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7665" yWindow="-15" windowWidth="7710" windowHeight="7455" tabRatio="833"/>
  </bookViews>
  <sheets>
    <sheet name="Select School" sheetId="349" r:id="rId1"/>
    <sheet name="Grades 3-5" sheetId="343" r:id="rId2"/>
    <sheet name="Grades 6-8" sheetId="341" r:id="rId3"/>
    <sheet name="Grades 3-8" sheetId="346" r:id="rId4"/>
    <sheet name="Grades 9-10" sheetId="344" r:id="rId5"/>
    <sheet name="2011-2012 RM" sheetId="342" state="hidden" r:id="rId6"/>
    <sheet name="Sci 2011-12 CombG" sheetId="347" state="hidden" r:id="rId7"/>
    <sheet name="M-2012" sheetId="332" state="hidden" r:id="rId8"/>
    <sheet name="M-2011" sheetId="257" state="hidden" r:id="rId9"/>
    <sheet name="2012 ALG" sheetId="336" state="hidden" r:id="rId10"/>
    <sheet name="2011 Alg" sheetId="271" state="hidden" r:id="rId11"/>
    <sheet name="R-2012" sheetId="331" state="hidden" r:id="rId12"/>
    <sheet name="R-2011" sheetId="259" state="hidden" r:id="rId13"/>
    <sheet name="S-2012" sheetId="334" state="hidden" r:id="rId14"/>
    <sheet name="S-2011" sheetId="260" state="hidden" r:id="rId15"/>
    <sheet name="W12" sheetId="335" state="hidden" r:id="rId16"/>
    <sheet name="W11" sheetId="263" state="hidden" r:id="rId17"/>
    <sheet name="2012 SG" sheetId="339" state="hidden" r:id="rId18"/>
    <sheet name="2011 SG" sheetId="264" state="hidden" r:id="rId19"/>
    <sheet name="2010 SG" sheetId="157" state="hidden" r:id="rId20"/>
    <sheet name="2009 SG" sheetId="85" state="hidden" r:id="rId21"/>
    <sheet name="HSGRade2010" sheetId="210" state="hidden" r:id="rId22"/>
    <sheet name="HSGrade2011" sheetId="287" state="hidden" r:id="rId23"/>
    <sheet name="SchList" sheetId="42" state="hidden" r:id="rId24"/>
    <sheet name="2012-13 ETO" sheetId="348" state="hidden" r:id="rId25"/>
  </sheets>
  <externalReferences>
    <externalReference r:id="rId26"/>
  </externalReferences>
  <definedNames>
    <definedName name="_xlnm._FilterDatabase" localSheetId="20" hidden="1">'2009 SG'!$A$1:$AI$382</definedName>
    <definedName name="_xlnm._FilterDatabase" localSheetId="19" hidden="1">'2010 SG'!$A$1:$AI$400</definedName>
    <definedName name="_xlnm._FilterDatabase" localSheetId="18" hidden="1">'2011 SG'!$A$5:$AN$399</definedName>
    <definedName name="_xlnm._FilterDatabase" localSheetId="5" hidden="1">'2011-2012 RM'!$A$2:$J$459</definedName>
    <definedName name="_xlnm._FilterDatabase" localSheetId="9" hidden="1">'2012 ALG'!$A$7:$M$226</definedName>
    <definedName name="_xlnm._FilterDatabase" localSheetId="17" hidden="1">'2012 SG'!$A$8:$BA$425</definedName>
    <definedName name="_xlnm._FilterDatabase" localSheetId="24" hidden="1">'2012-13 ETO'!$A$1:$D$68</definedName>
    <definedName name="_xlnm._FilterDatabase" localSheetId="21" hidden="1">HSGRade2010!$A$3:$BP$3</definedName>
    <definedName name="_xlnm._FilterDatabase" localSheetId="22" hidden="1">HSGrade2011!$A$3:$BQ$54</definedName>
    <definedName name="_xlnm._FilterDatabase" localSheetId="8" hidden="1">'M-2011'!$BI$7:$BW$154</definedName>
    <definedName name="_xlnm._FilterDatabase" localSheetId="7" hidden="1">'M-2012'!$BE$7:$BR$154</definedName>
    <definedName name="_xlnm._FilterDatabase" localSheetId="12" hidden="1">'R-2011'!$A$7:$DX$267</definedName>
    <definedName name="_xlnm._FilterDatabase" localSheetId="11" hidden="1">'R-2012'!$A$7:$DP$267</definedName>
    <definedName name="_xlnm._FilterDatabase" localSheetId="14" hidden="1">'S-2011'!$P$7:$AC$151</definedName>
    <definedName name="_xlnm._FilterDatabase" localSheetId="13" hidden="1">'S-2012'!$P$7:$AC$151</definedName>
    <definedName name="_xlnm._FilterDatabase" localSheetId="23" hidden="1">SchList!$A$1:$O$462</definedName>
    <definedName name="_xlnm._FilterDatabase" localSheetId="16" hidden="1">'W11'!$A$5:$AO$264</definedName>
    <definedName name="_xlnm._FilterDatabase" localSheetId="15" hidden="1">'W12'!$A$5:$BF$264</definedName>
    <definedName name="HSGrade">HSGRade2010!$D$4:$BP$50</definedName>
    <definedName name="NumCRS1">[1]Points!$B$2</definedName>
    <definedName name="NumCRS10">[1]Points!$B$11</definedName>
    <definedName name="NumCRS11">[1]Points!$B$12</definedName>
    <definedName name="NumCRS12">[1]Points!$B$13</definedName>
    <definedName name="NumCRS13">[1]Points!$B$14</definedName>
    <definedName name="NumCRS14">[1]Points!$B$15</definedName>
    <definedName name="NumCRS15">[1]Points!$B$16</definedName>
    <definedName name="NumCRS2">[1]Points!$B$3</definedName>
    <definedName name="NumCRS3">[1]Points!$B$4</definedName>
    <definedName name="NumCRS4">[1]Points!$B$5</definedName>
    <definedName name="NumCRS5">[1]Points!$B$6</definedName>
    <definedName name="NumCRS6">[1]Points!$B$7</definedName>
    <definedName name="NumCRS7">[1]Points!$B$8</definedName>
    <definedName name="NUMCrs8">[1]Points!$B$9</definedName>
    <definedName name="NumCRS9">[1]Points!$B$10</definedName>
    <definedName name="_xlnm.Print_Area" localSheetId="20">'2009 SG'!$A$377:$AI$382</definedName>
    <definedName name="_xlnm.Print_Area" localSheetId="19">'2010 SG'!$A$377:$AI$382</definedName>
    <definedName name="_xlnm.Print_Area" localSheetId="17">'2012 SG'!$D$8:$AY$416</definedName>
    <definedName name="_xlnm.Print_Area" localSheetId="1">'Grades 3-5'!$A$3:$K$28</definedName>
    <definedName name="_xlnm.Print_Area" localSheetId="3">'Grades 3-8'!$A$3:$K$28</definedName>
    <definedName name="_xlnm.Print_Area" localSheetId="2">'Grades 6-8'!$A$3:$K$28</definedName>
    <definedName name="_xlnm.Print_Area" localSheetId="4">'Grades 9-10'!$A$3:$K$28</definedName>
    <definedName name="_xlnm.Print_Area" localSheetId="0">'Select School'!$A$1:$F$23</definedName>
    <definedName name="_xlnm.Print_Titles" localSheetId="20">'2009 SG'!$1:$1</definedName>
    <definedName name="_xlnm.Print_Titles" localSheetId="19">'2010 SG'!$1:$1</definedName>
    <definedName name="_xlnm.Print_Titles" localSheetId="10">'2011 Alg'!$6:$6</definedName>
    <definedName name="_xlnm.Print_Titles" localSheetId="17">'2012 SG'!$8:$8</definedName>
    <definedName name="SchName">SchList!$B$1:$B$496</definedName>
    <definedName name="SG" localSheetId="17">'2012 SG'!$A$9:$AV$424</definedName>
    <definedName name="SG">'2011 SG'!$A$6:$AN$398</definedName>
    <definedName name="Student_Enrollment_by_grade_Crosstab">#REF!</definedName>
    <definedName name="Student_Enrollment_by_grade_Crosstab_WO_ALT">#REF!</definedName>
  </definedNames>
  <calcPr calcId="145621"/>
</workbook>
</file>

<file path=xl/calcChain.xml><?xml version="1.0" encoding="utf-8"?>
<calcChain xmlns="http://schemas.openxmlformats.org/spreadsheetml/2006/main">
  <c r="C463" i="42" l="1"/>
  <c r="J463" i="42" s="1"/>
  <c r="C464" i="42"/>
  <c r="J464" i="42" s="1"/>
  <c r="C465" i="42"/>
  <c r="J465" i="42" s="1"/>
  <c r="C466" i="42"/>
  <c r="J466" i="42" s="1"/>
  <c r="C467" i="42"/>
  <c r="J467" i="42" s="1"/>
  <c r="C468" i="42"/>
  <c r="J468" i="42" s="1"/>
  <c r="C469" i="42"/>
  <c r="J469" i="42" s="1"/>
  <c r="C470" i="42"/>
  <c r="J470" i="42" s="1"/>
  <c r="BA10" i="339" l="1"/>
  <c r="BA11" i="339"/>
  <c r="BA12" i="339"/>
  <c r="BA13" i="339"/>
  <c r="BA14" i="339"/>
  <c r="BA15" i="339"/>
  <c r="BA16" i="339"/>
  <c r="BA17" i="339"/>
  <c r="BA18" i="339"/>
  <c r="BA19" i="339"/>
  <c r="BA20" i="339"/>
  <c r="BA21" i="339"/>
  <c r="BA22" i="339"/>
  <c r="BA23" i="339"/>
  <c r="BA24" i="339"/>
  <c r="BA25" i="339"/>
  <c r="BA26" i="339"/>
  <c r="BA27" i="339"/>
  <c r="BA28" i="339"/>
  <c r="BA29" i="339"/>
  <c r="BA30" i="339"/>
  <c r="BA31" i="339"/>
  <c r="BA32" i="339"/>
  <c r="BA33" i="339"/>
  <c r="BA34" i="339"/>
  <c r="BA35" i="339"/>
  <c r="BA36" i="339"/>
  <c r="BA37" i="339"/>
  <c r="BA38" i="339"/>
  <c r="BA39" i="339"/>
  <c r="BA40" i="339"/>
  <c r="BA41" i="339"/>
  <c r="BA42" i="339"/>
  <c r="BA43" i="339"/>
  <c r="BA44" i="339"/>
  <c r="BA45" i="339"/>
  <c r="BA46" i="339"/>
  <c r="BA47" i="339"/>
  <c r="BA48" i="339"/>
  <c r="BA49" i="339"/>
  <c r="BA50" i="339"/>
  <c r="BA51" i="339"/>
  <c r="BA52" i="339"/>
  <c r="BA53" i="339"/>
  <c r="BA54" i="339"/>
  <c r="BA55" i="339"/>
  <c r="BA56" i="339"/>
  <c r="BA57" i="339"/>
  <c r="BA58" i="339"/>
  <c r="BA59" i="339"/>
  <c r="BA60" i="339"/>
  <c r="BA61" i="339"/>
  <c r="BA62" i="339"/>
  <c r="BA63" i="339"/>
  <c r="BA64" i="339"/>
  <c r="BA65" i="339"/>
  <c r="BA66" i="339"/>
  <c r="BA67" i="339"/>
  <c r="BA68" i="339"/>
  <c r="BA69" i="339"/>
  <c r="BA70" i="339"/>
  <c r="BA71" i="339"/>
  <c r="BA72" i="339"/>
  <c r="BA73" i="339"/>
  <c r="BA74" i="339"/>
  <c r="BA75" i="339"/>
  <c r="BA76" i="339"/>
  <c r="BA77" i="339"/>
  <c r="BA78" i="339"/>
  <c r="BA79" i="339"/>
  <c r="BA80" i="339"/>
  <c r="BA81" i="339"/>
  <c r="BA82" i="339"/>
  <c r="BA83" i="339"/>
  <c r="BA84" i="339"/>
  <c r="BA85" i="339"/>
  <c r="BA86" i="339"/>
  <c r="BA87" i="339"/>
  <c r="BA88" i="339"/>
  <c r="BA89" i="339"/>
  <c r="BA90" i="339"/>
  <c r="BA91" i="339"/>
  <c r="BA92" i="339"/>
  <c r="BA93" i="339"/>
  <c r="BA94" i="339"/>
  <c r="BA95" i="339"/>
  <c r="BA96" i="339"/>
  <c r="BA97" i="339"/>
  <c r="BA98" i="339"/>
  <c r="BA99" i="339"/>
  <c r="BA100" i="339"/>
  <c r="BA101" i="339"/>
  <c r="BA102" i="339"/>
  <c r="BA103" i="339"/>
  <c r="BA104" i="339"/>
  <c r="BA105" i="339"/>
  <c r="BA106" i="339"/>
  <c r="BA107" i="339"/>
  <c r="BA108" i="339"/>
  <c r="BA109" i="339"/>
  <c r="BA110" i="339"/>
  <c r="BA111" i="339"/>
  <c r="BA112" i="339"/>
  <c r="BA113" i="339"/>
  <c r="BA114" i="339"/>
  <c r="BA115" i="339"/>
  <c r="BA116" i="339"/>
  <c r="BA117" i="339"/>
  <c r="BA118" i="339"/>
  <c r="BA119" i="339"/>
  <c r="BA120" i="339"/>
  <c r="BA121" i="339"/>
  <c r="BA122" i="339"/>
  <c r="BA123" i="339"/>
  <c r="BA124" i="339"/>
  <c r="BA125" i="339"/>
  <c r="BA126" i="339"/>
  <c r="BA127" i="339"/>
  <c r="BA128" i="339"/>
  <c r="BA129" i="339"/>
  <c r="BA130" i="339"/>
  <c r="BA131" i="339"/>
  <c r="BA132" i="339"/>
  <c r="BA133" i="339"/>
  <c r="BA134" i="339"/>
  <c r="BA135" i="339"/>
  <c r="BA136" i="339"/>
  <c r="BA137" i="339"/>
  <c r="BA138" i="339"/>
  <c r="BA139" i="339"/>
  <c r="BA140" i="339"/>
  <c r="BA141" i="339"/>
  <c r="BA142" i="339"/>
  <c r="BA143" i="339"/>
  <c r="BA144" i="339"/>
  <c r="BA145" i="339"/>
  <c r="BA146" i="339"/>
  <c r="BA147" i="339"/>
  <c r="BA148" i="339"/>
  <c r="BA149" i="339"/>
  <c r="BA150" i="339"/>
  <c r="BA151" i="339"/>
  <c r="BA152" i="339"/>
  <c r="BA153" i="339"/>
  <c r="BA154" i="339"/>
  <c r="BA155" i="339"/>
  <c r="BA156" i="339"/>
  <c r="BA157" i="339"/>
  <c r="BA158" i="339"/>
  <c r="BA159" i="339"/>
  <c r="BA160" i="339"/>
  <c r="BA161" i="339"/>
  <c r="BA162" i="339"/>
  <c r="BA163" i="339"/>
  <c r="BA164" i="339"/>
  <c r="BA165" i="339"/>
  <c r="BA166" i="339"/>
  <c r="BA167" i="339"/>
  <c r="BA168" i="339"/>
  <c r="BA169" i="339"/>
  <c r="BA170" i="339"/>
  <c r="BA171" i="339"/>
  <c r="BA172" i="339"/>
  <c r="BA173" i="339"/>
  <c r="BA174" i="339"/>
  <c r="BA175" i="339"/>
  <c r="BA176" i="339"/>
  <c r="BA177" i="339"/>
  <c r="BA178" i="339"/>
  <c r="BA179" i="339"/>
  <c r="BA180" i="339"/>
  <c r="BA181" i="339"/>
  <c r="BA182" i="339"/>
  <c r="BA183" i="339"/>
  <c r="BA184" i="339"/>
  <c r="BA185" i="339"/>
  <c r="BA186" i="339"/>
  <c r="BA187" i="339"/>
  <c r="BA188" i="339"/>
  <c r="BA189" i="339"/>
  <c r="BA190" i="339"/>
  <c r="BA191" i="339"/>
  <c r="BA192" i="339"/>
  <c r="BA193" i="339"/>
  <c r="BA194" i="339"/>
  <c r="BA195" i="339"/>
  <c r="BA196" i="339"/>
  <c r="BA197" i="339"/>
  <c r="BA198" i="339"/>
  <c r="BA199" i="339"/>
  <c r="BA200" i="339"/>
  <c r="BA201" i="339"/>
  <c r="BA202" i="339"/>
  <c r="BA203" i="339"/>
  <c r="BA204" i="339"/>
  <c r="BA205" i="339"/>
  <c r="BA206" i="339"/>
  <c r="BA207" i="339"/>
  <c r="BA208" i="339"/>
  <c r="BA209" i="339"/>
  <c r="BA210" i="339"/>
  <c r="BA211" i="339"/>
  <c r="BA212" i="339"/>
  <c r="BA213" i="339"/>
  <c r="BA214" i="339"/>
  <c r="BA215" i="339"/>
  <c r="BA216" i="339"/>
  <c r="BA217" i="339"/>
  <c r="BA218" i="339"/>
  <c r="BA219" i="339"/>
  <c r="BA220" i="339"/>
  <c r="BA221" i="339"/>
  <c r="BA222" i="339"/>
  <c r="BA223" i="339"/>
  <c r="BA224" i="339"/>
  <c r="BA225" i="339"/>
  <c r="BA226" i="339"/>
  <c r="BA227" i="339"/>
  <c r="BA228" i="339"/>
  <c r="BA229" i="339"/>
  <c r="BA230" i="339"/>
  <c r="BA231" i="339"/>
  <c r="BA232" i="339"/>
  <c r="BA233" i="339"/>
  <c r="BA234" i="339"/>
  <c r="BA235" i="339"/>
  <c r="BA236" i="339"/>
  <c r="BA237" i="339"/>
  <c r="BA238" i="339"/>
  <c r="BA239" i="339"/>
  <c r="BA240" i="339"/>
  <c r="BA241" i="339"/>
  <c r="BA242" i="339"/>
  <c r="BA243" i="339"/>
  <c r="BA244" i="339"/>
  <c r="BA245" i="339"/>
  <c r="BA246" i="339"/>
  <c r="BA247" i="339"/>
  <c r="BA248" i="339"/>
  <c r="BA249" i="339"/>
  <c r="BA250" i="339"/>
  <c r="BA251" i="339"/>
  <c r="BA252" i="339"/>
  <c r="BA253" i="339"/>
  <c r="BA254" i="339"/>
  <c r="BA255" i="339"/>
  <c r="BA256" i="339"/>
  <c r="BA257" i="339"/>
  <c r="BA258" i="339"/>
  <c r="BA259" i="339"/>
  <c r="BA260" i="339"/>
  <c r="BA261" i="339"/>
  <c r="BA262" i="339"/>
  <c r="BA263" i="339"/>
  <c r="BA264" i="339"/>
  <c r="BA265" i="339"/>
  <c r="BA266" i="339"/>
  <c r="BA267" i="339"/>
  <c r="BA268" i="339"/>
  <c r="BA269" i="339"/>
  <c r="BA270" i="339"/>
  <c r="BA271" i="339"/>
  <c r="BA272" i="339"/>
  <c r="BA273" i="339"/>
  <c r="BA274" i="339"/>
  <c r="BA275" i="339"/>
  <c r="BA276" i="339"/>
  <c r="BA277" i="339"/>
  <c r="BA278" i="339"/>
  <c r="BA279" i="339"/>
  <c r="BA280" i="339"/>
  <c r="BA281" i="339"/>
  <c r="BA282" i="339"/>
  <c r="BA283" i="339"/>
  <c r="BA284" i="339"/>
  <c r="BA285" i="339"/>
  <c r="BA286" i="339"/>
  <c r="BA287" i="339"/>
  <c r="BA288" i="339"/>
  <c r="BA289" i="339"/>
  <c r="BA290" i="339"/>
  <c r="BA291" i="339"/>
  <c r="BA292" i="339"/>
  <c r="BA293" i="339"/>
  <c r="BA294" i="339"/>
  <c r="BA295" i="339"/>
  <c r="BA296" i="339"/>
  <c r="BA297" i="339"/>
  <c r="BA298" i="339"/>
  <c r="BA299" i="339"/>
  <c r="BA300" i="339"/>
  <c r="BA301" i="339"/>
  <c r="BA302" i="339"/>
  <c r="BA303" i="339"/>
  <c r="BA304" i="339"/>
  <c r="BA305" i="339"/>
  <c r="BA306" i="339"/>
  <c r="BA307" i="339"/>
  <c r="BA308" i="339"/>
  <c r="BA309" i="339"/>
  <c r="BA310" i="339"/>
  <c r="BA311" i="339"/>
  <c r="BA312" i="339"/>
  <c r="BA313" i="339"/>
  <c r="BA314" i="339"/>
  <c r="BA315" i="339"/>
  <c r="BA316" i="339"/>
  <c r="BA317" i="339"/>
  <c r="BA318" i="339"/>
  <c r="BA319" i="339"/>
  <c r="BA320" i="339"/>
  <c r="BA321" i="339"/>
  <c r="BA322" i="339"/>
  <c r="BA323" i="339"/>
  <c r="BA324" i="339"/>
  <c r="BA325" i="339"/>
  <c r="BA326" i="339"/>
  <c r="BA327" i="339"/>
  <c r="BA328" i="339"/>
  <c r="BA329" i="339"/>
  <c r="BA330" i="339"/>
  <c r="BA331" i="339"/>
  <c r="BA332" i="339"/>
  <c r="BA333" i="339"/>
  <c r="BA334" i="339"/>
  <c r="BA335" i="339"/>
  <c r="BA336" i="339"/>
  <c r="BA337" i="339"/>
  <c r="BA338" i="339"/>
  <c r="BA339" i="339"/>
  <c r="BA340" i="339"/>
  <c r="BA341" i="339"/>
  <c r="BA342" i="339"/>
  <c r="BA343" i="339"/>
  <c r="BA344" i="339"/>
  <c r="BA345" i="339"/>
  <c r="BA346" i="339"/>
  <c r="BA347" i="339"/>
  <c r="BA348" i="339"/>
  <c r="BA349" i="339"/>
  <c r="BA350" i="339"/>
  <c r="BA351" i="339"/>
  <c r="BA352" i="339"/>
  <c r="BA353" i="339"/>
  <c r="BA354" i="339"/>
  <c r="BA355" i="339"/>
  <c r="BA356" i="339"/>
  <c r="BA357" i="339"/>
  <c r="BA358" i="339"/>
  <c r="BA359" i="339"/>
  <c r="BA360" i="339"/>
  <c r="BA361" i="339"/>
  <c r="BA362" i="339"/>
  <c r="BA363" i="339"/>
  <c r="BA364" i="339"/>
  <c r="BA365" i="339"/>
  <c r="BA366" i="339"/>
  <c r="BA367" i="339"/>
  <c r="BA368" i="339"/>
  <c r="BA369" i="339"/>
  <c r="BA370" i="339"/>
  <c r="BA371" i="339"/>
  <c r="BA372" i="339"/>
  <c r="BA373" i="339"/>
  <c r="BA374" i="339"/>
  <c r="BA375" i="339"/>
  <c r="BA376" i="339"/>
  <c r="BA377" i="339"/>
  <c r="BA378" i="339"/>
  <c r="BA379" i="339"/>
  <c r="BA380" i="339"/>
  <c r="BA381" i="339"/>
  <c r="BA382" i="339"/>
  <c r="BA383" i="339"/>
  <c r="BA384" i="339"/>
  <c r="BA385" i="339"/>
  <c r="BA386" i="339"/>
  <c r="BA387" i="339"/>
  <c r="BA388" i="339"/>
  <c r="BA389" i="339"/>
  <c r="BA390" i="339"/>
  <c r="BA391" i="339"/>
  <c r="BA392" i="339"/>
  <c r="BA393" i="339"/>
  <c r="BA394" i="339"/>
  <c r="BA395" i="339"/>
  <c r="BA396" i="339"/>
  <c r="BA397" i="339"/>
  <c r="BA398" i="339"/>
  <c r="BA399" i="339"/>
  <c r="BA400" i="339"/>
  <c r="BA401" i="339"/>
  <c r="BA402" i="339"/>
  <c r="BA403" i="339"/>
  <c r="BA404" i="339"/>
  <c r="BA405" i="339"/>
  <c r="BA406" i="339"/>
  <c r="BA407" i="339"/>
  <c r="BA408" i="339"/>
  <c r="BA409" i="339"/>
  <c r="BA410" i="339"/>
  <c r="BA411" i="339"/>
  <c r="BA412" i="339"/>
  <c r="BA413" i="339"/>
  <c r="BA414" i="339"/>
  <c r="BA415" i="339"/>
  <c r="BA416" i="339"/>
  <c r="BA417" i="339"/>
  <c r="BA418" i="339"/>
  <c r="BA419" i="339"/>
  <c r="BA420" i="339"/>
  <c r="BA421" i="339"/>
  <c r="BA422" i="339"/>
  <c r="BA423" i="339"/>
  <c r="BA424" i="339"/>
  <c r="BA425" i="339"/>
  <c r="BA9" i="339"/>
  <c r="D3" i="348" l="1"/>
  <c r="D4" i="348"/>
  <c r="D5" i="348"/>
  <c r="D6" i="348"/>
  <c r="D7" i="348"/>
  <c r="D8" i="348"/>
  <c r="D9" i="348"/>
  <c r="D10" i="348"/>
  <c r="D11" i="348"/>
  <c r="D12" i="348"/>
  <c r="D13" i="348"/>
  <c r="D14" i="348"/>
  <c r="D15" i="348"/>
  <c r="D16" i="348"/>
  <c r="D17" i="348"/>
  <c r="D18" i="348"/>
  <c r="D19" i="348"/>
  <c r="D20" i="348"/>
  <c r="D21" i="348"/>
  <c r="D22" i="348"/>
  <c r="D23" i="348"/>
  <c r="D24" i="348"/>
  <c r="D25" i="348"/>
  <c r="D26" i="348"/>
  <c r="D27" i="348"/>
  <c r="D28" i="348"/>
  <c r="D29" i="348"/>
  <c r="D30" i="348"/>
  <c r="D31" i="348"/>
  <c r="D32" i="348"/>
  <c r="D33" i="348"/>
  <c r="D34" i="348"/>
  <c r="D35" i="348"/>
  <c r="D36" i="348"/>
  <c r="D37" i="348"/>
  <c r="D38" i="348"/>
  <c r="D39" i="348"/>
  <c r="D40" i="348"/>
  <c r="D41" i="348"/>
  <c r="D42" i="348"/>
  <c r="D43" i="348"/>
  <c r="D44" i="348"/>
  <c r="D45" i="348"/>
  <c r="D46" i="348"/>
  <c r="D47" i="348"/>
  <c r="D48" i="348"/>
  <c r="D49" i="348"/>
  <c r="D50" i="348"/>
  <c r="D51" i="348"/>
  <c r="D52" i="348"/>
  <c r="D53" i="348"/>
  <c r="D54" i="348"/>
  <c r="D55" i="348"/>
  <c r="D56" i="348"/>
  <c r="D57" i="348"/>
  <c r="D58" i="348"/>
  <c r="D59" i="348"/>
  <c r="D60" i="348"/>
  <c r="D61" i="348"/>
  <c r="D62" i="348"/>
  <c r="D63" i="348"/>
  <c r="D64" i="348"/>
  <c r="D65" i="348"/>
  <c r="D66" i="348"/>
  <c r="D67" i="348"/>
  <c r="D68" i="348"/>
  <c r="D2" i="348"/>
  <c r="AZ11" i="263"/>
  <c r="AZ12" i="263"/>
  <c r="AZ13" i="263"/>
  <c r="AZ14" i="263"/>
  <c r="AZ15" i="263"/>
  <c r="AZ16" i="263"/>
  <c r="AZ17" i="263"/>
  <c r="AZ18" i="263"/>
  <c r="AZ19" i="263"/>
  <c r="AZ20" i="263"/>
  <c r="AZ21" i="263"/>
  <c r="AZ22" i="263"/>
  <c r="AZ23" i="263"/>
  <c r="AZ24" i="263"/>
  <c r="AZ25" i="263"/>
  <c r="AZ26" i="263"/>
  <c r="AZ27" i="263"/>
  <c r="AZ28" i="263"/>
  <c r="AZ29" i="263"/>
  <c r="AZ30" i="263"/>
  <c r="AZ31" i="263"/>
  <c r="AZ32" i="263"/>
  <c r="AZ33" i="263"/>
  <c r="AZ34" i="263"/>
  <c r="AZ35" i="263"/>
  <c r="AZ36" i="263"/>
  <c r="AZ37" i="263"/>
  <c r="AZ38" i="263"/>
  <c r="AZ39" i="263"/>
  <c r="AZ40" i="263"/>
  <c r="AZ41" i="263"/>
  <c r="AZ42" i="263"/>
  <c r="AZ43" i="263"/>
  <c r="AZ44" i="263"/>
  <c r="AZ45" i="263"/>
  <c r="AZ46" i="263"/>
  <c r="AZ47" i="263"/>
  <c r="AZ48" i="263"/>
  <c r="AZ49" i="263"/>
  <c r="AZ50" i="263"/>
  <c r="AZ51" i="263"/>
  <c r="AZ52" i="263"/>
  <c r="AZ53" i="263"/>
  <c r="AZ54" i="263"/>
  <c r="AZ55" i="263"/>
  <c r="AZ56" i="263"/>
  <c r="AZ57" i="263"/>
  <c r="AZ58" i="263"/>
  <c r="AZ59" i="263"/>
  <c r="AZ60" i="263"/>
  <c r="AZ61" i="263"/>
  <c r="AZ62" i="263"/>
  <c r="AZ63" i="263"/>
  <c r="AZ64" i="263"/>
  <c r="AZ65" i="263"/>
  <c r="AZ66" i="263"/>
  <c r="AZ67" i="263"/>
  <c r="AZ68" i="263"/>
  <c r="AZ69" i="263"/>
  <c r="AZ70" i="263"/>
  <c r="AZ71" i="263"/>
  <c r="AZ72" i="263"/>
  <c r="AZ73" i="263"/>
  <c r="AZ74" i="263"/>
  <c r="AZ75" i="263"/>
  <c r="AZ76" i="263"/>
  <c r="AZ77" i="263"/>
  <c r="AZ78" i="263"/>
  <c r="AZ79" i="263"/>
  <c r="AZ80" i="263"/>
  <c r="AZ81" i="263"/>
  <c r="AZ82" i="263"/>
  <c r="AZ83" i="263"/>
  <c r="AZ84" i="263"/>
  <c r="AZ85" i="263"/>
  <c r="AZ86" i="263"/>
  <c r="AZ87" i="263"/>
  <c r="AZ88" i="263"/>
  <c r="AZ89" i="263"/>
  <c r="AZ90" i="263"/>
  <c r="AZ91" i="263"/>
  <c r="AZ92" i="263"/>
  <c r="AZ93" i="263"/>
  <c r="AZ94" i="263"/>
  <c r="AZ95" i="263"/>
  <c r="AZ96" i="263"/>
  <c r="AZ97" i="263"/>
  <c r="AZ98" i="263"/>
  <c r="AZ99" i="263"/>
  <c r="AZ100" i="263"/>
  <c r="AZ101" i="263"/>
  <c r="AZ102" i="263"/>
  <c r="AZ103" i="263"/>
  <c r="AZ104" i="263"/>
  <c r="AZ105" i="263"/>
  <c r="AZ106" i="263"/>
  <c r="AZ107" i="263"/>
  <c r="AZ108" i="263"/>
  <c r="AZ109" i="263"/>
  <c r="AZ110" i="263"/>
  <c r="AZ111" i="263"/>
  <c r="AZ112" i="263"/>
  <c r="AZ113" i="263"/>
  <c r="AZ114" i="263"/>
  <c r="AZ115" i="263"/>
  <c r="AZ116" i="263"/>
  <c r="AZ117" i="263"/>
  <c r="AZ118" i="263"/>
  <c r="AZ119" i="263"/>
  <c r="AZ120" i="263"/>
  <c r="AZ121" i="263"/>
  <c r="AZ122" i="263"/>
  <c r="AZ123" i="263"/>
  <c r="AZ124" i="263"/>
  <c r="AZ125" i="263"/>
  <c r="AZ126" i="263"/>
  <c r="AZ127" i="263"/>
  <c r="AZ128" i="263"/>
  <c r="AZ129" i="263"/>
  <c r="AZ130" i="263"/>
  <c r="AZ131" i="263"/>
  <c r="AZ132" i="263"/>
  <c r="AZ133" i="263"/>
  <c r="AZ134" i="263"/>
  <c r="AZ135" i="263"/>
  <c r="AZ136" i="263"/>
  <c r="AZ137" i="263"/>
  <c r="AZ138" i="263"/>
  <c r="AZ139" i="263"/>
  <c r="AZ140" i="263"/>
  <c r="AZ141" i="263"/>
  <c r="AZ142" i="263"/>
  <c r="AZ143" i="263"/>
  <c r="AZ144" i="263"/>
  <c r="AZ145" i="263"/>
  <c r="AZ146" i="263"/>
  <c r="AZ147" i="263"/>
  <c r="AZ148" i="263"/>
  <c r="AZ149" i="263"/>
  <c r="AZ150" i="263"/>
  <c r="AZ151" i="263"/>
  <c r="AZ152" i="263"/>
  <c r="AZ153" i="263"/>
  <c r="AZ154" i="263"/>
  <c r="AZ155" i="263"/>
  <c r="AZ156" i="263"/>
  <c r="AZ157" i="263"/>
  <c r="AZ158" i="263"/>
  <c r="AZ159" i="263"/>
  <c r="AZ160" i="263"/>
  <c r="AZ161" i="263"/>
  <c r="AZ162" i="263"/>
  <c r="AZ163" i="263"/>
  <c r="AZ164" i="263"/>
  <c r="AZ165" i="263"/>
  <c r="AZ166" i="263"/>
  <c r="AZ167" i="263"/>
  <c r="AZ168" i="263"/>
  <c r="AZ169" i="263"/>
  <c r="AZ170" i="263"/>
  <c r="AZ171" i="263"/>
  <c r="AZ172" i="263"/>
  <c r="AZ173" i="263"/>
  <c r="AZ174" i="263"/>
  <c r="AZ175" i="263"/>
  <c r="AZ176" i="263"/>
  <c r="AZ177" i="263"/>
  <c r="AZ178" i="263"/>
  <c r="AZ179" i="263"/>
  <c r="AZ180" i="263"/>
  <c r="AZ181" i="263"/>
  <c r="AZ182" i="263"/>
  <c r="AZ183" i="263"/>
  <c r="AZ184" i="263"/>
  <c r="AZ185" i="263"/>
  <c r="AZ186" i="263"/>
  <c r="AZ187" i="263"/>
  <c r="AZ188" i="263"/>
  <c r="AZ189" i="263"/>
  <c r="AZ190" i="263"/>
  <c r="AZ191" i="263"/>
  <c r="AZ192" i="263"/>
  <c r="AZ193" i="263"/>
  <c r="AZ194" i="263"/>
  <c r="AZ195" i="263"/>
  <c r="AZ196" i="263"/>
  <c r="AZ197" i="263"/>
  <c r="AZ198" i="263"/>
  <c r="AZ199" i="263"/>
  <c r="AZ200" i="263"/>
  <c r="AZ201" i="263"/>
  <c r="AZ202" i="263"/>
  <c r="AZ203" i="263"/>
  <c r="AZ204" i="263"/>
  <c r="AZ205" i="263"/>
  <c r="AZ206" i="263"/>
  <c r="AZ207" i="263"/>
  <c r="AZ208" i="263"/>
  <c r="AZ209" i="263"/>
  <c r="AZ210" i="263"/>
  <c r="AZ211" i="263"/>
  <c r="AZ212" i="263"/>
  <c r="AZ213" i="263"/>
  <c r="AZ214" i="263"/>
  <c r="AZ215" i="263"/>
  <c r="AZ216" i="263"/>
  <c r="AZ217" i="263"/>
  <c r="AZ218" i="263"/>
  <c r="AZ219" i="263"/>
  <c r="AZ220" i="263"/>
  <c r="AZ221" i="263"/>
  <c r="AZ222" i="263"/>
  <c r="AZ223" i="263"/>
  <c r="AZ224" i="263"/>
  <c r="AZ225" i="263"/>
  <c r="AZ226" i="263"/>
  <c r="AZ227" i="263"/>
  <c r="AZ228" i="263"/>
  <c r="AZ229" i="263"/>
  <c r="AZ230" i="263"/>
  <c r="AZ231" i="263"/>
  <c r="AZ232" i="263"/>
  <c r="AZ233" i="263"/>
  <c r="AZ234" i="263"/>
  <c r="AZ235" i="263"/>
  <c r="AZ236" i="263"/>
  <c r="AZ237" i="263"/>
  <c r="AZ238" i="263"/>
  <c r="AZ239" i="263"/>
  <c r="AZ240" i="263"/>
  <c r="AZ241" i="263"/>
  <c r="AZ242" i="263"/>
  <c r="AZ243" i="263"/>
  <c r="AZ244" i="263"/>
  <c r="AZ245" i="263"/>
  <c r="AZ246" i="263"/>
  <c r="AZ247" i="263"/>
  <c r="AZ248" i="263"/>
  <c r="AZ249" i="263"/>
  <c r="AZ250" i="263"/>
  <c r="AZ251" i="263"/>
  <c r="AZ252" i="263"/>
  <c r="AZ253" i="263"/>
  <c r="AZ254" i="263"/>
  <c r="AZ255" i="263"/>
  <c r="AZ256" i="263"/>
  <c r="AZ257" i="263"/>
  <c r="AZ258" i="263"/>
  <c r="AZ259" i="263"/>
  <c r="AZ260" i="263"/>
  <c r="AZ261" i="263"/>
  <c r="AZ262" i="263"/>
  <c r="AZ263" i="263"/>
  <c r="AZ264" i="263"/>
  <c r="AZ10" i="263"/>
  <c r="AZ9" i="263"/>
  <c r="AX10" i="263"/>
  <c r="AY10" i="263"/>
  <c r="AX11" i="263"/>
  <c r="AY11" i="263"/>
  <c r="AX12" i="263"/>
  <c r="AY12" i="263"/>
  <c r="AX13" i="263"/>
  <c r="AY13" i="263"/>
  <c r="AX14" i="263"/>
  <c r="AY14" i="263"/>
  <c r="AX15" i="263"/>
  <c r="AY15" i="263"/>
  <c r="AX16" i="263"/>
  <c r="AY16" i="263"/>
  <c r="AX17" i="263"/>
  <c r="AY17" i="263"/>
  <c r="AX18" i="263"/>
  <c r="AY18" i="263"/>
  <c r="AX19" i="263"/>
  <c r="AY19" i="263"/>
  <c r="AX20" i="263"/>
  <c r="AY20" i="263"/>
  <c r="AX21" i="263"/>
  <c r="AY21" i="263"/>
  <c r="AX22" i="263"/>
  <c r="AY22" i="263"/>
  <c r="AX23" i="263"/>
  <c r="AY23" i="263"/>
  <c r="AX24" i="263"/>
  <c r="AY24" i="263"/>
  <c r="AX25" i="263"/>
  <c r="AY25" i="263"/>
  <c r="AX26" i="263"/>
  <c r="AY26" i="263"/>
  <c r="AX27" i="263"/>
  <c r="AY27" i="263"/>
  <c r="AX28" i="263"/>
  <c r="AY28" i="263"/>
  <c r="AX29" i="263"/>
  <c r="AY29" i="263"/>
  <c r="AX30" i="263"/>
  <c r="AY30" i="263"/>
  <c r="AX31" i="263"/>
  <c r="AY31" i="263"/>
  <c r="AX32" i="263"/>
  <c r="AY32" i="263"/>
  <c r="AX33" i="263"/>
  <c r="AY33" i="263"/>
  <c r="AX34" i="263"/>
  <c r="AY34" i="263"/>
  <c r="AX35" i="263"/>
  <c r="AY35" i="263"/>
  <c r="AX36" i="263"/>
  <c r="AY36" i="263"/>
  <c r="AX37" i="263"/>
  <c r="AY37" i="263"/>
  <c r="AX38" i="263"/>
  <c r="AY38" i="263"/>
  <c r="AX39" i="263"/>
  <c r="AY39" i="263"/>
  <c r="AX40" i="263"/>
  <c r="AY40" i="263"/>
  <c r="AX41" i="263"/>
  <c r="AY41" i="263"/>
  <c r="AX42" i="263"/>
  <c r="AY42" i="263"/>
  <c r="AX43" i="263"/>
  <c r="AY43" i="263"/>
  <c r="AX44" i="263"/>
  <c r="AY44" i="263"/>
  <c r="AX45" i="263"/>
  <c r="AY45" i="263"/>
  <c r="AX46" i="263"/>
  <c r="AY46" i="263"/>
  <c r="AX47" i="263"/>
  <c r="AY47" i="263"/>
  <c r="AX48" i="263"/>
  <c r="AY48" i="263"/>
  <c r="AX49" i="263"/>
  <c r="AY49" i="263"/>
  <c r="AX50" i="263"/>
  <c r="AY50" i="263"/>
  <c r="AX51" i="263"/>
  <c r="AY51" i="263"/>
  <c r="AX52" i="263"/>
  <c r="AY52" i="263"/>
  <c r="AX53" i="263"/>
  <c r="AY53" i="263"/>
  <c r="AX54" i="263"/>
  <c r="AY54" i="263"/>
  <c r="AX55" i="263"/>
  <c r="AY55" i="263"/>
  <c r="AX56" i="263"/>
  <c r="AY56" i="263"/>
  <c r="AX57" i="263"/>
  <c r="AY57" i="263"/>
  <c r="AX58" i="263"/>
  <c r="AY58" i="263"/>
  <c r="AX59" i="263"/>
  <c r="AY59" i="263"/>
  <c r="AX60" i="263"/>
  <c r="AY60" i="263"/>
  <c r="AX61" i="263"/>
  <c r="AY61" i="263"/>
  <c r="AX62" i="263"/>
  <c r="AY62" i="263"/>
  <c r="AX63" i="263"/>
  <c r="AY63" i="263"/>
  <c r="AX64" i="263"/>
  <c r="AY64" i="263"/>
  <c r="AX65" i="263"/>
  <c r="AY65" i="263"/>
  <c r="AX66" i="263"/>
  <c r="AY66" i="263"/>
  <c r="AX67" i="263"/>
  <c r="AY67" i="263"/>
  <c r="AX68" i="263"/>
  <c r="AY68" i="263"/>
  <c r="AX69" i="263"/>
  <c r="AY69" i="263"/>
  <c r="AX70" i="263"/>
  <c r="AY70" i="263"/>
  <c r="AX71" i="263"/>
  <c r="AY71" i="263"/>
  <c r="AX72" i="263"/>
  <c r="AY72" i="263"/>
  <c r="AX73" i="263"/>
  <c r="AY73" i="263"/>
  <c r="AX74" i="263"/>
  <c r="AY74" i="263"/>
  <c r="AX75" i="263"/>
  <c r="AY75" i="263"/>
  <c r="AX76" i="263"/>
  <c r="AY76" i="263"/>
  <c r="AX77" i="263"/>
  <c r="AY77" i="263"/>
  <c r="AX78" i="263"/>
  <c r="AY78" i="263"/>
  <c r="AX79" i="263"/>
  <c r="AY79" i="263"/>
  <c r="AX80" i="263"/>
  <c r="AY80" i="263"/>
  <c r="AX81" i="263"/>
  <c r="AY81" i="263"/>
  <c r="AX82" i="263"/>
  <c r="AY82" i="263"/>
  <c r="AX83" i="263"/>
  <c r="AY83" i="263"/>
  <c r="AX84" i="263"/>
  <c r="AY84" i="263"/>
  <c r="AX85" i="263"/>
  <c r="AY85" i="263"/>
  <c r="AX86" i="263"/>
  <c r="AY86" i="263"/>
  <c r="AX87" i="263"/>
  <c r="AY87" i="263"/>
  <c r="AX88" i="263"/>
  <c r="AY88" i="263"/>
  <c r="AX89" i="263"/>
  <c r="AY89" i="263"/>
  <c r="AX90" i="263"/>
  <c r="AY90" i="263"/>
  <c r="AX91" i="263"/>
  <c r="AY91" i="263"/>
  <c r="AX92" i="263"/>
  <c r="AY92" i="263"/>
  <c r="AX93" i="263"/>
  <c r="AY93" i="263"/>
  <c r="AX94" i="263"/>
  <c r="AY94" i="263"/>
  <c r="AX95" i="263"/>
  <c r="AY95" i="263"/>
  <c r="AX96" i="263"/>
  <c r="AY96" i="263"/>
  <c r="AX97" i="263"/>
  <c r="AY97" i="263"/>
  <c r="AX98" i="263"/>
  <c r="AY98" i="263"/>
  <c r="AX99" i="263"/>
  <c r="AY99" i="263"/>
  <c r="AX100" i="263"/>
  <c r="AY100" i="263"/>
  <c r="AX101" i="263"/>
  <c r="AY101" i="263"/>
  <c r="AX102" i="263"/>
  <c r="AY102" i="263"/>
  <c r="AX103" i="263"/>
  <c r="AY103" i="263"/>
  <c r="AX104" i="263"/>
  <c r="AY104" i="263"/>
  <c r="AX105" i="263"/>
  <c r="AY105" i="263"/>
  <c r="AX106" i="263"/>
  <c r="AY106" i="263"/>
  <c r="AX107" i="263"/>
  <c r="AY107" i="263"/>
  <c r="AX108" i="263"/>
  <c r="AY108" i="263"/>
  <c r="AX109" i="263"/>
  <c r="AY109" i="263"/>
  <c r="AX110" i="263"/>
  <c r="AY110" i="263"/>
  <c r="AX111" i="263"/>
  <c r="AY111" i="263"/>
  <c r="AX112" i="263"/>
  <c r="AY112" i="263"/>
  <c r="AX113" i="263"/>
  <c r="AY113" i="263"/>
  <c r="AX114" i="263"/>
  <c r="AY114" i="263"/>
  <c r="AX115" i="263"/>
  <c r="AY115" i="263"/>
  <c r="AX116" i="263"/>
  <c r="AY116" i="263"/>
  <c r="AX117" i="263"/>
  <c r="AY117" i="263"/>
  <c r="AX118" i="263"/>
  <c r="AY118" i="263"/>
  <c r="AX119" i="263"/>
  <c r="AY119" i="263"/>
  <c r="AX120" i="263"/>
  <c r="AY120" i="263"/>
  <c r="AX121" i="263"/>
  <c r="AY121" i="263"/>
  <c r="AX122" i="263"/>
  <c r="AY122" i="263"/>
  <c r="AX123" i="263"/>
  <c r="AY123" i="263"/>
  <c r="AX124" i="263"/>
  <c r="AY124" i="263"/>
  <c r="AX125" i="263"/>
  <c r="AY125" i="263"/>
  <c r="AX126" i="263"/>
  <c r="AY126" i="263"/>
  <c r="AX127" i="263"/>
  <c r="AY127" i="263"/>
  <c r="AX128" i="263"/>
  <c r="AY128" i="263"/>
  <c r="AX129" i="263"/>
  <c r="AY129" i="263"/>
  <c r="AX130" i="263"/>
  <c r="AY130" i="263"/>
  <c r="AX131" i="263"/>
  <c r="AY131" i="263"/>
  <c r="AX132" i="263"/>
  <c r="AY132" i="263"/>
  <c r="AX133" i="263"/>
  <c r="AY133" i="263"/>
  <c r="AX134" i="263"/>
  <c r="AY134" i="263"/>
  <c r="AX135" i="263"/>
  <c r="AY135" i="263"/>
  <c r="AX136" i="263"/>
  <c r="AY136" i="263"/>
  <c r="AX137" i="263"/>
  <c r="AY137" i="263"/>
  <c r="AX138" i="263"/>
  <c r="AY138" i="263"/>
  <c r="AX139" i="263"/>
  <c r="AY139" i="263"/>
  <c r="AX140" i="263"/>
  <c r="AY140" i="263"/>
  <c r="AX141" i="263"/>
  <c r="AY141" i="263"/>
  <c r="AX142" i="263"/>
  <c r="AY142" i="263"/>
  <c r="AX143" i="263"/>
  <c r="AY143" i="263"/>
  <c r="AX144" i="263"/>
  <c r="AY144" i="263"/>
  <c r="AX145" i="263"/>
  <c r="AY145" i="263"/>
  <c r="AX146" i="263"/>
  <c r="AY146" i="263"/>
  <c r="AX147" i="263"/>
  <c r="AY147" i="263"/>
  <c r="AX148" i="263"/>
  <c r="AY148" i="263"/>
  <c r="AX149" i="263"/>
  <c r="AY149" i="263"/>
  <c r="AX150" i="263"/>
  <c r="AY150" i="263"/>
  <c r="AX151" i="263"/>
  <c r="AY151" i="263"/>
  <c r="AX152" i="263"/>
  <c r="AY152" i="263"/>
  <c r="AX153" i="263"/>
  <c r="AY153" i="263"/>
  <c r="AX154" i="263"/>
  <c r="AY154" i="263"/>
  <c r="AX155" i="263"/>
  <c r="AY155" i="263"/>
  <c r="AX156" i="263"/>
  <c r="AY156" i="263"/>
  <c r="AX157" i="263"/>
  <c r="AY157" i="263"/>
  <c r="AX158" i="263"/>
  <c r="AY158" i="263"/>
  <c r="AX159" i="263"/>
  <c r="AY159" i="263"/>
  <c r="AX160" i="263"/>
  <c r="AY160" i="263"/>
  <c r="AX161" i="263"/>
  <c r="AY161" i="263"/>
  <c r="AX162" i="263"/>
  <c r="AY162" i="263"/>
  <c r="AX163" i="263"/>
  <c r="AY163" i="263"/>
  <c r="AX164" i="263"/>
  <c r="AY164" i="263"/>
  <c r="AX165" i="263"/>
  <c r="AY165" i="263"/>
  <c r="AX166" i="263"/>
  <c r="AY166" i="263"/>
  <c r="AX167" i="263"/>
  <c r="AY167" i="263"/>
  <c r="AX168" i="263"/>
  <c r="AY168" i="263"/>
  <c r="AX169" i="263"/>
  <c r="AY169" i="263"/>
  <c r="AX170" i="263"/>
  <c r="AY170" i="263"/>
  <c r="AX171" i="263"/>
  <c r="AY171" i="263"/>
  <c r="AX172" i="263"/>
  <c r="AY172" i="263"/>
  <c r="AX173" i="263"/>
  <c r="AY173" i="263"/>
  <c r="AX174" i="263"/>
  <c r="AY174" i="263"/>
  <c r="AX175" i="263"/>
  <c r="AY175" i="263"/>
  <c r="AX176" i="263"/>
  <c r="AY176" i="263"/>
  <c r="AX177" i="263"/>
  <c r="AY177" i="263"/>
  <c r="AX178" i="263"/>
  <c r="AY178" i="263"/>
  <c r="AX179" i="263"/>
  <c r="AY179" i="263"/>
  <c r="AX180" i="263"/>
  <c r="AY180" i="263"/>
  <c r="AX181" i="263"/>
  <c r="AY181" i="263"/>
  <c r="AX182" i="263"/>
  <c r="AY182" i="263"/>
  <c r="AX183" i="263"/>
  <c r="AY183" i="263"/>
  <c r="AX184" i="263"/>
  <c r="AY184" i="263"/>
  <c r="AX185" i="263"/>
  <c r="AY185" i="263"/>
  <c r="AX186" i="263"/>
  <c r="AY186" i="263"/>
  <c r="AX187" i="263"/>
  <c r="AY187" i="263"/>
  <c r="AX188" i="263"/>
  <c r="AY188" i="263"/>
  <c r="AX189" i="263"/>
  <c r="AY189" i="263"/>
  <c r="AX190" i="263"/>
  <c r="AY190" i="263"/>
  <c r="AX191" i="263"/>
  <c r="AY191" i="263"/>
  <c r="AX192" i="263"/>
  <c r="AY192" i="263"/>
  <c r="AX193" i="263"/>
  <c r="AY193" i="263"/>
  <c r="AX194" i="263"/>
  <c r="AY194" i="263"/>
  <c r="AX195" i="263"/>
  <c r="AY195" i="263"/>
  <c r="AX196" i="263"/>
  <c r="AY196" i="263"/>
  <c r="AX197" i="263"/>
  <c r="AY197" i="263"/>
  <c r="AX198" i="263"/>
  <c r="AY198" i="263"/>
  <c r="AX199" i="263"/>
  <c r="AY199" i="263"/>
  <c r="AX200" i="263"/>
  <c r="AY200" i="263"/>
  <c r="AX201" i="263"/>
  <c r="AY201" i="263"/>
  <c r="AX202" i="263"/>
  <c r="AY202" i="263"/>
  <c r="AX203" i="263"/>
  <c r="AY203" i="263"/>
  <c r="AX204" i="263"/>
  <c r="AY204" i="263"/>
  <c r="AX205" i="263"/>
  <c r="AY205" i="263"/>
  <c r="AX206" i="263"/>
  <c r="AY206" i="263"/>
  <c r="AX207" i="263"/>
  <c r="AY207" i="263"/>
  <c r="AX208" i="263"/>
  <c r="AY208" i="263"/>
  <c r="AX209" i="263"/>
  <c r="AY209" i="263"/>
  <c r="AX210" i="263"/>
  <c r="AY210" i="263"/>
  <c r="AX211" i="263"/>
  <c r="AY211" i="263"/>
  <c r="AX212" i="263"/>
  <c r="AY212" i="263"/>
  <c r="AX213" i="263"/>
  <c r="AY213" i="263"/>
  <c r="AX214" i="263"/>
  <c r="AY214" i="263"/>
  <c r="AX215" i="263"/>
  <c r="AY215" i="263"/>
  <c r="AX216" i="263"/>
  <c r="AY216" i="263"/>
  <c r="AX217" i="263"/>
  <c r="AY217" i="263"/>
  <c r="AX218" i="263"/>
  <c r="AY218" i="263"/>
  <c r="AX219" i="263"/>
  <c r="AY219" i="263"/>
  <c r="AX220" i="263"/>
  <c r="AY220" i="263"/>
  <c r="AX221" i="263"/>
  <c r="AY221" i="263"/>
  <c r="AX222" i="263"/>
  <c r="AY222" i="263"/>
  <c r="AX223" i="263"/>
  <c r="AY223" i="263"/>
  <c r="AX224" i="263"/>
  <c r="AY224" i="263"/>
  <c r="AX225" i="263"/>
  <c r="AY225" i="263"/>
  <c r="AX226" i="263"/>
  <c r="AY226" i="263"/>
  <c r="AX227" i="263"/>
  <c r="AY227" i="263"/>
  <c r="AX228" i="263"/>
  <c r="AY228" i="263"/>
  <c r="AX229" i="263"/>
  <c r="AY229" i="263"/>
  <c r="AX230" i="263"/>
  <c r="AY230" i="263"/>
  <c r="AX231" i="263"/>
  <c r="AY231" i="263"/>
  <c r="AX232" i="263"/>
  <c r="AY232" i="263"/>
  <c r="AX233" i="263"/>
  <c r="AY233" i="263"/>
  <c r="AX234" i="263"/>
  <c r="AY234" i="263"/>
  <c r="AX235" i="263"/>
  <c r="AY235" i="263"/>
  <c r="AX236" i="263"/>
  <c r="AY236" i="263"/>
  <c r="AX237" i="263"/>
  <c r="AY237" i="263"/>
  <c r="AX238" i="263"/>
  <c r="AY238" i="263"/>
  <c r="AX239" i="263"/>
  <c r="AY239" i="263"/>
  <c r="AX240" i="263"/>
  <c r="AY240" i="263"/>
  <c r="AX241" i="263"/>
  <c r="AY241" i="263"/>
  <c r="AX242" i="263"/>
  <c r="AY242" i="263"/>
  <c r="AX243" i="263"/>
  <c r="AY243" i="263"/>
  <c r="AX244" i="263"/>
  <c r="AY244" i="263"/>
  <c r="AX245" i="263"/>
  <c r="AY245" i="263"/>
  <c r="AX246" i="263"/>
  <c r="AY246" i="263"/>
  <c r="AX247" i="263"/>
  <c r="AY247" i="263"/>
  <c r="AX248" i="263"/>
  <c r="AY248" i="263"/>
  <c r="AX249" i="263"/>
  <c r="AY249" i="263"/>
  <c r="AX250" i="263"/>
  <c r="AY250" i="263"/>
  <c r="AX251" i="263"/>
  <c r="AY251" i="263"/>
  <c r="AX252" i="263"/>
  <c r="AY252" i="263"/>
  <c r="AX253" i="263"/>
  <c r="AY253" i="263"/>
  <c r="AX254" i="263"/>
  <c r="AY254" i="263"/>
  <c r="AX255" i="263"/>
  <c r="AY255" i="263"/>
  <c r="AX256" i="263"/>
  <c r="AY256" i="263"/>
  <c r="AX257" i="263"/>
  <c r="AY257" i="263"/>
  <c r="AX258" i="263"/>
  <c r="AY258" i="263"/>
  <c r="AX259" i="263"/>
  <c r="AY259" i="263"/>
  <c r="AX260" i="263"/>
  <c r="AY260" i="263"/>
  <c r="AX261" i="263"/>
  <c r="AY261" i="263"/>
  <c r="AX262" i="263"/>
  <c r="AY262" i="263"/>
  <c r="AX263" i="263"/>
  <c r="AY263" i="263"/>
  <c r="AX264" i="263"/>
  <c r="AY264" i="263"/>
  <c r="AY9" i="263"/>
  <c r="AX9" i="263"/>
  <c r="AV10" i="263"/>
  <c r="AW10" i="263"/>
  <c r="AV11" i="263"/>
  <c r="AW11" i="263"/>
  <c r="AV12" i="263"/>
  <c r="AW12" i="263"/>
  <c r="AV13" i="263"/>
  <c r="AW13" i="263"/>
  <c r="AV14" i="263"/>
  <c r="AW14" i="263"/>
  <c r="AV15" i="263"/>
  <c r="AW15" i="263"/>
  <c r="AV16" i="263"/>
  <c r="AW16" i="263"/>
  <c r="AV17" i="263"/>
  <c r="AW17" i="263"/>
  <c r="AV18" i="263"/>
  <c r="AW18" i="263"/>
  <c r="AV19" i="263"/>
  <c r="AW19" i="263"/>
  <c r="AV20" i="263"/>
  <c r="AW20" i="263"/>
  <c r="AV21" i="263"/>
  <c r="AW21" i="263"/>
  <c r="AV22" i="263"/>
  <c r="AW22" i="263"/>
  <c r="AV23" i="263"/>
  <c r="AW23" i="263"/>
  <c r="AV24" i="263"/>
  <c r="AW24" i="263"/>
  <c r="AV25" i="263"/>
  <c r="AW25" i="263"/>
  <c r="AV26" i="263"/>
  <c r="AW26" i="263"/>
  <c r="AV27" i="263"/>
  <c r="AW27" i="263"/>
  <c r="AV28" i="263"/>
  <c r="AW28" i="263"/>
  <c r="AV29" i="263"/>
  <c r="AW29" i="263"/>
  <c r="AV30" i="263"/>
  <c r="AW30" i="263"/>
  <c r="AV31" i="263"/>
  <c r="AW31" i="263"/>
  <c r="AV32" i="263"/>
  <c r="AW32" i="263"/>
  <c r="AV33" i="263"/>
  <c r="AW33" i="263"/>
  <c r="AV34" i="263"/>
  <c r="AW34" i="263"/>
  <c r="AV35" i="263"/>
  <c r="AW35" i="263"/>
  <c r="AV36" i="263"/>
  <c r="AW36" i="263"/>
  <c r="AV37" i="263"/>
  <c r="AW37" i="263"/>
  <c r="AV38" i="263"/>
  <c r="AW38" i="263"/>
  <c r="AV39" i="263"/>
  <c r="AW39" i="263"/>
  <c r="AV40" i="263"/>
  <c r="AW40" i="263"/>
  <c r="AV41" i="263"/>
  <c r="AW41" i="263"/>
  <c r="AV42" i="263"/>
  <c r="AW42" i="263"/>
  <c r="AV43" i="263"/>
  <c r="AW43" i="263"/>
  <c r="AV44" i="263"/>
  <c r="AW44" i="263"/>
  <c r="AV45" i="263"/>
  <c r="AW45" i="263"/>
  <c r="AV46" i="263"/>
  <c r="AW46" i="263"/>
  <c r="AV47" i="263"/>
  <c r="AW47" i="263"/>
  <c r="AV48" i="263"/>
  <c r="AW48" i="263"/>
  <c r="AV49" i="263"/>
  <c r="AW49" i="263"/>
  <c r="AV50" i="263"/>
  <c r="AW50" i="263"/>
  <c r="AV51" i="263"/>
  <c r="AW51" i="263"/>
  <c r="AV52" i="263"/>
  <c r="AW52" i="263"/>
  <c r="AV53" i="263"/>
  <c r="AW53" i="263"/>
  <c r="AV54" i="263"/>
  <c r="AW54" i="263"/>
  <c r="AV55" i="263"/>
  <c r="AW55" i="263"/>
  <c r="AV56" i="263"/>
  <c r="AW56" i="263"/>
  <c r="AV57" i="263"/>
  <c r="AW57" i="263"/>
  <c r="AV58" i="263"/>
  <c r="AW58" i="263"/>
  <c r="AV59" i="263"/>
  <c r="AW59" i="263"/>
  <c r="AV60" i="263"/>
  <c r="AW60" i="263"/>
  <c r="AV61" i="263"/>
  <c r="AW61" i="263"/>
  <c r="AV62" i="263"/>
  <c r="AW62" i="263"/>
  <c r="AV63" i="263"/>
  <c r="AW63" i="263"/>
  <c r="AV64" i="263"/>
  <c r="AW64" i="263"/>
  <c r="AV65" i="263"/>
  <c r="AW65" i="263"/>
  <c r="AV66" i="263"/>
  <c r="AW66" i="263"/>
  <c r="AV67" i="263"/>
  <c r="AW67" i="263"/>
  <c r="AV68" i="263"/>
  <c r="AW68" i="263"/>
  <c r="AV69" i="263"/>
  <c r="AW69" i="263"/>
  <c r="AV70" i="263"/>
  <c r="AW70" i="263"/>
  <c r="AV71" i="263"/>
  <c r="AW71" i="263"/>
  <c r="AV72" i="263"/>
  <c r="AW72" i="263"/>
  <c r="AV73" i="263"/>
  <c r="AW73" i="263"/>
  <c r="AV74" i="263"/>
  <c r="AW74" i="263"/>
  <c r="AV75" i="263"/>
  <c r="AW75" i="263"/>
  <c r="AV76" i="263"/>
  <c r="AW76" i="263"/>
  <c r="AV77" i="263"/>
  <c r="AW77" i="263"/>
  <c r="AV78" i="263"/>
  <c r="AW78" i="263"/>
  <c r="AV79" i="263"/>
  <c r="AW79" i="263"/>
  <c r="AV80" i="263"/>
  <c r="AW80" i="263"/>
  <c r="AV81" i="263"/>
  <c r="AW81" i="263"/>
  <c r="AV82" i="263"/>
  <c r="AW82" i="263"/>
  <c r="AV83" i="263"/>
  <c r="AW83" i="263"/>
  <c r="AV84" i="263"/>
  <c r="AW84" i="263"/>
  <c r="AV85" i="263"/>
  <c r="AW85" i="263"/>
  <c r="AV86" i="263"/>
  <c r="AW86" i="263"/>
  <c r="AV87" i="263"/>
  <c r="AW87" i="263"/>
  <c r="AV88" i="263"/>
  <c r="AW88" i="263"/>
  <c r="AV89" i="263"/>
  <c r="AW89" i="263"/>
  <c r="AV90" i="263"/>
  <c r="AW90" i="263"/>
  <c r="AV91" i="263"/>
  <c r="AW91" i="263"/>
  <c r="AV92" i="263"/>
  <c r="AW92" i="263"/>
  <c r="AV93" i="263"/>
  <c r="AW93" i="263"/>
  <c r="AV94" i="263"/>
  <c r="AW94" i="263"/>
  <c r="AV95" i="263"/>
  <c r="AW95" i="263"/>
  <c r="AV96" i="263"/>
  <c r="AW96" i="263"/>
  <c r="AV97" i="263"/>
  <c r="AW97" i="263"/>
  <c r="AV98" i="263"/>
  <c r="AW98" i="263"/>
  <c r="AV99" i="263"/>
  <c r="AW99" i="263"/>
  <c r="AV100" i="263"/>
  <c r="AW100" i="263"/>
  <c r="AV101" i="263"/>
  <c r="AW101" i="263"/>
  <c r="AV102" i="263"/>
  <c r="AW102" i="263"/>
  <c r="AV103" i="263"/>
  <c r="AW103" i="263"/>
  <c r="AV104" i="263"/>
  <c r="AW104" i="263"/>
  <c r="AV105" i="263"/>
  <c r="AW105" i="263"/>
  <c r="AV106" i="263"/>
  <c r="AW106" i="263"/>
  <c r="AV107" i="263"/>
  <c r="AW107" i="263"/>
  <c r="AV108" i="263"/>
  <c r="AW108" i="263"/>
  <c r="AV109" i="263"/>
  <c r="AW109" i="263"/>
  <c r="AV110" i="263"/>
  <c r="AW110" i="263"/>
  <c r="AV111" i="263"/>
  <c r="AW111" i="263"/>
  <c r="AV112" i="263"/>
  <c r="AW112" i="263"/>
  <c r="AV113" i="263"/>
  <c r="AW113" i="263"/>
  <c r="AV114" i="263"/>
  <c r="AW114" i="263"/>
  <c r="AV115" i="263"/>
  <c r="AW115" i="263"/>
  <c r="AV116" i="263"/>
  <c r="AW116" i="263"/>
  <c r="AV117" i="263"/>
  <c r="AW117" i="263"/>
  <c r="AV118" i="263"/>
  <c r="AW118" i="263"/>
  <c r="AV119" i="263"/>
  <c r="AW119" i="263"/>
  <c r="AV120" i="263"/>
  <c r="AW120" i="263"/>
  <c r="AV121" i="263"/>
  <c r="AW121" i="263"/>
  <c r="AV122" i="263"/>
  <c r="AW122" i="263"/>
  <c r="AV123" i="263"/>
  <c r="AW123" i="263"/>
  <c r="AV124" i="263"/>
  <c r="AW124" i="263"/>
  <c r="AV125" i="263"/>
  <c r="AW125" i="263"/>
  <c r="AV126" i="263"/>
  <c r="AW126" i="263"/>
  <c r="AV127" i="263"/>
  <c r="AW127" i="263"/>
  <c r="AV128" i="263"/>
  <c r="AW128" i="263"/>
  <c r="AV129" i="263"/>
  <c r="AW129" i="263"/>
  <c r="AV130" i="263"/>
  <c r="AW130" i="263"/>
  <c r="AV131" i="263"/>
  <c r="AW131" i="263"/>
  <c r="AV132" i="263"/>
  <c r="AW132" i="263"/>
  <c r="AV133" i="263"/>
  <c r="AW133" i="263"/>
  <c r="AV134" i="263"/>
  <c r="AW134" i="263"/>
  <c r="AV135" i="263"/>
  <c r="AW135" i="263"/>
  <c r="AV136" i="263"/>
  <c r="AW136" i="263"/>
  <c r="AV137" i="263"/>
  <c r="AW137" i="263"/>
  <c r="AV138" i="263"/>
  <c r="AW138" i="263"/>
  <c r="AV139" i="263"/>
  <c r="AW139" i="263"/>
  <c r="AV140" i="263"/>
  <c r="AW140" i="263"/>
  <c r="AV141" i="263"/>
  <c r="AW141" i="263"/>
  <c r="AV142" i="263"/>
  <c r="AW142" i="263"/>
  <c r="AV143" i="263"/>
  <c r="AW143" i="263"/>
  <c r="AV144" i="263"/>
  <c r="AW144" i="263"/>
  <c r="AV145" i="263"/>
  <c r="AW145" i="263"/>
  <c r="AV146" i="263"/>
  <c r="AW146" i="263"/>
  <c r="AV147" i="263"/>
  <c r="AW147" i="263"/>
  <c r="AV148" i="263"/>
  <c r="AW148" i="263"/>
  <c r="AV149" i="263"/>
  <c r="AW149" i="263"/>
  <c r="AV150" i="263"/>
  <c r="AW150" i="263"/>
  <c r="AV151" i="263"/>
  <c r="AW151" i="263"/>
  <c r="AV152" i="263"/>
  <c r="AW152" i="263"/>
  <c r="AV153" i="263"/>
  <c r="AW153" i="263"/>
  <c r="AV154" i="263"/>
  <c r="AW154" i="263"/>
  <c r="AV155" i="263"/>
  <c r="AW155" i="263"/>
  <c r="AV156" i="263"/>
  <c r="AW156" i="263"/>
  <c r="AV157" i="263"/>
  <c r="AW157" i="263"/>
  <c r="AV158" i="263"/>
  <c r="AW158" i="263"/>
  <c r="AV159" i="263"/>
  <c r="AW159" i="263"/>
  <c r="AV160" i="263"/>
  <c r="AW160" i="263"/>
  <c r="AV161" i="263"/>
  <c r="AW161" i="263"/>
  <c r="AV162" i="263"/>
  <c r="AW162" i="263"/>
  <c r="AV163" i="263"/>
  <c r="AW163" i="263"/>
  <c r="AV164" i="263"/>
  <c r="AW164" i="263"/>
  <c r="AV165" i="263"/>
  <c r="AW165" i="263"/>
  <c r="AV166" i="263"/>
  <c r="AW166" i="263"/>
  <c r="AV167" i="263"/>
  <c r="AW167" i="263"/>
  <c r="AV168" i="263"/>
  <c r="AW168" i="263"/>
  <c r="AV169" i="263"/>
  <c r="AW169" i="263"/>
  <c r="AV170" i="263"/>
  <c r="AW170" i="263"/>
  <c r="AV171" i="263"/>
  <c r="AW171" i="263"/>
  <c r="AV172" i="263"/>
  <c r="AW172" i="263"/>
  <c r="AV173" i="263"/>
  <c r="AW173" i="263"/>
  <c r="AV174" i="263"/>
  <c r="AW174" i="263"/>
  <c r="AV175" i="263"/>
  <c r="AW175" i="263"/>
  <c r="AV176" i="263"/>
  <c r="AW176" i="263"/>
  <c r="AV177" i="263"/>
  <c r="AW177" i="263"/>
  <c r="AV178" i="263"/>
  <c r="AW178" i="263"/>
  <c r="AV179" i="263"/>
  <c r="AW179" i="263"/>
  <c r="AV180" i="263"/>
  <c r="AW180" i="263"/>
  <c r="AV181" i="263"/>
  <c r="AW181" i="263"/>
  <c r="AV182" i="263"/>
  <c r="AW182" i="263"/>
  <c r="AV183" i="263"/>
  <c r="AW183" i="263"/>
  <c r="AV184" i="263"/>
  <c r="AW184" i="263"/>
  <c r="AV185" i="263"/>
  <c r="AW185" i="263"/>
  <c r="AV186" i="263"/>
  <c r="AW186" i="263"/>
  <c r="AV187" i="263"/>
  <c r="AW187" i="263"/>
  <c r="AV188" i="263"/>
  <c r="AW188" i="263"/>
  <c r="AV189" i="263"/>
  <c r="AW189" i="263"/>
  <c r="AV190" i="263"/>
  <c r="AW190" i="263"/>
  <c r="AV191" i="263"/>
  <c r="AW191" i="263"/>
  <c r="AV192" i="263"/>
  <c r="AW192" i="263"/>
  <c r="AV193" i="263"/>
  <c r="AW193" i="263"/>
  <c r="AV194" i="263"/>
  <c r="AW194" i="263"/>
  <c r="AV195" i="263"/>
  <c r="AW195" i="263"/>
  <c r="AV196" i="263"/>
  <c r="AW196" i="263"/>
  <c r="AV197" i="263"/>
  <c r="AW197" i="263"/>
  <c r="AV198" i="263"/>
  <c r="AW198" i="263"/>
  <c r="AV199" i="263"/>
  <c r="AW199" i="263"/>
  <c r="AV200" i="263"/>
  <c r="AW200" i="263"/>
  <c r="AV201" i="263"/>
  <c r="AW201" i="263"/>
  <c r="AV202" i="263"/>
  <c r="AW202" i="263"/>
  <c r="AV203" i="263"/>
  <c r="AW203" i="263"/>
  <c r="AV204" i="263"/>
  <c r="AW204" i="263"/>
  <c r="AV205" i="263"/>
  <c r="AW205" i="263"/>
  <c r="AV206" i="263"/>
  <c r="AW206" i="263"/>
  <c r="AV207" i="263"/>
  <c r="AW207" i="263"/>
  <c r="AV208" i="263"/>
  <c r="AW208" i="263"/>
  <c r="AV209" i="263"/>
  <c r="AW209" i="263"/>
  <c r="AV210" i="263"/>
  <c r="AW210" i="263"/>
  <c r="AV211" i="263"/>
  <c r="AW211" i="263"/>
  <c r="AV212" i="263"/>
  <c r="AW212" i="263"/>
  <c r="AV213" i="263"/>
  <c r="AW213" i="263"/>
  <c r="AV214" i="263"/>
  <c r="AW214" i="263"/>
  <c r="AV215" i="263"/>
  <c r="AW215" i="263"/>
  <c r="AV216" i="263"/>
  <c r="AW216" i="263"/>
  <c r="AV217" i="263"/>
  <c r="AW217" i="263"/>
  <c r="AV218" i="263"/>
  <c r="AW218" i="263"/>
  <c r="AV219" i="263"/>
  <c r="AW219" i="263"/>
  <c r="AV220" i="263"/>
  <c r="AW220" i="263"/>
  <c r="AV221" i="263"/>
  <c r="AW221" i="263"/>
  <c r="AV222" i="263"/>
  <c r="AW222" i="263"/>
  <c r="AV223" i="263"/>
  <c r="AW223" i="263"/>
  <c r="AV224" i="263"/>
  <c r="AW224" i="263"/>
  <c r="AV225" i="263"/>
  <c r="AW225" i="263"/>
  <c r="AV226" i="263"/>
  <c r="AW226" i="263"/>
  <c r="AV227" i="263"/>
  <c r="AW227" i="263"/>
  <c r="AV228" i="263"/>
  <c r="AW228" i="263"/>
  <c r="AV229" i="263"/>
  <c r="AW229" i="263"/>
  <c r="AV230" i="263"/>
  <c r="AW230" i="263"/>
  <c r="AV231" i="263"/>
  <c r="AW231" i="263"/>
  <c r="AV232" i="263"/>
  <c r="AW232" i="263"/>
  <c r="AV233" i="263"/>
  <c r="AW233" i="263"/>
  <c r="AV234" i="263"/>
  <c r="AW234" i="263"/>
  <c r="AV235" i="263"/>
  <c r="AW235" i="263"/>
  <c r="AV236" i="263"/>
  <c r="AW236" i="263"/>
  <c r="AV237" i="263"/>
  <c r="AW237" i="263"/>
  <c r="AV238" i="263"/>
  <c r="AW238" i="263"/>
  <c r="AV239" i="263"/>
  <c r="AW239" i="263"/>
  <c r="AV240" i="263"/>
  <c r="AW240" i="263"/>
  <c r="AV241" i="263"/>
  <c r="AW241" i="263"/>
  <c r="AV242" i="263"/>
  <c r="AW242" i="263"/>
  <c r="AV243" i="263"/>
  <c r="AW243" i="263"/>
  <c r="AV244" i="263"/>
  <c r="AW244" i="263"/>
  <c r="AV245" i="263"/>
  <c r="AW245" i="263"/>
  <c r="AV246" i="263"/>
  <c r="AW246" i="263"/>
  <c r="AV247" i="263"/>
  <c r="AW247" i="263"/>
  <c r="AV248" i="263"/>
  <c r="AW248" i="263"/>
  <c r="AV249" i="263"/>
  <c r="AW249" i="263"/>
  <c r="AV250" i="263"/>
  <c r="AW250" i="263"/>
  <c r="AV251" i="263"/>
  <c r="AW251" i="263"/>
  <c r="AV252" i="263"/>
  <c r="AW252" i="263"/>
  <c r="AV253" i="263"/>
  <c r="AW253" i="263"/>
  <c r="AV254" i="263"/>
  <c r="AW254" i="263"/>
  <c r="AV255" i="263"/>
  <c r="AW255" i="263"/>
  <c r="AV256" i="263"/>
  <c r="AW256" i="263"/>
  <c r="AV257" i="263"/>
  <c r="AW257" i="263"/>
  <c r="AV258" i="263"/>
  <c r="AW258" i="263"/>
  <c r="AV259" i="263"/>
  <c r="AW259" i="263"/>
  <c r="AV260" i="263"/>
  <c r="AW260" i="263"/>
  <c r="AV261" i="263"/>
  <c r="AW261" i="263"/>
  <c r="AV262" i="263"/>
  <c r="AW262" i="263"/>
  <c r="AV263" i="263"/>
  <c r="AW263" i="263"/>
  <c r="AV264" i="263"/>
  <c r="AW264" i="263"/>
  <c r="AW9" i="263"/>
  <c r="AV9" i="263"/>
  <c r="BR11" i="335"/>
  <c r="BR12" i="335"/>
  <c r="BR13" i="335"/>
  <c r="BR14" i="335"/>
  <c r="BR15" i="335"/>
  <c r="BR16" i="335"/>
  <c r="BR17" i="335"/>
  <c r="BR18" i="335"/>
  <c r="BR19" i="335"/>
  <c r="BR20" i="335"/>
  <c r="BR21" i="335"/>
  <c r="BR22" i="335"/>
  <c r="BR23" i="335"/>
  <c r="BR24" i="335"/>
  <c r="BR25" i="335"/>
  <c r="BR26" i="335"/>
  <c r="BR27" i="335"/>
  <c r="BR28" i="335"/>
  <c r="BR29" i="335"/>
  <c r="BR30" i="335"/>
  <c r="BR31" i="335"/>
  <c r="BR32" i="335"/>
  <c r="BR33" i="335"/>
  <c r="BR34" i="335"/>
  <c r="BR35" i="335"/>
  <c r="BR36" i="335"/>
  <c r="BR37" i="335"/>
  <c r="BR38" i="335"/>
  <c r="BR39" i="335"/>
  <c r="BR40" i="335"/>
  <c r="BR41" i="335"/>
  <c r="BR42" i="335"/>
  <c r="BR43" i="335"/>
  <c r="BR44" i="335"/>
  <c r="BR45" i="335"/>
  <c r="BR46" i="335"/>
  <c r="BR47" i="335"/>
  <c r="BR48" i="335"/>
  <c r="BR49" i="335"/>
  <c r="BR50" i="335"/>
  <c r="BR51" i="335"/>
  <c r="BR52" i="335"/>
  <c r="BR53" i="335"/>
  <c r="BR54" i="335"/>
  <c r="BR55" i="335"/>
  <c r="BR56" i="335"/>
  <c r="BR57" i="335"/>
  <c r="BR58" i="335"/>
  <c r="BR59" i="335"/>
  <c r="BR60" i="335"/>
  <c r="BR61" i="335"/>
  <c r="BR62" i="335"/>
  <c r="BR63" i="335"/>
  <c r="BR64" i="335"/>
  <c r="BR65" i="335"/>
  <c r="BR66" i="335"/>
  <c r="BR67" i="335"/>
  <c r="BR68" i="335"/>
  <c r="BR69" i="335"/>
  <c r="BR70" i="335"/>
  <c r="BR71" i="335"/>
  <c r="BR72" i="335"/>
  <c r="BR73" i="335"/>
  <c r="BR74" i="335"/>
  <c r="BR75" i="335"/>
  <c r="BR76" i="335"/>
  <c r="BR77" i="335"/>
  <c r="BR78" i="335"/>
  <c r="BR79" i="335"/>
  <c r="BR80" i="335"/>
  <c r="BR81" i="335"/>
  <c r="BR82" i="335"/>
  <c r="BR83" i="335"/>
  <c r="BR84" i="335"/>
  <c r="BR85" i="335"/>
  <c r="BR86" i="335"/>
  <c r="BR87" i="335"/>
  <c r="BR88" i="335"/>
  <c r="BR89" i="335"/>
  <c r="BR90" i="335"/>
  <c r="BR91" i="335"/>
  <c r="BR92" i="335"/>
  <c r="BR93" i="335"/>
  <c r="BR94" i="335"/>
  <c r="BR95" i="335"/>
  <c r="BR96" i="335"/>
  <c r="BR97" i="335"/>
  <c r="BR98" i="335"/>
  <c r="BR99" i="335"/>
  <c r="BR100" i="335"/>
  <c r="BR101" i="335"/>
  <c r="BR102" i="335"/>
  <c r="BR103" i="335"/>
  <c r="BR104" i="335"/>
  <c r="BR105" i="335"/>
  <c r="BR106" i="335"/>
  <c r="BR107" i="335"/>
  <c r="BR108" i="335"/>
  <c r="BR109" i="335"/>
  <c r="BR110" i="335"/>
  <c r="BR111" i="335"/>
  <c r="BR112" i="335"/>
  <c r="BR113" i="335"/>
  <c r="BR114" i="335"/>
  <c r="BR115" i="335"/>
  <c r="BR116" i="335"/>
  <c r="BR117" i="335"/>
  <c r="BR118" i="335"/>
  <c r="BR119" i="335"/>
  <c r="BR120" i="335"/>
  <c r="BR121" i="335"/>
  <c r="BR122" i="335"/>
  <c r="BR123" i="335"/>
  <c r="BR124" i="335"/>
  <c r="BR125" i="335"/>
  <c r="BR126" i="335"/>
  <c r="BR127" i="335"/>
  <c r="BR128" i="335"/>
  <c r="BR129" i="335"/>
  <c r="BR130" i="335"/>
  <c r="BR131" i="335"/>
  <c r="BR132" i="335"/>
  <c r="BR133" i="335"/>
  <c r="BR134" i="335"/>
  <c r="BR135" i="335"/>
  <c r="BR136" i="335"/>
  <c r="BR137" i="335"/>
  <c r="BR138" i="335"/>
  <c r="BR139" i="335"/>
  <c r="BR140" i="335"/>
  <c r="BR141" i="335"/>
  <c r="BR142" i="335"/>
  <c r="BR143" i="335"/>
  <c r="BR144" i="335"/>
  <c r="BR145" i="335"/>
  <c r="BR146" i="335"/>
  <c r="BR147" i="335"/>
  <c r="BR148" i="335"/>
  <c r="BR149" i="335"/>
  <c r="BR150" i="335"/>
  <c r="BR151" i="335"/>
  <c r="BR152" i="335"/>
  <c r="BR153" i="335"/>
  <c r="BR154" i="335"/>
  <c r="BR155" i="335"/>
  <c r="BR156" i="335"/>
  <c r="BR157" i="335"/>
  <c r="BR158" i="335"/>
  <c r="BR159" i="335"/>
  <c r="BR160" i="335"/>
  <c r="BR161" i="335"/>
  <c r="BR162" i="335"/>
  <c r="BR163" i="335"/>
  <c r="BR164" i="335"/>
  <c r="BR165" i="335"/>
  <c r="BR166" i="335"/>
  <c r="BR167" i="335"/>
  <c r="BR168" i="335"/>
  <c r="BR169" i="335"/>
  <c r="BR170" i="335"/>
  <c r="BR171" i="335"/>
  <c r="BR172" i="335"/>
  <c r="BR173" i="335"/>
  <c r="BR174" i="335"/>
  <c r="BR175" i="335"/>
  <c r="BR176" i="335"/>
  <c r="BR177" i="335"/>
  <c r="BR178" i="335"/>
  <c r="BR179" i="335"/>
  <c r="BR180" i="335"/>
  <c r="BR181" i="335"/>
  <c r="BR182" i="335"/>
  <c r="BR183" i="335"/>
  <c r="BR184" i="335"/>
  <c r="BR185" i="335"/>
  <c r="BR186" i="335"/>
  <c r="BR187" i="335"/>
  <c r="BR188" i="335"/>
  <c r="BR189" i="335"/>
  <c r="BR190" i="335"/>
  <c r="BR191" i="335"/>
  <c r="BR192" i="335"/>
  <c r="BR193" i="335"/>
  <c r="BR194" i="335"/>
  <c r="BR195" i="335"/>
  <c r="BR196" i="335"/>
  <c r="BR197" i="335"/>
  <c r="BR198" i="335"/>
  <c r="BR199" i="335"/>
  <c r="BR200" i="335"/>
  <c r="BR201" i="335"/>
  <c r="BR202" i="335"/>
  <c r="BR203" i="335"/>
  <c r="BR204" i="335"/>
  <c r="BR205" i="335"/>
  <c r="BR206" i="335"/>
  <c r="BR207" i="335"/>
  <c r="BR208" i="335"/>
  <c r="BR209" i="335"/>
  <c r="BR210" i="335"/>
  <c r="BR211" i="335"/>
  <c r="BR212" i="335"/>
  <c r="BR213" i="335"/>
  <c r="BR214" i="335"/>
  <c r="BR215" i="335"/>
  <c r="BR216" i="335"/>
  <c r="BR217" i="335"/>
  <c r="BR218" i="335"/>
  <c r="BR219" i="335"/>
  <c r="BR220" i="335"/>
  <c r="BR221" i="335"/>
  <c r="BR222" i="335"/>
  <c r="BR223" i="335"/>
  <c r="BR224" i="335"/>
  <c r="BR225" i="335"/>
  <c r="BR226" i="335"/>
  <c r="BR227" i="335"/>
  <c r="BR228" i="335"/>
  <c r="BR229" i="335"/>
  <c r="BR230" i="335"/>
  <c r="BR231" i="335"/>
  <c r="BR232" i="335"/>
  <c r="BR233" i="335"/>
  <c r="BR234" i="335"/>
  <c r="BR235" i="335"/>
  <c r="BR236" i="335"/>
  <c r="BR237" i="335"/>
  <c r="BR238" i="335"/>
  <c r="BR239" i="335"/>
  <c r="BR240" i="335"/>
  <c r="BR241" i="335"/>
  <c r="BR242" i="335"/>
  <c r="BR243" i="335"/>
  <c r="BR244" i="335"/>
  <c r="BR245" i="335"/>
  <c r="BR246" i="335"/>
  <c r="BR247" i="335"/>
  <c r="BR248" i="335"/>
  <c r="BR249" i="335"/>
  <c r="BR250" i="335"/>
  <c r="BR251" i="335"/>
  <c r="BR252" i="335"/>
  <c r="BR253" i="335"/>
  <c r="BR254" i="335"/>
  <c r="BR255" i="335"/>
  <c r="BR256" i="335"/>
  <c r="BR257" i="335"/>
  <c r="BR258" i="335"/>
  <c r="BR259" i="335"/>
  <c r="BR260" i="335"/>
  <c r="BR261" i="335"/>
  <c r="BR262" i="335"/>
  <c r="BR263" i="335"/>
  <c r="BR264" i="335"/>
  <c r="BR265" i="335"/>
  <c r="BR266" i="335"/>
  <c r="BR267" i="335"/>
  <c r="BR268" i="335"/>
  <c r="BR269" i="335"/>
  <c r="BR270" i="335"/>
  <c r="BR271" i="335"/>
  <c r="BR272" i="335"/>
  <c r="BR273" i="335"/>
  <c r="BN10" i="335"/>
  <c r="BO10" i="335"/>
  <c r="BN11" i="335"/>
  <c r="BO11" i="335"/>
  <c r="BN12" i="335"/>
  <c r="BO12" i="335"/>
  <c r="BN13" i="335"/>
  <c r="BO13" i="335"/>
  <c r="BN14" i="335"/>
  <c r="BO14" i="335"/>
  <c r="BN15" i="335"/>
  <c r="BO15" i="335"/>
  <c r="BN16" i="335"/>
  <c r="BO16" i="335"/>
  <c r="BN17" i="335"/>
  <c r="BO17" i="335"/>
  <c r="BN18" i="335"/>
  <c r="BO18" i="335"/>
  <c r="BN19" i="335"/>
  <c r="BO19" i="335"/>
  <c r="BN20" i="335"/>
  <c r="BO20" i="335"/>
  <c r="BN21" i="335"/>
  <c r="BO21" i="335"/>
  <c r="BN22" i="335"/>
  <c r="BO22" i="335"/>
  <c r="BN23" i="335"/>
  <c r="BO23" i="335"/>
  <c r="BN24" i="335"/>
  <c r="BO24" i="335"/>
  <c r="BN25" i="335"/>
  <c r="BO25" i="335"/>
  <c r="BN26" i="335"/>
  <c r="BO26" i="335"/>
  <c r="BN27" i="335"/>
  <c r="BO27" i="335"/>
  <c r="BN28" i="335"/>
  <c r="BO28" i="335"/>
  <c r="BN29" i="335"/>
  <c r="BO29" i="335"/>
  <c r="BN30" i="335"/>
  <c r="BO30" i="335"/>
  <c r="BN31" i="335"/>
  <c r="BO31" i="335"/>
  <c r="BN32" i="335"/>
  <c r="BO32" i="335"/>
  <c r="BN33" i="335"/>
  <c r="BO33" i="335"/>
  <c r="BN34" i="335"/>
  <c r="BO34" i="335"/>
  <c r="BN35" i="335"/>
  <c r="BO35" i="335"/>
  <c r="BN36" i="335"/>
  <c r="BO36" i="335"/>
  <c r="BN37" i="335"/>
  <c r="BO37" i="335"/>
  <c r="BN38" i="335"/>
  <c r="BO38" i="335"/>
  <c r="BN39" i="335"/>
  <c r="BO39" i="335"/>
  <c r="BN40" i="335"/>
  <c r="BO40" i="335"/>
  <c r="BN41" i="335"/>
  <c r="BO41" i="335"/>
  <c r="BN42" i="335"/>
  <c r="BO42" i="335"/>
  <c r="BN43" i="335"/>
  <c r="BO43" i="335"/>
  <c r="BN44" i="335"/>
  <c r="BO44" i="335"/>
  <c r="BN45" i="335"/>
  <c r="BO45" i="335"/>
  <c r="BN46" i="335"/>
  <c r="BO46" i="335"/>
  <c r="BN47" i="335"/>
  <c r="BO47" i="335"/>
  <c r="BN48" i="335"/>
  <c r="BO48" i="335"/>
  <c r="BN49" i="335"/>
  <c r="BO49" i="335"/>
  <c r="BN50" i="335"/>
  <c r="BO50" i="335"/>
  <c r="BN51" i="335"/>
  <c r="BO51" i="335"/>
  <c r="BN52" i="335"/>
  <c r="BO52" i="335"/>
  <c r="BN53" i="335"/>
  <c r="BO53" i="335"/>
  <c r="BN54" i="335"/>
  <c r="BO54" i="335"/>
  <c r="BN55" i="335"/>
  <c r="BO55" i="335"/>
  <c r="BN56" i="335"/>
  <c r="BO56" i="335"/>
  <c r="BN57" i="335"/>
  <c r="BO57" i="335"/>
  <c r="BN58" i="335"/>
  <c r="BO58" i="335"/>
  <c r="BN59" i="335"/>
  <c r="BO59" i="335"/>
  <c r="BN60" i="335"/>
  <c r="BO60" i="335"/>
  <c r="BN61" i="335"/>
  <c r="BO61" i="335"/>
  <c r="BN62" i="335"/>
  <c r="BO62" i="335"/>
  <c r="BN63" i="335"/>
  <c r="BO63" i="335"/>
  <c r="BN64" i="335"/>
  <c r="BO64" i="335"/>
  <c r="BN65" i="335"/>
  <c r="BO65" i="335"/>
  <c r="BN66" i="335"/>
  <c r="BO66" i="335"/>
  <c r="BN67" i="335"/>
  <c r="BO67" i="335"/>
  <c r="BN68" i="335"/>
  <c r="BO68" i="335"/>
  <c r="BN69" i="335"/>
  <c r="BO69" i="335"/>
  <c r="BN70" i="335"/>
  <c r="BO70" i="335"/>
  <c r="BN71" i="335"/>
  <c r="BO71" i="335"/>
  <c r="BN72" i="335"/>
  <c r="BO72" i="335"/>
  <c r="BN73" i="335"/>
  <c r="BO73" i="335"/>
  <c r="BN74" i="335"/>
  <c r="BO74" i="335"/>
  <c r="BN75" i="335"/>
  <c r="BO75" i="335"/>
  <c r="BN76" i="335"/>
  <c r="BO76" i="335"/>
  <c r="BN77" i="335"/>
  <c r="BO77" i="335"/>
  <c r="BN78" i="335"/>
  <c r="BO78" i="335"/>
  <c r="BN79" i="335"/>
  <c r="BO79" i="335"/>
  <c r="BN80" i="335"/>
  <c r="BO80" i="335"/>
  <c r="BN81" i="335"/>
  <c r="BO81" i="335"/>
  <c r="BN82" i="335"/>
  <c r="BO82" i="335"/>
  <c r="BN83" i="335"/>
  <c r="BO83" i="335"/>
  <c r="BN84" i="335"/>
  <c r="BO84" i="335"/>
  <c r="BN85" i="335"/>
  <c r="BO85" i="335"/>
  <c r="BN86" i="335"/>
  <c r="BO86" i="335"/>
  <c r="BN87" i="335"/>
  <c r="BO87" i="335"/>
  <c r="BN88" i="335"/>
  <c r="BO88" i="335"/>
  <c r="BN89" i="335"/>
  <c r="BO89" i="335"/>
  <c r="BN90" i="335"/>
  <c r="BO90" i="335"/>
  <c r="BN91" i="335"/>
  <c r="BO91" i="335"/>
  <c r="BN92" i="335"/>
  <c r="BO92" i="335"/>
  <c r="BN93" i="335"/>
  <c r="BO93" i="335"/>
  <c r="BN94" i="335"/>
  <c r="BO94" i="335"/>
  <c r="BN95" i="335"/>
  <c r="BO95" i="335"/>
  <c r="BN96" i="335"/>
  <c r="BO96" i="335"/>
  <c r="BN97" i="335"/>
  <c r="BO97" i="335"/>
  <c r="BN98" i="335"/>
  <c r="BO98" i="335"/>
  <c r="BN99" i="335"/>
  <c r="BO99" i="335"/>
  <c r="BN100" i="335"/>
  <c r="BO100" i="335"/>
  <c r="BN101" i="335"/>
  <c r="BO101" i="335"/>
  <c r="BN102" i="335"/>
  <c r="BO102" i="335"/>
  <c r="BN103" i="335"/>
  <c r="BO103" i="335"/>
  <c r="BN104" i="335"/>
  <c r="BO104" i="335"/>
  <c r="BN105" i="335"/>
  <c r="BO105" i="335"/>
  <c r="BN106" i="335"/>
  <c r="BO106" i="335"/>
  <c r="BN107" i="335"/>
  <c r="BO107" i="335"/>
  <c r="BN108" i="335"/>
  <c r="BO108" i="335"/>
  <c r="BN109" i="335"/>
  <c r="BO109" i="335"/>
  <c r="BN110" i="335"/>
  <c r="BO110" i="335"/>
  <c r="BN111" i="335"/>
  <c r="BO111" i="335"/>
  <c r="BN112" i="335"/>
  <c r="BO112" i="335"/>
  <c r="BN113" i="335"/>
  <c r="BO113" i="335"/>
  <c r="BN114" i="335"/>
  <c r="BO114" i="335"/>
  <c r="BN115" i="335"/>
  <c r="BO115" i="335"/>
  <c r="BN116" i="335"/>
  <c r="BO116" i="335"/>
  <c r="BN117" i="335"/>
  <c r="BO117" i="335"/>
  <c r="BN118" i="335"/>
  <c r="BO118" i="335"/>
  <c r="BN119" i="335"/>
  <c r="BO119" i="335"/>
  <c r="BN120" i="335"/>
  <c r="BO120" i="335"/>
  <c r="BN121" i="335"/>
  <c r="BO121" i="335"/>
  <c r="BN122" i="335"/>
  <c r="BO122" i="335"/>
  <c r="BN123" i="335"/>
  <c r="BO123" i="335"/>
  <c r="BN124" i="335"/>
  <c r="BO124" i="335"/>
  <c r="BN125" i="335"/>
  <c r="BO125" i="335"/>
  <c r="BN126" i="335"/>
  <c r="BO126" i="335"/>
  <c r="BN127" i="335"/>
  <c r="BO127" i="335"/>
  <c r="BN128" i="335"/>
  <c r="BO128" i="335"/>
  <c r="BN129" i="335"/>
  <c r="BO129" i="335"/>
  <c r="BN130" i="335"/>
  <c r="BO130" i="335"/>
  <c r="BN131" i="335"/>
  <c r="BO131" i="335"/>
  <c r="BN132" i="335"/>
  <c r="BO132" i="335"/>
  <c r="BN133" i="335"/>
  <c r="BO133" i="335"/>
  <c r="BN134" i="335"/>
  <c r="BO134" i="335"/>
  <c r="BN135" i="335"/>
  <c r="BO135" i="335"/>
  <c r="BN136" i="335"/>
  <c r="BO136" i="335"/>
  <c r="BN137" i="335"/>
  <c r="BO137" i="335"/>
  <c r="BN138" i="335"/>
  <c r="BO138" i="335"/>
  <c r="BN139" i="335"/>
  <c r="BO139" i="335"/>
  <c r="BN140" i="335"/>
  <c r="BO140" i="335"/>
  <c r="BN141" i="335"/>
  <c r="BO141" i="335"/>
  <c r="BN142" i="335"/>
  <c r="BO142" i="335"/>
  <c r="BN143" i="335"/>
  <c r="BO143" i="335"/>
  <c r="BN144" i="335"/>
  <c r="BO144" i="335"/>
  <c r="BN145" i="335"/>
  <c r="BO145" i="335"/>
  <c r="BN146" i="335"/>
  <c r="BO146" i="335"/>
  <c r="BN147" i="335"/>
  <c r="BO147" i="335"/>
  <c r="BN148" i="335"/>
  <c r="BO148" i="335"/>
  <c r="BN149" i="335"/>
  <c r="BO149" i="335"/>
  <c r="BN150" i="335"/>
  <c r="BO150" i="335"/>
  <c r="BN151" i="335"/>
  <c r="BO151" i="335"/>
  <c r="BN152" i="335"/>
  <c r="BO152" i="335"/>
  <c r="BN153" i="335"/>
  <c r="BO153" i="335"/>
  <c r="BN154" i="335"/>
  <c r="BO154" i="335"/>
  <c r="BN155" i="335"/>
  <c r="BO155" i="335"/>
  <c r="BN156" i="335"/>
  <c r="BO156" i="335"/>
  <c r="BN157" i="335"/>
  <c r="BO157" i="335"/>
  <c r="BN158" i="335"/>
  <c r="BO158" i="335"/>
  <c r="BN159" i="335"/>
  <c r="BO159" i="335"/>
  <c r="BN160" i="335"/>
  <c r="BO160" i="335"/>
  <c r="BN161" i="335"/>
  <c r="BO161" i="335"/>
  <c r="BN162" i="335"/>
  <c r="BO162" i="335"/>
  <c r="BN163" i="335"/>
  <c r="BO163" i="335"/>
  <c r="BN164" i="335"/>
  <c r="BO164" i="335"/>
  <c r="BN165" i="335"/>
  <c r="BO165" i="335"/>
  <c r="BN166" i="335"/>
  <c r="BO166" i="335"/>
  <c r="BN167" i="335"/>
  <c r="BO167" i="335"/>
  <c r="BN168" i="335"/>
  <c r="BO168" i="335"/>
  <c r="BN169" i="335"/>
  <c r="BO169" i="335"/>
  <c r="BN170" i="335"/>
  <c r="BO170" i="335"/>
  <c r="BN171" i="335"/>
  <c r="BO171" i="335"/>
  <c r="BN172" i="335"/>
  <c r="BO172" i="335"/>
  <c r="BN173" i="335"/>
  <c r="BO173" i="335"/>
  <c r="BN174" i="335"/>
  <c r="BO174" i="335"/>
  <c r="BN175" i="335"/>
  <c r="BO175" i="335"/>
  <c r="BN176" i="335"/>
  <c r="BO176" i="335"/>
  <c r="BN177" i="335"/>
  <c r="BO177" i="335"/>
  <c r="BN178" i="335"/>
  <c r="BO178" i="335"/>
  <c r="BN179" i="335"/>
  <c r="BO179" i="335"/>
  <c r="BN180" i="335"/>
  <c r="BO180" i="335"/>
  <c r="BN181" i="335"/>
  <c r="BO181" i="335"/>
  <c r="BN182" i="335"/>
  <c r="BO182" i="335"/>
  <c r="BN183" i="335"/>
  <c r="BO183" i="335"/>
  <c r="BN184" i="335"/>
  <c r="BO184" i="335"/>
  <c r="BN185" i="335"/>
  <c r="BO185" i="335"/>
  <c r="BN186" i="335"/>
  <c r="BO186" i="335"/>
  <c r="BN187" i="335"/>
  <c r="BO187" i="335"/>
  <c r="BN188" i="335"/>
  <c r="BO188" i="335"/>
  <c r="BN189" i="335"/>
  <c r="BO189" i="335"/>
  <c r="BN190" i="335"/>
  <c r="BO190" i="335"/>
  <c r="BN191" i="335"/>
  <c r="BO191" i="335"/>
  <c r="BN192" i="335"/>
  <c r="BO192" i="335"/>
  <c r="BN193" i="335"/>
  <c r="BO193" i="335"/>
  <c r="BN194" i="335"/>
  <c r="BO194" i="335"/>
  <c r="BN195" i="335"/>
  <c r="BO195" i="335"/>
  <c r="BN196" i="335"/>
  <c r="BO196" i="335"/>
  <c r="BN197" i="335"/>
  <c r="BO197" i="335"/>
  <c r="BN198" i="335"/>
  <c r="BO198" i="335"/>
  <c r="BN199" i="335"/>
  <c r="BO199" i="335"/>
  <c r="BN200" i="335"/>
  <c r="BO200" i="335"/>
  <c r="BN201" i="335"/>
  <c r="BO201" i="335"/>
  <c r="BN202" i="335"/>
  <c r="BO202" i="335"/>
  <c r="BN203" i="335"/>
  <c r="BO203" i="335"/>
  <c r="BN204" i="335"/>
  <c r="BO204" i="335"/>
  <c r="BN205" i="335"/>
  <c r="BO205" i="335"/>
  <c r="BN206" i="335"/>
  <c r="BO206" i="335"/>
  <c r="BN207" i="335"/>
  <c r="BO207" i="335"/>
  <c r="BN208" i="335"/>
  <c r="BO208" i="335"/>
  <c r="BN209" i="335"/>
  <c r="BO209" i="335"/>
  <c r="BN210" i="335"/>
  <c r="BO210" i="335"/>
  <c r="BN211" i="335"/>
  <c r="BO211" i="335"/>
  <c r="BN212" i="335"/>
  <c r="BO212" i="335"/>
  <c r="BN213" i="335"/>
  <c r="BO213" i="335"/>
  <c r="BN214" i="335"/>
  <c r="BO214" i="335"/>
  <c r="BN215" i="335"/>
  <c r="BO215" i="335"/>
  <c r="BN216" i="335"/>
  <c r="BO216" i="335"/>
  <c r="BN217" i="335"/>
  <c r="BO217" i="335"/>
  <c r="BN218" i="335"/>
  <c r="BO218" i="335"/>
  <c r="BN219" i="335"/>
  <c r="BO219" i="335"/>
  <c r="BN220" i="335"/>
  <c r="BO220" i="335"/>
  <c r="BN221" i="335"/>
  <c r="BO221" i="335"/>
  <c r="BN222" i="335"/>
  <c r="BO222" i="335"/>
  <c r="BN223" i="335"/>
  <c r="BO223" i="335"/>
  <c r="BN224" i="335"/>
  <c r="BO224" i="335"/>
  <c r="BN225" i="335"/>
  <c r="BO225" i="335"/>
  <c r="BN226" i="335"/>
  <c r="BO226" i="335"/>
  <c r="BN227" i="335"/>
  <c r="BO227" i="335"/>
  <c r="BN228" i="335"/>
  <c r="BO228" i="335"/>
  <c r="BN229" i="335"/>
  <c r="BO229" i="335"/>
  <c r="BN230" i="335"/>
  <c r="BO230" i="335"/>
  <c r="BN231" i="335"/>
  <c r="BO231" i="335"/>
  <c r="BN232" i="335"/>
  <c r="BO232" i="335"/>
  <c r="BN233" i="335"/>
  <c r="BO233" i="335"/>
  <c r="BN234" i="335"/>
  <c r="BO234" i="335"/>
  <c r="BN235" i="335"/>
  <c r="BO235" i="335"/>
  <c r="BN236" i="335"/>
  <c r="BO236" i="335"/>
  <c r="BN237" i="335"/>
  <c r="BO237" i="335"/>
  <c r="BN238" i="335"/>
  <c r="BO238" i="335"/>
  <c r="BN239" i="335"/>
  <c r="BO239" i="335"/>
  <c r="BN240" i="335"/>
  <c r="BO240" i="335"/>
  <c r="BN241" i="335"/>
  <c r="BO241" i="335"/>
  <c r="BN242" i="335"/>
  <c r="BO242" i="335"/>
  <c r="BN243" i="335"/>
  <c r="BO243" i="335"/>
  <c r="BN244" i="335"/>
  <c r="BO244" i="335"/>
  <c r="BN245" i="335"/>
  <c r="BO245" i="335"/>
  <c r="BN246" i="335"/>
  <c r="BO246" i="335"/>
  <c r="BN247" i="335"/>
  <c r="BO247" i="335"/>
  <c r="BN248" i="335"/>
  <c r="BO248" i="335"/>
  <c r="BN249" i="335"/>
  <c r="BO249" i="335"/>
  <c r="BN250" i="335"/>
  <c r="BO250" i="335"/>
  <c r="BN251" i="335"/>
  <c r="BO251" i="335"/>
  <c r="BN252" i="335"/>
  <c r="BO252" i="335"/>
  <c r="BN253" i="335"/>
  <c r="BO253" i="335"/>
  <c r="BN254" i="335"/>
  <c r="BO254" i="335"/>
  <c r="BN255" i="335"/>
  <c r="BO255" i="335"/>
  <c r="BN256" i="335"/>
  <c r="BO256" i="335"/>
  <c r="BN257" i="335"/>
  <c r="BO257" i="335"/>
  <c r="BN258" i="335"/>
  <c r="BO258" i="335"/>
  <c r="BN259" i="335"/>
  <c r="BO259" i="335"/>
  <c r="BN260" i="335"/>
  <c r="BO260" i="335"/>
  <c r="BN261" i="335"/>
  <c r="BO261" i="335"/>
  <c r="BN262" i="335"/>
  <c r="BO262" i="335"/>
  <c r="BN263" i="335"/>
  <c r="BO263" i="335"/>
  <c r="BN264" i="335"/>
  <c r="BO264" i="335"/>
  <c r="BN265" i="335"/>
  <c r="BO265" i="335"/>
  <c r="BN266" i="335"/>
  <c r="BO266" i="335"/>
  <c r="BN267" i="335"/>
  <c r="BO267" i="335"/>
  <c r="BN268" i="335"/>
  <c r="BO268" i="335"/>
  <c r="BN269" i="335"/>
  <c r="BO269" i="335"/>
  <c r="BN270" i="335"/>
  <c r="BO270" i="335"/>
  <c r="BN271" i="335"/>
  <c r="BO271" i="335"/>
  <c r="BN272" i="335"/>
  <c r="BO272" i="335"/>
  <c r="BN273" i="335"/>
  <c r="BO273" i="335"/>
  <c r="BO9" i="335"/>
  <c r="BN9" i="335"/>
  <c r="BR10" i="335"/>
  <c r="BP159" i="335"/>
  <c r="BQ159" i="335"/>
  <c r="BP160" i="335"/>
  <c r="BQ160" i="335"/>
  <c r="BP161" i="335"/>
  <c r="BQ161" i="335"/>
  <c r="BP162" i="335"/>
  <c r="BQ162" i="335"/>
  <c r="BP163" i="335"/>
  <c r="BQ163" i="335"/>
  <c r="BP164" i="335"/>
  <c r="BQ164" i="335"/>
  <c r="BP165" i="335"/>
  <c r="BQ165" i="335"/>
  <c r="BP166" i="335"/>
  <c r="BQ166" i="335"/>
  <c r="BP167" i="335"/>
  <c r="BQ167" i="335"/>
  <c r="BP168" i="335"/>
  <c r="BQ168" i="335"/>
  <c r="BP169" i="335"/>
  <c r="BQ169" i="335"/>
  <c r="BP170" i="335"/>
  <c r="BQ170" i="335"/>
  <c r="BP171" i="335"/>
  <c r="BQ171" i="335"/>
  <c r="BP172" i="335"/>
  <c r="BQ172" i="335"/>
  <c r="BP173" i="335"/>
  <c r="BQ173" i="335"/>
  <c r="BP174" i="335"/>
  <c r="BQ174" i="335"/>
  <c r="BP175" i="335"/>
  <c r="BQ175" i="335"/>
  <c r="BP176" i="335"/>
  <c r="BQ176" i="335"/>
  <c r="BP177" i="335"/>
  <c r="BQ177" i="335"/>
  <c r="BP178" i="335"/>
  <c r="BQ178" i="335"/>
  <c r="BP179" i="335"/>
  <c r="BQ179" i="335"/>
  <c r="BP180" i="335"/>
  <c r="BQ180" i="335"/>
  <c r="BP181" i="335"/>
  <c r="BQ181" i="335"/>
  <c r="BP182" i="335"/>
  <c r="BQ182" i="335"/>
  <c r="BP183" i="335"/>
  <c r="BQ183" i="335"/>
  <c r="BP184" i="335"/>
  <c r="BQ184" i="335"/>
  <c r="BP185" i="335"/>
  <c r="BQ185" i="335"/>
  <c r="BP186" i="335"/>
  <c r="BQ186" i="335"/>
  <c r="BP187" i="335"/>
  <c r="BQ187" i="335"/>
  <c r="BP188" i="335"/>
  <c r="BQ188" i="335"/>
  <c r="BP189" i="335"/>
  <c r="BQ189" i="335"/>
  <c r="BP190" i="335"/>
  <c r="BQ190" i="335"/>
  <c r="BP191" i="335"/>
  <c r="BQ191" i="335"/>
  <c r="BP192" i="335"/>
  <c r="BQ192" i="335"/>
  <c r="BP193" i="335"/>
  <c r="BQ193" i="335"/>
  <c r="BP194" i="335"/>
  <c r="BQ194" i="335"/>
  <c r="BP195" i="335"/>
  <c r="BQ195" i="335"/>
  <c r="BP196" i="335"/>
  <c r="BQ196" i="335"/>
  <c r="BP197" i="335"/>
  <c r="BQ197" i="335"/>
  <c r="BP198" i="335"/>
  <c r="BQ198" i="335"/>
  <c r="BP199" i="335"/>
  <c r="BQ199" i="335"/>
  <c r="BP200" i="335"/>
  <c r="BQ200" i="335"/>
  <c r="BP201" i="335"/>
  <c r="BQ201" i="335"/>
  <c r="BP202" i="335"/>
  <c r="BQ202" i="335"/>
  <c r="BP203" i="335"/>
  <c r="BQ203" i="335"/>
  <c r="BP204" i="335"/>
  <c r="BQ204" i="335"/>
  <c r="BP205" i="335"/>
  <c r="BQ205" i="335"/>
  <c r="BP206" i="335"/>
  <c r="BQ206" i="335"/>
  <c r="BP207" i="335"/>
  <c r="BQ207" i="335"/>
  <c r="BP208" i="335"/>
  <c r="BQ208" i="335"/>
  <c r="BP209" i="335"/>
  <c r="BQ209" i="335"/>
  <c r="BP210" i="335"/>
  <c r="BQ210" i="335"/>
  <c r="BP211" i="335"/>
  <c r="BQ211" i="335"/>
  <c r="BP212" i="335"/>
  <c r="BQ212" i="335"/>
  <c r="BP213" i="335"/>
  <c r="BQ213" i="335"/>
  <c r="BP214" i="335"/>
  <c r="BQ214" i="335"/>
  <c r="BP215" i="335"/>
  <c r="BQ215" i="335"/>
  <c r="BP216" i="335"/>
  <c r="BQ216" i="335"/>
  <c r="BP217" i="335"/>
  <c r="BQ217" i="335"/>
  <c r="BP218" i="335"/>
  <c r="BQ218" i="335"/>
  <c r="BP219" i="335"/>
  <c r="BQ219" i="335"/>
  <c r="BP220" i="335"/>
  <c r="BQ220" i="335"/>
  <c r="BP221" i="335"/>
  <c r="BQ221" i="335"/>
  <c r="BP222" i="335"/>
  <c r="BQ222" i="335"/>
  <c r="BP223" i="335"/>
  <c r="BQ223" i="335"/>
  <c r="BP224" i="335"/>
  <c r="BQ224" i="335"/>
  <c r="BP225" i="335"/>
  <c r="BQ225" i="335"/>
  <c r="BP226" i="335"/>
  <c r="BQ226" i="335"/>
  <c r="BP227" i="335"/>
  <c r="BQ227" i="335"/>
  <c r="BP228" i="335"/>
  <c r="BQ228" i="335"/>
  <c r="BP229" i="335"/>
  <c r="BQ229" i="335"/>
  <c r="BP230" i="335"/>
  <c r="BQ230" i="335"/>
  <c r="BP231" i="335"/>
  <c r="BQ231" i="335"/>
  <c r="BP232" i="335"/>
  <c r="BQ232" i="335"/>
  <c r="BP233" i="335"/>
  <c r="BQ233" i="335"/>
  <c r="BP234" i="335"/>
  <c r="BQ234" i="335"/>
  <c r="BP235" i="335"/>
  <c r="BQ235" i="335"/>
  <c r="BP236" i="335"/>
  <c r="BQ236" i="335"/>
  <c r="BP237" i="335"/>
  <c r="BQ237" i="335"/>
  <c r="BP238" i="335"/>
  <c r="BQ238" i="335"/>
  <c r="BP239" i="335"/>
  <c r="BQ239" i="335"/>
  <c r="BP240" i="335"/>
  <c r="BQ240" i="335"/>
  <c r="BP241" i="335"/>
  <c r="BQ241" i="335"/>
  <c r="BP242" i="335"/>
  <c r="BQ242" i="335"/>
  <c r="BP243" i="335"/>
  <c r="BQ243" i="335"/>
  <c r="BP244" i="335"/>
  <c r="BQ244" i="335"/>
  <c r="BP245" i="335"/>
  <c r="BQ245" i="335"/>
  <c r="BP246" i="335"/>
  <c r="BQ246" i="335"/>
  <c r="BP247" i="335"/>
  <c r="BQ247" i="335"/>
  <c r="BP248" i="335"/>
  <c r="BQ248" i="335"/>
  <c r="BP249" i="335"/>
  <c r="BQ249" i="335"/>
  <c r="BP250" i="335"/>
  <c r="BQ250" i="335"/>
  <c r="BP251" i="335"/>
  <c r="BQ251" i="335"/>
  <c r="BP252" i="335"/>
  <c r="BQ252" i="335"/>
  <c r="BP253" i="335"/>
  <c r="BQ253" i="335"/>
  <c r="BP254" i="335"/>
  <c r="BQ254" i="335"/>
  <c r="BP255" i="335"/>
  <c r="BQ255" i="335"/>
  <c r="BP256" i="335"/>
  <c r="BQ256" i="335"/>
  <c r="BP257" i="335"/>
  <c r="BQ257" i="335"/>
  <c r="BP258" i="335"/>
  <c r="BQ258" i="335"/>
  <c r="BP259" i="335"/>
  <c r="BQ259" i="335"/>
  <c r="BP260" i="335"/>
  <c r="BQ260" i="335"/>
  <c r="BP261" i="335"/>
  <c r="BQ261" i="335"/>
  <c r="BP262" i="335"/>
  <c r="BQ262" i="335"/>
  <c r="BP263" i="335"/>
  <c r="BQ263" i="335"/>
  <c r="BP264" i="335"/>
  <c r="BQ264" i="335"/>
  <c r="BP265" i="335"/>
  <c r="BQ265" i="335"/>
  <c r="BP266" i="335"/>
  <c r="BQ266" i="335"/>
  <c r="BP267" i="335"/>
  <c r="BQ267" i="335"/>
  <c r="BP268" i="335"/>
  <c r="BQ268" i="335"/>
  <c r="BP269" i="335"/>
  <c r="BQ269" i="335"/>
  <c r="BP270" i="335"/>
  <c r="BQ270" i="335"/>
  <c r="BP271" i="335"/>
  <c r="BQ271" i="335"/>
  <c r="BP272" i="335"/>
  <c r="BQ272" i="335"/>
  <c r="BP273" i="335"/>
  <c r="BQ273" i="335"/>
  <c r="BP10" i="335"/>
  <c r="BQ10" i="335"/>
  <c r="BP11" i="335"/>
  <c r="BQ11" i="335"/>
  <c r="BP12" i="335"/>
  <c r="BQ12" i="335"/>
  <c r="BP13" i="335"/>
  <c r="BQ13" i="335"/>
  <c r="BP14" i="335"/>
  <c r="BQ14" i="335"/>
  <c r="BP15" i="335"/>
  <c r="BQ15" i="335"/>
  <c r="BP16" i="335"/>
  <c r="BQ16" i="335"/>
  <c r="BP17" i="335"/>
  <c r="BQ17" i="335"/>
  <c r="BP18" i="335"/>
  <c r="BQ18" i="335"/>
  <c r="BP19" i="335"/>
  <c r="BQ19" i="335"/>
  <c r="BP20" i="335"/>
  <c r="BQ20" i="335"/>
  <c r="BP21" i="335"/>
  <c r="BQ21" i="335"/>
  <c r="BP22" i="335"/>
  <c r="BQ22" i="335"/>
  <c r="BP23" i="335"/>
  <c r="BQ23" i="335"/>
  <c r="BP24" i="335"/>
  <c r="BQ24" i="335"/>
  <c r="BP25" i="335"/>
  <c r="BQ25" i="335"/>
  <c r="BP26" i="335"/>
  <c r="BQ26" i="335"/>
  <c r="BP27" i="335"/>
  <c r="BQ27" i="335"/>
  <c r="BP28" i="335"/>
  <c r="BQ28" i="335"/>
  <c r="BP29" i="335"/>
  <c r="BQ29" i="335"/>
  <c r="BP30" i="335"/>
  <c r="BQ30" i="335"/>
  <c r="BP31" i="335"/>
  <c r="BQ31" i="335"/>
  <c r="BP32" i="335"/>
  <c r="BQ32" i="335"/>
  <c r="BP33" i="335"/>
  <c r="BQ33" i="335"/>
  <c r="BP34" i="335"/>
  <c r="BQ34" i="335"/>
  <c r="BP35" i="335"/>
  <c r="BQ35" i="335"/>
  <c r="BP36" i="335"/>
  <c r="BQ36" i="335"/>
  <c r="BP37" i="335"/>
  <c r="BQ37" i="335"/>
  <c r="BP38" i="335"/>
  <c r="BQ38" i="335"/>
  <c r="BP39" i="335"/>
  <c r="BQ39" i="335"/>
  <c r="BP40" i="335"/>
  <c r="BQ40" i="335"/>
  <c r="BP41" i="335"/>
  <c r="BQ41" i="335"/>
  <c r="BP42" i="335"/>
  <c r="BQ42" i="335"/>
  <c r="BP43" i="335"/>
  <c r="BQ43" i="335"/>
  <c r="BP44" i="335"/>
  <c r="BQ44" i="335"/>
  <c r="BP45" i="335"/>
  <c r="BQ45" i="335"/>
  <c r="BP46" i="335"/>
  <c r="BQ46" i="335"/>
  <c r="BP47" i="335"/>
  <c r="BQ47" i="335"/>
  <c r="BP48" i="335"/>
  <c r="BQ48" i="335"/>
  <c r="BP49" i="335"/>
  <c r="BQ49" i="335"/>
  <c r="BP50" i="335"/>
  <c r="BQ50" i="335"/>
  <c r="BP51" i="335"/>
  <c r="BQ51" i="335"/>
  <c r="BP52" i="335"/>
  <c r="BQ52" i="335"/>
  <c r="BP53" i="335"/>
  <c r="BQ53" i="335"/>
  <c r="BP54" i="335"/>
  <c r="BQ54" i="335"/>
  <c r="BP55" i="335"/>
  <c r="BQ55" i="335"/>
  <c r="BP56" i="335"/>
  <c r="BQ56" i="335"/>
  <c r="BP57" i="335"/>
  <c r="BQ57" i="335"/>
  <c r="BP58" i="335"/>
  <c r="BQ58" i="335"/>
  <c r="BP59" i="335"/>
  <c r="BQ59" i="335"/>
  <c r="BP60" i="335"/>
  <c r="BQ60" i="335"/>
  <c r="BP61" i="335"/>
  <c r="BQ61" i="335"/>
  <c r="BP62" i="335"/>
  <c r="BQ62" i="335"/>
  <c r="BP63" i="335"/>
  <c r="BQ63" i="335"/>
  <c r="BP64" i="335"/>
  <c r="BQ64" i="335"/>
  <c r="BP65" i="335"/>
  <c r="BQ65" i="335"/>
  <c r="BP66" i="335"/>
  <c r="BQ66" i="335"/>
  <c r="BP67" i="335"/>
  <c r="BQ67" i="335"/>
  <c r="BP68" i="335"/>
  <c r="BQ68" i="335"/>
  <c r="BP69" i="335"/>
  <c r="BQ69" i="335"/>
  <c r="BP70" i="335"/>
  <c r="BQ70" i="335"/>
  <c r="BP71" i="335"/>
  <c r="BQ71" i="335"/>
  <c r="BP72" i="335"/>
  <c r="BQ72" i="335"/>
  <c r="BP73" i="335"/>
  <c r="BQ73" i="335"/>
  <c r="BP74" i="335"/>
  <c r="BQ74" i="335"/>
  <c r="BP75" i="335"/>
  <c r="BQ75" i="335"/>
  <c r="BP76" i="335"/>
  <c r="BQ76" i="335"/>
  <c r="BP77" i="335"/>
  <c r="BQ77" i="335"/>
  <c r="BP78" i="335"/>
  <c r="BQ78" i="335"/>
  <c r="BP79" i="335"/>
  <c r="BQ79" i="335"/>
  <c r="BP80" i="335"/>
  <c r="BQ80" i="335"/>
  <c r="BP81" i="335"/>
  <c r="BQ81" i="335"/>
  <c r="BP82" i="335"/>
  <c r="BQ82" i="335"/>
  <c r="BP83" i="335"/>
  <c r="BQ83" i="335"/>
  <c r="BP84" i="335"/>
  <c r="BQ84" i="335"/>
  <c r="BP85" i="335"/>
  <c r="BQ85" i="335"/>
  <c r="BP86" i="335"/>
  <c r="BQ86" i="335"/>
  <c r="BP87" i="335"/>
  <c r="BQ87" i="335"/>
  <c r="BP88" i="335"/>
  <c r="BQ88" i="335"/>
  <c r="BP89" i="335"/>
  <c r="BQ89" i="335"/>
  <c r="BP90" i="335"/>
  <c r="BQ90" i="335"/>
  <c r="BP91" i="335"/>
  <c r="BQ91" i="335"/>
  <c r="BP92" i="335"/>
  <c r="BQ92" i="335"/>
  <c r="BP93" i="335"/>
  <c r="BQ93" i="335"/>
  <c r="BP94" i="335"/>
  <c r="BQ94" i="335"/>
  <c r="BP95" i="335"/>
  <c r="BQ95" i="335"/>
  <c r="BP96" i="335"/>
  <c r="BQ96" i="335"/>
  <c r="BP97" i="335"/>
  <c r="BQ97" i="335"/>
  <c r="BP98" i="335"/>
  <c r="BQ98" i="335"/>
  <c r="BP99" i="335"/>
  <c r="BQ99" i="335"/>
  <c r="BP100" i="335"/>
  <c r="BQ100" i="335"/>
  <c r="BP101" i="335"/>
  <c r="BQ101" i="335"/>
  <c r="BP102" i="335"/>
  <c r="BQ102" i="335"/>
  <c r="BP103" i="335"/>
  <c r="BQ103" i="335"/>
  <c r="BP104" i="335"/>
  <c r="BQ104" i="335"/>
  <c r="BP105" i="335"/>
  <c r="BQ105" i="335"/>
  <c r="BP106" i="335"/>
  <c r="BQ106" i="335"/>
  <c r="BP107" i="335"/>
  <c r="BQ107" i="335"/>
  <c r="BP108" i="335"/>
  <c r="BQ108" i="335"/>
  <c r="BP109" i="335"/>
  <c r="BQ109" i="335"/>
  <c r="BP110" i="335"/>
  <c r="BQ110" i="335"/>
  <c r="BP111" i="335"/>
  <c r="BQ111" i="335"/>
  <c r="BP112" i="335"/>
  <c r="BQ112" i="335"/>
  <c r="BP113" i="335"/>
  <c r="BQ113" i="335"/>
  <c r="BP114" i="335"/>
  <c r="BQ114" i="335"/>
  <c r="BP115" i="335"/>
  <c r="BQ115" i="335"/>
  <c r="BP116" i="335"/>
  <c r="BQ116" i="335"/>
  <c r="BP117" i="335"/>
  <c r="BQ117" i="335"/>
  <c r="BP118" i="335"/>
  <c r="BQ118" i="335"/>
  <c r="BP119" i="335"/>
  <c r="BQ119" i="335"/>
  <c r="BP120" i="335"/>
  <c r="BQ120" i="335"/>
  <c r="BP121" i="335"/>
  <c r="BQ121" i="335"/>
  <c r="BP122" i="335"/>
  <c r="BQ122" i="335"/>
  <c r="BP123" i="335"/>
  <c r="BQ123" i="335"/>
  <c r="BP124" i="335"/>
  <c r="BQ124" i="335"/>
  <c r="BP125" i="335"/>
  <c r="BQ125" i="335"/>
  <c r="BP126" i="335"/>
  <c r="BQ126" i="335"/>
  <c r="BP127" i="335"/>
  <c r="BQ127" i="335"/>
  <c r="BP128" i="335"/>
  <c r="BQ128" i="335"/>
  <c r="BP129" i="335"/>
  <c r="BQ129" i="335"/>
  <c r="BP130" i="335"/>
  <c r="BQ130" i="335"/>
  <c r="BP131" i="335"/>
  <c r="BQ131" i="335"/>
  <c r="BP132" i="335"/>
  <c r="BQ132" i="335"/>
  <c r="BP133" i="335"/>
  <c r="BQ133" i="335"/>
  <c r="BP134" i="335"/>
  <c r="BQ134" i="335"/>
  <c r="BP135" i="335"/>
  <c r="BQ135" i="335"/>
  <c r="BP136" i="335"/>
  <c r="BQ136" i="335"/>
  <c r="BP137" i="335"/>
  <c r="BQ137" i="335"/>
  <c r="BP138" i="335"/>
  <c r="BQ138" i="335"/>
  <c r="BP139" i="335"/>
  <c r="BQ139" i="335"/>
  <c r="BP140" i="335"/>
  <c r="BQ140" i="335"/>
  <c r="BP141" i="335"/>
  <c r="BQ141" i="335"/>
  <c r="BP142" i="335"/>
  <c r="BQ142" i="335"/>
  <c r="BP143" i="335"/>
  <c r="BQ143" i="335"/>
  <c r="BP144" i="335"/>
  <c r="BQ144" i="335"/>
  <c r="BP145" i="335"/>
  <c r="BQ145" i="335"/>
  <c r="BP146" i="335"/>
  <c r="BQ146" i="335"/>
  <c r="BP147" i="335"/>
  <c r="BQ147" i="335"/>
  <c r="BP148" i="335"/>
  <c r="BQ148" i="335"/>
  <c r="BP149" i="335"/>
  <c r="BQ149" i="335"/>
  <c r="BP150" i="335"/>
  <c r="BQ150" i="335"/>
  <c r="BP151" i="335"/>
  <c r="BQ151" i="335"/>
  <c r="BP152" i="335"/>
  <c r="BQ152" i="335"/>
  <c r="BP153" i="335"/>
  <c r="BQ153" i="335"/>
  <c r="BP154" i="335"/>
  <c r="BQ154" i="335"/>
  <c r="BP155" i="335"/>
  <c r="BQ155" i="335"/>
  <c r="BP156" i="335"/>
  <c r="BQ156" i="335"/>
  <c r="BP157" i="335"/>
  <c r="BQ157" i="335"/>
  <c r="BP158" i="335"/>
  <c r="BQ158" i="335"/>
  <c r="BQ9" i="335"/>
  <c r="BP9" i="335"/>
  <c r="BR9" i="335" s="1"/>
  <c r="AU9" i="263"/>
  <c r="AU8" i="263"/>
  <c r="AU7" i="263"/>
  <c r="AT9" i="263"/>
  <c r="AT8" i="263"/>
  <c r="AT7" i="263"/>
  <c r="AS9" i="263"/>
  <c r="AS8" i="263"/>
  <c r="AS7" i="263"/>
  <c r="AR9" i="263"/>
  <c r="AR8" i="263"/>
  <c r="AR7" i="263"/>
  <c r="BM10" i="335"/>
  <c r="BM11" i="335"/>
  <c r="BL11" i="335"/>
  <c r="BL10" i="335"/>
  <c r="BK10" i="335"/>
  <c r="BK11" i="335"/>
  <c r="BJ11" i="335"/>
  <c r="BJ10" i="335"/>
  <c r="BM9" i="335"/>
  <c r="BM8" i="335"/>
  <c r="BM7" i="335"/>
  <c r="BL9" i="335"/>
  <c r="BL8" i="335"/>
  <c r="BL7" i="335"/>
  <c r="BK9" i="335"/>
  <c r="BK8" i="335"/>
  <c r="BK7" i="335"/>
  <c r="BJ9" i="335"/>
  <c r="BJ8" i="335"/>
  <c r="BJ7" i="335"/>
  <c r="ED16" i="259"/>
  <c r="ED15" i="259"/>
  <c r="ED14" i="259"/>
  <c r="ED13" i="259"/>
  <c r="ED12" i="259"/>
  <c r="ED11" i="259"/>
  <c r="ED10" i="259"/>
  <c r="ED9" i="259"/>
  <c r="EC16" i="259"/>
  <c r="EC15" i="259"/>
  <c r="EC14" i="259"/>
  <c r="EC13" i="259"/>
  <c r="EC12" i="259"/>
  <c r="EC11" i="259"/>
  <c r="EC10" i="259"/>
  <c r="EC9" i="259"/>
  <c r="EB16" i="259"/>
  <c r="EB15" i="259"/>
  <c r="EB14" i="259"/>
  <c r="EB13" i="259"/>
  <c r="EB12" i="259"/>
  <c r="EB11" i="259"/>
  <c r="EB10" i="259"/>
  <c r="EA16" i="259"/>
  <c r="EA15" i="259"/>
  <c r="EA14" i="259"/>
  <c r="EA13" i="259"/>
  <c r="EA12" i="259"/>
  <c r="EA11" i="259"/>
  <c r="EA10" i="259"/>
  <c r="EB9" i="259"/>
  <c r="EA9" i="259"/>
  <c r="AR10" i="263" l="1"/>
  <c r="AT10" i="263"/>
  <c r="AR11" i="263"/>
  <c r="AT11" i="263" s="1"/>
  <c r="AS10" i="263"/>
  <c r="AU10" i="263" s="1"/>
  <c r="AS11" i="263"/>
  <c r="AU11" i="263" s="1"/>
  <c r="EA17" i="259"/>
  <c r="EC17" i="259"/>
  <c r="EA18" i="259"/>
  <c r="EC18" i="259"/>
  <c r="EA19" i="259"/>
  <c r="EC19" i="259" s="1"/>
  <c r="EA20" i="259"/>
  <c r="EC20" i="259" s="1"/>
  <c r="EA21" i="259"/>
  <c r="EC21" i="259" s="1"/>
  <c r="EB17" i="259"/>
  <c r="ED17" i="259" s="1"/>
  <c r="EB18" i="259"/>
  <c r="ED18" i="259" s="1"/>
  <c r="EB19" i="259"/>
  <c r="ED19" i="259" s="1"/>
  <c r="EB20" i="259"/>
  <c r="ED20" i="259" s="1"/>
  <c r="EB21" i="259"/>
  <c r="ED21" i="259" s="1"/>
  <c r="DV19" i="331"/>
  <c r="DT19" i="331"/>
  <c r="DU19" i="331"/>
  <c r="DS19" i="331"/>
  <c r="DV15" i="331"/>
  <c r="DV16" i="331"/>
  <c r="DV17" i="331"/>
  <c r="DV18" i="331"/>
  <c r="DU18" i="331"/>
  <c r="DU17" i="331"/>
  <c r="DU16" i="331"/>
  <c r="DT15" i="331"/>
  <c r="DT16" i="331"/>
  <c r="DT17" i="331"/>
  <c r="DT18" i="331"/>
  <c r="DS18" i="331"/>
  <c r="DS17" i="331"/>
  <c r="DS16" i="331"/>
  <c r="DU15" i="331"/>
  <c r="DS15" i="331"/>
  <c r="DV14" i="331"/>
  <c r="DV13" i="331"/>
  <c r="DV12" i="331"/>
  <c r="DV11" i="331"/>
  <c r="DV10" i="331"/>
  <c r="DV9" i="331"/>
  <c r="DV8" i="331"/>
  <c r="DV7" i="331"/>
  <c r="DU14" i="331"/>
  <c r="DU13" i="331"/>
  <c r="DU12" i="331"/>
  <c r="DU11" i="331"/>
  <c r="DU10" i="331"/>
  <c r="DU9" i="331"/>
  <c r="DU8" i="331"/>
  <c r="DU7" i="331"/>
  <c r="DT14" i="331"/>
  <c r="DT13" i="331"/>
  <c r="DT12" i="331"/>
  <c r="DT11" i="331"/>
  <c r="DT10" i="331"/>
  <c r="DT9" i="331"/>
  <c r="DT8" i="331"/>
  <c r="DT7" i="331"/>
  <c r="DS14" i="331"/>
  <c r="DS13" i="331"/>
  <c r="DS12" i="331"/>
  <c r="DS11" i="331"/>
  <c r="DS10" i="331"/>
  <c r="DS9" i="331"/>
  <c r="DS8" i="331"/>
  <c r="DS7" i="331"/>
  <c r="CY14" i="257"/>
  <c r="CZ13" i="257"/>
  <c r="CZ12" i="257"/>
  <c r="CZ11" i="257"/>
  <c r="CZ10" i="257"/>
  <c r="CZ9" i="257"/>
  <c r="CZ8" i="257"/>
  <c r="CZ7" i="257"/>
  <c r="CY12" i="257"/>
  <c r="CY11" i="257"/>
  <c r="CY10" i="257"/>
  <c r="CY9" i="257"/>
  <c r="CY8" i="257"/>
  <c r="CY7" i="257"/>
  <c r="AG8" i="334"/>
  <c r="AG7" i="334"/>
  <c r="AF8" i="334"/>
  <c r="AF7" i="334"/>
  <c r="A4" i="342" l="1"/>
  <c r="A5" i="342"/>
  <c r="A6" i="342"/>
  <c r="A7" i="342"/>
  <c r="A8" i="342"/>
  <c r="A9" i="342"/>
  <c r="A10" i="342"/>
  <c r="A11" i="342"/>
  <c r="A12" i="342"/>
  <c r="A13" i="342"/>
  <c r="A14" i="342"/>
  <c r="A15" i="342"/>
  <c r="A16" i="342"/>
  <c r="A17" i="342"/>
  <c r="A18" i="342"/>
  <c r="A19" i="342"/>
  <c r="A20" i="342"/>
  <c r="A21" i="342"/>
  <c r="A22" i="342"/>
  <c r="A23" i="342"/>
  <c r="A24" i="342"/>
  <c r="A25" i="342"/>
  <c r="A26" i="342"/>
  <c r="A27" i="342"/>
  <c r="A28" i="342"/>
  <c r="A29" i="342"/>
  <c r="A30" i="342"/>
  <c r="A31" i="342"/>
  <c r="A32" i="342"/>
  <c r="A33" i="342"/>
  <c r="A34" i="342"/>
  <c r="A35" i="342"/>
  <c r="A36" i="342"/>
  <c r="A37" i="342"/>
  <c r="A38" i="342"/>
  <c r="A39" i="342"/>
  <c r="A40" i="342"/>
  <c r="A41" i="342"/>
  <c r="A42" i="342"/>
  <c r="A43" i="342"/>
  <c r="A44" i="342"/>
  <c r="A45" i="342"/>
  <c r="A46" i="342"/>
  <c r="A47" i="342"/>
  <c r="A48" i="342"/>
  <c r="A49" i="342"/>
  <c r="A50" i="342"/>
  <c r="A51" i="342"/>
  <c r="A52" i="342"/>
  <c r="A53" i="342"/>
  <c r="A54" i="342"/>
  <c r="A55" i="342"/>
  <c r="A56" i="342"/>
  <c r="A57" i="342"/>
  <c r="A58" i="342"/>
  <c r="A59" i="342"/>
  <c r="A60" i="342"/>
  <c r="A61" i="342"/>
  <c r="A62" i="342"/>
  <c r="A63" i="342"/>
  <c r="A64" i="342"/>
  <c r="A65" i="342"/>
  <c r="A66" i="342"/>
  <c r="A67" i="342"/>
  <c r="A68" i="342"/>
  <c r="A69" i="342"/>
  <c r="A70" i="342"/>
  <c r="A71" i="342"/>
  <c r="A72" i="342"/>
  <c r="A73" i="342"/>
  <c r="A74" i="342"/>
  <c r="A75" i="342"/>
  <c r="A76" i="342"/>
  <c r="A77" i="342"/>
  <c r="A78" i="342"/>
  <c r="A79" i="342"/>
  <c r="A80" i="342"/>
  <c r="A81" i="342"/>
  <c r="A82" i="342"/>
  <c r="A83" i="342"/>
  <c r="A84" i="342"/>
  <c r="A85" i="342"/>
  <c r="A86" i="342"/>
  <c r="A87" i="342"/>
  <c r="A88" i="342"/>
  <c r="A89" i="342"/>
  <c r="A90" i="342"/>
  <c r="A91" i="342"/>
  <c r="A92" i="342"/>
  <c r="A93" i="342"/>
  <c r="A94" i="342"/>
  <c r="A95" i="342"/>
  <c r="A96" i="342"/>
  <c r="A97" i="342"/>
  <c r="A98" i="342"/>
  <c r="A99" i="342"/>
  <c r="A100" i="342"/>
  <c r="A101" i="342"/>
  <c r="A102" i="342"/>
  <c r="A103" i="342"/>
  <c r="A104" i="342"/>
  <c r="A105" i="342"/>
  <c r="A106" i="342"/>
  <c r="A107" i="342"/>
  <c r="A108" i="342"/>
  <c r="A109" i="342"/>
  <c r="A110" i="342"/>
  <c r="A111" i="342"/>
  <c r="A112" i="342"/>
  <c r="A113" i="342"/>
  <c r="A114" i="342"/>
  <c r="A115" i="342"/>
  <c r="A116" i="342"/>
  <c r="A117" i="342"/>
  <c r="A118" i="342"/>
  <c r="A119" i="342"/>
  <c r="A120" i="342"/>
  <c r="A121" i="342"/>
  <c r="A122" i="342"/>
  <c r="A123" i="342"/>
  <c r="A124" i="342"/>
  <c r="A125" i="342"/>
  <c r="A126" i="342"/>
  <c r="A127" i="342"/>
  <c r="A128" i="342"/>
  <c r="A129" i="342"/>
  <c r="A130" i="342"/>
  <c r="A131" i="342"/>
  <c r="A132" i="342"/>
  <c r="A133" i="342"/>
  <c r="A134" i="342"/>
  <c r="A135" i="342"/>
  <c r="A136" i="342"/>
  <c r="A137" i="342"/>
  <c r="A138" i="342"/>
  <c r="A139" i="342"/>
  <c r="A140" i="342"/>
  <c r="A141" i="342"/>
  <c r="A142" i="342"/>
  <c r="A143" i="342"/>
  <c r="A144" i="342"/>
  <c r="A145" i="342"/>
  <c r="A146" i="342"/>
  <c r="A147" i="342"/>
  <c r="A148" i="342"/>
  <c r="A149" i="342"/>
  <c r="A150" i="342"/>
  <c r="A151" i="342"/>
  <c r="A152" i="342"/>
  <c r="A153" i="342"/>
  <c r="A154" i="342"/>
  <c r="A155" i="342"/>
  <c r="A156" i="342"/>
  <c r="A157" i="342"/>
  <c r="A158" i="342"/>
  <c r="A159" i="342"/>
  <c r="A160" i="342"/>
  <c r="A161" i="342"/>
  <c r="A162" i="342"/>
  <c r="A163" i="342"/>
  <c r="A164" i="342"/>
  <c r="A165" i="342"/>
  <c r="A166" i="342"/>
  <c r="A167" i="342"/>
  <c r="A168" i="342"/>
  <c r="A169" i="342"/>
  <c r="A170" i="342"/>
  <c r="A171" i="342"/>
  <c r="A172" i="342"/>
  <c r="A173" i="342"/>
  <c r="A174" i="342"/>
  <c r="A175" i="342"/>
  <c r="A176" i="342"/>
  <c r="A177" i="342"/>
  <c r="A178" i="342"/>
  <c r="A179" i="342"/>
  <c r="A180" i="342"/>
  <c r="A181" i="342"/>
  <c r="A182" i="342"/>
  <c r="A183" i="342"/>
  <c r="A184" i="342"/>
  <c r="A185" i="342"/>
  <c r="A186" i="342"/>
  <c r="A187" i="342"/>
  <c r="A188" i="342"/>
  <c r="A189" i="342"/>
  <c r="A190" i="342"/>
  <c r="A191" i="342"/>
  <c r="A192" i="342"/>
  <c r="A193" i="342"/>
  <c r="A194" i="342"/>
  <c r="A195" i="342"/>
  <c r="A196" i="342"/>
  <c r="A197" i="342"/>
  <c r="A198" i="342"/>
  <c r="A199" i="342"/>
  <c r="A200" i="342"/>
  <c r="A201" i="342"/>
  <c r="A202" i="342"/>
  <c r="A203" i="342"/>
  <c r="A204" i="342"/>
  <c r="A205" i="342"/>
  <c r="A206" i="342"/>
  <c r="A207" i="342"/>
  <c r="A208" i="342"/>
  <c r="A209" i="342"/>
  <c r="A210" i="342"/>
  <c r="A211" i="342"/>
  <c r="A212" i="342"/>
  <c r="A213" i="342"/>
  <c r="A214" i="342"/>
  <c r="A215" i="342"/>
  <c r="A216" i="342"/>
  <c r="A217" i="342"/>
  <c r="A218" i="342"/>
  <c r="A219" i="342"/>
  <c r="A220" i="342"/>
  <c r="A221" i="342"/>
  <c r="A222" i="342"/>
  <c r="A223" i="342"/>
  <c r="A224" i="342"/>
  <c r="A225" i="342"/>
  <c r="A226" i="342"/>
  <c r="A227" i="342"/>
  <c r="A228" i="342"/>
  <c r="A229" i="342"/>
  <c r="A230" i="342"/>
  <c r="A231" i="342"/>
  <c r="A232" i="342"/>
  <c r="A233" i="342"/>
  <c r="A234" i="342"/>
  <c r="A235" i="342"/>
  <c r="A236" i="342"/>
  <c r="A237" i="342"/>
  <c r="A238" i="342"/>
  <c r="A239" i="342"/>
  <c r="A240" i="342"/>
  <c r="A241" i="342"/>
  <c r="A242" i="342"/>
  <c r="A243" i="342"/>
  <c r="A244" i="342"/>
  <c r="A245" i="342"/>
  <c r="A246" i="342"/>
  <c r="A247" i="342"/>
  <c r="A248" i="342"/>
  <c r="A249" i="342"/>
  <c r="A250" i="342"/>
  <c r="A251" i="342"/>
  <c r="A252" i="342"/>
  <c r="A253" i="342"/>
  <c r="A254" i="342"/>
  <c r="A255" i="342"/>
  <c r="A256" i="342"/>
  <c r="A257" i="342"/>
  <c r="A258" i="342"/>
  <c r="A259" i="342"/>
  <c r="A260" i="342"/>
  <c r="A261" i="342"/>
  <c r="A262" i="342"/>
  <c r="A263" i="342"/>
  <c r="A264" i="342"/>
  <c r="A265" i="342"/>
  <c r="A266" i="342"/>
  <c r="A267" i="342"/>
  <c r="A268" i="342"/>
  <c r="A269" i="342"/>
  <c r="A270" i="342"/>
  <c r="A271" i="342"/>
  <c r="A272" i="342"/>
  <c r="A273" i="342"/>
  <c r="A274" i="342"/>
  <c r="A275" i="342"/>
  <c r="A276" i="342"/>
  <c r="A277" i="342"/>
  <c r="A278" i="342"/>
  <c r="A279" i="342"/>
  <c r="A280" i="342"/>
  <c r="A281" i="342"/>
  <c r="A282" i="342"/>
  <c r="A283" i="342"/>
  <c r="A284" i="342"/>
  <c r="A285" i="342"/>
  <c r="A286" i="342"/>
  <c r="A287" i="342"/>
  <c r="A288" i="342"/>
  <c r="A289" i="342"/>
  <c r="A290" i="342"/>
  <c r="A291" i="342"/>
  <c r="A292" i="342"/>
  <c r="A293" i="342"/>
  <c r="A294" i="342"/>
  <c r="A295" i="342"/>
  <c r="A296" i="342"/>
  <c r="A297" i="342"/>
  <c r="A298" i="342"/>
  <c r="A299" i="342"/>
  <c r="A300" i="342"/>
  <c r="A301" i="342"/>
  <c r="A302" i="342"/>
  <c r="A303" i="342"/>
  <c r="A304" i="342"/>
  <c r="A305" i="342"/>
  <c r="A306" i="342"/>
  <c r="A307" i="342"/>
  <c r="A308" i="342"/>
  <c r="A309" i="342"/>
  <c r="A310" i="342"/>
  <c r="A311" i="342"/>
  <c r="A312" i="342"/>
  <c r="A313" i="342"/>
  <c r="A314" i="342"/>
  <c r="A315" i="342"/>
  <c r="A316" i="342"/>
  <c r="A317" i="342"/>
  <c r="A318" i="342"/>
  <c r="A319" i="342"/>
  <c r="A320" i="342"/>
  <c r="A321" i="342"/>
  <c r="A322" i="342"/>
  <c r="A323" i="342"/>
  <c r="A324" i="342"/>
  <c r="A325" i="342"/>
  <c r="A326" i="342"/>
  <c r="A327" i="342"/>
  <c r="A328" i="342"/>
  <c r="A329" i="342"/>
  <c r="A330" i="342"/>
  <c r="A331" i="342"/>
  <c r="A332" i="342"/>
  <c r="A333" i="342"/>
  <c r="A334" i="342"/>
  <c r="A335" i="342"/>
  <c r="A336" i="342"/>
  <c r="A337" i="342"/>
  <c r="A338" i="342"/>
  <c r="A339" i="342"/>
  <c r="A340" i="342"/>
  <c r="A341" i="342"/>
  <c r="A342" i="342"/>
  <c r="A343" i="342"/>
  <c r="A344" i="342"/>
  <c r="A345" i="342"/>
  <c r="A346" i="342"/>
  <c r="A347" i="342"/>
  <c r="A348" i="342"/>
  <c r="A349" i="342"/>
  <c r="A350" i="342"/>
  <c r="A351" i="342"/>
  <c r="A352" i="342"/>
  <c r="A353" i="342"/>
  <c r="A354" i="342"/>
  <c r="A355" i="342"/>
  <c r="A356" i="342"/>
  <c r="A357" i="342"/>
  <c r="A358" i="342"/>
  <c r="A359" i="342"/>
  <c r="A360" i="342"/>
  <c r="A361" i="342"/>
  <c r="A362" i="342"/>
  <c r="A363" i="342"/>
  <c r="A364" i="342"/>
  <c r="A365" i="342"/>
  <c r="A366" i="342"/>
  <c r="A367" i="342"/>
  <c r="A368" i="342"/>
  <c r="A369" i="342"/>
  <c r="A370" i="342"/>
  <c r="A371" i="342"/>
  <c r="A372" i="342"/>
  <c r="A373" i="342"/>
  <c r="A374" i="342"/>
  <c r="A375" i="342"/>
  <c r="A376" i="342"/>
  <c r="A377" i="342"/>
  <c r="A378" i="342"/>
  <c r="A379" i="342"/>
  <c r="A380" i="342"/>
  <c r="A381" i="342"/>
  <c r="A382" i="342"/>
  <c r="A383" i="342"/>
  <c r="A384" i="342"/>
  <c r="A385" i="342"/>
  <c r="A386" i="342"/>
  <c r="A387" i="342"/>
  <c r="A388" i="342"/>
  <c r="A389" i="342"/>
  <c r="A390" i="342"/>
  <c r="A391" i="342"/>
  <c r="A392" i="342"/>
  <c r="A393" i="342"/>
  <c r="A394" i="342"/>
  <c r="A395" i="342"/>
  <c r="A396" i="342"/>
  <c r="A397" i="342"/>
  <c r="A398" i="342"/>
  <c r="A399" i="342"/>
  <c r="A400" i="342"/>
  <c r="A401" i="342"/>
  <c r="A402" i="342"/>
  <c r="A403" i="342"/>
  <c r="A404" i="342"/>
  <c r="A405" i="342"/>
  <c r="A406" i="342"/>
  <c r="A407" i="342"/>
  <c r="A408" i="342"/>
  <c r="A409" i="342"/>
  <c r="A410" i="342"/>
  <c r="A411" i="342"/>
  <c r="A412" i="342"/>
  <c r="A413" i="342"/>
  <c r="A414" i="342"/>
  <c r="A415" i="342"/>
  <c r="A416" i="342"/>
  <c r="A417" i="342"/>
  <c r="A418" i="342"/>
  <c r="A419" i="342"/>
  <c r="A420" i="342"/>
  <c r="A421" i="342"/>
  <c r="A422" i="342"/>
  <c r="A423" i="342"/>
  <c r="A424" i="342"/>
  <c r="A425" i="342"/>
  <c r="A426" i="342"/>
  <c r="A427" i="342"/>
  <c r="A428" i="342"/>
  <c r="A429" i="342"/>
  <c r="A430" i="342"/>
  <c r="A431" i="342"/>
  <c r="A432" i="342"/>
  <c r="A433" i="342"/>
  <c r="A434" i="342"/>
  <c r="A435" i="342"/>
  <c r="A436" i="342"/>
  <c r="A437" i="342"/>
  <c r="A438" i="342"/>
  <c r="A439" i="342"/>
  <c r="A440" i="342"/>
  <c r="A441" i="342"/>
  <c r="A442" i="342"/>
  <c r="A443" i="342"/>
  <c r="A444" i="342"/>
  <c r="A445" i="342"/>
  <c r="A446" i="342"/>
  <c r="A447" i="342"/>
  <c r="A448" i="342"/>
  <c r="A449" i="342"/>
  <c r="A450" i="342"/>
  <c r="A451" i="342"/>
  <c r="A452" i="342"/>
  <c r="A453" i="342"/>
  <c r="A454" i="342"/>
  <c r="A455" i="342"/>
  <c r="A456" i="342"/>
  <c r="A457" i="342"/>
  <c r="A458" i="342"/>
  <c r="A459" i="342"/>
  <c r="A3" i="342"/>
  <c r="U7" i="264" l="1"/>
  <c r="V7" i="264" s="1"/>
  <c r="U8" i="264"/>
  <c r="V8" i="264" s="1"/>
  <c r="U9" i="264"/>
  <c r="V9" i="264" s="1"/>
  <c r="U10" i="264"/>
  <c r="V10" i="264" s="1"/>
  <c r="U11" i="264"/>
  <c r="V11" i="264" s="1"/>
  <c r="U12" i="264"/>
  <c r="V12" i="264" s="1"/>
  <c r="U13" i="264"/>
  <c r="V13" i="264" s="1"/>
  <c r="U14" i="264"/>
  <c r="V14" i="264" s="1"/>
  <c r="U15" i="264"/>
  <c r="V15" i="264" s="1"/>
  <c r="U16" i="264"/>
  <c r="V16" i="264" s="1"/>
  <c r="U17" i="264"/>
  <c r="V17" i="264" s="1"/>
  <c r="U18" i="264"/>
  <c r="V18" i="264" s="1"/>
  <c r="U19" i="264"/>
  <c r="V19" i="264" s="1"/>
  <c r="U20" i="264"/>
  <c r="V20" i="264" s="1"/>
  <c r="U21" i="264"/>
  <c r="V21" i="264" s="1"/>
  <c r="U22" i="264"/>
  <c r="V22" i="264" s="1"/>
  <c r="U23" i="264"/>
  <c r="V23" i="264" s="1"/>
  <c r="U24" i="264"/>
  <c r="V24" i="264" s="1"/>
  <c r="U25" i="264"/>
  <c r="V25" i="264" s="1"/>
  <c r="U26" i="264"/>
  <c r="V26" i="264" s="1"/>
  <c r="U27" i="264"/>
  <c r="V27" i="264" s="1"/>
  <c r="U28" i="264"/>
  <c r="V28" i="264" s="1"/>
  <c r="U29" i="264"/>
  <c r="V29" i="264" s="1"/>
  <c r="U30" i="264"/>
  <c r="V30" i="264" s="1"/>
  <c r="U31" i="264"/>
  <c r="V31" i="264" s="1"/>
  <c r="U32" i="264"/>
  <c r="V32" i="264" s="1"/>
  <c r="U33" i="264"/>
  <c r="V33" i="264" s="1"/>
  <c r="U34" i="264"/>
  <c r="V34" i="264" s="1"/>
  <c r="U35" i="264"/>
  <c r="V35" i="264" s="1"/>
  <c r="U36" i="264"/>
  <c r="V36" i="264" s="1"/>
  <c r="U37" i="264"/>
  <c r="V37" i="264" s="1"/>
  <c r="U38" i="264"/>
  <c r="V38" i="264" s="1"/>
  <c r="U39" i="264"/>
  <c r="V39" i="264" s="1"/>
  <c r="U40" i="264"/>
  <c r="V40" i="264" s="1"/>
  <c r="U41" i="264"/>
  <c r="V41" i="264" s="1"/>
  <c r="U42" i="264"/>
  <c r="V42" i="264" s="1"/>
  <c r="U43" i="264"/>
  <c r="V43" i="264" s="1"/>
  <c r="U44" i="264"/>
  <c r="V44" i="264" s="1"/>
  <c r="U45" i="264"/>
  <c r="V45" i="264" s="1"/>
  <c r="U46" i="264"/>
  <c r="V46" i="264" s="1"/>
  <c r="U47" i="264"/>
  <c r="V47" i="264" s="1"/>
  <c r="U48" i="264"/>
  <c r="V48" i="264" s="1"/>
  <c r="U49" i="264"/>
  <c r="V49" i="264" s="1"/>
  <c r="U50" i="264"/>
  <c r="V50" i="264" s="1"/>
  <c r="U51" i="264"/>
  <c r="V51" i="264" s="1"/>
  <c r="U52" i="264"/>
  <c r="V52" i="264" s="1"/>
  <c r="U53" i="264"/>
  <c r="V53" i="264" s="1"/>
  <c r="U54" i="264"/>
  <c r="V54" i="264" s="1"/>
  <c r="U55" i="264"/>
  <c r="V55" i="264" s="1"/>
  <c r="U56" i="264"/>
  <c r="V56" i="264" s="1"/>
  <c r="U57" i="264"/>
  <c r="V57" i="264" s="1"/>
  <c r="U58" i="264"/>
  <c r="V58" i="264" s="1"/>
  <c r="U59" i="264"/>
  <c r="V59" i="264" s="1"/>
  <c r="U60" i="264"/>
  <c r="V60" i="264" s="1"/>
  <c r="U61" i="264"/>
  <c r="V61" i="264" s="1"/>
  <c r="U62" i="264"/>
  <c r="V62" i="264" s="1"/>
  <c r="U63" i="264"/>
  <c r="V63" i="264" s="1"/>
  <c r="U64" i="264"/>
  <c r="V64" i="264" s="1"/>
  <c r="U65" i="264"/>
  <c r="V65" i="264" s="1"/>
  <c r="U66" i="264"/>
  <c r="V66" i="264" s="1"/>
  <c r="U67" i="264"/>
  <c r="V67" i="264" s="1"/>
  <c r="U68" i="264"/>
  <c r="V68" i="264" s="1"/>
  <c r="U69" i="264"/>
  <c r="V69" i="264" s="1"/>
  <c r="U70" i="264"/>
  <c r="V70" i="264" s="1"/>
  <c r="U71" i="264"/>
  <c r="V71" i="264" s="1"/>
  <c r="U72" i="264"/>
  <c r="V72" i="264" s="1"/>
  <c r="U73" i="264"/>
  <c r="V73" i="264" s="1"/>
  <c r="U74" i="264"/>
  <c r="V74" i="264" s="1"/>
  <c r="U75" i="264"/>
  <c r="V75" i="264" s="1"/>
  <c r="U76" i="264"/>
  <c r="V76" i="264" s="1"/>
  <c r="U77" i="264"/>
  <c r="V77" i="264" s="1"/>
  <c r="U78" i="264"/>
  <c r="V78" i="264" s="1"/>
  <c r="U79" i="264"/>
  <c r="V79" i="264" s="1"/>
  <c r="U80" i="264"/>
  <c r="V80" i="264" s="1"/>
  <c r="U81" i="264"/>
  <c r="V81" i="264" s="1"/>
  <c r="U82" i="264"/>
  <c r="V82" i="264" s="1"/>
  <c r="U83" i="264"/>
  <c r="V83" i="264" s="1"/>
  <c r="U84" i="264"/>
  <c r="V84" i="264" s="1"/>
  <c r="U85" i="264"/>
  <c r="V85" i="264" s="1"/>
  <c r="U86" i="264"/>
  <c r="V86" i="264" s="1"/>
  <c r="U87" i="264"/>
  <c r="V87" i="264" s="1"/>
  <c r="U88" i="264"/>
  <c r="V88" i="264" s="1"/>
  <c r="U89" i="264"/>
  <c r="V89" i="264" s="1"/>
  <c r="U90" i="264"/>
  <c r="V90" i="264" s="1"/>
  <c r="U91" i="264"/>
  <c r="V91" i="264" s="1"/>
  <c r="U92" i="264"/>
  <c r="V92" i="264" s="1"/>
  <c r="U93" i="264"/>
  <c r="V93" i="264" s="1"/>
  <c r="U94" i="264"/>
  <c r="V94" i="264" s="1"/>
  <c r="U95" i="264"/>
  <c r="V95" i="264" s="1"/>
  <c r="U96" i="264"/>
  <c r="V96" i="264" s="1"/>
  <c r="U97" i="264"/>
  <c r="V97" i="264" s="1"/>
  <c r="U98" i="264"/>
  <c r="V98" i="264" s="1"/>
  <c r="U99" i="264"/>
  <c r="V99" i="264" s="1"/>
  <c r="U100" i="264"/>
  <c r="V100" i="264" s="1"/>
  <c r="U101" i="264"/>
  <c r="V101" i="264" s="1"/>
  <c r="U102" i="264"/>
  <c r="V102" i="264" s="1"/>
  <c r="U103" i="264"/>
  <c r="V103" i="264" s="1"/>
  <c r="U104" i="264"/>
  <c r="V104" i="264" s="1"/>
  <c r="U105" i="264"/>
  <c r="V105" i="264" s="1"/>
  <c r="U106" i="264"/>
  <c r="V106" i="264" s="1"/>
  <c r="U107" i="264"/>
  <c r="V107" i="264" s="1"/>
  <c r="U108" i="264"/>
  <c r="V108" i="264" s="1"/>
  <c r="U109" i="264"/>
  <c r="V109" i="264" s="1"/>
  <c r="U110" i="264"/>
  <c r="V110" i="264" s="1"/>
  <c r="U111" i="264"/>
  <c r="V111" i="264" s="1"/>
  <c r="U112" i="264"/>
  <c r="V112" i="264" s="1"/>
  <c r="U113" i="264"/>
  <c r="V113" i="264" s="1"/>
  <c r="U114" i="264"/>
  <c r="V114" i="264" s="1"/>
  <c r="U115" i="264"/>
  <c r="V115" i="264" s="1"/>
  <c r="U116" i="264"/>
  <c r="V116" i="264" s="1"/>
  <c r="U117" i="264"/>
  <c r="V117" i="264" s="1"/>
  <c r="U118" i="264"/>
  <c r="V118" i="264" s="1"/>
  <c r="U119" i="264"/>
  <c r="V119" i="264" s="1"/>
  <c r="U120" i="264"/>
  <c r="V120" i="264" s="1"/>
  <c r="U121" i="264"/>
  <c r="V121" i="264" s="1"/>
  <c r="U122" i="264"/>
  <c r="V122" i="264" s="1"/>
  <c r="U123" i="264"/>
  <c r="V123" i="264" s="1"/>
  <c r="U124" i="264"/>
  <c r="V124" i="264" s="1"/>
  <c r="U125" i="264"/>
  <c r="V125" i="264" s="1"/>
  <c r="U126" i="264"/>
  <c r="V126" i="264" s="1"/>
  <c r="U127" i="264"/>
  <c r="V127" i="264" s="1"/>
  <c r="U128" i="264"/>
  <c r="V128" i="264" s="1"/>
  <c r="U129" i="264"/>
  <c r="V129" i="264" s="1"/>
  <c r="U130" i="264"/>
  <c r="V130" i="264" s="1"/>
  <c r="U131" i="264"/>
  <c r="V131" i="264" s="1"/>
  <c r="U132" i="264"/>
  <c r="V132" i="264" s="1"/>
  <c r="U133" i="264"/>
  <c r="V133" i="264" s="1"/>
  <c r="U134" i="264"/>
  <c r="V134" i="264" s="1"/>
  <c r="U135" i="264"/>
  <c r="V135" i="264" s="1"/>
  <c r="U136" i="264"/>
  <c r="V136" i="264" s="1"/>
  <c r="U137" i="264"/>
  <c r="V137" i="264" s="1"/>
  <c r="U138" i="264"/>
  <c r="V138" i="264" s="1"/>
  <c r="U139" i="264"/>
  <c r="V139" i="264" s="1"/>
  <c r="U140" i="264"/>
  <c r="V140" i="264" s="1"/>
  <c r="U141" i="264"/>
  <c r="V141" i="264" s="1"/>
  <c r="U142" i="264"/>
  <c r="V142" i="264" s="1"/>
  <c r="U143" i="264"/>
  <c r="V143" i="264" s="1"/>
  <c r="U144" i="264"/>
  <c r="V144" i="264" s="1"/>
  <c r="U145" i="264"/>
  <c r="V145" i="264" s="1"/>
  <c r="U146" i="264"/>
  <c r="V146" i="264" s="1"/>
  <c r="U147" i="264"/>
  <c r="V147" i="264" s="1"/>
  <c r="U148" i="264"/>
  <c r="V148" i="264" s="1"/>
  <c r="U149" i="264"/>
  <c r="V149" i="264" s="1"/>
  <c r="U150" i="264"/>
  <c r="V150" i="264" s="1"/>
  <c r="U151" i="264"/>
  <c r="V151" i="264" s="1"/>
  <c r="U152" i="264"/>
  <c r="V152" i="264" s="1"/>
  <c r="U153" i="264"/>
  <c r="V153" i="264" s="1"/>
  <c r="U154" i="264"/>
  <c r="V154" i="264" s="1"/>
  <c r="U155" i="264"/>
  <c r="V155" i="264" s="1"/>
  <c r="U156" i="264"/>
  <c r="V156" i="264" s="1"/>
  <c r="U157" i="264"/>
  <c r="V157" i="264" s="1"/>
  <c r="U158" i="264"/>
  <c r="V158" i="264" s="1"/>
  <c r="U159" i="264"/>
  <c r="V159" i="264" s="1"/>
  <c r="U160" i="264"/>
  <c r="V160" i="264" s="1"/>
  <c r="U161" i="264"/>
  <c r="V161" i="264" s="1"/>
  <c r="U162" i="264"/>
  <c r="V162" i="264" s="1"/>
  <c r="U163" i="264"/>
  <c r="V163" i="264" s="1"/>
  <c r="U164" i="264"/>
  <c r="V164" i="264" s="1"/>
  <c r="U165" i="264"/>
  <c r="V165" i="264" s="1"/>
  <c r="U166" i="264"/>
  <c r="V166" i="264" s="1"/>
  <c r="U167" i="264"/>
  <c r="V167" i="264" s="1"/>
  <c r="U168" i="264"/>
  <c r="V168" i="264" s="1"/>
  <c r="U169" i="264"/>
  <c r="V169" i="264" s="1"/>
  <c r="U170" i="264"/>
  <c r="V170" i="264" s="1"/>
  <c r="U171" i="264"/>
  <c r="V171" i="264" s="1"/>
  <c r="U172" i="264"/>
  <c r="V172" i="264" s="1"/>
  <c r="U173" i="264"/>
  <c r="V173" i="264" s="1"/>
  <c r="U174" i="264"/>
  <c r="V174" i="264" s="1"/>
  <c r="U175" i="264"/>
  <c r="V175" i="264" s="1"/>
  <c r="U176" i="264"/>
  <c r="V176" i="264" s="1"/>
  <c r="U177" i="264"/>
  <c r="V177" i="264" s="1"/>
  <c r="U178" i="264"/>
  <c r="V178" i="264" s="1"/>
  <c r="U179" i="264"/>
  <c r="V179" i="264" s="1"/>
  <c r="U180" i="264"/>
  <c r="V180" i="264" s="1"/>
  <c r="U181" i="264"/>
  <c r="V181" i="264" s="1"/>
  <c r="U182" i="264"/>
  <c r="V182" i="264" s="1"/>
  <c r="U183" i="264"/>
  <c r="V183" i="264" s="1"/>
  <c r="U184" i="264"/>
  <c r="V184" i="264" s="1"/>
  <c r="U185" i="264"/>
  <c r="V185" i="264" s="1"/>
  <c r="U186" i="264"/>
  <c r="V186" i="264" s="1"/>
  <c r="U187" i="264"/>
  <c r="V187" i="264" s="1"/>
  <c r="U188" i="264"/>
  <c r="V188" i="264" s="1"/>
  <c r="U189" i="264"/>
  <c r="V189" i="264" s="1"/>
  <c r="U190" i="264"/>
  <c r="V190" i="264" s="1"/>
  <c r="U191" i="264"/>
  <c r="V191" i="264" s="1"/>
  <c r="U192" i="264"/>
  <c r="V192" i="264" s="1"/>
  <c r="U193" i="264"/>
  <c r="V193" i="264" s="1"/>
  <c r="U194" i="264"/>
  <c r="V194" i="264" s="1"/>
  <c r="U195" i="264"/>
  <c r="V195" i="264" s="1"/>
  <c r="U196" i="264"/>
  <c r="V196" i="264" s="1"/>
  <c r="U197" i="264"/>
  <c r="V197" i="264" s="1"/>
  <c r="U198" i="264"/>
  <c r="V198" i="264" s="1"/>
  <c r="U199" i="264"/>
  <c r="V199" i="264" s="1"/>
  <c r="U200" i="264"/>
  <c r="V200" i="264" s="1"/>
  <c r="U201" i="264"/>
  <c r="V201" i="264" s="1"/>
  <c r="U202" i="264"/>
  <c r="V202" i="264" s="1"/>
  <c r="U203" i="264"/>
  <c r="V203" i="264" s="1"/>
  <c r="U204" i="264"/>
  <c r="V204" i="264" s="1"/>
  <c r="U205" i="264"/>
  <c r="V205" i="264" s="1"/>
  <c r="U206" i="264"/>
  <c r="V206" i="264" s="1"/>
  <c r="U207" i="264"/>
  <c r="V207" i="264" s="1"/>
  <c r="U208" i="264"/>
  <c r="V208" i="264" s="1"/>
  <c r="U209" i="264"/>
  <c r="V209" i="264" s="1"/>
  <c r="U210" i="264"/>
  <c r="V210" i="264" s="1"/>
  <c r="U211" i="264"/>
  <c r="V211" i="264" s="1"/>
  <c r="U212" i="264"/>
  <c r="V212" i="264" s="1"/>
  <c r="U213" i="264"/>
  <c r="V213" i="264" s="1"/>
  <c r="U214" i="264"/>
  <c r="V214" i="264" s="1"/>
  <c r="U215" i="264"/>
  <c r="V215" i="264" s="1"/>
  <c r="U216" i="264"/>
  <c r="V216" i="264" s="1"/>
  <c r="U217" i="264"/>
  <c r="V217" i="264" s="1"/>
  <c r="U218" i="264"/>
  <c r="V218" i="264" s="1"/>
  <c r="U219" i="264"/>
  <c r="V219" i="264" s="1"/>
  <c r="U220" i="264"/>
  <c r="V220" i="264" s="1"/>
  <c r="U221" i="264"/>
  <c r="V221" i="264" s="1"/>
  <c r="U222" i="264"/>
  <c r="V222" i="264" s="1"/>
  <c r="U223" i="264"/>
  <c r="V223" i="264" s="1"/>
  <c r="U224" i="264"/>
  <c r="V224" i="264" s="1"/>
  <c r="U225" i="264"/>
  <c r="V225" i="264" s="1"/>
  <c r="U226" i="264"/>
  <c r="V226" i="264" s="1"/>
  <c r="U227" i="264"/>
  <c r="V227" i="264" s="1"/>
  <c r="U228" i="264"/>
  <c r="V228" i="264" s="1"/>
  <c r="U229" i="264"/>
  <c r="V229" i="264" s="1"/>
  <c r="U230" i="264"/>
  <c r="V230" i="264" s="1"/>
  <c r="U231" i="264"/>
  <c r="V231" i="264" s="1"/>
  <c r="U232" i="264"/>
  <c r="V232" i="264" s="1"/>
  <c r="U233" i="264"/>
  <c r="V233" i="264" s="1"/>
  <c r="U234" i="264"/>
  <c r="V234" i="264" s="1"/>
  <c r="U235" i="264"/>
  <c r="V235" i="264" s="1"/>
  <c r="U236" i="264"/>
  <c r="V236" i="264" s="1"/>
  <c r="U237" i="264"/>
  <c r="V237" i="264" s="1"/>
  <c r="U238" i="264"/>
  <c r="V238" i="264" s="1"/>
  <c r="U239" i="264"/>
  <c r="V239" i="264" s="1"/>
  <c r="U240" i="264"/>
  <c r="V240" i="264" s="1"/>
  <c r="U241" i="264"/>
  <c r="V241" i="264" s="1"/>
  <c r="U242" i="264"/>
  <c r="V242" i="264" s="1"/>
  <c r="U243" i="264"/>
  <c r="V243" i="264" s="1"/>
  <c r="U244" i="264"/>
  <c r="V244" i="264" s="1"/>
  <c r="U245" i="264"/>
  <c r="V245" i="264" s="1"/>
  <c r="U246" i="264"/>
  <c r="V246" i="264" s="1"/>
  <c r="U247" i="264"/>
  <c r="V247" i="264" s="1"/>
  <c r="U248" i="264"/>
  <c r="V248" i="264" s="1"/>
  <c r="U249" i="264"/>
  <c r="V249" i="264" s="1"/>
  <c r="U250" i="264"/>
  <c r="V250" i="264" s="1"/>
  <c r="U251" i="264"/>
  <c r="V251" i="264" s="1"/>
  <c r="U252" i="264"/>
  <c r="V252" i="264" s="1"/>
  <c r="U253" i="264"/>
  <c r="V253" i="264" s="1"/>
  <c r="U254" i="264"/>
  <c r="V254" i="264" s="1"/>
  <c r="U255" i="264"/>
  <c r="V255" i="264" s="1"/>
  <c r="U256" i="264"/>
  <c r="V256" i="264" s="1"/>
  <c r="U257" i="264"/>
  <c r="V257" i="264" s="1"/>
  <c r="U258" i="264"/>
  <c r="V258" i="264" s="1"/>
  <c r="U259" i="264"/>
  <c r="V259" i="264" s="1"/>
  <c r="U260" i="264"/>
  <c r="V260" i="264" s="1"/>
  <c r="U261" i="264"/>
  <c r="V261" i="264" s="1"/>
  <c r="U262" i="264"/>
  <c r="V262" i="264" s="1"/>
  <c r="U263" i="264"/>
  <c r="V263" i="264" s="1"/>
  <c r="U264" i="264"/>
  <c r="V264" i="264" s="1"/>
  <c r="U265" i="264"/>
  <c r="V265" i="264" s="1"/>
  <c r="U266" i="264"/>
  <c r="V266" i="264" s="1"/>
  <c r="U267" i="264"/>
  <c r="V267" i="264" s="1"/>
  <c r="U268" i="264"/>
  <c r="V268" i="264" s="1"/>
  <c r="U269" i="264"/>
  <c r="V269" i="264" s="1"/>
  <c r="U270" i="264"/>
  <c r="V270" i="264" s="1"/>
  <c r="U271" i="264"/>
  <c r="V271" i="264" s="1"/>
  <c r="U272" i="264"/>
  <c r="V272" i="264" s="1"/>
  <c r="U273" i="264"/>
  <c r="V273" i="264" s="1"/>
  <c r="U274" i="264"/>
  <c r="V274" i="264" s="1"/>
  <c r="U275" i="264"/>
  <c r="V275" i="264" s="1"/>
  <c r="U276" i="264"/>
  <c r="V276" i="264" s="1"/>
  <c r="U277" i="264"/>
  <c r="V277" i="264" s="1"/>
  <c r="U278" i="264"/>
  <c r="V278" i="264" s="1"/>
  <c r="U279" i="264"/>
  <c r="V279" i="264" s="1"/>
  <c r="U280" i="264"/>
  <c r="V280" i="264" s="1"/>
  <c r="U281" i="264"/>
  <c r="V281" i="264" s="1"/>
  <c r="U282" i="264"/>
  <c r="V282" i="264" s="1"/>
  <c r="U283" i="264"/>
  <c r="V283" i="264" s="1"/>
  <c r="U284" i="264"/>
  <c r="V284" i="264" s="1"/>
  <c r="U285" i="264"/>
  <c r="V285" i="264" s="1"/>
  <c r="U286" i="264"/>
  <c r="V286" i="264" s="1"/>
  <c r="U287" i="264"/>
  <c r="V287" i="264" s="1"/>
  <c r="U288" i="264"/>
  <c r="V288" i="264" s="1"/>
  <c r="U289" i="264"/>
  <c r="V289" i="264" s="1"/>
  <c r="U290" i="264"/>
  <c r="V290" i="264" s="1"/>
  <c r="U291" i="264"/>
  <c r="V291" i="264" s="1"/>
  <c r="U292" i="264"/>
  <c r="V292" i="264" s="1"/>
  <c r="U293" i="264"/>
  <c r="V293" i="264" s="1"/>
  <c r="U294" i="264"/>
  <c r="V294" i="264" s="1"/>
  <c r="U295" i="264"/>
  <c r="V295" i="264" s="1"/>
  <c r="U296" i="264"/>
  <c r="V296" i="264" s="1"/>
  <c r="U297" i="264"/>
  <c r="V297" i="264" s="1"/>
  <c r="U298" i="264"/>
  <c r="V298" i="264" s="1"/>
  <c r="U299" i="264"/>
  <c r="V299" i="264" s="1"/>
  <c r="U300" i="264"/>
  <c r="V300" i="264" s="1"/>
  <c r="U301" i="264"/>
  <c r="V301" i="264" s="1"/>
  <c r="U302" i="264"/>
  <c r="V302" i="264" s="1"/>
  <c r="U303" i="264"/>
  <c r="V303" i="264" s="1"/>
  <c r="U304" i="264"/>
  <c r="V304" i="264" s="1"/>
  <c r="U305" i="264"/>
  <c r="V305" i="264" s="1"/>
  <c r="U306" i="264"/>
  <c r="V306" i="264" s="1"/>
  <c r="U307" i="264"/>
  <c r="V307" i="264" s="1"/>
  <c r="U308" i="264"/>
  <c r="V308" i="264" s="1"/>
  <c r="U309" i="264"/>
  <c r="V309" i="264" s="1"/>
  <c r="U310" i="264"/>
  <c r="V310" i="264" s="1"/>
  <c r="U311" i="264"/>
  <c r="V311" i="264" s="1"/>
  <c r="U312" i="264"/>
  <c r="V312" i="264" s="1"/>
  <c r="U313" i="264"/>
  <c r="V313" i="264" s="1"/>
  <c r="U314" i="264"/>
  <c r="V314" i="264" s="1"/>
  <c r="U315" i="264"/>
  <c r="V315" i="264" s="1"/>
  <c r="U316" i="264"/>
  <c r="V316" i="264" s="1"/>
  <c r="U317" i="264"/>
  <c r="V317" i="264" s="1"/>
  <c r="U318" i="264"/>
  <c r="V318" i="264" s="1"/>
  <c r="U319" i="264"/>
  <c r="V319" i="264" s="1"/>
  <c r="U320" i="264"/>
  <c r="V320" i="264" s="1"/>
  <c r="U321" i="264"/>
  <c r="V321" i="264" s="1"/>
  <c r="U322" i="264"/>
  <c r="V322" i="264" s="1"/>
  <c r="U323" i="264"/>
  <c r="V323" i="264" s="1"/>
  <c r="U324" i="264"/>
  <c r="V324" i="264" s="1"/>
  <c r="U325" i="264"/>
  <c r="V325" i="264" s="1"/>
  <c r="U326" i="264"/>
  <c r="V326" i="264" s="1"/>
  <c r="U327" i="264"/>
  <c r="V327" i="264" s="1"/>
  <c r="U328" i="264"/>
  <c r="V328" i="264" s="1"/>
  <c r="U329" i="264"/>
  <c r="V329" i="264" s="1"/>
  <c r="U330" i="264"/>
  <c r="V330" i="264" s="1"/>
  <c r="U331" i="264"/>
  <c r="V331" i="264" s="1"/>
  <c r="U332" i="264"/>
  <c r="V332" i="264" s="1"/>
  <c r="U333" i="264"/>
  <c r="V333" i="264" s="1"/>
  <c r="U334" i="264"/>
  <c r="V334" i="264" s="1"/>
  <c r="U335" i="264"/>
  <c r="V335" i="264" s="1"/>
  <c r="U336" i="264"/>
  <c r="V336" i="264" s="1"/>
  <c r="U337" i="264"/>
  <c r="V337" i="264" s="1"/>
  <c r="U338" i="264"/>
  <c r="V338" i="264" s="1"/>
  <c r="U339" i="264"/>
  <c r="V339" i="264" s="1"/>
  <c r="U340" i="264"/>
  <c r="V340" i="264" s="1"/>
  <c r="U341" i="264"/>
  <c r="V341" i="264" s="1"/>
  <c r="U342" i="264"/>
  <c r="V342" i="264" s="1"/>
  <c r="U343" i="264"/>
  <c r="V343" i="264" s="1"/>
  <c r="U344" i="264"/>
  <c r="V344" i="264" s="1"/>
  <c r="U345" i="264"/>
  <c r="V345" i="264" s="1"/>
  <c r="U346" i="264"/>
  <c r="V346" i="264" s="1"/>
  <c r="U347" i="264"/>
  <c r="V347" i="264" s="1"/>
  <c r="U348" i="264"/>
  <c r="V348" i="264" s="1"/>
  <c r="U349" i="264"/>
  <c r="V349" i="264" s="1"/>
  <c r="U350" i="264"/>
  <c r="V350" i="264" s="1"/>
  <c r="U351" i="264"/>
  <c r="V351" i="264" s="1"/>
  <c r="U352" i="264"/>
  <c r="V352" i="264" s="1"/>
  <c r="U353" i="264"/>
  <c r="V353" i="264" s="1"/>
  <c r="U354" i="264"/>
  <c r="V354" i="264" s="1"/>
  <c r="U355" i="264"/>
  <c r="V355" i="264" s="1"/>
  <c r="U356" i="264"/>
  <c r="V356" i="264" s="1"/>
  <c r="U357" i="264"/>
  <c r="V357" i="264" s="1"/>
  <c r="U358" i="264"/>
  <c r="V358" i="264" s="1"/>
  <c r="U359" i="264"/>
  <c r="V359" i="264" s="1"/>
  <c r="U360" i="264"/>
  <c r="V360" i="264" s="1"/>
  <c r="U361" i="264"/>
  <c r="V361" i="264" s="1"/>
  <c r="U362" i="264"/>
  <c r="V362" i="264" s="1"/>
  <c r="U363" i="264"/>
  <c r="V363" i="264" s="1"/>
  <c r="U364" i="264"/>
  <c r="V364" i="264" s="1"/>
  <c r="U365" i="264"/>
  <c r="V365" i="264" s="1"/>
  <c r="U366" i="264"/>
  <c r="V366" i="264" s="1"/>
  <c r="U367" i="264"/>
  <c r="V367" i="264" s="1"/>
  <c r="U368" i="264"/>
  <c r="V368" i="264" s="1"/>
  <c r="U369" i="264"/>
  <c r="V369" i="264" s="1"/>
  <c r="U370" i="264"/>
  <c r="V370" i="264" s="1"/>
  <c r="U371" i="264"/>
  <c r="V371" i="264" s="1"/>
  <c r="U372" i="264"/>
  <c r="V372" i="264" s="1"/>
  <c r="U373" i="264"/>
  <c r="V373" i="264" s="1"/>
  <c r="U374" i="264"/>
  <c r="V374" i="264" s="1"/>
  <c r="U375" i="264"/>
  <c r="V375" i="264" s="1"/>
  <c r="U376" i="264"/>
  <c r="V376" i="264" s="1"/>
  <c r="U377" i="264"/>
  <c r="V377" i="264" s="1"/>
  <c r="U378" i="264"/>
  <c r="V378" i="264" s="1"/>
  <c r="U379" i="264"/>
  <c r="V379" i="264" s="1"/>
  <c r="U380" i="264"/>
  <c r="V380" i="264" s="1"/>
  <c r="U381" i="264"/>
  <c r="V381" i="264" s="1"/>
  <c r="U382" i="264"/>
  <c r="V382" i="264" s="1"/>
  <c r="U383" i="264"/>
  <c r="V383" i="264" s="1"/>
  <c r="U384" i="264"/>
  <c r="V384" i="264" s="1"/>
  <c r="U385" i="264"/>
  <c r="V385" i="264" s="1"/>
  <c r="U386" i="264"/>
  <c r="V386" i="264" s="1"/>
  <c r="U387" i="264"/>
  <c r="V387" i="264" s="1"/>
  <c r="U388" i="264"/>
  <c r="V388" i="264" s="1"/>
  <c r="U389" i="264"/>
  <c r="V389" i="264" s="1"/>
  <c r="U390" i="264"/>
  <c r="V390" i="264" s="1"/>
  <c r="U391" i="264"/>
  <c r="V391" i="264" s="1"/>
  <c r="U392" i="264"/>
  <c r="V392" i="264" s="1"/>
  <c r="U393" i="264"/>
  <c r="V393" i="264" s="1"/>
  <c r="U394" i="264"/>
  <c r="V394" i="264" s="1"/>
  <c r="U395" i="264"/>
  <c r="V395" i="264" s="1"/>
  <c r="U396" i="264"/>
  <c r="V396" i="264" s="1"/>
  <c r="U397" i="264"/>
  <c r="V397" i="264" s="1"/>
  <c r="U398" i="264"/>
  <c r="V398" i="264" s="1"/>
  <c r="U399" i="264"/>
  <c r="V399" i="264" s="1"/>
  <c r="U6" i="264"/>
  <c r="V6" i="264" s="1"/>
  <c r="F1" i="335" l="1"/>
  <c r="G1" i="335"/>
  <c r="H1" i="335"/>
  <c r="I1" i="335"/>
  <c r="J1" i="335"/>
  <c r="K1" i="335"/>
  <c r="L1" i="335"/>
  <c r="M1" i="335"/>
  <c r="N1" i="335"/>
  <c r="O1" i="335"/>
  <c r="P1" i="335"/>
  <c r="Q1" i="335"/>
  <c r="R1" i="335"/>
  <c r="S1" i="335"/>
  <c r="E1" i="335" l="1"/>
  <c r="D1" i="335"/>
  <c r="C1" i="335"/>
  <c r="B1" i="335"/>
  <c r="A1" i="335"/>
  <c r="J2" i="331" l="1"/>
  <c r="K2" i="331"/>
  <c r="L2" i="331"/>
  <c r="M2" i="331"/>
  <c r="N2" i="331"/>
  <c r="D2" i="331"/>
  <c r="E2" i="331"/>
  <c r="F2" i="331"/>
  <c r="G2" i="331"/>
  <c r="H2" i="331"/>
  <c r="I2" i="331"/>
  <c r="C2" i="331"/>
  <c r="P3" i="331" l="1"/>
  <c r="K2" i="260" l="1"/>
  <c r="L2" i="257" l="1"/>
  <c r="C16" i="42"/>
  <c r="C459" i="42"/>
  <c r="C290" i="42"/>
  <c r="C257" i="42"/>
  <c r="C391" i="42"/>
  <c r="C443" i="42"/>
  <c r="C144" i="42"/>
  <c r="C352" i="42"/>
  <c r="C381" i="42"/>
  <c r="C302" i="42"/>
  <c r="C436" i="42"/>
  <c r="C351" i="42"/>
  <c r="C42" i="42"/>
  <c r="C193" i="42"/>
  <c r="C26" i="42"/>
  <c r="C19" i="42"/>
  <c r="C43" i="42"/>
  <c r="C154" i="42"/>
  <c r="C379" i="42"/>
  <c r="C401" i="42"/>
  <c r="C209" i="42"/>
  <c r="C172" i="42"/>
  <c r="C2" i="42"/>
  <c r="C188" i="42"/>
  <c r="C361" i="42"/>
  <c r="C114" i="42"/>
  <c r="C20" i="42"/>
  <c r="C166" i="42"/>
  <c r="C169" i="42"/>
  <c r="C34" i="42"/>
  <c r="C376" i="42"/>
  <c r="C400" i="42"/>
  <c r="C249" i="42"/>
  <c r="C421" i="42"/>
  <c r="C11" i="42"/>
  <c r="C51" i="42"/>
  <c r="C186" i="42"/>
  <c r="C53" i="42"/>
  <c r="C142" i="42"/>
  <c r="C112" i="42"/>
  <c r="C194" i="42"/>
  <c r="C58" i="42"/>
  <c r="C306" i="42"/>
  <c r="C417" i="42"/>
  <c r="C131" i="42"/>
  <c r="C68" i="42"/>
  <c r="C72" i="42"/>
  <c r="C451" i="42"/>
  <c r="C74" i="42"/>
  <c r="C8" i="42"/>
  <c r="C207" i="42"/>
  <c r="C104" i="42"/>
  <c r="C80" i="42"/>
  <c r="C84" i="42"/>
  <c r="C86" i="42"/>
  <c r="C89" i="42"/>
  <c r="C94" i="42"/>
  <c r="C458" i="42"/>
  <c r="C407" i="42"/>
  <c r="C240" i="42"/>
  <c r="C340" i="42"/>
  <c r="C252" i="42"/>
  <c r="C225" i="42"/>
  <c r="C415" i="42"/>
  <c r="C179" i="42"/>
  <c r="C196" i="42"/>
  <c r="C22" i="42"/>
  <c r="C117" i="42"/>
  <c r="C118" i="42"/>
  <c r="C67" i="42"/>
  <c r="C125" i="42"/>
  <c r="C129" i="42"/>
  <c r="C134" i="42"/>
  <c r="C231" i="42"/>
  <c r="C242" i="42"/>
  <c r="C79" i="42"/>
  <c r="C85" i="42"/>
  <c r="C335" i="42"/>
  <c r="C109" i="42"/>
  <c r="C65" i="42"/>
  <c r="C119" i="42"/>
  <c r="C163" i="42"/>
  <c r="C228" i="42"/>
  <c r="C457" i="42"/>
  <c r="C432" i="42"/>
  <c r="C132" i="42"/>
  <c r="C205" i="42"/>
  <c r="C90" i="42"/>
  <c r="C208" i="42"/>
  <c r="C6" i="42"/>
  <c r="C211" i="42"/>
  <c r="C213" i="42"/>
  <c r="C54" i="42"/>
  <c r="C396" i="42"/>
  <c r="C5" i="42"/>
  <c r="C174" i="42"/>
  <c r="C268" i="42"/>
  <c r="C55" i="42"/>
  <c r="C410" i="42"/>
  <c r="C47" i="42"/>
  <c r="C101" i="42"/>
  <c r="C217" i="42"/>
  <c r="C289" i="42"/>
  <c r="C324" i="42"/>
  <c r="C49" i="42"/>
  <c r="C328" i="42"/>
  <c r="C287" i="42"/>
  <c r="C232" i="42"/>
  <c r="C233" i="42"/>
  <c r="C245" i="42"/>
  <c r="C138" i="42"/>
  <c r="C7" i="42"/>
  <c r="C358" i="42"/>
  <c r="C445" i="42"/>
  <c r="C283" i="42"/>
  <c r="C430" i="42"/>
  <c r="C374" i="42"/>
  <c r="C46" i="42"/>
  <c r="C105" i="42"/>
  <c r="C95" i="42"/>
  <c r="C214" i="42"/>
  <c r="C320" i="42"/>
  <c r="C311" i="42"/>
  <c r="C393" i="42"/>
  <c r="C203" i="42"/>
  <c r="C353" i="42"/>
  <c r="C345" i="42"/>
  <c r="C346" i="42"/>
  <c r="C158" i="42"/>
  <c r="C347" i="42"/>
  <c r="C359" i="42"/>
  <c r="C364" i="42"/>
  <c r="C370" i="42"/>
  <c r="C389" i="42"/>
  <c r="C373" i="42"/>
  <c r="C390" i="42"/>
  <c r="C38" i="42"/>
  <c r="C375" i="42"/>
  <c r="C411" i="42"/>
  <c r="C326" i="42"/>
  <c r="C223" i="42"/>
  <c r="C241" i="42"/>
  <c r="C45" i="42"/>
  <c r="C310" i="42"/>
  <c r="C48" i="42"/>
  <c r="C367" i="42"/>
  <c r="C377" i="42"/>
  <c r="C57" i="42"/>
  <c r="C103" i="42"/>
  <c r="C230" i="42"/>
  <c r="C285" i="42"/>
  <c r="C128" i="42"/>
  <c r="C419" i="42"/>
  <c r="C224" i="42"/>
  <c r="C15" i="42"/>
  <c r="C437" i="42"/>
  <c r="C440" i="42"/>
  <c r="C238" i="42"/>
  <c r="C350" i="42"/>
  <c r="C405" i="42"/>
  <c r="C247" i="42"/>
  <c r="C25" i="42"/>
  <c r="C18" i="42"/>
  <c r="C99" i="42"/>
  <c r="C126" i="42"/>
  <c r="C339" i="42"/>
  <c r="C398" i="42"/>
  <c r="C221" i="42"/>
  <c r="C182" i="42"/>
  <c r="C140" i="42"/>
  <c r="C106" i="42"/>
  <c r="C87" i="42"/>
  <c r="C369" i="42"/>
  <c r="C28" i="42"/>
  <c r="C61" i="42"/>
  <c r="C438" i="42"/>
  <c r="C69" i="42"/>
  <c r="C64" i="42"/>
  <c r="C102" i="42"/>
  <c r="C159" i="42"/>
  <c r="C171" i="42"/>
  <c r="C343" i="42"/>
  <c r="C173" i="42"/>
  <c r="C93" i="42"/>
  <c r="C433" i="42"/>
  <c r="C191" i="42"/>
  <c r="C195" i="42"/>
  <c r="C192" i="42"/>
  <c r="C212" i="42"/>
  <c r="C449" i="42"/>
  <c r="C199" i="42"/>
  <c r="C155" i="42"/>
  <c r="C236" i="42"/>
  <c r="C284" i="42"/>
  <c r="C201" i="42"/>
  <c r="C262" i="42"/>
  <c r="C276" i="42"/>
  <c r="C304" i="42"/>
  <c r="C308" i="42"/>
  <c r="C333" i="42"/>
  <c r="C323" i="42"/>
  <c r="C185" i="42"/>
  <c r="C422" i="42"/>
  <c r="C356" i="42"/>
  <c r="C165" i="42"/>
  <c r="C263" i="42"/>
  <c r="C442" i="42"/>
  <c r="C164" i="42"/>
  <c r="C297" i="42"/>
  <c r="C17" i="42"/>
  <c r="C227" i="42"/>
  <c r="C441" i="42"/>
  <c r="C431" i="42"/>
  <c r="C116" i="42"/>
  <c r="C246" i="42"/>
  <c r="C402" i="42"/>
  <c r="C13" i="42"/>
  <c r="C9" i="42"/>
  <c r="C348" i="42"/>
  <c r="C267" i="42"/>
  <c r="C386" i="42"/>
  <c r="C259" i="42"/>
  <c r="C260" i="42"/>
  <c r="C270" i="42"/>
  <c r="C160" i="42"/>
  <c r="C409" i="42"/>
  <c r="C269" i="42"/>
  <c r="C175" i="42"/>
  <c r="C97" i="42"/>
  <c r="C44" i="42"/>
  <c r="C39" i="42"/>
  <c r="C204" i="42"/>
  <c r="C177" i="42"/>
  <c r="C314" i="42"/>
  <c r="C330" i="42"/>
  <c r="C123" i="42"/>
  <c r="C427" i="42"/>
  <c r="C424" i="42"/>
  <c r="C120" i="42"/>
  <c r="C363" i="42"/>
  <c r="C392" i="42"/>
  <c r="C170" i="42"/>
  <c r="C423" i="42"/>
  <c r="C321" i="42"/>
  <c r="C281" i="42"/>
  <c r="C331" i="42"/>
  <c r="C78" i="42"/>
  <c r="C251" i="42"/>
  <c r="C36" i="42"/>
  <c r="C275" i="42"/>
  <c r="C277" i="42"/>
  <c r="C200" i="42"/>
  <c r="C372" i="42"/>
  <c r="C288" i="42"/>
  <c r="C156" i="42"/>
  <c r="C295" i="42"/>
  <c r="C296" i="42"/>
  <c r="C317" i="42"/>
  <c r="C385" i="42"/>
  <c r="C412" i="42"/>
  <c r="C418" i="42"/>
  <c r="C453" i="42"/>
  <c r="C292" i="42"/>
  <c r="C35" i="42"/>
  <c r="C130" i="42"/>
  <c r="C4" i="42"/>
  <c r="C14" i="42"/>
  <c r="C278" i="42"/>
  <c r="C187" i="42"/>
  <c r="C305" i="42"/>
  <c r="C336" i="42"/>
  <c r="C76" i="42"/>
  <c r="C382" i="42"/>
  <c r="C273" i="42"/>
  <c r="C152" i="42"/>
  <c r="C77" i="42"/>
  <c r="C279" i="42"/>
  <c r="C371" i="42"/>
  <c r="C239" i="42"/>
  <c r="C183" i="42"/>
  <c r="C219" i="42"/>
  <c r="C146" i="42"/>
  <c r="C395" i="42"/>
  <c r="C215" i="42"/>
  <c r="C274" i="42"/>
  <c r="C394" i="42"/>
  <c r="C264" i="42"/>
  <c r="C151" i="42"/>
  <c r="C37" i="42"/>
  <c r="C368" i="42"/>
  <c r="C32" i="42"/>
  <c r="C100" i="42"/>
  <c r="C403" i="42"/>
  <c r="C145" i="42"/>
  <c r="C414" i="42"/>
  <c r="C50" i="42"/>
  <c r="C319" i="42"/>
  <c r="C426" i="42"/>
  <c r="C82" i="42"/>
  <c r="C318" i="42"/>
  <c r="C416" i="42"/>
  <c r="C454" i="42"/>
  <c r="C253" i="42"/>
  <c r="C75" i="42"/>
  <c r="C266" i="42"/>
  <c r="C168" i="42"/>
  <c r="C255" i="42"/>
  <c r="C71" i="42"/>
  <c r="C41" i="42"/>
  <c r="C10" i="42"/>
  <c r="C30" i="42"/>
  <c r="C413" i="42"/>
  <c r="C91" i="42"/>
  <c r="C448" i="42"/>
  <c r="C66" i="42"/>
  <c r="C149" i="42"/>
  <c r="C388" i="42"/>
  <c r="C265" i="42"/>
  <c r="C98" i="42"/>
  <c r="C444" i="42"/>
  <c r="C234" i="42"/>
  <c r="C300" i="42"/>
  <c r="C210" i="42"/>
  <c r="C452" i="42"/>
  <c r="C329" i="42"/>
  <c r="C362" i="42"/>
  <c r="C121" i="42"/>
  <c r="C334" i="42"/>
  <c r="C229" i="42"/>
  <c r="C303" i="42"/>
  <c r="C338" i="42"/>
  <c r="C137" i="42"/>
  <c r="C307" i="42"/>
  <c r="C62" i="42"/>
  <c r="C135" i="42"/>
  <c r="C52" i="42"/>
  <c r="C59" i="42"/>
  <c r="C56" i="42"/>
  <c r="C88" i="42"/>
  <c r="C148" i="42"/>
  <c r="C176" i="42"/>
  <c r="C294" i="42"/>
  <c r="C313" i="42"/>
  <c r="C216" i="42"/>
  <c r="C291" i="42"/>
  <c r="C258" i="42"/>
  <c r="C332" i="42"/>
  <c r="C248" i="42"/>
  <c r="C180" i="42"/>
  <c r="C404" i="42"/>
  <c r="C153" i="42"/>
  <c r="C282" i="42"/>
  <c r="C280" i="42"/>
  <c r="C143" i="42"/>
  <c r="C190" i="42"/>
  <c r="C3" i="42"/>
  <c r="C189" i="42"/>
  <c r="C341" i="42"/>
  <c r="C322" i="42"/>
  <c r="C40" i="42"/>
  <c r="C309" i="42"/>
  <c r="C428" i="42"/>
  <c r="C92" i="42"/>
  <c r="C178" i="42"/>
  <c r="C408" i="42"/>
  <c r="C425" i="42"/>
  <c r="C301" i="42"/>
  <c r="C420" i="42"/>
  <c r="C184" i="42"/>
  <c r="C315" i="42"/>
  <c r="C378" i="42"/>
  <c r="C384" i="42"/>
  <c r="C383" i="42"/>
  <c r="C197" i="42"/>
  <c r="C243" i="42"/>
  <c r="C272" i="42"/>
  <c r="C108" i="42"/>
  <c r="C261" i="42"/>
  <c r="C298" i="42"/>
  <c r="C355" i="42"/>
  <c r="C226" i="42"/>
  <c r="C198" i="42"/>
  <c r="C235" i="42"/>
  <c r="C357" i="42"/>
  <c r="C124" i="42"/>
  <c r="C450" i="42"/>
  <c r="C446" i="42"/>
  <c r="C455" i="42"/>
  <c r="C429" i="42"/>
  <c r="C435" i="42"/>
  <c r="C434" i="42"/>
  <c r="C380" i="42"/>
  <c r="C167" i="42"/>
  <c r="C63" i="42"/>
  <c r="C133" i="42"/>
  <c r="C127" i="42"/>
  <c r="C115" i="42"/>
  <c r="C344" i="42"/>
  <c r="C113" i="42"/>
  <c r="C299" i="42"/>
  <c r="C150" i="42"/>
  <c r="C73" i="42"/>
  <c r="C110" i="42"/>
  <c r="C254" i="42"/>
  <c r="C439" i="42"/>
  <c r="C293" i="42"/>
  <c r="C161" i="42"/>
  <c r="C107" i="42"/>
  <c r="C387" i="42"/>
  <c r="C60" i="42"/>
  <c r="C83" i="42"/>
  <c r="C31" i="42"/>
  <c r="C111" i="42"/>
  <c r="C337" i="42"/>
  <c r="C162" i="42"/>
  <c r="C360" i="42"/>
  <c r="C122" i="42"/>
  <c r="C21" i="42"/>
  <c r="C218" i="42"/>
  <c r="C244" i="42"/>
  <c r="C220" i="42"/>
  <c r="C406" i="42"/>
  <c r="C27" i="42"/>
  <c r="C349" i="42"/>
  <c r="C250" i="42"/>
  <c r="C96" i="42"/>
  <c r="C222" i="42"/>
  <c r="C456" i="42"/>
  <c r="C316" i="42"/>
  <c r="C271" i="42"/>
  <c r="C157" i="42"/>
  <c r="C202" i="42"/>
  <c r="C12" i="42"/>
  <c r="C70" i="42"/>
  <c r="C24" i="42"/>
  <c r="C366" i="42"/>
  <c r="C286" i="42"/>
  <c r="C365" i="42"/>
  <c r="C206" i="42"/>
  <c r="C354" i="42"/>
  <c r="C136" i="42"/>
  <c r="C399" i="42"/>
  <c r="C29" i="42"/>
  <c r="C181" i="42"/>
  <c r="J181" i="42" s="1"/>
  <c r="C33" i="42"/>
  <c r="J33" i="42" s="1"/>
  <c r="C81" i="42"/>
  <c r="J81" i="42" s="1"/>
  <c r="C256" i="42"/>
  <c r="J256" i="42" s="1"/>
  <c r="C325" i="42"/>
  <c r="J325" i="42" s="1"/>
  <c r="C139" i="42"/>
  <c r="J139" i="42" s="1"/>
  <c r="C147" i="42"/>
  <c r="J147" i="42" s="1"/>
  <c r="C342" i="42"/>
  <c r="J342" i="42" s="1"/>
  <c r="C397" i="42"/>
  <c r="J397" i="42" s="1"/>
  <c r="C141" i="42"/>
  <c r="J141" i="42" s="1"/>
  <c r="C327" i="42"/>
  <c r="J327" i="42" s="1"/>
  <c r="C447" i="42"/>
  <c r="J447" i="42" s="1"/>
  <c r="C312" i="42"/>
  <c r="J312" i="42" s="1"/>
  <c r="C237" i="42"/>
  <c r="J237" i="42" s="1"/>
  <c r="C460" i="42"/>
  <c r="C461" i="42"/>
  <c r="J461" i="42" s="1"/>
  <c r="C462" i="42"/>
  <c r="J462" i="42" s="1"/>
  <c r="C23" i="42"/>
  <c r="J460" i="42" l="1"/>
  <c r="I23" i="42" l="1"/>
  <c r="I16" i="42"/>
  <c r="I459" i="42"/>
  <c r="I290" i="42"/>
  <c r="I257" i="42"/>
  <c r="I391" i="42"/>
  <c r="I443" i="42"/>
  <c r="I144" i="42"/>
  <c r="I352" i="42"/>
  <c r="I381" i="42"/>
  <c r="I302" i="42"/>
  <c r="I436" i="42"/>
  <c r="I351" i="42"/>
  <c r="I42" i="42"/>
  <c r="I193" i="42"/>
  <c r="I26" i="42"/>
  <c r="I19" i="42"/>
  <c r="I43" i="42"/>
  <c r="I154" i="42"/>
  <c r="I379" i="42"/>
  <c r="I401" i="42"/>
  <c r="I209" i="42"/>
  <c r="I172" i="42"/>
  <c r="I2" i="42"/>
  <c r="I188" i="42"/>
  <c r="I361" i="42"/>
  <c r="I114" i="42"/>
  <c r="I20" i="42"/>
  <c r="I166" i="42"/>
  <c r="I169" i="42"/>
  <c r="I34" i="42"/>
  <c r="I376" i="42"/>
  <c r="I400" i="42"/>
  <c r="I249" i="42"/>
  <c r="I421" i="42"/>
  <c r="I11" i="42"/>
  <c r="I51" i="42"/>
  <c r="I186" i="42"/>
  <c r="I53" i="42"/>
  <c r="I142" i="42"/>
  <c r="I112" i="42"/>
  <c r="I194" i="42"/>
  <c r="I58" i="42"/>
  <c r="I306" i="42"/>
  <c r="I417" i="42"/>
  <c r="I131" i="42"/>
  <c r="I68" i="42"/>
  <c r="I72" i="42"/>
  <c r="I451" i="42"/>
  <c r="I74" i="42"/>
  <c r="I8" i="42"/>
  <c r="I207" i="42"/>
  <c r="I104" i="42"/>
  <c r="I80" i="42"/>
  <c r="I84" i="42"/>
  <c r="I86" i="42"/>
  <c r="I89" i="42"/>
  <c r="I94" i="42"/>
  <c r="I458" i="42"/>
  <c r="I407" i="42"/>
  <c r="I240" i="42"/>
  <c r="I340" i="42"/>
  <c r="I252" i="42"/>
  <c r="I225" i="42"/>
  <c r="I415" i="42"/>
  <c r="I179" i="42"/>
  <c r="I196" i="42"/>
  <c r="I22" i="42"/>
  <c r="I117" i="42"/>
  <c r="I118" i="42"/>
  <c r="I67" i="42"/>
  <c r="I125" i="42"/>
  <c r="I129" i="42"/>
  <c r="I134" i="42"/>
  <c r="I231" i="42"/>
  <c r="I242" i="42"/>
  <c r="I79" i="42"/>
  <c r="I85" i="42"/>
  <c r="I335" i="42"/>
  <c r="I109" i="42"/>
  <c r="I65" i="42"/>
  <c r="I119" i="42"/>
  <c r="I163" i="42"/>
  <c r="I228" i="42"/>
  <c r="I457" i="42"/>
  <c r="I432" i="42"/>
  <c r="I132" i="42"/>
  <c r="I205" i="42"/>
  <c r="I90" i="42"/>
  <c r="I208" i="42"/>
  <c r="I6" i="42"/>
  <c r="I211" i="42"/>
  <c r="I213" i="42"/>
  <c r="I54" i="42"/>
  <c r="I396" i="42"/>
  <c r="I5" i="42"/>
  <c r="I174" i="42"/>
  <c r="I268" i="42"/>
  <c r="I55" i="42"/>
  <c r="I410" i="42"/>
  <c r="I47" i="42"/>
  <c r="I101" i="42"/>
  <c r="I217" i="42"/>
  <c r="I289" i="42"/>
  <c r="I324" i="42"/>
  <c r="I49" i="42"/>
  <c r="I328" i="42"/>
  <c r="I287" i="42"/>
  <c r="I232" i="42"/>
  <c r="I233" i="42"/>
  <c r="I245" i="42"/>
  <c r="I138" i="42"/>
  <c r="I7" i="42"/>
  <c r="I358" i="42"/>
  <c r="I445" i="42"/>
  <c r="I283" i="42"/>
  <c r="I430" i="42"/>
  <c r="I374" i="42"/>
  <c r="I46" i="42"/>
  <c r="I105" i="42"/>
  <c r="I95" i="42"/>
  <c r="I214" i="42"/>
  <c r="I320" i="42"/>
  <c r="I311" i="42"/>
  <c r="I393" i="42"/>
  <c r="I203" i="42"/>
  <c r="I353" i="42"/>
  <c r="I345" i="42"/>
  <c r="I346" i="42"/>
  <c r="I158" i="42"/>
  <c r="I347" i="42"/>
  <c r="I359" i="42"/>
  <c r="I364" i="42"/>
  <c r="I370" i="42"/>
  <c r="I389" i="42"/>
  <c r="I373" i="42"/>
  <c r="I390" i="42"/>
  <c r="I38" i="42"/>
  <c r="I375" i="42"/>
  <c r="I411" i="42"/>
  <c r="I326" i="42"/>
  <c r="I223" i="42"/>
  <c r="I241" i="42"/>
  <c r="I45" i="42"/>
  <c r="I310" i="42"/>
  <c r="I48" i="42"/>
  <c r="I367" i="42"/>
  <c r="I377" i="42"/>
  <c r="I57" i="42"/>
  <c r="I103" i="42"/>
  <c r="I230" i="42"/>
  <c r="I285" i="42"/>
  <c r="I128" i="42"/>
  <c r="I419" i="42"/>
  <c r="I224" i="42"/>
  <c r="I15" i="42"/>
  <c r="I437" i="42"/>
  <c r="I440" i="42"/>
  <c r="I238" i="42"/>
  <c r="I350" i="42"/>
  <c r="I405" i="42"/>
  <c r="I247" i="42"/>
  <c r="I25" i="42"/>
  <c r="I18" i="42"/>
  <c r="I99" i="42"/>
  <c r="I126" i="42"/>
  <c r="I339" i="42"/>
  <c r="I398" i="42"/>
  <c r="I221" i="42"/>
  <c r="I182" i="42"/>
  <c r="I140" i="42"/>
  <c r="I106" i="42"/>
  <c r="I87" i="42"/>
  <c r="I369" i="42"/>
  <c r="I28" i="42"/>
  <c r="I61" i="42"/>
  <c r="I438" i="42"/>
  <c r="I69" i="42"/>
  <c r="I64" i="42"/>
  <c r="I102" i="42"/>
  <c r="I159" i="42"/>
  <c r="I171" i="42"/>
  <c r="I343" i="42"/>
  <c r="I173" i="42"/>
  <c r="I93" i="42"/>
  <c r="I433" i="42"/>
  <c r="I191" i="42"/>
  <c r="I195" i="42"/>
  <c r="I192" i="42"/>
  <c r="I212" i="42"/>
  <c r="I449" i="42"/>
  <c r="I199" i="42"/>
  <c r="I155" i="42"/>
  <c r="I236" i="42"/>
  <c r="I284" i="42"/>
  <c r="I201" i="42"/>
  <c r="I262" i="42"/>
  <c r="I276" i="42"/>
  <c r="I304" i="42"/>
  <c r="I308" i="42"/>
  <c r="I333" i="42"/>
  <c r="I323" i="42"/>
  <c r="I185" i="42"/>
  <c r="I422" i="42"/>
  <c r="I356" i="42"/>
  <c r="I165" i="42"/>
  <c r="I263" i="42"/>
  <c r="I442" i="42"/>
  <c r="I164" i="42"/>
  <c r="I297" i="42"/>
  <c r="I17" i="42"/>
  <c r="I227" i="42"/>
  <c r="I441" i="42"/>
  <c r="I431" i="42"/>
  <c r="I116" i="42"/>
  <c r="I246" i="42"/>
  <c r="I402" i="42"/>
  <c r="I13" i="42"/>
  <c r="I9" i="42"/>
  <c r="I348" i="42"/>
  <c r="I267" i="42"/>
  <c r="I386" i="42"/>
  <c r="I259" i="42"/>
  <c r="I260" i="42"/>
  <c r="I270" i="42"/>
  <c r="I160" i="42"/>
  <c r="I409" i="42"/>
  <c r="I269" i="42"/>
  <c r="I175" i="42"/>
  <c r="I97" i="42"/>
  <c r="I44" i="42"/>
  <c r="I39" i="42"/>
  <c r="I204" i="42"/>
  <c r="I177" i="42"/>
  <c r="I314" i="42"/>
  <c r="I330" i="42"/>
  <c r="I123" i="42"/>
  <c r="I427" i="42"/>
  <c r="I424" i="42"/>
  <c r="I120" i="42"/>
  <c r="I363" i="42"/>
  <c r="I392" i="42"/>
  <c r="I170" i="42"/>
  <c r="I423" i="42"/>
  <c r="I321" i="42"/>
  <c r="I281" i="42"/>
  <c r="I331" i="42"/>
  <c r="I78" i="42"/>
  <c r="I251" i="42"/>
  <c r="I36" i="42"/>
  <c r="I275" i="42"/>
  <c r="I277" i="42"/>
  <c r="I200" i="42"/>
  <c r="I372" i="42"/>
  <c r="I288" i="42"/>
  <c r="I156" i="42"/>
  <c r="I295" i="42"/>
  <c r="I296" i="42"/>
  <c r="I317" i="42"/>
  <c r="I385" i="42"/>
  <c r="I412" i="42"/>
  <c r="I418" i="42"/>
  <c r="I453" i="42"/>
  <c r="I292" i="42"/>
  <c r="I35" i="42"/>
  <c r="I130" i="42"/>
  <c r="I4" i="42"/>
  <c r="I14" i="42"/>
  <c r="I278" i="42"/>
  <c r="I187" i="42"/>
  <c r="I305" i="42"/>
  <c r="I336" i="42"/>
  <c r="I76" i="42"/>
  <c r="I382" i="42"/>
  <c r="I273" i="42"/>
  <c r="I152" i="42"/>
  <c r="I77" i="42"/>
  <c r="I279" i="42"/>
  <c r="I371" i="42"/>
  <c r="I239" i="42"/>
  <c r="I183" i="42"/>
  <c r="I219" i="42"/>
  <c r="I146" i="42"/>
  <c r="I395" i="42"/>
  <c r="I215" i="42"/>
  <c r="I274" i="42"/>
  <c r="I394" i="42"/>
  <c r="I264" i="42"/>
  <c r="I151" i="42"/>
  <c r="I37" i="42"/>
  <c r="I368" i="42"/>
  <c r="I32" i="42"/>
  <c r="I100" i="42"/>
  <c r="I403" i="42"/>
  <c r="I145" i="42"/>
  <c r="I414" i="42"/>
  <c r="I50" i="42"/>
  <c r="I319" i="42"/>
  <c r="I426" i="42"/>
  <c r="I82" i="42"/>
  <c r="I318" i="42"/>
  <c r="I416" i="42"/>
  <c r="I454" i="42"/>
  <c r="I253" i="42"/>
  <c r="I75" i="42"/>
  <c r="I266" i="42"/>
  <c r="I168" i="42"/>
  <c r="I255" i="42"/>
  <c r="I71" i="42"/>
  <c r="I41" i="42"/>
  <c r="I10" i="42"/>
  <c r="I30" i="42"/>
  <c r="I413" i="42"/>
  <c r="I91" i="42"/>
  <c r="I448" i="42"/>
  <c r="I66" i="42"/>
  <c r="I149" i="42"/>
  <c r="I388" i="42"/>
  <c r="I265" i="42"/>
  <c r="I98" i="42"/>
  <c r="I444" i="42"/>
  <c r="I234" i="42"/>
  <c r="I300" i="42"/>
  <c r="I210" i="42"/>
  <c r="I452" i="42"/>
  <c r="I329" i="42"/>
  <c r="I362" i="42"/>
  <c r="I121" i="42"/>
  <c r="I334" i="42"/>
  <c r="I229" i="42"/>
  <c r="I303" i="42"/>
  <c r="I338" i="42"/>
  <c r="I137" i="42"/>
  <c r="I307" i="42"/>
  <c r="I62" i="42"/>
  <c r="I135" i="42"/>
  <c r="I52" i="42"/>
  <c r="I59" i="42"/>
  <c r="I56" i="42"/>
  <c r="I88" i="42"/>
  <c r="I148" i="42"/>
  <c r="I176" i="42"/>
  <c r="I294" i="42"/>
  <c r="I313" i="42"/>
  <c r="I216" i="42"/>
  <c r="I291" i="42"/>
  <c r="I258" i="42"/>
  <c r="I332" i="42"/>
  <c r="I248" i="42"/>
  <c r="I180" i="42"/>
  <c r="I404" i="42"/>
  <c r="I153" i="42"/>
  <c r="I282" i="42"/>
  <c r="I280" i="42"/>
  <c r="I143" i="42"/>
  <c r="I190" i="42"/>
  <c r="I3" i="42"/>
  <c r="I189" i="42"/>
  <c r="I341" i="42"/>
  <c r="I322" i="42"/>
  <c r="I40" i="42"/>
  <c r="I309" i="42"/>
  <c r="I428" i="42"/>
  <c r="I92" i="42"/>
  <c r="I178" i="42"/>
  <c r="I408" i="42"/>
  <c r="I425" i="42"/>
  <c r="I301" i="42"/>
  <c r="I420" i="42"/>
  <c r="I184" i="42"/>
  <c r="I315" i="42"/>
  <c r="I378" i="42"/>
  <c r="I384" i="42"/>
  <c r="I383" i="42"/>
  <c r="I197" i="42"/>
  <c r="I243" i="42"/>
  <c r="I272" i="42"/>
  <c r="I108" i="42"/>
  <c r="I261" i="42"/>
  <c r="I298" i="42"/>
  <c r="I355" i="42"/>
  <c r="I226" i="42"/>
  <c r="I198" i="42"/>
  <c r="I235" i="42"/>
  <c r="I357" i="42"/>
  <c r="I124" i="42"/>
  <c r="I450" i="42"/>
  <c r="I446" i="42"/>
  <c r="I455" i="42"/>
  <c r="I429" i="42"/>
  <c r="I435" i="42"/>
  <c r="I434" i="42"/>
  <c r="I380" i="42"/>
  <c r="I167" i="42"/>
  <c r="I63" i="42"/>
  <c r="I133" i="42"/>
  <c r="I127" i="42"/>
  <c r="I115" i="42"/>
  <c r="I344" i="42"/>
  <c r="I113" i="42"/>
  <c r="I299" i="42"/>
  <c r="I150" i="42"/>
  <c r="I73" i="42"/>
  <c r="I110" i="42"/>
  <c r="I254" i="42"/>
  <c r="I439" i="42"/>
  <c r="I293" i="42"/>
  <c r="I161" i="42"/>
  <c r="I107" i="42"/>
  <c r="I387" i="42"/>
  <c r="I60" i="42"/>
  <c r="I83" i="42"/>
  <c r="I31" i="42"/>
  <c r="I111" i="42"/>
  <c r="I337" i="42"/>
  <c r="I162" i="42"/>
  <c r="I360" i="42"/>
  <c r="I122" i="42"/>
  <c r="I21" i="42"/>
  <c r="I218" i="42"/>
  <c r="I244" i="42"/>
  <c r="I220" i="42"/>
  <c r="I406" i="42"/>
  <c r="I27" i="42"/>
  <c r="I349" i="42"/>
  <c r="I250" i="42"/>
  <c r="I96" i="42"/>
  <c r="I222" i="42"/>
  <c r="I456" i="42"/>
  <c r="I316" i="42"/>
  <c r="I271" i="42"/>
  <c r="I157" i="42"/>
  <c r="I202" i="42"/>
  <c r="I12" i="42"/>
  <c r="I70" i="42"/>
  <c r="I24" i="42"/>
  <c r="I366" i="42"/>
  <c r="I286" i="42"/>
  <c r="I365" i="42"/>
  <c r="I206" i="42"/>
  <c r="I354" i="42"/>
  <c r="I136" i="42"/>
  <c r="I399" i="42"/>
  <c r="I29" i="42"/>
  <c r="I181" i="42"/>
  <c r="I33" i="42"/>
  <c r="I81" i="42"/>
  <c r="I256" i="42"/>
  <c r="I325" i="42"/>
  <c r="I139" i="42"/>
  <c r="I147" i="42"/>
  <c r="I342" i="42"/>
  <c r="I397" i="42"/>
  <c r="I141" i="42"/>
  <c r="I327" i="42"/>
  <c r="I447" i="42"/>
  <c r="I312" i="42"/>
  <c r="I237" i="42"/>
  <c r="I460" i="42"/>
  <c r="I461" i="42"/>
  <c r="I462" i="42"/>
  <c r="I463" i="42"/>
  <c r="I464" i="42"/>
  <c r="I465" i="42"/>
  <c r="I466" i="42"/>
  <c r="I467" i="42"/>
  <c r="I468" i="42"/>
  <c r="I469" i="42"/>
  <c r="I470" i="42"/>
  <c r="I471" i="42"/>
  <c r="I472" i="42"/>
  <c r="I473" i="42"/>
  <c r="I474" i="42"/>
  <c r="I475" i="42"/>
  <c r="I476" i="42"/>
  <c r="I477" i="42"/>
  <c r="I478" i="42"/>
  <c r="I479" i="42"/>
  <c r="I480" i="42"/>
  <c r="I481" i="42"/>
  <c r="I482" i="42"/>
  <c r="I483" i="42"/>
  <c r="I484" i="42"/>
  <c r="I485" i="42"/>
  <c r="I486" i="42"/>
  <c r="I487" i="42"/>
  <c r="I488" i="42"/>
  <c r="I489" i="42"/>
  <c r="I490" i="42"/>
  <c r="I491" i="42"/>
  <c r="I492" i="42"/>
  <c r="I493" i="42"/>
  <c r="I494" i="42"/>
  <c r="I495" i="42"/>
  <c r="I496" i="42"/>
  <c r="I1" i="42"/>
  <c r="AO1" i="263" l="1"/>
  <c r="AN1" i="263"/>
  <c r="AM1" i="263"/>
  <c r="AL1" i="263"/>
  <c r="AK1" i="263"/>
  <c r="AJ1" i="263"/>
  <c r="AI1" i="263"/>
  <c r="AH1" i="263"/>
  <c r="AG1" i="263"/>
  <c r="AF1" i="263"/>
  <c r="AE1" i="263"/>
  <c r="AD1" i="263"/>
  <c r="AC1" i="263"/>
  <c r="AA1" i="263"/>
  <c r="Z1" i="263"/>
  <c r="Y1" i="263"/>
  <c r="X1" i="263"/>
  <c r="W1" i="263"/>
  <c r="V1" i="263"/>
  <c r="U1" i="263"/>
  <c r="T1" i="263"/>
  <c r="S1" i="263"/>
  <c r="R1" i="263"/>
  <c r="Q1" i="263"/>
  <c r="P1" i="263"/>
  <c r="O1" i="263"/>
  <c r="M1" i="263"/>
  <c r="L1" i="263"/>
  <c r="K1" i="263"/>
  <c r="J1" i="263"/>
  <c r="I1" i="263"/>
  <c r="H1" i="263"/>
  <c r="G1" i="263"/>
  <c r="F1" i="263"/>
  <c r="E1" i="263"/>
  <c r="D1" i="263"/>
  <c r="C1" i="263"/>
  <c r="B1" i="263"/>
  <c r="A1" i="263"/>
  <c r="Q3" i="259"/>
  <c r="AE2" i="259"/>
  <c r="O2" i="259"/>
  <c r="J29" i="42"/>
  <c r="J399" i="42"/>
  <c r="J136" i="42"/>
  <c r="J354" i="42"/>
  <c r="J206" i="42"/>
  <c r="J365" i="42"/>
  <c r="J286" i="42"/>
  <c r="J366" i="42"/>
  <c r="J24" i="42"/>
  <c r="J70" i="42"/>
  <c r="J12" i="42"/>
  <c r="J202" i="42"/>
  <c r="J157" i="42"/>
  <c r="J271" i="42"/>
  <c r="J316" i="42"/>
  <c r="J456" i="42"/>
  <c r="J222" i="42"/>
  <c r="J96" i="42"/>
  <c r="J250" i="42"/>
  <c r="J349" i="42"/>
  <c r="J27" i="42"/>
  <c r="J406" i="42"/>
  <c r="J220" i="42"/>
  <c r="J244" i="42"/>
  <c r="J218" i="42"/>
  <c r="J21" i="42"/>
  <c r="J122" i="42"/>
  <c r="J360" i="42"/>
  <c r="J162" i="42"/>
  <c r="J337" i="42"/>
  <c r="J111" i="42"/>
  <c r="J31" i="42"/>
  <c r="J83" i="42"/>
  <c r="J60" i="42"/>
  <c r="J387" i="42"/>
  <c r="J107" i="42"/>
  <c r="J161" i="42"/>
  <c r="J293" i="42"/>
  <c r="J439" i="42"/>
  <c r="J254" i="42"/>
  <c r="J110" i="42"/>
  <c r="J73" i="42"/>
  <c r="J150" i="42"/>
  <c r="J299" i="42"/>
  <c r="J113" i="42"/>
  <c r="J344" i="42"/>
  <c r="J115" i="42"/>
  <c r="J127" i="42"/>
  <c r="J133" i="42"/>
  <c r="J63" i="42"/>
  <c r="J167" i="42"/>
  <c r="J380" i="42"/>
  <c r="J434" i="42"/>
  <c r="J435" i="42"/>
  <c r="J429" i="42"/>
  <c r="J455" i="42"/>
  <c r="J446" i="42"/>
  <c r="J450" i="42"/>
  <c r="J124" i="42"/>
  <c r="J357" i="42"/>
  <c r="J235" i="42"/>
  <c r="J198" i="42"/>
  <c r="J226" i="42"/>
  <c r="J355" i="42"/>
  <c r="J298" i="42"/>
  <c r="J261" i="42"/>
  <c r="J108" i="42"/>
  <c r="J272" i="42"/>
  <c r="J243" i="42"/>
  <c r="J197" i="42"/>
  <c r="J383" i="42"/>
  <c r="J384" i="42"/>
  <c r="J378" i="42"/>
  <c r="J315" i="42"/>
  <c r="J184" i="42"/>
  <c r="J420" i="42"/>
  <c r="J301" i="42"/>
  <c r="J425" i="42"/>
  <c r="J408" i="42"/>
  <c r="J178" i="42"/>
  <c r="J92" i="42"/>
  <c r="J428" i="42"/>
  <c r="J309" i="42"/>
  <c r="J40" i="42"/>
  <c r="J322" i="42"/>
  <c r="J341" i="42"/>
  <c r="J189" i="42"/>
  <c r="J3" i="42"/>
  <c r="J190" i="42"/>
  <c r="J143" i="42"/>
  <c r="J280" i="42"/>
  <c r="J282" i="42"/>
  <c r="J153" i="42"/>
  <c r="J404" i="42"/>
  <c r="J180" i="42"/>
  <c r="J248" i="42"/>
  <c r="J332" i="42"/>
  <c r="J258" i="42"/>
  <c r="J291" i="42"/>
  <c r="J216" i="42"/>
  <c r="J313" i="42"/>
  <c r="J294" i="42"/>
  <c r="J176" i="42"/>
  <c r="J148" i="42"/>
  <c r="J88" i="42"/>
  <c r="J56" i="42"/>
  <c r="J59" i="42"/>
  <c r="J52" i="42"/>
  <c r="J135" i="42"/>
  <c r="J62" i="42"/>
  <c r="J307" i="42"/>
  <c r="J137" i="42"/>
  <c r="J338" i="42"/>
  <c r="J303" i="42"/>
  <c r="J229" i="42"/>
  <c r="J334" i="42"/>
  <c r="J121" i="42"/>
  <c r="J362" i="42"/>
  <c r="J329" i="42"/>
  <c r="J452" i="42"/>
  <c r="J210" i="42"/>
  <c r="J300" i="42"/>
  <c r="J234" i="42"/>
  <c r="J444" i="42"/>
  <c r="J98" i="42"/>
  <c r="J265" i="42"/>
  <c r="J388" i="42"/>
  <c r="J149" i="42"/>
  <c r="J66" i="42"/>
  <c r="J448" i="42"/>
  <c r="J91" i="42"/>
  <c r="J413" i="42"/>
  <c r="J30" i="42"/>
  <c r="J10" i="42"/>
  <c r="J41" i="42"/>
  <c r="J71" i="42"/>
  <c r="J255" i="42"/>
  <c r="J168" i="42"/>
  <c r="J266" i="42"/>
  <c r="J75" i="42"/>
  <c r="J253" i="42"/>
  <c r="J454" i="42"/>
  <c r="J416" i="42"/>
  <c r="J318" i="42"/>
  <c r="J82" i="42"/>
  <c r="J426" i="42"/>
  <c r="J319" i="42"/>
  <c r="J50" i="42"/>
  <c r="J414" i="42"/>
  <c r="J145" i="42"/>
  <c r="J403" i="42"/>
  <c r="J100" i="42"/>
  <c r="J32" i="42"/>
  <c r="J368" i="42"/>
  <c r="J37" i="42"/>
  <c r="J151" i="42"/>
  <c r="J264" i="42"/>
  <c r="J394" i="42"/>
  <c r="J274" i="42"/>
  <c r="J215" i="42"/>
  <c r="J395" i="42"/>
  <c r="J146" i="42"/>
  <c r="J219" i="42"/>
  <c r="J183" i="42"/>
  <c r="J239" i="42"/>
  <c r="J371" i="42"/>
  <c r="J279" i="42"/>
  <c r="J77" i="42"/>
  <c r="J152" i="42"/>
  <c r="J273" i="42"/>
  <c r="J382" i="42"/>
  <c r="J76" i="42"/>
  <c r="J336" i="42"/>
  <c r="J305" i="42"/>
  <c r="J187" i="42"/>
  <c r="J278" i="42"/>
  <c r="J14" i="42"/>
  <c r="J4" i="42"/>
  <c r="J130" i="42"/>
  <c r="J35" i="42"/>
  <c r="J292" i="42"/>
  <c r="J453" i="42"/>
  <c r="J418" i="42"/>
  <c r="J412" i="42"/>
  <c r="J385" i="42"/>
  <c r="J317" i="42"/>
  <c r="J296" i="42"/>
  <c r="J295" i="42"/>
  <c r="J156" i="42"/>
  <c r="J288" i="42"/>
  <c r="J372" i="42"/>
  <c r="J200" i="42"/>
  <c r="J277" i="42"/>
  <c r="J275" i="42"/>
  <c r="J36" i="42"/>
  <c r="J251" i="42"/>
  <c r="J78" i="42"/>
  <c r="J331" i="42"/>
  <c r="J281" i="42"/>
  <c r="J321" i="42"/>
  <c r="J423" i="42"/>
  <c r="J170" i="42"/>
  <c r="J392" i="42"/>
  <c r="J363" i="42"/>
  <c r="J120" i="42"/>
  <c r="J424" i="42"/>
  <c r="J427" i="42"/>
  <c r="J123" i="42"/>
  <c r="J330" i="42"/>
  <c r="J314" i="42"/>
  <c r="J177" i="42"/>
  <c r="J204" i="42"/>
  <c r="J39" i="42"/>
  <c r="J44" i="42"/>
  <c r="J97" i="42"/>
  <c r="J175" i="42"/>
  <c r="J269" i="42"/>
  <c r="J409" i="42"/>
  <c r="J160" i="42"/>
  <c r="J270" i="42"/>
  <c r="J260" i="42"/>
  <c r="J259" i="42"/>
  <c r="J386" i="42"/>
  <c r="J267" i="42"/>
  <c r="J348" i="42"/>
  <c r="J9" i="42"/>
  <c r="J13" i="42"/>
  <c r="J402" i="42"/>
  <c r="J246" i="42"/>
  <c r="J116" i="42"/>
  <c r="J431" i="42"/>
  <c r="J441" i="42"/>
  <c r="J227" i="42"/>
  <c r="J17" i="42"/>
  <c r="J297" i="42"/>
  <c r="J164" i="42"/>
  <c r="J442" i="42"/>
  <c r="J263" i="42"/>
  <c r="J165" i="42"/>
  <c r="J356" i="42"/>
  <c r="J422" i="42"/>
  <c r="J185" i="42"/>
  <c r="J323" i="42"/>
  <c r="J333" i="42"/>
  <c r="J308" i="42"/>
  <c r="J304" i="42"/>
  <c r="J276" i="42"/>
  <c r="J262" i="42"/>
  <c r="J201" i="42"/>
  <c r="J284" i="42"/>
  <c r="J236" i="42"/>
  <c r="J155" i="42"/>
  <c r="J199" i="42"/>
  <c r="J449" i="42"/>
  <c r="J212" i="42"/>
  <c r="J192" i="42"/>
  <c r="J195" i="42"/>
  <c r="J191" i="42"/>
  <c r="J433" i="42"/>
  <c r="J93" i="42"/>
  <c r="J173" i="42"/>
  <c r="J343" i="42"/>
  <c r="J171" i="42"/>
  <c r="J159" i="42"/>
  <c r="J102" i="42"/>
  <c r="J64" i="42"/>
  <c r="J69" i="42"/>
  <c r="J438" i="42"/>
  <c r="J61" i="42"/>
  <c r="J28" i="42"/>
  <c r="J369" i="42"/>
  <c r="J87" i="42"/>
  <c r="J106" i="42"/>
  <c r="J140" i="42"/>
  <c r="J182" i="42"/>
  <c r="J221" i="42"/>
  <c r="J398" i="42"/>
  <c r="J339" i="42"/>
  <c r="J126" i="42"/>
  <c r="J99" i="42"/>
  <c r="J18" i="42"/>
  <c r="J25" i="42"/>
  <c r="J247" i="42"/>
  <c r="J405" i="42"/>
  <c r="J350" i="42"/>
  <c r="J238" i="42"/>
  <c r="J440" i="42"/>
  <c r="J437" i="42"/>
  <c r="J15" i="42"/>
  <c r="J224" i="42"/>
  <c r="J419" i="42"/>
  <c r="J128" i="42"/>
  <c r="J285" i="42"/>
  <c r="J230" i="42"/>
  <c r="J103" i="42"/>
  <c r="J57" i="42"/>
  <c r="J377" i="42"/>
  <c r="J367" i="42"/>
  <c r="J48" i="42"/>
  <c r="J310" i="42"/>
  <c r="J45" i="42"/>
  <c r="J241" i="42"/>
  <c r="J223" i="42"/>
  <c r="J326" i="42"/>
  <c r="J411" i="42"/>
  <c r="J375" i="42"/>
  <c r="J38" i="42"/>
  <c r="J390" i="42"/>
  <c r="J373" i="42"/>
  <c r="J389" i="42"/>
  <c r="J370" i="42"/>
  <c r="J364" i="42"/>
  <c r="J359" i="42"/>
  <c r="J347" i="42"/>
  <c r="J158" i="42"/>
  <c r="J346" i="42"/>
  <c r="J345" i="42"/>
  <c r="J353" i="42"/>
  <c r="J203" i="42"/>
  <c r="J393" i="42"/>
  <c r="J311" i="42"/>
  <c r="J320" i="42"/>
  <c r="J214" i="42"/>
  <c r="J95" i="42"/>
  <c r="J105" i="42"/>
  <c r="J46" i="42"/>
  <c r="J374" i="42"/>
  <c r="J430" i="42"/>
  <c r="J283" i="42"/>
  <c r="J445" i="42"/>
  <c r="J358" i="42"/>
  <c r="J7" i="42"/>
  <c r="J138" i="42"/>
  <c r="J245" i="42"/>
  <c r="J233" i="42"/>
  <c r="J232" i="42"/>
  <c r="J287" i="42"/>
  <c r="J328" i="42"/>
  <c r="J49" i="42"/>
  <c r="J324" i="42"/>
  <c r="J289" i="42"/>
  <c r="J217" i="42"/>
  <c r="J101" i="42"/>
  <c r="J47" i="42"/>
  <c r="J410" i="42"/>
  <c r="J55" i="42"/>
  <c r="J268" i="42"/>
  <c r="J174" i="42"/>
  <c r="J5" i="42"/>
  <c r="J396" i="42"/>
  <c r="J54" i="42"/>
  <c r="J213" i="42"/>
  <c r="J211" i="42"/>
  <c r="J6" i="42"/>
  <c r="J208" i="42"/>
  <c r="J90" i="42"/>
  <c r="J205" i="42"/>
  <c r="J132" i="42"/>
  <c r="J432" i="42"/>
  <c r="J457" i="42"/>
  <c r="J228" i="42"/>
  <c r="B3" i="349" s="1"/>
  <c r="J163" i="42"/>
  <c r="J119" i="42"/>
  <c r="J65" i="42"/>
  <c r="J109" i="42"/>
  <c r="J335" i="42"/>
  <c r="J85" i="42"/>
  <c r="J79" i="42"/>
  <c r="J242" i="42"/>
  <c r="J231" i="42"/>
  <c r="J134" i="42"/>
  <c r="J129" i="42"/>
  <c r="J125" i="42"/>
  <c r="J67" i="42"/>
  <c r="J118" i="42"/>
  <c r="J117" i="42"/>
  <c r="J22" i="42"/>
  <c r="J196" i="42"/>
  <c r="J179" i="42"/>
  <c r="J415" i="42"/>
  <c r="J225" i="42"/>
  <c r="J252" i="42"/>
  <c r="J340" i="42"/>
  <c r="J240" i="42"/>
  <c r="J407" i="42"/>
  <c r="J458" i="42"/>
  <c r="J94" i="42"/>
  <c r="J89" i="42"/>
  <c r="J86" i="42"/>
  <c r="J84" i="42"/>
  <c r="J80" i="42"/>
  <c r="J104" i="42"/>
  <c r="J207" i="42"/>
  <c r="J8" i="42"/>
  <c r="J74" i="42"/>
  <c r="J451" i="42"/>
  <c r="J72" i="42"/>
  <c r="J68" i="42"/>
  <c r="J131" i="42"/>
  <c r="J417" i="42"/>
  <c r="J306" i="42"/>
  <c r="J58" i="42"/>
  <c r="J194" i="42"/>
  <c r="J112" i="42"/>
  <c r="J142" i="42"/>
  <c r="J53" i="42"/>
  <c r="J186" i="42"/>
  <c r="J51" i="42"/>
  <c r="J11" i="42"/>
  <c r="J421" i="42"/>
  <c r="J249" i="42"/>
  <c r="J400" i="42"/>
  <c r="J376" i="42"/>
  <c r="J34" i="42"/>
  <c r="J169" i="42"/>
  <c r="J166" i="42"/>
  <c r="J20" i="42"/>
  <c r="J114" i="42"/>
  <c r="J361" i="42"/>
  <c r="J188" i="42"/>
  <c r="J2" i="42"/>
  <c r="J172" i="42"/>
  <c r="J209" i="42"/>
  <c r="J401" i="42"/>
  <c r="J379" i="42"/>
  <c r="J154" i="42"/>
  <c r="J43" i="42"/>
  <c r="J19" i="42"/>
  <c r="J26" i="42"/>
  <c r="J193" i="42"/>
  <c r="J42" i="42"/>
  <c r="J351" i="42"/>
  <c r="J436" i="42"/>
  <c r="J302" i="42"/>
  <c r="J381" i="42"/>
  <c r="J352" i="42"/>
  <c r="J144" i="42"/>
  <c r="J443" i="42"/>
  <c r="J391" i="42"/>
  <c r="J257" i="42"/>
  <c r="J290" i="42"/>
  <c r="J459" i="42"/>
  <c r="J16" i="42"/>
  <c r="J23" i="42"/>
  <c r="J1" i="42"/>
  <c r="A2" i="343" l="1"/>
  <c r="A2" i="346"/>
  <c r="A2" i="344"/>
  <c r="J17" i="344" s="1"/>
  <c r="A2" i="341"/>
  <c r="BP1" i="210"/>
  <c r="BO1" i="210"/>
  <c r="BN1" i="210"/>
  <c r="BM1" i="210"/>
  <c r="BL1" i="210"/>
  <c r="BK1" i="210"/>
  <c r="BJ1" i="210"/>
  <c r="BI1" i="210"/>
  <c r="BH1" i="210"/>
  <c r="BG1" i="210"/>
  <c r="BF1" i="210"/>
  <c r="BE1" i="210"/>
  <c r="BD1" i="210"/>
  <c r="BC1" i="210"/>
  <c r="BB1" i="210"/>
  <c r="BA1" i="210"/>
  <c r="AZ1" i="210"/>
  <c r="AY1" i="210"/>
  <c r="AX1" i="210"/>
  <c r="AW1" i="210"/>
  <c r="AV1" i="210"/>
  <c r="AU1" i="210"/>
  <c r="AT1" i="210"/>
  <c r="AS1" i="210"/>
  <c r="AR1" i="210"/>
  <c r="AQ1" i="210"/>
  <c r="AP1" i="210"/>
  <c r="AO1" i="210"/>
  <c r="AN1" i="210"/>
  <c r="AM1" i="210"/>
  <c r="AL1" i="210"/>
  <c r="AK1" i="210"/>
  <c r="AJ1" i="210"/>
  <c r="AI1" i="210"/>
  <c r="AH1" i="210"/>
  <c r="AG1" i="210"/>
  <c r="AF1" i="210"/>
  <c r="AE1" i="210"/>
  <c r="AD1" i="210"/>
  <c r="AC1" i="210"/>
  <c r="AB1" i="210"/>
  <c r="AA1" i="210"/>
  <c r="Z1" i="210"/>
  <c r="Y1" i="210"/>
  <c r="X1" i="210"/>
  <c r="W1" i="210"/>
  <c r="V1" i="210"/>
  <c r="U1" i="210"/>
  <c r="T1" i="210"/>
  <c r="S1" i="210"/>
  <c r="R1" i="210"/>
  <c r="Q1" i="210"/>
  <c r="P1" i="210"/>
  <c r="O1" i="210"/>
  <c r="N1" i="210"/>
  <c r="M1" i="210"/>
  <c r="L1" i="210"/>
  <c r="K1" i="210"/>
  <c r="J1" i="210"/>
  <c r="I1" i="210"/>
  <c r="H1" i="210"/>
  <c r="G1" i="210"/>
  <c r="F1" i="210"/>
  <c r="E1" i="210"/>
  <c r="D1" i="210"/>
  <c r="AO19" i="346" l="1"/>
  <c r="AO18" i="346"/>
  <c r="AS14" i="341"/>
  <c r="AS15" i="341"/>
  <c r="AR10" i="341"/>
  <c r="AR15" i="341"/>
  <c r="AR11" i="341"/>
  <c r="AS7" i="341"/>
  <c r="AQ7" i="341"/>
  <c r="AR6" i="341"/>
  <c r="K16" i="341"/>
  <c r="K14" i="341"/>
  <c r="K7" i="341"/>
  <c r="A4" i="341"/>
  <c r="K11" i="341"/>
  <c r="K18" i="341"/>
  <c r="K10" i="341"/>
  <c r="AP19" i="341"/>
  <c r="AP7" i="341"/>
  <c r="AP6" i="341"/>
  <c r="J17" i="341"/>
  <c r="J18" i="341"/>
  <c r="I9" i="341"/>
  <c r="I11" i="341"/>
  <c r="I13" i="341"/>
  <c r="J9" i="341"/>
  <c r="J11" i="341"/>
  <c r="J13" i="341"/>
  <c r="J7" i="341"/>
  <c r="I17" i="341"/>
  <c r="J10" i="341"/>
  <c r="I8" i="341"/>
  <c r="I10" i="341"/>
  <c r="AR14" i="341"/>
  <c r="AS10" i="341"/>
  <c r="AQ10" i="341"/>
  <c r="AS11" i="341"/>
  <c r="AQ11" i="341"/>
  <c r="AR7" i="341"/>
  <c r="AS6" i="341"/>
  <c r="AQ6" i="341"/>
  <c r="K15" i="341"/>
  <c r="K13" i="341"/>
  <c r="K17" i="341"/>
  <c r="K9" i="341"/>
  <c r="K12" i="341"/>
  <c r="K8" i="341"/>
  <c r="AP18" i="341"/>
  <c r="J14" i="341"/>
  <c r="AP11" i="341"/>
  <c r="AP10" i="341"/>
  <c r="I18" i="341"/>
  <c r="J8" i="341"/>
  <c r="J12" i="341"/>
  <c r="I12" i="341"/>
  <c r="I7" i="341"/>
  <c r="I14" i="341"/>
  <c r="AP19" i="346"/>
  <c r="AP14" i="346"/>
  <c r="AQ11" i="346"/>
  <c r="AR7" i="346"/>
  <c r="AP7" i="346"/>
  <c r="AR14" i="346"/>
  <c r="AU11" i="346"/>
  <c r="AT10" i="346"/>
  <c r="AS7" i="346"/>
  <c r="AS6" i="346"/>
  <c r="AO15" i="346"/>
  <c r="AR10" i="346"/>
  <c r="AP10" i="346"/>
  <c r="AQ6" i="346"/>
  <c r="AQ18" i="346"/>
  <c r="AQ15" i="346"/>
  <c r="AU10" i="346"/>
  <c r="AT7" i="346"/>
  <c r="K7" i="346"/>
  <c r="K15" i="346"/>
  <c r="K14" i="346"/>
  <c r="K10" i="346"/>
  <c r="K17" i="346"/>
  <c r="K11" i="346"/>
  <c r="A4" i="346"/>
  <c r="I8" i="346"/>
  <c r="I10" i="346"/>
  <c r="J12" i="346"/>
  <c r="J14" i="346"/>
  <c r="J18" i="346"/>
  <c r="J8" i="346"/>
  <c r="J10" i="346"/>
  <c r="I12" i="346"/>
  <c r="I14" i="346"/>
  <c r="I18" i="346"/>
  <c r="AP15" i="346"/>
  <c r="AR11" i="346"/>
  <c r="AP11" i="346"/>
  <c r="AQ7" i="346"/>
  <c r="AQ19" i="346"/>
  <c r="AR15" i="346"/>
  <c r="AS11" i="346"/>
  <c r="AU7" i="346"/>
  <c r="AT6" i="346"/>
  <c r="AP18" i="346"/>
  <c r="AO14" i="346"/>
  <c r="AQ10" i="346"/>
  <c r="AR6" i="346"/>
  <c r="AP6" i="346"/>
  <c r="AQ14" i="346"/>
  <c r="AT11" i="346"/>
  <c r="AS10" i="346"/>
  <c r="AU6" i="346"/>
  <c r="K16" i="346"/>
  <c r="K18" i="346"/>
  <c r="K12" i="346"/>
  <c r="K8" i="346"/>
  <c r="K13" i="346"/>
  <c r="K9" i="346"/>
  <c r="I7" i="346"/>
  <c r="I9" i="346"/>
  <c r="I11" i="346"/>
  <c r="I13" i="346"/>
  <c r="I17" i="346"/>
  <c r="J7" i="346"/>
  <c r="J9" i="346"/>
  <c r="J11" i="346"/>
  <c r="J13" i="346"/>
  <c r="J17" i="346"/>
  <c r="AO11" i="346"/>
  <c r="AO7" i="346"/>
  <c r="AO10" i="346"/>
  <c r="AO6" i="346"/>
  <c r="AP15" i="344"/>
  <c r="AO15" i="344"/>
  <c r="K7" i="344"/>
  <c r="AP7" i="344"/>
  <c r="AQ6" i="344"/>
  <c r="K16" i="344"/>
  <c r="K12" i="344"/>
  <c r="K8" i="344"/>
  <c r="K15" i="344"/>
  <c r="K11" i="344"/>
  <c r="I17" i="344"/>
  <c r="AO6" i="344"/>
  <c r="AO7" i="344"/>
  <c r="J9" i="344"/>
  <c r="J11" i="344"/>
  <c r="J13" i="344"/>
  <c r="J15" i="344"/>
  <c r="I7" i="344"/>
  <c r="I9" i="344"/>
  <c r="I11" i="344"/>
  <c r="I13" i="344"/>
  <c r="I15" i="344"/>
  <c r="AO11" i="344"/>
  <c r="AP14" i="344"/>
  <c r="AO14" i="344"/>
  <c r="AQ7" i="344"/>
  <c r="AO10" i="344"/>
  <c r="AP6" i="344"/>
  <c r="K14" i="344"/>
  <c r="K10" i="344"/>
  <c r="K17" i="344"/>
  <c r="K13" i="344"/>
  <c r="K9" i="344"/>
  <c r="J16" i="344"/>
  <c r="I16" i="344"/>
  <c r="J7" i="344"/>
  <c r="J8" i="344"/>
  <c r="J10" i="344"/>
  <c r="I12" i="344"/>
  <c r="I14" i="344"/>
  <c r="A4" i="344"/>
  <c r="I8" i="344"/>
  <c r="I10" i="344"/>
  <c r="J12" i="344"/>
  <c r="J14" i="344"/>
  <c r="AO19" i="343"/>
  <c r="AO18" i="343"/>
  <c r="AO14" i="343"/>
  <c r="AR10" i="343"/>
  <c r="AQ7" i="343"/>
  <c r="AP6" i="343"/>
  <c r="AP14" i="343"/>
  <c r="AP11" i="343"/>
  <c r="AP7" i="343"/>
  <c r="K7" i="343"/>
  <c r="K14" i="343"/>
  <c r="K10" i="343"/>
  <c r="K13" i="343"/>
  <c r="K9" i="343"/>
  <c r="AO6" i="343"/>
  <c r="AO7" i="343"/>
  <c r="J9" i="343"/>
  <c r="AO10" i="343"/>
  <c r="I12" i="343"/>
  <c r="I14" i="343"/>
  <c r="I17" i="343"/>
  <c r="I7" i="343"/>
  <c r="I9" i="343"/>
  <c r="I11" i="343"/>
  <c r="J12" i="343"/>
  <c r="J14" i="343"/>
  <c r="J17" i="343"/>
  <c r="AO11" i="343"/>
  <c r="I15" i="343"/>
  <c r="AQ10" i="343"/>
  <c r="AO15" i="343"/>
  <c r="AQ11" i="343"/>
  <c r="AP10" i="343"/>
  <c r="AR6" i="343"/>
  <c r="AP15" i="343"/>
  <c r="AR11" i="343"/>
  <c r="AR7" i="343"/>
  <c r="AQ6" i="343"/>
  <c r="K17" i="343"/>
  <c r="K12" i="343"/>
  <c r="K15" i="343"/>
  <c r="K11" i="343"/>
  <c r="K8" i="343"/>
  <c r="J7" i="343"/>
  <c r="J8" i="343"/>
  <c r="J10" i="343"/>
  <c r="J11" i="343"/>
  <c r="J13" i="343"/>
  <c r="J15" i="343"/>
  <c r="A4" i="343"/>
  <c r="I8" i="343"/>
  <c r="I10" i="343"/>
  <c r="I13" i="343"/>
  <c r="O1" i="157"/>
  <c r="P1" i="157"/>
  <c r="Q1" i="157"/>
  <c r="R1" i="157"/>
  <c r="S1" i="157"/>
  <c r="T1" i="157"/>
  <c r="U1" i="157"/>
  <c r="V1" i="157"/>
  <c r="W1" i="157"/>
  <c r="X1" i="157"/>
  <c r="Y1" i="157"/>
  <c r="Z1" i="157"/>
  <c r="AA1" i="157"/>
  <c r="AB1" i="157"/>
  <c r="AC1" i="157"/>
  <c r="AD1" i="157"/>
  <c r="AE1" i="157"/>
  <c r="AF1" i="157"/>
  <c r="AG1" i="157"/>
  <c r="AH1" i="157"/>
  <c r="AI1" i="157"/>
  <c r="N1" i="157"/>
  <c r="AI382" i="85" l="1"/>
  <c r="AH382" i="85"/>
  <c r="AG382" i="85"/>
  <c r="AF382" i="85"/>
  <c r="AE382" i="85"/>
  <c r="AD382" i="85"/>
  <c r="AC382" i="85"/>
  <c r="AB382" i="85"/>
  <c r="AA382" i="85"/>
  <c r="Z382" i="85"/>
  <c r="Y382" i="85"/>
  <c r="X382" i="85"/>
  <c r="W382" i="85"/>
  <c r="V382" i="85"/>
  <c r="U382" i="85"/>
  <c r="T382" i="85"/>
  <c r="S382" i="85"/>
  <c r="R382" i="85"/>
  <c r="Q382" i="85"/>
  <c r="P382" i="85"/>
  <c r="O382" i="85"/>
  <c r="N382" i="85"/>
  <c r="M382" i="85"/>
  <c r="L382" i="85"/>
  <c r="K382" i="85"/>
  <c r="J382" i="85"/>
  <c r="I382" i="85"/>
  <c r="H382" i="85"/>
  <c r="G382" i="85"/>
  <c r="F382" i="85"/>
  <c r="E382" i="85"/>
  <c r="D382" i="85"/>
  <c r="C382" i="85"/>
  <c r="B382" i="85"/>
  <c r="A382" i="85"/>
</calcChain>
</file>

<file path=xl/comments1.xml><?xml version="1.0" encoding="utf-8"?>
<comments xmlns="http://schemas.openxmlformats.org/spreadsheetml/2006/main">
  <authors>
    <author xml:space="preserve"> </author>
  </authors>
  <commentList>
    <comment ref="E34" authorId="0">
      <text>
        <r>
          <rPr>
            <b/>
            <sz val="8"/>
            <color indexed="81"/>
            <rFont val="Tahoma"/>
            <family val="2"/>
          </rPr>
          <t xml:space="preserve"> :</t>
        </r>
        <r>
          <rPr>
            <sz val="8"/>
            <color indexed="81"/>
            <rFont val="Tahoma"/>
            <family val="2"/>
          </rPr>
          <t xml:space="preserve">
Changed according to 2012 SG</t>
        </r>
      </text>
    </comment>
  </commentList>
</comments>
</file>

<file path=xl/sharedStrings.xml><?xml version="1.0" encoding="utf-8"?>
<sst xmlns="http://schemas.openxmlformats.org/spreadsheetml/2006/main" count="52435" uniqueCount="3138">
  <si>
    <t>OXFORD ACADEMY OF MIAMI</t>
  </si>
  <si>
    <t>DISTRICT</t>
  </si>
  <si>
    <t>LAWRENCE ACADEMY</t>
  </si>
  <si>
    <t>ARVIDA MIDDLE SCHOOL</t>
  </si>
  <si>
    <t>DORAL MIDDLE SCHOOL</t>
  </si>
  <si>
    <t>GLADES MIDDLE SCHOOL</t>
  </si>
  <si>
    <t>HAMMOCKS MIDDLE SCHOOL</t>
  </si>
  <si>
    <t>HIALEAH MIDDLE SCHOOL</t>
  </si>
  <si>
    <t>HOMESTEAD MIDDLE SCHOOL</t>
  </si>
  <si>
    <t>MADISON MIDDLE SCHOOL</t>
  </si>
  <si>
    <t>NAUTILUS MIDDLE SCHOOL</t>
  </si>
  <si>
    <t>NORLAND MIDDLE SCHOOL</t>
  </si>
  <si>
    <t>PALMETTO MIDDLE SCHOOL</t>
  </si>
  <si>
    <t>REDLAND MIDDLE SCHOOL</t>
  </si>
  <si>
    <t>MATER GARDENS ACADEMY</t>
  </si>
  <si>
    <t>DEVON AIRE K-8 CENTER</t>
  </si>
  <si>
    <t>HOLMES ELEMENTARY</t>
  </si>
  <si>
    <t>MADIE IVES ELEMENTARY</t>
  </si>
  <si>
    <t>MIAMI LAKES K-8 CENTER</t>
  </si>
  <si>
    <t>SOUTH MIAMI K-8 CENTER</t>
  </si>
  <si>
    <t>PAUL W. BELL MIDDLE</t>
  </si>
  <si>
    <t>CHARLES R. DREW MIDDLE</t>
  </si>
  <si>
    <t>JOHN F. KENNEDY MIDDLE</t>
  </si>
  <si>
    <t>W. R. THOMAS MIDDLE</t>
  </si>
  <si>
    <t>RIVIERA MIDDLE SCHOOL</t>
  </si>
  <si>
    <t>ROCKWAY MIDDLE SCHOOL</t>
  </si>
  <si>
    <t>SOUTHWOOD MIDDLE SCHOOL</t>
  </si>
  <si>
    <t>WESTVIEW MIDDLE SCHOOL</t>
  </si>
  <si>
    <t>CORAL REEF SENIOR HIGH</t>
  </si>
  <si>
    <t xml:space="preserve"> </t>
  </si>
  <si>
    <t>School Number</t>
  </si>
  <si>
    <t>School Name</t>
  </si>
  <si>
    <t>Number of Students</t>
  </si>
  <si>
    <t>Measurement</t>
  </si>
  <si>
    <t>Algebraic Thinking</t>
  </si>
  <si>
    <t>Number of Points Possible</t>
  </si>
  <si>
    <t>STATE</t>
  </si>
  <si>
    <t>MIAMI-DADE</t>
  </si>
  <si>
    <t>ARCHIMEDEAN ACADEMY</t>
  </si>
  <si>
    <t>PINECREST PREP ACADEMY</t>
  </si>
  <si>
    <t>EVERGLADES K-8 CENTER</t>
  </si>
  <si>
    <t>KENWOOD K-8 CENTER</t>
  </si>
  <si>
    <t>*</t>
  </si>
  <si>
    <t>GIBSON CHARTER SCHOOL</t>
  </si>
  <si>
    <t>SOMERSET ACADEMY MIDDLE</t>
  </si>
  <si>
    <t>ALLAPATTAH MIDDLE</t>
  </si>
  <si>
    <t>BROWNSVILLE MIDDLE</t>
  </si>
  <si>
    <t>CAROL CITY MIDDLE</t>
  </si>
  <si>
    <t>CAMPBELL DRIVE MIDDLE</t>
  </si>
  <si>
    <t>CENTENNIAL MIDDLE</t>
  </si>
  <si>
    <t>CUTLER RIDGE MIDDLE</t>
  </si>
  <si>
    <t>RUBEN DARIO MIDDLE</t>
  </si>
  <si>
    <t>HENRY H. FILER MIDDLE</t>
  </si>
  <si>
    <t>GLADES MIDDLE</t>
  </si>
  <si>
    <t>HAMMOCKS MIDDLE</t>
  </si>
  <si>
    <t>HIALEAH MIDDLE</t>
  </si>
  <si>
    <t>HIGHLAND OAKS MIDDLE</t>
  </si>
  <si>
    <t>HOMESTEAD MIDDLE</t>
  </si>
  <si>
    <t>KINLOCH PARK MIDDLE</t>
  </si>
  <si>
    <t>LAKE STEVENS MIDDLE</t>
  </si>
  <si>
    <t>HORACE MANN MIDDLE</t>
  </si>
  <si>
    <t>JOSE MARTI MIDDLE</t>
  </si>
  <si>
    <t>MAYS MIDDLE</t>
  </si>
  <si>
    <t>MIAMI EDISON MIDDLE</t>
  </si>
  <si>
    <t>MIAMI LAKES MIDDLE</t>
  </si>
  <si>
    <t>MIAMI SPRINGS MIDDLE</t>
  </si>
  <si>
    <t>NORLAND MIDDLE</t>
  </si>
  <si>
    <t>NORTH DADE MIDDLE</t>
  </si>
  <si>
    <t>NORTH MIAMI MIDDLE</t>
  </si>
  <si>
    <t>PALM SPRINGS MIDDLE</t>
  </si>
  <si>
    <t>PALMETTO MIDDLE</t>
  </si>
  <si>
    <t>PARKWAY MIDDLE</t>
  </si>
  <si>
    <t>PONCE DE LEON MIDDLE</t>
  </si>
  <si>
    <t>REDLAND MIDDLE</t>
  </si>
  <si>
    <t>RICHMOND HEIGHTS MIDDLE</t>
  </si>
  <si>
    <t>RIVIERA MIDDLE</t>
  </si>
  <si>
    <t>ROCKWAY MIDDLE</t>
  </si>
  <si>
    <t>SHENANDOAH MIDDLE</t>
  </si>
  <si>
    <t>SOUTHWOOD MIDDLE</t>
  </si>
  <si>
    <t>WEST MIAMI MIDDLE</t>
  </si>
  <si>
    <t>THOMAS JEFFERSON MIDDLE</t>
  </si>
  <si>
    <t>NAUTILUS MIDDLE</t>
  </si>
  <si>
    <t>DORAL ACADEMY HIGH SCHOOL</t>
  </si>
  <si>
    <t>ACADEMY OF ARTS AND MINDS</t>
  </si>
  <si>
    <t>CORAL GABLES SENIOR HIGH</t>
  </si>
  <si>
    <t>HOMESTEAD SENIOR HIGH</t>
  </si>
  <si>
    <t>MAST ACADEMY</t>
  </si>
  <si>
    <t>MIAMI BEACH SENIOR HIGH</t>
  </si>
  <si>
    <t>MIAMI CENTRAL SENIOR HIGH</t>
  </si>
  <si>
    <t>MIAMI EDISON SENIOR HIGH</t>
  </si>
  <si>
    <t>MIAMI JACKSON SENIOR HIGH</t>
  </si>
  <si>
    <t>MIAMI KILLIAN SENIOR HIGH</t>
  </si>
  <si>
    <t>MIAMI NORLAND SENIOR HIGH</t>
  </si>
  <si>
    <t>MIAMI SENIOR HIGH</t>
  </si>
  <si>
    <t>MIAMI SPRINGS SENIOR HIGH</t>
  </si>
  <si>
    <t>NORTH MIAMI SENIOR HIGH</t>
  </si>
  <si>
    <t>SOUTH DADE SENIOR HIGH</t>
  </si>
  <si>
    <t>SOUTH MIAMI SENIOR HIGH</t>
  </si>
  <si>
    <t>ACADEMY FOR COMMUNITY ED</t>
  </si>
  <si>
    <t>CORPORATE ACADEMY NORTH</t>
  </si>
  <si>
    <t>CORPORATE ACADEMY SOUTH</t>
  </si>
  <si>
    <t>MIAMI DADE</t>
  </si>
  <si>
    <t>Earth and Space</t>
  </si>
  <si>
    <t>Life and Environmental</t>
  </si>
  <si>
    <t>Scientific Thinking</t>
  </si>
  <si>
    <t>WESTVIEW MIDDLE</t>
  </si>
  <si>
    <t>School</t>
  </si>
  <si>
    <t>Reading</t>
  </si>
  <si>
    <t>Math</t>
  </si>
  <si>
    <t>MATER ACADEMY</t>
  </si>
  <si>
    <t>D</t>
  </si>
  <si>
    <t>BALERE LANGUAGE ACADEMY</t>
  </si>
  <si>
    <t>C</t>
  </si>
  <si>
    <t>SOMERSET ACADEMY</t>
  </si>
  <si>
    <t>B</t>
  </si>
  <si>
    <t>CORAL WAY K-8 CENTER</t>
  </si>
  <si>
    <t>F</t>
  </si>
  <si>
    <t>SUMMERVILLE CHARTER SCHOOL</t>
  </si>
  <si>
    <t>EXCEL ACADEMY CHARTER SCHOOL</t>
  </si>
  <si>
    <t>GOULDS ELEMENTARY SCHOOL</t>
  </si>
  <si>
    <t>SOUTH DADE MIDDLE SCHOOL</t>
  </si>
  <si>
    <t>MANDARIN LAKES K-8 CENTER</t>
  </si>
  <si>
    <t>SUNNY ISLES BEACH COMMUNITY SCHOOL</t>
  </si>
  <si>
    <t>DR. ROLANDO ESPINOSA K-8 CENTER</t>
  </si>
  <si>
    <t>AVENTURA WATERWAYS K-8 CENTER</t>
  </si>
  <si>
    <t>ADA MERRITT K-8 CENTER</t>
  </si>
  <si>
    <t>WINSTON PARK K-8 CENTER</t>
  </si>
  <si>
    <t>ZELDA GLAZER MIDDLE SCHOOL</t>
  </si>
  <si>
    <t>JORGE MAS CANOSA MIDDLE</t>
  </si>
  <si>
    <t>YOUNG MEN'S PREPARATORY ACADEMY</t>
  </si>
  <si>
    <t>P</t>
  </si>
  <si>
    <t>I</t>
  </si>
  <si>
    <t>A</t>
  </si>
  <si>
    <t>DORAL ACADEMY</t>
  </si>
  <si>
    <t>Percent in Achievement Levels 3 and Above</t>
  </si>
  <si>
    <t>NA</t>
  </si>
  <si>
    <t>11th and 12th Grade FCAT Retake Bonus Points</t>
  </si>
  <si>
    <t>Writing</t>
  </si>
  <si>
    <t>Science</t>
  </si>
  <si>
    <t/>
  </si>
  <si>
    <t xml:space="preserve"> 0</t>
  </si>
  <si>
    <t>10</t>
  </si>
  <si>
    <t>ARCHIMEDEAN MIDDLE CONSERVATORY</t>
  </si>
  <si>
    <t>ASPIRA SOUTH YOUTH LEADERSHIP CHARTER SCHOOL</t>
  </si>
  <si>
    <t>BOOKER T. WASHINGTON SENIOR HIGH</t>
  </si>
  <si>
    <t>LITTLE HAVANA INSTITUTE</t>
  </si>
  <si>
    <t>RICHMOND PERRINE OPTIMIST</t>
  </si>
  <si>
    <t>NEW WORLD SCHOOL OF THE ARTS</t>
  </si>
  <si>
    <t>COPE CENTER NORTH</t>
  </si>
  <si>
    <t>SCHOOL FOR APPLIED TECHNOLOGY</t>
  </si>
  <si>
    <t>BOYSTOWN</t>
  </si>
  <si>
    <t>CITRUS HEALTH LOU PANCI</t>
  </si>
  <si>
    <t>CITRUS HEALTH SIPP</t>
  </si>
  <si>
    <t>MIAMI BRIDGE NORTH</t>
  </si>
  <si>
    <t>MIAMI BRIDGE SOUTH</t>
  </si>
  <si>
    <t>ANDOVER MIDDLE SCHOOL</t>
  </si>
  <si>
    <t>ARCH CREEK ELEMENTARY SCHOOL</t>
  </si>
  <si>
    <t>MATER ACADEMY HIGH SCHOOL OF INTERNATIONAL STUDIES</t>
  </si>
  <si>
    <t>School #</t>
  </si>
  <si>
    <t>Grade 09</t>
  </si>
  <si>
    <t>Grade 08</t>
  </si>
  <si>
    <t>Grade 07</t>
  </si>
  <si>
    <t>Grade 06</t>
  </si>
  <si>
    <t>Grade 05</t>
  </si>
  <si>
    <t>Grade 04</t>
  </si>
  <si>
    <t>Grade 03</t>
  </si>
  <si>
    <t>Grade 02</t>
  </si>
  <si>
    <t>Grade 01</t>
  </si>
  <si>
    <t>Grade 00</t>
  </si>
  <si>
    <t>Grade 99</t>
  </si>
  <si>
    <t>% Meeting High Standards in Reading</t>
  </si>
  <si>
    <t>% Meeting High Standards in Math</t>
  </si>
  <si>
    <t>% Meeting High Standards in Writing</t>
  </si>
  <si>
    <t>% Meeting High Standards in Science</t>
  </si>
  <si>
    <t xml:space="preserve">% Making Reading Gains </t>
  </si>
  <si>
    <t>% Making Math Gains</t>
  </si>
  <si>
    <t xml:space="preserve">% of Lowest 25% Making Learning Gains in Reading </t>
  </si>
  <si>
    <t>% of Lowest 25% Making Learning Gains in Math</t>
  </si>
  <si>
    <t>Points Earned (Sum of Previous 9 Columns)</t>
  </si>
  <si>
    <t>Percent Tested</t>
  </si>
  <si>
    <t>50% or More of Lowest 25% of Readers Making Learning Gains - 2008</t>
  </si>
  <si>
    <t>50% or More of Lowest 25% of Readers Making Learning Gains - 2009</t>
  </si>
  <si>
    <t>Improvement of the Lowest 25% in Reading</t>
  </si>
  <si>
    <t>50% or More of Lowest 25% of Students Making Learning Gains in Math - 2008</t>
  </si>
  <si>
    <t>50% or More of Lowest 25% of Students Making Learning Gains in Math - 2009</t>
  </si>
  <si>
    <t>Improvement of the Lowest 25% in Math</t>
  </si>
  <si>
    <t>Charter</t>
  </si>
  <si>
    <t>Free or Reduced Lunch Rate</t>
  </si>
  <si>
    <t>Minority Rate</t>
  </si>
  <si>
    <t>School Type</t>
  </si>
  <si>
    <t>Region</t>
  </si>
  <si>
    <t>AIR BASE ELEMENTARY SCHOOL</t>
  </si>
  <si>
    <t>YES</t>
  </si>
  <si>
    <t>NO</t>
  </si>
  <si>
    <t>01</t>
  </si>
  <si>
    <t>CORAL REEF MONTESSORI ACADEMY CHARTER</t>
  </si>
  <si>
    <t>N</t>
  </si>
  <si>
    <t>04</t>
  </si>
  <si>
    <t>EUGENIA B. THOMAS K-8 CENTER</t>
  </si>
  <si>
    <t>MANDARIN LAKES K-8 ACADEMY</t>
  </si>
  <si>
    <t>LENORA BRAYNON SMITH ELEMENTARY</t>
  </si>
  <si>
    <t>BOB GRAHAM EDUCATION CENTER</t>
  </si>
  <si>
    <t>ARCOLA LAKE ELEMENTARY SCHOOL</t>
  </si>
  <si>
    <t>MIAMI COMMUNITY CHARTER SCHOOL</t>
  </si>
  <si>
    <t>MAYA ANGELOU ELEMENTARY SCHOOL</t>
  </si>
  <si>
    <t>AUBURNDALE ELEMENTARY SCHOOL</t>
  </si>
  <si>
    <t>NORMA BUTLER BOSSARD ELEMENTARY SCHOOL</t>
  </si>
  <si>
    <t>BANYAN ELEMENTARY SCHOOL</t>
  </si>
  <si>
    <t>DR. MANUEL C. BARREIRO ELEMENTARY SCHOOL</t>
  </si>
  <si>
    <t>RUTH K. BROAD BAY HARBOR K-8 CENTER</t>
  </si>
  <si>
    <t>ETHEL KOGER BECKHAM ELEMENTARY</t>
  </si>
  <si>
    <t>BEL-AIRE ELEMENTARY SCHOOL</t>
  </si>
  <si>
    <t>BENT TREE ELEMENTARY SCHOOL</t>
  </si>
  <si>
    <t>BISCAYNE ELEMENTARY SCHOOL</t>
  </si>
  <si>
    <t>SOMERSET ACADEMY (SILVER PALMS)</t>
  </si>
  <si>
    <t>ARCHCREEK ELEMENTARY SCHOOL</t>
  </si>
  <si>
    <t>PINECREST ACADEMY (SOUTH CAMPUS)</t>
  </si>
  <si>
    <t>BISCAYNE GARDENS ELEMENTARY</t>
  </si>
  <si>
    <t>RENAISSANCE ELEMENTARY CHARTER SCHOOL</t>
  </si>
  <si>
    <t>VAN E. BLANTON ELEMENTARY SCHOOL</t>
  </si>
  <si>
    <t>BLUE LAKES ELEMENTARY SCHOOL</t>
  </si>
  <si>
    <t>DR. BOWMAN FOSTER ASHE ELEMENTARY</t>
  </si>
  <si>
    <t>BRENTWOOD ELEMENTARY SCHOOL</t>
  </si>
  <si>
    <t>JAMES H. BRIGHT ELEMENTARY</t>
  </si>
  <si>
    <t>SOMERSET ACADEMY CHARTER</t>
  </si>
  <si>
    <t>BROADMOOR ELEMENTARY SCHOOL</t>
  </si>
  <si>
    <t>W. J. BRYAN ELEMENTARY</t>
  </si>
  <si>
    <t>PINECREST PREPARATORY ACADEMY</t>
  </si>
  <si>
    <t>BUNCHE PARK ELEMENTARY SCHOOL</t>
  </si>
  <si>
    <t>CAMPBELL DRIVE ELEMENTARY SCHOOL</t>
  </si>
  <si>
    <t>CARIBBEAN ELEMENTARY SCHOOL</t>
  </si>
  <si>
    <t>CALUSA ELEMENTARY SCHOOL</t>
  </si>
  <si>
    <t>CAROL CITY ELEMENTARY SCHOOL</t>
  </si>
  <si>
    <t>GEORGE W. CARVER ELEMENTARY SCHOOL</t>
  </si>
  <si>
    <t>FIENBERG/FISHER  K-8 CENTER</t>
  </si>
  <si>
    <t>WILLIAM A. CHAPMAN ELEMENTARY SCHOOL</t>
  </si>
  <si>
    <t>CITRUS GROVE ELEMENTARY SCHOOL</t>
  </si>
  <si>
    <t>CLAUDE PEPPER ELEMENTARY SCHOOL</t>
  </si>
  <si>
    <t>COCONUT GROVE ELEMENTARY SCHOOL</t>
  </si>
  <si>
    <t>COLONIAL DRIVE ELEMENTARY SCHOOL</t>
  </si>
  <si>
    <t>COMSTOCK ELEMENTARY SCHOOL</t>
  </si>
  <si>
    <t>AVENTURA CITY OF EXCELLENCE SCHOOL</t>
  </si>
  <si>
    <t>CORAL GABLES ELEMENTARY SCHOOL</t>
  </si>
  <si>
    <t>CORAL PARK ELEMENTARY SCHOOL</t>
  </si>
  <si>
    <t>THE CHARTER SCHOOL AT WATERSTONE</t>
  </si>
  <si>
    <t>YOUTH CO-OP CHARTER SCHOOL</t>
  </si>
  <si>
    <t>CORAL REEF ELEMENTARY SCHOOL</t>
  </si>
  <si>
    <t>CORAL TERRACE ELEMENTARY SCHOOL</t>
  </si>
  <si>
    <t>CRESTVIEW ELEMENTARY SCHOOL</t>
  </si>
  <si>
    <t>CUTLER RIDGE ELEMENTARY SCHOOL</t>
  </si>
  <si>
    <t>CYPRESS ELEMENTARY SCHOOL</t>
  </si>
  <si>
    <t>FREDERICK R. DOUGLASS ELEMENTARY</t>
  </si>
  <si>
    <t>MARJORY STONEMAN DOUGLAS ELEM</t>
  </si>
  <si>
    <t>CHARLES R DREW ELEMENTARY SCHOOL</t>
  </si>
  <si>
    <t>PAUL LAURENCE DUNBAR ELEMENTARY SCHOOL</t>
  </si>
  <si>
    <t>JOHN G. DUPUIS ELEMENTARY SCHOOL</t>
  </si>
  <si>
    <t>AMELIA EARHART ELEMENTARY SCHOOL</t>
  </si>
  <si>
    <t>EARLINGTON HEIGHTS ELEMENTARY SCHOOL</t>
  </si>
  <si>
    <t>EDISON PARK ELEMENTARY SCHOOL</t>
  </si>
  <si>
    <t>EMERSON ELEMENTARY SCHOOL</t>
  </si>
  <si>
    <t>LILLIE C. EVANS ELEMENTARY SCHOOL</t>
  </si>
  <si>
    <t>CHRISTINA M. EVE ELEMENTARY SCHOOL</t>
  </si>
  <si>
    <t>DAVID FAIRCHILD ELEMENTARY SCHOOL</t>
  </si>
  <si>
    <t>FAIRLAWN ELEMENTARY SCHOOL</t>
  </si>
  <si>
    <t>DANTE B. FASCELL ELEMENTARY SCHOOL</t>
  </si>
  <si>
    <t>FLAGAMI ELEMENTARY SCHOOL</t>
  </si>
  <si>
    <t>HENRY M. FLAGLER ELEMENTARY SCHOOL</t>
  </si>
  <si>
    <t>FLAMINGO ELEMENTARY SCHOOL</t>
  </si>
  <si>
    <t>FLORIDA CITY ELEMENTARY SCHOOL</t>
  </si>
  <si>
    <t>RISE ACADEMY-SOUTH DADE CHARTER SCHOOL</t>
  </si>
  <si>
    <t>RICHARD ALLEN LEADERSHIP ACADEMY</t>
  </si>
  <si>
    <t>GLORIA FLOYD ELEMENTARY SCHOOL</t>
  </si>
  <si>
    <t>BENJAMIN FRANKLIN ELEMENTARY SCHOOL</t>
  </si>
  <si>
    <t>THE THEODORE R. AND THELMA A. GIBSON CHARTER</t>
  </si>
  <si>
    <t>02</t>
  </si>
  <si>
    <t>FULFORD ELEMENTARY SCHOOL</t>
  </si>
  <si>
    <t>HIALEAH GARDENS ELEMENTARY SCHOOL</t>
  </si>
  <si>
    <t>JACK DAVID GORDON ELEMENTARY SCHOOL</t>
  </si>
  <si>
    <t>GOLDEN GLADES ELEMENTARY SCHOOL</t>
  </si>
  <si>
    <t>JOELLA GOOD ELEMENTARY SCHOOL</t>
  </si>
  <si>
    <t>SPANISH LAKE ELEMENTARY SCHOOL</t>
  </si>
  <si>
    <t>GRATIGNY ELEMENTARY SCHOOL</t>
  </si>
  <si>
    <t>GREENGLADE ELEMENTARY SCHOOL</t>
  </si>
  <si>
    <t>GREYNOLDS PARK ELEMENTARY SCHOOL</t>
  </si>
  <si>
    <t>GULFSTREAM ELEMENTARY SCHOOL</t>
  </si>
  <si>
    <t>CHARLES R HADLEY ELEMENTARY SCHOOL</t>
  </si>
  <si>
    <t>JOE HALL ELEMENTARY SCHOOL</t>
  </si>
  <si>
    <t>ENEIDA M. HARTNER ELEMENTARY SCHOOL</t>
  </si>
  <si>
    <t>HIALEAH ELEMENTARY SCHOOL</t>
  </si>
  <si>
    <t>WEST HIALEAH GARDENS ELEMENTARY SCHOOL</t>
  </si>
  <si>
    <t>HIBISCUS ELEMENTARY SCHOOL</t>
  </si>
  <si>
    <t>VIRGINIA A BOONE-HIGHLAND OAKS SCHOOL</t>
  </si>
  <si>
    <t>HOLMES ELEMENTARY SCHOOL</t>
  </si>
  <si>
    <t>ZORA NEALE HURSTON ELEMENTARY SCHOOL</t>
  </si>
  <si>
    <t>OLIVER HOOVER ELEMENTARY SCHOOL</t>
  </si>
  <si>
    <t>HOWARD DRIVE ELEMENTARY SCHOOL</t>
  </si>
  <si>
    <t>MADIE IVES COMMUNITY ELEMENTARY SCHOOL</t>
  </si>
  <si>
    <t>KENDALE ELEMENTARY SCHOOL</t>
  </si>
  <si>
    <t>KENDALE LAKES ELEMENTARY SCHOOL</t>
  </si>
  <si>
    <t>KENSINGTON PARK ELEMENTARY SCHOOL</t>
  </si>
  <si>
    <t>KEY BISCAYNE K-8 CENTER</t>
  </si>
  <si>
    <t>KINLOCH PARK ELEMENTARY SCHOOL</t>
  </si>
  <si>
    <t>LAKE STEVENS ELEMENTARY SCHOOL</t>
  </si>
  <si>
    <t>LAKEVIEW ELEMENTARY SCHOOL</t>
  </si>
  <si>
    <t>LEEWOOD K-8 CENTER</t>
  </si>
  <si>
    <t>WILLIAM H. LEHMAN ELEMENTARY SCHOOL</t>
  </si>
  <si>
    <t>LEISURE CITY K-8 CENTER</t>
  </si>
  <si>
    <t>LINDA LENTIN K-8 CENTER</t>
  </si>
  <si>
    <t>LAURA C. SAUNDERS ELEMENTARY SCHOOL</t>
  </si>
  <si>
    <t>LIBERTY CITY ELEMENTARY SCHOOL</t>
  </si>
  <si>
    <t>LITTLE RIVER ELEMENTARY SCHOOL</t>
  </si>
  <si>
    <t>LORAH PARK ELEMENTARY SCHOOL</t>
  </si>
  <si>
    <t>TOUSSAINT L'OUVERTURE ELEMENTARY</t>
  </si>
  <si>
    <t>LUDLAM ELEMENTARY SCHOOL</t>
  </si>
  <si>
    <t>MATER ACADEMY EAST CHARTER</t>
  </si>
  <si>
    <t>FRANK CRAWFORD MARTIN K-8 CENTER</t>
  </si>
  <si>
    <t>WESLEY MATTHEWS ELEMENTARY SCHOOL</t>
  </si>
  <si>
    <t>MEADOWLANE ELEMENTARY SCHOOL</t>
  </si>
  <si>
    <t>MELROSE ELEMENTARY SCHOOL</t>
  </si>
  <si>
    <t>MIAMI GARDENS ELEMENTARY SCHOOL</t>
  </si>
  <si>
    <t>MIAMI HEIGHTS ELEMENTARY SCHOOL</t>
  </si>
  <si>
    <t>MIAMI PARK ELEMENTARY SCHOOL</t>
  </si>
  <si>
    <t>MIAMI SHORES ELEMENTARY SCHOOL</t>
  </si>
  <si>
    <t>MIAMI SPRINGS ELEMENTARY SCHOOL</t>
  </si>
  <si>
    <t>MARCUS A. MILAM K-8 CENTER</t>
  </si>
  <si>
    <t>PHYLLIS R. MILLER ELEMENTARY SCHOOL</t>
  </si>
  <si>
    <t>MORNINGSIDE ELEMENTARY SCHOOL</t>
  </si>
  <si>
    <t>ROBERT RUSSA MOTON ELEMENTARY SCHOOL</t>
  </si>
  <si>
    <t>MYRTLE GROVE ELEMENTARY SCHOOL</t>
  </si>
  <si>
    <t>DOWNTOWN MIAMI CHARTER SCHOOL</t>
  </si>
  <si>
    <t>KEYS GATE CHARTER SCHOOL</t>
  </si>
  <si>
    <t>COCONUT PALM K-8 ACADEMY</t>
  </si>
  <si>
    <t>NATURAL BRIDGE ELEMENTARY SCHOOL</t>
  </si>
  <si>
    <t>NORLAND ELEMENTARY SCHOOL</t>
  </si>
  <si>
    <t>NORTH BEACH ELEMENTARY SCHOOL</t>
  </si>
  <si>
    <t>BARBARA HAWKINS ELEMENTARY SCHOOL</t>
  </si>
  <si>
    <t>NORTH COUNTY ELEMENTARY SCHOOL</t>
  </si>
  <si>
    <t>NORTH GLADE ELEMENTARY SCHOOL</t>
  </si>
  <si>
    <t>NORTH HIALEAH ELEMENTARY SCHOOL</t>
  </si>
  <si>
    <t>NORTH MIAMI ELEMENTARY SCHOOL</t>
  </si>
  <si>
    <t>NORTH TWIN LAKES ELEMENTARY SCHOOL</t>
  </si>
  <si>
    <t>NORWOOD ELEMENTARY SCHOOL</t>
  </si>
  <si>
    <t>OAK GROVE ELEMENTARY SCHOOL</t>
  </si>
  <si>
    <t>OJUS ELEMENTARY SCHOOL</t>
  </si>
  <si>
    <t>OLINDA ELEMENTARY SCHOOL</t>
  </si>
  <si>
    <t>OLYMPIA HEIGHTS ELEMENTARY SCHOOL</t>
  </si>
  <si>
    <t>DR. ROBERT B. INGRAM/OPA-LOCKA ELEMENTARY SCHOOL</t>
  </si>
  <si>
    <t>ORCHARD VILLA ELEMENTARY SCHOOL</t>
  </si>
  <si>
    <t>PALMETTO ELEMENTARY SCHOOL</t>
  </si>
  <si>
    <t>PALM LAKES ELEMENTARY SCHOOL</t>
  </si>
  <si>
    <t>PALM SPRINGS ELEMENTARY SCHOOL</t>
  </si>
  <si>
    <t>PALM SPRINGS NORTH ELEMENTARY SCHOOL</t>
  </si>
  <si>
    <t>PARKVIEW ELEMENTARY SCHOOL</t>
  </si>
  <si>
    <t>PARKWAY ELEMENTARY SCHOOL</t>
  </si>
  <si>
    <t>PERRINE ELEMENTARY SCHOOL</t>
  </si>
  <si>
    <t>IRVING &amp; BEATRICE PESKOE ELEMENTARY SCHOOL</t>
  </si>
  <si>
    <t>KELSEY L. PHARR ELEMENTARY SCHOOL</t>
  </si>
  <si>
    <t>PINECREST ELEMENTARY SCHOOL</t>
  </si>
  <si>
    <t>PINE LAKE ELEMENTARY SCHOOL</t>
  </si>
  <si>
    <t>PINE VILLA ELEMENTARY SCHOOL</t>
  </si>
  <si>
    <t>HENRY E.S. REEVES ELEMENTARY SCHOOL</t>
  </si>
  <si>
    <t>POINCIANA PARK ELEMENTARY SCHOOL</t>
  </si>
  <si>
    <t>DR. GILBERT L. PORTER ELEMENTARY SCHOOL</t>
  </si>
  <si>
    <t>RAINBOW PARK ELEMENTARY SCHOOL</t>
  </si>
  <si>
    <t>REDLAND ELEMENTARY SCHOOL</t>
  </si>
  <si>
    <t>ETHEL F. BECKFORD/RICHMOND ELEMENTARY SCHOOL</t>
  </si>
  <si>
    <t>RIVERSIDE ELEMENTARY COMMUNITY SCHOOL</t>
  </si>
  <si>
    <t>JANE S. ROBERTS K-8 CENTER</t>
  </si>
  <si>
    <t>ROCKWAY ELEMENTARY SCHOOL</t>
  </si>
  <si>
    <t>ROYAL GREEN ELEMENTARY SCHOOL</t>
  </si>
  <si>
    <t>ROYAL PALM ELEMENTARY SCHOOL</t>
  </si>
  <si>
    <t>GERTRUDE K. EDLEMAN/SABAL PALM ELEMENTARY SCHOOL</t>
  </si>
  <si>
    <t>SANTA CLARA ELEMENTARY SCHOOL</t>
  </si>
  <si>
    <t>SCOTT LAKE ELEMENTARY SCHOOL</t>
  </si>
  <si>
    <t>SEMINOLE ELEMENTARY SCHOOL</t>
  </si>
  <si>
    <t>SHADOWLAWN ELEMENTARY SCHOOL</t>
  </si>
  <si>
    <t>SHENANDOAH ELEMENTARY SCHOOL</t>
  </si>
  <si>
    <t>DAVID LAWRENCE JR. K-8 CENTER</t>
  </si>
  <si>
    <t>BEN SHEPPARD ELEMENTARY SCHOOL</t>
  </si>
  <si>
    <t>EXCELSIOR LANGUAGE ACADEMY OF HIALEAH K-8</t>
  </si>
  <si>
    <t>SILVER BLUFF ELEMENTARY SCHOOL</t>
  </si>
  <si>
    <t>ERNEST R. GRAHAM ELEMENTARY SCHOOL</t>
  </si>
  <si>
    <t>DR. CARLOS J. FINLAY ELEMENTARY</t>
  </si>
  <si>
    <t>SKYWAY ELEMENTARY SCHOOL</t>
  </si>
  <si>
    <t>SOUTH POINTE ELEMENTARY SCHOOL</t>
  </si>
  <si>
    <t>JOHN I. SMITH ELEMENTARY SCHOOL</t>
  </si>
  <si>
    <t>SNAPPER CREEK ELEMENTARY SCHOOL</t>
  </si>
  <si>
    <t>N DADE CENTER FOR MODERN LANGUAGE</t>
  </si>
  <si>
    <t>HUBERT O. SIBLEY ELEMENTARY SCHOOL</t>
  </si>
  <si>
    <t>SOUTH HIALEAH ELEMENTARY SCHOOL</t>
  </si>
  <si>
    <t>SOUTH MIAMI HEIGHTS ELEMENTARY</t>
  </si>
  <si>
    <t>SPRINGVIEW ELEMENTARY SCHOOL</t>
  </si>
  <si>
    <t>E.W.F. STIRRUP ELEMENTARY SCHOOL</t>
  </si>
  <si>
    <t>SUNSET ELEMENTARY SCHOOL</t>
  </si>
  <si>
    <t>SUNSET PARK ELEMENTARY SCHOOL</t>
  </si>
  <si>
    <t>SWEETWATER ELEMENTARY SCHOOL</t>
  </si>
  <si>
    <t>SYLVANIA HEIGHTS ELEMENTARY SCHOOL</t>
  </si>
  <si>
    <t>TREASURE ISLAND ELEMENTARY SCHOOL</t>
  </si>
  <si>
    <t>TROPICAL ELEMENTARY SCHOOL</t>
  </si>
  <si>
    <t>FRANCES S. TUCKER ELEMENTARY SCHOOL</t>
  </si>
  <si>
    <t>TWIN LAKES ELEMENTARY SCHOOL</t>
  </si>
  <si>
    <t>VILLAGE GREEN ELEMENTARY SCHOOL</t>
  </si>
  <si>
    <t>VINELAND K-8 CENTER</t>
  </si>
  <si>
    <t>MAE M. WALTERS ELEMENTARY SCHOOL</t>
  </si>
  <si>
    <t>WEST HOMESTEAD ELEMENTARY SCHOOL</t>
  </si>
  <si>
    <t>HENRY S. WEST LABORATORY SCHOOL</t>
  </si>
  <si>
    <t>DR. HENRY W. MACK/WEST LITTLE RIVER ELEMENTARY SCHOOL</t>
  </si>
  <si>
    <t>CARRIE P. MEEK/WESTVIEW ELEMENTARY SCHOOL</t>
  </si>
  <si>
    <t>PHYLLIS WHEATLEY ELEMENTARY SCHOOL</t>
  </si>
  <si>
    <t>WHISPERING PINES ELEMENTARY SCHOOL</t>
  </si>
  <si>
    <t>NATHAN B. YOUNG ELEMENTARY SCHOOL</t>
  </si>
  <si>
    <t>DR. EDWARD L. WHIGHAM ELEMENTARY SCHOOL</t>
  </si>
  <si>
    <t>CHARLES DAVID WYCHE, JR ELEMENTARY SCHOOL</t>
  </si>
  <si>
    <t>HERBERT A. AMMONS MIDDLE SCHOOL</t>
  </si>
  <si>
    <t>SOMERSET ACADEMY CHARTER MIDDLE SCHOOL</t>
  </si>
  <si>
    <t>CHARTER ON THE BEACH MIDDLE SCHOOL</t>
  </si>
  <si>
    <t>MATER EAST ACADEMY MIDDLE SCHOOL</t>
  </si>
  <si>
    <t>FLORIDA INT'L ACADEMY CHARTER</t>
  </si>
  <si>
    <t>ALLAPATTAH MIDDLE SCHOOL</t>
  </si>
  <si>
    <t>MATER ACADEMY CHARTER MIDDLE</t>
  </si>
  <si>
    <t>SOMERSET ACADEMY MIDDLE SCHOOL (SOUTH CAMPUS)</t>
  </si>
  <si>
    <t>ASPIRA YOUTH LEADERSHIP SCHOOL</t>
  </si>
  <si>
    <t>PINECREST ACADEMY CHARTER MIDDLE SCHOOL</t>
  </si>
  <si>
    <t>RENAISSANCE MIDDLE CHARTER SCHOOL</t>
  </si>
  <si>
    <t>DORAL ACADEMY CHARTER MIDDLE SCHOOL</t>
  </si>
  <si>
    <t>BROWNSVILLE MIDDLE SCHOOL</t>
  </si>
  <si>
    <t>MATER ACADEMY LAKES MIDDLE SCHOOL</t>
  </si>
  <si>
    <t>DOCTORS CHARTER SCHOOL OF MIAMI SHORES</t>
  </si>
  <si>
    <t>PAUL W. BELL MIDDLE SCHOOL</t>
  </si>
  <si>
    <t>MATER GARDENS ACADEMY MIDDLE SCHOOL</t>
  </si>
  <si>
    <t>SOMERSET ACADEMY MIDDLE COUNTRY PALMS</t>
  </si>
  <si>
    <t>EXCEL ACADEMY MIDDLE CHARTER SCHOOL</t>
  </si>
  <si>
    <t>MATER ACADEMY MIDDLE SCHOOL OF INTERNATIONAL STUDIES</t>
  </si>
  <si>
    <t>MIAMI COMMUNITY CHARTER MIDDLE SCHOOL</t>
  </si>
  <si>
    <t>RIVER CITIES COMMUNITY CHARTER SCHOOL</t>
  </si>
  <si>
    <t>CAROL CITY MIDDLE SCHOOL</t>
  </si>
  <si>
    <t>CAMPBELL DRIVE MIDDLE SCHOOL</t>
  </si>
  <si>
    <t>ASPIRA EUGENIO MARIA DE HOSTOS YOUTH LEADERSHIP CHARTER SCHOOL</t>
  </si>
  <si>
    <t>GEORGE WASHINGTON CARVER MIDDLE SCHOOL</t>
  </si>
  <si>
    <t>CENTENNIAL MIDDLE SCHOOL</t>
  </si>
  <si>
    <t>CITRUS GROVE MIDDLE SCHOOL</t>
  </si>
  <si>
    <t>CUTLER RIDGE MIDDLE SCHOOL</t>
  </si>
  <si>
    <t>RUBEN DARIO MIDDLE SCHOOL</t>
  </si>
  <si>
    <t>HOWARD A. DOOLIN MIDDLE SCHOOL</t>
  </si>
  <si>
    <t>CHARLES R. DREW MIDDLE SCHOOL</t>
  </si>
  <si>
    <t>LAWTON CHILES MIDDLE SCHOOL</t>
  </si>
  <si>
    <t>HENRY H. FILER MIDDLE SCHOOL</t>
  </si>
  <si>
    <t>HIGHLAND OAKS MIDDLE SCHOOL</t>
  </si>
  <si>
    <t>THOMAS JEFFERSON MIDDLE SCHOOL</t>
  </si>
  <si>
    <t>JOHN F. KENNEDY MIDDLE SCHOOL</t>
  </si>
  <si>
    <t>KINLOCH PARK MIDDLE SCHOOL</t>
  </si>
  <si>
    <t>LAKE STEVENS MIDDLE SCHOOL</t>
  </si>
  <si>
    <t>JOSE DE DIEGO MIDDLE SCHOOL</t>
  </si>
  <si>
    <t>HORACE MANN MIDDLE SCHOOL</t>
  </si>
  <si>
    <t>JOSE MARTI MIDDLE SCHOOL</t>
  </si>
  <si>
    <t>MAYS COMMUNITY MIDDLE SCHOOL</t>
  </si>
  <si>
    <t>HOWARD D. MCMILLAN MIDDLE SCHOOL</t>
  </si>
  <si>
    <t>MIAMI EDISON MIDDLE SCHOOL</t>
  </si>
  <si>
    <t>MIAMI LAKES MIDDLE SCHOOL</t>
  </si>
  <si>
    <t>MIAMI SPRINGS MIDDLE SCHOOL</t>
  </si>
  <si>
    <t>NORTH DADE MIDDLE SCHOOL</t>
  </si>
  <si>
    <t>COUNTRY CLUB MIDDLE SCHOOL</t>
  </si>
  <si>
    <t>NORTH MIAMI MIDDLE SCHOOL</t>
  </si>
  <si>
    <t>PALM SPRINGS MIDDLE SCHOOL</t>
  </si>
  <si>
    <t>PARKWAY MIDDLE COMMUNITY SCHOOL</t>
  </si>
  <si>
    <t>PONCE DE LEON MIDDLE SCHOOL</t>
  </si>
  <si>
    <t>HIALEAH GARDENS MIDDLE SCHOOL</t>
  </si>
  <si>
    <t>JORGE MAS CANOSA MIDDLE SCHOOL</t>
  </si>
  <si>
    <t>RICHMOND HEIGHTS MIDDLE SCHOOL</t>
  </si>
  <si>
    <t>SHENANDOAH MIDDLE SCHOOL</t>
  </si>
  <si>
    <t>SOUTH MIAMI MIDDLE SCHOOL</t>
  </si>
  <si>
    <t>W. R. THOMAS MIDDLE SCHOOL</t>
  </si>
  <si>
    <t>LAMAR LOUISE CURRY MIDDLE SCHOOL</t>
  </si>
  <si>
    <t>WEST MIAMI MIDDLE SCHOOL</t>
  </si>
  <si>
    <t>INTERNATIONAL STUDIES CHARTER HIGH SCHOOL</t>
  </si>
  <si>
    <t>03</t>
  </si>
  <si>
    <t>DORAL PERFORMING ARTS &amp; ENTERTAINMENT ACADEMY</t>
  </si>
  <si>
    <t>AMERICAN SENIOR HIGH SCHOOL</t>
  </si>
  <si>
    <t>MATER PERFORMING ARTS &amp; ENTERTAINMENT ACADEMY</t>
  </si>
  <si>
    <t>MATER ACADEMY LAKES HIGH SCHOOL</t>
  </si>
  <si>
    <t>DORAL ACADEMY CHARTER HIGH SCHOOL</t>
  </si>
  <si>
    <t>ACADEMY OF ARTS &amp; MINDS</t>
  </si>
  <si>
    <t>LAWRENCE ACADEMY SENIOR HIGH CHARTER SCHOOL</t>
  </si>
  <si>
    <t>MATER ACADEMY EAST CHARTER HIGH SCHOOL</t>
  </si>
  <si>
    <t>SOMERSET ACADEMY CHARTER HIGH SCHOOL</t>
  </si>
  <si>
    <t>WESTLAND HIALEAH SENIOR HIGH SCHOOL</t>
  </si>
  <si>
    <t>G. HOLMES BRADDOCK SENIOR HIGH</t>
  </si>
  <si>
    <t>YOUNG WOMENS PREPARATORY ACADEMY</t>
  </si>
  <si>
    <t>CORAL GABLES SENIOR HIGH SCHOOL</t>
  </si>
  <si>
    <t>DESIGN &amp; ARCHITECTURAL SENIOR HIGH</t>
  </si>
  <si>
    <t>CORAL REEF SENIOR HIGH SCHOOL</t>
  </si>
  <si>
    <t>HIALEAH SENIOR HIGH SCHOOL</t>
  </si>
  <si>
    <t>JOHN A. FERGUSON SENIOR HIGH</t>
  </si>
  <si>
    <t>HIALEAH-MIAMI LAKES SENIOR HIGH</t>
  </si>
  <si>
    <t>DR MICHAEL M. KROP SENIOR HIGH</t>
  </si>
  <si>
    <t>HOMESTEAD SENIOR HIGH SCHOOL</t>
  </si>
  <si>
    <t>MATER ACADEMY CHARTER HIGH</t>
  </si>
  <si>
    <t>MARITIME &amp; SCIENCE TECHNOLOGY ACADEMY</t>
  </si>
  <si>
    <t>HIALEAH GARDENS SENIOR HIGH SCHOOL</t>
  </si>
  <si>
    <t>MIAMI BEACH SENIOR HIGH SCHOOL</t>
  </si>
  <si>
    <t>MIAMI CAROL CITY SENIOR HIGH</t>
  </si>
  <si>
    <t>RONALD W. REAGAN/DORAL SENIOR HIGH SCHOOL</t>
  </si>
  <si>
    <t>MIAMI CENTRAL SENIOR HIGH SCHOOL</t>
  </si>
  <si>
    <t>CITY OF HIALEAH EDUCATION ACADEMY</t>
  </si>
  <si>
    <t>ARCHIMEDEAN UPPER CONSERVATORY CHARTER SCHOOL</t>
  </si>
  <si>
    <t>MIAMI CORAL PARK SENIOR HIGH</t>
  </si>
  <si>
    <t>MIAMI EDISON SENIOR HIGH SCHOOL</t>
  </si>
  <si>
    <t>MIAMI JACKSON SENIOR HIGH SCHOOL</t>
  </si>
  <si>
    <t>MIAMI KILLIAN SENIOR HIGH SCHOOL</t>
  </si>
  <si>
    <t>ROBERT MORGAN EDUCATIONAL CENTER</t>
  </si>
  <si>
    <t>MIAMI NORLAND SENIOR HIGH SCHOOL</t>
  </si>
  <si>
    <t>MIAMI LAKES EDUCATIONAL CENTER</t>
  </si>
  <si>
    <t>MIAMI NORTHWESTERN SENIOR HIGH</t>
  </si>
  <si>
    <t>MIAMI PALMETTO SENIOR HIGH SCHOOL</t>
  </si>
  <si>
    <t>MIAMI SENIOR HIGH SCHOOL</t>
  </si>
  <si>
    <t>MIAMI SPRINGS SENIOR HIGH SCHOOL</t>
  </si>
  <si>
    <t>MIAMI SUNSET SENIOR HIGH SCHOOL</t>
  </si>
  <si>
    <t>NORTH MIAMI BEACH SENIOR HIGH</t>
  </si>
  <si>
    <t>NORTH MIAMI SENIOR HIGH SCHOOL</t>
  </si>
  <si>
    <t>WILLIAM H. TURNER TECHNICAL ARTS HIGH SCHOOL</t>
  </si>
  <si>
    <t>SOUTH DADE SENIOR HIGH SCHOOL</t>
  </si>
  <si>
    <t>SOUTH MIAMI SENIOR HIGH SCHOOL</t>
  </si>
  <si>
    <t>MIAMI SOUTHRIDGE SENIOR HIGH</t>
  </si>
  <si>
    <t>SOUTHWEST MIAMI SENIOR HIGH</t>
  </si>
  <si>
    <t>BARBARA GOLEMAN SENIOR HIGH</t>
  </si>
  <si>
    <t>FELIX VARELA SENIOR HIGH SCHOOL</t>
  </si>
  <si>
    <t>THE 500 ROLE MODEL ACADEMY</t>
  </si>
  <si>
    <t>DOROTHY M. WALLACE COPE CENTER</t>
  </si>
  <si>
    <t>MERRICK EDUCATIONAL CENTER</t>
  </si>
  <si>
    <t>0041</t>
  </si>
  <si>
    <t>DADE</t>
  </si>
  <si>
    <t>0070</t>
  </si>
  <si>
    <t>0071</t>
  </si>
  <si>
    <t>0072</t>
  </si>
  <si>
    <t>0073</t>
  </si>
  <si>
    <t>0081</t>
  </si>
  <si>
    <t>0091</t>
  </si>
  <si>
    <t>0092</t>
  </si>
  <si>
    <t>0100</t>
  </si>
  <si>
    <t>0101</t>
  </si>
  <si>
    <t>0102</t>
  </si>
  <si>
    <t>0111</t>
  </si>
  <si>
    <t>0113</t>
  </si>
  <si>
    <t>0121</t>
  </si>
  <si>
    <t>0122</t>
  </si>
  <si>
    <t>0125</t>
  </si>
  <si>
    <t>AVOCADO ELEMENTARY SCHOOL</t>
  </si>
  <si>
    <t>0201</t>
  </si>
  <si>
    <t>0211</t>
  </si>
  <si>
    <t>0231</t>
  </si>
  <si>
    <t>0241</t>
  </si>
  <si>
    <t>0251</t>
  </si>
  <si>
    <t>0261</t>
  </si>
  <si>
    <t>0271</t>
  </si>
  <si>
    <t>0311</t>
  </si>
  <si>
    <t>0312</t>
  </si>
  <si>
    <t>0321</t>
  </si>
  <si>
    <t>0332</t>
  </si>
  <si>
    <t>0341</t>
  </si>
  <si>
    <t>0342</t>
  </si>
  <si>
    <t>0361</t>
  </si>
  <si>
    <t>0400</t>
  </si>
  <si>
    <t>0401</t>
  </si>
  <si>
    <t>0441</t>
  </si>
  <si>
    <t>0451</t>
  </si>
  <si>
    <t>0461</t>
  </si>
  <si>
    <t>0481</t>
  </si>
  <si>
    <t>0510</t>
  </si>
  <si>
    <t>0520</t>
  </si>
  <si>
    <t>0521</t>
  </si>
  <si>
    <t>0561</t>
  </si>
  <si>
    <t>0600</t>
  </si>
  <si>
    <t>0641</t>
  </si>
  <si>
    <t>0651</t>
  </si>
  <si>
    <t>0661</t>
  </si>
  <si>
    <t>0671</t>
  </si>
  <si>
    <t>0681</t>
  </si>
  <si>
    <t>0721</t>
  </si>
  <si>
    <t>0761</t>
  </si>
  <si>
    <t>0771</t>
  </si>
  <si>
    <t>0801</t>
  </si>
  <si>
    <t>0831</t>
  </si>
  <si>
    <t>0841</t>
  </si>
  <si>
    <t>0861</t>
  </si>
  <si>
    <t>0881</t>
  </si>
  <si>
    <t>0921</t>
  </si>
  <si>
    <t>NEVA KING COOPER EDUCATIONAL CENTER</t>
  </si>
  <si>
    <t>0950</t>
  </si>
  <si>
    <t>0961</t>
  </si>
  <si>
    <t>1001</t>
  </si>
  <si>
    <t>1010</t>
  </si>
  <si>
    <t>EXCEL ACADEMY CHARTER SCHOOL NORTH</t>
  </si>
  <si>
    <t>1020</t>
  </si>
  <si>
    <t>1041</t>
  </si>
  <si>
    <t>1081</t>
  </si>
  <si>
    <t>1121</t>
  </si>
  <si>
    <t>1161</t>
  </si>
  <si>
    <t>1241</t>
  </si>
  <si>
    <t>1281</t>
  </si>
  <si>
    <t>1331</t>
  </si>
  <si>
    <t>1361</t>
  </si>
  <si>
    <t>1371</t>
  </si>
  <si>
    <t>1401</t>
  </si>
  <si>
    <t>1441</t>
  </si>
  <si>
    <t>1481</t>
  </si>
  <si>
    <t>1521</t>
  </si>
  <si>
    <t>1561</t>
  </si>
  <si>
    <t>1601</t>
  </si>
  <si>
    <t>1641</t>
  </si>
  <si>
    <t>1681</t>
  </si>
  <si>
    <t>1691</t>
  </si>
  <si>
    <t>1721</t>
  </si>
  <si>
    <t>1761</t>
  </si>
  <si>
    <t>1801</t>
  </si>
  <si>
    <t>1811</t>
  </si>
  <si>
    <t>1841</t>
  </si>
  <si>
    <t>1881</t>
  </si>
  <si>
    <t>1921</t>
  </si>
  <si>
    <t>2001</t>
  </si>
  <si>
    <t>2006</t>
  </si>
  <si>
    <t>2021</t>
  </si>
  <si>
    <t>2041</t>
  </si>
  <si>
    <t>2060</t>
  </si>
  <si>
    <t>2081</t>
  </si>
  <si>
    <t>2111</t>
  </si>
  <si>
    <t>2151</t>
  </si>
  <si>
    <t>2161</t>
  </si>
  <si>
    <t>2181</t>
  </si>
  <si>
    <t>2191</t>
  </si>
  <si>
    <t>2241</t>
  </si>
  <si>
    <t>2261</t>
  </si>
  <si>
    <t>2281</t>
  </si>
  <si>
    <t>2321</t>
  </si>
  <si>
    <t>2331</t>
  </si>
  <si>
    <t>2341</t>
  </si>
  <si>
    <t>2351</t>
  </si>
  <si>
    <t>2361</t>
  </si>
  <si>
    <t>2371</t>
  </si>
  <si>
    <t>2401</t>
  </si>
  <si>
    <t>2441</t>
  </si>
  <si>
    <t>2501</t>
  </si>
  <si>
    <t>2511</t>
  </si>
  <si>
    <t>2521</t>
  </si>
  <si>
    <t>2541</t>
  </si>
  <si>
    <t>2581</t>
  </si>
  <si>
    <t>2641</t>
  </si>
  <si>
    <t>2651</t>
  </si>
  <si>
    <t>2661</t>
  </si>
  <si>
    <t>2701</t>
  </si>
  <si>
    <t>2741</t>
  </si>
  <si>
    <t>2781</t>
  </si>
  <si>
    <t>2801</t>
  </si>
  <si>
    <t>2821</t>
  </si>
  <si>
    <t>2881</t>
  </si>
  <si>
    <t>2891</t>
  </si>
  <si>
    <t>2901</t>
  </si>
  <si>
    <t>2911</t>
  </si>
  <si>
    <t>2941</t>
  </si>
  <si>
    <t>2981</t>
  </si>
  <si>
    <t>3021</t>
  </si>
  <si>
    <t>3030</t>
  </si>
  <si>
    <t>3041</t>
  </si>
  <si>
    <t>3051</t>
  </si>
  <si>
    <t>3061</t>
  </si>
  <si>
    <t>3100</t>
  </si>
  <si>
    <t>3101</t>
  </si>
  <si>
    <t>3111</t>
  </si>
  <si>
    <t>3141</t>
  </si>
  <si>
    <t>3181</t>
  </si>
  <si>
    <t>3191</t>
  </si>
  <si>
    <t>3241</t>
  </si>
  <si>
    <t>3261</t>
  </si>
  <si>
    <t>3281</t>
  </si>
  <si>
    <t>3301</t>
  </si>
  <si>
    <t>3341</t>
  </si>
  <si>
    <t>3381</t>
  </si>
  <si>
    <t>3421</t>
  </si>
  <si>
    <t>3431</t>
  </si>
  <si>
    <t>3501</t>
  </si>
  <si>
    <t>3541</t>
  </si>
  <si>
    <t>3581</t>
  </si>
  <si>
    <t>3600</t>
  </si>
  <si>
    <t>3610</t>
  </si>
  <si>
    <t>3621</t>
  </si>
  <si>
    <t>3661</t>
  </si>
  <si>
    <t>3701</t>
  </si>
  <si>
    <t>3741</t>
  </si>
  <si>
    <t>3781</t>
  </si>
  <si>
    <t>3821</t>
  </si>
  <si>
    <t>3861</t>
  </si>
  <si>
    <t>3901</t>
  </si>
  <si>
    <t>3941</t>
  </si>
  <si>
    <t>3981</t>
  </si>
  <si>
    <t>4001</t>
  </si>
  <si>
    <t>4021</t>
  </si>
  <si>
    <t>4061</t>
  </si>
  <si>
    <t>4071</t>
  </si>
  <si>
    <t>4091</t>
  </si>
  <si>
    <t>4121</t>
  </si>
  <si>
    <t>4171</t>
  </si>
  <si>
    <t>4221</t>
  </si>
  <si>
    <t>4241</t>
  </si>
  <si>
    <t>4261</t>
  </si>
  <si>
    <t>4281</t>
  </si>
  <si>
    <t>4301</t>
  </si>
  <si>
    <t>4341</t>
  </si>
  <si>
    <t>4381</t>
  </si>
  <si>
    <t>4391</t>
  </si>
  <si>
    <t>4401</t>
  </si>
  <si>
    <t>4421</t>
  </si>
  <si>
    <t>4441</t>
  </si>
  <si>
    <t>4461</t>
  </si>
  <si>
    <t>4491</t>
  </si>
  <si>
    <t>4501</t>
  </si>
  <si>
    <t>4511</t>
  </si>
  <si>
    <t>4541</t>
  </si>
  <si>
    <t>4581</t>
  </si>
  <si>
    <t>REDONDO ELEMENTARY SCHOOL</t>
  </si>
  <si>
    <t>4651</t>
  </si>
  <si>
    <t>4681</t>
  </si>
  <si>
    <t>4691</t>
  </si>
  <si>
    <t>4721</t>
  </si>
  <si>
    <t>4741</t>
  </si>
  <si>
    <t>4761</t>
  </si>
  <si>
    <t>4801</t>
  </si>
  <si>
    <t>4841</t>
  </si>
  <si>
    <t>4881</t>
  </si>
  <si>
    <t>4921</t>
  </si>
  <si>
    <t>4961</t>
  </si>
  <si>
    <t>5001</t>
  </si>
  <si>
    <t>5003</t>
  </si>
  <si>
    <t>5005</t>
  </si>
  <si>
    <t>5010</t>
  </si>
  <si>
    <t>5021</t>
  </si>
  <si>
    <t>5029</t>
  </si>
  <si>
    <t>5041</t>
  </si>
  <si>
    <t>5051</t>
  </si>
  <si>
    <t>5061</t>
  </si>
  <si>
    <t>5081</t>
  </si>
  <si>
    <t>5091</t>
  </si>
  <si>
    <t>5101</t>
  </si>
  <si>
    <t>5121</t>
  </si>
  <si>
    <t>5131</t>
  </si>
  <si>
    <t>5141</t>
  </si>
  <si>
    <t>5201</t>
  </si>
  <si>
    <t>5241</t>
  </si>
  <si>
    <t>5281</t>
  </si>
  <si>
    <t>5321</t>
  </si>
  <si>
    <t>SOUTHSIDE ELEMENTARY SCHOOL</t>
  </si>
  <si>
    <t>5361</t>
  </si>
  <si>
    <t>5381</t>
  </si>
  <si>
    <t>5401</t>
  </si>
  <si>
    <t>5421</t>
  </si>
  <si>
    <t>5431</t>
  </si>
  <si>
    <t>5441</t>
  </si>
  <si>
    <t>5481</t>
  </si>
  <si>
    <t>5521</t>
  </si>
  <si>
    <t>5561</t>
  </si>
  <si>
    <t>5601</t>
  </si>
  <si>
    <t>5641</t>
  </si>
  <si>
    <t>5671</t>
  </si>
  <si>
    <t>5711</t>
  </si>
  <si>
    <t>5791</t>
  </si>
  <si>
    <t>5831</t>
  </si>
  <si>
    <t>5861</t>
  </si>
  <si>
    <t>5901</t>
  </si>
  <si>
    <t>5931</t>
  </si>
  <si>
    <t>5951</t>
  </si>
  <si>
    <t>5961</t>
  </si>
  <si>
    <t>5971</t>
  </si>
  <si>
    <t>5981</t>
  </si>
  <si>
    <t>5991</t>
  </si>
  <si>
    <t>6001</t>
  </si>
  <si>
    <t>6004</t>
  </si>
  <si>
    <t>6006</t>
  </si>
  <si>
    <t>6008</t>
  </si>
  <si>
    <t>6009</t>
  </si>
  <si>
    <t>6010</t>
  </si>
  <si>
    <t>6011</t>
  </si>
  <si>
    <t>6012</t>
  </si>
  <si>
    <t>6020</t>
  </si>
  <si>
    <t>6021</t>
  </si>
  <si>
    <t>6022</t>
  </si>
  <si>
    <t>6023</t>
  </si>
  <si>
    <t>6028</t>
  </si>
  <si>
    <t>6030</t>
  </si>
  <si>
    <t>6031</t>
  </si>
  <si>
    <t>6033</t>
  </si>
  <si>
    <t>6040</t>
  </si>
  <si>
    <t>6041</t>
  </si>
  <si>
    <t>6042</t>
  </si>
  <si>
    <t>6043</t>
  </si>
  <si>
    <t>6047</t>
  </si>
  <si>
    <t>6048</t>
  </si>
  <si>
    <t>6049</t>
  </si>
  <si>
    <t>6051</t>
  </si>
  <si>
    <t>6052</t>
  </si>
  <si>
    <t>6060</t>
  </si>
  <si>
    <t>6061</t>
  </si>
  <si>
    <t>6070</t>
  </si>
  <si>
    <t>6071</t>
  </si>
  <si>
    <t>6081</t>
  </si>
  <si>
    <t>6091</t>
  </si>
  <si>
    <t>6111</t>
  </si>
  <si>
    <t>6121</t>
  </si>
  <si>
    <t>6131</t>
  </si>
  <si>
    <t>6141</t>
  </si>
  <si>
    <t>6151</t>
  </si>
  <si>
    <t>6161</t>
  </si>
  <si>
    <t>6171</t>
  </si>
  <si>
    <t>6211</t>
  </si>
  <si>
    <t>6221</t>
  </si>
  <si>
    <t>6231</t>
  </si>
  <si>
    <t>6241</t>
  </si>
  <si>
    <t>6251</t>
  </si>
  <si>
    <t>6281</t>
  </si>
  <si>
    <t>6301</t>
  </si>
  <si>
    <t>6331</t>
  </si>
  <si>
    <t>6351</t>
  </si>
  <si>
    <t>6361</t>
  </si>
  <si>
    <t>6391</t>
  </si>
  <si>
    <t>6411</t>
  </si>
  <si>
    <t>6421</t>
  </si>
  <si>
    <t>6431</t>
  </si>
  <si>
    <t>6441</t>
  </si>
  <si>
    <t>6481</t>
  </si>
  <si>
    <t>6501</t>
  </si>
  <si>
    <t>6521</t>
  </si>
  <si>
    <t>6541</t>
  </si>
  <si>
    <t>6571</t>
  </si>
  <si>
    <t>6591</t>
  </si>
  <si>
    <t>6611</t>
  </si>
  <si>
    <t>6631</t>
  </si>
  <si>
    <t>6681</t>
  </si>
  <si>
    <t>6701</t>
  </si>
  <si>
    <t>6721</t>
  </si>
  <si>
    <t>6741</t>
  </si>
  <si>
    <t>6751</t>
  </si>
  <si>
    <t>6761</t>
  </si>
  <si>
    <t>6771</t>
  </si>
  <si>
    <t>6781</t>
  </si>
  <si>
    <t>6801</t>
  </si>
  <si>
    <t>6821</t>
  </si>
  <si>
    <t>6841</t>
  </si>
  <si>
    <t>6861</t>
  </si>
  <si>
    <t>6881</t>
  </si>
  <si>
    <t>6901</t>
  </si>
  <si>
    <t>6921</t>
  </si>
  <si>
    <t>6961</t>
  </si>
  <si>
    <t>6981</t>
  </si>
  <si>
    <t>7007</t>
  </si>
  <si>
    <t>7009</t>
  </si>
  <si>
    <t>7011</t>
  </si>
  <si>
    <t>7014</t>
  </si>
  <si>
    <t>7018</t>
  </si>
  <si>
    <t>7020</t>
  </si>
  <si>
    <t>7022</t>
  </si>
  <si>
    <t>7036</t>
  </si>
  <si>
    <t>7037</t>
  </si>
  <si>
    <t>7042</t>
  </si>
  <si>
    <t>7049</t>
  </si>
  <si>
    <t>7051</t>
  </si>
  <si>
    <t>7055</t>
  </si>
  <si>
    <t>7056</t>
  </si>
  <si>
    <t>7071</t>
  </si>
  <si>
    <t>7081</t>
  </si>
  <si>
    <t>7101</t>
  </si>
  <si>
    <t>7111</t>
  </si>
  <si>
    <t>7121</t>
  </si>
  <si>
    <t>7131</t>
  </si>
  <si>
    <t>7141</t>
  </si>
  <si>
    <t>7151</t>
  </si>
  <si>
    <t>7160</t>
  </si>
  <si>
    <t>7161</t>
  </si>
  <si>
    <t>7191</t>
  </si>
  <si>
    <t>7201</t>
  </si>
  <si>
    <t>7231</t>
  </si>
  <si>
    <t>7241</t>
  </si>
  <si>
    <t>7251</t>
  </si>
  <si>
    <t>7262</t>
  </si>
  <si>
    <t>7265</t>
  </si>
  <si>
    <t>7271</t>
  </si>
  <si>
    <t>7301</t>
  </si>
  <si>
    <t>7341</t>
  </si>
  <si>
    <t>7361</t>
  </si>
  <si>
    <t>7371</t>
  </si>
  <si>
    <t>7381</t>
  </si>
  <si>
    <t>7391</t>
  </si>
  <si>
    <t>7411</t>
  </si>
  <si>
    <t>7431</t>
  </si>
  <si>
    <t>7461</t>
  </si>
  <si>
    <t>7511</t>
  </si>
  <si>
    <t>7531</t>
  </si>
  <si>
    <t>7541</t>
  </si>
  <si>
    <t>7591</t>
  </si>
  <si>
    <t>7601</t>
  </si>
  <si>
    <t>7631</t>
  </si>
  <si>
    <t>7701</t>
  </si>
  <si>
    <t>7721</t>
  </si>
  <si>
    <t>7731</t>
  </si>
  <si>
    <t>7741</t>
  </si>
  <si>
    <t>7751</t>
  </si>
  <si>
    <t>7781</t>
  </si>
  <si>
    <t>7791</t>
  </si>
  <si>
    <t>7829</t>
  </si>
  <si>
    <t>7835</t>
  </si>
  <si>
    <t>7840</t>
  </si>
  <si>
    <t>TURNER/GUILFORD/KNIGHT</t>
  </si>
  <si>
    <t>7901</t>
  </si>
  <si>
    <t>8101</t>
  </si>
  <si>
    <t>8121</t>
  </si>
  <si>
    <t>8131</t>
  </si>
  <si>
    <t>8151</t>
  </si>
  <si>
    <t>ROBERT RENICK EDUCATION CENTER</t>
  </si>
  <si>
    <t>8171</t>
  </si>
  <si>
    <t>8181</t>
  </si>
  <si>
    <t>RUTH OWENS KRUSE EDUCATION CENTER</t>
  </si>
  <si>
    <t>9732</t>
  </si>
  <si>
    <t>9999</t>
  </si>
  <si>
    <t>Y</t>
  </si>
  <si>
    <t>Title I</t>
  </si>
  <si>
    <t>ADVANCED LEARNING CHARTER SCH</t>
  </si>
  <si>
    <t>ALONZO &amp; TRACY MOURNING SH</t>
  </si>
  <si>
    <t>CHARTER SCHOOL AT WATERSTONE</t>
  </si>
  <si>
    <t>DESIGN &amp; ARCHITECTURE SENIOR HIGH</t>
  </si>
  <si>
    <t>DOCTORS CHARTER/MIAMI SHORES</t>
  </si>
  <si>
    <t>EARLY BEGINNINGS ACADEMY-CIVIC</t>
  </si>
  <si>
    <t>EXCELSIOR CHARTER ACADEMY</t>
  </si>
  <si>
    <t>EXCELSIOR LANGUAGE ACADEMY K-8</t>
  </si>
  <si>
    <t>FELIX VARELA SENIOR HIGH</t>
  </si>
  <si>
    <t>FIENBERG/FISHER K-8 CENTER</t>
  </si>
  <si>
    <t>FLORIDA INTERNATIONAL ACADEMY</t>
  </si>
  <si>
    <t>FRANK C. MARTIN K-8 CENTER</t>
  </si>
  <si>
    <t>GATEWAY ENVIRONMENTAL K-8</t>
  </si>
  <si>
    <t>GOULDS ELEMENTARY</t>
  </si>
  <si>
    <t>HERBERT A. AMMONS MIDDLE</t>
  </si>
  <si>
    <t>HOWARD D. MCMILLAN MIDDLE</t>
  </si>
  <si>
    <t>INTERNATIONAL STUDIES CHARTER</t>
  </si>
  <si>
    <t>ISAAC ACADEMY K-8</t>
  </si>
  <si>
    <t>JUVENILE JUSTICE CENTER</t>
  </si>
  <si>
    <t>LAW ENFORCEMENT OFFICERS HS</t>
  </si>
  <si>
    <t>LAWRENCE ACADEMY MIDDLE</t>
  </si>
  <si>
    <t>LINCOLN-MARTI CS LITTLE HAVANA</t>
  </si>
  <si>
    <t>MATER ACADEMY EAST MIDDLE</t>
  </si>
  <si>
    <t>MATER ACADEMY LAKES MIDDLE</t>
  </si>
  <si>
    <t>MATER ACADEMY MIDDLE-INTL STUD</t>
  </si>
  <si>
    <t>MATER ACADEMY OF INTL STUDIES</t>
  </si>
  <si>
    <t>MATER GARDENS ACADEMY MIDDLE</t>
  </si>
  <si>
    <t>MATER PERFORMING ARTS ACADEMY</t>
  </si>
  <si>
    <t>MAVERICKS HIGH OF NORTH M-DADE</t>
  </si>
  <si>
    <t>MAVERICKS HIGH OF SOUTH M-DADE</t>
  </si>
  <si>
    <t>MIAMI ARTS CHARTER</t>
  </si>
  <si>
    <t>MIAMI COMMUNITY CH HIGH SCHOOL</t>
  </si>
  <si>
    <t>MIAMI COMMUNITY CHARTER MIDDLE</t>
  </si>
  <si>
    <t>MIAMI PALMETTO SENIOR HIGH</t>
  </si>
  <si>
    <t>MIAMI SUNSET SENIOR HIGH</t>
  </si>
  <si>
    <t>NEVA KING COOPER EDUCATIONAL</t>
  </si>
  <si>
    <t>PINECREST ACADEMY CHARTER HIGH</t>
  </si>
  <si>
    <t>PINECREST ACADEMY SOUTH CAMPUS</t>
  </si>
  <si>
    <t>RICHARD ALLEN LEADERSHIP ACAD</t>
  </si>
  <si>
    <t>RIVER CITIES COMMUNITY CHARTER</t>
  </si>
  <si>
    <t>RUTH OWENS KRUSE' EDUC CENTER</t>
  </si>
  <si>
    <t>SCHOOL FOR ADV STUDIES-HOMESTD</t>
  </si>
  <si>
    <t>SOMERSET ACADEMY ELEMENTARY</t>
  </si>
  <si>
    <t>SOMERSET ACADEMY MIDDLE-SOUTH</t>
  </si>
  <si>
    <t>SOMERSET ARTS ACADEMY</t>
  </si>
  <si>
    <t>SOUTH FLORIDA AUTISM CHARTER</t>
  </si>
  <si>
    <t>TAP PROGRAM FACILITIES</t>
  </si>
  <si>
    <t>TERRA ENVIRONMENTAL RESEARCH</t>
  </si>
  <si>
    <t>WESTLAND HIALEAH SENIOR HIGH</t>
  </si>
  <si>
    <t>WILLIAM H. TURNER TECHNICAL</t>
  </si>
  <si>
    <t>INSTRUCTIONAL SYSTEMWIDE</t>
  </si>
  <si>
    <t>PRE K - INTERVENTION</t>
  </si>
  <si>
    <t>ROBERT RENICK EDUCATION CTR</t>
  </si>
  <si>
    <t>DOROTHY M WALLACE COPE CENTER</t>
  </si>
  <si>
    <t>MIGRANT EDUCATION PROGRAM</t>
  </si>
  <si>
    <t>ALTERNATIVE OUTREACH PROGRAM</t>
  </si>
  <si>
    <t>ALTERNATIVE OUTREACH-EXT. YR</t>
  </si>
  <si>
    <t>BOOKER T. WASHINGTON SR. HIGH</t>
  </si>
  <si>
    <t>ROBERT MORGAN EDUCATIONAL CTR</t>
  </si>
  <si>
    <t>ARCHIMEDEAN UPPER CONSERV CHAR</t>
  </si>
  <si>
    <t>CITY OF HIALEAH EDUCATION ACAD</t>
  </si>
  <si>
    <t>RONALD W REAGAN/DORAL SENIOR</t>
  </si>
  <si>
    <t>HIALEAH GARDENS SENIOR</t>
  </si>
  <si>
    <t>DR MICHAEL M KROP SENIOR HIGH</t>
  </si>
  <si>
    <t>HIALEAH-MIAMI LAKES SENIOR</t>
  </si>
  <si>
    <t>JOHN A FERGUSON SENIOR HIGH</t>
  </si>
  <si>
    <t>HIALEAH SENIOR</t>
  </si>
  <si>
    <t>SCHOOL FOR ADV STUDIES SOUTH</t>
  </si>
  <si>
    <t>DESIGN &amp; ARCHITECTURE SENIOR</t>
  </si>
  <si>
    <t>SCHOOL FOR ADVANCED STUDIES NO</t>
  </si>
  <si>
    <t>7059</t>
  </si>
  <si>
    <t>7058</t>
  </si>
  <si>
    <t>YOUNG MENS PREPARATORY ACADEMY</t>
  </si>
  <si>
    <t>YOUNG WOMEN'S PREPARATORY ACAD</t>
  </si>
  <si>
    <t>7053</t>
  </si>
  <si>
    <t>7048</t>
  </si>
  <si>
    <t>SOMERSET ACADEMY CHARTER HIGH</t>
  </si>
  <si>
    <t>SCHOOL FOR ADVANCED STUDIES WC</t>
  </si>
  <si>
    <t>LAWRENCE ACADEMY SENIOR</t>
  </si>
  <si>
    <t>7033</t>
  </si>
  <si>
    <t>INTEGRATED ACADEMICS (SIATECH)</t>
  </si>
  <si>
    <t>7029</t>
  </si>
  <si>
    <t>MATER ACADEMY HIGH-INTL STUDIE</t>
  </si>
  <si>
    <t>7024</t>
  </si>
  <si>
    <t>MATER ACADEMY LAKES HIGH SCH</t>
  </si>
  <si>
    <t>AMERICAN SENIOR</t>
  </si>
  <si>
    <t>DORAL PERFORMING ARTS ACADEMY</t>
  </si>
  <si>
    <t>MIAMI-DADE ONLINE ACADEMY</t>
  </si>
  <si>
    <t>7001</t>
  </si>
  <si>
    <t>LAMAR LOUISE CURRY MIDDLE SCH</t>
  </si>
  <si>
    <t>GEORGE WASHINGTON CARVER</t>
  </si>
  <si>
    <t>ASPIRA EUGENIO MARIA DE HOSTOS</t>
  </si>
  <si>
    <t>ASPIRA SOUTH YOUTH LEADERSHIP</t>
  </si>
  <si>
    <t>6053</t>
  </si>
  <si>
    <t>6045</t>
  </si>
  <si>
    <t>DORAL ACADEMY CHARTER MIDDLE</t>
  </si>
  <si>
    <t>RENAISSANCE MIDDLE CHARTER</t>
  </si>
  <si>
    <t>PINECREST ACADEMY CHARTER MIDD</t>
  </si>
  <si>
    <t>6013</t>
  </si>
  <si>
    <t>ARCHIMEDEAN CONSERVATORY</t>
  </si>
  <si>
    <t>CHARLES DAVID WYCHE JR ELEM</t>
  </si>
  <si>
    <t>DR. EDWARD L. WHIGHAM</t>
  </si>
  <si>
    <t>NATHAN YOUNG ELEMENTARY</t>
  </si>
  <si>
    <t>WHISPERING PINES ELEMENTARY</t>
  </si>
  <si>
    <t>PHILLIS WHEATLEY ELEMENTARY</t>
  </si>
  <si>
    <t>HENRY S. WEST LABORATORY SCHL</t>
  </si>
  <si>
    <t>WEST HOMESTEAD ELEMENTARY</t>
  </si>
  <si>
    <t>MAE WALTERS ELEMENTARY</t>
  </si>
  <si>
    <t>VILLAGE GREEN ELEMENTARY</t>
  </si>
  <si>
    <t>TWIN LAKES ELEMENTARY</t>
  </si>
  <si>
    <t>FRANCES S. TUCKER ELEMENTARY</t>
  </si>
  <si>
    <t>TROPICAL ELEMENTARY</t>
  </si>
  <si>
    <t>TREASURE ISLAND ELEMENTARY</t>
  </si>
  <si>
    <t>SYLVANIA HEIGHTS ELEMENTARY</t>
  </si>
  <si>
    <t>SWEETWATER ELEMENTARY</t>
  </si>
  <si>
    <t>SUNSET PARK ELEMENTARY</t>
  </si>
  <si>
    <t>SUNSET ELEMENTARY</t>
  </si>
  <si>
    <t>E.W.F. STIRRUP ELEMENTARY</t>
  </si>
  <si>
    <t>SPRINGVIEW ELEMENTARY</t>
  </si>
  <si>
    <t>SOUTHSIDE ELEMENTARY</t>
  </si>
  <si>
    <t>SOUTH HIALEAH ELEMENTARY</t>
  </si>
  <si>
    <t>N. DADE CTR FOR MODERN LANG</t>
  </si>
  <si>
    <t>SNAPPER CREEK ELEMENTARY</t>
  </si>
  <si>
    <t>SOUTH POINTE ELEMENTARY</t>
  </si>
  <si>
    <t>SKYWAY ELEMENTARY</t>
  </si>
  <si>
    <t>DR. CARLOS J FINLAY ELEMENTARY</t>
  </si>
  <si>
    <t>SILVER BLUFF ELEMENTARY</t>
  </si>
  <si>
    <t>5032</t>
  </si>
  <si>
    <t>5025</t>
  </si>
  <si>
    <t>BEN SHEPPARD ELEMENTARY</t>
  </si>
  <si>
    <t>5007</t>
  </si>
  <si>
    <t>DAVID LAWRENCE JR K-8 CENTER</t>
  </si>
  <si>
    <t>SHENANDOAH ELEMENTARY</t>
  </si>
  <si>
    <t>SHADOWLAWN ELEMENTARY</t>
  </si>
  <si>
    <t>SEMINOLE ELEMENTARY</t>
  </si>
  <si>
    <t>SCOTT LAKE ELEMENTARY</t>
  </si>
  <si>
    <t>SANTA CLARA ELEMENTARY</t>
  </si>
  <si>
    <t>GERTRUDE EDELMAN/SABAL PALM EL</t>
  </si>
  <si>
    <t>ROYAL PALM ELEMENTARY</t>
  </si>
  <si>
    <t>ROYAL GREEN ELEMENTARY</t>
  </si>
  <si>
    <t>ROCKWAY ELEMENTARY</t>
  </si>
  <si>
    <t>JANE ROBERTS K-8 CENTER</t>
  </si>
  <si>
    <t>RIVERSIDE ELEMENTARY</t>
  </si>
  <si>
    <t>ETHEL F BECKFORD/RICHMOND ELEM</t>
  </si>
  <si>
    <t>REDONDO ELEMENTARY</t>
  </si>
  <si>
    <t>REDLAND ELEMENTARY</t>
  </si>
  <si>
    <t>RAINBOW PARK ELEMENTARY</t>
  </si>
  <si>
    <t>POINCIANA PARK ELEMENTARY</t>
  </si>
  <si>
    <t>HENRY E.S. REEVES ELEMENTARY</t>
  </si>
  <si>
    <t>PINE VILLA ELEMENTARY</t>
  </si>
  <si>
    <t>PINE LAKE ELEMENTARY</t>
  </si>
  <si>
    <t>PINECREST ELEMENTARY</t>
  </si>
  <si>
    <t>KELSEY L. PHARR ELEMENTARY</t>
  </si>
  <si>
    <t>PERRINE ELEMENTARY</t>
  </si>
  <si>
    <t>PARKWAY ELEMENTARY</t>
  </si>
  <si>
    <t>PARKVIEW ELEMENTARY</t>
  </si>
  <si>
    <t>PALM SPRINGS NORTH ELEMENTARY</t>
  </si>
  <si>
    <t>PALM SPRINGS ELEMENTARY</t>
  </si>
  <si>
    <t>PALM LAKES ELEMENTARY</t>
  </si>
  <si>
    <t>PALMETTO ELEMENTARY</t>
  </si>
  <si>
    <t>ORCHARD VILLA ELEMENTARY</t>
  </si>
  <si>
    <t>DR. ROBERT B. INGRAM EL</t>
  </si>
  <si>
    <t>OLYMPIA HEIGHTS ELEMENTARY</t>
  </si>
  <si>
    <t>OLINDA ELEMENTARY</t>
  </si>
  <si>
    <t>OJUS ELEMENTARY</t>
  </si>
  <si>
    <t>4031</t>
  </si>
  <si>
    <t>OAK GROVE ELEMENTARY</t>
  </si>
  <si>
    <t>NORWOOD ELEMENTARY</t>
  </si>
  <si>
    <t>MIAMI CHILDREN'S MUSEUM</t>
  </si>
  <si>
    <t>4000</t>
  </si>
  <si>
    <t>NORTH TWIN LAKES ELEMENTARY</t>
  </si>
  <si>
    <t>NORTH MIAMI ELEMENTARY</t>
  </si>
  <si>
    <t>NORTH HIALEAH ELEMENTARY</t>
  </si>
  <si>
    <t>NORTH GLADE ELEMENTARY</t>
  </si>
  <si>
    <t>BARBARA HAWKINS ELEMENTARY</t>
  </si>
  <si>
    <t>NORTH BEACH ELEMENTARY</t>
  </si>
  <si>
    <t>NORLAND ELEMENTARY</t>
  </si>
  <si>
    <t>NATURAL BRIDGE ELEMENTARY</t>
  </si>
  <si>
    <t>MYRTLE GROVE ELEMENTARY</t>
  </si>
  <si>
    <t>ROBERT RUSSA MOTON ELEMENTARY</t>
  </si>
  <si>
    <t>MORNINGSIDE ELEMENTARY</t>
  </si>
  <si>
    <t>PHYLLIS RUTH MILLER ELEMENTARY</t>
  </si>
  <si>
    <t>M.A. MILAM K-8 CENTER</t>
  </si>
  <si>
    <t>MIAMI SPRINGS ELEMENTARY</t>
  </si>
  <si>
    <t>MIAMI SHORES ELEMENTARY</t>
  </si>
  <si>
    <t>MIAMI PARK ELEMENTARY</t>
  </si>
  <si>
    <t>MIAMI HEIGHTS ELEMENTARY</t>
  </si>
  <si>
    <t>MIAMI GARDENS ELEMENTARY</t>
  </si>
  <si>
    <t>MELROSE ELEMENTARY</t>
  </si>
  <si>
    <t>MEADOWLANE ELEMENTARY</t>
  </si>
  <si>
    <t>WESLEY MATTHEWS ELEMENTARY</t>
  </si>
  <si>
    <t>LUDLAM ELEMENTARY</t>
  </si>
  <si>
    <t>TOUSSAINT L'OUVERTURE ELEM</t>
  </si>
  <si>
    <t>LORAH PARK ELEMENTARY</t>
  </si>
  <si>
    <t>LIBERTY CITY ELEMENTARY</t>
  </si>
  <si>
    <t>LAURA C. SAUNDERS ELEMENTARY</t>
  </si>
  <si>
    <t>WILLIAM LEHMAN ELEMENTARY</t>
  </si>
  <si>
    <t>LAKEVIEW ELEMENTARY</t>
  </si>
  <si>
    <t>LAKE STEVENS ELEMENTARY</t>
  </si>
  <si>
    <t>KINLOCH PARK ELEMENTARY</t>
  </si>
  <si>
    <t>KENSINGTON PARK ELEMENTARY</t>
  </si>
  <si>
    <t>KENDALE LAKES ELEMENTARY</t>
  </si>
  <si>
    <t>KENDALE ELEMENTARY</t>
  </si>
  <si>
    <t>HOWARD DRIVE ELEMENTARY</t>
  </si>
  <si>
    <t>THENA C. CROWDER ELEMENTARY</t>
  </si>
  <si>
    <t>OLIVER HOOVER ELEMENTARY</t>
  </si>
  <si>
    <t>ZORA NEALE HURSTON ELEMENTARY</t>
  </si>
  <si>
    <t>VIRGINIA A BOONE/HIGHLAND OAKS</t>
  </si>
  <si>
    <t>HIBISCUS ELEMENTARY</t>
  </si>
  <si>
    <t>WEST HIALEAH GARDENS ELEM</t>
  </si>
  <si>
    <t>HIALEAH ELEMENTARY</t>
  </si>
  <si>
    <t>ENEIDA MASSAS HARTNER ELEM</t>
  </si>
  <si>
    <t>JOE HALL ELEMENTARY</t>
  </si>
  <si>
    <t>CHARLES R. HADLEY ELEMENTARY</t>
  </si>
  <si>
    <t>GULFSTREAM ELEMENTARY</t>
  </si>
  <si>
    <t>GREYNOLDS PARK ELEMENTARY</t>
  </si>
  <si>
    <t>GREENGLADE ELEMENTARY</t>
  </si>
  <si>
    <t>GRATIGNY ELEMENTARY</t>
  </si>
  <si>
    <t>SPANISH LAKE ELEMENTARY</t>
  </si>
  <si>
    <t>JOELLA C. GOOD ELEMENTARY</t>
  </si>
  <si>
    <t>GOLDEN GLADES ELEMENTARY</t>
  </si>
  <si>
    <t>JACK D. GORDON ELEMENTARY</t>
  </si>
  <si>
    <t>HIALEAH GARDENS ELEMENTARY</t>
  </si>
  <si>
    <t>FULFORD ELEMENTARY</t>
  </si>
  <si>
    <t>GLORIA FLOYD ELEMENTARY</t>
  </si>
  <si>
    <t>2012</t>
  </si>
  <si>
    <t>2007</t>
  </si>
  <si>
    <t>FLORIDA CITY ELEMENTARY</t>
  </si>
  <si>
    <t>FLAMINGO ELEMENTARY</t>
  </si>
  <si>
    <t>HENRY M. FLAGLER ELEMENTARY</t>
  </si>
  <si>
    <t>FLAGAMI ELEMENTARY</t>
  </si>
  <si>
    <t>DANTE B. FASCELL ELEMENTARY</t>
  </si>
  <si>
    <t>FAIRLAWN ELEMENTARY</t>
  </si>
  <si>
    <t>DAVID FAIRCHILD ELEMENTARY</t>
  </si>
  <si>
    <t>CHRISTINA M. EVE ELEMENTARY</t>
  </si>
  <si>
    <t>EMERSON ELEMENTARY</t>
  </si>
  <si>
    <t>EDISON PARK ELEMENTARY</t>
  </si>
  <si>
    <t>EARLINGTON HEIGHTS ELEMENTARY</t>
  </si>
  <si>
    <t>AMELIA EARHART ELEMENTARY</t>
  </si>
  <si>
    <t>JOHN G. DUPUIS ELEMENTARY</t>
  </si>
  <si>
    <t>PAUL LAURENCE DUNBAR ELEM</t>
  </si>
  <si>
    <t>CHARLES R. DREW ELEMENTARY</t>
  </si>
  <si>
    <t>FREDERICK DOUGLASS ELEMENTARY</t>
  </si>
  <si>
    <t>CYPRESS ELEMENTARY</t>
  </si>
  <si>
    <t>CUTLER RIDGE ELEMENTARY</t>
  </si>
  <si>
    <t>CRESTVIEW ELEMENTARY</t>
  </si>
  <si>
    <t>CORAL TERRACE ELEMENTARY</t>
  </si>
  <si>
    <t>CORAL REEF ELEMENTARY</t>
  </si>
  <si>
    <t>1017</t>
  </si>
  <si>
    <t>1014</t>
  </si>
  <si>
    <t>CORAL PARK ELEMENTARY</t>
  </si>
  <si>
    <t>AVENTURA CITY OF EXCELLENCE</t>
  </si>
  <si>
    <t>COMSTOCK ELEMENTARY</t>
  </si>
  <si>
    <t>COLONIAL DRIVE ELEMENTARY</t>
  </si>
  <si>
    <t>COCONUT GROVE ELEMENTARY</t>
  </si>
  <si>
    <t>CLAUDE PEPPER ELEMENTARY</t>
  </si>
  <si>
    <t>CITRUS GROVE ELEMENTARY</t>
  </si>
  <si>
    <t>WILLIAM A. CHAPMAN ELEMENTARY</t>
  </si>
  <si>
    <t>GEORGE WASHINGTON CARVER ELEM</t>
  </si>
  <si>
    <t>CAROL CITY ELEMENTARY</t>
  </si>
  <si>
    <t>CALUSA ELEMENTARY</t>
  </si>
  <si>
    <t>CARIBBEAN ELEMENTARY</t>
  </si>
  <si>
    <t>BUNCHE PARK ELEMENTARY</t>
  </si>
  <si>
    <t>W.J. BRYAN ELEMENTARY</t>
  </si>
  <si>
    <t>BROADMOOR ELEMENTARY</t>
  </si>
  <si>
    <t>BRENTWOOD ELEMENTARY</t>
  </si>
  <si>
    <t>BLUE LAKES ELEMENTARY</t>
  </si>
  <si>
    <t>VAN E. BLANTON ELEMENTARY</t>
  </si>
  <si>
    <t>RENAISSANCE ELEMENTARY CHARTER</t>
  </si>
  <si>
    <t>SOMERSET ACADEMY CHARTER ELEM</t>
  </si>
  <si>
    <t>0339</t>
  </si>
  <si>
    <t>SOMERSET ACADEMY(SILVER PALMS)</t>
  </si>
  <si>
    <t>BISCAYNE ELEMENTARY</t>
  </si>
  <si>
    <t>BENT TREE ELEMENTARY</t>
  </si>
  <si>
    <t>BEL-AIRE ELEMENTARY</t>
  </si>
  <si>
    <t>RUTH K BROAD/BAY HARBOR K-8</t>
  </si>
  <si>
    <t>0215</t>
  </si>
  <si>
    <t>DR. MANUEL C. BARREIRO ELEM</t>
  </si>
  <si>
    <t>BANYAN ELEMENTARY</t>
  </si>
  <si>
    <t>AVOCADO ELEMENTARY</t>
  </si>
  <si>
    <t>NORMA BUTLER BOSSARD ELEM</t>
  </si>
  <si>
    <t>DR ROLANDO ESPINOSA K-8</t>
  </si>
  <si>
    <t>AUBURNDALE ELEMENTARY</t>
  </si>
  <si>
    <t>MAYA ANGELOU ELEMENTARY</t>
  </si>
  <si>
    <t>ARCOLA LAKE ELEMENTARY</t>
  </si>
  <si>
    <t>BOB GRAHAM EDUCATION CTR</t>
  </si>
  <si>
    <t>LENORA B. SMITH ELEMENTARY</t>
  </si>
  <si>
    <t>CORAL REEF MONTESSORI ACAD CH</t>
  </si>
  <si>
    <t>AIR BASE ELEMENTARY</t>
  </si>
  <si>
    <t>JESSE J MCCRARY JR ELEMENTARY</t>
  </si>
  <si>
    <t>CORAL REEF MONTESSORI ACADEMY CHART</t>
  </si>
  <si>
    <t>SUMMERVILLE ADVANTAGE ACADEMY</t>
  </si>
  <si>
    <t>NORMA BUTLER BOSSARD ELEMENTARY SCH</t>
  </si>
  <si>
    <t>DR. MANUEL C. BARREIRO ELEMENTARY S</t>
  </si>
  <si>
    <t>LAWRENCE ACADEMY ELEMENTARY CHARTER</t>
  </si>
  <si>
    <t>SOMERSET ACAD CHARTER ELEM SCHOOL S</t>
  </si>
  <si>
    <t>RENAISSANCE ELEMENTARY CHARTER SCHO</t>
  </si>
  <si>
    <t>VAN E. BLANTON ELEMENTARY SCHL</t>
  </si>
  <si>
    <t>WILLIAM A. CHAPMAN ELEM. SCHL</t>
  </si>
  <si>
    <t>CLAUDE PEPPER ELEMENTARY SCHL</t>
  </si>
  <si>
    <t>COCONUT GROVE ELEMENTARY SCHL</t>
  </si>
  <si>
    <t>COLONIAL DRIVE ELEMENTARY SCHL</t>
  </si>
  <si>
    <t>ADVANCED LEARNING CHARTER SCHOOL</t>
  </si>
  <si>
    <t>MATER ACADEMY OF INTERNATIONAL STUD</t>
  </si>
  <si>
    <t>CORAL TERRACE ELEMENTARY SCHL</t>
  </si>
  <si>
    <t>FREDERICK R. DOUGLASS ELEM.</t>
  </si>
  <si>
    <t>CHARLES R DREW ELEMENTARY SCHL</t>
  </si>
  <si>
    <t>PAUL LAURENCE DUNBAR ELEM.SCHL</t>
  </si>
  <si>
    <t>JOHN G. DUPUIS ELEMENTARY SCHL</t>
  </si>
  <si>
    <t>AMELIA EARHART ELEMENTARY SCHL</t>
  </si>
  <si>
    <t>EARLINGTON HEIGHTS ELEM. SCHL</t>
  </si>
  <si>
    <t>LILLIE C. EVANS ELEM. SCHOOL</t>
  </si>
  <si>
    <t>CHRISTINA M. EVE ELEM. SCHOOL</t>
  </si>
  <si>
    <t>DANTE B. FASCELL ELEM. SCHOOL</t>
  </si>
  <si>
    <t>HENRY M. FLAGLER ELEM. SCHOOL</t>
  </si>
  <si>
    <t>BENJAMIN FRANKLIN ELEM. SCHOOL</t>
  </si>
  <si>
    <t>THEODORE R. AND THELMA A. GIBSON CH</t>
  </si>
  <si>
    <t>HIALEAH GARDENS ELEM. SCHOOL</t>
  </si>
  <si>
    <t>GOLDEN GLADES ELEMENTARY SCHL</t>
  </si>
  <si>
    <t>GREYNOLDS PARK ELEMENTARY SCHL</t>
  </si>
  <si>
    <t>CHARLES R HADLEY ELEM SCHOOL</t>
  </si>
  <si>
    <t>ENEIDA M. HARTNER ELEM. SCHOOL</t>
  </si>
  <si>
    <t>WEST HIALEAH GARDENS ELEMENTARY SCH</t>
  </si>
  <si>
    <t>VIRGINIA A BOONE-HIGHLAND OAKS</t>
  </si>
  <si>
    <t>ZORA NEALE HURSTON ELEMENTARY SCHOO</t>
  </si>
  <si>
    <t>OLIVER HOOVER ELEMENTARY SCHL</t>
  </si>
  <si>
    <t>THENA CROWDER ELEMENTARY SCHL</t>
  </si>
  <si>
    <t>MADIE IVES COMMUNITY ELEMENTARY SCH</t>
  </si>
  <si>
    <t>KENDALE LAKES ELEMENTARY SCHL</t>
  </si>
  <si>
    <t>KENSINGTON PARK ELEM. SCHOOL</t>
  </si>
  <si>
    <t>LAURA C. SAUNDERS ELEM. SCHOOL</t>
  </si>
  <si>
    <t>TOUSSAINT L'OUVERTURE ELEM.</t>
  </si>
  <si>
    <t>WESLEY MATTHEWS ELEM. SCHOOL</t>
  </si>
  <si>
    <t>MIAMI GARDENS ELEMENTARY SCHL</t>
  </si>
  <si>
    <t>MIAMI HEIGHTS ELEMENTARY SCHL</t>
  </si>
  <si>
    <t>MIAMI SPRINGS ELEMENTARY SCHL</t>
  </si>
  <si>
    <t>PHYLLIS R. MILLER ELEM. SCHOOL</t>
  </si>
  <si>
    <t>ROBERT RUSSA MOTON ELEMENTARY SCHOO</t>
  </si>
  <si>
    <t>NATURAL BRIDGE ELEMENTARY SCHL</t>
  </si>
  <si>
    <t>BARBARA HAWKINS ELEM. SCHOOL</t>
  </si>
  <si>
    <t>NORTH HIALEAH ELEMENTARY SCHL</t>
  </si>
  <si>
    <t>MIAMI CHILDREN'S MUSEUM CHARTER SCH</t>
  </si>
  <si>
    <t>GATEWAY ENVIRONMENTAL K-8 LEARNING</t>
  </si>
  <si>
    <t>OLYMPIA HEIGHTS ELEM. SCHOOL</t>
  </si>
  <si>
    <t>DR. ROBERT B. INGRAM/OPA-LOCKA ELEM</t>
  </si>
  <si>
    <t>ORCHARD VILLA ELEMENTARY SCHL</t>
  </si>
  <si>
    <t>PALM SPRINGS NORTH ELEMENTARY SCHOO</t>
  </si>
  <si>
    <t>IRVING BEATRICE PESKOE ELEM.</t>
  </si>
  <si>
    <t>HENRY E.S. REEVES ELEM. SCHOOL</t>
  </si>
  <si>
    <t>POINCIANA PARK ELEMENTARY SCHL</t>
  </si>
  <si>
    <t>DR. GILBERT L. PORTER ELEM.</t>
  </si>
  <si>
    <t>ETHEL F. BECKFORD/RICHMOND ELE</t>
  </si>
  <si>
    <t>RIVERSIDE ELEM.COMMUN.SCHL.</t>
  </si>
  <si>
    <t>GERTRUDE K. EDLEMAN/SABAL PALM</t>
  </si>
  <si>
    <t>LINCOLN-MARTI CHARTER SCHOOLS HIALE</t>
  </si>
  <si>
    <t>LINCOLN-MARTI CHARTER SCHOOL LITTLE</t>
  </si>
  <si>
    <t>EXCELSIOR LANGUAGE ACADEMY OF HIALE</t>
  </si>
  <si>
    <t>ERNEST R. GRAHAM ELEM. SCHOOL</t>
  </si>
  <si>
    <t>DR. CARLOS J. FINLAY ELEM.</t>
  </si>
  <si>
    <t>SNAPPER CREEK ELEMENTARY SCHL</t>
  </si>
  <si>
    <t>SYLVANIA HEIGHTS ELEM. SCHOOL</t>
  </si>
  <si>
    <t>TREASURE ISLAND ELEM. SCHOOL</t>
  </si>
  <si>
    <t>FRANCES S. TUCKER ELEM. SCHOOL</t>
  </si>
  <si>
    <t>VILLAGE GREEN ELEMENTARY SCHL</t>
  </si>
  <si>
    <t>MAE M. WALTERS ELEMENTARY SCHL</t>
  </si>
  <si>
    <t>WEST HOMESTEAD ELEMENTARY SCHL</t>
  </si>
  <si>
    <t>DR. HENRY W. MACK/WEST LITTLE RIVER</t>
  </si>
  <si>
    <t>CARRIE P. MEEK/WESTVIEW ELEMENTARY</t>
  </si>
  <si>
    <t>PHYLLIS WHEATLEY ELEM. SCHOOL</t>
  </si>
  <si>
    <t>WHISPERING PINES ELEM. SCHOOL</t>
  </si>
  <si>
    <t>NATHAN B. YOUNG ELEM. SCHOOL</t>
  </si>
  <si>
    <t>DR. EDWARD L. WHIGHAM ELEM.</t>
  </si>
  <si>
    <t>CHARLES DAVID WYCHE JR ELEMENTARY</t>
  </si>
  <si>
    <t>INTL. STUDIES CHARTER MIDDLE</t>
  </si>
  <si>
    <t>INTL. STUDIES CHARTER SENIOR</t>
  </si>
  <si>
    <t>YWAACD@JRE LEE OPPORTUNITY SCHOOL</t>
  </si>
  <si>
    <t>DOCTORS CHARTER SCHOOL OF MIAMI SHO</t>
  </si>
  <si>
    <t>LIFE SKILLS CENTER MIAMI-DADE COUNT</t>
  </si>
  <si>
    <t>MATER ACADEMY HIGH OF INTERNATIONAL</t>
  </si>
  <si>
    <t>TERRA ENVIRONMENTAL RESEARCH INSTIT</t>
  </si>
  <si>
    <t>LAWRENCE ACADEMY SENIOR HIGH CHARTE</t>
  </si>
  <si>
    <t>LAW ENFORCEMENT OFFICERS MEMORIAL H</t>
  </si>
  <si>
    <t>MATER ACADEMY EAST CHARTER HIGH SCH</t>
  </si>
  <si>
    <t>SOMERSET ACADEMY HIGH SCHOOL SOUTH</t>
  </si>
  <si>
    <t>SOMERSET ACADEMY CHARTER HIGH SCHOO</t>
  </si>
  <si>
    <t>PINECREST PREPARATORY ACADEMY CHART</t>
  </si>
  <si>
    <t>MAVERICKS HIGH OF NORTH MIAMI DADE</t>
  </si>
  <si>
    <t>MAVERICKS HIGH OF SOUTH MIAMI DADE</t>
  </si>
  <si>
    <t>MIAMI COMMUNITY CHARTER HIGH SCHOOL</t>
  </si>
  <si>
    <t>HERBERT A. AMMONS MIDDLE SCHL</t>
  </si>
  <si>
    <t>SOMERSET ACADEMY CHARTER MIDDLE SCH</t>
  </si>
  <si>
    <t>RONALD W. REAGAN/DORAL SENIOR HIGH</t>
  </si>
  <si>
    <t>SOMERSET ACADEMY CHARTER MIDDLE S H</t>
  </si>
  <si>
    <t>YMAACD @ MACARTHUR NORTH</t>
  </si>
  <si>
    <t>PINECREST ACADEMY CHARTER MIDDLE SC</t>
  </si>
  <si>
    <t>ARCHIMEDEAN UPPER CONSERVATORY CHAR</t>
  </si>
  <si>
    <t>INTERNATIONAL STUDIES CHARTER MIDDL</t>
  </si>
  <si>
    <t>MATER ACAD MIDDLE SCHOOL INTERNAT S</t>
  </si>
  <si>
    <t>MIAMI COMMUNITY CHARTER MIDDLE SCHO</t>
  </si>
  <si>
    <t>RIVER CITIES COMMUNITY CHARTER SCHO</t>
  </si>
  <si>
    <t>ASPIRA SOUTH YOUTH LEADERSHIP CHART</t>
  </si>
  <si>
    <t>ASPIRA EUGENIO MARIA DE HOSTOS CHAR</t>
  </si>
  <si>
    <t>WILLIAM H. TURNER TECHNICAL ARTS HI</t>
  </si>
  <si>
    <t>GEORGE WASHINGTON CARVER MIDDLE SCH</t>
  </si>
  <si>
    <t>YMAACD @ MACARTHUR SOUTH</t>
  </si>
  <si>
    <t>FELIX VARELA SENIOR HIGH SCHL</t>
  </si>
  <si>
    <t>HERE'S HELP</t>
  </si>
  <si>
    <t>HIGHLAND PARK SIPP/SART</t>
  </si>
  <si>
    <t>SOMERSET ACADEMY MIDDLE COUNTRY PAL</t>
  </si>
  <si>
    <t>SOMERSET ACADEMY CHARTER MIDDLE SOU</t>
  </si>
  <si>
    <t>MIAMI BEHAVIORAL HEALTH CENTER- JAR</t>
  </si>
  <si>
    <t>VILLAGE SOUTH (GIRLS)</t>
  </si>
  <si>
    <t>ACADEMY FOR COMMUNITY ED (ACE)</t>
  </si>
  <si>
    <t>YWAACD@JAN MANN OPPORTUNITY SCHOOL</t>
  </si>
  <si>
    <t>PARKWAY MIDDLE COMMUNITY SCHL</t>
  </si>
  <si>
    <t>LAMAR LOUISE CURRY MIDDLE SCHL</t>
  </si>
  <si>
    <t>SCHOOL FOR ADVANCED STUDIES - SOUTH</t>
  </si>
  <si>
    <t>SCHOOL FOR ADVANCED STUDIES HOMESTE</t>
  </si>
  <si>
    <t>E</t>
  </si>
  <si>
    <t>Grade 2010</t>
  </si>
  <si>
    <t>Grade 2009</t>
  </si>
  <si>
    <t>Grade 2008</t>
  </si>
  <si>
    <t>Grade 2007</t>
  </si>
  <si>
    <t>Grade 2006</t>
  </si>
  <si>
    <t>Grade 2005</t>
  </si>
  <si>
    <t>Grade 2004</t>
  </si>
  <si>
    <t>Grade 2003</t>
  </si>
  <si>
    <t>Grade 2002</t>
  </si>
  <si>
    <t>Grade 2001</t>
  </si>
  <si>
    <t>Grade 2000</t>
  </si>
  <si>
    <t>50% or More of Lowest 25% of Readers Making Learning Gains - 2010</t>
  </si>
  <si>
    <t>50% or More of Lowest 25% of Students Making Learning Gains in Math - 2010</t>
  </si>
  <si>
    <t>LAWRENCE ACADEMY ELEMENTARY CHARTER SCHOOL</t>
  </si>
  <si>
    <t>SOMERSET ACADEMY CHARTER ELEMENTARY SCHOOL (SOUTH HOMESTEAD)</t>
  </si>
  <si>
    <t>MATER ACADEMY OF INTERNATIONAL STUDIES</t>
  </si>
  <si>
    <t>SOMERSET ACADEMY ELEMENTARY SCHOOL SOUTH MIAMI CAMPUS</t>
  </si>
  <si>
    <t>THEODORE R. AND THELMA A. GIBSON CHARTER SCHOOL</t>
  </si>
  <si>
    <t>JESSE J. MCCRARY, JR. ELEMENTARY SCHOOL</t>
  </si>
  <si>
    <t>GATEWAY ENVIRONMENTAL K-8 LEARNING CENTER</t>
  </si>
  <si>
    <t>LINCOLN-MARTI CHARTER SCHOOLS HIALEAH CAMPUS</t>
  </si>
  <si>
    <t>LINCOLN-MARTI CHARTER SCHOOL LITTLE HAVANA CAMPUS</t>
  </si>
  <si>
    <t>EXCELSIOR LANGUAGE ACADEMY OF HIALEAH</t>
  </si>
  <si>
    <t>SOMERSET ACADEMY CHARTER MIDDLE SCHOOL (SOUTH HOMESTEAD)</t>
  </si>
  <si>
    <t>INTERNATIONAL STUDIES CHARTER MIDDLE SCHOOL</t>
  </si>
  <si>
    <t>SOMERSET ACADEMY CHARTER MIDDLE SCHOOL SOUTH MIAMI</t>
  </si>
  <si>
    <t>TERRA ENVIRONMENTAL RESEARCH INSTITUTE</t>
  </si>
  <si>
    <t>LAW ENFORCEMENT OFFICERS MEMORIAL HIGH SCHOOL</t>
  </si>
  <si>
    <t>SOMERSET ACADEMY HIGH SCHOOL (SOUTH CAMPUS)</t>
  </si>
  <si>
    <t>ALONZO AND TRACY MOURNING SENIOR HIGH BISCAYNE BAY CAMPUS</t>
  </si>
  <si>
    <t>PINECREST PREPARATORY ACADEMY CHARTER HIGH SCHOOL</t>
  </si>
  <si>
    <t>MAVERICKS HIGH, D. WADE'S SCHOOL OF NORTH MIAMI DADE</t>
  </si>
  <si>
    <t>MAVERICKS HIGH D WADE'S SCHOOL OF SOUTH MIAMI DADE</t>
  </si>
  <si>
    <t>13</t>
  </si>
  <si>
    <t>MIAMI CHILDREN'S MUSEUM CHARTER SCHOOL</t>
  </si>
  <si>
    <t>7853</t>
  </si>
  <si>
    <t>District Number</t>
  </si>
  <si>
    <t>District Name</t>
  </si>
  <si>
    <t>0410</t>
  </si>
  <si>
    <t>ACADEMIR CHARTER SCHOOL WEST</t>
  </si>
  <si>
    <t>2003</t>
  </si>
  <si>
    <t>BRIDGEPOINT ACADEMY</t>
  </si>
  <si>
    <t>3024</t>
  </si>
  <si>
    <t>FLORIDA INTERNATIONAL EL ACAD</t>
  </si>
  <si>
    <t>DR GILBERT L. PORTER ELEM</t>
  </si>
  <si>
    <t>SOMERSET GRACE ACADEMY</t>
  </si>
  <si>
    <t>5022</t>
  </si>
  <si>
    <t>BEN GAMLA CHARTER SCHL</t>
  </si>
  <si>
    <t>5043</t>
  </si>
  <si>
    <t>5047</t>
  </si>
  <si>
    <t>MATER ACADEMY (MIAMI BEACH)</t>
  </si>
  <si>
    <t>5048</t>
  </si>
  <si>
    <t>PINECREST ACADEMY (NORTH)</t>
  </si>
  <si>
    <t>ASPIRA RAUL A. MARTINEZ CHTR</t>
  </si>
  <si>
    <t>7050</t>
  </si>
  <si>
    <t>KEYS GATE CHARTER HIGH SCHL</t>
  </si>
  <si>
    <t>7054</t>
  </si>
  <si>
    <t>EXCELSIOR CHARTER HIGH SCHOOL</t>
  </si>
  <si>
    <t>7171</t>
  </si>
  <si>
    <t>MED ACAD SCIENCE &amp; TECHNOLOGY</t>
  </si>
  <si>
    <t>7571</t>
  </si>
  <si>
    <t>INTL STUDIES PREP ACADEMY</t>
  </si>
  <si>
    <t>7581</t>
  </si>
  <si>
    <t>IPREPARATORY ACADEMY</t>
  </si>
  <si>
    <t>Vocabulary</t>
  </si>
  <si>
    <t>Number: Fractions</t>
  </si>
  <si>
    <t>Reading Application</t>
  </si>
  <si>
    <t>% Earning Each Score Point</t>
  </si>
  <si>
    <t>Mean Score</t>
  </si>
  <si>
    <t>Unscorable %</t>
  </si>
  <si>
    <t>Percent Score 
3 and Above</t>
  </si>
  <si>
    <t>Percent Score 
4 and Above</t>
  </si>
  <si>
    <t>Geometry and Spatial Sense</t>
  </si>
  <si>
    <t>PRIMARY LEARNING CENTER</t>
  </si>
  <si>
    <t>Geometry and Measurement</t>
  </si>
  <si>
    <t>Number: Base Ten</t>
  </si>
  <si>
    <t>Total Points</t>
  </si>
  <si>
    <t>2009-10 High School Grades</t>
  </si>
  <si>
    <t>School Type Key: Type 03 = Regular High School; Type 04 = Combination School</t>
  </si>
  <si>
    <t>District-School Number</t>
  </si>
  <si>
    <t>FCAT Points Earned (Sum of Previous 9 Columns)</t>
  </si>
  <si>
    <t>HS Acceleration Participation % 2009</t>
  </si>
  <si>
    <t>HS Acceleration Participation % 2010</t>
  </si>
  <si>
    <t xml:space="preserve">Annual Growth/Decline for Acceleration Participation </t>
  </si>
  <si>
    <t xml:space="preserve">Acceleration Participation Total Points 2010 (Double Weighted) </t>
  </si>
  <si>
    <t>HS Acceleration Performance % 2009</t>
  </si>
  <si>
    <t>HS Acceleration Performance % 2010</t>
  </si>
  <si>
    <t>Annual Growth/Decline for Acceleration Performance</t>
  </si>
  <si>
    <t>Acceleration Performance Total Points 2010</t>
  </si>
  <si>
    <t>Graduation Rate 2009</t>
  </si>
  <si>
    <t>Graduation Rate 2010</t>
  </si>
  <si>
    <t>Annual Growth/Decline for Graduation Rate</t>
  </si>
  <si>
    <t>Graduation Rate Total Points 2010 (Double Weighted)</t>
  </si>
  <si>
    <t>At-Risk Graduation Rate 2009</t>
  </si>
  <si>
    <t>At-Risk Graduation Rate 2010</t>
  </si>
  <si>
    <t>Annual Growth/Decline for At-Risk Graduation Rate</t>
  </si>
  <si>
    <t>At-Risk Graduation Rate Total Points 2010</t>
  </si>
  <si>
    <t>Postsecondary Readiness Reading % 2009</t>
  </si>
  <si>
    <t>Postsecondary Readiness Reading % 2010</t>
  </si>
  <si>
    <t>Annual Growth/Decline for Readiness in Reading</t>
  </si>
  <si>
    <t>Postsecondary Readiness Reading Total Points 2010</t>
  </si>
  <si>
    <t>Postsecondary Readiness Math % 2009</t>
  </si>
  <si>
    <t>Postsecondary Readiness Math % 2010</t>
  </si>
  <si>
    <t>Annual Growth/Decline for Readiness in Math</t>
  </si>
  <si>
    <t>Postsecondary Readiness Math Total Points 2010</t>
  </si>
  <si>
    <t xml:space="preserve">High School Component Points Subtotal </t>
  </si>
  <si>
    <t>Weighting FCAT/HS Points</t>
  </si>
  <si>
    <t>Total Points      (FCAT Points + HS Points)</t>
  </si>
  <si>
    <t>Adequate Progress for At-Risk? (Yes/No)</t>
  </si>
  <si>
    <t>Grade 1999</t>
  </si>
  <si>
    <t>FRPL</t>
  </si>
  <si>
    <t>Minority%</t>
  </si>
  <si>
    <t>136040</t>
  </si>
  <si>
    <t>70/30</t>
  </si>
  <si>
    <t>137007</t>
  </si>
  <si>
    <t>50/50</t>
  </si>
  <si>
    <t>137009</t>
  </si>
  <si>
    <t>137011</t>
  </si>
  <si>
    <t>137018</t>
  </si>
  <si>
    <t>137020</t>
  </si>
  <si>
    <t>137022</t>
  </si>
  <si>
    <t>137037</t>
  </si>
  <si>
    <t>137049</t>
  </si>
  <si>
    <t>137051</t>
  </si>
  <si>
    <t>137055</t>
  </si>
  <si>
    <t>137071</t>
  </si>
  <si>
    <t>137081</t>
  </si>
  <si>
    <t>137101</t>
  </si>
  <si>
    <t>137111</t>
  </si>
  <si>
    <t>137121</t>
  </si>
  <si>
    <t>137131</t>
  </si>
  <si>
    <t>137141</t>
  </si>
  <si>
    <t>137151</t>
  </si>
  <si>
    <t>137160</t>
  </si>
  <si>
    <t>137161</t>
  </si>
  <si>
    <t>137201</t>
  </si>
  <si>
    <t>137231</t>
  </si>
  <si>
    <t>137241</t>
  </si>
  <si>
    <t>137251</t>
  </si>
  <si>
    <t>137271</t>
  </si>
  <si>
    <t>137301</t>
  </si>
  <si>
    <t>137341</t>
  </si>
  <si>
    <t>137361</t>
  </si>
  <si>
    <t>137371</t>
  </si>
  <si>
    <t>137381</t>
  </si>
  <si>
    <t>137391</t>
  </si>
  <si>
    <t>137411</t>
  </si>
  <si>
    <t>137431</t>
  </si>
  <si>
    <t>137461</t>
  </si>
  <si>
    <t>137511</t>
  </si>
  <si>
    <t>137531</t>
  </si>
  <si>
    <t>137541</t>
  </si>
  <si>
    <t>137591</t>
  </si>
  <si>
    <t>137601</t>
  </si>
  <si>
    <t>137701</t>
  </si>
  <si>
    <t>137721</t>
  </si>
  <si>
    <t>137731</t>
  </si>
  <si>
    <t>137741</t>
  </si>
  <si>
    <t>137751</t>
  </si>
  <si>
    <t>137781</t>
  </si>
  <si>
    <t>137791</t>
  </si>
  <si>
    <t>137829</t>
  </si>
  <si>
    <t>137901</t>
  </si>
  <si>
    <t>138121</t>
  </si>
  <si>
    <t>138171</t>
  </si>
  <si>
    <t>NORTH MIAMI BEACH SENIOR</t>
  </si>
  <si>
    <t>CORAL GABLES PREPARATORY ACAD</t>
  </si>
  <si>
    <t>LINCOLN-MARTI CS INT'L CAMPUS</t>
  </si>
  <si>
    <t>District</t>
  </si>
  <si>
    <t>Grade</t>
  </si>
  <si>
    <t>FLORIDA COMPREHENSIVE ASSESSMENT TEST (FCAT) 2011</t>
  </si>
  <si>
    <t>Grade 03-MATHEMATICS</t>
  </si>
  <si>
    <t>Grade 04-Math</t>
  </si>
  <si>
    <t>Grade 05-Math</t>
  </si>
  <si>
    <t>Grade 06-Math</t>
  </si>
  <si>
    <t>Grade 07-Math</t>
  </si>
  <si>
    <t>Grade 08-Math</t>
  </si>
  <si>
    <t>School Location</t>
  </si>
  <si>
    <t>Total Test Scores</t>
  </si>
  <si>
    <t>Mean Points Earned</t>
  </si>
  <si>
    <t>Mean Points Earned
By Content Area</t>
  </si>
  <si>
    <t>% in each Achievement Level</t>
  </si>
  <si>
    <t>By Content Area</t>
  </si>
  <si>
    <t>By Content</t>
  </si>
  <si>
    <t>Number: Operations, Problems, and Statistics</t>
  </si>
  <si>
    <t>Number: Operations and Problems</t>
  </si>
  <si>
    <t>Number: Base Ten and Fractions</t>
  </si>
  <si>
    <t>Expressions, Equations, and Statistics</t>
  </si>
  <si>
    <t>Fractions, Ratios, Proportional Relations, and Statistics</t>
  </si>
  <si>
    <t>Expressions and Equations</t>
  </si>
  <si>
    <t>Ratios and Proportional Relationships</t>
  </si>
  <si>
    <t>Statistics and Probability</t>
  </si>
  <si>
    <t>Expressions, Equations, and Functions</t>
  </si>
  <si>
    <t xml:space="preserve">Mean Developmental Scale Score </t>
  </si>
  <si>
    <t>Mean Scale Score (100-500)</t>
  </si>
  <si>
    <t>Percent Passing</t>
  </si>
  <si>
    <t>Number Sense, Concepts, and Operations</t>
  </si>
  <si>
    <t>Data Analysis and Probability</t>
  </si>
  <si>
    <t>DRS CHAR SCH OF MIA SHORES</t>
  </si>
  <si>
    <t>INTL STUDIES CHART HIGH SCH</t>
  </si>
  <si>
    <t>DORAL PERF ARTS &amp; ENTERTAIN</t>
  </si>
  <si>
    <t>DORAL PERFORMING ARTS &amp; ENTERTAINME</t>
  </si>
  <si>
    <t>MATER PERF ARTS &amp; ENTERTAIN</t>
  </si>
  <si>
    <t>MATER PERFORMING ARTS &amp; ENTERTAINME</t>
  </si>
  <si>
    <t>LIFE SKILLS CNTR MIAMI-DADE</t>
  </si>
  <si>
    <t>MATER ACADEMY LAKES HIGH SC</t>
  </si>
  <si>
    <t>MATER ACAD HS OF INTL STUDI</t>
  </si>
  <si>
    <t>TERRA ENV RES INSTITUTE</t>
  </si>
  <si>
    <t>SIATECH</t>
  </si>
  <si>
    <t>SCHOOL FOR INTEGRATED ACADEMICS</t>
  </si>
  <si>
    <t>LAW ENFOR OFFICERS MEMORIA</t>
  </si>
  <si>
    <t>LAWRENCE ACD SR HIGH CH</t>
  </si>
  <si>
    <t>MATER ACD EAST CH HIGH SC</t>
  </si>
  <si>
    <t>SOMERSET ACAD CHAR HIGH SCH</t>
  </si>
  <si>
    <t>ALONZO &amp; TRACY MOURNING SR</t>
  </si>
  <si>
    <t>WESTLAND HIALEAH SR HIGH S</t>
  </si>
  <si>
    <t>ALONZO TRACY MOURNING SENIOR HIGH B</t>
  </si>
  <si>
    <t>KEYS GATE CHARTER HIGH SCH</t>
  </si>
  <si>
    <t>G HOLMES BRADDOCK SENIOR</t>
  </si>
  <si>
    <t>PINECREST ACADEMY CHART HIG</t>
  </si>
  <si>
    <t>EXCELSIOR ACADEMY HIGH SCH</t>
  </si>
  <si>
    <t>YOUNG WOMENS PREP ACADEMY</t>
  </si>
  <si>
    <t>YOUNG MENS PREP ACADEMY</t>
  </si>
  <si>
    <t>MIAMI COMMUNITY CHARTER HIG</t>
  </si>
  <si>
    <t>MIAMI ARTS CHARTER SCHOOL</t>
  </si>
  <si>
    <t>MAVERICKS HIGH NORTH MIAMI</t>
  </si>
  <si>
    <t>MAVERICKS HIGH SOUTH MIAMI</t>
  </si>
  <si>
    <t>CORAL GABLES SENIOR SCHOOL</t>
  </si>
  <si>
    <t>DESIGN &amp; ARCHITECTURE SR</t>
  </si>
  <si>
    <t>CORAL REEF SENIOR HIGH SCH</t>
  </si>
  <si>
    <t>DR MICHAEL M KROP SENIOR</t>
  </si>
  <si>
    <t>HOMESTEAD SENIOR HIGH SCH</t>
  </si>
  <si>
    <t>MATER VILLAGE ACADEMY</t>
  </si>
  <si>
    <t>MEDICAL ACAD FOR SCI &amp; TECH</t>
  </si>
  <si>
    <t>HIALEAH GARDENS SENIOR HIGH</t>
  </si>
  <si>
    <t>MIAMI BEACH SENIOR HIGH SCH</t>
  </si>
  <si>
    <t>MIAMI CAROL CITY SENIOR HI</t>
  </si>
  <si>
    <t>RONALD W REAGAN/DORAL SR</t>
  </si>
  <si>
    <t>MIAMI CENTRAL SENIOR HIGH S</t>
  </si>
  <si>
    <t>CITY OF HIALEAH ED ACADEMY</t>
  </si>
  <si>
    <t>MIAMI CORAL PARK SENIOR HI</t>
  </si>
  <si>
    <t>MIAMI EDISON SENIOR HIGH S</t>
  </si>
  <si>
    <t>MIAMI JACKSON SENIOR HIGH S</t>
  </si>
  <si>
    <t>MIAMI KILLIAN SENIOR HIGH S</t>
  </si>
  <si>
    <t>ROBERT MORGAN ED CENTER</t>
  </si>
  <si>
    <t>MIAMI NORLAND SENIOR HIGH S</t>
  </si>
  <si>
    <t>MIAMI LAKES EDUCATIONAL CNT</t>
  </si>
  <si>
    <t>MIAMI NORTHWESTERN SENIOR</t>
  </si>
  <si>
    <t>MIAMI SPRINGS SENIOR HIGH S</t>
  </si>
  <si>
    <t>MIAMI SUNSET SENIOR HIGH SC</t>
  </si>
  <si>
    <t>NORTH MIAMI SENIOR HIGH SCH</t>
  </si>
  <si>
    <t>WILLIAM H TURNER TECH ARTS</t>
  </si>
  <si>
    <t>SOUTH DADE SENIOR HIGH SCH</t>
  </si>
  <si>
    <t>SOUTH MIAMI SENIOR HIGH SCH</t>
  </si>
  <si>
    <t>MIAMI SOUTHRIDGE SENIOR HIG</t>
  </si>
  <si>
    <t>FELIX VARELA SENIOR HIGH SC</t>
  </si>
  <si>
    <t>BOOKER T WASHINGTON SR HIGH</t>
  </si>
  <si>
    <t>HERES HELP         8017-601</t>
  </si>
  <si>
    <t>LITTLE HAVANA INST 8017-650</t>
  </si>
  <si>
    <t>MIAMI BRIDGE NORTH 8017-250</t>
  </si>
  <si>
    <t>RICHMOND PERRINE O 8017-750</t>
  </si>
  <si>
    <t>VILLAGE GIRLS UNIT 8017-126</t>
  </si>
  <si>
    <t>SECOND STUD SUCCESS8017-801</t>
  </si>
  <si>
    <t>SECOND STUD SUCCESS8017-803</t>
  </si>
  <si>
    <t>NEW WORLD SCHOOL OF THE ART</t>
  </si>
  <si>
    <t>DOROTHY M WALLACE COPE CNT</t>
  </si>
  <si>
    <t>ROBERT RENICK ED CENTER</t>
  </si>
  <si>
    <t>RUTH OWENS KRUSE ED CENTER</t>
  </si>
  <si>
    <t>SOMERSET ACADEMY ELEM SCHOOL S MIAM</t>
  </si>
  <si>
    <t>JESSE J. MCCRARY JR. ELEMENTARY SCH</t>
  </si>
  <si>
    <t>FLORIDA INTERNATIONAL ELEMENTARY SC</t>
  </si>
  <si>
    <t>SECONDARY STUDENT SUCCESS CENTER 80</t>
  </si>
  <si>
    <t>BEN GAMLA CHARTER SCHOOL SOUTH CAMP</t>
  </si>
  <si>
    <t>PINECREST ACADEMY / NORTH</t>
  </si>
  <si>
    <t>LINCOLN-MARTI CHARTER SCHOOL LEISUR</t>
  </si>
  <si>
    <t>G3</t>
  </si>
  <si>
    <t>G4</t>
  </si>
  <si>
    <t>G5</t>
  </si>
  <si>
    <t>G6</t>
  </si>
  <si>
    <t>G7</t>
  </si>
  <si>
    <t>G8</t>
  </si>
  <si>
    <t>CORAL REEF MONT ACAD CHARTE</t>
  </si>
  <si>
    <t>EUGENIA B THOMAS K-8 CENTER</t>
  </si>
  <si>
    <t>SUMMERVILLE ADVANTAGE ACAD</t>
  </si>
  <si>
    <t>LENORA BRAYNON SMITH EL</t>
  </si>
  <si>
    <t>SUNNY ISLES BEACH COMM CNT</t>
  </si>
  <si>
    <t>MIAMI COMMUNITY CHARTER SCH</t>
  </si>
  <si>
    <t>DR ROLANDO ESPINOSA K-8 CNT</t>
  </si>
  <si>
    <t>NORMA BUTLER BOSSARD EL</t>
  </si>
  <si>
    <t>DR MANUEL C BARREIRO ELEM</t>
  </si>
  <si>
    <t>LAWRENCE ACAD EL CHRT SCHL</t>
  </si>
  <si>
    <t>R K BROAD/BAY HARBOR  K-8</t>
  </si>
  <si>
    <t>ETHEL KOGER BECKHAM ELEM</t>
  </si>
  <si>
    <t>SOMERSET ACAD -SILVER PALMS</t>
  </si>
  <si>
    <t>SOMERSET ACAD -SO HOMESTEAD</t>
  </si>
  <si>
    <t>ARCH CREEK ELEMENTARY SCH</t>
  </si>
  <si>
    <t>PINECREST ACADEMY (SO CMP)</t>
  </si>
  <si>
    <t>RENAISSANCE ELEM CHART SCH</t>
  </si>
  <si>
    <t>VAN E BLANTON ELEMENTARY</t>
  </si>
  <si>
    <t>ACADEMIR CHARTER SCH WEST</t>
  </si>
  <si>
    <t>JAMES H BRIGHT ELEMENTARY</t>
  </si>
  <si>
    <t>WILLIAM J BRYAN ELEMENTARY</t>
  </si>
  <si>
    <t>GEORGE W CARVER ELEMENTARY</t>
  </si>
  <si>
    <t>WILLIAM A CHAPMAN ELEMENTAR</t>
  </si>
  <si>
    <t>THE CHART SCH AT WATERSTONE</t>
  </si>
  <si>
    <t>ADVANCED LEARNING CHARTER</t>
  </si>
  <si>
    <t>MATER ACAD OF INTL STUDIES</t>
  </si>
  <si>
    <t>FREDERICK DOUGLASS ELEM</t>
  </si>
  <si>
    <t>MARJORY STONEMAN DOUGLAS</t>
  </si>
  <si>
    <t>CHARLES R DREW ELEMENTARY</t>
  </si>
  <si>
    <t>PAUL LAURENCE DUNBAR EL</t>
  </si>
  <si>
    <t>JOHN G DUPUIS ELEMENTARY</t>
  </si>
  <si>
    <t>EARLINGTON HEIGHTS ELEM</t>
  </si>
  <si>
    <t>CHRISTINA M EVE ELEMENTARY</t>
  </si>
  <si>
    <t>DANTE B FASCELL ELEMENTARY</t>
  </si>
  <si>
    <t>HENRY M FLAGLER ELEMENTARY</t>
  </si>
  <si>
    <t>RICHARD ALLEN LEAD ACADEMY</t>
  </si>
  <si>
    <t>SOMERSET ACADEMY ELEM (SMC)</t>
  </si>
  <si>
    <t>THE GIBSON CHARTER SCHOOL</t>
  </si>
  <si>
    <t>JACK D GORDON ELM COMM</t>
  </si>
  <si>
    <t>JOELLA GOOD ELEMENTARY</t>
  </si>
  <si>
    <t>SPANISH LAKE ELEMENTARY SCH</t>
  </si>
  <si>
    <t>CHARLES R HADLEY ELEMENTARY</t>
  </si>
  <si>
    <t>V BOONE/HIGHLAND OAKS ELEM</t>
  </si>
  <si>
    <t>ZORA NEALE HURSTON ELEM</t>
  </si>
  <si>
    <t>WILLIAM H LEHMAN ELEMENTARY</t>
  </si>
  <si>
    <t>LAURA C SAUNDERS ELEM</t>
  </si>
  <si>
    <t>JESSE J MCCRARY, JR EL</t>
  </si>
  <si>
    <t>FLORIDA INTERNATIONAL ELEM</t>
  </si>
  <si>
    <t>TOUSSAINT L OUVERTURE ELEM</t>
  </si>
  <si>
    <t>FRANK CRAWFORD MARTIN K-8 C</t>
  </si>
  <si>
    <t>MARCUS A MILAM K-8 CENTER</t>
  </si>
  <si>
    <t>PHYLLIS R MILLER ELEM</t>
  </si>
  <si>
    <t>ROBERT RUSSA MOTON ELEM</t>
  </si>
  <si>
    <t>DOWNTOWN MIAMI CHARTER SCH</t>
  </si>
  <si>
    <t>BARBARA J HAWKINS ELEM</t>
  </si>
  <si>
    <t>MIAMI CHILDRENS MUSEUM CHT</t>
  </si>
  <si>
    <t>GATEWAY ENV K-8 LEARN CNT</t>
  </si>
  <si>
    <t>DR ROBERT B INGRAM ELEM</t>
  </si>
  <si>
    <t>PALM SPRINGS NORTH ELEM</t>
  </si>
  <si>
    <t>KELSEY L PHARR ELEMENTARY</t>
  </si>
  <si>
    <t>HENRY E S REEVES ELEMENTARY</t>
  </si>
  <si>
    <t>DR GILBERT L PORTER ELEM</t>
  </si>
  <si>
    <t>E F BECKFORD/RICHMOND ELEM</t>
  </si>
  <si>
    <t>JANE S ROBERTS K-8 CENTER</t>
  </si>
  <si>
    <t>G K EDELMAN/SABAL PALM ELEM</t>
  </si>
  <si>
    <t>DAVID LAWRENCE JR K-8 CNTR</t>
  </si>
  <si>
    <t>LINCOLN-MARTI CH (HIALEAH)</t>
  </si>
  <si>
    <t>BEN GAMLA CHRTR SCHL M BCH</t>
  </si>
  <si>
    <t>LINCOLN-MARTI CH (LTL HAVA)</t>
  </si>
  <si>
    <t>EXCELSIOR LANG ACD HIALEA</t>
  </si>
  <si>
    <t>LINCOLN MARTI LEISURE CITY</t>
  </si>
  <si>
    <t>MATER VILLAGE ACD M BEACH</t>
  </si>
  <si>
    <t>PINECREST ACADEMY N CAMPUS</t>
  </si>
  <si>
    <t>DR CARLOS J FINLAY ELEM</t>
  </si>
  <si>
    <t>NORTH DADE CNTR MOD LANG</t>
  </si>
  <si>
    <t>SOUTH MIAMI HEIGHTS ELEM</t>
  </si>
  <si>
    <t>E W F STIRRUP ELEMENTARY</t>
  </si>
  <si>
    <t>FRANCES S TUCKER EL</t>
  </si>
  <si>
    <t>MAE M WALTERS ELEMENTARY</t>
  </si>
  <si>
    <t>HENRY S WEST LABORATORY</t>
  </si>
  <si>
    <t>NATHAN B YOUNG ELEMENTARY</t>
  </si>
  <si>
    <t>DR EDWARD L WHIGHAM EL</t>
  </si>
  <si>
    <t>CHARLES DAVID WYCHE, JR</t>
  </si>
  <si>
    <t>HERBERT A AMMONS MIDDLE SC</t>
  </si>
  <si>
    <t>ARCHIMEDEAN MIDDLE CONSERV</t>
  </si>
  <si>
    <t>MATER EAST ACAD MIDDLE SCH</t>
  </si>
  <si>
    <t>MATER ACADEMY CHARTER MID S</t>
  </si>
  <si>
    <t>SOMERSET ACD CH MS (SO HO)</t>
  </si>
  <si>
    <t>ASPIRA YOUTH LEADERSHIP C S</t>
  </si>
  <si>
    <t>PINECREST ACADEMY CHR MID</t>
  </si>
  <si>
    <t>RENAISSANCE MID CHARTER SC</t>
  </si>
  <si>
    <t>DORAL ACADEMY CHR MID SCH</t>
  </si>
  <si>
    <t>PAUL W BELL MIDDLE SCHOOL</t>
  </si>
  <si>
    <t>MATER GARDENS ACADEMY MID</t>
  </si>
  <si>
    <t>INTERNATIONAL STUD CH MID</t>
  </si>
  <si>
    <t>MATER AC MID SCH INTL ST</t>
  </si>
  <si>
    <t>MIAMI COMMUNITY CH MID SC</t>
  </si>
  <si>
    <t>RIVER CITIES COMM CH SCH</t>
  </si>
  <si>
    <t>SOMERSET AC MID CH (SO MIA)</t>
  </si>
  <si>
    <t>ASPIRA SOUTH YOUTH LEAD CH</t>
  </si>
  <si>
    <t>CAMPBELL DRIVE MIDDLE SCH</t>
  </si>
  <si>
    <t>ASPIRA E M DE HOSTOS YOUTH</t>
  </si>
  <si>
    <t>GEORGE W CARVER MIDDLE SCH</t>
  </si>
  <si>
    <t>CHARLES R DREW MIDDLE SCH</t>
  </si>
  <si>
    <t>HENRY H FILER MIDDLE SCHOOL</t>
  </si>
  <si>
    <t>THOMAS JEFFERSON MIDDLE SC</t>
  </si>
  <si>
    <t>JOHN F KENNEDY MIDDLE SCH</t>
  </si>
  <si>
    <t>MAYS COMMUNITY MIDDLE SCH</t>
  </si>
  <si>
    <t>HOWARD D MCMILLAN MIDDLE S</t>
  </si>
  <si>
    <t>PARKWAY MIDDLE COMM SCHOOL</t>
  </si>
  <si>
    <t>HIALEAH GARDENS MIDDLE SCH</t>
  </si>
  <si>
    <t>JORGE MAS CANOSA MID SCHOOL</t>
  </si>
  <si>
    <t>RICHMOND HEIGHTS MIDDLE SCH</t>
  </si>
  <si>
    <t>SOUTH MIAMI MIDDLE COMM SCH</t>
  </si>
  <si>
    <t>W R THOMAS MIDDLE SCHOOL</t>
  </si>
  <si>
    <t>LAMAR LOUISE CURRY MIDDLE S</t>
  </si>
  <si>
    <t>INTERNATIONAL STUDIES PREP</t>
  </si>
  <si>
    <t>7812</t>
  </si>
  <si>
    <t>MIAMI BRIDGE SOUTH 8017-260</t>
  </si>
  <si>
    <t>7819</t>
  </si>
  <si>
    <t>BOYSTOWN           8017-851</t>
  </si>
  <si>
    <t>7823</t>
  </si>
  <si>
    <t>7826</t>
  </si>
  <si>
    <t>JACKSON CHILD      8017-100</t>
  </si>
  <si>
    <t>7832</t>
  </si>
  <si>
    <t>7833</t>
  </si>
  <si>
    <t>CITRUS HEALTH CRIS 8017-401</t>
  </si>
  <si>
    <t>TURNER/GUILFORD/KN 8017-351</t>
  </si>
  <si>
    <t>CITRUS HEALTH LOU  8017-403</t>
  </si>
  <si>
    <t>7860</t>
  </si>
  <si>
    <t>7861</t>
  </si>
  <si>
    <t>SECOND STUD SUCCESS8017-802</t>
  </si>
  <si>
    <t>7862</t>
  </si>
  <si>
    <t>7865</t>
  </si>
  <si>
    <t>HIS HOUSE          8017-325</t>
  </si>
  <si>
    <t>Grade 03-Reading</t>
  </si>
  <si>
    <t>Grade 04-Reading</t>
  </si>
  <si>
    <t>Grade 05-Reading</t>
  </si>
  <si>
    <t>Grade 06-Reading</t>
  </si>
  <si>
    <t>Grade 07-Reading</t>
  </si>
  <si>
    <t>Grade 08-Reading</t>
  </si>
  <si>
    <t>Grade 09-Reading</t>
  </si>
  <si>
    <t>Grade 10-Reading</t>
  </si>
  <si>
    <t>Literary Analysis</t>
  </si>
  <si>
    <t>Informational Text and Research Process</t>
  </si>
  <si>
    <t>Literary Analysis: Fiction and Nonfiction</t>
  </si>
  <si>
    <t>Literacy Analysis: Fiction and Nonfiction</t>
  </si>
  <si>
    <t>KEYS GATE CHARTER HIGH SCHOOL</t>
  </si>
  <si>
    <t>MEDICAL ACADEMY FOR SCIENCE/TECH @</t>
  </si>
  <si>
    <t>INTERNATIONAL STUDIES PREPARATORY A</t>
  </si>
  <si>
    <t>HIS HOUSE</t>
  </si>
  <si>
    <t>Grade 05-Science</t>
  </si>
  <si>
    <t>Grade 08-Science</t>
  </si>
  <si>
    <t>Grade 11-Science</t>
  </si>
  <si>
    <t xml:space="preserve">Physical and Chemical </t>
  </si>
  <si>
    <t>SCHOOL FOR ADVANCED STUDIES-WOLFSON</t>
  </si>
  <si>
    <t>SCHOOL FOR ADVANCED STUDIES NORTH</t>
  </si>
  <si>
    <t>I PREPARATORY ACADEMY</t>
  </si>
  <si>
    <t>CORAL GABLES PREPARATORY ACADEMY</t>
  </si>
  <si>
    <t>FLORIDA INTERNATIONAL ELEMENTARY ACADEMY</t>
  </si>
  <si>
    <t>BEN GAMLA CHARTER SCHOOL MIAMI BEACH</t>
  </si>
  <si>
    <t>LINCOLN-MARTI SCHOOLS INTERNATIONAL CAMPUS</t>
  </si>
  <si>
    <t>MATER ACADEMY MIAMI BEACH</t>
  </si>
  <si>
    <t>PINECREST ACADEMY (NORTH CAMPUS)</t>
  </si>
  <si>
    <t>ASPIRA RAUL ARNALDO MARTINEZ CHARTER SCHOOL</t>
  </si>
  <si>
    <t>SUNSHINE STATE STANDARDS</t>
  </si>
  <si>
    <t>Grade 04-Writing</t>
  </si>
  <si>
    <t>Grade 08-Writing</t>
  </si>
  <si>
    <t>Grade 10-Writing</t>
  </si>
  <si>
    <t>Number of Points Possible = 6</t>
  </si>
  <si>
    <t>Type of Writing = Expository</t>
  </si>
  <si>
    <t xml:space="preserve">STATE </t>
  </si>
  <si>
    <t>JACKSON SIPP/CHILD CRISIS</t>
  </si>
  <si>
    <t>CITRUS HEALTH SIPP/CRISIS</t>
  </si>
  <si>
    <t>2011-2011 School Grades</t>
  </si>
  <si>
    <t>Legend for School Types: 01=Elementary; 02=Middle; 03=High; 04=Combination</t>
  </si>
  <si>
    <t>50% or More of Lowest 25% of Readers Making Learning Gains - 2011</t>
  </si>
  <si>
    <t>50% or More of Lowest 25% of Students Making Learning Gains in Math - 2011</t>
  </si>
  <si>
    <t>Grade 2011</t>
  </si>
  <si>
    <t xml:space="preserve">      60</t>
  </si>
  <si>
    <t xml:space="preserve">      87</t>
  </si>
  <si>
    <t>5</t>
  </si>
  <si>
    <t xml:space="preserve">      35</t>
  </si>
  <si>
    <t xml:space="preserve">      86</t>
  </si>
  <si>
    <t xml:space="preserve">      34</t>
  </si>
  <si>
    <t xml:space="preserve">      90</t>
  </si>
  <si>
    <t xml:space="preserve">      42</t>
  </si>
  <si>
    <t xml:space="preserve">      95</t>
  </si>
  <si>
    <t xml:space="preserve">      94</t>
  </si>
  <si>
    <t xml:space="preserve">      97</t>
  </si>
  <si>
    <t xml:space="preserve">      98</t>
  </si>
  <si>
    <t xml:space="preserve">     100</t>
  </si>
  <si>
    <t xml:space="preserve">      51</t>
  </si>
  <si>
    <t xml:space="preserve">      48</t>
  </si>
  <si>
    <t xml:space="preserve">      77</t>
  </si>
  <si>
    <t xml:space="preserve">      99</t>
  </si>
  <si>
    <t xml:space="preserve">      96</t>
  </si>
  <si>
    <t xml:space="preserve">      89</t>
  </si>
  <si>
    <t xml:space="preserve">      78</t>
  </si>
  <si>
    <t xml:space="preserve">      36</t>
  </si>
  <si>
    <t xml:space="preserve">      93</t>
  </si>
  <si>
    <t xml:space="preserve">      58</t>
  </si>
  <si>
    <t xml:space="preserve">      91</t>
  </si>
  <si>
    <t xml:space="preserve">      82</t>
  </si>
  <si>
    <t xml:space="preserve">      62</t>
  </si>
  <si>
    <t xml:space="preserve">      46</t>
  </si>
  <si>
    <t xml:space="preserve">      71</t>
  </si>
  <si>
    <t xml:space="preserve">      63</t>
  </si>
  <si>
    <t xml:space="preserve">      73</t>
  </si>
  <si>
    <t xml:space="preserve">      92</t>
  </si>
  <si>
    <t xml:space="preserve">      80</t>
  </si>
  <si>
    <t xml:space="preserve">      67</t>
  </si>
  <si>
    <t xml:space="preserve">      85</t>
  </si>
  <si>
    <t xml:space="preserve">      53</t>
  </si>
  <si>
    <t xml:space="preserve">      21</t>
  </si>
  <si>
    <t xml:space="preserve">      61</t>
  </si>
  <si>
    <t xml:space="preserve">      45</t>
  </si>
  <si>
    <t xml:space="preserve">      81</t>
  </si>
  <si>
    <t xml:space="preserve">      54</t>
  </si>
  <si>
    <t xml:space="preserve">      41</t>
  </si>
  <si>
    <t xml:space="preserve">      47</t>
  </si>
  <si>
    <t xml:space="preserve">      83</t>
  </si>
  <si>
    <t xml:space="preserve">      69</t>
  </si>
  <si>
    <t xml:space="preserve">      59</t>
  </si>
  <si>
    <t xml:space="preserve">      13</t>
  </si>
  <si>
    <t xml:space="preserve">      32</t>
  </si>
  <si>
    <t xml:space="preserve">      76</t>
  </si>
  <si>
    <t xml:space="preserve">      70</t>
  </si>
  <si>
    <t xml:space="preserve">      37</t>
  </si>
  <si>
    <t xml:space="preserve">      88</t>
  </si>
  <si>
    <t xml:space="preserve">      64</t>
  </si>
  <si>
    <t xml:space="preserve">      84</t>
  </si>
  <si>
    <t xml:space="preserve">      49</t>
  </si>
  <si>
    <t xml:space="preserve">      68</t>
  </si>
  <si>
    <t xml:space="preserve">      40</t>
  </si>
  <si>
    <t xml:space="preserve">      14</t>
  </si>
  <si>
    <t xml:space="preserve">      79</t>
  </si>
  <si>
    <t xml:space="preserve">      33</t>
  </si>
  <si>
    <t xml:space="preserve">      65</t>
  </si>
  <si>
    <t xml:space="preserve">      75</t>
  </si>
  <si>
    <t xml:space="preserve">      56</t>
  </si>
  <si>
    <t xml:space="preserve">      10</t>
  </si>
  <si>
    <t xml:space="preserve">      19</t>
  </si>
  <si>
    <t xml:space="preserve">      74</t>
  </si>
  <si>
    <t xml:space="preserve">      52</t>
  </si>
  <si>
    <t xml:space="preserve">      57</t>
  </si>
  <si>
    <t xml:space="preserve">      72</t>
  </si>
  <si>
    <t xml:space="preserve">      27</t>
  </si>
  <si>
    <t xml:space="preserve">      17</t>
  </si>
  <si>
    <t xml:space="preserve">      39</t>
  </si>
  <si>
    <t xml:space="preserve">      18</t>
  </si>
  <si>
    <t xml:space="preserve">      44</t>
  </si>
  <si>
    <t xml:space="preserve">      15</t>
  </si>
  <si>
    <t xml:space="preserve">      23</t>
  </si>
  <si>
    <t xml:space="preserve">       8</t>
  </si>
  <si>
    <t xml:space="preserve">      31</t>
  </si>
  <si>
    <t xml:space="preserve">      66</t>
  </si>
  <si>
    <t xml:space="preserve">      28</t>
  </si>
  <si>
    <t xml:space="preserve">      43</t>
  </si>
  <si>
    <t xml:space="preserve">      50</t>
  </si>
  <si>
    <t xml:space="preserve">      25</t>
  </si>
  <si>
    <t xml:space="preserve">      29</t>
  </si>
  <si>
    <t>NORMAN S. EDELCUP/SUNNY ISLES</t>
  </si>
  <si>
    <t>CAMPBELL DRIVE K-8 CENTER</t>
  </si>
  <si>
    <t>LILLIE C. EVANS K-8 CENTER</t>
  </si>
  <si>
    <t>2013</t>
  </si>
  <si>
    <t>BRIDGEPOINT ACAD GREATER MIAMI</t>
  </si>
  <si>
    <t>BENJAMIN FRANKLIN K-8 CENTER</t>
  </si>
  <si>
    <t>3025</t>
  </si>
  <si>
    <t>ADVANTAGE ACADEMY SANTA FE</t>
  </si>
  <si>
    <t>ADVANTAGE ACAD AT SUMMERVILLE</t>
  </si>
  <si>
    <t>ADVANTAGE ACAD AT WATERSTONE</t>
  </si>
  <si>
    <t>3029</t>
  </si>
  <si>
    <t>DORAL ACADEMY OF TECHNOLOGY</t>
  </si>
  <si>
    <t>SOMERSET OAKS ACADEMY</t>
  </si>
  <si>
    <t>3034</t>
  </si>
  <si>
    <t>BRIDGEPOINT ACAD VILLAGE GREEN</t>
  </si>
  <si>
    <t>RAMZ ACADEMY ELEM MIAMI CAMPUS</t>
  </si>
  <si>
    <t>NORTH COUNTY K-8 CENTER</t>
  </si>
  <si>
    <t>4012</t>
  </si>
  <si>
    <t>SOMERSET ACAD AT SILVER PALMS</t>
  </si>
  <si>
    <t>IRVING &amp; BEATRICE PESKOE K-8</t>
  </si>
  <si>
    <t>LINCOLN-MARTI CHARTER HIALEAH</t>
  </si>
  <si>
    <t>5044</t>
  </si>
  <si>
    <t>5045</t>
  </si>
  <si>
    <t>MATER GROVE ACADEMY</t>
  </si>
  <si>
    <t>MATER BRICKELL PREP ACADEMY</t>
  </si>
  <si>
    <t>5049</t>
  </si>
  <si>
    <t>PINECREST COVE ACADEMY</t>
  </si>
  <si>
    <t>ERNEST R GRAHAM K-8 CENTER</t>
  </si>
  <si>
    <t>JOHN I. SMITH K-8 CENTER</t>
  </si>
  <si>
    <t>HUBERT O. SIBLEY K-8 CENTER</t>
  </si>
  <si>
    <t>DR H W MACK/W LITTLE RIVER K8</t>
  </si>
  <si>
    <t>CARRIE P MEEK/WESTVIEW K-8 CTR</t>
  </si>
  <si>
    <t>6003</t>
  </si>
  <si>
    <t>PINECREST ACADEMY MIDDLE NORTH</t>
  </si>
  <si>
    <t>RAMZ ACAD MIDDLE MIAMI CAMPUS</t>
  </si>
  <si>
    <t>SOMERSET ACAD MIDDLE (C-PALMS)</t>
  </si>
  <si>
    <t>SOMERSET ACAD MIDDLE (S-MIAMI)</t>
  </si>
  <si>
    <t>7025</t>
  </si>
  <si>
    <t>7034</t>
  </si>
  <si>
    <t>SOMERSET ACAD HIGH SOUTH-HMSTD</t>
  </si>
  <si>
    <t>MATER ACADEMY EAST HIGH SCHOOL</t>
  </si>
  <si>
    <t>SOMERSET ACADEMY HIGH (SOUTH)</t>
  </si>
  <si>
    <t>GREEN SPRINGS HIGH SCHOOL</t>
  </si>
  <si>
    <t>NORTH GARDENS HIGH SCHOOL</t>
  </si>
  <si>
    <t>NORTH PARK HIGH SCHOOL</t>
  </si>
  <si>
    <t>7291</t>
  </si>
  <si>
    <t>JOSE MARTI MAST 6-12 ACADEMY</t>
  </si>
  <si>
    <t>7351</t>
  </si>
  <si>
    <t>ARTHUR AND POLLY MAYS CONSERVA</t>
  </si>
  <si>
    <t>MIAMI MACARTHUR SOUTH</t>
  </si>
  <si>
    <t>JAN MANN OPPORTUNITY SCHOOL</t>
  </si>
  <si>
    <t>Nature of Science</t>
  </si>
  <si>
    <t>Earth and Space Science</t>
  </si>
  <si>
    <t>Physical Science</t>
  </si>
  <si>
    <t>Life Science</t>
  </si>
  <si>
    <t>(blank)</t>
  </si>
  <si>
    <t>JAMES H. BRIGHT/JW JOHNSON ES</t>
  </si>
  <si>
    <t>ACADEMY FOR INT'L EDUCATION CH</t>
  </si>
  <si>
    <t>GEORGE T. BAKER AVIATION</t>
  </si>
  <si>
    <t>y</t>
  </si>
  <si>
    <t>ALG Took</t>
  </si>
  <si>
    <t>FCAT Grade</t>
  </si>
  <si>
    <t>(All)</t>
  </si>
  <si>
    <t>Values</t>
  </si>
  <si>
    <t>School No</t>
  </si>
  <si>
    <t>Count of StudendID</t>
  </si>
  <si>
    <t>Average of C1</t>
  </si>
  <si>
    <t>Average of C2</t>
  </si>
  <si>
    <t>Average of C3</t>
  </si>
  <si>
    <t>Average of EOC SS</t>
  </si>
  <si>
    <t>Average of Total RawSC</t>
  </si>
  <si>
    <t>Average of %C1</t>
  </si>
  <si>
    <t>Average of %C2</t>
  </si>
  <si>
    <t>Average of %C3</t>
  </si>
  <si>
    <t>Average of %Cor</t>
  </si>
  <si>
    <t>Source: from OADA student data; then Pivot.  File located at FCAT DATA/2011 FCAT/Student Data/2011AlgebraEOC-Avg. content</t>
  </si>
  <si>
    <t>DTDAS</t>
  </si>
  <si>
    <t>ETO</t>
  </si>
  <si>
    <t>MDCPS Region</t>
  </si>
  <si>
    <t>2010-11 High School Grades</t>
  </si>
  <si>
    <t>% at Level 3 or Higher in Reading</t>
  </si>
  <si>
    <t>% at Level 3 or Higher in Math</t>
  </si>
  <si>
    <t>% Meeting the Writing Standard</t>
  </si>
  <si>
    <t>% at Level 3 or Higher in Science</t>
  </si>
  <si>
    <t>HS Acceleration Participation % 2011</t>
  </si>
  <si>
    <t xml:space="preserve">Acceleration Participation Total Points 2011 (Weighted 1.75) </t>
  </si>
  <si>
    <t>HS Acceleration Performance % 2011</t>
  </si>
  <si>
    <t>Acceleration Performance Total Points 2011 (Weighted 1.25)</t>
  </si>
  <si>
    <t>Graduation Rate 2011</t>
  </si>
  <si>
    <t>Graduation Rate Total Points 2011 (Double Weighted)</t>
  </si>
  <si>
    <t>At-Risk Graduation Rate 2011</t>
  </si>
  <si>
    <t>At-Risk Graduation Rate Total Points 2011</t>
  </si>
  <si>
    <t>Postsecondary Readiness Reading % 2011</t>
  </si>
  <si>
    <t>Postsecondary Readiness Reading Total Points 2011</t>
  </si>
  <si>
    <t>Postsecondary Readiness Math % 2011</t>
  </si>
  <si>
    <t>Postsecondary Readiness Math Total Points 2011</t>
  </si>
  <si>
    <t>137042</t>
  </si>
  <si>
    <t>137056</t>
  </si>
  <si>
    <t>137059</t>
  </si>
  <si>
    <t>137191</t>
  </si>
  <si>
    <t>Location</t>
  </si>
  <si>
    <t>1</t>
  </si>
  <si>
    <t>Golden Glades Elementary</t>
  </si>
  <si>
    <t>2</t>
  </si>
  <si>
    <t>Nathan B. Young Elementary</t>
  </si>
  <si>
    <t>North Dade Middle</t>
  </si>
  <si>
    <t>Hialeah-Miami Lakes Senior</t>
  </si>
  <si>
    <t>Miami Park Elementary</t>
  </si>
  <si>
    <t>Brownsville Middle</t>
  </si>
  <si>
    <t>Carol City Middle</t>
  </si>
  <si>
    <t>Westview Middle</t>
  </si>
  <si>
    <t>North Miami Beach Senior</t>
  </si>
  <si>
    <t>Citrus Grove Middle</t>
  </si>
  <si>
    <t>Florida City Elementary</t>
  </si>
  <si>
    <t>Laura C. Saunders Elementary</t>
  </si>
  <si>
    <t>Campbell Drive Middle</t>
  </si>
  <si>
    <t>SOMERSET ACADEMY AT SILVER PALMS</t>
  </si>
  <si>
    <t>PINECREST ACADEMY MIDDLE SCHOOL (NORTH CAMPUS)</t>
  </si>
  <si>
    <t>ARTHUR AND POLLY MAYS 6-12 CONSERVATORY OF THE ARTS</t>
  </si>
  <si>
    <t>Mean Developmental Scale Score</t>
  </si>
  <si>
    <t>2011 Retrofitted FCAT 2.0</t>
  </si>
  <si>
    <t>2011 Retrofitted FCAT Math</t>
  </si>
  <si>
    <t>MIAMI-DADE VIRTUAL HIGH SCHOOL</t>
  </si>
  <si>
    <t>CORAL GABLES SR HIGH ADULT ED</t>
  </si>
  <si>
    <t>HIALEAH SR HIGH ADULT ED CTR</t>
  </si>
  <si>
    <t>HIALEAH-MIAMI LAKES SENIOR ADULT</t>
  </si>
  <si>
    <t>MIAMI SENIOR ADULT EDUCATION CENTER</t>
  </si>
  <si>
    <t>NORTH MIAMI SENIOR ADULT EDUCATION</t>
  </si>
  <si>
    <t>SOUTH DADE ADULT EDUCATION CENTER</t>
  </si>
  <si>
    <t>D.A. DORSEY EDUCATIONAL CENTER</t>
  </si>
  <si>
    <t>State</t>
  </si>
  <si>
    <t>Number of Students (First-Time Testers)</t>
  </si>
  <si>
    <t>Mean Scale Score</t>
  </si>
  <si>
    <t>Percentage Passing (Level 3 or Above)</t>
  </si>
  <si>
    <t>Percentage in Each Achievement Level*</t>
  </si>
  <si>
    <t>RETROFITTED SPRING 2011 ALGEBRA 1 END-OF-COURSE ASSESSMENT</t>
  </si>
  <si>
    <t>All Tested Grades</t>
  </si>
  <si>
    <t>NORMAN S. EDELCUP/SUNNY ISLES BEACH</t>
  </si>
  <si>
    <t>BOWMAN ASHE/DOOLIN K-8 ACADEMY</t>
  </si>
  <si>
    <t>BRIDGEPOINT ACADEMY GREATER MIAMI</t>
  </si>
  <si>
    <t>THEODORE R. &amp; THELMA A. GIBSON CHAR</t>
  </si>
  <si>
    <t>BRIDGEPOINT ACADEMY OF VILLAGE GREE</t>
  </si>
  <si>
    <t>SOMERSET ACADEMY @ SILVER PALMS</t>
  </si>
  <si>
    <t>IRVING &amp; BEATRICE PESKOE K-8 CENTER</t>
  </si>
  <si>
    <t>LINCOLN-MARTI SCHOOLS INTERNATIONAL</t>
  </si>
  <si>
    <t>ACADEMY OF INTERNATIONAL EDUCATION</t>
  </si>
  <si>
    <t>ERNEST R. GRAHAM K-8 CENTER</t>
  </si>
  <si>
    <t>CARRIE P. MEEK/WESTVIEW K-8 CENTER</t>
  </si>
  <si>
    <t>.</t>
  </si>
  <si>
    <t>2012 FLORIDA COMPREHENSIVE ASSESSMENT TEST® 2.0 (FCAT 2.0)</t>
  </si>
  <si>
    <t>PINECREST ACADEMY MIDDLE SCHOOL/NOR</t>
  </si>
  <si>
    <t>ASPIRA RAUL ARNALDO MARTINEZ CHR SC</t>
  </si>
  <si>
    <t>ARTHUR AND POLLY MAYS 6-12 CONSERVA</t>
  </si>
  <si>
    <t>SECONDARY STUDENT SUCCESS CTR 801</t>
  </si>
  <si>
    <t>SECONDARY STUDENT SUCCESS CTR 802</t>
  </si>
  <si>
    <t>SECONDARY STUDENT SUCCESS CTR 803</t>
  </si>
  <si>
    <t>SECONDARY STUDENT SUCCESS CTR-804</t>
  </si>
  <si>
    <t>MATER PREPARATORY ACADEMY CHARTER H</t>
  </si>
  <si>
    <t>SOMERSET ACADEMY PREPARATORY CHARTE</t>
  </si>
  <si>
    <t>GREEN SPRINGS HIGH SCHOOL CHARTER</t>
  </si>
  <si>
    <t>NORTH GARDENS HIGH SCHOOL CHARTER</t>
  </si>
  <si>
    <t>NORTH PARK HIGH SCHOOL CHARTER</t>
  </si>
  <si>
    <t>Percentage Passing (% 245 or above)</t>
  </si>
  <si>
    <t>Percentage in Achievement Levels 3 and Above</t>
  </si>
  <si>
    <t>Fractions, Ratios, Proportional Relationships, and Statistics</t>
  </si>
  <si>
    <t>MIAMI SPRINGS SENIOR HIGH ADULT</t>
  </si>
  <si>
    <t>SPRING 2012 ALGEBRA 1 END-OF-COURSE ASSESSMENT</t>
  </si>
  <si>
    <t>BOWMAN ASHE/DOOLIN K-8 ACAD</t>
  </si>
  <si>
    <t>Mean FCAT Equivalent Scale Score (100-500)</t>
  </si>
  <si>
    <t>Percentage Earning Each Score Point</t>
  </si>
  <si>
    <t>Unscorable Percentage</t>
  </si>
  <si>
    <t>Percentage Scoring
3.0 and Above</t>
  </si>
  <si>
    <t>Percentage Scoring
3.5 and Above</t>
  </si>
  <si>
    <t>Percentage Scoring
4.0 and Above</t>
  </si>
  <si>
    <t xml:space="preserve">2012 FLORIDA COMPREHENSIVE ASSESSMENT TEST® (FCAT) </t>
  </si>
  <si>
    <t>RAMZ ACADEMY K-5 MIAMI CAMPUS</t>
  </si>
  <si>
    <t>RAMZ ACADEMY 6-8 MIDDLE MIAMI CAMP</t>
  </si>
  <si>
    <t>Type of Writing = Persuasive</t>
  </si>
  <si>
    <t>Type of Writing = Narrative</t>
  </si>
  <si>
    <t>Elementary</t>
  </si>
  <si>
    <t>SchNum</t>
  </si>
  <si>
    <t>Tested First Time Taker</t>
  </si>
  <si>
    <t>Pass (L3-5)</t>
  </si>
  <si>
    <t>%Pass</t>
  </si>
  <si>
    <t>Average of %Correct</t>
  </si>
  <si>
    <t>Average of %FLEI</t>
  </si>
  <si>
    <t>Average of %Polynomials</t>
  </si>
  <si>
    <t>Average of %RRQDM</t>
  </si>
  <si>
    <t>Possible Points</t>
  </si>
  <si>
    <t>State Report Counted</t>
  </si>
  <si>
    <t>Different</t>
  </si>
  <si>
    <t>AVENTURA WATERWAYS PREP CTR</t>
  </si>
  <si>
    <t>CORAL GABLES PREP ACADEMY</t>
  </si>
  <si>
    <t>DORAL ACAD OF TECHNOLOG</t>
  </si>
  <si>
    <t>SOMERSET ACAD CHRT MIDDLE</t>
  </si>
  <si>
    <t>FLORIDA INTERNATIONAL ACAD</t>
  </si>
  <si>
    <t>SOMERSET ACAD PREP CHRT HIG</t>
  </si>
  <si>
    <t>HIALEAH VOCATIONAL/ADULT</t>
  </si>
  <si>
    <t>MAST @ JOSE MARTI 6-12 ACAD</t>
  </si>
  <si>
    <t>ARTHUR &amp; POLLY MAYS 6-12</t>
  </si>
  <si>
    <t>MIAMI SPRINGS VOC/ADULT</t>
  </si>
  <si>
    <t>NORTH MIAMI VOC/ADULT</t>
  </si>
  <si>
    <t>MIAMI MACARTHUR SOUTH SNR</t>
  </si>
  <si>
    <t>SOUTH DADE ADULT CENTER AN</t>
  </si>
  <si>
    <t>First-Time Takers, Excludes schools 7804 -7811, 7814, 8141, 9998</t>
  </si>
  <si>
    <t>ALG Took = 1</t>
  </si>
  <si>
    <t>OADA Web Report Counted</t>
  </si>
  <si>
    <t>#na</t>
  </si>
  <si>
    <t>Not Report</t>
  </si>
  <si>
    <t>* Schools that serve high school grade levels will receive a grade based on a weighting of state-assessment-based components and other components for which data are not currently available. The word “Pending” will appear as their school grade until the other components are available near the end of 2012. Please see the 2011-2012 School Grades Technical Assistance Paper for additional information.</t>
  </si>
  <si>
    <t>Reading % Satisfactory or Higher</t>
  </si>
  <si>
    <t>Math % Satisfactory or Higher</t>
  </si>
  <si>
    <t>Writing % Satisfactory or Higher</t>
  </si>
  <si>
    <t>Science % Satisfactory or Higher</t>
  </si>
  <si>
    <t>Reading Points for Gains</t>
  </si>
  <si>
    <t>Math Points for Gains</t>
  </si>
  <si>
    <t>Reading Gains for Low 25%</t>
  </si>
  <si>
    <t xml:space="preserve">Math Gains for Low 25% </t>
  </si>
  <si>
    <t>Middle School Acceleration Qualification</t>
  </si>
  <si>
    <t>Middle School Acceleration Participation Points</t>
  </si>
  <si>
    <t>Middle School Acceleration Performance Points</t>
  </si>
  <si>
    <t>Sum Points Earned</t>
  </si>
  <si>
    <t>Points minus Middle School Participation Points</t>
  </si>
  <si>
    <t>Rescaled Points without Middle School Acceleration Participation Points</t>
  </si>
  <si>
    <t>Applied Points</t>
  </si>
  <si>
    <t>High School Retake Bonus Points</t>
  </si>
  <si>
    <t>Applied Points Plus Bonus Points</t>
  </si>
  <si>
    <t>Adjusted Reading % Satisfactory or Higher</t>
  </si>
  <si>
    <t>Adjusted Math % Satisfactory or Higher</t>
  </si>
  <si>
    <t>Adjusted Writing % Satisfactory or Higher</t>
  </si>
  <si>
    <t>Adjusted Points Earned</t>
  </si>
  <si>
    <t>Grade 2012</t>
  </si>
  <si>
    <t>A- Alternative School; E - ESE Center;             N - Not Applicable</t>
  </si>
  <si>
    <t>DA-ETO</t>
  </si>
  <si>
    <t>130041</t>
  </si>
  <si>
    <t>130070</t>
  </si>
  <si>
    <t>130071</t>
  </si>
  <si>
    <t>130072</t>
  </si>
  <si>
    <t>130073</t>
  </si>
  <si>
    <t>130081</t>
  </si>
  <si>
    <t>130091</t>
  </si>
  <si>
    <t>130092</t>
  </si>
  <si>
    <t>NORMAN S. EDELCUP/SUNNY ISLES BEACH K-8</t>
  </si>
  <si>
    <t>130100</t>
  </si>
  <si>
    <t>130101</t>
  </si>
  <si>
    <t>130102</t>
  </si>
  <si>
    <t>130111</t>
  </si>
  <si>
    <t>130113</t>
  </si>
  <si>
    <t>130121</t>
  </si>
  <si>
    <t>130122</t>
  </si>
  <si>
    <t>130125</t>
  </si>
  <si>
    <t>130201</t>
  </si>
  <si>
    <t>130211</t>
  </si>
  <si>
    <t>130215</t>
  </si>
  <si>
    <t>130231</t>
  </si>
  <si>
    <t>130241</t>
  </si>
  <si>
    <t>130251</t>
  </si>
  <si>
    <t>130261</t>
  </si>
  <si>
    <t>130271</t>
  </si>
  <si>
    <t>130311</t>
  </si>
  <si>
    <t>130312</t>
  </si>
  <si>
    <t>130321</t>
  </si>
  <si>
    <t>130332</t>
  </si>
  <si>
    <t>130339</t>
  </si>
  <si>
    <t>130341</t>
  </si>
  <si>
    <t>130342</t>
  </si>
  <si>
    <t>130361</t>
  </si>
  <si>
    <t>130400</t>
  </si>
  <si>
    <t>130401</t>
  </si>
  <si>
    <t>130410</t>
  </si>
  <si>
    <t>130441</t>
  </si>
  <si>
    <t>130451</t>
  </si>
  <si>
    <t>130461</t>
  </si>
  <si>
    <t>130481</t>
  </si>
  <si>
    <t>JAMES H. BRIGHT ELEMENTARY/J.W. JOHNSON ELEMENTARY</t>
  </si>
  <si>
    <t>130510</t>
  </si>
  <si>
    <t>130520</t>
  </si>
  <si>
    <t>130521</t>
  </si>
  <si>
    <t>130561</t>
  </si>
  <si>
    <t>130600</t>
  </si>
  <si>
    <t>130641</t>
  </si>
  <si>
    <t>130651</t>
  </si>
  <si>
    <t>130661</t>
  </si>
  <si>
    <t>130671</t>
  </si>
  <si>
    <t>130681</t>
  </si>
  <si>
    <t>130721</t>
  </si>
  <si>
    <t>130761</t>
  </si>
  <si>
    <t>130771</t>
  </si>
  <si>
    <t>130801</t>
  </si>
  <si>
    <t>130831</t>
  </si>
  <si>
    <t>130841</t>
  </si>
  <si>
    <t>130861</t>
  </si>
  <si>
    <t>130881</t>
  </si>
  <si>
    <t>130921</t>
  </si>
  <si>
    <t>Pending</t>
  </si>
  <si>
    <t>130950</t>
  </si>
  <si>
    <t>130961</t>
  </si>
  <si>
    <t>131001</t>
  </si>
  <si>
    <t>131010</t>
  </si>
  <si>
    <t>131014</t>
  </si>
  <si>
    <t>131017</t>
  </si>
  <si>
    <t>131020</t>
  </si>
  <si>
    <t>131041</t>
  </si>
  <si>
    <t>131081</t>
  </si>
  <si>
    <t>131121</t>
  </si>
  <si>
    <t>131161</t>
  </si>
  <si>
    <t>131241</t>
  </si>
  <si>
    <t>131281</t>
  </si>
  <si>
    <t>131331</t>
  </si>
  <si>
    <t>131361</t>
  </si>
  <si>
    <t>131371</t>
  </si>
  <si>
    <t>131401</t>
  </si>
  <si>
    <t>131441</t>
  </si>
  <si>
    <t>131481</t>
  </si>
  <si>
    <t>131521</t>
  </si>
  <si>
    <t>131561</t>
  </si>
  <si>
    <t>131601</t>
  </si>
  <si>
    <t>131641</t>
  </si>
  <si>
    <t>131681</t>
  </si>
  <si>
    <t>131691</t>
  </si>
  <si>
    <t>131721</t>
  </si>
  <si>
    <t>131761</t>
  </si>
  <si>
    <t>131801</t>
  </si>
  <si>
    <t>131811</t>
  </si>
  <si>
    <t>131841</t>
  </si>
  <si>
    <t>131881</t>
  </si>
  <si>
    <t>131921</t>
  </si>
  <si>
    <t>132001</t>
  </si>
  <si>
    <t>132003</t>
  </si>
  <si>
    <t>132006</t>
  </si>
  <si>
    <t>132007</t>
  </si>
  <si>
    <t>132012</t>
  </si>
  <si>
    <t>132013</t>
  </si>
  <si>
    <t>BRIDGEPOINT ACADEMY OF GREATER MIAMI</t>
  </si>
  <si>
    <t>132021</t>
  </si>
  <si>
    <t>132041</t>
  </si>
  <si>
    <t>132060</t>
  </si>
  <si>
    <t>132081</t>
  </si>
  <si>
    <t>132111</t>
  </si>
  <si>
    <t>132151</t>
  </si>
  <si>
    <t>132161</t>
  </si>
  <si>
    <t>132181</t>
  </si>
  <si>
    <t>132191</t>
  </si>
  <si>
    <t>132241</t>
  </si>
  <si>
    <t>132261</t>
  </si>
  <si>
    <t>132281</t>
  </si>
  <si>
    <t>132321</t>
  </si>
  <si>
    <t>132331</t>
  </si>
  <si>
    <t>132341</t>
  </si>
  <si>
    <t>132351</t>
  </si>
  <si>
    <t>132361</t>
  </si>
  <si>
    <t>132371</t>
  </si>
  <si>
    <t>132401</t>
  </si>
  <si>
    <t>132441</t>
  </si>
  <si>
    <t>132501</t>
  </si>
  <si>
    <t>132511</t>
  </si>
  <si>
    <t>132521</t>
  </si>
  <si>
    <t>132541</t>
  </si>
  <si>
    <t>132581</t>
  </si>
  <si>
    <t>132641</t>
  </si>
  <si>
    <t>132651</t>
  </si>
  <si>
    <t>132661</t>
  </si>
  <si>
    <t>132701</t>
  </si>
  <si>
    <t>132741</t>
  </si>
  <si>
    <t>132781</t>
  </si>
  <si>
    <t>132801</t>
  </si>
  <si>
    <t>132821</t>
  </si>
  <si>
    <t>132881</t>
  </si>
  <si>
    <t>132891</t>
  </si>
  <si>
    <t>132901</t>
  </si>
  <si>
    <t>132911</t>
  </si>
  <si>
    <t>132941</t>
  </si>
  <si>
    <t>132981</t>
  </si>
  <si>
    <t>133021</t>
  </si>
  <si>
    <t>133024</t>
  </si>
  <si>
    <t>133025</t>
  </si>
  <si>
    <t>133029</t>
  </si>
  <si>
    <t>133030</t>
  </si>
  <si>
    <t>133034</t>
  </si>
  <si>
    <t>BRIDGEPOINT ACADEMY OF VILLAGE GREEN</t>
  </si>
  <si>
    <t>133041</t>
  </si>
  <si>
    <t>133051</t>
  </si>
  <si>
    <t>133061</t>
  </si>
  <si>
    <t>133100</t>
  </si>
  <si>
    <t>133101</t>
  </si>
  <si>
    <t>133111</t>
  </si>
  <si>
    <t>133141</t>
  </si>
  <si>
    <t>133181</t>
  </si>
  <si>
    <t>133191</t>
  </si>
  <si>
    <t>133241</t>
  </si>
  <si>
    <t>133261</t>
  </si>
  <si>
    <t>133281</t>
  </si>
  <si>
    <t>133301</t>
  </si>
  <si>
    <t>133341</t>
  </si>
  <si>
    <t>133381</t>
  </si>
  <si>
    <t>133421</t>
  </si>
  <si>
    <t>133431</t>
  </si>
  <si>
    <t>133501</t>
  </si>
  <si>
    <t>133541</t>
  </si>
  <si>
    <t>133581</t>
  </si>
  <si>
    <t>133600</t>
  </si>
  <si>
    <t>133610</t>
  </si>
  <si>
    <t>133621</t>
  </si>
  <si>
    <t>133661</t>
  </si>
  <si>
    <t>133701</t>
  </si>
  <si>
    <t>133741</t>
  </si>
  <si>
    <t>133781</t>
  </si>
  <si>
    <t>133821</t>
  </si>
  <si>
    <t>133861</t>
  </si>
  <si>
    <t>133901</t>
  </si>
  <si>
    <t>133941</t>
  </si>
  <si>
    <t>133981</t>
  </si>
  <si>
    <t>134000</t>
  </si>
  <si>
    <t>134001</t>
  </si>
  <si>
    <t>134012</t>
  </si>
  <si>
    <t>134021</t>
  </si>
  <si>
    <t>134031</t>
  </si>
  <si>
    <t>134061</t>
  </si>
  <si>
    <t>134071</t>
  </si>
  <si>
    <t>134091</t>
  </si>
  <si>
    <t>134121</t>
  </si>
  <si>
    <t>134171</t>
  </si>
  <si>
    <t>134221</t>
  </si>
  <si>
    <t>134241</t>
  </si>
  <si>
    <t>134261</t>
  </si>
  <si>
    <t>134281</t>
  </si>
  <si>
    <t>134301</t>
  </si>
  <si>
    <t>134341</t>
  </si>
  <si>
    <t>134381</t>
  </si>
  <si>
    <t>134391</t>
  </si>
  <si>
    <t>134401</t>
  </si>
  <si>
    <t>134421</t>
  </si>
  <si>
    <t>134441</t>
  </si>
  <si>
    <t>134461</t>
  </si>
  <si>
    <t>134491</t>
  </si>
  <si>
    <t>134501</t>
  </si>
  <si>
    <t>134511</t>
  </si>
  <si>
    <t>134541</t>
  </si>
  <si>
    <t>134581</t>
  </si>
  <si>
    <t>134651</t>
  </si>
  <si>
    <t>134681</t>
  </si>
  <si>
    <t>134691</t>
  </si>
  <si>
    <t>134721</t>
  </si>
  <si>
    <t>134741</t>
  </si>
  <si>
    <t>134761</t>
  </si>
  <si>
    <t>134801</t>
  </si>
  <si>
    <t>134841</t>
  </si>
  <si>
    <t>134881</t>
  </si>
  <si>
    <t>134921</t>
  </si>
  <si>
    <t>134961</t>
  </si>
  <si>
    <t>135001</t>
  </si>
  <si>
    <t>135003</t>
  </si>
  <si>
    <t>135005</t>
  </si>
  <si>
    <t>135007</t>
  </si>
  <si>
    <t>135010</t>
  </si>
  <si>
    <t>135021</t>
  </si>
  <si>
    <t>135022</t>
  </si>
  <si>
    <t>135025</t>
  </si>
  <si>
    <t>135029</t>
  </si>
  <si>
    <t>135032</t>
  </si>
  <si>
    <t>135041</t>
  </si>
  <si>
    <t>135043</t>
  </si>
  <si>
    <t>135044</t>
  </si>
  <si>
    <t>ACADEMY FOR INTERNATIONAL EDUCATION CHARTER SCHOOL</t>
  </si>
  <si>
    <t>135045</t>
  </si>
  <si>
    <t>135047</t>
  </si>
  <si>
    <t>135048</t>
  </si>
  <si>
    <t>135049</t>
  </si>
  <si>
    <t>135051</t>
  </si>
  <si>
    <t>135061</t>
  </si>
  <si>
    <t>135081</t>
  </si>
  <si>
    <t>135091</t>
  </si>
  <si>
    <t>135101</t>
  </si>
  <si>
    <t>135121</t>
  </si>
  <si>
    <t>135131</t>
  </si>
  <si>
    <t>135141</t>
  </si>
  <si>
    <t>135201</t>
  </si>
  <si>
    <t>135241</t>
  </si>
  <si>
    <t>135281</t>
  </si>
  <si>
    <t>135321</t>
  </si>
  <si>
    <t>135361</t>
  </si>
  <si>
    <t>135381</t>
  </si>
  <si>
    <t>135401</t>
  </si>
  <si>
    <t>135421</t>
  </si>
  <si>
    <t>135431</t>
  </si>
  <si>
    <t>135441</t>
  </si>
  <si>
    <t>135481</t>
  </si>
  <si>
    <t>135521</t>
  </si>
  <si>
    <t>135561</t>
  </si>
  <si>
    <t>135601</t>
  </si>
  <si>
    <t>135641</t>
  </si>
  <si>
    <t>135671</t>
  </si>
  <si>
    <t>135711</t>
  </si>
  <si>
    <t>135791</t>
  </si>
  <si>
    <t>135831</t>
  </si>
  <si>
    <t>135861</t>
  </si>
  <si>
    <t>DR. HENRY W. MACK/WEST LITTLE RIVER K-8 CENTER</t>
  </si>
  <si>
    <t>135901</t>
  </si>
  <si>
    <t>135931</t>
  </si>
  <si>
    <t>135951</t>
  </si>
  <si>
    <t>135961</t>
  </si>
  <si>
    <t>135971</t>
  </si>
  <si>
    <t>135981</t>
  </si>
  <si>
    <t>135991</t>
  </si>
  <si>
    <t>136001</t>
  </si>
  <si>
    <t>136003</t>
  </si>
  <si>
    <t>136004</t>
  </si>
  <si>
    <t>136006</t>
  </si>
  <si>
    <t>136008</t>
  </si>
  <si>
    <t>136009</t>
  </si>
  <si>
    <t>136010</t>
  </si>
  <si>
    <t>136011</t>
  </si>
  <si>
    <t>136012</t>
  </si>
  <si>
    <t>136013</t>
  </si>
  <si>
    <t>136020</t>
  </si>
  <si>
    <t>136021</t>
  </si>
  <si>
    <t>136022</t>
  </si>
  <si>
    <t>136023</t>
  </si>
  <si>
    <t>136028</t>
  </si>
  <si>
    <t>136030</t>
  </si>
  <si>
    <t>136031</t>
  </si>
  <si>
    <t>136033</t>
  </si>
  <si>
    <t>136041</t>
  </si>
  <si>
    <t>136042</t>
  </si>
  <si>
    <t>136043</t>
  </si>
  <si>
    <t>SOMERSET ACADEMY CHARTER MIDDLE SCHOOL (COUNTRY PALMS)</t>
  </si>
  <si>
    <t>136045</t>
  </si>
  <si>
    <t>136047</t>
  </si>
  <si>
    <t>136048</t>
  </si>
  <si>
    <t>136049</t>
  </si>
  <si>
    <t>136051</t>
  </si>
  <si>
    <t>136052</t>
  </si>
  <si>
    <t>136053</t>
  </si>
  <si>
    <t>SOMERSET ACADEMY CHARTER MIDDLE SCHOOL SOUTH MIAMI CAMPUS</t>
  </si>
  <si>
    <t>136060</t>
  </si>
  <si>
    <t>136061</t>
  </si>
  <si>
    <t>136070</t>
  </si>
  <si>
    <t>136071</t>
  </si>
  <si>
    <t>136081</t>
  </si>
  <si>
    <t>136091</t>
  </si>
  <si>
    <t>136111</t>
  </si>
  <si>
    <t>136121</t>
  </si>
  <si>
    <t>136141</t>
  </si>
  <si>
    <t>136151</t>
  </si>
  <si>
    <t>136161</t>
  </si>
  <si>
    <t>136171</t>
  </si>
  <si>
    <t>136211</t>
  </si>
  <si>
    <t>136221</t>
  </si>
  <si>
    <t>136231</t>
  </si>
  <si>
    <t>136241</t>
  </si>
  <si>
    <t>136251</t>
  </si>
  <si>
    <t>136281</t>
  </si>
  <si>
    <t>136301</t>
  </si>
  <si>
    <t>136331</t>
  </si>
  <si>
    <t>136351</t>
  </si>
  <si>
    <t>136361</t>
  </si>
  <si>
    <t>136391</t>
  </si>
  <si>
    <t>136411</t>
  </si>
  <si>
    <t>136421</t>
  </si>
  <si>
    <t>136431</t>
  </si>
  <si>
    <t>136441</t>
  </si>
  <si>
    <t>136481</t>
  </si>
  <si>
    <t>136501</t>
  </si>
  <si>
    <t>136521</t>
  </si>
  <si>
    <t>136541</t>
  </si>
  <si>
    <t>136571</t>
  </si>
  <si>
    <t>136591</t>
  </si>
  <si>
    <t>136611</t>
  </si>
  <si>
    <t>136631</t>
  </si>
  <si>
    <t>136681</t>
  </si>
  <si>
    <t>136701</t>
  </si>
  <si>
    <t>136721</t>
  </si>
  <si>
    <t>136741</t>
  </si>
  <si>
    <t>136751</t>
  </si>
  <si>
    <t>136761</t>
  </si>
  <si>
    <t>136771</t>
  </si>
  <si>
    <t>136781</t>
  </si>
  <si>
    <t>136801</t>
  </si>
  <si>
    <t>136821</t>
  </si>
  <si>
    <t>136841</t>
  </si>
  <si>
    <t>136861</t>
  </si>
  <si>
    <t>136881</t>
  </si>
  <si>
    <t>136901</t>
  </si>
  <si>
    <t>136921</t>
  </si>
  <si>
    <t>136961</t>
  </si>
  <si>
    <t>136981</t>
  </si>
  <si>
    <t>137014</t>
  </si>
  <si>
    <t>137024</t>
  </si>
  <si>
    <t>137025</t>
  </si>
  <si>
    <t>MATER BRICKELL PREPARATORY ACADEMY HIGH SCHOOL</t>
  </si>
  <si>
    <t>137029</t>
  </si>
  <si>
    <t>137033</t>
  </si>
  <si>
    <t>137034</t>
  </si>
  <si>
    <t>SOMERSET ACADEMY CHARTER HIGH SCHOOL (SOUTH HOMESTEAD)</t>
  </si>
  <si>
    <t>137036</t>
  </si>
  <si>
    <t>137048</t>
  </si>
  <si>
    <t>137050</t>
  </si>
  <si>
    <t>137053</t>
  </si>
  <si>
    <t>137054</t>
  </si>
  <si>
    <t>137058</t>
  </si>
  <si>
    <t>137171</t>
  </si>
  <si>
    <t>MEDICAL ACADEMY FOR SCIENCE AND TECHNOLOGY (M.A.S.T.) @ HOMESTEAD</t>
  </si>
  <si>
    <t>137262</t>
  </si>
  <si>
    <t>137291</t>
  </si>
  <si>
    <t>137351</t>
  </si>
  <si>
    <t>137571</t>
  </si>
  <si>
    <t>INTERNATIONAL STUDIES PREPARATORY ACADEMY</t>
  </si>
  <si>
    <t>137581</t>
  </si>
  <si>
    <t>138151</t>
  </si>
  <si>
    <t>138181</t>
  </si>
  <si>
    <t>139732</t>
  </si>
  <si>
    <t>2011 from 2012 Report</t>
  </si>
  <si>
    <t>2011-12 Preliminary District Grades (Pre Appeals as of July 25, 2012)</t>
  </si>
  <si>
    <t>Overall Learning Gains</t>
  </si>
  <si>
    <t>Lowest 25% Gains</t>
  </si>
  <si>
    <t>Mathematics</t>
  </si>
  <si>
    <t>Final Performance Grade</t>
  </si>
  <si>
    <t>High school only</t>
  </si>
  <si>
    <t>Middle School Acceleration</t>
  </si>
  <si>
    <t>Bonus Points</t>
  </si>
  <si>
    <t>Subject Areas</t>
  </si>
  <si>
    <t>Description</t>
  </si>
  <si>
    <t>SCHOOL</t>
  </si>
  <si>
    <t xml:space="preserve">0041 AIR BASE ELEMENTARY </t>
  </si>
  <si>
    <t xml:space="preserve">0070 CORAL REEF MONT ACAD CHARTE </t>
  </si>
  <si>
    <t xml:space="preserve">0071 EUGENIA B THOMAS K-8 CENTER </t>
  </si>
  <si>
    <t xml:space="preserve">0072 SUMMERVILLE ADVANTAGE ACAD </t>
  </si>
  <si>
    <t xml:space="preserve">0073 MANDARIN LAKES K-8 ACADEMY </t>
  </si>
  <si>
    <t xml:space="preserve">0081 LENORA BRAYNON SMITH EL </t>
  </si>
  <si>
    <t xml:space="preserve">0091 BOB GRAHAM EDUCATION CENTER </t>
  </si>
  <si>
    <t xml:space="preserve">0092 SUNNY ISLES BEACH COMM CNT </t>
  </si>
  <si>
    <t xml:space="preserve">0100 MATER ACADEMY </t>
  </si>
  <si>
    <t xml:space="preserve">0101 ARCOLA LAKE ELEMENTARY </t>
  </si>
  <si>
    <t xml:space="preserve">0102 MIAMI COMMUNITY CHARTER SCH </t>
  </si>
  <si>
    <t xml:space="preserve">0111 MAYA ANGELOU ELEMENTARY </t>
  </si>
  <si>
    <t xml:space="preserve">0113 BALERE LANGUAGE ACADEMY </t>
  </si>
  <si>
    <t xml:space="preserve">  .</t>
  </si>
  <si>
    <t xml:space="preserve">0121 AUBURNDALE ELEMENTARY </t>
  </si>
  <si>
    <t xml:space="preserve">0122 DR ROLANDO ESPINOSA K-8 CNT </t>
  </si>
  <si>
    <t xml:space="preserve">0125 NORMA BUTLER BOSSARD EL </t>
  </si>
  <si>
    <t xml:space="preserve">0161 AVOCADO ELEMENTARY </t>
  </si>
  <si>
    <t xml:space="preserve">0201 BANYAN ELEMENTARY </t>
  </si>
  <si>
    <t xml:space="preserve">0211 DR MANUEL C BARREIRO ELEM </t>
  </si>
  <si>
    <t xml:space="preserve">0215 LAWRENCE ACAD EL CHRT SCHL </t>
  </si>
  <si>
    <t xml:space="preserve">0231 AVENTURA WATERWAYS PREP CTR </t>
  </si>
  <si>
    <t xml:space="preserve">0241 R K BROAD/BAY HARBOR  K-8 </t>
  </si>
  <si>
    <t xml:space="preserve">0251 ETHEL KOGER BECKHAM ELEM </t>
  </si>
  <si>
    <t xml:space="preserve">0261 BEL-AIRE ELEMENTARY </t>
  </si>
  <si>
    <t xml:space="preserve">0271 BENT TREE ELEMENTARY </t>
  </si>
  <si>
    <t xml:space="preserve">0311 GOULDS ELEMENTARY SCHOOL </t>
  </si>
  <si>
    <t xml:space="preserve">0312 MATER GARDENS ACADEMY </t>
  </si>
  <si>
    <t xml:space="preserve">0321 BISCAYNE ELEMENTARY </t>
  </si>
  <si>
    <t xml:space="preserve">0332 SOMERSET ACAD -SILVER PALMS </t>
  </si>
  <si>
    <t xml:space="preserve">0339 SOMERSET ACAD -SO HOMESTEAD </t>
  </si>
  <si>
    <t xml:space="preserve">0341 ARCH CREEK ELEMENTARY SCH </t>
  </si>
  <si>
    <t xml:space="preserve">0342 PINECREST ACADEMY (SO CMP) </t>
  </si>
  <si>
    <t xml:space="preserve">0361 BISCAYNE GARDENS ELEMENTARY </t>
  </si>
  <si>
    <t xml:space="preserve">0400 RENAISSANCE ELEM CHART SCH </t>
  </si>
  <si>
    <t xml:space="preserve">0401 VAN E BLANTON ELEMENTARY </t>
  </si>
  <si>
    <t xml:space="preserve">0410 ACADEMIR CHARTER SCH WEST </t>
  </si>
  <si>
    <t xml:space="preserve">0441 BLUE LAKES ELEMENTARY </t>
  </si>
  <si>
    <t xml:space="preserve">0451 BOWMAN ASHE/DOOLIN K-8 ACAD </t>
  </si>
  <si>
    <t xml:space="preserve">0461 BRENTWOOD ELEMENTARY </t>
  </si>
  <si>
    <t xml:space="preserve">0481 JAMES H BRIGHT ELEMENTARY </t>
  </si>
  <si>
    <t xml:space="preserve">0510 ARCHIMEDEAN ACADEMY </t>
  </si>
  <si>
    <t xml:space="preserve">0520 SOMERSET ACADEMY </t>
  </si>
  <si>
    <t xml:space="preserve">0521 BROADMOOR ELEMENTARY </t>
  </si>
  <si>
    <t xml:space="preserve">0561 WILLIAM J BRYAN ELEMENTARY </t>
  </si>
  <si>
    <t xml:space="preserve">0600 PINECREST PREP ACADEMY </t>
  </si>
  <si>
    <t xml:space="preserve">0641 BUNCHE PARK ELEMENTARY </t>
  </si>
  <si>
    <t xml:space="preserve">0651 CAMPBELL DRIVE K-8 CENTER </t>
  </si>
  <si>
    <t xml:space="preserve">0661 CARIBBEAN ELEMENTARY </t>
  </si>
  <si>
    <t xml:space="preserve">0671 CALUSA ELEMENTARY </t>
  </si>
  <si>
    <t xml:space="preserve">0681 CAROL CITY ELEMENTARY </t>
  </si>
  <si>
    <t xml:space="preserve">0721 GEORGE W CARVER ELEMENTARY </t>
  </si>
  <si>
    <t xml:space="preserve">0761 FIENBERG/FISHER K-8 CENTER </t>
  </si>
  <si>
    <t xml:space="preserve">0771 WILLIAM A CHAPMAN ELEMENTAR </t>
  </si>
  <si>
    <t xml:space="preserve">0801 CITRUS GROVE ELEMENTARY </t>
  </si>
  <si>
    <t xml:space="preserve">0831 CLAUDE PEPPER ELEMENTARY </t>
  </si>
  <si>
    <t xml:space="preserve">0841 COCONUT GROVE ELEMENTARY </t>
  </si>
  <si>
    <t xml:space="preserve">0861 COLONIAL DRIVE ELEMENTARY </t>
  </si>
  <si>
    <t xml:space="preserve">0881 COMSTOCK ELEMENTARY </t>
  </si>
  <si>
    <t xml:space="preserve">0950 AVENTURA CITY OF EXCELLENCE </t>
  </si>
  <si>
    <t xml:space="preserve">0961 CORAL GABLES PREP ACADEMY </t>
  </si>
  <si>
    <t xml:space="preserve">1001 CORAL PARK ELEMENTARY </t>
  </si>
  <si>
    <t xml:space="preserve">1010 THE CHART SCH AT WATERSTONE </t>
  </si>
  <si>
    <t xml:space="preserve">1014 ADVANCED LEARNING CHARTER </t>
  </si>
  <si>
    <t xml:space="preserve">1017 MATER ACAD OF INTL STUDIES </t>
  </si>
  <si>
    <t xml:space="preserve">1020 YOUTH CO-OP CHARTER SCHOOL </t>
  </si>
  <si>
    <t xml:space="preserve">1041 CORAL REEF ELEMENTARY </t>
  </si>
  <si>
    <t xml:space="preserve">1081 CORAL TERRACE ELEMENTARY </t>
  </si>
  <si>
    <t xml:space="preserve">1121 CORAL WAY K-8 CENTER </t>
  </si>
  <si>
    <t xml:space="preserve">1161 CRESTVIEW ELEMENTARY </t>
  </si>
  <si>
    <t xml:space="preserve">1241 CUTLER RIDGE ELEMENTARY </t>
  </si>
  <si>
    <t xml:space="preserve">1281 CYPRESS ELEMENTARY </t>
  </si>
  <si>
    <t xml:space="preserve">1331 DEVON AIRE K-8 CENTER </t>
  </si>
  <si>
    <t xml:space="preserve">1361 FREDERICK DOUGLASS ELEM </t>
  </si>
  <si>
    <t xml:space="preserve">1371 MARJORY STONEMAN DOUGLAS </t>
  </si>
  <si>
    <t xml:space="preserve">1401 CHARLES R DREW ELEMENTARY </t>
  </si>
  <si>
    <t xml:space="preserve">1441 PAUL LAURENCE DUNBAR EL </t>
  </si>
  <si>
    <t xml:space="preserve">1481 JOHN G DUPUIS ELEMENTARY </t>
  </si>
  <si>
    <t xml:space="preserve">1521 AMELIA EARHART ELEMENTARY </t>
  </si>
  <si>
    <t xml:space="preserve">1561 EARLINGTON HEIGHTS ELEM </t>
  </si>
  <si>
    <t xml:space="preserve">1601 EDISON PARK ELEMENTARY </t>
  </si>
  <si>
    <t xml:space="preserve">1641 EMERSON ELEMENTARY </t>
  </si>
  <si>
    <t xml:space="preserve">1681 LILLIE C EVANS K-8 CENTER </t>
  </si>
  <si>
    <t xml:space="preserve">1691 CHRISTINA M EVE ELEMENTARY </t>
  </si>
  <si>
    <t xml:space="preserve">1721 EVERGLADES K-8 CENTER </t>
  </si>
  <si>
    <t xml:space="preserve">1761 DAVID FAIRCHILD ELEMENTARY </t>
  </si>
  <si>
    <t xml:space="preserve">1801 FAIRLAWN ELEMENTARY </t>
  </si>
  <si>
    <t xml:space="preserve">1811 DANTE B FASCELL ELEMENTARY </t>
  </si>
  <si>
    <t xml:space="preserve">1841 FLAGAMI ELEMENTARY </t>
  </si>
  <si>
    <t xml:space="preserve">1881 HENRY M FLAGLER ELEMENTARY </t>
  </si>
  <si>
    <t xml:space="preserve">1921 FLAMINGO ELEMENTARY </t>
  </si>
  <si>
    <t xml:space="preserve">2001 FLORIDA CITY ELEMENTARY </t>
  </si>
  <si>
    <t xml:space="preserve">2003 BRIDGEPOINT ACADEMY </t>
  </si>
  <si>
    <t xml:space="preserve">2006 RICHARD ALLEN LEAD ACADEMY </t>
  </si>
  <si>
    <t xml:space="preserve">2007 SOMERSET ACADEMY ELEM (SMC) </t>
  </si>
  <si>
    <t xml:space="preserve">2012 SOMERSET ARTS ACADEMY </t>
  </si>
  <si>
    <t xml:space="preserve">2013 BRIDGEPOINT ACADEMY GREATER </t>
  </si>
  <si>
    <t xml:space="preserve">2021 GLORIA FLOYD ELEMENTARY </t>
  </si>
  <si>
    <t xml:space="preserve">2041 BENJAMIN FRANKLIN K-8 CEN </t>
  </si>
  <si>
    <t xml:space="preserve">2060 THE GIBSON CHARTER SCHOOL </t>
  </si>
  <si>
    <t xml:space="preserve">2081 FULFORD ELEMENTARY </t>
  </si>
  <si>
    <t xml:space="preserve">2111 HIALEAH GARDENS ELEMENTARY </t>
  </si>
  <si>
    <t xml:space="preserve">2151 JACK D GORDON ELM COMM </t>
  </si>
  <si>
    <t xml:space="preserve">2161 GOLDEN GLADES ELEMENTARY </t>
  </si>
  <si>
    <t xml:space="preserve">2181 JOELLA GOOD ELEMENTARY </t>
  </si>
  <si>
    <t xml:space="preserve">2191 SPANISH LAKE ELEMENTARY SCH </t>
  </si>
  <si>
    <t xml:space="preserve">2241 GRATIGNY ELEMENTARY </t>
  </si>
  <si>
    <t xml:space="preserve">2261 GREENGLADE ELEMENTARY </t>
  </si>
  <si>
    <t xml:space="preserve">2281 GREYNOLDS PARK ELEMENTARY </t>
  </si>
  <si>
    <t xml:space="preserve">2321 GULFSTREAM ELEMENTARY </t>
  </si>
  <si>
    <t xml:space="preserve">2331 CHARLES R HADLEY ELEMENTARY </t>
  </si>
  <si>
    <t xml:space="preserve">2341 JOE HALL ELEMENTARY </t>
  </si>
  <si>
    <t xml:space="preserve">2351 ENEIDA MASSAS HARTNER ELEM </t>
  </si>
  <si>
    <t xml:space="preserve">2361 HIALEAH ELEMENTARY </t>
  </si>
  <si>
    <t xml:space="preserve">2371 WEST HIALEAH GARDENS ELEM </t>
  </si>
  <si>
    <t xml:space="preserve">2401 HIBISCUS ELEMENTARY </t>
  </si>
  <si>
    <t xml:space="preserve">2441 V BOONE/HIGHLAND OAKS ELEM </t>
  </si>
  <si>
    <t xml:space="preserve">2501 HOLMES ELEMENTARY </t>
  </si>
  <si>
    <t xml:space="preserve">2511 ZORA NEALE HURSTON ELEM </t>
  </si>
  <si>
    <t xml:space="preserve">2521 OLIVER HOOVER ELEMENTARY </t>
  </si>
  <si>
    <t xml:space="preserve">2531 THENA CROWDER ELEMENTARY </t>
  </si>
  <si>
    <t xml:space="preserve">2541 HOWARD DRIVE ELEMENTARY </t>
  </si>
  <si>
    <t xml:space="preserve">2581 MADIE IVES ELEMENTARY </t>
  </si>
  <si>
    <t xml:space="preserve">2641 KENDALE ELEMENTARY </t>
  </si>
  <si>
    <t xml:space="preserve">2651 KENDALE LAKES ELEMENTARY </t>
  </si>
  <si>
    <t xml:space="preserve">2661 KENSINGTON PARK ELEMENTARY </t>
  </si>
  <si>
    <t xml:space="preserve">2701 KENWOOD K-8 CENTER </t>
  </si>
  <si>
    <t xml:space="preserve">2741 KEY BISCAYNE K-8 CENTER </t>
  </si>
  <si>
    <t xml:space="preserve">2781 KINLOCH PARK ELEMENTARY </t>
  </si>
  <si>
    <t xml:space="preserve">2801 LAKE STEVENS ELEMENTARY </t>
  </si>
  <si>
    <t xml:space="preserve">2821 LAKEVIEW ELEMENTARY </t>
  </si>
  <si>
    <t xml:space="preserve">2881 LEEWOOD K-8 CENTER </t>
  </si>
  <si>
    <t xml:space="preserve">2891 WILLIAM H LEHMAN ELEMENTARY </t>
  </si>
  <si>
    <t xml:space="preserve">2901 LEISURE CITY K-8 CENTER </t>
  </si>
  <si>
    <t xml:space="preserve">2911 LINDA LENTIN K-8 CENTER </t>
  </si>
  <si>
    <t xml:space="preserve">2941 LAURA C SAUNDERS ELEM </t>
  </si>
  <si>
    <t xml:space="preserve">2981 LIBERTY CITY ELEMENTARY </t>
  </si>
  <si>
    <t xml:space="preserve">3021 JESSE J MCCRARY, JR EL </t>
  </si>
  <si>
    <t xml:space="preserve">3024 FLORIDA INTERNATIONAL ELEM </t>
  </si>
  <si>
    <t xml:space="preserve">3025 ADVANTAGE ACADEMY SANTA FE </t>
  </si>
  <si>
    <t xml:space="preserve">3029 DORAL ACAD OF TECHNOLOG </t>
  </si>
  <si>
    <t xml:space="preserve">3030 DORAL ACADEMY </t>
  </si>
  <si>
    <t xml:space="preserve">3034 BRIDGEPOINT ACAD V GR </t>
  </si>
  <si>
    <t xml:space="preserve">3041 LORAH PARK ELEMENTARY </t>
  </si>
  <si>
    <t xml:space="preserve">3051 TOUSSAINT L OUVERTURE ELEM </t>
  </si>
  <si>
    <t xml:space="preserve">3061 LUDLAM ELEMENTARY </t>
  </si>
  <si>
    <t xml:space="preserve">3100 MATER ACADEMY EAST CHARTER </t>
  </si>
  <si>
    <t xml:space="preserve">3101 FRANK CRAWFORD MARTIN K-8 C </t>
  </si>
  <si>
    <t xml:space="preserve">3111 WESLEY MATTHEWS ELEMENTARY </t>
  </si>
  <si>
    <t xml:space="preserve">3141 MEADOWLANE ELEMENTARY </t>
  </si>
  <si>
    <t xml:space="preserve">3181 MELROSE ELEMENTARY </t>
  </si>
  <si>
    <t xml:space="preserve">3191 ADA MERRITT K-8 CENTER </t>
  </si>
  <si>
    <t xml:space="preserve">3241 MIAMI GARDENS ELEMENTARY </t>
  </si>
  <si>
    <t xml:space="preserve">3261 MIAMI HEIGHTS ELEMENTARY </t>
  </si>
  <si>
    <t xml:space="preserve">3281 MIAMI LAKES K-8 CENTER </t>
  </si>
  <si>
    <t xml:space="preserve">3301 MIAMI PARK ELEMENTARY </t>
  </si>
  <si>
    <t xml:space="preserve">3341 MIAMI SHORES ELEMENTARY </t>
  </si>
  <si>
    <t xml:space="preserve">3381 MIAMI SPRINGS ELEMENTARY </t>
  </si>
  <si>
    <t xml:space="preserve">3421 MARCUS A MILAM K-8 CENTER </t>
  </si>
  <si>
    <t xml:space="preserve">3431 PHYLLIS R MILLER ELEM </t>
  </si>
  <si>
    <t xml:space="preserve">3501 MORNINGSIDE ELEMENTARY </t>
  </si>
  <si>
    <t xml:space="preserve">3541 ROBERT RUSSA MOTON ELEM </t>
  </si>
  <si>
    <t xml:space="preserve">3581 MYRTLE GROVE ELEMENTARY </t>
  </si>
  <si>
    <t xml:space="preserve">3600 DOWNTOWN MIAMI CHARTER SCH </t>
  </si>
  <si>
    <t xml:space="preserve">3610 KEYS GATE CHARTER SCHOOL </t>
  </si>
  <si>
    <t xml:space="preserve">3621 COCONUT PALM K-8 ACADEMY </t>
  </si>
  <si>
    <t xml:space="preserve">3661 NATURAL BRIDGE ELEMENTARY </t>
  </si>
  <si>
    <t xml:space="preserve">3701 NORLAND ELEMENTARY </t>
  </si>
  <si>
    <t xml:space="preserve">3741 NORTH BEACH ELEMENTARY </t>
  </si>
  <si>
    <t xml:space="preserve">3781 BARBARA J HAWKINS ELEM </t>
  </si>
  <si>
    <t xml:space="preserve">3821 NORTH COUNTY K-8 CENTER </t>
  </si>
  <si>
    <t xml:space="preserve">3861 NORTH GLADE ELEMENTARY </t>
  </si>
  <si>
    <t xml:space="preserve">3901 NORTH HIALEAH ELEMENTARY </t>
  </si>
  <si>
    <t xml:space="preserve">3941 NORTH MIAMI ELEMENTARY </t>
  </si>
  <si>
    <t xml:space="preserve">3981 NORTH TWIN LAKES ELEMENTARY </t>
  </si>
  <si>
    <t xml:space="preserve">4000 MIAMI CHILDRENS MUSEUM CHT </t>
  </si>
  <si>
    <t xml:space="preserve">4001 NORWOOD ELEMENTARY </t>
  </si>
  <si>
    <t xml:space="preserve">4012 SOMERSET PREP ACD SILV PALM </t>
  </si>
  <si>
    <t xml:space="preserve">4021 OAK GROVE ELEMENTARY </t>
  </si>
  <si>
    <t xml:space="preserve">4031 GATEWAY ENV K-8 LEARN CNT </t>
  </si>
  <si>
    <t xml:space="preserve">4061 OJUS ELEMENTARY </t>
  </si>
  <si>
    <t xml:space="preserve">4071 OLINDA ELEMENTARY </t>
  </si>
  <si>
    <t xml:space="preserve">4091 OLYMPIA HEIGHTS ELEMENTARY </t>
  </si>
  <si>
    <t xml:space="preserve">4121 DR ROBERT B INGRAM ELEM </t>
  </si>
  <si>
    <t xml:space="preserve">4171 ORCHARD VILLA ELEMENTARY </t>
  </si>
  <si>
    <t xml:space="preserve">4221 PALMETTO ELEMENTARY </t>
  </si>
  <si>
    <t xml:space="preserve">4241 PALM LAKES ELEMENTARY </t>
  </si>
  <si>
    <t xml:space="preserve">4261 PALM SPRINGS ELEMENTARY </t>
  </si>
  <si>
    <t xml:space="preserve">4281 PALM SPRINGS NORTH ELEM </t>
  </si>
  <si>
    <t xml:space="preserve">4301 PARKVIEW ELEMENTARY </t>
  </si>
  <si>
    <t xml:space="preserve">4341 PARKWAY ELEMENTARY </t>
  </si>
  <si>
    <t xml:space="preserve">4381 PERRINE ELEMENTARY </t>
  </si>
  <si>
    <t xml:space="preserve">4391 IRVING &amp; BEATRICE PESKOE K8 </t>
  </si>
  <si>
    <t xml:space="preserve">4401 KELSEY L PHARR ELEMENTARY </t>
  </si>
  <si>
    <t xml:space="preserve">4421 PINECREST ELEMENTARY </t>
  </si>
  <si>
    <t xml:space="preserve">4441 PINE LAKE ELEMENTARY </t>
  </si>
  <si>
    <t xml:space="preserve">4461 PINE VILLA ELEMENTARY </t>
  </si>
  <si>
    <t xml:space="preserve">4491 HENRY E S REEVES ELEMENTARY </t>
  </si>
  <si>
    <t xml:space="preserve">4501 POINCIANA PARK ELEMENTARY </t>
  </si>
  <si>
    <t xml:space="preserve">4511 DR GILBERT L PORTER ELEM </t>
  </si>
  <si>
    <t xml:space="preserve">4541 RAINBOW PARK ELEMENTARY </t>
  </si>
  <si>
    <t xml:space="preserve">4581 REDLAND ELEMENTARY </t>
  </si>
  <si>
    <t xml:space="preserve">4611 REDONDO ELEMENTARY </t>
  </si>
  <si>
    <t xml:space="preserve">4651 E F BECKFORD/RICHMOND ELEM </t>
  </si>
  <si>
    <t xml:space="preserve">4681 RIVERSIDE ELEMENTARY </t>
  </si>
  <si>
    <t xml:space="preserve">4691 JANE S ROBERTS K-8 CENTER </t>
  </si>
  <si>
    <t xml:space="preserve">4721 ROCKWAY ELEMENTARY </t>
  </si>
  <si>
    <t xml:space="preserve">4741 ROYAL GREEN ELEMENTARY </t>
  </si>
  <si>
    <t xml:space="preserve">4761 ROYAL PALM ELEMENTARY </t>
  </si>
  <si>
    <t xml:space="preserve">4801 G K EDELMAN/SABAL PALM ELEM </t>
  </si>
  <si>
    <t xml:space="preserve">4841 SANTA CLARA ELEMENTARY </t>
  </si>
  <si>
    <t xml:space="preserve">4881 SCOTT LAKE ELEMENTARY </t>
  </si>
  <si>
    <t xml:space="preserve">4921 SEMINOLE ELEMENTARY </t>
  </si>
  <si>
    <t xml:space="preserve">4961 SHADOWLAWN ELEMENTARY </t>
  </si>
  <si>
    <t xml:space="preserve">5001 SHENANDOAH ELEMENTARY </t>
  </si>
  <si>
    <t xml:space="preserve">5003 SOUTH DADE MIDDLE SCHOOL </t>
  </si>
  <si>
    <t xml:space="preserve">5005 DAVID LAWRENCE JR K-8 CNTR </t>
  </si>
  <si>
    <t xml:space="preserve">5007 LINCOLN-MARTI CH (HIALEAH) </t>
  </si>
  <si>
    <t xml:space="preserve">5008 SOMERSET GRACE ACADEMY </t>
  </si>
  <si>
    <t xml:space="preserve">5010 OXFORD ACADEMY OF MIAMI </t>
  </si>
  <si>
    <t xml:space="preserve">5021 BEN SHEPPARD ELEMENTARY </t>
  </si>
  <si>
    <t xml:space="preserve">5022 BEN GAMLA CHRTR SCHL M BCH </t>
  </si>
  <si>
    <t xml:space="preserve">5025 LINCOLN-MARTI CH (LTL HAVA) </t>
  </si>
  <si>
    <t xml:space="preserve">5029 EXCELSIOR LANG ACD HIALEA </t>
  </si>
  <si>
    <t xml:space="preserve">5032 EXCELSIOR CHARTER ACADEMY </t>
  </si>
  <si>
    <t xml:space="preserve">5041 SILVER BLUFF ELEMENTARY </t>
  </si>
  <si>
    <t xml:space="preserve">5043 LINCOLN MARTI LEISURE CITY </t>
  </si>
  <si>
    <t xml:space="preserve">5044 ACAD FOR INTL ED CHARTER </t>
  </si>
  <si>
    <t xml:space="preserve">5045 MATER GROVE ACADEMY </t>
  </si>
  <si>
    <t xml:space="preserve">5047 MATER VILLAGE ACD M BEACH </t>
  </si>
  <si>
    <t xml:space="preserve">5048 PINECREST ACADEMY N CAMPUS </t>
  </si>
  <si>
    <t xml:space="preserve">5049 PINECREST COVE ACADEMY </t>
  </si>
  <si>
    <t xml:space="preserve">5051 ERNEST R GRAHAM K-8 CENTER </t>
  </si>
  <si>
    <t xml:space="preserve">5061 DR CARLOS J FINLAY ELEM </t>
  </si>
  <si>
    <t xml:space="preserve">5081 SKYWAY ELEMENTARY </t>
  </si>
  <si>
    <t xml:space="preserve">5091 SOUTH POINTE ELEMENTARY </t>
  </si>
  <si>
    <t xml:space="preserve">5101 JOHN I SMITH K-8 CENTER </t>
  </si>
  <si>
    <t xml:space="preserve">5121 SNAPPER CREEK ELEMENTARY </t>
  </si>
  <si>
    <t xml:space="preserve">5131 NORTH DADE CNTR MOD LANG </t>
  </si>
  <si>
    <t xml:space="preserve">5141 HUBERT O SIBLEY K-8 CENTER </t>
  </si>
  <si>
    <t xml:space="preserve">5201 SOUTH HIALEAH ELEMENTARY </t>
  </si>
  <si>
    <t xml:space="preserve">5241 SOUTH MIAMI K-8 CENTER </t>
  </si>
  <si>
    <t xml:space="preserve">5281 SOUTH MIAMI HEIGHTS ELEM </t>
  </si>
  <si>
    <t xml:space="preserve">5321 SOUTHSIDE ELEMENTARY </t>
  </si>
  <si>
    <t xml:space="preserve">5361 SPRINGVIEW ELEMENTARY </t>
  </si>
  <si>
    <t xml:space="preserve">5381 E W F STIRRUP ELEMENTARY </t>
  </si>
  <si>
    <t xml:space="preserve">5401 SUNSET ELEMENTARY </t>
  </si>
  <si>
    <t xml:space="preserve">5421 SUNSET PARK ELEMENTARY </t>
  </si>
  <si>
    <t xml:space="preserve">5431 SWEETWATER ELEMENTARY </t>
  </si>
  <si>
    <t xml:space="preserve">5441 SYLVANIA HEIGHTS ELEMENTARY </t>
  </si>
  <si>
    <t xml:space="preserve">5481 TREASURE ISLAND ELEMENTARY </t>
  </si>
  <si>
    <t xml:space="preserve">5521 TROPICAL ELEMENTARY </t>
  </si>
  <si>
    <t xml:space="preserve">5561 FRANCES S TUCKER EL </t>
  </si>
  <si>
    <t xml:space="preserve">5601 TWIN LAKES ELEMENTARY </t>
  </si>
  <si>
    <t xml:space="preserve">5641 VILLAGE GREEN ELEMENTARY </t>
  </si>
  <si>
    <t xml:space="preserve">5671 VINELAND K-8 CENTER </t>
  </si>
  <si>
    <t xml:space="preserve">5711 MAE M WALTERS ELEMENTARY </t>
  </si>
  <si>
    <t xml:space="preserve">5791 WEST HOMESTEAD ELEMENTARY </t>
  </si>
  <si>
    <t xml:space="preserve">5831 HENRY S WEST LABORATORY </t>
  </si>
  <si>
    <t xml:space="preserve">5861 DR HENRY MACK/W LITTLE K-8 </t>
  </si>
  <si>
    <t xml:space="preserve">5901 CARRIE P MEEK/WESTVIEW K-8 </t>
  </si>
  <si>
    <t xml:space="preserve">5931 PHILLIS WHEATLEY ELEMENTARY </t>
  </si>
  <si>
    <t xml:space="preserve">5951 WHISPERING PINES ELEMENTARY </t>
  </si>
  <si>
    <t xml:space="preserve">5961 WINSTON PARK K-8 CENTER </t>
  </si>
  <si>
    <t xml:space="preserve">5971 NATHAN B YOUNG ELEMENTARY </t>
  </si>
  <si>
    <t xml:space="preserve">5981 DR EDWARD L WHIGHAM EL </t>
  </si>
  <si>
    <t xml:space="preserve">5991 CHARLES DAVID WYCHE, JR </t>
  </si>
  <si>
    <t xml:space="preserve">6001 HERBERT A AMMONS MIDDLE SC </t>
  </si>
  <si>
    <t xml:space="preserve">6003 PINECREST SPR ACAD CH MI </t>
  </si>
  <si>
    <t xml:space="preserve">6004 SOMERSET ACAD CHRT MIDDLE </t>
  </si>
  <si>
    <t xml:space="preserve">6006 ARCHIMEDEAN MIDDLE CONSERV </t>
  </si>
  <si>
    <t xml:space="preserve">6008 LAWRENCE ACADEMY </t>
  </si>
  <si>
    <t xml:space="preserve">6009 MATER EAST ACAD MIDDLE SCH </t>
  </si>
  <si>
    <t xml:space="preserve">6010 FLORIDA INTERNATIONAL ACAD </t>
  </si>
  <si>
    <t xml:space="preserve">6011 ALLAPATTAH MIDDLE SCHOOL </t>
  </si>
  <si>
    <t xml:space="preserve">6012 MATER ACADEMY CHARTER MID S </t>
  </si>
  <si>
    <t xml:space="preserve">6013 SOMERSET ACD CH MS (SO HO) </t>
  </si>
  <si>
    <t xml:space="preserve">6020 ASPIRA YOUTH LEADERSHIP C S </t>
  </si>
  <si>
    <t xml:space="preserve">6021 ARVIDA MIDDLE SCHOOL </t>
  </si>
  <si>
    <t xml:space="preserve">6022 PINECREST ACADEMY CHR MID </t>
  </si>
  <si>
    <t xml:space="preserve">6023 ANDOVER MIDDLE SCHOOL </t>
  </si>
  <si>
    <t xml:space="preserve">6028 RENAISSANCE MID CHARTER SC </t>
  </si>
  <si>
    <t xml:space="preserve">6030 DORAL ACADEMY CHR MID SCH </t>
  </si>
  <si>
    <t xml:space="preserve">6031 BROWNSVILLE MIDDLE SCHOOL </t>
  </si>
  <si>
    <t xml:space="preserve">6033 MATER ACADEMY LAKES MIDDLE </t>
  </si>
  <si>
    <t xml:space="preserve">6040 DRS CHAR SCH OF MIA SHORES </t>
  </si>
  <si>
    <t xml:space="preserve">6041 PAUL W BELL MIDDLE SCHOOL </t>
  </si>
  <si>
    <t xml:space="preserve">6042 MATER GARDENS ACADEMY MID </t>
  </si>
  <si>
    <t xml:space="preserve">6043 SOMERSET ACD MS (COUNTRY P) </t>
  </si>
  <si>
    <t xml:space="preserve">6045 INTERNATIONAL STUD CH MID </t>
  </si>
  <si>
    <t xml:space="preserve">6047 MATER AC MID SCH INTL ST </t>
  </si>
  <si>
    <t xml:space="preserve">6048 MIAMI COMMUNITY CH MID SC </t>
  </si>
  <si>
    <t xml:space="preserve">6049 RIVER CITIES COMM CH SCH </t>
  </si>
  <si>
    <t xml:space="preserve">6051 CAROL CITY MIDDLE SCHOOL </t>
  </si>
  <si>
    <t xml:space="preserve">6052 ZELDA GLAZER MIDDLE SCHOOL </t>
  </si>
  <si>
    <t xml:space="preserve">6053 SOMERSET AC MID CH (SO MIA) </t>
  </si>
  <si>
    <t xml:space="preserve">6060 ASPIRA SOUTH YOUTH LEAD CH </t>
  </si>
  <si>
    <t xml:space="preserve">6061 CAMPBELL DRIVE MIDDLE SCH </t>
  </si>
  <si>
    <t xml:space="preserve">6070 ASPIRA E M DE HOSTOS YOUTH </t>
  </si>
  <si>
    <t xml:space="preserve">6071 GEORGE W CARVER MIDDLE SCH </t>
  </si>
  <si>
    <t xml:space="preserve">6081 CENTENNIAL MIDDLE SCHOOL </t>
  </si>
  <si>
    <t xml:space="preserve">6091 CITRUS GROVE MIDDLE SCHOOL </t>
  </si>
  <si>
    <t xml:space="preserve">6111 CUTLER RIDGE MIDDLE SCHOOL </t>
  </si>
  <si>
    <t xml:space="preserve">6121 RUBEN DARIO MIDDLE SCHOOL </t>
  </si>
  <si>
    <t xml:space="preserve">6141 CHARLES R DREW MIDDLE SCH </t>
  </si>
  <si>
    <t xml:space="preserve">6151 DORAL MIDDLE SCHOOL </t>
  </si>
  <si>
    <t xml:space="preserve">6161 LAWTON CHILES MIDDLE SCHOOL </t>
  </si>
  <si>
    <t xml:space="preserve">6171 HENRY H FILER MIDDLE SCHOOL </t>
  </si>
  <si>
    <t xml:space="preserve">6211 GLADES MIDDLE SCHOOL </t>
  </si>
  <si>
    <t xml:space="preserve">6221 HAMMOCKS MIDDLE SCHOOL </t>
  </si>
  <si>
    <t xml:space="preserve">6231 HIALEAH MIDDLE SCHOOL </t>
  </si>
  <si>
    <t xml:space="preserve">6241 HIGHLAND OAKS MIDDLE SCHOOL </t>
  </si>
  <si>
    <t xml:space="preserve">6251 HOMESTEAD MIDDLE SCHOOL </t>
  </si>
  <si>
    <t xml:space="preserve">6281 THOMAS JEFFERSON MIDDLE SC </t>
  </si>
  <si>
    <t xml:space="preserve">6301 JOHN F KENNEDY MIDDLE SCH </t>
  </si>
  <si>
    <t xml:space="preserve">6331 KINLOCH PARK MIDDLE SCHOOL </t>
  </si>
  <si>
    <t xml:space="preserve">6351 LAKE STEVENS MIDDLE SCHOOL </t>
  </si>
  <si>
    <t xml:space="preserve">6361 JOSE DE DIEGO MIDDLE SCHOOL </t>
  </si>
  <si>
    <t xml:space="preserve">6391 MADISON MIDDLE SCHOOL </t>
  </si>
  <si>
    <t xml:space="preserve">6411 HORACE MANN MIDDLE SCHOOL </t>
  </si>
  <si>
    <t xml:space="preserve">6421 JOSE MARTI MIDDLE SCHOOL </t>
  </si>
  <si>
    <t xml:space="preserve">6431 MAYS COMMUNITY MIDDLE SCH </t>
  </si>
  <si>
    <t xml:space="preserve">6441 HOWARD D MCMILLAN MIDDLE S </t>
  </si>
  <si>
    <t xml:space="preserve">6481 MIAMI EDISON MIDDLE SCHOOL </t>
  </si>
  <si>
    <t xml:space="preserve">6501 MIAMI LAKES MIDDLE SCHOOL </t>
  </si>
  <si>
    <t xml:space="preserve">6521 MIAMI SPRINGS MIDDLE SCHOOL </t>
  </si>
  <si>
    <t xml:space="preserve">6541 NAUTILUS MIDDLE SCHOOL </t>
  </si>
  <si>
    <t xml:space="preserve">6571 NORLAND MIDDLE SCHOOL </t>
  </si>
  <si>
    <t xml:space="preserve">6591 NORTH DADE MIDDLE SCHOOL </t>
  </si>
  <si>
    <t xml:space="preserve">6611 COUNTRY CLUB MIDDLE SCHOOL </t>
  </si>
  <si>
    <t xml:space="preserve">6631 NORTH MIAMI MIDDLE SCHOOL </t>
  </si>
  <si>
    <t xml:space="preserve">6681 PALM SPRINGS MIDDLE SCHOOL </t>
  </si>
  <si>
    <t xml:space="preserve">6701 PALMETTO MIDDLE SCHOOL </t>
  </si>
  <si>
    <t xml:space="preserve">6721 PARKWAY MIDDLE COMM SCHOOL </t>
  </si>
  <si>
    <t xml:space="preserve">6741 PONCE DE LEON MIDDLE SCHOOL </t>
  </si>
  <si>
    <t xml:space="preserve">6751 HIALEAH GARDENS MIDDLE SCH </t>
  </si>
  <si>
    <t xml:space="preserve">6761 REDLAND MIDDLE SCHOOL </t>
  </si>
  <si>
    <t xml:space="preserve">6771 JORGE MAS CANOSA MID SCHOOL </t>
  </si>
  <si>
    <t xml:space="preserve">6781 RICHMOND HEIGHTS MIDDLE SCH </t>
  </si>
  <si>
    <t xml:space="preserve">6801 RIVIERA MIDDLE SCHOOL </t>
  </si>
  <si>
    <t xml:space="preserve">6821 ROCKWAY MIDDLE SCHOOL </t>
  </si>
  <si>
    <t xml:space="preserve">6841 SHENANDOAH MIDDLE SCHOOL </t>
  </si>
  <si>
    <t xml:space="preserve">6861 SOUTHWOOD MIDDLE SCHOOL </t>
  </si>
  <si>
    <t xml:space="preserve">6881 SOUTH MIAMI MIDDLE COMM SCH </t>
  </si>
  <si>
    <t xml:space="preserve">6901 W R THOMAS MIDDLE SCHOOL </t>
  </si>
  <si>
    <t xml:space="preserve">6921 LAMAR LOUISE CURRY MIDDLE S </t>
  </si>
  <si>
    <t xml:space="preserve">6961 WEST MIAMI MIDDLE SCHOOL </t>
  </si>
  <si>
    <t xml:space="preserve">6981 WESTVIEW MIDDLE SCHOOL </t>
  </si>
  <si>
    <t xml:space="preserve">7001 MIAMI-DADE ONLINE ACADEMY </t>
  </si>
  <si>
    <t xml:space="preserve">7004 MIAMI DADE VIRTUAL SCHOOL </t>
  </si>
  <si>
    <t xml:space="preserve">     .</t>
  </si>
  <si>
    <t xml:space="preserve">7007 INTL STUDIES CHART HIGH SCH </t>
  </si>
  <si>
    <t xml:space="preserve">7009 DORAL PERF ARTS &amp; ENTERTAIN </t>
  </si>
  <si>
    <t xml:space="preserve">7011 AMERICAN SENIOR HIGH SCHOOL </t>
  </si>
  <si>
    <t xml:space="preserve">7014 MATER PERF ARTS &amp; ENTERTAIN </t>
  </si>
  <si>
    <t xml:space="preserve">7015 LIFE SKILLS CNTR MIAMI-DADE </t>
  </si>
  <si>
    <t xml:space="preserve">7018 MATER ACADEMY LAKES HIGH SC </t>
  </si>
  <si>
    <t xml:space="preserve">7020 DORAL ACADEMY HIGH SCHOOL </t>
  </si>
  <si>
    <t xml:space="preserve">7022 ACADEMY OF ARTS &amp; MINDS </t>
  </si>
  <si>
    <t xml:space="preserve">7024 MATER ACAD HS OF INTL STUDI </t>
  </si>
  <si>
    <t xml:space="preserve">7025 MATER BRICKELL PREP ACADEMY </t>
  </si>
  <si>
    <t xml:space="preserve">7029 TERRA ENV RES INSTITUTE </t>
  </si>
  <si>
    <t xml:space="preserve">7030 SIATECH </t>
  </si>
  <si>
    <t xml:space="preserve">7033 LAW ENFOR OFFICERS MEMORIA </t>
  </si>
  <si>
    <t xml:space="preserve">7034 SOMERSET ACAD PREP CHRT HIG </t>
  </si>
  <si>
    <t xml:space="preserve">7036 LAWRENCE ACD SR HIGH CH </t>
  </si>
  <si>
    <t xml:space="preserve">7037 MATER ACD EAST CH HIGH SC </t>
  </si>
  <si>
    <t xml:space="preserve">7042 SOMERSET ACAD CHAR HIGH SCH </t>
  </si>
  <si>
    <t xml:space="preserve">7048 ALONZO &amp; TRACY MOURNING SR </t>
  </si>
  <si>
    <t xml:space="preserve">7049 WESTLAND HIALEAH SR HIGH S </t>
  </si>
  <si>
    <t xml:space="preserve">7050 KEYS GATE CHARTER HIGH SCH </t>
  </si>
  <si>
    <t xml:space="preserve">7051 G HOLMES BRADDOCK SENIOR </t>
  </si>
  <si>
    <t xml:space="preserve">7053 PINECREST ACADEMY CHART HIG </t>
  </si>
  <si>
    <t xml:space="preserve">7054 EXCELSIOR ACADEMY HIGH SCH </t>
  </si>
  <si>
    <t xml:space="preserve">7055 YOUNG WOMENS PREP ACADEMY </t>
  </si>
  <si>
    <t xml:space="preserve">7056 YOUNG MENS PREP ACADEMY </t>
  </si>
  <si>
    <t xml:space="preserve">7058 MIAMI COMMUNITY CHARTER HIG </t>
  </si>
  <si>
    <t xml:space="preserve">7059 MIAMI ARTS CHARTER SCHOOL </t>
  </si>
  <si>
    <t xml:space="preserve">7062 MAVERICKS HIGH NORTH MIAMI </t>
  </si>
  <si>
    <t xml:space="preserve">7065 MAVERICKS HIGH SOUTH MIAMI </t>
  </si>
  <si>
    <t xml:space="preserve">7067 GREEN SPRINGS HIGH SCHOOL </t>
  </si>
  <si>
    <t xml:space="preserve">7068 NORTH GARDENS HIGH SCHOOL </t>
  </si>
  <si>
    <t xml:space="preserve">7069 NORTH PARK HIGH SCHOOL </t>
  </si>
  <si>
    <t xml:space="preserve">7071 CORAL GABLES SENIOR SCHOOL </t>
  </si>
  <si>
    <t xml:space="preserve">7081 DESIGN &amp; ARCHITECTURE SR </t>
  </si>
  <si>
    <t xml:space="preserve">7101 CORAL REEF SENIOR HIGH SCH </t>
  </si>
  <si>
    <t xml:space="preserve">7111 HIALEAH SENIOR HIGH SCHOOL </t>
  </si>
  <si>
    <t xml:space="preserve">7121 JOHN A FERGUSON SENIOR HIGH </t>
  </si>
  <si>
    <t xml:space="preserve">7131 HIALEAH-MIAMI LAKES SENIOR </t>
  </si>
  <si>
    <t xml:space="preserve">7141 DR MICHAEL M KROP SENIOR </t>
  </si>
  <si>
    <t xml:space="preserve">7151 HOMESTEAD SENIOR HIGH SCH </t>
  </si>
  <si>
    <t xml:space="preserve">7160 MATER ACADEMY CHARTER HIGH </t>
  </si>
  <si>
    <t xml:space="preserve">7161 MAST ACADEMY </t>
  </si>
  <si>
    <t xml:space="preserve">7171 MEDICAL ACAD FOR SCI &amp; TECH </t>
  </si>
  <si>
    <t xml:space="preserve">7191 HIALEAH GARDENS SENIOR HIGH </t>
  </si>
  <si>
    <t xml:space="preserve">7201 MIAMI BEACH SENIOR HIGH SCH </t>
  </si>
  <si>
    <t xml:space="preserve">7231 MIAMI CAROL CITY SENIOR HI </t>
  </si>
  <si>
    <t xml:space="preserve">7241 RONALD W REAGAN/DORAL SR </t>
  </si>
  <si>
    <t xml:space="preserve">7251 MIAMI CENTRAL SENIOR HIGH S </t>
  </si>
  <si>
    <t xml:space="preserve">7262 CITY OF HIALEAH ED ACADEMY </t>
  </si>
  <si>
    <t xml:space="preserve">7265 ARCHIMEDEAN UPPER CONSERVAT </t>
  </si>
  <si>
    <t xml:space="preserve">7271 MIAMI CORAL PARK SENIOR HI </t>
  </si>
  <si>
    <t xml:space="preserve">7291 MAST @ JOSE MARTI 6-12 ACAD </t>
  </si>
  <si>
    <t xml:space="preserve">7301 MIAMI EDISON SENIOR HIGH S </t>
  </si>
  <si>
    <t xml:space="preserve">7341 MIAMI JACKSON SENIOR HIGH S </t>
  </si>
  <si>
    <t xml:space="preserve">7351 ARTHUR &amp; POLLY MAYS 6-12 </t>
  </si>
  <si>
    <t xml:space="preserve">7361 MIAMI KILLIAN SENIOR HIGH S </t>
  </si>
  <si>
    <t xml:space="preserve">7371 ROBERT MORGAN ED CENTER </t>
  </si>
  <si>
    <t xml:space="preserve">7381 MIAMI NORLAND SENIOR HIGH S </t>
  </si>
  <si>
    <t xml:space="preserve">7391 MIAMI LAKES EDUCATIONAL CNT </t>
  </si>
  <si>
    <t xml:space="preserve">7411 MIAMI NORTHWESTERN SENIOR </t>
  </si>
  <si>
    <t xml:space="preserve">7431 MIAMI PALMETTO SENIOR HIGH </t>
  </si>
  <si>
    <t xml:space="preserve">7461 MIAMI SENIOR HIGH SCHOOL </t>
  </si>
  <si>
    <t xml:space="preserve">7511 MIAMI SPRINGS SENIOR HIGH S </t>
  </si>
  <si>
    <t xml:space="preserve">7531 MIAMI SUNSET SENIOR HIGH SC </t>
  </si>
  <si>
    <t xml:space="preserve">7541 NORTH MIAMI BEACH SENIOR </t>
  </si>
  <si>
    <t xml:space="preserve">7571 INTERNATIONAL STUDIES PREP </t>
  </si>
  <si>
    <t xml:space="preserve">7581 IPREPARATORY ACADEMY </t>
  </si>
  <si>
    <t xml:space="preserve">7591 NORTH MIAMI SENIOR HIGH SCH </t>
  </si>
  <si>
    <t xml:space="preserve">7601 WILLIAM H TURNER TECH ARTS </t>
  </si>
  <si>
    <t xml:space="preserve">7631 MIAMI MACARTHUR SOUTH SNR </t>
  </si>
  <si>
    <t xml:space="preserve">7701 SOUTH DADE SENIOR HIGH SCH </t>
  </si>
  <si>
    <t xml:space="preserve">7721 SOUTH MIAMI SENIOR HIGH SCH </t>
  </si>
  <si>
    <t xml:space="preserve">7731 MIAMI SOUTHRIDGE SENIOR HIG </t>
  </si>
  <si>
    <t xml:space="preserve">7741 SOUTHWEST MIAMI SENIOR HIGH </t>
  </si>
  <si>
    <t xml:space="preserve">7751 BARBARA GOLEMAN SENIOR HIGH </t>
  </si>
  <si>
    <t xml:space="preserve">7781 FELIX VARELA SENIOR HIGH SC </t>
  </si>
  <si>
    <t xml:space="preserve">7791 BOOKER T WASHINGTON SR HIGH </t>
  </si>
  <si>
    <t xml:space="preserve">7804 DADE MARINE INST S 8014-150 </t>
  </si>
  <si>
    <t xml:space="preserve">7805 DADE MARINE INST N 8014-201 </t>
  </si>
  <si>
    <t xml:space="preserve">7806 DADE JUVENILE RES  8014-951 </t>
  </si>
  <si>
    <t xml:space="preserve">7811 BAY POINT KENDALL  8014-602 </t>
  </si>
  <si>
    <t xml:space="preserve">7812 MIAMI BRIDGE SOUTH 8017-260 </t>
  </si>
  <si>
    <t xml:space="preserve">7814 WINGS FOR LIFE     8014-901 </t>
  </si>
  <si>
    <t xml:space="preserve">7819 BOYSTOWN           8017-851 </t>
  </si>
  <si>
    <t xml:space="preserve">7823 HERES HELP         8017-601 </t>
  </si>
  <si>
    <t xml:space="preserve">7826 JACKSON CHILD      8017-100 </t>
  </si>
  <si>
    <t xml:space="preserve">7829 LITTLE HAVANA INST 8017-650 </t>
  </si>
  <si>
    <t xml:space="preserve">7832 MIAMI BRIDGE NORTH 8017-250 </t>
  </si>
  <si>
    <t xml:space="preserve">7833 CITRUS HEALTH CRIS 8017-401 </t>
  </si>
  <si>
    <t xml:space="preserve">7835 RICHMOND PERRINE O 8017-750 </t>
  </si>
  <si>
    <t xml:space="preserve">7840 TURNER/GUILFORD/KN 8017-351 </t>
  </si>
  <si>
    <t xml:space="preserve">7851 VILLAGE GIRLS UNIT 8017-126 </t>
  </si>
  <si>
    <t xml:space="preserve">7853 CITRUS HEALTH LOU  8017-403 </t>
  </si>
  <si>
    <t xml:space="preserve">7860 SECOND STUD SUCCESS8017-801 </t>
  </si>
  <si>
    <t xml:space="preserve">7861 SECOND STUD SUCCESS8017-802 </t>
  </si>
  <si>
    <t xml:space="preserve">7862 SECOND STUD SUCCESS8017-803 </t>
  </si>
  <si>
    <t xml:space="preserve">7863 SECOND STUD SUCCESS8017-804 </t>
  </si>
  <si>
    <t xml:space="preserve">7865 HIS HOUSE          8017-325 </t>
  </si>
  <si>
    <t xml:space="preserve">7901 NEW WORLD SCHOOL OF THE ART </t>
  </si>
  <si>
    <t xml:space="preserve">8019 ACADEMY FOR COMMUNITY ED </t>
  </si>
  <si>
    <t xml:space="preserve">8101 JAN MANN OPPORTUNITY SCHOOL </t>
  </si>
  <si>
    <t xml:space="preserve">8121 COPE CENTER NORTH </t>
  </si>
  <si>
    <t xml:space="preserve">8131 DOROTHY M WALLACE COPE CNT </t>
  </si>
  <si>
    <t xml:space="preserve">8141 JUVENILE JUSTICE CENTER </t>
  </si>
  <si>
    <t xml:space="preserve">8151 ROBERT RENICK ED CENTER </t>
  </si>
  <si>
    <t xml:space="preserve">8181 RUTH OWENS KRUSE ED CENTER </t>
  </si>
  <si>
    <t xml:space="preserve">9732 MERRICK EDUCATIONAL CENTER </t>
  </si>
  <si>
    <t xml:space="preserve">9999 MIAMI-DADE COUNTY </t>
  </si>
  <si>
    <t>2012-Math%L3-5</t>
  </si>
  <si>
    <t>2012 Math TL Count</t>
  </si>
  <si>
    <t>2012 Math Count L3-5</t>
  </si>
  <si>
    <t>2012 Reading Count L3-5</t>
  </si>
  <si>
    <t>2012-Reading %L3-5</t>
  </si>
  <si>
    <t>2012 TL Reading</t>
  </si>
  <si>
    <t>2011-Reading%L3-5</t>
  </si>
  <si>
    <t>2011-Math%L3-5</t>
  </si>
  <si>
    <t>Middle School (G6-8)</t>
  </si>
  <si>
    <t>2012**</t>
  </si>
  <si>
    <t>High School</t>
  </si>
  <si>
    <t>Grades 3-8</t>
  </si>
  <si>
    <t>Combine Grades 5 and 8</t>
  </si>
  <si>
    <t>Combined Grades 3-8</t>
  </si>
  <si>
    <t>No Tested</t>
  </si>
  <si>
    <t>%L3-5</t>
  </si>
  <si>
    <t>3-8</t>
  </si>
  <si>
    <t>Tested</t>
  </si>
  <si>
    <t>State Tested</t>
  </si>
  <si>
    <t>D Tested</t>
  </si>
  <si>
    <t>G3-8</t>
  </si>
  <si>
    <t>G3-5</t>
  </si>
  <si>
    <t>G6-8</t>
  </si>
  <si>
    <t>G3-10</t>
  </si>
  <si>
    <t>State: L3-5</t>
  </si>
  <si>
    <t>Dist: L3-5</t>
  </si>
  <si>
    <t>G9-10</t>
  </si>
  <si>
    <t>Algebra 1 First-Time Testers</t>
  </si>
  <si>
    <t xml:space="preserve">                                                                                                                    2012 Fcat Science percent students in levels 3-5 - unedited data </t>
  </si>
  <si>
    <t xml:space="preserve">Board </t>
  </si>
  <si>
    <t>2009 Science % lvl 3-5</t>
  </si>
  <si>
    <t>2010 Science % lvl 3-5</t>
  </si>
  <si>
    <t>2011 Science % lvl 3-5</t>
  </si>
  <si>
    <t>2012 Science % lvl 3-5</t>
  </si>
  <si>
    <t>2012 -vs-2011 Difference Science % 3-5</t>
  </si>
  <si>
    <t>9</t>
  </si>
  <si>
    <t>7</t>
  </si>
  <si>
    <t>6</t>
  </si>
  <si>
    <t>4</t>
  </si>
  <si>
    <t>3</t>
  </si>
  <si>
    <t>8</t>
  </si>
  <si>
    <t>LILLIE C EVANS K-8 CENTER</t>
  </si>
  <si>
    <t>BRIDGEPOINT ACADEMY GREATER</t>
  </si>
  <si>
    <t>BENJAMIN FRANKLIN K-8 CEN</t>
  </si>
  <si>
    <t>SOMERSET PREP ACD SILV PALM</t>
  </si>
  <si>
    <t>IRVING &amp; BEATRICE PESKOE K8</t>
  </si>
  <si>
    <t>JOHN I SMITH K-8 CENTER</t>
  </si>
  <si>
    <t>HUBERT O SIBLEY K-8 CENTER</t>
  </si>
  <si>
    <t>DR HENRY MACK/W LITTLE K-8</t>
  </si>
  <si>
    <t>CARRIE P MEEK/WESTVIEW K-8</t>
  </si>
  <si>
    <t>0</t>
  </si>
  <si>
    <t>7863</t>
  </si>
  <si>
    <t>SECOND STUD SUCCESS8017-804</t>
  </si>
  <si>
    <t>ST Tested</t>
  </si>
  <si>
    <t>DT Tested</t>
  </si>
  <si>
    <t>L3-6</t>
  </si>
  <si>
    <t>ST: L306</t>
  </si>
  <si>
    <t>DT: L3-6</t>
  </si>
  <si>
    <t>G 4-8</t>
  </si>
  <si>
    <t>G4-10</t>
  </si>
  <si>
    <t>Grade 8</t>
  </si>
  <si>
    <t>L306</t>
  </si>
  <si>
    <t>Combined Grades L3-6</t>
  </si>
  <si>
    <t>Combined Grades 4-8 for L3-6</t>
  </si>
  <si>
    <t>ETO School</t>
  </si>
  <si>
    <t>Barbara Hawkins Elementary</t>
  </si>
  <si>
    <t>Yes</t>
  </si>
  <si>
    <t>Bel-Aire Elementary</t>
  </si>
  <si>
    <t>Biscayne Gardens Elementary</t>
  </si>
  <si>
    <t>Caribbean Elementary</t>
  </si>
  <si>
    <t>Carol City Elementary</t>
  </si>
  <si>
    <t>Charles Drew Elementary</t>
  </si>
  <si>
    <t>Charles Wyche Elementary</t>
  </si>
  <si>
    <t>Colonial Drive Elementary</t>
  </si>
  <si>
    <t>Dr. Henry Mack K-8</t>
  </si>
  <si>
    <t>Dr. Robert Ingraham/Opa Locka Elementary</t>
  </si>
  <si>
    <t xml:space="preserve">Earlington Heights Elementary </t>
  </si>
  <si>
    <t>Ethel Beckford Elementary</t>
  </si>
  <si>
    <t>Frederick Douglass Elementary</t>
  </si>
  <si>
    <t>Gratigny Elementary</t>
  </si>
  <si>
    <t>Holmes Elementary</t>
  </si>
  <si>
    <t>Jesse McCrary Elementary</t>
  </si>
  <si>
    <t>Kelsey Pharr Elementary</t>
  </si>
  <si>
    <t>Lenora B. Smith Elementary</t>
  </si>
  <si>
    <t xml:space="preserve">Liberty City Elementary </t>
  </si>
  <si>
    <t>Lorah Park Elementary</t>
  </si>
  <si>
    <t>Mandarin Lakes K-8</t>
  </si>
  <si>
    <t>Morningside Elementary</t>
  </si>
  <si>
    <t>North County K-8</t>
  </si>
  <si>
    <t>Orchard Villa Elementary</t>
  </si>
  <si>
    <t>Parkway Elementary</t>
  </si>
  <si>
    <t>Paul Dunbar Elementary</t>
  </si>
  <si>
    <t>Phillis Wheatley Elementary</t>
  </si>
  <si>
    <t>Pine Villa Elementary</t>
  </si>
  <si>
    <t>Poinciana Park Elementary</t>
  </si>
  <si>
    <t>Skyway Elementary</t>
  </si>
  <si>
    <t>Santa Clara Elementary</t>
  </si>
  <si>
    <t>Allapattah Middle</t>
  </si>
  <si>
    <t>Charles Drew Middle</t>
  </si>
  <si>
    <t>Edison Middle</t>
  </si>
  <si>
    <t>Hialeah Middle</t>
  </si>
  <si>
    <t>Homestead Middle</t>
  </si>
  <si>
    <t>Jose de Diego Middle</t>
  </si>
  <si>
    <t>Madison Middle</t>
  </si>
  <si>
    <t>Mays Middle</t>
  </si>
  <si>
    <t>North Miami Middle</t>
  </si>
  <si>
    <t>Parkway Middle</t>
  </si>
  <si>
    <t>Redland Middle</t>
  </si>
  <si>
    <t xml:space="preserve">Thomas Jefferson Middle  </t>
  </si>
  <si>
    <t>Edison Senior</t>
  </si>
  <si>
    <t>Booker T. Washington Senior</t>
  </si>
  <si>
    <t>Carol City Senior</t>
  </si>
  <si>
    <t>Central Senior</t>
  </si>
  <si>
    <t>Homestead Senior</t>
  </si>
  <si>
    <t>Jackson Senior</t>
  </si>
  <si>
    <t>Norland Senior</t>
  </si>
  <si>
    <t>North Miami Senior</t>
  </si>
  <si>
    <t>Northwestern Senior</t>
  </si>
  <si>
    <t>Southridge Senior</t>
  </si>
  <si>
    <t>2012 Writing Combined Grades District and State: %Levels 3-6</t>
  </si>
  <si>
    <t>2011 Writing Combined Grades District and State: %Levels 3-6</t>
  </si>
  <si>
    <t>2012 Combinded Grades %Levels 3-5</t>
  </si>
  <si>
    <t>2011 Combinded Grades %Levels 3-5</t>
  </si>
  <si>
    <t>Final School Grade on 1600-point scale</t>
  </si>
  <si>
    <t>Adj. Points</t>
  </si>
  <si>
    <t>School Grade Prior Adjusted</t>
  </si>
  <si>
    <t>2012-13 ETO Schools</t>
  </si>
  <si>
    <t>pending</t>
  </si>
  <si>
    <t>True Grade</t>
  </si>
  <si>
    <t>Proficiency</t>
  </si>
  <si>
    <t>Points displayed for 2012 are actual points earned.</t>
  </si>
  <si>
    <t>2010 to 2012 School Performance
(accountability students)</t>
  </si>
  <si>
    <t>Algebra 1 Participation
Percent (Points)</t>
  </si>
  <si>
    <t>Algebra 1 Proficiency
Percent (Points)</t>
  </si>
  <si>
    <t>All</t>
  </si>
  <si>
    <t>Grade 6</t>
  </si>
  <si>
    <t>Grade 7</t>
  </si>
  <si>
    <t>2011 and 2012 Comparison by Grade Level and Combined for All Grades
(all tested students)</t>
  </si>
  <si>
    <t>Gr4: 3-6</t>
  </si>
  <si>
    <t>Gr4: 4-6</t>
  </si>
  <si>
    <t>Gr8: 4-6</t>
  </si>
  <si>
    <t>Gr8: 3-6</t>
  </si>
  <si>
    <t>Grade 5</t>
  </si>
  <si>
    <t>Trend Analysis</t>
  </si>
  <si>
    <t>Grade 3</t>
  </si>
  <si>
    <t>Grade 4</t>
  </si>
  <si>
    <t>Grade 9</t>
  </si>
  <si>
    <t>Grade 10</t>
  </si>
  <si>
    <t>Algebra</t>
  </si>
  <si>
    <t>Gr10: 3-6</t>
  </si>
  <si>
    <t>Gr10: 4-6</t>
  </si>
  <si>
    <t>Click Here to "Select School" Page</t>
  </si>
  <si>
    <t>ACADEMIR CHARTER SCHOOL MIDDLE</t>
  </si>
  <si>
    <t>ALPHA CHARTER OF EXCELLENCE</t>
  </si>
  <si>
    <t>BRIDGEPOINT ACAD INTERAMERICAN</t>
  </si>
  <si>
    <t>CHAPMAN PARTNERSHIP ECC NORTH</t>
  </si>
  <si>
    <t>CHAPMAN PARTNERSHIP ECC SOUTH</t>
  </si>
  <si>
    <t>CHARTER HS OF THE AMERICAS</t>
  </si>
  <si>
    <t>EVERGLADES PREP ACADEMY HIGH</t>
  </si>
  <si>
    <t>EVERGLADES PREPARATORY ACADEMY</t>
  </si>
  <si>
    <t>JUST ARTS AND MANAGEMENT CMS</t>
  </si>
  <si>
    <t>MAST @ VIRGINIA KEY</t>
  </si>
  <si>
    <t>MATER ACAD HIGH (MIAMI BEACH)</t>
  </si>
  <si>
    <t>MATER ACADEMY AT MOUNT SINAI</t>
  </si>
  <si>
    <t>PALM GLADES PREP HIGH SCHOOL</t>
  </si>
  <si>
    <t>PALM GLADES PREPATORY ACADEMY</t>
  </si>
  <si>
    <t>SOMERSET GABLES ACADEMY</t>
  </si>
  <si>
    <t>SPORTS LEADERSHIP OF MIAMI CHS</t>
  </si>
  <si>
    <t>STELLAR LEADERSHIP ACADEMY</t>
  </si>
  <si>
    <t>YOUTH CO-OP PREP HIGH SCHOOL</t>
  </si>
  <si>
    <t>Z</t>
  </si>
  <si>
    <t>G</t>
  </si>
  <si>
    <t>2011 and 2012 Comparison by Grade Level and Combined for All Grades
(All tested students)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</si>
</sst>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Red]#,##0"/>
    <numFmt numFmtId="166" formatCode="0\%"/>
    <numFmt numFmtId="167" formatCode="0.0"/>
    <numFmt numFmtId="168" formatCode="00"/>
  </numFmts>
  <fonts count="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sz val="10"/>
      <name val="Arial"/>
      <family val="2"/>
    </font>
    <font>
      <sz val="12"/>
      <color indexed="8"/>
      <name val="Arial"/>
      <family val="2"/>
    </font>
    <font>
      <sz val="12"/>
      <name val="Arial"/>
      <family val="2"/>
    </font>
    <font>
      <sz val="10"/>
      <name val="MS Sans Serif"/>
      <family val="2"/>
    </font>
    <font>
      <b/>
      <sz val="8.5"/>
      <name val="MS Sans Serif"/>
      <family val="2"/>
    </font>
    <font>
      <b/>
      <sz val="10"/>
      <name val="MS Sans Serif"/>
      <family val="2"/>
    </font>
    <font>
      <sz val="10"/>
      <name val="MS Sans Serif"/>
      <family val="2"/>
    </font>
    <font>
      <sz val="10"/>
      <name val="Arial"/>
      <family val="2"/>
    </font>
    <font>
      <b/>
      <sz val="10"/>
      <name val="Arial"/>
      <family val="2"/>
    </font>
    <font>
      <b/>
      <sz val="18"/>
      <color indexed="62"/>
      <name val="Arial"/>
      <family val="2"/>
    </font>
    <font>
      <b/>
      <sz val="12"/>
      <color indexed="8"/>
      <name val="Arial"/>
      <family val="2"/>
    </font>
    <font>
      <sz val="11"/>
      <name val="Arial"/>
      <family val="2"/>
    </font>
    <font>
      <sz val="9"/>
      <name val="Calibri"/>
      <family val="2"/>
      <scheme val="minor"/>
    </font>
    <font>
      <b/>
      <sz val="9"/>
      <name val="Calibri"/>
      <family val="2"/>
      <scheme val="minor"/>
    </font>
    <font>
      <sz val="9"/>
      <color theme="1"/>
      <name val="Calibri"/>
      <family val="2"/>
      <scheme val="minor"/>
    </font>
    <font>
      <b/>
      <sz val="9"/>
      <color theme="1"/>
      <name val="Calibri"/>
      <family val="2"/>
      <scheme val="minor"/>
    </font>
    <font>
      <sz val="10"/>
      <name val="MS Sans Serif"/>
      <family val="2"/>
    </font>
    <font>
      <b/>
      <sz val="12"/>
      <name val="MS Sans Serif"/>
      <family val="2"/>
    </font>
    <font>
      <sz val="12"/>
      <name val="MS Sans Serif"/>
      <family val="2"/>
    </font>
    <font>
      <sz val="10"/>
      <color theme="1"/>
      <name val="Arial"/>
      <family val="2"/>
    </font>
    <font>
      <b/>
      <sz val="14"/>
      <color indexed="62"/>
      <name val="Arial"/>
      <family val="2"/>
    </font>
    <font>
      <b/>
      <sz val="18"/>
      <color theme="0"/>
      <name val="Arial"/>
      <family val="2"/>
    </font>
    <font>
      <sz val="12"/>
      <color theme="1"/>
      <name val="Calibri"/>
      <family val="2"/>
      <scheme val="minor"/>
    </font>
    <font>
      <b/>
      <sz val="14"/>
      <color theme="1"/>
      <name val="Calibri"/>
      <family val="2"/>
      <scheme val="minor"/>
    </font>
    <font>
      <u/>
      <sz val="10"/>
      <color theme="10"/>
      <name val="Calibri"/>
      <family val="2"/>
    </font>
    <font>
      <sz val="10"/>
      <name val="Arial"/>
      <family val="2"/>
    </font>
    <font>
      <b/>
      <sz val="11"/>
      <color theme="1"/>
      <name val="Calibri"/>
      <family val="2"/>
      <scheme val="minor"/>
    </font>
    <font>
      <sz val="8.5"/>
      <name val="MS Sans Serif"/>
      <family val="2"/>
    </font>
    <font>
      <sz val="11"/>
      <name val="MS Sans Serif"/>
      <family val="2"/>
    </font>
    <font>
      <sz val="10"/>
      <name val="Calibri"/>
      <family val="2"/>
      <scheme val="minor"/>
    </font>
    <font>
      <sz val="12"/>
      <color rgb="FF000000"/>
      <name val="MS Sans Serif"/>
      <family val="2"/>
    </font>
    <font>
      <sz val="10"/>
      <color indexed="8"/>
      <name val="MS Sans Serif"/>
      <family val="2"/>
    </font>
    <font>
      <sz val="8.5"/>
      <color rgb="FF000000"/>
      <name val="MS Sans Serif"/>
      <family val="2"/>
    </font>
    <font>
      <sz val="10"/>
      <color rgb="FF000000"/>
      <name val="MS Sans Serif"/>
      <family val="2"/>
    </font>
    <font>
      <sz val="8.5"/>
      <color indexed="8"/>
      <name val="MS Sans Serif"/>
      <family val="2"/>
    </font>
    <font>
      <b/>
      <sz val="8"/>
      <color indexed="81"/>
      <name val="Tahoma"/>
      <family val="2"/>
    </font>
    <font>
      <sz val="8"/>
      <color indexed="81"/>
      <name val="Tahoma"/>
      <family val="2"/>
    </font>
    <font>
      <sz val="10"/>
      <name val="MS Sans Serif"/>
      <family val="2"/>
    </font>
    <font>
      <b/>
      <sz val="10"/>
      <color theme="1"/>
      <name val="Calibri"/>
      <family val="2"/>
      <scheme val="minor"/>
    </font>
    <font>
      <sz val="10"/>
      <name val="MS Sans Serif"/>
      <family val="2"/>
    </font>
    <font>
      <sz val="12"/>
      <color rgb="FF990000"/>
      <name val="Calibri"/>
      <family val="2"/>
      <scheme val="minor"/>
    </font>
    <font>
      <sz val="10"/>
      <name val="MS Sans Serif"/>
      <family val="2"/>
    </font>
    <font>
      <sz val="10"/>
      <name val="Arial"/>
      <family val="2"/>
    </font>
    <font>
      <sz val="10"/>
      <color indexed="8"/>
      <name val="Arial"/>
      <family val="2"/>
    </font>
    <font>
      <sz val="14"/>
      <name val="Arial"/>
      <family val="2"/>
    </font>
    <font>
      <sz val="13.5"/>
      <color rgb="FFFF0000"/>
      <name val="MS Sans Serif"/>
      <family val="2"/>
    </font>
    <font>
      <b/>
      <sz val="12"/>
      <color rgb="FFFF0000"/>
      <name val="MS Sans Serif"/>
      <family val="2"/>
    </font>
    <font>
      <b/>
      <sz val="18"/>
      <color rgb="FFFF0000"/>
      <name val="MS Sans Serif"/>
      <family val="2"/>
    </font>
    <font>
      <b/>
      <sz val="11"/>
      <color rgb="FFFF0000"/>
      <name val="Calibri"/>
      <family val="2"/>
      <scheme val="minor"/>
    </font>
    <font>
      <sz val="10"/>
      <name val="Microsoft Sans Serif"/>
      <family val="2"/>
    </font>
    <font>
      <sz val="10"/>
      <color rgb="FF000000"/>
      <name val="Microsoft Sans Serif"/>
      <family val="2"/>
    </font>
    <font>
      <sz val="10"/>
      <name val="MS Sans Serif"/>
      <family val="2"/>
    </font>
    <font>
      <b/>
      <sz val="8"/>
      <name val="MS Reference Sans Serif"/>
      <family val="2"/>
    </font>
    <font>
      <sz val="10"/>
      <color rgb="FFFF0000"/>
      <name val="Calibri"/>
      <family val="2"/>
      <scheme val="minor"/>
    </font>
    <font>
      <sz val="10"/>
      <color rgb="FFFF0000"/>
      <name val="MS Sans Serif"/>
      <family val="2"/>
    </font>
    <font>
      <sz val="10"/>
      <name val="Calibri"/>
      <family val="2"/>
    </font>
    <font>
      <sz val="10"/>
      <name val="MS Sans Serif"/>
      <family val="2"/>
    </font>
    <font>
      <b/>
      <sz val="12"/>
      <color indexed="62"/>
      <name val="Arial"/>
      <family val="2"/>
    </font>
    <font>
      <sz val="12"/>
      <color indexed="62"/>
      <name val="Arial"/>
      <family val="2"/>
    </font>
    <font>
      <u/>
      <sz val="16"/>
      <color theme="10"/>
      <name val="Calibri"/>
      <family val="2"/>
    </font>
  </fonts>
  <fills count="2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6" tint="0.39997558519241921"/>
        <bgColor rgb="FF000000"/>
      </patternFill>
    </fill>
    <fill>
      <patternFill patternType="solid">
        <fgColor theme="3" tint="0.79998168889431442"/>
        <bgColor rgb="FF000000"/>
      </patternFill>
    </fill>
    <fill>
      <patternFill patternType="solid">
        <fgColor theme="4" tint="0.79998168889431442"/>
        <bgColor theme="4" tint="0.79998168889431442"/>
      </patternFill>
    </fill>
    <fill>
      <patternFill patternType="solid">
        <fgColor rgb="FFFFFFFF"/>
        <bgColor rgb="FF000000"/>
      </patternFill>
    </fill>
    <fill>
      <patternFill patternType="solid">
        <fgColor indexed="13"/>
        <bgColor indexed="64"/>
      </patternFill>
    </fill>
    <fill>
      <patternFill patternType="solid">
        <fgColor rgb="FFFFFFCC"/>
        <bgColor indexed="64"/>
      </patternFill>
    </fill>
    <fill>
      <patternFill patternType="solid">
        <fgColor rgb="FFBACBD0"/>
        <bgColor indexed="64"/>
      </patternFill>
    </fill>
    <fill>
      <patternFill patternType="solid">
        <fgColor theme="6" tint="-0.499984740745262"/>
        <bgColor indexed="64"/>
      </patternFill>
    </fill>
  </fills>
  <borders count="175">
    <border>
      <left/>
      <right/>
      <top/>
      <bottom/>
      <diagonal/>
    </border>
    <border>
      <left/>
      <right/>
      <top/>
      <bottom style="medium">
        <color indexed="64"/>
      </bottom>
      <diagonal/>
    </border>
    <border>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auto="1"/>
      </right>
      <top style="medium">
        <color auto="1"/>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auto="1"/>
      </top>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hair">
        <color auto="1"/>
      </left>
      <right style="hair">
        <color auto="1"/>
      </right>
      <top style="hair">
        <color auto="1"/>
      </top>
      <bottom style="hair">
        <color auto="1"/>
      </bottom>
      <diagonal/>
    </border>
    <border>
      <left/>
      <right/>
      <top style="thin">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medium">
        <color indexed="64"/>
      </top>
      <bottom/>
      <diagonal/>
    </border>
    <border>
      <left style="thin">
        <color indexed="64"/>
      </left>
      <right style="thin">
        <color indexed="64"/>
      </right>
      <top style="thin">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medium">
        <color indexed="64"/>
      </right>
      <top/>
      <bottom/>
      <diagonal/>
    </border>
    <border>
      <left/>
      <right style="medium">
        <color rgb="FF000000"/>
      </right>
      <top style="medium">
        <color indexed="64"/>
      </top>
      <bottom/>
      <diagonal/>
    </border>
    <border>
      <left/>
      <right style="medium">
        <color rgb="FF000000"/>
      </right>
      <top style="thin">
        <color indexed="64"/>
      </top>
      <bottom style="medium">
        <color indexed="64"/>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rgb="FF000000"/>
      </right>
      <top style="thin">
        <color indexed="64"/>
      </top>
      <bottom/>
      <diagonal/>
    </border>
    <border>
      <left/>
      <right style="medium">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thin">
        <color rgb="FF000000"/>
      </right>
      <top/>
      <bottom style="double">
        <color indexed="64"/>
      </bottom>
      <diagonal/>
    </border>
    <border>
      <left/>
      <right style="medium">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8"/>
      </right>
      <top style="medium">
        <color indexed="64"/>
      </top>
      <bottom style="double">
        <color indexed="64"/>
      </bottom>
      <diagonal/>
    </border>
    <border>
      <left style="thin">
        <color indexed="8"/>
      </left>
      <right style="thin">
        <color indexed="8"/>
      </right>
      <top style="medium">
        <color indexed="64"/>
      </top>
      <bottom style="double">
        <color indexed="64"/>
      </bottom>
      <diagonal/>
    </border>
    <border>
      <left style="thin">
        <color indexed="8"/>
      </left>
      <right style="medium">
        <color indexed="8"/>
      </right>
      <top style="medium">
        <color indexed="64"/>
      </top>
      <bottom style="double">
        <color indexed="64"/>
      </bottom>
      <diagonal/>
    </border>
    <border>
      <left style="medium">
        <color indexed="64"/>
      </left>
      <right style="thin">
        <color rgb="FF000000"/>
      </right>
      <top/>
      <bottom/>
      <diagonal/>
    </border>
    <border>
      <left/>
      <right style="thin">
        <color rgb="FF000000"/>
      </right>
      <top/>
      <bottom/>
      <diagonal/>
    </border>
    <border>
      <left style="medium">
        <color indexed="64"/>
      </left>
      <right/>
      <top style="double">
        <color indexed="64"/>
      </top>
      <bottom/>
      <diagonal/>
    </border>
    <border>
      <left style="medium">
        <color indexed="64"/>
      </left>
      <right style="medium">
        <color indexed="64"/>
      </right>
      <top style="double">
        <color indexed="64"/>
      </top>
      <bottom/>
      <diagonal/>
    </border>
    <border>
      <left style="medium">
        <color indexed="64"/>
      </left>
      <right style="thin">
        <color indexed="8"/>
      </right>
      <top style="double">
        <color indexed="64"/>
      </top>
      <bottom/>
      <diagonal/>
    </border>
    <border>
      <left style="thin">
        <color indexed="8"/>
      </left>
      <right style="thin">
        <color indexed="8"/>
      </right>
      <top style="double">
        <color indexed="64"/>
      </top>
      <bottom/>
      <diagonal/>
    </border>
    <border>
      <left style="thin">
        <color indexed="8"/>
      </left>
      <right/>
      <top style="double">
        <color indexed="64"/>
      </top>
      <bottom/>
      <diagonal/>
    </border>
    <border>
      <left style="medium">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right style="thin">
        <color indexed="8"/>
      </right>
      <top style="double">
        <color indexed="64"/>
      </top>
      <bottom/>
      <diagonal/>
    </border>
    <border>
      <left style="thin">
        <color indexed="8"/>
      </left>
      <right style="medium">
        <color indexed="8"/>
      </right>
      <top style="double">
        <color indexed="64"/>
      </top>
      <bottom/>
      <diagonal/>
    </border>
    <border>
      <left/>
      <right/>
      <top/>
      <bottom style="thin">
        <color rgb="FF000000"/>
      </bottom>
      <diagonal/>
    </border>
    <border>
      <left style="medium">
        <color indexed="64"/>
      </left>
      <right style="thin">
        <color rgb="FF000000"/>
      </right>
      <top/>
      <bottom style="thin">
        <color rgb="FF000000"/>
      </bottom>
      <diagonal/>
    </border>
    <border>
      <left/>
      <right style="thin">
        <color rgb="FF000000"/>
      </right>
      <top/>
      <bottom style="thin">
        <color rgb="FF000000"/>
      </bottom>
      <diagonal/>
    </border>
    <border>
      <left/>
      <right style="medium">
        <color indexed="64"/>
      </right>
      <top/>
      <bottom style="thin">
        <color rgb="FF000000"/>
      </bottom>
      <diagonal/>
    </border>
    <border>
      <left style="medium">
        <color indexed="64"/>
      </left>
      <right style="medium">
        <color indexed="64"/>
      </right>
      <top/>
      <bottom style="thin">
        <color rgb="FF000000"/>
      </bottom>
      <diagonal/>
    </border>
    <border>
      <left/>
      <right/>
      <top style="thin">
        <color indexed="64"/>
      </top>
      <bottom style="thin">
        <color indexed="64"/>
      </bottom>
      <diagonal/>
    </border>
    <border>
      <left style="medium">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thin">
        <color indexed="8"/>
      </left>
      <right style="medium">
        <color indexed="8"/>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rgb="FF000000"/>
      </right>
      <top/>
      <bottom style="double">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8"/>
      </right>
      <top style="medium">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thin">
        <color rgb="FF000000"/>
      </right>
      <top style="double">
        <color indexed="64"/>
      </top>
      <bottom style="medium">
        <color indexed="64"/>
      </bottom>
      <diagonal/>
    </border>
    <border>
      <left/>
      <right style="thin">
        <color rgb="FF000000"/>
      </right>
      <top style="double">
        <color indexed="64"/>
      </top>
      <bottom/>
      <diagonal/>
    </border>
    <border>
      <left/>
      <right style="medium">
        <color rgb="FF000000"/>
      </right>
      <top style="double">
        <color indexed="64"/>
      </top>
      <bottom/>
      <diagonal/>
    </border>
    <border>
      <left style="medium">
        <color indexed="64"/>
      </left>
      <right style="thin">
        <color rgb="FF000000"/>
      </right>
      <top style="double">
        <color indexed="64"/>
      </top>
      <bottom/>
      <diagonal/>
    </border>
    <border>
      <left/>
      <right style="medium">
        <color indexed="64"/>
      </right>
      <top style="double">
        <color indexed="64"/>
      </top>
      <bottom/>
      <diagonal/>
    </border>
    <border>
      <left style="medium">
        <color indexed="8"/>
      </left>
      <right style="medium">
        <color indexed="64"/>
      </right>
      <top/>
      <bottom/>
      <diagonal/>
    </border>
    <border>
      <left/>
      <right style="medium">
        <color rgb="FF000000"/>
      </right>
      <top/>
      <bottom style="thin">
        <color rgb="FF000000"/>
      </bottom>
      <diagonal/>
    </border>
    <border>
      <left/>
      <right style="medium">
        <color rgb="FF000000"/>
      </right>
      <top style="thin">
        <color indexed="64"/>
      </top>
      <bottom style="thin">
        <color indexed="64"/>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medium">
        <color indexed="8"/>
      </right>
      <top style="thin">
        <color indexed="64"/>
      </top>
      <bottom/>
      <diagonal/>
    </border>
    <border>
      <left/>
      <right style="thin">
        <color rgb="FF000000"/>
      </right>
      <top style="thin">
        <color indexed="64"/>
      </top>
      <bottom/>
      <diagonal/>
    </border>
    <border>
      <left style="medium">
        <color indexed="8"/>
      </left>
      <right style="medium">
        <color indexed="64"/>
      </right>
      <top/>
      <bottom style="double">
        <color indexed="64"/>
      </bottom>
      <diagonal/>
    </border>
    <border>
      <left/>
      <right style="medium">
        <color indexed="8"/>
      </right>
      <top/>
      <bottom style="double">
        <color indexed="64"/>
      </bottom>
      <diagonal/>
    </border>
    <border>
      <left/>
      <right style="thin">
        <color indexed="8"/>
      </right>
      <top style="double">
        <color indexed="64"/>
      </top>
      <bottom style="double">
        <color indexed="64"/>
      </bottom>
      <diagonal/>
    </border>
    <border>
      <left style="thin">
        <color indexed="8"/>
      </left>
      <right style="medium">
        <color indexed="64"/>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style="thin">
        <color indexed="8"/>
      </left>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thin">
        <color indexed="8"/>
      </left>
      <right style="medium">
        <color indexed="8"/>
      </right>
      <top style="double">
        <color indexed="64"/>
      </top>
      <bottom style="double">
        <color indexed="64"/>
      </bottom>
      <diagonal/>
    </border>
    <border>
      <left/>
      <right/>
      <top style="double">
        <color indexed="64"/>
      </top>
      <bottom style="double">
        <color indexed="64"/>
      </bottom>
      <diagonal/>
    </border>
    <border>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8"/>
      </right>
      <top/>
      <bottom style="double">
        <color indexed="64"/>
      </bottom>
      <diagonal/>
    </border>
    <border>
      <left style="thin">
        <color indexed="8"/>
      </left>
      <right/>
      <top/>
      <bottom style="double">
        <color indexed="64"/>
      </bottom>
      <diagonal/>
    </border>
    <border>
      <left style="thin">
        <color indexed="8"/>
      </left>
      <right style="thin">
        <color indexed="8"/>
      </right>
      <top/>
      <bottom style="double">
        <color indexed="64"/>
      </bottom>
      <diagonal/>
    </border>
    <border>
      <left style="medium">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thin">
        <color indexed="64"/>
      </left>
      <right style="thin">
        <color indexed="64"/>
      </right>
      <top/>
      <bottom style="double">
        <color indexed="64"/>
      </bottom>
      <diagonal/>
    </border>
    <border>
      <left/>
      <right/>
      <top style="thin">
        <color theme="4" tint="0.3999755851924192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indexed="64"/>
      </right>
      <top/>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thin">
        <color rgb="FF000000"/>
      </right>
      <top/>
      <bottom/>
      <diagonal/>
    </border>
    <border>
      <left/>
      <right style="medium">
        <color indexed="64"/>
      </right>
      <top style="thin">
        <color indexed="8"/>
      </top>
      <bottom/>
      <diagonal/>
    </border>
    <border>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diagonal/>
    </border>
    <border>
      <left style="medium">
        <color indexed="64"/>
      </left>
      <right style="medium">
        <color indexed="64"/>
      </right>
      <top style="thin">
        <color indexed="8"/>
      </top>
      <bottom/>
      <diagonal/>
    </border>
    <border>
      <left style="thin">
        <color indexed="8"/>
      </left>
      <right style="medium">
        <color indexed="8"/>
      </right>
      <top style="thin">
        <color indexed="8"/>
      </top>
      <bottom/>
      <diagonal/>
    </border>
    <border>
      <left style="thin">
        <color auto="1"/>
      </left>
      <right style="thin">
        <color auto="1"/>
      </right>
      <top/>
      <bottom/>
      <diagonal/>
    </border>
    <border>
      <left style="medium">
        <color rgb="FF000000"/>
      </left>
      <right/>
      <top/>
      <bottom style="thin">
        <color indexed="64"/>
      </bottom>
      <diagonal/>
    </border>
    <border>
      <left/>
      <right style="thin">
        <color rgb="FF000000"/>
      </right>
      <top style="double">
        <color indexed="64"/>
      </top>
      <bottom style="double">
        <color rgb="FF000000"/>
      </bottom>
      <diagonal/>
    </border>
    <border>
      <left style="thin">
        <color rgb="FF000000"/>
      </left>
      <right style="medium">
        <color rgb="FF000000"/>
      </right>
      <top style="double">
        <color indexed="64"/>
      </top>
      <bottom style="double">
        <color rgb="FF000000"/>
      </bottom>
      <diagonal/>
    </border>
    <border>
      <left style="thin">
        <color rgb="FF000000"/>
      </left>
      <right style="thin">
        <color rgb="FF000000"/>
      </right>
      <top style="double">
        <color indexed="64"/>
      </top>
      <bottom style="double">
        <color rgb="FF000000"/>
      </bottom>
      <diagonal/>
    </border>
    <border>
      <left style="medium">
        <color rgb="FF000000"/>
      </left>
      <right style="medium">
        <color rgb="FF000000"/>
      </right>
      <top style="double">
        <color indexed="64"/>
      </top>
      <bottom style="double">
        <color rgb="FF000000"/>
      </bottom>
      <diagonal/>
    </border>
  </borders>
  <cellStyleXfs count="94">
    <xf numFmtId="0" fontId="0" fillId="0" borderId="0"/>
    <xf numFmtId="0" fontId="22" fillId="0" borderId="0"/>
    <xf numFmtId="0" fontId="21" fillId="0" borderId="0"/>
    <xf numFmtId="0" fontId="14" fillId="0" borderId="0"/>
    <xf numFmtId="0" fontId="21" fillId="0" borderId="0"/>
    <xf numFmtId="0" fontId="21" fillId="0" borderId="0"/>
    <xf numFmtId="0" fontId="22" fillId="0" borderId="0"/>
    <xf numFmtId="0" fontId="22" fillId="0" borderId="0"/>
    <xf numFmtId="0" fontId="18" fillId="0" borderId="0"/>
    <xf numFmtId="0" fontId="14" fillId="0" borderId="0"/>
    <xf numFmtId="0" fontId="18" fillId="0" borderId="0"/>
    <xf numFmtId="0" fontId="15" fillId="0" borderId="0"/>
    <xf numFmtId="0" fontId="13" fillId="0" borderId="0"/>
    <xf numFmtId="0" fontId="18" fillId="0" borderId="0"/>
    <xf numFmtId="0" fontId="31" fillId="0" borderId="0"/>
    <xf numFmtId="0" fontId="12" fillId="0" borderId="0"/>
    <xf numFmtId="9" fontId="15" fillId="0" borderId="0" applyFont="0" applyFill="0" applyBorder="0" applyAlignment="0" applyProtection="0"/>
    <xf numFmtId="0" fontId="11" fillId="0" borderId="0"/>
    <xf numFmtId="0" fontId="18" fillId="0" borderId="0"/>
    <xf numFmtId="0" fontId="15" fillId="0" borderId="0"/>
    <xf numFmtId="0" fontId="15" fillId="0" borderId="0"/>
    <xf numFmtId="0" fontId="13" fillId="0" borderId="0"/>
    <xf numFmtId="0" fontId="11" fillId="0" borderId="0"/>
    <xf numFmtId="0" fontId="11" fillId="0" borderId="0"/>
    <xf numFmtId="0" fontId="11" fillId="0" borderId="0"/>
    <xf numFmtId="0" fontId="18" fillId="0" borderId="0"/>
    <xf numFmtId="0" fontId="10" fillId="0" borderId="0"/>
    <xf numFmtId="0" fontId="18" fillId="0" borderId="0"/>
    <xf numFmtId="0" fontId="15" fillId="0" borderId="0"/>
    <xf numFmtId="0" fontId="15" fillId="0" borderId="0"/>
    <xf numFmtId="0" fontId="10" fillId="0" borderId="0"/>
    <xf numFmtId="0" fontId="10" fillId="0" borderId="0"/>
    <xf numFmtId="0" fontId="15" fillId="0" borderId="0"/>
    <xf numFmtId="0" fontId="3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8" fillId="0" borderId="0"/>
    <xf numFmtId="0" fontId="15" fillId="0" borderId="0"/>
    <xf numFmtId="0" fontId="15" fillId="0" borderId="0"/>
    <xf numFmtId="0" fontId="10" fillId="0" borderId="0"/>
    <xf numFmtId="9" fontId="15" fillId="0" borderId="0" applyFont="0" applyFill="0" applyBorder="0" applyAlignment="0" applyProtection="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8" fillId="0" borderId="0"/>
    <xf numFmtId="0" fontId="15" fillId="0" borderId="0"/>
    <xf numFmtId="0" fontId="15"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5" fillId="0" borderId="0"/>
    <xf numFmtId="0" fontId="9" fillId="0" borderId="0"/>
    <xf numFmtId="0" fontId="8" fillId="0" borderId="0"/>
    <xf numFmtId="0" fontId="8" fillId="0" borderId="0"/>
    <xf numFmtId="0" fontId="39" fillId="0" borderId="0" applyNumberFormat="0" applyFill="0" applyBorder="0" applyAlignment="0" applyProtection="0">
      <alignment vertical="top"/>
      <protection locked="0"/>
    </xf>
    <xf numFmtId="9" fontId="40" fillId="0" borderId="0" applyFont="0" applyFill="0" applyBorder="0" applyAlignment="0" applyProtection="0"/>
    <xf numFmtId="0" fontId="44" fillId="0" borderId="0"/>
    <xf numFmtId="0" fontId="7" fillId="0" borderId="0"/>
    <xf numFmtId="0" fontId="18" fillId="0" borderId="0"/>
    <xf numFmtId="0" fontId="52" fillId="0" borderId="0"/>
    <xf numFmtId="0" fontId="54" fillId="0" borderId="0"/>
    <xf numFmtId="0" fontId="18" fillId="0" borderId="0"/>
    <xf numFmtId="0" fontId="15" fillId="0" borderId="0" applyNumberFormat="0" applyFont="0" applyFill="0" applyBorder="0" applyAlignment="0" applyProtection="0"/>
    <xf numFmtId="0" fontId="7" fillId="0" borderId="0"/>
    <xf numFmtId="9" fontId="7" fillId="0" borderId="0" applyFont="0" applyFill="0" applyBorder="0" applyAlignment="0" applyProtection="0"/>
    <xf numFmtId="0" fontId="15" fillId="0" borderId="0" applyNumberFormat="0" applyFont="0" applyFill="0" applyBorder="0" applyAlignment="0" applyProtection="0"/>
    <xf numFmtId="0" fontId="56" fillId="0" borderId="0"/>
    <xf numFmtId="0" fontId="7" fillId="0" borderId="0"/>
    <xf numFmtId="9" fontId="57"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0" fontId="58" fillId="0" borderId="0"/>
    <xf numFmtId="0" fontId="6" fillId="0" borderId="0"/>
    <xf numFmtId="0" fontId="5" fillId="0" borderId="0"/>
    <xf numFmtId="0" fontId="4" fillId="0" borderId="0"/>
    <xf numFmtId="0" fontId="3" fillId="0" borderId="0"/>
    <xf numFmtId="0" fontId="34" fillId="0" borderId="0"/>
    <xf numFmtId="0" fontId="66" fillId="0" borderId="0"/>
    <xf numFmtId="0" fontId="71" fillId="0" borderId="0"/>
    <xf numFmtId="0" fontId="2" fillId="0" borderId="0"/>
    <xf numFmtId="0" fontId="1" fillId="0" borderId="0"/>
  </cellStyleXfs>
  <cellXfs count="1303">
    <xf numFmtId="0" fontId="0" fillId="0" borderId="0" xfId="0"/>
    <xf numFmtId="0" fontId="16" fillId="0" borderId="0" xfId="0" applyFont="1"/>
    <xf numFmtId="0" fontId="17" fillId="0" borderId="0" xfId="0" applyFont="1"/>
    <xf numFmtId="0" fontId="17" fillId="0" borderId="0" xfId="0" applyFont="1" applyFill="1"/>
    <xf numFmtId="0" fontId="16" fillId="0" borderId="0" xfId="0" applyFont="1" applyFill="1" applyBorder="1"/>
    <xf numFmtId="0" fontId="27" fillId="10" borderId="12" xfId="9" applyNumberFormat="1" applyFont="1" applyFill="1" applyBorder="1" applyAlignment="1">
      <alignment wrapText="1"/>
    </xf>
    <xf numFmtId="0" fontId="28" fillId="11" borderId="12" xfId="9" applyNumberFormat="1" applyFont="1" applyFill="1" applyBorder="1" applyAlignment="1">
      <alignment horizontal="center" textRotation="90" wrapText="1"/>
    </xf>
    <xf numFmtId="0" fontId="29" fillId="10" borderId="12" xfId="9" applyNumberFormat="1" applyFont="1" applyFill="1" applyBorder="1" applyAlignment="1">
      <alignment horizontal="center" textRotation="90" wrapText="1"/>
    </xf>
    <xf numFmtId="0" fontId="27" fillId="10" borderId="12" xfId="9" applyNumberFormat="1" applyFont="1" applyFill="1" applyBorder="1" applyAlignment="1">
      <alignment horizontal="center" textRotation="90" wrapText="1"/>
    </xf>
    <xf numFmtId="0" fontId="27" fillId="10" borderId="12" xfId="9" quotePrefix="1" applyNumberFormat="1" applyFont="1" applyFill="1" applyBorder="1" applyAlignment="1">
      <alignment horizontal="center" textRotation="90" wrapText="1"/>
    </xf>
    <xf numFmtId="0" fontId="27" fillId="10" borderId="12" xfId="9" applyNumberFormat="1" applyFont="1" applyFill="1" applyBorder="1" applyAlignment="1">
      <alignment textRotation="90" wrapText="1"/>
    </xf>
    <xf numFmtId="0" fontId="29" fillId="10" borderId="12" xfId="9" applyNumberFormat="1" applyFont="1" applyFill="1" applyBorder="1" applyAlignment="1">
      <alignment textRotation="90" wrapText="1"/>
    </xf>
    <xf numFmtId="0" fontId="29" fillId="10" borderId="12" xfId="9" quotePrefix="1" applyNumberFormat="1" applyFont="1" applyFill="1" applyBorder="1" applyAlignment="1">
      <alignment textRotation="90" wrapText="1"/>
    </xf>
    <xf numFmtId="0" fontId="27" fillId="10" borderId="12" xfId="9" applyNumberFormat="1" applyFont="1" applyFill="1" applyBorder="1" applyAlignment="1">
      <alignment horizontal="left" textRotation="90" wrapText="1"/>
    </xf>
    <xf numFmtId="0" fontId="29" fillId="10" borderId="12" xfId="9" applyFont="1" applyFill="1" applyBorder="1" applyAlignment="1">
      <alignment textRotation="90"/>
    </xf>
    <xf numFmtId="0" fontId="14" fillId="0" borderId="0" xfId="9"/>
    <xf numFmtId="0" fontId="29" fillId="0" borderId="12" xfId="9" quotePrefix="1" applyNumberFormat="1" applyFont="1" applyBorder="1"/>
    <xf numFmtId="0" fontId="30" fillId="0" borderId="12" xfId="9" quotePrefix="1" applyNumberFormat="1" applyFont="1" applyBorder="1"/>
    <xf numFmtId="0" fontId="29" fillId="0" borderId="12" xfId="9" applyFont="1" applyBorder="1"/>
    <xf numFmtId="0" fontId="30" fillId="0" borderId="12" xfId="9" applyFont="1" applyBorder="1"/>
    <xf numFmtId="0" fontId="29" fillId="0" borderId="0" xfId="9" quotePrefix="1" applyNumberFormat="1" applyFont="1" applyBorder="1"/>
    <xf numFmtId="0" fontId="29" fillId="0" borderId="0" xfId="9" applyNumberFormat="1" applyFont="1" applyBorder="1"/>
    <xf numFmtId="0" fontId="30" fillId="0" borderId="0" xfId="9" applyNumberFormat="1" applyFont="1" applyBorder="1"/>
    <xf numFmtId="0" fontId="29" fillId="0" borderId="0" xfId="9" applyFont="1" applyBorder="1"/>
    <xf numFmtId="0" fontId="30" fillId="0" borderId="12" xfId="9" applyNumberFormat="1" applyFont="1" applyBorder="1"/>
    <xf numFmtId="0" fontId="0" fillId="0" borderId="0" xfId="0" applyBorder="1"/>
    <xf numFmtId="0" fontId="29" fillId="0" borderId="12" xfId="9" quotePrefix="1" applyNumberFormat="1" applyFont="1" applyBorder="1" applyAlignment="1">
      <alignment wrapText="1"/>
    </xf>
    <xf numFmtId="0" fontId="29" fillId="0" borderId="12" xfId="9" applyFont="1" applyBorder="1" applyAlignment="1">
      <alignment wrapText="1"/>
    </xf>
    <xf numFmtId="0" fontId="14" fillId="0" borderId="0" xfId="9" applyAlignment="1">
      <alignment wrapText="1"/>
    </xf>
    <xf numFmtId="0" fontId="27" fillId="10" borderId="12" xfId="9" applyNumberFormat="1" applyFont="1" applyFill="1" applyBorder="1" applyAlignment="1">
      <alignment horizontal="center" vertical="center" wrapText="1"/>
    </xf>
    <xf numFmtId="0" fontId="27" fillId="10" borderId="12" xfId="9" applyNumberFormat="1" applyFont="1" applyFill="1" applyBorder="1" applyAlignment="1">
      <alignment vertical="center" wrapText="1"/>
    </xf>
    <xf numFmtId="0" fontId="28" fillId="11" borderId="12" xfId="9" applyNumberFormat="1" applyFont="1" applyFill="1" applyBorder="1" applyAlignment="1">
      <alignment horizontal="center" vertical="center" wrapText="1"/>
    </xf>
    <xf numFmtId="0" fontId="29" fillId="10" borderId="12" xfId="9" applyNumberFormat="1" applyFont="1" applyFill="1" applyBorder="1" applyAlignment="1">
      <alignment horizontal="center" vertical="center" wrapText="1"/>
    </xf>
    <xf numFmtId="0" fontId="27" fillId="10" borderId="12" xfId="9" quotePrefix="1" applyNumberFormat="1" applyFont="1" applyFill="1" applyBorder="1" applyAlignment="1">
      <alignment horizontal="center" vertical="center" wrapText="1"/>
    </xf>
    <xf numFmtId="0" fontId="14" fillId="0" borderId="0" xfId="9" applyAlignment="1">
      <alignment vertical="center"/>
    </xf>
    <xf numFmtId="0" fontId="16" fillId="0" borderId="0" xfId="0" applyFont="1" applyFill="1"/>
    <xf numFmtId="0" fontId="0" fillId="0" borderId="0" xfId="0"/>
    <xf numFmtId="0" fontId="0" fillId="0" borderId="0" xfId="0" applyFill="1" applyBorder="1"/>
    <xf numFmtId="0" fontId="15" fillId="0" borderId="0" xfId="0" applyFont="1"/>
    <xf numFmtId="0" fontId="23" fillId="0" borderId="0" xfId="18" applyFont="1" applyFill="1" applyAlignment="1"/>
    <xf numFmtId="0" fontId="23" fillId="17" borderId="0" xfId="18" applyFont="1" applyFill="1" applyAlignment="1"/>
    <xf numFmtId="0" fontId="15" fillId="0" borderId="0" xfId="18" applyFont="1" applyFill="1"/>
    <xf numFmtId="0" fontId="15" fillId="0" borderId="0" xfId="18" applyFont="1" applyFill="1" applyAlignment="1">
      <alignment horizontal="center"/>
    </xf>
    <xf numFmtId="0" fontId="15" fillId="17" borderId="0" xfId="18" applyFont="1" applyFill="1" applyAlignment="1">
      <alignment horizontal="center"/>
    </xf>
    <xf numFmtId="1" fontId="15" fillId="0" borderId="0" xfId="18" applyNumberFormat="1" applyFont="1" applyFill="1" applyAlignment="1">
      <alignment horizontal="center"/>
    </xf>
    <xf numFmtId="0" fontId="15" fillId="0" borderId="0" xfId="18" applyNumberFormat="1" applyFont="1" applyFill="1" applyAlignment="1">
      <alignment horizontal="left" wrapText="1"/>
    </xf>
    <xf numFmtId="0" fontId="15" fillId="0" borderId="0" xfId="18" applyNumberFormat="1" applyFont="1" applyFill="1" applyAlignment="1">
      <alignment wrapText="1"/>
    </xf>
    <xf numFmtId="0" fontId="15" fillId="0" borderId="0" xfId="18" applyNumberFormat="1" applyFont="1" applyFill="1" applyAlignment="1">
      <alignment horizontal="center" wrapText="1"/>
    </xf>
    <xf numFmtId="0" fontId="15" fillId="17" borderId="0" xfId="18" applyNumberFormat="1" applyFont="1" applyFill="1" applyAlignment="1">
      <alignment horizontal="center" wrapText="1"/>
    </xf>
    <xf numFmtId="0" fontId="15" fillId="0" borderId="0" xfId="18" quotePrefix="1" applyNumberFormat="1" applyFont="1" applyFill="1" applyAlignment="1">
      <alignment horizontal="center" wrapText="1"/>
    </xf>
    <xf numFmtId="1" fontId="15" fillId="0" borderId="0" xfId="18" applyNumberFormat="1" applyFont="1" applyFill="1" applyAlignment="1">
      <alignment horizontal="center" wrapText="1"/>
    </xf>
    <xf numFmtId="0" fontId="15" fillId="0" borderId="0" xfId="18" quotePrefix="1" applyNumberFormat="1" applyFont="1" applyFill="1"/>
    <xf numFmtId="0" fontId="15" fillId="0" borderId="0" xfId="18" quotePrefix="1" applyNumberFormat="1" applyFont="1" applyFill="1" applyAlignment="1">
      <alignment horizontal="center"/>
    </xf>
    <xf numFmtId="0" fontId="15" fillId="17" borderId="0" xfId="18" quotePrefix="1" applyNumberFormat="1" applyFont="1" applyFill="1" applyAlignment="1">
      <alignment horizontal="center"/>
    </xf>
    <xf numFmtId="1" fontId="15" fillId="0" borderId="0" xfId="18" quotePrefix="1" applyNumberFormat="1" applyFont="1" applyFill="1" applyAlignment="1">
      <alignment horizontal="center"/>
    </xf>
    <xf numFmtId="0" fontId="15" fillId="3" borderId="0" xfId="18" quotePrefix="1" applyNumberFormat="1" applyFont="1" applyFill="1"/>
    <xf numFmtId="0" fontId="15" fillId="3" borderId="0" xfId="18" quotePrefix="1" applyNumberFormat="1" applyFont="1" applyFill="1" applyAlignment="1">
      <alignment horizontal="center"/>
    </xf>
    <xf numFmtId="0" fontId="15" fillId="3" borderId="0" xfId="18" applyFont="1" applyFill="1" applyAlignment="1">
      <alignment horizontal="center"/>
    </xf>
    <xf numFmtId="1" fontId="15" fillId="3" borderId="0" xfId="18" quotePrefix="1" applyNumberFormat="1" applyFont="1" applyFill="1" applyAlignment="1">
      <alignment horizontal="center"/>
    </xf>
    <xf numFmtId="0" fontId="15" fillId="3" borderId="0" xfId="18" applyFont="1" applyFill="1"/>
    <xf numFmtId="0" fontId="15" fillId="0" borderId="0" xfId="0" applyFont="1" applyAlignment="1">
      <alignment vertical="center"/>
    </xf>
    <xf numFmtId="0" fontId="25" fillId="0" borderId="0" xfId="65" applyFont="1" applyFill="1" applyBorder="1" applyAlignment="1">
      <alignment vertical="center" wrapText="1"/>
    </xf>
    <xf numFmtId="0" fontId="8" fillId="0" borderId="0" xfId="65"/>
    <xf numFmtId="0" fontId="8" fillId="0" borderId="0" xfId="65" applyFill="1"/>
    <xf numFmtId="0" fontId="35" fillId="0" borderId="0" xfId="65" applyFont="1" applyFill="1" applyBorder="1" applyAlignment="1">
      <alignment vertical="center"/>
    </xf>
    <xf numFmtId="0" fontId="24" fillId="0" borderId="0" xfId="65" applyFont="1" applyFill="1" applyBorder="1" applyAlignment="1">
      <alignment vertical="center"/>
    </xf>
    <xf numFmtId="164" fontId="17" fillId="0" borderId="0" xfId="65" applyNumberFormat="1" applyFont="1" applyFill="1" applyAlignment="1">
      <alignment horizontal="left" vertical="top" wrapText="1"/>
    </xf>
    <xf numFmtId="164" fontId="8" fillId="0" borderId="0" xfId="65" applyNumberFormat="1" applyFill="1"/>
    <xf numFmtId="0" fontId="8" fillId="0" borderId="0" xfId="65" applyFill="1" applyBorder="1"/>
    <xf numFmtId="0" fontId="37" fillId="0" borderId="0" xfId="65" applyFont="1" applyFill="1"/>
    <xf numFmtId="0" fontId="38" fillId="0" borderId="0" xfId="65" applyFont="1" applyFill="1" applyAlignment="1">
      <alignment horizontal="center"/>
    </xf>
    <xf numFmtId="0" fontId="37" fillId="0" borderId="0" xfId="65" applyFont="1" applyFill="1" applyBorder="1" applyAlignment="1">
      <alignment horizontal="center" vertical="center"/>
    </xf>
    <xf numFmtId="0" fontId="37" fillId="0" borderId="0" xfId="65" applyFont="1" applyFill="1" applyBorder="1"/>
    <xf numFmtId="0" fontId="15" fillId="0" borderId="0" xfId="0" applyFont="1" applyFill="1"/>
    <xf numFmtId="0" fontId="17" fillId="0" borderId="27" xfId="11" applyFont="1" applyBorder="1" applyAlignment="1">
      <alignment horizontal="center" vertical="center"/>
    </xf>
    <xf numFmtId="164" fontId="15" fillId="0" borderId="27" xfId="11" applyNumberFormat="1" applyBorder="1"/>
    <xf numFmtId="0" fontId="15" fillId="0" borderId="27" xfId="11" applyBorder="1" applyAlignment="1">
      <alignment horizontal="center"/>
    </xf>
    <xf numFmtId="0" fontId="15" fillId="0" borderId="27" xfId="11" applyBorder="1"/>
    <xf numFmtId="0" fontId="17" fillId="0" borderId="27" xfId="11" applyFont="1" applyBorder="1"/>
    <xf numFmtId="0" fontId="32" fillId="3" borderId="0" xfId="0" applyNumberFormat="1" applyFont="1" applyFill="1" applyAlignment="1">
      <alignment horizontal="center" vertical="center"/>
    </xf>
    <xf numFmtId="0" fontId="32" fillId="0" borderId="0" xfId="0" applyNumberFormat="1" applyFont="1" applyAlignment="1">
      <alignment horizontal="left" vertical="center"/>
    </xf>
    <xf numFmtId="0" fontId="32" fillId="0" borderId="0" xfId="0" applyNumberFormat="1" applyFont="1" applyAlignment="1">
      <alignment horizontal="center" vertical="center"/>
    </xf>
    <xf numFmtId="0" fontId="15" fillId="0" borderId="0" xfId="0" applyFont="1" applyAlignment="1">
      <alignment horizontal="center" vertical="center"/>
    </xf>
    <xf numFmtId="0" fontId="32" fillId="3" borderId="0" xfId="0" applyNumberFormat="1" applyFont="1" applyFill="1" applyAlignment="1">
      <alignment horizontal="left" vertical="center"/>
    </xf>
    <xf numFmtId="0" fontId="38" fillId="0" borderId="41" xfId="0" applyFont="1" applyBorder="1" applyAlignment="1">
      <alignment horizontal="center"/>
    </xf>
    <xf numFmtId="0" fontId="0" fillId="0" borderId="0" xfId="0" applyAlignment="1">
      <alignment horizontal="center" vertical="center"/>
    </xf>
    <xf numFmtId="0" fontId="33" fillId="0" borderId="0" xfId="0" applyFont="1" applyAlignment="1">
      <alignment horizontal="center" vertical="center"/>
    </xf>
    <xf numFmtId="164" fontId="41" fillId="0" borderId="41" xfId="0" applyNumberFormat="1" applyFont="1" applyBorder="1" applyAlignment="1">
      <alignment horizontal="center" wrapText="1"/>
    </xf>
    <xf numFmtId="0" fontId="41" fillId="0" borderId="41" xfId="0" applyFont="1" applyBorder="1"/>
    <xf numFmtId="0" fontId="41" fillId="0" borderId="41" xfId="0" applyFont="1" applyBorder="1" applyAlignment="1">
      <alignment horizontal="center" wrapText="1"/>
    </xf>
    <xf numFmtId="0" fontId="41" fillId="0" borderId="41" xfId="0" applyFont="1" applyBorder="1" applyAlignment="1">
      <alignment horizontal="center" vertical="center"/>
    </xf>
    <xf numFmtId="164" fontId="33" fillId="3" borderId="0" xfId="0" applyNumberFormat="1" applyFont="1" applyFill="1" applyAlignment="1">
      <alignment horizontal="center"/>
    </xf>
    <xf numFmtId="0" fontId="42" fillId="0" borderId="0" xfId="0" applyFont="1"/>
    <xf numFmtId="0" fontId="20" fillId="0" borderId="13" xfId="0" applyNumberFormat="1" applyFont="1" applyBorder="1" applyAlignment="1">
      <alignment horizontal="center"/>
    </xf>
    <xf numFmtId="0" fontId="20" fillId="0" borderId="14" xfId="0" applyNumberFormat="1" applyFont="1" applyBorder="1" applyAlignment="1">
      <alignment horizontal="center"/>
    </xf>
    <xf numFmtId="0" fontId="20" fillId="0" borderId="42" xfId="0" applyNumberFormat="1" applyFont="1" applyBorder="1" applyAlignment="1">
      <alignment horizontal="center"/>
    </xf>
    <xf numFmtId="0" fontId="42" fillId="0" borderId="43" xfId="0" applyFont="1" applyBorder="1" applyAlignment="1">
      <alignment horizontal="center"/>
    </xf>
    <xf numFmtId="0" fontId="19" fillId="0" borderId="9" xfId="0" applyFont="1" applyBorder="1" applyAlignment="1">
      <alignment horizontal="center"/>
    </xf>
    <xf numFmtId="0" fontId="19" fillId="0" borderId="2" xfId="0" applyFont="1" applyBorder="1" applyAlignment="1">
      <alignment horizontal="center"/>
    </xf>
    <xf numFmtId="0" fontId="19" fillId="0" borderId="44" xfId="0" applyFont="1" applyBorder="1" applyAlignment="1">
      <alignment horizontal="center"/>
    </xf>
    <xf numFmtId="164" fontId="18" fillId="3" borderId="0" xfId="0" quotePrefix="1" applyNumberFormat="1" applyFont="1" applyFill="1" applyAlignment="1">
      <alignment horizontal="center"/>
    </xf>
    <xf numFmtId="0" fontId="42" fillId="0" borderId="0" xfId="0" quotePrefix="1" applyNumberFormat="1" applyFont="1"/>
    <xf numFmtId="3" fontId="18" fillId="0" borderId="4" xfId="0" applyNumberFormat="1" applyFont="1" applyBorder="1"/>
    <xf numFmtId="0" fontId="18" fillId="0" borderId="1" xfId="0" applyFont="1" applyBorder="1"/>
    <xf numFmtId="0" fontId="42" fillId="0" borderId="1" xfId="0" applyFont="1" applyBorder="1"/>
    <xf numFmtId="0" fontId="42" fillId="0" borderId="35" xfId="0" applyFont="1" applyBorder="1" applyAlignment="1">
      <alignment horizontal="center"/>
    </xf>
    <xf numFmtId="0" fontId="42" fillId="0" borderId="36" xfId="0" applyFont="1" applyBorder="1" applyAlignment="1">
      <alignment horizontal="center"/>
    </xf>
    <xf numFmtId="0" fontId="42" fillId="0" borderId="45" xfId="0" applyFont="1" applyBorder="1" applyAlignment="1">
      <alignment horizontal="center"/>
    </xf>
    <xf numFmtId="0" fontId="42" fillId="0" borderId="46" xfId="0" applyFont="1" applyBorder="1" applyAlignment="1">
      <alignment horizontal="center"/>
    </xf>
    <xf numFmtId="0" fontId="19" fillId="0" borderId="4" xfId="0" applyFont="1" applyBorder="1" applyAlignment="1">
      <alignment horizontal="center"/>
    </xf>
    <xf numFmtId="0" fontId="19" fillId="0" borderId="1" xfId="0" applyFont="1" applyBorder="1" applyAlignment="1">
      <alignment horizontal="center"/>
    </xf>
    <xf numFmtId="0" fontId="19" fillId="0" borderId="47" xfId="0" applyFont="1" applyBorder="1" applyAlignment="1">
      <alignment horizontal="center"/>
    </xf>
    <xf numFmtId="3" fontId="18" fillId="0" borderId="25" xfId="0" applyNumberFormat="1" applyFont="1" applyBorder="1"/>
    <xf numFmtId="0" fontId="18" fillId="0" borderId="0" xfId="0" applyFont="1" applyBorder="1"/>
    <xf numFmtId="0" fontId="42" fillId="0" borderId="0" xfId="0" applyFont="1" applyBorder="1"/>
    <xf numFmtId="3" fontId="18" fillId="0" borderId="35" xfId="0" applyNumberFormat="1" applyFont="1" applyBorder="1"/>
    <xf numFmtId="0" fontId="18" fillId="0" borderId="36" xfId="0" applyFont="1" applyBorder="1"/>
    <xf numFmtId="0" fontId="42" fillId="0" borderId="36" xfId="0" applyFont="1" applyBorder="1"/>
    <xf numFmtId="164" fontId="43" fillId="3" borderId="33" xfId="0" applyNumberFormat="1" applyFont="1" applyFill="1" applyBorder="1" applyAlignment="1">
      <alignment horizontal="center" textRotation="90" wrapText="1"/>
    </xf>
    <xf numFmtId="3" fontId="43" fillId="0" borderId="33" xfId="0" applyNumberFormat="1" applyFont="1" applyBorder="1" applyAlignment="1">
      <alignment horizontal="center" vertical="center" wrapText="1"/>
    </xf>
    <xf numFmtId="3" fontId="43" fillId="0" borderId="21" xfId="0" applyNumberFormat="1" applyFont="1" applyBorder="1" applyAlignment="1">
      <alignment horizontal="center" textRotation="90" wrapText="1"/>
    </xf>
    <xf numFmtId="168" fontId="43" fillId="0" borderId="31" xfId="0" applyNumberFormat="1" applyFont="1" applyBorder="1" applyAlignment="1">
      <alignment horizontal="center" textRotation="90" wrapText="1"/>
    </xf>
    <xf numFmtId="168" fontId="43" fillId="0" borderId="1" xfId="0" applyNumberFormat="1" applyFont="1" applyBorder="1" applyAlignment="1">
      <alignment horizontal="center" textRotation="90" wrapText="1"/>
    </xf>
    <xf numFmtId="1" fontId="43" fillId="0" borderId="25" xfId="0" applyNumberFormat="1" applyFont="1" applyBorder="1" applyAlignment="1">
      <alignment horizontal="center" wrapText="1"/>
    </xf>
    <xf numFmtId="1" fontId="43" fillId="0" borderId="20" xfId="0" applyNumberFormat="1" applyFont="1" applyBorder="1" applyAlignment="1">
      <alignment horizontal="center" wrapText="1"/>
    </xf>
    <xf numFmtId="1" fontId="43" fillId="0" borderId="31" xfId="0" applyNumberFormat="1" applyFont="1" applyBorder="1" applyAlignment="1">
      <alignment horizontal="center" wrapText="1"/>
    </xf>
    <xf numFmtId="1" fontId="43" fillId="0" borderId="3" xfId="0" applyNumberFormat="1" applyFont="1" applyBorder="1" applyAlignment="1">
      <alignment horizontal="center" wrapText="1"/>
    </xf>
    <xf numFmtId="168" fontId="43" fillId="0" borderId="3" xfId="0" applyNumberFormat="1" applyFont="1" applyBorder="1" applyAlignment="1">
      <alignment horizontal="center" textRotation="90" wrapText="1"/>
    </xf>
    <xf numFmtId="168" fontId="43" fillId="0" borderId="30" xfId="0" applyNumberFormat="1" applyFont="1" applyBorder="1" applyAlignment="1">
      <alignment horizontal="center" textRotation="90" wrapText="1"/>
    </xf>
    <xf numFmtId="3" fontId="43" fillId="0" borderId="52" xfId="0" applyNumberFormat="1" applyFont="1" applyBorder="1" applyAlignment="1">
      <alignment horizontal="center" textRotation="90" wrapText="1"/>
    </xf>
    <xf numFmtId="168" fontId="43" fillId="0" borderId="18" xfId="0" applyNumberFormat="1" applyFont="1" applyBorder="1" applyAlignment="1">
      <alignment horizontal="center" textRotation="90" wrapText="1"/>
    </xf>
    <xf numFmtId="1" fontId="43" fillId="0" borderId="9" xfId="0" applyNumberFormat="1" applyFont="1" applyBorder="1" applyAlignment="1">
      <alignment horizontal="center" wrapText="1"/>
    </xf>
    <xf numFmtId="1" fontId="43" fillId="0" borderId="53" xfId="0" applyNumberFormat="1" applyFont="1" applyBorder="1" applyAlignment="1">
      <alignment horizontal="center" wrapText="1"/>
    </xf>
    <xf numFmtId="1" fontId="43" fillId="0" borderId="18" xfId="0" applyNumberFormat="1" applyFont="1" applyBorder="1" applyAlignment="1">
      <alignment horizontal="center" wrapText="1"/>
    </xf>
    <xf numFmtId="1" fontId="43" fillId="0" borderId="30" xfId="0" applyNumberFormat="1" applyFont="1" applyBorder="1" applyAlignment="1">
      <alignment horizontal="center" wrapText="1"/>
    </xf>
    <xf numFmtId="168" fontId="18" fillId="0" borderId="31" xfId="69" applyNumberFormat="1" applyFont="1" applyFill="1" applyBorder="1" applyAlignment="1">
      <alignment horizontal="center" textRotation="90" wrapText="1"/>
    </xf>
    <xf numFmtId="168" fontId="18" fillId="0" borderId="20" xfId="69" applyNumberFormat="1" applyFont="1" applyFill="1" applyBorder="1" applyAlignment="1">
      <alignment horizontal="center" textRotation="90" wrapText="1"/>
    </xf>
    <xf numFmtId="168" fontId="18" fillId="0" borderId="38" xfId="69" applyNumberFormat="1" applyFont="1" applyFill="1" applyBorder="1" applyAlignment="1">
      <alignment horizontal="center" textRotation="90" wrapText="1"/>
    </xf>
    <xf numFmtId="164" fontId="18" fillId="3" borderId="33" xfId="0" applyNumberFormat="1" applyFont="1" applyFill="1" applyBorder="1" applyAlignment="1">
      <alignment horizontal="center" textRotation="90" wrapText="1"/>
    </xf>
    <xf numFmtId="3" fontId="18" fillId="0" borderId="33" xfId="0" applyNumberFormat="1" applyFont="1" applyBorder="1" applyAlignment="1">
      <alignment horizontal="center" vertical="center" wrapText="1"/>
    </xf>
    <xf numFmtId="3" fontId="18" fillId="0" borderId="21" xfId="0" applyNumberFormat="1" applyFont="1" applyBorder="1" applyAlignment="1">
      <alignment horizontal="center" textRotation="90" wrapText="1"/>
    </xf>
    <xf numFmtId="168" fontId="18" fillId="0" borderId="31" xfId="0" applyNumberFormat="1" applyFont="1" applyBorder="1" applyAlignment="1">
      <alignment horizontal="center" textRotation="90" wrapText="1"/>
    </xf>
    <xf numFmtId="168" fontId="18" fillId="0" borderId="1" xfId="0" applyNumberFormat="1" applyFont="1" applyBorder="1" applyAlignment="1">
      <alignment horizontal="center" textRotation="90" wrapText="1"/>
    </xf>
    <xf numFmtId="168" fontId="18" fillId="0" borderId="10" xfId="0" applyNumberFormat="1" applyFont="1" applyBorder="1" applyAlignment="1">
      <alignment horizontal="center" textRotation="90" wrapText="1"/>
    </xf>
    <xf numFmtId="1" fontId="18" fillId="0" borderId="25" xfId="0" applyNumberFormat="1" applyFont="1" applyBorder="1" applyAlignment="1">
      <alignment horizontal="center" wrapText="1"/>
    </xf>
    <xf numFmtId="1" fontId="18" fillId="0" borderId="20" xfId="0" applyNumberFormat="1" applyFont="1" applyBorder="1" applyAlignment="1">
      <alignment horizontal="center" wrapText="1"/>
    </xf>
    <xf numFmtId="1" fontId="18" fillId="0" borderId="38" xfId="0" applyNumberFormat="1" applyFont="1" applyBorder="1" applyAlignment="1">
      <alignment horizontal="center" wrapText="1"/>
    </xf>
    <xf numFmtId="168" fontId="18" fillId="0" borderId="6" xfId="0" applyNumberFormat="1" applyFont="1" applyBorder="1" applyAlignment="1">
      <alignment horizontal="center" textRotation="90" wrapText="1"/>
    </xf>
    <xf numFmtId="168" fontId="18" fillId="0" borderId="20" xfId="0" applyNumberFormat="1" applyFont="1" applyBorder="1" applyAlignment="1">
      <alignment horizontal="center" textRotation="90" wrapText="1"/>
    </xf>
    <xf numFmtId="168" fontId="18" fillId="0" borderId="38" xfId="0" applyNumberFormat="1" applyFont="1" applyBorder="1" applyAlignment="1">
      <alignment horizontal="center" textRotation="90" wrapText="1"/>
    </xf>
    <xf numFmtId="0" fontId="15" fillId="3" borderId="54" xfId="0" applyFont="1" applyFill="1" applyBorder="1" applyAlignment="1">
      <alignment vertical="center"/>
    </xf>
    <xf numFmtId="0" fontId="20" fillId="0" borderId="55" xfId="0" applyNumberFormat="1" applyFont="1" applyBorder="1" applyAlignment="1">
      <alignment vertical="center"/>
    </xf>
    <xf numFmtId="0" fontId="20" fillId="0" borderId="54" xfId="0" applyNumberFormat="1" applyFont="1" applyBorder="1" applyAlignment="1">
      <alignment vertical="center"/>
    </xf>
    <xf numFmtId="0" fontId="18" fillId="0" borderId="54" xfId="0" applyFont="1" applyBorder="1" applyAlignment="1">
      <alignment horizontal="center"/>
    </xf>
    <xf numFmtId="0" fontId="18" fillId="0" borderId="56" xfId="0" applyFont="1" applyBorder="1" applyAlignment="1">
      <alignment horizontal="center"/>
    </xf>
    <xf numFmtId="0" fontId="18" fillId="0" borderId="57" xfId="0" applyFont="1" applyBorder="1" applyAlignment="1">
      <alignment horizontal="center"/>
    </xf>
    <xf numFmtId="0" fontId="45" fillId="19" borderId="58" xfId="0" applyFont="1" applyFill="1" applyBorder="1" applyAlignment="1">
      <alignment horizontal="center" vertical="center" wrapText="1"/>
    </xf>
    <xf numFmtId="0" fontId="45" fillId="19" borderId="57" xfId="0" applyFont="1" applyFill="1" applyBorder="1" applyAlignment="1">
      <alignment horizontal="center" vertical="center" wrapText="1"/>
    </xf>
    <xf numFmtId="0" fontId="20" fillId="3" borderId="55" xfId="0" applyNumberFormat="1" applyFont="1" applyFill="1" applyBorder="1" applyAlignment="1">
      <alignment vertical="center"/>
    </xf>
    <xf numFmtId="0" fontId="15" fillId="0" borderId="59" xfId="0" applyFont="1" applyBorder="1" applyAlignment="1">
      <alignment vertical="center"/>
    </xf>
    <xf numFmtId="0" fontId="45" fillId="19" borderId="56" xfId="0" applyFont="1" applyFill="1" applyBorder="1" applyAlignment="1">
      <alignment horizontal="center" vertical="center" wrapText="1"/>
    </xf>
    <xf numFmtId="0" fontId="45" fillId="19" borderId="60" xfId="0" applyFont="1" applyFill="1" applyBorder="1" applyAlignment="1">
      <alignment horizontal="center" vertical="center" wrapText="1"/>
    </xf>
    <xf numFmtId="0" fontId="0" fillId="0" borderId="41" xfId="0" applyBorder="1"/>
    <xf numFmtId="0" fontId="20" fillId="3" borderId="55" xfId="0" applyFont="1" applyFill="1" applyBorder="1" applyAlignment="1">
      <alignment horizontal="left" vertical="center"/>
    </xf>
    <xf numFmtId="0" fontId="0" fillId="0" borderId="59" xfId="0" applyBorder="1" applyAlignment="1">
      <alignment vertical="center"/>
    </xf>
    <xf numFmtId="3" fontId="18" fillId="0" borderId="55" xfId="0" applyNumberFormat="1" applyFont="1" applyBorder="1" applyAlignment="1">
      <alignment horizontal="center" vertical="center"/>
    </xf>
    <xf numFmtId="0" fontId="18" fillId="0" borderId="61" xfId="0" applyFont="1" applyBorder="1" applyAlignment="1">
      <alignment horizontal="center" vertical="center"/>
    </xf>
    <xf numFmtId="0" fontId="18" fillId="0" borderId="54" xfId="0" applyFont="1" applyBorder="1" applyAlignment="1">
      <alignment horizontal="center" vertical="center"/>
    </xf>
    <xf numFmtId="0" fontId="18" fillId="0" borderId="62" xfId="0" applyFont="1" applyBorder="1" applyAlignment="1">
      <alignment horizontal="center" vertical="center"/>
    </xf>
    <xf numFmtId="0" fontId="18" fillId="0" borderId="55" xfId="0" applyFont="1" applyBorder="1" applyAlignment="1">
      <alignment horizontal="center" vertical="center"/>
    </xf>
    <xf numFmtId="0" fontId="18" fillId="0" borderId="59" xfId="0" applyFont="1" applyBorder="1" applyAlignment="1">
      <alignment horizontal="center" vertical="center"/>
    </xf>
    <xf numFmtId="0" fontId="46" fillId="2" borderId="63" xfId="0" applyFont="1" applyFill="1" applyBorder="1" applyAlignment="1">
      <alignment horizontal="center" vertical="center" wrapText="1"/>
    </xf>
    <xf numFmtId="0" fontId="46" fillId="2" borderId="64" xfId="0" applyFont="1" applyFill="1" applyBorder="1" applyAlignment="1">
      <alignment horizontal="center" vertical="center" wrapText="1"/>
    </xf>
    <xf numFmtId="0" fontId="46" fillId="2" borderId="65" xfId="0" applyFont="1" applyFill="1" applyBorder="1" applyAlignment="1">
      <alignment horizontal="center" vertical="center" wrapText="1"/>
    </xf>
    <xf numFmtId="164" fontId="33" fillId="3" borderId="0" xfId="0" applyNumberFormat="1" applyFont="1" applyFill="1" applyAlignment="1">
      <alignment horizontal="center" vertical="center"/>
    </xf>
    <xf numFmtId="168" fontId="18" fillId="0" borderId="26" xfId="0" applyNumberFormat="1" applyFont="1" applyBorder="1" applyAlignment="1">
      <alignment vertical="center"/>
    </xf>
    <xf numFmtId="3" fontId="45" fillId="19" borderId="66" xfId="0" applyNumberFormat="1" applyFont="1" applyFill="1" applyBorder="1" applyAlignment="1">
      <alignment vertical="center" wrapText="1"/>
    </xf>
    <xf numFmtId="0" fontId="45" fillId="19" borderId="67" xfId="0" applyFont="1" applyFill="1" applyBorder="1" applyAlignment="1">
      <alignment vertical="center" wrapText="1"/>
    </xf>
    <xf numFmtId="0" fontId="45" fillId="19" borderId="0" xfId="0" applyFont="1" applyFill="1" applyAlignment="1">
      <alignment vertical="center" wrapText="1"/>
    </xf>
    <xf numFmtId="0" fontId="45" fillId="19" borderId="66" xfId="0" applyFont="1" applyFill="1" applyBorder="1" applyAlignment="1">
      <alignment horizontal="center" vertical="center" wrapText="1"/>
    </xf>
    <xf numFmtId="0" fontId="45" fillId="19" borderId="67" xfId="0" applyFont="1" applyFill="1" applyBorder="1" applyAlignment="1">
      <alignment horizontal="center" vertical="center" wrapText="1"/>
    </xf>
    <xf numFmtId="0" fontId="45" fillId="19" borderId="26" xfId="0" applyFont="1" applyFill="1" applyBorder="1" applyAlignment="1">
      <alignment horizontal="center" vertical="center" wrapText="1"/>
    </xf>
    <xf numFmtId="164" fontId="33" fillId="3" borderId="0" xfId="0" applyNumberFormat="1" applyFont="1" applyFill="1" applyBorder="1" applyAlignment="1">
      <alignment horizontal="center" vertical="center"/>
    </xf>
    <xf numFmtId="0" fontId="45" fillId="19" borderId="0" xfId="0" applyFont="1" applyFill="1" applyBorder="1" applyAlignment="1">
      <alignment vertical="center" wrapText="1"/>
    </xf>
    <xf numFmtId="0" fontId="45" fillId="19" borderId="0" xfId="0" applyFont="1" applyFill="1" applyBorder="1" applyAlignment="1">
      <alignment horizontal="center" vertical="center" wrapText="1"/>
    </xf>
    <xf numFmtId="0" fontId="45" fillId="19" borderId="29" xfId="0" applyFont="1" applyFill="1" applyBorder="1" applyAlignment="1">
      <alignment horizontal="center" vertical="center" wrapText="1"/>
    </xf>
    <xf numFmtId="164" fontId="18" fillId="3" borderId="68" xfId="0" quotePrefix="1" applyNumberFormat="1" applyFont="1" applyFill="1" applyBorder="1" applyAlignment="1">
      <alignment horizontal="center" vertical="center"/>
    </xf>
    <xf numFmtId="168" fontId="18" fillId="0" borderId="69" xfId="0" applyNumberFormat="1" applyFont="1" applyBorder="1" applyAlignment="1">
      <alignment vertical="center"/>
    </xf>
    <xf numFmtId="3" fontId="46" fillId="2" borderId="70" xfId="0" applyNumberFormat="1" applyFont="1" applyFill="1" applyBorder="1" applyAlignment="1">
      <alignment vertical="center" wrapText="1"/>
    </xf>
    <xf numFmtId="0" fontId="46" fillId="2" borderId="71" xfId="0" applyFont="1" applyFill="1" applyBorder="1" applyAlignment="1">
      <alignment vertical="center" wrapText="1"/>
    </xf>
    <xf numFmtId="0" fontId="46" fillId="2" borderId="72" xfId="0" applyFont="1" applyFill="1" applyBorder="1" applyAlignment="1">
      <alignment vertical="center" wrapText="1"/>
    </xf>
    <xf numFmtId="0" fontId="46" fillId="2" borderId="32" xfId="0" applyFont="1" applyFill="1" applyBorder="1" applyAlignment="1">
      <alignment horizontal="center" vertical="center"/>
    </xf>
    <xf numFmtId="0" fontId="46" fillId="2" borderId="73" xfId="0" applyFont="1" applyFill="1" applyBorder="1" applyAlignment="1">
      <alignment horizontal="center" vertical="center" wrapText="1"/>
    </xf>
    <xf numFmtId="0" fontId="46" fillId="2" borderId="74" xfId="0" applyFont="1" applyFill="1" applyBorder="1" applyAlignment="1">
      <alignment horizontal="center" vertical="center" wrapText="1"/>
    </xf>
    <xf numFmtId="0" fontId="46" fillId="2" borderId="75" xfId="0" applyFont="1" applyFill="1" applyBorder="1" applyAlignment="1">
      <alignment horizontal="center" vertical="center" wrapText="1"/>
    </xf>
    <xf numFmtId="0" fontId="46" fillId="2" borderId="69" xfId="0" applyFont="1" applyFill="1" applyBorder="1" applyAlignment="1">
      <alignment horizontal="center" vertical="center" wrapText="1"/>
    </xf>
    <xf numFmtId="0" fontId="46" fillId="2" borderId="76" xfId="0" applyFont="1" applyFill="1" applyBorder="1" applyAlignment="1">
      <alignment horizontal="center" vertical="center" wrapText="1"/>
    </xf>
    <xf numFmtId="0" fontId="46" fillId="2" borderId="71" xfId="0" applyFont="1" applyFill="1" applyBorder="1" applyAlignment="1">
      <alignment horizontal="center" vertical="center" wrapText="1"/>
    </xf>
    <xf numFmtId="0" fontId="46" fillId="2" borderId="77" xfId="0" applyFont="1" applyFill="1" applyBorder="1" applyAlignment="1">
      <alignment horizontal="center" vertical="center" wrapText="1"/>
    </xf>
    <xf numFmtId="164" fontId="33" fillId="4" borderId="0" xfId="0" applyNumberFormat="1" applyFont="1" applyFill="1" applyAlignment="1">
      <alignment horizontal="center" vertical="center"/>
    </xf>
    <xf numFmtId="0" fontId="47" fillId="4" borderId="78" xfId="0" applyFont="1" applyFill="1" applyBorder="1" applyAlignment="1">
      <alignment vertical="center" wrapText="1"/>
    </xf>
    <xf numFmtId="3" fontId="48" fillId="4" borderId="79" xfId="0" applyNumberFormat="1" applyFont="1" applyFill="1" applyBorder="1" applyAlignment="1">
      <alignment vertical="center" wrapText="1"/>
    </xf>
    <xf numFmtId="0" fontId="48" fillId="4" borderId="80" xfId="0" applyFont="1" applyFill="1" applyBorder="1" applyAlignment="1">
      <alignment vertical="center" wrapText="1"/>
    </xf>
    <xf numFmtId="0" fontId="48" fillId="4" borderId="81" xfId="0" applyFont="1" applyFill="1" applyBorder="1" applyAlignment="1">
      <alignment vertical="center" wrapText="1"/>
    </xf>
    <xf numFmtId="0" fontId="48" fillId="4" borderId="80" xfId="0" applyFont="1" applyFill="1" applyBorder="1" applyAlignment="1">
      <alignment horizontal="center" vertical="center" wrapText="1"/>
    </xf>
    <xf numFmtId="0" fontId="48" fillId="4" borderId="78" xfId="0" applyFont="1" applyFill="1" applyBorder="1" applyAlignment="1">
      <alignment horizontal="center" vertical="center" wrapText="1"/>
    </xf>
    <xf numFmtId="0" fontId="48" fillId="4" borderId="82" xfId="0" applyFont="1" applyFill="1" applyBorder="1" applyAlignment="1">
      <alignment horizontal="center" vertical="center" wrapText="1"/>
    </xf>
    <xf numFmtId="0" fontId="48" fillId="4" borderId="81" xfId="0" applyFont="1" applyFill="1" applyBorder="1" applyAlignment="1">
      <alignment horizontal="center" vertical="center" wrapText="1"/>
    </xf>
    <xf numFmtId="0" fontId="15" fillId="4" borderId="0" xfId="0" applyFont="1" applyFill="1"/>
    <xf numFmtId="0" fontId="47" fillId="20" borderId="83" xfId="69" applyFont="1" applyFill="1" applyBorder="1" applyAlignment="1">
      <alignment vertical="center" wrapText="1"/>
    </xf>
    <xf numFmtId="3" fontId="48" fillId="20" borderId="84" xfId="69" applyNumberFormat="1" applyFont="1" applyFill="1" applyBorder="1" applyAlignment="1">
      <alignment vertical="center" wrapText="1"/>
    </xf>
    <xf numFmtId="0" fontId="48" fillId="20" borderId="85" xfId="69" applyFont="1" applyFill="1" applyBorder="1" applyAlignment="1">
      <alignment vertical="center" wrapText="1"/>
    </xf>
    <xf numFmtId="0" fontId="48" fillId="20" borderId="86" xfId="69" applyFont="1" applyFill="1" applyBorder="1" applyAlignment="1">
      <alignment vertical="center" wrapText="1"/>
    </xf>
    <xf numFmtId="0" fontId="48" fillId="20" borderId="85" xfId="69" applyFont="1" applyFill="1" applyBorder="1" applyAlignment="1">
      <alignment horizontal="center" vertical="center" wrapText="1"/>
    </xf>
    <xf numFmtId="0" fontId="48" fillId="20" borderId="83" xfId="69" applyFont="1" applyFill="1" applyBorder="1" applyAlignment="1">
      <alignment horizontal="center" vertical="center" wrapText="1"/>
    </xf>
    <xf numFmtId="0" fontId="48" fillId="20" borderId="87" xfId="69" applyFont="1" applyFill="1" applyBorder="1" applyAlignment="1">
      <alignment horizontal="center" vertical="center" wrapText="1"/>
    </xf>
    <xf numFmtId="0" fontId="48" fillId="20" borderId="86" xfId="69" applyFont="1" applyFill="1" applyBorder="1" applyAlignment="1">
      <alignment horizontal="center" vertical="center" wrapText="1"/>
    </xf>
    <xf numFmtId="164" fontId="33" fillId="4" borderId="0" xfId="0" applyNumberFormat="1" applyFont="1" applyFill="1" applyBorder="1" applyAlignment="1">
      <alignment horizontal="center" vertical="center"/>
    </xf>
    <xf numFmtId="0" fontId="48" fillId="20" borderId="37" xfId="69" applyFont="1" applyFill="1" applyBorder="1" applyAlignment="1">
      <alignment horizontal="center" vertical="center" wrapText="1"/>
    </xf>
    <xf numFmtId="164" fontId="41" fillId="4" borderId="41" xfId="0" applyNumberFormat="1" applyFont="1" applyFill="1" applyBorder="1" applyAlignment="1">
      <alignment horizontal="center" wrapText="1"/>
    </xf>
    <xf numFmtId="0" fontId="41" fillId="4" borderId="41" xfId="0" applyFont="1" applyFill="1" applyBorder="1"/>
    <xf numFmtId="0" fontId="41" fillId="4" borderId="41" xfId="0" applyFont="1" applyFill="1" applyBorder="1" applyAlignment="1">
      <alignment horizontal="center" wrapText="1"/>
    </xf>
    <xf numFmtId="0" fontId="41" fillId="4" borderId="41" xfId="0" applyFont="1" applyFill="1" applyBorder="1" applyAlignment="1">
      <alignment horizontal="center" vertical="center"/>
    </xf>
    <xf numFmtId="164" fontId="18" fillId="4" borderId="68" xfId="0" quotePrefix="1" applyNumberFormat="1" applyFont="1" applyFill="1" applyBorder="1" applyAlignment="1">
      <alignment horizontal="center" vertical="center"/>
    </xf>
    <xf numFmtId="0" fontId="49" fillId="4" borderId="88" xfId="0" applyFont="1" applyFill="1" applyBorder="1" applyAlignment="1">
      <alignment vertical="center" wrapText="1"/>
    </xf>
    <xf numFmtId="3" fontId="46" fillId="4" borderId="89" xfId="0" applyNumberFormat="1" applyFont="1" applyFill="1" applyBorder="1" applyAlignment="1">
      <alignment vertical="center" wrapText="1"/>
    </xf>
    <xf numFmtId="0" fontId="46" fillId="4" borderId="90" xfId="0" applyFont="1" applyFill="1" applyBorder="1" applyAlignment="1">
      <alignment vertical="center" wrapText="1"/>
    </xf>
    <xf numFmtId="0" fontId="46" fillId="4" borderId="91" xfId="0" applyFont="1" applyFill="1" applyBorder="1" applyAlignment="1">
      <alignment vertical="center" wrapText="1"/>
    </xf>
    <xf numFmtId="0" fontId="46" fillId="4" borderId="92" xfId="0" applyFont="1" applyFill="1" applyBorder="1" applyAlignment="1">
      <alignment horizontal="center" vertical="center" wrapText="1"/>
    </xf>
    <xf numFmtId="0" fontId="46" fillId="4" borderId="93" xfId="0" applyFont="1" applyFill="1" applyBorder="1" applyAlignment="1">
      <alignment horizontal="center" vertical="center" wrapText="1"/>
    </xf>
    <xf numFmtId="0" fontId="46" fillId="4" borderId="90" xfId="0" applyFont="1" applyFill="1" applyBorder="1" applyAlignment="1">
      <alignment horizontal="center" vertical="center" wrapText="1"/>
    </xf>
    <xf numFmtId="0" fontId="46" fillId="4" borderId="94" xfId="0" applyFont="1" applyFill="1" applyBorder="1" applyAlignment="1">
      <alignment horizontal="center" vertical="center" wrapText="1"/>
    </xf>
    <xf numFmtId="0" fontId="46" fillId="4" borderId="95" xfId="0" applyFont="1" applyFill="1" applyBorder="1" applyAlignment="1">
      <alignment horizontal="center" vertical="center" wrapText="1"/>
    </xf>
    <xf numFmtId="164" fontId="45" fillId="3" borderId="78" xfId="0" applyNumberFormat="1" applyFont="1" applyFill="1" applyBorder="1" applyAlignment="1">
      <alignment horizontal="center" vertical="center" wrapText="1"/>
    </xf>
    <xf numFmtId="0" fontId="47" fillId="19" borderId="82" xfId="0" applyFont="1" applyFill="1" applyBorder="1" applyAlignment="1">
      <alignment vertical="center" wrapText="1"/>
    </xf>
    <xf numFmtId="3" fontId="45" fillId="19" borderId="80" xfId="0" applyNumberFormat="1" applyFont="1" applyFill="1" applyBorder="1" applyAlignment="1">
      <alignment horizontal="right" vertical="center" wrapText="1"/>
    </xf>
    <xf numFmtId="0" fontId="45" fillId="19" borderId="80" xfId="0" applyFont="1" applyFill="1" applyBorder="1" applyAlignment="1">
      <alignment horizontal="right" vertical="center" wrapText="1"/>
    </xf>
    <xf numFmtId="0" fontId="45" fillId="19" borderId="78" xfId="0" applyFont="1" applyFill="1" applyBorder="1" applyAlignment="1">
      <alignment horizontal="right" vertical="center" wrapText="1"/>
    </xf>
    <xf numFmtId="0" fontId="45" fillId="19" borderId="79" xfId="0" applyFont="1" applyFill="1" applyBorder="1" applyAlignment="1">
      <alignment horizontal="center" vertical="center" wrapText="1"/>
    </xf>
    <xf numFmtId="0" fontId="45" fillId="19" borderId="80" xfId="0" applyFont="1" applyFill="1" applyBorder="1" applyAlignment="1">
      <alignment horizontal="center" vertical="center" wrapText="1"/>
    </xf>
    <xf numFmtId="0" fontId="45" fillId="19" borderId="81" xfId="0" applyFont="1" applyFill="1" applyBorder="1" applyAlignment="1">
      <alignment horizontal="center" vertical="center" wrapText="1"/>
    </xf>
    <xf numFmtId="164" fontId="45" fillId="3" borderId="28" xfId="0" applyNumberFormat="1" applyFont="1" applyFill="1" applyBorder="1" applyAlignment="1">
      <alignment horizontal="center" vertical="center" wrapText="1"/>
    </xf>
    <xf numFmtId="0" fontId="47" fillId="19" borderId="87" xfId="0" applyFont="1" applyFill="1" applyBorder="1" applyAlignment="1">
      <alignment vertical="center" wrapText="1"/>
    </xf>
    <xf numFmtId="3" fontId="45" fillId="19" borderId="85" xfId="0" applyNumberFormat="1" applyFont="1" applyFill="1" applyBorder="1" applyAlignment="1">
      <alignment horizontal="right" vertical="center" wrapText="1"/>
    </xf>
    <xf numFmtId="0" fontId="45" fillId="19" borderId="85" xfId="0" applyFont="1" applyFill="1" applyBorder="1" applyAlignment="1">
      <alignment horizontal="right" vertical="center" wrapText="1"/>
    </xf>
    <xf numFmtId="0" fontId="45" fillId="19" borderId="83" xfId="0" applyFont="1" applyFill="1" applyBorder="1" applyAlignment="1">
      <alignment horizontal="right" vertical="center" wrapText="1"/>
    </xf>
    <xf numFmtId="0" fontId="45" fillId="19" borderId="84" xfId="0" applyFont="1" applyFill="1" applyBorder="1" applyAlignment="1">
      <alignment horizontal="center" vertical="center" wrapText="1"/>
    </xf>
    <xf numFmtId="0" fontId="45" fillId="19" borderId="85" xfId="0" applyFont="1" applyFill="1" applyBorder="1" applyAlignment="1">
      <alignment horizontal="center" vertical="center" wrapText="1"/>
    </xf>
    <xf numFmtId="0" fontId="45" fillId="19" borderId="86" xfId="0" applyFont="1" applyFill="1" applyBorder="1" applyAlignment="1">
      <alignment horizontal="center" vertical="center" wrapText="1"/>
    </xf>
    <xf numFmtId="164" fontId="45" fillId="3" borderId="83" xfId="0" applyNumberFormat="1" applyFont="1" applyFill="1" applyBorder="1" applyAlignment="1">
      <alignment horizontal="center" vertical="center" wrapText="1"/>
    </xf>
    <xf numFmtId="164" fontId="0" fillId="0" borderId="41" xfId="0" applyNumberFormat="1" applyBorder="1" applyAlignment="1">
      <alignment horizontal="center"/>
    </xf>
    <xf numFmtId="0" fontId="0" fillId="0" borderId="41" xfId="0" applyBorder="1" applyAlignment="1">
      <alignment horizontal="center"/>
    </xf>
    <xf numFmtId="0" fontId="0" fillId="0" borderId="41" xfId="0" applyBorder="1" applyAlignment="1">
      <alignment horizontal="center" wrapText="1"/>
    </xf>
    <xf numFmtId="164" fontId="46" fillId="3" borderId="83" xfId="0" applyNumberFormat="1" applyFont="1" applyFill="1" applyBorder="1" applyAlignment="1">
      <alignment horizontal="center" vertical="center" wrapText="1"/>
    </xf>
    <xf numFmtId="0" fontId="49" fillId="2" borderId="87" xfId="0" applyFont="1" applyFill="1" applyBorder="1" applyAlignment="1">
      <alignment vertical="center" wrapText="1"/>
    </xf>
    <xf numFmtId="3" fontId="46" fillId="2" borderId="96" xfId="0" applyNumberFormat="1" applyFont="1" applyFill="1" applyBorder="1" applyAlignment="1">
      <alignment horizontal="right" vertical="center" wrapText="1"/>
    </xf>
    <xf numFmtId="0" fontId="46" fillId="2" borderId="97" xfId="0" applyFont="1" applyFill="1" applyBorder="1" applyAlignment="1">
      <alignment horizontal="right" vertical="center" wrapText="1"/>
    </xf>
    <xf numFmtId="0" fontId="46" fillId="2" borderId="98" xfId="0" applyFont="1" applyFill="1" applyBorder="1" applyAlignment="1">
      <alignment horizontal="right" vertical="center" wrapText="1"/>
    </xf>
    <xf numFmtId="0" fontId="46" fillId="2" borderId="87" xfId="0" applyFont="1" applyFill="1" applyBorder="1" applyAlignment="1">
      <alignment horizontal="center" vertical="center"/>
    </xf>
    <xf numFmtId="0" fontId="46" fillId="2" borderId="99" xfId="0" applyFont="1" applyFill="1" applyBorder="1" applyAlignment="1">
      <alignment horizontal="center" vertical="center" wrapText="1"/>
    </xf>
    <xf numFmtId="0" fontId="46" fillId="2" borderId="97" xfId="0" applyFont="1" applyFill="1" applyBorder="1" applyAlignment="1">
      <alignment horizontal="center" vertical="center" wrapText="1"/>
    </xf>
    <xf numFmtId="0" fontId="46" fillId="2" borderId="100" xfId="0" applyFont="1" applyFill="1" applyBorder="1" applyAlignment="1">
      <alignment horizontal="center" vertical="center" wrapText="1"/>
    </xf>
    <xf numFmtId="0" fontId="46" fillId="2" borderId="87" xfId="0" applyFont="1" applyFill="1" applyBorder="1" applyAlignment="1">
      <alignment horizontal="center" vertical="center" wrapText="1"/>
    </xf>
    <xf numFmtId="0" fontId="46" fillId="2" borderId="96" xfId="0" applyFont="1" applyFill="1" applyBorder="1" applyAlignment="1">
      <alignment horizontal="center" vertical="center" wrapText="1"/>
    </xf>
    <xf numFmtId="0" fontId="46" fillId="2" borderId="101" xfId="0" applyFont="1" applyFill="1" applyBorder="1" applyAlignment="1">
      <alignment horizontal="center" vertical="center" wrapText="1"/>
    </xf>
    <xf numFmtId="0" fontId="45" fillId="19" borderId="28" xfId="0" applyFont="1" applyFill="1" applyBorder="1" applyAlignment="1">
      <alignment horizontal="right" vertical="center" wrapText="1"/>
    </xf>
    <xf numFmtId="164" fontId="46" fillId="3" borderId="28" xfId="0" applyNumberFormat="1" applyFont="1" applyFill="1" applyBorder="1" applyAlignment="1">
      <alignment horizontal="center" vertical="center" wrapText="1"/>
    </xf>
    <xf numFmtId="164" fontId="0" fillId="0" borderId="0" xfId="0" applyNumberFormat="1" applyAlignment="1">
      <alignment horizontal="center"/>
    </xf>
    <xf numFmtId="0" fontId="0" fillId="0" borderId="0" xfId="0" applyAlignment="1">
      <alignment horizontal="center"/>
    </xf>
    <xf numFmtId="0" fontId="0" fillId="0" borderId="0" xfId="0" applyAlignment="1">
      <alignment horizontal="center" wrapText="1"/>
    </xf>
    <xf numFmtId="164" fontId="18" fillId="3" borderId="0" xfId="0" applyNumberFormat="1" applyFont="1" applyFill="1" applyAlignment="1">
      <alignment horizontal="center"/>
    </xf>
    <xf numFmtId="3" fontId="0" fillId="0" borderId="0" xfId="0" applyNumberFormat="1"/>
    <xf numFmtId="3" fontId="15" fillId="0" borderId="0" xfId="0" applyNumberFormat="1" applyFont="1"/>
    <xf numFmtId="0" fontId="15" fillId="0" borderId="0" xfId="0" applyFont="1" applyAlignment="1">
      <alignment horizontal="center"/>
    </xf>
    <xf numFmtId="0" fontId="33" fillId="0" borderId="0" xfId="0" applyFont="1"/>
    <xf numFmtId="0" fontId="7" fillId="0" borderId="0" xfId="70"/>
    <xf numFmtId="0" fontId="32" fillId="3" borderId="0" xfId="32" applyNumberFormat="1" applyFont="1" applyFill="1" applyAlignment="1">
      <alignment horizontal="left" vertical="center"/>
    </xf>
    <xf numFmtId="0" fontId="32" fillId="0" borderId="0" xfId="32" applyNumberFormat="1" applyFont="1" applyAlignment="1">
      <alignment horizontal="center" vertical="center"/>
    </xf>
    <xf numFmtId="0" fontId="15" fillId="0" borderId="0" xfId="32" applyFont="1" applyAlignment="1">
      <alignment horizontal="center" vertical="center"/>
    </xf>
    <xf numFmtId="0" fontId="32" fillId="3" borderId="0" xfId="32" applyFont="1" applyFill="1" applyAlignment="1">
      <alignment horizontal="left" vertical="center"/>
    </xf>
    <xf numFmtId="0" fontId="32" fillId="0" borderId="0" xfId="32" applyFont="1" applyAlignment="1">
      <alignment horizontal="center" vertical="center"/>
    </xf>
    <xf numFmtId="0" fontId="15" fillId="0" borderId="0" xfId="32" applyAlignment="1">
      <alignment horizontal="center" vertical="center"/>
    </xf>
    <xf numFmtId="164" fontId="33" fillId="3" borderId="0" xfId="32" applyNumberFormat="1" applyFont="1" applyFill="1" applyAlignment="1">
      <alignment horizontal="center"/>
    </xf>
    <xf numFmtId="164" fontId="18" fillId="0" borderId="0" xfId="32" applyNumberFormat="1" applyFont="1" applyAlignment="1">
      <alignment horizontal="left" wrapText="1"/>
    </xf>
    <xf numFmtId="0" fontId="33" fillId="0" borderId="43" xfId="32" applyFont="1" applyBorder="1" applyAlignment="1">
      <alignment horizontal="center"/>
    </xf>
    <xf numFmtId="0" fontId="15" fillId="0" borderId="0" xfId="32" applyFont="1"/>
    <xf numFmtId="164" fontId="42" fillId="3" borderId="0" xfId="32" applyNumberFormat="1" applyFont="1" applyFill="1" applyAlignment="1">
      <alignment horizontal="center"/>
    </xf>
    <xf numFmtId="0" fontId="18" fillId="0" borderId="9" xfId="32" applyFont="1" applyBorder="1" applyAlignment="1">
      <alignment horizontal="center"/>
    </xf>
    <xf numFmtId="3" fontId="33" fillId="0" borderId="4" xfId="32" applyNumberFormat="1" applyFont="1" applyBorder="1" applyAlignment="1">
      <alignment horizontal="right"/>
    </xf>
    <xf numFmtId="0" fontId="33" fillId="0" borderId="1" xfId="32" applyFont="1" applyBorder="1" applyAlignment="1">
      <alignment horizontal="right"/>
    </xf>
    <xf numFmtId="0" fontId="33" fillId="0" borderId="3" xfId="32" applyFont="1" applyBorder="1" applyAlignment="1">
      <alignment horizontal="right"/>
    </xf>
    <xf numFmtId="0" fontId="33" fillId="0" borderId="26" xfId="32" applyFont="1" applyBorder="1" applyAlignment="1">
      <alignment horizontal="center"/>
    </xf>
    <xf numFmtId="3" fontId="18" fillId="0" borderId="35" xfId="32" applyNumberFormat="1" applyFont="1" applyBorder="1" applyAlignment="1">
      <alignment horizontal="right"/>
    </xf>
    <xf numFmtId="0" fontId="18" fillId="0" borderId="36" xfId="32" applyFont="1" applyBorder="1" applyAlignment="1">
      <alignment horizontal="right"/>
    </xf>
    <xf numFmtId="0" fontId="42" fillId="0" borderId="36" xfId="32" applyFont="1" applyBorder="1" applyAlignment="1">
      <alignment horizontal="right"/>
    </xf>
    <xf numFmtId="0" fontId="42" fillId="0" borderId="39" xfId="32" applyFont="1" applyBorder="1" applyAlignment="1">
      <alignment horizontal="right"/>
    </xf>
    <xf numFmtId="0" fontId="42" fillId="0" borderId="26" xfId="32" applyFont="1" applyBorder="1" applyAlignment="1">
      <alignment horizontal="center"/>
    </xf>
    <xf numFmtId="164" fontId="43" fillId="3" borderId="33" xfId="32" applyNumberFormat="1" applyFont="1" applyFill="1" applyBorder="1" applyAlignment="1">
      <alignment horizontal="center" textRotation="90" wrapText="1"/>
    </xf>
    <xf numFmtId="3" fontId="43" fillId="0" borderId="33" xfId="32" applyNumberFormat="1" applyFont="1" applyBorder="1" applyAlignment="1">
      <alignment horizontal="center" vertical="center" wrapText="1"/>
    </xf>
    <xf numFmtId="3" fontId="43" fillId="0" borderId="21" xfId="32" applyNumberFormat="1" applyFont="1" applyBorder="1" applyAlignment="1">
      <alignment horizontal="center" textRotation="90" wrapText="1"/>
    </xf>
    <xf numFmtId="168" fontId="43" fillId="0" borderId="31" xfId="32" applyNumberFormat="1" applyFont="1" applyBorder="1" applyAlignment="1">
      <alignment horizontal="center" textRotation="90" wrapText="1"/>
    </xf>
    <xf numFmtId="168" fontId="43" fillId="0" borderId="3" xfId="32" applyNumberFormat="1" applyFont="1" applyBorder="1" applyAlignment="1">
      <alignment horizontal="center" textRotation="90" wrapText="1"/>
    </xf>
    <xf numFmtId="1" fontId="43" fillId="0" borderId="31" xfId="32" applyNumberFormat="1" applyFont="1" applyBorder="1" applyAlignment="1">
      <alignment horizontal="center" wrapText="1"/>
    </xf>
    <xf numFmtId="1" fontId="43" fillId="0" borderId="1" xfId="32" applyNumberFormat="1" applyFont="1" applyBorder="1" applyAlignment="1">
      <alignment horizontal="center" wrapText="1"/>
    </xf>
    <xf numFmtId="1" fontId="43" fillId="0" borderId="102" xfId="32" applyNumberFormat="1" applyFont="1" applyBorder="1" applyAlignment="1">
      <alignment horizontal="center" textRotation="90" wrapText="1"/>
    </xf>
    <xf numFmtId="0" fontId="26" fillId="0" borderId="0" xfId="32" applyFont="1"/>
    <xf numFmtId="3" fontId="43" fillId="0" borderId="52" xfId="32" applyNumberFormat="1" applyFont="1" applyBorder="1" applyAlignment="1">
      <alignment horizontal="center" textRotation="90" wrapText="1"/>
    </xf>
    <xf numFmtId="168" fontId="43" fillId="0" borderId="18" xfId="32" applyNumberFormat="1" applyFont="1" applyBorder="1" applyAlignment="1">
      <alignment horizontal="center" textRotation="90" wrapText="1"/>
    </xf>
    <xf numFmtId="168" fontId="43" fillId="0" borderId="30" xfId="32" applyNumberFormat="1" applyFont="1" applyBorder="1" applyAlignment="1">
      <alignment horizontal="center" textRotation="90" wrapText="1"/>
    </xf>
    <xf numFmtId="1" fontId="43" fillId="0" borderId="18" xfId="32" applyNumberFormat="1" applyFont="1" applyBorder="1" applyAlignment="1">
      <alignment horizontal="center" wrapText="1"/>
    </xf>
    <xf numFmtId="1" fontId="43" fillId="0" borderId="5" xfId="32" applyNumberFormat="1" applyFont="1" applyBorder="1" applyAlignment="1">
      <alignment horizontal="center" wrapText="1"/>
    </xf>
    <xf numFmtId="164" fontId="18" fillId="3" borderId="33" xfId="32" applyNumberFormat="1" applyFont="1" applyFill="1" applyBorder="1" applyAlignment="1">
      <alignment horizontal="center" textRotation="90" wrapText="1"/>
    </xf>
    <xf numFmtId="3" fontId="18" fillId="0" borderId="33" xfId="32" applyNumberFormat="1" applyFont="1" applyBorder="1" applyAlignment="1">
      <alignment horizontal="center" vertical="center" wrapText="1"/>
    </xf>
    <xf numFmtId="3" fontId="18" fillId="0" borderId="21" xfId="32" applyNumberFormat="1" applyFont="1" applyBorder="1" applyAlignment="1">
      <alignment horizontal="center" textRotation="90" wrapText="1"/>
    </xf>
    <xf numFmtId="168" fontId="18" fillId="0" borderId="1" xfId="32" applyNumberFormat="1" applyFont="1" applyBorder="1" applyAlignment="1">
      <alignment horizontal="center" textRotation="90" wrapText="1"/>
    </xf>
    <xf numFmtId="1" fontId="18" fillId="0" borderId="21" xfId="32" applyNumberFormat="1" applyFont="1" applyBorder="1" applyAlignment="1">
      <alignment horizontal="center" wrapText="1"/>
    </xf>
    <xf numFmtId="1" fontId="18" fillId="0" borderId="20" xfId="32" applyNumberFormat="1" applyFont="1" applyBorder="1" applyAlignment="1">
      <alignment horizontal="center" wrapText="1"/>
    </xf>
    <xf numFmtId="1" fontId="18" fillId="0" borderId="24" xfId="32" applyNumberFormat="1" applyFont="1" applyBorder="1" applyAlignment="1">
      <alignment horizontal="center" wrapText="1"/>
    </xf>
    <xf numFmtId="1" fontId="18" fillId="0" borderId="102" xfId="32" applyNumberFormat="1" applyFont="1" applyBorder="1" applyAlignment="1">
      <alignment horizontal="center" textRotation="90" wrapText="1"/>
    </xf>
    <xf numFmtId="168" fontId="18" fillId="0" borderId="18" xfId="32" applyNumberFormat="1" applyFont="1" applyBorder="1" applyAlignment="1">
      <alignment horizontal="center" textRotation="90" wrapText="1"/>
    </xf>
    <xf numFmtId="168" fontId="18" fillId="0" borderId="53" xfId="32" applyNumberFormat="1" applyFont="1" applyBorder="1" applyAlignment="1">
      <alignment horizontal="center" textRotation="90" wrapText="1"/>
    </xf>
    <xf numFmtId="168" fontId="18" fillId="0" borderId="103" xfId="32" applyNumberFormat="1" applyFont="1" applyBorder="1" applyAlignment="1">
      <alignment horizontal="center" textRotation="90" wrapText="1"/>
    </xf>
    <xf numFmtId="0" fontId="20" fillId="3" borderId="54" xfId="32" applyNumberFormat="1" applyFont="1" applyFill="1" applyBorder="1" applyAlignment="1">
      <alignment vertical="center"/>
    </xf>
    <xf numFmtId="0" fontId="20" fillId="0" borderId="54" xfId="32" applyNumberFormat="1" applyFont="1" applyBorder="1" applyAlignment="1">
      <alignment vertical="center"/>
    </xf>
    <xf numFmtId="3" fontId="45" fillId="19" borderId="9" xfId="32" applyNumberFormat="1" applyFont="1" applyFill="1" applyBorder="1" applyAlignment="1">
      <alignment horizontal="right" vertical="center" wrapText="1"/>
    </xf>
    <xf numFmtId="0" fontId="17" fillId="0" borderId="56" xfId="32" applyFont="1" applyBorder="1" applyAlignment="1">
      <alignment horizontal="right" vertical="center" wrapText="1"/>
    </xf>
    <xf numFmtId="168" fontId="20" fillId="0" borderId="55" xfId="32" applyNumberFormat="1" applyFont="1" applyBorder="1" applyAlignment="1">
      <alignment horizontal="left" vertical="center"/>
    </xf>
    <xf numFmtId="0" fontId="17" fillId="0" borderId="56" xfId="32" applyFont="1" applyBorder="1" applyAlignment="1">
      <alignment horizontal="center" vertical="center" wrapText="1"/>
    </xf>
    <xf numFmtId="0" fontId="17" fillId="0" borderId="104" xfId="32" applyFont="1" applyBorder="1" applyAlignment="1">
      <alignment horizontal="center" vertical="center" wrapText="1"/>
    </xf>
    <xf numFmtId="0" fontId="17" fillId="19" borderId="57" xfId="32" applyFont="1" applyFill="1" applyBorder="1" applyAlignment="1">
      <alignment horizontal="center" vertical="center" wrapText="1"/>
    </xf>
    <xf numFmtId="0" fontId="45" fillId="19" borderId="105" xfId="32" applyFont="1" applyFill="1" applyBorder="1" applyAlignment="1">
      <alignment horizontal="center" vertical="center" wrapText="1"/>
    </xf>
    <xf numFmtId="0" fontId="45" fillId="19" borderId="106" xfId="32" applyFont="1" applyFill="1" applyBorder="1" applyAlignment="1">
      <alignment horizontal="center" vertical="center" wrapText="1"/>
    </xf>
    <xf numFmtId="0" fontId="45" fillId="19" borderId="107" xfId="32" applyFont="1" applyFill="1" applyBorder="1" applyAlignment="1">
      <alignment horizontal="center" vertical="center" wrapText="1"/>
    </xf>
    <xf numFmtId="0" fontId="15" fillId="0" borderId="0" xfId="32" applyFont="1" applyAlignment="1">
      <alignment vertical="center"/>
    </xf>
    <xf numFmtId="0" fontId="45" fillId="19" borderId="108" xfId="32" applyFont="1" applyFill="1" applyBorder="1" applyAlignment="1">
      <alignment horizontal="center" vertical="center" wrapText="1"/>
    </xf>
    <xf numFmtId="0" fontId="15" fillId="0" borderId="54" xfId="32" applyBorder="1" applyAlignment="1">
      <alignment horizontal="left" vertical="center"/>
    </xf>
    <xf numFmtId="0" fontId="15" fillId="0" borderId="59" xfId="32" applyBorder="1" applyAlignment="1">
      <alignment horizontal="left" vertical="center"/>
    </xf>
    <xf numFmtId="0" fontId="15" fillId="3" borderId="54" xfId="32" applyFill="1" applyBorder="1" applyAlignment="1">
      <alignment horizontal="left" vertical="center"/>
    </xf>
    <xf numFmtId="3" fontId="17" fillId="0" borderId="54" xfId="32" applyNumberFormat="1" applyFont="1" applyFill="1" applyBorder="1" applyAlignment="1">
      <alignment horizontal="right" vertical="center" wrapText="1"/>
    </xf>
    <xf numFmtId="0" fontId="17" fillId="0" borderId="54" xfId="32" applyFont="1" applyFill="1" applyBorder="1" applyAlignment="1">
      <alignment horizontal="center" vertical="center" wrapText="1"/>
    </xf>
    <xf numFmtId="0" fontId="17" fillId="0" borderId="109" xfId="32" applyFont="1" applyFill="1" applyBorder="1" applyAlignment="1">
      <alignment horizontal="center" vertical="center" wrapText="1"/>
    </xf>
    <xf numFmtId="0" fontId="17" fillId="2" borderId="59" xfId="32" applyFont="1" applyFill="1" applyBorder="1" applyAlignment="1">
      <alignment horizontal="center" vertical="center" wrapText="1"/>
    </xf>
    <xf numFmtId="0" fontId="46" fillId="2" borderId="110" xfId="32" applyFont="1" applyFill="1" applyBorder="1" applyAlignment="1">
      <alignment horizontal="center" vertical="center" wrapText="1"/>
    </xf>
    <xf numFmtId="0" fontId="46" fillId="2" borderId="111" xfId="32" applyFont="1" applyFill="1" applyBorder="1" applyAlignment="1">
      <alignment horizontal="center" vertical="center" wrapText="1"/>
    </xf>
    <xf numFmtId="164" fontId="33" fillId="3" borderId="26" xfId="32" applyNumberFormat="1" applyFont="1" applyFill="1" applyBorder="1" applyAlignment="1">
      <alignment horizontal="center" vertical="center"/>
    </xf>
    <xf numFmtId="168" fontId="18" fillId="0" borderId="51" xfId="32" applyNumberFormat="1" applyFont="1" applyBorder="1" applyAlignment="1">
      <alignment horizontal="left" vertical="center"/>
    </xf>
    <xf numFmtId="3" fontId="45" fillId="19" borderId="112" xfId="32" applyNumberFormat="1" applyFont="1" applyFill="1" applyBorder="1" applyAlignment="1">
      <alignment horizontal="right" vertical="center" wrapText="1"/>
    </xf>
    <xf numFmtId="0" fontId="45" fillId="19" borderId="67" xfId="32" applyFont="1" applyFill="1" applyBorder="1" applyAlignment="1">
      <alignment horizontal="right" vertical="center" wrapText="1"/>
    </xf>
    <xf numFmtId="0" fontId="45" fillId="19" borderId="26" xfId="32" applyFont="1" applyFill="1" applyBorder="1" applyAlignment="1">
      <alignment horizontal="right" vertical="center" wrapText="1"/>
    </xf>
    <xf numFmtId="0" fontId="45" fillId="19" borderId="67" xfId="32" applyFont="1" applyFill="1" applyBorder="1" applyAlignment="1">
      <alignment horizontal="center" vertical="center" wrapText="1"/>
    </xf>
    <xf numFmtId="0" fontId="45" fillId="19" borderId="0" xfId="32" applyFont="1" applyFill="1" applyAlignment="1">
      <alignment horizontal="center" vertical="center" wrapText="1"/>
    </xf>
    <xf numFmtId="0" fontId="45" fillId="19" borderId="32" xfId="32" applyFont="1" applyFill="1" applyBorder="1" applyAlignment="1">
      <alignment horizontal="center" vertical="center" wrapText="1"/>
    </xf>
    <xf numFmtId="0" fontId="45" fillId="19" borderId="113" xfId="32" applyFont="1" applyFill="1" applyBorder="1" applyAlignment="1">
      <alignment horizontal="center" vertical="center" wrapText="1"/>
    </xf>
    <xf numFmtId="0" fontId="45" fillId="19" borderId="114" xfId="32" applyFont="1" applyFill="1" applyBorder="1" applyAlignment="1">
      <alignment horizontal="center" vertical="center" wrapText="1"/>
    </xf>
    <xf numFmtId="3" fontId="45" fillId="19" borderId="115" xfId="32" applyNumberFormat="1" applyFont="1" applyFill="1" applyBorder="1" applyAlignment="1">
      <alignment horizontal="right" vertical="center" wrapText="1"/>
    </xf>
    <xf numFmtId="0" fontId="45" fillId="19" borderId="0" xfId="32" applyFont="1" applyFill="1" applyBorder="1" applyAlignment="1">
      <alignment horizontal="center" vertical="center" wrapText="1"/>
    </xf>
    <xf numFmtId="0" fontId="45" fillId="19" borderId="116" xfId="32" applyFont="1" applyFill="1" applyBorder="1" applyAlignment="1">
      <alignment horizontal="center" vertical="center" wrapText="1"/>
    </xf>
    <xf numFmtId="164" fontId="18" fillId="3" borderId="117" xfId="32" quotePrefix="1" applyNumberFormat="1" applyFont="1" applyFill="1" applyBorder="1" applyAlignment="1">
      <alignment horizontal="center" vertical="center"/>
    </xf>
    <xf numFmtId="3" fontId="46" fillId="2" borderId="76" xfId="32" applyNumberFormat="1" applyFont="1" applyFill="1" applyBorder="1" applyAlignment="1">
      <alignment horizontal="right" vertical="center" wrapText="1"/>
    </xf>
    <xf numFmtId="0" fontId="46" fillId="2" borderId="71" xfId="32" applyFont="1" applyFill="1" applyBorder="1" applyAlignment="1">
      <alignment horizontal="right" vertical="center" wrapText="1"/>
    </xf>
    <xf numFmtId="0" fontId="46" fillId="2" borderId="72" xfId="32" applyFont="1" applyFill="1" applyBorder="1" applyAlignment="1">
      <alignment horizontal="right" vertical="center" wrapText="1"/>
    </xf>
    <xf numFmtId="0" fontId="46" fillId="2" borderId="69" xfId="32" applyFont="1" applyFill="1" applyBorder="1" applyAlignment="1">
      <alignment horizontal="center" vertical="center"/>
    </xf>
    <xf numFmtId="0" fontId="46" fillId="2" borderId="76" xfId="32" applyFont="1" applyFill="1" applyBorder="1" applyAlignment="1">
      <alignment horizontal="center" vertical="center" wrapText="1"/>
    </xf>
    <xf numFmtId="0" fontId="46" fillId="2" borderId="71" xfId="32" applyFont="1" applyFill="1" applyBorder="1" applyAlignment="1">
      <alignment horizontal="center" vertical="center" wrapText="1"/>
    </xf>
    <xf numFmtId="0" fontId="46" fillId="2" borderId="72" xfId="32" applyFont="1" applyFill="1" applyBorder="1" applyAlignment="1">
      <alignment horizontal="center" vertical="center" wrapText="1"/>
    </xf>
    <xf numFmtId="0" fontId="46" fillId="2" borderId="69" xfId="32" applyFont="1" applyFill="1" applyBorder="1" applyAlignment="1">
      <alignment horizontal="center" vertical="center" wrapText="1"/>
    </xf>
    <xf numFmtId="0" fontId="46" fillId="2" borderId="77" xfId="32" applyFont="1" applyFill="1" applyBorder="1" applyAlignment="1">
      <alignment horizontal="center" vertical="center" wrapText="1"/>
    </xf>
    <xf numFmtId="164" fontId="33" fillId="9" borderId="26" xfId="32" applyNumberFormat="1" applyFont="1" applyFill="1" applyBorder="1" applyAlignment="1">
      <alignment horizontal="center" vertical="center"/>
    </xf>
    <xf numFmtId="0" fontId="48" fillId="9" borderId="81" xfId="32" applyFont="1" applyFill="1" applyBorder="1" applyAlignment="1">
      <alignment vertical="center" wrapText="1"/>
    </xf>
    <xf numFmtId="3" fontId="48" fillId="9" borderId="80" xfId="32" applyNumberFormat="1" applyFont="1" applyFill="1" applyBorder="1" applyAlignment="1">
      <alignment vertical="center" wrapText="1"/>
    </xf>
    <xf numFmtId="0" fontId="48" fillId="9" borderId="80" xfId="32" applyFont="1" applyFill="1" applyBorder="1" applyAlignment="1">
      <alignment vertical="center" wrapText="1"/>
    </xf>
    <xf numFmtId="0" fontId="48" fillId="9" borderId="80" xfId="32" applyFont="1" applyFill="1" applyBorder="1" applyAlignment="1">
      <alignment horizontal="center" vertical="center" wrapText="1"/>
    </xf>
    <xf numFmtId="0" fontId="48" fillId="9" borderId="81" xfId="32" applyFont="1" applyFill="1" applyBorder="1" applyAlignment="1">
      <alignment horizontal="center" vertical="center" wrapText="1"/>
    </xf>
    <xf numFmtId="0" fontId="48" fillId="9" borderId="118" xfId="32" applyFont="1" applyFill="1" applyBorder="1" applyAlignment="1">
      <alignment horizontal="center" vertical="center" wrapText="1"/>
    </xf>
    <xf numFmtId="0" fontId="15" fillId="9" borderId="0" xfId="32" applyFont="1" applyFill="1"/>
    <xf numFmtId="0" fontId="48" fillId="21" borderId="86" xfId="69" applyFont="1" applyFill="1" applyBorder="1" applyAlignment="1">
      <alignment vertical="center" wrapText="1"/>
    </xf>
    <xf numFmtId="3" fontId="48" fillId="21" borderId="85" xfId="69" applyNumberFormat="1" applyFont="1" applyFill="1" applyBorder="1" applyAlignment="1">
      <alignment vertical="center" wrapText="1"/>
    </xf>
    <xf numFmtId="0" fontId="48" fillId="21" borderId="85" xfId="69" applyFont="1" applyFill="1" applyBorder="1" applyAlignment="1">
      <alignment vertical="center" wrapText="1"/>
    </xf>
    <xf numFmtId="0" fontId="48" fillId="21" borderId="85" xfId="69" applyFont="1" applyFill="1" applyBorder="1" applyAlignment="1">
      <alignment horizontal="center" vertical="center" wrapText="1"/>
    </xf>
    <xf numFmtId="0" fontId="48" fillId="21" borderId="86" xfId="69" applyFont="1" applyFill="1" applyBorder="1" applyAlignment="1">
      <alignment horizontal="center" vertical="center" wrapText="1"/>
    </xf>
    <xf numFmtId="0" fontId="48" fillId="21" borderId="119" xfId="69" applyFont="1" applyFill="1" applyBorder="1" applyAlignment="1">
      <alignment horizontal="center" vertical="center" wrapText="1"/>
    </xf>
    <xf numFmtId="0" fontId="46" fillId="9" borderId="86" xfId="32" applyFont="1" applyFill="1" applyBorder="1" applyAlignment="1">
      <alignment vertical="center" wrapText="1"/>
    </xf>
    <xf numFmtId="3" fontId="46" fillId="9" borderId="96" xfId="32" applyNumberFormat="1" applyFont="1" applyFill="1" applyBorder="1" applyAlignment="1">
      <alignment vertical="center" wrapText="1"/>
    </xf>
    <xf numFmtId="0" fontId="46" fillId="9" borderId="97" xfId="32" applyFont="1" applyFill="1" applyBorder="1" applyAlignment="1">
      <alignment vertical="center" wrapText="1"/>
    </xf>
    <xf numFmtId="0" fontId="46" fillId="9" borderId="100" xfId="32" applyFont="1" applyFill="1" applyBorder="1" applyAlignment="1">
      <alignment vertical="center" wrapText="1"/>
    </xf>
    <xf numFmtId="0" fontId="46" fillId="9" borderId="87" xfId="32" applyFont="1" applyFill="1" applyBorder="1" applyAlignment="1">
      <alignment horizontal="center" vertical="center" wrapText="1"/>
    </xf>
    <xf numFmtId="0" fontId="46" fillId="9" borderId="99" xfId="32" applyFont="1" applyFill="1" applyBorder="1" applyAlignment="1">
      <alignment horizontal="center" vertical="center" wrapText="1"/>
    </xf>
    <xf numFmtId="0" fontId="46" fillId="9" borderId="97" xfId="32" applyFont="1" applyFill="1" applyBorder="1" applyAlignment="1">
      <alignment horizontal="center" vertical="center" wrapText="1"/>
    </xf>
    <xf numFmtId="0" fontId="46" fillId="9" borderId="100" xfId="32" applyFont="1" applyFill="1" applyBorder="1" applyAlignment="1">
      <alignment horizontal="center" vertical="center" wrapText="1"/>
    </xf>
    <xf numFmtId="0" fontId="46" fillId="9" borderId="96" xfId="32" applyFont="1" applyFill="1" applyBorder="1" applyAlignment="1">
      <alignment horizontal="center" vertical="center" wrapText="1"/>
    </xf>
    <xf numFmtId="0" fontId="46" fillId="9" borderId="101" xfId="32" applyFont="1" applyFill="1" applyBorder="1" applyAlignment="1">
      <alignment horizontal="center" vertical="center" wrapText="1"/>
    </xf>
    <xf numFmtId="164" fontId="45" fillId="3" borderId="82" xfId="32" applyNumberFormat="1" applyFont="1" applyFill="1" applyBorder="1" applyAlignment="1">
      <alignment horizontal="center" vertical="center" wrapText="1"/>
    </xf>
    <xf numFmtId="0" fontId="47" fillId="19" borderId="81" xfId="32" applyFont="1" applyFill="1" applyBorder="1" applyAlignment="1">
      <alignment vertical="center" wrapText="1"/>
    </xf>
    <xf numFmtId="3" fontId="45" fillId="19" borderId="80" xfId="32" applyNumberFormat="1" applyFont="1" applyFill="1" applyBorder="1" applyAlignment="1">
      <alignment horizontal="right" vertical="center" wrapText="1"/>
    </xf>
    <xf numFmtId="0" fontId="45" fillId="19" borderId="80" xfId="32" applyFont="1" applyFill="1" applyBorder="1" applyAlignment="1">
      <alignment horizontal="right" vertical="center" wrapText="1"/>
    </xf>
    <xf numFmtId="0" fontId="45" fillId="19" borderId="81" xfId="32" applyFont="1" applyFill="1" applyBorder="1" applyAlignment="1">
      <alignment horizontal="right" vertical="center" wrapText="1"/>
    </xf>
    <xf numFmtId="0" fontId="45" fillId="19" borderId="80" xfId="32" applyFont="1" applyFill="1" applyBorder="1" applyAlignment="1">
      <alignment horizontal="center" vertical="center" wrapText="1"/>
    </xf>
    <xf numFmtId="0" fontId="45" fillId="19" borderId="78" xfId="32" applyFont="1" applyFill="1" applyBorder="1" applyAlignment="1">
      <alignment horizontal="center" vertical="center" wrapText="1"/>
    </xf>
    <xf numFmtId="0" fontId="45" fillId="19" borderId="82" xfId="32" applyFont="1" applyFill="1" applyBorder="1" applyAlignment="1">
      <alignment horizontal="center" vertical="center" wrapText="1"/>
    </xf>
    <xf numFmtId="0" fontId="45" fillId="19" borderId="81" xfId="32" applyFont="1" applyFill="1" applyBorder="1" applyAlignment="1">
      <alignment horizontal="center" vertical="center" wrapText="1"/>
    </xf>
    <xf numFmtId="164" fontId="45" fillId="3" borderId="87" xfId="32" applyNumberFormat="1" applyFont="1" applyFill="1" applyBorder="1" applyAlignment="1">
      <alignment horizontal="center" vertical="center" wrapText="1"/>
    </xf>
    <xf numFmtId="0" fontId="47" fillId="19" borderId="86" xfId="32" applyFont="1" applyFill="1" applyBorder="1" applyAlignment="1">
      <alignment vertical="center" wrapText="1"/>
    </xf>
    <xf numFmtId="3" fontId="45" fillId="19" borderId="85" xfId="32" applyNumberFormat="1" applyFont="1" applyFill="1" applyBorder="1" applyAlignment="1">
      <alignment horizontal="right" vertical="center" wrapText="1"/>
    </xf>
    <xf numFmtId="0" fontId="45" fillId="19" borderId="85" xfId="32" applyFont="1" applyFill="1" applyBorder="1" applyAlignment="1">
      <alignment horizontal="right" vertical="center" wrapText="1"/>
    </xf>
    <xf numFmtId="0" fontId="45" fillId="19" borderId="86" xfId="32" applyFont="1" applyFill="1" applyBorder="1" applyAlignment="1">
      <alignment horizontal="right" vertical="center" wrapText="1"/>
    </xf>
    <xf numFmtId="0" fontId="45" fillId="19" borderId="85" xfId="32" applyFont="1" applyFill="1" applyBorder="1" applyAlignment="1">
      <alignment horizontal="center" vertical="center" wrapText="1"/>
    </xf>
    <xf numFmtId="0" fontId="45" fillId="19" borderId="28" xfId="32" applyFont="1" applyFill="1" applyBorder="1" applyAlignment="1">
      <alignment horizontal="center" vertical="center" wrapText="1"/>
    </xf>
    <xf numFmtId="0" fontId="45" fillId="19" borderId="87" xfId="32" applyFont="1" applyFill="1" applyBorder="1" applyAlignment="1">
      <alignment horizontal="center" vertical="center" wrapText="1"/>
    </xf>
    <xf numFmtId="0" fontId="45" fillId="19" borderId="86" xfId="32" applyFont="1" applyFill="1" applyBorder="1" applyAlignment="1">
      <alignment horizontal="center" vertical="center" wrapText="1"/>
    </xf>
    <xf numFmtId="164" fontId="46" fillId="3" borderId="87" xfId="32" applyNumberFormat="1" applyFont="1" applyFill="1" applyBorder="1" applyAlignment="1">
      <alignment horizontal="center" vertical="center" wrapText="1"/>
    </xf>
    <xf numFmtId="0" fontId="49" fillId="2" borderId="86" xfId="32" applyFont="1" applyFill="1" applyBorder="1" applyAlignment="1">
      <alignment vertical="center" wrapText="1"/>
    </xf>
    <xf numFmtId="3" fontId="46" fillId="2" borderId="96" xfId="32" applyNumberFormat="1" applyFont="1" applyFill="1" applyBorder="1" applyAlignment="1">
      <alignment horizontal="right" vertical="center" wrapText="1"/>
    </xf>
    <xf numFmtId="0" fontId="46" fillId="2" borderId="97" xfId="32" applyFont="1" applyFill="1" applyBorder="1" applyAlignment="1">
      <alignment horizontal="right" vertical="center" wrapText="1"/>
    </xf>
    <xf numFmtId="0" fontId="46" fillId="2" borderId="98" xfId="32" applyFont="1" applyFill="1" applyBorder="1" applyAlignment="1">
      <alignment horizontal="right" vertical="center" wrapText="1"/>
    </xf>
    <xf numFmtId="0" fontId="46" fillId="2" borderId="87" xfId="32" applyFont="1" applyFill="1" applyBorder="1" applyAlignment="1">
      <alignment horizontal="center" vertical="center"/>
    </xf>
    <xf numFmtId="0" fontId="46" fillId="2" borderId="96" xfId="32" applyFont="1" applyFill="1" applyBorder="1" applyAlignment="1">
      <alignment horizontal="center" vertical="center" wrapText="1"/>
    </xf>
    <xf numFmtId="0" fontId="46" fillId="2" borderId="97" xfId="32" applyFont="1" applyFill="1" applyBorder="1" applyAlignment="1">
      <alignment horizontal="center" vertical="center" wrapText="1"/>
    </xf>
    <xf numFmtId="0" fontId="46" fillId="2" borderId="98" xfId="32" applyFont="1" applyFill="1" applyBorder="1" applyAlignment="1">
      <alignment horizontal="center" vertical="center" wrapText="1"/>
    </xf>
    <xf numFmtId="0" fontId="46" fillId="2" borderId="87" xfId="32" applyFont="1" applyFill="1" applyBorder="1" applyAlignment="1">
      <alignment horizontal="center" vertical="center" wrapText="1"/>
    </xf>
    <xf numFmtId="0" fontId="46" fillId="2" borderId="101" xfId="32" applyFont="1" applyFill="1" applyBorder="1" applyAlignment="1">
      <alignment horizontal="center" vertical="center" wrapText="1"/>
    </xf>
    <xf numFmtId="164" fontId="46" fillId="3" borderId="7" xfId="32" applyNumberFormat="1" applyFont="1" applyFill="1" applyBorder="1" applyAlignment="1">
      <alignment horizontal="center" vertical="center" wrapText="1"/>
    </xf>
    <xf numFmtId="0" fontId="49" fillId="2" borderId="34" xfId="32" applyFont="1" applyFill="1" applyBorder="1" applyAlignment="1">
      <alignment vertical="center" wrapText="1"/>
    </xf>
    <xf numFmtId="3" fontId="46" fillId="2" borderId="120" xfId="32" applyNumberFormat="1" applyFont="1" applyFill="1" applyBorder="1" applyAlignment="1">
      <alignment horizontal="right" vertical="center" wrapText="1"/>
    </xf>
    <xf numFmtId="0" fontId="46" fillId="2" borderId="121" xfId="32" applyFont="1" applyFill="1" applyBorder="1" applyAlignment="1">
      <alignment horizontal="right" vertical="center" wrapText="1"/>
    </xf>
    <xf numFmtId="0" fontId="46" fillId="2" borderId="122" xfId="32" applyFont="1" applyFill="1" applyBorder="1" applyAlignment="1">
      <alignment horizontal="right" vertical="center" wrapText="1"/>
    </xf>
    <xf numFmtId="0" fontId="46" fillId="2" borderId="7" xfId="32" applyFont="1" applyFill="1" applyBorder="1" applyAlignment="1">
      <alignment horizontal="center" vertical="center"/>
    </xf>
    <xf numFmtId="0" fontId="46" fillId="2" borderId="120" xfId="32" applyFont="1" applyFill="1" applyBorder="1" applyAlignment="1">
      <alignment horizontal="center" vertical="center" wrapText="1"/>
    </xf>
    <xf numFmtId="0" fontId="46" fillId="2" borderId="121" xfId="32" applyFont="1" applyFill="1" applyBorder="1" applyAlignment="1">
      <alignment horizontal="center" vertical="center" wrapText="1"/>
    </xf>
    <xf numFmtId="0" fontId="46" fillId="2" borderId="122" xfId="32" applyFont="1" applyFill="1" applyBorder="1" applyAlignment="1">
      <alignment horizontal="center" vertical="center" wrapText="1"/>
    </xf>
    <xf numFmtId="0" fontId="46" fillId="2" borderId="7" xfId="32" applyFont="1" applyFill="1" applyBorder="1" applyAlignment="1">
      <alignment horizontal="center" vertical="center" wrapText="1"/>
    </xf>
    <xf numFmtId="0" fontId="46" fillId="2" borderId="123" xfId="32" applyFont="1" applyFill="1" applyBorder="1" applyAlignment="1">
      <alignment horizontal="center" vertical="center" wrapText="1"/>
    </xf>
    <xf numFmtId="164" fontId="46" fillId="3" borderId="0" xfId="32" applyNumberFormat="1" applyFont="1" applyFill="1" applyBorder="1" applyAlignment="1">
      <alignment horizontal="center" vertical="center" wrapText="1"/>
    </xf>
    <xf numFmtId="0" fontId="49" fillId="2" borderId="0" xfId="32" applyFont="1" applyFill="1" applyBorder="1" applyAlignment="1">
      <alignment vertical="center" wrapText="1"/>
    </xf>
    <xf numFmtId="3" fontId="46" fillId="2" borderId="0" xfId="32" applyNumberFormat="1" applyFont="1" applyFill="1" applyBorder="1" applyAlignment="1">
      <alignment horizontal="right" vertical="center" wrapText="1"/>
    </xf>
    <xf numFmtId="0" fontId="46" fillId="2" borderId="0" xfId="32" applyFont="1" applyFill="1" applyBorder="1" applyAlignment="1">
      <alignment horizontal="right" vertical="center" wrapText="1"/>
    </xf>
    <xf numFmtId="0" fontId="46" fillId="2" borderId="0" xfId="32" applyFont="1" applyFill="1" applyBorder="1" applyAlignment="1">
      <alignment horizontal="center" vertical="center"/>
    </xf>
    <xf numFmtId="0" fontId="46" fillId="2" borderId="0" xfId="32" applyFont="1" applyFill="1" applyBorder="1" applyAlignment="1">
      <alignment horizontal="center" vertical="center" wrapText="1"/>
    </xf>
    <xf numFmtId="164" fontId="45" fillId="3" borderId="7" xfId="32" applyNumberFormat="1" applyFont="1" applyFill="1" applyBorder="1" applyAlignment="1">
      <alignment horizontal="center" vertical="center" wrapText="1"/>
    </xf>
    <xf numFmtId="0" fontId="47" fillId="19" borderId="34" xfId="32" applyFont="1" applyFill="1" applyBorder="1" applyAlignment="1">
      <alignment vertical="center" wrapText="1"/>
    </xf>
    <xf numFmtId="3" fontId="45" fillId="19" borderId="124" xfId="32" applyNumberFormat="1" applyFont="1" applyFill="1" applyBorder="1" applyAlignment="1">
      <alignment horizontal="right" vertical="center" wrapText="1"/>
    </xf>
    <xf numFmtId="0" fontId="45" fillId="19" borderId="124" xfId="32" applyFont="1" applyFill="1" applyBorder="1" applyAlignment="1">
      <alignment horizontal="right" vertical="center" wrapText="1"/>
    </xf>
    <xf numFmtId="0" fontId="45" fillId="19" borderId="34" xfId="32" applyFont="1" applyFill="1" applyBorder="1" applyAlignment="1">
      <alignment horizontal="right" vertical="center" wrapText="1"/>
    </xf>
    <xf numFmtId="0" fontId="45" fillId="19" borderId="124" xfId="32" applyFont="1" applyFill="1" applyBorder="1" applyAlignment="1">
      <alignment horizontal="center" vertical="center" wrapText="1"/>
    </xf>
    <xf numFmtId="0" fontId="45" fillId="19" borderId="8" xfId="32" applyFont="1" applyFill="1" applyBorder="1" applyAlignment="1">
      <alignment horizontal="center" vertical="center" wrapText="1"/>
    </xf>
    <xf numFmtId="0" fontId="45" fillId="19" borderId="7" xfId="32" applyFont="1" applyFill="1" applyBorder="1" applyAlignment="1">
      <alignment horizontal="center" vertical="center" wrapText="1"/>
    </xf>
    <xf numFmtId="0" fontId="45" fillId="19" borderId="34" xfId="32" applyFont="1" applyFill="1" applyBorder="1" applyAlignment="1">
      <alignment horizontal="center" vertical="center" wrapText="1"/>
    </xf>
    <xf numFmtId="164" fontId="45" fillId="3" borderId="0" xfId="32" applyNumberFormat="1" applyFont="1" applyFill="1" applyBorder="1" applyAlignment="1">
      <alignment horizontal="center" vertical="center" wrapText="1"/>
    </xf>
    <xf numFmtId="0" fontId="47" fillId="19" borderId="0" xfId="32" applyFont="1" applyFill="1" applyBorder="1" applyAlignment="1">
      <alignment vertical="center" wrapText="1"/>
    </xf>
    <xf numFmtId="3" fontId="45" fillId="19" borderId="0" xfId="32" applyNumberFormat="1" applyFont="1" applyFill="1" applyBorder="1" applyAlignment="1">
      <alignment horizontal="right" vertical="center" wrapText="1"/>
    </xf>
    <xf numFmtId="0" fontId="45" fillId="19" borderId="0" xfId="32" applyFont="1" applyFill="1" applyBorder="1" applyAlignment="1">
      <alignment horizontal="right" vertical="center" wrapText="1"/>
    </xf>
    <xf numFmtId="3" fontId="17" fillId="0" borderId="0" xfId="32" applyNumberFormat="1" applyFont="1" applyAlignment="1">
      <alignment horizontal="right"/>
    </xf>
    <xf numFmtId="164" fontId="17" fillId="3" borderId="0" xfId="32" applyNumberFormat="1" applyFont="1" applyFill="1"/>
    <xf numFmtId="0" fontId="18" fillId="0" borderId="0" xfId="32" applyFont="1"/>
    <xf numFmtId="0" fontId="17" fillId="0" borderId="0" xfId="32" applyFont="1" applyAlignment="1">
      <alignment horizontal="right"/>
    </xf>
    <xf numFmtId="0" fontId="17" fillId="0" borderId="0" xfId="32" applyFont="1" applyAlignment="1">
      <alignment horizontal="center"/>
    </xf>
    <xf numFmtId="164" fontId="15" fillId="3" borderId="0" xfId="32" applyNumberFormat="1" applyFill="1"/>
    <xf numFmtId="3" fontId="15" fillId="0" borderId="0" xfId="32" applyNumberFormat="1" applyAlignment="1">
      <alignment horizontal="right"/>
    </xf>
    <xf numFmtId="0" fontId="15" fillId="0" borderId="0" xfId="32" applyAlignment="1">
      <alignment horizontal="right"/>
    </xf>
    <xf numFmtId="0" fontId="15" fillId="0" borderId="0" xfId="32" applyAlignment="1">
      <alignment horizontal="center"/>
    </xf>
    <xf numFmtId="0" fontId="32" fillId="3" borderId="0" xfId="71" applyFont="1" applyFill="1" applyAlignment="1">
      <alignment horizontal="left" vertical="center"/>
    </xf>
    <xf numFmtId="0" fontId="18" fillId="0" borderId="0" xfId="71" applyAlignment="1">
      <alignment horizontal="center" vertical="center"/>
    </xf>
    <xf numFmtId="0" fontId="32" fillId="3" borderId="0" xfId="18" applyFont="1" applyFill="1" applyAlignment="1">
      <alignment horizontal="left" vertical="center"/>
    </xf>
    <xf numFmtId="0" fontId="18" fillId="0" borderId="0" xfId="18" applyAlignment="1">
      <alignment horizontal="center" vertical="center"/>
    </xf>
    <xf numFmtId="164" fontId="42" fillId="3" borderId="0" xfId="18" applyNumberFormat="1" applyFont="1" applyFill="1" applyAlignment="1">
      <alignment horizontal="center"/>
    </xf>
    <xf numFmtId="164" fontId="18" fillId="0" borderId="0" xfId="18" applyNumberFormat="1" applyFont="1" applyAlignment="1">
      <alignment horizontal="left" wrapText="1"/>
    </xf>
    <xf numFmtId="0" fontId="18" fillId="0" borderId="32" xfId="18" applyFont="1" applyBorder="1" applyAlignment="1">
      <alignment horizontal="center"/>
    </xf>
    <xf numFmtId="0" fontId="20" fillId="0" borderId="0" xfId="18" applyFont="1" applyBorder="1" applyAlignment="1">
      <alignment horizontal="center"/>
    </xf>
    <xf numFmtId="164" fontId="42" fillId="3" borderId="0" xfId="71" applyNumberFormat="1" applyFont="1" applyFill="1" applyAlignment="1">
      <alignment horizontal="center"/>
    </xf>
    <xf numFmtId="164" fontId="18" fillId="0" borderId="0" xfId="71" applyNumberFormat="1" applyFont="1" applyAlignment="1">
      <alignment horizontal="left" wrapText="1"/>
    </xf>
    <xf numFmtId="0" fontId="18" fillId="0" borderId="32" xfId="71" applyFont="1" applyBorder="1" applyAlignment="1">
      <alignment horizontal="center"/>
    </xf>
    <xf numFmtId="0" fontId="18" fillId="0" borderId="0" xfId="71"/>
    <xf numFmtId="3" fontId="18" fillId="0" borderId="35" xfId="18" applyNumberFormat="1" applyFont="1" applyBorder="1" applyAlignment="1">
      <alignment horizontal="right"/>
    </xf>
    <xf numFmtId="0" fontId="42" fillId="0" borderId="39" xfId="18" applyFont="1" applyBorder="1" applyAlignment="1">
      <alignment horizontal="right"/>
    </xf>
    <xf numFmtId="0" fontId="42" fillId="0" borderId="6" xfId="18" applyFont="1" applyBorder="1" applyAlignment="1">
      <alignment horizontal="center"/>
    </xf>
    <xf numFmtId="3" fontId="18" fillId="0" borderId="35" xfId="71" applyNumberFormat="1" applyFont="1" applyBorder="1" applyAlignment="1">
      <alignment horizontal="right"/>
    </xf>
    <xf numFmtId="0" fontId="42" fillId="0" borderId="39" xfId="71" applyFont="1" applyBorder="1" applyAlignment="1">
      <alignment horizontal="right"/>
    </xf>
    <xf numFmtId="0" fontId="42" fillId="0" borderId="6" xfId="71" applyFont="1" applyBorder="1" applyAlignment="1">
      <alignment horizontal="center"/>
    </xf>
    <xf numFmtId="0" fontId="42" fillId="0" borderId="26" xfId="18" applyFont="1" applyBorder="1" applyAlignment="1">
      <alignment horizontal="center"/>
    </xf>
    <xf numFmtId="164" fontId="18" fillId="3" borderId="33" xfId="18" applyNumberFormat="1" applyFont="1" applyFill="1" applyBorder="1" applyAlignment="1">
      <alignment horizontal="center" textRotation="90" wrapText="1"/>
    </xf>
    <xf numFmtId="3" fontId="18" fillId="0" borderId="33" xfId="18" applyNumberFormat="1" applyFont="1" applyBorder="1" applyAlignment="1">
      <alignment horizontal="center" vertical="center" wrapText="1"/>
    </xf>
    <xf numFmtId="3" fontId="18" fillId="0" borderId="21" xfId="18" applyNumberFormat="1" applyFont="1" applyBorder="1" applyAlignment="1">
      <alignment horizontal="center" textRotation="90" wrapText="1"/>
    </xf>
    <xf numFmtId="168" fontId="18" fillId="0" borderId="3" xfId="18" applyNumberFormat="1" applyFont="1" applyBorder="1" applyAlignment="1">
      <alignment horizontal="center" textRotation="90" wrapText="1"/>
    </xf>
    <xf numFmtId="1" fontId="18" fillId="0" borderId="21" xfId="18" applyNumberFormat="1" applyFont="1" applyBorder="1" applyAlignment="1">
      <alignment horizontal="center" wrapText="1"/>
    </xf>
    <xf numFmtId="1" fontId="18" fillId="0" borderId="20" xfId="18" applyNumberFormat="1" applyFont="1" applyBorder="1" applyAlignment="1">
      <alignment horizontal="center" wrapText="1"/>
    </xf>
    <xf numFmtId="1" fontId="18" fillId="0" borderId="24" xfId="18" applyNumberFormat="1" applyFont="1" applyBorder="1" applyAlignment="1">
      <alignment horizontal="center" wrapText="1"/>
    </xf>
    <xf numFmtId="1" fontId="18" fillId="0" borderId="102" xfId="18" applyNumberFormat="1" applyFont="1" applyBorder="1" applyAlignment="1">
      <alignment horizontal="center" textRotation="90" wrapText="1"/>
    </xf>
    <xf numFmtId="168" fontId="18" fillId="0" borderId="18" xfId="18" applyNumberFormat="1" applyFont="1" applyBorder="1" applyAlignment="1">
      <alignment horizontal="center" textRotation="90" wrapText="1"/>
    </xf>
    <xf numFmtId="168" fontId="18" fillId="0" borderId="53" xfId="18" applyNumberFormat="1" applyFont="1" applyBorder="1" applyAlignment="1">
      <alignment horizontal="center" textRotation="90" wrapText="1"/>
    </xf>
    <xf numFmtId="168" fontId="18" fillId="0" borderId="103" xfId="18" applyNumberFormat="1" applyFont="1" applyBorder="1" applyAlignment="1">
      <alignment horizontal="center" textRotation="90" wrapText="1"/>
    </xf>
    <xf numFmtId="168" fontId="18" fillId="0" borderId="30" xfId="18" applyNumberFormat="1" applyFont="1" applyBorder="1" applyAlignment="1">
      <alignment horizontal="center" textRotation="90" wrapText="1"/>
    </xf>
    <xf numFmtId="164" fontId="18" fillId="3" borderId="33" xfId="71" applyNumberFormat="1" applyFont="1" applyFill="1" applyBorder="1" applyAlignment="1">
      <alignment horizontal="center" textRotation="90" wrapText="1"/>
    </xf>
    <xf numFmtId="3" fontId="18" fillId="0" borderId="33" xfId="71" applyNumberFormat="1" applyFont="1" applyBorder="1" applyAlignment="1">
      <alignment horizontal="center" vertical="center" wrapText="1"/>
    </xf>
    <xf numFmtId="3" fontId="18" fillId="0" borderId="21" xfId="71" applyNumberFormat="1" applyFont="1" applyBorder="1" applyAlignment="1">
      <alignment horizontal="center" textRotation="90" wrapText="1"/>
    </xf>
    <xf numFmtId="168" fontId="18" fillId="0" borderId="3" xfId="71" applyNumberFormat="1" applyFont="1" applyBorder="1" applyAlignment="1">
      <alignment horizontal="center" textRotation="90" wrapText="1"/>
    </xf>
    <xf numFmtId="1" fontId="18" fillId="0" borderId="21" xfId="71" applyNumberFormat="1" applyFont="1" applyBorder="1" applyAlignment="1">
      <alignment horizontal="center" wrapText="1"/>
    </xf>
    <xf numFmtId="1" fontId="18" fillId="0" borderId="20" xfId="71" applyNumberFormat="1" applyFont="1" applyBorder="1" applyAlignment="1">
      <alignment horizontal="center" wrapText="1"/>
    </xf>
    <xf numFmtId="1" fontId="18" fillId="0" borderId="24" xfId="71" applyNumberFormat="1" applyFont="1" applyBorder="1" applyAlignment="1">
      <alignment horizontal="center" wrapText="1"/>
    </xf>
    <xf numFmtId="1" fontId="18" fillId="0" borderId="102" xfId="71" applyNumberFormat="1" applyFont="1" applyBorder="1" applyAlignment="1">
      <alignment horizontal="center" textRotation="90" wrapText="1"/>
    </xf>
    <xf numFmtId="168" fontId="18" fillId="0" borderId="18" xfId="71" applyNumberFormat="1" applyFont="1" applyBorder="1" applyAlignment="1">
      <alignment horizontal="center" textRotation="90" wrapText="1"/>
    </xf>
    <xf numFmtId="168" fontId="18" fillId="0" borderId="53" xfId="71" applyNumberFormat="1" applyFont="1" applyBorder="1" applyAlignment="1">
      <alignment horizontal="center" textRotation="90" wrapText="1"/>
    </xf>
    <xf numFmtId="168" fontId="18" fillId="0" borderId="103" xfId="71" applyNumberFormat="1" applyFont="1" applyBorder="1" applyAlignment="1">
      <alignment horizontal="center" textRotation="90" wrapText="1"/>
    </xf>
    <xf numFmtId="0" fontId="18" fillId="3" borderId="54" xfId="18" applyFill="1" applyBorder="1" applyAlignment="1">
      <alignment horizontal="left"/>
    </xf>
    <xf numFmtId="0" fontId="18" fillId="0" borderId="59" xfId="18" applyBorder="1" applyAlignment="1">
      <alignment horizontal="left"/>
    </xf>
    <xf numFmtId="3" fontId="17" fillId="0" borderId="54" xfId="18" applyNumberFormat="1" applyFont="1" applyFill="1" applyBorder="1" applyAlignment="1">
      <alignment horizontal="right" vertical="top" wrapText="1"/>
    </xf>
    <xf numFmtId="0" fontId="17" fillId="0" borderId="54" xfId="18" applyFont="1" applyFill="1" applyBorder="1" applyAlignment="1">
      <alignment horizontal="right" vertical="top" wrapText="1"/>
    </xf>
    <xf numFmtId="0" fontId="17" fillId="0" borderId="55" xfId="18" applyFont="1" applyFill="1" applyBorder="1" applyAlignment="1">
      <alignment horizontal="center" vertical="top" wrapText="1"/>
    </xf>
    <xf numFmtId="0" fontId="17" fillId="0" borderId="54" xfId="18" applyFont="1" applyFill="1" applyBorder="1" applyAlignment="1">
      <alignment horizontal="center" vertical="top" wrapText="1"/>
    </xf>
    <xf numFmtId="0" fontId="17" fillId="0" borderId="109" xfId="18" applyFont="1" applyFill="1" applyBorder="1" applyAlignment="1">
      <alignment horizontal="center" vertical="top" wrapText="1"/>
    </xf>
    <xf numFmtId="0" fontId="17" fillId="2" borderId="59" xfId="18" applyFont="1" applyFill="1" applyBorder="1" applyAlignment="1">
      <alignment horizontal="center" vertical="top" wrapText="1"/>
    </xf>
    <xf numFmtId="0" fontId="46" fillId="2" borderId="110" xfId="18" applyFont="1" applyFill="1" applyBorder="1" applyAlignment="1">
      <alignment horizontal="center" vertical="top" wrapText="1"/>
    </xf>
    <xf numFmtId="0" fontId="46" fillId="2" borderId="111" xfId="18" applyFont="1" applyFill="1" applyBorder="1" applyAlignment="1">
      <alignment horizontal="center" vertical="top" wrapText="1"/>
    </xf>
    <xf numFmtId="0" fontId="46" fillId="2" borderId="0" xfId="18" applyFont="1" applyFill="1" applyBorder="1" applyAlignment="1">
      <alignment horizontal="center" vertical="top" wrapText="1"/>
    </xf>
    <xf numFmtId="0" fontId="18" fillId="3" borderId="54" xfId="71" applyFill="1" applyBorder="1" applyAlignment="1">
      <alignment horizontal="left"/>
    </xf>
    <xf numFmtId="168" fontId="20" fillId="0" borderId="55" xfId="71" applyNumberFormat="1" applyFont="1" applyBorder="1" applyAlignment="1">
      <alignment horizontal="left"/>
    </xf>
    <xf numFmtId="3" fontId="17" fillId="0" borderId="54" xfId="71" applyNumberFormat="1" applyFont="1" applyFill="1" applyBorder="1" applyAlignment="1">
      <alignment horizontal="right" vertical="top" wrapText="1"/>
    </xf>
    <xf numFmtId="0" fontId="17" fillId="0" borderId="54" xfId="71" applyFont="1" applyFill="1" applyBorder="1" applyAlignment="1">
      <alignment horizontal="right" vertical="top" wrapText="1"/>
    </xf>
    <xf numFmtId="0" fontId="17" fillId="0" borderId="55" xfId="71" applyFont="1" applyFill="1" applyBorder="1" applyAlignment="1">
      <alignment horizontal="center" vertical="top" wrapText="1"/>
    </xf>
    <xf numFmtId="0" fontId="17" fillId="0" borderId="54" xfId="71" applyFont="1" applyFill="1" applyBorder="1" applyAlignment="1">
      <alignment horizontal="center" vertical="top" wrapText="1"/>
    </xf>
    <xf numFmtId="0" fontId="17" fillId="0" borderId="109" xfId="71" applyFont="1" applyFill="1" applyBorder="1" applyAlignment="1">
      <alignment horizontal="center" vertical="top" wrapText="1"/>
    </xf>
    <xf numFmtId="0" fontId="17" fillId="2" borderId="59" xfId="71" applyFont="1" applyFill="1" applyBorder="1" applyAlignment="1">
      <alignment horizontal="center" vertical="top" wrapText="1"/>
    </xf>
    <xf numFmtId="0" fontId="46" fillId="2" borderId="110" xfId="71" applyFont="1" applyFill="1" applyBorder="1" applyAlignment="1">
      <alignment horizontal="center" vertical="top" wrapText="1"/>
    </xf>
    <xf numFmtId="0" fontId="46" fillId="2" borderId="111" xfId="71" applyFont="1" applyFill="1" applyBorder="1" applyAlignment="1">
      <alignment horizontal="center" vertical="top" wrapText="1"/>
    </xf>
    <xf numFmtId="168" fontId="20" fillId="3" borderId="55" xfId="18" applyNumberFormat="1" applyFont="1" applyFill="1" applyBorder="1" applyAlignment="1">
      <alignment horizontal="left"/>
    </xf>
    <xf numFmtId="164" fontId="18" fillId="3" borderId="125" xfId="18" quotePrefix="1" applyNumberFormat="1" applyFont="1" applyFill="1" applyBorder="1" applyAlignment="1">
      <alignment horizontal="center" vertical="center"/>
    </xf>
    <xf numFmtId="168" fontId="18" fillId="0" borderId="126" xfId="18" applyNumberFormat="1" applyFont="1" applyBorder="1" applyAlignment="1">
      <alignment horizontal="left" vertical="center"/>
    </xf>
    <xf numFmtId="3" fontId="46" fillId="2" borderId="127" xfId="18" applyNumberFormat="1" applyFont="1" applyFill="1" applyBorder="1" applyAlignment="1">
      <alignment horizontal="right" vertical="center" wrapText="1"/>
    </xf>
    <xf numFmtId="0" fontId="46" fillId="2" borderId="128" xfId="18" applyFont="1" applyFill="1" applyBorder="1" applyAlignment="1">
      <alignment horizontal="right" vertical="center" wrapText="1"/>
    </xf>
    <xf numFmtId="0" fontId="46" fillId="2" borderId="127" xfId="18" applyFont="1" applyFill="1" applyBorder="1" applyAlignment="1">
      <alignment horizontal="center" vertical="center" wrapText="1"/>
    </xf>
    <xf numFmtId="0" fontId="46" fillId="2" borderId="129" xfId="18" applyFont="1" applyFill="1" applyBorder="1" applyAlignment="1">
      <alignment horizontal="center" vertical="center" wrapText="1"/>
    </xf>
    <xf numFmtId="0" fontId="46" fillId="2" borderId="130" xfId="18" applyFont="1" applyFill="1" applyBorder="1" applyAlignment="1">
      <alignment horizontal="center" vertical="center" wrapText="1"/>
    </xf>
    <xf numFmtId="0" fontId="46" fillId="2" borderId="131" xfId="18" applyFont="1" applyFill="1" applyBorder="1" applyAlignment="1">
      <alignment horizontal="center" vertical="center" wrapText="1"/>
    </xf>
    <xf numFmtId="0" fontId="46" fillId="2" borderId="132" xfId="18" applyFont="1" applyFill="1" applyBorder="1" applyAlignment="1">
      <alignment horizontal="center" vertical="center" wrapText="1"/>
    </xf>
    <xf numFmtId="0" fontId="46" fillId="2" borderId="133" xfId="18" applyFont="1" applyFill="1" applyBorder="1" applyAlignment="1">
      <alignment horizontal="center" vertical="center" wrapText="1"/>
    </xf>
    <xf numFmtId="164" fontId="18" fillId="3" borderId="125" xfId="71" quotePrefix="1" applyNumberFormat="1" applyFont="1" applyFill="1" applyBorder="1" applyAlignment="1">
      <alignment horizontal="center" vertical="center"/>
    </xf>
    <xf numFmtId="164" fontId="18" fillId="0" borderId="57" xfId="71" applyNumberFormat="1" applyFont="1" applyBorder="1" applyAlignment="1">
      <alignment horizontal="left" vertical="center" wrapText="1"/>
    </xf>
    <xf numFmtId="3" fontId="46" fillId="2" borderId="127" xfId="71" applyNumberFormat="1" applyFont="1" applyFill="1" applyBorder="1" applyAlignment="1">
      <alignment horizontal="right" vertical="center" wrapText="1"/>
    </xf>
    <xf numFmtId="0" fontId="46" fillId="2" borderId="128" xfId="71" applyFont="1" applyFill="1" applyBorder="1" applyAlignment="1">
      <alignment horizontal="right" vertical="center" wrapText="1"/>
    </xf>
    <xf numFmtId="0" fontId="46" fillId="2" borderId="127" xfId="71" applyFont="1" applyFill="1" applyBorder="1" applyAlignment="1">
      <alignment horizontal="center" vertical="center" wrapText="1"/>
    </xf>
    <xf numFmtId="0" fontId="46" fillId="2" borderId="129" xfId="71" applyFont="1" applyFill="1" applyBorder="1" applyAlignment="1">
      <alignment horizontal="center" vertical="center" wrapText="1"/>
    </xf>
    <xf numFmtId="0" fontId="46" fillId="2" borderId="130" xfId="71" applyFont="1" applyFill="1" applyBorder="1" applyAlignment="1">
      <alignment horizontal="center" vertical="center" wrapText="1"/>
    </xf>
    <xf numFmtId="0" fontId="46" fillId="2" borderId="131" xfId="71" applyFont="1" applyFill="1" applyBorder="1" applyAlignment="1">
      <alignment horizontal="center" vertical="center" wrapText="1"/>
    </xf>
    <xf numFmtId="0" fontId="46" fillId="2" borderId="132" xfId="71" applyFont="1" applyFill="1" applyBorder="1" applyAlignment="1">
      <alignment horizontal="center" vertical="center" wrapText="1"/>
    </xf>
    <xf numFmtId="168" fontId="18" fillId="3" borderId="87" xfId="18" quotePrefix="1" applyNumberFormat="1" applyFont="1" applyFill="1" applyBorder="1" applyAlignment="1">
      <alignment horizontal="center" vertical="center"/>
    </xf>
    <xf numFmtId="0" fontId="46" fillId="2" borderId="134" xfId="18" applyFont="1" applyFill="1" applyBorder="1" applyAlignment="1">
      <alignment vertical="center" wrapText="1"/>
    </xf>
    <xf numFmtId="3" fontId="46" fillId="2" borderId="135" xfId="18" applyNumberFormat="1" applyFont="1" applyFill="1" applyBorder="1" applyAlignment="1">
      <alignment vertical="center" wrapText="1"/>
    </xf>
    <xf numFmtId="0" fontId="46" fillId="2" borderId="136" xfId="18" applyFont="1" applyFill="1" applyBorder="1" applyAlignment="1">
      <alignment vertical="center" wrapText="1"/>
    </xf>
    <xf numFmtId="0" fontId="46" fillId="2" borderId="135" xfId="18" applyFont="1" applyFill="1" applyBorder="1" applyAlignment="1">
      <alignment horizontal="center" vertical="center" wrapText="1"/>
    </xf>
    <xf numFmtId="0" fontId="46" fillId="2" borderId="110" xfId="18" applyFont="1" applyFill="1" applyBorder="1" applyAlignment="1">
      <alignment horizontal="center" vertical="center" wrapText="1"/>
    </xf>
    <xf numFmtId="0" fontId="46" fillId="2" borderId="136" xfId="18" applyFont="1" applyFill="1" applyBorder="1" applyAlignment="1">
      <alignment horizontal="center" vertical="center" wrapText="1"/>
    </xf>
    <xf numFmtId="0" fontId="46" fillId="2" borderId="137" xfId="18" applyFont="1" applyFill="1" applyBorder="1" applyAlignment="1">
      <alignment horizontal="center" vertical="center" wrapText="1"/>
    </xf>
    <xf numFmtId="0" fontId="46" fillId="2" borderId="111" xfId="18" applyFont="1" applyFill="1" applyBorder="1" applyAlignment="1">
      <alignment horizontal="center" vertical="center" wrapText="1"/>
    </xf>
    <xf numFmtId="0" fontId="46" fillId="2" borderId="0" xfId="18" applyFont="1" applyFill="1" applyBorder="1" applyAlignment="1">
      <alignment horizontal="center" vertical="center" wrapText="1"/>
    </xf>
    <xf numFmtId="0" fontId="18" fillId="0" borderId="0" xfId="71" applyAlignment="1">
      <alignment vertical="center"/>
    </xf>
    <xf numFmtId="164" fontId="46" fillId="3" borderId="137" xfId="18" applyNumberFormat="1" applyFont="1" applyFill="1" applyBorder="1" applyAlignment="1">
      <alignment horizontal="center" vertical="center" wrapText="1"/>
    </xf>
    <xf numFmtId="0" fontId="49" fillId="2" borderId="134" xfId="18" applyFont="1" applyFill="1" applyBorder="1" applyAlignment="1">
      <alignment vertical="center" wrapText="1"/>
    </xf>
    <xf numFmtId="3" fontId="46" fillId="2" borderId="135" xfId="18" applyNumberFormat="1" applyFont="1" applyFill="1" applyBorder="1" applyAlignment="1">
      <alignment horizontal="right" vertical="center" wrapText="1"/>
    </xf>
    <xf numFmtId="0" fontId="46" fillId="2" borderId="136" xfId="18" applyFont="1" applyFill="1" applyBorder="1" applyAlignment="1">
      <alignment horizontal="right" vertical="center" wrapText="1"/>
    </xf>
    <xf numFmtId="0" fontId="46" fillId="2" borderId="138" xfId="18" applyFont="1" applyFill="1" applyBorder="1" applyAlignment="1">
      <alignment horizontal="center" vertical="center" wrapText="1"/>
    </xf>
    <xf numFmtId="164" fontId="46" fillId="3" borderId="137" xfId="71" applyNumberFormat="1" applyFont="1" applyFill="1" applyBorder="1" applyAlignment="1">
      <alignment horizontal="center" vertical="center" wrapText="1"/>
    </xf>
    <xf numFmtId="0" fontId="49" fillId="2" borderId="134" xfId="71" applyFont="1" applyFill="1" applyBorder="1" applyAlignment="1">
      <alignment vertical="center" wrapText="1"/>
    </xf>
    <xf numFmtId="3" fontId="46" fillId="2" borderId="135" xfId="71" applyNumberFormat="1" applyFont="1" applyFill="1" applyBorder="1" applyAlignment="1">
      <alignment horizontal="right" vertical="center" wrapText="1"/>
    </xf>
    <xf numFmtId="0" fontId="46" fillId="2" borderId="136" xfId="71" applyFont="1" applyFill="1" applyBorder="1" applyAlignment="1">
      <alignment horizontal="right" vertical="center" wrapText="1"/>
    </xf>
    <xf numFmtId="0" fontId="46" fillId="2" borderId="135" xfId="71" applyFont="1" applyFill="1" applyBorder="1" applyAlignment="1">
      <alignment horizontal="center" vertical="center" wrapText="1"/>
    </xf>
    <xf numFmtId="0" fontId="46" fillId="2" borderId="110" xfId="71" applyFont="1" applyFill="1" applyBorder="1" applyAlignment="1">
      <alignment horizontal="center" vertical="center" wrapText="1"/>
    </xf>
    <xf numFmtId="0" fontId="46" fillId="2" borderId="138" xfId="71" applyFont="1" applyFill="1" applyBorder="1" applyAlignment="1">
      <alignment horizontal="center" vertical="center" wrapText="1"/>
    </xf>
    <xf numFmtId="0" fontId="46" fillId="2" borderId="137" xfId="71" applyFont="1" applyFill="1" applyBorder="1" applyAlignment="1">
      <alignment horizontal="center" vertical="center" wrapText="1"/>
    </xf>
    <xf numFmtId="0" fontId="46" fillId="2" borderId="111" xfId="71" applyFont="1" applyFill="1" applyBorder="1" applyAlignment="1">
      <alignment horizontal="center" vertical="center" wrapText="1"/>
    </xf>
    <xf numFmtId="164" fontId="18" fillId="0" borderId="0" xfId="18" applyNumberFormat="1"/>
    <xf numFmtId="0" fontId="18" fillId="0" borderId="0" xfId="18" applyFont="1"/>
    <xf numFmtId="3" fontId="18" fillId="0" borderId="0" xfId="18" applyNumberFormat="1" applyAlignment="1">
      <alignment horizontal="right"/>
    </xf>
    <xf numFmtId="0" fontId="18" fillId="0" borderId="0" xfId="18" applyAlignment="1">
      <alignment horizontal="right"/>
    </xf>
    <xf numFmtId="0" fontId="18" fillId="0" borderId="0" xfId="18" applyAlignment="1">
      <alignment horizontal="center"/>
    </xf>
    <xf numFmtId="164" fontId="18" fillId="0" borderId="0" xfId="71" applyNumberFormat="1"/>
    <xf numFmtId="0" fontId="18" fillId="0" borderId="0" xfId="71" applyFont="1"/>
    <xf numFmtId="3" fontId="18" fillId="0" borderId="0" xfId="71" applyNumberFormat="1" applyAlignment="1">
      <alignment horizontal="right"/>
    </xf>
    <xf numFmtId="0" fontId="18" fillId="0" borderId="0" xfId="71" applyAlignment="1">
      <alignment horizontal="right"/>
    </xf>
    <xf numFmtId="0" fontId="18" fillId="0" borderId="0" xfId="71" applyAlignment="1">
      <alignment horizontal="center"/>
    </xf>
    <xf numFmtId="164" fontId="18" fillId="0" borderId="0" xfId="18" applyNumberFormat="1" applyFill="1"/>
    <xf numFmtId="0" fontId="18" fillId="0" borderId="0" xfId="18"/>
    <xf numFmtId="0" fontId="18" fillId="3" borderId="0" xfId="18" applyFill="1" applyAlignment="1">
      <alignment vertical="center"/>
    </xf>
    <xf numFmtId="0" fontId="18" fillId="3" borderId="0" xfId="18" applyFill="1"/>
    <xf numFmtId="0" fontId="18" fillId="3" borderId="0" xfId="18" applyFill="1" applyAlignment="1">
      <alignment horizontal="center" vertical="center"/>
    </xf>
    <xf numFmtId="0" fontId="20" fillId="0" borderId="0" xfId="18" applyFont="1" applyAlignment="1">
      <alignment horizontal="left" vertical="center"/>
    </xf>
    <xf numFmtId="0" fontId="32" fillId="0" borderId="0" xfId="18" applyFont="1" applyAlignment="1">
      <alignment horizontal="left" vertical="center"/>
    </xf>
    <xf numFmtId="0" fontId="18" fillId="0" borderId="9" xfId="18" applyFont="1" applyBorder="1" applyAlignment="1">
      <alignment horizontal="center"/>
    </xf>
    <xf numFmtId="0" fontId="18" fillId="0" borderId="9" xfId="18" applyFont="1" applyBorder="1" applyAlignment="1">
      <alignment wrapText="1"/>
    </xf>
    <xf numFmtId="3" fontId="18" fillId="0" borderId="139" xfId="18" applyNumberFormat="1" applyFont="1" applyBorder="1"/>
    <xf numFmtId="167" fontId="18" fillId="0" borderId="40" xfId="18" applyNumberFormat="1" applyFont="1" applyBorder="1" applyAlignment="1">
      <alignment horizontal="center"/>
    </xf>
    <xf numFmtId="0" fontId="18" fillId="0" borderId="140" xfId="18" applyFont="1" applyBorder="1" applyAlignment="1">
      <alignment horizontal="center"/>
    </xf>
    <xf numFmtId="0" fontId="18" fillId="0" borderId="139" xfId="18" applyBorder="1" applyAlignment="1">
      <alignment horizontal="center"/>
    </xf>
    <xf numFmtId="0" fontId="18" fillId="0" borderId="140" xfId="18" applyBorder="1" applyAlignment="1">
      <alignment horizontal="center"/>
    </xf>
    <xf numFmtId="0" fontId="18" fillId="0" borderId="9" xfId="18" applyFont="1" applyBorder="1"/>
    <xf numFmtId="168" fontId="18" fillId="0" borderId="4" xfId="18" applyNumberFormat="1" applyFont="1" applyBorder="1" applyAlignment="1">
      <alignment horizontal="center" vertical="center" textRotation="90"/>
    </xf>
    <xf numFmtId="168" fontId="18" fillId="0" borderId="4" xfId="18" applyNumberFormat="1" applyFont="1" applyBorder="1" applyAlignment="1">
      <alignment horizontal="center" vertical="center" wrapText="1"/>
    </xf>
    <xf numFmtId="167" fontId="18" fillId="0" borderId="20" xfId="18" applyNumberFormat="1" applyFont="1" applyBorder="1" applyAlignment="1">
      <alignment horizontal="center" textRotation="90" wrapText="1"/>
    </xf>
    <xf numFmtId="168" fontId="18" fillId="0" borderId="38" xfId="18" applyNumberFormat="1" applyFont="1" applyBorder="1" applyAlignment="1">
      <alignment horizontal="center" textRotation="90" wrapText="1"/>
    </xf>
    <xf numFmtId="1" fontId="18" fillId="0" borderId="31" xfId="18" applyNumberFormat="1" applyFont="1" applyBorder="1" applyAlignment="1">
      <alignment horizontal="center" wrapText="1"/>
    </xf>
    <xf numFmtId="1" fontId="18" fillId="0" borderId="38" xfId="18" applyNumberFormat="1" applyFont="1" applyBorder="1" applyAlignment="1">
      <alignment horizontal="center" wrapText="1"/>
    </xf>
    <xf numFmtId="168" fontId="18" fillId="0" borderId="4" xfId="18" applyNumberFormat="1" applyFont="1" applyBorder="1" applyAlignment="1">
      <alignment horizontal="center" textRotation="90" wrapText="1"/>
    </xf>
    <xf numFmtId="0" fontId="18" fillId="0" borderId="54" xfId="18" applyBorder="1" applyAlignment="1"/>
    <xf numFmtId="0" fontId="20" fillId="0" borderId="55" xfId="18" applyFont="1" applyBorder="1" applyAlignment="1"/>
    <xf numFmtId="0" fontId="18" fillId="0" borderId="54" xfId="18" applyFont="1" applyBorder="1" applyAlignment="1"/>
    <xf numFmtId="167" fontId="18" fillId="0" borderId="54" xfId="18" applyNumberFormat="1" applyFont="1" applyBorder="1" applyAlignment="1">
      <alignment horizontal="center"/>
    </xf>
    <xf numFmtId="0" fontId="18" fillId="0" borderId="59" xfId="18" applyFont="1" applyBorder="1" applyAlignment="1">
      <alignment horizontal="center"/>
    </xf>
    <xf numFmtId="0" fontId="20" fillId="0" borderId="55" xfId="18" applyFont="1" applyBorder="1" applyAlignment="1">
      <alignment horizontal="left"/>
    </xf>
    <xf numFmtId="0" fontId="20" fillId="0" borderId="54" xfId="18" applyFont="1" applyBorder="1" applyAlignment="1">
      <alignment horizontal="left"/>
    </xf>
    <xf numFmtId="0" fontId="20" fillId="0" borderId="59" xfId="18" applyFont="1" applyBorder="1" applyAlignment="1">
      <alignment horizontal="left"/>
    </xf>
    <xf numFmtId="0" fontId="18" fillId="0" borderId="55" xfId="18" applyFont="1" applyBorder="1" applyAlignment="1">
      <alignment horizontal="center"/>
    </xf>
    <xf numFmtId="164" fontId="18" fillId="0" borderId="131" xfId="18" quotePrefix="1" applyNumberFormat="1" applyFont="1" applyBorder="1" applyAlignment="1">
      <alignment horizontal="center" vertical="center"/>
    </xf>
    <xf numFmtId="0" fontId="18" fillId="0" borderId="131" xfId="18" applyNumberFormat="1" applyFont="1" applyBorder="1" applyAlignment="1">
      <alignment vertical="center" wrapText="1"/>
    </xf>
    <xf numFmtId="3" fontId="46" fillId="2" borderId="141" xfId="18" applyNumberFormat="1" applyFont="1" applyFill="1" applyBorder="1" applyAlignment="1">
      <alignment vertical="center" wrapText="1"/>
    </xf>
    <xf numFmtId="167" fontId="46" fillId="2" borderId="142" xfId="18" applyNumberFormat="1" applyFont="1" applyFill="1" applyBorder="1" applyAlignment="1">
      <alignment horizontal="center" vertical="center" wrapText="1"/>
    </xf>
    <xf numFmtId="0" fontId="46" fillId="2" borderId="128" xfId="18" applyFont="1" applyFill="1" applyBorder="1" applyAlignment="1">
      <alignment horizontal="center" vertical="center" wrapText="1"/>
    </xf>
    <xf numFmtId="0" fontId="46" fillId="2" borderId="141" xfId="18" applyFont="1" applyFill="1" applyBorder="1" applyAlignment="1">
      <alignment horizontal="center" vertical="center" wrapText="1"/>
    </xf>
    <xf numFmtId="0" fontId="46" fillId="2" borderId="143" xfId="18" applyFont="1" applyFill="1" applyBorder="1" applyAlignment="1">
      <alignment horizontal="center" vertical="center" wrapText="1"/>
    </xf>
    <xf numFmtId="0" fontId="46" fillId="2" borderId="142" xfId="18" applyFont="1" applyFill="1" applyBorder="1" applyAlignment="1">
      <alignment horizontal="center" vertical="center" wrapText="1"/>
    </xf>
    <xf numFmtId="0" fontId="46" fillId="2" borderId="144" xfId="18" applyFont="1" applyFill="1" applyBorder="1" applyAlignment="1">
      <alignment horizontal="center" vertical="center" wrapText="1"/>
    </xf>
    <xf numFmtId="0" fontId="46" fillId="2" borderId="145" xfId="18" applyFont="1" applyFill="1" applyBorder="1" applyAlignment="1">
      <alignment horizontal="center" vertical="center" wrapText="1"/>
    </xf>
    <xf numFmtId="0" fontId="18" fillId="0" borderId="131" xfId="18" applyNumberFormat="1" applyFont="1" applyBorder="1" applyAlignment="1">
      <alignment vertical="center"/>
    </xf>
    <xf numFmtId="0" fontId="46" fillId="2" borderId="88" xfId="18" applyFont="1" applyFill="1" applyBorder="1" applyAlignment="1">
      <alignment horizontal="center" vertical="center" wrapText="1"/>
    </xf>
    <xf numFmtId="167" fontId="46" fillId="2" borderId="88" xfId="18" applyNumberFormat="1" applyFont="1" applyFill="1" applyBorder="1" applyAlignment="1">
      <alignment horizontal="center" vertical="center" wrapText="1"/>
    </xf>
    <xf numFmtId="0" fontId="46" fillId="2" borderId="146" xfId="18" applyFont="1" applyFill="1" applyBorder="1" applyAlignment="1">
      <alignment horizontal="center" vertical="center" wrapText="1"/>
    </xf>
    <xf numFmtId="0" fontId="46" fillId="2" borderId="147" xfId="18" applyFont="1" applyFill="1" applyBorder="1" applyAlignment="1">
      <alignment horizontal="center" vertical="center" wrapText="1"/>
    </xf>
    <xf numFmtId="0" fontId="46" fillId="2" borderId="88" xfId="18" applyFont="1" applyFill="1" applyBorder="1" applyAlignment="1">
      <alignment vertical="center" wrapText="1"/>
    </xf>
    <xf numFmtId="164" fontId="46" fillId="2" borderId="137" xfId="18" applyNumberFormat="1" applyFont="1" applyFill="1" applyBorder="1" applyAlignment="1">
      <alignment horizontal="center" vertical="center" wrapText="1"/>
    </xf>
    <xf numFmtId="49" fontId="46" fillId="2" borderId="148" xfId="18" applyNumberFormat="1" applyFont="1" applyFill="1" applyBorder="1" applyAlignment="1">
      <alignment vertical="center" wrapText="1"/>
    </xf>
    <xf numFmtId="3" fontId="18" fillId="0" borderId="0" xfId="18" applyNumberFormat="1"/>
    <xf numFmtId="167" fontId="18" fillId="0" borderId="0" xfId="18" applyNumberFormat="1" applyAlignment="1">
      <alignment horizontal="center"/>
    </xf>
    <xf numFmtId="0" fontId="18" fillId="0" borderId="0" xfId="18" applyAlignment="1">
      <alignment wrapText="1"/>
    </xf>
    <xf numFmtId="0" fontId="52" fillId="0" borderId="0" xfId="72"/>
    <xf numFmtId="0" fontId="20" fillId="0" borderId="0" xfId="72" applyFont="1" applyFill="1"/>
    <xf numFmtId="3" fontId="0" fillId="0" borderId="149" xfId="0" quotePrefix="1" applyNumberFormat="1" applyBorder="1"/>
    <xf numFmtId="0" fontId="0" fillId="0" borderId="149" xfId="0" quotePrefix="1" applyNumberFormat="1" applyBorder="1" applyAlignment="1">
      <alignment horizontal="center"/>
    </xf>
    <xf numFmtId="0" fontId="53" fillId="22" borderId="150" xfId="0" applyNumberFormat="1" applyFont="1" applyFill="1" applyBorder="1"/>
    <xf numFmtId="0" fontId="15" fillId="0" borderId="41" xfId="0" applyFont="1" applyBorder="1"/>
    <xf numFmtId="0" fontId="44" fillId="0" borderId="0" xfId="69" applyAlignment="1"/>
    <xf numFmtId="0" fontId="44" fillId="0" borderId="0" xfId="69"/>
    <xf numFmtId="0" fontId="18" fillId="6" borderId="41" xfId="69" applyFont="1" applyFill="1" applyBorder="1" applyAlignment="1">
      <alignment horizontal="center"/>
    </xf>
    <xf numFmtId="0" fontId="18" fillId="0" borderId="41" xfId="69" applyNumberFormat="1" applyFont="1" applyBorder="1" applyAlignment="1">
      <alignment wrapText="1"/>
    </xf>
    <xf numFmtId="0" fontId="44" fillId="0" borderId="41" xfId="69" applyNumberFormat="1" applyBorder="1" applyAlignment="1">
      <alignment wrapText="1"/>
    </xf>
    <xf numFmtId="0" fontId="44" fillId="4" borderId="41" xfId="69" applyNumberFormat="1" applyFill="1" applyBorder="1" applyAlignment="1">
      <alignment wrapText="1"/>
    </xf>
    <xf numFmtId="0" fontId="44" fillId="0" borderId="41" xfId="69" quotePrefix="1" applyNumberFormat="1" applyBorder="1" applyAlignment="1">
      <alignment wrapText="1"/>
    </xf>
    <xf numFmtId="0" fontId="44" fillId="0" borderId="41" xfId="69" applyBorder="1"/>
    <xf numFmtId="0" fontId="44" fillId="0" borderId="41" xfId="69" quotePrefix="1" applyNumberFormat="1" applyBorder="1"/>
    <xf numFmtId="0" fontId="15" fillId="0" borderId="27" xfId="11" applyNumberFormat="1" applyBorder="1"/>
    <xf numFmtId="164" fontId="15" fillId="0" borderId="27" xfId="11" quotePrefix="1" applyNumberFormat="1" applyBorder="1"/>
    <xf numFmtId="164" fontId="15" fillId="0" borderId="27" xfId="11" quotePrefix="1" applyNumberFormat="1" applyBorder="1" applyAlignment="1">
      <alignment horizontal="center" vertical="center"/>
    </xf>
    <xf numFmtId="0" fontId="7" fillId="0" borderId="0" xfId="70" applyAlignment="1">
      <alignment horizontal="center"/>
    </xf>
    <xf numFmtId="2" fontId="7" fillId="0" borderId="0" xfId="70" applyNumberFormat="1" applyAlignment="1">
      <alignment horizontal="center"/>
    </xf>
    <xf numFmtId="0" fontId="7" fillId="0" borderId="41" xfId="70" applyBorder="1" applyAlignment="1">
      <alignment horizontal="center"/>
    </xf>
    <xf numFmtId="0" fontId="0" fillId="0" borderId="0" xfId="0" pivotButton="1"/>
    <xf numFmtId="2" fontId="0" fillId="0" borderId="0" xfId="0" applyNumberFormat="1" applyAlignment="1">
      <alignment horizontal="center"/>
    </xf>
    <xf numFmtId="0" fontId="0" fillId="0" borderId="0" xfId="0" applyNumberFormat="1" applyAlignment="1">
      <alignment horizontal="center"/>
    </xf>
    <xf numFmtId="0" fontId="0" fillId="0" borderId="0" xfId="0" pivotButton="1" applyAlignment="1">
      <alignment horizontal="center"/>
    </xf>
    <xf numFmtId="164" fontId="0" fillId="0" borderId="0" xfId="0" applyNumberFormat="1"/>
    <xf numFmtId="0" fontId="55" fillId="0" borderId="0" xfId="70" applyFont="1"/>
    <xf numFmtId="0" fontId="15" fillId="3" borderId="27" xfId="11" applyNumberFormat="1" applyFill="1" applyBorder="1"/>
    <xf numFmtId="0" fontId="15" fillId="0" borderId="27" xfId="11" applyNumberFormat="1" applyFill="1" applyBorder="1"/>
    <xf numFmtId="0" fontId="15" fillId="0" borderId="0" xfId="79" applyFont="1" applyFill="1"/>
    <xf numFmtId="0" fontId="15" fillId="0" borderId="0" xfId="79" applyFont="1" applyFill="1" applyAlignment="1">
      <alignment horizontal="center"/>
    </xf>
    <xf numFmtId="1" fontId="15" fillId="0" borderId="0" xfId="79" applyNumberFormat="1" applyFont="1" applyFill="1" applyAlignment="1">
      <alignment horizontal="center"/>
    </xf>
    <xf numFmtId="0" fontId="15" fillId="0" borderId="0" xfId="79" applyFont="1" applyFill="1" applyAlignment="1"/>
    <xf numFmtId="0" fontId="15" fillId="0" borderId="0" xfId="79" applyNumberFormat="1" applyFont="1" applyFill="1" applyAlignment="1">
      <alignment horizontal="left" wrapText="1"/>
    </xf>
    <xf numFmtId="0" fontId="15" fillId="0" borderId="0" xfId="79" applyNumberFormat="1" applyFont="1" applyFill="1" applyAlignment="1">
      <alignment wrapText="1"/>
    </xf>
    <xf numFmtId="0" fontId="18" fillId="0" borderId="0" xfId="79" applyNumberFormat="1" applyFont="1" applyAlignment="1">
      <alignment wrapText="1"/>
    </xf>
    <xf numFmtId="0" fontId="15" fillId="0" borderId="0" xfId="79" applyNumberFormat="1" applyFont="1" applyFill="1" applyAlignment="1">
      <alignment horizontal="center" wrapText="1"/>
    </xf>
    <xf numFmtId="0" fontId="15" fillId="0" borderId="0" xfId="79" quotePrefix="1" applyNumberFormat="1" applyFont="1" applyFill="1" applyAlignment="1">
      <alignment horizontal="center" wrapText="1"/>
    </xf>
    <xf numFmtId="1" fontId="15" fillId="0" borderId="0" xfId="79" applyNumberFormat="1" applyFont="1" applyFill="1" applyAlignment="1">
      <alignment horizontal="center" wrapText="1"/>
    </xf>
    <xf numFmtId="0" fontId="56" fillId="0" borderId="0" xfId="79" quotePrefix="1" applyNumberFormat="1"/>
    <xf numFmtId="0" fontId="56" fillId="0" borderId="0" xfId="79"/>
    <xf numFmtId="0" fontId="23" fillId="0" borderId="0" xfId="79" applyFont="1" applyFill="1" applyAlignment="1">
      <alignment horizontal="left"/>
    </xf>
    <xf numFmtId="0" fontId="23" fillId="0" borderId="41" xfId="79" applyFont="1" applyFill="1" applyBorder="1" applyAlignment="1">
      <alignment horizontal="center"/>
    </xf>
    <xf numFmtId="0" fontId="15" fillId="0" borderId="41" xfId="79" applyFont="1" applyFill="1" applyBorder="1" applyAlignment="1">
      <alignment horizontal="center"/>
    </xf>
    <xf numFmtId="0" fontId="15" fillId="0" borderId="151" xfId="79" applyFont="1" applyFill="1" applyBorder="1" applyAlignment="1">
      <alignment horizontal="center"/>
    </xf>
    <xf numFmtId="0" fontId="15" fillId="0" borderId="152" xfId="79" applyFont="1" applyFill="1" applyBorder="1" applyAlignment="1">
      <alignment horizontal="center"/>
    </xf>
    <xf numFmtId="0" fontId="23" fillId="17" borderId="41" xfId="79" applyFont="1" applyFill="1" applyBorder="1" applyAlignment="1">
      <alignment horizontal="center"/>
    </xf>
    <xf numFmtId="0" fontId="15" fillId="17" borderId="41" xfId="79" applyFont="1" applyFill="1" applyBorder="1" applyAlignment="1">
      <alignment horizontal="center"/>
    </xf>
    <xf numFmtId="0" fontId="15" fillId="17" borderId="41" xfId="79" applyNumberFormat="1" applyFont="1" applyFill="1" applyBorder="1" applyAlignment="1">
      <alignment horizontal="center" wrapText="1"/>
    </xf>
    <xf numFmtId="0" fontId="56" fillId="17" borderId="41" xfId="79" quotePrefix="1" applyNumberFormat="1" applyFill="1" applyBorder="1"/>
    <xf numFmtId="0" fontId="56" fillId="17" borderId="41" xfId="79" applyFill="1" applyBorder="1"/>
    <xf numFmtId="0" fontId="23" fillId="0" borderId="151" xfId="79" applyFont="1" applyFill="1" applyBorder="1" applyAlignment="1">
      <alignment horizontal="center"/>
    </xf>
    <xf numFmtId="0" fontId="23" fillId="0" borderId="152" xfId="79" applyFont="1" applyFill="1" applyBorder="1" applyAlignment="1">
      <alignment horizontal="center"/>
    </xf>
    <xf numFmtId="0" fontId="23" fillId="0" borderId="83" xfId="79" applyFont="1" applyFill="1" applyBorder="1" applyAlignment="1">
      <alignment horizontal="center"/>
    </xf>
    <xf numFmtId="0" fontId="56" fillId="17" borderId="41" xfId="79" quotePrefix="1" applyNumberFormat="1" applyFill="1" applyBorder="1" applyAlignment="1">
      <alignment horizontal="center"/>
    </xf>
    <xf numFmtId="0" fontId="56" fillId="17" borderId="41" xfId="79" applyFill="1" applyBorder="1" applyAlignment="1">
      <alignment horizontal="center"/>
    </xf>
    <xf numFmtId="0" fontId="14" fillId="17" borderId="41" xfId="9" applyFill="1" applyBorder="1"/>
    <xf numFmtId="0" fontId="30" fillId="0" borderId="12" xfId="9" quotePrefix="1" applyNumberFormat="1" applyFont="1" applyBorder="1" applyAlignment="1">
      <alignment horizontal="center"/>
    </xf>
    <xf numFmtId="0" fontId="30" fillId="0" borderId="12" xfId="9" quotePrefix="1" applyNumberFormat="1" applyFont="1" applyBorder="1" applyAlignment="1">
      <alignment horizontal="center" wrapText="1"/>
    </xf>
    <xf numFmtId="0" fontId="30" fillId="0" borderId="12" xfId="9" applyFont="1" applyBorder="1" applyAlignment="1">
      <alignment horizontal="center"/>
    </xf>
    <xf numFmtId="0" fontId="7" fillId="17" borderId="41" xfId="9" applyFont="1" applyFill="1" applyBorder="1" applyAlignment="1">
      <alignment horizontal="center"/>
    </xf>
    <xf numFmtId="0" fontId="14" fillId="0" borderId="0" xfId="9" applyAlignment="1">
      <alignment horizontal="center"/>
    </xf>
    <xf numFmtId="0" fontId="15" fillId="0" borderId="41" xfId="32" applyFont="1" applyBorder="1"/>
    <xf numFmtId="0" fontId="20" fillId="0" borderId="13" xfId="0" applyNumberFormat="1" applyFont="1" applyBorder="1" applyAlignment="1">
      <alignment horizontal="center"/>
    </xf>
    <xf numFmtId="0" fontId="20" fillId="0" borderId="14" xfId="0" applyNumberFormat="1" applyFont="1" applyBorder="1" applyAlignment="1">
      <alignment horizontal="center"/>
    </xf>
    <xf numFmtId="0" fontId="20" fillId="0" borderId="42" xfId="0" applyNumberFormat="1" applyFont="1" applyBorder="1" applyAlignment="1">
      <alignment horizontal="center"/>
    </xf>
    <xf numFmtId="0" fontId="42" fillId="0" borderId="43" xfId="0" applyFont="1" applyBorder="1" applyAlignment="1">
      <alignment horizontal="center"/>
    </xf>
    <xf numFmtId="0" fontId="42" fillId="0" borderId="46" xfId="0" applyFont="1" applyBorder="1" applyAlignment="1">
      <alignment horizontal="center"/>
    </xf>
    <xf numFmtId="0" fontId="19" fillId="0" borderId="9" xfId="0" applyFont="1" applyBorder="1" applyAlignment="1">
      <alignment horizontal="center"/>
    </xf>
    <xf numFmtId="0" fontId="42" fillId="0" borderId="35" xfId="0" applyFont="1" applyBorder="1" applyAlignment="1">
      <alignment horizontal="center"/>
    </xf>
    <xf numFmtId="0" fontId="42" fillId="0" borderId="36" xfId="0" applyFont="1" applyBorder="1" applyAlignment="1">
      <alignment horizontal="center"/>
    </xf>
    <xf numFmtId="0" fontId="42" fillId="0" borderId="45" xfId="0" applyFont="1" applyBorder="1" applyAlignment="1">
      <alignment horizontal="center"/>
    </xf>
    <xf numFmtId="0" fontId="19" fillId="0" borderId="4" xfId="0" applyFont="1" applyBorder="1" applyAlignment="1">
      <alignment horizontal="center"/>
    </xf>
    <xf numFmtId="0" fontId="19" fillId="0" borderId="1" xfId="0" applyFont="1" applyBorder="1" applyAlignment="1">
      <alignment horizontal="center"/>
    </xf>
    <xf numFmtId="0" fontId="19" fillId="0" borderId="47" xfId="0" applyFont="1" applyBorder="1" applyAlignment="1">
      <alignment horizontal="center"/>
    </xf>
    <xf numFmtId="0" fontId="19" fillId="0" borderId="2" xfId="0" applyFont="1" applyBorder="1" applyAlignment="1">
      <alignment horizontal="center"/>
    </xf>
    <xf numFmtId="0" fontId="19" fillId="0" borderId="44" xfId="0" applyFont="1" applyBorder="1" applyAlignment="1">
      <alignment horizontal="center"/>
    </xf>
    <xf numFmtId="2" fontId="15" fillId="0" borderId="27" xfId="11" applyNumberFormat="1" applyBorder="1"/>
    <xf numFmtId="164" fontId="60" fillId="0" borderId="0" xfId="32" applyNumberFormat="1" applyFont="1" applyAlignment="1">
      <alignment horizontal="left"/>
    </xf>
    <xf numFmtId="0" fontId="62" fillId="3" borderId="0" xfId="0" applyNumberFormat="1" applyFont="1" applyFill="1" applyAlignment="1">
      <alignment horizontal="left" vertical="top"/>
    </xf>
    <xf numFmtId="164" fontId="41" fillId="0" borderId="41" xfId="0" applyNumberFormat="1" applyFont="1" applyBorder="1" applyAlignment="1">
      <alignment horizontal="center" vertical="center" wrapText="1"/>
    </xf>
    <xf numFmtId="3" fontId="18" fillId="23" borderId="155" xfId="0" applyNumberFormat="1" applyFont="1" applyFill="1" applyBorder="1" applyAlignment="1">
      <alignment horizontal="center" vertical="center" textRotation="90" wrapText="1"/>
    </xf>
    <xf numFmtId="0" fontId="18" fillId="23" borderId="155" xfId="0" applyFont="1" applyFill="1" applyBorder="1" applyAlignment="1">
      <alignment horizontal="center" vertical="center" textRotation="90" wrapText="1"/>
    </xf>
    <xf numFmtId="0" fontId="18" fillId="23" borderId="156" xfId="0" applyFont="1" applyFill="1" applyBorder="1" applyAlignment="1">
      <alignment horizontal="center" vertical="center" wrapText="1"/>
    </xf>
    <xf numFmtId="0" fontId="18" fillId="23" borderId="157" xfId="0" applyFont="1" applyFill="1" applyBorder="1" applyAlignment="1">
      <alignment horizontal="center" vertical="center" wrapText="1"/>
    </xf>
    <xf numFmtId="0" fontId="18" fillId="23" borderId="158" xfId="0" applyFont="1" applyFill="1" applyBorder="1" applyAlignment="1">
      <alignment horizontal="center" vertical="center" wrapText="1"/>
    </xf>
    <xf numFmtId="168" fontId="32" fillId="23" borderId="0" xfId="0" applyNumberFormat="1" applyFont="1" applyFill="1" applyAlignment="1">
      <alignment vertical="top" wrapText="1"/>
    </xf>
    <xf numFmtId="0" fontId="63" fillId="0" borderId="41" xfId="0" applyFont="1" applyBorder="1" applyAlignment="1">
      <alignment horizontal="center"/>
    </xf>
    <xf numFmtId="164" fontId="45" fillId="3" borderId="41" xfId="32" applyNumberFormat="1" applyFont="1" applyFill="1" applyBorder="1" applyAlignment="1">
      <alignment horizontal="center" vertical="center" wrapText="1"/>
    </xf>
    <xf numFmtId="0" fontId="47" fillId="19" borderId="41" xfId="32" applyFont="1" applyFill="1" applyBorder="1" applyAlignment="1">
      <alignment vertical="center" wrapText="1"/>
    </xf>
    <xf numFmtId="3" fontId="45" fillId="19" borderId="41" xfId="32" applyNumberFormat="1" applyFont="1" applyFill="1" applyBorder="1" applyAlignment="1">
      <alignment horizontal="right" vertical="center" wrapText="1"/>
    </xf>
    <xf numFmtId="0" fontId="45" fillId="19" borderId="41" xfId="32" applyFont="1" applyFill="1" applyBorder="1" applyAlignment="1">
      <alignment horizontal="right" vertical="center" wrapText="1"/>
    </xf>
    <xf numFmtId="0" fontId="45" fillId="19" borderId="41" xfId="32" applyFont="1" applyFill="1" applyBorder="1" applyAlignment="1">
      <alignment horizontal="center" vertical="center" wrapText="1"/>
    </xf>
    <xf numFmtId="3" fontId="17" fillId="0" borderId="41" xfId="32" applyNumberFormat="1" applyFont="1" applyBorder="1" applyAlignment="1">
      <alignment horizontal="right"/>
    </xf>
    <xf numFmtId="164" fontId="45" fillId="3" borderId="153" xfId="32" applyNumberFormat="1" applyFont="1" applyFill="1" applyBorder="1" applyAlignment="1">
      <alignment horizontal="center" vertical="center" wrapText="1"/>
    </xf>
    <xf numFmtId="0" fontId="47" fillId="19" borderId="26" xfId="32" applyFont="1" applyFill="1" applyBorder="1" applyAlignment="1">
      <alignment vertical="center" wrapText="1"/>
    </xf>
    <xf numFmtId="3" fontId="45" fillId="19" borderId="67" xfId="32" applyNumberFormat="1" applyFont="1" applyFill="1" applyBorder="1" applyAlignment="1">
      <alignment horizontal="right" vertical="center" wrapText="1"/>
    </xf>
    <xf numFmtId="0" fontId="45" fillId="19" borderId="153" xfId="32" applyFont="1" applyFill="1" applyBorder="1" applyAlignment="1">
      <alignment horizontal="center" vertical="center" wrapText="1"/>
    </xf>
    <xf numFmtId="0" fontId="45" fillId="19" borderId="26" xfId="32" applyFont="1" applyFill="1" applyBorder="1" applyAlignment="1">
      <alignment horizontal="center" vertical="center" wrapText="1"/>
    </xf>
    <xf numFmtId="164" fontId="17" fillId="3" borderId="41" xfId="32" applyNumberFormat="1" applyFont="1" applyFill="1" applyBorder="1"/>
    <xf numFmtId="0" fontId="18" fillId="0" borderId="41" xfId="32" applyFont="1" applyBorder="1"/>
    <xf numFmtId="0" fontId="17" fillId="0" borderId="41" xfId="32" applyFont="1" applyBorder="1" applyAlignment="1">
      <alignment horizontal="right"/>
    </xf>
    <xf numFmtId="0" fontId="17" fillId="0" borderId="41" xfId="32" applyFont="1" applyBorder="1" applyAlignment="1">
      <alignment horizontal="center"/>
    </xf>
    <xf numFmtId="168" fontId="18" fillId="0" borderId="0" xfId="0" applyNumberFormat="1" applyFont="1" applyBorder="1" applyAlignment="1">
      <alignment horizontal="center" textRotation="90" wrapText="1"/>
    </xf>
    <xf numFmtId="0" fontId="46" fillId="2" borderId="96" xfId="32" applyFont="1" applyFill="1" applyBorder="1" applyAlignment="1">
      <alignment horizontal="right" vertical="center" wrapText="1"/>
    </xf>
    <xf numFmtId="0" fontId="46" fillId="2" borderId="120" xfId="32" applyFont="1" applyFill="1" applyBorder="1" applyAlignment="1">
      <alignment horizontal="right" vertical="center" wrapText="1"/>
    </xf>
    <xf numFmtId="168" fontId="18" fillId="0" borderId="16" xfId="0" applyNumberFormat="1" applyFont="1" applyBorder="1" applyAlignment="1">
      <alignment horizontal="center" textRotation="90" wrapText="1"/>
    </xf>
    <xf numFmtId="3" fontId="46" fillId="2" borderId="76" xfId="32" applyNumberFormat="1" applyFont="1" applyFill="1" applyBorder="1" applyAlignment="1">
      <alignment horizontal="center" vertical="center" wrapText="1"/>
    </xf>
    <xf numFmtId="3" fontId="46" fillId="9" borderId="96" xfId="32" applyNumberFormat="1" applyFont="1" applyFill="1" applyBorder="1" applyAlignment="1">
      <alignment horizontal="center" vertical="center" wrapText="1"/>
    </xf>
    <xf numFmtId="0" fontId="47" fillId="4" borderId="0" xfId="0" applyFont="1" applyFill="1" applyBorder="1" applyAlignment="1">
      <alignment vertical="center" wrapText="1"/>
    </xf>
    <xf numFmtId="3" fontId="48" fillId="4" borderId="162" xfId="0" applyNumberFormat="1" applyFont="1" applyFill="1" applyBorder="1" applyAlignment="1">
      <alignment vertical="center" wrapText="1"/>
    </xf>
    <xf numFmtId="0" fontId="48" fillId="4" borderId="67" xfId="0" applyFont="1" applyFill="1" applyBorder="1" applyAlignment="1">
      <alignment vertical="center" wrapText="1"/>
    </xf>
    <xf numFmtId="0" fontId="48" fillId="4" borderId="67" xfId="0" applyFont="1" applyFill="1" applyBorder="1" applyAlignment="1">
      <alignment horizontal="center" vertical="center" wrapText="1"/>
    </xf>
    <xf numFmtId="0" fontId="48" fillId="4" borderId="0" xfId="0" applyFont="1" applyFill="1" applyBorder="1" applyAlignment="1">
      <alignment horizontal="center" vertical="center" wrapText="1"/>
    </xf>
    <xf numFmtId="0" fontId="48" fillId="4" borderId="153" xfId="0" applyFont="1" applyFill="1" applyBorder="1" applyAlignment="1">
      <alignment horizontal="center" vertical="center" wrapText="1"/>
    </xf>
    <xf numFmtId="0" fontId="48" fillId="4" borderId="26" xfId="0" applyFont="1" applyFill="1" applyBorder="1" applyAlignment="1">
      <alignment horizontal="center" vertical="center" wrapText="1"/>
    </xf>
    <xf numFmtId="164" fontId="45" fillId="3" borderId="41" xfId="0" applyNumberFormat="1" applyFont="1" applyFill="1" applyBorder="1" applyAlignment="1">
      <alignment horizontal="center" vertical="center" wrapText="1"/>
    </xf>
    <xf numFmtId="0" fontId="47" fillId="19" borderId="41" xfId="0" applyFont="1" applyFill="1" applyBorder="1" applyAlignment="1">
      <alignment vertical="center" wrapText="1"/>
    </xf>
    <xf numFmtId="3" fontId="45" fillId="19" borderId="41" xfId="0" applyNumberFormat="1" applyFont="1" applyFill="1" applyBorder="1" applyAlignment="1">
      <alignment horizontal="right" vertical="center" wrapText="1"/>
    </xf>
    <xf numFmtId="0" fontId="45" fillId="19" borderId="41" xfId="0" applyFont="1" applyFill="1" applyBorder="1" applyAlignment="1">
      <alignment horizontal="right" vertical="center" wrapText="1"/>
    </xf>
    <xf numFmtId="0" fontId="45" fillId="19" borderId="41" xfId="0" applyFont="1" applyFill="1" applyBorder="1" applyAlignment="1">
      <alignment horizontal="center" vertical="center" wrapText="1"/>
    </xf>
    <xf numFmtId="164" fontId="33" fillId="3" borderId="41" xfId="0" applyNumberFormat="1" applyFont="1" applyFill="1" applyBorder="1" applyAlignment="1">
      <alignment horizontal="center"/>
    </xf>
    <xf numFmtId="0" fontId="42" fillId="0" borderId="41" xfId="0" applyFont="1" applyBorder="1"/>
    <xf numFmtId="3" fontId="15" fillId="0" borderId="41" xfId="0" applyNumberFormat="1" applyFont="1" applyBorder="1"/>
    <xf numFmtId="0" fontId="15" fillId="0" borderId="41" xfId="0" applyFont="1" applyBorder="1" applyAlignment="1">
      <alignment horizontal="center"/>
    </xf>
    <xf numFmtId="0" fontId="33" fillId="0" borderId="41" xfId="0" applyFont="1" applyBorder="1"/>
    <xf numFmtId="168" fontId="32" fillId="0" borderId="0" xfId="0" applyNumberFormat="1" applyFont="1" applyFill="1" applyBorder="1" applyAlignment="1">
      <alignment vertical="top" wrapText="1"/>
    </xf>
    <xf numFmtId="0" fontId="0" fillId="0" borderId="0" xfId="0" applyFill="1" applyBorder="1" applyAlignment="1">
      <alignment horizontal="center" vertical="center"/>
    </xf>
    <xf numFmtId="0" fontId="32" fillId="0" borderId="0" xfId="0" applyNumberFormat="1" applyFont="1" applyFill="1" applyBorder="1" applyAlignment="1">
      <alignment horizontal="center" vertical="center"/>
    </xf>
    <xf numFmtId="0" fontId="33" fillId="0" borderId="0" xfId="0" applyFont="1" applyFill="1" applyBorder="1" applyAlignment="1">
      <alignment horizontal="center" vertical="center"/>
    </xf>
    <xf numFmtId="164" fontId="18" fillId="0" borderId="0" xfId="0" quotePrefix="1" applyNumberFormat="1" applyFont="1" applyFill="1" applyBorder="1" applyAlignment="1">
      <alignment horizontal="center"/>
    </xf>
    <xf numFmtId="0" fontId="42" fillId="0" borderId="0" xfId="0" quotePrefix="1" applyNumberFormat="1" applyFont="1" applyFill="1" applyBorder="1"/>
    <xf numFmtId="3" fontId="18" fillId="0" borderId="0" xfId="0" applyNumberFormat="1" applyFont="1" applyFill="1" applyBorder="1"/>
    <xf numFmtId="0" fontId="18" fillId="0" borderId="0" xfId="0" applyFont="1" applyFill="1" applyBorder="1"/>
    <xf numFmtId="0" fontId="42" fillId="0" borderId="0" xfId="0" applyFont="1" applyFill="1" applyBorder="1"/>
    <xf numFmtId="0" fontId="42" fillId="0" borderId="0" xfId="0" applyFont="1" applyFill="1" applyBorder="1" applyAlignment="1">
      <alignment horizontal="center"/>
    </xf>
    <xf numFmtId="164" fontId="18" fillId="0" borderId="0" xfId="0" applyNumberFormat="1" applyFont="1" applyFill="1" applyBorder="1" applyAlignment="1">
      <alignment horizontal="center" textRotation="90" wrapText="1"/>
    </xf>
    <xf numFmtId="3" fontId="18" fillId="0" borderId="0" xfId="0" applyNumberFormat="1" applyFont="1" applyFill="1" applyBorder="1" applyAlignment="1">
      <alignment horizontal="center" vertical="center" wrapText="1"/>
    </xf>
    <xf numFmtId="3" fontId="18" fillId="0" borderId="0" xfId="0" applyNumberFormat="1" applyFont="1" applyFill="1" applyBorder="1" applyAlignment="1">
      <alignment horizontal="center" textRotation="90" wrapText="1"/>
    </xf>
    <xf numFmtId="168" fontId="18" fillId="0" borderId="0" xfId="0" applyNumberFormat="1" applyFont="1" applyFill="1" applyBorder="1" applyAlignment="1">
      <alignment horizontal="center" textRotation="90" wrapText="1"/>
    </xf>
    <xf numFmtId="1" fontId="18" fillId="0" borderId="0" xfId="0" applyNumberFormat="1" applyFont="1" applyFill="1" applyBorder="1" applyAlignment="1">
      <alignment horizontal="center" wrapText="1"/>
    </xf>
    <xf numFmtId="0" fontId="20" fillId="0" borderId="0" xfId="0" applyFont="1" applyFill="1" applyBorder="1" applyAlignment="1">
      <alignment horizontal="left" vertical="center"/>
    </xf>
    <xf numFmtId="0" fontId="0" fillId="0" borderId="0" xfId="0" applyFill="1" applyBorder="1" applyAlignment="1">
      <alignment vertical="center"/>
    </xf>
    <xf numFmtId="3"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46" fillId="0" borderId="0" xfId="0" applyFont="1" applyFill="1" applyBorder="1" applyAlignment="1">
      <alignment horizontal="center" vertical="center" wrapText="1"/>
    </xf>
    <xf numFmtId="164" fontId="18" fillId="0" borderId="0" xfId="0" quotePrefix="1" applyNumberFormat="1" applyFont="1" applyFill="1" applyBorder="1" applyAlignment="1">
      <alignment horizontal="center" vertical="center"/>
    </xf>
    <xf numFmtId="168" fontId="18" fillId="0" borderId="0" xfId="0" applyNumberFormat="1" applyFont="1" applyFill="1" applyBorder="1" applyAlignment="1">
      <alignment vertical="center"/>
    </xf>
    <xf numFmtId="3" fontId="46" fillId="0" borderId="0" xfId="0" applyNumberFormat="1" applyFont="1" applyFill="1" applyBorder="1" applyAlignment="1">
      <alignment vertical="center" wrapText="1"/>
    </xf>
    <xf numFmtId="0" fontId="46" fillId="0" borderId="0" xfId="0" applyFont="1" applyFill="1" applyBorder="1" applyAlignment="1">
      <alignment vertical="center" wrapText="1"/>
    </xf>
    <xf numFmtId="0" fontId="46" fillId="0" borderId="0" xfId="0" applyFont="1" applyFill="1" applyBorder="1" applyAlignment="1">
      <alignment horizontal="center" vertical="center"/>
    </xf>
    <xf numFmtId="0" fontId="49" fillId="0" borderId="0" xfId="0" applyFont="1" applyFill="1" applyBorder="1" applyAlignment="1">
      <alignment vertical="center" wrapText="1"/>
    </xf>
    <xf numFmtId="164" fontId="46" fillId="0" borderId="0" xfId="0" applyNumberFormat="1" applyFont="1" applyFill="1" applyBorder="1" applyAlignment="1">
      <alignment horizontal="center" vertical="center" wrapText="1"/>
    </xf>
    <xf numFmtId="3" fontId="46" fillId="0" borderId="0" xfId="0" applyNumberFormat="1" applyFont="1" applyFill="1" applyBorder="1" applyAlignment="1">
      <alignment horizontal="right" vertical="center" wrapText="1"/>
    </xf>
    <xf numFmtId="0" fontId="46" fillId="0" borderId="0" xfId="0" applyFont="1" applyFill="1" applyBorder="1" applyAlignment="1">
      <alignment horizontal="right" vertical="center" wrapText="1"/>
    </xf>
    <xf numFmtId="164" fontId="18" fillId="0" borderId="0" xfId="0" applyNumberFormat="1" applyFont="1" applyFill="1" applyBorder="1" applyAlignment="1">
      <alignment horizontal="center"/>
    </xf>
    <xf numFmtId="3" fontId="0" fillId="0" borderId="0" xfId="0" applyNumberFormat="1" applyFill="1" applyBorder="1"/>
    <xf numFmtId="0" fontId="0" fillId="0" borderId="0" xfId="0" applyFill="1" applyBorder="1" applyAlignment="1">
      <alignment horizontal="center"/>
    </xf>
    <xf numFmtId="164" fontId="46" fillId="3" borderId="41" xfId="18" applyNumberFormat="1" applyFont="1" applyFill="1" applyBorder="1" applyAlignment="1">
      <alignment horizontal="center" vertical="center" wrapText="1"/>
    </xf>
    <xf numFmtId="0" fontId="49" fillId="2" borderId="41" xfId="18" applyFont="1" applyFill="1" applyBorder="1" applyAlignment="1">
      <alignment vertical="center" wrapText="1"/>
    </xf>
    <xf numFmtId="3" fontId="46" fillId="2" borderId="41" xfId="18" applyNumberFormat="1" applyFont="1" applyFill="1" applyBorder="1" applyAlignment="1">
      <alignment horizontal="right" vertical="center" wrapText="1"/>
    </xf>
    <xf numFmtId="0" fontId="46" fillId="2" borderId="41" xfId="18" applyFont="1" applyFill="1" applyBorder="1" applyAlignment="1">
      <alignment horizontal="right" vertical="center" wrapText="1"/>
    </xf>
    <xf numFmtId="0" fontId="46" fillId="2" borderId="41" xfId="18" applyFont="1" applyFill="1" applyBorder="1" applyAlignment="1">
      <alignment horizontal="center" vertical="center" wrapText="1"/>
    </xf>
    <xf numFmtId="164" fontId="18" fillId="0" borderId="41" xfId="18" applyNumberFormat="1" applyFill="1" applyBorder="1"/>
    <xf numFmtId="0" fontId="18" fillId="0" borderId="41" xfId="18" applyFont="1" applyBorder="1"/>
    <xf numFmtId="3" fontId="18" fillId="0" borderId="41" xfId="18" applyNumberFormat="1" applyBorder="1" applyAlignment="1">
      <alignment horizontal="right"/>
    </xf>
    <xf numFmtId="0" fontId="18" fillId="0" borderId="41" xfId="18" applyBorder="1" applyAlignment="1">
      <alignment horizontal="right"/>
    </xf>
    <xf numFmtId="0" fontId="18" fillId="0" borderId="41" xfId="18" applyBorder="1" applyAlignment="1">
      <alignment horizontal="center"/>
    </xf>
    <xf numFmtId="164" fontId="46" fillId="3" borderId="41" xfId="71" applyNumberFormat="1" applyFont="1" applyFill="1" applyBorder="1" applyAlignment="1">
      <alignment horizontal="center" vertical="center" wrapText="1"/>
    </xf>
    <xf numFmtId="0" fontId="49" fillId="2" borderId="41" xfId="71" applyFont="1" applyFill="1" applyBorder="1" applyAlignment="1">
      <alignment vertical="center" wrapText="1"/>
    </xf>
    <xf numFmtId="3" fontId="46" fillId="2" borderId="41" xfId="71" applyNumberFormat="1" applyFont="1" applyFill="1" applyBorder="1" applyAlignment="1">
      <alignment horizontal="right" vertical="center" wrapText="1"/>
    </xf>
    <xf numFmtId="0" fontId="46" fillId="2" borderId="41" xfId="71" applyFont="1" applyFill="1" applyBorder="1" applyAlignment="1">
      <alignment horizontal="right" vertical="center" wrapText="1"/>
    </xf>
    <xf numFmtId="0" fontId="46" fillId="2" borderId="41" xfId="71" applyFont="1" applyFill="1" applyBorder="1" applyAlignment="1">
      <alignment horizontal="center" vertical="center" wrapText="1"/>
    </xf>
    <xf numFmtId="164" fontId="18" fillId="0" borderId="41" xfId="71" applyNumberFormat="1" applyBorder="1"/>
    <xf numFmtId="0" fontId="18" fillId="0" borderId="41" xfId="71" applyFont="1" applyBorder="1"/>
    <xf numFmtId="3" fontId="18" fillId="0" borderId="41" xfId="71" applyNumberFormat="1" applyBorder="1" applyAlignment="1">
      <alignment horizontal="right"/>
    </xf>
    <xf numFmtId="0" fontId="18" fillId="0" borderId="41" xfId="71" applyBorder="1" applyAlignment="1">
      <alignment horizontal="right"/>
    </xf>
    <xf numFmtId="0" fontId="18" fillId="0" borderId="41" xfId="71" applyBorder="1" applyAlignment="1">
      <alignment horizontal="center"/>
    </xf>
    <xf numFmtId="0" fontId="46" fillId="2" borderId="41" xfId="18" applyFont="1" applyFill="1" applyBorder="1" applyAlignment="1">
      <alignment vertical="center" wrapText="1"/>
    </xf>
    <xf numFmtId="0" fontId="18" fillId="0" borderId="0" xfId="18" applyFont="1" applyBorder="1" applyAlignment="1">
      <alignment horizontal="center"/>
    </xf>
    <xf numFmtId="0" fontId="18" fillId="0" borderId="2" xfId="18" applyFont="1" applyBorder="1" applyAlignment="1">
      <alignment horizontal="center"/>
    </xf>
    <xf numFmtId="49" fontId="18" fillId="0" borderId="9" xfId="0" applyNumberFormat="1" applyFont="1" applyFill="1" applyBorder="1"/>
    <xf numFmtId="0" fontId="18" fillId="0" borderId="9" xfId="0" applyFont="1" applyFill="1" applyBorder="1"/>
    <xf numFmtId="3" fontId="18" fillId="0" borderId="139" xfId="0" applyNumberFormat="1" applyFont="1" applyFill="1" applyBorder="1" applyAlignment="1">
      <alignment horizontal="right"/>
    </xf>
    <xf numFmtId="167" fontId="18" fillId="0" borderId="40" xfId="0" applyNumberFormat="1" applyFont="1" applyFill="1" applyBorder="1" applyAlignment="1">
      <alignment horizontal="center"/>
    </xf>
    <xf numFmtId="0" fontId="18" fillId="0" borderId="140" xfId="0" applyFont="1" applyFill="1" applyBorder="1" applyAlignment="1">
      <alignment horizontal="center"/>
    </xf>
    <xf numFmtId="0" fontId="18" fillId="0" borderId="139" xfId="0" applyFont="1" applyFill="1" applyBorder="1" applyAlignment="1">
      <alignment horizontal="center"/>
    </xf>
    <xf numFmtId="0" fontId="0" fillId="0" borderId="23" xfId="0" applyFill="1" applyBorder="1" applyAlignment="1">
      <alignment horizontal="center"/>
    </xf>
    <xf numFmtId="0" fontId="0" fillId="0" borderId="140" xfId="0" applyFill="1" applyBorder="1" applyAlignment="1">
      <alignment horizontal="center"/>
    </xf>
    <xf numFmtId="168" fontId="18" fillId="0" borderId="4" xfId="0" applyNumberFormat="1" applyFont="1" applyFill="1" applyBorder="1" applyAlignment="1">
      <alignment horizontal="center" vertical="center" wrapText="1"/>
    </xf>
    <xf numFmtId="164" fontId="46" fillId="2" borderId="41" xfId="18" applyNumberFormat="1" applyFont="1" applyFill="1" applyBorder="1" applyAlignment="1">
      <alignment horizontal="center" vertical="center" wrapText="1"/>
    </xf>
    <xf numFmtId="49" fontId="46" fillId="2" borderId="41" xfId="18" applyNumberFormat="1" applyFont="1" applyFill="1" applyBorder="1" applyAlignment="1">
      <alignment vertical="center" wrapText="1"/>
    </xf>
    <xf numFmtId="3" fontId="46" fillId="2" borderId="41" xfId="18" applyNumberFormat="1" applyFont="1" applyFill="1" applyBorder="1" applyAlignment="1">
      <alignment vertical="center" wrapText="1"/>
    </xf>
    <xf numFmtId="167" fontId="46" fillId="2" borderId="41" xfId="18" applyNumberFormat="1" applyFont="1" applyFill="1" applyBorder="1" applyAlignment="1">
      <alignment horizontal="center" vertical="center" wrapText="1"/>
    </xf>
    <xf numFmtId="0" fontId="18" fillId="0" borderId="41" xfId="18" applyBorder="1" applyAlignment="1">
      <alignment wrapText="1"/>
    </xf>
    <xf numFmtId="3" fontId="18" fillId="0" borderId="41" xfId="18" applyNumberFormat="1" applyBorder="1"/>
    <xf numFmtId="167" fontId="18" fillId="0" borderId="41" xfId="18" applyNumberFormat="1" applyBorder="1" applyAlignment="1">
      <alignment horizontal="center"/>
    </xf>
    <xf numFmtId="0" fontId="18" fillId="0" borderId="41" xfId="18" applyBorder="1"/>
    <xf numFmtId="0" fontId="18" fillId="0" borderId="2" xfId="18" applyFont="1" applyBorder="1" applyAlignment="1"/>
    <xf numFmtId="167" fontId="18" fillId="0" borderId="2" xfId="18" applyNumberFormat="1" applyFont="1" applyBorder="1" applyAlignment="1">
      <alignment horizontal="center"/>
    </xf>
    <xf numFmtId="0" fontId="18" fillId="0" borderId="11" xfId="18" applyFont="1" applyBorder="1" applyAlignment="1">
      <alignment horizontal="center"/>
    </xf>
    <xf numFmtId="0" fontId="20" fillId="0" borderId="9" xfId="18" applyFont="1" applyBorder="1" applyAlignment="1">
      <alignment horizontal="left"/>
    </xf>
    <xf numFmtId="0" fontId="20" fillId="0" borderId="2" xfId="18" applyFont="1" applyBorder="1" applyAlignment="1">
      <alignment horizontal="left"/>
    </xf>
    <xf numFmtId="0" fontId="20" fillId="0" borderId="11" xfId="18" applyFont="1" applyBorder="1" applyAlignment="1">
      <alignment horizontal="left"/>
    </xf>
    <xf numFmtId="49" fontId="18" fillId="0" borderId="21" xfId="0" applyNumberFormat="1" applyFont="1" applyFill="1" applyBorder="1" applyAlignment="1">
      <alignment horizontal="center" vertical="center" textRotation="90" wrapText="1"/>
    </xf>
    <xf numFmtId="3" fontId="18" fillId="0" borderId="21" xfId="0" applyNumberFormat="1" applyFont="1" applyFill="1" applyBorder="1" applyAlignment="1">
      <alignment horizontal="center" vertical="center" textRotation="90" wrapText="1"/>
    </xf>
    <xf numFmtId="167" fontId="18" fillId="0" borderId="20" xfId="0" applyNumberFormat="1" applyFont="1" applyFill="1" applyBorder="1" applyAlignment="1">
      <alignment horizontal="center" vertical="center" textRotation="90" wrapText="1"/>
    </xf>
    <xf numFmtId="168" fontId="18" fillId="0" borderId="38" xfId="0" applyNumberFormat="1" applyFont="1" applyFill="1" applyBorder="1" applyAlignment="1">
      <alignment horizontal="center" vertical="center" textRotation="90" wrapText="1"/>
    </xf>
    <xf numFmtId="167" fontId="18" fillId="0" borderId="31" xfId="0" applyNumberFormat="1" applyFont="1" applyFill="1" applyBorder="1" applyAlignment="1">
      <alignment horizontal="center" vertical="center" wrapText="1"/>
    </xf>
    <xf numFmtId="167" fontId="18" fillId="0" borderId="20" xfId="0" applyNumberFormat="1" applyFont="1" applyFill="1" applyBorder="1" applyAlignment="1">
      <alignment horizontal="center" vertical="center" wrapText="1"/>
    </xf>
    <xf numFmtId="167" fontId="18" fillId="0" borderId="24" xfId="0" applyNumberFormat="1" applyFont="1" applyFill="1" applyBorder="1" applyAlignment="1">
      <alignment horizontal="center" vertical="center" wrapText="1"/>
    </xf>
    <xf numFmtId="167" fontId="18" fillId="0" borderId="38" xfId="0" applyNumberFormat="1" applyFont="1" applyFill="1" applyBorder="1" applyAlignment="1">
      <alignment horizontal="center" vertical="center" wrapText="1"/>
    </xf>
    <xf numFmtId="168" fontId="18" fillId="0" borderId="21" xfId="0" applyNumberFormat="1" applyFont="1" applyFill="1" applyBorder="1" applyAlignment="1">
      <alignment horizontal="center" vertical="center" textRotation="90" wrapText="1"/>
    </xf>
    <xf numFmtId="168" fontId="18" fillId="0" borderId="1" xfId="0" applyNumberFormat="1" applyFont="1" applyFill="1" applyBorder="1" applyAlignment="1">
      <alignment horizontal="center" vertical="center" textRotation="90" wrapText="1"/>
    </xf>
    <xf numFmtId="0" fontId="18" fillId="0" borderId="0" xfId="18" applyAlignment="1">
      <alignment vertical="center"/>
    </xf>
    <xf numFmtId="0" fontId="18" fillId="0" borderId="2" xfId="18" applyFont="1" applyBorder="1" applyAlignment="1">
      <alignment horizontal="left"/>
    </xf>
    <xf numFmtId="0" fontId="18" fillId="0" borderId="2" xfId="18" applyBorder="1" applyAlignment="1"/>
    <xf numFmtId="0" fontId="20" fillId="0" borderId="9" xfId="18" applyFont="1" applyBorder="1" applyAlignment="1"/>
    <xf numFmtId="164" fontId="18" fillId="0" borderId="41" xfId="18" quotePrefix="1" applyNumberFormat="1" applyFont="1" applyBorder="1" applyAlignment="1">
      <alignment horizontal="center" vertical="center"/>
    </xf>
    <xf numFmtId="0" fontId="18" fillId="0" borderId="41" xfId="18" applyNumberFormat="1" applyFont="1" applyBorder="1" applyAlignment="1">
      <alignment vertical="center" wrapText="1"/>
    </xf>
    <xf numFmtId="0" fontId="18" fillId="0" borderId="41" xfId="18" applyNumberFormat="1" applyFont="1" applyBorder="1" applyAlignment="1">
      <alignment vertical="center"/>
    </xf>
    <xf numFmtId="164" fontId="18" fillId="0" borderId="69" xfId="18" quotePrefix="1" applyNumberFormat="1" applyFont="1" applyBorder="1" applyAlignment="1">
      <alignment horizontal="center" vertical="center"/>
    </xf>
    <xf numFmtId="0" fontId="18" fillId="0" borderId="68" xfId="18" applyNumberFormat="1" applyFont="1" applyBorder="1" applyAlignment="1">
      <alignment vertical="center"/>
    </xf>
    <xf numFmtId="0" fontId="18" fillId="3" borderId="41" xfId="18" applyFill="1" applyBorder="1" applyAlignment="1">
      <alignment horizontal="center" vertical="center"/>
    </xf>
    <xf numFmtId="168" fontId="18" fillId="5" borderId="7" xfId="18" quotePrefix="1" applyNumberFormat="1" applyFont="1" applyFill="1" applyBorder="1" applyAlignment="1">
      <alignment horizontal="center" vertical="center"/>
    </xf>
    <xf numFmtId="0" fontId="46" fillId="5" borderId="163" xfId="18" applyFont="1" applyFill="1" applyBorder="1" applyAlignment="1">
      <alignment vertical="center" wrapText="1"/>
    </xf>
    <xf numFmtId="3" fontId="46" fillId="5" borderId="164" xfId="18" applyNumberFormat="1" applyFont="1" applyFill="1" applyBorder="1" applyAlignment="1">
      <alignment vertical="center" wrapText="1"/>
    </xf>
    <xf numFmtId="0" fontId="46" fillId="5" borderId="165" xfId="18" applyFont="1" applyFill="1" applyBorder="1" applyAlignment="1">
      <alignment vertical="center" wrapText="1"/>
    </xf>
    <xf numFmtId="0" fontId="46" fillId="5" borderId="164" xfId="18" applyFont="1" applyFill="1" applyBorder="1" applyAlignment="1">
      <alignment horizontal="center" vertical="center" wrapText="1"/>
    </xf>
    <xf numFmtId="0" fontId="46" fillId="5" borderId="166" xfId="18" applyFont="1" applyFill="1" applyBorder="1" applyAlignment="1">
      <alignment horizontal="center" vertical="center" wrapText="1"/>
    </xf>
    <xf numFmtId="0" fontId="46" fillId="5" borderId="165" xfId="18" applyFont="1" applyFill="1" applyBorder="1" applyAlignment="1">
      <alignment horizontal="center" vertical="center" wrapText="1"/>
    </xf>
    <xf numFmtId="0" fontId="46" fillId="5" borderId="167" xfId="18" applyFont="1" applyFill="1" applyBorder="1" applyAlignment="1">
      <alignment horizontal="center" vertical="center" wrapText="1"/>
    </xf>
    <xf numFmtId="0" fontId="46" fillId="5" borderId="168" xfId="18" applyFont="1" applyFill="1" applyBorder="1" applyAlignment="1">
      <alignment horizontal="center" vertical="center" wrapText="1"/>
    </xf>
    <xf numFmtId="0" fontId="46" fillId="5" borderId="0" xfId="18" applyFont="1" applyFill="1" applyBorder="1" applyAlignment="1">
      <alignment horizontal="center" vertical="center" wrapText="1"/>
    </xf>
    <xf numFmtId="164" fontId="18" fillId="5" borderId="117" xfId="71" quotePrefix="1" applyNumberFormat="1" applyFont="1" applyFill="1" applyBorder="1" applyAlignment="1">
      <alignment horizontal="center" vertical="center"/>
    </xf>
    <xf numFmtId="0" fontId="18" fillId="5" borderId="0" xfId="71" applyFill="1" applyAlignment="1">
      <alignment vertical="center"/>
    </xf>
    <xf numFmtId="0" fontId="16" fillId="0" borderId="0" xfId="0" applyFont="1" applyFill="1" applyBorder="1" applyAlignment="1">
      <alignment horizontal="center" vertical="center"/>
    </xf>
    <xf numFmtId="0" fontId="15" fillId="0" borderId="0" xfId="0" applyFont="1" applyFill="1" applyBorder="1"/>
    <xf numFmtId="164" fontId="18" fillId="0" borderId="41" xfId="18" applyNumberFormat="1" applyBorder="1" applyAlignment="1">
      <alignment horizontal="center"/>
    </xf>
    <xf numFmtId="0" fontId="3" fillId="0" borderId="0" xfId="88"/>
    <xf numFmtId="0" fontId="3" fillId="0" borderId="0" xfId="88" applyAlignment="1">
      <alignment horizontal="center"/>
    </xf>
    <xf numFmtId="0" fontId="3" fillId="0" borderId="0" xfId="88" applyAlignment="1">
      <alignment horizontal="center" vertical="center"/>
    </xf>
    <xf numFmtId="0" fontId="3" fillId="0" borderId="41" xfId="88" applyBorder="1"/>
    <xf numFmtId="0" fontId="3" fillId="0" borderId="0" xfId="88" applyBorder="1"/>
    <xf numFmtId="0" fontId="3" fillId="0" borderId="41" xfId="88" applyBorder="1" applyAlignment="1">
      <alignment horizontal="center" vertical="center" wrapText="1"/>
    </xf>
    <xf numFmtId="0" fontId="3" fillId="0" borderId="41" xfId="88" applyBorder="1" applyAlignment="1">
      <alignment horizontal="center" vertical="center"/>
    </xf>
    <xf numFmtId="0" fontId="3" fillId="0" borderId="0" xfId="88" applyAlignment="1">
      <alignment horizontal="center" vertical="center" wrapText="1"/>
    </xf>
    <xf numFmtId="0" fontId="3" fillId="0" borderId="0" xfId="88" applyAlignment="1">
      <alignment wrapText="1"/>
    </xf>
    <xf numFmtId="0" fontId="3" fillId="0" borderId="19" xfId="88" applyBorder="1" applyAlignment="1">
      <alignment horizontal="center"/>
    </xf>
    <xf numFmtId="0" fontId="3" fillId="3" borderId="19" xfId="88" applyFill="1" applyBorder="1" applyAlignment="1">
      <alignment horizontal="center" vertical="center" wrapText="1"/>
    </xf>
    <xf numFmtId="0" fontId="34" fillId="3" borderId="19" xfId="89" applyFill="1" applyBorder="1" applyAlignment="1">
      <alignment horizontal="center" vertical="center"/>
    </xf>
    <xf numFmtId="0" fontId="3" fillId="0" borderId="41" xfId="88" applyNumberFormat="1" applyBorder="1" applyAlignment="1">
      <alignment horizontal="center"/>
    </xf>
    <xf numFmtId="9" fontId="3" fillId="0" borderId="41" xfId="88" applyNumberFormat="1" applyBorder="1" applyAlignment="1">
      <alignment horizontal="center"/>
    </xf>
    <xf numFmtId="1" fontId="3" fillId="0" borderId="41" xfId="88" applyNumberFormat="1" applyBorder="1" applyAlignment="1">
      <alignment horizontal="center"/>
    </xf>
    <xf numFmtId="0" fontId="3" fillId="8" borderId="41" xfId="88" applyFill="1" applyBorder="1" applyAlignment="1">
      <alignment horizontal="center" vertical="center"/>
    </xf>
    <xf numFmtId="0" fontId="3" fillId="0" borderId="19" xfId="88" applyBorder="1"/>
    <xf numFmtId="0" fontId="3" fillId="0" borderId="22" xfId="88" applyBorder="1"/>
    <xf numFmtId="0" fontId="3" fillId="0" borderId="22" xfId="88" applyBorder="1" applyAlignment="1">
      <alignment horizontal="center"/>
    </xf>
    <xf numFmtId="0" fontId="3" fillId="15" borderId="41" xfId="88" applyFill="1" applyBorder="1" applyAlignment="1">
      <alignment horizontal="center" vertical="center"/>
    </xf>
    <xf numFmtId="0" fontId="3" fillId="0" borderId="41" xfId="88" applyNumberFormat="1" applyBorder="1"/>
    <xf numFmtId="0" fontId="65" fillId="0" borderId="0" xfId="0" applyFont="1" applyFill="1" applyBorder="1" applyAlignment="1">
      <alignment horizontal="center" vertical="center"/>
    </xf>
    <xf numFmtId="0" fontId="61" fillId="0" borderId="0" xfId="0" applyFont="1" applyFill="1" applyBorder="1" applyAlignment="1">
      <alignment horizontal="left" vertical="center"/>
    </xf>
    <xf numFmtId="0" fontId="32" fillId="0" borderId="0" xfId="71" applyFont="1" applyFill="1" applyBorder="1" applyAlignment="1">
      <alignment horizontal="left" vertical="center"/>
    </xf>
    <xf numFmtId="0" fontId="18" fillId="0" borderId="0" xfId="71" applyFill="1" applyBorder="1" applyAlignment="1">
      <alignment horizontal="center" vertical="center"/>
    </xf>
    <xf numFmtId="0" fontId="18" fillId="0" borderId="0" xfId="71" applyFill="1" applyBorder="1"/>
    <xf numFmtId="0" fontId="20" fillId="0" borderId="0" xfId="71" applyFont="1" applyFill="1" applyBorder="1" applyAlignment="1">
      <alignment horizontal="center"/>
    </xf>
    <xf numFmtId="0" fontId="19" fillId="0" borderId="0" xfId="71" applyFont="1" applyFill="1" applyBorder="1" applyAlignment="1">
      <alignment horizontal="center"/>
    </xf>
    <xf numFmtId="3" fontId="18" fillId="0" borderId="0" xfId="71" applyNumberFormat="1" applyFont="1" applyFill="1" applyBorder="1" applyAlignment="1">
      <alignment horizontal="right"/>
    </xf>
    <xf numFmtId="0" fontId="42" fillId="0" borderId="0" xfId="71" applyFont="1" applyFill="1" applyBorder="1" applyAlignment="1">
      <alignment horizontal="right"/>
    </xf>
    <xf numFmtId="0" fontId="42" fillId="0" borderId="0" xfId="71" applyFont="1" applyFill="1" applyBorder="1" applyAlignment="1">
      <alignment horizontal="center"/>
    </xf>
    <xf numFmtId="164" fontId="64" fillId="0" borderId="0" xfId="0" applyNumberFormat="1" applyFont="1" applyFill="1" applyBorder="1" applyAlignment="1">
      <alignment horizontal="center" vertical="center" textRotation="90" wrapText="1"/>
    </xf>
    <xf numFmtId="0" fontId="64" fillId="0" borderId="0" xfId="0" applyFont="1" applyFill="1" applyBorder="1" applyAlignment="1">
      <alignment horizontal="center" vertical="center" wrapText="1"/>
    </xf>
    <xf numFmtId="3" fontId="64" fillId="0" borderId="0" xfId="0" applyNumberFormat="1" applyFont="1" applyFill="1" applyBorder="1" applyAlignment="1">
      <alignment horizontal="center" vertical="center" wrapText="1"/>
    </xf>
    <xf numFmtId="168" fontId="18" fillId="0" borderId="0" xfId="71" applyNumberFormat="1" applyFont="1" applyFill="1" applyBorder="1" applyAlignment="1">
      <alignment horizontal="center" textRotation="90" wrapText="1"/>
    </xf>
    <xf numFmtId="0" fontId="46" fillId="0" borderId="0" xfId="71" applyFont="1" applyFill="1" applyBorder="1" applyAlignment="1">
      <alignment horizontal="center" vertical="top" wrapText="1"/>
    </xf>
    <xf numFmtId="164" fontId="64" fillId="0" borderId="0" xfId="0" applyNumberFormat="1" applyFont="1" applyFill="1" applyBorder="1" applyAlignment="1">
      <alignment horizontal="center" vertical="center" wrapText="1"/>
    </xf>
    <xf numFmtId="0" fontId="18" fillId="0" borderId="0" xfId="71" applyFill="1" applyBorder="1" applyAlignment="1">
      <alignment vertical="center"/>
    </xf>
    <xf numFmtId="0" fontId="64" fillId="0" borderId="0" xfId="0" applyFont="1" applyFill="1" applyBorder="1" applyAlignment="1">
      <alignment vertical="center" wrapText="1"/>
    </xf>
    <xf numFmtId="0" fontId="17" fillId="0" borderId="0" xfId="0" applyFont="1" applyFill="1" applyBorder="1" applyAlignment="1">
      <alignment horizontal="center" vertical="center"/>
    </xf>
    <xf numFmtId="0" fontId="3" fillId="15" borderId="41" xfId="88" applyNumberFormat="1" applyFill="1" applyBorder="1"/>
    <xf numFmtId="0" fontId="3" fillId="15" borderId="41" xfId="88" applyFill="1" applyBorder="1"/>
    <xf numFmtId="0" fontId="3" fillId="15" borderId="41" xfId="88" applyNumberFormat="1" applyFill="1" applyBorder="1" applyAlignment="1">
      <alignment horizontal="center"/>
    </xf>
    <xf numFmtId="9" fontId="3" fillId="15" borderId="41" xfId="88" applyNumberFormat="1" applyFill="1" applyBorder="1" applyAlignment="1">
      <alignment horizontal="center"/>
    </xf>
    <xf numFmtId="1" fontId="3" fillId="15" borderId="41" xfId="88" applyNumberFormat="1" applyFill="1" applyBorder="1" applyAlignment="1">
      <alignment horizontal="center"/>
    </xf>
    <xf numFmtId="0" fontId="3" fillId="15" borderId="41" xfId="88" quotePrefix="1" applyNumberFormat="1" applyFill="1" applyBorder="1"/>
    <xf numFmtId="0" fontId="3" fillId="8" borderId="19" xfId="88" applyFill="1" applyBorder="1" applyAlignment="1">
      <alignment horizontal="center" vertical="center" wrapText="1"/>
    </xf>
    <xf numFmtId="0" fontId="3" fillId="0" borderId="19" xfId="88" applyBorder="1" applyAlignment="1">
      <alignment horizontal="center" vertical="center" wrapText="1"/>
    </xf>
    <xf numFmtId="0" fontId="3" fillId="0" borderId="19" xfId="88" applyNumberFormat="1" applyBorder="1"/>
    <xf numFmtId="0" fontId="3" fillId="0" borderId="19" xfId="88" applyNumberFormat="1" applyBorder="1" applyAlignment="1">
      <alignment horizontal="center"/>
    </xf>
    <xf numFmtId="9" fontId="3" fillId="0" borderId="19" xfId="88" applyNumberFormat="1" applyBorder="1" applyAlignment="1">
      <alignment horizontal="center"/>
    </xf>
    <xf numFmtId="1" fontId="3" fillId="0" borderId="19" xfId="88" applyNumberFormat="1" applyBorder="1" applyAlignment="1">
      <alignment horizontal="center"/>
    </xf>
    <xf numFmtId="0" fontId="3" fillId="8" borderId="19" xfId="88" applyFill="1" applyBorder="1" applyAlignment="1">
      <alignment horizontal="center" vertical="center"/>
    </xf>
    <xf numFmtId="0" fontId="3" fillId="0" borderId="19" xfId="88" applyBorder="1" applyAlignment="1">
      <alignment horizontal="center" vertical="center"/>
    </xf>
    <xf numFmtId="0" fontId="3" fillId="0" borderId="22" xfId="88" applyNumberFormat="1" applyBorder="1"/>
    <xf numFmtId="0" fontId="3" fillId="0" borderId="22" xfId="88" applyNumberFormat="1" applyBorder="1" applyAlignment="1">
      <alignment horizontal="center"/>
    </xf>
    <xf numFmtId="9" fontId="3" fillId="0" borderId="22" xfId="88" applyNumberFormat="1" applyBorder="1" applyAlignment="1">
      <alignment horizontal="center"/>
    </xf>
    <xf numFmtId="1" fontId="3" fillId="0" borderId="22" xfId="88" applyNumberFormat="1" applyBorder="1" applyAlignment="1">
      <alignment horizontal="center"/>
    </xf>
    <xf numFmtId="0" fontId="3" fillId="8" borderId="22" xfId="88" applyFill="1" applyBorder="1" applyAlignment="1">
      <alignment horizontal="center" vertical="center"/>
    </xf>
    <xf numFmtId="0" fontId="3" fillId="0" borderId="22" xfId="88" applyBorder="1" applyAlignment="1">
      <alignment horizontal="center" vertical="center"/>
    </xf>
    <xf numFmtId="0" fontId="3" fillId="0" borderId="169" xfId="88" applyNumberFormat="1" applyBorder="1"/>
    <xf numFmtId="0" fontId="3" fillId="0" borderId="169" xfId="88" applyBorder="1"/>
    <xf numFmtId="0" fontId="3" fillId="0" borderId="169" xfId="88" applyNumberFormat="1" applyBorder="1" applyAlignment="1">
      <alignment horizontal="center"/>
    </xf>
    <xf numFmtId="9" fontId="3" fillId="0" borderId="169" xfId="88" applyNumberFormat="1" applyBorder="1" applyAlignment="1">
      <alignment horizontal="center"/>
    </xf>
    <xf numFmtId="1" fontId="3" fillId="0" borderId="169" xfId="88" applyNumberFormat="1" applyBorder="1" applyAlignment="1">
      <alignment horizontal="center"/>
    </xf>
    <xf numFmtId="0" fontId="3" fillId="8" borderId="169" xfId="88" applyFill="1" applyBorder="1" applyAlignment="1">
      <alignment horizontal="center" vertical="center"/>
    </xf>
    <xf numFmtId="0" fontId="3" fillId="0" borderId="169" xfId="88" applyBorder="1" applyAlignment="1">
      <alignment horizontal="center" vertical="center"/>
    </xf>
    <xf numFmtId="0" fontId="59" fillId="0" borderId="41" xfId="0" applyFont="1" applyBorder="1" applyAlignment="1">
      <alignment horizontal="center" vertical="center"/>
    </xf>
    <xf numFmtId="0" fontId="66" fillId="0" borderId="0" xfId="90"/>
    <xf numFmtId="0" fontId="67" fillId="0" borderId="0" xfId="90" applyFont="1" applyFill="1" applyAlignment="1" applyProtection="1">
      <alignment wrapText="1" shrinkToFit="1"/>
      <protection locked="0"/>
    </xf>
    <xf numFmtId="0" fontId="66" fillId="0" borderId="0" xfId="90" quotePrefix="1" applyNumberFormat="1"/>
    <xf numFmtId="0" fontId="66" fillId="0" borderId="0" xfId="90" applyAlignment="1">
      <alignment horizontal="center"/>
    </xf>
    <xf numFmtId="0" fontId="18" fillId="0" borderId="0" xfId="90" applyNumberFormat="1" applyFont="1" applyAlignment="1">
      <alignment horizontal="center" vertical="center" wrapText="1"/>
    </xf>
    <xf numFmtId="0" fontId="66" fillId="0" borderId="0" xfId="90" applyAlignment="1">
      <alignment horizontal="center" vertical="center"/>
    </xf>
    <xf numFmtId="0" fontId="20" fillId="0" borderId="0" xfId="90" applyFont="1" applyAlignment="1">
      <alignment horizontal="center"/>
    </xf>
    <xf numFmtId="0" fontId="20" fillId="0" borderId="0" xfId="90" applyFont="1" applyAlignment="1">
      <alignment horizontal="center" vertical="center"/>
    </xf>
    <xf numFmtId="0" fontId="18" fillId="0" borderId="41" xfId="90" applyNumberFormat="1" applyFont="1" applyBorder="1" applyAlignment="1">
      <alignment horizontal="center" vertical="center" wrapText="1"/>
    </xf>
    <xf numFmtId="0" fontId="18" fillId="16" borderId="41" xfId="90" applyNumberFormat="1" applyFont="1" applyFill="1" applyBorder="1" applyAlignment="1">
      <alignment horizontal="center" vertical="center" wrapText="1"/>
    </xf>
    <xf numFmtId="0" fontId="18" fillId="4" borderId="41" xfId="90" applyNumberFormat="1" applyFont="1" applyFill="1" applyBorder="1" applyAlignment="1">
      <alignment horizontal="center" vertical="center" wrapText="1"/>
    </xf>
    <xf numFmtId="0" fontId="18" fillId="6" borderId="41" xfId="90" applyNumberFormat="1" applyFont="1" applyFill="1" applyBorder="1" applyAlignment="1">
      <alignment horizontal="center" vertical="center" wrapText="1"/>
    </xf>
    <xf numFmtId="0" fontId="66" fillId="0" borderId="41" xfId="90" quotePrefix="1" applyNumberFormat="1" applyBorder="1" applyAlignment="1">
      <alignment horizontal="center" vertical="center" wrapText="1"/>
    </xf>
    <xf numFmtId="0" fontId="66" fillId="0" borderId="41" xfId="90" applyBorder="1" applyAlignment="1">
      <alignment horizontal="center" vertical="center"/>
    </xf>
    <xf numFmtId="0" fontId="66" fillId="0" borderId="41" xfId="90" quotePrefix="1" applyNumberFormat="1" applyBorder="1"/>
    <xf numFmtId="0" fontId="66" fillId="0" borderId="41" xfId="90" quotePrefix="1" applyNumberFormat="1" applyBorder="1" applyAlignment="1">
      <alignment horizontal="center" vertical="center"/>
    </xf>
    <xf numFmtId="0" fontId="66" fillId="0" borderId="41" xfId="90" applyNumberFormat="1" applyBorder="1" applyAlignment="1">
      <alignment horizontal="center" vertical="center"/>
    </xf>
    <xf numFmtId="0" fontId="66" fillId="0" borderId="41" xfId="90" quotePrefix="1" applyNumberFormat="1" applyBorder="1" applyAlignment="1">
      <alignment horizontal="center"/>
    </xf>
    <xf numFmtId="0" fontId="66" fillId="0" borderId="41" xfId="90" applyBorder="1" applyAlignment="1">
      <alignment horizontal="center"/>
    </xf>
    <xf numFmtId="0" fontId="18" fillId="12" borderId="41" xfId="90" applyNumberFormat="1" applyFont="1" applyFill="1" applyBorder="1" applyAlignment="1">
      <alignment horizontal="center" vertical="center" wrapText="1"/>
    </xf>
    <xf numFmtId="0" fontId="18" fillId="18" borderId="41" xfId="90" applyNumberFormat="1" applyFont="1" applyFill="1" applyBorder="1" applyAlignment="1">
      <alignment horizontal="center" vertical="center" wrapText="1"/>
    </xf>
    <xf numFmtId="0" fontId="66" fillId="0" borderId="0" xfId="90" applyAlignment="1">
      <alignment vertical="center"/>
    </xf>
    <xf numFmtId="0" fontId="66" fillId="0" borderId="41" xfId="90" quotePrefix="1" applyNumberFormat="1" applyBorder="1" applyAlignment="1">
      <alignment vertical="center"/>
    </xf>
    <xf numFmtId="0" fontId="18" fillId="14" borderId="41" xfId="90" applyNumberFormat="1" applyFont="1" applyFill="1" applyBorder="1" applyAlignment="1">
      <alignment horizontal="center" vertical="center" wrapText="1"/>
    </xf>
    <xf numFmtId="0" fontId="66" fillId="14" borderId="41" xfId="90" applyNumberFormat="1" applyFill="1" applyBorder="1" applyAlignment="1">
      <alignment horizontal="center" vertical="center" wrapText="1"/>
    </xf>
    <xf numFmtId="0" fontId="18" fillId="17" borderId="41" xfId="90" applyNumberFormat="1" applyFont="1" applyFill="1" applyBorder="1" applyAlignment="1">
      <alignment horizontal="center" vertical="center" wrapText="1"/>
    </xf>
    <xf numFmtId="0" fontId="66" fillId="17" borderId="41" xfId="90" applyNumberFormat="1" applyFill="1" applyBorder="1" applyAlignment="1">
      <alignment horizontal="center" vertical="center" wrapText="1"/>
    </xf>
    <xf numFmtId="0" fontId="67" fillId="0" borderId="19" xfId="90" applyFont="1" applyFill="1" applyBorder="1" applyAlignment="1" applyProtection="1">
      <alignment horizontal="center" wrapText="1" shrinkToFit="1"/>
      <protection locked="0"/>
    </xf>
    <xf numFmtId="0" fontId="67" fillId="0" borderId="19" xfId="90" applyFont="1" applyFill="1" applyBorder="1" applyAlignment="1" applyProtection="1">
      <alignment horizontal="center" vertical="center" wrapText="1" shrinkToFit="1"/>
      <protection locked="0"/>
    </xf>
    <xf numFmtId="0" fontId="66" fillId="0" borderId="22" xfId="90" quotePrefix="1" applyNumberFormat="1" applyBorder="1"/>
    <xf numFmtId="0" fontId="66" fillId="0" borderId="22" xfId="90" quotePrefix="1" applyNumberFormat="1" applyBorder="1" applyAlignment="1">
      <alignment horizontal="center" vertical="center"/>
    </xf>
    <xf numFmtId="0" fontId="66" fillId="0" borderId="22" xfId="90" quotePrefix="1" applyNumberFormat="1" applyBorder="1" applyAlignment="1">
      <alignment horizontal="center"/>
    </xf>
    <xf numFmtId="0" fontId="66" fillId="0" borderId="22" xfId="90" applyBorder="1" applyAlignment="1">
      <alignment horizontal="center"/>
    </xf>
    <xf numFmtId="0" fontId="18" fillId="0" borderId="41" xfId="90" applyFont="1" applyBorder="1" applyAlignment="1">
      <alignment horizontal="center" vertical="center" wrapText="1"/>
    </xf>
    <xf numFmtId="0" fontId="66" fillId="0" borderId="0" xfId="90" applyAlignment="1">
      <alignment horizontal="center"/>
    </xf>
    <xf numFmtId="16" fontId="15" fillId="0" borderId="27" xfId="11" quotePrefix="1" applyNumberFormat="1" applyBorder="1" applyAlignment="1">
      <alignment horizontal="left"/>
    </xf>
    <xf numFmtId="0" fontId="15" fillId="0" borderId="27" xfId="11" applyFont="1" applyBorder="1"/>
    <xf numFmtId="0" fontId="56" fillId="3" borderId="0" xfId="79" quotePrefix="1" applyNumberFormat="1" applyFill="1"/>
    <xf numFmtId="0" fontId="56" fillId="3" borderId="0" xfId="79" applyFill="1"/>
    <xf numFmtId="0" fontId="69" fillId="3" borderId="0" xfId="79" quotePrefix="1" applyNumberFormat="1" applyFont="1" applyFill="1"/>
    <xf numFmtId="0" fontId="69" fillId="3" borderId="0" xfId="79" applyFont="1" applyFill="1"/>
    <xf numFmtId="0" fontId="69" fillId="3" borderId="41" xfId="79" quotePrefix="1" applyNumberFormat="1" applyFont="1" applyFill="1" applyBorder="1"/>
    <xf numFmtId="0" fontId="69" fillId="3" borderId="41" xfId="79" quotePrefix="1" applyNumberFormat="1" applyFont="1" applyFill="1" applyBorder="1" applyAlignment="1">
      <alignment horizontal="center"/>
    </xf>
    <xf numFmtId="0" fontId="44" fillId="3" borderId="41" xfId="69" quotePrefix="1" applyNumberFormat="1" applyFill="1" applyBorder="1"/>
    <xf numFmtId="0" fontId="44" fillId="3" borderId="41" xfId="69" applyFill="1" applyBorder="1"/>
    <xf numFmtId="0" fontId="68" fillId="3" borderId="41" xfId="69" quotePrefix="1" applyNumberFormat="1" applyFont="1" applyFill="1" applyBorder="1"/>
    <xf numFmtId="0" fontId="52" fillId="3" borderId="0" xfId="72" applyFill="1"/>
    <xf numFmtId="0" fontId="71" fillId="0" borderId="41" xfId="91" quotePrefix="1" applyNumberFormat="1" applyBorder="1" applyAlignment="1">
      <alignment horizontal="center"/>
    </xf>
    <xf numFmtId="0" fontId="66" fillId="0" borderId="19" xfId="90" quotePrefix="1" applyNumberFormat="1" applyBorder="1" applyAlignment="1">
      <alignment horizontal="center"/>
    </xf>
    <xf numFmtId="0" fontId="66" fillId="0" borderId="19" xfId="90" quotePrefix="1" applyNumberFormat="1" applyBorder="1"/>
    <xf numFmtId="0" fontId="66" fillId="0" borderId="19" xfId="90" quotePrefix="1" applyNumberFormat="1" applyBorder="1" applyAlignment="1">
      <alignment horizontal="center" vertical="center"/>
    </xf>
    <xf numFmtId="0" fontId="66" fillId="0" borderId="19" xfId="90" applyBorder="1" applyAlignment="1">
      <alignment horizontal="center"/>
    </xf>
    <xf numFmtId="0" fontId="18" fillId="0" borderId="41" xfId="90" quotePrefix="1" applyFont="1" applyBorder="1" applyAlignment="1">
      <alignment horizontal="center"/>
    </xf>
    <xf numFmtId="0" fontId="18" fillId="0" borderId="41" xfId="90" applyFont="1" applyBorder="1"/>
    <xf numFmtId="0" fontId="70" fillId="0" borderId="41" xfId="0" applyFont="1" applyBorder="1" applyAlignment="1">
      <alignment horizontal="center" vertical="center" wrapText="1"/>
    </xf>
    <xf numFmtId="0" fontId="18" fillId="0" borderId="41" xfId="90" applyFont="1" applyBorder="1" applyAlignment="1">
      <alignment horizontal="center"/>
    </xf>
    <xf numFmtId="0" fontId="18" fillId="0" borderId="41" xfId="90" applyFont="1" applyBorder="1" applyAlignment="1">
      <alignment horizontal="center" vertical="center"/>
    </xf>
    <xf numFmtId="0" fontId="17" fillId="7" borderId="41" xfId="0" applyNumberFormat="1" applyFont="1" applyFill="1" applyBorder="1" applyAlignment="1">
      <alignment horizontal="center" vertical="center"/>
    </xf>
    <xf numFmtId="0" fontId="17" fillId="0" borderId="0" xfId="0" applyNumberFormat="1" applyFont="1"/>
    <xf numFmtId="0" fontId="15" fillId="0" borderId="0" xfId="0" applyNumberFormat="1" applyFont="1" applyFill="1"/>
    <xf numFmtId="0" fontId="25" fillId="0" borderId="0" xfId="66" applyFont="1" applyFill="1" applyAlignment="1">
      <alignment horizontal="center" vertical="center"/>
    </xf>
    <xf numFmtId="0" fontId="17" fillId="0" borderId="0" xfId="0" applyNumberFormat="1" applyFont="1" applyAlignment="1">
      <alignment horizontal="center" vertical="center"/>
    </xf>
    <xf numFmtId="0" fontId="15" fillId="0" borderId="0" xfId="0" applyNumberFormat="1" applyFont="1" applyFill="1" applyAlignment="1">
      <alignment horizontal="center" vertical="center"/>
    </xf>
    <xf numFmtId="0" fontId="17" fillId="0" borderId="0" xfId="0" applyFont="1" applyAlignment="1">
      <alignment horizontal="center" vertical="center"/>
    </xf>
    <xf numFmtId="165" fontId="17" fillId="0" borderId="0" xfId="0" applyNumberFormat="1" applyFont="1" applyAlignment="1">
      <alignment horizontal="center" vertical="center"/>
    </xf>
    <xf numFmtId="0" fontId="17" fillId="0" borderId="0" xfId="0" applyNumberFormat="1" applyFont="1" applyFill="1" applyAlignment="1">
      <alignment vertical="center"/>
    </xf>
    <xf numFmtId="0" fontId="17" fillId="0" borderId="41" xfId="0" applyNumberFormat="1" applyFont="1" applyFill="1" applyBorder="1" applyAlignment="1">
      <alignment horizontal="center" vertical="center"/>
    </xf>
    <xf numFmtId="0" fontId="24" fillId="0" borderId="0" xfId="66" applyFont="1" applyFill="1" applyBorder="1" applyAlignment="1">
      <alignment horizontal="center" vertical="center"/>
    </xf>
    <xf numFmtId="0" fontId="15" fillId="0" borderId="0" xfId="0" applyNumberFormat="1" applyFont="1" applyFill="1" applyAlignment="1">
      <alignment vertical="center"/>
    </xf>
    <xf numFmtId="0" fontId="17" fillId="0" borderId="0" xfId="0" applyNumberFormat="1" applyFont="1" applyAlignment="1">
      <alignment vertical="center"/>
    </xf>
    <xf numFmtId="0" fontId="17" fillId="0" borderId="0" xfId="0" applyFont="1" applyAlignment="1">
      <alignment vertical="center"/>
    </xf>
    <xf numFmtId="0" fontId="17" fillId="0" borderId="0" xfId="0" applyFont="1" applyFill="1" applyAlignment="1">
      <alignment vertical="center"/>
    </xf>
    <xf numFmtId="0" fontId="17" fillId="0" borderId="41" xfId="0" applyNumberFormat="1" applyFont="1" applyFill="1" applyBorder="1" applyAlignment="1">
      <alignment horizontal="center" vertical="center" wrapText="1"/>
    </xf>
    <xf numFmtId="0" fontId="17" fillId="17" borderId="41" xfId="0" applyNumberFormat="1" applyFont="1" applyFill="1" applyBorder="1" applyAlignment="1">
      <alignment horizontal="center" vertical="center"/>
    </xf>
    <xf numFmtId="0" fontId="17" fillId="17" borderId="41" xfId="0" applyNumberFormat="1" applyFont="1" applyFill="1" applyBorder="1" applyAlignment="1">
      <alignment horizontal="center" vertical="center" wrapText="1"/>
    </xf>
    <xf numFmtId="0" fontId="17" fillId="14" borderId="41" xfId="0" applyNumberFormat="1" applyFont="1" applyFill="1" applyBorder="1" applyAlignment="1">
      <alignment horizontal="center" vertical="center" wrapText="1"/>
    </xf>
    <xf numFmtId="0" fontId="17" fillId="7" borderId="41" xfId="0" applyNumberFormat="1" applyFont="1" applyFill="1" applyBorder="1" applyAlignment="1">
      <alignment horizontal="center" vertical="center" wrapText="1"/>
    </xf>
    <xf numFmtId="0" fontId="17" fillId="17" borderId="41" xfId="0" applyNumberFormat="1" applyFont="1" applyFill="1" applyBorder="1" applyAlignment="1">
      <alignment horizontal="center" vertical="center"/>
    </xf>
    <xf numFmtId="0" fontId="17" fillId="7" borderId="41" xfId="0" applyNumberFormat="1" applyFont="1" applyFill="1" applyBorder="1" applyAlignment="1">
      <alignment horizontal="center" vertical="center"/>
    </xf>
    <xf numFmtId="0" fontId="72" fillId="0" borderId="0" xfId="66" applyFont="1" applyFill="1" applyBorder="1" applyAlignment="1">
      <alignment horizontal="center" vertical="center"/>
    </xf>
    <xf numFmtId="0" fontId="73" fillId="0" borderId="0" xfId="66" applyFont="1" applyFill="1" applyBorder="1" applyAlignment="1">
      <alignment horizontal="center" vertical="center"/>
    </xf>
    <xf numFmtId="0" fontId="24" fillId="0" borderId="0" xfId="66" applyFont="1" applyFill="1" applyBorder="1" applyAlignment="1">
      <alignment horizontal="center" vertical="center"/>
    </xf>
    <xf numFmtId="0" fontId="17" fillId="0" borderId="0"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wrapText="1"/>
    </xf>
    <xf numFmtId="0" fontId="17" fillId="0" borderId="0" xfId="0" quotePrefix="1" applyNumberFormat="1" applyFont="1" applyFill="1" applyBorder="1" applyAlignment="1">
      <alignment horizontal="center" vertical="center"/>
    </xf>
    <xf numFmtId="0" fontId="17" fillId="0" borderId="0" xfId="0" quotePrefix="1" applyNumberFormat="1" applyFont="1" applyFill="1" applyBorder="1" applyAlignment="1">
      <alignment horizontal="center" vertical="center" wrapText="1"/>
    </xf>
    <xf numFmtId="0" fontId="17" fillId="18" borderId="41" xfId="0" applyNumberFormat="1" applyFont="1" applyFill="1" applyBorder="1" applyAlignment="1">
      <alignment horizontal="center" vertical="center"/>
    </xf>
    <xf numFmtId="0" fontId="17" fillId="18" borderId="41" xfId="0" applyNumberFormat="1" applyFont="1" applyFill="1" applyBorder="1" applyAlignment="1">
      <alignment horizontal="center" vertical="center" wrapText="1"/>
    </xf>
    <xf numFmtId="0" fontId="17" fillId="18" borderId="41" xfId="0" applyNumberFormat="1" applyFont="1" applyFill="1" applyBorder="1" applyAlignment="1">
      <alignment horizontal="center" vertical="center"/>
    </xf>
    <xf numFmtId="0" fontId="72" fillId="0" borderId="41" xfId="66" applyFont="1" applyFill="1" applyBorder="1" applyAlignment="1">
      <alignment horizontal="center" vertical="center"/>
    </xf>
    <xf numFmtId="0" fontId="73" fillId="0" borderId="41" xfId="66" applyFont="1" applyFill="1" applyBorder="1" applyAlignment="1">
      <alignment horizontal="center" vertical="center"/>
    </xf>
    <xf numFmtId="0" fontId="25" fillId="0" borderId="0" xfId="66" applyFont="1" applyFill="1" applyAlignment="1"/>
    <xf numFmtId="0" fontId="0" fillId="0" borderId="0" xfId="0" applyFill="1" applyAlignment="1"/>
    <xf numFmtId="0" fontId="0" fillId="0" borderId="0" xfId="0" applyFill="1" applyAlignment="1">
      <alignment horizontal="center"/>
    </xf>
    <xf numFmtId="0" fontId="26" fillId="0" borderId="41" xfId="0" applyNumberFormat="1" applyFont="1" applyFill="1" applyBorder="1" applyAlignment="1">
      <alignment horizontal="center" vertical="center" wrapText="1"/>
    </xf>
    <xf numFmtId="0" fontId="59" fillId="0" borderId="41" xfId="0" applyNumberFormat="1" applyFont="1" applyFill="1" applyBorder="1" applyAlignment="1">
      <alignment horizontal="center" vertical="center"/>
    </xf>
    <xf numFmtId="0" fontId="59" fillId="17" borderId="41" xfId="0" applyNumberFormat="1" applyFont="1" applyFill="1" applyBorder="1" applyAlignment="1">
      <alignment horizontal="center" vertical="center"/>
    </xf>
    <xf numFmtId="0" fontId="17" fillId="13" borderId="41" xfId="0" applyNumberFormat="1" applyFont="1" applyFill="1" applyBorder="1" applyAlignment="1">
      <alignment horizontal="center" vertical="center" wrapText="1"/>
    </xf>
    <xf numFmtId="0" fontId="2" fillId="0" borderId="41" xfId="92" applyBorder="1" applyAlignment="1">
      <alignment horizontal="center" vertical="center"/>
    </xf>
    <xf numFmtId="0" fontId="2" fillId="0" borderId="41" xfId="92" applyBorder="1" applyAlignment="1">
      <alignment horizontal="center"/>
    </xf>
    <xf numFmtId="0" fontId="2" fillId="0" borderId="0" xfId="92"/>
    <xf numFmtId="49" fontId="2" fillId="0" borderId="41" xfId="92" applyNumberFormat="1" applyBorder="1"/>
    <xf numFmtId="0" fontId="2" fillId="0" borderId="0" xfId="92" applyAlignment="1">
      <alignment horizontal="center"/>
    </xf>
    <xf numFmtId="0" fontId="2" fillId="0" borderId="151" xfId="92" applyBorder="1" applyAlignment="1">
      <alignment horizontal="center"/>
    </xf>
    <xf numFmtId="0" fontId="2" fillId="0" borderId="22" xfId="92" applyBorder="1"/>
    <xf numFmtId="0" fontId="2" fillId="9" borderId="41" xfId="92" applyFill="1" applyBorder="1" applyAlignment="1">
      <alignment horizontal="center"/>
    </xf>
    <xf numFmtId="0" fontId="2" fillId="9" borderId="41" xfId="92" applyFill="1" applyBorder="1" applyAlignment="1">
      <alignment horizontal="center" vertical="center"/>
    </xf>
    <xf numFmtId="0" fontId="2" fillId="18" borderId="41" xfId="92" applyFill="1" applyBorder="1" applyAlignment="1">
      <alignment horizontal="center" vertical="center"/>
    </xf>
    <xf numFmtId="0" fontId="2" fillId="18" borderId="41" xfId="92" applyFill="1" applyBorder="1" applyAlignment="1">
      <alignment horizontal="center"/>
    </xf>
    <xf numFmtId="0" fontId="2" fillId="9" borderId="41" xfId="92" applyNumberFormat="1" applyFill="1" applyBorder="1" applyAlignment="1">
      <alignment horizontal="center"/>
    </xf>
    <xf numFmtId="0" fontId="2" fillId="18" borderId="41" xfId="92" applyNumberFormat="1" applyFill="1" applyBorder="1" applyAlignment="1">
      <alignment horizontal="center"/>
    </xf>
    <xf numFmtId="0" fontId="26"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xf>
    <xf numFmtId="0" fontId="17" fillId="18" borderId="41" xfId="0" applyNumberFormat="1" applyFont="1" applyFill="1" applyBorder="1" applyAlignment="1">
      <alignment horizontal="center" vertical="center" wrapText="1"/>
    </xf>
    <xf numFmtId="0" fontId="17" fillId="7" borderId="41" xfId="0" applyFont="1" applyFill="1" applyBorder="1" applyAlignment="1">
      <alignment horizontal="center" vertical="center" wrapText="1"/>
    </xf>
    <xf numFmtId="168" fontId="20" fillId="0" borderId="0" xfId="71" applyNumberFormat="1" applyFont="1" applyFill="1" applyBorder="1" applyAlignment="1">
      <alignment horizontal="center" vertical="center"/>
    </xf>
    <xf numFmtId="9" fontId="18" fillId="0" borderId="0" xfId="68" applyFont="1" applyFill="1" applyBorder="1" applyAlignment="1">
      <alignment horizontal="center" vertical="center"/>
    </xf>
    <xf numFmtId="9" fontId="65" fillId="0" borderId="0" xfId="68" applyFont="1" applyFill="1" applyBorder="1" applyAlignment="1">
      <alignment horizontal="center" vertical="center" wrapText="1"/>
    </xf>
    <xf numFmtId="168" fontId="61" fillId="23" borderId="0" xfId="0" applyNumberFormat="1" applyFont="1" applyFill="1" applyBorder="1" applyAlignment="1">
      <alignment horizontal="center" vertical="top" wrapText="1"/>
    </xf>
    <xf numFmtId="0" fontId="41" fillId="0" borderId="0" xfId="0" applyFont="1" applyBorder="1" applyAlignment="1">
      <alignment horizontal="center" vertical="center"/>
    </xf>
    <xf numFmtId="0" fontId="18" fillId="23" borderId="0" xfId="0" applyFont="1" applyFill="1" applyBorder="1" applyAlignment="1">
      <alignment horizontal="center" vertical="center"/>
    </xf>
    <xf numFmtId="0" fontId="15" fillId="0" borderId="41" xfId="0" applyFont="1" applyFill="1" applyBorder="1" applyAlignment="1">
      <alignment horizontal="center"/>
    </xf>
    <xf numFmtId="0" fontId="41" fillId="0" borderId="41" xfId="0" applyFont="1" applyFill="1" applyBorder="1" applyAlignment="1">
      <alignment horizontal="center" vertical="center"/>
    </xf>
    <xf numFmtId="0" fontId="15" fillId="0" borderId="41" xfId="0" applyFont="1" applyFill="1" applyBorder="1"/>
    <xf numFmtId="0" fontId="0" fillId="0" borderId="41" xfId="0" applyFill="1" applyBorder="1"/>
    <xf numFmtId="3" fontId="41" fillId="0" borderId="41" xfId="0" applyNumberFormat="1" applyFont="1" applyFill="1" applyBorder="1" applyAlignment="1">
      <alignment horizontal="center" vertical="center"/>
    </xf>
    <xf numFmtId="3" fontId="15" fillId="0" borderId="41" xfId="0" applyNumberFormat="1" applyFont="1" applyFill="1" applyBorder="1" applyAlignment="1">
      <alignment horizontal="center"/>
    </xf>
    <xf numFmtId="3" fontId="0" fillId="0" borderId="41" xfId="0" applyNumberFormat="1" applyFill="1" applyBorder="1" applyAlignment="1">
      <alignment horizontal="center"/>
    </xf>
    <xf numFmtId="0" fontId="0" fillId="0" borderId="41" xfId="0" applyFill="1" applyBorder="1" applyAlignment="1">
      <alignment horizontal="center"/>
    </xf>
    <xf numFmtId="0" fontId="41" fillId="0" borderId="41" xfId="0" quotePrefix="1" applyFont="1" applyFill="1" applyBorder="1" applyAlignment="1">
      <alignment horizontal="center" vertical="center"/>
    </xf>
    <xf numFmtId="0" fontId="15" fillId="0" borderId="41" xfId="32" applyFont="1" applyFill="1" applyBorder="1" applyAlignment="1">
      <alignment horizontal="center" vertical="center"/>
    </xf>
    <xf numFmtId="0" fontId="15" fillId="0" borderId="41" xfId="32" applyFont="1" applyBorder="1" applyAlignment="1">
      <alignment horizontal="center" vertical="center"/>
    </xf>
    <xf numFmtId="0" fontId="15" fillId="0" borderId="41" xfId="32" applyFont="1" applyBorder="1" applyAlignment="1">
      <alignment horizontal="center"/>
    </xf>
    <xf numFmtId="0" fontId="15" fillId="0" borderId="41" xfId="32" applyFont="1" applyBorder="1" applyAlignment="1">
      <alignment vertical="center"/>
    </xf>
    <xf numFmtId="3" fontId="15" fillId="0" borderId="41" xfId="32" applyNumberFormat="1" applyFont="1" applyBorder="1" applyAlignment="1">
      <alignment horizontal="center"/>
    </xf>
    <xf numFmtId="3" fontId="15" fillId="9" borderId="41" xfId="32" applyNumberFormat="1" applyFont="1" applyFill="1" applyBorder="1" applyAlignment="1">
      <alignment horizontal="center"/>
    </xf>
    <xf numFmtId="0" fontId="15" fillId="9" borderId="41" xfId="32" applyFont="1" applyFill="1" applyBorder="1" applyAlignment="1">
      <alignment horizontal="center"/>
    </xf>
    <xf numFmtId="1" fontId="15" fillId="0" borderId="41" xfId="32" applyNumberFormat="1" applyFont="1" applyBorder="1" applyAlignment="1">
      <alignment horizontal="center"/>
    </xf>
    <xf numFmtId="3" fontId="15" fillId="0" borderId="41" xfId="32" applyNumberFormat="1" applyFont="1" applyBorder="1" applyAlignment="1">
      <alignment horizontal="center" vertical="center"/>
    </xf>
    <xf numFmtId="1" fontId="15" fillId="0" borderId="41" xfId="32" applyNumberFormat="1" applyFont="1" applyBorder="1" applyAlignment="1">
      <alignment horizontal="center" vertical="center"/>
    </xf>
    <xf numFmtId="1" fontId="17" fillId="0" borderId="41" xfId="0" applyNumberFormat="1" applyFont="1" applyFill="1" applyBorder="1" applyAlignment="1">
      <alignment horizontal="center" vertical="center"/>
    </xf>
    <xf numFmtId="0" fontId="1" fillId="0" borderId="0" xfId="93" applyAlignment="1">
      <alignment wrapText="1"/>
    </xf>
    <xf numFmtId="49" fontId="1" fillId="0" borderId="0" xfId="93" applyNumberFormat="1"/>
    <xf numFmtId="0" fontId="1" fillId="0" borderId="0" xfId="93"/>
    <xf numFmtId="0" fontId="18" fillId="0" borderId="41" xfId="18" applyBorder="1" applyAlignment="1">
      <alignment horizontal="center" vertical="center"/>
    </xf>
    <xf numFmtId="3" fontId="18" fillId="0" borderId="41" xfId="18" applyNumberFormat="1" applyBorder="1" applyAlignment="1">
      <alignment horizontal="center" vertical="center"/>
    </xf>
    <xf numFmtId="1" fontId="18" fillId="0" borderId="41" xfId="18" applyNumberFormat="1" applyBorder="1" applyAlignment="1">
      <alignment horizontal="center" vertical="center"/>
    </xf>
    <xf numFmtId="0" fontId="18" fillId="0" borderId="151" xfId="18" applyBorder="1" applyAlignment="1">
      <alignment horizontal="center" vertical="center"/>
    </xf>
    <xf numFmtId="1" fontId="18" fillId="0" borderId="151" xfId="18" applyNumberFormat="1" applyBorder="1" applyAlignment="1">
      <alignment horizontal="center" vertical="center"/>
    </xf>
    <xf numFmtId="1" fontId="18" fillId="0" borderId="41" xfId="18" applyNumberFormat="1" applyBorder="1" applyAlignment="1">
      <alignment horizontal="center"/>
    </xf>
    <xf numFmtId="164" fontId="18" fillId="0" borderId="41" xfId="18" applyNumberFormat="1" applyBorder="1" applyAlignment="1">
      <alignment horizontal="center" vertical="center"/>
    </xf>
    <xf numFmtId="0" fontId="18" fillId="3" borderId="0" xfId="18" applyFill="1" applyAlignment="1">
      <alignment horizontal="left"/>
    </xf>
    <xf numFmtId="0" fontId="18" fillId="0" borderId="0" xfId="18" applyAlignment="1">
      <alignment horizontal="left"/>
    </xf>
    <xf numFmtId="0" fontId="18" fillId="0" borderId="0" xfId="18" applyAlignment="1">
      <alignment horizontal="left" vertical="center"/>
    </xf>
    <xf numFmtId="0" fontId="18" fillId="0" borderId="41" xfId="18" applyBorder="1" applyAlignment="1">
      <alignment horizontal="left" vertical="center"/>
    </xf>
    <xf numFmtId="164" fontId="18" fillId="0" borderId="41" xfId="18" applyNumberFormat="1" applyBorder="1" applyAlignment="1">
      <alignment horizontal="left" vertical="center"/>
    </xf>
    <xf numFmtId="0" fontId="30" fillId="0" borderId="102" xfId="93" applyFont="1" applyBorder="1" applyAlignment="1">
      <alignment horizontal="center" vertical="center" wrapText="1"/>
    </xf>
    <xf numFmtId="164" fontId="30" fillId="0" borderId="30" xfId="93" applyNumberFormat="1" applyFont="1" applyBorder="1" applyAlignment="1">
      <alignment horizontal="center" vertical="center" wrapText="1"/>
    </xf>
    <xf numFmtId="0" fontId="29" fillId="0" borderId="6" xfId="93" applyFont="1" applyBorder="1" applyAlignment="1">
      <alignment horizontal="center" vertical="center" wrapText="1"/>
    </xf>
    <xf numFmtId="164" fontId="29" fillId="0" borderId="3" xfId="93" applyNumberFormat="1" applyFont="1" applyBorder="1" applyAlignment="1">
      <alignment horizontal="center" vertical="center" wrapText="1"/>
    </xf>
    <xf numFmtId="0" fontId="1" fillId="0" borderId="0" xfId="93" applyAlignment="1">
      <alignment horizontal="center"/>
    </xf>
    <xf numFmtId="0" fontId="29" fillId="0" borderId="6" xfId="93" applyFont="1" applyBorder="1" applyAlignment="1">
      <alignment horizontal="left" vertical="center" wrapText="1"/>
    </xf>
    <xf numFmtId="0" fontId="29" fillId="0" borderId="32" xfId="93" applyFont="1" applyFill="1" applyBorder="1" applyAlignment="1">
      <alignment horizontal="center" vertical="center" wrapText="1"/>
    </xf>
    <xf numFmtId="164" fontId="1" fillId="0" borderId="0" xfId="93" applyNumberFormat="1"/>
    <xf numFmtId="0" fontId="29" fillId="9" borderId="6" xfId="93" applyFont="1" applyFill="1" applyBorder="1" applyAlignment="1">
      <alignment horizontal="center" vertical="center" wrapText="1"/>
    </xf>
    <xf numFmtId="164" fontId="29" fillId="9" borderId="3" xfId="93" applyNumberFormat="1" applyFont="1" applyFill="1" applyBorder="1" applyAlignment="1">
      <alignment horizontal="center" vertical="center" wrapText="1"/>
    </xf>
    <xf numFmtId="0" fontId="18" fillId="0" borderId="152" xfId="18" applyBorder="1" applyAlignment="1">
      <alignment horizontal="center" vertical="center"/>
    </xf>
    <xf numFmtId="0" fontId="66" fillId="3" borderId="0" xfId="90" quotePrefix="1" applyNumberFormat="1" applyFill="1"/>
    <xf numFmtId="0" fontId="66" fillId="3" borderId="41" xfId="90" quotePrefix="1" applyNumberFormat="1" applyFill="1" applyBorder="1" applyAlignment="1">
      <alignment horizontal="center" vertical="center"/>
    </xf>
    <xf numFmtId="0" fontId="66" fillId="3" borderId="41" xfId="90" quotePrefix="1" applyNumberFormat="1" applyFill="1" applyBorder="1" applyAlignment="1">
      <alignment vertical="center"/>
    </xf>
    <xf numFmtId="0" fontId="66" fillId="3" borderId="41" xfId="90" applyNumberFormat="1" applyFill="1" applyBorder="1" applyAlignment="1">
      <alignment horizontal="center" vertical="center"/>
    </xf>
    <xf numFmtId="0" fontId="66" fillId="3" borderId="41" xfId="90" applyFill="1" applyBorder="1" applyAlignment="1">
      <alignment horizontal="center" vertical="center"/>
    </xf>
    <xf numFmtId="0" fontId="66" fillId="3" borderId="0" xfId="90" applyFill="1" applyAlignment="1">
      <alignment vertical="center"/>
    </xf>
    <xf numFmtId="164" fontId="18" fillId="0" borderId="152" xfId="18" applyNumberFormat="1" applyBorder="1" applyAlignment="1">
      <alignment horizontal="center" vertical="center"/>
    </xf>
    <xf numFmtId="3" fontId="18" fillId="0" borderId="171" xfId="0" applyNumberFormat="1" applyFont="1" applyFill="1" applyBorder="1" applyAlignment="1">
      <alignment vertical="center" wrapText="1"/>
    </xf>
    <xf numFmtId="0" fontId="18" fillId="0" borderId="172" xfId="0" applyFont="1" applyFill="1" applyBorder="1" applyAlignment="1">
      <alignment horizontal="center" vertical="center" wrapText="1"/>
    </xf>
    <xf numFmtId="0" fontId="18" fillId="0" borderId="171" xfId="0" applyFont="1" applyFill="1" applyBorder="1" applyAlignment="1">
      <alignment horizontal="center" vertical="center" wrapText="1"/>
    </xf>
    <xf numFmtId="0" fontId="18" fillId="0" borderId="173" xfId="0" applyFont="1" applyFill="1" applyBorder="1" applyAlignment="1">
      <alignment horizontal="center" vertical="center" wrapText="1"/>
    </xf>
    <xf numFmtId="0" fontId="18" fillId="0" borderId="174" xfId="0" applyFont="1" applyFill="1" applyBorder="1" applyAlignment="1">
      <alignment horizontal="center" vertical="center" wrapText="1"/>
    </xf>
    <xf numFmtId="0" fontId="17" fillId="0" borderId="0" xfId="0" applyNumberFormat="1" applyFont="1" applyFill="1" applyBorder="1" applyAlignment="1">
      <alignment horizontal="center" vertical="center"/>
    </xf>
    <xf numFmtId="0" fontId="66" fillId="0" borderId="0" xfId="90" applyAlignment="1">
      <alignment horizontal="center"/>
    </xf>
    <xf numFmtId="0" fontId="17" fillId="0" borderId="0" xfId="0" applyNumberFormat="1" applyFont="1" applyFill="1" applyBorder="1" applyAlignment="1">
      <alignment horizontal="center" vertical="center"/>
    </xf>
    <xf numFmtId="0" fontId="66" fillId="0" borderId="41" xfId="90" applyBorder="1" applyAlignment="1">
      <alignment horizontal="center" vertical="center" wrapText="1"/>
    </xf>
    <xf numFmtId="0" fontId="66" fillId="11" borderId="41" xfId="90" applyFill="1" applyBorder="1"/>
    <xf numFmtId="0" fontId="18" fillId="11" borderId="41" xfId="90" applyFont="1" applyFill="1" applyBorder="1" applyAlignment="1">
      <alignment horizontal="center" vertical="center"/>
    </xf>
    <xf numFmtId="0" fontId="15" fillId="0" borderId="0" xfId="0" applyNumberFormat="1" applyFont="1" applyFill="1" applyBorder="1" applyAlignment="1">
      <alignment horizontal="center" vertical="center"/>
    </xf>
    <xf numFmtId="166" fontId="59" fillId="13" borderId="41" xfId="0" applyNumberFormat="1" applyFont="1" applyFill="1" applyBorder="1" applyAlignment="1">
      <alignment horizontal="center" vertical="center"/>
    </xf>
    <xf numFmtId="166" fontId="59" fillId="0" borderId="41" xfId="0" applyNumberFormat="1" applyFont="1" applyFill="1" applyBorder="1" applyAlignment="1">
      <alignment horizontal="center" vertical="center"/>
    </xf>
    <xf numFmtId="166" fontId="59" fillId="14" borderId="41" xfId="0" applyNumberFormat="1" applyFont="1" applyFill="1" applyBorder="1" applyAlignment="1">
      <alignment horizontal="center" vertical="center"/>
    </xf>
    <xf numFmtId="166" fontId="59" fillId="7" borderId="41" xfId="0" applyNumberFormat="1" applyFont="1" applyFill="1" applyBorder="1" applyAlignment="1">
      <alignment horizontal="center" vertical="center"/>
    </xf>
    <xf numFmtId="166" fontId="59" fillId="18" borderId="41" xfId="0" applyNumberFormat="1" applyFont="1" applyFill="1" applyBorder="1" applyAlignment="1">
      <alignment horizontal="center" vertical="center"/>
    </xf>
    <xf numFmtId="0" fontId="25" fillId="0" borderId="0" xfId="66" applyNumberFormat="1" applyFont="1" applyFill="1" applyAlignment="1"/>
    <xf numFmtId="0" fontId="0" fillId="0" borderId="0" xfId="0" applyNumberFormat="1" applyFill="1" applyAlignment="1"/>
    <xf numFmtId="0" fontId="24" fillId="0" borderId="0" xfId="66" applyNumberFormat="1" applyFont="1" applyFill="1" applyBorder="1" applyAlignment="1">
      <alignment horizontal="center" vertical="center"/>
    </xf>
    <xf numFmtId="0" fontId="16" fillId="0" borderId="0" xfId="0" applyNumberFormat="1" applyFont="1" applyFill="1" applyBorder="1" applyAlignment="1">
      <alignment horizontal="center" vertical="center"/>
    </xf>
    <xf numFmtId="1" fontId="59" fillId="0" borderId="41"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0" fontId="24" fillId="0" borderId="0" xfId="66" applyFont="1" applyFill="1" applyBorder="1" applyAlignment="1">
      <alignment horizontal="center" vertical="center"/>
    </xf>
    <xf numFmtId="0" fontId="0" fillId="0" borderId="0" xfId="0" applyFill="1" applyBorder="1" applyAlignment="1"/>
    <xf numFmtId="0" fontId="15" fillId="0" borderId="0" xfId="0" applyNumberFormat="1" applyFont="1" applyFill="1" applyBorder="1" applyAlignment="1">
      <alignment vertical="center"/>
    </xf>
    <xf numFmtId="0" fontId="15" fillId="0" borderId="0" xfId="0" applyNumberFormat="1" applyFont="1" applyFill="1" applyBorder="1"/>
    <xf numFmtId="0" fontId="17" fillId="0" borderId="41" xfId="0" applyFont="1" applyFill="1" applyBorder="1" applyAlignment="1">
      <alignment horizontal="center" vertical="center" wrapText="1"/>
    </xf>
    <xf numFmtId="0" fontId="59" fillId="0" borderId="41" xfId="0" applyNumberFormat="1" applyFont="1" applyFill="1" applyBorder="1" applyAlignment="1">
      <alignment horizontal="center" vertical="center" wrapText="1"/>
    </xf>
    <xf numFmtId="16" fontId="73" fillId="0" borderId="41" xfId="66" applyNumberFormat="1" applyFont="1" applyFill="1" applyBorder="1" applyAlignment="1">
      <alignment horizontal="center" vertical="center" wrapText="1"/>
    </xf>
    <xf numFmtId="0" fontId="73" fillId="0" borderId="41" xfId="66" applyFont="1" applyFill="1" applyBorder="1" applyAlignment="1">
      <alignment horizontal="center" vertical="center" wrapText="1"/>
    </xf>
    <xf numFmtId="0" fontId="38" fillId="0" borderId="0" xfId="65" applyFont="1" applyFill="1" applyBorder="1" applyAlignment="1">
      <alignment horizontal="center" vertical="center"/>
    </xf>
    <xf numFmtId="0" fontId="1" fillId="0" borderId="0" xfId="93" quotePrefix="1"/>
    <xf numFmtId="0" fontId="17" fillId="0" borderId="0" xfId="0" applyNumberFormat="1" applyFont="1" applyFill="1" applyBorder="1" applyAlignment="1">
      <alignment horizontal="center" vertical="center"/>
    </xf>
    <xf numFmtId="0" fontId="24" fillId="0" borderId="0" xfId="66" applyFont="1" applyFill="1" applyBorder="1" applyAlignment="1">
      <alignment horizontal="center" vertical="center"/>
    </xf>
    <xf numFmtId="0" fontId="7" fillId="0" borderId="0" xfId="65" applyFont="1" applyFill="1"/>
    <xf numFmtId="0" fontId="38" fillId="0" borderId="0" xfId="65" applyFont="1" applyFill="1" applyBorder="1" applyAlignment="1">
      <alignment horizontal="center" vertical="center"/>
    </xf>
    <xf numFmtId="0" fontId="74" fillId="0" borderId="41" xfId="67" applyFont="1" applyFill="1" applyBorder="1" applyAlignment="1" applyProtection="1">
      <alignment horizontal="center" vertical="center"/>
    </xf>
    <xf numFmtId="0" fontId="36" fillId="27" borderId="41" xfId="66" applyFont="1" applyFill="1" applyBorder="1" applyAlignment="1">
      <alignment horizontal="center" vertical="center"/>
    </xf>
    <xf numFmtId="0" fontId="24" fillId="0" borderId="0" xfId="66" applyFont="1" applyFill="1" applyBorder="1" applyAlignment="1">
      <alignment horizontal="center" vertical="center"/>
    </xf>
    <xf numFmtId="0" fontId="24" fillId="0" borderId="154" xfId="66" applyFont="1" applyFill="1" applyBorder="1" applyAlignment="1">
      <alignment horizontal="center" vertical="center"/>
    </xf>
    <xf numFmtId="0" fontId="24" fillId="9" borderId="41" xfId="66" applyFont="1" applyFill="1" applyBorder="1" applyAlignment="1">
      <alignment horizontal="center" vertical="center"/>
    </xf>
    <xf numFmtId="0" fontId="35" fillId="25" borderId="41" xfId="66" applyFont="1" applyFill="1" applyBorder="1" applyAlignment="1">
      <alignment horizontal="center" vertical="center" wrapText="1"/>
    </xf>
    <xf numFmtId="0" fontId="35" fillId="25" borderId="151" xfId="66" applyFont="1" applyFill="1" applyBorder="1" applyAlignment="1">
      <alignment horizontal="center" vertical="center" wrapText="1"/>
    </xf>
    <xf numFmtId="0" fontId="35" fillId="26" borderId="41" xfId="66" applyFont="1" applyFill="1" applyBorder="1" applyAlignment="1">
      <alignment horizontal="center" vertical="center" wrapText="1"/>
    </xf>
    <xf numFmtId="0" fontId="35" fillId="26" borderId="41" xfId="66" applyFont="1" applyFill="1" applyBorder="1" applyAlignment="1">
      <alignment horizontal="center" vertical="center"/>
    </xf>
    <xf numFmtId="0" fontId="17" fillId="0" borderId="0" xfId="0"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xf>
    <xf numFmtId="0" fontId="17" fillId="14" borderId="41" xfId="0" applyNumberFormat="1" applyFont="1" applyFill="1" applyBorder="1" applyAlignment="1">
      <alignment horizontal="center" vertical="center"/>
    </xf>
    <xf numFmtId="0" fontId="24" fillId="14" borderId="41" xfId="66" applyFont="1" applyFill="1" applyBorder="1" applyAlignment="1">
      <alignment horizontal="center" vertical="center"/>
    </xf>
    <xf numFmtId="0" fontId="17" fillId="13" borderId="41" xfId="0" applyNumberFormat="1" applyFont="1" applyFill="1" applyBorder="1" applyAlignment="1">
      <alignment horizontal="center" vertical="center"/>
    </xf>
    <xf numFmtId="0" fontId="24" fillId="7" borderId="41" xfId="66" applyFont="1" applyFill="1" applyBorder="1" applyAlignment="1">
      <alignment horizontal="center" vertical="center"/>
    </xf>
    <xf numFmtId="0" fontId="17" fillId="7" borderId="19" xfId="0" applyNumberFormat="1" applyFont="1" applyFill="1" applyBorder="1" applyAlignment="1">
      <alignment horizontal="center" vertical="center"/>
    </xf>
    <xf numFmtId="0" fontId="17" fillId="7" borderId="22" xfId="0" applyNumberFormat="1" applyFont="1" applyFill="1" applyBorder="1" applyAlignment="1">
      <alignment horizontal="center" vertical="center"/>
    </xf>
    <xf numFmtId="0" fontId="24" fillId="18" borderId="41" xfId="66" applyFont="1" applyFill="1" applyBorder="1" applyAlignment="1">
      <alignment horizontal="center" vertical="center"/>
    </xf>
    <xf numFmtId="0" fontId="17" fillId="7" borderId="19" xfId="0" applyNumberFormat="1" applyFont="1" applyFill="1" applyBorder="1" applyAlignment="1">
      <alignment horizontal="center" vertical="center" wrapText="1"/>
    </xf>
    <xf numFmtId="0" fontId="17" fillId="7" borderId="22" xfId="0" applyNumberFormat="1" applyFont="1" applyFill="1" applyBorder="1" applyAlignment="1">
      <alignment horizontal="center" vertical="center" wrapText="1"/>
    </xf>
    <xf numFmtId="166" fontId="59" fillId="7" borderId="19" xfId="0" applyNumberFormat="1" applyFont="1" applyFill="1" applyBorder="1" applyAlignment="1">
      <alignment horizontal="center" vertical="center"/>
    </xf>
    <xf numFmtId="166" fontId="59" fillId="7" borderId="22" xfId="0" applyNumberFormat="1" applyFont="1" applyFill="1" applyBorder="1" applyAlignment="1">
      <alignment horizontal="center" vertical="center"/>
    </xf>
    <xf numFmtId="0" fontId="17" fillId="18" borderId="41" xfId="0" applyNumberFormat="1" applyFont="1" applyFill="1" applyBorder="1" applyAlignment="1">
      <alignment horizontal="center" vertical="center"/>
    </xf>
    <xf numFmtId="0" fontId="17" fillId="18" borderId="41" xfId="0" applyNumberFormat="1" applyFont="1" applyFill="1" applyBorder="1" applyAlignment="1">
      <alignment horizontal="center" vertical="center" wrapText="1"/>
    </xf>
    <xf numFmtId="166" fontId="59" fillId="18" borderId="41" xfId="0" applyNumberFormat="1" applyFont="1" applyFill="1" applyBorder="1" applyAlignment="1">
      <alignment horizontal="center" vertical="center"/>
    </xf>
    <xf numFmtId="0" fontId="17" fillId="0" borderId="41" xfId="0" applyFont="1" applyFill="1" applyBorder="1" applyAlignment="1">
      <alignment horizontal="center" vertical="center" wrapText="1"/>
    </xf>
    <xf numFmtId="0" fontId="24" fillId="14" borderId="151" xfId="66" applyFont="1" applyFill="1" applyBorder="1" applyAlignment="1">
      <alignment horizontal="center" vertical="center"/>
    </xf>
    <xf numFmtId="0" fontId="24" fillId="14" borderId="83" xfId="66" applyFont="1" applyFill="1" applyBorder="1" applyAlignment="1">
      <alignment horizontal="center" vertical="center"/>
    </xf>
    <xf numFmtId="0" fontId="24" fillId="9" borderId="17" xfId="66" applyFont="1" applyFill="1" applyBorder="1" applyAlignment="1">
      <alignment horizontal="center" vertical="center"/>
    </xf>
    <xf numFmtId="0" fontId="24" fillId="9" borderId="154" xfId="66" applyFont="1" applyFill="1" applyBorder="1" applyAlignment="1">
      <alignment horizontal="center" vertical="center"/>
    </xf>
    <xf numFmtId="0" fontId="1" fillId="0" borderId="0" xfId="93" applyAlignment="1"/>
    <xf numFmtId="0" fontId="18" fillId="23" borderId="159" xfId="0" applyFont="1" applyFill="1" applyBorder="1" applyAlignment="1">
      <alignment horizontal="center" vertical="center"/>
    </xf>
    <xf numFmtId="0" fontId="18" fillId="23" borderId="160" xfId="0" applyFont="1" applyFill="1" applyBorder="1" applyAlignment="1">
      <alignment horizontal="center" vertical="center"/>
    </xf>
    <xf numFmtId="0" fontId="18" fillId="23" borderId="161" xfId="0" applyFont="1" applyFill="1" applyBorder="1" applyAlignment="1">
      <alignment horizontal="center" vertical="center"/>
    </xf>
    <xf numFmtId="0" fontId="42" fillId="0" borderId="0" xfId="0" applyFont="1" applyFill="1" applyBorder="1" applyAlignment="1">
      <alignment horizontal="center"/>
    </xf>
    <xf numFmtId="0" fontId="18" fillId="0" borderId="0" xfId="0" applyFont="1" applyFill="1" applyBorder="1" applyAlignment="1">
      <alignment horizontal="center"/>
    </xf>
    <xf numFmtId="0" fontId="19" fillId="0" borderId="0" xfId="0" applyFont="1" applyFill="1" applyBorder="1" applyAlignment="1">
      <alignment horizontal="center"/>
    </xf>
    <xf numFmtId="0" fontId="20" fillId="0" borderId="0" xfId="0" applyFont="1" applyFill="1" applyBorder="1" applyAlignment="1">
      <alignment horizontal="center"/>
    </xf>
    <xf numFmtId="0" fontId="0" fillId="0" borderId="0" xfId="0" applyFill="1" applyBorder="1" applyAlignment="1">
      <alignment horizontal="center"/>
    </xf>
    <xf numFmtId="0" fontId="42" fillId="0" borderId="35" xfId="0" applyFont="1" applyBorder="1" applyAlignment="1">
      <alignment horizontal="center"/>
    </xf>
    <xf numFmtId="0" fontId="42" fillId="0" borderId="36" xfId="0" applyFont="1" applyBorder="1" applyAlignment="1">
      <alignment horizontal="center"/>
    </xf>
    <xf numFmtId="0" fontId="42" fillId="0" borderId="45" xfId="0" applyFont="1" applyBorder="1" applyAlignment="1">
      <alignment horizontal="center"/>
    </xf>
    <xf numFmtId="0" fontId="20" fillId="0" borderId="13" xfId="0" applyNumberFormat="1" applyFont="1" applyBorder="1" applyAlignment="1">
      <alignment horizontal="center"/>
    </xf>
    <xf numFmtId="0" fontId="20" fillId="0" borderId="14" xfId="0" applyNumberFormat="1" applyFont="1" applyBorder="1" applyAlignment="1">
      <alignment horizontal="center"/>
    </xf>
    <xf numFmtId="0" fontId="20" fillId="0" borderId="42" xfId="0" applyNumberFormat="1" applyFont="1" applyBorder="1" applyAlignment="1">
      <alignment horizontal="center"/>
    </xf>
    <xf numFmtId="0" fontId="42" fillId="0" borderId="43" xfId="0" applyFont="1" applyBorder="1" applyAlignment="1">
      <alignment horizontal="center"/>
    </xf>
    <xf numFmtId="0" fontId="42" fillId="0" borderId="46" xfId="0" applyFont="1" applyBorder="1" applyAlignment="1">
      <alignment horizontal="center"/>
    </xf>
    <xf numFmtId="0" fontId="19" fillId="0" borderId="9"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xf>
    <xf numFmtId="0" fontId="19" fillId="0" borderId="1" xfId="0" applyFont="1" applyBorder="1" applyAlignment="1">
      <alignment horizontal="center"/>
    </xf>
    <xf numFmtId="0" fontId="19" fillId="0" borderId="47" xfId="0" applyFont="1" applyBorder="1" applyAlignment="1">
      <alignment horizontal="center"/>
    </xf>
    <xf numFmtId="0" fontId="42" fillId="0" borderId="48" xfId="0" applyFont="1" applyBorder="1" applyAlignment="1">
      <alignment horizontal="center"/>
    </xf>
    <xf numFmtId="0" fontId="42" fillId="0" borderId="49" xfId="0" applyFont="1" applyBorder="1" applyAlignment="1">
      <alignment horizontal="center"/>
    </xf>
    <xf numFmtId="0" fontId="42" fillId="0" borderId="50" xfId="0" applyFont="1" applyBorder="1" applyAlignment="1">
      <alignment horizontal="center"/>
    </xf>
    <xf numFmtId="0" fontId="19" fillId="0" borderId="25" xfId="0" applyFont="1" applyBorder="1" applyAlignment="1">
      <alignment horizontal="center"/>
    </xf>
    <xf numFmtId="0" fontId="19" fillId="0" borderId="0" xfId="0" applyFont="1" applyBorder="1" applyAlignment="1">
      <alignment horizontal="center"/>
    </xf>
    <xf numFmtId="0" fontId="19" fillId="0" borderId="51" xfId="0" applyFont="1" applyBorder="1" applyAlignment="1">
      <alignment horizontal="center"/>
    </xf>
    <xf numFmtId="168" fontId="61" fillId="23" borderId="154" xfId="0" applyNumberFormat="1" applyFont="1" applyFill="1" applyBorder="1" applyAlignment="1">
      <alignment horizontal="center" vertical="top" wrapText="1"/>
    </xf>
    <xf numFmtId="0" fontId="19" fillId="0" borderId="9" xfId="0" applyFont="1" applyBorder="1" applyAlignment="1">
      <alignment horizontal="center"/>
    </xf>
    <xf numFmtId="0" fontId="19" fillId="0" borderId="2" xfId="0" applyFont="1" applyBorder="1" applyAlignment="1">
      <alignment horizontal="center"/>
    </xf>
    <xf numFmtId="0" fontId="19" fillId="0" borderId="44" xfId="0" applyFont="1" applyBorder="1" applyAlignment="1">
      <alignment horizontal="center"/>
    </xf>
    <xf numFmtId="0" fontId="18" fillId="23" borderId="170" xfId="0" applyFont="1" applyFill="1" applyBorder="1" applyAlignment="1">
      <alignment horizontal="center" vertical="center" wrapText="1"/>
    </xf>
    <xf numFmtId="0" fontId="18" fillId="23" borderId="154" xfId="0" applyFont="1" applyFill="1" applyBorder="1" applyAlignment="1">
      <alignment horizontal="center" vertical="center" wrapText="1"/>
    </xf>
    <xf numFmtId="0" fontId="20" fillId="0" borderId="2" xfId="0" applyFont="1" applyBorder="1" applyAlignment="1">
      <alignment horizontal="center"/>
    </xf>
    <xf numFmtId="0" fontId="20" fillId="0" borderId="11" xfId="0" applyFont="1" applyBorder="1" applyAlignment="1">
      <alignment horizontal="center"/>
    </xf>
    <xf numFmtId="0" fontId="18" fillId="0" borderId="36" xfId="0" applyFont="1" applyBorder="1" applyAlignment="1">
      <alignment horizontal="center"/>
    </xf>
    <xf numFmtId="0" fontId="18" fillId="0" borderId="39" xfId="0" applyFont="1" applyBorder="1" applyAlignment="1">
      <alignment horizontal="center"/>
    </xf>
    <xf numFmtId="0" fontId="20" fillId="0" borderId="1" xfId="0" applyFont="1" applyBorder="1" applyAlignment="1">
      <alignment horizontal="center"/>
    </xf>
    <xf numFmtId="0" fontId="20" fillId="0" borderId="3" xfId="0" applyFont="1" applyBorder="1" applyAlignment="1">
      <alignment horizontal="center"/>
    </xf>
    <xf numFmtId="0" fontId="20" fillId="0" borderId="13"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42" fillId="0" borderId="10" xfId="0" applyFont="1" applyBorder="1" applyAlignment="1">
      <alignment horizontal="center"/>
    </xf>
    <xf numFmtId="0" fontId="0" fillId="0" borderId="6" xfId="0" applyBorder="1" applyAlignment="1">
      <alignment horizontal="center"/>
    </xf>
    <xf numFmtId="168" fontId="18" fillId="0" borderId="16" xfId="0" applyNumberFormat="1" applyFont="1" applyBorder="1" applyAlignment="1">
      <alignment horizontal="center" textRotation="90" wrapText="1"/>
    </xf>
    <xf numFmtId="168" fontId="18" fillId="0" borderId="38" xfId="0" applyNumberFormat="1" applyFont="1" applyBorder="1" applyAlignment="1">
      <alignment horizontal="center" textRotation="90" wrapText="1"/>
    </xf>
    <xf numFmtId="0" fontId="32" fillId="0" borderId="9" xfId="32" applyFont="1" applyBorder="1" applyAlignment="1">
      <alignment horizontal="center"/>
    </xf>
    <xf numFmtId="0" fontId="32" fillId="0" borderId="2" xfId="32" applyFont="1" applyBorder="1" applyAlignment="1">
      <alignment horizontal="center"/>
    </xf>
    <xf numFmtId="0" fontId="32" fillId="0" borderId="44" xfId="32" applyFont="1" applyBorder="1" applyAlignment="1">
      <alignment horizontal="center"/>
    </xf>
    <xf numFmtId="0" fontId="19" fillId="0" borderId="9" xfId="32" applyFont="1" applyBorder="1" applyAlignment="1">
      <alignment horizontal="center"/>
    </xf>
    <xf numFmtId="0" fontId="20" fillId="0" borderId="2" xfId="32" applyFont="1" applyBorder="1" applyAlignment="1">
      <alignment horizontal="center"/>
    </xf>
    <xf numFmtId="0" fontId="20" fillId="0" borderId="11" xfId="32" applyFont="1" applyBorder="1" applyAlignment="1">
      <alignment horizontal="center"/>
    </xf>
    <xf numFmtId="0" fontId="43" fillId="0" borderId="35" xfId="32" applyFont="1" applyBorder="1" applyAlignment="1">
      <alignment horizontal="center"/>
    </xf>
    <xf numFmtId="0" fontId="43" fillId="0" borderId="36" xfId="32" applyFont="1" applyBorder="1" applyAlignment="1">
      <alignment horizontal="center"/>
    </xf>
    <xf numFmtId="0" fontId="43" fillId="0" borderId="45" xfId="32" applyFont="1" applyBorder="1" applyAlignment="1">
      <alignment horizontal="center"/>
    </xf>
    <xf numFmtId="0" fontId="32" fillId="0" borderId="4" xfId="32" applyFont="1" applyBorder="1" applyAlignment="1">
      <alignment horizontal="center"/>
    </xf>
    <xf numFmtId="0" fontId="32" fillId="0" borderId="1" xfId="32" applyFont="1" applyBorder="1" applyAlignment="1">
      <alignment horizontal="center"/>
    </xf>
    <xf numFmtId="0" fontId="32" fillId="0" borderId="47" xfId="32" applyFont="1" applyBorder="1" applyAlignment="1">
      <alignment horizontal="center"/>
    </xf>
    <xf numFmtId="0" fontId="20" fillId="0" borderId="13" xfId="32" applyFont="1" applyBorder="1" applyAlignment="1">
      <alignment horizontal="center"/>
    </xf>
    <xf numFmtId="0" fontId="20" fillId="0" borderId="14" xfId="32" applyFont="1" applyBorder="1" applyAlignment="1">
      <alignment horizontal="center"/>
    </xf>
    <xf numFmtId="0" fontId="20" fillId="0" borderId="15" xfId="32" applyFont="1" applyBorder="1" applyAlignment="1">
      <alignment horizontal="center"/>
    </xf>
    <xf numFmtId="0" fontId="32" fillId="0" borderId="13" xfId="32" applyNumberFormat="1" applyFont="1" applyBorder="1" applyAlignment="1">
      <alignment horizontal="center"/>
    </xf>
    <xf numFmtId="0" fontId="32" fillId="0" borderId="14" xfId="32" applyNumberFormat="1" applyFont="1" applyBorder="1" applyAlignment="1">
      <alignment horizontal="center"/>
    </xf>
    <xf numFmtId="0" fontId="32" fillId="0" borderId="42" xfId="32" applyNumberFormat="1" applyFont="1" applyBorder="1" applyAlignment="1">
      <alignment horizontal="center"/>
    </xf>
    <xf numFmtId="0" fontId="26" fillId="0" borderId="154" xfId="32" applyFont="1" applyBorder="1" applyAlignment="1">
      <alignment horizontal="center" vertical="center"/>
    </xf>
    <xf numFmtId="0" fontId="42" fillId="0" borderId="35" xfId="32" applyFont="1" applyBorder="1" applyAlignment="1">
      <alignment horizontal="center"/>
    </xf>
    <xf numFmtId="0" fontId="15" fillId="0" borderId="36" xfId="32" applyBorder="1" applyAlignment="1">
      <alignment horizontal="center"/>
    </xf>
    <xf numFmtId="0" fontId="15" fillId="0" borderId="39" xfId="32" applyBorder="1" applyAlignment="1">
      <alignment horizontal="center"/>
    </xf>
    <xf numFmtId="0" fontId="19" fillId="0" borderId="4" xfId="32" applyFont="1" applyBorder="1" applyAlignment="1">
      <alignment horizontal="center"/>
    </xf>
    <xf numFmtId="0" fontId="20" fillId="0" borderId="1" xfId="32" applyFont="1" applyBorder="1" applyAlignment="1">
      <alignment horizontal="center"/>
    </xf>
    <xf numFmtId="0" fontId="20" fillId="0" borderId="3" xfId="32" applyFont="1" applyBorder="1" applyAlignment="1">
      <alignment horizontal="center"/>
    </xf>
    <xf numFmtId="0" fontId="26" fillId="0" borderId="41" xfId="32" applyFont="1" applyBorder="1" applyAlignment="1">
      <alignment horizontal="center" vertical="center"/>
    </xf>
    <xf numFmtId="0" fontId="64" fillId="0" borderId="0" xfId="0" applyFont="1" applyFill="1" applyBorder="1" applyAlignment="1">
      <alignment horizontal="center" vertical="center" wrapText="1"/>
    </xf>
    <xf numFmtId="0" fontId="42" fillId="0" borderId="35" xfId="18" applyFont="1" applyBorder="1" applyAlignment="1">
      <alignment horizontal="center"/>
    </xf>
    <xf numFmtId="0" fontId="18" fillId="0" borderId="36" xfId="18" applyBorder="1" applyAlignment="1">
      <alignment horizontal="center"/>
    </xf>
    <xf numFmtId="0" fontId="18" fillId="0" borderId="39" xfId="18" applyBorder="1" applyAlignment="1">
      <alignment horizontal="center"/>
    </xf>
    <xf numFmtId="0" fontId="19" fillId="0" borderId="4" xfId="18" applyFont="1" applyBorder="1" applyAlignment="1">
      <alignment horizontal="center"/>
    </xf>
    <xf numFmtId="0" fontId="20" fillId="0" borderId="1" xfId="18" applyFont="1" applyBorder="1" applyAlignment="1">
      <alignment horizontal="center"/>
    </xf>
    <xf numFmtId="0" fontId="20" fillId="0" borderId="3" xfId="18" applyFont="1" applyBorder="1" applyAlignment="1">
      <alignment horizontal="center"/>
    </xf>
    <xf numFmtId="0" fontId="42" fillId="0" borderId="35" xfId="71" applyFont="1" applyBorder="1" applyAlignment="1">
      <alignment horizontal="center"/>
    </xf>
    <xf numFmtId="0" fontId="18" fillId="0" borderId="36" xfId="71" applyBorder="1" applyAlignment="1">
      <alignment horizontal="center"/>
    </xf>
    <xf numFmtId="0" fontId="18" fillId="0" borderId="39" xfId="71" applyBorder="1" applyAlignment="1">
      <alignment horizontal="center"/>
    </xf>
    <xf numFmtId="0" fontId="19" fillId="0" borderId="4" xfId="71" applyFont="1" applyBorder="1" applyAlignment="1">
      <alignment horizontal="center"/>
    </xf>
    <xf numFmtId="0" fontId="20" fillId="0" borderId="1" xfId="71" applyFont="1" applyBorder="1" applyAlignment="1">
      <alignment horizontal="center"/>
    </xf>
    <xf numFmtId="0" fontId="20" fillId="0" borderId="3" xfId="71" applyFont="1" applyBorder="1" applyAlignment="1">
      <alignment horizontal="center"/>
    </xf>
    <xf numFmtId="0" fontId="61" fillId="0" borderId="0" xfId="0" applyFont="1" applyAlignment="1">
      <alignment horizontal="left" vertical="center"/>
    </xf>
    <xf numFmtId="0" fontId="20" fillId="0" borderId="13" xfId="18" applyFont="1" applyBorder="1" applyAlignment="1">
      <alignment horizontal="center"/>
    </xf>
    <xf numFmtId="0" fontId="20" fillId="0" borderId="14" xfId="18" applyFont="1" applyBorder="1" applyAlignment="1">
      <alignment horizontal="center"/>
    </xf>
    <xf numFmtId="0" fontId="20" fillId="0" borderId="15" xfId="18" applyFont="1" applyBorder="1" applyAlignment="1">
      <alignment horizontal="center"/>
    </xf>
    <xf numFmtId="0" fontId="19" fillId="0" borderId="9" xfId="18" applyFont="1" applyBorder="1" applyAlignment="1">
      <alignment horizontal="center"/>
    </xf>
    <xf numFmtId="0" fontId="20" fillId="0" borderId="2" xfId="18" applyFont="1" applyBorder="1" applyAlignment="1">
      <alignment horizontal="center"/>
    </xf>
    <xf numFmtId="0" fontId="20" fillId="0" borderId="11" xfId="18" applyFont="1" applyBorder="1" applyAlignment="1">
      <alignment horizontal="center"/>
    </xf>
    <xf numFmtId="0" fontId="20" fillId="0" borderId="13" xfId="71" applyFont="1" applyBorder="1" applyAlignment="1">
      <alignment horizontal="center"/>
    </xf>
    <xf numFmtId="0" fontId="20" fillId="0" borderId="14" xfId="71" applyFont="1" applyBorder="1" applyAlignment="1">
      <alignment horizontal="center"/>
    </xf>
    <xf numFmtId="0" fontId="20" fillId="0" borderId="15" xfId="71" applyFont="1" applyBorder="1" applyAlignment="1">
      <alignment horizontal="center"/>
    </xf>
    <xf numFmtId="0" fontId="19" fillId="0" borderId="9" xfId="71" applyFont="1" applyBorder="1" applyAlignment="1">
      <alignment horizontal="center"/>
    </xf>
    <xf numFmtId="0" fontId="20" fillId="0" borderId="2" xfId="71" applyFont="1" applyBorder="1" applyAlignment="1">
      <alignment horizontal="center"/>
    </xf>
    <xf numFmtId="0" fontId="20" fillId="0" borderId="11" xfId="71" applyFont="1" applyBorder="1" applyAlignment="1">
      <alignment horizontal="center"/>
    </xf>
    <xf numFmtId="0" fontId="18" fillId="0" borderId="13" xfId="0" applyFont="1" applyFill="1" applyBorder="1" applyAlignment="1">
      <alignment horizontal="center"/>
    </xf>
    <xf numFmtId="0" fontId="18" fillId="0" borderId="14" xfId="0" applyFont="1" applyFill="1" applyBorder="1" applyAlignment="1">
      <alignment horizontal="center"/>
    </xf>
    <xf numFmtId="0" fontId="18" fillId="0" borderId="15" xfId="0" applyFont="1" applyFill="1" applyBorder="1" applyAlignment="1">
      <alignment horizontal="center"/>
    </xf>
    <xf numFmtId="0" fontId="18" fillId="0" borderId="13" xfId="18" applyFont="1" applyBorder="1" applyAlignment="1">
      <alignment horizontal="center"/>
    </xf>
    <xf numFmtId="0" fontId="18" fillId="0" borderId="14" xfId="18" applyFont="1" applyBorder="1" applyAlignment="1">
      <alignment horizontal="center"/>
    </xf>
    <xf numFmtId="0" fontId="18" fillId="0" borderId="15" xfId="18" applyFont="1" applyBorder="1" applyAlignment="1">
      <alignment horizontal="center"/>
    </xf>
    <xf numFmtId="0" fontId="18" fillId="0" borderId="19" xfId="18" applyBorder="1" applyAlignment="1">
      <alignment horizontal="center" wrapText="1"/>
    </xf>
    <xf numFmtId="0" fontId="18" fillId="0" borderId="169" xfId="18" applyBorder="1" applyAlignment="1">
      <alignment horizontal="center" wrapText="1"/>
    </xf>
    <xf numFmtId="0" fontId="18" fillId="0" borderId="22" xfId="18" applyBorder="1" applyAlignment="1">
      <alignment horizontal="center" wrapText="1"/>
    </xf>
    <xf numFmtId="0" fontId="18" fillId="0" borderId="151" xfId="18" applyBorder="1" applyAlignment="1">
      <alignment horizontal="center" vertical="center"/>
    </xf>
    <xf numFmtId="0" fontId="18" fillId="0" borderId="152" xfId="18" applyBorder="1" applyAlignment="1">
      <alignment horizontal="center" vertical="center"/>
    </xf>
    <xf numFmtId="0" fontId="18" fillId="0" borderId="41" xfId="18" applyBorder="1" applyAlignment="1">
      <alignment horizontal="center" vertical="center" wrapText="1"/>
    </xf>
    <xf numFmtId="0" fontId="66" fillId="0" borderId="0" xfId="90" applyAlignment="1"/>
    <xf numFmtId="0" fontId="66" fillId="0" borderId="0" xfId="90" applyAlignment="1">
      <alignment horizontal="center"/>
    </xf>
    <xf numFmtId="0" fontId="67" fillId="24" borderId="0" xfId="90" applyFont="1" applyFill="1" applyAlignment="1" applyProtection="1">
      <alignment wrapText="1" shrinkToFit="1"/>
      <protection locked="0"/>
    </xf>
    <xf numFmtId="0" fontId="67" fillId="24" borderId="0" xfId="90" applyFont="1" applyFill="1" applyAlignment="1" applyProtection="1">
      <alignment horizontal="center" wrapText="1" shrinkToFit="1"/>
      <protection locked="0"/>
    </xf>
    <xf numFmtId="0" fontId="15" fillId="0" borderId="0" xfId="18" applyFont="1" applyFill="1" applyAlignment="1"/>
    <xf numFmtId="0" fontId="74" fillId="0" borderId="0" xfId="67" applyFont="1" applyFill="1" applyBorder="1" applyAlignment="1" applyProtection="1">
      <alignment horizontal="center" vertical="center"/>
    </xf>
    <xf numFmtId="166" fontId="59" fillId="0" borderId="0" xfId="0" applyNumberFormat="1" applyFont="1" applyFill="1" applyBorder="1" applyAlignment="1">
      <alignment horizontal="center" vertical="center"/>
    </xf>
    <xf numFmtId="1" fontId="59" fillId="0" borderId="0" xfId="0" applyNumberFormat="1" applyFont="1" applyFill="1" applyBorder="1" applyAlignment="1">
      <alignment horizontal="center" vertical="center"/>
    </xf>
    <xf numFmtId="0" fontId="36" fillId="0" borderId="0" xfId="66" applyFont="1" applyFill="1" applyBorder="1" applyAlignment="1">
      <alignment horizontal="center" vertical="center"/>
    </xf>
    <xf numFmtId="0" fontId="35" fillId="0" borderId="0" xfId="66" applyFont="1" applyFill="1" applyBorder="1" applyAlignment="1">
      <alignment horizontal="center" vertical="center"/>
    </xf>
  </cellXfs>
  <cellStyles count="94">
    <cellStyle name="Hyperlink" xfId="67" builtinId="8"/>
    <cellStyle name="Normal" xfId="0" builtinId="0"/>
    <cellStyle name="Normal 10" xfId="12"/>
    <cellStyle name="Normal 10 2" xfId="24"/>
    <cellStyle name="Normal 10 2 2" xfId="50"/>
    <cellStyle name="Normal 10 2 3" xfId="37"/>
    <cellStyle name="Normal 10 2 4" xfId="80"/>
    <cellStyle name="Normal 10 3" xfId="59"/>
    <cellStyle name="Normal 10 4" xfId="32"/>
    <cellStyle name="Normal 11" xfId="14"/>
    <cellStyle name="Normal 11 2" xfId="33"/>
    <cellStyle name="Normal 12" xfId="17"/>
    <cellStyle name="Normal 12 2" xfId="60"/>
    <cellStyle name="Normal 12 3" xfId="47"/>
    <cellStyle name="Normal 12 4" xfId="34"/>
    <cellStyle name="Normal 13" xfId="18"/>
    <cellStyle name="Normal 14" xfId="19"/>
    <cellStyle name="Normal 14 2" xfId="20"/>
    <cellStyle name="Normal 14 2 2" xfId="63"/>
    <cellStyle name="Normal 15" xfId="64"/>
    <cellStyle name="Normal 15 2" xfId="66"/>
    <cellStyle name="Normal 15 2 2" xfId="76"/>
    <cellStyle name="Normal 16" xfId="65"/>
    <cellStyle name="Normal 16 2" xfId="78"/>
    <cellStyle name="Normal 17" xfId="70"/>
    <cellStyle name="Normal 18" xfId="72"/>
    <cellStyle name="Normal 19" xfId="73"/>
    <cellStyle name="Normal 2" xfId="1"/>
    <cellStyle name="Normal 2 2" xfId="11"/>
    <cellStyle name="Normal 2 3" xfId="21"/>
    <cellStyle name="Normal 2 4" xfId="69"/>
    <cellStyle name="Normal 2 5" xfId="71"/>
    <cellStyle name="Normal 2 6" xfId="89"/>
    <cellStyle name="Normal 20" xfId="75"/>
    <cellStyle name="Normal 21" xfId="79"/>
    <cellStyle name="Normal 22" xfId="84"/>
    <cellStyle name="Normal 23" xfId="85"/>
    <cellStyle name="Normal 24" xfId="86"/>
    <cellStyle name="Normal 25" xfId="87"/>
    <cellStyle name="Normal 26" xfId="88"/>
    <cellStyle name="Normal 27" xfId="90"/>
    <cellStyle name="Normal 28" xfId="91"/>
    <cellStyle name="Normal 29" xfId="92"/>
    <cellStyle name="Normal 3" xfId="2"/>
    <cellStyle name="Normal 3 2" xfId="4"/>
    <cellStyle name="Normal 3 2 2" xfId="53"/>
    <cellStyle name="Normal 3 2 3" xfId="40"/>
    <cellStyle name="Normal 3 2 4" xfId="27"/>
    <cellStyle name="Normal 3 3" xfId="51"/>
    <cellStyle name="Normal 3 4" xfId="38"/>
    <cellStyle name="Normal 3 5" xfId="25"/>
    <cellStyle name="Normal 30" xfId="93"/>
    <cellStyle name="Normal 4" xfId="3"/>
    <cellStyle name="Normal 4 2" xfId="22"/>
    <cellStyle name="Normal 4 2 2" xfId="61"/>
    <cellStyle name="Normal 4 2 3" xfId="48"/>
    <cellStyle name="Normal 4 2 4" xfId="35"/>
    <cellStyle name="Normal 4 3" xfId="23"/>
    <cellStyle name="Normal 4 3 2" xfId="62"/>
    <cellStyle name="Normal 4 3 3" xfId="49"/>
    <cellStyle name="Normal 4 3 4" xfId="36"/>
    <cellStyle name="Normal 4 4" xfId="52"/>
    <cellStyle name="Normal 4 5" xfId="39"/>
    <cellStyle name="Normal 4 6" xfId="26"/>
    <cellStyle name="Normal 5" xfId="5"/>
    <cellStyle name="Normal 5 2" xfId="8"/>
    <cellStyle name="Normal 6" xfId="6"/>
    <cellStyle name="Normal 6 2" xfId="7"/>
    <cellStyle name="Normal 6 2 2" xfId="55"/>
    <cellStyle name="Normal 6 2 3" xfId="42"/>
    <cellStyle name="Normal 6 2 4" xfId="29"/>
    <cellStyle name="Normal 6 3" xfId="54"/>
    <cellStyle name="Normal 6 4" xfId="41"/>
    <cellStyle name="Normal 6 5" xfId="28"/>
    <cellStyle name="Normal 7" xfId="9"/>
    <cellStyle name="Normal 7 2" xfId="15"/>
    <cellStyle name="Normal 7 2 2" xfId="58"/>
    <cellStyle name="Normal 7 2 3" xfId="46"/>
    <cellStyle name="Normal 7 2 4" xfId="31"/>
    <cellStyle name="Normal 7 3" xfId="56"/>
    <cellStyle name="Normal 7 4" xfId="43"/>
    <cellStyle name="Normal 7 5" xfId="30"/>
    <cellStyle name="Normal 8" xfId="10"/>
    <cellStyle name="Normal 8 2" xfId="74"/>
    <cellStyle name="Normal 9" xfId="13"/>
    <cellStyle name="Normal 9 2" xfId="57"/>
    <cellStyle name="Normal 9 3" xfId="45"/>
    <cellStyle name="Percent" xfId="68" builtinId="5"/>
    <cellStyle name="Percent 2" xfId="16"/>
    <cellStyle name="Percent 2 2" xfId="83"/>
    <cellStyle name="Percent 3" xfId="44"/>
    <cellStyle name="Percent 4" xfId="77"/>
    <cellStyle name="Percent 5" xfId="81"/>
    <cellStyle name="Percent 6" xfId="82"/>
  </cellStyles>
  <dxfs count="0"/>
  <tableStyles count="0" defaultTableStyle="TableStyleMedium9" defaultPivotStyle="PivotStyleLight16"/>
  <colors>
    <mruColors>
      <color rgb="FFBACBD0"/>
      <color rgb="FFDDC7FD"/>
      <color rgb="FFD0B2FC"/>
      <color rgb="FFFFFFCC"/>
      <color rgb="FFF3FD91"/>
      <color rgb="FF99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3-5'!$AN$6</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3-5'!$AO$5:$AR$5</c:f>
              <c:strCache>
                <c:ptCount val="4"/>
                <c:pt idx="0">
                  <c:v>All</c:v>
                </c:pt>
                <c:pt idx="1">
                  <c:v>Grade 3</c:v>
                </c:pt>
                <c:pt idx="2">
                  <c:v>Grade 4</c:v>
                </c:pt>
                <c:pt idx="3">
                  <c:v>Grade 5</c:v>
                </c:pt>
              </c:strCache>
            </c:strRef>
          </c:cat>
          <c:val>
            <c:numRef>
              <c:f>'Grades 3-5'!$AO$6:$AR$6</c:f>
              <c:numCache>
                <c:formatCode>General</c:formatCode>
                <c:ptCount val="4"/>
                <c:pt idx="0">
                  <c:v>52</c:v>
                </c:pt>
                <c:pt idx="1">
                  <c:v>52</c:v>
                </c:pt>
                <c:pt idx="2">
                  <c:v>57</c:v>
                </c:pt>
                <c:pt idx="3">
                  <c:v>55</c:v>
                </c:pt>
              </c:numCache>
            </c:numRef>
          </c:val>
        </c:ser>
        <c:ser>
          <c:idx val="1"/>
          <c:order val="1"/>
          <c:tx>
            <c:strRef>
              <c:f>'Grades 3-5'!$AN$7</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3-5'!$AO$5:$AR$5</c:f>
              <c:strCache>
                <c:ptCount val="4"/>
                <c:pt idx="0">
                  <c:v>All</c:v>
                </c:pt>
                <c:pt idx="1">
                  <c:v>Grade 3</c:v>
                </c:pt>
                <c:pt idx="2">
                  <c:v>Grade 4</c:v>
                </c:pt>
                <c:pt idx="3">
                  <c:v>Grade 5</c:v>
                </c:pt>
              </c:strCache>
            </c:strRef>
          </c:cat>
          <c:val>
            <c:numRef>
              <c:f>'Grades 3-5'!$AO$7:$AR$7</c:f>
              <c:numCache>
                <c:formatCode>General</c:formatCode>
                <c:ptCount val="4"/>
                <c:pt idx="0">
                  <c:v>53</c:v>
                </c:pt>
                <c:pt idx="1">
                  <c:v>53</c:v>
                </c:pt>
                <c:pt idx="2">
                  <c:v>60</c:v>
                </c:pt>
                <c:pt idx="3">
                  <c:v>60</c:v>
                </c:pt>
              </c:numCache>
            </c:numRef>
          </c:val>
        </c:ser>
        <c:dLbls>
          <c:showLegendKey val="0"/>
          <c:showVal val="0"/>
          <c:showCatName val="0"/>
          <c:showSerName val="0"/>
          <c:showPercent val="0"/>
          <c:showBubbleSize val="0"/>
        </c:dLbls>
        <c:gapWidth val="150"/>
        <c:axId val="153477504"/>
        <c:axId val="153479040"/>
      </c:barChart>
      <c:catAx>
        <c:axId val="153477504"/>
        <c:scaling>
          <c:orientation val="minMax"/>
        </c:scaling>
        <c:delete val="0"/>
        <c:axPos val="b"/>
        <c:majorTickMark val="out"/>
        <c:minorTickMark val="none"/>
        <c:tickLblPos val="nextTo"/>
        <c:txPr>
          <a:bodyPr/>
          <a:lstStyle/>
          <a:p>
            <a:pPr>
              <a:defRPr sz="1400"/>
            </a:pPr>
            <a:endParaRPr lang="en-US"/>
          </a:p>
        </c:txPr>
        <c:crossAx val="153479040"/>
        <c:crosses val="autoZero"/>
        <c:auto val="1"/>
        <c:lblAlgn val="ctr"/>
        <c:lblOffset val="100"/>
        <c:noMultiLvlLbl val="0"/>
      </c:catAx>
      <c:valAx>
        <c:axId val="153479040"/>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3477504"/>
        <c:crosses val="autoZero"/>
        <c:crossBetween val="between"/>
        <c:majorUnit val="50"/>
      </c:valAx>
    </c:plotArea>
    <c:legend>
      <c:legendPos val="r"/>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3-8'!$AN$10</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3-8'!$AO$9:$AU$9</c:f>
              <c:strCache>
                <c:ptCount val="7"/>
                <c:pt idx="0">
                  <c:v>All</c:v>
                </c:pt>
                <c:pt idx="1">
                  <c:v>G3</c:v>
                </c:pt>
                <c:pt idx="2">
                  <c:v>G4</c:v>
                </c:pt>
                <c:pt idx="3">
                  <c:v>G5</c:v>
                </c:pt>
                <c:pt idx="4">
                  <c:v>G6</c:v>
                </c:pt>
                <c:pt idx="5">
                  <c:v>G7</c:v>
                </c:pt>
                <c:pt idx="6">
                  <c:v>G8</c:v>
                </c:pt>
              </c:strCache>
            </c:strRef>
          </c:cat>
          <c:val>
            <c:numRef>
              <c:f>'Grades 3-8'!$AO$10:$AU$10</c:f>
              <c:numCache>
                <c:formatCode>General</c:formatCode>
                <c:ptCount val="7"/>
                <c:pt idx="0">
                  <c:v>54</c:v>
                </c:pt>
                <c:pt idx="1">
                  <c:v>58</c:v>
                </c:pt>
                <c:pt idx="2">
                  <c:v>61</c:v>
                </c:pt>
                <c:pt idx="3">
                  <c:v>54</c:v>
                </c:pt>
                <c:pt idx="4">
                  <c:v>47</c:v>
                </c:pt>
                <c:pt idx="5">
                  <c:v>51</c:v>
                </c:pt>
                <c:pt idx="6">
                  <c:v>54</c:v>
                </c:pt>
              </c:numCache>
            </c:numRef>
          </c:val>
        </c:ser>
        <c:ser>
          <c:idx val="1"/>
          <c:order val="1"/>
          <c:tx>
            <c:strRef>
              <c:f>'Grades 3-8'!$AN$11</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3-8'!$AO$9:$AU$9</c:f>
              <c:strCache>
                <c:ptCount val="7"/>
                <c:pt idx="0">
                  <c:v>All</c:v>
                </c:pt>
                <c:pt idx="1">
                  <c:v>G3</c:v>
                </c:pt>
                <c:pt idx="2">
                  <c:v>G4</c:v>
                </c:pt>
                <c:pt idx="3">
                  <c:v>G5</c:v>
                </c:pt>
                <c:pt idx="4">
                  <c:v>G6</c:v>
                </c:pt>
                <c:pt idx="5">
                  <c:v>G7</c:v>
                </c:pt>
                <c:pt idx="6">
                  <c:v>G8</c:v>
                </c:pt>
              </c:strCache>
            </c:strRef>
          </c:cat>
          <c:val>
            <c:numRef>
              <c:f>'Grades 3-8'!$AO$11:$AU$11</c:f>
              <c:numCache>
                <c:formatCode>General</c:formatCode>
                <c:ptCount val="7"/>
                <c:pt idx="0">
                  <c:v>56</c:v>
                </c:pt>
                <c:pt idx="1">
                  <c:v>60</c:v>
                </c:pt>
                <c:pt idx="2">
                  <c:v>62</c:v>
                </c:pt>
                <c:pt idx="3">
                  <c:v>58</c:v>
                </c:pt>
                <c:pt idx="4">
                  <c:v>50</c:v>
                </c:pt>
                <c:pt idx="5">
                  <c:v>52</c:v>
                </c:pt>
                <c:pt idx="6">
                  <c:v>56</c:v>
                </c:pt>
              </c:numCache>
            </c:numRef>
          </c:val>
        </c:ser>
        <c:dLbls>
          <c:showLegendKey val="0"/>
          <c:showVal val="0"/>
          <c:showCatName val="0"/>
          <c:showSerName val="0"/>
          <c:showPercent val="0"/>
          <c:showBubbleSize val="0"/>
        </c:dLbls>
        <c:gapWidth val="150"/>
        <c:axId val="156520832"/>
        <c:axId val="156522368"/>
      </c:barChart>
      <c:catAx>
        <c:axId val="156520832"/>
        <c:scaling>
          <c:orientation val="minMax"/>
        </c:scaling>
        <c:delete val="0"/>
        <c:axPos val="b"/>
        <c:majorTickMark val="out"/>
        <c:minorTickMark val="none"/>
        <c:tickLblPos val="nextTo"/>
        <c:txPr>
          <a:bodyPr/>
          <a:lstStyle/>
          <a:p>
            <a:pPr>
              <a:defRPr sz="1400"/>
            </a:pPr>
            <a:endParaRPr lang="en-US"/>
          </a:p>
        </c:txPr>
        <c:crossAx val="156522368"/>
        <c:crosses val="autoZero"/>
        <c:auto val="1"/>
        <c:lblAlgn val="ctr"/>
        <c:lblOffset val="100"/>
        <c:noMultiLvlLbl val="0"/>
      </c:catAx>
      <c:valAx>
        <c:axId val="156522368"/>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6520832"/>
        <c:crosses val="autoZero"/>
        <c:crossBetween val="between"/>
        <c:majorUnit val="50"/>
      </c:valAx>
    </c:plotArea>
    <c:legend>
      <c:legendPos val="r"/>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3-8'!$AN$14</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3-8'!$AO$13:$AR$13</c:f>
              <c:strCache>
                <c:ptCount val="4"/>
                <c:pt idx="0">
                  <c:v>Gr4: 3-6</c:v>
                </c:pt>
                <c:pt idx="1">
                  <c:v>Gr4: 4-6</c:v>
                </c:pt>
                <c:pt idx="2">
                  <c:v>Gr8: 3-6</c:v>
                </c:pt>
                <c:pt idx="3">
                  <c:v>Gr8: 4-6</c:v>
                </c:pt>
              </c:strCache>
            </c:strRef>
          </c:cat>
          <c:val>
            <c:numRef>
              <c:f>'Grades 3-8'!$AO$14:$AR$14</c:f>
              <c:numCache>
                <c:formatCode>General</c:formatCode>
                <c:ptCount val="4"/>
                <c:pt idx="0">
                  <c:v>96</c:v>
                </c:pt>
                <c:pt idx="1">
                  <c:v>80</c:v>
                </c:pt>
                <c:pt idx="2">
                  <c:v>96</c:v>
                </c:pt>
                <c:pt idx="3">
                  <c:v>79</c:v>
                </c:pt>
              </c:numCache>
            </c:numRef>
          </c:val>
        </c:ser>
        <c:ser>
          <c:idx val="1"/>
          <c:order val="1"/>
          <c:tx>
            <c:strRef>
              <c:f>'Grades 3-8'!$AN$15</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3-8'!$AO$13:$AR$13</c:f>
              <c:strCache>
                <c:ptCount val="4"/>
                <c:pt idx="0">
                  <c:v>Gr4: 3-6</c:v>
                </c:pt>
                <c:pt idx="1">
                  <c:v>Gr4: 4-6</c:v>
                </c:pt>
                <c:pt idx="2">
                  <c:v>Gr8: 3-6</c:v>
                </c:pt>
                <c:pt idx="3">
                  <c:v>Gr8: 4-6</c:v>
                </c:pt>
              </c:strCache>
            </c:strRef>
          </c:cat>
          <c:val>
            <c:numRef>
              <c:f>'Grades 3-8'!$AO$15:$AR$15</c:f>
              <c:numCache>
                <c:formatCode>General</c:formatCode>
                <c:ptCount val="4"/>
                <c:pt idx="0">
                  <c:v>81</c:v>
                </c:pt>
                <c:pt idx="1">
                  <c:v>26</c:v>
                </c:pt>
                <c:pt idx="2">
                  <c:v>75</c:v>
                </c:pt>
                <c:pt idx="3">
                  <c:v>28</c:v>
                </c:pt>
              </c:numCache>
            </c:numRef>
          </c:val>
        </c:ser>
        <c:dLbls>
          <c:showLegendKey val="0"/>
          <c:showVal val="0"/>
          <c:showCatName val="0"/>
          <c:showSerName val="0"/>
          <c:showPercent val="0"/>
          <c:showBubbleSize val="0"/>
        </c:dLbls>
        <c:gapWidth val="150"/>
        <c:axId val="156560384"/>
        <c:axId val="155783936"/>
      </c:barChart>
      <c:catAx>
        <c:axId val="156560384"/>
        <c:scaling>
          <c:orientation val="minMax"/>
        </c:scaling>
        <c:delete val="0"/>
        <c:axPos val="b"/>
        <c:majorTickMark val="out"/>
        <c:minorTickMark val="none"/>
        <c:tickLblPos val="nextTo"/>
        <c:txPr>
          <a:bodyPr/>
          <a:lstStyle/>
          <a:p>
            <a:pPr>
              <a:defRPr sz="1400"/>
            </a:pPr>
            <a:endParaRPr lang="en-US"/>
          </a:p>
        </c:txPr>
        <c:crossAx val="155783936"/>
        <c:crosses val="autoZero"/>
        <c:auto val="1"/>
        <c:lblAlgn val="ctr"/>
        <c:lblOffset val="100"/>
        <c:noMultiLvlLbl val="0"/>
      </c:catAx>
      <c:valAx>
        <c:axId val="155783936"/>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6560384"/>
        <c:crosses val="autoZero"/>
        <c:crossBetween val="between"/>
        <c:majorUnit val="50"/>
      </c:valAx>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3-8'!$AN$18</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3-8'!$AO$17:$AQ$17</c:f>
              <c:strCache>
                <c:ptCount val="3"/>
                <c:pt idx="0">
                  <c:v>All</c:v>
                </c:pt>
                <c:pt idx="1">
                  <c:v>Grade 5</c:v>
                </c:pt>
                <c:pt idx="2">
                  <c:v>Grade 8</c:v>
                </c:pt>
              </c:strCache>
            </c:strRef>
          </c:cat>
          <c:val>
            <c:numRef>
              <c:f>'Grades 3-8'!$AO$18:$AQ$18</c:f>
              <c:numCache>
                <c:formatCode>General</c:formatCode>
                <c:ptCount val="3"/>
                <c:pt idx="0">
                  <c:v>43</c:v>
                </c:pt>
                <c:pt idx="1">
                  <c:v>49</c:v>
                </c:pt>
                <c:pt idx="2">
                  <c:v>41</c:v>
                </c:pt>
              </c:numCache>
            </c:numRef>
          </c:val>
        </c:ser>
        <c:ser>
          <c:idx val="1"/>
          <c:order val="1"/>
          <c:tx>
            <c:strRef>
              <c:f>'Grades 3-8'!$AN$19</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3-8'!$AO$17:$AQ$17</c:f>
              <c:strCache>
                <c:ptCount val="3"/>
                <c:pt idx="0">
                  <c:v>All</c:v>
                </c:pt>
                <c:pt idx="1">
                  <c:v>Grade 5</c:v>
                </c:pt>
                <c:pt idx="2">
                  <c:v>Grade 8</c:v>
                </c:pt>
              </c:strCache>
            </c:strRef>
          </c:cat>
          <c:val>
            <c:numRef>
              <c:f>'Grades 3-8'!$AO$19:$AQ$19</c:f>
              <c:numCache>
                <c:formatCode>General</c:formatCode>
                <c:ptCount val="3"/>
                <c:pt idx="0">
                  <c:v>45</c:v>
                </c:pt>
                <c:pt idx="1">
                  <c:v>48</c:v>
                </c:pt>
                <c:pt idx="2">
                  <c:v>43</c:v>
                </c:pt>
              </c:numCache>
            </c:numRef>
          </c:val>
        </c:ser>
        <c:dLbls>
          <c:showLegendKey val="0"/>
          <c:showVal val="0"/>
          <c:showCatName val="0"/>
          <c:showSerName val="0"/>
          <c:showPercent val="0"/>
          <c:showBubbleSize val="0"/>
        </c:dLbls>
        <c:gapWidth val="150"/>
        <c:axId val="153220992"/>
        <c:axId val="153222528"/>
      </c:barChart>
      <c:catAx>
        <c:axId val="153220992"/>
        <c:scaling>
          <c:orientation val="minMax"/>
        </c:scaling>
        <c:delete val="0"/>
        <c:axPos val="b"/>
        <c:majorTickMark val="out"/>
        <c:minorTickMark val="none"/>
        <c:tickLblPos val="nextTo"/>
        <c:txPr>
          <a:bodyPr/>
          <a:lstStyle/>
          <a:p>
            <a:pPr>
              <a:defRPr sz="1400"/>
            </a:pPr>
            <a:endParaRPr lang="en-US"/>
          </a:p>
        </c:txPr>
        <c:crossAx val="153222528"/>
        <c:crosses val="autoZero"/>
        <c:auto val="1"/>
        <c:lblAlgn val="ctr"/>
        <c:lblOffset val="100"/>
        <c:noMultiLvlLbl val="0"/>
      </c:catAx>
      <c:valAx>
        <c:axId val="153222528"/>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3220992"/>
        <c:crosses val="autoZero"/>
        <c:crossBetween val="between"/>
        <c:majorUnit val="50"/>
      </c:valAx>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9-10'!$AN$6</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9-10'!$AO$5:$AQ$5</c:f>
              <c:strCache>
                <c:ptCount val="3"/>
                <c:pt idx="0">
                  <c:v>All</c:v>
                </c:pt>
                <c:pt idx="1">
                  <c:v>Grade 9</c:v>
                </c:pt>
                <c:pt idx="2">
                  <c:v>Grade 10</c:v>
                </c:pt>
              </c:strCache>
            </c:strRef>
          </c:cat>
          <c:val>
            <c:numRef>
              <c:f>'Grades 9-10'!$AO$6:$AQ$6</c:f>
              <c:numCache>
                <c:formatCode>General</c:formatCode>
                <c:ptCount val="3"/>
                <c:pt idx="0">
                  <c:v>52</c:v>
                </c:pt>
                <c:pt idx="1">
                  <c:v>45</c:v>
                </c:pt>
                <c:pt idx="2">
                  <c:v>51</c:v>
                </c:pt>
              </c:numCache>
            </c:numRef>
          </c:val>
        </c:ser>
        <c:ser>
          <c:idx val="1"/>
          <c:order val="1"/>
          <c:tx>
            <c:strRef>
              <c:f>'Grades 9-10'!$AN$7</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9-10'!$AO$5:$AQ$5</c:f>
              <c:strCache>
                <c:ptCount val="3"/>
                <c:pt idx="0">
                  <c:v>All</c:v>
                </c:pt>
                <c:pt idx="1">
                  <c:v>Grade 9</c:v>
                </c:pt>
                <c:pt idx="2">
                  <c:v>Grade 10</c:v>
                </c:pt>
              </c:strCache>
            </c:strRef>
          </c:cat>
          <c:val>
            <c:numRef>
              <c:f>'Grades 9-10'!$AO$7:$AQ$7</c:f>
              <c:numCache>
                <c:formatCode>General</c:formatCode>
                <c:ptCount val="3"/>
                <c:pt idx="0">
                  <c:v>53</c:v>
                </c:pt>
                <c:pt idx="1">
                  <c:v>48</c:v>
                </c:pt>
                <c:pt idx="2">
                  <c:v>46</c:v>
                </c:pt>
              </c:numCache>
            </c:numRef>
          </c:val>
        </c:ser>
        <c:dLbls>
          <c:showLegendKey val="0"/>
          <c:showVal val="0"/>
          <c:showCatName val="0"/>
          <c:showSerName val="0"/>
          <c:showPercent val="0"/>
          <c:showBubbleSize val="0"/>
        </c:dLbls>
        <c:gapWidth val="150"/>
        <c:axId val="158069120"/>
        <c:axId val="158070656"/>
      </c:barChart>
      <c:catAx>
        <c:axId val="158069120"/>
        <c:scaling>
          <c:orientation val="minMax"/>
        </c:scaling>
        <c:delete val="0"/>
        <c:axPos val="b"/>
        <c:majorTickMark val="out"/>
        <c:minorTickMark val="none"/>
        <c:tickLblPos val="nextTo"/>
        <c:txPr>
          <a:bodyPr/>
          <a:lstStyle/>
          <a:p>
            <a:pPr>
              <a:defRPr sz="1400"/>
            </a:pPr>
            <a:endParaRPr lang="en-US"/>
          </a:p>
        </c:txPr>
        <c:crossAx val="158070656"/>
        <c:crosses val="autoZero"/>
        <c:auto val="1"/>
        <c:lblAlgn val="ctr"/>
        <c:lblOffset val="100"/>
        <c:noMultiLvlLbl val="0"/>
      </c:catAx>
      <c:valAx>
        <c:axId val="158070656"/>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8069120"/>
        <c:crosses val="autoZero"/>
        <c:crossBetween val="between"/>
        <c:majorUnit val="50"/>
      </c:valAx>
    </c:plotArea>
    <c:legend>
      <c:legendPos val="r"/>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9-10'!$AN$9</c:f>
              <c:strCache>
                <c:ptCount val="1"/>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9-10'!$AO$9:$AO$9</c:f>
              <c:strCache>
                <c:ptCount val="1"/>
                <c:pt idx="0">
                  <c:v>Algebra</c:v>
                </c:pt>
              </c:strCache>
            </c:strRef>
          </c:cat>
          <c:val>
            <c:numRef>
              <c:f>'Grades 9-10'!$AO$10:$AO$10</c:f>
              <c:numCache>
                <c:formatCode>General</c:formatCode>
                <c:ptCount val="1"/>
                <c:pt idx="0">
                  <c:v>47</c:v>
                </c:pt>
              </c:numCache>
            </c:numRef>
          </c:val>
        </c:ser>
        <c:ser>
          <c:idx val="1"/>
          <c:order val="1"/>
          <c:tx>
            <c:strRef>
              <c:f>'Grades 9-10'!$AN$9</c:f>
              <c:strCache>
                <c:ptCount val="1"/>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9-10'!$AO$9:$AO$9</c:f>
              <c:strCache>
                <c:ptCount val="1"/>
                <c:pt idx="0">
                  <c:v>Algebra</c:v>
                </c:pt>
              </c:strCache>
            </c:strRef>
          </c:cat>
          <c:val>
            <c:numRef>
              <c:f>'Grades 9-10'!$AO$11:$AO$11</c:f>
              <c:numCache>
                <c:formatCode>0</c:formatCode>
                <c:ptCount val="1"/>
                <c:pt idx="0">
                  <c:v>56.42011379363371</c:v>
                </c:pt>
              </c:numCache>
            </c:numRef>
          </c:val>
        </c:ser>
        <c:dLbls>
          <c:showLegendKey val="0"/>
          <c:showVal val="0"/>
          <c:showCatName val="0"/>
          <c:showSerName val="0"/>
          <c:showPercent val="0"/>
          <c:showBubbleSize val="0"/>
        </c:dLbls>
        <c:gapWidth val="150"/>
        <c:axId val="157957120"/>
        <c:axId val="157958912"/>
      </c:barChart>
      <c:catAx>
        <c:axId val="157957120"/>
        <c:scaling>
          <c:orientation val="minMax"/>
        </c:scaling>
        <c:delete val="0"/>
        <c:axPos val="b"/>
        <c:majorTickMark val="out"/>
        <c:minorTickMark val="none"/>
        <c:tickLblPos val="nextTo"/>
        <c:txPr>
          <a:bodyPr/>
          <a:lstStyle/>
          <a:p>
            <a:pPr>
              <a:defRPr sz="1400"/>
            </a:pPr>
            <a:endParaRPr lang="en-US"/>
          </a:p>
        </c:txPr>
        <c:crossAx val="157958912"/>
        <c:crosses val="autoZero"/>
        <c:auto val="1"/>
        <c:lblAlgn val="ctr"/>
        <c:lblOffset val="100"/>
        <c:noMultiLvlLbl val="0"/>
      </c:catAx>
      <c:valAx>
        <c:axId val="157958912"/>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7957120"/>
        <c:crosses val="autoZero"/>
        <c:crossBetween val="between"/>
        <c:majorUnit val="50"/>
      </c:valAx>
    </c:plotArea>
    <c:legend>
      <c:legendPos val="r"/>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9-10'!$AN$13</c:f>
              <c:strCache>
                <c:ptCount val="1"/>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9-10'!$AO$13:$AP$13</c:f>
              <c:strCache>
                <c:ptCount val="2"/>
                <c:pt idx="0">
                  <c:v>Gr10: 3-6</c:v>
                </c:pt>
                <c:pt idx="1">
                  <c:v>Gr10: 4-6</c:v>
                </c:pt>
              </c:strCache>
            </c:strRef>
          </c:cat>
          <c:val>
            <c:numRef>
              <c:f>'Grades 9-10'!$AO$14:$AP$14</c:f>
              <c:numCache>
                <c:formatCode>General</c:formatCode>
                <c:ptCount val="2"/>
                <c:pt idx="0">
                  <c:v>93</c:v>
                </c:pt>
                <c:pt idx="1">
                  <c:v>73</c:v>
                </c:pt>
              </c:numCache>
            </c:numRef>
          </c:val>
        </c:ser>
        <c:ser>
          <c:idx val="1"/>
          <c:order val="1"/>
          <c:tx>
            <c:strRef>
              <c:f>'Grades 9-10'!$AN$13</c:f>
              <c:strCache>
                <c:ptCount val="1"/>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9-10'!$AO$13:$AP$13</c:f>
              <c:strCache>
                <c:ptCount val="2"/>
                <c:pt idx="0">
                  <c:v>Gr10: 3-6</c:v>
                </c:pt>
                <c:pt idx="1">
                  <c:v>Gr10: 4-6</c:v>
                </c:pt>
              </c:strCache>
            </c:strRef>
          </c:cat>
          <c:val>
            <c:numRef>
              <c:f>'Grades 9-10'!$AO$15:$AP$15</c:f>
              <c:numCache>
                <c:formatCode>General</c:formatCode>
                <c:ptCount val="2"/>
                <c:pt idx="0">
                  <c:v>83</c:v>
                </c:pt>
                <c:pt idx="1">
                  <c:v>36</c:v>
                </c:pt>
              </c:numCache>
            </c:numRef>
          </c:val>
        </c:ser>
        <c:dLbls>
          <c:showLegendKey val="0"/>
          <c:showVal val="0"/>
          <c:showCatName val="0"/>
          <c:showSerName val="0"/>
          <c:showPercent val="0"/>
          <c:showBubbleSize val="0"/>
        </c:dLbls>
        <c:gapWidth val="150"/>
        <c:axId val="158001024"/>
        <c:axId val="158002560"/>
      </c:barChart>
      <c:catAx>
        <c:axId val="158001024"/>
        <c:scaling>
          <c:orientation val="minMax"/>
        </c:scaling>
        <c:delete val="0"/>
        <c:axPos val="b"/>
        <c:majorTickMark val="out"/>
        <c:minorTickMark val="none"/>
        <c:tickLblPos val="nextTo"/>
        <c:txPr>
          <a:bodyPr/>
          <a:lstStyle/>
          <a:p>
            <a:pPr>
              <a:defRPr sz="1400"/>
            </a:pPr>
            <a:endParaRPr lang="en-US"/>
          </a:p>
        </c:txPr>
        <c:crossAx val="158002560"/>
        <c:crosses val="autoZero"/>
        <c:auto val="1"/>
        <c:lblAlgn val="ctr"/>
        <c:lblOffset val="100"/>
        <c:noMultiLvlLbl val="0"/>
      </c:catAx>
      <c:valAx>
        <c:axId val="158002560"/>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8001024"/>
        <c:crosses val="autoZero"/>
        <c:crossBetween val="between"/>
        <c:majorUnit val="50"/>
      </c:valAx>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3-5'!$AN$10</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3-5'!$AO$9:$AR$9</c:f>
              <c:strCache>
                <c:ptCount val="4"/>
                <c:pt idx="0">
                  <c:v>All</c:v>
                </c:pt>
                <c:pt idx="1">
                  <c:v>Grade 3</c:v>
                </c:pt>
                <c:pt idx="2">
                  <c:v>Grade 4</c:v>
                </c:pt>
                <c:pt idx="3">
                  <c:v>Grade 5</c:v>
                </c:pt>
              </c:strCache>
            </c:strRef>
          </c:cat>
          <c:val>
            <c:numRef>
              <c:f>'Grades 3-5'!$AO$10:$AR$10</c:f>
              <c:numCache>
                <c:formatCode>General</c:formatCode>
                <c:ptCount val="4"/>
                <c:pt idx="0">
                  <c:v>54</c:v>
                </c:pt>
                <c:pt idx="1">
                  <c:v>58</c:v>
                </c:pt>
                <c:pt idx="2">
                  <c:v>61</c:v>
                </c:pt>
                <c:pt idx="3">
                  <c:v>54</c:v>
                </c:pt>
              </c:numCache>
            </c:numRef>
          </c:val>
        </c:ser>
        <c:ser>
          <c:idx val="1"/>
          <c:order val="1"/>
          <c:tx>
            <c:strRef>
              <c:f>'Grades 3-5'!$AN$11</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3-5'!$AO$9:$AR$9</c:f>
              <c:strCache>
                <c:ptCount val="4"/>
                <c:pt idx="0">
                  <c:v>All</c:v>
                </c:pt>
                <c:pt idx="1">
                  <c:v>Grade 3</c:v>
                </c:pt>
                <c:pt idx="2">
                  <c:v>Grade 4</c:v>
                </c:pt>
                <c:pt idx="3">
                  <c:v>Grade 5</c:v>
                </c:pt>
              </c:strCache>
            </c:strRef>
          </c:cat>
          <c:val>
            <c:numRef>
              <c:f>'Grades 3-5'!$AO$11:$AR$11</c:f>
              <c:numCache>
                <c:formatCode>General</c:formatCode>
                <c:ptCount val="4"/>
                <c:pt idx="0">
                  <c:v>56</c:v>
                </c:pt>
                <c:pt idx="1">
                  <c:v>60</c:v>
                </c:pt>
                <c:pt idx="2">
                  <c:v>62</c:v>
                </c:pt>
                <c:pt idx="3">
                  <c:v>58</c:v>
                </c:pt>
              </c:numCache>
            </c:numRef>
          </c:val>
        </c:ser>
        <c:dLbls>
          <c:showLegendKey val="0"/>
          <c:showVal val="0"/>
          <c:showCatName val="0"/>
          <c:showSerName val="0"/>
          <c:showPercent val="0"/>
          <c:showBubbleSize val="0"/>
        </c:dLbls>
        <c:gapWidth val="150"/>
        <c:axId val="153910272"/>
        <c:axId val="153486080"/>
      </c:barChart>
      <c:catAx>
        <c:axId val="153910272"/>
        <c:scaling>
          <c:orientation val="minMax"/>
        </c:scaling>
        <c:delete val="0"/>
        <c:axPos val="b"/>
        <c:majorTickMark val="out"/>
        <c:minorTickMark val="none"/>
        <c:tickLblPos val="nextTo"/>
        <c:txPr>
          <a:bodyPr/>
          <a:lstStyle/>
          <a:p>
            <a:pPr>
              <a:defRPr sz="1400"/>
            </a:pPr>
            <a:endParaRPr lang="en-US"/>
          </a:p>
        </c:txPr>
        <c:crossAx val="153486080"/>
        <c:crosses val="autoZero"/>
        <c:auto val="1"/>
        <c:lblAlgn val="ctr"/>
        <c:lblOffset val="100"/>
        <c:noMultiLvlLbl val="0"/>
      </c:catAx>
      <c:valAx>
        <c:axId val="153486080"/>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3910272"/>
        <c:crosses val="autoZero"/>
        <c:crossBetween val="between"/>
        <c:majorUnit val="50"/>
      </c:valAx>
    </c:plotArea>
    <c:legend>
      <c:legendPos val="r"/>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3-5'!$AN$14</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3-5'!$AO$13:$AP$13</c:f>
              <c:strCache>
                <c:ptCount val="2"/>
                <c:pt idx="0">
                  <c:v>Gr4: 3-6</c:v>
                </c:pt>
                <c:pt idx="1">
                  <c:v>Gr4: 4-6</c:v>
                </c:pt>
              </c:strCache>
            </c:strRef>
          </c:cat>
          <c:val>
            <c:numRef>
              <c:f>'Grades 3-5'!$AO$14:$AP$14</c:f>
              <c:numCache>
                <c:formatCode>General</c:formatCode>
                <c:ptCount val="2"/>
                <c:pt idx="0">
                  <c:v>96</c:v>
                </c:pt>
                <c:pt idx="1">
                  <c:v>80</c:v>
                </c:pt>
              </c:numCache>
            </c:numRef>
          </c:val>
        </c:ser>
        <c:ser>
          <c:idx val="1"/>
          <c:order val="1"/>
          <c:tx>
            <c:strRef>
              <c:f>'Grades 3-5'!$AN$15</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3-5'!$AO$13:$AP$13</c:f>
              <c:strCache>
                <c:ptCount val="2"/>
                <c:pt idx="0">
                  <c:v>Gr4: 3-6</c:v>
                </c:pt>
                <c:pt idx="1">
                  <c:v>Gr4: 4-6</c:v>
                </c:pt>
              </c:strCache>
            </c:strRef>
          </c:cat>
          <c:val>
            <c:numRef>
              <c:f>'Grades 3-5'!$AO$15:$AP$15</c:f>
              <c:numCache>
                <c:formatCode>General</c:formatCode>
                <c:ptCount val="2"/>
                <c:pt idx="0">
                  <c:v>81</c:v>
                </c:pt>
                <c:pt idx="1">
                  <c:v>26</c:v>
                </c:pt>
              </c:numCache>
            </c:numRef>
          </c:val>
        </c:ser>
        <c:dLbls>
          <c:showLegendKey val="0"/>
          <c:showVal val="0"/>
          <c:showCatName val="0"/>
          <c:showSerName val="0"/>
          <c:showPercent val="0"/>
          <c:showBubbleSize val="0"/>
        </c:dLbls>
        <c:gapWidth val="150"/>
        <c:axId val="153515904"/>
        <c:axId val="153517440"/>
      </c:barChart>
      <c:catAx>
        <c:axId val="153515904"/>
        <c:scaling>
          <c:orientation val="minMax"/>
        </c:scaling>
        <c:delete val="0"/>
        <c:axPos val="b"/>
        <c:majorTickMark val="out"/>
        <c:minorTickMark val="none"/>
        <c:tickLblPos val="nextTo"/>
        <c:txPr>
          <a:bodyPr/>
          <a:lstStyle/>
          <a:p>
            <a:pPr>
              <a:defRPr sz="1400"/>
            </a:pPr>
            <a:endParaRPr lang="en-US"/>
          </a:p>
        </c:txPr>
        <c:crossAx val="153517440"/>
        <c:crosses val="autoZero"/>
        <c:auto val="1"/>
        <c:lblAlgn val="ctr"/>
        <c:lblOffset val="100"/>
        <c:noMultiLvlLbl val="0"/>
      </c:catAx>
      <c:valAx>
        <c:axId val="153517440"/>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3515904"/>
        <c:crosses val="autoZero"/>
        <c:crossBetween val="between"/>
        <c:majorUnit val="50"/>
      </c:valAx>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3-5'!$AN$18</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3-5'!$AO$17:$AO$17</c:f>
              <c:strCache>
                <c:ptCount val="1"/>
                <c:pt idx="0">
                  <c:v>Grade 5</c:v>
                </c:pt>
              </c:strCache>
            </c:strRef>
          </c:cat>
          <c:val>
            <c:numRef>
              <c:f>'Grades 3-5'!$AO$18:$AO$18</c:f>
              <c:numCache>
                <c:formatCode>General</c:formatCode>
                <c:ptCount val="1"/>
                <c:pt idx="0">
                  <c:v>49</c:v>
                </c:pt>
              </c:numCache>
            </c:numRef>
          </c:val>
        </c:ser>
        <c:ser>
          <c:idx val="1"/>
          <c:order val="1"/>
          <c:tx>
            <c:strRef>
              <c:f>'Grades 3-5'!$AN$19</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3-5'!$AO$17:$AO$17</c:f>
              <c:strCache>
                <c:ptCount val="1"/>
                <c:pt idx="0">
                  <c:v>Grade 5</c:v>
                </c:pt>
              </c:strCache>
            </c:strRef>
          </c:cat>
          <c:val>
            <c:numRef>
              <c:f>'Grades 3-5'!$AO$19:$AO$19</c:f>
              <c:numCache>
                <c:formatCode>General</c:formatCode>
                <c:ptCount val="1"/>
                <c:pt idx="0">
                  <c:v>48</c:v>
                </c:pt>
              </c:numCache>
            </c:numRef>
          </c:val>
        </c:ser>
        <c:dLbls>
          <c:showLegendKey val="0"/>
          <c:showVal val="0"/>
          <c:showCatName val="0"/>
          <c:showSerName val="0"/>
          <c:showPercent val="0"/>
          <c:showBubbleSize val="0"/>
        </c:dLbls>
        <c:gapWidth val="150"/>
        <c:axId val="156107520"/>
        <c:axId val="156109056"/>
      </c:barChart>
      <c:catAx>
        <c:axId val="156107520"/>
        <c:scaling>
          <c:orientation val="minMax"/>
        </c:scaling>
        <c:delete val="0"/>
        <c:axPos val="b"/>
        <c:majorTickMark val="out"/>
        <c:minorTickMark val="none"/>
        <c:tickLblPos val="nextTo"/>
        <c:txPr>
          <a:bodyPr/>
          <a:lstStyle/>
          <a:p>
            <a:pPr>
              <a:defRPr sz="1400"/>
            </a:pPr>
            <a:endParaRPr lang="en-US"/>
          </a:p>
        </c:txPr>
        <c:crossAx val="156109056"/>
        <c:crosses val="autoZero"/>
        <c:auto val="1"/>
        <c:lblAlgn val="ctr"/>
        <c:lblOffset val="100"/>
        <c:noMultiLvlLbl val="0"/>
      </c:catAx>
      <c:valAx>
        <c:axId val="156109056"/>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6107520"/>
        <c:crosses val="autoZero"/>
        <c:crossBetween val="between"/>
        <c:majorUnit val="50"/>
      </c:valAx>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6-8'!$AO$6</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6-8'!$AP$5:$AS$5</c:f>
              <c:strCache>
                <c:ptCount val="4"/>
                <c:pt idx="0">
                  <c:v>All</c:v>
                </c:pt>
                <c:pt idx="1">
                  <c:v>Grade 6</c:v>
                </c:pt>
                <c:pt idx="2">
                  <c:v>Grade 7</c:v>
                </c:pt>
                <c:pt idx="3">
                  <c:v>Grade 8</c:v>
                </c:pt>
              </c:strCache>
            </c:strRef>
          </c:cat>
          <c:val>
            <c:numRef>
              <c:f>'Grades 6-8'!$AP$6:$AS$6</c:f>
              <c:numCache>
                <c:formatCode>General</c:formatCode>
                <c:ptCount val="4"/>
                <c:pt idx="0">
                  <c:v>52</c:v>
                </c:pt>
                <c:pt idx="1">
                  <c:v>55</c:v>
                </c:pt>
                <c:pt idx="2">
                  <c:v>54</c:v>
                </c:pt>
                <c:pt idx="3">
                  <c:v>50</c:v>
                </c:pt>
              </c:numCache>
            </c:numRef>
          </c:val>
        </c:ser>
        <c:ser>
          <c:idx val="1"/>
          <c:order val="1"/>
          <c:tx>
            <c:strRef>
              <c:f>'Grades 6-8'!$AO$7</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6-8'!$AP$5:$AS$5</c:f>
              <c:strCache>
                <c:ptCount val="4"/>
                <c:pt idx="0">
                  <c:v>All</c:v>
                </c:pt>
                <c:pt idx="1">
                  <c:v>Grade 6</c:v>
                </c:pt>
                <c:pt idx="2">
                  <c:v>Grade 7</c:v>
                </c:pt>
                <c:pt idx="3">
                  <c:v>Grade 8</c:v>
                </c:pt>
              </c:strCache>
            </c:strRef>
          </c:cat>
          <c:val>
            <c:numRef>
              <c:f>'Grades 6-8'!$AP$7:$AS$7</c:f>
              <c:numCache>
                <c:formatCode>General</c:formatCode>
                <c:ptCount val="4"/>
                <c:pt idx="0">
                  <c:v>53</c:v>
                </c:pt>
                <c:pt idx="1">
                  <c:v>53</c:v>
                </c:pt>
                <c:pt idx="2">
                  <c:v>54</c:v>
                </c:pt>
                <c:pt idx="3">
                  <c:v>54</c:v>
                </c:pt>
              </c:numCache>
            </c:numRef>
          </c:val>
        </c:ser>
        <c:dLbls>
          <c:showLegendKey val="0"/>
          <c:showVal val="0"/>
          <c:showCatName val="0"/>
          <c:showSerName val="0"/>
          <c:showPercent val="0"/>
          <c:showBubbleSize val="0"/>
        </c:dLbls>
        <c:gapWidth val="150"/>
        <c:axId val="156230784"/>
        <c:axId val="156232320"/>
      </c:barChart>
      <c:catAx>
        <c:axId val="156230784"/>
        <c:scaling>
          <c:orientation val="minMax"/>
        </c:scaling>
        <c:delete val="0"/>
        <c:axPos val="b"/>
        <c:majorTickMark val="out"/>
        <c:minorTickMark val="none"/>
        <c:tickLblPos val="nextTo"/>
        <c:txPr>
          <a:bodyPr/>
          <a:lstStyle/>
          <a:p>
            <a:pPr>
              <a:defRPr sz="1400"/>
            </a:pPr>
            <a:endParaRPr lang="en-US"/>
          </a:p>
        </c:txPr>
        <c:crossAx val="156232320"/>
        <c:crosses val="autoZero"/>
        <c:auto val="1"/>
        <c:lblAlgn val="ctr"/>
        <c:lblOffset val="100"/>
        <c:noMultiLvlLbl val="0"/>
      </c:catAx>
      <c:valAx>
        <c:axId val="156232320"/>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6230784"/>
        <c:crosses val="autoZero"/>
        <c:crossBetween val="between"/>
        <c:majorUnit val="50"/>
      </c:valAx>
    </c:plotArea>
    <c:legend>
      <c:legendPos val="r"/>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6-8'!$AO$10</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6-8'!$AP$5:$AS$5</c:f>
              <c:strCache>
                <c:ptCount val="4"/>
                <c:pt idx="0">
                  <c:v>All</c:v>
                </c:pt>
                <c:pt idx="1">
                  <c:v>Grade 6</c:v>
                </c:pt>
                <c:pt idx="2">
                  <c:v>Grade 7</c:v>
                </c:pt>
                <c:pt idx="3">
                  <c:v>Grade 8</c:v>
                </c:pt>
              </c:strCache>
            </c:strRef>
          </c:cat>
          <c:val>
            <c:numRef>
              <c:f>'Grades 6-8'!$AP$10:$AS$10</c:f>
              <c:numCache>
                <c:formatCode>General</c:formatCode>
                <c:ptCount val="4"/>
                <c:pt idx="0">
                  <c:v>54</c:v>
                </c:pt>
                <c:pt idx="1">
                  <c:v>47</c:v>
                </c:pt>
                <c:pt idx="2">
                  <c:v>51</c:v>
                </c:pt>
                <c:pt idx="3">
                  <c:v>54</c:v>
                </c:pt>
              </c:numCache>
            </c:numRef>
          </c:val>
        </c:ser>
        <c:ser>
          <c:idx val="1"/>
          <c:order val="1"/>
          <c:tx>
            <c:strRef>
              <c:f>'Grades 6-8'!$AO$11</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6-8'!$AP$5:$AS$5</c:f>
              <c:strCache>
                <c:ptCount val="4"/>
                <c:pt idx="0">
                  <c:v>All</c:v>
                </c:pt>
                <c:pt idx="1">
                  <c:v>Grade 6</c:v>
                </c:pt>
                <c:pt idx="2">
                  <c:v>Grade 7</c:v>
                </c:pt>
                <c:pt idx="3">
                  <c:v>Grade 8</c:v>
                </c:pt>
              </c:strCache>
            </c:strRef>
          </c:cat>
          <c:val>
            <c:numRef>
              <c:f>'Grades 6-8'!$AP$11:$AS$11</c:f>
              <c:numCache>
                <c:formatCode>General</c:formatCode>
                <c:ptCount val="4"/>
                <c:pt idx="0">
                  <c:v>56</c:v>
                </c:pt>
                <c:pt idx="1">
                  <c:v>50</c:v>
                </c:pt>
                <c:pt idx="2">
                  <c:v>52</c:v>
                </c:pt>
                <c:pt idx="3">
                  <c:v>56</c:v>
                </c:pt>
              </c:numCache>
            </c:numRef>
          </c:val>
        </c:ser>
        <c:dLbls>
          <c:showLegendKey val="0"/>
          <c:showVal val="0"/>
          <c:showCatName val="0"/>
          <c:showSerName val="0"/>
          <c:showPercent val="0"/>
          <c:showBubbleSize val="0"/>
        </c:dLbls>
        <c:gapWidth val="150"/>
        <c:axId val="156274688"/>
        <c:axId val="156276224"/>
      </c:barChart>
      <c:catAx>
        <c:axId val="156274688"/>
        <c:scaling>
          <c:orientation val="minMax"/>
        </c:scaling>
        <c:delete val="0"/>
        <c:axPos val="b"/>
        <c:majorTickMark val="out"/>
        <c:minorTickMark val="none"/>
        <c:tickLblPos val="nextTo"/>
        <c:txPr>
          <a:bodyPr/>
          <a:lstStyle/>
          <a:p>
            <a:pPr>
              <a:defRPr sz="1400"/>
            </a:pPr>
            <a:endParaRPr lang="en-US"/>
          </a:p>
        </c:txPr>
        <c:crossAx val="156276224"/>
        <c:crosses val="autoZero"/>
        <c:auto val="1"/>
        <c:lblAlgn val="ctr"/>
        <c:lblOffset val="100"/>
        <c:noMultiLvlLbl val="0"/>
      </c:catAx>
      <c:valAx>
        <c:axId val="156276224"/>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6274688"/>
        <c:crosses val="autoZero"/>
        <c:crossBetween val="between"/>
        <c:majorUnit val="50"/>
      </c:valAx>
    </c:plotArea>
    <c:legend>
      <c:legendPos val="r"/>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6-8'!$AO$14</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6-8'!$AR$13:$AS$13</c:f>
              <c:strCache>
                <c:ptCount val="2"/>
                <c:pt idx="0">
                  <c:v>Gr8: 3-6</c:v>
                </c:pt>
                <c:pt idx="1">
                  <c:v>Gr8: 4-6</c:v>
                </c:pt>
              </c:strCache>
            </c:strRef>
          </c:cat>
          <c:val>
            <c:numRef>
              <c:f>'Grades 6-8'!$AR$14:$AS$14</c:f>
              <c:numCache>
                <c:formatCode>General</c:formatCode>
                <c:ptCount val="2"/>
                <c:pt idx="0">
                  <c:v>96</c:v>
                </c:pt>
                <c:pt idx="1">
                  <c:v>79</c:v>
                </c:pt>
              </c:numCache>
            </c:numRef>
          </c:val>
        </c:ser>
        <c:ser>
          <c:idx val="1"/>
          <c:order val="1"/>
          <c:tx>
            <c:strRef>
              <c:f>'Grades 6-8'!$AO$15</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6-8'!$AR$13:$AS$13</c:f>
              <c:strCache>
                <c:ptCount val="2"/>
                <c:pt idx="0">
                  <c:v>Gr8: 3-6</c:v>
                </c:pt>
                <c:pt idx="1">
                  <c:v>Gr8: 4-6</c:v>
                </c:pt>
              </c:strCache>
            </c:strRef>
          </c:cat>
          <c:val>
            <c:numRef>
              <c:f>'Grades 6-8'!$AR$15:$AS$15</c:f>
              <c:numCache>
                <c:formatCode>General</c:formatCode>
                <c:ptCount val="2"/>
                <c:pt idx="0">
                  <c:v>75</c:v>
                </c:pt>
                <c:pt idx="1">
                  <c:v>28</c:v>
                </c:pt>
              </c:numCache>
            </c:numRef>
          </c:val>
        </c:ser>
        <c:dLbls>
          <c:showLegendKey val="0"/>
          <c:showVal val="0"/>
          <c:showCatName val="0"/>
          <c:showSerName val="0"/>
          <c:showPercent val="0"/>
          <c:showBubbleSize val="0"/>
        </c:dLbls>
        <c:gapWidth val="150"/>
        <c:axId val="156377472"/>
        <c:axId val="156379008"/>
      </c:barChart>
      <c:catAx>
        <c:axId val="156377472"/>
        <c:scaling>
          <c:orientation val="minMax"/>
        </c:scaling>
        <c:delete val="0"/>
        <c:axPos val="b"/>
        <c:majorTickMark val="out"/>
        <c:minorTickMark val="none"/>
        <c:tickLblPos val="nextTo"/>
        <c:txPr>
          <a:bodyPr/>
          <a:lstStyle/>
          <a:p>
            <a:pPr>
              <a:defRPr sz="1400"/>
            </a:pPr>
            <a:endParaRPr lang="en-US"/>
          </a:p>
        </c:txPr>
        <c:crossAx val="156379008"/>
        <c:crosses val="autoZero"/>
        <c:auto val="1"/>
        <c:lblAlgn val="ctr"/>
        <c:lblOffset val="100"/>
        <c:noMultiLvlLbl val="0"/>
      </c:catAx>
      <c:valAx>
        <c:axId val="156379008"/>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6377472"/>
        <c:crosses val="autoZero"/>
        <c:crossBetween val="between"/>
        <c:majorUnit val="50"/>
      </c:valAx>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6-8'!$AO$18</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6-8'!$AP$17:$AP$17</c:f>
              <c:strCache>
                <c:ptCount val="1"/>
                <c:pt idx="0">
                  <c:v>Grade 8</c:v>
                </c:pt>
              </c:strCache>
            </c:strRef>
          </c:cat>
          <c:val>
            <c:numRef>
              <c:f>'Grades 6-8'!$AP$18:$AP$18</c:f>
              <c:numCache>
                <c:formatCode>General</c:formatCode>
                <c:ptCount val="1"/>
                <c:pt idx="0">
                  <c:v>41</c:v>
                </c:pt>
              </c:numCache>
            </c:numRef>
          </c:val>
        </c:ser>
        <c:ser>
          <c:idx val="1"/>
          <c:order val="1"/>
          <c:tx>
            <c:strRef>
              <c:f>'Grades 6-8'!$AO$19</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6-8'!$AP$17:$AP$17</c:f>
              <c:strCache>
                <c:ptCount val="1"/>
                <c:pt idx="0">
                  <c:v>Grade 8</c:v>
                </c:pt>
              </c:strCache>
            </c:strRef>
          </c:cat>
          <c:val>
            <c:numRef>
              <c:f>'Grades 6-8'!$AP$19:$AP$19</c:f>
              <c:numCache>
                <c:formatCode>General</c:formatCode>
                <c:ptCount val="1"/>
                <c:pt idx="0">
                  <c:v>43</c:v>
                </c:pt>
              </c:numCache>
            </c:numRef>
          </c:val>
        </c:ser>
        <c:dLbls>
          <c:showLegendKey val="0"/>
          <c:showVal val="0"/>
          <c:showCatName val="0"/>
          <c:showSerName val="0"/>
          <c:showPercent val="0"/>
          <c:showBubbleSize val="0"/>
        </c:dLbls>
        <c:gapWidth val="150"/>
        <c:axId val="156417024"/>
        <c:axId val="156431104"/>
      </c:barChart>
      <c:catAx>
        <c:axId val="156417024"/>
        <c:scaling>
          <c:orientation val="minMax"/>
        </c:scaling>
        <c:delete val="0"/>
        <c:axPos val="b"/>
        <c:majorTickMark val="out"/>
        <c:minorTickMark val="none"/>
        <c:tickLblPos val="nextTo"/>
        <c:txPr>
          <a:bodyPr/>
          <a:lstStyle/>
          <a:p>
            <a:pPr>
              <a:defRPr sz="1400"/>
            </a:pPr>
            <a:endParaRPr lang="en-US"/>
          </a:p>
        </c:txPr>
        <c:crossAx val="156431104"/>
        <c:crosses val="autoZero"/>
        <c:auto val="1"/>
        <c:lblAlgn val="ctr"/>
        <c:lblOffset val="100"/>
        <c:noMultiLvlLbl val="0"/>
      </c:catAx>
      <c:valAx>
        <c:axId val="156431104"/>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6417024"/>
        <c:crosses val="autoZero"/>
        <c:crossBetween val="between"/>
        <c:majorUnit val="50"/>
      </c:valAx>
    </c:plotArea>
    <c:legend>
      <c:legendPos val="r"/>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'Grades 3-8'!$AN$6</c:f>
              <c:strCache>
                <c:ptCount val="1"/>
                <c:pt idx="0">
                  <c:v>2011</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3-8'!$AO$5:$AU$5</c:f>
              <c:strCache>
                <c:ptCount val="7"/>
                <c:pt idx="0">
                  <c:v>All</c:v>
                </c:pt>
                <c:pt idx="1">
                  <c:v>G3</c:v>
                </c:pt>
                <c:pt idx="2">
                  <c:v>G4</c:v>
                </c:pt>
                <c:pt idx="3">
                  <c:v>G5</c:v>
                </c:pt>
                <c:pt idx="4">
                  <c:v>G6</c:v>
                </c:pt>
                <c:pt idx="5">
                  <c:v>G7</c:v>
                </c:pt>
                <c:pt idx="6">
                  <c:v>G8</c:v>
                </c:pt>
              </c:strCache>
            </c:strRef>
          </c:cat>
          <c:val>
            <c:numRef>
              <c:f>'Grades 3-8'!$AO$6:$AU$6</c:f>
              <c:numCache>
                <c:formatCode>General</c:formatCode>
                <c:ptCount val="7"/>
                <c:pt idx="0">
                  <c:v>52</c:v>
                </c:pt>
                <c:pt idx="1">
                  <c:v>52</c:v>
                </c:pt>
                <c:pt idx="2">
                  <c:v>57</c:v>
                </c:pt>
                <c:pt idx="3">
                  <c:v>55</c:v>
                </c:pt>
                <c:pt idx="4">
                  <c:v>55</c:v>
                </c:pt>
                <c:pt idx="5">
                  <c:v>54</c:v>
                </c:pt>
                <c:pt idx="6">
                  <c:v>50</c:v>
                </c:pt>
              </c:numCache>
            </c:numRef>
          </c:val>
        </c:ser>
        <c:ser>
          <c:idx val="1"/>
          <c:order val="1"/>
          <c:tx>
            <c:strRef>
              <c:f>'Grades 3-8'!$AN$7</c:f>
              <c:strCache>
                <c:ptCount val="1"/>
                <c:pt idx="0">
                  <c:v>2012</c:v>
                </c:pt>
              </c:strCache>
            </c:strRef>
          </c:tx>
          <c:invertIfNegative val="0"/>
          <c:dLbls>
            <c:txPr>
              <a:bodyPr/>
              <a:lstStyle/>
              <a:p>
                <a:pPr>
                  <a:defRPr sz="1200"/>
                </a:pPr>
                <a:endParaRPr lang="en-US"/>
              </a:p>
            </c:txPr>
            <c:dLblPos val="outEnd"/>
            <c:showLegendKey val="0"/>
            <c:showVal val="1"/>
            <c:showCatName val="0"/>
            <c:showSerName val="0"/>
            <c:showPercent val="0"/>
            <c:showBubbleSize val="0"/>
            <c:showLeaderLines val="0"/>
          </c:dLbls>
          <c:cat>
            <c:strRef>
              <c:f>'Grades 3-8'!$AO$5:$AU$5</c:f>
              <c:strCache>
                <c:ptCount val="7"/>
                <c:pt idx="0">
                  <c:v>All</c:v>
                </c:pt>
                <c:pt idx="1">
                  <c:v>G3</c:v>
                </c:pt>
                <c:pt idx="2">
                  <c:v>G4</c:v>
                </c:pt>
                <c:pt idx="3">
                  <c:v>G5</c:v>
                </c:pt>
                <c:pt idx="4">
                  <c:v>G6</c:v>
                </c:pt>
                <c:pt idx="5">
                  <c:v>G7</c:v>
                </c:pt>
                <c:pt idx="6">
                  <c:v>G8</c:v>
                </c:pt>
              </c:strCache>
            </c:strRef>
          </c:cat>
          <c:val>
            <c:numRef>
              <c:f>'Grades 3-8'!$AO$7:$AU$7</c:f>
              <c:numCache>
                <c:formatCode>General</c:formatCode>
                <c:ptCount val="7"/>
                <c:pt idx="0">
                  <c:v>53</c:v>
                </c:pt>
                <c:pt idx="1">
                  <c:v>53</c:v>
                </c:pt>
                <c:pt idx="2">
                  <c:v>60</c:v>
                </c:pt>
                <c:pt idx="3">
                  <c:v>60</c:v>
                </c:pt>
                <c:pt idx="4">
                  <c:v>53</c:v>
                </c:pt>
                <c:pt idx="5">
                  <c:v>54</c:v>
                </c:pt>
                <c:pt idx="6">
                  <c:v>54</c:v>
                </c:pt>
              </c:numCache>
            </c:numRef>
          </c:val>
        </c:ser>
        <c:dLbls>
          <c:showLegendKey val="0"/>
          <c:showVal val="0"/>
          <c:showCatName val="0"/>
          <c:showSerName val="0"/>
          <c:showPercent val="0"/>
          <c:showBubbleSize val="0"/>
        </c:dLbls>
        <c:gapWidth val="150"/>
        <c:axId val="157652480"/>
        <c:axId val="157654016"/>
      </c:barChart>
      <c:catAx>
        <c:axId val="157652480"/>
        <c:scaling>
          <c:orientation val="minMax"/>
        </c:scaling>
        <c:delete val="0"/>
        <c:axPos val="b"/>
        <c:majorTickMark val="out"/>
        <c:minorTickMark val="none"/>
        <c:tickLblPos val="nextTo"/>
        <c:txPr>
          <a:bodyPr/>
          <a:lstStyle/>
          <a:p>
            <a:pPr>
              <a:defRPr sz="1400"/>
            </a:pPr>
            <a:endParaRPr lang="en-US"/>
          </a:p>
        </c:txPr>
        <c:crossAx val="157654016"/>
        <c:crosses val="autoZero"/>
        <c:auto val="1"/>
        <c:lblAlgn val="ctr"/>
        <c:lblOffset val="100"/>
        <c:noMultiLvlLbl val="0"/>
      </c:catAx>
      <c:valAx>
        <c:axId val="157654016"/>
        <c:scaling>
          <c:orientation val="minMax"/>
          <c:max val="100"/>
          <c:min val="0"/>
        </c:scaling>
        <c:delete val="0"/>
        <c:axPos val="l"/>
        <c:majorGridlines/>
        <c:numFmt formatCode="General" sourceLinked="1"/>
        <c:majorTickMark val="out"/>
        <c:minorTickMark val="none"/>
        <c:tickLblPos val="nextTo"/>
        <c:txPr>
          <a:bodyPr/>
          <a:lstStyle/>
          <a:p>
            <a:pPr>
              <a:defRPr sz="1100"/>
            </a:pPr>
            <a:endParaRPr lang="en-US"/>
          </a:p>
        </c:txPr>
        <c:crossAx val="157652480"/>
        <c:crosses val="autoZero"/>
        <c:crossBetween val="between"/>
        <c:majorUnit val="50"/>
      </c:valAx>
    </c:plotArea>
    <c:legend>
      <c:legendPos val="r"/>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C$3" fmlaRange="SchList!$B$1:$B$496" val="0"/>
</file>

<file path=xl/diagrams/_rels/data1.xml.rels><?xml version="1.0" encoding="UTF-8" standalone="yes"?>
<Relationships xmlns="http://schemas.openxmlformats.org/package/2006/relationships"><Relationship Id="rId3" Type="http://schemas.openxmlformats.org/officeDocument/2006/relationships/hyperlink" Target="#'Grades 3-8'!A1"/><Relationship Id="rId2" Type="http://schemas.openxmlformats.org/officeDocument/2006/relationships/hyperlink" Target="#'Grades 6-8'!A1"/><Relationship Id="rId1" Type="http://schemas.openxmlformats.org/officeDocument/2006/relationships/hyperlink" Target="#'Grades 3-5'!A1"/><Relationship Id="rId4" Type="http://schemas.openxmlformats.org/officeDocument/2006/relationships/hyperlink" Target="#'Grades 9-10'!A1"/></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017F60D-AF4D-4533-AF27-5CCCAFB9B651}" type="doc">
      <dgm:prSet loTypeId="urn:microsoft.com/office/officeart/2005/8/layout/list1" loCatId="list" qsTypeId="urn:microsoft.com/office/officeart/2005/8/quickstyle/3d3" qsCatId="3D" csTypeId="urn:microsoft.com/office/officeart/2005/8/colors/colorful1" csCatId="colorful" phldr="1"/>
      <dgm:spPr/>
      <dgm:t>
        <a:bodyPr/>
        <a:lstStyle/>
        <a:p>
          <a:endParaRPr lang="en-US"/>
        </a:p>
      </dgm:t>
    </dgm:pt>
    <dgm:pt modelId="{06FBFF80-EA13-4CFD-A6C1-13E858E21450}">
      <dgm:prSet phldrT="[Text]"/>
      <dgm:spPr/>
      <dgm:t>
        <a:bodyPr/>
        <a:lstStyle/>
        <a:p>
          <a:r>
            <a:rPr lang="en-US"/>
            <a:t>Grades 3-5</a:t>
          </a:r>
        </a:p>
      </dgm:t>
      <dgm:extLst>
        <a:ext uri="{E40237B7-FDA0-4F09-8148-C483321AD2D9}">
          <dgm14:cNvPr xmlns:dgm14="http://schemas.microsoft.com/office/drawing/2010/diagram" id="0" name="">
            <a:hlinkClick xmlns:r="http://schemas.openxmlformats.org/officeDocument/2006/relationships" r:id="rId1"/>
          </dgm14:cNvPr>
        </a:ext>
      </dgm:extLst>
    </dgm:pt>
    <dgm:pt modelId="{3522093C-6688-4A1B-B9FA-F574133586E2}" type="parTrans" cxnId="{A70E9324-3FE8-42DF-A4D6-F126374A1EED}">
      <dgm:prSet/>
      <dgm:spPr/>
      <dgm:t>
        <a:bodyPr/>
        <a:lstStyle/>
        <a:p>
          <a:endParaRPr lang="en-US"/>
        </a:p>
      </dgm:t>
    </dgm:pt>
    <dgm:pt modelId="{9908C399-4E71-4ABE-A3B1-3C0B6C8CC4B4}" type="sibTrans" cxnId="{A70E9324-3FE8-42DF-A4D6-F126374A1EED}">
      <dgm:prSet/>
      <dgm:spPr/>
      <dgm:t>
        <a:bodyPr/>
        <a:lstStyle/>
        <a:p>
          <a:endParaRPr lang="en-US"/>
        </a:p>
      </dgm:t>
    </dgm:pt>
    <dgm:pt modelId="{1885C188-4E46-4C4E-B077-3539D2D9F5FF}">
      <dgm:prSet phldrT="[Text]"/>
      <dgm:spPr/>
      <dgm:t>
        <a:bodyPr/>
        <a:lstStyle/>
        <a:p>
          <a:r>
            <a:rPr lang="en-US"/>
            <a:t>Grades 6-8</a:t>
          </a:r>
        </a:p>
      </dgm:t>
      <dgm:extLst>
        <a:ext uri="{E40237B7-FDA0-4F09-8148-C483321AD2D9}">
          <dgm14:cNvPr xmlns:dgm14="http://schemas.microsoft.com/office/drawing/2010/diagram" id="0" name="">
            <a:hlinkClick xmlns:r="http://schemas.openxmlformats.org/officeDocument/2006/relationships" r:id="rId2"/>
          </dgm14:cNvPr>
        </a:ext>
      </dgm:extLst>
    </dgm:pt>
    <dgm:pt modelId="{5546CBAB-0F77-4C60-AF9A-3615D2EAE7D8}" type="parTrans" cxnId="{03F3E5D0-8A98-4BBF-935E-0D2CF2F9B4ED}">
      <dgm:prSet/>
      <dgm:spPr/>
      <dgm:t>
        <a:bodyPr/>
        <a:lstStyle/>
        <a:p>
          <a:endParaRPr lang="en-US"/>
        </a:p>
      </dgm:t>
    </dgm:pt>
    <dgm:pt modelId="{48C85DB1-70B5-4A57-AC32-837E5C46B30C}" type="sibTrans" cxnId="{03F3E5D0-8A98-4BBF-935E-0D2CF2F9B4ED}">
      <dgm:prSet/>
      <dgm:spPr/>
      <dgm:t>
        <a:bodyPr/>
        <a:lstStyle/>
        <a:p>
          <a:endParaRPr lang="en-US"/>
        </a:p>
      </dgm:t>
    </dgm:pt>
    <dgm:pt modelId="{B766949B-F4B3-4E57-988F-99A005D5AD6E}">
      <dgm:prSet phldrT="[Text]"/>
      <dgm:spPr/>
      <dgm:t>
        <a:bodyPr/>
        <a:lstStyle/>
        <a:p>
          <a:r>
            <a:rPr lang="en-US"/>
            <a:t>Grades 3-8</a:t>
          </a:r>
        </a:p>
      </dgm:t>
      <dgm:extLst>
        <a:ext uri="{E40237B7-FDA0-4F09-8148-C483321AD2D9}">
          <dgm14:cNvPr xmlns:dgm14="http://schemas.microsoft.com/office/drawing/2010/diagram" id="0" name="">
            <a:hlinkClick xmlns:r="http://schemas.openxmlformats.org/officeDocument/2006/relationships" r:id="rId3"/>
          </dgm14:cNvPr>
        </a:ext>
      </dgm:extLst>
    </dgm:pt>
    <dgm:pt modelId="{A3C10472-D5C9-4FBE-8E48-C6A326912FF6}" type="parTrans" cxnId="{99601722-32DC-405C-B25B-CB4382A24DF9}">
      <dgm:prSet/>
      <dgm:spPr/>
      <dgm:t>
        <a:bodyPr/>
        <a:lstStyle/>
        <a:p>
          <a:endParaRPr lang="en-US"/>
        </a:p>
      </dgm:t>
    </dgm:pt>
    <dgm:pt modelId="{E8B65C2F-39EB-4E3A-96E5-F3E6B00B0407}" type="sibTrans" cxnId="{99601722-32DC-405C-B25B-CB4382A24DF9}">
      <dgm:prSet/>
      <dgm:spPr/>
      <dgm:t>
        <a:bodyPr/>
        <a:lstStyle/>
        <a:p>
          <a:endParaRPr lang="en-US"/>
        </a:p>
      </dgm:t>
    </dgm:pt>
    <dgm:pt modelId="{5E978183-C59B-44C0-A9A5-29CC5C76A1B0}">
      <dgm:prSet phldrT="[Text]"/>
      <dgm:spPr/>
      <dgm:t>
        <a:bodyPr/>
        <a:lstStyle/>
        <a:p>
          <a:r>
            <a:rPr lang="en-US"/>
            <a:t>Grades 9-10</a:t>
          </a:r>
        </a:p>
      </dgm:t>
      <dgm:extLst>
        <a:ext uri="{E40237B7-FDA0-4F09-8148-C483321AD2D9}">
          <dgm14:cNvPr xmlns:dgm14="http://schemas.microsoft.com/office/drawing/2010/diagram" id="0" name="">
            <a:hlinkClick xmlns:r="http://schemas.openxmlformats.org/officeDocument/2006/relationships" r:id="rId4"/>
          </dgm14:cNvPr>
        </a:ext>
      </dgm:extLst>
    </dgm:pt>
    <dgm:pt modelId="{931F8AF2-F6A3-4316-9B0E-CE2FC0C83351}" type="parTrans" cxnId="{23155680-268F-4EF5-9614-0F6CEB0A0D3C}">
      <dgm:prSet/>
      <dgm:spPr/>
      <dgm:t>
        <a:bodyPr/>
        <a:lstStyle/>
        <a:p>
          <a:endParaRPr lang="en-US"/>
        </a:p>
      </dgm:t>
    </dgm:pt>
    <dgm:pt modelId="{2CFEB5D0-E6DC-4810-9C05-6A7EED38267B}" type="sibTrans" cxnId="{23155680-268F-4EF5-9614-0F6CEB0A0D3C}">
      <dgm:prSet/>
      <dgm:spPr/>
      <dgm:t>
        <a:bodyPr/>
        <a:lstStyle/>
        <a:p>
          <a:endParaRPr lang="en-US"/>
        </a:p>
      </dgm:t>
    </dgm:pt>
    <dgm:pt modelId="{C8CABA81-003F-4A75-89AF-7AA68166BEAA}" type="pres">
      <dgm:prSet presAssocID="{0017F60D-AF4D-4533-AF27-5CCCAFB9B651}" presName="linear" presStyleCnt="0">
        <dgm:presLayoutVars>
          <dgm:dir/>
          <dgm:animLvl val="lvl"/>
          <dgm:resizeHandles val="exact"/>
        </dgm:presLayoutVars>
      </dgm:prSet>
      <dgm:spPr/>
      <dgm:t>
        <a:bodyPr/>
        <a:lstStyle/>
        <a:p>
          <a:endParaRPr lang="en-US"/>
        </a:p>
      </dgm:t>
    </dgm:pt>
    <dgm:pt modelId="{A9596526-8C2A-4760-A29B-7820302D87BB}" type="pres">
      <dgm:prSet presAssocID="{06FBFF80-EA13-4CFD-A6C1-13E858E21450}" presName="parentLin" presStyleCnt="0"/>
      <dgm:spPr/>
    </dgm:pt>
    <dgm:pt modelId="{5AA78F72-26F3-4318-832E-EECF01F5BB6F}" type="pres">
      <dgm:prSet presAssocID="{06FBFF80-EA13-4CFD-A6C1-13E858E21450}" presName="parentLeftMargin" presStyleLbl="node1" presStyleIdx="0" presStyleCnt="4"/>
      <dgm:spPr/>
      <dgm:t>
        <a:bodyPr/>
        <a:lstStyle/>
        <a:p>
          <a:endParaRPr lang="en-US"/>
        </a:p>
      </dgm:t>
    </dgm:pt>
    <dgm:pt modelId="{DC645CC5-E796-483D-8BBB-17FEB4396538}" type="pres">
      <dgm:prSet presAssocID="{06FBFF80-EA13-4CFD-A6C1-13E858E21450}" presName="parentText" presStyleLbl="node1" presStyleIdx="0" presStyleCnt="4">
        <dgm:presLayoutVars>
          <dgm:chMax val="0"/>
          <dgm:bulletEnabled val="1"/>
        </dgm:presLayoutVars>
      </dgm:prSet>
      <dgm:spPr/>
      <dgm:t>
        <a:bodyPr/>
        <a:lstStyle/>
        <a:p>
          <a:endParaRPr lang="en-US"/>
        </a:p>
      </dgm:t>
    </dgm:pt>
    <dgm:pt modelId="{B6B03471-7EF8-4AD4-AC04-A1F946005D16}" type="pres">
      <dgm:prSet presAssocID="{06FBFF80-EA13-4CFD-A6C1-13E858E21450}" presName="negativeSpace" presStyleCnt="0"/>
      <dgm:spPr/>
    </dgm:pt>
    <dgm:pt modelId="{26F95B94-D06B-4F6B-845D-9F52915C582B}" type="pres">
      <dgm:prSet presAssocID="{06FBFF80-EA13-4CFD-A6C1-13E858E21450}" presName="childText" presStyleLbl="conFgAcc1" presStyleIdx="0" presStyleCnt="4">
        <dgm:presLayoutVars>
          <dgm:bulletEnabled val="1"/>
        </dgm:presLayoutVars>
      </dgm:prSet>
      <dgm:spPr/>
    </dgm:pt>
    <dgm:pt modelId="{CA67480F-0E08-4A64-A3BE-8369B1893C6C}" type="pres">
      <dgm:prSet presAssocID="{9908C399-4E71-4ABE-A3B1-3C0B6C8CC4B4}" presName="spaceBetweenRectangles" presStyleCnt="0"/>
      <dgm:spPr/>
    </dgm:pt>
    <dgm:pt modelId="{5957395C-8041-478B-9F5B-3F909512FA95}" type="pres">
      <dgm:prSet presAssocID="{1885C188-4E46-4C4E-B077-3539D2D9F5FF}" presName="parentLin" presStyleCnt="0"/>
      <dgm:spPr/>
    </dgm:pt>
    <dgm:pt modelId="{26C1BE1B-075D-4F09-9CE9-EB3DC8E1ABFA}" type="pres">
      <dgm:prSet presAssocID="{1885C188-4E46-4C4E-B077-3539D2D9F5FF}" presName="parentLeftMargin" presStyleLbl="node1" presStyleIdx="0" presStyleCnt="4"/>
      <dgm:spPr/>
      <dgm:t>
        <a:bodyPr/>
        <a:lstStyle/>
        <a:p>
          <a:endParaRPr lang="en-US"/>
        </a:p>
      </dgm:t>
    </dgm:pt>
    <dgm:pt modelId="{227C33DD-64E4-4C01-B07D-2BC5096096E7}" type="pres">
      <dgm:prSet presAssocID="{1885C188-4E46-4C4E-B077-3539D2D9F5FF}" presName="parentText" presStyleLbl="node1" presStyleIdx="1" presStyleCnt="4">
        <dgm:presLayoutVars>
          <dgm:chMax val="0"/>
          <dgm:bulletEnabled val="1"/>
        </dgm:presLayoutVars>
      </dgm:prSet>
      <dgm:spPr/>
      <dgm:t>
        <a:bodyPr/>
        <a:lstStyle/>
        <a:p>
          <a:endParaRPr lang="en-US"/>
        </a:p>
      </dgm:t>
    </dgm:pt>
    <dgm:pt modelId="{6DBB6F29-462C-426A-8E1C-CF6124B26793}" type="pres">
      <dgm:prSet presAssocID="{1885C188-4E46-4C4E-B077-3539D2D9F5FF}" presName="negativeSpace" presStyleCnt="0"/>
      <dgm:spPr/>
    </dgm:pt>
    <dgm:pt modelId="{6564DE93-6EBD-4A86-BCC6-DC155B68E06A}" type="pres">
      <dgm:prSet presAssocID="{1885C188-4E46-4C4E-B077-3539D2D9F5FF}" presName="childText" presStyleLbl="conFgAcc1" presStyleIdx="1" presStyleCnt="4">
        <dgm:presLayoutVars>
          <dgm:bulletEnabled val="1"/>
        </dgm:presLayoutVars>
      </dgm:prSet>
      <dgm:spPr/>
    </dgm:pt>
    <dgm:pt modelId="{2F10A24D-6ABC-4F2B-B438-427DF710F74B}" type="pres">
      <dgm:prSet presAssocID="{48C85DB1-70B5-4A57-AC32-837E5C46B30C}" presName="spaceBetweenRectangles" presStyleCnt="0"/>
      <dgm:spPr/>
    </dgm:pt>
    <dgm:pt modelId="{84E680B6-ADD5-47E7-AB13-D1DFE824EF05}" type="pres">
      <dgm:prSet presAssocID="{B766949B-F4B3-4E57-988F-99A005D5AD6E}" presName="parentLin" presStyleCnt="0"/>
      <dgm:spPr/>
    </dgm:pt>
    <dgm:pt modelId="{C0EBAE3D-8D75-46DD-A5C4-DFBC35AD7C03}" type="pres">
      <dgm:prSet presAssocID="{B766949B-F4B3-4E57-988F-99A005D5AD6E}" presName="parentLeftMargin" presStyleLbl="node1" presStyleIdx="1" presStyleCnt="4"/>
      <dgm:spPr/>
      <dgm:t>
        <a:bodyPr/>
        <a:lstStyle/>
        <a:p>
          <a:endParaRPr lang="en-US"/>
        </a:p>
      </dgm:t>
    </dgm:pt>
    <dgm:pt modelId="{DBBF2A9B-452C-44B0-8A1A-B5CF034C0CBE}" type="pres">
      <dgm:prSet presAssocID="{B766949B-F4B3-4E57-988F-99A005D5AD6E}" presName="parentText" presStyleLbl="node1" presStyleIdx="2" presStyleCnt="4">
        <dgm:presLayoutVars>
          <dgm:chMax val="0"/>
          <dgm:bulletEnabled val="1"/>
        </dgm:presLayoutVars>
      </dgm:prSet>
      <dgm:spPr/>
      <dgm:t>
        <a:bodyPr/>
        <a:lstStyle/>
        <a:p>
          <a:endParaRPr lang="en-US"/>
        </a:p>
      </dgm:t>
    </dgm:pt>
    <dgm:pt modelId="{732A9E34-0E5B-4C2E-9380-8D2F79D581D7}" type="pres">
      <dgm:prSet presAssocID="{B766949B-F4B3-4E57-988F-99A005D5AD6E}" presName="negativeSpace" presStyleCnt="0"/>
      <dgm:spPr/>
    </dgm:pt>
    <dgm:pt modelId="{CDDAA74D-E107-407E-83F1-181FC340512A}" type="pres">
      <dgm:prSet presAssocID="{B766949B-F4B3-4E57-988F-99A005D5AD6E}" presName="childText" presStyleLbl="conFgAcc1" presStyleIdx="2" presStyleCnt="4">
        <dgm:presLayoutVars>
          <dgm:bulletEnabled val="1"/>
        </dgm:presLayoutVars>
      </dgm:prSet>
      <dgm:spPr/>
    </dgm:pt>
    <dgm:pt modelId="{A0C9E00E-2EFD-44B5-9CBB-63BC66B1F785}" type="pres">
      <dgm:prSet presAssocID="{E8B65C2F-39EB-4E3A-96E5-F3E6B00B0407}" presName="spaceBetweenRectangles" presStyleCnt="0"/>
      <dgm:spPr/>
    </dgm:pt>
    <dgm:pt modelId="{59FF3D0B-6CDE-4890-95AE-463579AFEE23}" type="pres">
      <dgm:prSet presAssocID="{5E978183-C59B-44C0-A9A5-29CC5C76A1B0}" presName="parentLin" presStyleCnt="0"/>
      <dgm:spPr/>
    </dgm:pt>
    <dgm:pt modelId="{95D41EAA-57E3-4B78-AD92-107C5A028191}" type="pres">
      <dgm:prSet presAssocID="{5E978183-C59B-44C0-A9A5-29CC5C76A1B0}" presName="parentLeftMargin" presStyleLbl="node1" presStyleIdx="2" presStyleCnt="4"/>
      <dgm:spPr/>
      <dgm:t>
        <a:bodyPr/>
        <a:lstStyle/>
        <a:p>
          <a:endParaRPr lang="en-US"/>
        </a:p>
      </dgm:t>
    </dgm:pt>
    <dgm:pt modelId="{FC94CDEF-871F-4EA8-8E78-A376483DC580}" type="pres">
      <dgm:prSet presAssocID="{5E978183-C59B-44C0-A9A5-29CC5C76A1B0}" presName="parentText" presStyleLbl="node1" presStyleIdx="3" presStyleCnt="4">
        <dgm:presLayoutVars>
          <dgm:chMax val="0"/>
          <dgm:bulletEnabled val="1"/>
        </dgm:presLayoutVars>
      </dgm:prSet>
      <dgm:spPr/>
      <dgm:t>
        <a:bodyPr/>
        <a:lstStyle/>
        <a:p>
          <a:endParaRPr lang="en-US"/>
        </a:p>
      </dgm:t>
    </dgm:pt>
    <dgm:pt modelId="{CCBA7FD9-93E1-41BB-8EC8-700F34B3E265}" type="pres">
      <dgm:prSet presAssocID="{5E978183-C59B-44C0-A9A5-29CC5C76A1B0}" presName="negativeSpace" presStyleCnt="0"/>
      <dgm:spPr/>
    </dgm:pt>
    <dgm:pt modelId="{5FC23FC7-51AA-493A-B275-A959AD9D03B8}" type="pres">
      <dgm:prSet presAssocID="{5E978183-C59B-44C0-A9A5-29CC5C76A1B0}" presName="childText" presStyleLbl="conFgAcc1" presStyleIdx="3" presStyleCnt="4">
        <dgm:presLayoutVars>
          <dgm:bulletEnabled val="1"/>
        </dgm:presLayoutVars>
      </dgm:prSet>
      <dgm:spPr/>
    </dgm:pt>
  </dgm:ptLst>
  <dgm:cxnLst>
    <dgm:cxn modelId="{53904C47-633B-4D8A-8B4C-09B8BE00A6C9}" type="presOf" srcId="{5E978183-C59B-44C0-A9A5-29CC5C76A1B0}" destId="{95D41EAA-57E3-4B78-AD92-107C5A028191}" srcOrd="0" destOrd="0" presId="urn:microsoft.com/office/officeart/2005/8/layout/list1"/>
    <dgm:cxn modelId="{FDBF19F0-4B9D-4FAA-844C-3F1236353125}" type="presOf" srcId="{0017F60D-AF4D-4533-AF27-5CCCAFB9B651}" destId="{C8CABA81-003F-4A75-89AF-7AA68166BEAA}" srcOrd="0" destOrd="0" presId="urn:microsoft.com/office/officeart/2005/8/layout/list1"/>
    <dgm:cxn modelId="{99601722-32DC-405C-B25B-CB4382A24DF9}" srcId="{0017F60D-AF4D-4533-AF27-5CCCAFB9B651}" destId="{B766949B-F4B3-4E57-988F-99A005D5AD6E}" srcOrd="2" destOrd="0" parTransId="{A3C10472-D5C9-4FBE-8E48-C6A326912FF6}" sibTransId="{E8B65C2F-39EB-4E3A-96E5-F3E6B00B0407}"/>
    <dgm:cxn modelId="{A70E9324-3FE8-42DF-A4D6-F126374A1EED}" srcId="{0017F60D-AF4D-4533-AF27-5CCCAFB9B651}" destId="{06FBFF80-EA13-4CFD-A6C1-13E858E21450}" srcOrd="0" destOrd="0" parTransId="{3522093C-6688-4A1B-B9FA-F574133586E2}" sibTransId="{9908C399-4E71-4ABE-A3B1-3C0B6C8CC4B4}"/>
    <dgm:cxn modelId="{03F3E5D0-8A98-4BBF-935E-0D2CF2F9B4ED}" srcId="{0017F60D-AF4D-4533-AF27-5CCCAFB9B651}" destId="{1885C188-4E46-4C4E-B077-3539D2D9F5FF}" srcOrd="1" destOrd="0" parTransId="{5546CBAB-0F77-4C60-AF9A-3615D2EAE7D8}" sibTransId="{48C85DB1-70B5-4A57-AC32-837E5C46B30C}"/>
    <dgm:cxn modelId="{E7414F51-D743-4874-A9ED-77507ACDBE12}" type="presOf" srcId="{1885C188-4E46-4C4E-B077-3539D2D9F5FF}" destId="{227C33DD-64E4-4C01-B07D-2BC5096096E7}" srcOrd="1" destOrd="0" presId="urn:microsoft.com/office/officeart/2005/8/layout/list1"/>
    <dgm:cxn modelId="{23155680-268F-4EF5-9614-0F6CEB0A0D3C}" srcId="{0017F60D-AF4D-4533-AF27-5CCCAFB9B651}" destId="{5E978183-C59B-44C0-A9A5-29CC5C76A1B0}" srcOrd="3" destOrd="0" parTransId="{931F8AF2-F6A3-4316-9B0E-CE2FC0C83351}" sibTransId="{2CFEB5D0-E6DC-4810-9C05-6A7EED38267B}"/>
    <dgm:cxn modelId="{99CAA626-207E-4917-B24C-CC42C553AB57}" type="presOf" srcId="{B766949B-F4B3-4E57-988F-99A005D5AD6E}" destId="{DBBF2A9B-452C-44B0-8A1A-B5CF034C0CBE}" srcOrd="1" destOrd="0" presId="urn:microsoft.com/office/officeart/2005/8/layout/list1"/>
    <dgm:cxn modelId="{54B7326B-CD12-4D43-9AE1-F42CF48D9218}" type="presOf" srcId="{5E978183-C59B-44C0-A9A5-29CC5C76A1B0}" destId="{FC94CDEF-871F-4EA8-8E78-A376483DC580}" srcOrd="1" destOrd="0" presId="urn:microsoft.com/office/officeart/2005/8/layout/list1"/>
    <dgm:cxn modelId="{BBAF5FC5-D50A-4F94-871C-8FF80F7F1B68}" type="presOf" srcId="{B766949B-F4B3-4E57-988F-99A005D5AD6E}" destId="{C0EBAE3D-8D75-46DD-A5C4-DFBC35AD7C03}" srcOrd="0" destOrd="0" presId="urn:microsoft.com/office/officeart/2005/8/layout/list1"/>
    <dgm:cxn modelId="{936B9CBA-95BE-45CD-8F3D-6B47E4D3139A}" type="presOf" srcId="{06FBFF80-EA13-4CFD-A6C1-13E858E21450}" destId="{5AA78F72-26F3-4318-832E-EECF01F5BB6F}" srcOrd="0" destOrd="0" presId="urn:microsoft.com/office/officeart/2005/8/layout/list1"/>
    <dgm:cxn modelId="{7D94D90E-2144-4116-AB84-EE15BBB464BF}" type="presOf" srcId="{1885C188-4E46-4C4E-B077-3539D2D9F5FF}" destId="{26C1BE1B-075D-4F09-9CE9-EB3DC8E1ABFA}" srcOrd="0" destOrd="0" presId="urn:microsoft.com/office/officeart/2005/8/layout/list1"/>
    <dgm:cxn modelId="{F07F62DF-840E-4282-85EE-698E8C4297FC}" type="presOf" srcId="{06FBFF80-EA13-4CFD-A6C1-13E858E21450}" destId="{DC645CC5-E796-483D-8BBB-17FEB4396538}" srcOrd="1" destOrd="0" presId="urn:microsoft.com/office/officeart/2005/8/layout/list1"/>
    <dgm:cxn modelId="{473B8C2A-F8FD-4F96-B2BB-F9A39B0C3B6E}" type="presParOf" srcId="{C8CABA81-003F-4A75-89AF-7AA68166BEAA}" destId="{A9596526-8C2A-4760-A29B-7820302D87BB}" srcOrd="0" destOrd="0" presId="urn:microsoft.com/office/officeart/2005/8/layout/list1"/>
    <dgm:cxn modelId="{C21D379E-41DC-4EDC-B388-F8718BF42C07}" type="presParOf" srcId="{A9596526-8C2A-4760-A29B-7820302D87BB}" destId="{5AA78F72-26F3-4318-832E-EECF01F5BB6F}" srcOrd="0" destOrd="0" presId="urn:microsoft.com/office/officeart/2005/8/layout/list1"/>
    <dgm:cxn modelId="{A19159B5-16C5-4A80-A06D-E3B6FBE2C165}" type="presParOf" srcId="{A9596526-8C2A-4760-A29B-7820302D87BB}" destId="{DC645CC5-E796-483D-8BBB-17FEB4396538}" srcOrd="1" destOrd="0" presId="urn:microsoft.com/office/officeart/2005/8/layout/list1"/>
    <dgm:cxn modelId="{94C7003D-C8AD-448C-9026-BA1A4FAE6414}" type="presParOf" srcId="{C8CABA81-003F-4A75-89AF-7AA68166BEAA}" destId="{B6B03471-7EF8-4AD4-AC04-A1F946005D16}" srcOrd="1" destOrd="0" presId="urn:microsoft.com/office/officeart/2005/8/layout/list1"/>
    <dgm:cxn modelId="{2B86B410-2701-4293-9F26-FF85142CD702}" type="presParOf" srcId="{C8CABA81-003F-4A75-89AF-7AA68166BEAA}" destId="{26F95B94-D06B-4F6B-845D-9F52915C582B}" srcOrd="2" destOrd="0" presId="urn:microsoft.com/office/officeart/2005/8/layout/list1"/>
    <dgm:cxn modelId="{B70DA275-19BE-4BBC-861D-DFBBC5CE2387}" type="presParOf" srcId="{C8CABA81-003F-4A75-89AF-7AA68166BEAA}" destId="{CA67480F-0E08-4A64-A3BE-8369B1893C6C}" srcOrd="3" destOrd="0" presId="urn:microsoft.com/office/officeart/2005/8/layout/list1"/>
    <dgm:cxn modelId="{08305932-D68A-4750-A430-E952E7B90560}" type="presParOf" srcId="{C8CABA81-003F-4A75-89AF-7AA68166BEAA}" destId="{5957395C-8041-478B-9F5B-3F909512FA95}" srcOrd="4" destOrd="0" presId="urn:microsoft.com/office/officeart/2005/8/layout/list1"/>
    <dgm:cxn modelId="{6C1D49F7-F124-4AF6-8B19-ED2C11E61A31}" type="presParOf" srcId="{5957395C-8041-478B-9F5B-3F909512FA95}" destId="{26C1BE1B-075D-4F09-9CE9-EB3DC8E1ABFA}" srcOrd="0" destOrd="0" presId="urn:microsoft.com/office/officeart/2005/8/layout/list1"/>
    <dgm:cxn modelId="{E8A95D5F-F8B0-4D7F-B0E2-99C2FAE19EF1}" type="presParOf" srcId="{5957395C-8041-478B-9F5B-3F909512FA95}" destId="{227C33DD-64E4-4C01-B07D-2BC5096096E7}" srcOrd="1" destOrd="0" presId="urn:microsoft.com/office/officeart/2005/8/layout/list1"/>
    <dgm:cxn modelId="{23B8C8C7-1AA3-4CC7-A9D3-2B7AF7FB66B0}" type="presParOf" srcId="{C8CABA81-003F-4A75-89AF-7AA68166BEAA}" destId="{6DBB6F29-462C-426A-8E1C-CF6124B26793}" srcOrd="5" destOrd="0" presId="urn:microsoft.com/office/officeart/2005/8/layout/list1"/>
    <dgm:cxn modelId="{299B0B22-4D0C-4D92-B47F-2862A29D81FA}" type="presParOf" srcId="{C8CABA81-003F-4A75-89AF-7AA68166BEAA}" destId="{6564DE93-6EBD-4A86-BCC6-DC155B68E06A}" srcOrd="6" destOrd="0" presId="urn:microsoft.com/office/officeart/2005/8/layout/list1"/>
    <dgm:cxn modelId="{0B7E5E8F-D414-4346-A9A6-8854360F18BA}" type="presParOf" srcId="{C8CABA81-003F-4A75-89AF-7AA68166BEAA}" destId="{2F10A24D-6ABC-4F2B-B438-427DF710F74B}" srcOrd="7" destOrd="0" presId="urn:microsoft.com/office/officeart/2005/8/layout/list1"/>
    <dgm:cxn modelId="{D6FABF14-2127-4934-A866-AA0B2D2CA107}" type="presParOf" srcId="{C8CABA81-003F-4A75-89AF-7AA68166BEAA}" destId="{84E680B6-ADD5-47E7-AB13-D1DFE824EF05}" srcOrd="8" destOrd="0" presId="urn:microsoft.com/office/officeart/2005/8/layout/list1"/>
    <dgm:cxn modelId="{7382BE13-33A1-4FC4-BE38-C85E192A184C}" type="presParOf" srcId="{84E680B6-ADD5-47E7-AB13-D1DFE824EF05}" destId="{C0EBAE3D-8D75-46DD-A5C4-DFBC35AD7C03}" srcOrd="0" destOrd="0" presId="urn:microsoft.com/office/officeart/2005/8/layout/list1"/>
    <dgm:cxn modelId="{1872DB12-2FEA-4704-AD8F-217EE5C05EC8}" type="presParOf" srcId="{84E680B6-ADD5-47E7-AB13-D1DFE824EF05}" destId="{DBBF2A9B-452C-44B0-8A1A-B5CF034C0CBE}" srcOrd="1" destOrd="0" presId="urn:microsoft.com/office/officeart/2005/8/layout/list1"/>
    <dgm:cxn modelId="{A2393441-B4EF-45C8-879C-6B5E954A3A14}" type="presParOf" srcId="{C8CABA81-003F-4A75-89AF-7AA68166BEAA}" destId="{732A9E34-0E5B-4C2E-9380-8D2F79D581D7}" srcOrd="9" destOrd="0" presId="urn:microsoft.com/office/officeart/2005/8/layout/list1"/>
    <dgm:cxn modelId="{8E64F2FF-403E-43DD-B73B-5FCE0127A80C}" type="presParOf" srcId="{C8CABA81-003F-4A75-89AF-7AA68166BEAA}" destId="{CDDAA74D-E107-407E-83F1-181FC340512A}" srcOrd="10" destOrd="0" presId="urn:microsoft.com/office/officeart/2005/8/layout/list1"/>
    <dgm:cxn modelId="{237B6401-95F1-47E9-A0D1-8F789C165E6A}" type="presParOf" srcId="{C8CABA81-003F-4A75-89AF-7AA68166BEAA}" destId="{A0C9E00E-2EFD-44B5-9CBB-63BC66B1F785}" srcOrd="11" destOrd="0" presId="urn:microsoft.com/office/officeart/2005/8/layout/list1"/>
    <dgm:cxn modelId="{E25BC85C-2EDD-4BEF-8A32-C51A15941A2F}" type="presParOf" srcId="{C8CABA81-003F-4A75-89AF-7AA68166BEAA}" destId="{59FF3D0B-6CDE-4890-95AE-463579AFEE23}" srcOrd="12" destOrd="0" presId="urn:microsoft.com/office/officeart/2005/8/layout/list1"/>
    <dgm:cxn modelId="{BCC10CA2-CB7C-4CED-9B2B-69676BFB994C}" type="presParOf" srcId="{59FF3D0B-6CDE-4890-95AE-463579AFEE23}" destId="{95D41EAA-57E3-4B78-AD92-107C5A028191}" srcOrd="0" destOrd="0" presId="urn:microsoft.com/office/officeart/2005/8/layout/list1"/>
    <dgm:cxn modelId="{7E1F1011-A724-41C4-85DF-3CB25876CEB7}" type="presParOf" srcId="{59FF3D0B-6CDE-4890-95AE-463579AFEE23}" destId="{FC94CDEF-871F-4EA8-8E78-A376483DC580}" srcOrd="1" destOrd="0" presId="urn:microsoft.com/office/officeart/2005/8/layout/list1"/>
    <dgm:cxn modelId="{F6482284-7692-4EEA-88EF-F9A3E8FAE75D}" type="presParOf" srcId="{C8CABA81-003F-4A75-89AF-7AA68166BEAA}" destId="{CCBA7FD9-93E1-41BB-8EC8-700F34B3E265}" srcOrd="13" destOrd="0" presId="urn:microsoft.com/office/officeart/2005/8/layout/list1"/>
    <dgm:cxn modelId="{B95C4328-EB18-4B25-9EE8-39E0ACD13FB7}" type="presParOf" srcId="{C8CABA81-003F-4A75-89AF-7AA68166BEAA}" destId="{5FC23FC7-51AA-493A-B275-A959AD9D03B8}" srcOrd="14"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6F95B94-D06B-4F6B-845D-9F52915C582B}">
      <dsp:nvSpPr>
        <dsp:cNvPr id="0" name=""/>
        <dsp:cNvSpPr/>
      </dsp:nvSpPr>
      <dsp:spPr>
        <a:xfrm>
          <a:off x="0" y="272699"/>
          <a:ext cx="4572000" cy="378000"/>
        </a:xfrm>
        <a:prstGeom prst="rect">
          <a:avLst/>
        </a:prstGeom>
        <a:solidFill>
          <a:schemeClr val="lt1">
            <a:alpha val="90000"/>
            <a:hueOff val="0"/>
            <a:satOff val="0"/>
            <a:lumOff val="0"/>
            <a:alphaOff val="0"/>
          </a:schemeClr>
        </a:solidFill>
        <a:ln>
          <a:noFill/>
        </a:ln>
        <a:effectLst/>
        <a:scene3d>
          <a:camera prst="orthographicFront">
            <a:rot lat="0" lon="0" rev="0"/>
          </a:camera>
          <a:lightRig rig="contrasting" dir="t">
            <a:rot lat="0" lon="0" rev="1200000"/>
          </a:lightRig>
        </a:scene3d>
        <a:sp3d z="300000" contourW="19050" prstMaterial="metal">
          <a:bevelT w="88900" h="203200"/>
          <a:bevelB w="165100" h="254000"/>
        </a:sp3d>
      </dsp:spPr>
      <dsp:style>
        <a:lnRef idx="0">
          <a:scrgbClr r="0" g="0" b="0"/>
        </a:lnRef>
        <a:fillRef idx="1">
          <a:scrgbClr r="0" g="0" b="0"/>
        </a:fillRef>
        <a:effectRef idx="0">
          <a:scrgbClr r="0" g="0" b="0"/>
        </a:effectRef>
        <a:fontRef idx="minor"/>
      </dsp:style>
    </dsp:sp>
    <dsp:sp modelId="{DC645CC5-E796-483D-8BBB-17FEB4396538}">
      <dsp:nvSpPr>
        <dsp:cNvPr id="0" name=""/>
        <dsp:cNvSpPr/>
      </dsp:nvSpPr>
      <dsp:spPr>
        <a:xfrm>
          <a:off x="228600" y="51299"/>
          <a:ext cx="3200400" cy="442800"/>
        </a:xfrm>
        <a:prstGeom prst="roundRect">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120968" tIns="0" rIns="120968" bIns="0" numCol="1" spcCol="1270" anchor="ctr" anchorCtr="0">
          <a:noAutofit/>
        </a:bodyPr>
        <a:lstStyle/>
        <a:p>
          <a:pPr lvl="0" algn="l" defTabSz="666750">
            <a:lnSpc>
              <a:spcPct val="90000"/>
            </a:lnSpc>
            <a:spcBef>
              <a:spcPct val="0"/>
            </a:spcBef>
            <a:spcAft>
              <a:spcPct val="35000"/>
            </a:spcAft>
          </a:pPr>
          <a:r>
            <a:rPr lang="en-US" sz="1500" kern="1200"/>
            <a:t>Grades 3-5</a:t>
          </a:r>
        </a:p>
      </dsp:txBody>
      <dsp:txXfrm>
        <a:off x="250216" y="72915"/>
        <a:ext cx="3157168" cy="399568"/>
      </dsp:txXfrm>
    </dsp:sp>
    <dsp:sp modelId="{6564DE93-6EBD-4A86-BCC6-DC155B68E06A}">
      <dsp:nvSpPr>
        <dsp:cNvPr id="0" name=""/>
        <dsp:cNvSpPr/>
      </dsp:nvSpPr>
      <dsp:spPr>
        <a:xfrm>
          <a:off x="0" y="953099"/>
          <a:ext cx="4572000" cy="378000"/>
        </a:xfrm>
        <a:prstGeom prst="rect">
          <a:avLst/>
        </a:prstGeom>
        <a:solidFill>
          <a:schemeClr val="lt1">
            <a:alpha val="90000"/>
            <a:hueOff val="0"/>
            <a:satOff val="0"/>
            <a:lumOff val="0"/>
            <a:alphaOff val="0"/>
          </a:schemeClr>
        </a:solidFill>
        <a:ln>
          <a:noFill/>
        </a:ln>
        <a:effectLst/>
        <a:scene3d>
          <a:camera prst="orthographicFront">
            <a:rot lat="0" lon="0" rev="0"/>
          </a:camera>
          <a:lightRig rig="contrasting" dir="t">
            <a:rot lat="0" lon="0" rev="1200000"/>
          </a:lightRig>
        </a:scene3d>
        <a:sp3d z="300000" contourW="19050" prstMaterial="metal">
          <a:bevelT w="88900" h="203200"/>
          <a:bevelB w="165100" h="254000"/>
        </a:sp3d>
      </dsp:spPr>
      <dsp:style>
        <a:lnRef idx="0">
          <a:scrgbClr r="0" g="0" b="0"/>
        </a:lnRef>
        <a:fillRef idx="1">
          <a:scrgbClr r="0" g="0" b="0"/>
        </a:fillRef>
        <a:effectRef idx="0">
          <a:scrgbClr r="0" g="0" b="0"/>
        </a:effectRef>
        <a:fontRef idx="minor"/>
      </dsp:style>
    </dsp:sp>
    <dsp:sp modelId="{227C33DD-64E4-4C01-B07D-2BC5096096E7}">
      <dsp:nvSpPr>
        <dsp:cNvPr id="0" name=""/>
        <dsp:cNvSpPr/>
      </dsp:nvSpPr>
      <dsp:spPr>
        <a:xfrm>
          <a:off x="228600" y="731699"/>
          <a:ext cx="3200400" cy="442800"/>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120968" tIns="0" rIns="120968" bIns="0" numCol="1" spcCol="1270" anchor="ctr" anchorCtr="0">
          <a:noAutofit/>
        </a:bodyPr>
        <a:lstStyle/>
        <a:p>
          <a:pPr lvl="0" algn="l" defTabSz="666750">
            <a:lnSpc>
              <a:spcPct val="90000"/>
            </a:lnSpc>
            <a:spcBef>
              <a:spcPct val="0"/>
            </a:spcBef>
            <a:spcAft>
              <a:spcPct val="35000"/>
            </a:spcAft>
          </a:pPr>
          <a:r>
            <a:rPr lang="en-US" sz="1500" kern="1200"/>
            <a:t>Grades 6-8</a:t>
          </a:r>
        </a:p>
      </dsp:txBody>
      <dsp:txXfrm>
        <a:off x="250216" y="753315"/>
        <a:ext cx="3157168" cy="399568"/>
      </dsp:txXfrm>
    </dsp:sp>
    <dsp:sp modelId="{CDDAA74D-E107-407E-83F1-181FC340512A}">
      <dsp:nvSpPr>
        <dsp:cNvPr id="0" name=""/>
        <dsp:cNvSpPr/>
      </dsp:nvSpPr>
      <dsp:spPr>
        <a:xfrm>
          <a:off x="0" y="1633500"/>
          <a:ext cx="4572000" cy="378000"/>
        </a:xfrm>
        <a:prstGeom prst="rect">
          <a:avLst/>
        </a:prstGeom>
        <a:solidFill>
          <a:schemeClr val="lt1">
            <a:alpha val="90000"/>
            <a:hueOff val="0"/>
            <a:satOff val="0"/>
            <a:lumOff val="0"/>
            <a:alphaOff val="0"/>
          </a:schemeClr>
        </a:solidFill>
        <a:ln>
          <a:noFill/>
        </a:ln>
        <a:effectLst/>
        <a:scene3d>
          <a:camera prst="orthographicFront">
            <a:rot lat="0" lon="0" rev="0"/>
          </a:camera>
          <a:lightRig rig="contrasting" dir="t">
            <a:rot lat="0" lon="0" rev="1200000"/>
          </a:lightRig>
        </a:scene3d>
        <a:sp3d z="300000" contourW="19050" prstMaterial="metal">
          <a:bevelT w="88900" h="203200"/>
          <a:bevelB w="165100" h="254000"/>
        </a:sp3d>
      </dsp:spPr>
      <dsp:style>
        <a:lnRef idx="0">
          <a:scrgbClr r="0" g="0" b="0"/>
        </a:lnRef>
        <a:fillRef idx="1">
          <a:scrgbClr r="0" g="0" b="0"/>
        </a:fillRef>
        <a:effectRef idx="0">
          <a:scrgbClr r="0" g="0" b="0"/>
        </a:effectRef>
        <a:fontRef idx="minor"/>
      </dsp:style>
    </dsp:sp>
    <dsp:sp modelId="{DBBF2A9B-452C-44B0-8A1A-B5CF034C0CBE}">
      <dsp:nvSpPr>
        <dsp:cNvPr id="0" name=""/>
        <dsp:cNvSpPr/>
      </dsp:nvSpPr>
      <dsp:spPr>
        <a:xfrm>
          <a:off x="228600" y="1412099"/>
          <a:ext cx="3200400" cy="442800"/>
        </a:xfrm>
        <a:prstGeom prst="roundRect">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120968" tIns="0" rIns="120968" bIns="0" numCol="1" spcCol="1270" anchor="ctr" anchorCtr="0">
          <a:noAutofit/>
        </a:bodyPr>
        <a:lstStyle/>
        <a:p>
          <a:pPr lvl="0" algn="l" defTabSz="666750">
            <a:lnSpc>
              <a:spcPct val="90000"/>
            </a:lnSpc>
            <a:spcBef>
              <a:spcPct val="0"/>
            </a:spcBef>
            <a:spcAft>
              <a:spcPct val="35000"/>
            </a:spcAft>
          </a:pPr>
          <a:r>
            <a:rPr lang="en-US" sz="1500" kern="1200"/>
            <a:t>Grades 3-8</a:t>
          </a:r>
        </a:p>
      </dsp:txBody>
      <dsp:txXfrm>
        <a:off x="250216" y="1433715"/>
        <a:ext cx="3157168" cy="399568"/>
      </dsp:txXfrm>
    </dsp:sp>
    <dsp:sp modelId="{5FC23FC7-51AA-493A-B275-A959AD9D03B8}">
      <dsp:nvSpPr>
        <dsp:cNvPr id="0" name=""/>
        <dsp:cNvSpPr/>
      </dsp:nvSpPr>
      <dsp:spPr>
        <a:xfrm>
          <a:off x="0" y="2313900"/>
          <a:ext cx="4572000" cy="378000"/>
        </a:xfrm>
        <a:prstGeom prst="rect">
          <a:avLst/>
        </a:prstGeom>
        <a:solidFill>
          <a:schemeClr val="lt1">
            <a:alpha val="90000"/>
            <a:hueOff val="0"/>
            <a:satOff val="0"/>
            <a:lumOff val="0"/>
            <a:alphaOff val="0"/>
          </a:schemeClr>
        </a:solidFill>
        <a:ln>
          <a:noFill/>
        </a:ln>
        <a:effectLst/>
        <a:scene3d>
          <a:camera prst="orthographicFront">
            <a:rot lat="0" lon="0" rev="0"/>
          </a:camera>
          <a:lightRig rig="contrasting" dir="t">
            <a:rot lat="0" lon="0" rev="1200000"/>
          </a:lightRig>
        </a:scene3d>
        <a:sp3d z="300000" contourW="19050" prstMaterial="metal">
          <a:bevelT w="88900" h="203200"/>
          <a:bevelB w="165100" h="254000"/>
        </a:sp3d>
      </dsp:spPr>
      <dsp:style>
        <a:lnRef idx="0">
          <a:scrgbClr r="0" g="0" b="0"/>
        </a:lnRef>
        <a:fillRef idx="1">
          <a:scrgbClr r="0" g="0" b="0"/>
        </a:fillRef>
        <a:effectRef idx="0">
          <a:scrgbClr r="0" g="0" b="0"/>
        </a:effectRef>
        <a:fontRef idx="minor"/>
      </dsp:style>
    </dsp:sp>
    <dsp:sp modelId="{FC94CDEF-871F-4EA8-8E78-A376483DC580}">
      <dsp:nvSpPr>
        <dsp:cNvPr id="0" name=""/>
        <dsp:cNvSpPr/>
      </dsp:nvSpPr>
      <dsp:spPr>
        <a:xfrm>
          <a:off x="228600" y="2092500"/>
          <a:ext cx="3200400" cy="442800"/>
        </a:xfrm>
        <a:prstGeom prst="roundRect">
          <a:avLst/>
        </a:prstGeom>
        <a:solidFill>
          <a:schemeClr val="accent5">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120968" tIns="0" rIns="120968" bIns="0" numCol="1" spcCol="1270" anchor="ctr" anchorCtr="0">
          <a:noAutofit/>
        </a:bodyPr>
        <a:lstStyle/>
        <a:p>
          <a:pPr lvl="0" algn="l" defTabSz="666750">
            <a:lnSpc>
              <a:spcPct val="90000"/>
            </a:lnSpc>
            <a:spcBef>
              <a:spcPct val="0"/>
            </a:spcBef>
            <a:spcAft>
              <a:spcPct val="35000"/>
            </a:spcAft>
          </a:pPr>
          <a:r>
            <a:rPr lang="en-US" sz="1500" kern="1200"/>
            <a:t>Grades 9-10</a:t>
          </a:r>
        </a:p>
      </dsp:txBody>
      <dsp:txXfrm>
        <a:off x="250216" y="2114116"/>
        <a:ext cx="3157168" cy="39956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3">
  <dgm:title val=""/>
  <dgm:desc val=""/>
  <dgm:catLst>
    <dgm:cat type="3D" pri="11300"/>
  </dgm:catLst>
  <dgm:scene3d>
    <a:camera prst="orthographicFront"/>
    <a:lightRig rig="threePt" dir="t"/>
  </dgm:scene3d>
  <dgm:styleLbl name="node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l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vennNode1">
    <dgm:scene3d>
      <a:camera prst="orthographicFront">
        <a:rot lat="0" lon="0" rev="0"/>
      </a:camera>
      <a:lightRig rig="contrasting" dir="t">
        <a:rot lat="0" lon="0" rev="1200000"/>
      </a:lightRig>
    </dgm:scene3d>
    <dgm:sp3d contourW="12700" prstMaterial="clear">
      <a:bevelT w="177800" h="254000"/>
      <a:bevelB w="152400"/>
    </dgm:sp3d>
    <dgm:txPr/>
    <dgm:style>
      <a:lnRef idx="0">
        <a:scrgbClr r="0" g="0" b="0"/>
      </a:lnRef>
      <a:fillRef idx="1">
        <a:scrgbClr r="0" g="0" b="0"/>
      </a:fillRef>
      <a:effectRef idx="0">
        <a:scrgbClr r="0" g="0" b="0"/>
      </a:effectRef>
      <a:fontRef idx="minor">
        <a:schemeClr val="tx1"/>
      </a:fontRef>
    </dgm:style>
  </dgm:styleLbl>
  <dgm:styleLbl name="alig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f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alignImgPlace1">
    <dgm:scene3d>
      <a:camera prst="orthographicFront">
        <a:rot lat="0" lon="0" rev="0"/>
      </a:camera>
      <a:lightRig rig="contrasting" dir="t">
        <a:rot lat="0" lon="0" rev="1200000"/>
      </a:lightRig>
    </dgm:scene3d>
    <dgm:sp3d contourW="12700" prstMaterial="flat">
      <a:bevelT w="177800" h="254000"/>
      <a:bevelB w="152400"/>
    </dgm:sp3d>
    <dgm:txPr/>
    <dgm:style>
      <a:lnRef idx="0">
        <a:scrgbClr r="0" g="0" b="0"/>
      </a:lnRef>
      <a:fillRef idx="1">
        <a:scrgbClr r="0" g="0" b="0"/>
      </a:fillRef>
      <a:effectRef idx="1">
        <a:scrgbClr r="0" g="0" b="0"/>
      </a:effectRef>
      <a:fontRef idx="minor"/>
    </dgm:style>
  </dgm:styleLbl>
  <dgm:styleLbl name="b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sibTrans2D1">
    <dgm:scene3d>
      <a:camera prst="orthographicFront">
        <a:rot lat="0" lon="0" rev="0"/>
      </a:camera>
      <a:lightRig rig="contrasting" dir="t">
        <a:rot lat="0" lon="0" rev="1200000"/>
      </a:lightRig>
    </dgm:scene3d>
    <dgm:sp3d z="-182000" contourW="19050" prstMaterial="metal">
      <a:bevelT w="88900" h="203200"/>
      <a:bevelB w="165100" h="254000"/>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ibTrans1D1">
    <dgm:scene3d>
      <a:camera prst="orthographicFront">
        <a:rot lat="0" lon="0" rev="0"/>
      </a:camera>
      <a:lightRig rig="contrasting" dir="t">
        <a:rot lat="0" lon="0" rev="1200000"/>
      </a:lightRig>
    </dgm:scene3d>
    <dgm:sp3d z="-110000"/>
    <dgm:txPr/>
    <dgm:style>
      <a:lnRef idx="1">
        <a:scrgbClr r="0" g="0" b="0"/>
      </a:lnRef>
      <a:fillRef idx="0">
        <a:scrgbClr r="0" g="0" b="0"/>
      </a:fillRef>
      <a:effectRef idx="0">
        <a:scrgbClr r="0" g="0" b="0"/>
      </a:effectRef>
      <a:fontRef idx="minor"/>
    </dgm:style>
  </dgm:styleLbl>
  <dgm:styleLbl name="callout">
    <dgm:scene3d>
      <a:camera prst="orthographicFront">
        <a:rot lat="0" lon="0" rev="0"/>
      </a:camera>
      <a:lightRig rig="contrasting" dir="t">
        <a:rot lat="0" lon="0" rev="1200000"/>
      </a:lightRig>
    </dgm:scene3d>
    <dgm:sp3d z="10000"/>
    <dgm:txPr/>
    <dgm:style>
      <a:lnRef idx="2">
        <a:scrgbClr r="0" g="0" b="0"/>
      </a:lnRef>
      <a:fillRef idx="1">
        <a:scrgbClr r="0" g="0" b="0"/>
      </a:fillRef>
      <a:effectRef idx="0">
        <a:scrgbClr r="0" g="0" b="0"/>
      </a:effectRef>
      <a:fontRef idx="minor"/>
    </dgm:style>
  </dgm:styleLbl>
  <dgm:styleLbl name="asst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parChTrans2D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1D1">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2">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3">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4">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con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tr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FgAcc1">
    <dgm:scene3d>
      <a:camera prst="orthographicFront">
        <a:rot lat="0" lon="0" rev="0"/>
      </a:camera>
      <a:lightRig rig="contrasting" dir="t">
        <a:rot lat="0" lon="0" rev="1200000"/>
      </a:lightRig>
    </dgm:scene3d>
    <dgm:sp3d z="300000" contourW="12700" prstMaterial="flat">
      <a:bevelT w="177800" h="254000"/>
      <a:bevelB w="152400"/>
    </dgm:sp3d>
    <dgm:txPr/>
    <dgm:style>
      <a:lnRef idx="0">
        <a:scrgbClr r="0" g="0" b="0"/>
      </a:lnRef>
      <a:fillRef idx="1">
        <a:scrgbClr r="0" g="0" b="0"/>
      </a:fillRef>
      <a:effectRef idx="0">
        <a:scrgbClr r="0" g="0" b="0"/>
      </a:effectRef>
      <a:fontRef idx="minor"/>
    </dgm:style>
  </dgm:styleLbl>
  <dgm:styleLbl name="solid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Follow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0">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2">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3">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4">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hp">
    <dgm:scene3d>
      <a:camera prst="orthographicFront">
        <a:rot lat="0" lon="0" rev="0"/>
      </a:camera>
      <a:lightRig rig="contrasting" dir="t">
        <a:rot lat="0" lon="0" rev="1200000"/>
      </a:lightRig>
    </dgm:scene3d>
    <dgm:sp3d z="-300000" prstMaterial="plastic"/>
    <dgm:txPr/>
    <dgm:style>
      <a:lnRef idx="1">
        <a:scrgbClr r="0" g="0" b="0"/>
      </a:lnRef>
      <a:fillRef idx="1">
        <a:scrgbClr r="0" g="0" b="0"/>
      </a:fillRef>
      <a:effectRef idx="0">
        <a:scrgbClr r="0" g="0" b="0"/>
      </a:effectRef>
      <a:fontRef idx="minor"/>
    </dgm:style>
  </dgm:styleLbl>
  <dgm:styleLbl name="dkBgShp">
    <dgm:scene3d>
      <a:camera prst="orthographicFront">
        <a:rot lat="0" lon="0" rev="0"/>
      </a:camera>
      <a:lightRig rig="contrasting" dir="t">
        <a:rot lat="0" lon="0" rev="1200000"/>
      </a:lightRig>
    </dgm:scene3d>
    <dgm:sp3d contourW="12700" prstMaterial="flat">
      <a:bevelT w="100800" h="154000"/>
      <a:bevelB w="152400"/>
    </dgm:sp3d>
    <dgm:txPr/>
    <dgm:style>
      <a:lnRef idx="0">
        <a:scrgbClr r="0" g="0" b="0"/>
      </a:lnRef>
      <a:fillRef idx="1">
        <a:scrgbClr r="0" g="0" b="0"/>
      </a:fillRef>
      <a:effectRef idx="0">
        <a:scrgbClr r="0" g="0" b="0"/>
      </a:effectRef>
      <a:fontRef idx="minor"/>
    </dgm:style>
  </dgm:styleLbl>
  <dgm:styleLbl name="trBgShp">
    <dgm:scene3d>
      <a:camera prst="orthographicFront">
        <a:rot lat="0" lon="0" rev="0"/>
      </a:camera>
      <a:lightRig rig="contrasting" dir="t">
        <a:rot lat="0" lon="0" rev="1200000"/>
      </a:lightRig>
    </dgm:scene3d>
    <dgm:sp3d z="-152400" prstMaterial="matte"/>
    <dgm:txPr/>
    <dgm:style>
      <a:lnRef idx="1">
        <a:scrgbClr r="0" g="0" b="0"/>
      </a:lnRef>
      <a:fillRef idx="1">
        <a:scrgbClr r="0" g="0" b="0"/>
      </a:fillRef>
      <a:effectRef idx="0">
        <a:scrgbClr r="0" g="0" b="0"/>
      </a:effectRef>
      <a:fontRef idx="minor"/>
    </dgm:style>
  </dgm:styleLbl>
  <dgm:styleLbl name="fgShp">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1">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476250</xdr:colOff>
      <xdr:row>1</xdr:row>
      <xdr:rowOff>247651</xdr:rowOff>
    </xdr:from>
    <xdr:to>
      <xdr:col>5</xdr:col>
      <xdr:colOff>133350</xdr:colOff>
      <xdr:row>6</xdr:row>
      <xdr:rowOff>209551</xdr:rowOff>
    </xdr:to>
    <xdr:sp macro="" textlink="">
      <xdr:nvSpPr>
        <xdr:cNvPr id="23" name="Rectangle 22"/>
        <xdr:cNvSpPr/>
      </xdr:nvSpPr>
      <xdr:spPr>
        <a:xfrm>
          <a:off x="1085850" y="704851"/>
          <a:ext cx="4657725" cy="97155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476250</xdr:colOff>
      <xdr:row>1</xdr:row>
      <xdr:rowOff>238125</xdr:rowOff>
    </xdr:from>
    <xdr:to>
      <xdr:col>5</xdr:col>
      <xdr:colOff>152400</xdr:colOff>
      <xdr:row>4</xdr:row>
      <xdr:rowOff>228600</xdr:rowOff>
    </xdr:to>
    <xdr:sp macro="" textlink="">
      <xdr:nvSpPr>
        <xdr:cNvPr id="15" name="TextBox 14"/>
        <xdr:cNvSpPr txBox="1"/>
      </xdr:nvSpPr>
      <xdr:spPr>
        <a:xfrm>
          <a:off x="1085850" y="695325"/>
          <a:ext cx="4676775"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400" b="1"/>
            <a:t>Select a school from the drop down list</a:t>
          </a:r>
          <a:r>
            <a:rPr lang="en-US" sz="1400" b="1" baseline="0"/>
            <a:t> and click on the appropriate grade levels</a:t>
          </a:r>
          <a:endParaRPr lang="en-US" sz="1400" b="1"/>
        </a:p>
      </xdr:txBody>
    </xdr:sp>
    <xdr:clientData/>
  </xdr:twoCellAnchor>
  <xdr:twoCellAnchor>
    <xdr:from>
      <xdr:col>0</xdr:col>
      <xdr:colOff>466725</xdr:colOff>
      <xdr:row>0</xdr:row>
      <xdr:rowOff>0</xdr:rowOff>
    </xdr:from>
    <xdr:to>
      <xdr:col>5</xdr:col>
      <xdr:colOff>676275</xdr:colOff>
      <xdr:row>1</xdr:row>
      <xdr:rowOff>133350</xdr:rowOff>
    </xdr:to>
    <xdr:sp macro="" textlink="">
      <xdr:nvSpPr>
        <xdr:cNvPr id="16" name="Rounded Rectangle 15"/>
        <xdr:cNvSpPr/>
      </xdr:nvSpPr>
      <xdr:spPr>
        <a:xfrm>
          <a:off x="466725" y="0"/>
          <a:ext cx="5819775" cy="590550"/>
        </a:xfrm>
        <a:prstGeom prst="roundRect">
          <a:avLst>
            <a:gd name="adj" fmla="val 50000"/>
          </a:avLst>
        </a:prstGeom>
        <a:solidFill>
          <a:schemeClr val="accent4">
            <a:lumMod val="20000"/>
            <a:lumOff val="80000"/>
          </a:schemeClr>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447675</xdr:colOff>
      <xdr:row>0</xdr:row>
      <xdr:rowOff>19050</xdr:rowOff>
    </xdr:from>
    <xdr:to>
      <xdr:col>5</xdr:col>
      <xdr:colOff>790575</xdr:colOff>
      <xdr:row>1</xdr:row>
      <xdr:rowOff>152400</xdr:rowOff>
    </xdr:to>
    <xdr:sp macro="" textlink="">
      <xdr:nvSpPr>
        <xdr:cNvPr id="17" name="TextBox 16"/>
        <xdr:cNvSpPr txBox="1"/>
      </xdr:nvSpPr>
      <xdr:spPr>
        <a:xfrm>
          <a:off x="447675" y="19050"/>
          <a:ext cx="5953125" cy="590550"/>
        </a:xfrm>
        <a:prstGeom prst="rect">
          <a:avLst/>
        </a:prstGeom>
        <a:ln/>
      </xdr:spPr>
      <xdr:style>
        <a:lnRef idx="0">
          <a:schemeClr val="accent1"/>
        </a:lnRef>
        <a:fillRef idx="3">
          <a:schemeClr val="accent1"/>
        </a:fillRef>
        <a:effectRef idx="3">
          <a:schemeClr val="accent1"/>
        </a:effectRef>
        <a:fontRef idx="minor">
          <a:schemeClr val="lt1"/>
        </a:fontRef>
      </xdr:style>
      <xdr:txBody>
        <a:bodyPr wrap="square" rtlCol="0" anchor="t"/>
        <a:lstStyle/>
        <a:p>
          <a:pPr algn="ctr"/>
          <a:r>
            <a:rPr lang="en-US" sz="2800" b="1">
              <a:latin typeface="Times New Roman" pitchFamily="18" charset="0"/>
              <a:cs typeface="Times New Roman" pitchFamily="18" charset="0"/>
            </a:rPr>
            <a:t>Trend Analysis</a:t>
          </a:r>
        </a:p>
      </xdr:txBody>
    </xdr:sp>
    <xdr:clientData/>
  </xdr:twoCellAnchor>
  <mc:AlternateContent xmlns:mc="http://schemas.openxmlformats.org/markup-compatibility/2006">
    <mc:Choice xmlns:a14="http://schemas.microsoft.com/office/drawing/2010/main" Requires="a14">
      <xdr:twoCellAnchor editAs="oneCell">
        <xdr:from>
          <xdr:col>1</xdr:col>
          <xdr:colOff>838200</xdr:colOff>
          <xdr:row>4</xdr:row>
          <xdr:rowOff>228600</xdr:rowOff>
        </xdr:from>
        <xdr:to>
          <xdr:col>4</xdr:col>
          <xdr:colOff>476250</xdr:colOff>
          <xdr:row>6</xdr:row>
          <xdr:rowOff>47625</xdr:rowOff>
        </xdr:to>
        <xdr:sp macro="" textlink="">
          <xdr:nvSpPr>
            <xdr:cNvPr id="157697" name="Drop Down 1" hidden="1">
              <a:extLst>
                <a:ext uri="{63B3BB69-23CF-44E3-9099-C40C66FF867C}">
                  <a14:compatExt spid="_x0000_s157697"/>
                </a:ext>
              </a:extLst>
            </xdr:cNvPr>
            <xdr:cNvSpPr/>
          </xdr:nvSpPr>
          <xdr:spPr>
            <a:xfrm>
              <a:off x="0" y="0"/>
              <a:ext cx="0" cy="0"/>
            </a:xfrm>
            <a:prstGeom prst="rect">
              <a:avLst/>
            </a:prstGeom>
          </xdr:spPr>
        </xdr:sp>
        <xdr:clientData fLocksWithSheet="0"/>
      </xdr:twoCellAnchor>
    </mc:Choice>
    <mc:Fallback/>
  </mc:AlternateContent>
  <xdr:twoCellAnchor>
    <xdr:from>
      <xdr:col>1</xdr:col>
      <xdr:colOff>485775</xdr:colOff>
      <xdr:row>6</xdr:row>
      <xdr:rowOff>238125</xdr:rowOff>
    </xdr:from>
    <xdr:to>
      <xdr:col>5</xdr:col>
      <xdr:colOff>57150</xdr:colOff>
      <xdr:row>16</xdr:row>
      <xdr:rowOff>114300</xdr:rowOff>
    </xdr:to>
    <xdr:graphicFrame macro="">
      <xdr:nvGraphicFramePr>
        <xdr:cNvPr id="22" name="Diagram 2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314325</xdr:rowOff>
    </xdr:from>
    <xdr:to>
      <xdr:col>5</xdr:col>
      <xdr:colOff>499110</xdr:colOff>
      <xdr:row>9</xdr:row>
      <xdr:rowOff>247650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5</xdr:row>
      <xdr:rowOff>19050</xdr:rowOff>
    </xdr:from>
    <xdr:to>
      <xdr:col>5</xdr:col>
      <xdr:colOff>508635</xdr:colOff>
      <xdr:row>5</xdr:row>
      <xdr:rowOff>295275</xdr:rowOff>
    </xdr:to>
    <xdr:sp macro="" textlink="">
      <xdr:nvSpPr>
        <xdr:cNvPr id="3" name="Rectangle 2"/>
        <xdr:cNvSpPr/>
      </xdr:nvSpPr>
      <xdr:spPr>
        <a:xfrm>
          <a:off x="9525" y="1638300"/>
          <a:ext cx="4480560" cy="27622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a:t>Reading % Levels 3-5 (2011 Retrofitted FCAT 2.0)</a:t>
          </a:r>
        </a:p>
      </xdr:txBody>
    </xdr:sp>
    <xdr:clientData/>
  </xdr:twoCellAnchor>
  <xdr:twoCellAnchor>
    <xdr:from>
      <xdr:col>0</xdr:col>
      <xdr:colOff>0</xdr:colOff>
      <xdr:row>10</xdr:row>
      <xdr:rowOff>180975</xdr:rowOff>
    </xdr:from>
    <xdr:to>
      <xdr:col>5</xdr:col>
      <xdr:colOff>499110</xdr:colOff>
      <xdr:row>14</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xdr:row>
      <xdr:rowOff>266700</xdr:rowOff>
    </xdr:from>
    <xdr:to>
      <xdr:col>5</xdr:col>
      <xdr:colOff>508635</xdr:colOff>
      <xdr:row>10</xdr:row>
      <xdr:rowOff>161925</xdr:rowOff>
    </xdr:to>
    <xdr:sp macro="" textlink="">
      <xdr:nvSpPr>
        <xdr:cNvPr id="5" name="Rectangle 4"/>
        <xdr:cNvSpPr/>
      </xdr:nvSpPr>
      <xdr:spPr>
        <a:xfrm>
          <a:off x="9525" y="3409950"/>
          <a:ext cx="4480560" cy="2762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600"/>
            <a:t>Math % Levels 3-5 (2011 Retrofitted FCAT 2.0)</a:t>
          </a:r>
        </a:p>
      </xdr:txBody>
    </xdr:sp>
    <xdr:clientData/>
  </xdr:twoCellAnchor>
  <xdr:twoCellAnchor>
    <xdr:from>
      <xdr:col>0</xdr:col>
      <xdr:colOff>0</xdr:colOff>
      <xdr:row>15</xdr:row>
      <xdr:rowOff>38100</xdr:rowOff>
    </xdr:from>
    <xdr:to>
      <xdr:col>5</xdr:col>
      <xdr:colOff>499110</xdr:colOff>
      <xdr:row>18</xdr:row>
      <xdr:rowOff>352425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xdr:row>
      <xdr:rowOff>123825</xdr:rowOff>
    </xdr:from>
    <xdr:to>
      <xdr:col>5</xdr:col>
      <xdr:colOff>508635</xdr:colOff>
      <xdr:row>15</xdr:row>
      <xdr:rowOff>19050</xdr:rowOff>
    </xdr:to>
    <xdr:sp macro="" textlink="">
      <xdr:nvSpPr>
        <xdr:cNvPr id="7" name="Rectangle 6"/>
        <xdr:cNvSpPr/>
      </xdr:nvSpPr>
      <xdr:spPr>
        <a:xfrm>
          <a:off x="9525" y="5172075"/>
          <a:ext cx="4480560" cy="276225"/>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a:t>Writing % Scoring</a:t>
          </a:r>
          <a:r>
            <a:rPr lang="en-US" sz="1600" baseline="0"/>
            <a:t> </a:t>
          </a:r>
          <a:r>
            <a:rPr lang="en-US" sz="1600"/>
            <a:t>3-6 and 4-6, Grade</a:t>
          </a:r>
          <a:r>
            <a:rPr lang="en-US" sz="1600" baseline="0"/>
            <a:t> 4</a:t>
          </a:r>
          <a:endParaRPr lang="en-US" sz="1600"/>
        </a:p>
      </xdr:txBody>
    </xdr:sp>
    <xdr:clientData/>
  </xdr:twoCellAnchor>
  <xdr:twoCellAnchor>
    <xdr:from>
      <xdr:col>0</xdr:col>
      <xdr:colOff>9525</xdr:colOff>
      <xdr:row>20</xdr:row>
      <xdr:rowOff>47625</xdr:rowOff>
    </xdr:from>
    <xdr:to>
      <xdr:col>5</xdr:col>
      <xdr:colOff>508635</xdr:colOff>
      <xdr:row>27</xdr:row>
      <xdr:rowOff>171450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18</xdr:row>
      <xdr:rowOff>371475</xdr:rowOff>
    </xdr:from>
    <xdr:to>
      <xdr:col>6</xdr:col>
      <xdr:colOff>3810</xdr:colOff>
      <xdr:row>20</xdr:row>
      <xdr:rowOff>28575</xdr:rowOff>
    </xdr:to>
    <xdr:sp macro="" textlink="">
      <xdr:nvSpPr>
        <xdr:cNvPr id="9" name="Rectangle 8"/>
        <xdr:cNvSpPr/>
      </xdr:nvSpPr>
      <xdr:spPr>
        <a:xfrm>
          <a:off x="19050" y="6943725"/>
          <a:ext cx="4480560" cy="276225"/>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US" sz="1600"/>
            <a:t>Science % Levels 3-5</a:t>
          </a:r>
        </a:p>
      </xdr:txBody>
    </xdr:sp>
    <xdr:clientData/>
  </xdr:twoCellAnchor>
  <xdr:twoCellAnchor>
    <xdr:from>
      <xdr:col>6</xdr:col>
      <xdr:colOff>19050</xdr:colOff>
      <xdr:row>18</xdr:row>
      <xdr:rowOff>47625</xdr:rowOff>
    </xdr:from>
    <xdr:to>
      <xdr:col>10</xdr:col>
      <xdr:colOff>895350</xdr:colOff>
      <xdr:row>22</xdr:row>
      <xdr:rowOff>38100</xdr:rowOff>
    </xdr:to>
    <xdr:sp macro="" textlink="">
      <xdr:nvSpPr>
        <xdr:cNvPr id="10" name="Rectangle 9"/>
        <xdr:cNvSpPr/>
      </xdr:nvSpPr>
      <xdr:spPr>
        <a:xfrm>
          <a:off x="4514850" y="6619875"/>
          <a:ext cx="5334000" cy="9906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US" sz="1800">
              <a:solidFill>
                <a:sysClr val="windowText" lastClr="000000"/>
              </a:solidFill>
            </a:rPr>
            <a:t>School Grade Scales  </a:t>
          </a:r>
          <a:br>
            <a:rPr lang="en-US" sz="1800">
              <a:solidFill>
                <a:sysClr val="windowText" lastClr="000000"/>
              </a:solidFill>
            </a:rPr>
          </a:br>
          <a:r>
            <a:rPr lang="en-US" sz="1800">
              <a:solidFill>
                <a:sysClr val="windowText" lastClr="000000"/>
              </a:solidFill>
            </a:rPr>
            <a:t>800-Point</a:t>
          </a:r>
          <a:r>
            <a:rPr lang="en-US" sz="1800" baseline="0">
              <a:solidFill>
                <a:sysClr val="windowText" lastClr="000000"/>
              </a:solidFill>
            </a:rPr>
            <a:t> Scale: </a:t>
          </a:r>
          <a:r>
            <a:rPr lang="en-US" sz="1800" baseline="0">
              <a:solidFill>
                <a:sysClr val="windowText" lastClr="000000"/>
              </a:solidFill>
              <a:effectLst/>
              <a:latin typeface="+mn-lt"/>
              <a:ea typeface="+mn-ea"/>
              <a:cs typeface="+mn-cs"/>
            </a:rPr>
            <a:t>A=525-800, B=495-524, C=435-494, </a:t>
          </a:r>
        </a:p>
        <a:p>
          <a:pPr algn="ctr"/>
          <a:r>
            <a:rPr lang="en-US" sz="1800" baseline="0">
              <a:solidFill>
                <a:sysClr val="windowText" lastClr="000000"/>
              </a:solidFill>
              <a:effectLst/>
              <a:latin typeface="+mn-lt"/>
              <a:ea typeface="+mn-ea"/>
              <a:cs typeface="+mn-cs"/>
            </a:rPr>
            <a:t>D=395-434, F= 0-394</a:t>
          </a:r>
        </a:p>
      </xdr:txBody>
    </xdr:sp>
    <xdr:clientData/>
  </xdr:twoCellAnchor>
  <xdr:twoCellAnchor>
    <xdr:from>
      <xdr:col>6</xdr:col>
      <xdr:colOff>28574</xdr:colOff>
      <xdr:row>22</xdr:row>
      <xdr:rowOff>66675</xdr:rowOff>
    </xdr:from>
    <xdr:to>
      <xdr:col>11</xdr:col>
      <xdr:colOff>9524</xdr:colOff>
      <xdr:row>27</xdr:row>
      <xdr:rowOff>152400</xdr:rowOff>
    </xdr:to>
    <xdr:sp macro="" textlink="">
      <xdr:nvSpPr>
        <xdr:cNvPr id="11" name="Rectangle 10"/>
        <xdr:cNvSpPr/>
      </xdr:nvSpPr>
      <xdr:spPr>
        <a:xfrm>
          <a:off x="4524374" y="7639050"/>
          <a:ext cx="5343525" cy="1038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ysClr val="windowText" lastClr="000000"/>
              </a:solidFill>
            </a:rPr>
            <a:t>Note:</a:t>
          </a:r>
          <a:r>
            <a:rPr lang="en-US" sz="1400" baseline="0">
              <a:solidFill>
                <a:sysClr val="windowText" lastClr="000000"/>
              </a:solidFill>
            </a:rPr>
            <a:t> </a:t>
          </a:r>
          <a:r>
            <a:rPr lang="en-US" sz="1400">
              <a:solidFill>
                <a:sysClr val="windowText" lastClr="000000"/>
              </a:solidFill>
            </a:rPr>
            <a:t>If</a:t>
          </a:r>
          <a:r>
            <a:rPr lang="en-US" sz="1400" baseline="0">
              <a:solidFill>
                <a:sysClr val="windowText" lastClr="000000"/>
              </a:solidFill>
            </a:rPr>
            <a:t> school performance grade in 2012 is m</a:t>
          </a:r>
          <a:r>
            <a:rPr lang="en-US" sz="1400">
              <a:solidFill>
                <a:sysClr val="windowText" lastClr="000000"/>
              </a:solidFill>
            </a:rPr>
            <a:t>ore</a:t>
          </a:r>
          <a:r>
            <a:rPr lang="en-US" sz="1400" baseline="0">
              <a:solidFill>
                <a:sysClr val="windowText" lastClr="000000"/>
              </a:solidFill>
            </a:rPr>
            <a:t> than one letter grade lower than 2011, then the letter grade will be noted with an asterisk(*) and the letter grade in parenthesis would have been the actual grade earned.</a:t>
          </a:r>
          <a:endParaRPr lang="en-US" sz="14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314325</xdr:rowOff>
    </xdr:from>
    <xdr:to>
      <xdr:col>5</xdr:col>
      <xdr:colOff>499110</xdr:colOff>
      <xdr:row>9</xdr:row>
      <xdr:rowOff>247650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5</xdr:row>
      <xdr:rowOff>19050</xdr:rowOff>
    </xdr:from>
    <xdr:to>
      <xdr:col>5</xdr:col>
      <xdr:colOff>508635</xdr:colOff>
      <xdr:row>5</xdr:row>
      <xdr:rowOff>295275</xdr:rowOff>
    </xdr:to>
    <xdr:sp macro="" textlink="">
      <xdr:nvSpPr>
        <xdr:cNvPr id="7" name="Rectangle 6"/>
        <xdr:cNvSpPr/>
      </xdr:nvSpPr>
      <xdr:spPr>
        <a:xfrm>
          <a:off x="9525" y="1438275"/>
          <a:ext cx="4480560" cy="27622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a:t>Reading % Levels 3-5 (2011 Retrofitted FCAT 2.0)</a:t>
          </a:r>
        </a:p>
      </xdr:txBody>
    </xdr:sp>
    <xdr:clientData/>
  </xdr:twoCellAnchor>
  <xdr:twoCellAnchor>
    <xdr:from>
      <xdr:col>0</xdr:col>
      <xdr:colOff>0</xdr:colOff>
      <xdr:row>10</xdr:row>
      <xdr:rowOff>180975</xdr:rowOff>
    </xdr:from>
    <xdr:to>
      <xdr:col>5</xdr:col>
      <xdr:colOff>499110</xdr:colOff>
      <xdr:row>14</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xdr:row>
      <xdr:rowOff>266700</xdr:rowOff>
    </xdr:from>
    <xdr:to>
      <xdr:col>5</xdr:col>
      <xdr:colOff>508635</xdr:colOff>
      <xdr:row>10</xdr:row>
      <xdr:rowOff>161925</xdr:rowOff>
    </xdr:to>
    <xdr:sp macro="" textlink="">
      <xdr:nvSpPr>
        <xdr:cNvPr id="9" name="Rectangle 8"/>
        <xdr:cNvSpPr/>
      </xdr:nvSpPr>
      <xdr:spPr>
        <a:xfrm>
          <a:off x="9525" y="3209925"/>
          <a:ext cx="4480560" cy="2762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600"/>
            <a:t>Math % Levels 3-5 (2011 Retrofitted FCAT 2.0)</a:t>
          </a:r>
        </a:p>
      </xdr:txBody>
    </xdr:sp>
    <xdr:clientData/>
  </xdr:twoCellAnchor>
  <xdr:twoCellAnchor>
    <xdr:from>
      <xdr:col>0</xdr:col>
      <xdr:colOff>0</xdr:colOff>
      <xdr:row>15</xdr:row>
      <xdr:rowOff>38100</xdr:rowOff>
    </xdr:from>
    <xdr:to>
      <xdr:col>5</xdr:col>
      <xdr:colOff>499110</xdr:colOff>
      <xdr:row>18</xdr:row>
      <xdr:rowOff>352425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xdr:row>
      <xdr:rowOff>123825</xdr:rowOff>
    </xdr:from>
    <xdr:to>
      <xdr:col>5</xdr:col>
      <xdr:colOff>508635</xdr:colOff>
      <xdr:row>15</xdr:row>
      <xdr:rowOff>19050</xdr:rowOff>
    </xdr:to>
    <xdr:sp macro="" textlink="">
      <xdr:nvSpPr>
        <xdr:cNvPr id="11" name="Rectangle 10"/>
        <xdr:cNvSpPr/>
      </xdr:nvSpPr>
      <xdr:spPr>
        <a:xfrm>
          <a:off x="9525" y="4972050"/>
          <a:ext cx="4480560" cy="276225"/>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a:t>Writing % Scoring 3-6</a:t>
          </a:r>
          <a:r>
            <a:rPr lang="en-US" sz="1600" baseline="0"/>
            <a:t> and </a:t>
          </a:r>
          <a:r>
            <a:rPr lang="en-US" sz="1600"/>
            <a:t>4-6, Grade 8</a:t>
          </a:r>
        </a:p>
      </xdr:txBody>
    </xdr:sp>
    <xdr:clientData/>
  </xdr:twoCellAnchor>
  <xdr:twoCellAnchor>
    <xdr:from>
      <xdr:col>0</xdr:col>
      <xdr:colOff>9525</xdr:colOff>
      <xdr:row>20</xdr:row>
      <xdr:rowOff>47625</xdr:rowOff>
    </xdr:from>
    <xdr:to>
      <xdr:col>5</xdr:col>
      <xdr:colOff>508635</xdr:colOff>
      <xdr:row>27</xdr:row>
      <xdr:rowOff>171450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18</xdr:row>
      <xdr:rowOff>371475</xdr:rowOff>
    </xdr:from>
    <xdr:to>
      <xdr:col>6</xdr:col>
      <xdr:colOff>3810</xdr:colOff>
      <xdr:row>20</xdr:row>
      <xdr:rowOff>28575</xdr:rowOff>
    </xdr:to>
    <xdr:sp macro="" textlink="">
      <xdr:nvSpPr>
        <xdr:cNvPr id="13" name="Rectangle 12"/>
        <xdr:cNvSpPr/>
      </xdr:nvSpPr>
      <xdr:spPr>
        <a:xfrm>
          <a:off x="19050" y="6743700"/>
          <a:ext cx="4480560" cy="276225"/>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US" sz="1600"/>
            <a:t>Science % Levels 3-5, Grade 8</a:t>
          </a:r>
        </a:p>
      </xdr:txBody>
    </xdr:sp>
    <xdr:clientData/>
  </xdr:twoCellAnchor>
  <xdr:twoCellAnchor>
    <xdr:from>
      <xdr:col>5</xdr:col>
      <xdr:colOff>514348</xdr:colOff>
      <xdr:row>18</xdr:row>
      <xdr:rowOff>28575</xdr:rowOff>
    </xdr:from>
    <xdr:to>
      <xdr:col>10</xdr:col>
      <xdr:colOff>973834</xdr:colOff>
      <xdr:row>23</xdr:row>
      <xdr:rowOff>123825</xdr:rowOff>
    </xdr:to>
    <xdr:sp macro="" textlink="">
      <xdr:nvSpPr>
        <xdr:cNvPr id="14" name="Rectangle 13"/>
        <xdr:cNvSpPr/>
      </xdr:nvSpPr>
      <xdr:spPr>
        <a:xfrm>
          <a:off x="4495798" y="6800850"/>
          <a:ext cx="5431536" cy="128587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lang="en-US" sz="1400">
              <a:solidFill>
                <a:sysClr val="windowText" lastClr="000000"/>
              </a:solidFill>
            </a:rPr>
            <a:t>School Grade Scales</a:t>
          </a:r>
        </a:p>
        <a:p>
          <a:pPr algn="ctr"/>
          <a:r>
            <a:rPr lang="en-US" sz="1400">
              <a:solidFill>
                <a:sysClr val="windowText" lastClr="000000"/>
              </a:solidFill>
              <a:effectLst/>
              <a:latin typeface="+mn-lt"/>
              <a:ea typeface="+mn-ea"/>
              <a:cs typeface="+mn-cs"/>
            </a:rPr>
            <a:t>800-point scale:</a:t>
          </a:r>
          <a:r>
            <a:rPr lang="en-US" sz="1400" baseline="0">
              <a:solidFill>
                <a:sysClr val="windowText" lastClr="000000"/>
              </a:solidFill>
              <a:effectLst/>
              <a:latin typeface="+mn-lt"/>
              <a:ea typeface="+mn-ea"/>
              <a:cs typeface="+mn-cs"/>
            </a:rPr>
            <a:t> A=525-800, B=495-524, C=435-494, </a:t>
          </a:r>
          <a:br>
            <a:rPr lang="en-US" sz="1400" baseline="0">
              <a:solidFill>
                <a:sysClr val="windowText" lastClr="000000"/>
              </a:solidFill>
              <a:effectLst/>
              <a:latin typeface="+mn-lt"/>
              <a:ea typeface="+mn-ea"/>
              <a:cs typeface="+mn-cs"/>
            </a:rPr>
          </a:br>
          <a:r>
            <a:rPr lang="en-US" sz="1400" baseline="0">
              <a:solidFill>
                <a:sysClr val="windowText" lastClr="000000"/>
              </a:solidFill>
              <a:effectLst/>
              <a:latin typeface="+mn-lt"/>
              <a:ea typeface="+mn-ea"/>
              <a:cs typeface="+mn-cs"/>
            </a:rPr>
            <a:t>D=395-434, F= 0-394</a:t>
          </a:r>
        </a:p>
        <a:p>
          <a:pPr algn="l"/>
          <a:r>
            <a:rPr lang="en-US" sz="1400" baseline="0">
              <a:solidFill>
                <a:sysClr val="windowText" lastClr="000000"/>
              </a:solidFill>
              <a:effectLst/>
              <a:latin typeface="+mn-lt"/>
              <a:ea typeface="+mn-ea"/>
              <a:cs typeface="+mn-cs"/>
            </a:rPr>
            <a:t>**2012 Middle/Combination schools serving grade 8 (900-point scale):</a:t>
          </a:r>
        </a:p>
        <a:p>
          <a:pPr algn="l"/>
          <a:r>
            <a:rPr lang="en-US" sz="1400" baseline="0">
              <a:solidFill>
                <a:sysClr val="windowText" lastClr="000000"/>
              </a:solidFill>
              <a:effectLst/>
              <a:latin typeface="+mn-lt"/>
              <a:ea typeface="+mn-ea"/>
              <a:cs typeface="+mn-cs"/>
            </a:rPr>
            <a:t>A=590-900, B=560-589, C=490-559, D=445-489, F=0-444</a:t>
          </a:r>
          <a:r>
            <a:rPr lang="en-US" sz="1400">
              <a:solidFill>
                <a:sysClr val="windowText" lastClr="000000"/>
              </a:solidFill>
              <a:effectLst/>
              <a:latin typeface="+mn-lt"/>
              <a:ea typeface="+mn-ea"/>
              <a:cs typeface="+mn-cs"/>
            </a:rPr>
            <a:t> </a:t>
          </a:r>
          <a:endParaRPr lang="en-US" sz="1400">
            <a:solidFill>
              <a:sysClr val="windowText" lastClr="000000"/>
            </a:solidFill>
          </a:endParaRPr>
        </a:p>
      </xdr:txBody>
    </xdr:sp>
    <xdr:clientData/>
  </xdr:twoCellAnchor>
  <xdr:twoCellAnchor>
    <xdr:from>
      <xdr:col>5</xdr:col>
      <xdr:colOff>514348</xdr:colOff>
      <xdr:row>23</xdr:row>
      <xdr:rowOff>180976</xdr:rowOff>
    </xdr:from>
    <xdr:to>
      <xdr:col>10</xdr:col>
      <xdr:colOff>973834</xdr:colOff>
      <xdr:row>27</xdr:row>
      <xdr:rowOff>180976</xdr:rowOff>
    </xdr:to>
    <xdr:sp macro="" textlink="">
      <xdr:nvSpPr>
        <xdr:cNvPr id="15" name="Rectangle 14"/>
        <xdr:cNvSpPr/>
      </xdr:nvSpPr>
      <xdr:spPr>
        <a:xfrm>
          <a:off x="4495798" y="8143876"/>
          <a:ext cx="5431536" cy="7620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ysClr val="windowText" lastClr="000000"/>
              </a:solidFill>
              <a:effectLst/>
              <a:latin typeface="+mn-lt"/>
              <a:ea typeface="+mn-ea"/>
              <a:cs typeface="+mn-cs"/>
            </a:rPr>
            <a:t>Note:</a:t>
          </a:r>
          <a:r>
            <a:rPr lang="en-US" sz="1100" baseline="0">
              <a:solidFill>
                <a:sysClr val="windowText" lastClr="000000"/>
              </a:solidFill>
              <a:effectLst/>
              <a:latin typeface="+mn-lt"/>
              <a:ea typeface="+mn-ea"/>
              <a:cs typeface="+mn-cs"/>
            </a:rPr>
            <a:t> </a:t>
          </a:r>
          <a:r>
            <a:rPr lang="en-US" sz="1100">
              <a:solidFill>
                <a:sysClr val="windowText" lastClr="000000"/>
              </a:solidFill>
              <a:effectLst/>
              <a:latin typeface="+mn-lt"/>
              <a:ea typeface="+mn-ea"/>
              <a:cs typeface="+mn-cs"/>
            </a:rPr>
            <a:t>If</a:t>
          </a:r>
          <a:r>
            <a:rPr lang="en-US" sz="1100" baseline="0">
              <a:solidFill>
                <a:sysClr val="windowText" lastClr="000000"/>
              </a:solidFill>
              <a:effectLst/>
              <a:latin typeface="+mn-lt"/>
              <a:ea typeface="+mn-ea"/>
              <a:cs typeface="+mn-cs"/>
            </a:rPr>
            <a:t> school performance grade in 2012 is m</a:t>
          </a:r>
          <a:r>
            <a:rPr lang="en-US" sz="1100">
              <a:solidFill>
                <a:sysClr val="windowText" lastClr="000000"/>
              </a:solidFill>
              <a:effectLst/>
              <a:latin typeface="+mn-lt"/>
              <a:ea typeface="+mn-ea"/>
              <a:cs typeface="+mn-cs"/>
            </a:rPr>
            <a:t>ore</a:t>
          </a:r>
          <a:r>
            <a:rPr lang="en-US" sz="1100" baseline="0">
              <a:solidFill>
                <a:sysClr val="windowText" lastClr="000000"/>
              </a:solidFill>
              <a:effectLst/>
              <a:latin typeface="+mn-lt"/>
              <a:ea typeface="+mn-ea"/>
              <a:cs typeface="+mn-cs"/>
            </a:rPr>
            <a:t> than one letter grade lower than 2011, then  the letter grade will be noted with an asterisk(*) and the letter grade in parenthesis would have been the actual grade earned.</a:t>
          </a:r>
          <a:endParaRPr lang="en-US" sz="1200">
            <a:solidFill>
              <a:sysClr val="windowText" lastClr="00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xdr:row>
      <xdr:rowOff>314325</xdr:rowOff>
    </xdr:from>
    <xdr:to>
      <xdr:col>5</xdr:col>
      <xdr:colOff>499110</xdr:colOff>
      <xdr:row>9</xdr:row>
      <xdr:rowOff>247650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5</xdr:row>
      <xdr:rowOff>19050</xdr:rowOff>
    </xdr:from>
    <xdr:to>
      <xdr:col>5</xdr:col>
      <xdr:colOff>508635</xdr:colOff>
      <xdr:row>5</xdr:row>
      <xdr:rowOff>295275</xdr:rowOff>
    </xdr:to>
    <xdr:sp macro="" textlink="">
      <xdr:nvSpPr>
        <xdr:cNvPr id="3" name="Rectangle 2"/>
        <xdr:cNvSpPr/>
      </xdr:nvSpPr>
      <xdr:spPr>
        <a:xfrm>
          <a:off x="9525" y="1838325"/>
          <a:ext cx="4480560" cy="27622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a:t>Reading % Levels 3-5 (2011</a:t>
          </a:r>
          <a:r>
            <a:rPr lang="en-US" sz="1600" baseline="0"/>
            <a:t> Retrofitted FCAT 2.0)</a:t>
          </a:r>
          <a:endParaRPr lang="en-US" sz="1600"/>
        </a:p>
      </xdr:txBody>
    </xdr:sp>
    <xdr:clientData/>
  </xdr:twoCellAnchor>
  <xdr:twoCellAnchor>
    <xdr:from>
      <xdr:col>0</xdr:col>
      <xdr:colOff>0</xdr:colOff>
      <xdr:row>10</xdr:row>
      <xdr:rowOff>180975</xdr:rowOff>
    </xdr:from>
    <xdr:to>
      <xdr:col>5</xdr:col>
      <xdr:colOff>499110</xdr:colOff>
      <xdr:row>14</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xdr:row>
      <xdr:rowOff>266700</xdr:rowOff>
    </xdr:from>
    <xdr:to>
      <xdr:col>5</xdr:col>
      <xdr:colOff>508635</xdr:colOff>
      <xdr:row>10</xdr:row>
      <xdr:rowOff>161925</xdr:rowOff>
    </xdr:to>
    <xdr:sp macro="" textlink="">
      <xdr:nvSpPr>
        <xdr:cNvPr id="5" name="Rectangle 4"/>
        <xdr:cNvSpPr/>
      </xdr:nvSpPr>
      <xdr:spPr>
        <a:xfrm>
          <a:off x="9525" y="3609975"/>
          <a:ext cx="4480560" cy="2762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600"/>
            <a:t>Math % Levels 3-5 (2011 Retrofitted FCAT 2.0)</a:t>
          </a:r>
        </a:p>
      </xdr:txBody>
    </xdr:sp>
    <xdr:clientData/>
  </xdr:twoCellAnchor>
  <xdr:twoCellAnchor>
    <xdr:from>
      <xdr:col>0</xdr:col>
      <xdr:colOff>0</xdr:colOff>
      <xdr:row>15</xdr:row>
      <xdr:rowOff>38100</xdr:rowOff>
    </xdr:from>
    <xdr:to>
      <xdr:col>5</xdr:col>
      <xdr:colOff>499110</xdr:colOff>
      <xdr:row>18</xdr:row>
      <xdr:rowOff>352425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xdr:row>
      <xdr:rowOff>123825</xdr:rowOff>
    </xdr:from>
    <xdr:to>
      <xdr:col>5</xdr:col>
      <xdr:colOff>508635</xdr:colOff>
      <xdr:row>15</xdr:row>
      <xdr:rowOff>19050</xdr:rowOff>
    </xdr:to>
    <xdr:sp macro="" textlink="">
      <xdr:nvSpPr>
        <xdr:cNvPr id="7" name="Rectangle 6"/>
        <xdr:cNvSpPr/>
      </xdr:nvSpPr>
      <xdr:spPr>
        <a:xfrm>
          <a:off x="9525" y="5372100"/>
          <a:ext cx="4480560" cy="276225"/>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a:t>Writing % Scoring 3-6 and 4-6, Grades 4 and 8</a:t>
          </a:r>
        </a:p>
      </xdr:txBody>
    </xdr:sp>
    <xdr:clientData/>
  </xdr:twoCellAnchor>
  <xdr:twoCellAnchor>
    <xdr:from>
      <xdr:col>0</xdr:col>
      <xdr:colOff>9525</xdr:colOff>
      <xdr:row>20</xdr:row>
      <xdr:rowOff>47625</xdr:rowOff>
    </xdr:from>
    <xdr:to>
      <xdr:col>5</xdr:col>
      <xdr:colOff>508635</xdr:colOff>
      <xdr:row>27</xdr:row>
      <xdr:rowOff>171450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18</xdr:row>
      <xdr:rowOff>371475</xdr:rowOff>
    </xdr:from>
    <xdr:to>
      <xdr:col>6</xdr:col>
      <xdr:colOff>3810</xdr:colOff>
      <xdr:row>20</xdr:row>
      <xdr:rowOff>28575</xdr:rowOff>
    </xdr:to>
    <xdr:sp macro="" textlink="">
      <xdr:nvSpPr>
        <xdr:cNvPr id="9" name="Rectangle 8"/>
        <xdr:cNvSpPr/>
      </xdr:nvSpPr>
      <xdr:spPr>
        <a:xfrm>
          <a:off x="19050" y="7143750"/>
          <a:ext cx="4480560" cy="276225"/>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US" sz="1600"/>
            <a:t>Science % Levels 3-5</a:t>
          </a:r>
        </a:p>
      </xdr:txBody>
    </xdr:sp>
    <xdr:clientData/>
  </xdr:twoCellAnchor>
  <xdr:twoCellAnchor>
    <xdr:from>
      <xdr:col>6</xdr:col>
      <xdr:colOff>19048</xdr:colOff>
      <xdr:row>18</xdr:row>
      <xdr:rowOff>28575</xdr:rowOff>
    </xdr:from>
    <xdr:to>
      <xdr:col>11</xdr:col>
      <xdr:colOff>2284</xdr:colOff>
      <xdr:row>23</xdr:row>
      <xdr:rowOff>152400</xdr:rowOff>
    </xdr:to>
    <xdr:sp macro="" textlink="">
      <xdr:nvSpPr>
        <xdr:cNvPr id="10" name="Rectangle 9"/>
        <xdr:cNvSpPr/>
      </xdr:nvSpPr>
      <xdr:spPr>
        <a:xfrm>
          <a:off x="4514848" y="6800850"/>
          <a:ext cx="5431536" cy="131445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lang="en-US" sz="1400">
              <a:solidFill>
                <a:sysClr val="windowText" lastClr="000000"/>
              </a:solidFill>
            </a:rPr>
            <a:t>School Grade Scales</a:t>
          </a:r>
        </a:p>
        <a:p>
          <a:pPr algn="ctr"/>
          <a:r>
            <a:rPr lang="en-US" sz="1400">
              <a:solidFill>
                <a:sysClr val="windowText" lastClr="000000"/>
              </a:solidFill>
              <a:effectLst/>
              <a:latin typeface="+mn-lt"/>
              <a:ea typeface="+mn-ea"/>
              <a:cs typeface="+mn-cs"/>
            </a:rPr>
            <a:t>800-point scale:</a:t>
          </a:r>
          <a:r>
            <a:rPr lang="en-US" sz="1400" baseline="0">
              <a:solidFill>
                <a:sysClr val="windowText" lastClr="000000"/>
              </a:solidFill>
              <a:effectLst/>
              <a:latin typeface="+mn-lt"/>
              <a:ea typeface="+mn-ea"/>
              <a:cs typeface="+mn-cs"/>
            </a:rPr>
            <a:t> A=525-800, B=495-524, C=435-494, </a:t>
          </a:r>
          <a:br>
            <a:rPr lang="en-US" sz="1400" baseline="0">
              <a:solidFill>
                <a:sysClr val="windowText" lastClr="000000"/>
              </a:solidFill>
              <a:effectLst/>
              <a:latin typeface="+mn-lt"/>
              <a:ea typeface="+mn-ea"/>
              <a:cs typeface="+mn-cs"/>
            </a:rPr>
          </a:br>
          <a:r>
            <a:rPr lang="en-US" sz="1400" baseline="0">
              <a:solidFill>
                <a:sysClr val="windowText" lastClr="000000"/>
              </a:solidFill>
              <a:effectLst/>
              <a:latin typeface="+mn-lt"/>
              <a:ea typeface="+mn-ea"/>
              <a:cs typeface="+mn-cs"/>
            </a:rPr>
            <a:t>D=395-434, F= 0-394</a:t>
          </a:r>
        </a:p>
        <a:p>
          <a:pPr algn="ctr"/>
          <a:r>
            <a:rPr lang="en-US" sz="1400" baseline="0">
              <a:solidFill>
                <a:sysClr val="windowText" lastClr="000000"/>
              </a:solidFill>
              <a:effectLst/>
              <a:latin typeface="+mn-lt"/>
              <a:ea typeface="+mn-ea"/>
              <a:cs typeface="+mn-cs"/>
            </a:rPr>
            <a:t>**2012 Middle/Combination schools serving grade 8 (900-point scale):</a:t>
          </a:r>
        </a:p>
        <a:p>
          <a:pPr algn="ctr"/>
          <a:r>
            <a:rPr lang="en-US" sz="1400" baseline="0">
              <a:solidFill>
                <a:sysClr val="windowText" lastClr="000000"/>
              </a:solidFill>
              <a:effectLst/>
              <a:latin typeface="+mn-lt"/>
              <a:ea typeface="+mn-ea"/>
              <a:cs typeface="+mn-cs"/>
            </a:rPr>
            <a:t>A=590-900, B=560-589, C=490-559, D=445-489, F=0-444</a:t>
          </a:r>
          <a:r>
            <a:rPr lang="en-US" sz="1400">
              <a:solidFill>
                <a:sysClr val="windowText" lastClr="000000"/>
              </a:solidFill>
              <a:effectLst/>
              <a:latin typeface="+mn-lt"/>
              <a:ea typeface="+mn-ea"/>
              <a:cs typeface="+mn-cs"/>
            </a:rPr>
            <a:t> </a:t>
          </a:r>
          <a:endParaRPr lang="en-US" sz="1400">
            <a:solidFill>
              <a:sysClr val="windowText" lastClr="000000"/>
            </a:solidFill>
          </a:endParaRPr>
        </a:p>
      </xdr:txBody>
    </xdr:sp>
    <xdr:clientData/>
  </xdr:twoCellAnchor>
  <xdr:twoCellAnchor>
    <xdr:from>
      <xdr:col>6</xdr:col>
      <xdr:colOff>19048</xdr:colOff>
      <xdr:row>24</xdr:row>
      <xdr:rowOff>1</xdr:rowOff>
    </xdr:from>
    <xdr:to>
      <xdr:col>11</xdr:col>
      <xdr:colOff>2284</xdr:colOff>
      <xdr:row>27</xdr:row>
      <xdr:rowOff>171451</xdr:rowOff>
    </xdr:to>
    <xdr:sp macro="" textlink="">
      <xdr:nvSpPr>
        <xdr:cNvPr id="11" name="Rectangle 10"/>
        <xdr:cNvSpPr/>
      </xdr:nvSpPr>
      <xdr:spPr>
        <a:xfrm>
          <a:off x="4514848" y="8153401"/>
          <a:ext cx="5431536" cy="7429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a:solidFill>
                <a:sysClr val="windowText" lastClr="000000"/>
              </a:solidFill>
              <a:effectLst/>
              <a:latin typeface="+mn-lt"/>
              <a:ea typeface="+mn-ea"/>
              <a:cs typeface="+mn-cs"/>
            </a:rPr>
            <a:t>Note:</a:t>
          </a:r>
          <a:r>
            <a:rPr lang="en-US" sz="1100" baseline="0">
              <a:solidFill>
                <a:sysClr val="windowText" lastClr="000000"/>
              </a:solidFill>
              <a:effectLst/>
              <a:latin typeface="+mn-lt"/>
              <a:ea typeface="+mn-ea"/>
              <a:cs typeface="+mn-cs"/>
            </a:rPr>
            <a:t> </a:t>
          </a:r>
          <a:r>
            <a:rPr lang="en-US" sz="1100">
              <a:solidFill>
                <a:sysClr val="windowText" lastClr="000000"/>
              </a:solidFill>
              <a:effectLst/>
              <a:latin typeface="+mn-lt"/>
              <a:ea typeface="+mn-ea"/>
              <a:cs typeface="+mn-cs"/>
            </a:rPr>
            <a:t>If</a:t>
          </a:r>
          <a:r>
            <a:rPr lang="en-US" sz="1100" baseline="0">
              <a:solidFill>
                <a:sysClr val="windowText" lastClr="000000"/>
              </a:solidFill>
              <a:effectLst/>
              <a:latin typeface="+mn-lt"/>
              <a:ea typeface="+mn-ea"/>
              <a:cs typeface="+mn-cs"/>
            </a:rPr>
            <a:t> school performance grade in 2012 is m</a:t>
          </a:r>
          <a:r>
            <a:rPr lang="en-US" sz="1100">
              <a:solidFill>
                <a:sysClr val="windowText" lastClr="000000"/>
              </a:solidFill>
              <a:effectLst/>
              <a:latin typeface="+mn-lt"/>
              <a:ea typeface="+mn-ea"/>
              <a:cs typeface="+mn-cs"/>
            </a:rPr>
            <a:t>ore</a:t>
          </a:r>
          <a:r>
            <a:rPr lang="en-US" sz="1100" baseline="0">
              <a:solidFill>
                <a:sysClr val="windowText" lastClr="000000"/>
              </a:solidFill>
              <a:effectLst/>
              <a:latin typeface="+mn-lt"/>
              <a:ea typeface="+mn-ea"/>
              <a:cs typeface="+mn-cs"/>
            </a:rPr>
            <a:t> than one letter grade lower than 2011, then  the letter grade will be noted with an asterisk(*) and the letter grade in parenthesis would have been the actual grade earned.</a:t>
          </a:r>
          <a:endParaRPr lang="en-US" sz="1200">
            <a:solidFill>
              <a:sysClr val="windowText" lastClr="000000"/>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314325</xdr:rowOff>
    </xdr:from>
    <xdr:to>
      <xdr:col>5</xdr:col>
      <xdr:colOff>499110</xdr:colOff>
      <xdr:row>9</xdr:row>
      <xdr:rowOff>247650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5</xdr:row>
      <xdr:rowOff>19050</xdr:rowOff>
    </xdr:from>
    <xdr:to>
      <xdr:col>5</xdr:col>
      <xdr:colOff>508635</xdr:colOff>
      <xdr:row>5</xdr:row>
      <xdr:rowOff>295275</xdr:rowOff>
    </xdr:to>
    <xdr:sp macro="" textlink="">
      <xdr:nvSpPr>
        <xdr:cNvPr id="3" name="Rectangle 2"/>
        <xdr:cNvSpPr/>
      </xdr:nvSpPr>
      <xdr:spPr>
        <a:xfrm>
          <a:off x="9525" y="1638300"/>
          <a:ext cx="4480560" cy="27622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600"/>
            <a:t>Reading % Levels 3-5</a:t>
          </a:r>
          <a:r>
            <a:rPr lang="en-US" sz="1600" baseline="0"/>
            <a:t> (2011 Retrofitted FCAT 2.)</a:t>
          </a:r>
          <a:endParaRPr lang="en-US" sz="1600"/>
        </a:p>
      </xdr:txBody>
    </xdr:sp>
    <xdr:clientData/>
  </xdr:twoCellAnchor>
  <xdr:twoCellAnchor>
    <xdr:from>
      <xdr:col>0</xdr:col>
      <xdr:colOff>0</xdr:colOff>
      <xdr:row>10</xdr:row>
      <xdr:rowOff>180975</xdr:rowOff>
    </xdr:from>
    <xdr:to>
      <xdr:col>5</xdr:col>
      <xdr:colOff>499110</xdr:colOff>
      <xdr:row>14</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xdr:row>
      <xdr:rowOff>266700</xdr:rowOff>
    </xdr:from>
    <xdr:to>
      <xdr:col>5</xdr:col>
      <xdr:colOff>508635</xdr:colOff>
      <xdr:row>10</xdr:row>
      <xdr:rowOff>161925</xdr:rowOff>
    </xdr:to>
    <xdr:sp macro="" textlink="">
      <xdr:nvSpPr>
        <xdr:cNvPr id="5" name="Rectangle 4"/>
        <xdr:cNvSpPr/>
      </xdr:nvSpPr>
      <xdr:spPr>
        <a:xfrm>
          <a:off x="9525" y="3409950"/>
          <a:ext cx="4480560" cy="2762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600"/>
            <a:t>Algebra % Levels 3-5: First-Time Testers, Gr. 9-12</a:t>
          </a:r>
        </a:p>
      </xdr:txBody>
    </xdr:sp>
    <xdr:clientData/>
  </xdr:twoCellAnchor>
  <xdr:twoCellAnchor>
    <xdr:from>
      <xdr:col>0</xdr:col>
      <xdr:colOff>0</xdr:colOff>
      <xdr:row>15</xdr:row>
      <xdr:rowOff>38100</xdr:rowOff>
    </xdr:from>
    <xdr:to>
      <xdr:col>5</xdr:col>
      <xdr:colOff>499110</xdr:colOff>
      <xdr:row>18</xdr:row>
      <xdr:rowOff>352425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xdr:row>
      <xdr:rowOff>123825</xdr:rowOff>
    </xdr:from>
    <xdr:to>
      <xdr:col>5</xdr:col>
      <xdr:colOff>508635</xdr:colOff>
      <xdr:row>15</xdr:row>
      <xdr:rowOff>19050</xdr:rowOff>
    </xdr:to>
    <xdr:sp macro="" textlink="">
      <xdr:nvSpPr>
        <xdr:cNvPr id="7" name="Rectangle 6"/>
        <xdr:cNvSpPr/>
      </xdr:nvSpPr>
      <xdr:spPr>
        <a:xfrm>
          <a:off x="9525" y="5172075"/>
          <a:ext cx="4480560" cy="276225"/>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600"/>
            <a:t>Writing % Scoring 3-6 and 4-6,</a:t>
          </a:r>
          <a:r>
            <a:rPr lang="en-US" sz="1600" baseline="0"/>
            <a:t> Grade 10</a:t>
          </a:r>
          <a:endParaRPr lang="en-US" sz="1600"/>
        </a:p>
      </xdr:txBody>
    </xdr:sp>
    <xdr:clientData/>
  </xdr:twoCellAnchor>
  <xdr:twoCellAnchor>
    <xdr:from>
      <xdr:col>0</xdr:col>
      <xdr:colOff>0</xdr:colOff>
      <xdr:row>20</xdr:row>
      <xdr:rowOff>133349</xdr:rowOff>
    </xdr:from>
    <xdr:to>
      <xdr:col>10</xdr:col>
      <xdr:colOff>895350</xdr:colOff>
      <xdr:row>27</xdr:row>
      <xdr:rowOff>180974</xdr:rowOff>
    </xdr:to>
    <xdr:sp macro="" textlink="">
      <xdr:nvSpPr>
        <xdr:cNvPr id="10" name="Rectangle 9"/>
        <xdr:cNvSpPr/>
      </xdr:nvSpPr>
      <xdr:spPr>
        <a:xfrm>
          <a:off x="0" y="7324724"/>
          <a:ext cx="9848850" cy="138112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rPr>
            <a:t>School Grade Scales:</a:t>
          </a:r>
          <a:r>
            <a:rPr lang="en-US" sz="1400" baseline="0">
              <a:solidFill>
                <a:sysClr val="windowText" lastClr="000000"/>
              </a:solidFill>
            </a:rPr>
            <a:t>  </a:t>
          </a:r>
          <a:r>
            <a:rPr lang="en-US" sz="1400" baseline="0">
              <a:solidFill>
                <a:sysClr val="windowText" lastClr="000000"/>
              </a:solidFill>
              <a:effectLst/>
              <a:latin typeface="+mn-lt"/>
              <a:ea typeface="+mn-ea"/>
              <a:cs typeface="+mn-cs"/>
            </a:rPr>
            <a:t>1600-point scale: A=1050-1600, B=990-1049, C=870-989, D=790-869, F=0-789</a:t>
          </a:r>
          <a:br>
            <a:rPr lang="en-US" sz="1400" baseline="0">
              <a:solidFill>
                <a:sysClr val="windowText" lastClr="000000"/>
              </a:solidFill>
              <a:effectLst/>
              <a:latin typeface="+mn-lt"/>
              <a:ea typeface="+mn-ea"/>
              <a:cs typeface="+mn-cs"/>
            </a:rPr>
          </a:br>
          <a:r>
            <a:rPr lang="en-US" sz="1400">
              <a:solidFill>
                <a:schemeClr val="dk1"/>
              </a:solidFill>
              <a:effectLst/>
              <a:latin typeface="+mn-lt"/>
              <a:ea typeface="+mn-ea"/>
              <a:cs typeface="+mn-cs"/>
            </a:rPr>
            <a:t>800-point scale:</a:t>
          </a:r>
          <a:r>
            <a:rPr lang="en-US" sz="1400" baseline="0">
              <a:solidFill>
                <a:schemeClr val="dk1"/>
              </a:solidFill>
              <a:effectLst/>
              <a:latin typeface="+mn-lt"/>
              <a:ea typeface="+mn-ea"/>
              <a:cs typeface="+mn-cs"/>
            </a:rPr>
            <a:t> A=525-800, B=495-524, C=435-494, D=395-434, F= 0-394</a:t>
          </a:r>
          <a:endParaRPr lang="en-US" sz="1400" baseline="0">
            <a:solidFill>
              <a:sysClr val="windowText" lastClr="000000"/>
            </a:solidFill>
            <a:effectLst/>
            <a:latin typeface="+mn-lt"/>
            <a:ea typeface="+mn-ea"/>
            <a:cs typeface="+mn-cs"/>
          </a:endParaRPr>
        </a:p>
        <a:p>
          <a:pPr algn="ctr"/>
          <a:r>
            <a:rPr lang="en-US" sz="900" baseline="0">
              <a:solidFill>
                <a:sysClr val="windowText" lastClr="000000"/>
              </a:solidFill>
              <a:effectLst/>
              <a:latin typeface="+mn-lt"/>
              <a:ea typeface="+mn-ea"/>
              <a:cs typeface="+mn-cs"/>
            </a:rPr>
            <a:t>  </a:t>
          </a:r>
        </a:p>
        <a:p>
          <a:pPr algn="ctr"/>
          <a:r>
            <a:rPr lang="en-US" sz="1400" baseline="0">
              <a:solidFill>
                <a:sysClr val="windowText" lastClr="000000"/>
              </a:solidFill>
              <a:effectLst/>
              <a:latin typeface="+mn-lt"/>
              <a:ea typeface="+mn-ea"/>
              <a:cs typeface="+mn-cs"/>
            </a:rPr>
            <a:t>**Adjusting the science component for 2012 only, total points earned on the seven measures is multiplied by 1.143 to reset the points to an 800-point equivalent scale. </a:t>
          </a:r>
        </a:p>
      </xdr:txBody>
    </xdr:sp>
    <xdr:clientData/>
  </xdr:twoCellAnchor>
  <xdr:twoCellAnchor>
    <xdr:from>
      <xdr:col>5</xdr:col>
      <xdr:colOff>514349</xdr:colOff>
      <xdr:row>17</xdr:row>
      <xdr:rowOff>19051</xdr:rowOff>
    </xdr:from>
    <xdr:to>
      <xdr:col>10</xdr:col>
      <xdr:colOff>895350</xdr:colOff>
      <xdr:row>20</xdr:row>
      <xdr:rowOff>114300</xdr:rowOff>
    </xdr:to>
    <xdr:sp macro="" textlink="">
      <xdr:nvSpPr>
        <xdr:cNvPr id="11" name="Rectangle 10"/>
        <xdr:cNvSpPr/>
      </xdr:nvSpPr>
      <xdr:spPr>
        <a:xfrm>
          <a:off x="4495799" y="6210301"/>
          <a:ext cx="5353051" cy="1095374"/>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400">
              <a:solidFill>
                <a:sysClr val="windowText" lastClr="000000"/>
              </a:solidFill>
              <a:effectLst/>
              <a:latin typeface="+mn-lt"/>
              <a:ea typeface="+mn-ea"/>
              <a:cs typeface="+mn-cs"/>
            </a:rPr>
            <a:t>Note:</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If</a:t>
          </a:r>
          <a:r>
            <a:rPr lang="en-US" sz="1400" baseline="0">
              <a:solidFill>
                <a:sysClr val="windowText" lastClr="000000"/>
              </a:solidFill>
              <a:effectLst/>
              <a:latin typeface="+mn-lt"/>
              <a:ea typeface="+mn-ea"/>
              <a:cs typeface="+mn-cs"/>
            </a:rPr>
            <a:t> school performance grade in 2012 is m</a:t>
          </a:r>
          <a:r>
            <a:rPr lang="en-US" sz="1400">
              <a:solidFill>
                <a:sysClr val="windowText" lastClr="000000"/>
              </a:solidFill>
              <a:effectLst/>
              <a:latin typeface="+mn-lt"/>
              <a:ea typeface="+mn-ea"/>
              <a:cs typeface="+mn-cs"/>
            </a:rPr>
            <a:t>ore</a:t>
          </a:r>
          <a:r>
            <a:rPr lang="en-US" sz="1400" baseline="0">
              <a:solidFill>
                <a:sysClr val="windowText" lastClr="000000"/>
              </a:solidFill>
              <a:effectLst/>
              <a:latin typeface="+mn-lt"/>
              <a:ea typeface="+mn-ea"/>
              <a:cs typeface="+mn-cs"/>
            </a:rPr>
            <a:t> than one letter grade lower than 2011,  then the letter grade will be noted with an asterisk(*) and the letter grade in parenthesis would have been the actual grade earned.</a:t>
          </a:r>
          <a:endParaRPr lang="en-US" sz="1800">
            <a:solidFill>
              <a:sysClr val="windowText" lastClr="000000"/>
            </a:solidFill>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COM/DATACOM%20FOR%20HS%202012/Participation/2011-2012%20Participation%20in%20Acceler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G9-12 Formula"/>
      <sheetName val="2011-12 Participation"/>
      <sheetName val="Points"/>
      <sheetName val="Original"/>
      <sheetName val="Grade09 FTE"/>
      <sheetName val="Grade10 FTE"/>
      <sheetName val="Grade11 FTE"/>
      <sheetName val="Grade12 FTE"/>
    </sheetNames>
    <sheetDataSet>
      <sheetData sheetId="0"/>
      <sheetData sheetId="1"/>
      <sheetData sheetId="2">
        <row r="2">
          <cell r="B2">
            <v>1</v>
          </cell>
        </row>
        <row r="3">
          <cell r="B3">
            <v>1.1000000000000001</v>
          </cell>
        </row>
        <row r="4">
          <cell r="B4">
            <v>1.2</v>
          </cell>
        </row>
        <row r="5">
          <cell r="B5">
            <v>1.3</v>
          </cell>
        </row>
        <row r="6">
          <cell r="B6">
            <v>1.4</v>
          </cell>
        </row>
        <row r="7">
          <cell r="B7">
            <v>1.5</v>
          </cell>
        </row>
        <row r="8">
          <cell r="B8">
            <v>1.6</v>
          </cell>
        </row>
        <row r="9">
          <cell r="B9">
            <v>1.7</v>
          </cell>
        </row>
        <row r="10">
          <cell r="B10">
            <v>1.8</v>
          </cell>
        </row>
        <row r="11">
          <cell r="B11">
            <v>1.9</v>
          </cell>
        </row>
        <row r="12">
          <cell r="B12">
            <v>2</v>
          </cell>
        </row>
        <row r="13">
          <cell r="B13">
            <v>2.1</v>
          </cell>
        </row>
        <row r="14">
          <cell r="B14">
            <v>2.2000000000000002</v>
          </cell>
        </row>
        <row r="15">
          <cell r="B15">
            <v>2.2999999999999998</v>
          </cell>
        </row>
        <row r="16">
          <cell r="B16">
            <v>2.4</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4">
    <tabColor rgb="FF7030A0"/>
    <pageSetUpPr fitToPage="1"/>
  </sheetPr>
  <dimension ref="A1:I14"/>
  <sheetViews>
    <sheetView tabSelected="1" zoomScaleNormal="100" workbookViewId="0">
      <selection activeCell="G10" sqref="G10"/>
    </sheetView>
  </sheetViews>
  <sheetFormatPr defaultRowHeight="12.75"/>
  <cols>
    <col min="1" max="1" width="9.140625" style="63" customWidth="1"/>
    <col min="2" max="2" width="19.28515625" style="63" customWidth="1"/>
    <col min="3" max="3" width="28" style="63" customWidth="1"/>
    <col min="4" max="6" width="13.85546875" style="63" customWidth="1"/>
    <col min="7" max="8" width="10.140625" style="63" customWidth="1"/>
    <col min="9" max="9" width="10.140625" style="68" customWidth="1"/>
    <col min="10" max="10" width="10.140625" style="62" customWidth="1"/>
    <col min="11" max="16384" width="9.140625" style="62"/>
  </cols>
  <sheetData>
    <row r="1" spans="1:9" ht="36" customHeight="1">
      <c r="A1" s="61"/>
      <c r="B1" s="61"/>
      <c r="C1" s="61"/>
      <c r="D1" s="61"/>
      <c r="E1" s="61"/>
      <c r="F1" s="61"/>
      <c r="G1" s="61"/>
      <c r="H1" s="61"/>
      <c r="I1" s="61"/>
    </row>
    <row r="2" spans="1:9" ht="21" customHeight="1">
      <c r="B2" s="64"/>
      <c r="C2" s="64"/>
      <c r="D2" s="64"/>
      <c r="E2" s="64"/>
      <c r="F2" s="64"/>
      <c r="G2" s="65"/>
      <c r="H2" s="65"/>
      <c r="I2" s="65"/>
    </row>
    <row r="3" spans="1:9" ht="18.75" hidden="1" customHeight="1">
      <c r="B3" s="66">
        <f>VLOOKUP(C3,SchList!$I$1:$J$496,2,FALSE)</f>
        <v>9999</v>
      </c>
      <c r="C3" s="63">
        <v>1</v>
      </c>
      <c r="D3" s="67"/>
    </row>
    <row r="4" spans="1:9" ht="22.5" customHeight="1">
      <c r="G4" s="1146"/>
    </row>
    <row r="5" spans="1:9" ht="28.5" customHeight="1">
      <c r="A5" s="61"/>
      <c r="B5" s="61"/>
      <c r="C5" s="61"/>
      <c r="D5" s="61"/>
      <c r="E5" s="61"/>
      <c r="F5" s="61"/>
      <c r="G5" s="61"/>
      <c r="H5" s="61"/>
      <c r="I5" s="61"/>
    </row>
    <row r="6" spans="1:9" ht="7.5" customHeight="1">
      <c r="B6" s="69"/>
      <c r="C6" s="69"/>
      <c r="D6" s="70"/>
      <c r="E6" s="70"/>
      <c r="F6" s="70"/>
    </row>
    <row r="7" spans="1:9" ht="30.75" customHeight="1">
      <c r="B7" s="1147"/>
      <c r="C7" s="71"/>
      <c r="D7" s="72"/>
      <c r="E7" s="72"/>
      <c r="F7" s="72"/>
    </row>
    <row r="8" spans="1:9" ht="30.75" customHeight="1">
      <c r="B8" s="1147"/>
      <c r="C8" s="71"/>
      <c r="D8" s="72"/>
      <c r="E8" s="72"/>
      <c r="F8" s="72"/>
    </row>
    <row r="9" spans="1:9" s="63" customFormat="1" ht="8.25" customHeight="1">
      <c r="B9" s="1142"/>
      <c r="C9" s="71"/>
      <c r="D9" s="72"/>
      <c r="E9" s="72"/>
      <c r="F9" s="72"/>
      <c r="I9" s="68"/>
    </row>
    <row r="10" spans="1:9" ht="30.75" customHeight="1">
      <c r="B10" s="1147"/>
      <c r="C10" s="71"/>
      <c r="D10" s="72"/>
      <c r="E10" s="72"/>
      <c r="F10" s="72"/>
    </row>
    <row r="11" spans="1:9" ht="30.75" customHeight="1">
      <c r="B11" s="1147"/>
      <c r="C11" s="71"/>
      <c r="D11" s="72"/>
      <c r="E11" s="72"/>
      <c r="F11" s="72"/>
    </row>
    <row r="12" spans="1:9" s="63" customFormat="1" ht="7.5" customHeight="1">
      <c r="B12" s="1142"/>
      <c r="C12" s="71"/>
      <c r="D12" s="72"/>
      <c r="E12" s="72"/>
      <c r="F12" s="72"/>
      <c r="I12" s="68"/>
    </row>
    <row r="13" spans="1:9" ht="30.75" customHeight="1">
      <c r="B13" s="1147"/>
      <c r="C13" s="71"/>
      <c r="D13" s="71"/>
      <c r="E13" s="71"/>
      <c r="F13" s="72"/>
    </row>
    <row r="14" spans="1:9" ht="30.75" customHeight="1">
      <c r="B14" s="1147"/>
      <c r="C14" s="71"/>
      <c r="D14" s="71"/>
      <c r="E14" s="71"/>
      <c r="F14" s="72"/>
    </row>
  </sheetData>
  <mergeCells count="3">
    <mergeCell ref="B7:B8"/>
    <mergeCell ref="B10:B11"/>
    <mergeCell ref="B13:B14"/>
  </mergeCells>
  <printOptions horizontalCentered="1"/>
  <pageMargins left="0.45" right="0.45" top="0.5" bottom="0.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Drop Down 1">
              <controlPr locked="0" defaultSize="0" autoLine="0" autoPict="0">
                <anchor moveWithCells="1">
                  <from>
                    <xdr:col>1</xdr:col>
                    <xdr:colOff>838200</xdr:colOff>
                    <xdr:row>4</xdr:row>
                    <xdr:rowOff>228600</xdr:rowOff>
                  </from>
                  <to>
                    <xdr:col>4</xdr:col>
                    <xdr:colOff>476250</xdr:colOff>
                    <xdr:row>6</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M226"/>
  <sheetViews>
    <sheetView workbookViewId="0">
      <pane xSplit="2" ySplit="7" topLeftCell="C220" activePane="bottomRight" state="frozen"/>
      <selection sqref="A1:K1"/>
      <selection pane="topRight" sqref="A1:K1"/>
      <selection pane="bottomLeft" sqref="A1:K1"/>
      <selection pane="bottomRight" sqref="A1:K1"/>
    </sheetView>
  </sheetViews>
  <sheetFormatPr defaultRowHeight="15"/>
  <cols>
    <col min="1" max="1" width="12.42578125" style="868" bestFit="1" customWidth="1"/>
    <col min="2" max="2" width="40.5703125" style="868" customWidth="1"/>
    <col min="3" max="3" width="16.28515625" style="869" bestFit="1" customWidth="1"/>
    <col min="4" max="5" width="13.85546875" style="869" customWidth="1"/>
    <col min="6" max="6" width="11.28515625" style="868" customWidth="1"/>
    <col min="7" max="9" width="13.85546875" style="868" customWidth="1"/>
    <col min="10" max="10" width="8.28515625" style="870" customWidth="1"/>
    <col min="11" max="11" width="5.42578125" style="870" customWidth="1"/>
    <col min="12" max="12" width="17.85546875" style="868" customWidth="1"/>
    <col min="13" max="16384" width="9.140625" style="868"/>
  </cols>
  <sheetData>
    <row r="1" spans="1:13">
      <c r="D1" s="869">
        <v>26012</v>
      </c>
    </row>
    <row r="2" spans="1:13">
      <c r="A2" s="871" t="s">
        <v>2087</v>
      </c>
      <c r="B2" s="872"/>
    </row>
    <row r="3" spans="1:13">
      <c r="A3" s="884" t="s">
        <v>2088</v>
      </c>
      <c r="B3" s="872"/>
    </row>
    <row r="4" spans="1:13">
      <c r="A4" s="887">
        <v>1</v>
      </c>
      <c r="B4" s="887">
        <v>2</v>
      </c>
      <c r="C4" s="887">
        <v>3</v>
      </c>
      <c r="D4" s="887">
        <v>4</v>
      </c>
      <c r="E4" s="887">
        <v>5</v>
      </c>
      <c r="F4" s="887">
        <v>6</v>
      </c>
      <c r="G4" s="887">
        <v>7</v>
      </c>
      <c r="H4" s="887">
        <v>8</v>
      </c>
      <c r="I4" s="887">
        <v>9</v>
      </c>
    </row>
    <row r="5" spans="1:13">
      <c r="A5" s="885"/>
      <c r="B5" s="885"/>
      <c r="C5" s="886"/>
      <c r="D5" s="886"/>
      <c r="E5" s="886"/>
    </row>
    <row r="6" spans="1:13" s="876" customFormat="1" ht="51" customHeight="1">
      <c r="A6" s="873" t="s">
        <v>2063</v>
      </c>
      <c r="B6" s="873" t="s">
        <v>31</v>
      </c>
      <c r="C6" s="873" t="s">
        <v>2064</v>
      </c>
      <c r="D6" s="874" t="s">
        <v>2065</v>
      </c>
      <c r="E6" s="874" t="s">
        <v>2066</v>
      </c>
      <c r="F6" s="873" t="s">
        <v>2067</v>
      </c>
      <c r="G6" s="873" t="s">
        <v>2068</v>
      </c>
      <c r="H6" s="873" t="s">
        <v>2069</v>
      </c>
      <c r="I6" s="873" t="s">
        <v>2070</v>
      </c>
      <c r="J6" s="875"/>
      <c r="K6" s="875"/>
    </row>
    <row r="7" spans="1:13" ht="60">
      <c r="C7" s="877"/>
      <c r="D7" s="877"/>
      <c r="E7" s="878" t="s">
        <v>2071</v>
      </c>
      <c r="F7" s="879">
        <v>54</v>
      </c>
      <c r="G7" s="879">
        <v>31</v>
      </c>
      <c r="H7" s="879">
        <v>10</v>
      </c>
      <c r="I7" s="879">
        <v>13</v>
      </c>
      <c r="J7" s="914" t="s">
        <v>2072</v>
      </c>
      <c r="K7" s="915" t="s">
        <v>2073</v>
      </c>
      <c r="L7" s="914" t="s">
        <v>2089</v>
      </c>
      <c r="M7" s="915" t="s">
        <v>2073</v>
      </c>
    </row>
    <row r="8" spans="1:13">
      <c r="A8" s="908">
        <v>70</v>
      </c>
      <c r="B8" s="909" t="s">
        <v>1211</v>
      </c>
      <c r="C8" s="910">
        <v>11</v>
      </c>
      <c r="D8" s="910">
        <v>11</v>
      </c>
      <c r="E8" s="911">
        <v>1</v>
      </c>
      <c r="F8" s="912">
        <v>54.545454545454554</v>
      </c>
      <c r="G8" s="912">
        <v>64.809384164222877</v>
      </c>
      <c r="H8" s="912">
        <v>39.090909090909093</v>
      </c>
      <c r="I8" s="912">
        <v>41.95804195804196</v>
      </c>
      <c r="J8" s="887">
        <v>11</v>
      </c>
      <c r="K8" s="887">
        <v>0</v>
      </c>
      <c r="L8" s="909" t="s">
        <v>2091</v>
      </c>
      <c r="M8" s="909" t="s">
        <v>2090</v>
      </c>
    </row>
    <row r="9" spans="1:13">
      <c r="A9" s="922">
        <v>71</v>
      </c>
      <c r="B9" s="885" t="s">
        <v>1622</v>
      </c>
      <c r="C9" s="923">
        <v>63</v>
      </c>
      <c r="D9" s="923">
        <v>62</v>
      </c>
      <c r="E9" s="924">
        <v>0.98412698412698407</v>
      </c>
      <c r="F9" s="925">
        <v>56.81951793062904</v>
      </c>
      <c r="G9" s="925">
        <v>65.745007680491526</v>
      </c>
      <c r="H9" s="925">
        <v>45.079365079365083</v>
      </c>
      <c r="I9" s="925">
        <v>44.566544566544579</v>
      </c>
      <c r="J9" s="926">
        <v>63</v>
      </c>
      <c r="K9" s="927">
        <v>0</v>
      </c>
      <c r="L9" s="868">
        <v>63</v>
      </c>
      <c r="M9" s="868">
        <v>0</v>
      </c>
    </row>
    <row r="10" spans="1:13">
      <c r="A10" s="888">
        <v>73</v>
      </c>
      <c r="B10" s="871" t="s">
        <v>199</v>
      </c>
      <c r="C10" s="880">
        <v>20</v>
      </c>
      <c r="D10" s="880">
        <v>19</v>
      </c>
      <c r="E10" s="881">
        <v>0.95</v>
      </c>
      <c r="F10" s="882">
        <v>47.777777777777786</v>
      </c>
      <c r="G10" s="882">
        <v>57.258064516129039</v>
      </c>
      <c r="H10" s="882">
        <v>25.5</v>
      </c>
      <c r="I10" s="882">
        <v>42.307692307692307</v>
      </c>
      <c r="J10" s="883">
        <v>20</v>
      </c>
      <c r="K10" s="874">
        <v>0</v>
      </c>
      <c r="L10" s="868">
        <v>20</v>
      </c>
      <c r="M10" s="868">
        <v>0</v>
      </c>
    </row>
    <row r="11" spans="1:13">
      <c r="A11" s="888">
        <v>91</v>
      </c>
      <c r="B11" s="871" t="s">
        <v>201</v>
      </c>
      <c r="C11" s="880">
        <v>20</v>
      </c>
      <c r="D11" s="880">
        <v>20</v>
      </c>
      <c r="E11" s="881">
        <v>1</v>
      </c>
      <c r="F11" s="882">
        <v>69.722222222222214</v>
      </c>
      <c r="G11" s="882">
        <v>76.129032258064498</v>
      </c>
      <c r="H11" s="882">
        <v>66</v>
      </c>
      <c r="I11" s="882">
        <v>57.307692307692307</v>
      </c>
      <c r="J11" s="883">
        <v>20</v>
      </c>
      <c r="K11" s="874">
        <v>0</v>
      </c>
      <c r="L11" s="868">
        <v>20</v>
      </c>
      <c r="M11" s="868">
        <v>0</v>
      </c>
    </row>
    <row r="12" spans="1:13">
      <c r="A12" s="888">
        <v>92</v>
      </c>
      <c r="B12" s="871" t="s">
        <v>1625</v>
      </c>
      <c r="C12" s="880">
        <v>24</v>
      </c>
      <c r="D12" s="880">
        <v>24</v>
      </c>
      <c r="E12" s="881">
        <v>1</v>
      </c>
      <c r="F12" s="882">
        <v>93.904320987654316</v>
      </c>
      <c r="G12" s="882">
        <v>95.161290322580655</v>
      </c>
      <c r="H12" s="882">
        <v>92.916666666666671</v>
      </c>
      <c r="I12" s="882">
        <v>91.666666666666671</v>
      </c>
      <c r="J12" s="883">
        <v>24</v>
      </c>
      <c r="K12" s="874">
        <v>0</v>
      </c>
      <c r="L12" s="868">
        <v>24</v>
      </c>
      <c r="M12" s="868">
        <v>0</v>
      </c>
    </row>
    <row r="13" spans="1:13">
      <c r="A13" s="888">
        <v>122</v>
      </c>
      <c r="B13" s="871" t="s">
        <v>1627</v>
      </c>
      <c r="C13" s="880">
        <v>25</v>
      </c>
      <c r="D13" s="880">
        <v>25</v>
      </c>
      <c r="E13" s="881">
        <v>1</v>
      </c>
      <c r="F13" s="882">
        <v>80.740740740740748</v>
      </c>
      <c r="G13" s="882">
        <v>86.064516129032242</v>
      </c>
      <c r="H13" s="882">
        <v>74.8</v>
      </c>
      <c r="I13" s="882">
        <v>72.615384615384599</v>
      </c>
      <c r="J13" s="883">
        <v>25</v>
      </c>
      <c r="K13" s="874">
        <v>0</v>
      </c>
      <c r="L13" s="868">
        <v>25</v>
      </c>
      <c r="M13" s="868">
        <v>0</v>
      </c>
    </row>
    <row r="14" spans="1:13">
      <c r="A14" s="888">
        <v>231</v>
      </c>
      <c r="B14" s="871" t="s">
        <v>2074</v>
      </c>
      <c r="C14" s="880">
        <v>59</v>
      </c>
      <c r="D14" s="880">
        <v>54</v>
      </c>
      <c r="E14" s="881">
        <v>0.9152542372881356</v>
      </c>
      <c r="F14" s="882">
        <v>61.989956057752657</v>
      </c>
      <c r="G14" s="882">
        <v>67.304537998906497</v>
      </c>
      <c r="H14" s="882">
        <v>53.898305084745765</v>
      </c>
      <c r="I14" s="882">
        <v>55.541069100391141</v>
      </c>
      <c r="J14" s="883">
        <v>59</v>
      </c>
      <c r="K14" s="874">
        <v>0</v>
      </c>
      <c r="L14" s="868">
        <v>59</v>
      </c>
      <c r="M14" s="868">
        <v>0</v>
      </c>
    </row>
    <row r="15" spans="1:13">
      <c r="A15" s="888">
        <v>241</v>
      </c>
      <c r="B15" s="871" t="s">
        <v>1631</v>
      </c>
      <c r="C15" s="880">
        <v>43</v>
      </c>
      <c r="D15" s="880">
        <v>43</v>
      </c>
      <c r="E15" s="881">
        <v>1</v>
      </c>
      <c r="F15" s="882">
        <v>72.997416020671835</v>
      </c>
      <c r="G15" s="882">
        <v>78.244561140285086</v>
      </c>
      <c r="H15" s="882">
        <v>66.976744186046517</v>
      </c>
      <c r="I15" s="882">
        <v>65.116279069767444</v>
      </c>
      <c r="J15" s="883">
        <v>43</v>
      </c>
      <c r="K15" s="874">
        <v>0</v>
      </c>
      <c r="L15" s="868">
        <v>43</v>
      </c>
      <c r="M15" s="868">
        <v>0</v>
      </c>
    </row>
    <row r="16" spans="1:13">
      <c r="A16" s="888">
        <v>332</v>
      </c>
      <c r="B16" s="871" t="s">
        <v>1633</v>
      </c>
      <c r="C16" s="880">
        <v>29</v>
      </c>
      <c r="D16" s="880">
        <v>29</v>
      </c>
      <c r="E16" s="881">
        <v>1</v>
      </c>
      <c r="F16" s="882">
        <v>67.305236270753497</v>
      </c>
      <c r="G16" s="882">
        <v>72.969966629588427</v>
      </c>
      <c r="H16" s="882">
        <v>60</v>
      </c>
      <c r="I16" s="882">
        <v>59.416445623342177</v>
      </c>
      <c r="J16" s="883">
        <v>29</v>
      </c>
      <c r="K16" s="874">
        <v>0</v>
      </c>
      <c r="L16" s="868">
        <v>29</v>
      </c>
      <c r="M16" s="868">
        <v>0</v>
      </c>
    </row>
    <row r="17" spans="1:13">
      <c r="A17" s="888">
        <v>451</v>
      </c>
      <c r="B17" s="871" t="s">
        <v>2050</v>
      </c>
      <c r="C17" s="880">
        <v>70</v>
      </c>
      <c r="D17" s="880">
        <v>46</v>
      </c>
      <c r="E17" s="881">
        <v>0.65714285714285714</v>
      </c>
      <c r="F17" s="882">
        <v>42.777777777777757</v>
      </c>
      <c r="G17" s="882">
        <v>48.018433179723502</v>
      </c>
      <c r="H17" s="882">
        <v>30</v>
      </c>
      <c r="I17" s="882">
        <v>40.109890109890117</v>
      </c>
      <c r="J17" s="883">
        <v>70</v>
      </c>
      <c r="K17" s="874">
        <v>0</v>
      </c>
      <c r="L17" s="868">
        <v>70</v>
      </c>
      <c r="M17" s="868">
        <v>0</v>
      </c>
    </row>
    <row r="18" spans="1:13">
      <c r="A18" s="888">
        <v>761</v>
      </c>
      <c r="B18" s="871" t="s">
        <v>930</v>
      </c>
      <c r="C18" s="880">
        <v>20</v>
      </c>
      <c r="D18" s="880">
        <v>20</v>
      </c>
      <c r="E18" s="881">
        <v>1</v>
      </c>
      <c r="F18" s="882">
        <v>62.129629629629619</v>
      </c>
      <c r="G18" s="882">
        <v>66.129032258064527</v>
      </c>
      <c r="H18" s="882">
        <v>58</v>
      </c>
      <c r="I18" s="882">
        <v>55.769230769230774</v>
      </c>
      <c r="J18" s="883">
        <v>20</v>
      </c>
      <c r="K18" s="874">
        <v>0</v>
      </c>
      <c r="L18" s="868">
        <v>20</v>
      </c>
      <c r="M18" s="868">
        <v>0</v>
      </c>
    </row>
    <row r="19" spans="1:13">
      <c r="A19" s="888">
        <v>950</v>
      </c>
      <c r="B19" s="871" t="s">
        <v>1172</v>
      </c>
      <c r="C19" s="880">
        <v>36</v>
      </c>
      <c r="D19" s="880">
        <v>36</v>
      </c>
      <c r="E19" s="881">
        <v>1</v>
      </c>
      <c r="F19" s="882">
        <v>82.973251028806573</v>
      </c>
      <c r="G19" s="882">
        <v>85.931899641577075</v>
      </c>
      <c r="H19" s="882">
        <v>80.555555555555557</v>
      </c>
      <c r="I19" s="882">
        <v>77.7777777777778</v>
      </c>
      <c r="J19" s="883">
        <v>36</v>
      </c>
      <c r="K19" s="874">
        <v>0</v>
      </c>
      <c r="L19" s="868">
        <v>36</v>
      </c>
      <c r="M19" s="868">
        <v>0</v>
      </c>
    </row>
    <row r="20" spans="1:13">
      <c r="A20" s="888">
        <v>961</v>
      </c>
      <c r="B20" s="871" t="s">
        <v>2075</v>
      </c>
      <c r="C20" s="880">
        <v>15</v>
      </c>
      <c r="D20" s="880">
        <v>15</v>
      </c>
      <c r="E20" s="881">
        <v>1</v>
      </c>
      <c r="F20" s="882">
        <v>66.296296296296291</v>
      </c>
      <c r="G20" s="882">
        <v>76.344086021505376</v>
      </c>
      <c r="H20" s="882">
        <v>53.333333333333336</v>
      </c>
      <c r="I20" s="882">
        <v>52.307692307692307</v>
      </c>
      <c r="J20" s="883">
        <v>15</v>
      </c>
      <c r="K20" s="874">
        <v>0</v>
      </c>
      <c r="L20" s="868">
        <v>15</v>
      </c>
      <c r="M20" s="868">
        <v>0</v>
      </c>
    </row>
    <row r="21" spans="1:13">
      <c r="A21" s="888">
        <v>1010</v>
      </c>
      <c r="B21" s="871" t="s">
        <v>1644</v>
      </c>
      <c r="C21" s="880">
        <v>47</v>
      </c>
      <c r="D21" s="880">
        <v>43</v>
      </c>
      <c r="E21" s="881">
        <v>0.91489361702127658</v>
      </c>
      <c r="F21" s="882">
        <v>58.077226162332522</v>
      </c>
      <c r="G21" s="882">
        <v>64.51612903225805</v>
      </c>
      <c r="H21" s="882">
        <v>48.723404255319146</v>
      </c>
      <c r="I21" s="882">
        <v>49.918166939443537</v>
      </c>
      <c r="J21" s="883">
        <v>47</v>
      </c>
      <c r="K21" s="874">
        <v>0</v>
      </c>
      <c r="L21" s="868">
        <v>47</v>
      </c>
      <c r="M21" s="868">
        <v>0</v>
      </c>
    </row>
    <row r="22" spans="1:13">
      <c r="A22" s="888">
        <v>1020</v>
      </c>
      <c r="B22" s="871" t="s">
        <v>245</v>
      </c>
      <c r="C22" s="880">
        <v>38</v>
      </c>
      <c r="D22" s="880">
        <v>34</v>
      </c>
      <c r="E22" s="881">
        <v>0.89473684210526316</v>
      </c>
      <c r="F22" s="882">
        <v>58.333333333333343</v>
      </c>
      <c r="G22" s="882">
        <v>64.091680814940602</v>
      </c>
      <c r="H22" s="882">
        <v>52.631578947368418</v>
      </c>
      <c r="I22" s="882">
        <v>48.987854251012145</v>
      </c>
      <c r="J22" s="883">
        <v>38</v>
      </c>
      <c r="K22" s="874">
        <v>0</v>
      </c>
      <c r="L22" s="868">
        <v>38</v>
      </c>
      <c r="M22" s="868">
        <v>0</v>
      </c>
    </row>
    <row r="23" spans="1:13">
      <c r="A23" s="888">
        <v>1121</v>
      </c>
      <c r="B23" s="871" t="s">
        <v>115</v>
      </c>
      <c r="C23" s="880">
        <v>46</v>
      </c>
      <c r="D23" s="880">
        <v>46</v>
      </c>
      <c r="E23" s="881">
        <v>1</v>
      </c>
      <c r="F23" s="882">
        <v>62.198067632850247</v>
      </c>
      <c r="G23" s="882">
        <v>67.321178120617134</v>
      </c>
      <c r="H23" s="882">
        <v>60</v>
      </c>
      <c r="I23" s="882">
        <v>51.672240802675589</v>
      </c>
      <c r="J23" s="883">
        <v>46</v>
      </c>
      <c r="K23" s="874">
        <v>0</v>
      </c>
      <c r="L23" s="868">
        <v>46</v>
      </c>
      <c r="M23" s="868">
        <v>0</v>
      </c>
    </row>
    <row r="24" spans="1:13">
      <c r="A24" s="888">
        <v>1331</v>
      </c>
      <c r="B24" s="871" t="s">
        <v>15</v>
      </c>
      <c r="C24" s="880">
        <v>42</v>
      </c>
      <c r="D24" s="880">
        <v>38</v>
      </c>
      <c r="E24" s="881">
        <v>0.90476190476190477</v>
      </c>
      <c r="F24" s="882">
        <v>69.091710758377417</v>
      </c>
      <c r="G24" s="882">
        <v>73.963133640552968</v>
      </c>
      <c r="H24" s="882">
        <v>64.761904761904759</v>
      </c>
      <c r="I24" s="882">
        <v>60.805860805860803</v>
      </c>
      <c r="J24" s="883">
        <v>42</v>
      </c>
      <c r="K24" s="874">
        <v>0</v>
      </c>
      <c r="L24" s="868">
        <v>42</v>
      </c>
      <c r="M24" s="868">
        <v>0</v>
      </c>
    </row>
    <row r="25" spans="1:13">
      <c r="A25" s="888">
        <v>1721</v>
      </c>
      <c r="B25" s="871" t="s">
        <v>40</v>
      </c>
      <c r="C25" s="880">
        <v>53</v>
      </c>
      <c r="D25" s="880">
        <v>48</v>
      </c>
      <c r="E25" s="881">
        <v>0.90566037735849059</v>
      </c>
      <c r="F25" s="882">
        <v>54.856743535988819</v>
      </c>
      <c r="G25" s="882">
        <v>61.290322580645174</v>
      </c>
      <c r="H25" s="882">
        <v>44.905660377358494</v>
      </c>
      <c r="I25" s="882">
        <v>47.169811320754718</v>
      </c>
      <c r="J25" s="883">
        <v>53</v>
      </c>
      <c r="K25" s="874">
        <v>0</v>
      </c>
      <c r="L25" s="868">
        <v>53</v>
      </c>
      <c r="M25" s="868">
        <v>0</v>
      </c>
    </row>
    <row r="26" spans="1:13">
      <c r="A26" s="888">
        <v>2701</v>
      </c>
      <c r="B26" s="871" t="s">
        <v>41</v>
      </c>
      <c r="C26" s="880">
        <v>45</v>
      </c>
      <c r="D26" s="880">
        <v>45</v>
      </c>
      <c r="E26" s="881">
        <v>1</v>
      </c>
      <c r="F26" s="882">
        <v>71.687242798353921</v>
      </c>
      <c r="G26" s="882">
        <v>75.985663082437298</v>
      </c>
      <c r="H26" s="882">
        <v>67.555555555555557</v>
      </c>
      <c r="I26" s="882">
        <v>64.615384615384627</v>
      </c>
      <c r="J26" s="883">
        <v>45</v>
      </c>
      <c r="K26" s="874">
        <v>0</v>
      </c>
      <c r="L26" s="868">
        <v>45</v>
      </c>
      <c r="M26" s="868">
        <v>0</v>
      </c>
    </row>
    <row r="27" spans="1:13">
      <c r="A27" s="888">
        <v>2741</v>
      </c>
      <c r="B27" s="871" t="s">
        <v>300</v>
      </c>
      <c r="C27" s="880">
        <v>58</v>
      </c>
      <c r="D27" s="880">
        <v>56</v>
      </c>
      <c r="E27" s="881">
        <v>0.96551724137931039</v>
      </c>
      <c r="F27" s="882">
        <v>67.209450830140497</v>
      </c>
      <c r="G27" s="882">
        <v>74.193548387096797</v>
      </c>
      <c r="H27" s="882">
        <v>57.068965517241381</v>
      </c>
      <c r="I27" s="882">
        <v>58.355437665782482</v>
      </c>
      <c r="J27" s="883">
        <v>58</v>
      </c>
      <c r="K27" s="874">
        <v>0</v>
      </c>
      <c r="L27" s="868">
        <v>58</v>
      </c>
      <c r="M27" s="868">
        <v>0</v>
      </c>
    </row>
    <row r="28" spans="1:13">
      <c r="A28" s="888">
        <v>2881</v>
      </c>
      <c r="B28" s="871" t="s">
        <v>304</v>
      </c>
      <c r="C28" s="880">
        <v>39</v>
      </c>
      <c r="D28" s="880">
        <v>38</v>
      </c>
      <c r="E28" s="881">
        <v>0.97435897435897434</v>
      </c>
      <c r="F28" s="882">
        <v>66.476733143399827</v>
      </c>
      <c r="G28" s="882">
        <v>70.885028949545074</v>
      </c>
      <c r="H28" s="882">
        <v>61.794871794871796</v>
      </c>
      <c r="I28" s="882">
        <v>59.566074950690343</v>
      </c>
      <c r="J28" s="883">
        <v>39</v>
      </c>
      <c r="K28" s="874">
        <v>0</v>
      </c>
      <c r="L28" s="868">
        <v>39</v>
      </c>
      <c r="M28" s="868">
        <v>0</v>
      </c>
    </row>
    <row r="29" spans="1:13">
      <c r="A29" s="888">
        <v>2901</v>
      </c>
      <c r="B29" s="871" t="s">
        <v>306</v>
      </c>
      <c r="C29" s="880">
        <v>21</v>
      </c>
      <c r="D29" s="880">
        <v>20</v>
      </c>
      <c r="E29" s="881">
        <v>0.95238095238095233</v>
      </c>
      <c r="F29" s="882">
        <v>60.493827160493822</v>
      </c>
      <c r="G29" s="882">
        <v>65.130568356374809</v>
      </c>
      <c r="H29" s="882">
        <v>55.238095238095241</v>
      </c>
      <c r="I29" s="882">
        <v>53.479853479853482</v>
      </c>
      <c r="J29" s="883">
        <v>21</v>
      </c>
      <c r="K29" s="874">
        <v>0</v>
      </c>
      <c r="L29" s="868">
        <v>21</v>
      </c>
      <c r="M29" s="868">
        <v>0</v>
      </c>
    </row>
    <row r="30" spans="1:13">
      <c r="A30" s="888">
        <v>2911</v>
      </c>
      <c r="B30" s="871" t="s">
        <v>307</v>
      </c>
      <c r="C30" s="880">
        <v>42</v>
      </c>
      <c r="D30" s="880">
        <v>37</v>
      </c>
      <c r="E30" s="881">
        <v>0.88095238095238093</v>
      </c>
      <c r="F30" s="882">
        <v>50.176366843033499</v>
      </c>
      <c r="G30" s="882">
        <v>56.144393241167421</v>
      </c>
      <c r="H30" s="882">
        <v>39.047619047619051</v>
      </c>
      <c r="I30" s="882">
        <v>44.505494505494511</v>
      </c>
      <c r="J30" s="883">
        <v>42</v>
      </c>
      <c r="K30" s="874">
        <v>0</v>
      </c>
      <c r="L30" s="868">
        <v>42</v>
      </c>
      <c r="M30" s="868">
        <v>0</v>
      </c>
    </row>
    <row r="31" spans="1:13">
      <c r="A31" s="888">
        <v>3029</v>
      </c>
      <c r="B31" s="871" t="s">
        <v>2076</v>
      </c>
      <c r="C31" s="880">
        <v>71</v>
      </c>
      <c r="D31" s="880">
        <v>71</v>
      </c>
      <c r="E31" s="881">
        <v>1</v>
      </c>
      <c r="F31" s="882">
        <v>73.187271778821028</v>
      </c>
      <c r="G31" s="882">
        <v>78.827805542935039</v>
      </c>
      <c r="H31" s="882">
        <v>63.098591549295776</v>
      </c>
      <c r="I31" s="882">
        <v>67.497291440953418</v>
      </c>
      <c r="J31" s="883">
        <v>71</v>
      </c>
      <c r="K31" s="874">
        <v>0</v>
      </c>
      <c r="L31" s="868">
        <v>71</v>
      </c>
      <c r="M31" s="868">
        <v>0</v>
      </c>
    </row>
    <row r="32" spans="1:13">
      <c r="A32" s="888">
        <v>3101</v>
      </c>
      <c r="B32" s="871" t="s">
        <v>1670</v>
      </c>
      <c r="C32" s="880">
        <v>88</v>
      </c>
      <c r="D32" s="880">
        <v>83</v>
      </c>
      <c r="E32" s="881">
        <v>0.94318181818181823</v>
      </c>
      <c r="F32" s="882">
        <v>60.143097643097647</v>
      </c>
      <c r="G32" s="882">
        <v>65.945747800586545</v>
      </c>
      <c r="H32" s="882">
        <v>55</v>
      </c>
      <c r="I32" s="882">
        <v>50.26223776223776</v>
      </c>
      <c r="J32" s="883">
        <v>88</v>
      </c>
      <c r="K32" s="874">
        <v>0</v>
      </c>
      <c r="L32" s="868">
        <v>88</v>
      </c>
      <c r="M32" s="868">
        <v>0</v>
      </c>
    </row>
    <row r="33" spans="1:13">
      <c r="A33" s="888">
        <v>3191</v>
      </c>
      <c r="B33" s="871" t="s">
        <v>125</v>
      </c>
      <c r="C33" s="880">
        <v>76</v>
      </c>
      <c r="D33" s="880">
        <v>69</v>
      </c>
      <c r="E33" s="881">
        <v>0.90789473684210531</v>
      </c>
      <c r="F33" s="882">
        <v>55.019493177387908</v>
      </c>
      <c r="G33" s="882">
        <v>60.398981324278445</v>
      </c>
      <c r="H33" s="882">
        <v>46.710526315789473</v>
      </c>
      <c r="I33" s="882">
        <v>48.582995951417018</v>
      </c>
      <c r="J33" s="883">
        <v>76</v>
      </c>
      <c r="K33" s="874">
        <v>0</v>
      </c>
      <c r="L33" s="868">
        <v>76</v>
      </c>
      <c r="M33" s="868">
        <v>0</v>
      </c>
    </row>
    <row r="34" spans="1:13">
      <c r="A34" s="888">
        <v>3281</v>
      </c>
      <c r="B34" s="871" t="s">
        <v>18</v>
      </c>
      <c r="C34" s="880">
        <v>83</v>
      </c>
      <c r="D34" s="880">
        <v>82</v>
      </c>
      <c r="E34" s="881">
        <v>0.98795180722891562</v>
      </c>
      <c r="F34" s="882">
        <v>65.461847389558244</v>
      </c>
      <c r="G34" s="882">
        <v>69.179945588806902</v>
      </c>
      <c r="H34" s="882">
        <v>58.072289156626503</v>
      </c>
      <c r="I34" s="882">
        <v>62.27988878591291</v>
      </c>
      <c r="J34" s="883">
        <v>83</v>
      </c>
      <c r="K34" s="874">
        <v>0</v>
      </c>
      <c r="L34" s="868">
        <v>83</v>
      </c>
      <c r="M34" s="868">
        <v>0</v>
      </c>
    </row>
    <row r="35" spans="1:13">
      <c r="A35" s="888">
        <v>3421</v>
      </c>
      <c r="B35" s="871" t="s">
        <v>1671</v>
      </c>
      <c r="C35" s="880">
        <v>26</v>
      </c>
      <c r="D35" s="880">
        <v>26</v>
      </c>
      <c r="E35" s="881">
        <v>1</v>
      </c>
      <c r="F35" s="882">
        <v>69.373219373219399</v>
      </c>
      <c r="G35" s="882">
        <v>71.960297766749378</v>
      </c>
      <c r="H35" s="882">
        <v>66.538461538461533</v>
      </c>
      <c r="I35" s="882">
        <v>65.384615384615373</v>
      </c>
      <c r="J35" s="883">
        <v>26</v>
      </c>
      <c r="K35" s="874">
        <v>0</v>
      </c>
      <c r="L35" s="868">
        <v>26</v>
      </c>
      <c r="M35" s="868">
        <v>0</v>
      </c>
    </row>
    <row r="36" spans="1:13">
      <c r="A36" s="888">
        <v>3610</v>
      </c>
      <c r="B36" s="871" t="s">
        <v>330</v>
      </c>
      <c r="C36" s="880">
        <v>63</v>
      </c>
      <c r="D36" s="880">
        <v>51</v>
      </c>
      <c r="E36" s="881">
        <v>0.80952380952380953</v>
      </c>
      <c r="F36" s="882">
        <v>49.529688418577308</v>
      </c>
      <c r="G36" s="882">
        <v>53.712237583205308</v>
      </c>
      <c r="H36" s="882">
        <v>43.650793650793652</v>
      </c>
      <c r="I36" s="882">
        <v>44.078144078144064</v>
      </c>
      <c r="J36" s="883">
        <v>63</v>
      </c>
      <c r="K36" s="874">
        <v>0</v>
      </c>
      <c r="L36" s="868">
        <v>63</v>
      </c>
      <c r="M36" s="868">
        <v>0</v>
      </c>
    </row>
    <row r="37" spans="1:13">
      <c r="A37" s="888">
        <v>3621</v>
      </c>
      <c r="B37" s="871" t="s">
        <v>331</v>
      </c>
      <c r="C37" s="880">
        <v>20</v>
      </c>
      <c r="D37" s="880">
        <v>18</v>
      </c>
      <c r="E37" s="881">
        <v>0.9</v>
      </c>
      <c r="F37" s="882">
        <v>61.944444444444443</v>
      </c>
      <c r="G37" s="882">
        <v>67.258064516129039</v>
      </c>
      <c r="H37" s="882">
        <v>46</v>
      </c>
      <c r="I37" s="882">
        <v>61.538461538461526</v>
      </c>
      <c r="J37" s="883">
        <v>20</v>
      </c>
      <c r="K37" s="874">
        <v>0</v>
      </c>
      <c r="L37" s="868">
        <v>20</v>
      </c>
      <c r="M37" s="868">
        <v>0</v>
      </c>
    </row>
    <row r="38" spans="1:13">
      <c r="A38" s="888">
        <v>4691</v>
      </c>
      <c r="B38" s="871" t="s">
        <v>1684</v>
      </c>
      <c r="C38" s="880">
        <v>29</v>
      </c>
      <c r="D38" s="880">
        <v>29</v>
      </c>
      <c r="E38" s="881">
        <v>1</v>
      </c>
      <c r="F38" s="882">
        <v>78.416347381864611</v>
      </c>
      <c r="G38" s="882">
        <v>84.649610678531729</v>
      </c>
      <c r="H38" s="882">
        <v>70</v>
      </c>
      <c r="I38" s="882">
        <v>70.026525198938984</v>
      </c>
      <c r="J38" s="883">
        <v>29</v>
      </c>
      <c r="K38" s="874">
        <v>0</v>
      </c>
      <c r="L38" s="868">
        <v>29</v>
      </c>
      <c r="M38" s="868">
        <v>0</v>
      </c>
    </row>
    <row r="39" spans="1:13">
      <c r="A39" s="888">
        <v>5003</v>
      </c>
      <c r="B39" s="871" t="s">
        <v>120</v>
      </c>
      <c r="C39" s="880">
        <v>105</v>
      </c>
      <c r="D39" s="880">
        <v>97</v>
      </c>
      <c r="E39" s="881">
        <v>0.92380952380952386</v>
      </c>
      <c r="F39" s="882">
        <v>52.257495590828952</v>
      </c>
      <c r="G39" s="882">
        <v>60.614439324116766</v>
      </c>
      <c r="H39" s="882">
        <v>38.952380952380949</v>
      </c>
      <c r="I39" s="882">
        <v>42.564102564102569</v>
      </c>
      <c r="J39" s="883">
        <v>105</v>
      </c>
      <c r="K39" s="874">
        <v>0</v>
      </c>
      <c r="L39" s="868">
        <v>105</v>
      </c>
      <c r="M39" s="868">
        <v>0</v>
      </c>
    </row>
    <row r="40" spans="1:13">
      <c r="A40" s="888">
        <v>5005</v>
      </c>
      <c r="B40" s="871" t="s">
        <v>1686</v>
      </c>
      <c r="C40" s="880">
        <v>19</v>
      </c>
      <c r="D40" s="880">
        <v>19</v>
      </c>
      <c r="E40" s="881">
        <v>1</v>
      </c>
      <c r="F40" s="882">
        <v>86.84210526315789</v>
      </c>
      <c r="G40" s="882">
        <v>89.643463497453297</v>
      </c>
      <c r="H40" s="882">
        <v>82.10526315789474</v>
      </c>
      <c r="I40" s="882">
        <v>83.805668016194346</v>
      </c>
      <c r="J40" s="883">
        <v>19</v>
      </c>
      <c r="K40" s="874">
        <v>0</v>
      </c>
      <c r="L40" s="868">
        <v>19</v>
      </c>
      <c r="M40" s="868">
        <v>0</v>
      </c>
    </row>
    <row r="41" spans="1:13">
      <c r="A41" s="888">
        <v>5007</v>
      </c>
      <c r="B41" s="871" t="s">
        <v>1687</v>
      </c>
      <c r="C41" s="880">
        <v>19</v>
      </c>
      <c r="D41" s="880">
        <v>12</v>
      </c>
      <c r="E41" s="881">
        <v>0.63157894736842102</v>
      </c>
      <c r="F41" s="882">
        <v>55.555555555555564</v>
      </c>
      <c r="G41" s="882">
        <v>58.743633276740233</v>
      </c>
      <c r="H41" s="882">
        <v>50</v>
      </c>
      <c r="I41" s="882">
        <v>52.226720647773277</v>
      </c>
      <c r="J41" s="883">
        <v>19</v>
      </c>
      <c r="K41" s="874">
        <v>0</v>
      </c>
      <c r="L41" s="868">
        <v>19</v>
      </c>
      <c r="M41" s="868">
        <v>0</v>
      </c>
    </row>
    <row r="42" spans="1:13">
      <c r="A42" s="888">
        <v>5010</v>
      </c>
      <c r="B42" s="871" t="s">
        <v>0</v>
      </c>
      <c r="C42" s="880">
        <v>1</v>
      </c>
      <c r="D42" s="880">
        <v>1</v>
      </c>
      <c r="E42" s="881">
        <v>1</v>
      </c>
      <c r="F42" s="882">
        <v>37.037037037037038</v>
      </c>
      <c r="G42" s="882">
        <v>32.258064516129032</v>
      </c>
      <c r="H42" s="882">
        <v>60</v>
      </c>
      <c r="I42" s="882">
        <v>30.76923076923077</v>
      </c>
      <c r="J42" s="883">
        <v>1</v>
      </c>
      <c r="K42" s="874">
        <v>0</v>
      </c>
      <c r="L42" s="868">
        <v>1</v>
      </c>
      <c r="M42" s="868">
        <v>0</v>
      </c>
    </row>
    <row r="43" spans="1:13">
      <c r="A43" s="888">
        <v>5025</v>
      </c>
      <c r="B43" s="871" t="s">
        <v>1689</v>
      </c>
      <c r="C43" s="880">
        <v>14</v>
      </c>
      <c r="D43" s="880">
        <v>14</v>
      </c>
      <c r="E43" s="881">
        <v>1</v>
      </c>
      <c r="F43" s="882">
        <v>60.449735449735442</v>
      </c>
      <c r="G43" s="882">
        <v>64.51612903225805</v>
      </c>
      <c r="H43" s="882">
        <v>51.428571428571431</v>
      </c>
      <c r="I43" s="882">
        <v>57.692307692307693</v>
      </c>
      <c r="J43" s="883">
        <v>14</v>
      </c>
      <c r="K43" s="874">
        <v>0</v>
      </c>
      <c r="L43" s="868">
        <v>14</v>
      </c>
      <c r="M43" s="868">
        <v>0</v>
      </c>
    </row>
    <row r="44" spans="1:13">
      <c r="A44" s="888">
        <v>5029</v>
      </c>
      <c r="B44" s="871" t="s">
        <v>1690</v>
      </c>
      <c r="C44" s="880">
        <v>10</v>
      </c>
      <c r="D44" s="880">
        <v>9</v>
      </c>
      <c r="E44" s="881">
        <v>0.9</v>
      </c>
      <c r="F44" s="882">
        <v>56.481481481481481</v>
      </c>
      <c r="G44" s="882">
        <v>58.387096774193537</v>
      </c>
      <c r="H44" s="882">
        <v>52</v>
      </c>
      <c r="I44" s="882">
        <v>55.38461538461538</v>
      </c>
      <c r="J44" s="883">
        <v>10</v>
      </c>
      <c r="K44" s="874">
        <v>0</v>
      </c>
      <c r="L44" s="868">
        <v>10</v>
      </c>
      <c r="M44" s="868">
        <v>0</v>
      </c>
    </row>
    <row r="45" spans="1:13">
      <c r="A45" s="888">
        <v>5241</v>
      </c>
      <c r="B45" s="871" t="s">
        <v>19</v>
      </c>
      <c r="C45" s="880">
        <v>27</v>
      </c>
      <c r="D45" s="880">
        <v>27</v>
      </c>
      <c r="E45" s="881">
        <v>1</v>
      </c>
      <c r="F45" s="882">
        <v>57.475994513031537</v>
      </c>
      <c r="G45" s="882">
        <v>63.201911589008347</v>
      </c>
      <c r="H45" s="882">
        <v>48.518518518518519</v>
      </c>
      <c r="I45" s="882">
        <v>50.712250712250722</v>
      </c>
      <c r="J45" s="883">
        <v>27</v>
      </c>
      <c r="K45" s="874">
        <v>0</v>
      </c>
      <c r="L45" s="868">
        <v>27</v>
      </c>
      <c r="M45" s="868">
        <v>0</v>
      </c>
    </row>
    <row r="46" spans="1:13">
      <c r="A46" s="888">
        <v>5671</v>
      </c>
      <c r="B46" s="871" t="s">
        <v>402</v>
      </c>
      <c r="C46" s="880">
        <v>23</v>
      </c>
      <c r="D46" s="880">
        <v>23</v>
      </c>
      <c r="E46" s="881">
        <v>1</v>
      </c>
      <c r="F46" s="882">
        <v>77.61674718196457</v>
      </c>
      <c r="G46" s="882">
        <v>82.328190743337984</v>
      </c>
      <c r="H46" s="882">
        <v>72.173913043478265</v>
      </c>
      <c r="I46" s="882">
        <v>70.568561872909683</v>
      </c>
      <c r="J46" s="883">
        <v>23</v>
      </c>
      <c r="K46" s="874">
        <v>0</v>
      </c>
      <c r="L46" s="868">
        <v>23</v>
      </c>
      <c r="M46" s="868">
        <v>0</v>
      </c>
    </row>
    <row r="47" spans="1:13">
      <c r="A47" s="888">
        <v>5961</v>
      </c>
      <c r="B47" s="871" t="s">
        <v>126</v>
      </c>
      <c r="C47" s="880">
        <v>72</v>
      </c>
      <c r="D47" s="880">
        <v>71</v>
      </c>
      <c r="E47" s="881">
        <v>0.98611111111111116</v>
      </c>
      <c r="F47" s="882">
        <v>59.387860082304528</v>
      </c>
      <c r="G47" s="882">
        <v>67.741935483870975</v>
      </c>
      <c r="H47" s="882">
        <v>47.638888888888886</v>
      </c>
      <c r="I47" s="882">
        <v>48.504273504273513</v>
      </c>
      <c r="J47" s="883">
        <v>72</v>
      </c>
      <c r="K47" s="874">
        <v>0</v>
      </c>
      <c r="L47" s="868">
        <v>72</v>
      </c>
      <c r="M47" s="868">
        <v>0</v>
      </c>
    </row>
    <row r="48" spans="1:13">
      <c r="A48" s="888">
        <v>6001</v>
      </c>
      <c r="B48" s="871" t="s">
        <v>1704</v>
      </c>
      <c r="C48" s="880">
        <v>284</v>
      </c>
      <c r="D48" s="880">
        <v>252</v>
      </c>
      <c r="E48" s="881">
        <v>0.88732394366197187</v>
      </c>
      <c r="F48" s="882">
        <v>56.905320813771517</v>
      </c>
      <c r="G48" s="882">
        <v>61.767378464334399</v>
      </c>
      <c r="H48" s="882">
        <v>48.62676056338028</v>
      </c>
      <c r="I48" s="882">
        <v>51.679306608884147</v>
      </c>
      <c r="J48" s="883">
        <v>284</v>
      </c>
      <c r="K48" s="874">
        <v>0</v>
      </c>
      <c r="L48" s="868">
        <v>284</v>
      </c>
      <c r="M48" s="868">
        <v>0</v>
      </c>
    </row>
    <row r="49" spans="1:13">
      <c r="A49" s="888">
        <v>6004</v>
      </c>
      <c r="B49" s="871" t="s">
        <v>2077</v>
      </c>
      <c r="C49" s="880">
        <v>32</v>
      </c>
      <c r="D49" s="880">
        <v>31</v>
      </c>
      <c r="E49" s="881">
        <v>0.96875</v>
      </c>
      <c r="F49" s="882">
        <v>58.333333333333336</v>
      </c>
      <c r="G49" s="882">
        <v>64.616935483870961</v>
      </c>
      <c r="H49" s="882">
        <v>43.4375</v>
      </c>
      <c r="I49" s="882">
        <v>54.807692307692299</v>
      </c>
      <c r="J49" s="883">
        <v>32</v>
      </c>
      <c r="K49" s="874">
        <v>0</v>
      </c>
      <c r="L49" s="868">
        <v>32</v>
      </c>
      <c r="M49" s="868">
        <v>0</v>
      </c>
    </row>
    <row r="50" spans="1:13">
      <c r="A50" s="888">
        <v>6006</v>
      </c>
      <c r="B50" s="871" t="s">
        <v>1705</v>
      </c>
      <c r="C50" s="880">
        <v>82</v>
      </c>
      <c r="D50" s="880">
        <v>68</v>
      </c>
      <c r="E50" s="881">
        <v>0.82926829268292679</v>
      </c>
      <c r="F50" s="882">
        <v>59.801264679313448</v>
      </c>
      <c r="G50" s="882">
        <v>61.408339889850531</v>
      </c>
      <c r="H50" s="882">
        <v>60.243902439024389</v>
      </c>
      <c r="I50" s="882">
        <v>55.628517823639747</v>
      </c>
      <c r="J50" s="883">
        <v>82</v>
      </c>
      <c r="K50" s="874">
        <v>0</v>
      </c>
      <c r="L50" s="868">
        <v>82</v>
      </c>
      <c r="M50" s="868">
        <v>0</v>
      </c>
    </row>
    <row r="51" spans="1:13">
      <c r="A51" s="888">
        <v>6009</v>
      </c>
      <c r="B51" s="871" t="s">
        <v>1706</v>
      </c>
      <c r="C51" s="880">
        <v>23</v>
      </c>
      <c r="D51" s="880">
        <v>14</v>
      </c>
      <c r="E51" s="881">
        <v>0.60869565217391308</v>
      </c>
      <c r="F51" s="882">
        <v>41.706924315619965</v>
      </c>
      <c r="G51" s="882">
        <v>48.527349228611484</v>
      </c>
      <c r="H51" s="882">
        <v>29.565217391304348</v>
      </c>
      <c r="I51" s="882">
        <v>34.782608695652165</v>
      </c>
      <c r="J51" s="883">
        <v>23</v>
      </c>
      <c r="K51" s="874">
        <v>0</v>
      </c>
      <c r="L51" s="868">
        <v>23</v>
      </c>
      <c r="M51" s="868">
        <v>0</v>
      </c>
    </row>
    <row r="52" spans="1:13">
      <c r="A52" s="888">
        <v>6010</v>
      </c>
      <c r="B52" s="871" t="s">
        <v>2078</v>
      </c>
      <c r="C52" s="880">
        <v>28</v>
      </c>
      <c r="D52" s="880">
        <v>15</v>
      </c>
      <c r="E52" s="881">
        <v>0.5357142857142857</v>
      </c>
      <c r="F52" s="882">
        <v>37.433862433862444</v>
      </c>
      <c r="G52" s="882">
        <v>41.013824884792633</v>
      </c>
      <c r="H52" s="882">
        <v>27.5</v>
      </c>
      <c r="I52" s="882">
        <v>36.53846153846154</v>
      </c>
      <c r="J52" s="883">
        <v>28</v>
      </c>
      <c r="K52" s="874">
        <v>0</v>
      </c>
      <c r="L52" s="868">
        <v>28</v>
      </c>
      <c r="M52" s="868">
        <v>0</v>
      </c>
    </row>
    <row r="53" spans="1:13">
      <c r="A53" s="888">
        <v>6011</v>
      </c>
      <c r="B53" s="871" t="s">
        <v>418</v>
      </c>
      <c r="C53" s="880">
        <v>23</v>
      </c>
      <c r="D53" s="880">
        <v>22</v>
      </c>
      <c r="E53" s="881">
        <v>0.95652173913043481</v>
      </c>
      <c r="F53" s="882">
        <v>54.830917874396135</v>
      </c>
      <c r="G53" s="882">
        <v>58.345021037868165</v>
      </c>
      <c r="H53" s="882">
        <v>48.695652173913047</v>
      </c>
      <c r="I53" s="882">
        <v>51.170568561872912</v>
      </c>
      <c r="J53" s="883">
        <v>23</v>
      </c>
      <c r="K53" s="874">
        <v>0</v>
      </c>
      <c r="L53" s="868">
        <v>23</v>
      </c>
      <c r="M53" s="868">
        <v>0</v>
      </c>
    </row>
    <row r="54" spans="1:13">
      <c r="A54" s="888">
        <v>6012</v>
      </c>
      <c r="B54" s="871" t="s">
        <v>1707</v>
      </c>
      <c r="C54" s="880">
        <v>201</v>
      </c>
      <c r="D54" s="880">
        <v>199</v>
      </c>
      <c r="E54" s="881">
        <v>0.99004975124378114</v>
      </c>
      <c r="F54" s="882">
        <v>73.290952644186447</v>
      </c>
      <c r="G54" s="882">
        <v>76.392232386454808</v>
      </c>
      <c r="H54" s="882">
        <v>69.004975124378106</v>
      </c>
      <c r="I54" s="882">
        <v>69.192499043245249</v>
      </c>
      <c r="J54" s="883">
        <v>201</v>
      </c>
      <c r="K54" s="874">
        <v>0</v>
      </c>
      <c r="L54" s="868">
        <v>201</v>
      </c>
      <c r="M54" s="868">
        <v>0</v>
      </c>
    </row>
    <row r="55" spans="1:13">
      <c r="A55" s="888">
        <v>6013</v>
      </c>
      <c r="B55" s="871" t="s">
        <v>1708</v>
      </c>
      <c r="C55" s="880">
        <v>19</v>
      </c>
      <c r="D55" s="880">
        <v>14</v>
      </c>
      <c r="E55" s="881">
        <v>0.73684210526315785</v>
      </c>
      <c r="F55" s="882">
        <v>47.953216374269012</v>
      </c>
      <c r="G55" s="882">
        <v>52.631578947368425</v>
      </c>
      <c r="H55" s="882">
        <v>37.368421052631582</v>
      </c>
      <c r="I55" s="882">
        <v>44.939271255060724</v>
      </c>
      <c r="J55" s="883">
        <v>19</v>
      </c>
      <c r="K55" s="874">
        <v>0</v>
      </c>
      <c r="L55" s="868">
        <v>19</v>
      </c>
      <c r="M55" s="868">
        <v>0</v>
      </c>
    </row>
    <row r="56" spans="1:13">
      <c r="A56" s="888">
        <v>6020</v>
      </c>
      <c r="B56" s="871" t="s">
        <v>1709</v>
      </c>
      <c r="C56" s="880">
        <v>78</v>
      </c>
      <c r="D56" s="880">
        <v>40</v>
      </c>
      <c r="E56" s="881">
        <v>0.51282051282051277</v>
      </c>
      <c r="F56" s="882">
        <v>35.992402659069313</v>
      </c>
      <c r="G56" s="882">
        <v>40.446650124069485</v>
      </c>
      <c r="H56" s="882">
        <v>23.717948717948719</v>
      </c>
      <c r="I56" s="882">
        <v>34.812623274161737</v>
      </c>
      <c r="J56" s="883">
        <v>78</v>
      </c>
      <c r="K56" s="874">
        <v>0</v>
      </c>
      <c r="L56" s="868">
        <v>78</v>
      </c>
      <c r="M56" s="868">
        <v>0</v>
      </c>
    </row>
    <row r="57" spans="1:13">
      <c r="A57" s="888">
        <v>6021</v>
      </c>
      <c r="B57" s="871" t="s">
        <v>3</v>
      </c>
      <c r="C57" s="880">
        <v>143</v>
      </c>
      <c r="D57" s="880">
        <v>143</v>
      </c>
      <c r="E57" s="881">
        <v>1</v>
      </c>
      <c r="F57" s="882">
        <v>70.732970732970756</v>
      </c>
      <c r="G57" s="882">
        <v>73.291224904128157</v>
      </c>
      <c r="H57" s="882">
        <v>71.608391608391614</v>
      </c>
      <c r="I57" s="882">
        <v>63.959117805271674</v>
      </c>
      <c r="J57" s="883">
        <v>143</v>
      </c>
      <c r="K57" s="874">
        <v>0</v>
      </c>
      <c r="L57" s="868">
        <v>143</v>
      </c>
      <c r="M57" s="868">
        <v>0</v>
      </c>
    </row>
    <row r="58" spans="1:13">
      <c r="A58" s="888">
        <v>6022</v>
      </c>
      <c r="B58" s="871" t="s">
        <v>1710</v>
      </c>
      <c r="C58" s="880">
        <v>125</v>
      </c>
      <c r="D58" s="880">
        <v>104</v>
      </c>
      <c r="E58" s="881">
        <v>0.83199999999999996</v>
      </c>
      <c r="F58" s="882">
        <v>49.496296296296265</v>
      </c>
      <c r="G58" s="882">
        <v>54.838709677419374</v>
      </c>
      <c r="H58" s="882">
        <v>37.840000000000003</v>
      </c>
      <c r="I58" s="882">
        <v>45.723076923076896</v>
      </c>
      <c r="J58" s="883">
        <v>125</v>
      </c>
      <c r="K58" s="874">
        <v>0</v>
      </c>
      <c r="L58" s="868">
        <v>125</v>
      </c>
      <c r="M58" s="868">
        <v>0</v>
      </c>
    </row>
    <row r="59" spans="1:13">
      <c r="A59" s="916">
        <v>6023</v>
      </c>
      <c r="B59" s="884" t="s">
        <v>155</v>
      </c>
      <c r="C59" s="917">
        <v>30</v>
      </c>
      <c r="D59" s="917">
        <v>29</v>
      </c>
      <c r="E59" s="918">
        <v>0.96666666666666667</v>
      </c>
      <c r="F59" s="919">
        <v>55.308641975308639</v>
      </c>
      <c r="G59" s="919">
        <v>61.290322580645153</v>
      </c>
      <c r="H59" s="919">
        <v>52.333333333333336</v>
      </c>
      <c r="I59" s="919">
        <v>43.333333333333329</v>
      </c>
      <c r="J59" s="920">
        <v>30</v>
      </c>
      <c r="K59" s="921">
        <v>0</v>
      </c>
      <c r="L59" s="868">
        <v>30</v>
      </c>
      <c r="M59" s="868">
        <v>0</v>
      </c>
    </row>
    <row r="60" spans="1:13">
      <c r="A60" s="908">
        <v>6028</v>
      </c>
      <c r="B60" s="909" t="s">
        <v>1711</v>
      </c>
      <c r="C60" s="910">
        <v>30</v>
      </c>
      <c r="D60" s="910">
        <v>28</v>
      </c>
      <c r="E60" s="911">
        <v>0.93333333333333335</v>
      </c>
      <c r="F60" s="912">
        <v>53.333333333333329</v>
      </c>
      <c r="G60" s="912">
        <v>61.827956989247312</v>
      </c>
      <c r="H60" s="912">
        <v>40.333333333333336</v>
      </c>
      <c r="I60" s="912">
        <v>43.076923076923073</v>
      </c>
      <c r="J60" s="887">
        <v>31</v>
      </c>
      <c r="K60" s="887">
        <v>1</v>
      </c>
      <c r="L60" s="909">
        <v>31</v>
      </c>
      <c r="M60" s="909">
        <v>1</v>
      </c>
    </row>
    <row r="61" spans="1:13">
      <c r="A61" s="922">
        <v>6030</v>
      </c>
      <c r="B61" s="885" t="s">
        <v>1712</v>
      </c>
      <c r="C61" s="923">
        <v>176</v>
      </c>
      <c r="D61" s="923">
        <v>169</v>
      </c>
      <c r="E61" s="924">
        <v>0.96022727272727271</v>
      </c>
      <c r="F61" s="925">
        <v>65.456649831649884</v>
      </c>
      <c r="G61" s="925">
        <v>73.09384164222871</v>
      </c>
      <c r="H61" s="925">
        <v>55.397727272727273</v>
      </c>
      <c r="I61" s="925">
        <v>54.982517482517501</v>
      </c>
      <c r="J61" s="926">
        <v>176</v>
      </c>
      <c r="K61" s="927">
        <v>0</v>
      </c>
      <c r="L61" s="868">
        <v>176</v>
      </c>
      <c r="M61" s="868">
        <v>0</v>
      </c>
    </row>
    <row r="62" spans="1:13">
      <c r="A62" s="888">
        <v>6031</v>
      </c>
      <c r="B62" s="871" t="s">
        <v>425</v>
      </c>
      <c r="C62" s="880">
        <v>20</v>
      </c>
      <c r="D62" s="880">
        <v>16</v>
      </c>
      <c r="E62" s="881">
        <v>0.8</v>
      </c>
      <c r="F62" s="882">
        <v>43.981481481481488</v>
      </c>
      <c r="G62" s="882">
        <v>47.580645161290327</v>
      </c>
      <c r="H62" s="882">
        <v>30.5</v>
      </c>
      <c r="I62" s="882">
        <v>45.769230769230759</v>
      </c>
      <c r="J62" s="883">
        <v>20</v>
      </c>
      <c r="K62" s="874">
        <v>0</v>
      </c>
      <c r="L62" s="868">
        <v>20</v>
      </c>
      <c r="M62" s="868">
        <v>0</v>
      </c>
    </row>
    <row r="63" spans="1:13">
      <c r="A63" s="888">
        <v>6033</v>
      </c>
      <c r="B63" s="871" t="s">
        <v>944</v>
      </c>
      <c r="C63" s="880">
        <v>69</v>
      </c>
      <c r="D63" s="880">
        <v>67</v>
      </c>
      <c r="E63" s="881">
        <v>0.97101449275362317</v>
      </c>
      <c r="F63" s="882">
        <v>63.821792807300064</v>
      </c>
      <c r="G63" s="882">
        <v>69.097709209911159</v>
      </c>
      <c r="H63" s="882">
        <v>56.956521739130437</v>
      </c>
      <c r="I63" s="882">
        <v>56.521739130434767</v>
      </c>
      <c r="J63" s="883">
        <v>69</v>
      </c>
      <c r="K63" s="874">
        <v>0</v>
      </c>
      <c r="L63" s="868">
        <v>69</v>
      </c>
      <c r="M63" s="868">
        <v>0</v>
      </c>
    </row>
    <row r="64" spans="1:13">
      <c r="A64" s="888">
        <v>6040</v>
      </c>
      <c r="B64" s="871" t="s">
        <v>1538</v>
      </c>
      <c r="C64" s="880">
        <v>73</v>
      </c>
      <c r="D64" s="880">
        <v>68</v>
      </c>
      <c r="E64" s="881">
        <v>0.93150684931506844</v>
      </c>
      <c r="F64" s="882">
        <v>61.593099949264321</v>
      </c>
      <c r="G64" s="882">
        <v>63.411400795404333</v>
      </c>
      <c r="H64" s="882">
        <v>63.150684931506852</v>
      </c>
      <c r="I64" s="882">
        <v>56.059009483667012</v>
      </c>
      <c r="J64" s="883">
        <v>73</v>
      </c>
      <c r="K64" s="874">
        <v>0</v>
      </c>
      <c r="L64" s="868">
        <v>73</v>
      </c>
      <c r="M64" s="868">
        <v>0</v>
      </c>
    </row>
    <row r="65" spans="1:13">
      <c r="A65" s="888">
        <v>6041</v>
      </c>
      <c r="B65" s="871" t="s">
        <v>1713</v>
      </c>
      <c r="C65" s="880">
        <v>36</v>
      </c>
      <c r="D65" s="880">
        <v>35</v>
      </c>
      <c r="E65" s="881">
        <v>0.97222222222222221</v>
      </c>
      <c r="F65" s="882">
        <v>61.008230452674901</v>
      </c>
      <c r="G65" s="882">
        <v>65.770609318996421</v>
      </c>
      <c r="H65" s="882">
        <v>51.111111111111114</v>
      </c>
      <c r="I65" s="882">
        <v>57.26495726495726</v>
      </c>
      <c r="J65" s="883">
        <v>36</v>
      </c>
      <c r="K65" s="874">
        <v>0</v>
      </c>
      <c r="L65" s="868">
        <v>36</v>
      </c>
      <c r="M65" s="868">
        <v>0</v>
      </c>
    </row>
    <row r="66" spans="1:13">
      <c r="A66" s="888">
        <v>6042</v>
      </c>
      <c r="B66" s="871" t="s">
        <v>1714</v>
      </c>
      <c r="C66" s="880">
        <v>49</v>
      </c>
      <c r="D66" s="880">
        <v>49</v>
      </c>
      <c r="E66" s="881">
        <v>1</v>
      </c>
      <c r="F66" s="882">
        <v>60.846560846560841</v>
      </c>
      <c r="G66" s="882">
        <v>70.177748518762314</v>
      </c>
      <c r="H66" s="882">
        <v>53.673469387755105</v>
      </c>
      <c r="I66" s="882">
        <v>44.113029827315557</v>
      </c>
      <c r="J66" s="883">
        <v>49</v>
      </c>
      <c r="K66" s="874">
        <v>0</v>
      </c>
      <c r="L66" s="868">
        <v>49</v>
      </c>
      <c r="M66" s="868">
        <v>0</v>
      </c>
    </row>
    <row r="67" spans="1:13">
      <c r="A67" s="888">
        <v>6045</v>
      </c>
      <c r="B67" s="871" t="s">
        <v>1715</v>
      </c>
      <c r="C67" s="880">
        <v>12</v>
      </c>
      <c r="D67" s="880">
        <v>12</v>
      </c>
      <c r="E67" s="881">
        <v>1</v>
      </c>
      <c r="F67" s="882">
        <v>64.814814814814795</v>
      </c>
      <c r="G67" s="882">
        <v>72.58064516129032</v>
      </c>
      <c r="H67" s="882">
        <v>55</v>
      </c>
      <c r="I67" s="882">
        <v>53.84615384615384</v>
      </c>
      <c r="J67" s="883">
        <v>12</v>
      </c>
      <c r="K67" s="874">
        <v>0</v>
      </c>
      <c r="L67" s="868">
        <v>12</v>
      </c>
      <c r="M67" s="868">
        <v>0</v>
      </c>
    </row>
    <row r="68" spans="1:13">
      <c r="A68" s="888">
        <v>6048</v>
      </c>
      <c r="B68" s="871" t="s">
        <v>1717</v>
      </c>
      <c r="C68" s="880">
        <v>70</v>
      </c>
      <c r="D68" s="880">
        <v>32</v>
      </c>
      <c r="E68" s="881">
        <v>0.45714285714285713</v>
      </c>
      <c r="F68" s="882">
        <v>32.169312169312171</v>
      </c>
      <c r="G68" s="882">
        <v>36.912442396313359</v>
      </c>
      <c r="H68" s="882">
        <v>26.285714285714285</v>
      </c>
      <c r="I68" s="882">
        <v>25.384615384615383</v>
      </c>
      <c r="J68" s="883">
        <v>70</v>
      </c>
      <c r="K68" s="874">
        <v>0</v>
      </c>
      <c r="L68" s="868">
        <v>70</v>
      </c>
      <c r="M68" s="868">
        <v>0</v>
      </c>
    </row>
    <row r="69" spans="1:13">
      <c r="A69" s="888">
        <v>6049</v>
      </c>
      <c r="B69" s="871" t="s">
        <v>1718</v>
      </c>
      <c r="C69" s="880">
        <v>8</v>
      </c>
      <c r="D69" s="880">
        <v>8</v>
      </c>
      <c r="E69" s="881">
        <v>1</v>
      </c>
      <c r="F69" s="882">
        <v>48.148148148148159</v>
      </c>
      <c r="G69" s="882">
        <v>51.612903225806441</v>
      </c>
      <c r="H69" s="882">
        <v>52.5</v>
      </c>
      <c r="I69" s="882">
        <v>36.53846153846154</v>
      </c>
      <c r="J69" s="883">
        <v>8</v>
      </c>
      <c r="K69" s="874">
        <v>0</v>
      </c>
      <c r="L69" s="868">
        <v>8</v>
      </c>
      <c r="M69" s="868">
        <v>0</v>
      </c>
    </row>
    <row r="70" spans="1:13">
      <c r="A70" s="888">
        <v>6051</v>
      </c>
      <c r="B70" s="871" t="s">
        <v>435</v>
      </c>
      <c r="C70" s="880">
        <v>14</v>
      </c>
      <c r="D70" s="880">
        <v>8</v>
      </c>
      <c r="E70" s="881">
        <v>0.5714285714285714</v>
      </c>
      <c r="F70" s="882">
        <v>38.492063492063494</v>
      </c>
      <c r="G70" s="882">
        <v>44.23963133640553</v>
      </c>
      <c r="H70" s="882">
        <v>22.857142857142858</v>
      </c>
      <c r="I70" s="882">
        <v>36.81318681318681</v>
      </c>
      <c r="J70" s="883">
        <v>14</v>
      </c>
      <c r="K70" s="874">
        <v>0</v>
      </c>
      <c r="L70" s="868">
        <v>14</v>
      </c>
      <c r="M70" s="868">
        <v>0</v>
      </c>
    </row>
    <row r="71" spans="1:13">
      <c r="A71" s="888">
        <v>6052</v>
      </c>
      <c r="B71" s="871" t="s">
        <v>127</v>
      </c>
      <c r="C71" s="880">
        <v>155</v>
      </c>
      <c r="D71" s="880">
        <v>144</v>
      </c>
      <c r="E71" s="881">
        <v>0.92903225806451617</v>
      </c>
      <c r="F71" s="882">
        <v>58.040621266427713</v>
      </c>
      <c r="G71" s="882">
        <v>64.786680541102982</v>
      </c>
      <c r="H71" s="882">
        <v>48.967741935483872</v>
      </c>
      <c r="I71" s="882">
        <v>48.933002481389565</v>
      </c>
      <c r="J71" s="883">
        <v>155</v>
      </c>
      <c r="K71" s="874">
        <v>0</v>
      </c>
      <c r="L71" s="868">
        <v>155</v>
      </c>
      <c r="M71" s="868">
        <v>0</v>
      </c>
    </row>
    <row r="72" spans="1:13">
      <c r="A72" s="888">
        <v>6053</v>
      </c>
      <c r="B72" s="871" t="s">
        <v>1719</v>
      </c>
      <c r="C72" s="880">
        <v>19</v>
      </c>
      <c r="D72" s="880">
        <v>16</v>
      </c>
      <c r="E72" s="881">
        <v>0.84210526315789469</v>
      </c>
      <c r="F72" s="882">
        <v>46.003898635477583</v>
      </c>
      <c r="G72" s="882">
        <v>54.838709677419359</v>
      </c>
      <c r="H72" s="882">
        <v>26.842105263157894</v>
      </c>
      <c r="I72" s="882">
        <v>39.676113360323896</v>
      </c>
      <c r="J72" s="883">
        <v>19</v>
      </c>
      <c r="K72" s="874">
        <v>0</v>
      </c>
      <c r="L72" s="868">
        <v>19</v>
      </c>
      <c r="M72" s="868">
        <v>0</v>
      </c>
    </row>
    <row r="73" spans="1:13">
      <c r="A73" s="888">
        <v>6060</v>
      </c>
      <c r="B73" s="871" t="s">
        <v>1720</v>
      </c>
      <c r="C73" s="880">
        <v>61</v>
      </c>
      <c r="D73" s="880">
        <v>57</v>
      </c>
      <c r="E73" s="881">
        <v>0.93442622950819676</v>
      </c>
      <c r="F73" s="882">
        <v>58.196721311475407</v>
      </c>
      <c r="G73" s="882">
        <v>63.934426229508212</v>
      </c>
      <c r="H73" s="882">
        <v>50</v>
      </c>
      <c r="I73" s="882">
        <v>50.819672131147541</v>
      </c>
      <c r="J73" s="883">
        <v>61</v>
      </c>
      <c r="K73" s="874">
        <v>0</v>
      </c>
      <c r="L73" s="868">
        <v>61</v>
      </c>
      <c r="M73" s="868">
        <v>0</v>
      </c>
    </row>
    <row r="74" spans="1:13">
      <c r="A74" s="888">
        <v>6061</v>
      </c>
      <c r="B74" s="871" t="s">
        <v>1721</v>
      </c>
      <c r="C74" s="880">
        <v>22</v>
      </c>
      <c r="D74" s="880">
        <v>18</v>
      </c>
      <c r="E74" s="881">
        <v>0.81818181818181823</v>
      </c>
      <c r="F74" s="882">
        <v>47.306397306397301</v>
      </c>
      <c r="G74" s="882">
        <v>52.932551319648084</v>
      </c>
      <c r="H74" s="882">
        <v>34.545454545454547</v>
      </c>
      <c r="I74" s="882">
        <v>43.706293706293714</v>
      </c>
      <c r="J74" s="883">
        <v>22</v>
      </c>
      <c r="K74" s="874">
        <v>0</v>
      </c>
      <c r="L74" s="868">
        <v>22</v>
      </c>
      <c r="M74" s="868">
        <v>0</v>
      </c>
    </row>
    <row r="75" spans="1:13">
      <c r="A75" s="888">
        <v>6070</v>
      </c>
      <c r="B75" s="871" t="s">
        <v>1722</v>
      </c>
      <c r="C75" s="880">
        <v>26</v>
      </c>
      <c r="D75" s="880">
        <v>26</v>
      </c>
      <c r="E75" s="881">
        <v>1</v>
      </c>
      <c r="F75" s="882">
        <v>59.900284900284923</v>
      </c>
      <c r="G75" s="882">
        <v>63.523573200992551</v>
      </c>
      <c r="H75" s="882">
        <v>51.92307692307692</v>
      </c>
      <c r="I75" s="882">
        <v>57.396449704142015</v>
      </c>
      <c r="J75" s="883">
        <v>26</v>
      </c>
      <c r="K75" s="874">
        <v>0</v>
      </c>
      <c r="L75" s="868">
        <v>26</v>
      </c>
      <c r="M75" s="868">
        <v>0</v>
      </c>
    </row>
    <row r="76" spans="1:13">
      <c r="A76" s="888">
        <v>6071</v>
      </c>
      <c r="B76" s="871" t="s">
        <v>1723</v>
      </c>
      <c r="C76" s="880">
        <v>316</v>
      </c>
      <c r="D76" s="880">
        <v>309</v>
      </c>
      <c r="E76" s="881">
        <v>0.97784810126582278</v>
      </c>
      <c r="F76" s="882">
        <v>66.625644631973742</v>
      </c>
      <c r="G76" s="882">
        <v>73.295222539812215</v>
      </c>
      <c r="H76" s="882">
        <v>57.025316455696199</v>
      </c>
      <c r="I76" s="882">
        <v>58.106134371957118</v>
      </c>
      <c r="J76" s="883">
        <v>316</v>
      </c>
      <c r="K76" s="874">
        <v>0</v>
      </c>
      <c r="L76" s="868">
        <v>316</v>
      </c>
      <c r="M76" s="868">
        <v>0</v>
      </c>
    </row>
    <row r="77" spans="1:13">
      <c r="A77" s="888">
        <v>6081</v>
      </c>
      <c r="B77" s="871" t="s">
        <v>439</v>
      </c>
      <c r="C77" s="880">
        <v>29</v>
      </c>
      <c r="D77" s="880">
        <v>27</v>
      </c>
      <c r="E77" s="881">
        <v>0.93103448275862066</v>
      </c>
      <c r="F77" s="882">
        <v>58.365261813537693</v>
      </c>
      <c r="G77" s="882">
        <v>60.845383759733039</v>
      </c>
      <c r="H77" s="882">
        <v>57.241379310344826</v>
      </c>
      <c r="I77" s="882">
        <v>53.315649867373999</v>
      </c>
      <c r="J77" s="883">
        <v>29</v>
      </c>
      <c r="K77" s="874">
        <v>0</v>
      </c>
      <c r="L77" s="868">
        <v>29</v>
      </c>
      <c r="M77" s="868">
        <v>0</v>
      </c>
    </row>
    <row r="78" spans="1:13">
      <c r="A78" s="888">
        <v>6091</v>
      </c>
      <c r="B78" s="871" t="s">
        <v>440</v>
      </c>
      <c r="C78" s="880">
        <v>38</v>
      </c>
      <c r="D78" s="880">
        <v>30</v>
      </c>
      <c r="E78" s="881">
        <v>0.78947368421052633</v>
      </c>
      <c r="F78" s="882">
        <v>45.175438596491212</v>
      </c>
      <c r="G78" s="882">
        <v>52.716468590831902</v>
      </c>
      <c r="H78" s="882">
        <v>31.578947368421051</v>
      </c>
      <c r="I78" s="882">
        <v>37.651821862348193</v>
      </c>
      <c r="J78" s="883">
        <v>38</v>
      </c>
      <c r="K78" s="874">
        <v>0</v>
      </c>
      <c r="L78" s="868">
        <v>38</v>
      </c>
      <c r="M78" s="868">
        <v>0</v>
      </c>
    </row>
    <row r="79" spans="1:13">
      <c r="A79" s="888">
        <v>6111</v>
      </c>
      <c r="B79" s="871" t="s">
        <v>441</v>
      </c>
      <c r="C79" s="880">
        <v>79</v>
      </c>
      <c r="D79" s="880">
        <v>39</v>
      </c>
      <c r="E79" s="881">
        <v>0.49367088607594939</v>
      </c>
      <c r="F79" s="882">
        <v>35.443037974683527</v>
      </c>
      <c r="G79" s="882">
        <v>41.527153940383819</v>
      </c>
      <c r="H79" s="882">
        <v>20.632911392405063</v>
      </c>
      <c r="I79" s="882">
        <v>32.32716650438168</v>
      </c>
      <c r="J79" s="883">
        <v>79</v>
      </c>
      <c r="K79" s="874">
        <v>0</v>
      </c>
      <c r="L79" s="868">
        <v>79</v>
      </c>
      <c r="M79" s="868">
        <v>0</v>
      </c>
    </row>
    <row r="80" spans="1:13">
      <c r="A80" s="888">
        <v>6121</v>
      </c>
      <c r="B80" s="871" t="s">
        <v>442</v>
      </c>
      <c r="C80" s="880">
        <v>13</v>
      </c>
      <c r="D80" s="880">
        <v>13</v>
      </c>
      <c r="E80" s="881">
        <v>1</v>
      </c>
      <c r="F80" s="882">
        <v>59.971509971509967</v>
      </c>
      <c r="G80" s="882">
        <v>68.238213399503721</v>
      </c>
      <c r="H80" s="882">
        <v>46.92307692307692</v>
      </c>
      <c r="I80" s="882">
        <v>50.295857988165679</v>
      </c>
      <c r="J80" s="883">
        <v>13</v>
      </c>
      <c r="K80" s="874">
        <v>0</v>
      </c>
      <c r="L80" s="868">
        <v>13</v>
      </c>
      <c r="M80" s="868">
        <v>0</v>
      </c>
    </row>
    <row r="81" spans="1:13">
      <c r="A81" s="888">
        <v>6141</v>
      </c>
      <c r="B81" s="871" t="s">
        <v>1724</v>
      </c>
      <c r="C81" s="880">
        <v>5</v>
      </c>
      <c r="D81" s="880"/>
      <c r="E81" s="881">
        <v>0</v>
      </c>
      <c r="F81" s="882">
        <v>24.814814814814817</v>
      </c>
      <c r="G81" s="882">
        <v>29.677419354838708</v>
      </c>
      <c r="H81" s="882">
        <v>18</v>
      </c>
      <c r="I81" s="882">
        <v>18.46153846153846</v>
      </c>
      <c r="J81" s="883">
        <v>5</v>
      </c>
      <c r="K81" s="874">
        <v>0</v>
      </c>
      <c r="L81" s="868">
        <v>5</v>
      </c>
      <c r="M81" s="868">
        <v>0</v>
      </c>
    </row>
    <row r="82" spans="1:13">
      <c r="A82" s="888">
        <v>6151</v>
      </c>
      <c r="B82" s="871" t="s">
        <v>4</v>
      </c>
      <c r="C82" s="880">
        <v>68</v>
      </c>
      <c r="D82" s="880">
        <v>67</v>
      </c>
      <c r="E82" s="881">
        <v>0.98529411764705888</v>
      </c>
      <c r="F82" s="882">
        <v>69.635076252723309</v>
      </c>
      <c r="G82" s="882">
        <v>74.667931688804572</v>
      </c>
      <c r="H82" s="882">
        <v>65.735294117647058</v>
      </c>
      <c r="I82" s="882">
        <v>60.633484162895925</v>
      </c>
      <c r="J82" s="883">
        <v>68</v>
      </c>
      <c r="K82" s="874">
        <v>0</v>
      </c>
      <c r="L82" s="868">
        <v>68</v>
      </c>
      <c r="M82" s="868">
        <v>0</v>
      </c>
    </row>
    <row r="83" spans="1:13">
      <c r="A83" s="888">
        <v>6161</v>
      </c>
      <c r="B83" s="871" t="s">
        <v>445</v>
      </c>
      <c r="C83" s="880">
        <v>42</v>
      </c>
      <c r="D83" s="880">
        <v>41</v>
      </c>
      <c r="E83" s="881">
        <v>0.97619047619047616</v>
      </c>
      <c r="F83" s="882">
        <v>56.613756613756607</v>
      </c>
      <c r="G83" s="882">
        <v>62.135176651305692</v>
      </c>
      <c r="H83" s="882">
        <v>42.857142857142854</v>
      </c>
      <c r="I83" s="882">
        <v>54.029304029304036</v>
      </c>
      <c r="J83" s="883">
        <v>42</v>
      </c>
      <c r="K83" s="874">
        <v>0</v>
      </c>
      <c r="L83" s="868">
        <v>42</v>
      </c>
      <c r="M83" s="868">
        <v>0</v>
      </c>
    </row>
    <row r="84" spans="1:13">
      <c r="A84" s="888">
        <v>6171</v>
      </c>
      <c r="B84" s="871" t="s">
        <v>1725</v>
      </c>
      <c r="C84" s="880">
        <v>101</v>
      </c>
      <c r="D84" s="880">
        <v>98</v>
      </c>
      <c r="E84" s="881">
        <v>0.97029702970297027</v>
      </c>
      <c r="F84" s="882">
        <v>67.32673267326733</v>
      </c>
      <c r="G84" s="882">
        <v>70.169274992015346</v>
      </c>
      <c r="H84" s="882">
        <v>63.861386138613859</v>
      </c>
      <c r="I84" s="882">
        <v>63.214013709063245</v>
      </c>
      <c r="J84" s="883">
        <v>101</v>
      </c>
      <c r="K84" s="874">
        <v>0</v>
      </c>
      <c r="L84" s="868">
        <v>101</v>
      </c>
      <c r="M84" s="868">
        <v>0</v>
      </c>
    </row>
    <row r="85" spans="1:13">
      <c r="A85" s="888">
        <v>6211</v>
      </c>
      <c r="B85" s="871" t="s">
        <v>5</v>
      </c>
      <c r="C85" s="880">
        <v>86</v>
      </c>
      <c r="D85" s="880">
        <v>85</v>
      </c>
      <c r="E85" s="881">
        <v>0.98837209302325579</v>
      </c>
      <c r="F85" s="882">
        <v>62.661498708010356</v>
      </c>
      <c r="G85" s="882">
        <v>67.516879219804977</v>
      </c>
      <c r="H85" s="882">
        <v>61.046511627906973</v>
      </c>
      <c r="I85" s="882">
        <v>52.325581395348834</v>
      </c>
      <c r="J85" s="883">
        <v>86</v>
      </c>
      <c r="K85" s="874">
        <v>0</v>
      </c>
      <c r="L85" s="868">
        <v>86</v>
      </c>
      <c r="M85" s="868">
        <v>0</v>
      </c>
    </row>
    <row r="86" spans="1:13">
      <c r="A86" s="888">
        <v>6221</v>
      </c>
      <c r="B86" s="871" t="s">
        <v>6</v>
      </c>
      <c r="C86" s="880">
        <v>90</v>
      </c>
      <c r="D86" s="880">
        <v>89</v>
      </c>
      <c r="E86" s="881">
        <v>0.98888888888888893</v>
      </c>
      <c r="F86" s="882">
        <v>65.02057613168725</v>
      </c>
      <c r="G86" s="882">
        <v>68.100358422939081</v>
      </c>
      <c r="H86" s="882">
        <v>60.111111111111114</v>
      </c>
      <c r="I86" s="882">
        <v>61.45299145299149</v>
      </c>
      <c r="J86" s="883">
        <v>90</v>
      </c>
      <c r="K86" s="874">
        <v>0</v>
      </c>
      <c r="L86" s="868">
        <v>90</v>
      </c>
      <c r="M86" s="868">
        <v>0</v>
      </c>
    </row>
    <row r="87" spans="1:13">
      <c r="A87" s="888">
        <v>6231</v>
      </c>
      <c r="B87" s="871" t="s">
        <v>7</v>
      </c>
      <c r="C87" s="880">
        <v>56</v>
      </c>
      <c r="D87" s="880">
        <v>15</v>
      </c>
      <c r="E87" s="881">
        <v>0.26785714285714285</v>
      </c>
      <c r="F87" s="882">
        <v>29.100529100529098</v>
      </c>
      <c r="G87" s="882">
        <v>32.891705069124434</v>
      </c>
      <c r="H87" s="882">
        <v>19.285714285714285</v>
      </c>
      <c r="I87" s="882">
        <v>27.609890109890106</v>
      </c>
      <c r="J87" s="883">
        <v>56</v>
      </c>
      <c r="K87" s="874">
        <v>0</v>
      </c>
      <c r="L87" s="868">
        <v>56</v>
      </c>
      <c r="M87" s="868">
        <v>0</v>
      </c>
    </row>
    <row r="88" spans="1:13">
      <c r="A88" s="888">
        <v>6241</v>
      </c>
      <c r="B88" s="871" t="s">
        <v>447</v>
      </c>
      <c r="C88" s="880">
        <v>153</v>
      </c>
      <c r="D88" s="880">
        <v>128</v>
      </c>
      <c r="E88" s="881">
        <v>0.83660130718954251</v>
      </c>
      <c r="F88" s="882">
        <v>56.63277656741711</v>
      </c>
      <c r="G88" s="882">
        <v>62.175838077166354</v>
      </c>
      <c r="H88" s="882">
        <v>46.470588235294116</v>
      </c>
      <c r="I88" s="882">
        <v>51.231774761186493</v>
      </c>
      <c r="J88" s="883">
        <v>153</v>
      </c>
      <c r="K88" s="874">
        <v>0</v>
      </c>
      <c r="L88" s="868">
        <v>153</v>
      </c>
      <c r="M88" s="868">
        <v>0</v>
      </c>
    </row>
    <row r="89" spans="1:13">
      <c r="A89" s="888">
        <v>6251</v>
      </c>
      <c r="B89" s="871" t="s">
        <v>8</v>
      </c>
      <c r="C89" s="880">
        <v>22</v>
      </c>
      <c r="D89" s="880">
        <v>22</v>
      </c>
      <c r="E89" s="881">
        <v>1</v>
      </c>
      <c r="F89" s="882">
        <v>59.090909090909093</v>
      </c>
      <c r="G89" s="882">
        <v>67.741935483870961</v>
      </c>
      <c r="H89" s="882">
        <v>42.272727272727273</v>
      </c>
      <c r="I89" s="882">
        <v>51.398601398601386</v>
      </c>
      <c r="J89" s="883">
        <v>22</v>
      </c>
      <c r="K89" s="874">
        <v>0</v>
      </c>
      <c r="L89" s="868">
        <v>22</v>
      </c>
      <c r="M89" s="868">
        <v>0</v>
      </c>
    </row>
    <row r="90" spans="1:13">
      <c r="A90" s="888">
        <v>6281</v>
      </c>
      <c r="B90" s="871" t="s">
        <v>1726</v>
      </c>
      <c r="C90" s="880">
        <v>26</v>
      </c>
      <c r="D90" s="880">
        <v>25</v>
      </c>
      <c r="E90" s="881">
        <v>0.96153846153846156</v>
      </c>
      <c r="F90" s="882">
        <v>57.478632478632477</v>
      </c>
      <c r="G90" s="882">
        <v>63.895781637717114</v>
      </c>
      <c r="H90" s="882">
        <v>45.769230769230766</v>
      </c>
      <c r="I90" s="882">
        <v>51.18343195266273</v>
      </c>
      <c r="J90" s="883">
        <v>26</v>
      </c>
      <c r="K90" s="874">
        <v>0</v>
      </c>
      <c r="L90" s="868">
        <v>26</v>
      </c>
      <c r="M90" s="868">
        <v>0</v>
      </c>
    </row>
    <row r="91" spans="1:13">
      <c r="A91" s="888">
        <v>6301</v>
      </c>
      <c r="B91" s="871" t="s">
        <v>1727</v>
      </c>
      <c r="C91" s="880">
        <v>166</v>
      </c>
      <c r="D91" s="880">
        <v>161</v>
      </c>
      <c r="E91" s="881">
        <v>0.96987951807228912</v>
      </c>
      <c r="F91" s="882">
        <v>59.170013386880861</v>
      </c>
      <c r="G91" s="882">
        <v>64.554994170229321</v>
      </c>
      <c r="H91" s="882">
        <v>52.710843373493979</v>
      </c>
      <c r="I91" s="882">
        <v>51.297497683039815</v>
      </c>
      <c r="J91" s="883">
        <v>166</v>
      </c>
      <c r="K91" s="874">
        <v>0</v>
      </c>
      <c r="L91" s="868">
        <v>166</v>
      </c>
      <c r="M91" s="868">
        <v>0</v>
      </c>
    </row>
    <row r="92" spans="1:13">
      <c r="A92" s="888">
        <v>6331</v>
      </c>
      <c r="B92" s="871" t="s">
        <v>450</v>
      </c>
      <c r="C92" s="880">
        <v>43</v>
      </c>
      <c r="D92" s="880">
        <v>42</v>
      </c>
      <c r="E92" s="881">
        <v>0.97674418604651159</v>
      </c>
      <c r="F92" s="882">
        <v>68.173987941429786</v>
      </c>
      <c r="G92" s="882">
        <v>73.443360840210048</v>
      </c>
      <c r="H92" s="882">
        <v>60.930232558139537</v>
      </c>
      <c r="I92" s="882">
        <v>61.180679785330973</v>
      </c>
      <c r="J92" s="883">
        <v>43</v>
      </c>
      <c r="K92" s="874">
        <v>0</v>
      </c>
      <c r="L92" s="868">
        <v>43</v>
      </c>
      <c r="M92" s="868">
        <v>0</v>
      </c>
    </row>
    <row r="93" spans="1:13">
      <c r="A93" s="888">
        <v>6351</v>
      </c>
      <c r="B93" s="871" t="s">
        <v>451</v>
      </c>
      <c r="C93" s="880">
        <v>13</v>
      </c>
      <c r="D93" s="880">
        <v>13</v>
      </c>
      <c r="E93" s="881">
        <v>1</v>
      </c>
      <c r="F93" s="882">
        <v>66.951566951566946</v>
      </c>
      <c r="G93" s="882">
        <v>73.697270471464009</v>
      </c>
      <c r="H93" s="882">
        <v>59.230769230769234</v>
      </c>
      <c r="I93" s="882">
        <v>56.804733727810643</v>
      </c>
      <c r="J93" s="883">
        <v>13</v>
      </c>
      <c r="K93" s="874">
        <v>0</v>
      </c>
      <c r="L93" s="868">
        <v>13</v>
      </c>
      <c r="M93" s="868">
        <v>0</v>
      </c>
    </row>
    <row r="94" spans="1:13">
      <c r="A94" s="888">
        <v>6361</v>
      </c>
      <c r="B94" s="871" t="s">
        <v>452</v>
      </c>
      <c r="C94" s="880">
        <v>18</v>
      </c>
      <c r="D94" s="880">
        <v>18</v>
      </c>
      <c r="E94" s="881">
        <v>1</v>
      </c>
      <c r="F94" s="882">
        <v>62.757201646090529</v>
      </c>
      <c r="G94" s="882">
        <v>67.921146953405028</v>
      </c>
      <c r="H94" s="882">
        <v>61.111111111111114</v>
      </c>
      <c r="I94" s="882">
        <v>51.709401709401703</v>
      </c>
      <c r="J94" s="883">
        <v>18</v>
      </c>
      <c r="K94" s="874">
        <v>0</v>
      </c>
      <c r="L94" s="868">
        <v>18</v>
      </c>
      <c r="M94" s="868">
        <v>0</v>
      </c>
    </row>
    <row r="95" spans="1:13">
      <c r="A95" s="888">
        <v>6391</v>
      </c>
      <c r="B95" s="871" t="s">
        <v>9</v>
      </c>
      <c r="C95" s="880">
        <v>19</v>
      </c>
      <c r="D95" s="880">
        <v>10</v>
      </c>
      <c r="E95" s="881">
        <v>0.52631578947368418</v>
      </c>
      <c r="F95" s="882">
        <v>33.138401559454195</v>
      </c>
      <c r="G95" s="882">
        <v>38.030560271646848</v>
      </c>
      <c r="H95" s="882">
        <v>22.631578947368421</v>
      </c>
      <c r="I95" s="882">
        <v>29.554655870445345</v>
      </c>
      <c r="J95" s="883">
        <v>19</v>
      </c>
      <c r="K95" s="874">
        <v>0</v>
      </c>
      <c r="L95" s="868">
        <v>19</v>
      </c>
      <c r="M95" s="868">
        <v>0</v>
      </c>
    </row>
    <row r="96" spans="1:13">
      <c r="A96" s="888">
        <v>6411</v>
      </c>
      <c r="B96" s="871" t="s">
        <v>453</v>
      </c>
      <c r="C96" s="880">
        <v>58</v>
      </c>
      <c r="D96" s="880">
        <v>48</v>
      </c>
      <c r="E96" s="881">
        <v>0.82758620689655171</v>
      </c>
      <c r="F96" s="882">
        <v>47.605363984674334</v>
      </c>
      <c r="G96" s="882">
        <v>49.999999999999986</v>
      </c>
      <c r="H96" s="882">
        <v>41.551724137931032</v>
      </c>
      <c r="I96" s="882">
        <v>46.551724137931018</v>
      </c>
      <c r="J96" s="883">
        <v>58</v>
      </c>
      <c r="K96" s="874">
        <v>0</v>
      </c>
      <c r="L96" s="868">
        <v>58</v>
      </c>
      <c r="M96" s="868">
        <v>0</v>
      </c>
    </row>
    <row r="97" spans="1:13">
      <c r="A97" s="888">
        <v>6421</v>
      </c>
      <c r="B97" s="871" t="s">
        <v>454</v>
      </c>
      <c r="C97" s="880">
        <v>13</v>
      </c>
      <c r="D97" s="880">
        <v>13</v>
      </c>
      <c r="E97" s="881">
        <v>1</v>
      </c>
      <c r="F97" s="882">
        <v>73.07692307692308</v>
      </c>
      <c r="G97" s="882">
        <v>75.434243176178654</v>
      </c>
      <c r="H97" s="882">
        <v>72.307692307692307</v>
      </c>
      <c r="I97" s="882">
        <v>68.047337278106511</v>
      </c>
      <c r="J97" s="883">
        <v>13</v>
      </c>
      <c r="K97" s="874">
        <v>0</v>
      </c>
      <c r="L97" s="868">
        <v>13</v>
      </c>
      <c r="M97" s="868">
        <v>0</v>
      </c>
    </row>
    <row r="98" spans="1:13">
      <c r="A98" s="888">
        <v>6431</v>
      </c>
      <c r="B98" s="871" t="s">
        <v>1728</v>
      </c>
      <c r="C98" s="880">
        <v>21</v>
      </c>
      <c r="D98" s="880">
        <v>19</v>
      </c>
      <c r="E98" s="881">
        <v>0.90476190476190477</v>
      </c>
      <c r="F98" s="882">
        <v>53.439153439153429</v>
      </c>
      <c r="G98" s="882">
        <v>58.986175115207374</v>
      </c>
      <c r="H98" s="882">
        <v>42.38095238095238</v>
      </c>
      <c r="I98" s="882">
        <v>48.717948717948715</v>
      </c>
      <c r="J98" s="883">
        <v>21</v>
      </c>
      <c r="K98" s="874">
        <v>0</v>
      </c>
      <c r="L98" s="868">
        <v>21</v>
      </c>
      <c r="M98" s="868">
        <v>0</v>
      </c>
    </row>
    <row r="99" spans="1:13">
      <c r="A99" s="888">
        <v>6441</v>
      </c>
      <c r="B99" s="871" t="s">
        <v>1729</v>
      </c>
      <c r="C99" s="880">
        <v>90</v>
      </c>
      <c r="D99" s="880">
        <v>85</v>
      </c>
      <c r="E99" s="881">
        <v>0.94444444444444442</v>
      </c>
      <c r="F99" s="882">
        <v>59.773662551440317</v>
      </c>
      <c r="G99" s="882">
        <v>65.770609318996435</v>
      </c>
      <c r="H99" s="882">
        <v>54.333333333333336</v>
      </c>
      <c r="I99" s="882">
        <v>49.658119658119652</v>
      </c>
      <c r="J99" s="883">
        <v>90</v>
      </c>
      <c r="K99" s="874">
        <v>0</v>
      </c>
      <c r="L99" s="868">
        <v>90</v>
      </c>
      <c r="M99" s="868">
        <v>0</v>
      </c>
    </row>
    <row r="100" spans="1:13">
      <c r="A100" s="888">
        <v>6481</v>
      </c>
      <c r="B100" s="871" t="s">
        <v>457</v>
      </c>
      <c r="C100" s="880">
        <v>21</v>
      </c>
      <c r="D100" s="880">
        <v>19</v>
      </c>
      <c r="E100" s="881">
        <v>0.90476190476190477</v>
      </c>
      <c r="F100" s="882">
        <v>56.084656084656075</v>
      </c>
      <c r="G100" s="882">
        <v>58.371735791090636</v>
      </c>
      <c r="H100" s="882">
        <v>53.333333333333336</v>
      </c>
      <c r="I100" s="882">
        <v>52.747252747252745</v>
      </c>
      <c r="J100" s="883">
        <v>21</v>
      </c>
      <c r="K100" s="874">
        <v>0</v>
      </c>
      <c r="L100" s="868">
        <v>21</v>
      </c>
      <c r="M100" s="868">
        <v>0</v>
      </c>
    </row>
    <row r="101" spans="1:13">
      <c r="A101" s="888">
        <v>6501</v>
      </c>
      <c r="B101" s="871" t="s">
        <v>458</v>
      </c>
      <c r="C101" s="880">
        <v>77</v>
      </c>
      <c r="D101" s="880">
        <v>66</v>
      </c>
      <c r="E101" s="881">
        <v>0.8571428571428571</v>
      </c>
      <c r="F101" s="882">
        <v>57.816257816257831</v>
      </c>
      <c r="G101" s="882">
        <v>62.170087976539591</v>
      </c>
      <c r="H101" s="882">
        <v>51.428571428571431</v>
      </c>
      <c r="I101" s="882">
        <v>52.34765234765235</v>
      </c>
      <c r="J101" s="883">
        <v>77</v>
      </c>
      <c r="K101" s="874">
        <v>0</v>
      </c>
      <c r="L101" s="868">
        <v>77</v>
      </c>
      <c r="M101" s="868">
        <v>0</v>
      </c>
    </row>
    <row r="102" spans="1:13">
      <c r="A102" s="888">
        <v>6521</v>
      </c>
      <c r="B102" s="871" t="s">
        <v>459</v>
      </c>
      <c r="C102" s="880">
        <v>75</v>
      </c>
      <c r="D102" s="880">
        <v>74</v>
      </c>
      <c r="E102" s="881">
        <v>0.98666666666666669</v>
      </c>
      <c r="F102" s="882">
        <v>64.246913580246925</v>
      </c>
      <c r="G102" s="882">
        <v>68.688172043010766</v>
      </c>
      <c r="H102" s="882">
        <v>58.8</v>
      </c>
      <c r="I102" s="882">
        <v>57.84615384615384</v>
      </c>
      <c r="J102" s="883">
        <v>75</v>
      </c>
      <c r="K102" s="874">
        <v>0</v>
      </c>
      <c r="L102" s="868">
        <v>75</v>
      </c>
      <c r="M102" s="868">
        <v>0</v>
      </c>
    </row>
    <row r="103" spans="1:13">
      <c r="A103" s="888">
        <v>6541</v>
      </c>
      <c r="B103" s="871" t="s">
        <v>10</v>
      </c>
      <c r="C103" s="880">
        <v>82</v>
      </c>
      <c r="D103" s="880">
        <v>76</v>
      </c>
      <c r="E103" s="881">
        <v>0.92682926829268297</v>
      </c>
      <c r="F103" s="882">
        <v>54.652213188798548</v>
      </c>
      <c r="G103" s="882">
        <v>61.36900078678206</v>
      </c>
      <c r="H103" s="882">
        <v>42.68292682926829</v>
      </c>
      <c r="I103" s="882">
        <v>47.842401500938088</v>
      </c>
      <c r="J103" s="883">
        <v>82</v>
      </c>
      <c r="K103" s="874">
        <v>0</v>
      </c>
      <c r="L103" s="868">
        <v>82</v>
      </c>
      <c r="M103" s="868">
        <v>0</v>
      </c>
    </row>
    <row r="104" spans="1:13">
      <c r="A104" s="888">
        <v>6571</v>
      </c>
      <c r="B104" s="871" t="s">
        <v>11</v>
      </c>
      <c r="C104" s="880">
        <v>27</v>
      </c>
      <c r="D104" s="880">
        <v>26</v>
      </c>
      <c r="E104" s="881">
        <v>0.96296296296296291</v>
      </c>
      <c r="F104" s="882">
        <v>54.389574759945134</v>
      </c>
      <c r="G104" s="882">
        <v>59.737156511350065</v>
      </c>
      <c r="H104" s="882">
        <v>42.962962962962962</v>
      </c>
      <c r="I104" s="882">
        <v>50.427350427350433</v>
      </c>
      <c r="J104" s="883">
        <v>27</v>
      </c>
      <c r="K104" s="874">
        <v>0</v>
      </c>
      <c r="L104" s="868">
        <v>27</v>
      </c>
      <c r="M104" s="868">
        <v>0</v>
      </c>
    </row>
    <row r="105" spans="1:13">
      <c r="A105" s="888">
        <v>6591</v>
      </c>
      <c r="B105" s="871" t="s">
        <v>460</v>
      </c>
      <c r="C105" s="880">
        <v>30</v>
      </c>
      <c r="D105" s="880">
        <v>23</v>
      </c>
      <c r="E105" s="881">
        <v>0.76666666666666672</v>
      </c>
      <c r="F105" s="882">
        <v>43.395061728395049</v>
      </c>
      <c r="G105" s="882">
        <v>46.774193548387089</v>
      </c>
      <c r="H105" s="882">
        <v>39.333333333333336</v>
      </c>
      <c r="I105" s="882">
        <v>38.461538461538467</v>
      </c>
      <c r="J105" s="883">
        <v>30</v>
      </c>
      <c r="K105" s="874">
        <v>0</v>
      </c>
      <c r="L105" s="868">
        <v>30</v>
      </c>
      <c r="M105" s="868">
        <v>0</v>
      </c>
    </row>
    <row r="106" spans="1:13">
      <c r="A106" s="916">
        <v>6611</v>
      </c>
      <c r="B106" s="884" t="s">
        <v>461</v>
      </c>
      <c r="C106" s="917">
        <v>30</v>
      </c>
      <c r="D106" s="917">
        <v>29</v>
      </c>
      <c r="E106" s="918">
        <v>0.96666666666666667</v>
      </c>
      <c r="F106" s="919">
        <v>55.679012345679006</v>
      </c>
      <c r="G106" s="919">
        <v>64.946236559139791</v>
      </c>
      <c r="H106" s="919">
        <v>45</v>
      </c>
      <c r="I106" s="919">
        <v>41.794871794871796</v>
      </c>
      <c r="J106" s="920">
        <v>30</v>
      </c>
      <c r="K106" s="921">
        <v>0</v>
      </c>
      <c r="L106" s="868">
        <v>30</v>
      </c>
      <c r="M106" s="868">
        <v>0</v>
      </c>
    </row>
    <row r="107" spans="1:13">
      <c r="A107" s="908">
        <v>6631</v>
      </c>
      <c r="B107" s="909" t="s">
        <v>462</v>
      </c>
      <c r="C107" s="910">
        <v>34</v>
      </c>
      <c r="D107" s="910">
        <v>23</v>
      </c>
      <c r="E107" s="911">
        <v>0.67647058823529416</v>
      </c>
      <c r="F107" s="912">
        <v>44.226579520697157</v>
      </c>
      <c r="G107" s="912">
        <v>49.999999999999993</v>
      </c>
      <c r="H107" s="912">
        <v>34.411764705882355</v>
      </c>
      <c r="I107" s="912">
        <v>38.00904977375567</v>
      </c>
      <c r="J107" s="887">
        <v>35</v>
      </c>
      <c r="K107" s="887">
        <v>1</v>
      </c>
      <c r="L107" s="909">
        <v>35</v>
      </c>
      <c r="M107" s="909">
        <v>1</v>
      </c>
    </row>
    <row r="108" spans="1:13">
      <c r="A108" s="922">
        <v>6681</v>
      </c>
      <c r="B108" s="885" t="s">
        <v>463</v>
      </c>
      <c r="C108" s="923">
        <v>22</v>
      </c>
      <c r="D108" s="923">
        <v>21</v>
      </c>
      <c r="E108" s="924">
        <v>0.95454545454545459</v>
      </c>
      <c r="F108" s="925">
        <v>50.420875420875433</v>
      </c>
      <c r="G108" s="925">
        <v>57.771260997067451</v>
      </c>
      <c r="H108" s="925">
        <v>39.545454545454547</v>
      </c>
      <c r="I108" s="925">
        <v>41.258741258741253</v>
      </c>
      <c r="J108" s="926">
        <v>22</v>
      </c>
      <c r="K108" s="927">
        <v>0</v>
      </c>
      <c r="L108" s="868">
        <v>22</v>
      </c>
      <c r="M108" s="868">
        <v>0</v>
      </c>
    </row>
    <row r="109" spans="1:13">
      <c r="A109" s="888">
        <v>6701</v>
      </c>
      <c r="B109" s="871" t="s">
        <v>12</v>
      </c>
      <c r="C109" s="880">
        <v>160</v>
      </c>
      <c r="D109" s="880">
        <v>159</v>
      </c>
      <c r="E109" s="881">
        <v>0.99375000000000002</v>
      </c>
      <c r="F109" s="882">
        <v>75.937499999999972</v>
      </c>
      <c r="G109" s="882">
        <v>79.596774193548427</v>
      </c>
      <c r="H109" s="882">
        <v>75</v>
      </c>
      <c r="I109" s="882">
        <v>67.932692307692335</v>
      </c>
      <c r="J109" s="883">
        <v>160</v>
      </c>
      <c r="K109" s="874">
        <v>0</v>
      </c>
      <c r="L109" s="868">
        <v>160</v>
      </c>
      <c r="M109" s="868">
        <v>0</v>
      </c>
    </row>
    <row r="110" spans="1:13">
      <c r="A110" s="916">
        <v>6721</v>
      </c>
      <c r="B110" s="884" t="s">
        <v>1730</v>
      </c>
      <c r="C110" s="917">
        <v>24</v>
      </c>
      <c r="D110" s="917">
        <v>21</v>
      </c>
      <c r="E110" s="918">
        <v>0.875</v>
      </c>
      <c r="F110" s="919">
        <v>40.817901234567906</v>
      </c>
      <c r="G110" s="919">
        <v>48.118279569892472</v>
      </c>
      <c r="H110" s="919">
        <v>29.166666666666668</v>
      </c>
      <c r="I110" s="919">
        <v>32.371794871794883</v>
      </c>
      <c r="J110" s="920">
        <v>24</v>
      </c>
      <c r="K110" s="921">
        <v>0</v>
      </c>
      <c r="L110" s="868">
        <v>24</v>
      </c>
      <c r="M110" s="868">
        <v>0</v>
      </c>
    </row>
    <row r="111" spans="1:13">
      <c r="A111" s="908">
        <v>6741</v>
      </c>
      <c r="B111" s="909" t="s">
        <v>465</v>
      </c>
      <c r="C111" s="910">
        <v>164</v>
      </c>
      <c r="D111" s="910">
        <v>139</v>
      </c>
      <c r="E111" s="911">
        <v>0.84756097560975607</v>
      </c>
      <c r="F111" s="912">
        <v>52.732610659439928</v>
      </c>
      <c r="G111" s="912">
        <v>58.59559402045636</v>
      </c>
      <c r="H111" s="912">
        <v>41.890243902439025</v>
      </c>
      <c r="I111" s="912">
        <v>47.0919324577861</v>
      </c>
      <c r="J111" s="887">
        <v>165</v>
      </c>
      <c r="K111" s="887">
        <v>1</v>
      </c>
      <c r="L111" s="909">
        <v>165</v>
      </c>
      <c r="M111" s="909">
        <v>1</v>
      </c>
    </row>
    <row r="112" spans="1:13">
      <c r="A112" s="922">
        <v>6751</v>
      </c>
      <c r="B112" s="885" t="s">
        <v>1731</v>
      </c>
      <c r="C112" s="923">
        <v>308</v>
      </c>
      <c r="D112" s="923">
        <v>261</v>
      </c>
      <c r="E112" s="924">
        <v>0.84740259740259738</v>
      </c>
      <c r="F112" s="925">
        <v>52.783790283790303</v>
      </c>
      <c r="G112" s="925">
        <v>59.656472559698386</v>
      </c>
      <c r="H112" s="925">
        <v>43.214285714285715</v>
      </c>
      <c r="I112" s="925">
        <v>43.756243756243748</v>
      </c>
      <c r="J112" s="926">
        <v>308</v>
      </c>
      <c r="K112" s="927">
        <v>0</v>
      </c>
      <c r="L112" s="868">
        <v>308</v>
      </c>
      <c r="M112" s="868">
        <v>0</v>
      </c>
    </row>
    <row r="113" spans="1:13">
      <c r="A113" s="888">
        <v>6761</v>
      </c>
      <c r="B113" s="871" t="s">
        <v>13</v>
      </c>
      <c r="C113" s="880">
        <v>63</v>
      </c>
      <c r="D113" s="880">
        <v>26</v>
      </c>
      <c r="E113" s="881">
        <v>0.41269841269841268</v>
      </c>
      <c r="F113" s="882">
        <v>33.303938859494409</v>
      </c>
      <c r="G113" s="882">
        <v>35.944700460829495</v>
      </c>
      <c r="H113" s="882">
        <v>26.666666666666668</v>
      </c>
      <c r="I113" s="882">
        <v>32.112332112332126</v>
      </c>
      <c r="J113" s="883">
        <v>63</v>
      </c>
      <c r="K113" s="874">
        <v>0</v>
      </c>
      <c r="L113" s="868">
        <v>63</v>
      </c>
      <c r="M113" s="868">
        <v>0</v>
      </c>
    </row>
    <row r="114" spans="1:13">
      <c r="A114" s="888">
        <v>6771</v>
      </c>
      <c r="B114" s="871" t="s">
        <v>1732</v>
      </c>
      <c r="C114" s="880">
        <v>120</v>
      </c>
      <c r="D114" s="880">
        <v>118</v>
      </c>
      <c r="E114" s="881">
        <v>0.98333333333333328</v>
      </c>
      <c r="F114" s="882">
        <v>65.370370370370367</v>
      </c>
      <c r="G114" s="882">
        <v>71.559139784946254</v>
      </c>
      <c r="H114" s="882">
        <v>52.5</v>
      </c>
      <c r="I114" s="882">
        <v>60.512820512820554</v>
      </c>
      <c r="J114" s="883">
        <v>120</v>
      </c>
      <c r="K114" s="874">
        <v>0</v>
      </c>
      <c r="L114" s="868">
        <v>120</v>
      </c>
      <c r="M114" s="868">
        <v>0</v>
      </c>
    </row>
    <row r="115" spans="1:13">
      <c r="A115" s="888">
        <v>6781</v>
      </c>
      <c r="B115" s="871" t="s">
        <v>1733</v>
      </c>
      <c r="C115" s="880">
        <v>53</v>
      </c>
      <c r="D115" s="880">
        <v>45</v>
      </c>
      <c r="E115" s="881">
        <v>0.84905660377358494</v>
      </c>
      <c r="F115" s="882">
        <v>52.795248078266958</v>
      </c>
      <c r="G115" s="882">
        <v>58.429701765063918</v>
      </c>
      <c r="H115" s="882">
        <v>45.283018867924525</v>
      </c>
      <c r="I115" s="882">
        <v>45.137880986937603</v>
      </c>
      <c r="J115" s="883">
        <v>53</v>
      </c>
      <c r="K115" s="874">
        <v>0</v>
      </c>
      <c r="L115" s="868">
        <v>53</v>
      </c>
      <c r="M115" s="868">
        <v>0</v>
      </c>
    </row>
    <row r="116" spans="1:13">
      <c r="A116" s="888">
        <v>6801</v>
      </c>
      <c r="B116" s="871" t="s">
        <v>24</v>
      </c>
      <c r="C116" s="880">
        <v>137</v>
      </c>
      <c r="D116" s="880">
        <v>99</v>
      </c>
      <c r="E116" s="881">
        <v>0.72262773722627738</v>
      </c>
      <c r="F116" s="882">
        <v>45.039199783725323</v>
      </c>
      <c r="G116" s="882">
        <v>51.659995290793489</v>
      </c>
      <c r="H116" s="882">
        <v>34.598540145985403</v>
      </c>
      <c r="I116" s="882">
        <v>37.282425603593481</v>
      </c>
      <c r="J116" s="883">
        <v>137</v>
      </c>
      <c r="K116" s="874">
        <v>0</v>
      </c>
      <c r="L116" s="868">
        <v>137</v>
      </c>
      <c r="M116" s="868">
        <v>0</v>
      </c>
    </row>
    <row r="117" spans="1:13">
      <c r="A117" s="888">
        <v>6821</v>
      </c>
      <c r="B117" s="871" t="s">
        <v>25</v>
      </c>
      <c r="C117" s="880">
        <v>140</v>
      </c>
      <c r="D117" s="880">
        <v>138</v>
      </c>
      <c r="E117" s="881">
        <v>0.98571428571428577</v>
      </c>
      <c r="F117" s="882">
        <v>71.785714285714278</v>
      </c>
      <c r="G117" s="882">
        <v>77.096774193548413</v>
      </c>
      <c r="H117" s="882">
        <v>65.214285714285708</v>
      </c>
      <c r="I117" s="882">
        <v>64.175824175824204</v>
      </c>
      <c r="J117" s="883">
        <v>140</v>
      </c>
      <c r="K117" s="874">
        <v>0</v>
      </c>
      <c r="L117" s="868">
        <v>140</v>
      </c>
      <c r="M117" s="868">
        <v>0</v>
      </c>
    </row>
    <row r="118" spans="1:13">
      <c r="A118" s="888">
        <v>6841</v>
      </c>
      <c r="B118" s="871" t="s">
        <v>469</v>
      </c>
      <c r="C118" s="880">
        <v>101</v>
      </c>
      <c r="D118" s="880">
        <v>86</v>
      </c>
      <c r="E118" s="881">
        <v>0.85148514851485146</v>
      </c>
      <c r="F118" s="882">
        <v>48.31316464979831</v>
      </c>
      <c r="G118" s="882">
        <v>52.53912488022997</v>
      </c>
      <c r="H118" s="882">
        <v>39.702970297029701</v>
      </c>
      <c r="I118" s="882">
        <v>44.859101294744853</v>
      </c>
      <c r="J118" s="883">
        <v>101</v>
      </c>
      <c r="K118" s="874">
        <v>0</v>
      </c>
      <c r="L118" s="868">
        <v>101</v>
      </c>
      <c r="M118" s="868">
        <v>0</v>
      </c>
    </row>
    <row r="119" spans="1:13">
      <c r="A119" s="888">
        <v>6861</v>
      </c>
      <c r="B119" s="871" t="s">
        <v>26</v>
      </c>
      <c r="C119" s="880">
        <v>148</v>
      </c>
      <c r="D119" s="880">
        <v>147</v>
      </c>
      <c r="E119" s="881">
        <v>0.9932432432432432</v>
      </c>
      <c r="F119" s="882">
        <v>76.363863863863884</v>
      </c>
      <c r="G119" s="882">
        <v>80.797733217088037</v>
      </c>
      <c r="H119" s="882">
        <v>72.432432432432435</v>
      </c>
      <c r="I119" s="882">
        <v>68.814968814968822</v>
      </c>
      <c r="J119" s="883">
        <v>148</v>
      </c>
      <c r="K119" s="874">
        <v>0</v>
      </c>
      <c r="L119" s="868">
        <v>148</v>
      </c>
      <c r="M119" s="868">
        <v>0</v>
      </c>
    </row>
    <row r="120" spans="1:13">
      <c r="A120" s="888">
        <v>6881</v>
      </c>
      <c r="B120" s="871" t="s">
        <v>1734</v>
      </c>
      <c r="C120" s="880">
        <v>98</v>
      </c>
      <c r="D120" s="880">
        <v>98</v>
      </c>
      <c r="E120" s="881">
        <v>1</v>
      </c>
      <c r="F120" s="882">
        <v>79.610733182161752</v>
      </c>
      <c r="G120" s="882">
        <v>85.22053982883476</v>
      </c>
      <c r="H120" s="882">
        <v>73.877551020408163</v>
      </c>
      <c r="I120" s="882">
        <v>70.643642072213567</v>
      </c>
      <c r="J120" s="883">
        <v>98</v>
      </c>
      <c r="K120" s="874">
        <v>0</v>
      </c>
      <c r="L120" s="868">
        <v>98</v>
      </c>
      <c r="M120" s="868">
        <v>0</v>
      </c>
    </row>
    <row r="121" spans="1:13">
      <c r="A121" s="888">
        <v>6901</v>
      </c>
      <c r="B121" s="871" t="s">
        <v>1735</v>
      </c>
      <c r="C121" s="880">
        <v>65</v>
      </c>
      <c r="D121" s="880">
        <v>61</v>
      </c>
      <c r="E121" s="881">
        <v>0.93846153846153846</v>
      </c>
      <c r="F121" s="882">
        <v>63.988603988603998</v>
      </c>
      <c r="G121" s="882">
        <v>69.975186104218338</v>
      </c>
      <c r="H121" s="882">
        <v>50.46153846153846</v>
      </c>
      <c r="I121" s="882">
        <v>60.118343195266284</v>
      </c>
      <c r="J121" s="883">
        <v>65</v>
      </c>
      <c r="K121" s="874">
        <v>0</v>
      </c>
      <c r="L121" s="868">
        <v>65</v>
      </c>
      <c r="M121" s="868">
        <v>0</v>
      </c>
    </row>
    <row r="122" spans="1:13">
      <c r="A122" s="888">
        <v>6921</v>
      </c>
      <c r="B122" s="871" t="s">
        <v>1736</v>
      </c>
      <c r="C122" s="880">
        <v>87</v>
      </c>
      <c r="D122" s="880">
        <v>83</v>
      </c>
      <c r="E122" s="881">
        <v>0.95402298850574707</v>
      </c>
      <c r="F122" s="882">
        <v>65.197956577266922</v>
      </c>
      <c r="G122" s="882">
        <v>70.374490174267663</v>
      </c>
      <c r="H122" s="882">
        <v>58.505747126436781</v>
      </c>
      <c r="I122" s="882">
        <v>58.001768346595931</v>
      </c>
      <c r="J122" s="883">
        <v>87</v>
      </c>
      <c r="K122" s="874">
        <v>0</v>
      </c>
      <c r="L122" s="868">
        <v>87</v>
      </c>
      <c r="M122" s="868">
        <v>0</v>
      </c>
    </row>
    <row r="123" spans="1:13">
      <c r="A123" s="888">
        <v>6961</v>
      </c>
      <c r="B123" s="871" t="s">
        <v>473</v>
      </c>
      <c r="C123" s="880">
        <v>76</v>
      </c>
      <c r="D123" s="880">
        <v>60</v>
      </c>
      <c r="E123" s="881">
        <v>0.78947368421052633</v>
      </c>
      <c r="F123" s="882">
        <v>47.076023391812882</v>
      </c>
      <c r="G123" s="882">
        <v>53.183361629881155</v>
      </c>
      <c r="H123" s="882">
        <v>35.263157894736842</v>
      </c>
      <c r="I123" s="882">
        <v>41.599190283400823</v>
      </c>
      <c r="J123" s="883">
        <v>76</v>
      </c>
      <c r="K123" s="874">
        <v>0</v>
      </c>
      <c r="L123" s="868">
        <v>76</v>
      </c>
      <c r="M123" s="868">
        <v>0</v>
      </c>
    </row>
    <row r="124" spans="1:13">
      <c r="A124" s="888">
        <v>6981</v>
      </c>
      <c r="B124" s="871" t="s">
        <v>27</v>
      </c>
      <c r="C124" s="880">
        <v>18</v>
      </c>
      <c r="D124" s="880">
        <v>16</v>
      </c>
      <c r="E124" s="881">
        <v>0.88888888888888884</v>
      </c>
      <c r="F124" s="882">
        <v>52.983539094650212</v>
      </c>
      <c r="G124" s="882">
        <v>58.243727598566302</v>
      </c>
      <c r="H124" s="882">
        <v>47.777777777777779</v>
      </c>
      <c r="I124" s="882">
        <v>44.444444444444429</v>
      </c>
      <c r="J124" s="883">
        <v>18</v>
      </c>
      <c r="K124" s="874">
        <v>0</v>
      </c>
      <c r="L124" s="868">
        <v>18</v>
      </c>
      <c r="M124" s="868">
        <v>0</v>
      </c>
    </row>
    <row r="125" spans="1:13">
      <c r="A125" s="888">
        <v>7001</v>
      </c>
      <c r="B125" s="871" t="s">
        <v>1008</v>
      </c>
      <c r="C125" s="880">
        <v>19</v>
      </c>
      <c r="D125" s="880">
        <v>9</v>
      </c>
      <c r="E125" s="881">
        <v>0.47368421052631576</v>
      </c>
      <c r="F125" s="882">
        <v>33.040935672514614</v>
      </c>
      <c r="G125" s="882">
        <v>38.70967741935484</v>
      </c>
      <c r="H125" s="882">
        <v>23.157894736842106</v>
      </c>
      <c r="I125" s="882">
        <v>27.125506072874494</v>
      </c>
      <c r="J125" s="883">
        <v>19</v>
      </c>
      <c r="K125" s="874">
        <v>0</v>
      </c>
      <c r="L125" s="868">
        <v>19</v>
      </c>
      <c r="M125" s="868">
        <v>0</v>
      </c>
    </row>
    <row r="126" spans="1:13">
      <c r="A126" s="888">
        <v>7007</v>
      </c>
      <c r="B126" s="871" t="s">
        <v>1539</v>
      </c>
      <c r="C126" s="880">
        <v>55</v>
      </c>
      <c r="D126" s="880">
        <v>34</v>
      </c>
      <c r="E126" s="881">
        <v>0.61818181818181817</v>
      </c>
      <c r="F126" s="882">
        <v>42.929292929292927</v>
      </c>
      <c r="G126" s="882">
        <v>48.269794721407628</v>
      </c>
      <c r="H126" s="882">
        <v>36.727272727272727</v>
      </c>
      <c r="I126" s="882">
        <v>34.965034965034967</v>
      </c>
      <c r="J126" s="883">
        <v>55</v>
      </c>
      <c r="K126" s="874">
        <v>0</v>
      </c>
      <c r="L126" s="868">
        <v>55</v>
      </c>
      <c r="M126" s="868">
        <v>0</v>
      </c>
    </row>
    <row r="127" spans="1:13">
      <c r="A127" s="916">
        <v>7009</v>
      </c>
      <c r="B127" s="884" t="s">
        <v>1540</v>
      </c>
      <c r="C127" s="917">
        <v>27</v>
      </c>
      <c r="D127" s="917">
        <v>20</v>
      </c>
      <c r="E127" s="918">
        <v>0.7407407407407407</v>
      </c>
      <c r="F127" s="919">
        <v>47.187928669410148</v>
      </c>
      <c r="G127" s="919">
        <v>53.166069295101565</v>
      </c>
      <c r="H127" s="919">
        <v>34.074074074074076</v>
      </c>
      <c r="I127" s="919">
        <v>43.019943019943014</v>
      </c>
      <c r="J127" s="920">
        <v>27</v>
      </c>
      <c r="K127" s="921">
        <v>0</v>
      </c>
      <c r="L127" s="868">
        <v>27</v>
      </c>
      <c r="M127" s="868">
        <v>0</v>
      </c>
    </row>
    <row r="128" spans="1:13">
      <c r="A128" s="908">
        <v>7011</v>
      </c>
      <c r="B128" s="909" t="s">
        <v>477</v>
      </c>
      <c r="C128" s="910">
        <v>422</v>
      </c>
      <c r="D128" s="910">
        <v>145</v>
      </c>
      <c r="E128" s="911">
        <v>0.34360189573459715</v>
      </c>
      <c r="F128" s="912">
        <v>29.998244690187814</v>
      </c>
      <c r="G128" s="912">
        <v>32.731998165418169</v>
      </c>
      <c r="H128" s="912">
        <v>25.33175355450237</v>
      </c>
      <c r="I128" s="912">
        <v>27.068902661319683</v>
      </c>
      <c r="J128" s="887">
        <v>423</v>
      </c>
      <c r="K128" s="887">
        <v>1</v>
      </c>
      <c r="L128" s="909">
        <v>423</v>
      </c>
      <c r="M128" s="909">
        <v>1</v>
      </c>
    </row>
    <row r="129" spans="1:13">
      <c r="A129" s="922">
        <v>7014</v>
      </c>
      <c r="B129" s="885" t="s">
        <v>1542</v>
      </c>
      <c r="C129" s="923">
        <v>46</v>
      </c>
      <c r="D129" s="923">
        <v>41</v>
      </c>
      <c r="E129" s="924">
        <v>0.89130434782608692</v>
      </c>
      <c r="F129" s="925">
        <v>50.80515297906603</v>
      </c>
      <c r="G129" s="925">
        <v>54.55820476858343</v>
      </c>
      <c r="H129" s="925">
        <v>41.086956521739133</v>
      </c>
      <c r="I129" s="925">
        <v>49.33110367892975</v>
      </c>
      <c r="J129" s="926">
        <v>46</v>
      </c>
      <c r="K129" s="927">
        <v>0</v>
      </c>
      <c r="L129" s="871">
        <v>46</v>
      </c>
      <c r="M129" s="871">
        <v>0</v>
      </c>
    </row>
    <row r="130" spans="1:13">
      <c r="A130" s="888">
        <v>7015</v>
      </c>
      <c r="B130" s="871" t="s">
        <v>1544</v>
      </c>
      <c r="C130" s="880">
        <v>1</v>
      </c>
      <c r="D130" s="880"/>
      <c r="E130" s="881">
        <v>0</v>
      </c>
      <c r="F130" s="882">
        <v>12.962962962962962</v>
      </c>
      <c r="G130" s="882">
        <v>9.67741935483871</v>
      </c>
      <c r="H130" s="882">
        <v>20</v>
      </c>
      <c r="I130" s="882">
        <v>15.384615384615385</v>
      </c>
      <c r="J130" s="883">
        <v>1</v>
      </c>
      <c r="K130" s="874">
        <v>0</v>
      </c>
      <c r="L130" s="871">
        <v>1</v>
      </c>
      <c r="M130" s="871">
        <v>0</v>
      </c>
    </row>
    <row r="131" spans="1:13">
      <c r="A131" s="888">
        <v>7018</v>
      </c>
      <c r="B131" s="871" t="s">
        <v>1545</v>
      </c>
      <c r="C131" s="880">
        <v>276</v>
      </c>
      <c r="D131" s="880">
        <v>161</v>
      </c>
      <c r="E131" s="881">
        <v>0.58333333333333337</v>
      </c>
      <c r="F131" s="882">
        <v>38.955984970477729</v>
      </c>
      <c r="G131" s="882">
        <v>42.379616643291236</v>
      </c>
      <c r="H131" s="882">
        <v>34.746376811594203</v>
      </c>
      <c r="I131" s="882">
        <v>34.030100334448115</v>
      </c>
      <c r="J131" s="883">
        <v>276</v>
      </c>
      <c r="K131" s="874">
        <v>0</v>
      </c>
      <c r="L131" s="871">
        <v>276</v>
      </c>
      <c r="M131" s="871">
        <v>0</v>
      </c>
    </row>
    <row r="132" spans="1:13">
      <c r="A132" s="888">
        <v>7020</v>
      </c>
      <c r="B132" s="871" t="s">
        <v>82</v>
      </c>
      <c r="C132" s="880">
        <v>247</v>
      </c>
      <c r="D132" s="880">
        <v>169</v>
      </c>
      <c r="E132" s="881">
        <v>0.68421052631578949</v>
      </c>
      <c r="F132" s="882">
        <v>41.168091168091159</v>
      </c>
      <c r="G132" s="882">
        <v>46.898263027295258</v>
      </c>
      <c r="H132" s="882">
        <v>31.336032388663966</v>
      </c>
      <c r="I132" s="882">
        <v>35.066957334163746</v>
      </c>
      <c r="J132" s="883">
        <v>247</v>
      </c>
      <c r="K132" s="874">
        <v>0</v>
      </c>
      <c r="L132" s="871">
        <v>247</v>
      </c>
      <c r="M132" s="871">
        <v>0</v>
      </c>
    </row>
    <row r="133" spans="1:13">
      <c r="A133" s="888">
        <v>7022</v>
      </c>
      <c r="B133" s="871" t="s">
        <v>481</v>
      </c>
      <c r="C133" s="880">
        <v>59</v>
      </c>
      <c r="D133" s="880">
        <v>25</v>
      </c>
      <c r="E133" s="881">
        <v>0.42372881355932202</v>
      </c>
      <c r="F133" s="882">
        <v>32.485875706214692</v>
      </c>
      <c r="G133" s="882">
        <v>35.155822854018588</v>
      </c>
      <c r="H133" s="882">
        <v>28.474576271186439</v>
      </c>
      <c r="I133" s="882">
        <v>29.204693611473267</v>
      </c>
      <c r="J133" s="883">
        <v>59</v>
      </c>
      <c r="K133" s="874">
        <v>0</v>
      </c>
      <c r="L133" s="871">
        <v>59</v>
      </c>
      <c r="M133" s="871">
        <v>0</v>
      </c>
    </row>
    <row r="134" spans="1:13">
      <c r="A134" s="888">
        <v>7024</v>
      </c>
      <c r="B134" s="871" t="s">
        <v>1546</v>
      </c>
      <c r="C134" s="880">
        <v>35</v>
      </c>
      <c r="D134" s="880">
        <v>16</v>
      </c>
      <c r="E134" s="881">
        <v>0.45714285714285713</v>
      </c>
      <c r="F134" s="882">
        <v>33.75661375661376</v>
      </c>
      <c r="G134" s="882">
        <v>38.248847926267267</v>
      </c>
      <c r="H134" s="882">
        <v>27.142857142857142</v>
      </c>
      <c r="I134" s="882">
        <v>28.131868131868128</v>
      </c>
      <c r="J134" s="883">
        <v>35</v>
      </c>
      <c r="K134" s="874">
        <v>0</v>
      </c>
      <c r="L134" s="871">
        <v>35</v>
      </c>
      <c r="M134" s="871">
        <v>0</v>
      </c>
    </row>
    <row r="135" spans="1:13">
      <c r="A135" s="888">
        <v>7025</v>
      </c>
      <c r="B135" s="871" t="s">
        <v>1907</v>
      </c>
      <c r="C135" s="880">
        <v>17</v>
      </c>
      <c r="D135" s="880">
        <v>14</v>
      </c>
      <c r="E135" s="881">
        <v>0.82352941176470584</v>
      </c>
      <c r="F135" s="882">
        <v>58.278867102396518</v>
      </c>
      <c r="G135" s="882">
        <v>60.91081593927894</v>
      </c>
      <c r="H135" s="882">
        <v>52.941176470588232</v>
      </c>
      <c r="I135" s="882">
        <v>56.10859728506788</v>
      </c>
      <c r="J135" s="883">
        <v>17</v>
      </c>
      <c r="K135" s="874">
        <v>0</v>
      </c>
      <c r="L135" s="871">
        <v>17</v>
      </c>
      <c r="M135" s="871">
        <v>0</v>
      </c>
    </row>
    <row r="136" spans="1:13">
      <c r="A136" s="888">
        <v>7029</v>
      </c>
      <c r="B136" s="871" t="s">
        <v>1547</v>
      </c>
      <c r="C136" s="880">
        <v>165</v>
      </c>
      <c r="D136" s="880">
        <v>146</v>
      </c>
      <c r="E136" s="881">
        <v>0.88484848484848488</v>
      </c>
      <c r="F136" s="882">
        <v>61.245791245791231</v>
      </c>
      <c r="G136" s="882">
        <v>64.164222873900286</v>
      </c>
      <c r="H136" s="882">
        <v>60.727272727272727</v>
      </c>
      <c r="I136" s="882">
        <v>54.685314685314665</v>
      </c>
      <c r="J136" s="883">
        <v>165</v>
      </c>
      <c r="K136" s="874">
        <v>0</v>
      </c>
      <c r="L136" s="871">
        <v>165</v>
      </c>
      <c r="M136" s="871">
        <v>0</v>
      </c>
    </row>
    <row r="137" spans="1:13">
      <c r="A137" s="888">
        <v>7030</v>
      </c>
      <c r="B137" s="871" t="s">
        <v>1548</v>
      </c>
      <c r="C137" s="880">
        <v>66</v>
      </c>
      <c r="D137" s="880">
        <v>3</v>
      </c>
      <c r="E137" s="881">
        <v>4.5454545454545456E-2</v>
      </c>
      <c r="F137" s="882">
        <v>19.27609427609427</v>
      </c>
      <c r="G137" s="882">
        <v>19.696969696969688</v>
      </c>
      <c r="H137" s="882">
        <v>18.333333333333332</v>
      </c>
      <c r="I137" s="882">
        <v>18.997668997668999</v>
      </c>
      <c r="J137" s="883">
        <v>66</v>
      </c>
      <c r="K137" s="874">
        <v>0</v>
      </c>
      <c r="L137" s="871">
        <v>66</v>
      </c>
      <c r="M137" s="871">
        <v>0</v>
      </c>
    </row>
    <row r="138" spans="1:13">
      <c r="A138" s="888">
        <v>7033</v>
      </c>
      <c r="B138" s="871" t="s">
        <v>1550</v>
      </c>
      <c r="C138" s="880">
        <v>57</v>
      </c>
      <c r="D138" s="880">
        <v>30</v>
      </c>
      <c r="E138" s="881">
        <v>0.52631578947368418</v>
      </c>
      <c r="F138" s="882">
        <v>33.950617283950621</v>
      </c>
      <c r="G138" s="882">
        <v>38.653084323712505</v>
      </c>
      <c r="H138" s="882">
        <v>24.561403508771932</v>
      </c>
      <c r="I138" s="882">
        <v>29.959514170040492</v>
      </c>
      <c r="J138" s="883">
        <v>57</v>
      </c>
      <c r="K138" s="874">
        <v>0</v>
      </c>
      <c r="L138" s="871">
        <v>57</v>
      </c>
      <c r="M138" s="871">
        <v>0</v>
      </c>
    </row>
    <row r="139" spans="1:13">
      <c r="A139" s="888">
        <v>7034</v>
      </c>
      <c r="B139" s="871" t="s">
        <v>2079</v>
      </c>
      <c r="C139" s="880">
        <v>11</v>
      </c>
      <c r="D139" s="880">
        <v>7</v>
      </c>
      <c r="E139" s="881">
        <v>0.63636363636363635</v>
      </c>
      <c r="F139" s="882">
        <v>36.195286195286194</v>
      </c>
      <c r="G139" s="882">
        <v>41.055718475073313</v>
      </c>
      <c r="H139" s="882">
        <v>35.454545454545453</v>
      </c>
      <c r="I139" s="882">
        <v>25.174825174825173</v>
      </c>
      <c r="J139" s="883">
        <v>11</v>
      </c>
      <c r="K139" s="874">
        <v>0</v>
      </c>
      <c r="L139" s="871">
        <v>11</v>
      </c>
      <c r="M139" s="871">
        <v>0</v>
      </c>
    </row>
    <row r="140" spans="1:13">
      <c r="A140" s="888">
        <v>7036</v>
      </c>
      <c r="B140" s="871" t="s">
        <v>1551</v>
      </c>
      <c r="C140" s="880">
        <v>17</v>
      </c>
      <c r="D140" s="880">
        <v>10</v>
      </c>
      <c r="E140" s="881">
        <v>0.58823529411764708</v>
      </c>
      <c r="F140" s="882">
        <v>33.551198257080607</v>
      </c>
      <c r="G140" s="882">
        <v>36.432637571157493</v>
      </c>
      <c r="H140" s="882">
        <v>24.705882352941178</v>
      </c>
      <c r="I140" s="882">
        <v>33.484162895927597</v>
      </c>
      <c r="J140" s="883">
        <v>17</v>
      </c>
      <c r="K140" s="874">
        <v>0</v>
      </c>
      <c r="L140" s="871">
        <v>17</v>
      </c>
      <c r="M140" s="871">
        <v>0</v>
      </c>
    </row>
    <row r="141" spans="1:13">
      <c r="A141" s="888">
        <v>7037</v>
      </c>
      <c r="B141" s="871" t="s">
        <v>1552</v>
      </c>
      <c r="C141" s="880">
        <v>84</v>
      </c>
      <c r="D141" s="880">
        <v>38</v>
      </c>
      <c r="E141" s="881">
        <v>0.45238095238095238</v>
      </c>
      <c r="F141" s="882">
        <v>33.355379188712519</v>
      </c>
      <c r="G141" s="882">
        <v>35.944700460829509</v>
      </c>
      <c r="H141" s="882">
        <v>30.238095238095237</v>
      </c>
      <c r="I141" s="882">
        <v>29.578754578754577</v>
      </c>
      <c r="J141" s="883">
        <v>84</v>
      </c>
      <c r="K141" s="874">
        <v>0</v>
      </c>
      <c r="L141" s="871">
        <v>84</v>
      </c>
      <c r="M141" s="871">
        <v>0</v>
      </c>
    </row>
    <row r="142" spans="1:13">
      <c r="A142" s="888">
        <v>7042</v>
      </c>
      <c r="B142" s="871" t="s">
        <v>1553</v>
      </c>
      <c r="C142" s="880">
        <v>86</v>
      </c>
      <c r="D142" s="880">
        <v>57</v>
      </c>
      <c r="E142" s="881">
        <v>0.66279069767441856</v>
      </c>
      <c r="F142" s="882">
        <v>40.503875968992233</v>
      </c>
      <c r="G142" s="882">
        <v>42.7231807951988</v>
      </c>
      <c r="H142" s="882">
        <v>35.581395348837212</v>
      </c>
      <c r="I142" s="882">
        <v>38.99821109123436</v>
      </c>
      <c r="J142" s="883">
        <v>86</v>
      </c>
      <c r="K142" s="874">
        <v>0</v>
      </c>
      <c r="L142" s="871">
        <v>86</v>
      </c>
      <c r="M142" s="871">
        <v>0</v>
      </c>
    </row>
    <row r="143" spans="1:13">
      <c r="A143" s="888">
        <v>7048</v>
      </c>
      <c r="B143" s="871" t="s">
        <v>1554</v>
      </c>
      <c r="C143" s="880">
        <v>379</v>
      </c>
      <c r="D143" s="880">
        <v>199</v>
      </c>
      <c r="E143" s="881">
        <v>0.52506596306068598</v>
      </c>
      <c r="F143" s="882">
        <v>37.950747581354484</v>
      </c>
      <c r="G143" s="882">
        <v>41.714188441569533</v>
      </c>
      <c r="H143" s="882">
        <v>33.852242744063325</v>
      </c>
      <c r="I143" s="882">
        <v>32.129084635680904</v>
      </c>
      <c r="J143" s="883">
        <v>379</v>
      </c>
      <c r="K143" s="874">
        <v>0</v>
      </c>
      <c r="L143" s="871">
        <v>379</v>
      </c>
      <c r="M143" s="871">
        <v>0</v>
      </c>
    </row>
    <row r="144" spans="1:13">
      <c r="A144" s="888">
        <v>7049</v>
      </c>
      <c r="B144" s="871" t="s">
        <v>1555</v>
      </c>
      <c r="C144" s="880">
        <v>412</v>
      </c>
      <c r="D144" s="880">
        <v>202</v>
      </c>
      <c r="E144" s="881">
        <v>0.49029126213592233</v>
      </c>
      <c r="F144" s="882">
        <v>34.654800431499488</v>
      </c>
      <c r="G144" s="882">
        <v>38.208581271531472</v>
      </c>
      <c r="H144" s="882">
        <v>30.946601941747574</v>
      </c>
      <c r="I144" s="882">
        <v>29.032860343539948</v>
      </c>
      <c r="J144" s="883">
        <v>412</v>
      </c>
      <c r="K144" s="874">
        <v>0</v>
      </c>
      <c r="L144" s="871">
        <v>412</v>
      </c>
      <c r="M144" s="871">
        <v>0</v>
      </c>
    </row>
    <row r="145" spans="1:13">
      <c r="A145" s="888">
        <v>7050</v>
      </c>
      <c r="B145" s="871" t="s">
        <v>1557</v>
      </c>
      <c r="C145" s="880">
        <v>215</v>
      </c>
      <c r="D145" s="880">
        <v>107</v>
      </c>
      <c r="E145" s="881">
        <v>0.49767441860465117</v>
      </c>
      <c r="F145" s="882">
        <v>34.987080103359183</v>
      </c>
      <c r="G145" s="882">
        <v>38.259564891222809</v>
      </c>
      <c r="H145" s="882">
        <v>29.86046511627907</v>
      </c>
      <c r="I145" s="882">
        <v>31.127012522361298</v>
      </c>
      <c r="J145" s="883">
        <v>215</v>
      </c>
      <c r="K145" s="874">
        <v>0</v>
      </c>
      <c r="L145" s="871">
        <v>215</v>
      </c>
      <c r="M145" s="871">
        <v>0</v>
      </c>
    </row>
    <row r="146" spans="1:13">
      <c r="A146" s="888">
        <v>7051</v>
      </c>
      <c r="B146" s="871" t="s">
        <v>1558</v>
      </c>
      <c r="C146" s="880">
        <v>540</v>
      </c>
      <c r="D146" s="880">
        <v>206</v>
      </c>
      <c r="E146" s="881">
        <v>0.38148148148148148</v>
      </c>
      <c r="F146" s="882">
        <v>31.954732510288057</v>
      </c>
      <c r="G146" s="882">
        <v>34.402628434886537</v>
      </c>
      <c r="H146" s="882">
        <v>24.833333333333332</v>
      </c>
      <c r="I146" s="882">
        <v>31.595441595441621</v>
      </c>
      <c r="J146" s="883">
        <v>540</v>
      </c>
      <c r="K146" s="874">
        <v>0</v>
      </c>
      <c r="L146" s="871">
        <v>540</v>
      </c>
      <c r="M146" s="871">
        <v>0</v>
      </c>
    </row>
    <row r="147" spans="1:13">
      <c r="A147" s="888">
        <v>7053</v>
      </c>
      <c r="B147" s="871" t="s">
        <v>1559</v>
      </c>
      <c r="C147" s="880">
        <v>90</v>
      </c>
      <c r="D147" s="880">
        <v>32</v>
      </c>
      <c r="E147" s="881">
        <v>0.35555555555555557</v>
      </c>
      <c r="F147" s="882">
        <v>30.102880658436206</v>
      </c>
      <c r="G147" s="882">
        <v>33.046594982078851</v>
      </c>
      <c r="H147" s="882">
        <v>25.333333333333332</v>
      </c>
      <c r="I147" s="882">
        <v>26.752136752136742</v>
      </c>
      <c r="J147" s="883">
        <v>90</v>
      </c>
      <c r="K147" s="874">
        <v>0</v>
      </c>
      <c r="L147" s="871">
        <v>90</v>
      </c>
      <c r="M147" s="871">
        <v>0</v>
      </c>
    </row>
    <row r="148" spans="1:13">
      <c r="A148" s="888">
        <v>7054</v>
      </c>
      <c r="B148" s="871" t="s">
        <v>1560</v>
      </c>
      <c r="C148" s="880">
        <v>41</v>
      </c>
      <c r="D148" s="880">
        <v>14</v>
      </c>
      <c r="E148" s="881">
        <v>0.34146341463414637</v>
      </c>
      <c r="F148" s="882">
        <v>31.707317073170731</v>
      </c>
      <c r="G148" s="882">
        <v>33.280881195908727</v>
      </c>
      <c r="H148" s="882">
        <v>26.585365853658537</v>
      </c>
      <c r="I148" s="882">
        <v>31.894934333958727</v>
      </c>
      <c r="J148" s="883">
        <v>41</v>
      </c>
      <c r="K148" s="874">
        <v>0</v>
      </c>
      <c r="L148" s="871">
        <v>41</v>
      </c>
      <c r="M148" s="871">
        <v>0</v>
      </c>
    </row>
    <row r="149" spans="1:13">
      <c r="A149" s="888">
        <v>7055</v>
      </c>
      <c r="B149" s="871" t="s">
        <v>1561</v>
      </c>
      <c r="C149" s="880">
        <v>71</v>
      </c>
      <c r="D149" s="880">
        <v>69</v>
      </c>
      <c r="E149" s="881">
        <v>0.971830985915493</v>
      </c>
      <c r="F149" s="882">
        <v>67.423056859676564</v>
      </c>
      <c r="G149" s="882">
        <v>70.695138573375715</v>
      </c>
      <c r="H149" s="882">
        <v>64.08450704225352</v>
      </c>
      <c r="I149" s="882">
        <v>62.188515709642452</v>
      </c>
      <c r="J149" s="883">
        <v>71</v>
      </c>
      <c r="K149" s="874">
        <v>0</v>
      </c>
      <c r="L149" s="871">
        <v>71</v>
      </c>
      <c r="M149" s="871">
        <v>0</v>
      </c>
    </row>
    <row r="150" spans="1:13">
      <c r="A150" s="888">
        <v>7056</v>
      </c>
      <c r="B150" s="871" t="s">
        <v>1562</v>
      </c>
      <c r="C150" s="880">
        <v>24</v>
      </c>
      <c r="D150" s="880">
        <v>14</v>
      </c>
      <c r="E150" s="881">
        <v>0.58333333333333337</v>
      </c>
      <c r="F150" s="882">
        <v>37.808641975308639</v>
      </c>
      <c r="G150" s="882">
        <v>42.607526881720425</v>
      </c>
      <c r="H150" s="882">
        <v>29.583333333333332</v>
      </c>
      <c r="I150" s="882">
        <v>32.692307692307701</v>
      </c>
      <c r="J150" s="883">
        <v>24</v>
      </c>
      <c r="K150" s="874">
        <v>0</v>
      </c>
      <c r="L150" s="871">
        <v>24</v>
      </c>
      <c r="M150" s="871">
        <v>0</v>
      </c>
    </row>
    <row r="151" spans="1:13">
      <c r="A151" s="888">
        <v>7058</v>
      </c>
      <c r="B151" s="871" t="s">
        <v>1563</v>
      </c>
      <c r="C151" s="880">
        <v>17</v>
      </c>
      <c r="D151" s="880">
        <v>6</v>
      </c>
      <c r="E151" s="881">
        <v>0.35294117647058826</v>
      </c>
      <c r="F151" s="882">
        <v>29.520697167755994</v>
      </c>
      <c r="G151" s="882">
        <v>31.309297912713472</v>
      </c>
      <c r="H151" s="882">
        <v>27.647058823529413</v>
      </c>
      <c r="I151" s="882">
        <v>26.696832579185521</v>
      </c>
      <c r="J151" s="883">
        <v>17</v>
      </c>
      <c r="K151" s="874">
        <v>0</v>
      </c>
      <c r="L151" s="871">
        <v>17</v>
      </c>
      <c r="M151" s="871">
        <v>0</v>
      </c>
    </row>
    <row r="152" spans="1:13">
      <c r="A152" s="888">
        <v>7059</v>
      </c>
      <c r="B152" s="871" t="s">
        <v>1564</v>
      </c>
      <c r="C152" s="880">
        <v>91</v>
      </c>
      <c r="D152" s="880">
        <v>69</v>
      </c>
      <c r="E152" s="881">
        <v>0.75824175824175821</v>
      </c>
      <c r="F152" s="882">
        <v>51.546601546601565</v>
      </c>
      <c r="G152" s="882">
        <v>54.626019142148174</v>
      </c>
      <c r="H152" s="882">
        <v>47.472527472527474</v>
      </c>
      <c r="I152" s="882">
        <v>47.337278106508862</v>
      </c>
      <c r="J152" s="883">
        <v>91</v>
      </c>
      <c r="K152" s="874">
        <v>0</v>
      </c>
      <c r="L152" s="871">
        <v>91</v>
      </c>
      <c r="M152" s="871">
        <v>0</v>
      </c>
    </row>
    <row r="153" spans="1:13">
      <c r="A153" s="888">
        <v>7062</v>
      </c>
      <c r="B153" s="871" t="s">
        <v>1565</v>
      </c>
      <c r="C153" s="880">
        <v>127</v>
      </c>
      <c r="D153" s="880">
        <v>6</v>
      </c>
      <c r="E153" s="881">
        <v>4.7244094488188976E-2</v>
      </c>
      <c r="F153" s="882">
        <v>18.416447944007011</v>
      </c>
      <c r="G153" s="882">
        <v>18.262636525273059</v>
      </c>
      <c r="H153" s="882">
        <v>18.4251968503937</v>
      </c>
      <c r="I153" s="882">
        <v>18.776499091459726</v>
      </c>
      <c r="J153" s="883">
        <v>127</v>
      </c>
      <c r="K153" s="874">
        <v>0</v>
      </c>
      <c r="L153" s="871">
        <v>127</v>
      </c>
      <c r="M153" s="871">
        <v>0</v>
      </c>
    </row>
    <row r="154" spans="1:13">
      <c r="A154" s="888">
        <v>7065</v>
      </c>
      <c r="B154" s="871" t="s">
        <v>1566</v>
      </c>
      <c r="C154" s="880">
        <v>43</v>
      </c>
      <c r="D154" s="880">
        <v>3</v>
      </c>
      <c r="E154" s="881">
        <v>6.9767441860465115E-2</v>
      </c>
      <c r="F154" s="882">
        <v>19.982773471145553</v>
      </c>
      <c r="G154" s="882">
        <v>21.155288822205538</v>
      </c>
      <c r="H154" s="882">
        <v>18.372093023255815</v>
      </c>
      <c r="I154" s="882">
        <v>18.425760286225394</v>
      </c>
      <c r="J154" s="883">
        <v>43</v>
      </c>
      <c r="K154" s="874">
        <v>0</v>
      </c>
      <c r="L154" s="871">
        <v>43</v>
      </c>
      <c r="M154" s="871">
        <v>0</v>
      </c>
    </row>
    <row r="155" spans="1:13">
      <c r="A155" s="888">
        <v>7067</v>
      </c>
      <c r="B155" s="871" t="s">
        <v>1925</v>
      </c>
      <c r="C155" s="880">
        <v>3</v>
      </c>
      <c r="D155" s="880"/>
      <c r="E155" s="881">
        <v>0</v>
      </c>
      <c r="F155" s="882">
        <v>21.604938271604937</v>
      </c>
      <c r="G155" s="882">
        <v>21.50537634408602</v>
      </c>
      <c r="H155" s="882">
        <v>20</v>
      </c>
      <c r="I155" s="882">
        <v>23.07692307692308</v>
      </c>
      <c r="J155" s="883">
        <v>3</v>
      </c>
      <c r="K155" s="874">
        <v>0</v>
      </c>
      <c r="L155" s="871">
        <v>3</v>
      </c>
      <c r="M155" s="871">
        <v>0</v>
      </c>
    </row>
    <row r="156" spans="1:13">
      <c r="A156" s="916">
        <v>7068</v>
      </c>
      <c r="B156" s="884" t="s">
        <v>1926</v>
      </c>
      <c r="C156" s="917">
        <v>6</v>
      </c>
      <c r="D156" s="917">
        <v>2</v>
      </c>
      <c r="E156" s="918">
        <v>0.33333333333333331</v>
      </c>
      <c r="F156" s="919">
        <v>26.851851851851851</v>
      </c>
      <c r="G156" s="919">
        <v>25.806451612903228</v>
      </c>
      <c r="H156" s="919">
        <v>28.333333333333332</v>
      </c>
      <c r="I156" s="919">
        <v>28.205128205128204</v>
      </c>
      <c r="J156" s="920">
        <v>6</v>
      </c>
      <c r="K156" s="921">
        <v>0</v>
      </c>
      <c r="L156" s="871">
        <v>6</v>
      </c>
      <c r="M156" s="871">
        <v>0</v>
      </c>
    </row>
    <row r="157" spans="1:13">
      <c r="A157" s="908">
        <v>7069</v>
      </c>
      <c r="B157" s="909" t="s">
        <v>1927</v>
      </c>
      <c r="C157" s="910">
        <v>24</v>
      </c>
      <c r="D157" s="910">
        <v>5</v>
      </c>
      <c r="E157" s="911">
        <v>0.20833333333333334</v>
      </c>
      <c r="F157" s="912">
        <v>29.398148148148142</v>
      </c>
      <c r="G157" s="912">
        <v>30.510752688172047</v>
      </c>
      <c r="H157" s="912">
        <v>28.75</v>
      </c>
      <c r="I157" s="912">
        <v>27.243589743589734</v>
      </c>
      <c r="J157" s="887">
        <v>26</v>
      </c>
      <c r="K157" s="887">
        <v>2</v>
      </c>
      <c r="L157" s="909">
        <v>26</v>
      </c>
      <c r="M157" s="909">
        <v>2</v>
      </c>
    </row>
    <row r="158" spans="1:13">
      <c r="A158" s="922">
        <v>7071</v>
      </c>
      <c r="B158" s="885" t="s">
        <v>1567</v>
      </c>
      <c r="C158" s="923">
        <v>485</v>
      </c>
      <c r="D158" s="923">
        <v>171</v>
      </c>
      <c r="E158" s="924">
        <v>0.35257731958762889</v>
      </c>
      <c r="F158" s="925">
        <v>30.511645666284846</v>
      </c>
      <c r="G158" s="925">
        <v>32.796807449284998</v>
      </c>
      <c r="H158" s="925">
        <v>25.546391752577321</v>
      </c>
      <c r="I158" s="925">
        <v>28.881839809674869</v>
      </c>
      <c r="J158" s="926">
        <v>485</v>
      </c>
      <c r="K158" s="927">
        <v>0</v>
      </c>
      <c r="L158" s="871">
        <v>485</v>
      </c>
      <c r="M158" s="871">
        <v>0</v>
      </c>
    </row>
    <row r="159" spans="1:13">
      <c r="A159" s="888">
        <v>7081</v>
      </c>
      <c r="B159" s="871" t="s">
        <v>1568</v>
      </c>
      <c r="C159" s="880">
        <v>48</v>
      </c>
      <c r="D159" s="880">
        <v>48</v>
      </c>
      <c r="E159" s="881">
        <v>1</v>
      </c>
      <c r="F159" s="882">
        <v>60.686728395061721</v>
      </c>
      <c r="G159" s="882">
        <v>63.709677419354847</v>
      </c>
      <c r="H159" s="882">
        <v>56.041666666666664</v>
      </c>
      <c r="I159" s="882">
        <v>57.051282051282065</v>
      </c>
      <c r="J159" s="883">
        <v>48</v>
      </c>
      <c r="K159" s="874">
        <v>0</v>
      </c>
      <c r="L159" s="871">
        <v>48</v>
      </c>
      <c r="M159" s="871">
        <v>0</v>
      </c>
    </row>
    <row r="160" spans="1:13">
      <c r="A160" s="888">
        <v>7101</v>
      </c>
      <c r="B160" s="871" t="s">
        <v>1569</v>
      </c>
      <c r="C160" s="880">
        <v>282</v>
      </c>
      <c r="D160" s="880">
        <v>182</v>
      </c>
      <c r="E160" s="881">
        <v>0.64539007092198586</v>
      </c>
      <c r="F160" s="882">
        <v>42.973469923824489</v>
      </c>
      <c r="G160" s="882">
        <v>47.002974147792258</v>
      </c>
      <c r="H160" s="882">
        <v>38.546099290780141</v>
      </c>
      <c r="I160" s="882">
        <v>36.770321876704841</v>
      </c>
      <c r="J160" s="883">
        <v>282</v>
      </c>
      <c r="K160" s="874">
        <v>0</v>
      </c>
      <c r="L160" s="871">
        <v>282</v>
      </c>
      <c r="M160" s="871">
        <v>0</v>
      </c>
    </row>
    <row r="161" spans="1:13">
      <c r="A161" s="916">
        <v>7111</v>
      </c>
      <c r="B161" s="884" t="s">
        <v>491</v>
      </c>
      <c r="C161" s="917">
        <v>554</v>
      </c>
      <c r="D161" s="917">
        <v>210</v>
      </c>
      <c r="E161" s="918">
        <v>0.37906137184115524</v>
      </c>
      <c r="F161" s="919">
        <v>31.234122208851492</v>
      </c>
      <c r="G161" s="919">
        <v>33.079073017351796</v>
      </c>
      <c r="H161" s="919">
        <v>27.021660649819495</v>
      </c>
      <c r="I161" s="919">
        <v>30.074979172452149</v>
      </c>
      <c r="J161" s="920">
        <v>554</v>
      </c>
      <c r="K161" s="921">
        <v>0</v>
      </c>
      <c r="L161" s="871">
        <v>554</v>
      </c>
      <c r="M161" s="871">
        <v>0</v>
      </c>
    </row>
    <row r="162" spans="1:13">
      <c r="A162" s="908">
        <v>7112</v>
      </c>
      <c r="B162" s="909" t="s">
        <v>2080</v>
      </c>
      <c r="C162" s="910">
        <v>2</v>
      </c>
      <c r="D162" s="910"/>
      <c r="E162" s="911">
        <v>0</v>
      </c>
      <c r="F162" s="912">
        <v>21.296296296296298</v>
      </c>
      <c r="G162" s="912">
        <v>25.806451612903224</v>
      </c>
      <c r="H162" s="912">
        <v>20</v>
      </c>
      <c r="I162" s="912">
        <v>11.538461538461538</v>
      </c>
      <c r="J162" s="887">
        <v>3</v>
      </c>
      <c r="K162" s="887">
        <v>1</v>
      </c>
      <c r="L162" s="909">
        <v>3</v>
      </c>
      <c r="M162" s="909">
        <v>1</v>
      </c>
    </row>
    <row r="163" spans="1:13">
      <c r="A163" s="922">
        <v>7121</v>
      </c>
      <c r="B163" s="885" t="s">
        <v>986</v>
      </c>
      <c r="C163" s="923">
        <v>630</v>
      </c>
      <c r="D163" s="923">
        <v>291</v>
      </c>
      <c r="E163" s="924">
        <v>0.46190476190476193</v>
      </c>
      <c r="F163" s="925">
        <v>34.479717813051153</v>
      </c>
      <c r="G163" s="925">
        <v>38.356374807987692</v>
      </c>
      <c r="H163" s="925">
        <v>28.936507936507937</v>
      </c>
      <c r="I163" s="925">
        <v>29.499389499389554</v>
      </c>
      <c r="J163" s="926">
        <v>630</v>
      </c>
      <c r="K163" s="927">
        <v>0</v>
      </c>
      <c r="L163" s="871">
        <v>630</v>
      </c>
      <c r="M163" s="871">
        <v>0</v>
      </c>
    </row>
    <row r="164" spans="1:13">
      <c r="A164" s="916">
        <v>7131</v>
      </c>
      <c r="B164" s="884" t="s">
        <v>985</v>
      </c>
      <c r="C164" s="917">
        <v>364</v>
      </c>
      <c r="D164" s="917">
        <v>134</v>
      </c>
      <c r="E164" s="918">
        <v>0.36813186813186816</v>
      </c>
      <c r="F164" s="919">
        <v>31.78164428164429</v>
      </c>
      <c r="G164" s="919">
        <v>34.252038284296376</v>
      </c>
      <c r="H164" s="919">
        <v>27.335164835164836</v>
      </c>
      <c r="I164" s="919">
        <v>29.311073541842759</v>
      </c>
      <c r="J164" s="920">
        <v>364</v>
      </c>
      <c r="K164" s="921">
        <v>0</v>
      </c>
      <c r="L164" s="871">
        <v>364</v>
      </c>
      <c r="M164" s="871">
        <v>0</v>
      </c>
    </row>
    <row r="165" spans="1:13">
      <c r="A165" s="908">
        <v>7141</v>
      </c>
      <c r="B165" s="909" t="s">
        <v>1570</v>
      </c>
      <c r="C165" s="910">
        <v>457</v>
      </c>
      <c r="D165" s="910">
        <v>247</v>
      </c>
      <c r="E165" s="911">
        <v>0.54048140043763682</v>
      </c>
      <c r="F165" s="912">
        <v>38.127076748520921</v>
      </c>
      <c r="G165" s="912">
        <v>40.255523399449423</v>
      </c>
      <c r="H165" s="912">
        <v>35.076586433260395</v>
      </c>
      <c r="I165" s="912">
        <v>35.398081131122744</v>
      </c>
      <c r="J165" s="887">
        <v>458</v>
      </c>
      <c r="K165" s="887">
        <v>1</v>
      </c>
      <c r="L165" s="909">
        <v>458</v>
      </c>
      <c r="M165" s="909">
        <v>1</v>
      </c>
    </row>
    <row r="166" spans="1:13">
      <c r="A166" s="928">
        <v>7151</v>
      </c>
      <c r="B166" s="929" t="s">
        <v>1571</v>
      </c>
      <c r="C166" s="930">
        <v>436</v>
      </c>
      <c r="D166" s="930">
        <v>92</v>
      </c>
      <c r="E166" s="931">
        <v>0.21100917431192662</v>
      </c>
      <c r="F166" s="932">
        <v>25.649847094801235</v>
      </c>
      <c r="G166" s="932">
        <v>27.263983427049428</v>
      </c>
      <c r="H166" s="932">
        <v>21.444954128440369</v>
      </c>
      <c r="I166" s="932">
        <v>25.035285815102309</v>
      </c>
      <c r="J166" s="933">
        <v>436</v>
      </c>
      <c r="K166" s="934">
        <v>0</v>
      </c>
      <c r="L166" s="871">
        <v>436</v>
      </c>
      <c r="M166" s="871">
        <v>0</v>
      </c>
    </row>
    <row r="167" spans="1:13">
      <c r="A167" s="908">
        <v>7160</v>
      </c>
      <c r="B167" s="909" t="s">
        <v>496</v>
      </c>
      <c r="C167" s="910">
        <v>173</v>
      </c>
      <c r="D167" s="910">
        <v>137</v>
      </c>
      <c r="E167" s="911">
        <v>0.79190751445086704</v>
      </c>
      <c r="F167" s="912">
        <v>49.678869621066177</v>
      </c>
      <c r="G167" s="912">
        <v>51.948536267014759</v>
      </c>
      <c r="H167" s="912">
        <v>43.699421965317917</v>
      </c>
      <c r="I167" s="912">
        <v>48.86616273899503</v>
      </c>
      <c r="J167" s="887">
        <v>176</v>
      </c>
      <c r="K167" s="887">
        <v>3</v>
      </c>
      <c r="L167" s="909">
        <v>176</v>
      </c>
      <c r="M167" s="909">
        <v>3</v>
      </c>
    </row>
    <row r="168" spans="1:13">
      <c r="A168" s="922">
        <v>7171</v>
      </c>
      <c r="B168" s="885" t="s">
        <v>1573</v>
      </c>
      <c r="C168" s="923">
        <v>14</v>
      </c>
      <c r="D168" s="923">
        <v>10</v>
      </c>
      <c r="E168" s="924">
        <v>0.7142857142857143</v>
      </c>
      <c r="F168" s="925">
        <v>38.492063492063487</v>
      </c>
      <c r="G168" s="925">
        <v>41.013824884792619</v>
      </c>
      <c r="H168" s="925">
        <v>33.571428571428569</v>
      </c>
      <c r="I168" s="925">
        <v>36.263736263736263</v>
      </c>
      <c r="J168" s="926">
        <v>14</v>
      </c>
      <c r="K168" s="927">
        <v>0</v>
      </c>
      <c r="L168" s="871">
        <v>14</v>
      </c>
      <c r="M168" s="871">
        <v>0</v>
      </c>
    </row>
    <row r="169" spans="1:13">
      <c r="A169" s="888">
        <v>7191</v>
      </c>
      <c r="B169" s="871" t="s">
        <v>1574</v>
      </c>
      <c r="C169" s="880">
        <v>585</v>
      </c>
      <c r="D169" s="880">
        <v>292</v>
      </c>
      <c r="E169" s="881">
        <v>0.49914529914529915</v>
      </c>
      <c r="F169" s="882">
        <v>36.641342196897746</v>
      </c>
      <c r="G169" s="882">
        <v>39.509236283429779</v>
      </c>
      <c r="H169" s="882">
        <v>32.871794871794869</v>
      </c>
      <c r="I169" s="882">
        <v>32.702169625246604</v>
      </c>
      <c r="J169" s="883">
        <v>585</v>
      </c>
      <c r="K169" s="874">
        <v>0</v>
      </c>
      <c r="L169" s="871">
        <v>585</v>
      </c>
      <c r="M169" s="871">
        <v>0</v>
      </c>
    </row>
    <row r="170" spans="1:13">
      <c r="A170" s="916">
        <v>7201</v>
      </c>
      <c r="B170" s="884" t="s">
        <v>1575</v>
      </c>
      <c r="C170" s="917">
        <v>457</v>
      </c>
      <c r="D170" s="917">
        <v>212</v>
      </c>
      <c r="E170" s="918">
        <v>0.46389496717724288</v>
      </c>
      <c r="F170" s="919">
        <v>34.415268660345269</v>
      </c>
      <c r="G170" s="919">
        <v>37.657937460295059</v>
      </c>
      <c r="H170" s="919">
        <v>27.811816192560176</v>
      </c>
      <c r="I170" s="919">
        <v>31.762329574145781</v>
      </c>
      <c r="J170" s="920">
        <v>457</v>
      </c>
      <c r="K170" s="921">
        <v>0</v>
      </c>
      <c r="L170" s="871">
        <v>457</v>
      </c>
      <c r="M170" s="871">
        <v>0</v>
      </c>
    </row>
    <row r="171" spans="1:13">
      <c r="A171" s="908">
        <v>7231</v>
      </c>
      <c r="B171" s="909" t="s">
        <v>1576</v>
      </c>
      <c r="C171" s="910">
        <v>425</v>
      </c>
      <c r="D171" s="910">
        <v>108</v>
      </c>
      <c r="E171" s="911">
        <v>0.2541176470588235</v>
      </c>
      <c r="F171" s="912">
        <v>26.854030501089323</v>
      </c>
      <c r="G171" s="912">
        <v>28.75901328273244</v>
      </c>
      <c r="H171" s="912">
        <v>22.988235294117647</v>
      </c>
      <c r="I171" s="912">
        <v>25.285067873303152</v>
      </c>
      <c r="J171" s="887">
        <v>426</v>
      </c>
      <c r="K171" s="887">
        <v>1</v>
      </c>
      <c r="L171" s="909">
        <v>426</v>
      </c>
      <c r="M171" s="909">
        <v>1</v>
      </c>
    </row>
    <row r="172" spans="1:13">
      <c r="A172" s="928">
        <v>7241</v>
      </c>
      <c r="B172" s="929" t="s">
        <v>1577</v>
      </c>
      <c r="C172" s="930">
        <v>355</v>
      </c>
      <c r="D172" s="930">
        <v>176</v>
      </c>
      <c r="E172" s="931">
        <v>0.49577464788732395</v>
      </c>
      <c r="F172" s="932">
        <v>36.697965571205032</v>
      </c>
      <c r="G172" s="932">
        <v>40.935938209904606</v>
      </c>
      <c r="H172" s="932">
        <v>30.309859154929576</v>
      </c>
      <c r="I172" s="932">
        <v>31.505958829902468</v>
      </c>
      <c r="J172" s="933">
        <v>355</v>
      </c>
      <c r="K172" s="934">
        <v>0</v>
      </c>
      <c r="L172" s="871">
        <v>355</v>
      </c>
      <c r="M172" s="871">
        <v>0</v>
      </c>
    </row>
    <row r="173" spans="1:13">
      <c r="A173" s="908">
        <v>7251</v>
      </c>
      <c r="B173" s="909" t="s">
        <v>1578</v>
      </c>
      <c r="C173" s="910">
        <v>411</v>
      </c>
      <c r="D173" s="910">
        <v>77</v>
      </c>
      <c r="E173" s="911">
        <v>0.18734793187347931</v>
      </c>
      <c r="F173" s="912">
        <v>25.006758583400924</v>
      </c>
      <c r="G173" s="912">
        <v>27.258456950003936</v>
      </c>
      <c r="H173" s="912">
        <v>20.21897810218978</v>
      </c>
      <c r="I173" s="912">
        <v>23.320232079356096</v>
      </c>
      <c r="J173" s="887">
        <v>413</v>
      </c>
      <c r="K173" s="887">
        <v>2</v>
      </c>
      <c r="L173" s="909">
        <v>413</v>
      </c>
      <c r="M173" s="909">
        <v>2</v>
      </c>
    </row>
    <row r="174" spans="1:13">
      <c r="A174" s="922">
        <v>7262</v>
      </c>
      <c r="B174" s="885" t="s">
        <v>1579</v>
      </c>
      <c r="C174" s="923">
        <v>59</v>
      </c>
      <c r="D174" s="923">
        <v>51</v>
      </c>
      <c r="E174" s="924">
        <v>0.86440677966101698</v>
      </c>
      <c r="F174" s="925">
        <v>50.188323917137474</v>
      </c>
      <c r="G174" s="925">
        <v>58.064516129032256</v>
      </c>
      <c r="H174" s="925">
        <v>38.135593220338983</v>
      </c>
      <c r="I174" s="925">
        <v>40.677966101694921</v>
      </c>
      <c r="J174" s="926">
        <v>59</v>
      </c>
      <c r="K174" s="927">
        <v>0</v>
      </c>
      <c r="L174" s="871">
        <v>59</v>
      </c>
      <c r="M174" s="871">
        <v>0</v>
      </c>
    </row>
    <row r="175" spans="1:13">
      <c r="A175" s="888">
        <v>7271</v>
      </c>
      <c r="B175" s="871" t="s">
        <v>1580</v>
      </c>
      <c r="C175" s="880">
        <v>542</v>
      </c>
      <c r="D175" s="880">
        <v>258</v>
      </c>
      <c r="E175" s="881">
        <v>0.47601476014760147</v>
      </c>
      <c r="F175" s="882">
        <v>35.752357523575249</v>
      </c>
      <c r="G175" s="882">
        <v>38.156171884299482</v>
      </c>
      <c r="H175" s="882">
        <v>31.328413284132843</v>
      </c>
      <c r="I175" s="882">
        <v>33.42321884757316</v>
      </c>
      <c r="J175" s="883">
        <v>542</v>
      </c>
      <c r="K175" s="874">
        <v>0</v>
      </c>
      <c r="L175" s="871">
        <v>542</v>
      </c>
      <c r="M175" s="871">
        <v>0</v>
      </c>
    </row>
    <row r="176" spans="1:13">
      <c r="A176" s="888">
        <v>7291</v>
      </c>
      <c r="B176" s="871" t="s">
        <v>2081</v>
      </c>
      <c r="C176" s="880">
        <v>23</v>
      </c>
      <c r="D176" s="880">
        <v>22</v>
      </c>
      <c r="E176" s="881">
        <v>0.95652173913043481</v>
      </c>
      <c r="F176" s="882">
        <v>67.874396135265684</v>
      </c>
      <c r="G176" s="882">
        <v>71.528751753155689</v>
      </c>
      <c r="H176" s="882">
        <v>67.391304347826093</v>
      </c>
      <c r="I176" s="882">
        <v>59.531772575250841</v>
      </c>
      <c r="J176" s="883">
        <v>23</v>
      </c>
      <c r="K176" s="874">
        <v>0</v>
      </c>
      <c r="L176" s="871">
        <v>23</v>
      </c>
      <c r="M176" s="871">
        <v>0</v>
      </c>
    </row>
    <row r="177" spans="1:13">
      <c r="A177" s="888">
        <v>7301</v>
      </c>
      <c r="B177" s="871" t="s">
        <v>1581</v>
      </c>
      <c r="C177" s="880">
        <v>216</v>
      </c>
      <c r="D177" s="880">
        <v>87</v>
      </c>
      <c r="E177" s="881">
        <v>0.40277777777777779</v>
      </c>
      <c r="F177" s="882">
        <v>32.510288065843604</v>
      </c>
      <c r="G177" s="882">
        <v>35.065710872162477</v>
      </c>
      <c r="H177" s="882">
        <v>28.00925925925926</v>
      </c>
      <c r="I177" s="882">
        <v>29.878917378917308</v>
      </c>
      <c r="J177" s="883">
        <v>216</v>
      </c>
      <c r="K177" s="874">
        <v>0</v>
      </c>
      <c r="L177" s="871">
        <v>216</v>
      </c>
      <c r="M177" s="871">
        <v>0</v>
      </c>
    </row>
    <row r="178" spans="1:13">
      <c r="A178" s="888">
        <v>7341</v>
      </c>
      <c r="B178" s="871" t="s">
        <v>1582</v>
      </c>
      <c r="C178" s="880">
        <v>300</v>
      </c>
      <c r="D178" s="880">
        <v>113</v>
      </c>
      <c r="E178" s="881">
        <v>0.37666666666666665</v>
      </c>
      <c r="F178" s="882">
        <v>31.388888888888911</v>
      </c>
      <c r="G178" s="882">
        <v>33.827956989247348</v>
      </c>
      <c r="H178" s="882">
        <v>26.8</v>
      </c>
      <c r="I178" s="882">
        <v>29.102564102564024</v>
      </c>
      <c r="J178" s="883">
        <v>300</v>
      </c>
      <c r="K178" s="874">
        <v>0</v>
      </c>
      <c r="L178" s="871">
        <v>300</v>
      </c>
      <c r="M178" s="871">
        <v>0</v>
      </c>
    </row>
    <row r="179" spans="1:13">
      <c r="A179" s="888">
        <v>7351</v>
      </c>
      <c r="B179" s="871" t="s">
        <v>2082</v>
      </c>
      <c r="C179" s="880">
        <v>69</v>
      </c>
      <c r="D179" s="880">
        <v>29</v>
      </c>
      <c r="E179" s="881">
        <v>0.42028985507246375</v>
      </c>
      <c r="F179" s="882">
        <v>31.481481481481488</v>
      </c>
      <c r="G179" s="882">
        <v>34.735857877512856</v>
      </c>
      <c r="H179" s="882">
        <v>25.507246376811594</v>
      </c>
      <c r="I179" s="882">
        <v>28.316610925306584</v>
      </c>
      <c r="J179" s="883">
        <v>69</v>
      </c>
      <c r="K179" s="874">
        <v>0</v>
      </c>
      <c r="L179" s="871">
        <v>69</v>
      </c>
      <c r="M179" s="871">
        <v>0</v>
      </c>
    </row>
    <row r="180" spans="1:13">
      <c r="A180" s="888">
        <v>7361</v>
      </c>
      <c r="B180" s="871" t="s">
        <v>1583</v>
      </c>
      <c r="C180" s="880">
        <v>531</v>
      </c>
      <c r="D180" s="880">
        <v>243</v>
      </c>
      <c r="E180" s="881">
        <v>0.4576271186440678</v>
      </c>
      <c r="F180" s="882">
        <v>33.91574248448071</v>
      </c>
      <c r="G180" s="882">
        <v>37.0208371301865</v>
      </c>
      <c r="H180" s="882">
        <v>28.681732580037664</v>
      </c>
      <c r="I180" s="882">
        <v>30.537447486600076</v>
      </c>
      <c r="J180" s="883">
        <v>531</v>
      </c>
      <c r="K180" s="874">
        <v>0</v>
      </c>
      <c r="L180" s="871">
        <v>531</v>
      </c>
      <c r="M180" s="871">
        <v>0</v>
      </c>
    </row>
    <row r="181" spans="1:13">
      <c r="A181" s="888">
        <v>7371</v>
      </c>
      <c r="B181" s="871" t="s">
        <v>1584</v>
      </c>
      <c r="C181" s="880">
        <v>337</v>
      </c>
      <c r="D181" s="880">
        <v>222</v>
      </c>
      <c r="E181" s="881">
        <v>0.65875370919881304</v>
      </c>
      <c r="F181" s="882">
        <v>39.746125947906357</v>
      </c>
      <c r="G181" s="882">
        <v>44.089212214032713</v>
      </c>
      <c r="H181" s="882">
        <v>34.154302670623146</v>
      </c>
      <c r="I181" s="882">
        <v>33.69093814197668</v>
      </c>
      <c r="J181" s="883">
        <v>337</v>
      </c>
      <c r="K181" s="874">
        <v>0</v>
      </c>
      <c r="L181" s="871">
        <v>337</v>
      </c>
      <c r="M181" s="871">
        <v>0</v>
      </c>
    </row>
    <row r="182" spans="1:13">
      <c r="A182" s="888">
        <v>7381</v>
      </c>
      <c r="B182" s="871" t="s">
        <v>1585</v>
      </c>
      <c r="C182" s="880">
        <v>334</v>
      </c>
      <c r="D182" s="880">
        <v>140</v>
      </c>
      <c r="E182" s="881">
        <v>0.41916167664670656</v>
      </c>
      <c r="F182" s="882">
        <v>34.225992459525393</v>
      </c>
      <c r="G182" s="882">
        <v>35.841220784237983</v>
      </c>
      <c r="H182" s="882">
        <v>31.736526946107784</v>
      </c>
      <c r="I182" s="882">
        <v>32.289267618608939</v>
      </c>
      <c r="J182" s="883">
        <v>334</v>
      </c>
      <c r="K182" s="874">
        <v>0</v>
      </c>
      <c r="L182" s="871">
        <v>334</v>
      </c>
      <c r="M182" s="871">
        <v>0</v>
      </c>
    </row>
    <row r="183" spans="1:13">
      <c r="A183" s="888">
        <v>7391</v>
      </c>
      <c r="B183" s="871" t="s">
        <v>1586</v>
      </c>
      <c r="C183" s="880">
        <v>156</v>
      </c>
      <c r="D183" s="880">
        <v>94</v>
      </c>
      <c r="E183" s="881">
        <v>0.60256410256410253</v>
      </c>
      <c r="F183" s="882">
        <v>37.25071225071224</v>
      </c>
      <c r="G183" s="882">
        <v>42.05955334987592</v>
      </c>
      <c r="H183" s="882">
        <v>28.974358974358974</v>
      </c>
      <c r="I183" s="882">
        <v>32.149901380670563</v>
      </c>
      <c r="J183" s="883">
        <v>156</v>
      </c>
      <c r="K183" s="874">
        <v>0</v>
      </c>
      <c r="L183" s="871">
        <v>156</v>
      </c>
      <c r="M183" s="871">
        <v>0</v>
      </c>
    </row>
    <row r="184" spans="1:13">
      <c r="A184" s="888">
        <v>7411</v>
      </c>
      <c r="B184" s="871" t="s">
        <v>1587</v>
      </c>
      <c r="C184" s="880">
        <v>292</v>
      </c>
      <c r="D184" s="880">
        <v>67</v>
      </c>
      <c r="E184" s="881">
        <v>0.22945205479452055</v>
      </c>
      <c r="F184" s="882">
        <v>27.435312024353131</v>
      </c>
      <c r="G184" s="882">
        <v>29.087494476358799</v>
      </c>
      <c r="H184" s="882">
        <v>24.760273972602739</v>
      </c>
      <c r="I184" s="882">
        <v>25.553213909378194</v>
      </c>
      <c r="J184" s="883">
        <v>292</v>
      </c>
      <c r="K184" s="874">
        <v>0</v>
      </c>
      <c r="L184" s="871">
        <v>292</v>
      </c>
      <c r="M184" s="871">
        <v>0</v>
      </c>
    </row>
    <row r="185" spans="1:13">
      <c r="A185" s="888">
        <v>7431</v>
      </c>
      <c r="B185" s="871" t="s">
        <v>954</v>
      </c>
      <c r="C185" s="880">
        <v>389</v>
      </c>
      <c r="D185" s="880">
        <v>234</v>
      </c>
      <c r="E185" s="881">
        <v>0.60154241645244211</v>
      </c>
      <c r="F185" s="882">
        <v>41.216795201371028</v>
      </c>
      <c r="G185" s="882">
        <v>44.356911850070453</v>
      </c>
      <c r="H185" s="882">
        <v>38.508997429305914</v>
      </c>
      <c r="I185" s="882">
        <v>35.811746094522462</v>
      </c>
      <c r="J185" s="883">
        <v>389</v>
      </c>
      <c r="K185" s="874">
        <v>0</v>
      </c>
      <c r="L185" s="871">
        <v>389</v>
      </c>
      <c r="M185" s="871">
        <v>0</v>
      </c>
    </row>
    <row r="186" spans="1:13">
      <c r="A186" s="888">
        <v>7461</v>
      </c>
      <c r="B186" s="871" t="s">
        <v>514</v>
      </c>
      <c r="C186" s="880">
        <v>585</v>
      </c>
      <c r="D186" s="880">
        <v>244</v>
      </c>
      <c r="E186" s="881">
        <v>0.41709401709401711</v>
      </c>
      <c r="F186" s="882">
        <v>32.716049382716065</v>
      </c>
      <c r="G186" s="882">
        <v>34.26523297491039</v>
      </c>
      <c r="H186" s="882">
        <v>26.068376068376068</v>
      </c>
      <c r="I186" s="882">
        <v>34.135437212360323</v>
      </c>
      <c r="J186" s="883">
        <v>585</v>
      </c>
      <c r="K186" s="874">
        <v>0</v>
      </c>
      <c r="L186" s="871">
        <v>585</v>
      </c>
      <c r="M186" s="871">
        <v>0</v>
      </c>
    </row>
    <row r="187" spans="1:13">
      <c r="A187" s="888">
        <v>7511</v>
      </c>
      <c r="B187" s="871" t="s">
        <v>1588</v>
      </c>
      <c r="C187" s="880">
        <v>423</v>
      </c>
      <c r="D187" s="880">
        <v>201</v>
      </c>
      <c r="E187" s="881">
        <v>0.47517730496453903</v>
      </c>
      <c r="F187" s="882">
        <v>37.220908852114491</v>
      </c>
      <c r="G187" s="882">
        <v>39.701060016777255</v>
      </c>
      <c r="H187" s="882">
        <v>31.040189125295509</v>
      </c>
      <c r="I187" s="882">
        <v>36.061102018548851</v>
      </c>
      <c r="J187" s="883">
        <v>423</v>
      </c>
      <c r="K187" s="874">
        <v>0</v>
      </c>
      <c r="L187" s="871">
        <v>423</v>
      </c>
      <c r="M187" s="871">
        <v>0</v>
      </c>
    </row>
    <row r="188" spans="1:13">
      <c r="A188" s="916">
        <v>7512</v>
      </c>
      <c r="B188" s="884" t="s">
        <v>2083</v>
      </c>
      <c r="C188" s="917">
        <v>2</v>
      </c>
      <c r="D188" s="917"/>
      <c r="E188" s="918">
        <v>0</v>
      </c>
      <c r="F188" s="919">
        <v>15.74074074074074</v>
      </c>
      <c r="G188" s="919">
        <v>11.29032258064516</v>
      </c>
      <c r="H188" s="919">
        <v>10</v>
      </c>
      <c r="I188" s="919">
        <v>30.76923076923077</v>
      </c>
      <c r="J188" s="920">
        <v>2</v>
      </c>
      <c r="K188" s="921">
        <v>0</v>
      </c>
      <c r="L188" s="871">
        <v>2</v>
      </c>
      <c r="M188" s="871">
        <v>0</v>
      </c>
    </row>
    <row r="189" spans="1:13">
      <c r="A189" s="908">
        <v>7531</v>
      </c>
      <c r="B189" s="909" t="s">
        <v>1589</v>
      </c>
      <c r="C189" s="910">
        <v>385</v>
      </c>
      <c r="D189" s="910">
        <v>174</v>
      </c>
      <c r="E189" s="911">
        <v>0.45194805194805193</v>
      </c>
      <c r="F189" s="912">
        <v>33.559403559403549</v>
      </c>
      <c r="G189" s="912">
        <v>36.707163803938009</v>
      </c>
      <c r="H189" s="912">
        <v>29.376623376623378</v>
      </c>
      <c r="I189" s="912">
        <v>29.270729270729237</v>
      </c>
      <c r="J189" s="887">
        <v>386</v>
      </c>
      <c r="K189" s="887">
        <v>1</v>
      </c>
      <c r="L189" s="909">
        <v>386</v>
      </c>
      <c r="M189" s="909">
        <v>1</v>
      </c>
    </row>
    <row r="190" spans="1:13">
      <c r="A190" s="922">
        <v>7541</v>
      </c>
      <c r="B190" s="885" t="s">
        <v>1505</v>
      </c>
      <c r="C190" s="923">
        <v>335</v>
      </c>
      <c r="D190" s="923">
        <v>128</v>
      </c>
      <c r="E190" s="924">
        <v>0.38208955223880597</v>
      </c>
      <c r="F190" s="925">
        <v>30.65229408512991</v>
      </c>
      <c r="G190" s="925">
        <v>33.057294174289851</v>
      </c>
      <c r="H190" s="925">
        <v>26.71641791044776</v>
      </c>
      <c r="I190" s="925">
        <v>27.944890929965499</v>
      </c>
      <c r="J190" s="926">
        <v>335</v>
      </c>
      <c r="K190" s="927">
        <v>0</v>
      </c>
      <c r="L190" s="871">
        <v>335</v>
      </c>
      <c r="M190" s="871">
        <v>0</v>
      </c>
    </row>
    <row r="191" spans="1:13">
      <c r="A191" s="888">
        <v>7571</v>
      </c>
      <c r="B191" s="871" t="s">
        <v>1737</v>
      </c>
      <c r="C191" s="880">
        <v>20</v>
      </c>
      <c r="D191" s="880">
        <v>10</v>
      </c>
      <c r="E191" s="881">
        <v>0.5</v>
      </c>
      <c r="F191" s="882">
        <v>33.703703703703709</v>
      </c>
      <c r="G191" s="882">
        <v>40.483870967741936</v>
      </c>
      <c r="H191" s="882">
        <v>28</v>
      </c>
      <c r="I191" s="882">
        <v>21.923076923076923</v>
      </c>
      <c r="J191" s="883">
        <v>20</v>
      </c>
      <c r="K191" s="874">
        <v>0</v>
      </c>
      <c r="L191" s="871">
        <v>20</v>
      </c>
      <c r="M191" s="871">
        <v>0</v>
      </c>
    </row>
    <row r="192" spans="1:13">
      <c r="A192" s="888">
        <v>7581</v>
      </c>
      <c r="B192" s="871" t="s">
        <v>1403</v>
      </c>
      <c r="C192" s="880">
        <v>2</v>
      </c>
      <c r="D192" s="880">
        <v>2</v>
      </c>
      <c r="E192" s="881">
        <v>1</v>
      </c>
      <c r="F192" s="882">
        <v>61.111111111111107</v>
      </c>
      <c r="G192" s="882">
        <v>69.354838709677423</v>
      </c>
      <c r="H192" s="882">
        <v>60</v>
      </c>
      <c r="I192" s="882">
        <v>42.307692307692307</v>
      </c>
      <c r="J192" s="883">
        <v>2</v>
      </c>
      <c r="K192" s="874">
        <v>0</v>
      </c>
      <c r="L192" s="871">
        <v>2</v>
      </c>
      <c r="M192" s="871">
        <v>0</v>
      </c>
    </row>
    <row r="193" spans="1:13">
      <c r="A193" s="916">
        <v>7591</v>
      </c>
      <c r="B193" s="884" t="s">
        <v>1590</v>
      </c>
      <c r="C193" s="917">
        <v>486</v>
      </c>
      <c r="D193" s="917">
        <v>118</v>
      </c>
      <c r="E193" s="918">
        <v>0.24279835390946503</v>
      </c>
      <c r="F193" s="919">
        <v>26.585124218869112</v>
      </c>
      <c r="G193" s="919">
        <v>28.680472587282608</v>
      </c>
      <c r="H193" s="919">
        <v>24.094650205761315</v>
      </c>
      <c r="I193" s="919">
        <v>23.504273504273506</v>
      </c>
      <c r="J193" s="920">
        <v>486</v>
      </c>
      <c r="K193" s="921">
        <v>0</v>
      </c>
      <c r="L193" s="871">
        <v>486</v>
      </c>
      <c r="M193" s="871">
        <v>0</v>
      </c>
    </row>
    <row r="194" spans="1:13">
      <c r="A194" s="908">
        <v>7592</v>
      </c>
      <c r="B194" s="909" t="s">
        <v>2084</v>
      </c>
      <c r="C194" s="910">
        <v>1</v>
      </c>
      <c r="D194" s="910"/>
      <c r="E194" s="911">
        <v>0</v>
      </c>
      <c r="F194" s="912">
        <v>12.962962962962962</v>
      </c>
      <c r="G194" s="912">
        <v>6.4516129032258061</v>
      </c>
      <c r="H194" s="912">
        <v>30</v>
      </c>
      <c r="I194" s="912">
        <v>15.384615384615385</v>
      </c>
      <c r="J194" s="887">
        <v>4</v>
      </c>
      <c r="K194" s="887">
        <v>3</v>
      </c>
      <c r="L194" s="909">
        <v>4</v>
      </c>
      <c r="M194" s="909">
        <v>3</v>
      </c>
    </row>
    <row r="195" spans="1:13">
      <c r="A195" s="922">
        <v>7601</v>
      </c>
      <c r="B195" s="885" t="s">
        <v>1591</v>
      </c>
      <c r="C195" s="923">
        <v>222</v>
      </c>
      <c r="D195" s="923">
        <v>145</v>
      </c>
      <c r="E195" s="924">
        <v>0.65315315315315314</v>
      </c>
      <c r="F195" s="925">
        <v>41.43309976643306</v>
      </c>
      <c r="G195" s="925">
        <v>44.14414414414415</v>
      </c>
      <c r="H195" s="925">
        <v>38.693693693693696</v>
      </c>
      <c r="I195" s="925">
        <v>37.075537075537</v>
      </c>
      <c r="J195" s="926">
        <v>222</v>
      </c>
      <c r="K195" s="927">
        <v>0</v>
      </c>
      <c r="L195" s="871">
        <v>222</v>
      </c>
      <c r="M195" s="871">
        <v>0</v>
      </c>
    </row>
    <row r="196" spans="1:13">
      <c r="A196" s="916">
        <v>7631</v>
      </c>
      <c r="B196" s="884" t="s">
        <v>2085</v>
      </c>
      <c r="C196" s="917">
        <v>18</v>
      </c>
      <c r="D196" s="917">
        <v>2</v>
      </c>
      <c r="E196" s="918">
        <v>0.1111111111111111</v>
      </c>
      <c r="F196" s="919">
        <v>19.855967078189302</v>
      </c>
      <c r="G196" s="919">
        <v>19.35483870967742</v>
      </c>
      <c r="H196" s="919">
        <v>21.111111111111111</v>
      </c>
      <c r="I196" s="919">
        <v>20.085470085470082</v>
      </c>
      <c r="J196" s="920">
        <v>18</v>
      </c>
      <c r="K196" s="921">
        <v>0</v>
      </c>
      <c r="L196" s="871">
        <v>18</v>
      </c>
      <c r="M196" s="871">
        <v>0</v>
      </c>
    </row>
    <row r="197" spans="1:13">
      <c r="A197" s="908">
        <v>7701</v>
      </c>
      <c r="B197" s="909" t="s">
        <v>1592</v>
      </c>
      <c r="C197" s="910">
        <v>631</v>
      </c>
      <c r="D197" s="910">
        <v>192</v>
      </c>
      <c r="E197" s="911">
        <v>0.30427892234548337</v>
      </c>
      <c r="F197" s="912">
        <v>29.027997886951937</v>
      </c>
      <c r="G197" s="912">
        <v>31.39410050610908</v>
      </c>
      <c r="H197" s="912">
        <v>24.38985736925515</v>
      </c>
      <c r="I197" s="912">
        <v>26.953553577959358</v>
      </c>
      <c r="J197" s="887">
        <v>632</v>
      </c>
      <c r="K197" s="887">
        <v>1</v>
      </c>
      <c r="L197" s="909">
        <v>632</v>
      </c>
      <c r="M197" s="909">
        <v>1</v>
      </c>
    </row>
    <row r="198" spans="1:13">
      <c r="A198" s="908">
        <v>7702</v>
      </c>
      <c r="B198" s="909" t="s">
        <v>2086</v>
      </c>
      <c r="C198" s="910">
        <v>3</v>
      </c>
      <c r="D198" s="910">
        <v>2</v>
      </c>
      <c r="E198" s="911">
        <v>0.66666666666666663</v>
      </c>
      <c r="F198" s="912">
        <v>33.950617283950614</v>
      </c>
      <c r="G198" s="912">
        <v>35.483870967741936</v>
      </c>
      <c r="H198" s="912">
        <v>43.333333333333336</v>
      </c>
      <c r="I198" s="912">
        <v>23.076923076923077</v>
      </c>
      <c r="J198" s="887">
        <v>10</v>
      </c>
      <c r="K198" s="887">
        <v>7</v>
      </c>
      <c r="L198" s="909">
        <v>10</v>
      </c>
      <c r="M198" s="909">
        <v>7</v>
      </c>
    </row>
    <row r="199" spans="1:13">
      <c r="A199" s="922">
        <v>7721</v>
      </c>
      <c r="B199" s="885" t="s">
        <v>1593</v>
      </c>
      <c r="C199" s="923">
        <v>455</v>
      </c>
      <c r="D199" s="923">
        <v>176</v>
      </c>
      <c r="E199" s="924">
        <v>0.38681318681318683</v>
      </c>
      <c r="F199" s="925">
        <v>31.892551892551868</v>
      </c>
      <c r="G199" s="925">
        <v>34.44877702942216</v>
      </c>
      <c r="H199" s="925">
        <v>26.813186813186814</v>
      </c>
      <c r="I199" s="925">
        <v>29.704142011834342</v>
      </c>
      <c r="J199" s="926">
        <v>455</v>
      </c>
      <c r="K199" s="927">
        <v>0</v>
      </c>
      <c r="L199" s="871">
        <v>455</v>
      </c>
      <c r="M199" s="871">
        <v>0</v>
      </c>
    </row>
    <row r="200" spans="1:13">
      <c r="A200" s="888">
        <v>7731</v>
      </c>
      <c r="B200" s="871" t="s">
        <v>1594</v>
      </c>
      <c r="C200" s="880">
        <v>438</v>
      </c>
      <c r="D200" s="880">
        <v>144</v>
      </c>
      <c r="E200" s="881">
        <v>0.32876712328767121</v>
      </c>
      <c r="F200" s="882">
        <v>30.733130390664641</v>
      </c>
      <c r="G200" s="882">
        <v>34.150832228605111</v>
      </c>
      <c r="H200" s="882">
        <v>23.949771689497716</v>
      </c>
      <c r="I200" s="882">
        <v>27.801194239550398</v>
      </c>
      <c r="J200" s="883">
        <v>438</v>
      </c>
      <c r="K200" s="874">
        <v>0</v>
      </c>
      <c r="L200" s="871">
        <v>438</v>
      </c>
      <c r="M200" s="871">
        <v>0</v>
      </c>
    </row>
    <row r="201" spans="1:13">
      <c r="A201" s="888">
        <v>7741</v>
      </c>
      <c r="B201" s="871" t="s">
        <v>523</v>
      </c>
      <c r="C201" s="880">
        <v>603</v>
      </c>
      <c r="D201" s="880">
        <v>267</v>
      </c>
      <c r="E201" s="881">
        <v>0.44278606965174128</v>
      </c>
      <c r="F201" s="882">
        <v>33.176709047355793</v>
      </c>
      <c r="G201" s="882">
        <v>36.147220884823163</v>
      </c>
      <c r="H201" s="882">
        <v>27.910447761194028</v>
      </c>
      <c r="I201" s="882">
        <v>30.144151039673488</v>
      </c>
      <c r="J201" s="883">
        <v>603</v>
      </c>
      <c r="K201" s="874">
        <v>0</v>
      </c>
      <c r="L201" s="871">
        <v>603</v>
      </c>
      <c r="M201" s="871">
        <v>0</v>
      </c>
    </row>
    <row r="202" spans="1:13">
      <c r="A202" s="888">
        <v>7751</v>
      </c>
      <c r="B202" s="871" t="s">
        <v>524</v>
      </c>
      <c r="C202" s="880">
        <v>412</v>
      </c>
      <c r="D202" s="880">
        <v>162</v>
      </c>
      <c r="E202" s="881">
        <v>0.39320388349514562</v>
      </c>
      <c r="F202" s="882">
        <v>32.384933477166534</v>
      </c>
      <c r="G202" s="882">
        <v>34.685248982148472</v>
      </c>
      <c r="H202" s="882">
        <v>28.422330097087379</v>
      </c>
      <c r="I202" s="882">
        <v>29.947722180731883</v>
      </c>
      <c r="J202" s="883">
        <v>412</v>
      </c>
      <c r="K202" s="874">
        <v>0</v>
      </c>
      <c r="L202" s="871">
        <v>412</v>
      </c>
      <c r="M202" s="871">
        <v>0</v>
      </c>
    </row>
    <row r="203" spans="1:13">
      <c r="A203" s="888">
        <v>7781</v>
      </c>
      <c r="B203" s="871" t="s">
        <v>1595</v>
      </c>
      <c r="C203" s="880">
        <v>638</v>
      </c>
      <c r="D203" s="880">
        <v>289</v>
      </c>
      <c r="E203" s="881">
        <v>0.45297805642633227</v>
      </c>
      <c r="F203" s="882">
        <v>35.397074190177648</v>
      </c>
      <c r="G203" s="882">
        <v>38.568105976337364</v>
      </c>
      <c r="H203" s="882">
        <v>29.952978056426332</v>
      </c>
      <c r="I203" s="882">
        <v>32.023149264528641</v>
      </c>
      <c r="J203" s="883">
        <v>638</v>
      </c>
      <c r="K203" s="874">
        <v>0</v>
      </c>
      <c r="L203" s="871">
        <v>638</v>
      </c>
      <c r="M203" s="871">
        <v>0</v>
      </c>
    </row>
    <row r="204" spans="1:13">
      <c r="A204" s="888">
        <v>7791</v>
      </c>
      <c r="B204" s="871" t="s">
        <v>1596</v>
      </c>
      <c r="C204" s="880">
        <v>171</v>
      </c>
      <c r="D204" s="880">
        <v>49</v>
      </c>
      <c r="E204" s="881">
        <v>0.28654970760233917</v>
      </c>
      <c r="F204" s="882">
        <v>27.604505089885201</v>
      </c>
      <c r="G204" s="882">
        <v>29.994340690435777</v>
      </c>
      <c r="H204" s="882">
        <v>23.333333333333332</v>
      </c>
      <c r="I204" s="882">
        <v>25.191183085919896</v>
      </c>
      <c r="J204" s="883">
        <v>171</v>
      </c>
      <c r="K204" s="874">
        <v>0</v>
      </c>
      <c r="L204" s="871">
        <v>171</v>
      </c>
      <c r="M204" s="871">
        <v>0</v>
      </c>
    </row>
    <row r="205" spans="1:13">
      <c r="A205" s="888">
        <v>7812</v>
      </c>
      <c r="B205" s="871" t="s">
        <v>1739</v>
      </c>
      <c r="C205" s="880">
        <v>4</v>
      </c>
      <c r="D205" s="880"/>
      <c r="E205" s="881">
        <v>0</v>
      </c>
      <c r="F205" s="882">
        <v>15.74074074074074</v>
      </c>
      <c r="G205" s="882">
        <v>13.709677419354838</v>
      </c>
      <c r="H205" s="882">
        <v>15</v>
      </c>
      <c r="I205" s="882">
        <v>21.153846153846153</v>
      </c>
      <c r="J205" s="883">
        <v>4</v>
      </c>
      <c r="K205" s="874">
        <v>0</v>
      </c>
      <c r="L205" s="871">
        <v>4</v>
      </c>
      <c r="M205" s="871">
        <v>0</v>
      </c>
    </row>
    <row r="206" spans="1:13">
      <c r="A206" s="888">
        <v>7826</v>
      </c>
      <c r="B206" s="871" t="s">
        <v>1744</v>
      </c>
      <c r="C206" s="880">
        <v>1</v>
      </c>
      <c r="D206" s="880">
        <v>1</v>
      </c>
      <c r="E206" s="881">
        <v>1</v>
      </c>
      <c r="F206" s="882">
        <v>29.629629629629626</v>
      </c>
      <c r="G206" s="882">
        <v>35.483870967741936</v>
      </c>
      <c r="H206" s="882">
        <v>10</v>
      </c>
      <c r="I206" s="882">
        <v>30.76923076923077</v>
      </c>
      <c r="J206" s="883">
        <v>1</v>
      </c>
      <c r="K206" s="874">
        <v>0</v>
      </c>
      <c r="L206" s="871">
        <v>1</v>
      </c>
      <c r="M206" s="871">
        <v>0</v>
      </c>
    </row>
    <row r="207" spans="1:13">
      <c r="A207" s="888">
        <v>7829</v>
      </c>
      <c r="B207" s="871" t="s">
        <v>1598</v>
      </c>
      <c r="C207" s="880">
        <v>28</v>
      </c>
      <c r="D207" s="880"/>
      <c r="E207" s="881">
        <v>0</v>
      </c>
      <c r="F207" s="882">
        <v>17.724867724867728</v>
      </c>
      <c r="G207" s="882">
        <v>17.626728110599071</v>
      </c>
      <c r="H207" s="882">
        <v>16.428571428571427</v>
      </c>
      <c r="I207" s="882">
        <v>18.956043956043949</v>
      </c>
      <c r="J207" s="883">
        <v>28</v>
      </c>
      <c r="K207" s="874">
        <v>0</v>
      </c>
      <c r="L207" s="871">
        <v>28</v>
      </c>
      <c r="M207" s="871">
        <v>0</v>
      </c>
    </row>
    <row r="208" spans="1:13">
      <c r="A208" s="888">
        <v>7832</v>
      </c>
      <c r="B208" s="871" t="s">
        <v>1599</v>
      </c>
      <c r="C208" s="880">
        <v>2</v>
      </c>
      <c r="D208" s="880"/>
      <c r="E208" s="881">
        <v>0</v>
      </c>
      <c r="F208" s="882">
        <v>16.666666666666664</v>
      </c>
      <c r="G208" s="882">
        <v>16.129032258064516</v>
      </c>
      <c r="H208" s="882">
        <v>5</v>
      </c>
      <c r="I208" s="882">
        <v>26.923076923076923</v>
      </c>
      <c r="J208" s="883">
        <v>2</v>
      </c>
      <c r="K208" s="874">
        <v>0</v>
      </c>
      <c r="L208" s="871">
        <v>2</v>
      </c>
      <c r="M208" s="871">
        <v>0</v>
      </c>
    </row>
    <row r="209" spans="1:13">
      <c r="A209" s="888">
        <v>7833</v>
      </c>
      <c r="B209" s="871" t="s">
        <v>1747</v>
      </c>
      <c r="C209" s="880">
        <v>3</v>
      </c>
      <c r="D209" s="880">
        <v>1</v>
      </c>
      <c r="E209" s="881">
        <v>0.33333333333333331</v>
      </c>
      <c r="F209" s="882">
        <v>20.37037037037037</v>
      </c>
      <c r="G209" s="882">
        <v>24.731182795698924</v>
      </c>
      <c r="H209" s="882">
        <v>20</v>
      </c>
      <c r="I209" s="882">
        <v>10.256410256410257</v>
      </c>
      <c r="J209" s="883">
        <v>3</v>
      </c>
      <c r="K209" s="874">
        <v>0</v>
      </c>
      <c r="L209" s="871">
        <v>3</v>
      </c>
      <c r="M209" s="871">
        <v>0</v>
      </c>
    </row>
    <row r="210" spans="1:13">
      <c r="A210" s="888">
        <v>7835</v>
      </c>
      <c r="B210" s="871" t="s">
        <v>1600</v>
      </c>
      <c r="C210" s="880">
        <v>21</v>
      </c>
      <c r="D210" s="880"/>
      <c r="E210" s="881">
        <v>0</v>
      </c>
      <c r="F210" s="882">
        <v>17.283950617283953</v>
      </c>
      <c r="G210" s="882">
        <v>15.668202764976957</v>
      </c>
      <c r="H210" s="882">
        <v>17.61904761904762</v>
      </c>
      <c r="I210" s="882">
        <v>20.87912087912088</v>
      </c>
      <c r="J210" s="883">
        <v>21</v>
      </c>
      <c r="K210" s="874">
        <v>0</v>
      </c>
      <c r="L210" s="871">
        <v>21</v>
      </c>
      <c r="M210" s="871">
        <v>0</v>
      </c>
    </row>
    <row r="211" spans="1:13">
      <c r="A211" s="888">
        <v>7840</v>
      </c>
      <c r="B211" s="871" t="s">
        <v>1748</v>
      </c>
      <c r="C211" s="880">
        <v>10</v>
      </c>
      <c r="D211" s="880"/>
      <c r="E211" s="881">
        <v>0</v>
      </c>
      <c r="F211" s="882">
        <v>18.333333333333336</v>
      </c>
      <c r="G211" s="882">
        <v>18.06451612903226</v>
      </c>
      <c r="H211" s="882">
        <v>18</v>
      </c>
      <c r="I211" s="882">
        <v>19.23076923076923</v>
      </c>
      <c r="J211" s="883">
        <v>10</v>
      </c>
      <c r="K211" s="874">
        <v>0</v>
      </c>
      <c r="L211" s="871">
        <v>10</v>
      </c>
      <c r="M211" s="871">
        <v>0</v>
      </c>
    </row>
    <row r="212" spans="1:13">
      <c r="A212" s="888">
        <v>7851</v>
      </c>
      <c r="B212" s="871" t="s">
        <v>1601</v>
      </c>
      <c r="C212" s="880">
        <v>1</v>
      </c>
      <c r="D212" s="880"/>
      <c r="E212" s="881">
        <v>0</v>
      </c>
      <c r="F212" s="882">
        <v>20.37037037037037</v>
      </c>
      <c r="G212" s="882">
        <v>16.129032258064516</v>
      </c>
      <c r="H212" s="882">
        <v>10</v>
      </c>
      <c r="I212" s="882">
        <v>38.461538461538467</v>
      </c>
      <c r="J212" s="883">
        <v>1</v>
      </c>
      <c r="K212" s="874">
        <v>0</v>
      </c>
      <c r="L212" s="871">
        <v>1</v>
      </c>
      <c r="M212" s="871">
        <v>0</v>
      </c>
    </row>
    <row r="213" spans="1:13">
      <c r="A213" s="888">
        <v>7853</v>
      </c>
      <c r="B213" s="871" t="s">
        <v>1749</v>
      </c>
      <c r="C213" s="880">
        <v>4</v>
      </c>
      <c r="D213" s="880"/>
      <c r="E213" s="881">
        <v>0</v>
      </c>
      <c r="F213" s="882">
        <v>15.74074074074074</v>
      </c>
      <c r="G213" s="882">
        <v>14.516129032258064</v>
      </c>
      <c r="H213" s="882">
        <v>15</v>
      </c>
      <c r="I213" s="882">
        <v>19.23076923076923</v>
      </c>
      <c r="J213" s="883">
        <v>4</v>
      </c>
      <c r="K213" s="874">
        <v>0</v>
      </c>
      <c r="L213" s="871">
        <v>4</v>
      </c>
      <c r="M213" s="871">
        <v>0</v>
      </c>
    </row>
    <row r="214" spans="1:13">
      <c r="A214" s="888">
        <v>7860</v>
      </c>
      <c r="B214" s="871" t="s">
        <v>1602</v>
      </c>
      <c r="C214" s="880">
        <v>4</v>
      </c>
      <c r="D214" s="880"/>
      <c r="E214" s="881">
        <v>0</v>
      </c>
      <c r="F214" s="882">
        <v>18.518518518518519</v>
      </c>
      <c r="G214" s="882">
        <v>18.548387096774192</v>
      </c>
      <c r="H214" s="882">
        <v>17.5</v>
      </c>
      <c r="I214" s="882">
        <v>19.23076923076923</v>
      </c>
      <c r="J214" s="883">
        <v>4</v>
      </c>
      <c r="K214" s="874">
        <v>0</v>
      </c>
      <c r="L214" s="871">
        <v>4</v>
      </c>
      <c r="M214" s="871">
        <v>0</v>
      </c>
    </row>
    <row r="215" spans="1:13">
      <c r="A215" s="888">
        <v>7861</v>
      </c>
      <c r="B215" s="871" t="s">
        <v>1752</v>
      </c>
      <c r="C215" s="880">
        <v>5</v>
      </c>
      <c r="D215" s="880">
        <v>2</v>
      </c>
      <c r="E215" s="881">
        <v>0.4</v>
      </c>
      <c r="F215" s="882">
        <v>32.222222222222221</v>
      </c>
      <c r="G215" s="882">
        <v>34.193548387096776</v>
      </c>
      <c r="H215" s="882">
        <v>36</v>
      </c>
      <c r="I215" s="882">
        <v>24.615384615384613</v>
      </c>
      <c r="J215" s="883">
        <v>5</v>
      </c>
      <c r="K215" s="874">
        <v>0</v>
      </c>
      <c r="L215" s="871">
        <v>5</v>
      </c>
      <c r="M215" s="871">
        <v>0</v>
      </c>
    </row>
    <row r="216" spans="1:13">
      <c r="A216" s="888">
        <v>7862</v>
      </c>
      <c r="B216" s="871" t="s">
        <v>1603</v>
      </c>
      <c r="C216" s="880">
        <v>6</v>
      </c>
      <c r="D216" s="880">
        <v>1</v>
      </c>
      <c r="E216" s="881">
        <v>0.16666666666666666</v>
      </c>
      <c r="F216" s="882">
        <v>27.160493827160494</v>
      </c>
      <c r="G216" s="882">
        <v>29.569892473118284</v>
      </c>
      <c r="H216" s="882">
        <v>26.666666666666668</v>
      </c>
      <c r="I216" s="882">
        <v>21.794871794871796</v>
      </c>
      <c r="J216" s="883">
        <v>6</v>
      </c>
      <c r="K216" s="874">
        <v>0</v>
      </c>
      <c r="L216" s="871">
        <v>6</v>
      </c>
      <c r="M216" s="871">
        <v>0</v>
      </c>
    </row>
    <row r="217" spans="1:13">
      <c r="A217" s="888">
        <v>7865</v>
      </c>
      <c r="B217" s="871" t="s">
        <v>1755</v>
      </c>
      <c r="C217" s="880">
        <v>1</v>
      </c>
      <c r="D217" s="880"/>
      <c r="E217" s="881">
        <v>0</v>
      </c>
      <c r="F217" s="882">
        <v>7.4074074074074066</v>
      </c>
      <c r="G217" s="882">
        <v>12.903225806451612</v>
      </c>
      <c r="H217" s="882">
        <v>0</v>
      </c>
      <c r="I217" s="882">
        <v>0</v>
      </c>
      <c r="J217" s="883">
        <v>1</v>
      </c>
      <c r="K217" s="874">
        <v>0</v>
      </c>
      <c r="L217" s="871">
        <v>1</v>
      </c>
      <c r="M217" s="871">
        <v>0</v>
      </c>
    </row>
    <row r="218" spans="1:13">
      <c r="A218" s="888">
        <v>7901</v>
      </c>
      <c r="B218" s="871" t="s">
        <v>1604</v>
      </c>
      <c r="C218" s="880">
        <v>51</v>
      </c>
      <c r="D218" s="880">
        <v>40</v>
      </c>
      <c r="E218" s="881">
        <v>0.78431372549019607</v>
      </c>
      <c r="F218" s="882">
        <v>45.388525780682635</v>
      </c>
      <c r="G218" s="882">
        <v>49.905123339658459</v>
      </c>
      <c r="H218" s="882">
        <v>43.529411764705884</v>
      </c>
      <c r="I218" s="882">
        <v>36.048265460030166</v>
      </c>
      <c r="J218" s="883">
        <v>51</v>
      </c>
      <c r="K218" s="874">
        <v>0</v>
      </c>
      <c r="L218" s="871">
        <v>51</v>
      </c>
      <c r="M218" s="871">
        <v>0</v>
      </c>
    </row>
    <row r="219" spans="1:13">
      <c r="A219" s="888">
        <v>8019</v>
      </c>
      <c r="B219" s="871" t="s">
        <v>98</v>
      </c>
      <c r="C219" s="880">
        <v>18</v>
      </c>
      <c r="D219" s="880">
        <v>2</v>
      </c>
      <c r="E219" s="881">
        <v>0.1111111111111111</v>
      </c>
      <c r="F219" s="882">
        <v>22.016460905349792</v>
      </c>
      <c r="G219" s="882">
        <v>24.731182795698924</v>
      </c>
      <c r="H219" s="882">
        <v>17.222222222222221</v>
      </c>
      <c r="I219" s="882">
        <v>19.23076923076923</v>
      </c>
      <c r="J219" s="883">
        <v>18</v>
      </c>
      <c r="K219" s="874">
        <v>0</v>
      </c>
      <c r="L219" s="871">
        <v>18</v>
      </c>
      <c r="M219" s="871">
        <v>0</v>
      </c>
    </row>
    <row r="220" spans="1:13">
      <c r="A220" s="888">
        <v>8101</v>
      </c>
      <c r="B220" s="871" t="s">
        <v>1933</v>
      </c>
      <c r="C220" s="880">
        <v>25</v>
      </c>
      <c r="D220" s="880">
        <v>1</v>
      </c>
      <c r="E220" s="881">
        <v>0.04</v>
      </c>
      <c r="F220" s="882">
        <v>18.222222222222225</v>
      </c>
      <c r="G220" s="882">
        <v>19.354838709677413</v>
      </c>
      <c r="H220" s="882">
        <v>16.399999999999999</v>
      </c>
      <c r="I220" s="882">
        <v>16.92307692307692</v>
      </c>
      <c r="J220" s="883">
        <v>25</v>
      </c>
      <c r="K220" s="874">
        <v>0</v>
      </c>
      <c r="L220" s="871">
        <v>25</v>
      </c>
      <c r="M220" s="871">
        <v>0</v>
      </c>
    </row>
    <row r="221" spans="1:13">
      <c r="A221" s="888">
        <v>8121</v>
      </c>
      <c r="B221" s="871" t="s">
        <v>148</v>
      </c>
      <c r="C221" s="880">
        <v>18</v>
      </c>
      <c r="D221" s="880">
        <v>6</v>
      </c>
      <c r="E221" s="881">
        <v>0.33333333333333331</v>
      </c>
      <c r="F221" s="882">
        <v>27.674897119341566</v>
      </c>
      <c r="G221" s="882">
        <v>27.956989247311824</v>
      </c>
      <c r="H221" s="882">
        <v>22.777777777777779</v>
      </c>
      <c r="I221" s="882">
        <v>30.769230769230766</v>
      </c>
      <c r="J221" s="883">
        <v>18</v>
      </c>
      <c r="K221" s="874">
        <v>0</v>
      </c>
      <c r="L221" s="871">
        <v>18</v>
      </c>
      <c r="M221" s="871">
        <v>0</v>
      </c>
    </row>
    <row r="222" spans="1:13">
      <c r="A222" s="888">
        <v>8131</v>
      </c>
      <c r="B222" s="871" t="s">
        <v>1605</v>
      </c>
      <c r="C222" s="880">
        <v>14</v>
      </c>
      <c r="D222" s="880">
        <v>4</v>
      </c>
      <c r="E222" s="881">
        <v>0.2857142857142857</v>
      </c>
      <c r="F222" s="882">
        <v>24.470899470899472</v>
      </c>
      <c r="G222" s="882">
        <v>26.036866359447004</v>
      </c>
      <c r="H222" s="882">
        <v>25</v>
      </c>
      <c r="I222" s="882">
        <v>20.329670329670328</v>
      </c>
      <c r="J222" s="883">
        <v>14</v>
      </c>
      <c r="K222" s="874">
        <v>0</v>
      </c>
      <c r="L222" s="871">
        <v>14</v>
      </c>
      <c r="M222" s="871">
        <v>0</v>
      </c>
    </row>
    <row r="223" spans="1:13">
      <c r="A223" s="888">
        <v>8151</v>
      </c>
      <c r="B223" s="871" t="s">
        <v>1606</v>
      </c>
      <c r="C223" s="880">
        <v>10</v>
      </c>
      <c r="D223" s="880">
        <v>1</v>
      </c>
      <c r="E223" s="881">
        <v>0.1</v>
      </c>
      <c r="F223" s="882">
        <v>19.629629629629626</v>
      </c>
      <c r="G223" s="882">
        <v>20.322580645161288</v>
      </c>
      <c r="H223" s="882">
        <v>16</v>
      </c>
      <c r="I223" s="882">
        <v>20.769230769230766</v>
      </c>
      <c r="J223" s="883">
        <v>10</v>
      </c>
      <c r="K223" s="874">
        <v>0</v>
      </c>
      <c r="L223" s="871">
        <v>10</v>
      </c>
      <c r="M223" s="871">
        <v>0</v>
      </c>
    </row>
    <row r="224" spans="1:13">
      <c r="A224" s="888">
        <v>8181</v>
      </c>
      <c r="B224" s="871" t="s">
        <v>1607</v>
      </c>
      <c r="C224" s="880">
        <v>11</v>
      </c>
      <c r="D224" s="880"/>
      <c r="E224" s="881">
        <v>0</v>
      </c>
      <c r="F224" s="882">
        <v>17.340067340067336</v>
      </c>
      <c r="G224" s="882">
        <v>17.302052785923753</v>
      </c>
      <c r="H224" s="882">
        <v>13.636363636363637</v>
      </c>
      <c r="I224" s="882">
        <v>20.27972027972028</v>
      </c>
      <c r="J224" s="883">
        <v>11</v>
      </c>
      <c r="K224" s="874">
        <v>0</v>
      </c>
      <c r="L224" s="871">
        <v>11</v>
      </c>
      <c r="M224" s="871">
        <v>0</v>
      </c>
    </row>
    <row r="225" spans="1:13">
      <c r="A225" s="916">
        <v>9732</v>
      </c>
      <c r="B225" s="884" t="s">
        <v>528</v>
      </c>
      <c r="C225" s="917">
        <v>1</v>
      </c>
      <c r="D225" s="917"/>
      <c r="E225" s="918">
        <v>0</v>
      </c>
      <c r="F225" s="919">
        <v>24.074074074074073</v>
      </c>
      <c r="G225" s="919">
        <v>25.806451612903224</v>
      </c>
      <c r="H225" s="919">
        <v>20</v>
      </c>
      <c r="I225" s="919">
        <v>23.076923076923077</v>
      </c>
      <c r="J225" s="920">
        <v>1</v>
      </c>
      <c r="K225" s="921">
        <v>0</v>
      </c>
      <c r="L225" s="871">
        <v>1</v>
      </c>
      <c r="M225" s="871">
        <v>0</v>
      </c>
    </row>
    <row r="226" spans="1:13">
      <c r="A226" s="913">
        <v>9999</v>
      </c>
      <c r="B226" s="909" t="s">
        <v>1</v>
      </c>
      <c r="C226" s="910">
        <v>26012</v>
      </c>
      <c r="D226" s="910">
        <v>14676</v>
      </c>
      <c r="E226" s="911">
        <v>0.56420113793633708</v>
      </c>
      <c r="F226" s="912">
        <v>41.036402002494192</v>
      </c>
      <c r="G226" s="912">
        <v>44.523495359460071</v>
      </c>
      <c r="H226" s="912">
        <v>35.430954943872059</v>
      </c>
      <c r="I226" s="912">
        <v>37.032907888662017</v>
      </c>
      <c r="J226" s="887">
        <v>26038</v>
      </c>
      <c r="K226" s="887">
        <v>26</v>
      </c>
      <c r="L226" s="909">
        <v>26027</v>
      </c>
      <c r="M226" s="909">
        <v>15</v>
      </c>
    </row>
  </sheetData>
  <autoFilter ref="A7:M22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12392"/>
  <sheetViews>
    <sheetView workbookViewId="0">
      <selection sqref="A1:K1"/>
    </sheetView>
  </sheetViews>
  <sheetFormatPr defaultRowHeight="12.75"/>
  <cols>
    <col min="1" max="1" width="12.5703125" style="275" customWidth="1"/>
    <col min="2" max="2" width="18.85546875" style="647" customWidth="1"/>
    <col min="3" max="4" width="13.85546875" style="648" customWidth="1"/>
    <col min="5" max="5" width="13.85546875" style="648" bestFit="1" customWidth="1"/>
    <col min="6" max="6" width="18.7109375" style="648" bestFit="1" customWidth="1"/>
    <col min="7" max="7" width="23.5703125" style="648" bestFit="1" customWidth="1"/>
    <col min="8" max="10" width="15.28515625" style="648" customWidth="1"/>
    <col min="11" max="11" width="16.140625" style="648" customWidth="1"/>
    <col min="12" max="83" width="16.28515625" style="275" bestFit="1" customWidth="1"/>
    <col min="84" max="84" width="20.7109375" style="275" bestFit="1" customWidth="1"/>
    <col min="85" max="85" width="19.5703125" style="275" bestFit="1" customWidth="1"/>
    <col min="86" max="16384" width="9.140625" style="275"/>
  </cols>
  <sheetData>
    <row r="1" spans="1:11" ht="15.75">
      <c r="A1" s="655" t="s">
        <v>1958</v>
      </c>
    </row>
    <row r="2" spans="1:11">
      <c r="A2" s="650" t="s">
        <v>1943</v>
      </c>
      <c r="B2" s="268" t="s">
        <v>1938</v>
      </c>
    </row>
    <row r="3" spans="1:11">
      <c r="A3" s="650" t="s">
        <v>1944</v>
      </c>
      <c r="B3" s="268" t="s">
        <v>1945</v>
      </c>
      <c r="C3" s="648">
        <v>30</v>
      </c>
      <c r="D3" s="648">
        <v>10</v>
      </c>
      <c r="E3" s="648">
        <v>12</v>
      </c>
    </row>
    <row r="4" spans="1:11">
      <c r="A4" s="649">
        <v>1</v>
      </c>
      <c r="B4" s="649">
        <v>2</v>
      </c>
      <c r="C4" s="649">
        <v>3</v>
      </c>
      <c r="D4" s="649">
        <v>4</v>
      </c>
      <c r="E4" s="649">
        <v>5</v>
      </c>
      <c r="F4" s="649">
        <v>6</v>
      </c>
      <c r="G4" s="649">
        <v>7</v>
      </c>
      <c r="H4" s="649">
        <v>8</v>
      </c>
      <c r="I4" s="649">
        <v>9</v>
      </c>
      <c r="J4" s="649">
        <v>10</v>
      </c>
      <c r="K4" s="649">
        <v>11</v>
      </c>
    </row>
    <row r="5" spans="1:11">
      <c r="A5"/>
      <c r="B5" s="653" t="s">
        <v>1946</v>
      </c>
      <c r="C5" s="651"/>
      <c r="D5" s="651"/>
      <c r="E5" s="651"/>
      <c r="F5" s="651"/>
      <c r="G5" s="651"/>
      <c r="H5" s="651"/>
      <c r="I5" s="651"/>
      <c r="J5" s="651"/>
      <c r="K5" s="651"/>
    </row>
    <row r="6" spans="1:11">
      <c r="A6" s="650" t="s">
        <v>1947</v>
      </c>
      <c r="B6" s="268" t="s">
        <v>1948</v>
      </c>
      <c r="C6" s="651" t="s">
        <v>1949</v>
      </c>
      <c r="D6" s="651" t="s">
        <v>1950</v>
      </c>
      <c r="E6" s="651" t="s">
        <v>1951</v>
      </c>
      <c r="F6" s="651" t="s">
        <v>1952</v>
      </c>
      <c r="G6" s="268" t="s">
        <v>1953</v>
      </c>
      <c r="H6" s="36" t="s">
        <v>1954</v>
      </c>
      <c r="I6" s="36" t="s">
        <v>1955</v>
      </c>
      <c r="J6" s="36" t="s">
        <v>1956</v>
      </c>
      <c r="K6" s="36" t="s">
        <v>1957</v>
      </c>
    </row>
    <row r="7" spans="1:11">
      <c r="A7" s="654">
        <v>70</v>
      </c>
      <c r="B7" s="652">
        <v>7</v>
      </c>
      <c r="C7" s="651">
        <v>18.571428571428573</v>
      </c>
      <c r="D7" s="651">
        <v>4.8571428571428568</v>
      </c>
      <c r="E7" s="651">
        <v>5</v>
      </c>
      <c r="F7" s="651">
        <v>58.142857142857146</v>
      </c>
      <c r="G7" s="651">
        <v>28.428571428571427</v>
      </c>
      <c r="H7" s="651">
        <v>0.61904761904761896</v>
      </c>
      <c r="I7" s="651">
        <v>0.48571428571428565</v>
      </c>
      <c r="J7" s="651">
        <v>0.41666666666666663</v>
      </c>
      <c r="K7" s="651">
        <v>0.54670329670329665</v>
      </c>
    </row>
    <row r="8" spans="1:11">
      <c r="A8" s="654">
        <v>71</v>
      </c>
      <c r="B8" s="652">
        <v>74</v>
      </c>
      <c r="C8" s="651">
        <v>18.121621621621621</v>
      </c>
      <c r="D8" s="651">
        <v>4.1621621621621623</v>
      </c>
      <c r="E8" s="651">
        <v>4.5405405405405403</v>
      </c>
      <c r="F8" s="651">
        <v>56.216216216216218</v>
      </c>
      <c r="G8" s="651">
        <v>26.824324324324323</v>
      </c>
      <c r="H8" s="651">
        <v>0.60405405405405399</v>
      </c>
      <c r="I8" s="651">
        <v>0.41621621621621613</v>
      </c>
      <c r="J8" s="651">
        <v>0.37837837837837845</v>
      </c>
      <c r="K8" s="651">
        <v>0.51585239085239076</v>
      </c>
    </row>
    <row r="9" spans="1:11">
      <c r="A9" s="654">
        <v>73</v>
      </c>
      <c r="B9" s="652">
        <v>17</v>
      </c>
      <c r="C9" s="651">
        <v>14.294117647058824</v>
      </c>
      <c r="D9" s="651">
        <v>2.4705882352941178</v>
      </c>
      <c r="E9" s="651">
        <v>4.2352941176470589</v>
      </c>
      <c r="F9" s="651">
        <v>50.176470588235297</v>
      </c>
      <c r="G9" s="651">
        <v>21</v>
      </c>
      <c r="H9" s="651">
        <v>0.4764705882352942</v>
      </c>
      <c r="I9" s="651">
        <v>0.24705882352941178</v>
      </c>
      <c r="J9" s="651">
        <v>0.3529411764705882</v>
      </c>
      <c r="K9" s="651">
        <v>0.40384615384615385</v>
      </c>
    </row>
    <row r="10" spans="1:11">
      <c r="A10" s="654">
        <v>91</v>
      </c>
      <c r="B10" s="652">
        <v>81</v>
      </c>
      <c r="C10" s="651">
        <v>16.543209876543209</v>
      </c>
      <c r="D10" s="651">
        <v>4.617283950617284</v>
      </c>
      <c r="E10" s="651">
        <v>4.2962962962962967</v>
      </c>
      <c r="F10" s="651">
        <v>55.074074074074076</v>
      </c>
      <c r="G10" s="651">
        <v>25.456790123456791</v>
      </c>
      <c r="H10" s="651">
        <v>0.55144032921810693</v>
      </c>
      <c r="I10" s="651">
        <v>0.46172839506172858</v>
      </c>
      <c r="J10" s="651">
        <v>0.35802469135802467</v>
      </c>
      <c r="K10" s="651">
        <v>0.48955365622032287</v>
      </c>
    </row>
    <row r="11" spans="1:11">
      <c r="A11" s="654">
        <v>92</v>
      </c>
      <c r="B11" s="652">
        <v>38</v>
      </c>
      <c r="C11" s="651">
        <v>27.394736842105264</v>
      </c>
      <c r="D11" s="651">
        <v>8</v>
      </c>
      <c r="E11" s="651">
        <v>9.2894736842105257</v>
      </c>
      <c r="F11" s="651">
        <v>72.05263157894737</v>
      </c>
      <c r="G11" s="651">
        <v>44.684210526315788</v>
      </c>
      <c r="H11" s="651">
        <v>0.91315789473684195</v>
      </c>
      <c r="I11" s="651">
        <v>0.80000000000000016</v>
      </c>
      <c r="J11" s="651">
        <v>0.77412280701754388</v>
      </c>
      <c r="K11" s="651">
        <v>0.8593117408906884</v>
      </c>
    </row>
    <row r="12" spans="1:11">
      <c r="A12" s="654">
        <v>122</v>
      </c>
      <c r="B12" s="652">
        <v>69</v>
      </c>
      <c r="C12" s="651">
        <v>21.492753623188406</v>
      </c>
      <c r="D12" s="651">
        <v>3.8405797101449277</v>
      </c>
      <c r="E12" s="651">
        <v>5.9565217391304346</v>
      </c>
      <c r="F12" s="651">
        <v>59.695652173913047</v>
      </c>
      <c r="G12" s="651">
        <v>31.289855072463769</v>
      </c>
      <c r="H12" s="651">
        <v>0.71642512077294673</v>
      </c>
      <c r="I12" s="651">
        <v>0.38405797101449257</v>
      </c>
      <c r="J12" s="651">
        <v>0.49637681159420299</v>
      </c>
      <c r="K12" s="651">
        <v>0.60172798216276469</v>
      </c>
    </row>
    <row r="13" spans="1:11">
      <c r="A13" s="654">
        <v>231</v>
      </c>
      <c r="B13" s="652">
        <v>98</v>
      </c>
      <c r="C13" s="651">
        <v>16.602040816326532</v>
      </c>
      <c r="D13" s="651">
        <v>3.795918367346939</v>
      </c>
      <c r="E13" s="651">
        <v>5.1428571428571432</v>
      </c>
      <c r="F13" s="651">
        <v>54.714285714285715</v>
      </c>
      <c r="G13" s="651">
        <v>25.540816326530614</v>
      </c>
      <c r="H13" s="651">
        <v>0.55340136054421774</v>
      </c>
      <c r="I13" s="651">
        <v>0.37959183673469393</v>
      </c>
      <c r="J13" s="651">
        <v>0.42857142857142871</v>
      </c>
      <c r="K13" s="651">
        <v>0.49116954474097335</v>
      </c>
    </row>
    <row r="14" spans="1:11">
      <c r="A14" s="654">
        <v>241</v>
      </c>
      <c r="B14" s="652">
        <v>35</v>
      </c>
      <c r="C14" s="651">
        <v>22.6</v>
      </c>
      <c r="D14" s="651">
        <v>5.7428571428571429</v>
      </c>
      <c r="E14" s="651">
        <v>7.0571428571428569</v>
      </c>
      <c r="F14" s="651">
        <v>62.828571428571429</v>
      </c>
      <c r="G14" s="651">
        <v>35.4</v>
      </c>
      <c r="H14" s="651">
        <v>0.7533333333333333</v>
      </c>
      <c r="I14" s="651">
        <v>0.57428571428571429</v>
      </c>
      <c r="J14" s="651">
        <v>0.58809523809523812</v>
      </c>
      <c r="K14" s="651">
        <v>0.68076923076923079</v>
      </c>
    </row>
    <row r="15" spans="1:11">
      <c r="A15" s="654">
        <v>332</v>
      </c>
      <c r="B15" s="652">
        <v>33</v>
      </c>
      <c r="C15" s="651">
        <v>18.393939393939394</v>
      </c>
      <c r="D15" s="651">
        <v>3.6969696969696968</v>
      </c>
      <c r="E15" s="651">
        <v>4.7272727272727275</v>
      </c>
      <c r="F15" s="651">
        <v>56.454545454545453</v>
      </c>
      <c r="G15" s="651">
        <v>26.818181818181817</v>
      </c>
      <c r="H15" s="651">
        <v>0.61313131313131319</v>
      </c>
      <c r="I15" s="651">
        <v>0.36969696969696986</v>
      </c>
      <c r="J15" s="651">
        <v>0.39393939393939398</v>
      </c>
      <c r="K15" s="651">
        <v>0.51573426573426573</v>
      </c>
    </row>
    <row r="16" spans="1:11">
      <c r="A16" s="654">
        <v>761</v>
      </c>
      <c r="B16" s="652">
        <v>22</v>
      </c>
      <c r="C16" s="651">
        <v>18.454545454545453</v>
      </c>
      <c r="D16" s="651">
        <v>4.0909090909090908</v>
      </c>
      <c r="E16" s="651">
        <v>6.1818181818181817</v>
      </c>
      <c r="F16" s="651">
        <v>57.909090909090907</v>
      </c>
      <c r="G16" s="651">
        <v>28.727272727272727</v>
      </c>
      <c r="H16" s="651">
        <v>0.61515151515151523</v>
      </c>
      <c r="I16" s="651">
        <v>0.40909090909090912</v>
      </c>
      <c r="J16" s="651">
        <v>0.51515151515151514</v>
      </c>
      <c r="K16" s="651">
        <v>0.5524475524475525</v>
      </c>
    </row>
    <row r="17" spans="1:11">
      <c r="A17" s="654">
        <v>950</v>
      </c>
      <c r="B17" s="652">
        <v>32</v>
      </c>
      <c r="C17" s="651">
        <v>24.46875</v>
      </c>
      <c r="D17" s="651">
        <v>7.15625</v>
      </c>
      <c r="E17" s="651">
        <v>7.78125</v>
      </c>
      <c r="F17" s="651">
        <v>67.03125</v>
      </c>
      <c r="G17" s="651">
        <v>39.40625</v>
      </c>
      <c r="H17" s="651">
        <v>0.81562500000000004</v>
      </c>
      <c r="I17" s="651">
        <v>0.71562499999999996</v>
      </c>
      <c r="J17" s="651">
        <v>0.64843750000000011</v>
      </c>
      <c r="K17" s="651">
        <v>0.7578125</v>
      </c>
    </row>
    <row r="18" spans="1:11">
      <c r="A18" s="654">
        <v>1010</v>
      </c>
      <c r="B18" s="652">
        <v>46</v>
      </c>
      <c r="C18" s="651">
        <v>17.195652173913043</v>
      </c>
      <c r="D18" s="651">
        <v>4.2608695652173916</v>
      </c>
      <c r="E18" s="651">
        <v>5.3043478260869561</v>
      </c>
      <c r="F18" s="651">
        <v>56.326086956521742</v>
      </c>
      <c r="G18" s="651">
        <v>26.760869565217391</v>
      </c>
      <c r="H18" s="651">
        <v>0.57318840579710162</v>
      </c>
      <c r="I18" s="651">
        <v>0.42608695652173922</v>
      </c>
      <c r="J18" s="651">
        <v>0.44202898550724634</v>
      </c>
      <c r="K18" s="651">
        <v>0.51463210702341133</v>
      </c>
    </row>
    <row r="19" spans="1:11">
      <c r="A19" s="654">
        <v>1020</v>
      </c>
      <c r="B19" s="652">
        <v>1</v>
      </c>
      <c r="C19" s="651">
        <v>29</v>
      </c>
      <c r="D19" s="651">
        <v>7</v>
      </c>
      <c r="E19" s="651">
        <v>8</v>
      </c>
      <c r="F19" s="651">
        <v>70</v>
      </c>
      <c r="G19" s="651">
        <v>44</v>
      </c>
      <c r="H19" s="651">
        <v>0.96666666666666667</v>
      </c>
      <c r="I19" s="651">
        <v>0.7</v>
      </c>
      <c r="J19" s="651">
        <v>0.66666666666666663</v>
      </c>
      <c r="K19" s="651">
        <v>0.84615384615384615</v>
      </c>
    </row>
    <row r="20" spans="1:11">
      <c r="A20" s="654">
        <v>1121</v>
      </c>
      <c r="B20" s="652">
        <v>47</v>
      </c>
      <c r="C20" s="651">
        <v>21.063829787234042</v>
      </c>
      <c r="D20" s="651">
        <v>5.4042553191489358</v>
      </c>
      <c r="E20" s="651">
        <v>5.5744680851063828</v>
      </c>
      <c r="F20" s="651">
        <v>60.638297872340424</v>
      </c>
      <c r="G20" s="651">
        <v>32.042553191489361</v>
      </c>
      <c r="H20" s="651">
        <v>0.70212765957446799</v>
      </c>
      <c r="I20" s="651">
        <v>0.54042553191489362</v>
      </c>
      <c r="J20" s="651">
        <v>0.46453900709219847</v>
      </c>
      <c r="K20" s="651">
        <v>0.61620294599018</v>
      </c>
    </row>
    <row r="21" spans="1:11">
      <c r="A21" s="654">
        <v>1331</v>
      </c>
      <c r="B21" s="652">
        <v>89</v>
      </c>
      <c r="C21" s="651">
        <v>21.426966292134832</v>
      </c>
      <c r="D21" s="651">
        <v>5.4831460674157304</v>
      </c>
      <c r="E21" s="651">
        <v>6.5056179775280896</v>
      </c>
      <c r="F21" s="651">
        <v>61.561797752808985</v>
      </c>
      <c r="G21" s="651">
        <v>33.415730337078649</v>
      </c>
      <c r="H21" s="651">
        <v>0.71423220973782764</v>
      </c>
      <c r="I21" s="651">
        <v>0.54831460674157317</v>
      </c>
      <c r="J21" s="651">
        <v>0.54213483146067409</v>
      </c>
      <c r="K21" s="651">
        <v>0.64261019878997427</v>
      </c>
    </row>
    <row r="22" spans="1:11">
      <c r="A22" s="654">
        <v>1721</v>
      </c>
      <c r="B22" s="652">
        <v>61</v>
      </c>
      <c r="C22" s="651">
        <v>14.950819672131148</v>
      </c>
      <c r="D22" s="651">
        <v>3.180327868852459</v>
      </c>
      <c r="E22" s="651">
        <v>4.360655737704918</v>
      </c>
      <c r="F22" s="651">
        <v>52.377049180327866</v>
      </c>
      <c r="G22" s="651">
        <v>22.491803278688526</v>
      </c>
      <c r="H22" s="651">
        <v>0.49836065573770505</v>
      </c>
      <c r="I22" s="651">
        <v>0.31803278688524594</v>
      </c>
      <c r="J22" s="651">
        <v>0.36338797814207657</v>
      </c>
      <c r="K22" s="651">
        <v>0.43253467843631777</v>
      </c>
    </row>
    <row r="23" spans="1:11">
      <c r="A23" s="654">
        <v>2060</v>
      </c>
      <c r="B23" s="652">
        <v>1</v>
      </c>
      <c r="C23" s="651">
        <v>10</v>
      </c>
      <c r="D23" s="651">
        <v>5</v>
      </c>
      <c r="E23" s="651">
        <v>2</v>
      </c>
      <c r="F23" s="651">
        <v>46</v>
      </c>
      <c r="G23" s="651">
        <v>17</v>
      </c>
      <c r="H23" s="651">
        <v>0.33333333333333331</v>
      </c>
      <c r="I23" s="651">
        <v>0.5</v>
      </c>
      <c r="J23" s="651">
        <v>0.16666666666666666</v>
      </c>
      <c r="K23" s="651">
        <v>0.32692307692307693</v>
      </c>
    </row>
    <row r="24" spans="1:11">
      <c r="A24" s="654">
        <v>2701</v>
      </c>
      <c r="B24" s="652">
        <v>36</v>
      </c>
      <c r="C24" s="651">
        <v>19.416666666666668</v>
      </c>
      <c r="D24" s="651">
        <v>5.4444444444444446</v>
      </c>
      <c r="E24" s="651">
        <v>5.75</v>
      </c>
      <c r="F24" s="651">
        <v>59.444444444444443</v>
      </c>
      <c r="G24" s="651">
        <v>30.611111111111111</v>
      </c>
      <c r="H24" s="651">
        <v>0.64722222222222225</v>
      </c>
      <c r="I24" s="651">
        <v>0.54444444444444418</v>
      </c>
      <c r="J24" s="651">
        <v>0.47916666666666685</v>
      </c>
      <c r="K24" s="651">
        <v>0.58867521367521369</v>
      </c>
    </row>
    <row r="25" spans="1:11">
      <c r="A25" s="654">
        <v>2741</v>
      </c>
      <c r="B25" s="652">
        <v>95</v>
      </c>
      <c r="C25" s="651">
        <v>19.357894736842105</v>
      </c>
      <c r="D25" s="651">
        <v>4.7473684210526317</v>
      </c>
      <c r="E25" s="651">
        <v>5.8315789473684214</v>
      </c>
      <c r="F25" s="651">
        <v>58.547368421052632</v>
      </c>
      <c r="G25" s="651">
        <v>29.936842105263157</v>
      </c>
      <c r="H25" s="651">
        <v>0.64526315789473676</v>
      </c>
      <c r="I25" s="651">
        <v>0.47473684210526323</v>
      </c>
      <c r="J25" s="651">
        <v>0.48596491228070171</v>
      </c>
      <c r="K25" s="651">
        <v>0.57570850202429125</v>
      </c>
    </row>
    <row r="26" spans="1:11">
      <c r="A26" s="654">
        <v>2861</v>
      </c>
      <c r="B26" s="652">
        <v>13</v>
      </c>
      <c r="C26" s="651">
        <v>8.9230769230769234</v>
      </c>
      <c r="D26" s="651">
        <v>2.3076923076923075</v>
      </c>
      <c r="E26" s="651">
        <v>2.2307692307692308</v>
      </c>
      <c r="F26" s="651">
        <v>36.769230769230766</v>
      </c>
      <c r="G26" s="651">
        <v>13.461538461538462</v>
      </c>
      <c r="H26" s="651">
        <v>0.29743589743589743</v>
      </c>
      <c r="I26" s="651">
        <v>0.23076923076923081</v>
      </c>
      <c r="J26" s="651">
        <v>0.18589743589743585</v>
      </c>
      <c r="K26" s="651">
        <v>0.2588757396449704</v>
      </c>
    </row>
    <row r="27" spans="1:11">
      <c r="A27" s="654">
        <v>2881</v>
      </c>
      <c r="B27" s="652">
        <v>31</v>
      </c>
      <c r="C27" s="651">
        <v>20.451612903225808</v>
      </c>
      <c r="D27" s="651">
        <v>4.4838709677419351</v>
      </c>
      <c r="E27" s="651">
        <v>6.193548387096774</v>
      </c>
      <c r="F27" s="651">
        <v>59.451612903225808</v>
      </c>
      <c r="G27" s="651">
        <v>31.129032258064516</v>
      </c>
      <c r="H27" s="651">
        <v>0.6817204301075267</v>
      </c>
      <c r="I27" s="651">
        <v>0.44838709677419353</v>
      </c>
      <c r="J27" s="651">
        <v>0.5161290322580645</v>
      </c>
      <c r="K27" s="651">
        <v>0.59863523573200994</v>
      </c>
    </row>
    <row r="28" spans="1:11">
      <c r="A28" s="654">
        <v>2901</v>
      </c>
      <c r="B28" s="652">
        <v>22</v>
      </c>
      <c r="C28" s="651">
        <v>17.363636363636363</v>
      </c>
      <c r="D28" s="651">
        <v>5.0909090909090908</v>
      </c>
      <c r="E28" s="651">
        <v>4.7272727272727275</v>
      </c>
      <c r="F28" s="651">
        <v>55.863636363636367</v>
      </c>
      <c r="G28" s="651">
        <v>27.181818181818183</v>
      </c>
      <c r="H28" s="651">
        <v>0.57878787878787874</v>
      </c>
      <c r="I28" s="651">
        <v>0.50909090909090904</v>
      </c>
      <c r="J28" s="651">
        <v>0.39393939393939398</v>
      </c>
      <c r="K28" s="651">
        <v>0.52272727272727282</v>
      </c>
    </row>
    <row r="29" spans="1:11">
      <c r="A29" s="654">
        <v>2911</v>
      </c>
      <c r="B29" s="652">
        <v>56</v>
      </c>
      <c r="C29" s="651">
        <v>14.196428571428571</v>
      </c>
      <c r="D29" s="651">
        <v>2.7678571428571428</v>
      </c>
      <c r="E29" s="651">
        <v>4.3392857142857144</v>
      </c>
      <c r="F29" s="651">
        <v>50.785714285714285</v>
      </c>
      <c r="G29" s="651">
        <v>21.303571428571427</v>
      </c>
      <c r="H29" s="651">
        <v>0.4732142857142857</v>
      </c>
      <c r="I29" s="651">
        <v>0.27678571428571425</v>
      </c>
      <c r="J29" s="651">
        <v>0.36160714285714296</v>
      </c>
      <c r="K29" s="651">
        <v>0.40968406593406603</v>
      </c>
    </row>
    <row r="30" spans="1:11">
      <c r="A30" s="654">
        <v>3101</v>
      </c>
      <c r="B30" s="652">
        <v>107</v>
      </c>
      <c r="C30" s="651">
        <v>19.018691588785046</v>
      </c>
      <c r="D30" s="651">
        <v>5.1308411214953269</v>
      </c>
      <c r="E30" s="651">
        <v>5.6542056074766354</v>
      </c>
      <c r="F30" s="651">
        <v>58.560747663551403</v>
      </c>
      <c r="G30" s="651">
        <v>29.803738317757009</v>
      </c>
      <c r="H30" s="651">
        <v>0.63395638629283468</v>
      </c>
      <c r="I30" s="651">
        <v>0.51308411214953287</v>
      </c>
      <c r="J30" s="651">
        <v>0.47118380062305293</v>
      </c>
      <c r="K30" s="651">
        <v>0.57314881380301952</v>
      </c>
    </row>
    <row r="31" spans="1:11">
      <c r="A31" s="654">
        <v>3191</v>
      </c>
      <c r="B31" s="652">
        <v>54</v>
      </c>
      <c r="C31" s="651">
        <v>19.407407407407408</v>
      </c>
      <c r="D31" s="651">
        <v>4.7407407407407405</v>
      </c>
      <c r="E31" s="651">
        <v>5.2037037037037033</v>
      </c>
      <c r="F31" s="651">
        <v>58.148148148148145</v>
      </c>
      <c r="G31" s="651">
        <v>29.351851851851851</v>
      </c>
      <c r="H31" s="651">
        <v>0.64691358024691348</v>
      </c>
      <c r="I31" s="651">
        <v>0.47407407407407409</v>
      </c>
      <c r="J31" s="651">
        <v>0.43364197530864179</v>
      </c>
      <c r="K31" s="651">
        <v>0.56445868945868949</v>
      </c>
    </row>
    <row r="32" spans="1:11">
      <c r="A32" s="654">
        <v>3281</v>
      </c>
      <c r="B32" s="652">
        <v>100</v>
      </c>
      <c r="C32" s="651">
        <v>19.43</v>
      </c>
      <c r="D32" s="651">
        <v>4.67</v>
      </c>
      <c r="E32" s="651">
        <v>4.87</v>
      </c>
      <c r="F32" s="651">
        <v>58.12</v>
      </c>
      <c r="G32" s="651">
        <v>28.97</v>
      </c>
      <c r="H32" s="651">
        <v>0.64766666666666695</v>
      </c>
      <c r="I32" s="651">
        <v>0.4670000000000003</v>
      </c>
      <c r="J32" s="651">
        <v>0.40583333333333338</v>
      </c>
      <c r="K32" s="651">
        <v>0.55711538461538479</v>
      </c>
    </row>
    <row r="33" spans="1:11">
      <c r="A33" s="654">
        <v>3421</v>
      </c>
      <c r="B33" s="652">
        <v>21</v>
      </c>
      <c r="C33" s="651">
        <v>19.666666666666668</v>
      </c>
      <c r="D33" s="651">
        <v>5.5714285714285712</v>
      </c>
      <c r="E33" s="651">
        <v>6</v>
      </c>
      <c r="F33" s="651">
        <v>60.047619047619051</v>
      </c>
      <c r="G33" s="651">
        <v>31.238095238095237</v>
      </c>
      <c r="H33" s="651">
        <v>0.65555555555555534</v>
      </c>
      <c r="I33" s="651">
        <v>0.55714285714285716</v>
      </c>
      <c r="J33" s="651">
        <v>0.5</v>
      </c>
      <c r="K33" s="651">
        <v>0.60073260073260071</v>
      </c>
    </row>
    <row r="34" spans="1:11">
      <c r="A34" s="654">
        <v>3610</v>
      </c>
      <c r="B34" s="652">
        <v>75</v>
      </c>
      <c r="C34" s="651">
        <v>17.440000000000001</v>
      </c>
      <c r="D34" s="651">
        <v>3.9733333333333332</v>
      </c>
      <c r="E34" s="651">
        <v>4.706666666666667</v>
      </c>
      <c r="F34" s="651">
        <v>55.106666666666669</v>
      </c>
      <c r="G34" s="651">
        <v>26.12</v>
      </c>
      <c r="H34" s="651">
        <v>0.58133333333333326</v>
      </c>
      <c r="I34" s="651">
        <v>0.39733333333333332</v>
      </c>
      <c r="J34" s="651">
        <v>0.39222222222222231</v>
      </c>
      <c r="K34" s="651">
        <v>0.50230769230769212</v>
      </c>
    </row>
    <row r="35" spans="1:11">
      <c r="A35" s="654">
        <v>4691</v>
      </c>
      <c r="B35" s="652">
        <v>22</v>
      </c>
      <c r="C35" s="651">
        <v>24.181818181818183</v>
      </c>
      <c r="D35" s="651">
        <v>5.9545454545454541</v>
      </c>
      <c r="E35" s="651">
        <v>6.5909090909090908</v>
      </c>
      <c r="F35" s="651">
        <v>64.181818181818187</v>
      </c>
      <c r="G35" s="651">
        <v>36.727272727272727</v>
      </c>
      <c r="H35" s="651">
        <v>0.80606060606060626</v>
      </c>
      <c r="I35" s="651">
        <v>0.59545454545454557</v>
      </c>
      <c r="J35" s="651">
        <v>0.54924242424242431</v>
      </c>
      <c r="K35" s="651">
        <v>0.70629370629370625</v>
      </c>
    </row>
    <row r="36" spans="1:11">
      <c r="A36" s="654">
        <v>5003</v>
      </c>
      <c r="B36" s="652">
        <v>104</v>
      </c>
      <c r="C36" s="651">
        <v>12.663461538461538</v>
      </c>
      <c r="D36" s="651">
        <v>2.6538461538461537</v>
      </c>
      <c r="E36" s="651">
        <v>3.25</v>
      </c>
      <c r="F36" s="651">
        <v>48.17307692307692</v>
      </c>
      <c r="G36" s="651">
        <v>18.567307692307693</v>
      </c>
      <c r="H36" s="651">
        <v>0.42211538461538467</v>
      </c>
      <c r="I36" s="651">
        <v>0.26538461538461539</v>
      </c>
      <c r="J36" s="651">
        <v>0.27083333333333337</v>
      </c>
      <c r="K36" s="651">
        <v>0.35706360946745558</v>
      </c>
    </row>
    <row r="37" spans="1:11">
      <c r="A37" s="654">
        <v>5005</v>
      </c>
      <c r="B37" s="652">
        <v>24</v>
      </c>
      <c r="C37" s="651">
        <v>25.125</v>
      </c>
      <c r="D37" s="651">
        <v>6.708333333333333</v>
      </c>
      <c r="E37" s="651">
        <v>8.625</v>
      </c>
      <c r="F37" s="651">
        <v>67.5</v>
      </c>
      <c r="G37" s="651">
        <v>40.458333333333336</v>
      </c>
      <c r="H37" s="651">
        <v>0.83750000000000002</v>
      </c>
      <c r="I37" s="651">
        <v>0.67083333333333328</v>
      </c>
      <c r="J37" s="651">
        <v>0.71875</v>
      </c>
      <c r="K37" s="651">
        <v>0.77804487179487181</v>
      </c>
    </row>
    <row r="38" spans="1:11">
      <c r="A38" s="654">
        <v>5029</v>
      </c>
      <c r="B38" s="652">
        <v>24</v>
      </c>
      <c r="C38" s="651">
        <v>14.583333333333334</v>
      </c>
      <c r="D38" s="651">
        <v>3.0833333333333335</v>
      </c>
      <c r="E38" s="651">
        <v>3.1666666666666665</v>
      </c>
      <c r="F38" s="651">
        <v>50.625</v>
      </c>
      <c r="G38" s="651">
        <v>20.833333333333332</v>
      </c>
      <c r="H38" s="651">
        <v>0.4861111111111111</v>
      </c>
      <c r="I38" s="651">
        <v>0.30833333333333329</v>
      </c>
      <c r="J38" s="651">
        <v>0.2638888888888889</v>
      </c>
      <c r="K38" s="651">
        <v>0.40064102564102572</v>
      </c>
    </row>
    <row r="39" spans="1:11">
      <c r="A39" s="654">
        <v>5241</v>
      </c>
      <c r="B39" s="652">
        <v>28</v>
      </c>
      <c r="C39" s="651">
        <v>18.285714285714285</v>
      </c>
      <c r="D39" s="651">
        <v>4.8214285714285712</v>
      </c>
      <c r="E39" s="651">
        <v>4.5714285714285712</v>
      </c>
      <c r="F39" s="651">
        <v>57</v>
      </c>
      <c r="G39" s="651">
        <v>27.678571428571427</v>
      </c>
      <c r="H39" s="651">
        <v>0.60952380952380947</v>
      </c>
      <c r="I39" s="651">
        <v>0.48214285714285704</v>
      </c>
      <c r="J39" s="651">
        <v>0.38095238095238099</v>
      </c>
      <c r="K39" s="651">
        <v>0.53228021978021978</v>
      </c>
    </row>
    <row r="40" spans="1:11">
      <c r="A40" s="654">
        <v>5671</v>
      </c>
      <c r="B40" s="652">
        <v>22</v>
      </c>
      <c r="C40" s="651">
        <v>23.772727272727273</v>
      </c>
      <c r="D40" s="651">
        <v>6.0454545454545459</v>
      </c>
      <c r="E40" s="651">
        <v>7.9545454545454541</v>
      </c>
      <c r="F40" s="651">
        <v>65.13636363636364</v>
      </c>
      <c r="G40" s="651">
        <v>37.772727272727273</v>
      </c>
      <c r="H40" s="651">
        <v>0.79242424242424259</v>
      </c>
      <c r="I40" s="651">
        <v>0.60454545454545461</v>
      </c>
      <c r="J40" s="651">
        <v>0.66287878787878796</v>
      </c>
      <c r="K40" s="651">
        <v>0.72639860139860146</v>
      </c>
    </row>
    <row r="41" spans="1:11">
      <c r="A41" s="654">
        <v>5961</v>
      </c>
      <c r="B41" s="652">
        <v>54</v>
      </c>
      <c r="C41" s="651">
        <v>17.833333333333332</v>
      </c>
      <c r="D41" s="651">
        <v>4.0370370370370372</v>
      </c>
      <c r="E41" s="651">
        <v>4.7962962962962967</v>
      </c>
      <c r="F41" s="651">
        <v>56.129629629629626</v>
      </c>
      <c r="G41" s="651">
        <v>26.666666666666668</v>
      </c>
      <c r="H41" s="651">
        <v>0.59444444444444455</v>
      </c>
      <c r="I41" s="651">
        <v>0.40370370370370379</v>
      </c>
      <c r="J41" s="651">
        <v>0.39969135802469136</v>
      </c>
      <c r="K41" s="651">
        <v>0.51282051282051289</v>
      </c>
    </row>
    <row r="42" spans="1:11">
      <c r="A42" s="654">
        <v>6001</v>
      </c>
      <c r="B42" s="652">
        <v>389</v>
      </c>
      <c r="C42" s="651">
        <v>18.956298200514137</v>
      </c>
      <c r="D42" s="651">
        <v>4.2930591259640103</v>
      </c>
      <c r="E42" s="651">
        <v>5.4267352185089974</v>
      </c>
      <c r="F42" s="651">
        <v>57.483290488431876</v>
      </c>
      <c r="G42" s="651">
        <v>28.676092544987146</v>
      </c>
      <c r="H42" s="651">
        <v>0.63187660668380463</v>
      </c>
      <c r="I42" s="651">
        <v>0.42930591259640127</v>
      </c>
      <c r="J42" s="651">
        <v>0.45222793487574986</v>
      </c>
      <c r="K42" s="651">
        <v>0.55146331817282934</v>
      </c>
    </row>
    <row r="43" spans="1:11">
      <c r="A43" s="654">
        <v>6004</v>
      </c>
      <c r="B43" s="652">
        <v>27</v>
      </c>
      <c r="C43" s="651">
        <v>14.62962962962963</v>
      </c>
      <c r="D43" s="651">
        <v>2.4074074074074074</v>
      </c>
      <c r="E43" s="651">
        <v>3.8148148148148149</v>
      </c>
      <c r="F43" s="651">
        <v>51.592592592592595</v>
      </c>
      <c r="G43" s="651">
        <v>20.851851851851851</v>
      </c>
      <c r="H43" s="651">
        <v>0.48765432098765432</v>
      </c>
      <c r="I43" s="651">
        <v>0.2407407407407407</v>
      </c>
      <c r="J43" s="651">
        <v>0.31790123456790126</v>
      </c>
      <c r="K43" s="651">
        <v>0.40099715099715094</v>
      </c>
    </row>
    <row r="44" spans="1:11">
      <c r="A44" s="654">
        <v>6006</v>
      </c>
      <c r="B44" s="652">
        <v>90</v>
      </c>
      <c r="C44" s="651">
        <v>18.933333333333334</v>
      </c>
      <c r="D44" s="651">
        <v>5.4777777777777779</v>
      </c>
      <c r="E44" s="651">
        <v>5.9333333333333336</v>
      </c>
      <c r="F44" s="651">
        <v>59.011111111111113</v>
      </c>
      <c r="G44" s="651">
        <v>30.344444444444445</v>
      </c>
      <c r="H44" s="651">
        <v>0.63111111111111085</v>
      </c>
      <c r="I44" s="651">
        <v>0.54777777777777759</v>
      </c>
      <c r="J44" s="651">
        <v>0.49444444444444452</v>
      </c>
      <c r="K44" s="651">
        <v>0.58354700854700858</v>
      </c>
    </row>
    <row r="45" spans="1:11">
      <c r="A45" s="654">
        <v>6009</v>
      </c>
      <c r="B45" s="652">
        <v>20</v>
      </c>
      <c r="C45" s="651">
        <v>16.45</v>
      </c>
      <c r="D45" s="651">
        <v>3.05</v>
      </c>
      <c r="E45" s="651">
        <v>4.6500000000000004</v>
      </c>
      <c r="F45" s="651">
        <v>53.65</v>
      </c>
      <c r="G45" s="651">
        <v>24.15</v>
      </c>
      <c r="H45" s="651">
        <v>0.54833333333333323</v>
      </c>
      <c r="I45" s="651">
        <v>0.30500000000000005</v>
      </c>
      <c r="J45" s="651">
        <v>0.38750000000000001</v>
      </c>
      <c r="K45" s="651">
        <v>0.46442307692307694</v>
      </c>
    </row>
    <row r="46" spans="1:11">
      <c r="A46" s="654">
        <v>6010</v>
      </c>
      <c r="B46" s="652">
        <v>28</v>
      </c>
      <c r="C46" s="651">
        <v>13.392857142857142</v>
      </c>
      <c r="D46" s="651">
        <v>3.3571428571428572</v>
      </c>
      <c r="E46" s="651">
        <v>4.1785714285714288</v>
      </c>
      <c r="F46" s="651">
        <v>50.785714285714285</v>
      </c>
      <c r="G46" s="651">
        <v>20.928571428571427</v>
      </c>
      <c r="H46" s="651">
        <v>0.44642857142857145</v>
      </c>
      <c r="I46" s="651">
        <v>0.33571428571428558</v>
      </c>
      <c r="J46" s="651">
        <v>0.34821428571428575</v>
      </c>
      <c r="K46" s="651">
        <v>0.40247252747252749</v>
      </c>
    </row>
    <row r="47" spans="1:11">
      <c r="A47" s="654">
        <v>6011</v>
      </c>
      <c r="B47" s="652">
        <v>32</v>
      </c>
      <c r="C47" s="651">
        <v>11.96875</v>
      </c>
      <c r="D47" s="651">
        <v>2.625</v>
      </c>
      <c r="E47" s="651">
        <v>2.96875</v>
      </c>
      <c r="F47" s="651">
        <v>47.625</v>
      </c>
      <c r="G47" s="651">
        <v>17.5625</v>
      </c>
      <c r="H47" s="651">
        <v>0.39895833333333347</v>
      </c>
      <c r="I47" s="651">
        <v>0.26249999999999996</v>
      </c>
      <c r="J47" s="651">
        <v>0.24739583333333334</v>
      </c>
      <c r="K47" s="651">
        <v>0.33774038461538458</v>
      </c>
    </row>
    <row r="48" spans="1:11">
      <c r="A48" s="654">
        <v>6012</v>
      </c>
      <c r="B48" s="652">
        <v>158</v>
      </c>
      <c r="C48" s="651">
        <v>20.575949367088608</v>
      </c>
      <c r="D48" s="651">
        <v>4.7341772151898738</v>
      </c>
      <c r="E48" s="651">
        <v>5.5886075949367084</v>
      </c>
      <c r="F48" s="651">
        <v>59.310126582278478</v>
      </c>
      <c r="G48" s="651">
        <v>30.898734177215189</v>
      </c>
      <c r="H48" s="651">
        <v>0.68586497890295317</v>
      </c>
      <c r="I48" s="651">
        <v>0.47341772151898748</v>
      </c>
      <c r="J48" s="651">
        <v>0.46571729957805924</v>
      </c>
      <c r="K48" s="651">
        <v>0.59420642648490718</v>
      </c>
    </row>
    <row r="49" spans="1:11">
      <c r="A49" s="654">
        <v>6020</v>
      </c>
      <c r="B49" s="652">
        <v>85</v>
      </c>
      <c r="C49" s="651">
        <v>14.4</v>
      </c>
      <c r="D49" s="651">
        <v>2.7882352941176469</v>
      </c>
      <c r="E49" s="651">
        <v>3.2117647058823531</v>
      </c>
      <c r="F49" s="651">
        <v>49.364705882352943</v>
      </c>
      <c r="G49" s="651">
        <v>20.399999999999999</v>
      </c>
      <c r="H49" s="651">
        <v>0.48000000000000015</v>
      </c>
      <c r="I49" s="651">
        <v>0.2788235294117648</v>
      </c>
      <c r="J49" s="651">
        <v>0.26764705882352946</v>
      </c>
      <c r="K49" s="651">
        <v>0.39230769230769247</v>
      </c>
    </row>
    <row r="50" spans="1:11">
      <c r="A50" s="654">
        <v>6021</v>
      </c>
      <c r="B50" s="652">
        <v>136</v>
      </c>
      <c r="C50" s="651">
        <v>22.286764705882351</v>
      </c>
      <c r="D50" s="651">
        <v>6.8161764705882355</v>
      </c>
      <c r="E50" s="651">
        <v>7.3382352941176467</v>
      </c>
      <c r="F50" s="651">
        <v>64.036764705882348</v>
      </c>
      <c r="G50" s="651">
        <v>36.441176470588232</v>
      </c>
      <c r="H50" s="651">
        <v>0.74289215686274479</v>
      </c>
      <c r="I50" s="651">
        <v>0.68161764705882344</v>
      </c>
      <c r="J50" s="651">
        <v>0.61151960784313752</v>
      </c>
      <c r="K50" s="651">
        <v>0.70079185520361986</v>
      </c>
    </row>
    <row r="51" spans="1:11">
      <c r="A51" s="654">
        <v>6022</v>
      </c>
      <c r="B51" s="652">
        <v>120</v>
      </c>
      <c r="C51" s="651">
        <v>16.891666666666666</v>
      </c>
      <c r="D51" s="651">
        <v>3.7416666666666667</v>
      </c>
      <c r="E51" s="651">
        <v>4.0999999999999996</v>
      </c>
      <c r="F51" s="651">
        <v>54.091666666666669</v>
      </c>
      <c r="G51" s="651">
        <v>24.733333333333334</v>
      </c>
      <c r="H51" s="651">
        <v>0.56305555555555564</v>
      </c>
      <c r="I51" s="651">
        <v>0.37416666666666659</v>
      </c>
      <c r="J51" s="651">
        <v>0.34166666666666662</v>
      </c>
      <c r="K51" s="651">
        <v>0.47564102564102573</v>
      </c>
    </row>
    <row r="52" spans="1:11">
      <c r="A52" s="654">
        <v>6023</v>
      </c>
      <c r="B52" s="652">
        <v>41</v>
      </c>
      <c r="C52" s="651">
        <v>14.487804878048781</v>
      </c>
      <c r="D52" s="651">
        <v>3.3414634146341462</v>
      </c>
      <c r="E52" s="651">
        <v>3.7804878048780486</v>
      </c>
      <c r="F52" s="651">
        <v>51.512195121951223</v>
      </c>
      <c r="G52" s="651">
        <v>21.609756097560975</v>
      </c>
      <c r="H52" s="651">
        <v>0.48292682926829261</v>
      </c>
      <c r="I52" s="651">
        <v>0.3341463414634146</v>
      </c>
      <c r="J52" s="651">
        <v>0.31504065040650392</v>
      </c>
      <c r="K52" s="651">
        <v>0.41557223264540333</v>
      </c>
    </row>
    <row r="53" spans="1:11">
      <c r="A53" s="654">
        <v>6028</v>
      </c>
      <c r="B53" s="652">
        <v>27</v>
      </c>
      <c r="C53" s="651">
        <v>16.296296296296298</v>
      </c>
      <c r="D53" s="651">
        <v>3.3333333333333335</v>
      </c>
      <c r="E53" s="651">
        <v>4.4074074074074074</v>
      </c>
      <c r="F53" s="651">
        <v>53.703703703703702</v>
      </c>
      <c r="G53" s="651">
        <v>24.037037037037038</v>
      </c>
      <c r="H53" s="651">
        <v>0.54320987654320996</v>
      </c>
      <c r="I53" s="651">
        <v>0.33333333333333331</v>
      </c>
      <c r="J53" s="651">
        <v>0.36728395061728386</v>
      </c>
      <c r="K53" s="651">
        <v>0.4622507122507124</v>
      </c>
    </row>
    <row r="54" spans="1:11">
      <c r="A54" s="654">
        <v>6030</v>
      </c>
      <c r="B54" s="652">
        <v>93</v>
      </c>
      <c r="C54" s="651">
        <v>17.989247311827956</v>
      </c>
      <c r="D54" s="651">
        <v>3.752688172043011</v>
      </c>
      <c r="E54" s="651">
        <v>4.258064516129032</v>
      </c>
      <c r="F54" s="651">
        <v>55.623655913978496</v>
      </c>
      <c r="G54" s="651">
        <v>26</v>
      </c>
      <c r="H54" s="651">
        <v>0.59964157706093213</v>
      </c>
      <c r="I54" s="651">
        <v>0.37526881720430089</v>
      </c>
      <c r="J54" s="651">
        <v>0.35483870967741926</v>
      </c>
      <c r="K54" s="651">
        <v>0.50000000000000011</v>
      </c>
    </row>
    <row r="55" spans="1:11">
      <c r="A55" s="654">
        <v>6031</v>
      </c>
      <c r="B55" s="652">
        <v>50</v>
      </c>
      <c r="C55" s="651">
        <v>12.88</v>
      </c>
      <c r="D55" s="651">
        <v>2.34</v>
      </c>
      <c r="E55" s="651">
        <v>3.18</v>
      </c>
      <c r="F55" s="651">
        <v>48.44</v>
      </c>
      <c r="G55" s="651">
        <v>18.399999999999999</v>
      </c>
      <c r="H55" s="651">
        <v>0.42933333333333346</v>
      </c>
      <c r="I55" s="651">
        <v>0.23399999999999985</v>
      </c>
      <c r="J55" s="651">
        <v>0.26500000000000007</v>
      </c>
      <c r="K55" s="651">
        <v>0.35384615384615381</v>
      </c>
    </row>
    <row r="56" spans="1:11">
      <c r="A56" s="654">
        <v>6033</v>
      </c>
      <c r="B56" s="652">
        <v>58</v>
      </c>
      <c r="C56" s="651">
        <v>16.568965517241381</v>
      </c>
      <c r="D56" s="651">
        <v>4</v>
      </c>
      <c r="E56" s="651">
        <v>4.568965517241379</v>
      </c>
      <c r="F56" s="651">
        <v>54.758620689655174</v>
      </c>
      <c r="G56" s="651">
        <v>25.137931034482758</v>
      </c>
      <c r="H56" s="651">
        <v>0.55229885057471262</v>
      </c>
      <c r="I56" s="651">
        <v>0.39999999999999991</v>
      </c>
      <c r="J56" s="651">
        <v>0.38074712643678166</v>
      </c>
      <c r="K56" s="651">
        <v>0.48342175066313009</v>
      </c>
    </row>
    <row r="57" spans="1:11">
      <c r="A57" s="654">
        <v>6040</v>
      </c>
      <c r="B57" s="652">
        <v>65</v>
      </c>
      <c r="C57" s="651">
        <v>19.507692307692309</v>
      </c>
      <c r="D57" s="651">
        <v>4.7692307692307692</v>
      </c>
      <c r="E57" s="651">
        <v>5.523076923076923</v>
      </c>
      <c r="F57" s="651">
        <v>58.292307692307695</v>
      </c>
      <c r="G57" s="651">
        <v>29.8</v>
      </c>
      <c r="H57" s="651">
        <v>0.65025641025641001</v>
      </c>
      <c r="I57" s="651">
        <v>0.47692307692307695</v>
      </c>
      <c r="J57" s="651">
        <v>0.46025641025641023</v>
      </c>
      <c r="K57" s="651">
        <v>0.57307692307692293</v>
      </c>
    </row>
    <row r="58" spans="1:11">
      <c r="A58" s="654">
        <v>6041</v>
      </c>
      <c r="B58" s="652">
        <v>35</v>
      </c>
      <c r="C58" s="651">
        <v>19.171428571428571</v>
      </c>
      <c r="D58" s="651">
        <v>4.6571428571428575</v>
      </c>
      <c r="E58" s="651">
        <v>4.628571428571429</v>
      </c>
      <c r="F58" s="651">
        <v>57.714285714285715</v>
      </c>
      <c r="G58" s="651">
        <v>28.457142857142856</v>
      </c>
      <c r="H58" s="651">
        <v>0.63904761904761909</v>
      </c>
      <c r="I58" s="651">
        <v>0.46571428571428586</v>
      </c>
      <c r="J58" s="651">
        <v>0.38571428571428579</v>
      </c>
      <c r="K58" s="651">
        <v>0.5472527472527472</v>
      </c>
    </row>
    <row r="59" spans="1:11">
      <c r="A59" s="654">
        <v>6042</v>
      </c>
      <c r="B59" s="652">
        <v>9</v>
      </c>
      <c r="C59" s="651">
        <v>20.777777777777779</v>
      </c>
      <c r="D59" s="651">
        <v>6.666666666666667</v>
      </c>
      <c r="E59" s="651">
        <v>7.1111111111111107</v>
      </c>
      <c r="F59" s="651">
        <v>61.222222222222221</v>
      </c>
      <c r="G59" s="651">
        <v>34.555555555555557</v>
      </c>
      <c r="H59" s="651">
        <v>0.69259259259259265</v>
      </c>
      <c r="I59" s="651">
        <v>0.66666666666666674</v>
      </c>
      <c r="J59" s="651">
        <v>0.59259259259259267</v>
      </c>
      <c r="K59" s="651">
        <v>0.66452991452991439</v>
      </c>
    </row>
    <row r="60" spans="1:11">
      <c r="A60" s="654">
        <v>6045</v>
      </c>
      <c r="B60" s="652">
        <v>14</v>
      </c>
      <c r="C60" s="651">
        <v>20.857142857142858</v>
      </c>
      <c r="D60" s="651">
        <v>4.2857142857142856</v>
      </c>
      <c r="E60" s="651">
        <v>4.7142857142857144</v>
      </c>
      <c r="F60" s="651">
        <v>58.714285714285715</v>
      </c>
      <c r="G60" s="651">
        <v>29.857142857142858</v>
      </c>
      <c r="H60" s="651">
        <v>0.69523809523809521</v>
      </c>
      <c r="I60" s="651">
        <v>0.42857142857142849</v>
      </c>
      <c r="J60" s="651">
        <v>0.3928571428571429</v>
      </c>
      <c r="K60" s="651">
        <v>0.57417582417582402</v>
      </c>
    </row>
    <row r="61" spans="1:11">
      <c r="A61" s="654">
        <v>6048</v>
      </c>
      <c r="B61" s="652">
        <v>28</v>
      </c>
      <c r="C61" s="651">
        <v>12.214285714285714</v>
      </c>
      <c r="D61" s="651">
        <v>3.4642857142857144</v>
      </c>
      <c r="E61" s="651">
        <v>3.1071428571428572</v>
      </c>
      <c r="F61" s="651">
        <v>47.285714285714285</v>
      </c>
      <c r="G61" s="651">
        <v>18.785714285714285</v>
      </c>
      <c r="H61" s="651">
        <v>0.4071428571428572</v>
      </c>
      <c r="I61" s="651">
        <v>0.34642857142857153</v>
      </c>
      <c r="J61" s="651">
        <v>0.25892857142857145</v>
      </c>
      <c r="K61" s="651">
        <v>0.36126373626373631</v>
      </c>
    </row>
    <row r="62" spans="1:11">
      <c r="A62" s="654">
        <v>6049</v>
      </c>
      <c r="B62" s="652">
        <v>8</v>
      </c>
      <c r="C62" s="651">
        <v>15.5</v>
      </c>
      <c r="D62" s="651">
        <v>4.5</v>
      </c>
      <c r="E62" s="651">
        <v>3.875</v>
      </c>
      <c r="F62" s="651">
        <v>53.875</v>
      </c>
      <c r="G62" s="651">
        <v>23.875</v>
      </c>
      <c r="H62" s="651">
        <v>0.51666666666666661</v>
      </c>
      <c r="I62" s="651">
        <v>0.45</v>
      </c>
      <c r="J62" s="651">
        <v>0.32291666666666663</v>
      </c>
      <c r="K62" s="651">
        <v>0.45913461538461542</v>
      </c>
    </row>
    <row r="63" spans="1:11">
      <c r="A63" s="654">
        <v>6051</v>
      </c>
      <c r="B63" s="652">
        <v>37</v>
      </c>
      <c r="C63" s="651">
        <v>13.54054054054054</v>
      </c>
      <c r="D63" s="651">
        <v>2.4054054054054053</v>
      </c>
      <c r="E63" s="651">
        <v>3.5675675675675675</v>
      </c>
      <c r="F63" s="651">
        <v>48.108108108108105</v>
      </c>
      <c r="G63" s="651">
        <v>19.513513513513512</v>
      </c>
      <c r="H63" s="651">
        <v>0.45135135135135135</v>
      </c>
      <c r="I63" s="651">
        <v>0.24054054054054061</v>
      </c>
      <c r="J63" s="651">
        <v>0.29729729729729737</v>
      </c>
      <c r="K63" s="651">
        <v>0.37525987525987531</v>
      </c>
    </row>
    <row r="64" spans="1:11">
      <c r="A64" s="654">
        <v>6052</v>
      </c>
      <c r="B64" s="652">
        <v>180</v>
      </c>
      <c r="C64" s="651">
        <v>14.405555555555555</v>
      </c>
      <c r="D64" s="651">
        <v>3.6388888888888888</v>
      </c>
      <c r="E64" s="651">
        <v>4.1333333333333337</v>
      </c>
      <c r="F64" s="651">
        <v>51.68888888888889</v>
      </c>
      <c r="G64" s="651">
        <v>22.177777777777777</v>
      </c>
      <c r="H64" s="651">
        <v>0.48018518518518544</v>
      </c>
      <c r="I64" s="651">
        <v>0.36388888888888882</v>
      </c>
      <c r="J64" s="651">
        <v>0.34444444444444444</v>
      </c>
      <c r="K64" s="651">
        <v>0.42649572649572653</v>
      </c>
    </row>
    <row r="65" spans="1:11">
      <c r="A65" s="654">
        <v>6060</v>
      </c>
      <c r="B65" s="652">
        <v>46</v>
      </c>
      <c r="C65" s="651">
        <v>19.108695652173914</v>
      </c>
      <c r="D65" s="651">
        <v>4.2608695652173916</v>
      </c>
      <c r="E65" s="651">
        <v>5.1086956521739131</v>
      </c>
      <c r="F65" s="651">
        <v>57.760869565217391</v>
      </c>
      <c r="G65" s="651">
        <v>28.478260869565219</v>
      </c>
      <c r="H65" s="651">
        <v>0.63695652173913042</v>
      </c>
      <c r="I65" s="651">
        <v>0.42608695652173906</v>
      </c>
      <c r="J65" s="651">
        <v>0.42572463768115937</v>
      </c>
      <c r="K65" s="651">
        <v>0.54765886287625409</v>
      </c>
    </row>
    <row r="66" spans="1:11">
      <c r="A66" s="654">
        <v>6061</v>
      </c>
      <c r="B66" s="652">
        <v>40</v>
      </c>
      <c r="C66" s="651">
        <v>13.35</v>
      </c>
      <c r="D66" s="651">
        <v>2.95</v>
      </c>
      <c r="E66" s="651">
        <v>3.5750000000000002</v>
      </c>
      <c r="F66" s="651">
        <v>48.95</v>
      </c>
      <c r="G66" s="651">
        <v>19.875</v>
      </c>
      <c r="H66" s="651">
        <v>0.44499999999999995</v>
      </c>
      <c r="I66" s="651">
        <v>0.29499999999999982</v>
      </c>
      <c r="J66" s="651">
        <v>0.29791666666666655</v>
      </c>
      <c r="K66" s="651">
        <v>0.38221153846153855</v>
      </c>
    </row>
    <row r="67" spans="1:11">
      <c r="A67" s="654">
        <v>6070</v>
      </c>
      <c r="B67" s="652">
        <v>25</v>
      </c>
      <c r="C67" s="651">
        <v>17.760000000000002</v>
      </c>
      <c r="D67" s="651">
        <v>4.24</v>
      </c>
      <c r="E67" s="651">
        <v>5.4</v>
      </c>
      <c r="F67" s="651">
        <v>56.4</v>
      </c>
      <c r="G67" s="651">
        <v>27.4</v>
      </c>
      <c r="H67" s="651">
        <v>0.59199999999999986</v>
      </c>
      <c r="I67" s="651">
        <v>0.42400000000000004</v>
      </c>
      <c r="J67" s="651">
        <v>0.45</v>
      </c>
      <c r="K67" s="651">
        <v>0.52692307692307683</v>
      </c>
    </row>
    <row r="68" spans="1:11">
      <c r="A68" s="654">
        <v>6071</v>
      </c>
      <c r="B68" s="652">
        <v>336</v>
      </c>
      <c r="C68" s="651">
        <v>21.080357142857142</v>
      </c>
      <c r="D68" s="651">
        <v>5.2738095238095237</v>
      </c>
      <c r="E68" s="651">
        <v>6.5059523809523814</v>
      </c>
      <c r="F68" s="651">
        <v>60.9375</v>
      </c>
      <c r="G68" s="651">
        <v>32.860119047619051</v>
      </c>
      <c r="H68" s="651">
        <v>0.70267857142857171</v>
      </c>
      <c r="I68" s="651">
        <v>0.52738095238095195</v>
      </c>
      <c r="J68" s="651">
        <v>0.54216269841269848</v>
      </c>
      <c r="K68" s="651">
        <v>0.63192536630036622</v>
      </c>
    </row>
    <row r="69" spans="1:11">
      <c r="A69" s="654">
        <v>6081</v>
      </c>
      <c r="B69" s="652">
        <v>23</v>
      </c>
      <c r="C69" s="651">
        <v>22.086956521739129</v>
      </c>
      <c r="D69" s="651">
        <v>6</v>
      </c>
      <c r="E69" s="651">
        <v>7.6521739130434785</v>
      </c>
      <c r="F69" s="651">
        <v>63.347826086956523</v>
      </c>
      <c r="G69" s="651">
        <v>35.739130434782609</v>
      </c>
      <c r="H69" s="651">
        <v>0.73623188405797069</v>
      </c>
      <c r="I69" s="651">
        <v>0.6</v>
      </c>
      <c r="J69" s="651">
        <v>0.63768115942028991</v>
      </c>
      <c r="K69" s="651">
        <v>0.68729096989966554</v>
      </c>
    </row>
    <row r="70" spans="1:11">
      <c r="A70" s="654">
        <v>6091</v>
      </c>
      <c r="B70" s="652">
        <v>62</v>
      </c>
      <c r="C70" s="651">
        <v>12.435483870967742</v>
      </c>
      <c r="D70" s="651">
        <v>2.3870967741935485</v>
      </c>
      <c r="E70" s="651">
        <v>3.5</v>
      </c>
      <c r="F70" s="651">
        <v>47.483870967741936</v>
      </c>
      <c r="G70" s="651">
        <v>18.322580645161292</v>
      </c>
      <c r="H70" s="651">
        <v>0.41451612903225799</v>
      </c>
      <c r="I70" s="651">
        <v>0.23870967741935484</v>
      </c>
      <c r="J70" s="651">
        <v>0.29166666666666669</v>
      </c>
      <c r="K70" s="651">
        <v>0.35235732009925563</v>
      </c>
    </row>
    <row r="71" spans="1:11">
      <c r="A71" s="654">
        <v>6111</v>
      </c>
      <c r="B71" s="652">
        <v>95</v>
      </c>
      <c r="C71" s="651">
        <v>13.789473684210526</v>
      </c>
      <c r="D71" s="651">
        <v>3.263157894736842</v>
      </c>
      <c r="E71" s="651">
        <v>3.8947368421052633</v>
      </c>
      <c r="F71" s="651">
        <v>50.515789473684208</v>
      </c>
      <c r="G71" s="651">
        <v>20.94736842105263</v>
      </c>
      <c r="H71" s="651">
        <v>0.45964912280701758</v>
      </c>
      <c r="I71" s="651">
        <v>0.32631578947368428</v>
      </c>
      <c r="J71" s="651">
        <v>0.32456140350877194</v>
      </c>
      <c r="K71" s="651">
        <v>0.40283400809716596</v>
      </c>
    </row>
    <row r="72" spans="1:11">
      <c r="A72" s="654">
        <v>6121</v>
      </c>
      <c r="B72" s="652">
        <v>22</v>
      </c>
      <c r="C72" s="651">
        <v>18.318181818181817</v>
      </c>
      <c r="D72" s="651">
        <v>4.2272727272727275</v>
      </c>
      <c r="E72" s="651">
        <v>4.7272727272727275</v>
      </c>
      <c r="F72" s="651">
        <v>56.590909090909093</v>
      </c>
      <c r="G72" s="651">
        <v>27.272727272727273</v>
      </c>
      <c r="H72" s="651">
        <v>0.6106060606060606</v>
      </c>
      <c r="I72" s="651">
        <v>0.42272727272727262</v>
      </c>
      <c r="J72" s="651">
        <v>0.39393939393939409</v>
      </c>
      <c r="K72" s="651">
        <v>0.52447552447552448</v>
      </c>
    </row>
    <row r="73" spans="1:11">
      <c r="A73" s="654">
        <v>6131</v>
      </c>
      <c r="B73" s="652">
        <v>35</v>
      </c>
      <c r="C73" s="651">
        <v>16.600000000000001</v>
      </c>
      <c r="D73" s="651">
        <v>3.8571428571428572</v>
      </c>
      <c r="E73" s="651">
        <v>4.8571428571428568</v>
      </c>
      <c r="F73" s="651">
        <v>54.25714285714286</v>
      </c>
      <c r="G73" s="651">
        <v>25.314285714285713</v>
      </c>
      <c r="H73" s="651">
        <v>0.55333333333333334</v>
      </c>
      <c r="I73" s="651">
        <v>0.38571428571428573</v>
      </c>
      <c r="J73" s="651">
        <v>0.40476190476190482</v>
      </c>
      <c r="K73" s="651">
        <v>0.48681318681318675</v>
      </c>
    </row>
    <row r="74" spans="1:11">
      <c r="A74" s="654">
        <v>6141</v>
      </c>
      <c r="B74" s="652">
        <v>57</v>
      </c>
      <c r="C74" s="651">
        <v>11.473684210526315</v>
      </c>
      <c r="D74" s="651">
        <v>2.3684210526315788</v>
      </c>
      <c r="E74" s="651">
        <v>3.1403508771929824</v>
      </c>
      <c r="F74" s="651">
        <v>46.807017543859651</v>
      </c>
      <c r="G74" s="651">
        <v>16.982456140350877</v>
      </c>
      <c r="H74" s="651">
        <v>0.38245614035087699</v>
      </c>
      <c r="I74" s="651">
        <v>0.23684210526315783</v>
      </c>
      <c r="J74" s="651">
        <v>0.26169590643274854</v>
      </c>
      <c r="K74" s="651">
        <v>0.32658569500674761</v>
      </c>
    </row>
    <row r="75" spans="1:11">
      <c r="A75" s="654">
        <v>6151</v>
      </c>
      <c r="B75" s="652">
        <v>123</v>
      </c>
      <c r="C75" s="651">
        <v>20.357723577235774</v>
      </c>
      <c r="D75" s="651">
        <v>4.8699186991869921</v>
      </c>
      <c r="E75" s="651">
        <v>6.1219512195121952</v>
      </c>
      <c r="F75" s="651">
        <v>59.487804878048777</v>
      </c>
      <c r="G75" s="651">
        <v>31.349593495934958</v>
      </c>
      <c r="H75" s="651">
        <v>0.67859078590785904</v>
      </c>
      <c r="I75" s="651">
        <v>0.48699186991869914</v>
      </c>
      <c r="J75" s="651">
        <v>0.51016260162601634</v>
      </c>
      <c r="K75" s="651">
        <v>0.60287679799874927</v>
      </c>
    </row>
    <row r="76" spans="1:11">
      <c r="A76" s="654">
        <v>6161</v>
      </c>
      <c r="B76" s="652">
        <v>68</v>
      </c>
      <c r="C76" s="651">
        <v>13.970588235294118</v>
      </c>
      <c r="D76" s="651">
        <v>2.6911764705882355</v>
      </c>
      <c r="E76" s="651">
        <v>4</v>
      </c>
      <c r="F76" s="651">
        <v>49.838235294117645</v>
      </c>
      <c r="G76" s="651">
        <v>20.661764705882351</v>
      </c>
      <c r="H76" s="651">
        <v>0.46568627450980388</v>
      </c>
      <c r="I76" s="651">
        <v>0.26911764705882357</v>
      </c>
      <c r="J76" s="651">
        <v>0.33333333333333337</v>
      </c>
      <c r="K76" s="651">
        <v>0.39734162895927605</v>
      </c>
    </row>
    <row r="77" spans="1:11">
      <c r="A77" s="654">
        <v>6171</v>
      </c>
      <c r="B77" s="652">
        <v>106</v>
      </c>
      <c r="C77" s="651">
        <v>18.358490566037737</v>
      </c>
      <c r="D77" s="651">
        <v>4.4056603773584904</v>
      </c>
      <c r="E77" s="651">
        <v>5.6415094339622645</v>
      </c>
      <c r="F77" s="651">
        <v>57.056603773584904</v>
      </c>
      <c r="G77" s="651">
        <v>28.40566037735849</v>
      </c>
      <c r="H77" s="651">
        <v>0.6119496855345915</v>
      </c>
      <c r="I77" s="651">
        <v>0.4405660377358489</v>
      </c>
      <c r="J77" s="651">
        <v>0.47012578616352202</v>
      </c>
      <c r="K77" s="651">
        <v>0.5462626995645864</v>
      </c>
    </row>
    <row r="78" spans="1:11">
      <c r="A78" s="654">
        <v>6211</v>
      </c>
      <c r="B78" s="652">
        <v>132</v>
      </c>
      <c r="C78" s="651">
        <v>18.454545454545453</v>
      </c>
      <c r="D78" s="651">
        <v>5.0303030303030303</v>
      </c>
      <c r="E78" s="651">
        <v>5.2954545454545459</v>
      </c>
      <c r="F78" s="651">
        <v>57.939393939393938</v>
      </c>
      <c r="G78" s="651">
        <v>28.780303030303031</v>
      </c>
      <c r="H78" s="651">
        <v>0.61515151515151523</v>
      </c>
      <c r="I78" s="651">
        <v>0.50303030303030294</v>
      </c>
      <c r="J78" s="651">
        <v>0.44128787878787884</v>
      </c>
      <c r="K78" s="651">
        <v>0.55346736596736601</v>
      </c>
    </row>
    <row r="79" spans="1:11">
      <c r="A79" s="654">
        <v>6221</v>
      </c>
      <c r="B79" s="652">
        <v>126</v>
      </c>
      <c r="C79" s="651">
        <v>16.777777777777779</v>
      </c>
      <c r="D79" s="651">
        <v>4.1269841269841274</v>
      </c>
      <c r="E79" s="651">
        <v>5.4365079365079367</v>
      </c>
      <c r="F79" s="651">
        <v>55.357142857142854</v>
      </c>
      <c r="G79" s="651">
        <v>26.341269841269842</v>
      </c>
      <c r="H79" s="651">
        <v>0.55925925925925934</v>
      </c>
      <c r="I79" s="651">
        <v>0.41269841269841268</v>
      </c>
      <c r="J79" s="651">
        <v>0.45304232804232808</v>
      </c>
      <c r="K79" s="651">
        <v>0.50656288156288176</v>
      </c>
    </row>
    <row r="80" spans="1:11">
      <c r="A80" s="654">
        <v>6231</v>
      </c>
      <c r="B80" s="652">
        <v>68</v>
      </c>
      <c r="C80" s="651">
        <v>11.529411764705882</v>
      </c>
      <c r="D80" s="651">
        <v>2.1911764705882355</v>
      </c>
      <c r="E80" s="651">
        <v>3.2647058823529411</v>
      </c>
      <c r="F80" s="651">
        <v>45.5</v>
      </c>
      <c r="G80" s="651">
        <v>16.985294117647058</v>
      </c>
      <c r="H80" s="651">
        <v>0.38431372549019605</v>
      </c>
      <c r="I80" s="651">
        <v>0.21911764705882339</v>
      </c>
      <c r="J80" s="651">
        <v>0.2720588235294118</v>
      </c>
      <c r="K80" s="651">
        <v>0.32664027149321267</v>
      </c>
    </row>
    <row r="81" spans="1:11">
      <c r="A81" s="654">
        <v>6241</v>
      </c>
      <c r="B81" s="652">
        <v>153</v>
      </c>
      <c r="C81" s="651">
        <v>18.098039215686274</v>
      </c>
      <c r="D81" s="651">
        <v>4.2483660130718954</v>
      </c>
      <c r="E81" s="651">
        <v>5.3071895424836599</v>
      </c>
      <c r="F81" s="651">
        <v>56.751633986928105</v>
      </c>
      <c r="G81" s="651">
        <v>27.653594771241831</v>
      </c>
      <c r="H81" s="651">
        <v>0.60326797385620934</v>
      </c>
      <c r="I81" s="651">
        <v>0.42483660130718925</v>
      </c>
      <c r="J81" s="651">
        <v>0.44226579520697173</v>
      </c>
      <c r="K81" s="651">
        <v>0.53179989944695805</v>
      </c>
    </row>
    <row r="82" spans="1:11">
      <c r="A82" s="654">
        <v>6251</v>
      </c>
      <c r="B82" s="652">
        <v>43</v>
      </c>
      <c r="C82" s="651">
        <v>15.86046511627907</v>
      </c>
      <c r="D82" s="651">
        <v>3.6744186046511627</v>
      </c>
      <c r="E82" s="651">
        <v>4.3488372093023253</v>
      </c>
      <c r="F82" s="651">
        <v>53.697674418604649</v>
      </c>
      <c r="G82" s="651">
        <v>23.88372093023256</v>
      </c>
      <c r="H82" s="651">
        <v>0.52868217054263589</v>
      </c>
      <c r="I82" s="651">
        <v>0.36744186046511634</v>
      </c>
      <c r="J82" s="651">
        <v>0.36240310077519383</v>
      </c>
      <c r="K82" s="651">
        <v>0.45930232558139544</v>
      </c>
    </row>
    <row r="83" spans="1:11">
      <c r="A83" s="654">
        <v>6281</v>
      </c>
      <c r="B83" s="652">
        <v>56</v>
      </c>
      <c r="C83" s="651">
        <v>13.678571428571429</v>
      </c>
      <c r="D83" s="651">
        <v>3.8035714285714284</v>
      </c>
      <c r="E83" s="651">
        <v>4.8392857142857144</v>
      </c>
      <c r="F83" s="651">
        <v>51.964285714285715</v>
      </c>
      <c r="G83" s="651">
        <v>22.321428571428573</v>
      </c>
      <c r="H83" s="651">
        <v>0.45595238095238083</v>
      </c>
      <c r="I83" s="651">
        <v>0.38035714285714289</v>
      </c>
      <c r="J83" s="651">
        <v>0.40327380952380948</v>
      </c>
      <c r="K83" s="651">
        <v>0.42925824175824173</v>
      </c>
    </row>
    <row r="84" spans="1:11">
      <c r="A84" s="654">
        <v>6301</v>
      </c>
      <c r="B84" s="652">
        <v>219</v>
      </c>
      <c r="C84" s="651">
        <v>18.168949771689498</v>
      </c>
      <c r="D84" s="651">
        <v>4.3744292237442925</v>
      </c>
      <c r="E84" s="651">
        <v>5.1324200913242013</v>
      </c>
      <c r="F84" s="651">
        <v>56.840182648401829</v>
      </c>
      <c r="G84" s="651">
        <v>27.675799086757991</v>
      </c>
      <c r="H84" s="651">
        <v>0.60563165905631655</v>
      </c>
      <c r="I84" s="651">
        <v>0.43744292237442922</v>
      </c>
      <c r="J84" s="651">
        <v>0.42770167427701661</v>
      </c>
      <c r="K84" s="651">
        <v>0.53222690551457696</v>
      </c>
    </row>
    <row r="85" spans="1:11">
      <c r="A85" s="654">
        <v>6331</v>
      </c>
      <c r="B85" s="652">
        <v>90</v>
      </c>
      <c r="C85" s="651">
        <v>18.133333333333333</v>
      </c>
      <c r="D85" s="651">
        <v>4.2</v>
      </c>
      <c r="E85" s="651">
        <v>5.0555555555555554</v>
      </c>
      <c r="F85" s="651">
        <v>56.455555555555556</v>
      </c>
      <c r="G85" s="651">
        <v>27.388888888888889</v>
      </c>
      <c r="H85" s="651">
        <v>0.60444444444444423</v>
      </c>
      <c r="I85" s="651">
        <v>0.42</v>
      </c>
      <c r="J85" s="651">
        <v>0.42129629629629617</v>
      </c>
      <c r="K85" s="651">
        <v>0.52670940170940173</v>
      </c>
    </row>
    <row r="86" spans="1:11">
      <c r="A86" s="654">
        <v>6351</v>
      </c>
      <c r="B86" s="652">
        <v>37</v>
      </c>
      <c r="C86" s="651">
        <v>16.783783783783782</v>
      </c>
      <c r="D86" s="651">
        <v>3.6486486486486487</v>
      </c>
      <c r="E86" s="651">
        <v>4.243243243243243</v>
      </c>
      <c r="F86" s="651">
        <v>55</v>
      </c>
      <c r="G86" s="651">
        <v>24.675675675675677</v>
      </c>
      <c r="H86" s="651">
        <v>0.55945945945945952</v>
      </c>
      <c r="I86" s="651">
        <v>0.36486486486486491</v>
      </c>
      <c r="J86" s="651">
        <v>0.35360360360360354</v>
      </c>
      <c r="K86" s="651">
        <v>0.47453222453222449</v>
      </c>
    </row>
    <row r="87" spans="1:11">
      <c r="A87" s="654">
        <v>6361</v>
      </c>
      <c r="B87" s="652">
        <v>16</v>
      </c>
      <c r="C87" s="651">
        <v>22.3125</v>
      </c>
      <c r="D87" s="651">
        <v>6.3125</v>
      </c>
      <c r="E87" s="651">
        <v>6.5</v>
      </c>
      <c r="F87" s="651">
        <v>63</v>
      </c>
      <c r="G87" s="651">
        <v>35.125</v>
      </c>
      <c r="H87" s="651">
        <v>0.74375000000000002</v>
      </c>
      <c r="I87" s="651">
        <v>0.63124999999999998</v>
      </c>
      <c r="J87" s="651">
        <v>0.54166666666666674</v>
      </c>
      <c r="K87" s="651">
        <v>0.67548076923076927</v>
      </c>
    </row>
    <row r="88" spans="1:11">
      <c r="A88" s="654">
        <v>6391</v>
      </c>
      <c r="B88" s="652">
        <v>50</v>
      </c>
      <c r="C88" s="651">
        <v>13.5</v>
      </c>
      <c r="D88" s="651">
        <v>3.18</v>
      </c>
      <c r="E88" s="651">
        <v>3.68</v>
      </c>
      <c r="F88" s="651">
        <v>50.08</v>
      </c>
      <c r="G88" s="651">
        <v>20.36</v>
      </c>
      <c r="H88" s="651">
        <v>0.45</v>
      </c>
      <c r="I88" s="651">
        <v>0.318</v>
      </c>
      <c r="J88" s="651">
        <v>0.30666666666666664</v>
      </c>
      <c r="K88" s="651">
        <v>0.39153846153846145</v>
      </c>
    </row>
    <row r="89" spans="1:11">
      <c r="A89" s="654">
        <v>6411</v>
      </c>
      <c r="B89" s="652">
        <v>42</v>
      </c>
      <c r="C89" s="651">
        <v>15.142857142857142</v>
      </c>
      <c r="D89" s="651">
        <v>3.6190476190476191</v>
      </c>
      <c r="E89" s="651">
        <v>4.7857142857142856</v>
      </c>
      <c r="F89" s="651">
        <v>53.261904761904759</v>
      </c>
      <c r="G89" s="651">
        <v>23.547619047619047</v>
      </c>
      <c r="H89" s="651">
        <v>0.50476190476190463</v>
      </c>
      <c r="I89" s="651">
        <v>0.3619047619047619</v>
      </c>
      <c r="J89" s="651">
        <v>0.39880952380952384</v>
      </c>
      <c r="K89" s="651">
        <v>0.45283882783882784</v>
      </c>
    </row>
    <row r="90" spans="1:11">
      <c r="A90" s="654">
        <v>6421</v>
      </c>
      <c r="B90" s="652">
        <v>22</v>
      </c>
      <c r="C90" s="651">
        <v>22.40909090909091</v>
      </c>
      <c r="D90" s="651">
        <v>6.7727272727272725</v>
      </c>
      <c r="E90" s="651">
        <v>7.0454545454545459</v>
      </c>
      <c r="F90" s="651">
        <v>64.227272727272734</v>
      </c>
      <c r="G90" s="651">
        <v>36.227272727272727</v>
      </c>
      <c r="H90" s="651">
        <v>0.74696969696969695</v>
      </c>
      <c r="I90" s="651">
        <v>0.67727272727272725</v>
      </c>
      <c r="J90" s="651">
        <v>0.58712121212121204</v>
      </c>
      <c r="K90" s="651">
        <v>0.69667832167832155</v>
      </c>
    </row>
    <row r="91" spans="1:11">
      <c r="A91" s="654">
        <v>6431</v>
      </c>
      <c r="B91" s="652">
        <v>35</v>
      </c>
      <c r="C91" s="651">
        <v>17.228571428571428</v>
      </c>
      <c r="D91" s="651">
        <v>3.9142857142857141</v>
      </c>
      <c r="E91" s="651">
        <v>3.9714285714285715</v>
      </c>
      <c r="F91" s="651">
        <v>55.285714285714285</v>
      </c>
      <c r="G91" s="651">
        <v>25.114285714285714</v>
      </c>
      <c r="H91" s="651">
        <v>0.57428571428571429</v>
      </c>
      <c r="I91" s="651">
        <v>0.39142857142857157</v>
      </c>
      <c r="J91" s="651">
        <v>0.33095238095238094</v>
      </c>
      <c r="K91" s="651">
        <v>0.48296703296703297</v>
      </c>
    </row>
    <row r="92" spans="1:11">
      <c r="A92" s="654">
        <v>6441</v>
      </c>
      <c r="B92" s="652">
        <v>122</v>
      </c>
      <c r="C92" s="651">
        <v>14.016393442622951</v>
      </c>
      <c r="D92" s="651">
        <v>3.122950819672131</v>
      </c>
      <c r="E92" s="651">
        <v>4.1639344262295079</v>
      </c>
      <c r="F92" s="651">
        <v>50.729508196721312</v>
      </c>
      <c r="G92" s="651">
        <v>21.303278688524589</v>
      </c>
      <c r="H92" s="651">
        <v>0.46721311475409827</v>
      </c>
      <c r="I92" s="651">
        <v>0.31229508196721328</v>
      </c>
      <c r="J92" s="651">
        <v>0.34699453551912557</v>
      </c>
      <c r="K92" s="651">
        <v>0.40967843631778061</v>
      </c>
    </row>
    <row r="93" spans="1:11">
      <c r="A93" s="654">
        <v>6481</v>
      </c>
      <c r="B93" s="652">
        <v>20</v>
      </c>
      <c r="C93" s="651">
        <v>18.8</v>
      </c>
      <c r="D93" s="651">
        <v>5.3</v>
      </c>
      <c r="E93" s="651">
        <v>5.4</v>
      </c>
      <c r="F93" s="651">
        <v>58.85</v>
      </c>
      <c r="G93" s="651">
        <v>29.5</v>
      </c>
      <c r="H93" s="651">
        <v>0.62666666666666671</v>
      </c>
      <c r="I93" s="651">
        <v>0.53</v>
      </c>
      <c r="J93" s="651">
        <v>0.45</v>
      </c>
      <c r="K93" s="651">
        <v>0.5673076923076924</v>
      </c>
    </row>
    <row r="94" spans="1:11">
      <c r="A94" s="654">
        <v>6501</v>
      </c>
      <c r="B94" s="652">
        <v>62</v>
      </c>
      <c r="C94" s="651">
        <v>16.887096774193548</v>
      </c>
      <c r="D94" s="651">
        <v>3.8548387096774195</v>
      </c>
      <c r="E94" s="651">
        <v>4.661290322580645</v>
      </c>
      <c r="F94" s="651">
        <v>55.08064516129032</v>
      </c>
      <c r="G94" s="651">
        <v>25.403225806451612</v>
      </c>
      <c r="H94" s="651">
        <v>0.56290322580645169</v>
      </c>
      <c r="I94" s="651">
        <v>0.38548387096774195</v>
      </c>
      <c r="J94" s="651">
        <v>0.38844086021505381</v>
      </c>
      <c r="K94" s="651">
        <v>0.48852357320099254</v>
      </c>
    </row>
    <row r="95" spans="1:11">
      <c r="A95" s="654">
        <v>6521</v>
      </c>
      <c r="B95" s="652">
        <v>88</v>
      </c>
      <c r="C95" s="651">
        <v>19.454545454545453</v>
      </c>
      <c r="D95" s="651">
        <v>4.7840909090909092</v>
      </c>
      <c r="E95" s="651">
        <v>6.1363636363636367</v>
      </c>
      <c r="F95" s="651">
        <v>59.045454545454547</v>
      </c>
      <c r="G95" s="651">
        <v>30.375</v>
      </c>
      <c r="H95" s="651">
        <v>0.64848484848484866</v>
      </c>
      <c r="I95" s="651">
        <v>0.47840909090909101</v>
      </c>
      <c r="J95" s="651">
        <v>0.51136363636363635</v>
      </c>
      <c r="K95" s="651">
        <v>0.58413461538461553</v>
      </c>
    </row>
    <row r="96" spans="1:11">
      <c r="A96" s="654">
        <v>6541</v>
      </c>
      <c r="B96" s="652">
        <v>157</v>
      </c>
      <c r="C96" s="651">
        <v>15.318471337579618</v>
      </c>
      <c r="D96" s="651">
        <v>3.3312101910828025</v>
      </c>
      <c r="E96" s="651">
        <v>4.0828025477707008</v>
      </c>
      <c r="F96" s="651">
        <v>52.324840764331213</v>
      </c>
      <c r="G96" s="651">
        <v>22.732484076433121</v>
      </c>
      <c r="H96" s="651">
        <v>0.51061571125265381</v>
      </c>
      <c r="I96" s="651">
        <v>0.33312101910828024</v>
      </c>
      <c r="J96" s="651">
        <v>0.34023354564755859</v>
      </c>
      <c r="K96" s="651">
        <v>0.43716315531602146</v>
      </c>
    </row>
    <row r="97" spans="1:11">
      <c r="A97" s="654">
        <v>6571</v>
      </c>
      <c r="B97" s="652">
        <v>40</v>
      </c>
      <c r="C97" s="651">
        <v>13.775</v>
      </c>
      <c r="D97" s="651">
        <v>3.125</v>
      </c>
      <c r="E97" s="651">
        <v>3.85</v>
      </c>
      <c r="F97" s="651">
        <v>50.1</v>
      </c>
      <c r="G97" s="651">
        <v>20.75</v>
      </c>
      <c r="H97" s="651">
        <v>0.45916666666666678</v>
      </c>
      <c r="I97" s="651">
        <v>0.3125</v>
      </c>
      <c r="J97" s="651">
        <v>0.3208333333333333</v>
      </c>
      <c r="K97" s="651">
        <v>0.3990384615384614</v>
      </c>
    </row>
    <row r="98" spans="1:11">
      <c r="A98" s="654">
        <v>6591</v>
      </c>
      <c r="B98" s="652">
        <v>82</v>
      </c>
      <c r="C98" s="651">
        <v>10.24390243902439</v>
      </c>
      <c r="D98" s="651">
        <v>2.5</v>
      </c>
      <c r="E98" s="651">
        <v>2.8658536585365852</v>
      </c>
      <c r="F98" s="651">
        <v>44.695121951219512</v>
      </c>
      <c r="G98" s="651">
        <v>15.609756097560975</v>
      </c>
      <c r="H98" s="651">
        <v>0.34146341463414626</v>
      </c>
      <c r="I98" s="651">
        <v>0.24999999999999994</v>
      </c>
      <c r="J98" s="651">
        <v>0.23882113821138209</v>
      </c>
      <c r="K98" s="651">
        <v>0.30018761726078796</v>
      </c>
    </row>
    <row r="99" spans="1:11">
      <c r="A99" s="654">
        <v>6611</v>
      </c>
      <c r="B99" s="652">
        <v>83</v>
      </c>
      <c r="C99" s="651">
        <v>16.807228915662652</v>
      </c>
      <c r="D99" s="651">
        <v>3.8915662650602409</v>
      </c>
      <c r="E99" s="651">
        <v>4.2771084337349397</v>
      </c>
      <c r="F99" s="651">
        <v>54.566265060240966</v>
      </c>
      <c r="G99" s="651">
        <v>24.975903614457831</v>
      </c>
      <c r="H99" s="651">
        <v>0.56024096385542177</v>
      </c>
      <c r="I99" s="651">
        <v>0.38915662650602417</v>
      </c>
      <c r="J99" s="651">
        <v>0.35642570281124497</v>
      </c>
      <c r="K99" s="651">
        <v>0.48030583873957383</v>
      </c>
    </row>
    <row r="100" spans="1:11">
      <c r="A100" s="654">
        <v>6631</v>
      </c>
      <c r="B100" s="652">
        <v>63</v>
      </c>
      <c r="C100" s="651">
        <v>13.238095238095237</v>
      </c>
      <c r="D100" s="651">
        <v>2.6031746031746033</v>
      </c>
      <c r="E100" s="651">
        <v>3.746031746031746</v>
      </c>
      <c r="F100" s="651">
        <v>49.19047619047619</v>
      </c>
      <c r="G100" s="651">
        <v>19.587301587301589</v>
      </c>
      <c r="H100" s="651">
        <v>0.4412698412698412</v>
      </c>
      <c r="I100" s="651">
        <v>0.26031746031746028</v>
      </c>
      <c r="J100" s="651">
        <v>0.31216931216931226</v>
      </c>
      <c r="K100" s="651">
        <v>0.37667887667887667</v>
      </c>
    </row>
    <row r="101" spans="1:11">
      <c r="A101" s="654">
        <v>6681</v>
      </c>
      <c r="B101" s="652">
        <v>143</v>
      </c>
      <c r="C101" s="651">
        <v>13.524475524475525</v>
      </c>
      <c r="D101" s="651">
        <v>3.0489510489510487</v>
      </c>
      <c r="E101" s="651">
        <v>3.5594405594405596</v>
      </c>
      <c r="F101" s="651">
        <v>49.748251748251747</v>
      </c>
      <c r="G101" s="651">
        <v>20.132867132867133</v>
      </c>
      <c r="H101" s="651">
        <v>0.45081585081585063</v>
      </c>
      <c r="I101" s="651">
        <v>0.30489510489510474</v>
      </c>
      <c r="J101" s="651">
        <v>0.29662004662004665</v>
      </c>
      <c r="K101" s="651">
        <v>0.38717052178590633</v>
      </c>
    </row>
    <row r="102" spans="1:11">
      <c r="A102" s="654">
        <v>6701</v>
      </c>
      <c r="B102" s="652">
        <v>191</v>
      </c>
      <c r="C102" s="651">
        <v>23.623036649214658</v>
      </c>
      <c r="D102" s="651">
        <v>7.2094240837696333</v>
      </c>
      <c r="E102" s="651">
        <v>7.4083769633507854</v>
      </c>
      <c r="F102" s="651">
        <v>65.638743455497377</v>
      </c>
      <c r="G102" s="651">
        <v>38.240837696335078</v>
      </c>
      <c r="H102" s="651">
        <v>0.78743455497382275</v>
      </c>
      <c r="I102" s="651">
        <v>0.72094240837696377</v>
      </c>
      <c r="J102" s="651">
        <v>0.61736474694589849</v>
      </c>
      <c r="K102" s="651">
        <v>0.73540072492952024</v>
      </c>
    </row>
    <row r="103" spans="1:11">
      <c r="A103" s="654">
        <v>6721</v>
      </c>
      <c r="B103" s="652">
        <v>35</v>
      </c>
      <c r="C103" s="651">
        <v>12.142857142857142</v>
      </c>
      <c r="D103" s="651">
        <v>2.5714285714285716</v>
      </c>
      <c r="E103" s="651">
        <v>3.7142857142857144</v>
      </c>
      <c r="F103" s="651">
        <v>48.314285714285717</v>
      </c>
      <c r="G103" s="651">
        <v>18.428571428571427</v>
      </c>
      <c r="H103" s="651">
        <v>0.40476190476190482</v>
      </c>
      <c r="I103" s="651">
        <v>0.25714285714285712</v>
      </c>
      <c r="J103" s="651">
        <v>0.30952380952380953</v>
      </c>
      <c r="K103" s="651">
        <v>0.35439560439560447</v>
      </c>
    </row>
    <row r="104" spans="1:11">
      <c r="A104" s="654">
        <v>6741</v>
      </c>
      <c r="B104" s="652">
        <v>180</v>
      </c>
      <c r="C104" s="651">
        <v>16.988888888888887</v>
      </c>
      <c r="D104" s="651">
        <v>3.7833333333333332</v>
      </c>
      <c r="E104" s="651">
        <v>4.7888888888888888</v>
      </c>
      <c r="F104" s="651">
        <v>54.722222222222221</v>
      </c>
      <c r="G104" s="651">
        <v>25.56111111111111</v>
      </c>
      <c r="H104" s="651">
        <v>0.56629629629629619</v>
      </c>
      <c r="I104" s="651">
        <v>0.37833333333333335</v>
      </c>
      <c r="J104" s="651">
        <v>0.39907407407407447</v>
      </c>
      <c r="K104" s="651">
        <v>0.49155982905982909</v>
      </c>
    </row>
    <row r="105" spans="1:11">
      <c r="A105" s="654">
        <v>6751</v>
      </c>
      <c r="B105" s="652">
        <v>172</v>
      </c>
      <c r="C105" s="651">
        <v>15.906976744186046</v>
      </c>
      <c r="D105" s="651">
        <v>3.6453488372093021</v>
      </c>
      <c r="E105" s="651">
        <v>4.5058139534883717</v>
      </c>
      <c r="F105" s="651">
        <v>53.633720930232556</v>
      </c>
      <c r="G105" s="651">
        <v>24.058139534883722</v>
      </c>
      <c r="H105" s="651">
        <v>0.53023255813953485</v>
      </c>
      <c r="I105" s="651">
        <v>0.36453488372093035</v>
      </c>
      <c r="J105" s="651">
        <v>0.3754844961240309</v>
      </c>
      <c r="K105" s="651">
        <v>0.46265652951699443</v>
      </c>
    </row>
    <row r="106" spans="1:11">
      <c r="A106" s="654">
        <v>6761</v>
      </c>
      <c r="B106" s="652">
        <v>46</v>
      </c>
      <c r="C106" s="651">
        <v>12.826086956521738</v>
      </c>
      <c r="D106" s="651">
        <v>2.8913043478260869</v>
      </c>
      <c r="E106" s="651">
        <v>3.2173913043478262</v>
      </c>
      <c r="F106" s="651">
        <v>48.391304347826086</v>
      </c>
      <c r="G106" s="651">
        <v>18.934782608695652</v>
      </c>
      <c r="H106" s="651">
        <v>0.42753623188405809</v>
      </c>
      <c r="I106" s="651">
        <v>0.2891304347826088</v>
      </c>
      <c r="J106" s="651">
        <v>0.26811594202898553</v>
      </c>
      <c r="K106" s="651">
        <v>0.36413043478260859</v>
      </c>
    </row>
    <row r="107" spans="1:11">
      <c r="A107" s="654">
        <v>6771</v>
      </c>
      <c r="B107" s="652">
        <v>113</v>
      </c>
      <c r="C107" s="651">
        <v>19.584070796460178</v>
      </c>
      <c r="D107" s="651">
        <v>4.663716814159292</v>
      </c>
      <c r="E107" s="651">
        <v>5.6194690265486722</v>
      </c>
      <c r="F107" s="651">
        <v>58.548672566371678</v>
      </c>
      <c r="G107" s="651">
        <v>29.86725663716814</v>
      </c>
      <c r="H107" s="651">
        <v>0.65280235988200597</v>
      </c>
      <c r="I107" s="651">
        <v>0.466371681415929</v>
      </c>
      <c r="J107" s="651">
        <v>0.46828908554572274</v>
      </c>
      <c r="K107" s="651">
        <v>0.57437031994554111</v>
      </c>
    </row>
    <row r="108" spans="1:11">
      <c r="A108" s="654">
        <v>6781</v>
      </c>
      <c r="B108" s="652">
        <v>53</v>
      </c>
      <c r="C108" s="651">
        <v>16.150943396226417</v>
      </c>
      <c r="D108" s="651">
        <v>3.5849056603773586</v>
      </c>
      <c r="E108" s="651">
        <v>4.5094339622641506</v>
      </c>
      <c r="F108" s="651">
        <v>53.905660377358494</v>
      </c>
      <c r="G108" s="651">
        <v>24.245283018867923</v>
      </c>
      <c r="H108" s="651">
        <v>0.53836477987421383</v>
      </c>
      <c r="I108" s="651">
        <v>0.35849056603773594</v>
      </c>
      <c r="J108" s="651">
        <v>0.37578616352201266</v>
      </c>
      <c r="K108" s="651">
        <v>0.46625544267053709</v>
      </c>
    </row>
    <row r="109" spans="1:11">
      <c r="A109" s="654">
        <v>6801</v>
      </c>
      <c r="B109" s="652">
        <v>108</v>
      </c>
      <c r="C109" s="651">
        <v>16.518518518518519</v>
      </c>
      <c r="D109" s="651">
        <v>3.8981481481481484</v>
      </c>
      <c r="E109" s="651">
        <v>4.6018518518518521</v>
      </c>
      <c r="F109" s="651">
        <v>53.638888888888886</v>
      </c>
      <c r="G109" s="651">
        <v>25.018518518518519</v>
      </c>
      <c r="H109" s="651">
        <v>0.55061728395061726</v>
      </c>
      <c r="I109" s="651">
        <v>0.38981481481481489</v>
      </c>
      <c r="J109" s="651">
        <v>0.38348765432098769</v>
      </c>
      <c r="K109" s="651">
        <v>0.48112535612535612</v>
      </c>
    </row>
    <row r="110" spans="1:11">
      <c r="A110" s="654">
        <v>6821</v>
      </c>
      <c r="B110" s="652">
        <v>150</v>
      </c>
      <c r="C110" s="651">
        <v>20.413333333333334</v>
      </c>
      <c r="D110" s="651">
        <v>5.5866666666666669</v>
      </c>
      <c r="E110" s="651">
        <v>5.7266666666666666</v>
      </c>
      <c r="F110" s="651">
        <v>60.113333333333337</v>
      </c>
      <c r="G110" s="651">
        <v>31.726666666666667</v>
      </c>
      <c r="H110" s="651">
        <v>0.68044444444444485</v>
      </c>
      <c r="I110" s="651">
        <v>0.55866666666666653</v>
      </c>
      <c r="J110" s="651">
        <v>0.47722222222222227</v>
      </c>
      <c r="K110" s="651">
        <v>0.61012820512820476</v>
      </c>
    </row>
    <row r="111" spans="1:11">
      <c r="A111" s="654">
        <v>6841</v>
      </c>
      <c r="B111" s="652">
        <v>87</v>
      </c>
      <c r="C111" s="651">
        <v>16.241379310344829</v>
      </c>
      <c r="D111" s="651">
        <v>3.4252873563218391</v>
      </c>
      <c r="E111" s="651">
        <v>4.7241379310344831</v>
      </c>
      <c r="F111" s="651">
        <v>54.057471264367813</v>
      </c>
      <c r="G111" s="651">
        <v>24.390804597701148</v>
      </c>
      <c r="H111" s="651">
        <v>0.54137931034482767</v>
      </c>
      <c r="I111" s="651">
        <v>0.34252873563218383</v>
      </c>
      <c r="J111" s="651">
        <v>0.39367816091954022</v>
      </c>
      <c r="K111" s="651">
        <v>0.46905393457117595</v>
      </c>
    </row>
    <row r="112" spans="1:11">
      <c r="A112" s="654">
        <v>6861</v>
      </c>
      <c r="B112" s="652">
        <v>210</v>
      </c>
      <c r="C112" s="651">
        <v>22.542857142857144</v>
      </c>
      <c r="D112" s="651">
        <v>6.1857142857142859</v>
      </c>
      <c r="E112" s="651">
        <v>6.6095238095238091</v>
      </c>
      <c r="F112" s="651">
        <v>63.166666666666664</v>
      </c>
      <c r="G112" s="651">
        <v>35.338095238095235</v>
      </c>
      <c r="H112" s="651">
        <v>0.75142857142857145</v>
      </c>
      <c r="I112" s="651">
        <v>0.61857142857142844</v>
      </c>
      <c r="J112" s="651">
        <v>0.55079365079365084</v>
      </c>
      <c r="K112" s="651">
        <v>0.67957875457875472</v>
      </c>
    </row>
    <row r="113" spans="1:11">
      <c r="A113" s="654">
        <v>6881</v>
      </c>
      <c r="B113" s="652">
        <v>128</v>
      </c>
      <c r="C113" s="651">
        <v>22.6796875</v>
      </c>
      <c r="D113" s="651">
        <v>6.453125</v>
      </c>
      <c r="E113" s="651">
        <v>7.0625</v>
      </c>
      <c r="F113" s="651">
        <v>63.8984375</v>
      </c>
      <c r="G113" s="651">
        <v>36.1953125</v>
      </c>
      <c r="H113" s="651">
        <v>0.75598958333333333</v>
      </c>
      <c r="I113" s="651">
        <v>0.64531249999999996</v>
      </c>
      <c r="J113" s="651">
        <v>0.58854166666666685</v>
      </c>
      <c r="K113" s="651">
        <v>0.69606370192307654</v>
      </c>
    </row>
    <row r="114" spans="1:11">
      <c r="A114" s="654">
        <v>6901</v>
      </c>
      <c r="B114" s="652">
        <v>39</v>
      </c>
      <c r="C114" s="651">
        <v>22.564102564102566</v>
      </c>
      <c r="D114" s="651">
        <v>5.7692307692307692</v>
      </c>
      <c r="E114" s="651">
        <v>6.7948717948717947</v>
      </c>
      <c r="F114" s="651">
        <v>62.717948717948715</v>
      </c>
      <c r="G114" s="651">
        <v>35.128205128205131</v>
      </c>
      <c r="H114" s="651">
        <v>0.75213675213675202</v>
      </c>
      <c r="I114" s="651">
        <v>0.57692307692307687</v>
      </c>
      <c r="J114" s="651">
        <v>0.56623931623931612</v>
      </c>
      <c r="K114" s="651">
        <v>0.67554240631163709</v>
      </c>
    </row>
    <row r="115" spans="1:11">
      <c r="A115" s="654">
        <v>6921</v>
      </c>
      <c r="B115" s="652">
        <v>167</v>
      </c>
      <c r="C115" s="651">
        <v>18.485029940119759</v>
      </c>
      <c r="D115" s="651">
        <v>4.8443113772455089</v>
      </c>
      <c r="E115" s="651">
        <v>5.3353293413173652</v>
      </c>
      <c r="F115" s="651">
        <v>57.754491017964071</v>
      </c>
      <c r="G115" s="651">
        <v>28.664670658682635</v>
      </c>
      <c r="H115" s="651">
        <v>0.61616766467065909</v>
      </c>
      <c r="I115" s="651">
        <v>0.48443113772455093</v>
      </c>
      <c r="J115" s="651">
        <v>0.44461077844311359</v>
      </c>
      <c r="K115" s="651">
        <v>0.55124366651312773</v>
      </c>
    </row>
    <row r="116" spans="1:11">
      <c r="A116" s="654">
        <v>6961</v>
      </c>
      <c r="B116" s="652">
        <v>78</v>
      </c>
      <c r="C116" s="651">
        <v>15.282051282051283</v>
      </c>
      <c r="D116" s="651">
        <v>3.5</v>
      </c>
      <c r="E116" s="651">
        <v>3.7948717948717947</v>
      </c>
      <c r="F116" s="651">
        <v>52.089743589743591</v>
      </c>
      <c r="G116" s="651">
        <v>22.576923076923077</v>
      </c>
      <c r="H116" s="651">
        <v>0.50940170940170948</v>
      </c>
      <c r="I116" s="651">
        <v>0.35000000000000009</v>
      </c>
      <c r="J116" s="651">
        <v>0.31623931623931623</v>
      </c>
      <c r="K116" s="651">
        <v>0.43417159763313606</v>
      </c>
    </row>
    <row r="117" spans="1:11">
      <c r="A117" s="654">
        <v>6981</v>
      </c>
      <c r="B117" s="652">
        <v>34</v>
      </c>
      <c r="C117" s="651">
        <v>13.176470588235293</v>
      </c>
      <c r="D117" s="651">
        <v>2.9117647058823528</v>
      </c>
      <c r="E117" s="651">
        <v>3.4117647058823528</v>
      </c>
      <c r="F117" s="651">
        <v>48.705882352941174</v>
      </c>
      <c r="G117" s="651">
        <v>19.5</v>
      </c>
      <c r="H117" s="651">
        <v>0.43921568627450974</v>
      </c>
      <c r="I117" s="651">
        <v>0.29117647058823531</v>
      </c>
      <c r="J117" s="651">
        <v>0.28431372549019601</v>
      </c>
      <c r="K117" s="651">
        <v>0.37499999999999994</v>
      </c>
    </row>
    <row r="118" spans="1:11">
      <c r="A118" s="654">
        <v>7001</v>
      </c>
      <c r="B118" s="652">
        <v>18</v>
      </c>
      <c r="C118" s="651">
        <v>10.333333333333334</v>
      </c>
      <c r="D118" s="651">
        <v>3.0555555555555554</v>
      </c>
      <c r="E118" s="651">
        <v>2.7222222222222223</v>
      </c>
      <c r="F118" s="651">
        <v>43.111111111111114</v>
      </c>
      <c r="G118" s="651">
        <v>16.111111111111111</v>
      </c>
      <c r="H118" s="651">
        <v>0.34444444444444444</v>
      </c>
      <c r="I118" s="651">
        <v>0.30555555555555558</v>
      </c>
      <c r="J118" s="651">
        <v>0.22685185185185183</v>
      </c>
      <c r="K118" s="651">
        <v>0.30982905982905984</v>
      </c>
    </row>
    <row r="119" spans="1:11">
      <c r="A119" s="654">
        <v>7004</v>
      </c>
      <c r="B119" s="652">
        <v>5</v>
      </c>
      <c r="C119" s="651">
        <v>18.399999999999999</v>
      </c>
      <c r="D119" s="651">
        <v>4.2</v>
      </c>
      <c r="E119" s="651">
        <v>4.4000000000000004</v>
      </c>
      <c r="F119" s="651">
        <v>57.2</v>
      </c>
      <c r="G119" s="651">
        <v>27</v>
      </c>
      <c r="H119" s="651">
        <v>0.61333333333333329</v>
      </c>
      <c r="I119" s="651">
        <v>0.42000000000000004</v>
      </c>
      <c r="J119" s="651">
        <v>0.36666666666666659</v>
      </c>
      <c r="K119" s="651">
        <v>0.51923076923076938</v>
      </c>
    </row>
    <row r="120" spans="1:11">
      <c r="A120" s="654">
        <v>7007</v>
      </c>
      <c r="B120" s="652">
        <v>101</v>
      </c>
      <c r="C120" s="651">
        <v>14.633663366336634</v>
      </c>
      <c r="D120" s="651">
        <v>3.3960396039603959</v>
      </c>
      <c r="E120" s="651">
        <v>3.722772277227723</v>
      </c>
      <c r="F120" s="651">
        <v>51.762376237623762</v>
      </c>
      <c r="G120" s="651">
        <v>21.752475247524753</v>
      </c>
      <c r="H120" s="651">
        <v>0.48778877887788791</v>
      </c>
      <c r="I120" s="651">
        <v>0.33960396039603979</v>
      </c>
      <c r="J120" s="651">
        <v>0.31023102310231021</v>
      </c>
      <c r="K120" s="651">
        <v>0.4183168316831683</v>
      </c>
    </row>
    <row r="121" spans="1:11">
      <c r="A121" s="654">
        <v>7009</v>
      </c>
      <c r="B121" s="652">
        <v>20</v>
      </c>
      <c r="C121" s="651">
        <v>13.8</v>
      </c>
      <c r="D121" s="651">
        <v>2.65</v>
      </c>
      <c r="E121" s="651">
        <v>3.3</v>
      </c>
      <c r="F121" s="651">
        <v>48.4</v>
      </c>
      <c r="G121" s="651">
        <v>19.75</v>
      </c>
      <c r="H121" s="651">
        <v>0.46000000000000008</v>
      </c>
      <c r="I121" s="651">
        <v>0.26499999999999996</v>
      </c>
      <c r="J121" s="651">
        <v>0.27500000000000002</v>
      </c>
      <c r="K121" s="651">
        <v>0.37980769230769229</v>
      </c>
    </row>
    <row r="122" spans="1:11">
      <c r="A122" s="654">
        <v>7011</v>
      </c>
      <c r="B122" s="652">
        <v>432</v>
      </c>
      <c r="C122" s="651">
        <v>9.6851851851851851</v>
      </c>
      <c r="D122" s="651">
        <v>2.2523148148148149</v>
      </c>
      <c r="E122" s="651">
        <v>2.6782407407407409</v>
      </c>
      <c r="F122" s="651">
        <v>40.479166666666664</v>
      </c>
      <c r="G122" s="651">
        <v>14.61574074074074</v>
      </c>
      <c r="H122" s="651">
        <v>0.3228395061728398</v>
      </c>
      <c r="I122" s="651">
        <v>0.22523148148148145</v>
      </c>
      <c r="J122" s="651">
        <v>0.22318672839506165</v>
      </c>
      <c r="K122" s="651">
        <v>0.28107193732193747</v>
      </c>
    </row>
    <row r="123" spans="1:11">
      <c r="A123" s="654">
        <v>7014</v>
      </c>
      <c r="B123" s="652">
        <v>32</v>
      </c>
      <c r="C123" s="651">
        <v>14.03125</v>
      </c>
      <c r="D123" s="651">
        <v>2.75</v>
      </c>
      <c r="E123" s="651">
        <v>3.6875</v>
      </c>
      <c r="F123" s="651">
        <v>50.09375</v>
      </c>
      <c r="G123" s="651">
        <v>20.46875</v>
      </c>
      <c r="H123" s="651">
        <v>0.46770833333333328</v>
      </c>
      <c r="I123" s="651">
        <v>0.27499999999999991</v>
      </c>
      <c r="J123" s="651">
        <v>0.30729166666666657</v>
      </c>
      <c r="K123" s="651">
        <v>0.39362980769230771</v>
      </c>
    </row>
    <row r="124" spans="1:11">
      <c r="A124" s="654">
        <v>7015</v>
      </c>
      <c r="B124" s="652">
        <v>12</v>
      </c>
      <c r="C124" s="651">
        <v>8.3333333333333339</v>
      </c>
      <c r="D124" s="651">
        <v>1.6666666666666667</v>
      </c>
      <c r="E124" s="651">
        <v>2.5</v>
      </c>
      <c r="F124" s="651">
        <v>38.583333333333336</v>
      </c>
      <c r="G124" s="651">
        <v>12.5</v>
      </c>
      <c r="H124" s="651">
        <v>0.27777777777777779</v>
      </c>
      <c r="I124" s="651">
        <v>0.16666666666666666</v>
      </c>
      <c r="J124" s="651">
        <v>0.20833333333333334</v>
      </c>
      <c r="K124" s="651">
        <v>0.24038461538461539</v>
      </c>
    </row>
    <row r="125" spans="1:11">
      <c r="A125" s="654">
        <v>7018</v>
      </c>
      <c r="B125" s="652">
        <v>154</v>
      </c>
      <c r="C125" s="651">
        <v>11.818181818181818</v>
      </c>
      <c r="D125" s="651">
        <v>3.2272727272727271</v>
      </c>
      <c r="E125" s="651">
        <v>3.2337662337662336</v>
      </c>
      <c r="F125" s="651">
        <v>46.850649350649348</v>
      </c>
      <c r="G125" s="651">
        <v>18.279220779220779</v>
      </c>
      <c r="H125" s="651">
        <v>0.39393939393939409</v>
      </c>
      <c r="I125" s="651">
        <v>0.3227272727272727</v>
      </c>
      <c r="J125" s="651">
        <v>0.2694805194805196</v>
      </c>
      <c r="K125" s="651">
        <v>0.35152347652347665</v>
      </c>
    </row>
    <row r="126" spans="1:11">
      <c r="A126" s="654">
        <v>7020</v>
      </c>
      <c r="B126" s="652">
        <v>213</v>
      </c>
      <c r="C126" s="651">
        <v>14.352112676056338</v>
      </c>
      <c r="D126" s="651">
        <v>2.9295774647887325</v>
      </c>
      <c r="E126" s="651">
        <v>3.483568075117371</v>
      </c>
      <c r="F126" s="651">
        <v>49.924882629107984</v>
      </c>
      <c r="G126" s="651">
        <v>20.76525821596244</v>
      </c>
      <c r="H126" s="651">
        <v>0.47840375586854444</v>
      </c>
      <c r="I126" s="651">
        <v>0.29295774647887335</v>
      </c>
      <c r="J126" s="651">
        <v>0.29029733959311421</v>
      </c>
      <c r="K126" s="651">
        <v>0.39933188876850872</v>
      </c>
    </row>
    <row r="127" spans="1:11">
      <c r="A127" s="654">
        <v>7022</v>
      </c>
      <c r="B127" s="652">
        <v>100</v>
      </c>
      <c r="C127" s="651">
        <v>11.75</v>
      </c>
      <c r="D127" s="651">
        <v>2.6</v>
      </c>
      <c r="E127" s="651">
        <v>3.54</v>
      </c>
      <c r="F127" s="651">
        <v>46.76</v>
      </c>
      <c r="G127" s="651">
        <v>17.89</v>
      </c>
      <c r="H127" s="651">
        <v>0.39166666666666672</v>
      </c>
      <c r="I127" s="651">
        <v>0.26</v>
      </c>
      <c r="J127" s="651">
        <v>0.29500000000000004</v>
      </c>
      <c r="K127" s="651">
        <v>0.34403846153846152</v>
      </c>
    </row>
    <row r="128" spans="1:11">
      <c r="A128" s="654">
        <v>7024</v>
      </c>
      <c r="B128" s="652">
        <v>23</v>
      </c>
      <c r="C128" s="651">
        <v>16.217391304347824</v>
      </c>
      <c r="D128" s="651">
        <v>2.6086956521739131</v>
      </c>
      <c r="E128" s="651">
        <v>3.5652173913043477</v>
      </c>
      <c r="F128" s="651">
        <v>52.608695652173914</v>
      </c>
      <c r="G128" s="651">
        <v>22.391304347826086</v>
      </c>
      <c r="H128" s="651">
        <v>0.54057971014492756</v>
      </c>
      <c r="I128" s="651">
        <v>0.2608695652173913</v>
      </c>
      <c r="J128" s="651">
        <v>0.29710144927536231</v>
      </c>
      <c r="K128" s="651">
        <v>0.4306020066889632</v>
      </c>
    </row>
    <row r="129" spans="1:11">
      <c r="A129" s="654">
        <v>7029</v>
      </c>
      <c r="B129" s="652">
        <v>166</v>
      </c>
      <c r="C129" s="651">
        <v>16.433734939759034</v>
      </c>
      <c r="D129" s="651">
        <v>3.9216867469879517</v>
      </c>
      <c r="E129" s="651">
        <v>4.8795180722891569</v>
      </c>
      <c r="F129" s="651">
        <v>54.361445783132531</v>
      </c>
      <c r="G129" s="651">
        <v>25.234939759036145</v>
      </c>
      <c r="H129" s="651">
        <v>0.54779116465863453</v>
      </c>
      <c r="I129" s="651">
        <v>0.39216867469879524</v>
      </c>
      <c r="J129" s="651">
        <v>0.40662650602409628</v>
      </c>
      <c r="K129" s="651">
        <v>0.4852873030583873</v>
      </c>
    </row>
    <row r="130" spans="1:11">
      <c r="A130" s="654">
        <v>7030</v>
      </c>
      <c r="B130" s="652">
        <v>101</v>
      </c>
      <c r="C130" s="651">
        <v>6.6039603960396036</v>
      </c>
      <c r="D130" s="651">
        <v>1.8712871287128714</v>
      </c>
      <c r="E130" s="651">
        <v>2.0495049504950495</v>
      </c>
      <c r="F130" s="651">
        <v>31.85148514851485</v>
      </c>
      <c r="G130" s="651">
        <v>10.524752475247524</v>
      </c>
      <c r="H130" s="651">
        <v>0.22013201320132006</v>
      </c>
      <c r="I130" s="651">
        <v>0.18712871287128707</v>
      </c>
      <c r="J130" s="651">
        <v>0.1707920792079208</v>
      </c>
      <c r="K130" s="651">
        <v>0.20239908606245238</v>
      </c>
    </row>
    <row r="131" spans="1:11">
      <c r="A131" s="654">
        <v>7033</v>
      </c>
      <c r="B131" s="652">
        <v>48</v>
      </c>
      <c r="C131" s="651">
        <v>11</v>
      </c>
      <c r="D131" s="651">
        <v>2.4375</v>
      </c>
      <c r="E131" s="651">
        <v>3.1666666666666665</v>
      </c>
      <c r="F131" s="651">
        <v>45.5625</v>
      </c>
      <c r="G131" s="651">
        <v>16.604166666666668</v>
      </c>
      <c r="H131" s="651">
        <v>0.36666666666666675</v>
      </c>
      <c r="I131" s="651">
        <v>0.24375000000000002</v>
      </c>
      <c r="J131" s="651">
        <v>0.2638888888888889</v>
      </c>
      <c r="K131" s="651">
        <v>0.31931089743589752</v>
      </c>
    </row>
    <row r="132" spans="1:11">
      <c r="A132" s="654">
        <v>7036</v>
      </c>
      <c r="B132" s="652">
        <v>24</v>
      </c>
      <c r="C132" s="651">
        <v>10.916666666666666</v>
      </c>
      <c r="D132" s="651">
        <v>2.6666666666666665</v>
      </c>
      <c r="E132" s="651">
        <v>2.875</v>
      </c>
      <c r="F132" s="651">
        <v>44.083333333333336</v>
      </c>
      <c r="G132" s="651">
        <v>16.458333333333332</v>
      </c>
      <c r="H132" s="651">
        <v>0.36388888888888893</v>
      </c>
      <c r="I132" s="651">
        <v>0.26666666666666666</v>
      </c>
      <c r="J132" s="651">
        <v>0.23958333333333334</v>
      </c>
      <c r="K132" s="651">
        <v>0.31650641025641019</v>
      </c>
    </row>
    <row r="133" spans="1:11">
      <c r="A133" s="654">
        <v>7037</v>
      </c>
      <c r="B133" s="652">
        <v>64</v>
      </c>
      <c r="C133" s="651">
        <v>12.125</v>
      </c>
      <c r="D133" s="651">
        <v>2.765625</v>
      </c>
      <c r="E133" s="651">
        <v>3.203125</v>
      </c>
      <c r="F133" s="651">
        <v>46.6875</v>
      </c>
      <c r="G133" s="651">
        <v>18.09375</v>
      </c>
      <c r="H133" s="651">
        <v>0.40416666666666667</v>
      </c>
      <c r="I133" s="651">
        <v>0.2765625000000001</v>
      </c>
      <c r="J133" s="651">
        <v>0.26692708333333331</v>
      </c>
      <c r="K133" s="651">
        <v>0.34795673076923078</v>
      </c>
    </row>
    <row r="134" spans="1:11">
      <c r="A134" s="654">
        <v>7042</v>
      </c>
      <c r="B134" s="652">
        <v>110</v>
      </c>
      <c r="C134" s="651">
        <v>13.5</v>
      </c>
      <c r="D134" s="651">
        <v>3.0636363636363635</v>
      </c>
      <c r="E134" s="651">
        <v>4.2</v>
      </c>
      <c r="F134" s="651">
        <v>50.3</v>
      </c>
      <c r="G134" s="651">
        <v>20.763636363636362</v>
      </c>
      <c r="H134" s="651">
        <v>0.44999999999999979</v>
      </c>
      <c r="I134" s="651">
        <v>0.30636363636363634</v>
      </c>
      <c r="J134" s="651">
        <v>0.35000000000000009</v>
      </c>
      <c r="K134" s="651">
        <v>0.39930069930069934</v>
      </c>
    </row>
    <row r="135" spans="1:11">
      <c r="A135" s="654">
        <v>7048</v>
      </c>
      <c r="B135" s="652">
        <v>324</v>
      </c>
      <c r="C135" s="651">
        <v>13.373456790123457</v>
      </c>
      <c r="D135" s="651">
        <v>3.191358024691358</v>
      </c>
      <c r="E135" s="651">
        <v>3.9228395061728394</v>
      </c>
      <c r="F135" s="651">
        <v>48.157407407407405</v>
      </c>
      <c r="G135" s="651">
        <v>20.487654320987655</v>
      </c>
      <c r="H135" s="651">
        <v>0.44578189300411497</v>
      </c>
      <c r="I135" s="651">
        <v>0.31913580246913609</v>
      </c>
      <c r="J135" s="651">
        <v>0.32690329218106995</v>
      </c>
      <c r="K135" s="651">
        <v>0.39399335232668586</v>
      </c>
    </row>
    <row r="136" spans="1:11">
      <c r="A136" s="654">
        <v>7049</v>
      </c>
      <c r="B136" s="652">
        <v>452</v>
      </c>
      <c r="C136" s="651">
        <v>10.488938053097344</v>
      </c>
      <c r="D136" s="651">
        <v>2.5575221238938055</v>
      </c>
      <c r="E136" s="651">
        <v>2.5995575221238938</v>
      </c>
      <c r="F136" s="651">
        <v>42.929203539823007</v>
      </c>
      <c r="G136" s="651">
        <v>15.646017699115044</v>
      </c>
      <c r="H136" s="651">
        <v>0.34963126843657827</v>
      </c>
      <c r="I136" s="651">
        <v>0.25575221238938067</v>
      </c>
      <c r="J136" s="651">
        <v>0.21662979351032452</v>
      </c>
      <c r="K136" s="651">
        <v>0.30088495575221269</v>
      </c>
    </row>
    <row r="137" spans="1:11">
      <c r="A137" s="654">
        <v>7050</v>
      </c>
      <c r="B137" s="652">
        <v>145</v>
      </c>
      <c r="C137" s="651">
        <v>10.096551724137932</v>
      </c>
      <c r="D137" s="651">
        <v>2.317241379310345</v>
      </c>
      <c r="E137" s="651">
        <v>2.7448275862068967</v>
      </c>
      <c r="F137" s="651">
        <v>42.096551724137932</v>
      </c>
      <c r="G137" s="651">
        <v>15.158620689655173</v>
      </c>
      <c r="H137" s="651">
        <v>0.33655172413793094</v>
      </c>
      <c r="I137" s="651">
        <v>0.2317241379310345</v>
      </c>
      <c r="J137" s="651">
        <v>0.22873563218390808</v>
      </c>
      <c r="K137" s="651">
        <v>0.2915119363395226</v>
      </c>
    </row>
    <row r="138" spans="1:11">
      <c r="A138" s="654">
        <v>7051</v>
      </c>
      <c r="B138" s="652">
        <v>652</v>
      </c>
      <c r="C138" s="651">
        <v>10.723926380368098</v>
      </c>
      <c r="D138" s="651">
        <v>2.7407975460122698</v>
      </c>
      <c r="E138" s="651">
        <v>3.0352760736196318</v>
      </c>
      <c r="F138" s="651">
        <v>43.153374233128837</v>
      </c>
      <c r="G138" s="651">
        <v>16.5</v>
      </c>
      <c r="H138" s="651">
        <v>0.35746421267893663</v>
      </c>
      <c r="I138" s="651">
        <v>0.27407975460122652</v>
      </c>
      <c r="J138" s="651">
        <v>0.25293967280163598</v>
      </c>
      <c r="K138" s="651">
        <v>0.31730769230769218</v>
      </c>
    </row>
    <row r="139" spans="1:11">
      <c r="A139" s="654">
        <v>7053</v>
      </c>
      <c r="B139" s="652">
        <v>61</v>
      </c>
      <c r="C139" s="651">
        <v>10.950819672131148</v>
      </c>
      <c r="D139" s="651">
        <v>2.737704918032787</v>
      </c>
      <c r="E139" s="651">
        <v>2.9508196721311477</v>
      </c>
      <c r="F139" s="651">
        <v>45.311475409836063</v>
      </c>
      <c r="G139" s="651">
        <v>16.639344262295083</v>
      </c>
      <c r="H139" s="651">
        <v>0.36502732240437163</v>
      </c>
      <c r="I139" s="651">
        <v>0.27377049180327867</v>
      </c>
      <c r="J139" s="651">
        <v>0.24590163934426229</v>
      </c>
      <c r="K139" s="651">
        <v>0.31998738965952084</v>
      </c>
    </row>
    <row r="140" spans="1:11">
      <c r="A140" s="654">
        <v>7054</v>
      </c>
      <c r="B140" s="652">
        <v>31</v>
      </c>
      <c r="C140" s="651">
        <v>8.935483870967742</v>
      </c>
      <c r="D140" s="651">
        <v>2.225806451612903</v>
      </c>
      <c r="E140" s="651">
        <v>2.064516129032258</v>
      </c>
      <c r="F140" s="651">
        <v>36.451612903225808</v>
      </c>
      <c r="G140" s="651">
        <v>13.225806451612904</v>
      </c>
      <c r="H140" s="651">
        <v>0.29784946236559129</v>
      </c>
      <c r="I140" s="651">
        <v>0.22258064516129031</v>
      </c>
      <c r="J140" s="651">
        <v>0.17204301075268819</v>
      </c>
      <c r="K140" s="651">
        <v>0.25434243176178661</v>
      </c>
    </row>
    <row r="141" spans="1:11">
      <c r="A141" s="654">
        <v>7055</v>
      </c>
      <c r="B141" s="652">
        <v>78</v>
      </c>
      <c r="C141" s="651">
        <v>20.96153846153846</v>
      </c>
      <c r="D141" s="651">
        <v>6.833333333333333</v>
      </c>
      <c r="E141" s="651">
        <v>6.5</v>
      </c>
      <c r="F141" s="651">
        <v>62.205128205128204</v>
      </c>
      <c r="G141" s="651">
        <v>34.294871794871796</v>
      </c>
      <c r="H141" s="651">
        <v>0.69871794871794868</v>
      </c>
      <c r="I141" s="651">
        <v>0.68333333333333335</v>
      </c>
      <c r="J141" s="651">
        <v>0.54166666666666663</v>
      </c>
      <c r="K141" s="651">
        <v>0.65951676528599623</v>
      </c>
    </row>
    <row r="142" spans="1:11">
      <c r="A142" s="654">
        <v>7056</v>
      </c>
      <c r="B142" s="652">
        <v>29</v>
      </c>
      <c r="C142" s="651">
        <v>9.7241379310344822</v>
      </c>
      <c r="D142" s="651">
        <v>1.8620689655172413</v>
      </c>
      <c r="E142" s="651">
        <v>2.7931034482758621</v>
      </c>
      <c r="F142" s="651">
        <v>41.724137931034484</v>
      </c>
      <c r="G142" s="651">
        <v>14.379310344827585</v>
      </c>
      <c r="H142" s="651">
        <v>0.32413793103448268</v>
      </c>
      <c r="I142" s="651">
        <v>0.18620689655172415</v>
      </c>
      <c r="J142" s="651">
        <v>0.23275862068965511</v>
      </c>
      <c r="K142" s="651">
        <v>0.27652519893899208</v>
      </c>
    </row>
    <row r="143" spans="1:11">
      <c r="A143" s="654">
        <v>7058</v>
      </c>
      <c r="B143" s="652">
        <v>8</v>
      </c>
      <c r="C143" s="651">
        <v>12.25</v>
      </c>
      <c r="D143" s="651">
        <v>3.25</v>
      </c>
      <c r="E143" s="651">
        <v>2.875</v>
      </c>
      <c r="F143" s="651">
        <v>46.875</v>
      </c>
      <c r="G143" s="651">
        <v>18.375</v>
      </c>
      <c r="H143" s="651">
        <v>0.40833333333333333</v>
      </c>
      <c r="I143" s="651">
        <v>0.32500000000000001</v>
      </c>
      <c r="J143" s="651">
        <v>0.23958333333333331</v>
      </c>
      <c r="K143" s="651">
        <v>0.35336538461538464</v>
      </c>
    </row>
    <row r="144" spans="1:11">
      <c r="A144" s="654">
        <v>7059</v>
      </c>
      <c r="B144" s="652">
        <v>89</v>
      </c>
      <c r="C144" s="651">
        <v>16.943820224719101</v>
      </c>
      <c r="D144" s="651">
        <v>3.5393258426966292</v>
      </c>
      <c r="E144" s="651">
        <v>4.595505617977528</v>
      </c>
      <c r="F144" s="651">
        <v>54.393258426966291</v>
      </c>
      <c r="G144" s="651">
        <v>25.078651685393258</v>
      </c>
      <c r="H144" s="651">
        <v>0.56479400749063657</v>
      </c>
      <c r="I144" s="651">
        <v>0.35393258426966301</v>
      </c>
      <c r="J144" s="651">
        <v>0.38295880149812711</v>
      </c>
      <c r="K144" s="651">
        <v>0.48228176318063964</v>
      </c>
    </row>
    <row r="145" spans="1:11">
      <c r="A145" s="654">
        <v>7062</v>
      </c>
      <c r="B145" s="652">
        <v>81</v>
      </c>
      <c r="C145" s="651">
        <v>7.8024691358024691</v>
      </c>
      <c r="D145" s="651">
        <v>1.9259259259259258</v>
      </c>
      <c r="E145" s="651">
        <v>2.2469135802469138</v>
      </c>
      <c r="F145" s="651">
        <v>36.123456790123456</v>
      </c>
      <c r="G145" s="651">
        <v>11.975308641975309</v>
      </c>
      <c r="H145" s="651">
        <v>0.26008230452674908</v>
      </c>
      <c r="I145" s="651">
        <v>0.19259259259259251</v>
      </c>
      <c r="J145" s="651">
        <v>0.18724279835390945</v>
      </c>
      <c r="K145" s="651">
        <v>0.23029439696106357</v>
      </c>
    </row>
    <row r="146" spans="1:11">
      <c r="A146" s="654">
        <v>7065</v>
      </c>
      <c r="B146" s="652">
        <v>45</v>
      </c>
      <c r="C146" s="651">
        <v>8.155555555555555</v>
      </c>
      <c r="D146" s="651">
        <v>2.088888888888889</v>
      </c>
      <c r="E146" s="651">
        <v>2.6444444444444444</v>
      </c>
      <c r="F146" s="651">
        <v>38.68888888888889</v>
      </c>
      <c r="G146" s="651">
        <v>12.888888888888889</v>
      </c>
      <c r="H146" s="651">
        <v>0.27185185185185184</v>
      </c>
      <c r="I146" s="651">
        <v>0.20888888888888882</v>
      </c>
      <c r="J146" s="651">
        <v>0.22037037037037044</v>
      </c>
      <c r="K146" s="651">
        <v>0.24786324786324784</v>
      </c>
    </row>
    <row r="147" spans="1:11">
      <c r="A147" s="654">
        <v>7071</v>
      </c>
      <c r="B147" s="652">
        <v>590</v>
      </c>
      <c r="C147" s="651">
        <v>9.0966101694915249</v>
      </c>
      <c r="D147" s="651">
        <v>2.3338983050847459</v>
      </c>
      <c r="E147" s="651">
        <v>2.7474576271186439</v>
      </c>
      <c r="F147" s="651">
        <v>39.820338983050846</v>
      </c>
      <c r="G147" s="651">
        <v>14.177966101694915</v>
      </c>
      <c r="H147" s="651">
        <v>0.30322033898305112</v>
      </c>
      <c r="I147" s="651">
        <v>0.23338983050847437</v>
      </c>
      <c r="J147" s="651">
        <v>0.22895480225988701</v>
      </c>
      <c r="K147" s="651">
        <v>0.27265319426336382</v>
      </c>
    </row>
    <row r="148" spans="1:11">
      <c r="A148" s="654">
        <v>7072</v>
      </c>
      <c r="B148" s="652">
        <v>2</v>
      </c>
      <c r="C148" s="651">
        <v>8.5</v>
      </c>
      <c r="D148" s="651">
        <v>2</v>
      </c>
      <c r="E148" s="651">
        <v>3.5</v>
      </c>
      <c r="F148" s="651">
        <v>42</v>
      </c>
      <c r="G148" s="651">
        <v>14</v>
      </c>
      <c r="H148" s="651">
        <v>0.28333333333333333</v>
      </c>
      <c r="I148" s="651">
        <v>0.2</v>
      </c>
      <c r="J148" s="651">
        <v>0.29166666666666663</v>
      </c>
      <c r="K148" s="651">
        <v>0.26923076923076927</v>
      </c>
    </row>
    <row r="149" spans="1:11">
      <c r="A149" s="654">
        <v>7081</v>
      </c>
      <c r="B149" s="652">
        <v>33</v>
      </c>
      <c r="C149" s="651">
        <v>17.696969696969695</v>
      </c>
      <c r="D149" s="651">
        <v>4.2121212121212119</v>
      </c>
      <c r="E149" s="651">
        <v>5.1212121212121211</v>
      </c>
      <c r="F149" s="651">
        <v>56.212121212121211</v>
      </c>
      <c r="G149" s="651">
        <v>27.030303030303031</v>
      </c>
      <c r="H149" s="651">
        <v>0.58989898989898992</v>
      </c>
      <c r="I149" s="651">
        <v>0.42121212121212132</v>
      </c>
      <c r="J149" s="651">
        <v>0.4267676767676768</v>
      </c>
      <c r="K149" s="651">
        <v>0.51981351981351964</v>
      </c>
    </row>
    <row r="150" spans="1:11">
      <c r="A150" s="654">
        <v>7101</v>
      </c>
      <c r="B150" s="652">
        <v>331</v>
      </c>
      <c r="C150" s="651">
        <v>13.918429003021147</v>
      </c>
      <c r="D150" s="651">
        <v>3.416918429003021</v>
      </c>
      <c r="E150" s="651">
        <v>3.6646525679758306</v>
      </c>
      <c r="F150" s="651">
        <v>49.84592145015106</v>
      </c>
      <c r="G150" s="651">
        <v>21</v>
      </c>
      <c r="H150" s="651">
        <v>0.46394763343403833</v>
      </c>
      <c r="I150" s="651">
        <v>0.34169184290030208</v>
      </c>
      <c r="J150" s="651">
        <v>0.30538771399798587</v>
      </c>
      <c r="K150" s="651">
        <v>0.40384615384615369</v>
      </c>
    </row>
    <row r="151" spans="1:11">
      <c r="A151" s="654">
        <v>7111</v>
      </c>
      <c r="B151" s="652">
        <v>637</v>
      </c>
      <c r="C151" s="651">
        <v>9.4395604395604398</v>
      </c>
      <c r="D151" s="651">
        <v>2.2888540031397175</v>
      </c>
      <c r="E151" s="651">
        <v>2.6263736263736264</v>
      </c>
      <c r="F151" s="651">
        <v>40.472527472527474</v>
      </c>
      <c r="G151" s="651">
        <v>14.354788069073784</v>
      </c>
      <c r="H151" s="651">
        <v>0.31465201465201525</v>
      </c>
      <c r="I151" s="651">
        <v>0.22888540031397175</v>
      </c>
      <c r="J151" s="651">
        <v>0.21886446886446889</v>
      </c>
      <c r="K151" s="651">
        <v>0.27605361671295747</v>
      </c>
    </row>
    <row r="152" spans="1:11">
      <c r="A152" s="654">
        <v>7112</v>
      </c>
      <c r="B152" s="652">
        <v>11</v>
      </c>
      <c r="C152" s="651">
        <v>8</v>
      </c>
      <c r="D152" s="651">
        <v>1.3636363636363635</v>
      </c>
      <c r="E152" s="651">
        <v>2.3636363636363638</v>
      </c>
      <c r="F152" s="651">
        <v>35.090909090909093</v>
      </c>
      <c r="G152" s="651">
        <v>11.727272727272727</v>
      </c>
      <c r="H152" s="651">
        <v>0.26666666666666666</v>
      </c>
      <c r="I152" s="651">
        <v>0.13636363636363638</v>
      </c>
      <c r="J152" s="651">
        <v>0.19696969696969699</v>
      </c>
      <c r="K152" s="651">
        <v>0.22552447552447552</v>
      </c>
    </row>
    <row r="153" spans="1:11">
      <c r="A153" s="654">
        <v>7121</v>
      </c>
      <c r="B153" s="652">
        <v>730</v>
      </c>
      <c r="C153" s="651">
        <v>11.564383561643835</v>
      </c>
      <c r="D153" s="651">
        <v>2.5383561643835617</v>
      </c>
      <c r="E153" s="651">
        <v>3.1684931506849314</v>
      </c>
      <c r="F153" s="651">
        <v>45.147945205479452</v>
      </c>
      <c r="G153" s="651">
        <v>17.271232876712329</v>
      </c>
      <c r="H153" s="651">
        <v>0.38547945205479456</v>
      </c>
      <c r="I153" s="651">
        <v>0.253835616438356</v>
      </c>
      <c r="J153" s="651">
        <v>0.26404109589041114</v>
      </c>
      <c r="K153" s="651">
        <v>0.33213909378292966</v>
      </c>
    </row>
    <row r="154" spans="1:11">
      <c r="A154" s="654">
        <v>7131</v>
      </c>
      <c r="B154" s="652">
        <v>357</v>
      </c>
      <c r="C154" s="651">
        <v>8.7927170868347346</v>
      </c>
      <c r="D154" s="651">
        <v>2.2857142857142856</v>
      </c>
      <c r="E154" s="651">
        <v>2.392156862745098</v>
      </c>
      <c r="F154" s="651">
        <v>38.649859943977589</v>
      </c>
      <c r="G154" s="651">
        <v>13.470588235294118</v>
      </c>
      <c r="H154" s="651">
        <v>0.29309056956115781</v>
      </c>
      <c r="I154" s="651">
        <v>0.22857142857142876</v>
      </c>
      <c r="J154" s="651">
        <v>0.19934640522875827</v>
      </c>
      <c r="K154" s="651">
        <v>0.25904977375565619</v>
      </c>
    </row>
    <row r="155" spans="1:11">
      <c r="A155" s="654">
        <v>7132</v>
      </c>
      <c r="B155" s="652">
        <v>3</v>
      </c>
      <c r="C155" s="651">
        <v>7.333333333333333</v>
      </c>
      <c r="D155" s="651">
        <v>1.3333333333333333</v>
      </c>
      <c r="E155" s="651">
        <v>3</v>
      </c>
      <c r="F155" s="651">
        <v>33</v>
      </c>
      <c r="G155" s="651">
        <v>11.666666666666666</v>
      </c>
      <c r="H155" s="651">
        <v>0.24444444444444446</v>
      </c>
      <c r="I155" s="651">
        <v>0.13333333333333333</v>
      </c>
      <c r="J155" s="651">
        <v>0.25</v>
      </c>
      <c r="K155" s="651">
        <v>0.22435897435897437</v>
      </c>
    </row>
    <row r="156" spans="1:11">
      <c r="A156" s="654">
        <v>7141</v>
      </c>
      <c r="B156" s="652">
        <v>523</v>
      </c>
      <c r="C156" s="651">
        <v>11.732313575525813</v>
      </c>
      <c r="D156" s="651">
        <v>2.9560229445506692</v>
      </c>
      <c r="E156" s="651">
        <v>3.3365200764818357</v>
      </c>
      <c r="F156" s="651">
        <v>45.829827915869984</v>
      </c>
      <c r="G156" s="651">
        <v>18.024856596558319</v>
      </c>
      <c r="H156" s="651">
        <v>0.39107711918419436</v>
      </c>
      <c r="I156" s="651">
        <v>0.29560229445506669</v>
      </c>
      <c r="J156" s="651">
        <v>0.27804333970681988</v>
      </c>
      <c r="K156" s="651">
        <v>0.34663185762612159</v>
      </c>
    </row>
    <row r="157" spans="1:11">
      <c r="A157" s="654">
        <v>7151</v>
      </c>
      <c r="B157" s="652">
        <v>473</v>
      </c>
      <c r="C157" s="651">
        <v>9.1226215644820297</v>
      </c>
      <c r="D157" s="651">
        <v>2.3234672304439745</v>
      </c>
      <c r="E157" s="651">
        <v>2.7230443974630023</v>
      </c>
      <c r="F157" s="651">
        <v>40.042283298097253</v>
      </c>
      <c r="G157" s="651">
        <v>14.169133192389006</v>
      </c>
      <c r="H157" s="651">
        <v>0.30408738548273467</v>
      </c>
      <c r="I157" s="651">
        <v>0.23234672304439735</v>
      </c>
      <c r="J157" s="651">
        <v>0.22692036645525004</v>
      </c>
      <c r="K157" s="651">
        <v>0.2724833306228655</v>
      </c>
    </row>
    <row r="158" spans="1:11">
      <c r="A158" s="654">
        <v>7160</v>
      </c>
      <c r="B158" s="652">
        <v>247</v>
      </c>
      <c r="C158" s="651">
        <v>13.765182186234817</v>
      </c>
      <c r="D158" s="651">
        <v>3.4008097165991904</v>
      </c>
      <c r="E158" s="651">
        <v>3.7449392712550607</v>
      </c>
      <c r="F158" s="651">
        <v>49.356275303643727</v>
      </c>
      <c r="G158" s="651">
        <v>20.910931174089068</v>
      </c>
      <c r="H158" s="651">
        <v>0.45883940620782682</v>
      </c>
      <c r="I158" s="651">
        <v>0.34008097165991891</v>
      </c>
      <c r="J158" s="651">
        <v>0.31207827260458826</v>
      </c>
      <c r="K158" s="651">
        <v>0.40213329180940538</v>
      </c>
    </row>
    <row r="159" spans="1:11">
      <c r="A159" s="654">
        <v>7171</v>
      </c>
      <c r="B159" s="652">
        <v>42</v>
      </c>
      <c r="C159" s="651">
        <v>13.071428571428571</v>
      </c>
      <c r="D159" s="651">
        <v>2.3809523809523809</v>
      </c>
      <c r="E159" s="651">
        <v>3.5714285714285716</v>
      </c>
      <c r="F159" s="651">
        <v>48.071428571428569</v>
      </c>
      <c r="G159" s="651">
        <v>19.023809523809526</v>
      </c>
      <c r="H159" s="651">
        <v>0.43571428571428583</v>
      </c>
      <c r="I159" s="651">
        <v>0.23809523809523808</v>
      </c>
      <c r="J159" s="651">
        <v>0.29761904761904756</v>
      </c>
      <c r="K159" s="651">
        <v>0.36584249084249082</v>
      </c>
    </row>
    <row r="160" spans="1:11">
      <c r="A160" s="654">
        <v>7191</v>
      </c>
      <c r="B160" s="652">
        <v>520</v>
      </c>
      <c r="C160" s="651">
        <v>12.1</v>
      </c>
      <c r="D160" s="651">
        <v>2.9942307692307693</v>
      </c>
      <c r="E160" s="651">
        <v>3.2403846153846154</v>
      </c>
      <c r="F160" s="651">
        <v>46.284615384615385</v>
      </c>
      <c r="G160" s="651">
        <v>18.334615384615386</v>
      </c>
      <c r="H160" s="651">
        <v>0.40333333333333338</v>
      </c>
      <c r="I160" s="651">
        <v>0.29942307692307712</v>
      </c>
      <c r="J160" s="651">
        <v>0.27003205128205127</v>
      </c>
      <c r="K160" s="651">
        <v>0.35258875739644979</v>
      </c>
    </row>
    <row r="161" spans="1:11">
      <c r="A161" s="654">
        <v>7201</v>
      </c>
      <c r="B161" s="652">
        <v>435</v>
      </c>
      <c r="C161" s="651">
        <v>11.082758620689654</v>
      </c>
      <c r="D161" s="651">
        <v>2.5977011494252875</v>
      </c>
      <c r="E161" s="651">
        <v>3.2137931034482761</v>
      </c>
      <c r="F161" s="651">
        <v>43.928735632183908</v>
      </c>
      <c r="G161" s="651">
        <v>16.894252873563218</v>
      </c>
      <c r="H161" s="651">
        <v>0.36942528735632185</v>
      </c>
      <c r="I161" s="651">
        <v>0.25977011494252855</v>
      </c>
      <c r="J161" s="651">
        <v>0.26781609195402306</v>
      </c>
      <c r="K161" s="651">
        <v>0.32488947833775439</v>
      </c>
    </row>
    <row r="162" spans="1:11">
      <c r="A162" s="654">
        <v>7231</v>
      </c>
      <c r="B162" s="652">
        <v>491</v>
      </c>
      <c r="C162" s="651">
        <v>9.3788187372708762</v>
      </c>
      <c r="D162" s="651">
        <v>2.3238289205702647</v>
      </c>
      <c r="E162" s="651">
        <v>2.6822810590631363</v>
      </c>
      <c r="F162" s="651">
        <v>40.835030549898164</v>
      </c>
      <c r="G162" s="651">
        <v>14.384928716904277</v>
      </c>
      <c r="H162" s="651">
        <v>0.31262729124236288</v>
      </c>
      <c r="I162" s="651">
        <v>0.2323828920570265</v>
      </c>
      <c r="J162" s="651">
        <v>0.22352342158859489</v>
      </c>
      <c r="K162" s="651">
        <v>0.27663324455585153</v>
      </c>
    </row>
    <row r="163" spans="1:11">
      <c r="A163" s="654">
        <v>7241</v>
      </c>
      <c r="B163" s="652">
        <v>419</v>
      </c>
      <c r="C163" s="651">
        <v>11.439140811455847</v>
      </c>
      <c r="D163" s="651">
        <v>2.6062052505966586</v>
      </c>
      <c r="E163" s="651">
        <v>3.0978520286396183</v>
      </c>
      <c r="F163" s="651">
        <v>44.79713603818616</v>
      </c>
      <c r="G163" s="651">
        <v>17.143198090692124</v>
      </c>
      <c r="H163" s="651">
        <v>0.3813046937151946</v>
      </c>
      <c r="I163" s="651">
        <v>0.26062052505966571</v>
      </c>
      <c r="J163" s="651">
        <v>0.25815433571996804</v>
      </c>
      <c r="K163" s="651">
        <v>0.32967688635946429</v>
      </c>
    </row>
    <row r="164" spans="1:11">
      <c r="A164" s="654">
        <v>7251</v>
      </c>
      <c r="B164" s="652">
        <v>458</v>
      </c>
      <c r="C164" s="651">
        <v>9.1331877729257638</v>
      </c>
      <c r="D164" s="651">
        <v>2.2379912663755457</v>
      </c>
      <c r="E164" s="651">
        <v>2.6834061135371181</v>
      </c>
      <c r="F164" s="651">
        <v>40.089519650655021</v>
      </c>
      <c r="G164" s="651">
        <v>14.054585152838428</v>
      </c>
      <c r="H164" s="651">
        <v>0.30443959243085894</v>
      </c>
      <c r="I164" s="651">
        <v>0.22379912663755461</v>
      </c>
      <c r="J164" s="651">
        <v>0.22361717612809304</v>
      </c>
      <c r="K164" s="651">
        <v>0.27028048370843133</v>
      </c>
    </row>
    <row r="165" spans="1:11">
      <c r="A165" s="654">
        <v>7254</v>
      </c>
      <c r="B165" s="652">
        <v>14</v>
      </c>
      <c r="C165" s="651">
        <v>6.2857142857142856</v>
      </c>
      <c r="D165" s="651">
        <v>1.9285714285714286</v>
      </c>
      <c r="E165" s="651">
        <v>1.8571428571428572</v>
      </c>
      <c r="F165" s="651">
        <v>28.714285714285715</v>
      </c>
      <c r="G165" s="651">
        <v>10.071428571428571</v>
      </c>
      <c r="H165" s="651">
        <v>0.20952380952380953</v>
      </c>
      <c r="I165" s="651">
        <v>0.19285714285714287</v>
      </c>
      <c r="J165" s="651">
        <v>0.15476190476190474</v>
      </c>
      <c r="K165" s="651">
        <v>0.19368131868131866</v>
      </c>
    </row>
    <row r="166" spans="1:11">
      <c r="A166" s="654">
        <v>7262</v>
      </c>
      <c r="B166" s="652">
        <v>87</v>
      </c>
      <c r="C166" s="651">
        <v>12.770114942528735</v>
      </c>
      <c r="D166" s="651">
        <v>2.9195402298850577</v>
      </c>
      <c r="E166" s="651">
        <v>3.8505747126436782</v>
      </c>
      <c r="F166" s="651">
        <v>48.735632183908045</v>
      </c>
      <c r="G166" s="651">
        <v>19.540229885057471</v>
      </c>
      <c r="H166" s="651">
        <v>0.42567049808429108</v>
      </c>
      <c r="I166" s="651">
        <v>0.29195402298850576</v>
      </c>
      <c r="J166" s="651">
        <v>0.32088122605363978</v>
      </c>
      <c r="K166" s="651">
        <v>0.37577365163572052</v>
      </c>
    </row>
    <row r="167" spans="1:11">
      <c r="A167" s="654">
        <v>7265</v>
      </c>
      <c r="B167" s="652">
        <v>3</v>
      </c>
      <c r="C167" s="651">
        <v>9</v>
      </c>
      <c r="D167" s="651">
        <v>2.3333333333333335</v>
      </c>
      <c r="E167" s="651">
        <v>1.6666666666666667</v>
      </c>
      <c r="F167" s="651">
        <v>36.666666666666664</v>
      </c>
      <c r="G167" s="651">
        <v>13</v>
      </c>
      <c r="H167" s="651">
        <v>0.3</v>
      </c>
      <c r="I167" s="651">
        <v>0.23333333333333331</v>
      </c>
      <c r="J167" s="651">
        <v>0.13888888888888887</v>
      </c>
      <c r="K167" s="651">
        <v>0.25</v>
      </c>
    </row>
    <row r="168" spans="1:11">
      <c r="A168" s="654">
        <v>7271</v>
      </c>
      <c r="B168" s="652">
        <v>567</v>
      </c>
      <c r="C168" s="651">
        <v>11.137566137566138</v>
      </c>
      <c r="D168" s="651">
        <v>2.7724867724867726</v>
      </c>
      <c r="E168" s="651">
        <v>3.1728395061728394</v>
      </c>
      <c r="F168" s="651">
        <v>43.516754850088184</v>
      </c>
      <c r="G168" s="651">
        <v>17.08289241622575</v>
      </c>
      <c r="H168" s="651">
        <v>0.37125220458553809</v>
      </c>
      <c r="I168" s="651">
        <v>0.27724867724867674</v>
      </c>
      <c r="J168" s="651">
        <v>0.26440329218106962</v>
      </c>
      <c r="K168" s="651">
        <v>0.32851716185049545</v>
      </c>
    </row>
    <row r="169" spans="1:11">
      <c r="A169" s="654">
        <v>7301</v>
      </c>
      <c r="B169" s="652">
        <v>237</v>
      </c>
      <c r="C169" s="651">
        <v>8.4683544303797476</v>
      </c>
      <c r="D169" s="651">
        <v>2.3459915611814348</v>
      </c>
      <c r="E169" s="651">
        <v>2.4303797468354431</v>
      </c>
      <c r="F169" s="651">
        <v>38.594936708860757</v>
      </c>
      <c r="G169" s="651">
        <v>13.244725738396625</v>
      </c>
      <c r="H169" s="651">
        <v>0.28227848101265829</v>
      </c>
      <c r="I169" s="651">
        <v>0.23459915611814355</v>
      </c>
      <c r="J169" s="651">
        <v>0.20253164556962022</v>
      </c>
      <c r="K169" s="651">
        <v>0.25470626419993503</v>
      </c>
    </row>
    <row r="170" spans="1:11">
      <c r="A170" s="654">
        <v>7341</v>
      </c>
      <c r="B170" s="652">
        <v>281</v>
      </c>
      <c r="C170" s="651">
        <v>9.352313167259787</v>
      </c>
      <c r="D170" s="651">
        <v>2.1992882562277578</v>
      </c>
      <c r="E170" s="651">
        <v>2.7758007117437722</v>
      </c>
      <c r="F170" s="651">
        <v>39.960854092526688</v>
      </c>
      <c r="G170" s="651">
        <v>14.327402135231317</v>
      </c>
      <c r="H170" s="651">
        <v>0.31174377224199284</v>
      </c>
      <c r="I170" s="651">
        <v>0.21992882562277602</v>
      </c>
      <c r="J170" s="651">
        <v>0.23131672597864783</v>
      </c>
      <c r="K170" s="651">
        <v>0.27552696413906369</v>
      </c>
    </row>
    <row r="171" spans="1:11">
      <c r="A171" s="654">
        <v>7361</v>
      </c>
      <c r="B171" s="652">
        <v>598</v>
      </c>
      <c r="C171" s="651">
        <v>10.963210702341136</v>
      </c>
      <c r="D171" s="651">
        <v>2.8327759197324416</v>
      </c>
      <c r="E171" s="651">
        <v>3.1237458193979935</v>
      </c>
      <c r="F171" s="651">
        <v>43.735785953177256</v>
      </c>
      <c r="G171" s="651">
        <v>16.91973244147157</v>
      </c>
      <c r="H171" s="651">
        <v>0.36544035674470476</v>
      </c>
      <c r="I171" s="651">
        <v>0.28327759197324393</v>
      </c>
      <c r="J171" s="651">
        <v>0.26031215161649951</v>
      </c>
      <c r="K171" s="651">
        <v>0.32537947002829926</v>
      </c>
    </row>
    <row r="172" spans="1:11">
      <c r="A172" s="654">
        <v>7371</v>
      </c>
      <c r="B172" s="652">
        <v>368</v>
      </c>
      <c r="C172" s="651">
        <v>12.872282608695652</v>
      </c>
      <c r="D172" s="651">
        <v>3.0570652173913042</v>
      </c>
      <c r="E172" s="651">
        <v>3.6195652173913042</v>
      </c>
      <c r="F172" s="651">
        <v>48.328804347826086</v>
      </c>
      <c r="G172" s="651">
        <v>19.548913043478262</v>
      </c>
      <c r="H172" s="651">
        <v>0.42907608695652183</v>
      </c>
      <c r="I172" s="651">
        <v>0.30570652173913038</v>
      </c>
      <c r="J172" s="651">
        <v>0.30163043478260876</v>
      </c>
      <c r="K172" s="651">
        <v>0.37594063545150491</v>
      </c>
    </row>
    <row r="173" spans="1:11">
      <c r="A173" s="654">
        <v>7381</v>
      </c>
      <c r="B173" s="652">
        <v>305</v>
      </c>
      <c r="C173" s="651">
        <v>8.278688524590164</v>
      </c>
      <c r="D173" s="651">
        <v>2.3409836065573773</v>
      </c>
      <c r="E173" s="651">
        <v>2.4688524590163934</v>
      </c>
      <c r="F173" s="651">
        <v>38.232786885245901</v>
      </c>
      <c r="G173" s="651">
        <v>13.088524590163935</v>
      </c>
      <c r="H173" s="651">
        <v>0.27595628415300577</v>
      </c>
      <c r="I173" s="651">
        <v>0.23409836065573797</v>
      </c>
      <c r="J173" s="651">
        <v>0.20573770491803284</v>
      </c>
      <c r="K173" s="651">
        <v>0.25170239596469113</v>
      </c>
    </row>
    <row r="174" spans="1:11">
      <c r="A174" s="654">
        <v>7391</v>
      </c>
      <c r="B174" s="652">
        <v>198</v>
      </c>
      <c r="C174" s="651">
        <v>12.186868686868687</v>
      </c>
      <c r="D174" s="651">
        <v>2.6717171717171717</v>
      </c>
      <c r="E174" s="651">
        <v>3.4141414141414139</v>
      </c>
      <c r="F174" s="651">
        <v>47.378787878787875</v>
      </c>
      <c r="G174" s="651">
        <v>18.272727272727273</v>
      </c>
      <c r="H174" s="651">
        <v>0.40622895622895611</v>
      </c>
      <c r="I174" s="651">
        <v>0.26717171717171712</v>
      </c>
      <c r="J174" s="651">
        <v>0.28451178451178449</v>
      </c>
      <c r="K174" s="651">
        <v>0.35139860139860163</v>
      </c>
    </row>
    <row r="175" spans="1:11">
      <c r="A175" s="654">
        <v>7411</v>
      </c>
      <c r="B175" s="652">
        <v>329</v>
      </c>
      <c r="C175" s="651">
        <v>9.5927051671732517</v>
      </c>
      <c r="D175" s="651">
        <v>2.2857142857142856</v>
      </c>
      <c r="E175" s="651">
        <v>2.7477203647416415</v>
      </c>
      <c r="F175" s="651">
        <v>42.27963525835866</v>
      </c>
      <c r="G175" s="651">
        <v>14.626139817629179</v>
      </c>
      <c r="H175" s="651">
        <v>0.31975683890577505</v>
      </c>
      <c r="I175" s="651">
        <v>0.22857142857142848</v>
      </c>
      <c r="J175" s="651">
        <v>0.22897669706180335</v>
      </c>
      <c r="K175" s="651">
        <v>0.28127191956979208</v>
      </c>
    </row>
    <row r="176" spans="1:11">
      <c r="A176" s="654">
        <v>7431</v>
      </c>
      <c r="B176" s="652">
        <v>495</v>
      </c>
      <c r="C176" s="651">
        <v>12.882828282828283</v>
      </c>
      <c r="D176" s="651">
        <v>3.1717171717171717</v>
      </c>
      <c r="E176" s="651">
        <v>3.6161616161616164</v>
      </c>
      <c r="F176" s="651">
        <v>47.545454545454547</v>
      </c>
      <c r="G176" s="651">
        <v>19.670707070707071</v>
      </c>
      <c r="H176" s="651">
        <v>0.4294276094276096</v>
      </c>
      <c r="I176" s="651">
        <v>0.31717171717171683</v>
      </c>
      <c r="J176" s="651">
        <v>0.30134680134680147</v>
      </c>
      <c r="K176" s="651">
        <v>0.37828282828282822</v>
      </c>
    </row>
    <row r="177" spans="1:11">
      <c r="A177" s="654">
        <v>7461</v>
      </c>
      <c r="B177" s="652">
        <v>597</v>
      </c>
      <c r="C177" s="651">
        <v>10.365159128978224</v>
      </c>
      <c r="D177" s="651">
        <v>2.7721943048576216</v>
      </c>
      <c r="E177" s="651">
        <v>3.1021775544388608</v>
      </c>
      <c r="F177" s="651">
        <v>42.842546063651589</v>
      </c>
      <c r="G177" s="651">
        <v>16.239530988274709</v>
      </c>
      <c r="H177" s="651">
        <v>0.34550530429927467</v>
      </c>
      <c r="I177" s="651">
        <v>0.27721943048576198</v>
      </c>
      <c r="J177" s="651">
        <v>0.25851479620323825</v>
      </c>
      <c r="K177" s="651">
        <v>0.3122986728514367</v>
      </c>
    </row>
    <row r="178" spans="1:11">
      <c r="A178" s="654">
        <v>7462</v>
      </c>
      <c r="B178" s="652">
        <v>7</v>
      </c>
      <c r="C178" s="651">
        <v>8.4285714285714288</v>
      </c>
      <c r="D178" s="651">
        <v>2.7142857142857144</v>
      </c>
      <c r="E178" s="651">
        <v>2.7142857142857144</v>
      </c>
      <c r="F178" s="651">
        <v>41.428571428571431</v>
      </c>
      <c r="G178" s="651">
        <v>13.857142857142858</v>
      </c>
      <c r="H178" s="651">
        <v>0.28095238095238095</v>
      </c>
      <c r="I178" s="651">
        <v>0.27142857142857141</v>
      </c>
      <c r="J178" s="651">
        <v>0.22619047619047622</v>
      </c>
      <c r="K178" s="651">
        <v>0.26648351648351648</v>
      </c>
    </row>
    <row r="179" spans="1:11">
      <c r="A179" s="654">
        <v>7511</v>
      </c>
      <c r="B179" s="652">
        <v>418</v>
      </c>
      <c r="C179" s="651">
        <v>11.73444976076555</v>
      </c>
      <c r="D179" s="651">
        <v>2.901913875598086</v>
      </c>
      <c r="E179" s="651">
        <v>3.4306220095693778</v>
      </c>
      <c r="F179" s="651">
        <v>45.038277511961724</v>
      </c>
      <c r="G179" s="651">
        <v>18.066985645933013</v>
      </c>
      <c r="H179" s="651">
        <v>0.39114832535885169</v>
      </c>
      <c r="I179" s="651">
        <v>0.29019138755980867</v>
      </c>
      <c r="J179" s="651">
        <v>0.28588516746411485</v>
      </c>
      <c r="K179" s="651">
        <v>0.3474420316525576</v>
      </c>
    </row>
    <row r="180" spans="1:11">
      <c r="A180" s="654">
        <v>7531</v>
      </c>
      <c r="B180" s="652">
        <v>555</v>
      </c>
      <c r="C180" s="651">
        <v>9.9117117117117122</v>
      </c>
      <c r="D180" s="651">
        <v>2.4540540540540539</v>
      </c>
      <c r="E180" s="651">
        <v>2.7909909909909909</v>
      </c>
      <c r="F180" s="651">
        <v>41.34954954954955</v>
      </c>
      <c r="G180" s="651">
        <v>15.156756756756756</v>
      </c>
      <c r="H180" s="651">
        <v>0.33039039039039048</v>
      </c>
      <c r="I180" s="651">
        <v>0.24540540540540534</v>
      </c>
      <c r="J180" s="651">
        <v>0.23258258258258224</v>
      </c>
      <c r="K180" s="651">
        <v>0.29147609147609155</v>
      </c>
    </row>
    <row r="181" spans="1:11">
      <c r="A181" s="654">
        <v>7541</v>
      </c>
      <c r="B181" s="652">
        <v>499</v>
      </c>
      <c r="C181" s="651">
        <v>10.158316633266534</v>
      </c>
      <c r="D181" s="651">
        <v>2.3947895791583167</v>
      </c>
      <c r="E181" s="651">
        <v>2.7715430861723447</v>
      </c>
      <c r="F181" s="651">
        <v>42.370741482965933</v>
      </c>
      <c r="G181" s="651">
        <v>15.324649298597194</v>
      </c>
      <c r="H181" s="651">
        <v>0.33861055444221838</v>
      </c>
      <c r="I181" s="651">
        <v>0.2394789579158316</v>
      </c>
      <c r="J181" s="651">
        <v>0.23096192384769529</v>
      </c>
      <c r="K181" s="651">
        <v>0.29470479420379203</v>
      </c>
    </row>
    <row r="182" spans="1:11">
      <c r="A182" s="654">
        <v>7591</v>
      </c>
      <c r="B182" s="652">
        <v>566</v>
      </c>
      <c r="C182" s="651">
        <v>8.5547703180212018</v>
      </c>
      <c r="D182" s="651">
        <v>2.3286219081272086</v>
      </c>
      <c r="E182" s="651">
        <v>2.4876325088339222</v>
      </c>
      <c r="F182" s="651">
        <v>38.809187279151942</v>
      </c>
      <c r="G182" s="651">
        <v>13.371024734982333</v>
      </c>
      <c r="H182" s="651">
        <v>0.28515901060070703</v>
      </c>
      <c r="I182" s="651">
        <v>0.23286219081272067</v>
      </c>
      <c r="J182" s="651">
        <v>0.20730270906949333</v>
      </c>
      <c r="K182" s="651">
        <v>0.25713509105735272</v>
      </c>
    </row>
    <row r="183" spans="1:11">
      <c r="A183" s="654">
        <v>7592</v>
      </c>
      <c r="B183" s="652">
        <v>1</v>
      </c>
      <c r="C183" s="651">
        <v>5</v>
      </c>
      <c r="D183" s="651">
        <v>3</v>
      </c>
      <c r="E183" s="651">
        <v>0</v>
      </c>
      <c r="F183" s="651">
        <v>20</v>
      </c>
      <c r="G183" s="651">
        <v>8</v>
      </c>
      <c r="H183" s="651">
        <v>0.16666666666666666</v>
      </c>
      <c r="I183" s="651">
        <v>0.3</v>
      </c>
      <c r="J183" s="651">
        <v>0</v>
      </c>
      <c r="K183" s="651">
        <v>0.15384615384615385</v>
      </c>
    </row>
    <row r="184" spans="1:11">
      <c r="A184" s="654">
        <v>7601</v>
      </c>
      <c r="B184" s="652">
        <v>169</v>
      </c>
      <c r="C184" s="651">
        <v>10.461538461538462</v>
      </c>
      <c r="D184" s="651">
        <v>2.6804733727810652</v>
      </c>
      <c r="E184" s="651">
        <v>2.9230769230769229</v>
      </c>
      <c r="F184" s="651">
        <v>44.065088757396452</v>
      </c>
      <c r="G184" s="651">
        <v>16.065088757396449</v>
      </c>
      <c r="H184" s="651">
        <v>0.3487179487179487</v>
      </c>
      <c r="I184" s="651">
        <v>0.26804733727810648</v>
      </c>
      <c r="J184" s="651">
        <v>0.24358974358974345</v>
      </c>
      <c r="K184" s="651">
        <v>0.30894401456531623</v>
      </c>
    </row>
    <row r="185" spans="1:11">
      <c r="A185" s="654">
        <v>7631</v>
      </c>
      <c r="B185" s="652">
        <v>23</v>
      </c>
      <c r="C185" s="651">
        <v>5.4782608695652177</v>
      </c>
      <c r="D185" s="651">
        <v>2.1304347826086958</v>
      </c>
      <c r="E185" s="651">
        <v>1.826086956521739</v>
      </c>
      <c r="F185" s="651">
        <v>30.565217391304348</v>
      </c>
      <c r="G185" s="651">
        <v>9.4347826086956523</v>
      </c>
      <c r="H185" s="651">
        <v>0.18260869565217391</v>
      </c>
      <c r="I185" s="651">
        <v>0.21304347826086953</v>
      </c>
      <c r="J185" s="651">
        <v>0.15217391304347827</v>
      </c>
      <c r="K185" s="651">
        <v>0.18143812709030097</v>
      </c>
    </row>
    <row r="186" spans="1:11">
      <c r="A186" s="654">
        <v>7701</v>
      </c>
      <c r="B186" s="652">
        <v>692</v>
      </c>
      <c r="C186" s="651">
        <v>10.017341040462428</v>
      </c>
      <c r="D186" s="651">
        <v>2.4768786127167628</v>
      </c>
      <c r="E186" s="651">
        <v>2.8179190751445087</v>
      </c>
      <c r="F186" s="651">
        <v>42.052023121387286</v>
      </c>
      <c r="G186" s="651">
        <v>15.312138728323699</v>
      </c>
      <c r="H186" s="651">
        <v>0.33391136801541471</v>
      </c>
      <c r="I186" s="651">
        <v>0.2476878612716758</v>
      </c>
      <c r="J186" s="651">
        <v>0.23482658959537597</v>
      </c>
      <c r="K186" s="651">
        <v>0.2944642063139174</v>
      </c>
    </row>
    <row r="187" spans="1:11">
      <c r="A187" s="654">
        <v>7702</v>
      </c>
      <c r="B187" s="652">
        <v>9</v>
      </c>
      <c r="C187" s="651">
        <v>9.7777777777777786</v>
      </c>
      <c r="D187" s="651">
        <v>2</v>
      </c>
      <c r="E187" s="651">
        <v>3.1111111111111112</v>
      </c>
      <c r="F187" s="651">
        <v>43.444444444444443</v>
      </c>
      <c r="G187" s="651">
        <v>14.888888888888889</v>
      </c>
      <c r="H187" s="651">
        <v>0.32592592592592595</v>
      </c>
      <c r="I187" s="651">
        <v>0.2</v>
      </c>
      <c r="J187" s="651">
        <v>0.2592592592592593</v>
      </c>
      <c r="K187" s="651">
        <v>0.28632478632478631</v>
      </c>
    </row>
    <row r="188" spans="1:11">
      <c r="A188" s="654">
        <v>7721</v>
      </c>
      <c r="B188" s="652">
        <v>501</v>
      </c>
      <c r="C188" s="651">
        <v>10.882235528942116</v>
      </c>
      <c r="D188" s="651">
        <v>2.7465069860279443</v>
      </c>
      <c r="E188" s="651">
        <v>3.0359281437125749</v>
      </c>
      <c r="F188" s="651">
        <v>43.145708582834331</v>
      </c>
      <c r="G188" s="651">
        <v>16.664670658682635</v>
      </c>
      <c r="H188" s="651">
        <v>0.3627411842980709</v>
      </c>
      <c r="I188" s="651">
        <v>0.27465069860279417</v>
      </c>
      <c r="J188" s="651">
        <v>0.25299401197604804</v>
      </c>
      <c r="K188" s="651">
        <v>0.32047443574389695</v>
      </c>
    </row>
    <row r="189" spans="1:11">
      <c r="A189" s="654">
        <v>7731</v>
      </c>
      <c r="B189" s="652">
        <v>515</v>
      </c>
      <c r="C189" s="651">
        <v>10.403883495145632</v>
      </c>
      <c r="D189" s="651">
        <v>2.4524271844660195</v>
      </c>
      <c r="E189" s="651">
        <v>2.9029126213592233</v>
      </c>
      <c r="F189" s="651">
        <v>42.634951456310681</v>
      </c>
      <c r="G189" s="651">
        <v>15.759223300970874</v>
      </c>
      <c r="H189" s="651">
        <v>0.3467961165048547</v>
      </c>
      <c r="I189" s="651">
        <v>0.24524271844660173</v>
      </c>
      <c r="J189" s="651">
        <v>0.24190938511326851</v>
      </c>
      <c r="K189" s="651">
        <v>0.30306198655713218</v>
      </c>
    </row>
    <row r="190" spans="1:11">
      <c r="A190" s="654">
        <v>7741</v>
      </c>
      <c r="B190" s="652">
        <v>617</v>
      </c>
      <c r="C190" s="651">
        <v>10.369529983792544</v>
      </c>
      <c r="D190" s="651">
        <v>2.7163695299837927</v>
      </c>
      <c r="E190" s="651">
        <v>2.7893030794165314</v>
      </c>
      <c r="F190" s="651">
        <v>42.239870340356561</v>
      </c>
      <c r="G190" s="651">
        <v>15.875202593192869</v>
      </c>
      <c r="H190" s="651">
        <v>0.34565099945975153</v>
      </c>
      <c r="I190" s="651">
        <v>0.27163695299837909</v>
      </c>
      <c r="J190" s="651">
        <v>0.23244192328471092</v>
      </c>
      <c r="K190" s="651">
        <v>0.3052923575614015</v>
      </c>
    </row>
    <row r="191" spans="1:11">
      <c r="A191" s="654">
        <v>7751</v>
      </c>
      <c r="B191" s="652">
        <v>357</v>
      </c>
      <c r="C191" s="651">
        <v>9.7759103641456591</v>
      </c>
      <c r="D191" s="651">
        <v>2.4845938375350141</v>
      </c>
      <c r="E191" s="651">
        <v>2.6918767507002803</v>
      </c>
      <c r="F191" s="651">
        <v>40.949579831932773</v>
      </c>
      <c r="G191" s="651">
        <v>14.952380952380953</v>
      </c>
      <c r="H191" s="651">
        <v>0.32586367880485517</v>
      </c>
      <c r="I191" s="651">
        <v>0.24845938375350166</v>
      </c>
      <c r="J191" s="651">
        <v>0.22432306255835685</v>
      </c>
      <c r="K191" s="651">
        <v>0.28754578754578758</v>
      </c>
    </row>
    <row r="192" spans="1:11">
      <c r="A192" s="654">
        <v>7781</v>
      </c>
      <c r="B192" s="652">
        <v>522</v>
      </c>
      <c r="C192" s="651">
        <v>11.170498084291188</v>
      </c>
      <c r="D192" s="651">
        <v>2.6685823754789273</v>
      </c>
      <c r="E192" s="651">
        <v>3.2509578544061304</v>
      </c>
      <c r="F192" s="651">
        <v>44.509578544061306</v>
      </c>
      <c r="G192" s="651">
        <v>17.090038314176244</v>
      </c>
      <c r="H192" s="651">
        <v>0.37234993614304007</v>
      </c>
      <c r="I192" s="651">
        <v>0.26685823754789284</v>
      </c>
      <c r="J192" s="651">
        <v>0.27091315453384424</v>
      </c>
      <c r="K192" s="651">
        <v>0.328654582964928</v>
      </c>
    </row>
    <row r="193" spans="1:11">
      <c r="A193" s="654">
        <v>7791</v>
      </c>
      <c r="B193" s="652">
        <v>201</v>
      </c>
      <c r="C193" s="651">
        <v>10.233830845771145</v>
      </c>
      <c r="D193" s="651">
        <v>2.2935323383084576</v>
      </c>
      <c r="E193" s="651">
        <v>2.7064676616915424</v>
      </c>
      <c r="F193" s="651">
        <v>42.084577114427859</v>
      </c>
      <c r="G193" s="651">
        <v>15.233830845771145</v>
      </c>
      <c r="H193" s="651">
        <v>0.34112769485903827</v>
      </c>
      <c r="I193" s="651">
        <v>0.22935323383084599</v>
      </c>
      <c r="J193" s="651">
        <v>0.22553897180762864</v>
      </c>
      <c r="K193" s="651">
        <v>0.29295828549559899</v>
      </c>
    </row>
    <row r="194" spans="1:11">
      <c r="A194" s="654">
        <v>7823</v>
      </c>
      <c r="B194" s="652">
        <v>5</v>
      </c>
      <c r="C194" s="651">
        <v>7.6</v>
      </c>
      <c r="D194" s="651">
        <v>1.8</v>
      </c>
      <c r="E194" s="651">
        <v>1.6</v>
      </c>
      <c r="F194" s="651">
        <v>33.799999999999997</v>
      </c>
      <c r="G194" s="651">
        <v>11</v>
      </c>
      <c r="H194" s="651">
        <v>0.2533333333333333</v>
      </c>
      <c r="I194" s="651">
        <v>0.18</v>
      </c>
      <c r="J194" s="651">
        <v>0.13333333333333336</v>
      </c>
      <c r="K194" s="651">
        <v>0.21153846153846154</v>
      </c>
    </row>
    <row r="195" spans="1:11">
      <c r="A195" s="654">
        <v>7829</v>
      </c>
      <c r="B195" s="652">
        <v>50</v>
      </c>
      <c r="C195" s="651">
        <v>6.5</v>
      </c>
      <c r="D195" s="651">
        <v>2.2000000000000002</v>
      </c>
      <c r="E195" s="651">
        <v>2.14</v>
      </c>
      <c r="F195" s="651">
        <v>33.18</v>
      </c>
      <c r="G195" s="651">
        <v>10.84</v>
      </c>
      <c r="H195" s="651">
        <v>0.21666666666666667</v>
      </c>
      <c r="I195" s="651">
        <v>0.21999999999999997</v>
      </c>
      <c r="J195" s="651">
        <v>0.17833333333333343</v>
      </c>
      <c r="K195" s="651">
        <v>0.20846153846153842</v>
      </c>
    </row>
    <row r="196" spans="1:11">
      <c r="A196" s="654">
        <v>7832</v>
      </c>
      <c r="B196" s="652">
        <v>6</v>
      </c>
      <c r="C196" s="651">
        <v>6</v>
      </c>
      <c r="D196" s="651">
        <v>2.3333333333333335</v>
      </c>
      <c r="E196" s="651">
        <v>2.5</v>
      </c>
      <c r="F196" s="651">
        <v>32.666666666666664</v>
      </c>
      <c r="G196" s="651">
        <v>10.833333333333334</v>
      </c>
      <c r="H196" s="651">
        <v>0.19999999999999998</v>
      </c>
      <c r="I196" s="651">
        <v>0.23333333333333336</v>
      </c>
      <c r="J196" s="651">
        <v>0.20833333333333334</v>
      </c>
      <c r="K196" s="651">
        <v>0.20833333333333334</v>
      </c>
    </row>
    <row r="197" spans="1:11">
      <c r="A197" s="654">
        <v>7835</v>
      </c>
      <c r="B197" s="652">
        <v>12</v>
      </c>
      <c r="C197" s="651">
        <v>6.166666666666667</v>
      </c>
      <c r="D197" s="651">
        <v>1.6666666666666667</v>
      </c>
      <c r="E197" s="651">
        <v>2.4166666666666665</v>
      </c>
      <c r="F197" s="651">
        <v>27</v>
      </c>
      <c r="G197" s="651">
        <v>10.25</v>
      </c>
      <c r="H197" s="651">
        <v>0.20555555555555557</v>
      </c>
      <c r="I197" s="651">
        <v>0.16666666666666666</v>
      </c>
      <c r="J197" s="651">
        <v>0.20138888888888892</v>
      </c>
      <c r="K197" s="651">
        <v>0.19711538461538458</v>
      </c>
    </row>
    <row r="198" spans="1:11">
      <c r="A198" s="654">
        <v>7851</v>
      </c>
      <c r="B198" s="652">
        <v>6</v>
      </c>
      <c r="C198" s="651">
        <v>5.833333333333333</v>
      </c>
      <c r="D198" s="651">
        <v>1.1666666666666667</v>
      </c>
      <c r="E198" s="651">
        <v>2.1666666666666665</v>
      </c>
      <c r="F198" s="651">
        <v>30.833333333333332</v>
      </c>
      <c r="G198" s="651">
        <v>9.1666666666666661</v>
      </c>
      <c r="H198" s="651">
        <v>0.19444444444444445</v>
      </c>
      <c r="I198" s="651">
        <v>0.11666666666666665</v>
      </c>
      <c r="J198" s="651">
        <v>0.18055555555555555</v>
      </c>
      <c r="K198" s="651">
        <v>0.17628205128205132</v>
      </c>
    </row>
    <row r="199" spans="1:11">
      <c r="A199" s="654">
        <v>7860</v>
      </c>
      <c r="B199" s="652">
        <v>3</v>
      </c>
      <c r="C199" s="651">
        <v>8.3333333333333339</v>
      </c>
      <c r="D199" s="651">
        <v>2.3333333333333335</v>
      </c>
      <c r="E199" s="651">
        <v>2</v>
      </c>
      <c r="F199" s="651">
        <v>42.333333333333336</v>
      </c>
      <c r="G199" s="651">
        <v>12.666666666666666</v>
      </c>
      <c r="H199" s="651">
        <v>0.27777777777777773</v>
      </c>
      <c r="I199" s="651">
        <v>0.23333333333333331</v>
      </c>
      <c r="J199" s="651">
        <v>0.16666666666666666</v>
      </c>
      <c r="K199" s="651">
        <v>0.24358974358974358</v>
      </c>
    </row>
    <row r="200" spans="1:11">
      <c r="A200" s="654">
        <v>7862</v>
      </c>
      <c r="B200" s="652">
        <v>1</v>
      </c>
      <c r="C200" s="651">
        <v>20</v>
      </c>
      <c r="D200" s="651">
        <v>5</v>
      </c>
      <c r="E200" s="651">
        <v>6</v>
      </c>
      <c r="F200" s="651">
        <v>59</v>
      </c>
      <c r="G200" s="651">
        <v>31</v>
      </c>
      <c r="H200" s="651">
        <v>0.66666666666666663</v>
      </c>
      <c r="I200" s="651">
        <v>0.5</v>
      </c>
      <c r="J200" s="651">
        <v>0.5</v>
      </c>
      <c r="K200" s="651">
        <v>0.59615384615384615</v>
      </c>
    </row>
    <row r="201" spans="1:11">
      <c r="A201" s="654">
        <v>7901</v>
      </c>
      <c r="B201" s="652">
        <v>59</v>
      </c>
      <c r="C201" s="651">
        <v>16.033898305084747</v>
      </c>
      <c r="D201" s="651">
        <v>3.8983050847457625</v>
      </c>
      <c r="E201" s="651">
        <v>5.2711864406779663</v>
      </c>
      <c r="F201" s="651">
        <v>54.271186440677965</v>
      </c>
      <c r="G201" s="651">
        <v>25.203389830508474</v>
      </c>
      <c r="H201" s="651">
        <v>0.53446327683615824</v>
      </c>
      <c r="I201" s="651">
        <v>0.38983050847457629</v>
      </c>
      <c r="J201" s="651">
        <v>0.43926553672316393</v>
      </c>
      <c r="K201" s="651">
        <v>0.48468057366362455</v>
      </c>
    </row>
    <row r="202" spans="1:11">
      <c r="A202" s="654">
        <v>8019</v>
      </c>
      <c r="B202" s="652">
        <v>19</v>
      </c>
      <c r="C202" s="651">
        <v>9.6315789473684212</v>
      </c>
      <c r="D202" s="651">
        <v>2.4736842105263159</v>
      </c>
      <c r="E202" s="651">
        <v>2.6842105263157894</v>
      </c>
      <c r="F202" s="651">
        <v>43.421052631578945</v>
      </c>
      <c r="G202" s="651">
        <v>14.789473684210526</v>
      </c>
      <c r="H202" s="651">
        <v>0.32105263157894737</v>
      </c>
      <c r="I202" s="651">
        <v>0.2473684210526316</v>
      </c>
      <c r="J202" s="651">
        <v>0.22368421052631579</v>
      </c>
      <c r="K202" s="651">
        <v>0.28441295546558709</v>
      </c>
    </row>
    <row r="203" spans="1:11">
      <c r="A203" s="654">
        <v>8101</v>
      </c>
      <c r="B203" s="652">
        <v>5</v>
      </c>
      <c r="C203" s="651">
        <v>7</v>
      </c>
      <c r="D203" s="651">
        <v>1.6</v>
      </c>
      <c r="E203" s="651">
        <v>2.4</v>
      </c>
      <c r="F203" s="651">
        <v>36</v>
      </c>
      <c r="G203" s="651">
        <v>11</v>
      </c>
      <c r="H203" s="651">
        <v>0.23333333333333331</v>
      </c>
      <c r="I203" s="651">
        <v>0.16</v>
      </c>
      <c r="J203" s="651">
        <v>0.2</v>
      </c>
      <c r="K203" s="651">
        <v>0.21153846153846154</v>
      </c>
    </row>
    <row r="204" spans="1:11">
      <c r="A204" s="654">
        <v>8121</v>
      </c>
      <c r="B204" s="652">
        <v>28</v>
      </c>
      <c r="C204" s="651">
        <v>10.964285714285714</v>
      </c>
      <c r="D204" s="651">
        <v>2.6785714285714284</v>
      </c>
      <c r="E204" s="651">
        <v>3.6785714285714284</v>
      </c>
      <c r="F204" s="651">
        <v>42.428571428571431</v>
      </c>
      <c r="G204" s="651">
        <v>17.321428571428573</v>
      </c>
      <c r="H204" s="651">
        <v>0.36547619047619034</v>
      </c>
      <c r="I204" s="651">
        <v>0.26785714285714285</v>
      </c>
      <c r="J204" s="651">
        <v>0.30654761904761907</v>
      </c>
      <c r="K204" s="651">
        <v>0.33310439560439559</v>
      </c>
    </row>
    <row r="205" spans="1:11">
      <c r="A205" s="654">
        <v>8131</v>
      </c>
      <c r="B205" s="652">
        <v>14</v>
      </c>
      <c r="C205" s="651">
        <v>10.071428571428571</v>
      </c>
      <c r="D205" s="651">
        <v>3</v>
      </c>
      <c r="E205" s="651">
        <v>2.4285714285714284</v>
      </c>
      <c r="F205" s="651">
        <v>43.357142857142854</v>
      </c>
      <c r="G205" s="651">
        <v>15.5</v>
      </c>
      <c r="H205" s="651">
        <v>0.33571428571428574</v>
      </c>
      <c r="I205" s="651">
        <v>0.3</v>
      </c>
      <c r="J205" s="651">
        <v>0.20238095238095238</v>
      </c>
      <c r="K205" s="651">
        <v>0.29807692307692318</v>
      </c>
    </row>
    <row r="206" spans="1:11">
      <c r="A206" s="654">
        <v>8139</v>
      </c>
      <c r="B206" s="652">
        <v>3</v>
      </c>
      <c r="C206" s="651">
        <v>8</v>
      </c>
      <c r="D206" s="651">
        <v>1.3333333333333333</v>
      </c>
      <c r="E206" s="651">
        <v>3.6666666666666665</v>
      </c>
      <c r="F206" s="651">
        <v>39.333333333333336</v>
      </c>
      <c r="G206" s="651">
        <v>13</v>
      </c>
      <c r="H206" s="651">
        <v>0.26666666666666666</v>
      </c>
      <c r="I206" s="651">
        <v>0.13333333333333333</v>
      </c>
      <c r="J206" s="651">
        <v>0.30555555555555552</v>
      </c>
      <c r="K206" s="651">
        <v>0.25</v>
      </c>
    </row>
    <row r="207" spans="1:11">
      <c r="A207" s="654">
        <v>8141</v>
      </c>
      <c r="B207" s="652">
        <v>11</v>
      </c>
      <c r="C207" s="651">
        <v>5.9090909090909092</v>
      </c>
      <c r="D207" s="651">
        <v>1.2727272727272727</v>
      </c>
      <c r="E207" s="651">
        <v>1.8181818181818181</v>
      </c>
      <c r="F207" s="651">
        <v>31.636363636363637</v>
      </c>
      <c r="G207" s="651">
        <v>9</v>
      </c>
      <c r="H207" s="651">
        <v>0.19696969696969696</v>
      </c>
      <c r="I207" s="651">
        <v>0.12727272727272732</v>
      </c>
      <c r="J207" s="651">
        <v>0.15151515151515152</v>
      </c>
      <c r="K207" s="651">
        <v>0.17307692307692307</v>
      </c>
    </row>
    <row r="208" spans="1:11">
      <c r="A208" s="654">
        <v>8151</v>
      </c>
      <c r="B208" s="652">
        <v>4</v>
      </c>
      <c r="C208" s="651">
        <v>9.25</v>
      </c>
      <c r="D208" s="651">
        <v>0.75</v>
      </c>
      <c r="E208" s="651">
        <v>3.5</v>
      </c>
      <c r="F208" s="651">
        <v>39</v>
      </c>
      <c r="G208" s="651">
        <v>13.5</v>
      </c>
      <c r="H208" s="651">
        <v>0.30833333333333335</v>
      </c>
      <c r="I208" s="651">
        <v>7.5000000000000011E-2</v>
      </c>
      <c r="J208" s="651">
        <v>0.29166666666666663</v>
      </c>
      <c r="K208" s="651">
        <v>0.25961538461538458</v>
      </c>
    </row>
    <row r="209" spans="1:11">
      <c r="A209" s="654">
        <v>8161</v>
      </c>
      <c r="B209" s="652">
        <v>13</v>
      </c>
      <c r="C209" s="651">
        <v>9.2307692307692299</v>
      </c>
      <c r="D209" s="651">
        <v>2</v>
      </c>
      <c r="E209" s="651">
        <v>3.3076923076923075</v>
      </c>
      <c r="F209" s="651">
        <v>41.846153846153847</v>
      </c>
      <c r="G209" s="651">
        <v>14.538461538461538</v>
      </c>
      <c r="H209" s="651">
        <v>0.30769230769230771</v>
      </c>
      <c r="I209" s="651">
        <v>0.19999999999999998</v>
      </c>
      <c r="J209" s="651">
        <v>0.27564102564102566</v>
      </c>
      <c r="K209" s="651">
        <v>0.27958579881656803</v>
      </c>
    </row>
    <row r="210" spans="1:11">
      <c r="A210" s="654">
        <v>8181</v>
      </c>
      <c r="B210" s="652">
        <v>12</v>
      </c>
      <c r="C210" s="651">
        <v>7</v>
      </c>
      <c r="D210" s="651">
        <v>1.5833333333333333</v>
      </c>
      <c r="E210" s="651">
        <v>1.75</v>
      </c>
      <c r="F210" s="651">
        <v>34.583333333333336</v>
      </c>
      <c r="G210" s="651">
        <v>10.333333333333334</v>
      </c>
      <c r="H210" s="651">
        <v>0.23333333333333336</v>
      </c>
      <c r="I210" s="651">
        <v>0.1583333333333333</v>
      </c>
      <c r="J210" s="651">
        <v>0.14583333333333334</v>
      </c>
      <c r="K210" s="651">
        <v>0.19871794871794876</v>
      </c>
    </row>
    <row r="211" spans="1:11">
      <c r="A211" s="654">
        <v>8201</v>
      </c>
      <c r="B211" s="652">
        <v>13</v>
      </c>
      <c r="C211" s="651">
        <v>7.9230769230769234</v>
      </c>
      <c r="D211" s="651">
        <v>2</v>
      </c>
      <c r="E211" s="651">
        <v>2.1538461538461537</v>
      </c>
      <c r="F211" s="651">
        <v>36.230769230769234</v>
      </c>
      <c r="G211" s="651">
        <v>12.076923076923077</v>
      </c>
      <c r="H211" s="651">
        <v>0.26410256410256411</v>
      </c>
      <c r="I211" s="651">
        <v>0.2</v>
      </c>
      <c r="J211" s="651">
        <v>0.17948717948717949</v>
      </c>
      <c r="K211" s="651">
        <v>0.23224852071005916</v>
      </c>
    </row>
    <row r="212" spans="1:11">
      <c r="A212" s="654">
        <v>9732</v>
      </c>
      <c r="B212" s="652">
        <v>2</v>
      </c>
      <c r="C212" s="651">
        <v>7.5</v>
      </c>
      <c r="D212" s="651">
        <v>3</v>
      </c>
      <c r="E212" s="651">
        <v>2.5</v>
      </c>
      <c r="F212" s="651">
        <v>42</v>
      </c>
      <c r="G212" s="651">
        <v>13</v>
      </c>
      <c r="H212" s="651">
        <v>0.25</v>
      </c>
      <c r="I212" s="651">
        <v>0.30000000000000004</v>
      </c>
      <c r="J212" s="651">
        <v>0.20833333333333331</v>
      </c>
      <c r="K212" s="651">
        <v>0.25</v>
      </c>
    </row>
    <row r="213" spans="1:11">
      <c r="A213" s="654">
        <v>9999</v>
      </c>
      <c r="B213" s="652">
        <v>28064</v>
      </c>
      <c r="C213" s="651">
        <v>12.801631984036488</v>
      </c>
      <c r="D213" s="651">
        <v>3.1318771379703536</v>
      </c>
      <c r="E213" s="651">
        <v>3.6338369441277081</v>
      </c>
      <c r="F213" s="651">
        <v>47.052237742303305</v>
      </c>
      <c r="G213" s="651">
        <v>19.567346066134551</v>
      </c>
      <c r="H213" s="651">
        <v>0.42672106613454491</v>
      </c>
      <c r="I213" s="651">
        <v>0.31318771379705829</v>
      </c>
      <c r="J213" s="651">
        <v>0.3028197453439751</v>
      </c>
      <c r="K213" s="651">
        <v>0.37629511665642934</v>
      </c>
    </row>
    <row r="214" spans="1:11">
      <c r="A214"/>
      <c r="B214"/>
      <c r="C214"/>
      <c r="D214"/>
      <c r="E214"/>
      <c r="F214"/>
      <c r="G214"/>
      <c r="H214"/>
      <c r="I214"/>
      <c r="J214"/>
      <c r="K214"/>
    </row>
    <row r="215" spans="1:11">
      <c r="C215" s="647"/>
      <c r="D215" s="647"/>
      <c r="E215" s="647"/>
      <c r="F215" s="647"/>
      <c r="G215" s="647"/>
    </row>
    <row r="216" spans="1:11">
      <c r="C216" s="647"/>
      <c r="D216" s="647"/>
      <c r="E216" s="647"/>
      <c r="F216" s="647"/>
      <c r="G216" s="647"/>
    </row>
    <row r="217" spans="1:11">
      <c r="C217" s="647"/>
      <c r="D217" s="647"/>
      <c r="E217" s="647"/>
      <c r="F217" s="647"/>
      <c r="G217" s="647"/>
    </row>
    <row r="218" spans="1:11">
      <c r="C218" s="647"/>
      <c r="D218" s="647"/>
      <c r="E218" s="647"/>
      <c r="F218" s="647"/>
      <c r="G218" s="647"/>
    </row>
    <row r="219" spans="1:11">
      <c r="C219" s="647"/>
      <c r="D219" s="647"/>
      <c r="E219" s="647"/>
      <c r="F219" s="647"/>
      <c r="G219" s="647"/>
    </row>
    <row r="220" spans="1:11">
      <c r="C220" s="647"/>
      <c r="D220" s="647"/>
      <c r="E220" s="647"/>
      <c r="F220" s="647"/>
      <c r="G220" s="647"/>
    </row>
    <row r="221" spans="1:11">
      <c r="C221" s="647"/>
      <c r="D221" s="647"/>
      <c r="E221" s="647"/>
      <c r="F221" s="647"/>
      <c r="G221" s="647"/>
    </row>
    <row r="222" spans="1:11">
      <c r="C222" s="647"/>
      <c r="D222" s="647"/>
      <c r="E222" s="647"/>
      <c r="F222" s="647"/>
      <c r="G222" s="647"/>
    </row>
    <row r="223" spans="1:11">
      <c r="C223" s="647"/>
      <c r="D223" s="647"/>
      <c r="E223" s="647"/>
      <c r="F223" s="647"/>
      <c r="G223" s="647"/>
    </row>
    <row r="224" spans="1:11">
      <c r="C224" s="647"/>
      <c r="D224" s="647"/>
      <c r="E224" s="647"/>
      <c r="F224" s="647"/>
      <c r="G224" s="647"/>
    </row>
    <row r="225" spans="3:7">
      <c r="C225" s="647"/>
      <c r="D225" s="647"/>
      <c r="E225" s="647"/>
      <c r="F225" s="647"/>
      <c r="G225" s="647"/>
    </row>
    <row r="226" spans="3:7">
      <c r="C226" s="647"/>
      <c r="D226" s="647"/>
      <c r="E226" s="647"/>
      <c r="F226" s="647"/>
      <c r="G226" s="647"/>
    </row>
    <row r="227" spans="3:7">
      <c r="C227" s="647"/>
      <c r="D227" s="647"/>
      <c r="E227" s="647"/>
      <c r="F227" s="647"/>
      <c r="G227" s="647"/>
    </row>
    <row r="228" spans="3:7">
      <c r="C228" s="647"/>
      <c r="D228" s="647"/>
      <c r="E228" s="647"/>
      <c r="F228" s="647"/>
      <c r="G228" s="647"/>
    </row>
    <row r="229" spans="3:7">
      <c r="C229" s="647"/>
      <c r="D229" s="647"/>
      <c r="E229" s="647"/>
      <c r="F229" s="647"/>
      <c r="G229" s="647"/>
    </row>
    <row r="230" spans="3:7">
      <c r="C230" s="647"/>
      <c r="D230" s="647"/>
      <c r="E230" s="647"/>
      <c r="F230" s="647"/>
      <c r="G230" s="647"/>
    </row>
    <row r="231" spans="3:7">
      <c r="C231" s="647"/>
      <c r="D231" s="647"/>
      <c r="E231" s="647"/>
      <c r="F231" s="647"/>
      <c r="G231" s="647"/>
    </row>
    <row r="232" spans="3:7">
      <c r="C232" s="647"/>
      <c r="D232" s="647"/>
      <c r="E232" s="647"/>
      <c r="F232" s="647"/>
      <c r="G232" s="647"/>
    </row>
    <row r="233" spans="3:7">
      <c r="C233" s="647"/>
      <c r="D233" s="647"/>
      <c r="E233" s="647"/>
      <c r="F233" s="647"/>
      <c r="G233" s="647"/>
    </row>
    <row r="234" spans="3:7">
      <c r="C234" s="647"/>
      <c r="D234" s="647"/>
      <c r="E234" s="647"/>
      <c r="F234" s="647"/>
      <c r="G234" s="647"/>
    </row>
    <row r="235" spans="3:7">
      <c r="C235" s="647"/>
      <c r="D235" s="647"/>
      <c r="E235" s="647"/>
      <c r="F235" s="647"/>
      <c r="G235" s="647"/>
    </row>
    <row r="236" spans="3:7">
      <c r="C236" s="647"/>
      <c r="D236" s="647"/>
      <c r="E236" s="647"/>
      <c r="F236" s="647"/>
      <c r="G236" s="647"/>
    </row>
    <row r="237" spans="3:7">
      <c r="C237" s="647"/>
      <c r="D237" s="647"/>
      <c r="E237" s="647"/>
      <c r="F237" s="647"/>
      <c r="G237" s="647"/>
    </row>
    <row r="238" spans="3:7">
      <c r="C238" s="647"/>
      <c r="D238" s="647"/>
      <c r="E238" s="647"/>
      <c r="F238" s="647"/>
      <c r="G238" s="647"/>
    </row>
    <row r="239" spans="3:7">
      <c r="C239" s="647"/>
      <c r="D239" s="647"/>
      <c r="E239" s="647"/>
      <c r="F239" s="647"/>
      <c r="G239" s="647"/>
    </row>
    <row r="240" spans="3:7">
      <c r="C240" s="647"/>
      <c r="D240" s="647"/>
      <c r="E240" s="647"/>
      <c r="F240" s="647"/>
      <c r="G240" s="647"/>
    </row>
    <row r="241" spans="3:7">
      <c r="C241" s="647"/>
      <c r="D241" s="647"/>
      <c r="E241" s="647"/>
      <c r="F241" s="647"/>
      <c r="G241" s="647"/>
    </row>
    <row r="242" spans="3:7">
      <c r="C242" s="647"/>
      <c r="D242" s="647"/>
      <c r="E242" s="647"/>
      <c r="F242" s="647"/>
      <c r="G242" s="647"/>
    </row>
    <row r="243" spans="3:7">
      <c r="C243" s="647"/>
      <c r="D243" s="647"/>
      <c r="E243" s="647"/>
      <c r="F243" s="647"/>
      <c r="G243" s="647"/>
    </row>
    <row r="244" spans="3:7">
      <c r="C244" s="647"/>
      <c r="D244" s="647"/>
      <c r="E244" s="647"/>
      <c r="F244" s="647"/>
      <c r="G244" s="647"/>
    </row>
    <row r="245" spans="3:7">
      <c r="C245" s="647"/>
      <c r="D245" s="647"/>
      <c r="E245" s="647"/>
      <c r="F245" s="647"/>
      <c r="G245" s="647"/>
    </row>
    <row r="246" spans="3:7">
      <c r="C246" s="647"/>
      <c r="D246" s="647"/>
      <c r="E246" s="647"/>
      <c r="F246" s="647"/>
      <c r="G246" s="647"/>
    </row>
    <row r="247" spans="3:7">
      <c r="C247" s="647"/>
      <c r="D247" s="647"/>
      <c r="E247" s="647"/>
      <c r="F247" s="647"/>
      <c r="G247" s="647"/>
    </row>
    <row r="248" spans="3:7">
      <c r="C248" s="647"/>
      <c r="D248" s="647"/>
      <c r="E248" s="647"/>
      <c r="F248" s="647"/>
      <c r="G248" s="647"/>
    </row>
    <row r="249" spans="3:7">
      <c r="C249" s="647"/>
      <c r="D249" s="647"/>
      <c r="E249" s="647"/>
      <c r="F249" s="647"/>
      <c r="G249" s="647"/>
    </row>
    <row r="250" spans="3:7">
      <c r="C250" s="647"/>
      <c r="D250" s="647"/>
      <c r="E250" s="647"/>
      <c r="F250" s="647"/>
      <c r="G250" s="647"/>
    </row>
    <row r="251" spans="3:7">
      <c r="C251" s="647"/>
      <c r="D251" s="647"/>
      <c r="E251" s="647"/>
      <c r="F251" s="647"/>
      <c r="G251" s="647"/>
    </row>
    <row r="252" spans="3:7">
      <c r="C252" s="647"/>
      <c r="D252" s="647"/>
      <c r="E252" s="647"/>
      <c r="F252" s="647"/>
      <c r="G252" s="647"/>
    </row>
    <row r="253" spans="3:7">
      <c r="C253" s="647"/>
      <c r="D253" s="647"/>
      <c r="E253" s="647"/>
      <c r="F253" s="647"/>
      <c r="G253" s="647"/>
    </row>
    <row r="254" spans="3:7">
      <c r="C254" s="647"/>
      <c r="D254" s="647"/>
      <c r="E254" s="647"/>
      <c r="F254" s="647"/>
      <c r="G254" s="647"/>
    </row>
    <row r="255" spans="3:7">
      <c r="C255" s="647"/>
      <c r="D255" s="647"/>
      <c r="E255" s="647"/>
      <c r="F255" s="647"/>
      <c r="G255" s="647"/>
    </row>
    <row r="256" spans="3:7">
      <c r="C256" s="647"/>
      <c r="D256" s="647"/>
      <c r="E256" s="647"/>
      <c r="F256" s="647"/>
      <c r="G256" s="647"/>
    </row>
    <row r="257" spans="3:7">
      <c r="C257" s="647"/>
      <c r="D257" s="647"/>
      <c r="E257" s="647"/>
      <c r="F257" s="647"/>
      <c r="G257" s="647"/>
    </row>
    <row r="258" spans="3:7">
      <c r="C258" s="647"/>
      <c r="D258" s="647"/>
      <c r="E258" s="647"/>
      <c r="F258" s="647"/>
      <c r="G258" s="647"/>
    </row>
    <row r="259" spans="3:7">
      <c r="C259" s="647"/>
      <c r="D259" s="647"/>
      <c r="E259" s="647"/>
      <c r="F259" s="647"/>
      <c r="G259" s="647"/>
    </row>
    <row r="260" spans="3:7">
      <c r="C260" s="647"/>
      <c r="D260" s="647"/>
      <c r="E260" s="647"/>
      <c r="F260" s="647"/>
      <c r="G260" s="647"/>
    </row>
    <row r="261" spans="3:7">
      <c r="C261" s="647"/>
      <c r="D261" s="647"/>
      <c r="E261" s="647"/>
      <c r="F261" s="647"/>
      <c r="G261" s="647"/>
    </row>
    <row r="262" spans="3:7">
      <c r="C262" s="647"/>
      <c r="D262" s="647"/>
      <c r="E262" s="647"/>
      <c r="F262" s="647"/>
      <c r="G262" s="647"/>
    </row>
    <row r="263" spans="3:7">
      <c r="C263" s="647"/>
      <c r="D263" s="647"/>
      <c r="E263" s="647"/>
      <c r="F263" s="647"/>
      <c r="G263" s="647"/>
    </row>
    <row r="264" spans="3:7">
      <c r="C264" s="647"/>
      <c r="D264" s="647"/>
      <c r="E264" s="647"/>
      <c r="F264" s="647"/>
      <c r="G264" s="647"/>
    </row>
    <row r="265" spans="3:7">
      <c r="C265" s="647"/>
      <c r="D265" s="647"/>
      <c r="E265" s="647"/>
      <c r="F265" s="647"/>
      <c r="G265" s="647"/>
    </row>
    <row r="266" spans="3:7">
      <c r="C266" s="647"/>
      <c r="D266" s="647"/>
      <c r="E266" s="647"/>
      <c r="F266" s="647"/>
      <c r="G266" s="647"/>
    </row>
    <row r="267" spans="3:7">
      <c r="C267" s="647"/>
      <c r="D267" s="647"/>
      <c r="E267" s="647"/>
      <c r="F267" s="647"/>
      <c r="G267" s="647"/>
    </row>
    <row r="268" spans="3:7">
      <c r="C268" s="647"/>
      <c r="D268" s="647"/>
      <c r="E268" s="647"/>
      <c r="F268" s="647"/>
      <c r="G268" s="647"/>
    </row>
    <row r="269" spans="3:7">
      <c r="C269" s="647"/>
      <c r="D269" s="647"/>
      <c r="E269" s="647"/>
      <c r="F269" s="647"/>
      <c r="G269" s="647"/>
    </row>
    <row r="270" spans="3:7">
      <c r="C270" s="647"/>
      <c r="D270" s="647"/>
      <c r="E270" s="647"/>
      <c r="F270" s="647"/>
      <c r="G270" s="647"/>
    </row>
    <row r="271" spans="3:7">
      <c r="C271" s="647"/>
      <c r="D271" s="647"/>
      <c r="E271" s="647"/>
      <c r="F271" s="647"/>
      <c r="G271" s="647"/>
    </row>
    <row r="272" spans="3:7">
      <c r="C272" s="647"/>
      <c r="D272" s="647"/>
      <c r="E272" s="647"/>
      <c r="F272" s="647"/>
      <c r="G272" s="647"/>
    </row>
    <row r="273" spans="3:7">
      <c r="C273" s="647"/>
      <c r="D273" s="647"/>
      <c r="E273" s="647"/>
      <c r="F273" s="647"/>
      <c r="G273" s="647"/>
    </row>
    <row r="274" spans="3:7">
      <c r="C274" s="647"/>
      <c r="D274" s="647"/>
      <c r="E274" s="647"/>
      <c r="F274" s="647"/>
      <c r="G274" s="647"/>
    </row>
    <row r="275" spans="3:7">
      <c r="C275" s="647"/>
      <c r="D275" s="647"/>
      <c r="E275" s="647"/>
      <c r="F275" s="647"/>
      <c r="G275" s="647"/>
    </row>
    <row r="276" spans="3:7">
      <c r="C276" s="647"/>
      <c r="D276" s="647"/>
      <c r="E276" s="647"/>
      <c r="F276" s="647"/>
      <c r="G276" s="647"/>
    </row>
    <row r="277" spans="3:7">
      <c r="C277" s="647"/>
      <c r="D277" s="647"/>
      <c r="E277" s="647"/>
      <c r="F277" s="647"/>
      <c r="G277" s="647"/>
    </row>
    <row r="278" spans="3:7">
      <c r="C278" s="647"/>
      <c r="D278" s="647"/>
      <c r="E278" s="647"/>
      <c r="F278" s="647"/>
      <c r="G278" s="647"/>
    </row>
    <row r="279" spans="3:7">
      <c r="C279" s="647"/>
      <c r="D279" s="647"/>
      <c r="E279" s="647"/>
      <c r="F279" s="647"/>
      <c r="G279" s="647"/>
    </row>
    <row r="280" spans="3:7">
      <c r="C280" s="647"/>
      <c r="D280" s="647"/>
      <c r="E280" s="647"/>
      <c r="F280" s="647"/>
      <c r="G280" s="647"/>
    </row>
    <row r="281" spans="3:7">
      <c r="C281" s="647"/>
      <c r="D281" s="647"/>
      <c r="E281" s="647"/>
      <c r="F281" s="647"/>
      <c r="G281" s="647"/>
    </row>
    <row r="282" spans="3:7">
      <c r="C282" s="647"/>
      <c r="D282" s="647"/>
      <c r="E282" s="647"/>
      <c r="F282" s="647"/>
      <c r="G282" s="647"/>
    </row>
    <row r="283" spans="3:7">
      <c r="C283" s="647"/>
      <c r="D283" s="647"/>
      <c r="E283" s="647"/>
      <c r="F283" s="647"/>
      <c r="G283" s="647"/>
    </row>
    <row r="284" spans="3:7">
      <c r="C284" s="647"/>
      <c r="D284" s="647"/>
      <c r="E284" s="647"/>
      <c r="F284" s="647"/>
      <c r="G284" s="647"/>
    </row>
    <row r="285" spans="3:7">
      <c r="C285" s="647"/>
      <c r="D285" s="647"/>
      <c r="E285" s="647"/>
      <c r="F285" s="647"/>
      <c r="G285" s="647"/>
    </row>
    <row r="286" spans="3:7">
      <c r="C286" s="647"/>
      <c r="D286" s="647"/>
      <c r="E286" s="647"/>
      <c r="F286" s="647"/>
      <c r="G286" s="647"/>
    </row>
    <row r="287" spans="3:7">
      <c r="C287" s="647"/>
      <c r="D287" s="647"/>
      <c r="E287" s="647"/>
      <c r="F287" s="647"/>
      <c r="G287" s="647"/>
    </row>
    <row r="288" spans="3:7">
      <c r="C288" s="647"/>
      <c r="D288" s="647"/>
      <c r="E288" s="647"/>
      <c r="F288" s="647"/>
      <c r="G288" s="647"/>
    </row>
    <row r="289" spans="3:7">
      <c r="C289" s="647"/>
      <c r="D289" s="647"/>
      <c r="E289" s="647"/>
      <c r="F289" s="647"/>
      <c r="G289" s="647"/>
    </row>
    <row r="290" spans="3:7">
      <c r="C290" s="647"/>
      <c r="D290" s="647"/>
      <c r="E290" s="647"/>
      <c r="F290" s="647"/>
      <c r="G290" s="647"/>
    </row>
    <row r="291" spans="3:7">
      <c r="C291" s="647"/>
      <c r="D291" s="647"/>
      <c r="E291" s="647"/>
      <c r="F291" s="647"/>
      <c r="G291" s="647"/>
    </row>
    <row r="292" spans="3:7">
      <c r="C292" s="647"/>
      <c r="D292" s="647"/>
      <c r="E292" s="647"/>
      <c r="F292" s="647"/>
      <c r="G292" s="647"/>
    </row>
    <row r="293" spans="3:7">
      <c r="C293" s="647"/>
      <c r="D293" s="647"/>
      <c r="E293" s="647"/>
      <c r="F293" s="647"/>
      <c r="G293" s="647"/>
    </row>
    <row r="294" spans="3:7">
      <c r="C294" s="647"/>
      <c r="D294" s="647"/>
      <c r="E294" s="647"/>
      <c r="F294" s="647"/>
      <c r="G294" s="647"/>
    </row>
    <row r="295" spans="3:7">
      <c r="C295" s="647"/>
      <c r="D295" s="647"/>
      <c r="E295" s="647"/>
      <c r="F295" s="647"/>
      <c r="G295" s="647"/>
    </row>
    <row r="296" spans="3:7">
      <c r="C296" s="647"/>
      <c r="D296" s="647"/>
      <c r="E296" s="647"/>
      <c r="F296" s="647"/>
      <c r="G296" s="647"/>
    </row>
    <row r="297" spans="3:7">
      <c r="C297" s="647"/>
      <c r="D297" s="647"/>
      <c r="E297" s="647"/>
      <c r="F297" s="647"/>
      <c r="G297" s="647"/>
    </row>
    <row r="298" spans="3:7">
      <c r="C298" s="647"/>
      <c r="D298" s="647"/>
      <c r="E298" s="647"/>
      <c r="F298" s="647"/>
      <c r="G298" s="647"/>
    </row>
    <row r="299" spans="3:7">
      <c r="C299" s="647"/>
      <c r="D299" s="647"/>
      <c r="E299" s="647"/>
      <c r="F299" s="647"/>
      <c r="G299" s="647"/>
    </row>
    <row r="300" spans="3:7">
      <c r="C300" s="647"/>
      <c r="D300" s="647"/>
      <c r="E300" s="647"/>
      <c r="F300" s="647"/>
      <c r="G300" s="647"/>
    </row>
    <row r="301" spans="3:7">
      <c r="C301" s="647"/>
      <c r="D301" s="647"/>
      <c r="E301" s="647"/>
      <c r="F301" s="647"/>
      <c r="G301" s="647"/>
    </row>
    <row r="302" spans="3:7">
      <c r="C302" s="647"/>
      <c r="D302" s="647"/>
      <c r="E302" s="647"/>
      <c r="F302" s="647"/>
      <c r="G302" s="647"/>
    </row>
    <row r="303" spans="3:7">
      <c r="C303" s="647"/>
      <c r="D303" s="647"/>
      <c r="E303" s="647"/>
      <c r="F303" s="647"/>
      <c r="G303" s="647"/>
    </row>
    <row r="304" spans="3:7">
      <c r="C304" s="647"/>
      <c r="D304" s="647"/>
      <c r="E304" s="647"/>
      <c r="F304" s="647"/>
      <c r="G304" s="647"/>
    </row>
    <row r="305" spans="3:7">
      <c r="C305" s="647"/>
      <c r="D305" s="647"/>
      <c r="E305" s="647"/>
      <c r="F305" s="647"/>
      <c r="G305" s="647"/>
    </row>
    <row r="306" spans="3:7">
      <c r="C306" s="647"/>
      <c r="D306" s="647"/>
      <c r="E306" s="647"/>
      <c r="F306" s="647"/>
      <c r="G306" s="647"/>
    </row>
    <row r="307" spans="3:7">
      <c r="C307" s="647"/>
      <c r="D307" s="647"/>
      <c r="E307" s="647"/>
      <c r="F307" s="647"/>
      <c r="G307" s="647"/>
    </row>
    <row r="308" spans="3:7">
      <c r="C308" s="647"/>
      <c r="D308" s="647"/>
      <c r="E308" s="647"/>
      <c r="F308" s="647"/>
      <c r="G308" s="647"/>
    </row>
    <row r="309" spans="3:7">
      <c r="C309" s="647"/>
      <c r="D309" s="647"/>
      <c r="E309" s="647"/>
      <c r="F309" s="647"/>
      <c r="G309" s="647"/>
    </row>
    <row r="310" spans="3:7">
      <c r="C310" s="647"/>
      <c r="D310" s="647"/>
      <c r="E310" s="647"/>
      <c r="F310" s="647"/>
      <c r="G310" s="647"/>
    </row>
    <row r="311" spans="3:7">
      <c r="C311" s="647"/>
      <c r="D311" s="647"/>
      <c r="E311" s="647"/>
      <c r="F311" s="647"/>
      <c r="G311" s="647"/>
    </row>
    <row r="312" spans="3:7">
      <c r="C312" s="647"/>
      <c r="D312" s="647"/>
      <c r="E312" s="647"/>
      <c r="F312" s="647"/>
      <c r="G312" s="647"/>
    </row>
    <row r="313" spans="3:7">
      <c r="C313" s="647"/>
      <c r="D313" s="647"/>
      <c r="E313" s="647"/>
      <c r="F313" s="647"/>
      <c r="G313" s="647"/>
    </row>
    <row r="314" spans="3:7">
      <c r="C314" s="647"/>
      <c r="D314" s="647"/>
      <c r="E314" s="647"/>
      <c r="F314" s="647"/>
      <c r="G314" s="647"/>
    </row>
    <row r="315" spans="3:7">
      <c r="C315" s="647"/>
      <c r="D315" s="647"/>
      <c r="E315" s="647"/>
      <c r="F315" s="647"/>
      <c r="G315" s="647"/>
    </row>
    <row r="316" spans="3:7">
      <c r="C316" s="647"/>
      <c r="D316" s="647"/>
      <c r="E316" s="647"/>
      <c r="F316" s="647"/>
      <c r="G316" s="647"/>
    </row>
    <row r="317" spans="3:7">
      <c r="C317" s="647"/>
      <c r="D317" s="647"/>
      <c r="E317" s="647"/>
      <c r="F317" s="647"/>
      <c r="G317" s="647"/>
    </row>
    <row r="318" spans="3:7">
      <c r="C318" s="647"/>
      <c r="D318" s="647"/>
      <c r="E318" s="647"/>
      <c r="F318" s="647"/>
      <c r="G318" s="647"/>
    </row>
    <row r="319" spans="3:7">
      <c r="C319" s="647"/>
      <c r="D319" s="647"/>
      <c r="E319" s="647"/>
      <c r="F319" s="647"/>
      <c r="G319" s="647"/>
    </row>
    <row r="320" spans="3:7">
      <c r="C320" s="647"/>
      <c r="D320" s="647"/>
      <c r="E320" s="647"/>
      <c r="F320" s="647"/>
      <c r="G320" s="647"/>
    </row>
    <row r="321" spans="3:7">
      <c r="C321" s="647"/>
      <c r="D321" s="647"/>
      <c r="E321" s="647"/>
      <c r="F321" s="647"/>
      <c r="G321" s="647"/>
    </row>
    <row r="322" spans="3:7">
      <c r="C322" s="647"/>
      <c r="D322" s="647"/>
      <c r="E322" s="647"/>
      <c r="F322" s="647"/>
      <c r="G322" s="647"/>
    </row>
    <row r="323" spans="3:7">
      <c r="C323" s="647"/>
      <c r="D323" s="647"/>
      <c r="E323" s="647"/>
      <c r="F323" s="647"/>
      <c r="G323" s="647"/>
    </row>
    <row r="324" spans="3:7">
      <c r="C324" s="647"/>
      <c r="D324" s="647"/>
      <c r="E324" s="647"/>
      <c r="F324" s="647"/>
      <c r="G324" s="647"/>
    </row>
    <row r="325" spans="3:7">
      <c r="C325" s="647"/>
      <c r="D325" s="647"/>
      <c r="E325" s="647"/>
      <c r="F325" s="647"/>
      <c r="G325" s="647"/>
    </row>
    <row r="326" spans="3:7">
      <c r="C326" s="647"/>
      <c r="D326" s="647"/>
      <c r="E326" s="647"/>
      <c r="F326" s="647"/>
      <c r="G326" s="647"/>
    </row>
    <row r="327" spans="3:7">
      <c r="C327" s="647"/>
      <c r="D327" s="647"/>
      <c r="E327" s="647"/>
      <c r="F327" s="647"/>
      <c r="G327" s="647"/>
    </row>
    <row r="328" spans="3:7">
      <c r="C328" s="647"/>
      <c r="D328" s="647"/>
      <c r="E328" s="647"/>
      <c r="F328" s="647"/>
      <c r="G328" s="647"/>
    </row>
    <row r="329" spans="3:7">
      <c r="C329" s="647"/>
      <c r="D329" s="647"/>
      <c r="E329" s="647"/>
      <c r="F329" s="647"/>
      <c r="G329" s="647"/>
    </row>
    <row r="330" spans="3:7">
      <c r="C330" s="647"/>
      <c r="D330" s="647"/>
      <c r="E330" s="647"/>
      <c r="F330" s="647"/>
      <c r="G330" s="647"/>
    </row>
    <row r="331" spans="3:7">
      <c r="C331" s="647"/>
      <c r="D331" s="647"/>
      <c r="E331" s="647"/>
      <c r="F331" s="647"/>
      <c r="G331" s="647"/>
    </row>
    <row r="332" spans="3:7">
      <c r="C332" s="647"/>
      <c r="D332" s="647"/>
      <c r="E332" s="647"/>
      <c r="F332" s="647"/>
      <c r="G332" s="647"/>
    </row>
    <row r="333" spans="3:7">
      <c r="C333" s="647"/>
      <c r="D333" s="647"/>
      <c r="E333" s="647"/>
      <c r="F333" s="647"/>
      <c r="G333" s="647"/>
    </row>
    <row r="334" spans="3:7">
      <c r="C334" s="647"/>
      <c r="D334" s="647"/>
      <c r="E334" s="647"/>
      <c r="F334" s="647"/>
      <c r="G334" s="647"/>
    </row>
    <row r="335" spans="3:7">
      <c r="C335" s="647"/>
      <c r="D335" s="647"/>
      <c r="E335" s="647"/>
      <c r="F335" s="647"/>
      <c r="G335" s="647"/>
    </row>
    <row r="336" spans="3:7">
      <c r="C336" s="647"/>
      <c r="D336" s="647"/>
      <c r="E336" s="647"/>
      <c r="F336" s="647"/>
      <c r="G336" s="647"/>
    </row>
    <row r="337" spans="3:7">
      <c r="C337" s="647"/>
      <c r="D337" s="647"/>
      <c r="E337" s="647"/>
      <c r="F337" s="647"/>
      <c r="G337" s="647"/>
    </row>
    <row r="338" spans="3:7">
      <c r="C338" s="647"/>
      <c r="D338" s="647"/>
      <c r="E338" s="647"/>
      <c r="F338" s="647"/>
      <c r="G338" s="647"/>
    </row>
    <row r="339" spans="3:7">
      <c r="C339" s="647"/>
      <c r="D339" s="647"/>
      <c r="E339" s="647"/>
      <c r="F339" s="647"/>
      <c r="G339" s="647"/>
    </row>
    <row r="340" spans="3:7">
      <c r="C340" s="647"/>
      <c r="D340" s="647"/>
      <c r="E340" s="647"/>
      <c r="F340" s="647"/>
      <c r="G340" s="647"/>
    </row>
    <row r="341" spans="3:7">
      <c r="C341" s="647"/>
      <c r="D341" s="647"/>
      <c r="E341" s="647"/>
      <c r="F341" s="647"/>
      <c r="G341" s="647"/>
    </row>
    <row r="342" spans="3:7">
      <c r="C342" s="647"/>
      <c r="D342" s="647"/>
      <c r="E342" s="647"/>
      <c r="F342" s="647"/>
      <c r="G342" s="647"/>
    </row>
    <row r="343" spans="3:7">
      <c r="C343" s="647"/>
      <c r="D343" s="647"/>
      <c r="E343" s="647"/>
      <c r="F343" s="647"/>
      <c r="G343" s="647"/>
    </row>
    <row r="344" spans="3:7">
      <c r="C344" s="647"/>
      <c r="D344" s="647"/>
      <c r="E344" s="647"/>
      <c r="F344" s="647"/>
      <c r="G344" s="647"/>
    </row>
    <row r="345" spans="3:7">
      <c r="C345" s="647"/>
      <c r="D345" s="647"/>
      <c r="E345" s="647"/>
      <c r="F345" s="647"/>
      <c r="G345" s="647"/>
    </row>
    <row r="346" spans="3:7">
      <c r="C346" s="647"/>
      <c r="D346" s="647"/>
      <c r="E346" s="647"/>
      <c r="F346" s="647"/>
      <c r="G346" s="647"/>
    </row>
    <row r="347" spans="3:7">
      <c r="C347" s="647"/>
      <c r="D347" s="647"/>
      <c r="E347" s="647"/>
      <c r="F347" s="647"/>
      <c r="G347" s="647"/>
    </row>
    <row r="348" spans="3:7">
      <c r="C348" s="647"/>
      <c r="D348" s="647"/>
      <c r="E348" s="647"/>
      <c r="F348" s="647"/>
      <c r="G348" s="647"/>
    </row>
    <row r="349" spans="3:7">
      <c r="C349" s="647"/>
      <c r="D349" s="647"/>
      <c r="E349" s="647"/>
      <c r="F349" s="647"/>
      <c r="G349" s="647"/>
    </row>
    <row r="350" spans="3:7">
      <c r="C350" s="647"/>
      <c r="D350" s="647"/>
      <c r="E350" s="647"/>
      <c r="F350" s="647"/>
      <c r="G350" s="647"/>
    </row>
    <row r="351" spans="3:7">
      <c r="C351" s="647"/>
      <c r="D351" s="647"/>
      <c r="E351" s="647"/>
      <c r="F351" s="647"/>
      <c r="G351" s="647"/>
    </row>
    <row r="352" spans="3:7">
      <c r="C352" s="647"/>
      <c r="D352" s="647"/>
      <c r="E352" s="647"/>
      <c r="F352" s="647"/>
      <c r="G352" s="647"/>
    </row>
    <row r="353" spans="3:7">
      <c r="C353" s="647"/>
      <c r="D353" s="647"/>
      <c r="E353" s="647"/>
      <c r="F353" s="647"/>
      <c r="G353" s="647"/>
    </row>
    <row r="354" spans="3:7">
      <c r="C354" s="647"/>
      <c r="D354" s="647"/>
      <c r="E354" s="647"/>
      <c r="F354" s="647"/>
      <c r="G354" s="647"/>
    </row>
    <row r="355" spans="3:7">
      <c r="C355" s="647"/>
      <c r="D355" s="647"/>
      <c r="E355" s="647"/>
      <c r="F355" s="647"/>
      <c r="G355" s="647"/>
    </row>
    <row r="356" spans="3:7">
      <c r="C356" s="647"/>
      <c r="D356" s="647"/>
      <c r="E356" s="647"/>
      <c r="F356" s="647"/>
      <c r="G356" s="647"/>
    </row>
    <row r="357" spans="3:7">
      <c r="C357" s="647"/>
      <c r="D357" s="647"/>
      <c r="E357" s="647"/>
      <c r="F357" s="647"/>
      <c r="G357" s="647"/>
    </row>
    <row r="358" spans="3:7">
      <c r="C358" s="647"/>
      <c r="D358" s="647"/>
      <c r="E358" s="647"/>
      <c r="F358" s="647"/>
      <c r="G358" s="647"/>
    </row>
    <row r="359" spans="3:7">
      <c r="C359" s="647"/>
      <c r="D359" s="647"/>
      <c r="E359" s="647"/>
      <c r="F359" s="647"/>
      <c r="G359" s="647"/>
    </row>
    <row r="360" spans="3:7">
      <c r="C360" s="647"/>
      <c r="D360" s="647"/>
      <c r="E360" s="647"/>
      <c r="F360" s="647"/>
      <c r="G360" s="647"/>
    </row>
    <row r="361" spans="3:7">
      <c r="C361" s="647"/>
      <c r="D361" s="647"/>
      <c r="E361" s="647"/>
      <c r="F361" s="647"/>
      <c r="G361" s="647"/>
    </row>
    <row r="362" spans="3:7">
      <c r="C362" s="647"/>
      <c r="D362" s="647"/>
      <c r="E362" s="647"/>
      <c r="F362" s="647"/>
      <c r="G362" s="647"/>
    </row>
    <row r="363" spans="3:7">
      <c r="C363" s="647"/>
      <c r="D363" s="647"/>
      <c r="E363" s="647"/>
      <c r="F363" s="647"/>
      <c r="G363" s="647"/>
    </row>
    <row r="364" spans="3:7">
      <c r="C364" s="647"/>
      <c r="D364" s="647"/>
      <c r="E364" s="647"/>
      <c r="F364" s="647"/>
      <c r="G364" s="647"/>
    </row>
    <row r="365" spans="3:7">
      <c r="C365" s="647"/>
      <c r="D365" s="647"/>
      <c r="E365" s="647"/>
      <c r="F365" s="647"/>
      <c r="G365" s="647"/>
    </row>
    <row r="366" spans="3:7">
      <c r="C366" s="647"/>
      <c r="D366" s="647"/>
      <c r="E366" s="647"/>
      <c r="F366" s="647"/>
      <c r="G366" s="647"/>
    </row>
    <row r="367" spans="3:7">
      <c r="C367" s="647"/>
      <c r="D367" s="647"/>
      <c r="E367" s="647"/>
      <c r="F367" s="647"/>
      <c r="G367" s="647"/>
    </row>
    <row r="368" spans="3:7">
      <c r="C368" s="647"/>
      <c r="D368" s="647"/>
      <c r="E368" s="647"/>
      <c r="F368" s="647"/>
      <c r="G368" s="647"/>
    </row>
    <row r="369" spans="3:7">
      <c r="C369" s="647"/>
      <c r="D369" s="647"/>
      <c r="E369" s="647"/>
      <c r="F369" s="647"/>
      <c r="G369" s="647"/>
    </row>
    <row r="370" spans="3:7">
      <c r="C370" s="647"/>
      <c r="D370" s="647"/>
      <c r="E370" s="647"/>
      <c r="F370" s="647"/>
      <c r="G370" s="647"/>
    </row>
    <row r="371" spans="3:7">
      <c r="C371" s="647"/>
      <c r="D371" s="647"/>
      <c r="E371" s="647"/>
      <c r="F371" s="647"/>
      <c r="G371" s="647"/>
    </row>
    <row r="372" spans="3:7">
      <c r="C372" s="647"/>
      <c r="D372" s="647"/>
      <c r="E372" s="647"/>
      <c r="F372" s="647"/>
      <c r="G372" s="647"/>
    </row>
    <row r="373" spans="3:7">
      <c r="C373" s="647"/>
      <c r="D373" s="647"/>
      <c r="E373" s="647"/>
      <c r="F373" s="647"/>
      <c r="G373" s="647"/>
    </row>
    <row r="374" spans="3:7">
      <c r="C374" s="647"/>
      <c r="D374" s="647"/>
      <c r="E374" s="647"/>
      <c r="F374" s="647"/>
      <c r="G374" s="647"/>
    </row>
    <row r="375" spans="3:7">
      <c r="C375" s="647"/>
      <c r="D375" s="647"/>
      <c r="E375" s="647"/>
      <c r="F375" s="647"/>
      <c r="G375" s="647"/>
    </row>
    <row r="376" spans="3:7">
      <c r="C376" s="647"/>
      <c r="D376" s="647"/>
      <c r="E376" s="647"/>
      <c r="F376" s="647"/>
      <c r="G376" s="647"/>
    </row>
    <row r="377" spans="3:7">
      <c r="C377" s="647"/>
      <c r="D377" s="647"/>
      <c r="E377" s="647"/>
      <c r="F377" s="647"/>
      <c r="G377" s="647"/>
    </row>
    <row r="378" spans="3:7">
      <c r="C378" s="647"/>
      <c r="D378" s="647"/>
      <c r="E378" s="647"/>
      <c r="F378" s="647"/>
      <c r="G378" s="647"/>
    </row>
    <row r="379" spans="3:7">
      <c r="C379" s="647"/>
      <c r="D379" s="647"/>
      <c r="E379" s="647"/>
      <c r="F379" s="647"/>
      <c r="G379" s="647"/>
    </row>
    <row r="380" spans="3:7">
      <c r="C380" s="647"/>
      <c r="D380" s="647"/>
      <c r="E380" s="647"/>
      <c r="F380" s="647"/>
      <c r="G380" s="647"/>
    </row>
    <row r="381" spans="3:7">
      <c r="C381" s="647"/>
      <c r="D381" s="647"/>
      <c r="E381" s="647"/>
      <c r="F381" s="647"/>
      <c r="G381" s="647"/>
    </row>
    <row r="382" spans="3:7">
      <c r="C382" s="647"/>
      <c r="D382" s="647"/>
      <c r="E382" s="647"/>
      <c r="F382" s="647"/>
      <c r="G382" s="647"/>
    </row>
    <row r="383" spans="3:7">
      <c r="C383" s="647"/>
      <c r="D383" s="647"/>
      <c r="E383" s="647"/>
      <c r="F383" s="647"/>
      <c r="G383" s="647"/>
    </row>
    <row r="384" spans="3:7">
      <c r="C384" s="647"/>
      <c r="D384" s="647"/>
      <c r="E384" s="647"/>
      <c r="F384" s="647"/>
      <c r="G384" s="647"/>
    </row>
    <row r="385" spans="3:7">
      <c r="C385" s="647"/>
      <c r="D385" s="647"/>
      <c r="E385" s="647"/>
      <c r="F385" s="647"/>
      <c r="G385" s="647"/>
    </row>
    <row r="386" spans="3:7">
      <c r="C386" s="647"/>
      <c r="D386" s="647"/>
      <c r="E386" s="647"/>
      <c r="F386" s="647"/>
      <c r="G386" s="647"/>
    </row>
    <row r="387" spans="3:7">
      <c r="C387" s="647"/>
      <c r="D387" s="647"/>
      <c r="E387" s="647"/>
      <c r="F387" s="647"/>
      <c r="G387" s="647"/>
    </row>
    <row r="388" spans="3:7">
      <c r="C388" s="647"/>
      <c r="D388" s="647"/>
      <c r="E388" s="647"/>
      <c r="F388" s="647"/>
      <c r="G388" s="647"/>
    </row>
    <row r="389" spans="3:7">
      <c r="C389" s="647"/>
      <c r="D389" s="647"/>
      <c r="E389" s="647"/>
      <c r="F389" s="647"/>
      <c r="G389" s="647"/>
    </row>
    <row r="390" spans="3:7">
      <c r="C390" s="647"/>
      <c r="D390" s="647"/>
      <c r="E390" s="647"/>
      <c r="F390" s="647"/>
      <c r="G390" s="647"/>
    </row>
    <row r="391" spans="3:7">
      <c r="C391" s="647"/>
      <c r="D391" s="647"/>
      <c r="E391" s="647"/>
      <c r="F391" s="647"/>
      <c r="G391" s="647"/>
    </row>
    <row r="392" spans="3:7">
      <c r="C392" s="647"/>
      <c r="D392" s="647"/>
      <c r="E392" s="647"/>
      <c r="F392" s="647"/>
      <c r="G392" s="647"/>
    </row>
    <row r="393" spans="3:7">
      <c r="C393" s="647"/>
      <c r="D393" s="647"/>
      <c r="E393" s="647"/>
      <c r="F393" s="647"/>
      <c r="G393" s="647"/>
    </row>
    <row r="394" spans="3:7">
      <c r="C394" s="647"/>
      <c r="D394" s="647"/>
      <c r="E394" s="647"/>
      <c r="F394" s="647"/>
      <c r="G394" s="647"/>
    </row>
    <row r="395" spans="3:7">
      <c r="C395" s="647"/>
      <c r="D395" s="647"/>
      <c r="E395" s="647"/>
      <c r="F395" s="647"/>
      <c r="G395" s="647"/>
    </row>
    <row r="396" spans="3:7">
      <c r="C396" s="647"/>
      <c r="D396" s="647"/>
      <c r="E396" s="647"/>
      <c r="F396" s="647"/>
      <c r="G396" s="647"/>
    </row>
    <row r="397" spans="3:7">
      <c r="C397" s="647"/>
      <c r="D397" s="647"/>
      <c r="E397" s="647"/>
      <c r="F397" s="647"/>
      <c r="G397" s="647"/>
    </row>
    <row r="398" spans="3:7">
      <c r="C398" s="647"/>
      <c r="D398" s="647"/>
      <c r="E398" s="647"/>
      <c r="F398" s="647"/>
      <c r="G398" s="647"/>
    </row>
    <row r="399" spans="3:7">
      <c r="C399" s="647"/>
      <c r="D399" s="647"/>
      <c r="E399" s="647"/>
      <c r="F399" s="647"/>
      <c r="G399" s="647"/>
    </row>
    <row r="400" spans="3:7">
      <c r="C400" s="647"/>
      <c r="D400" s="647"/>
      <c r="E400" s="647"/>
      <c r="F400" s="647"/>
      <c r="G400" s="647"/>
    </row>
    <row r="401" spans="3:7">
      <c r="C401" s="647"/>
      <c r="D401" s="647"/>
      <c r="E401" s="647"/>
      <c r="F401" s="647"/>
      <c r="G401" s="647"/>
    </row>
    <row r="402" spans="3:7">
      <c r="C402" s="647"/>
      <c r="D402" s="647"/>
      <c r="E402" s="647"/>
      <c r="F402" s="647"/>
      <c r="G402" s="647"/>
    </row>
    <row r="403" spans="3:7">
      <c r="C403" s="647"/>
      <c r="D403" s="647"/>
      <c r="E403" s="647"/>
      <c r="F403" s="647"/>
      <c r="G403" s="647"/>
    </row>
    <row r="404" spans="3:7">
      <c r="C404" s="647"/>
      <c r="D404" s="647"/>
      <c r="E404" s="647"/>
      <c r="F404" s="647"/>
      <c r="G404" s="647"/>
    </row>
    <row r="405" spans="3:7">
      <c r="C405" s="647"/>
      <c r="D405" s="647"/>
      <c r="E405" s="647"/>
      <c r="F405" s="647"/>
      <c r="G405" s="647"/>
    </row>
    <row r="406" spans="3:7">
      <c r="C406" s="647"/>
      <c r="D406" s="647"/>
      <c r="E406" s="647"/>
      <c r="F406" s="647"/>
      <c r="G406" s="647"/>
    </row>
    <row r="407" spans="3:7">
      <c r="C407" s="647"/>
      <c r="D407" s="647"/>
      <c r="E407" s="647"/>
      <c r="F407" s="647"/>
      <c r="G407" s="647"/>
    </row>
    <row r="408" spans="3:7">
      <c r="C408" s="647"/>
      <c r="D408" s="647"/>
      <c r="E408" s="647"/>
      <c r="F408" s="647"/>
      <c r="G408" s="647"/>
    </row>
    <row r="409" spans="3:7">
      <c r="C409" s="647"/>
      <c r="D409" s="647"/>
      <c r="E409" s="647"/>
      <c r="F409" s="647"/>
      <c r="G409" s="647"/>
    </row>
    <row r="410" spans="3:7">
      <c r="C410" s="647"/>
      <c r="D410" s="647"/>
      <c r="E410" s="647"/>
      <c r="F410" s="647"/>
      <c r="G410" s="647"/>
    </row>
    <row r="411" spans="3:7">
      <c r="C411" s="647"/>
      <c r="D411" s="647"/>
      <c r="E411" s="647"/>
      <c r="F411" s="647"/>
      <c r="G411" s="647"/>
    </row>
    <row r="412" spans="3:7">
      <c r="C412" s="647"/>
      <c r="D412" s="647"/>
      <c r="E412" s="647"/>
      <c r="F412" s="647"/>
      <c r="G412" s="647"/>
    </row>
    <row r="413" spans="3:7">
      <c r="C413" s="647"/>
      <c r="D413" s="647"/>
      <c r="E413" s="647"/>
      <c r="F413" s="647"/>
      <c r="G413" s="647"/>
    </row>
    <row r="414" spans="3:7">
      <c r="C414" s="647"/>
      <c r="D414" s="647"/>
      <c r="E414" s="647"/>
      <c r="F414" s="647"/>
      <c r="G414" s="647"/>
    </row>
    <row r="415" spans="3:7">
      <c r="C415" s="647"/>
      <c r="D415" s="647"/>
      <c r="E415" s="647"/>
      <c r="F415" s="647"/>
      <c r="G415" s="647"/>
    </row>
    <row r="416" spans="3:7">
      <c r="C416" s="647"/>
      <c r="D416" s="647"/>
      <c r="E416" s="647"/>
      <c r="F416" s="647"/>
      <c r="G416" s="647"/>
    </row>
    <row r="417" spans="3:7">
      <c r="C417" s="647"/>
      <c r="D417" s="647"/>
      <c r="E417" s="647"/>
      <c r="F417" s="647"/>
      <c r="G417" s="647"/>
    </row>
    <row r="418" spans="3:7">
      <c r="C418" s="647"/>
      <c r="D418" s="647"/>
      <c r="E418" s="647"/>
      <c r="F418" s="647"/>
      <c r="G418" s="647"/>
    </row>
    <row r="419" spans="3:7">
      <c r="C419" s="647"/>
      <c r="D419" s="647"/>
      <c r="E419" s="647"/>
      <c r="F419" s="647"/>
      <c r="G419" s="647"/>
    </row>
    <row r="420" spans="3:7">
      <c r="C420" s="647"/>
      <c r="D420" s="647"/>
      <c r="E420" s="647"/>
      <c r="F420" s="647"/>
      <c r="G420" s="647"/>
    </row>
    <row r="421" spans="3:7">
      <c r="C421" s="647"/>
      <c r="D421" s="647"/>
      <c r="E421" s="647"/>
      <c r="F421" s="647"/>
      <c r="G421" s="647"/>
    </row>
    <row r="422" spans="3:7">
      <c r="C422" s="647"/>
      <c r="D422" s="647"/>
      <c r="E422" s="647"/>
      <c r="F422" s="647"/>
      <c r="G422" s="647"/>
    </row>
    <row r="423" spans="3:7">
      <c r="C423" s="647"/>
      <c r="D423" s="647"/>
      <c r="E423" s="647"/>
      <c r="F423" s="647"/>
      <c r="G423" s="647"/>
    </row>
    <row r="424" spans="3:7">
      <c r="C424" s="647"/>
      <c r="D424" s="647"/>
      <c r="E424" s="647"/>
      <c r="F424" s="647"/>
      <c r="G424" s="647"/>
    </row>
    <row r="425" spans="3:7">
      <c r="C425" s="647"/>
      <c r="D425" s="647"/>
      <c r="E425" s="647"/>
      <c r="F425" s="647"/>
      <c r="G425" s="647"/>
    </row>
    <row r="426" spans="3:7">
      <c r="C426" s="647"/>
      <c r="D426" s="647"/>
      <c r="E426" s="647"/>
      <c r="F426" s="647"/>
      <c r="G426" s="647"/>
    </row>
    <row r="427" spans="3:7">
      <c r="C427" s="647"/>
      <c r="D427" s="647"/>
      <c r="E427" s="647"/>
      <c r="F427" s="647"/>
      <c r="G427" s="647"/>
    </row>
    <row r="428" spans="3:7">
      <c r="C428" s="647"/>
      <c r="D428" s="647"/>
      <c r="E428" s="647"/>
      <c r="F428" s="647"/>
      <c r="G428" s="647"/>
    </row>
    <row r="429" spans="3:7">
      <c r="C429" s="647"/>
      <c r="D429" s="647"/>
      <c r="E429" s="647"/>
      <c r="F429" s="647"/>
      <c r="G429" s="647"/>
    </row>
    <row r="430" spans="3:7">
      <c r="C430" s="647"/>
      <c r="D430" s="647"/>
      <c r="E430" s="647"/>
      <c r="F430" s="647"/>
      <c r="G430" s="647"/>
    </row>
    <row r="431" spans="3:7">
      <c r="C431" s="647"/>
      <c r="D431" s="647"/>
      <c r="E431" s="647"/>
      <c r="F431" s="647"/>
      <c r="G431" s="647"/>
    </row>
    <row r="432" spans="3:7">
      <c r="C432" s="647"/>
      <c r="D432" s="647"/>
      <c r="E432" s="647"/>
      <c r="F432" s="647"/>
      <c r="G432" s="647"/>
    </row>
    <row r="433" spans="3:7">
      <c r="C433" s="647"/>
      <c r="D433" s="647"/>
      <c r="E433" s="647"/>
      <c r="F433" s="647"/>
      <c r="G433" s="647"/>
    </row>
    <row r="434" spans="3:7">
      <c r="C434" s="647"/>
      <c r="D434" s="647"/>
      <c r="E434" s="647"/>
      <c r="F434" s="647"/>
      <c r="G434" s="647"/>
    </row>
    <row r="435" spans="3:7">
      <c r="C435" s="647"/>
      <c r="D435" s="647"/>
      <c r="E435" s="647"/>
      <c r="F435" s="647"/>
      <c r="G435" s="647"/>
    </row>
    <row r="436" spans="3:7">
      <c r="C436" s="647"/>
      <c r="D436" s="647"/>
      <c r="E436" s="647"/>
      <c r="F436" s="647"/>
      <c r="G436" s="647"/>
    </row>
    <row r="437" spans="3:7">
      <c r="C437" s="647"/>
      <c r="D437" s="647"/>
      <c r="E437" s="647"/>
      <c r="F437" s="647"/>
      <c r="G437" s="647"/>
    </row>
    <row r="438" spans="3:7">
      <c r="C438" s="647"/>
      <c r="D438" s="647"/>
      <c r="E438" s="647"/>
      <c r="F438" s="647"/>
      <c r="G438" s="647"/>
    </row>
    <row r="439" spans="3:7">
      <c r="C439" s="647"/>
      <c r="D439" s="647"/>
      <c r="E439" s="647"/>
      <c r="F439" s="647"/>
      <c r="G439" s="647"/>
    </row>
    <row r="440" spans="3:7">
      <c r="C440" s="647"/>
      <c r="D440" s="647"/>
      <c r="E440" s="647"/>
      <c r="F440" s="647"/>
      <c r="G440" s="647"/>
    </row>
    <row r="441" spans="3:7">
      <c r="C441" s="647"/>
      <c r="D441" s="647"/>
      <c r="E441" s="647"/>
      <c r="F441" s="647"/>
      <c r="G441" s="647"/>
    </row>
    <row r="442" spans="3:7">
      <c r="C442" s="647"/>
      <c r="D442" s="647"/>
      <c r="E442" s="647"/>
      <c r="F442" s="647"/>
      <c r="G442" s="647"/>
    </row>
    <row r="443" spans="3:7">
      <c r="C443" s="647"/>
      <c r="D443" s="647"/>
      <c r="E443" s="647"/>
      <c r="F443" s="647"/>
      <c r="G443" s="647"/>
    </row>
    <row r="444" spans="3:7">
      <c r="C444" s="647"/>
      <c r="D444" s="647"/>
      <c r="E444" s="647"/>
      <c r="F444" s="647"/>
      <c r="G444" s="647"/>
    </row>
    <row r="445" spans="3:7">
      <c r="C445" s="647"/>
      <c r="D445" s="647"/>
      <c r="E445" s="647"/>
      <c r="F445" s="647"/>
      <c r="G445" s="647"/>
    </row>
    <row r="446" spans="3:7">
      <c r="C446" s="647"/>
      <c r="D446" s="647"/>
      <c r="E446" s="647"/>
      <c r="F446" s="647"/>
      <c r="G446" s="647"/>
    </row>
    <row r="447" spans="3:7">
      <c r="C447" s="647"/>
      <c r="D447" s="647"/>
      <c r="E447" s="647"/>
      <c r="F447" s="647"/>
      <c r="G447" s="647"/>
    </row>
    <row r="448" spans="3:7">
      <c r="C448" s="647"/>
      <c r="D448" s="647"/>
      <c r="E448" s="647"/>
      <c r="F448" s="647"/>
      <c r="G448" s="647"/>
    </row>
    <row r="449" spans="3:7">
      <c r="C449" s="647"/>
      <c r="D449" s="647"/>
      <c r="E449" s="647"/>
      <c r="F449" s="647"/>
      <c r="G449" s="647"/>
    </row>
    <row r="450" spans="3:7">
      <c r="C450" s="647"/>
      <c r="D450" s="647"/>
      <c r="E450" s="647"/>
      <c r="F450" s="647"/>
      <c r="G450" s="647"/>
    </row>
    <row r="451" spans="3:7">
      <c r="C451" s="647"/>
      <c r="D451" s="647"/>
      <c r="E451" s="647"/>
      <c r="F451" s="647"/>
      <c r="G451" s="647"/>
    </row>
    <row r="452" spans="3:7">
      <c r="C452" s="647"/>
      <c r="D452" s="647"/>
      <c r="E452" s="647"/>
      <c r="F452" s="647"/>
      <c r="G452" s="647"/>
    </row>
    <row r="453" spans="3:7">
      <c r="C453" s="647"/>
      <c r="D453" s="647"/>
      <c r="E453" s="647"/>
      <c r="F453" s="647"/>
      <c r="G453" s="647"/>
    </row>
    <row r="454" spans="3:7">
      <c r="C454" s="647"/>
      <c r="D454" s="647"/>
      <c r="E454" s="647"/>
      <c r="F454" s="647"/>
      <c r="G454" s="647"/>
    </row>
    <row r="455" spans="3:7">
      <c r="C455" s="647"/>
      <c r="D455" s="647"/>
      <c r="E455" s="647"/>
      <c r="F455" s="647"/>
      <c r="G455" s="647"/>
    </row>
    <row r="456" spans="3:7">
      <c r="C456" s="647"/>
      <c r="D456" s="647"/>
      <c r="E456" s="647"/>
      <c r="F456" s="647"/>
      <c r="G456" s="647"/>
    </row>
    <row r="457" spans="3:7">
      <c r="C457" s="647"/>
      <c r="D457" s="647"/>
      <c r="E457" s="647"/>
      <c r="F457" s="647"/>
      <c r="G457" s="647"/>
    </row>
    <row r="458" spans="3:7">
      <c r="C458" s="647"/>
      <c r="D458" s="647"/>
      <c r="E458" s="647"/>
      <c r="F458" s="647"/>
      <c r="G458" s="647"/>
    </row>
    <row r="459" spans="3:7">
      <c r="C459" s="647"/>
      <c r="D459" s="647"/>
      <c r="E459" s="647"/>
      <c r="F459" s="647"/>
      <c r="G459" s="647"/>
    </row>
    <row r="460" spans="3:7">
      <c r="C460" s="647"/>
      <c r="D460" s="647"/>
      <c r="E460" s="647"/>
      <c r="F460" s="647"/>
      <c r="G460" s="647"/>
    </row>
    <row r="461" spans="3:7">
      <c r="C461" s="647"/>
      <c r="D461" s="647"/>
      <c r="E461" s="647"/>
      <c r="F461" s="647"/>
      <c r="G461" s="647"/>
    </row>
    <row r="462" spans="3:7">
      <c r="C462" s="647"/>
      <c r="D462" s="647"/>
      <c r="E462" s="647"/>
      <c r="F462" s="647"/>
      <c r="G462" s="647"/>
    </row>
    <row r="463" spans="3:7">
      <c r="C463" s="647"/>
      <c r="D463" s="647"/>
      <c r="E463" s="647"/>
      <c r="F463" s="647"/>
      <c r="G463" s="647"/>
    </row>
    <row r="464" spans="3:7">
      <c r="C464" s="647"/>
      <c r="D464" s="647"/>
      <c r="E464" s="647"/>
      <c r="F464" s="647"/>
      <c r="G464" s="647"/>
    </row>
    <row r="465" spans="3:7">
      <c r="C465" s="647"/>
      <c r="D465" s="647"/>
      <c r="E465" s="647"/>
      <c r="F465" s="647"/>
      <c r="G465" s="647"/>
    </row>
    <row r="466" spans="3:7">
      <c r="C466" s="647"/>
      <c r="D466" s="647"/>
      <c r="E466" s="647"/>
      <c r="F466" s="647"/>
      <c r="G466" s="647"/>
    </row>
    <row r="467" spans="3:7">
      <c r="C467" s="647"/>
      <c r="D467" s="647"/>
      <c r="E467" s="647"/>
      <c r="F467" s="647"/>
      <c r="G467" s="647"/>
    </row>
    <row r="468" spans="3:7">
      <c r="C468" s="647"/>
      <c r="D468" s="647"/>
      <c r="E468" s="647"/>
      <c r="F468" s="647"/>
      <c r="G468" s="647"/>
    </row>
    <row r="469" spans="3:7">
      <c r="C469" s="647"/>
      <c r="D469" s="647"/>
      <c r="E469" s="647"/>
      <c r="F469" s="647"/>
      <c r="G469" s="647"/>
    </row>
    <row r="470" spans="3:7">
      <c r="C470" s="647"/>
      <c r="D470" s="647"/>
      <c r="E470" s="647"/>
      <c r="F470" s="647"/>
      <c r="G470" s="647"/>
    </row>
    <row r="471" spans="3:7">
      <c r="C471" s="647"/>
      <c r="D471" s="647"/>
      <c r="E471" s="647"/>
      <c r="F471" s="647"/>
      <c r="G471" s="647"/>
    </row>
    <row r="472" spans="3:7">
      <c r="C472" s="647"/>
      <c r="D472" s="647"/>
      <c r="E472" s="647"/>
      <c r="F472" s="647"/>
      <c r="G472" s="647"/>
    </row>
    <row r="473" spans="3:7">
      <c r="C473" s="647"/>
      <c r="D473" s="647"/>
      <c r="E473" s="647"/>
      <c r="F473" s="647"/>
      <c r="G473" s="647"/>
    </row>
    <row r="474" spans="3:7">
      <c r="C474" s="647"/>
      <c r="D474" s="647"/>
      <c r="E474" s="647"/>
      <c r="F474" s="647"/>
      <c r="G474" s="647"/>
    </row>
    <row r="475" spans="3:7">
      <c r="C475" s="647"/>
      <c r="D475" s="647"/>
      <c r="E475" s="647"/>
      <c r="F475" s="647"/>
      <c r="G475" s="647"/>
    </row>
    <row r="476" spans="3:7">
      <c r="C476" s="647"/>
      <c r="D476" s="647"/>
      <c r="E476" s="647"/>
      <c r="F476" s="647"/>
      <c r="G476" s="647"/>
    </row>
    <row r="477" spans="3:7">
      <c r="C477" s="647"/>
      <c r="D477" s="647"/>
      <c r="E477" s="647"/>
      <c r="F477" s="647"/>
      <c r="G477" s="647"/>
    </row>
    <row r="478" spans="3:7">
      <c r="C478" s="647"/>
      <c r="D478" s="647"/>
      <c r="E478" s="647"/>
      <c r="F478" s="647"/>
      <c r="G478" s="647"/>
    </row>
    <row r="479" spans="3:7">
      <c r="C479" s="647"/>
      <c r="D479" s="647"/>
      <c r="E479" s="647"/>
      <c r="F479" s="647"/>
      <c r="G479" s="647"/>
    </row>
    <row r="480" spans="3:7">
      <c r="C480" s="647"/>
      <c r="D480" s="647"/>
      <c r="E480" s="647"/>
      <c r="F480" s="647"/>
      <c r="G480" s="647"/>
    </row>
    <row r="481" spans="3:7">
      <c r="C481" s="647"/>
      <c r="D481" s="647"/>
      <c r="E481" s="647"/>
      <c r="F481" s="647"/>
      <c r="G481" s="647"/>
    </row>
    <row r="482" spans="3:7">
      <c r="C482" s="647"/>
      <c r="D482" s="647"/>
      <c r="E482" s="647"/>
      <c r="F482" s="647"/>
      <c r="G482" s="647"/>
    </row>
    <row r="483" spans="3:7">
      <c r="C483" s="647"/>
      <c r="D483" s="647"/>
      <c r="E483" s="647"/>
      <c r="F483" s="647"/>
      <c r="G483" s="647"/>
    </row>
    <row r="484" spans="3:7">
      <c r="C484" s="647"/>
      <c r="D484" s="647"/>
      <c r="E484" s="647"/>
      <c r="F484" s="647"/>
      <c r="G484" s="647"/>
    </row>
    <row r="485" spans="3:7">
      <c r="C485" s="647"/>
      <c r="D485" s="647"/>
      <c r="E485" s="647"/>
      <c r="F485" s="647"/>
      <c r="G485" s="647"/>
    </row>
    <row r="486" spans="3:7">
      <c r="C486" s="647"/>
      <c r="D486" s="647"/>
      <c r="E486" s="647"/>
      <c r="F486" s="647"/>
      <c r="G486" s="647"/>
    </row>
    <row r="487" spans="3:7">
      <c r="C487" s="647"/>
      <c r="D487" s="647"/>
      <c r="E487" s="647"/>
      <c r="F487" s="647"/>
      <c r="G487" s="647"/>
    </row>
    <row r="488" spans="3:7">
      <c r="C488" s="647"/>
      <c r="D488" s="647"/>
      <c r="E488" s="647"/>
      <c r="F488" s="647"/>
      <c r="G488" s="647"/>
    </row>
    <row r="489" spans="3:7">
      <c r="C489" s="647"/>
      <c r="D489" s="647"/>
      <c r="E489" s="647"/>
      <c r="F489" s="647"/>
      <c r="G489" s="647"/>
    </row>
    <row r="490" spans="3:7">
      <c r="C490" s="647"/>
      <c r="D490" s="647"/>
      <c r="E490" s="647"/>
      <c r="F490" s="647"/>
      <c r="G490" s="647"/>
    </row>
    <row r="491" spans="3:7">
      <c r="C491" s="647"/>
      <c r="D491" s="647"/>
      <c r="E491" s="647"/>
      <c r="F491" s="647"/>
      <c r="G491" s="647"/>
    </row>
    <row r="492" spans="3:7">
      <c r="C492" s="647"/>
      <c r="D492" s="647"/>
      <c r="E492" s="647"/>
      <c r="F492" s="647"/>
      <c r="G492" s="647"/>
    </row>
    <row r="493" spans="3:7">
      <c r="C493" s="647"/>
      <c r="D493" s="647"/>
      <c r="E493" s="647"/>
      <c r="F493" s="647"/>
      <c r="G493" s="647"/>
    </row>
    <row r="494" spans="3:7">
      <c r="C494" s="647"/>
      <c r="D494" s="647"/>
      <c r="E494" s="647"/>
      <c r="F494" s="647"/>
      <c r="G494" s="647"/>
    </row>
    <row r="495" spans="3:7">
      <c r="C495" s="647"/>
      <c r="D495" s="647"/>
      <c r="E495" s="647"/>
      <c r="F495" s="647"/>
      <c r="G495" s="647"/>
    </row>
    <row r="496" spans="3:7">
      <c r="C496" s="647"/>
      <c r="D496" s="647"/>
      <c r="E496" s="647"/>
      <c r="F496" s="647"/>
      <c r="G496" s="647"/>
    </row>
    <row r="497" spans="3:7">
      <c r="C497" s="647"/>
      <c r="D497" s="647"/>
      <c r="E497" s="647"/>
      <c r="F497" s="647"/>
      <c r="G497" s="647"/>
    </row>
    <row r="498" spans="3:7">
      <c r="C498" s="647"/>
      <c r="D498" s="647"/>
      <c r="E498" s="647"/>
      <c r="F498" s="647"/>
      <c r="G498" s="647"/>
    </row>
    <row r="499" spans="3:7">
      <c r="C499" s="647"/>
      <c r="D499" s="647"/>
      <c r="E499" s="647"/>
      <c r="F499" s="647"/>
      <c r="G499" s="647"/>
    </row>
    <row r="500" spans="3:7">
      <c r="C500" s="647"/>
      <c r="D500" s="647"/>
      <c r="E500" s="647"/>
      <c r="F500" s="647"/>
      <c r="G500" s="647"/>
    </row>
    <row r="501" spans="3:7">
      <c r="C501" s="647"/>
      <c r="D501" s="647"/>
      <c r="E501" s="647"/>
      <c r="F501" s="647"/>
      <c r="G501" s="647"/>
    </row>
    <row r="502" spans="3:7">
      <c r="C502" s="647"/>
      <c r="D502" s="647"/>
      <c r="E502" s="647"/>
      <c r="F502" s="647"/>
      <c r="G502" s="647"/>
    </row>
    <row r="503" spans="3:7">
      <c r="C503" s="647"/>
      <c r="D503" s="647"/>
      <c r="E503" s="647"/>
      <c r="F503" s="647"/>
      <c r="G503" s="647"/>
    </row>
    <row r="504" spans="3:7">
      <c r="C504" s="647"/>
      <c r="D504" s="647"/>
      <c r="E504" s="647"/>
      <c r="F504" s="647"/>
      <c r="G504" s="647"/>
    </row>
    <row r="505" spans="3:7">
      <c r="C505" s="647"/>
      <c r="D505" s="647"/>
      <c r="E505" s="647"/>
      <c r="F505" s="647"/>
      <c r="G505" s="647"/>
    </row>
    <row r="506" spans="3:7">
      <c r="C506" s="647"/>
      <c r="D506" s="647"/>
      <c r="E506" s="647"/>
      <c r="F506" s="647"/>
      <c r="G506" s="647"/>
    </row>
    <row r="507" spans="3:7">
      <c r="C507" s="647"/>
      <c r="D507" s="647"/>
      <c r="E507" s="647"/>
      <c r="F507" s="647"/>
      <c r="G507" s="647"/>
    </row>
    <row r="508" spans="3:7">
      <c r="C508" s="647"/>
      <c r="D508" s="647"/>
      <c r="E508" s="647"/>
      <c r="F508" s="647"/>
      <c r="G508" s="647"/>
    </row>
    <row r="509" spans="3:7">
      <c r="C509" s="647"/>
      <c r="D509" s="647"/>
      <c r="E509" s="647"/>
      <c r="F509" s="647"/>
      <c r="G509" s="647"/>
    </row>
    <row r="510" spans="3:7">
      <c r="C510" s="647"/>
      <c r="D510" s="647"/>
      <c r="E510" s="647"/>
      <c r="F510" s="647"/>
      <c r="G510" s="647"/>
    </row>
    <row r="511" spans="3:7">
      <c r="C511" s="647"/>
      <c r="D511" s="647"/>
      <c r="E511" s="647"/>
      <c r="F511" s="647"/>
      <c r="G511" s="647"/>
    </row>
    <row r="512" spans="3:7">
      <c r="C512" s="647"/>
      <c r="D512" s="647"/>
      <c r="E512" s="647"/>
      <c r="F512" s="647"/>
      <c r="G512" s="647"/>
    </row>
    <row r="513" spans="3:7">
      <c r="C513" s="647"/>
      <c r="D513" s="647"/>
      <c r="E513" s="647"/>
      <c r="F513" s="647"/>
      <c r="G513" s="647"/>
    </row>
    <row r="514" spans="3:7">
      <c r="C514" s="647"/>
      <c r="D514" s="647"/>
      <c r="E514" s="647"/>
      <c r="F514" s="647"/>
      <c r="G514" s="647"/>
    </row>
    <row r="515" spans="3:7">
      <c r="C515" s="647"/>
      <c r="D515" s="647"/>
      <c r="E515" s="647"/>
      <c r="F515" s="647"/>
      <c r="G515" s="647"/>
    </row>
    <row r="516" spans="3:7">
      <c r="C516" s="647"/>
      <c r="D516" s="647"/>
      <c r="E516" s="647"/>
      <c r="F516" s="647"/>
      <c r="G516" s="647"/>
    </row>
    <row r="517" spans="3:7">
      <c r="C517" s="647"/>
      <c r="D517" s="647"/>
      <c r="E517" s="647"/>
      <c r="F517" s="647"/>
      <c r="G517" s="647"/>
    </row>
    <row r="518" spans="3:7">
      <c r="C518" s="647"/>
      <c r="D518" s="647"/>
      <c r="E518" s="647"/>
      <c r="F518" s="647"/>
      <c r="G518" s="647"/>
    </row>
    <row r="519" spans="3:7">
      <c r="C519" s="647"/>
      <c r="D519" s="647"/>
      <c r="E519" s="647"/>
      <c r="F519" s="647"/>
      <c r="G519" s="647"/>
    </row>
    <row r="520" spans="3:7">
      <c r="C520" s="647"/>
      <c r="D520" s="647"/>
      <c r="E520" s="647"/>
      <c r="F520" s="647"/>
      <c r="G520" s="647"/>
    </row>
    <row r="521" spans="3:7">
      <c r="C521" s="647"/>
      <c r="D521" s="647"/>
      <c r="E521" s="647"/>
      <c r="F521" s="647"/>
      <c r="G521" s="647"/>
    </row>
    <row r="522" spans="3:7">
      <c r="C522" s="647"/>
      <c r="D522" s="647"/>
      <c r="E522" s="647"/>
      <c r="F522" s="647"/>
      <c r="G522" s="647"/>
    </row>
    <row r="523" spans="3:7">
      <c r="C523" s="647"/>
      <c r="D523" s="647"/>
      <c r="E523" s="647"/>
      <c r="F523" s="647"/>
      <c r="G523" s="647"/>
    </row>
    <row r="524" spans="3:7">
      <c r="C524" s="647"/>
      <c r="D524" s="647"/>
      <c r="E524" s="647"/>
      <c r="F524" s="647"/>
      <c r="G524" s="647"/>
    </row>
    <row r="525" spans="3:7">
      <c r="C525" s="647"/>
      <c r="D525" s="647"/>
      <c r="E525" s="647"/>
      <c r="F525" s="647"/>
      <c r="G525" s="647"/>
    </row>
    <row r="526" spans="3:7">
      <c r="C526" s="647"/>
      <c r="D526" s="647"/>
      <c r="E526" s="647"/>
      <c r="F526" s="647"/>
      <c r="G526" s="647"/>
    </row>
    <row r="527" spans="3:7">
      <c r="C527" s="647"/>
      <c r="D527" s="647"/>
      <c r="E527" s="647"/>
      <c r="F527" s="647"/>
      <c r="G527" s="647"/>
    </row>
    <row r="528" spans="3:7">
      <c r="C528" s="647"/>
      <c r="D528" s="647"/>
      <c r="E528" s="647"/>
      <c r="F528" s="647"/>
      <c r="G528" s="647"/>
    </row>
    <row r="529" spans="3:7">
      <c r="C529" s="647"/>
      <c r="D529" s="647"/>
      <c r="E529" s="647"/>
      <c r="F529" s="647"/>
      <c r="G529" s="647"/>
    </row>
    <row r="530" spans="3:7">
      <c r="C530" s="647"/>
      <c r="D530" s="647"/>
      <c r="E530" s="647"/>
      <c r="F530" s="647"/>
      <c r="G530" s="647"/>
    </row>
    <row r="531" spans="3:7">
      <c r="C531" s="647"/>
      <c r="D531" s="647"/>
      <c r="E531" s="647"/>
      <c r="F531" s="647"/>
      <c r="G531" s="647"/>
    </row>
    <row r="532" spans="3:7">
      <c r="C532" s="647"/>
      <c r="D532" s="647"/>
      <c r="E532" s="647"/>
      <c r="F532" s="647"/>
      <c r="G532" s="647"/>
    </row>
    <row r="533" spans="3:7">
      <c r="C533" s="647"/>
      <c r="D533" s="647"/>
      <c r="E533" s="647"/>
      <c r="F533" s="647"/>
      <c r="G533" s="647"/>
    </row>
    <row r="534" spans="3:7">
      <c r="C534" s="647"/>
      <c r="D534" s="647"/>
      <c r="E534" s="647"/>
      <c r="F534" s="647"/>
      <c r="G534" s="647"/>
    </row>
    <row r="535" spans="3:7">
      <c r="C535" s="647"/>
      <c r="D535" s="647"/>
      <c r="E535" s="647"/>
      <c r="F535" s="647"/>
      <c r="G535" s="647"/>
    </row>
    <row r="536" spans="3:7">
      <c r="C536" s="647"/>
      <c r="D536" s="647"/>
      <c r="E536" s="647"/>
      <c r="F536" s="647"/>
      <c r="G536" s="647"/>
    </row>
    <row r="537" spans="3:7">
      <c r="C537" s="647"/>
      <c r="D537" s="647"/>
      <c r="E537" s="647"/>
      <c r="F537" s="647"/>
      <c r="G537" s="647"/>
    </row>
    <row r="538" spans="3:7">
      <c r="C538" s="647"/>
      <c r="D538" s="647"/>
      <c r="E538" s="647"/>
      <c r="F538" s="647"/>
      <c r="G538" s="647"/>
    </row>
    <row r="539" spans="3:7">
      <c r="C539" s="647"/>
      <c r="D539" s="647"/>
      <c r="E539" s="647"/>
      <c r="F539" s="647"/>
      <c r="G539" s="647"/>
    </row>
    <row r="540" spans="3:7">
      <c r="C540" s="647"/>
      <c r="D540" s="647"/>
      <c r="E540" s="647"/>
      <c r="F540" s="647"/>
      <c r="G540" s="647"/>
    </row>
    <row r="541" spans="3:7">
      <c r="C541" s="647"/>
      <c r="D541" s="647"/>
      <c r="E541" s="647"/>
      <c r="F541" s="647"/>
      <c r="G541" s="647"/>
    </row>
    <row r="542" spans="3:7">
      <c r="C542" s="647"/>
      <c r="D542" s="647"/>
      <c r="E542" s="647"/>
      <c r="F542" s="647"/>
      <c r="G542" s="647"/>
    </row>
    <row r="543" spans="3:7">
      <c r="C543" s="647"/>
      <c r="D543" s="647"/>
      <c r="E543" s="647"/>
      <c r="F543" s="647"/>
      <c r="G543" s="647"/>
    </row>
    <row r="544" spans="3:7">
      <c r="C544" s="647"/>
      <c r="D544" s="647"/>
      <c r="E544" s="647"/>
      <c r="F544" s="647"/>
      <c r="G544" s="647"/>
    </row>
    <row r="545" spans="3:7">
      <c r="C545" s="647"/>
      <c r="D545" s="647"/>
      <c r="E545" s="647"/>
      <c r="F545" s="647"/>
      <c r="G545" s="647"/>
    </row>
    <row r="546" spans="3:7">
      <c r="C546" s="647"/>
      <c r="D546" s="647"/>
      <c r="E546" s="647"/>
      <c r="F546" s="647"/>
      <c r="G546" s="647"/>
    </row>
    <row r="547" spans="3:7">
      <c r="C547" s="647"/>
      <c r="D547" s="647"/>
      <c r="E547" s="647"/>
      <c r="F547" s="647"/>
      <c r="G547" s="647"/>
    </row>
    <row r="548" spans="3:7">
      <c r="C548" s="647"/>
      <c r="D548" s="647"/>
      <c r="E548" s="647"/>
      <c r="F548" s="647"/>
      <c r="G548" s="647"/>
    </row>
    <row r="549" spans="3:7">
      <c r="C549" s="647"/>
      <c r="D549" s="647"/>
      <c r="E549" s="647"/>
      <c r="F549" s="647"/>
      <c r="G549" s="647"/>
    </row>
    <row r="550" spans="3:7">
      <c r="C550" s="647"/>
      <c r="D550" s="647"/>
      <c r="E550" s="647"/>
      <c r="F550" s="647"/>
      <c r="G550" s="647"/>
    </row>
    <row r="551" spans="3:7">
      <c r="C551" s="647"/>
      <c r="D551" s="647"/>
      <c r="E551" s="647"/>
      <c r="F551" s="647"/>
      <c r="G551" s="647"/>
    </row>
    <row r="552" spans="3:7">
      <c r="C552" s="647"/>
      <c r="D552" s="647"/>
      <c r="E552" s="647"/>
      <c r="F552" s="647"/>
      <c r="G552" s="647"/>
    </row>
    <row r="553" spans="3:7">
      <c r="C553" s="647"/>
      <c r="D553" s="647"/>
      <c r="E553" s="647"/>
      <c r="F553" s="647"/>
      <c r="G553" s="647"/>
    </row>
    <row r="554" spans="3:7">
      <c r="C554" s="647"/>
      <c r="D554" s="647"/>
      <c r="E554" s="647"/>
      <c r="F554" s="647"/>
      <c r="G554" s="647"/>
    </row>
    <row r="555" spans="3:7">
      <c r="C555" s="647"/>
      <c r="D555" s="647"/>
      <c r="E555" s="647"/>
      <c r="F555" s="647"/>
      <c r="G555" s="647"/>
    </row>
    <row r="556" spans="3:7">
      <c r="C556" s="647"/>
      <c r="D556" s="647"/>
      <c r="E556" s="647"/>
      <c r="F556" s="647"/>
      <c r="G556" s="647"/>
    </row>
    <row r="557" spans="3:7">
      <c r="C557" s="647"/>
      <c r="D557" s="647"/>
      <c r="E557" s="647"/>
      <c r="F557" s="647"/>
      <c r="G557" s="647"/>
    </row>
    <row r="558" spans="3:7">
      <c r="C558" s="647"/>
      <c r="D558" s="647"/>
      <c r="E558" s="647"/>
      <c r="F558" s="647"/>
      <c r="G558" s="647"/>
    </row>
    <row r="559" spans="3:7">
      <c r="C559" s="647"/>
      <c r="D559" s="647"/>
      <c r="E559" s="647"/>
      <c r="F559" s="647"/>
      <c r="G559" s="647"/>
    </row>
    <row r="560" spans="3:7">
      <c r="C560" s="647"/>
      <c r="D560" s="647"/>
      <c r="E560" s="647"/>
      <c r="F560" s="647"/>
      <c r="G560" s="647"/>
    </row>
    <row r="561" spans="3:7">
      <c r="C561" s="647"/>
      <c r="D561" s="647"/>
      <c r="E561" s="647"/>
      <c r="F561" s="647"/>
      <c r="G561" s="647"/>
    </row>
    <row r="562" spans="3:7">
      <c r="C562" s="647"/>
      <c r="D562" s="647"/>
      <c r="E562" s="647"/>
      <c r="F562" s="647"/>
      <c r="G562" s="647"/>
    </row>
    <row r="563" spans="3:7">
      <c r="C563" s="647"/>
      <c r="D563" s="647"/>
      <c r="E563" s="647"/>
      <c r="F563" s="647"/>
      <c r="G563" s="647"/>
    </row>
    <row r="564" spans="3:7">
      <c r="C564" s="647"/>
      <c r="D564" s="647"/>
      <c r="E564" s="647"/>
      <c r="F564" s="647"/>
      <c r="G564" s="647"/>
    </row>
    <row r="565" spans="3:7">
      <c r="C565" s="647"/>
      <c r="D565" s="647"/>
      <c r="E565" s="647"/>
      <c r="F565" s="647"/>
      <c r="G565" s="647"/>
    </row>
    <row r="566" spans="3:7">
      <c r="C566" s="647"/>
      <c r="D566" s="647"/>
      <c r="E566" s="647"/>
      <c r="F566" s="647"/>
      <c r="G566" s="647"/>
    </row>
    <row r="567" spans="3:7">
      <c r="C567" s="647"/>
      <c r="D567" s="647"/>
      <c r="E567" s="647"/>
      <c r="F567" s="647"/>
      <c r="G567" s="647"/>
    </row>
    <row r="568" spans="3:7">
      <c r="C568" s="647"/>
      <c r="D568" s="647"/>
      <c r="E568" s="647"/>
      <c r="F568" s="647"/>
      <c r="G568" s="647"/>
    </row>
    <row r="569" spans="3:7">
      <c r="C569" s="647"/>
      <c r="D569" s="647"/>
      <c r="E569" s="647"/>
      <c r="F569" s="647"/>
      <c r="G569" s="647"/>
    </row>
    <row r="570" spans="3:7">
      <c r="C570" s="647"/>
      <c r="D570" s="647"/>
      <c r="E570" s="647"/>
      <c r="F570" s="647"/>
      <c r="G570" s="647"/>
    </row>
    <row r="571" spans="3:7">
      <c r="C571" s="647"/>
      <c r="D571" s="647"/>
      <c r="E571" s="647"/>
      <c r="F571" s="647"/>
      <c r="G571" s="647"/>
    </row>
    <row r="572" spans="3:7">
      <c r="C572" s="647"/>
      <c r="D572" s="647"/>
      <c r="E572" s="647"/>
      <c r="F572" s="647"/>
      <c r="G572" s="647"/>
    </row>
    <row r="573" spans="3:7">
      <c r="C573" s="647"/>
      <c r="D573" s="647"/>
      <c r="E573" s="647"/>
      <c r="F573" s="647"/>
      <c r="G573" s="647"/>
    </row>
    <row r="574" spans="3:7">
      <c r="C574" s="647"/>
      <c r="D574" s="647"/>
      <c r="E574" s="647"/>
      <c r="F574" s="647"/>
      <c r="G574" s="647"/>
    </row>
    <row r="575" spans="3:7">
      <c r="C575" s="647"/>
      <c r="D575" s="647"/>
      <c r="E575" s="647"/>
      <c r="F575" s="647"/>
      <c r="G575" s="647"/>
    </row>
    <row r="576" spans="3:7">
      <c r="C576" s="647"/>
      <c r="D576" s="647"/>
      <c r="E576" s="647"/>
      <c r="F576" s="647"/>
      <c r="G576" s="647"/>
    </row>
    <row r="577" spans="3:7">
      <c r="C577" s="647"/>
      <c r="D577" s="647"/>
      <c r="E577" s="647"/>
      <c r="F577" s="647"/>
      <c r="G577" s="647"/>
    </row>
    <row r="578" spans="3:7">
      <c r="C578" s="647"/>
      <c r="D578" s="647"/>
      <c r="E578" s="647"/>
      <c r="F578" s="647"/>
      <c r="G578" s="647"/>
    </row>
    <row r="579" spans="3:7">
      <c r="C579" s="647"/>
      <c r="D579" s="647"/>
      <c r="E579" s="647"/>
      <c r="F579" s="647"/>
      <c r="G579" s="647"/>
    </row>
    <row r="580" spans="3:7">
      <c r="C580" s="647"/>
      <c r="D580" s="647"/>
      <c r="E580" s="647"/>
      <c r="F580" s="647"/>
      <c r="G580" s="647"/>
    </row>
    <row r="581" spans="3:7">
      <c r="C581" s="647"/>
      <c r="D581" s="647"/>
      <c r="E581" s="647"/>
      <c r="F581" s="647"/>
      <c r="G581" s="647"/>
    </row>
    <row r="582" spans="3:7">
      <c r="C582" s="647"/>
      <c r="D582" s="647"/>
      <c r="E582" s="647"/>
      <c r="F582" s="647"/>
      <c r="G582" s="647"/>
    </row>
    <row r="583" spans="3:7">
      <c r="C583" s="647"/>
      <c r="D583" s="647"/>
      <c r="E583" s="647"/>
      <c r="F583" s="647"/>
      <c r="G583" s="647"/>
    </row>
    <row r="584" spans="3:7">
      <c r="C584" s="647"/>
      <c r="D584" s="647"/>
      <c r="E584" s="647"/>
      <c r="F584" s="647"/>
      <c r="G584" s="647"/>
    </row>
    <row r="585" spans="3:7">
      <c r="C585" s="647"/>
      <c r="D585" s="647"/>
      <c r="E585" s="647"/>
      <c r="F585" s="647"/>
      <c r="G585" s="647"/>
    </row>
    <row r="586" spans="3:7">
      <c r="C586" s="647"/>
      <c r="D586" s="647"/>
      <c r="E586" s="647"/>
      <c r="F586" s="647"/>
      <c r="G586" s="647"/>
    </row>
    <row r="587" spans="3:7">
      <c r="C587" s="647"/>
      <c r="D587" s="647"/>
      <c r="E587" s="647"/>
      <c r="F587" s="647"/>
      <c r="G587" s="647"/>
    </row>
    <row r="588" spans="3:7">
      <c r="C588" s="647"/>
      <c r="D588" s="647"/>
      <c r="E588" s="647"/>
      <c r="F588" s="647"/>
      <c r="G588" s="647"/>
    </row>
    <row r="589" spans="3:7">
      <c r="C589" s="647"/>
      <c r="D589" s="647"/>
      <c r="E589" s="647"/>
      <c r="F589" s="647"/>
      <c r="G589" s="647"/>
    </row>
    <row r="590" spans="3:7">
      <c r="C590" s="647"/>
      <c r="D590" s="647"/>
      <c r="E590" s="647"/>
      <c r="F590" s="647"/>
      <c r="G590" s="647"/>
    </row>
    <row r="591" spans="3:7">
      <c r="C591" s="647"/>
      <c r="D591" s="647"/>
      <c r="E591" s="647"/>
      <c r="F591" s="647"/>
      <c r="G591" s="647"/>
    </row>
    <row r="592" spans="3:7">
      <c r="C592" s="647"/>
      <c r="D592" s="647"/>
      <c r="E592" s="647"/>
      <c r="F592" s="647"/>
      <c r="G592" s="647"/>
    </row>
    <row r="593" spans="3:7">
      <c r="C593" s="647"/>
      <c r="D593" s="647"/>
      <c r="E593" s="647"/>
      <c r="F593" s="647"/>
      <c r="G593" s="647"/>
    </row>
    <row r="594" spans="3:7">
      <c r="C594" s="647"/>
      <c r="D594" s="647"/>
      <c r="E594" s="647"/>
      <c r="F594" s="647"/>
      <c r="G594" s="647"/>
    </row>
    <row r="595" spans="3:7">
      <c r="C595" s="647"/>
      <c r="D595" s="647"/>
      <c r="E595" s="647"/>
      <c r="F595" s="647"/>
      <c r="G595" s="647"/>
    </row>
    <row r="596" spans="3:7">
      <c r="C596" s="647"/>
      <c r="D596" s="647"/>
      <c r="E596" s="647"/>
      <c r="F596" s="647"/>
      <c r="G596" s="647"/>
    </row>
    <row r="597" spans="3:7">
      <c r="C597" s="647"/>
      <c r="D597" s="647"/>
      <c r="E597" s="647"/>
      <c r="F597" s="647"/>
      <c r="G597" s="647"/>
    </row>
    <row r="598" spans="3:7">
      <c r="C598" s="647"/>
      <c r="D598" s="647"/>
      <c r="E598" s="647"/>
      <c r="F598" s="647"/>
      <c r="G598" s="647"/>
    </row>
    <row r="599" spans="3:7">
      <c r="C599" s="647"/>
      <c r="D599" s="647"/>
      <c r="E599" s="647"/>
      <c r="F599" s="647"/>
      <c r="G599" s="647"/>
    </row>
    <row r="600" spans="3:7">
      <c r="C600" s="647"/>
      <c r="D600" s="647"/>
      <c r="E600" s="647"/>
      <c r="F600" s="647"/>
      <c r="G600" s="647"/>
    </row>
    <row r="601" spans="3:7">
      <c r="C601" s="647"/>
      <c r="D601" s="647"/>
      <c r="E601" s="647"/>
      <c r="F601" s="647"/>
      <c r="G601" s="647"/>
    </row>
    <row r="602" spans="3:7">
      <c r="C602" s="647"/>
      <c r="D602" s="647"/>
      <c r="E602" s="647"/>
      <c r="F602" s="647"/>
      <c r="G602" s="647"/>
    </row>
    <row r="603" spans="3:7">
      <c r="C603" s="647"/>
      <c r="D603" s="647"/>
      <c r="E603" s="647"/>
      <c r="F603" s="647"/>
      <c r="G603" s="647"/>
    </row>
    <row r="604" spans="3:7">
      <c r="C604" s="647"/>
      <c r="D604" s="647"/>
      <c r="E604" s="647"/>
      <c r="F604" s="647"/>
      <c r="G604" s="647"/>
    </row>
    <row r="605" spans="3:7">
      <c r="C605" s="647"/>
      <c r="D605" s="647"/>
      <c r="E605" s="647"/>
      <c r="F605" s="647"/>
      <c r="G605" s="647"/>
    </row>
    <row r="606" spans="3:7">
      <c r="C606" s="647"/>
      <c r="D606" s="647"/>
      <c r="E606" s="647"/>
      <c r="F606" s="647"/>
      <c r="G606" s="647"/>
    </row>
    <row r="607" spans="3:7">
      <c r="C607" s="647"/>
      <c r="D607" s="647"/>
      <c r="E607" s="647"/>
      <c r="F607" s="647"/>
      <c r="G607" s="647"/>
    </row>
    <row r="608" spans="3:7">
      <c r="C608" s="647"/>
      <c r="D608" s="647"/>
      <c r="E608" s="647"/>
      <c r="F608" s="647"/>
      <c r="G608" s="647"/>
    </row>
    <row r="609" spans="3:7">
      <c r="C609" s="647"/>
      <c r="D609" s="647"/>
      <c r="E609" s="647"/>
      <c r="F609" s="647"/>
      <c r="G609" s="647"/>
    </row>
    <row r="610" spans="3:7">
      <c r="C610" s="647"/>
      <c r="D610" s="647"/>
      <c r="E610" s="647"/>
      <c r="F610" s="647"/>
      <c r="G610" s="647"/>
    </row>
    <row r="611" spans="3:7">
      <c r="C611" s="647"/>
      <c r="D611" s="647"/>
      <c r="E611" s="647"/>
      <c r="F611" s="647"/>
      <c r="G611" s="647"/>
    </row>
    <row r="612" spans="3:7">
      <c r="C612" s="647"/>
      <c r="D612" s="647"/>
      <c r="E612" s="647"/>
      <c r="F612" s="647"/>
      <c r="G612" s="647"/>
    </row>
    <row r="613" spans="3:7">
      <c r="C613" s="647"/>
      <c r="D613" s="647"/>
      <c r="E613" s="647"/>
      <c r="F613" s="647"/>
      <c r="G613" s="647"/>
    </row>
    <row r="614" spans="3:7">
      <c r="C614" s="647"/>
      <c r="D614" s="647"/>
      <c r="E614" s="647"/>
      <c r="F614" s="647"/>
      <c r="G614" s="647"/>
    </row>
    <row r="615" spans="3:7">
      <c r="C615" s="647"/>
      <c r="D615" s="647"/>
      <c r="E615" s="647"/>
      <c r="F615" s="647"/>
      <c r="G615" s="647"/>
    </row>
    <row r="616" spans="3:7">
      <c r="C616" s="647"/>
      <c r="D616" s="647"/>
      <c r="E616" s="647"/>
      <c r="F616" s="647"/>
      <c r="G616" s="647"/>
    </row>
    <row r="617" spans="3:7">
      <c r="C617" s="647"/>
      <c r="D617" s="647"/>
      <c r="E617" s="647"/>
      <c r="F617" s="647"/>
      <c r="G617" s="647"/>
    </row>
    <row r="618" spans="3:7">
      <c r="C618" s="647"/>
      <c r="D618" s="647"/>
      <c r="E618" s="647"/>
      <c r="F618" s="647"/>
      <c r="G618" s="647"/>
    </row>
    <row r="619" spans="3:7">
      <c r="C619" s="647"/>
      <c r="D619" s="647"/>
      <c r="E619" s="647"/>
      <c r="F619" s="647"/>
      <c r="G619" s="647"/>
    </row>
    <row r="620" spans="3:7">
      <c r="C620" s="647"/>
      <c r="D620" s="647"/>
      <c r="E620" s="647"/>
      <c r="F620" s="647"/>
      <c r="G620" s="647"/>
    </row>
    <row r="621" spans="3:7">
      <c r="C621" s="647"/>
      <c r="D621" s="647"/>
      <c r="E621" s="647"/>
      <c r="F621" s="647"/>
      <c r="G621" s="647"/>
    </row>
    <row r="622" spans="3:7">
      <c r="C622" s="647"/>
      <c r="D622" s="647"/>
      <c r="E622" s="647"/>
      <c r="F622" s="647"/>
      <c r="G622" s="647"/>
    </row>
    <row r="623" spans="3:7">
      <c r="C623" s="647"/>
      <c r="D623" s="647"/>
      <c r="E623" s="647"/>
      <c r="F623" s="647"/>
      <c r="G623" s="647"/>
    </row>
    <row r="624" spans="3:7">
      <c r="C624" s="647"/>
      <c r="D624" s="647"/>
      <c r="E624" s="647"/>
      <c r="F624" s="647"/>
      <c r="G624" s="647"/>
    </row>
    <row r="625" spans="3:7">
      <c r="C625" s="647"/>
      <c r="D625" s="647"/>
      <c r="E625" s="647"/>
      <c r="F625" s="647"/>
      <c r="G625" s="647"/>
    </row>
    <row r="626" spans="3:7">
      <c r="C626" s="647"/>
      <c r="D626" s="647"/>
      <c r="E626" s="647"/>
      <c r="F626" s="647"/>
      <c r="G626" s="647"/>
    </row>
    <row r="627" spans="3:7">
      <c r="C627" s="647"/>
      <c r="D627" s="647"/>
      <c r="E627" s="647"/>
      <c r="F627" s="647"/>
      <c r="G627" s="647"/>
    </row>
    <row r="628" spans="3:7">
      <c r="C628" s="647"/>
      <c r="D628" s="647"/>
      <c r="E628" s="647"/>
      <c r="F628" s="647"/>
      <c r="G628" s="647"/>
    </row>
    <row r="629" spans="3:7">
      <c r="C629" s="647"/>
      <c r="D629" s="647"/>
      <c r="E629" s="647"/>
      <c r="F629" s="647"/>
      <c r="G629" s="647"/>
    </row>
    <row r="630" spans="3:7">
      <c r="C630" s="647"/>
      <c r="D630" s="647"/>
      <c r="E630" s="647"/>
      <c r="F630" s="647"/>
      <c r="G630" s="647"/>
    </row>
    <row r="631" spans="3:7">
      <c r="C631" s="647"/>
      <c r="D631" s="647"/>
      <c r="E631" s="647"/>
      <c r="F631" s="647"/>
      <c r="G631" s="647"/>
    </row>
    <row r="632" spans="3:7">
      <c r="C632" s="647"/>
      <c r="D632" s="647"/>
      <c r="E632" s="647"/>
      <c r="F632" s="647"/>
      <c r="G632" s="647"/>
    </row>
    <row r="633" spans="3:7">
      <c r="C633" s="647"/>
      <c r="D633" s="647"/>
      <c r="E633" s="647"/>
      <c r="F633" s="647"/>
      <c r="G633" s="647"/>
    </row>
    <row r="634" spans="3:7">
      <c r="C634" s="647"/>
      <c r="D634" s="647"/>
      <c r="E634" s="647"/>
      <c r="F634" s="647"/>
      <c r="G634" s="647"/>
    </row>
    <row r="635" spans="3:7">
      <c r="C635" s="647"/>
      <c r="D635" s="647"/>
      <c r="E635" s="647"/>
      <c r="F635" s="647"/>
      <c r="G635" s="647"/>
    </row>
    <row r="636" spans="3:7">
      <c r="C636" s="647"/>
      <c r="D636" s="647"/>
      <c r="E636" s="647"/>
      <c r="F636" s="647"/>
      <c r="G636" s="647"/>
    </row>
    <row r="637" spans="3:7">
      <c r="C637" s="647"/>
      <c r="D637" s="647"/>
      <c r="E637" s="647"/>
      <c r="F637" s="647"/>
      <c r="G637" s="647"/>
    </row>
    <row r="638" spans="3:7">
      <c r="C638" s="647"/>
      <c r="D638" s="647"/>
      <c r="E638" s="647"/>
      <c r="F638" s="647"/>
      <c r="G638" s="647"/>
    </row>
    <row r="639" spans="3:7">
      <c r="C639" s="647"/>
      <c r="D639" s="647"/>
      <c r="E639" s="647"/>
      <c r="F639" s="647"/>
      <c r="G639" s="647"/>
    </row>
    <row r="640" spans="3:7">
      <c r="C640" s="647"/>
      <c r="D640" s="647"/>
      <c r="E640" s="647"/>
      <c r="F640" s="647"/>
      <c r="G640" s="647"/>
    </row>
    <row r="641" spans="3:7">
      <c r="C641" s="647"/>
      <c r="D641" s="647"/>
      <c r="E641" s="647"/>
      <c r="F641" s="647"/>
      <c r="G641" s="647"/>
    </row>
    <row r="642" spans="3:7">
      <c r="C642" s="647"/>
      <c r="D642" s="647"/>
      <c r="E642" s="647"/>
      <c r="F642" s="647"/>
      <c r="G642" s="647"/>
    </row>
    <row r="643" spans="3:7">
      <c r="C643" s="647"/>
      <c r="D643" s="647"/>
      <c r="E643" s="647"/>
      <c r="F643" s="647"/>
      <c r="G643" s="647"/>
    </row>
    <row r="644" spans="3:7">
      <c r="C644" s="647"/>
      <c r="D644" s="647"/>
      <c r="E644" s="647"/>
      <c r="F644" s="647"/>
      <c r="G644" s="647"/>
    </row>
    <row r="645" spans="3:7">
      <c r="C645" s="647"/>
      <c r="D645" s="647"/>
      <c r="E645" s="647"/>
      <c r="F645" s="647"/>
      <c r="G645" s="647"/>
    </row>
    <row r="646" spans="3:7">
      <c r="C646" s="647"/>
      <c r="D646" s="647"/>
      <c r="E646" s="647"/>
      <c r="F646" s="647"/>
      <c r="G646" s="647"/>
    </row>
    <row r="647" spans="3:7">
      <c r="C647" s="647"/>
      <c r="D647" s="647"/>
      <c r="E647" s="647"/>
      <c r="F647" s="647"/>
      <c r="G647" s="647"/>
    </row>
    <row r="648" spans="3:7">
      <c r="C648" s="647"/>
      <c r="D648" s="647"/>
      <c r="E648" s="647"/>
      <c r="F648" s="647"/>
      <c r="G648" s="647"/>
    </row>
    <row r="649" spans="3:7">
      <c r="C649" s="647"/>
      <c r="D649" s="647"/>
      <c r="E649" s="647"/>
      <c r="F649" s="647"/>
      <c r="G649" s="647"/>
    </row>
    <row r="650" spans="3:7">
      <c r="C650" s="647"/>
      <c r="D650" s="647"/>
      <c r="E650" s="647"/>
      <c r="F650" s="647"/>
      <c r="G650" s="647"/>
    </row>
    <row r="651" spans="3:7">
      <c r="C651" s="647"/>
      <c r="D651" s="647"/>
      <c r="E651" s="647"/>
      <c r="F651" s="647"/>
      <c r="G651" s="647"/>
    </row>
    <row r="652" spans="3:7">
      <c r="C652" s="647"/>
      <c r="D652" s="647"/>
      <c r="E652" s="647"/>
      <c r="F652" s="647"/>
      <c r="G652" s="647"/>
    </row>
    <row r="653" spans="3:7">
      <c r="C653" s="647"/>
      <c r="D653" s="647"/>
      <c r="E653" s="647"/>
      <c r="F653" s="647"/>
      <c r="G653" s="647"/>
    </row>
    <row r="654" spans="3:7">
      <c r="C654" s="647"/>
      <c r="D654" s="647"/>
      <c r="E654" s="647"/>
      <c r="F654" s="647"/>
      <c r="G654" s="647"/>
    </row>
    <row r="655" spans="3:7">
      <c r="C655" s="647"/>
      <c r="D655" s="647"/>
      <c r="E655" s="647"/>
      <c r="F655" s="647"/>
      <c r="G655" s="647"/>
    </row>
    <row r="656" spans="3:7">
      <c r="C656" s="647"/>
      <c r="D656" s="647"/>
      <c r="E656" s="647"/>
      <c r="F656" s="647"/>
      <c r="G656" s="647"/>
    </row>
    <row r="657" spans="3:7">
      <c r="C657" s="647"/>
      <c r="D657" s="647"/>
      <c r="E657" s="647"/>
      <c r="F657" s="647"/>
      <c r="G657" s="647"/>
    </row>
    <row r="658" spans="3:7">
      <c r="C658" s="647"/>
      <c r="D658" s="647"/>
      <c r="E658" s="647"/>
      <c r="F658" s="647"/>
      <c r="G658" s="647"/>
    </row>
    <row r="659" spans="3:7">
      <c r="C659" s="647"/>
      <c r="D659" s="647"/>
      <c r="E659" s="647"/>
      <c r="F659" s="647"/>
      <c r="G659" s="647"/>
    </row>
    <row r="660" spans="3:7">
      <c r="C660" s="647"/>
      <c r="D660" s="647"/>
      <c r="E660" s="647"/>
      <c r="F660" s="647"/>
      <c r="G660" s="647"/>
    </row>
    <row r="661" spans="3:7">
      <c r="C661" s="647"/>
      <c r="D661" s="647"/>
      <c r="E661" s="647"/>
      <c r="F661" s="647"/>
      <c r="G661" s="647"/>
    </row>
    <row r="662" spans="3:7">
      <c r="C662" s="647"/>
      <c r="D662" s="647"/>
      <c r="E662" s="647"/>
      <c r="F662" s="647"/>
      <c r="G662" s="647"/>
    </row>
    <row r="663" spans="3:7">
      <c r="C663" s="647"/>
      <c r="D663" s="647"/>
      <c r="E663" s="647"/>
      <c r="F663" s="647"/>
      <c r="G663" s="647"/>
    </row>
    <row r="664" spans="3:7">
      <c r="C664" s="647"/>
      <c r="D664" s="647"/>
      <c r="E664" s="647"/>
      <c r="F664" s="647"/>
      <c r="G664" s="647"/>
    </row>
    <row r="665" spans="3:7">
      <c r="C665" s="647"/>
      <c r="D665" s="647"/>
      <c r="E665" s="647"/>
      <c r="F665" s="647"/>
      <c r="G665" s="647"/>
    </row>
    <row r="666" spans="3:7">
      <c r="C666" s="647"/>
      <c r="D666" s="647"/>
      <c r="E666" s="647"/>
      <c r="F666" s="647"/>
      <c r="G666" s="647"/>
    </row>
    <row r="667" spans="3:7">
      <c r="C667" s="647"/>
      <c r="D667" s="647"/>
      <c r="E667" s="647"/>
      <c r="F667" s="647"/>
      <c r="G667" s="647"/>
    </row>
    <row r="668" spans="3:7">
      <c r="C668" s="647"/>
      <c r="D668" s="647"/>
      <c r="E668" s="647"/>
      <c r="F668" s="647"/>
      <c r="G668" s="647"/>
    </row>
    <row r="669" spans="3:7">
      <c r="C669" s="647"/>
      <c r="D669" s="647"/>
      <c r="E669" s="647"/>
      <c r="F669" s="647"/>
      <c r="G669" s="647"/>
    </row>
    <row r="670" spans="3:7">
      <c r="C670" s="647"/>
      <c r="D670" s="647"/>
      <c r="E670" s="647"/>
      <c r="F670" s="647"/>
      <c r="G670" s="647"/>
    </row>
    <row r="671" spans="3:7">
      <c r="C671" s="647"/>
      <c r="D671" s="647"/>
      <c r="E671" s="647"/>
      <c r="F671" s="647"/>
      <c r="G671" s="647"/>
    </row>
    <row r="672" spans="3:7">
      <c r="C672" s="647"/>
      <c r="D672" s="647"/>
      <c r="E672" s="647"/>
      <c r="F672" s="647"/>
      <c r="G672" s="647"/>
    </row>
    <row r="673" spans="3:7">
      <c r="C673" s="647"/>
      <c r="D673" s="647"/>
      <c r="E673" s="647"/>
      <c r="F673" s="647"/>
      <c r="G673" s="647"/>
    </row>
    <row r="674" spans="3:7">
      <c r="C674" s="647"/>
      <c r="D674" s="647"/>
      <c r="E674" s="647"/>
      <c r="F674" s="647"/>
      <c r="G674" s="647"/>
    </row>
    <row r="675" spans="3:7">
      <c r="C675" s="647"/>
      <c r="D675" s="647"/>
      <c r="E675" s="647"/>
      <c r="F675" s="647"/>
      <c r="G675" s="647"/>
    </row>
    <row r="676" spans="3:7">
      <c r="C676" s="647"/>
      <c r="D676" s="647"/>
      <c r="E676" s="647"/>
      <c r="F676" s="647"/>
      <c r="G676" s="647"/>
    </row>
    <row r="677" spans="3:7">
      <c r="C677" s="647"/>
      <c r="D677" s="647"/>
      <c r="E677" s="647"/>
      <c r="F677" s="647"/>
      <c r="G677" s="647"/>
    </row>
    <row r="678" spans="3:7">
      <c r="C678" s="647"/>
      <c r="D678" s="647"/>
      <c r="E678" s="647"/>
      <c r="F678" s="647"/>
      <c r="G678" s="647"/>
    </row>
    <row r="679" spans="3:7">
      <c r="C679" s="647"/>
      <c r="D679" s="647"/>
      <c r="E679" s="647"/>
      <c r="F679" s="647"/>
      <c r="G679" s="647"/>
    </row>
    <row r="680" spans="3:7">
      <c r="C680" s="647"/>
      <c r="D680" s="647"/>
      <c r="E680" s="647"/>
      <c r="F680" s="647"/>
      <c r="G680" s="647"/>
    </row>
    <row r="681" spans="3:7">
      <c r="C681" s="647"/>
      <c r="D681" s="647"/>
      <c r="E681" s="647"/>
      <c r="F681" s="647"/>
      <c r="G681" s="647"/>
    </row>
    <row r="682" spans="3:7">
      <c r="C682" s="647"/>
      <c r="D682" s="647"/>
      <c r="E682" s="647"/>
      <c r="F682" s="647"/>
      <c r="G682" s="647"/>
    </row>
    <row r="683" spans="3:7">
      <c r="C683" s="647"/>
      <c r="D683" s="647"/>
      <c r="E683" s="647"/>
      <c r="F683" s="647"/>
      <c r="G683" s="647"/>
    </row>
    <row r="684" spans="3:7">
      <c r="C684" s="647"/>
      <c r="D684" s="647"/>
      <c r="E684" s="647"/>
      <c r="F684" s="647"/>
      <c r="G684" s="647"/>
    </row>
    <row r="685" spans="3:7">
      <c r="C685" s="647"/>
      <c r="D685" s="647"/>
      <c r="E685" s="647"/>
      <c r="F685" s="647"/>
      <c r="G685" s="647"/>
    </row>
    <row r="686" spans="3:7">
      <c r="C686" s="647"/>
      <c r="D686" s="647"/>
      <c r="E686" s="647"/>
      <c r="F686" s="647"/>
      <c r="G686" s="647"/>
    </row>
    <row r="687" spans="3:7">
      <c r="C687" s="647"/>
      <c r="D687" s="647"/>
      <c r="E687" s="647"/>
      <c r="F687" s="647"/>
      <c r="G687" s="647"/>
    </row>
    <row r="688" spans="3:7">
      <c r="C688" s="647"/>
      <c r="D688" s="647"/>
      <c r="E688" s="647"/>
      <c r="F688" s="647"/>
      <c r="G688" s="647"/>
    </row>
    <row r="689" spans="3:7">
      <c r="C689" s="647"/>
      <c r="D689" s="647"/>
      <c r="E689" s="647"/>
      <c r="F689" s="647"/>
      <c r="G689" s="647"/>
    </row>
    <row r="690" spans="3:7">
      <c r="C690" s="647"/>
      <c r="D690" s="647"/>
      <c r="E690" s="647"/>
      <c r="F690" s="647"/>
      <c r="G690" s="647"/>
    </row>
    <row r="691" spans="3:7">
      <c r="C691" s="647"/>
      <c r="D691" s="647"/>
      <c r="E691" s="647"/>
      <c r="F691" s="647"/>
      <c r="G691" s="647"/>
    </row>
    <row r="692" spans="3:7">
      <c r="C692" s="647"/>
      <c r="D692" s="647"/>
      <c r="E692" s="647"/>
      <c r="F692" s="647"/>
      <c r="G692" s="647"/>
    </row>
    <row r="693" spans="3:7">
      <c r="C693" s="647"/>
      <c r="D693" s="647"/>
      <c r="E693" s="647"/>
      <c r="F693" s="647"/>
      <c r="G693" s="647"/>
    </row>
    <row r="694" spans="3:7">
      <c r="C694" s="647"/>
      <c r="D694" s="647"/>
      <c r="E694" s="647"/>
      <c r="F694" s="647"/>
      <c r="G694" s="647"/>
    </row>
    <row r="695" spans="3:7">
      <c r="C695" s="647"/>
      <c r="D695" s="647"/>
      <c r="E695" s="647"/>
      <c r="F695" s="647"/>
      <c r="G695" s="647"/>
    </row>
    <row r="696" spans="3:7">
      <c r="C696" s="647"/>
      <c r="D696" s="647"/>
      <c r="E696" s="647"/>
      <c r="F696" s="647"/>
      <c r="G696" s="647"/>
    </row>
    <row r="697" spans="3:7">
      <c r="C697" s="647"/>
      <c r="D697" s="647"/>
      <c r="E697" s="647"/>
      <c r="F697" s="647"/>
      <c r="G697" s="647"/>
    </row>
    <row r="698" spans="3:7">
      <c r="C698" s="647"/>
      <c r="D698" s="647"/>
      <c r="E698" s="647"/>
      <c r="F698" s="647"/>
      <c r="G698" s="647"/>
    </row>
    <row r="699" spans="3:7">
      <c r="C699" s="647"/>
      <c r="D699" s="647"/>
      <c r="E699" s="647"/>
      <c r="F699" s="647"/>
      <c r="G699" s="647"/>
    </row>
    <row r="700" spans="3:7">
      <c r="C700" s="647"/>
      <c r="D700" s="647"/>
      <c r="E700" s="647"/>
      <c r="F700" s="647"/>
      <c r="G700" s="647"/>
    </row>
    <row r="701" spans="3:7">
      <c r="C701" s="647"/>
      <c r="D701" s="647"/>
      <c r="E701" s="647"/>
      <c r="F701" s="647"/>
      <c r="G701" s="647"/>
    </row>
    <row r="702" spans="3:7">
      <c r="C702" s="647"/>
      <c r="D702" s="647"/>
      <c r="E702" s="647"/>
      <c r="F702" s="647"/>
      <c r="G702" s="647"/>
    </row>
    <row r="703" spans="3:7">
      <c r="C703" s="647"/>
      <c r="D703" s="647"/>
      <c r="E703" s="647"/>
      <c r="F703" s="647"/>
      <c r="G703" s="647"/>
    </row>
    <row r="704" spans="3:7">
      <c r="C704" s="647"/>
      <c r="D704" s="647"/>
      <c r="E704" s="647"/>
      <c r="F704" s="647"/>
      <c r="G704" s="647"/>
    </row>
    <row r="705" spans="3:7">
      <c r="C705" s="647"/>
      <c r="D705" s="647"/>
      <c r="E705" s="647"/>
      <c r="F705" s="647"/>
      <c r="G705" s="647"/>
    </row>
    <row r="706" spans="3:7">
      <c r="C706" s="647"/>
      <c r="D706" s="647"/>
      <c r="E706" s="647"/>
      <c r="F706" s="647"/>
      <c r="G706" s="647"/>
    </row>
    <row r="707" spans="3:7">
      <c r="C707" s="647"/>
      <c r="D707" s="647"/>
      <c r="E707" s="647"/>
      <c r="F707" s="647"/>
      <c r="G707" s="647"/>
    </row>
    <row r="708" spans="3:7">
      <c r="C708" s="647"/>
      <c r="D708" s="647"/>
      <c r="E708" s="647"/>
      <c r="F708" s="647"/>
      <c r="G708" s="647"/>
    </row>
    <row r="709" spans="3:7">
      <c r="C709" s="647"/>
      <c r="D709" s="647"/>
      <c r="E709" s="647"/>
      <c r="F709" s="647"/>
      <c r="G709" s="647"/>
    </row>
    <row r="710" spans="3:7">
      <c r="C710" s="647"/>
      <c r="D710" s="647"/>
      <c r="E710" s="647"/>
      <c r="F710" s="647"/>
      <c r="G710" s="647"/>
    </row>
    <row r="711" spans="3:7">
      <c r="C711" s="647"/>
      <c r="D711" s="647"/>
      <c r="E711" s="647"/>
      <c r="F711" s="647"/>
      <c r="G711" s="647"/>
    </row>
    <row r="712" spans="3:7">
      <c r="C712" s="647"/>
      <c r="D712" s="647"/>
      <c r="E712" s="647"/>
      <c r="F712" s="647"/>
      <c r="G712" s="647"/>
    </row>
    <row r="713" spans="3:7">
      <c r="C713" s="647"/>
      <c r="D713" s="647"/>
      <c r="E713" s="647"/>
      <c r="F713" s="647"/>
      <c r="G713" s="647"/>
    </row>
    <row r="714" spans="3:7">
      <c r="C714" s="647"/>
      <c r="D714" s="647"/>
      <c r="E714" s="647"/>
      <c r="F714" s="647"/>
      <c r="G714" s="647"/>
    </row>
    <row r="715" spans="3:7">
      <c r="C715" s="647"/>
      <c r="D715" s="647"/>
      <c r="E715" s="647"/>
      <c r="F715" s="647"/>
      <c r="G715" s="647"/>
    </row>
    <row r="716" spans="3:7">
      <c r="C716" s="647"/>
      <c r="D716" s="647"/>
      <c r="E716" s="647"/>
      <c r="F716" s="647"/>
      <c r="G716" s="647"/>
    </row>
    <row r="717" spans="3:7">
      <c r="C717" s="647"/>
      <c r="D717" s="647"/>
      <c r="E717" s="647"/>
      <c r="F717" s="647"/>
      <c r="G717" s="647"/>
    </row>
    <row r="718" spans="3:7">
      <c r="C718" s="647"/>
      <c r="D718" s="647"/>
      <c r="E718" s="647"/>
      <c r="F718" s="647"/>
      <c r="G718" s="647"/>
    </row>
    <row r="719" spans="3:7">
      <c r="C719" s="647"/>
      <c r="D719" s="647"/>
      <c r="E719" s="647"/>
      <c r="F719" s="647"/>
      <c r="G719" s="647"/>
    </row>
    <row r="720" spans="3:7">
      <c r="C720" s="647"/>
      <c r="D720" s="647"/>
      <c r="E720" s="647"/>
      <c r="F720" s="647"/>
      <c r="G720" s="647"/>
    </row>
    <row r="721" spans="3:7">
      <c r="C721" s="647"/>
      <c r="D721" s="647"/>
      <c r="E721" s="647"/>
      <c r="F721" s="647"/>
      <c r="G721" s="647"/>
    </row>
    <row r="722" spans="3:7">
      <c r="C722" s="647"/>
      <c r="D722" s="647"/>
      <c r="E722" s="647"/>
      <c r="F722" s="647"/>
      <c r="G722" s="647"/>
    </row>
    <row r="723" spans="3:7">
      <c r="C723" s="647"/>
      <c r="D723" s="647"/>
      <c r="E723" s="647"/>
      <c r="F723" s="647"/>
      <c r="G723" s="647"/>
    </row>
    <row r="724" spans="3:7">
      <c r="C724" s="647"/>
      <c r="D724" s="647"/>
      <c r="E724" s="647"/>
      <c r="F724" s="647"/>
      <c r="G724" s="647"/>
    </row>
    <row r="725" spans="3:7">
      <c r="C725" s="647"/>
      <c r="D725" s="647"/>
      <c r="E725" s="647"/>
      <c r="F725" s="647"/>
      <c r="G725" s="647"/>
    </row>
    <row r="726" spans="3:7">
      <c r="C726" s="647"/>
      <c r="D726" s="647"/>
      <c r="E726" s="647"/>
      <c r="F726" s="647"/>
      <c r="G726" s="647"/>
    </row>
    <row r="727" spans="3:7">
      <c r="C727" s="647"/>
      <c r="D727" s="647"/>
      <c r="E727" s="647"/>
      <c r="F727" s="647"/>
      <c r="G727" s="647"/>
    </row>
    <row r="728" spans="3:7">
      <c r="C728" s="647"/>
      <c r="D728" s="647"/>
      <c r="E728" s="647"/>
      <c r="F728" s="647"/>
      <c r="G728" s="647"/>
    </row>
    <row r="729" spans="3:7">
      <c r="C729" s="647"/>
      <c r="D729" s="647"/>
      <c r="E729" s="647"/>
      <c r="F729" s="647"/>
      <c r="G729" s="647"/>
    </row>
    <row r="730" spans="3:7">
      <c r="C730" s="647"/>
      <c r="D730" s="647"/>
      <c r="E730" s="647"/>
      <c r="F730" s="647"/>
      <c r="G730" s="647"/>
    </row>
    <row r="731" spans="3:7">
      <c r="C731" s="647"/>
      <c r="D731" s="647"/>
      <c r="E731" s="647"/>
      <c r="F731" s="647"/>
      <c r="G731" s="647"/>
    </row>
    <row r="732" spans="3:7">
      <c r="C732" s="647"/>
      <c r="D732" s="647"/>
      <c r="E732" s="647"/>
      <c r="F732" s="647"/>
      <c r="G732" s="647"/>
    </row>
    <row r="733" spans="3:7">
      <c r="C733" s="647"/>
      <c r="D733" s="647"/>
      <c r="E733" s="647"/>
      <c r="F733" s="647"/>
      <c r="G733" s="647"/>
    </row>
    <row r="734" spans="3:7">
      <c r="C734" s="647"/>
      <c r="D734" s="647"/>
      <c r="E734" s="647"/>
      <c r="F734" s="647"/>
      <c r="G734" s="647"/>
    </row>
    <row r="735" spans="3:7">
      <c r="C735" s="647"/>
      <c r="D735" s="647"/>
      <c r="E735" s="647"/>
      <c r="F735" s="647"/>
      <c r="G735" s="647"/>
    </row>
    <row r="736" spans="3:7">
      <c r="C736" s="647"/>
      <c r="D736" s="647"/>
      <c r="E736" s="647"/>
      <c r="F736" s="647"/>
      <c r="G736" s="647"/>
    </row>
    <row r="737" spans="3:7">
      <c r="C737" s="647"/>
      <c r="D737" s="647"/>
      <c r="E737" s="647"/>
      <c r="F737" s="647"/>
      <c r="G737" s="647"/>
    </row>
    <row r="738" spans="3:7">
      <c r="C738" s="647"/>
      <c r="D738" s="647"/>
      <c r="E738" s="647"/>
      <c r="F738" s="647"/>
      <c r="G738" s="647"/>
    </row>
    <row r="739" spans="3:7">
      <c r="C739" s="647"/>
      <c r="D739" s="647"/>
      <c r="E739" s="647"/>
      <c r="F739" s="647"/>
      <c r="G739" s="647"/>
    </row>
    <row r="740" spans="3:7">
      <c r="C740" s="647"/>
      <c r="D740" s="647"/>
      <c r="E740" s="647"/>
      <c r="F740" s="647"/>
      <c r="G740" s="647"/>
    </row>
    <row r="741" spans="3:7">
      <c r="C741" s="647"/>
      <c r="D741" s="647"/>
      <c r="E741" s="647"/>
      <c r="F741" s="647"/>
      <c r="G741" s="647"/>
    </row>
    <row r="742" spans="3:7">
      <c r="C742" s="647"/>
      <c r="D742" s="647"/>
      <c r="E742" s="647"/>
      <c r="F742" s="647"/>
      <c r="G742" s="647"/>
    </row>
    <row r="743" spans="3:7">
      <c r="C743" s="647"/>
      <c r="D743" s="647"/>
      <c r="E743" s="647"/>
      <c r="F743" s="647"/>
      <c r="G743" s="647"/>
    </row>
    <row r="744" spans="3:7">
      <c r="C744" s="647"/>
      <c r="D744" s="647"/>
      <c r="E744" s="647"/>
      <c r="F744" s="647"/>
      <c r="G744" s="647"/>
    </row>
    <row r="745" spans="3:7">
      <c r="C745" s="647"/>
      <c r="D745" s="647"/>
      <c r="E745" s="647"/>
      <c r="F745" s="647"/>
      <c r="G745" s="647"/>
    </row>
    <row r="746" spans="3:7">
      <c r="C746" s="647"/>
      <c r="D746" s="647"/>
      <c r="E746" s="647"/>
      <c r="F746" s="647"/>
      <c r="G746" s="647"/>
    </row>
    <row r="747" spans="3:7">
      <c r="C747" s="647"/>
      <c r="D747" s="647"/>
      <c r="E747" s="647"/>
      <c r="F747" s="647"/>
      <c r="G747" s="647"/>
    </row>
    <row r="748" spans="3:7">
      <c r="C748" s="647"/>
      <c r="D748" s="647"/>
      <c r="E748" s="647"/>
      <c r="F748" s="647"/>
      <c r="G748" s="647"/>
    </row>
    <row r="749" spans="3:7">
      <c r="C749" s="647"/>
      <c r="D749" s="647"/>
      <c r="E749" s="647"/>
      <c r="F749" s="647"/>
      <c r="G749" s="647"/>
    </row>
    <row r="750" spans="3:7">
      <c r="C750" s="647"/>
      <c r="D750" s="647"/>
      <c r="E750" s="647"/>
      <c r="F750" s="647"/>
      <c r="G750" s="647"/>
    </row>
    <row r="751" spans="3:7">
      <c r="C751" s="647"/>
      <c r="D751" s="647"/>
      <c r="E751" s="647"/>
      <c r="F751" s="647"/>
      <c r="G751" s="647"/>
    </row>
    <row r="752" spans="3:7">
      <c r="C752" s="647"/>
      <c r="D752" s="647"/>
      <c r="E752" s="647"/>
      <c r="F752" s="647"/>
      <c r="G752" s="647"/>
    </row>
    <row r="753" spans="3:7">
      <c r="C753" s="647"/>
      <c r="D753" s="647"/>
      <c r="E753" s="647"/>
      <c r="F753" s="647"/>
      <c r="G753" s="647"/>
    </row>
    <row r="754" spans="3:7">
      <c r="C754" s="647"/>
      <c r="D754" s="647"/>
      <c r="E754" s="647"/>
      <c r="F754" s="647"/>
      <c r="G754" s="647"/>
    </row>
    <row r="755" spans="3:7">
      <c r="C755" s="647"/>
      <c r="D755" s="647"/>
      <c r="E755" s="647"/>
      <c r="F755" s="647"/>
      <c r="G755" s="647"/>
    </row>
    <row r="756" spans="3:7">
      <c r="C756" s="647"/>
      <c r="D756" s="647"/>
      <c r="E756" s="647"/>
      <c r="F756" s="647"/>
      <c r="G756" s="647"/>
    </row>
    <row r="757" spans="3:7">
      <c r="C757" s="647"/>
      <c r="D757" s="647"/>
      <c r="E757" s="647"/>
      <c r="F757" s="647"/>
      <c r="G757" s="647"/>
    </row>
    <row r="758" spans="3:7">
      <c r="C758" s="647"/>
      <c r="D758" s="647"/>
      <c r="E758" s="647"/>
      <c r="F758" s="647"/>
      <c r="G758" s="647"/>
    </row>
    <row r="759" spans="3:7">
      <c r="C759" s="647"/>
      <c r="D759" s="647"/>
      <c r="E759" s="647"/>
      <c r="F759" s="647"/>
      <c r="G759" s="647"/>
    </row>
    <row r="760" spans="3:7">
      <c r="C760" s="647"/>
      <c r="D760" s="647"/>
      <c r="E760" s="647"/>
      <c r="F760" s="647"/>
      <c r="G760" s="647"/>
    </row>
    <row r="761" spans="3:7">
      <c r="C761" s="647"/>
      <c r="D761" s="647"/>
      <c r="E761" s="647"/>
      <c r="F761" s="647"/>
      <c r="G761" s="647"/>
    </row>
    <row r="762" spans="3:7">
      <c r="C762" s="647"/>
      <c r="D762" s="647"/>
      <c r="E762" s="647"/>
      <c r="F762" s="647"/>
      <c r="G762" s="647"/>
    </row>
    <row r="763" spans="3:7">
      <c r="C763" s="647"/>
      <c r="D763" s="647"/>
      <c r="E763" s="647"/>
      <c r="F763" s="647"/>
      <c r="G763" s="647"/>
    </row>
    <row r="764" spans="3:7">
      <c r="C764" s="647"/>
      <c r="D764" s="647"/>
      <c r="E764" s="647"/>
      <c r="F764" s="647"/>
      <c r="G764" s="647"/>
    </row>
    <row r="765" spans="3:7">
      <c r="C765" s="647"/>
      <c r="D765" s="647"/>
      <c r="E765" s="647"/>
      <c r="F765" s="647"/>
      <c r="G765" s="647"/>
    </row>
    <row r="766" spans="3:7">
      <c r="C766" s="647"/>
      <c r="D766" s="647"/>
      <c r="E766" s="647"/>
      <c r="F766" s="647"/>
      <c r="G766" s="647"/>
    </row>
    <row r="767" spans="3:7">
      <c r="C767" s="647"/>
      <c r="D767" s="647"/>
      <c r="E767" s="647"/>
      <c r="F767" s="647"/>
      <c r="G767" s="647"/>
    </row>
    <row r="768" spans="3:7">
      <c r="C768" s="647"/>
      <c r="D768" s="647"/>
      <c r="E768" s="647"/>
      <c r="F768" s="647"/>
      <c r="G768" s="647"/>
    </row>
    <row r="769" spans="3:7">
      <c r="C769" s="647"/>
      <c r="D769" s="647"/>
      <c r="E769" s="647"/>
      <c r="F769" s="647"/>
      <c r="G769" s="647"/>
    </row>
    <row r="770" spans="3:7">
      <c r="C770" s="647"/>
      <c r="D770" s="647"/>
      <c r="E770" s="647"/>
      <c r="F770" s="647"/>
      <c r="G770" s="647"/>
    </row>
    <row r="771" spans="3:7">
      <c r="C771" s="647"/>
      <c r="D771" s="647"/>
      <c r="E771" s="647"/>
      <c r="F771" s="647"/>
      <c r="G771" s="647"/>
    </row>
    <row r="772" spans="3:7">
      <c r="C772" s="647"/>
      <c r="D772" s="647"/>
      <c r="E772" s="647"/>
      <c r="F772" s="647"/>
      <c r="G772" s="647"/>
    </row>
    <row r="773" spans="3:7">
      <c r="C773" s="647"/>
      <c r="D773" s="647"/>
      <c r="E773" s="647"/>
      <c r="F773" s="647"/>
      <c r="G773" s="647"/>
    </row>
    <row r="774" spans="3:7">
      <c r="C774" s="647"/>
      <c r="D774" s="647"/>
      <c r="E774" s="647"/>
      <c r="F774" s="647"/>
      <c r="G774" s="647"/>
    </row>
    <row r="775" spans="3:7">
      <c r="C775" s="647"/>
      <c r="D775" s="647"/>
      <c r="E775" s="647"/>
      <c r="F775" s="647"/>
      <c r="G775" s="647"/>
    </row>
    <row r="776" spans="3:7">
      <c r="C776" s="647"/>
      <c r="D776" s="647"/>
      <c r="E776" s="647"/>
      <c r="F776" s="647"/>
      <c r="G776" s="647"/>
    </row>
    <row r="777" spans="3:7">
      <c r="C777" s="647"/>
      <c r="D777" s="647"/>
      <c r="E777" s="647"/>
      <c r="F777" s="647"/>
      <c r="G777" s="647"/>
    </row>
    <row r="778" spans="3:7">
      <c r="C778" s="647"/>
      <c r="D778" s="647"/>
      <c r="E778" s="647"/>
      <c r="F778" s="647"/>
      <c r="G778" s="647"/>
    </row>
    <row r="779" spans="3:7">
      <c r="C779" s="647"/>
      <c r="D779" s="647"/>
      <c r="E779" s="647"/>
      <c r="F779" s="647"/>
      <c r="G779" s="647"/>
    </row>
    <row r="780" spans="3:7">
      <c r="C780" s="647"/>
      <c r="D780" s="647"/>
      <c r="E780" s="647"/>
      <c r="F780" s="647"/>
      <c r="G780" s="647"/>
    </row>
    <row r="781" spans="3:7">
      <c r="C781" s="647"/>
      <c r="D781" s="647"/>
      <c r="E781" s="647"/>
      <c r="F781" s="647"/>
      <c r="G781" s="647"/>
    </row>
    <row r="782" spans="3:7">
      <c r="C782" s="647"/>
      <c r="D782" s="647"/>
      <c r="E782" s="647"/>
      <c r="F782" s="647"/>
      <c r="G782" s="647"/>
    </row>
    <row r="783" spans="3:7">
      <c r="C783" s="647"/>
      <c r="D783" s="647"/>
      <c r="E783" s="647"/>
      <c r="F783" s="647"/>
      <c r="G783" s="647"/>
    </row>
    <row r="784" spans="3:7">
      <c r="C784" s="647"/>
      <c r="D784" s="647"/>
      <c r="E784" s="647"/>
      <c r="F784" s="647"/>
      <c r="G784" s="647"/>
    </row>
    <row r="785" spans="3:7">
      <c r="C785" s="647"/>
      <c r="D785" s="647"/>
      <c r="E785" s="647"/>
      <c r="F785" s="647"/>
      <c r="G785" s="647"/>
    </row>
    <row r="786" spans="3:7">
      <c r="C786" s="647"/>
      <c r="D786" s="647"/>
      <c r="E786" s="647"/>
      <c r="F786" s="647"/>
      <c r="G786" s="647"/>
    </row>
    <row r="787" spans="3:7">
      <c r="C787" s="647"/>
      <c r="D787" s="647"/>
      <c r="E787" s="647"/>
      <c r="F787" s="647"/>
      <c r="G787" s="647"/>
    </row>
    <row r="788" spans="3:7">
      <c r="C788" s="647"/>
      <c r="D788" s="647"/>
      <c r="E788" s="647"/>
      <c r="F788" s="647"/>
      <c r="G788" s="647"/>
    </row>
    <row r="789" spans="3:7">
      <c r="C789" s="647"/>
      <c r="D789" s="647"/>
      <c r="E789" s="647"/>
      <c r="F789" s="647"/>
      <c r="G789" s="647"/>
    </row>
    <row r="790" spans="3:7">
      <c r="C790" s="647"/>
      <c r="D790" s="647"/>
      <c r="E790" s="647"/>
      <c r="F790" s="647"/>
      <c r="G790" s="647"/>
    </row>
    <row r="791" spans="3:7">
      <c r="C791" s="647"/>
      <c r="D791" s="647"/>
      <c r="E791" s="647"/>
      <c r="F791" s="647"/>
      <c r="G791" s="647"/>
    </row>
    <row r="792" spans="3:7">
      <c r="C792" s="647"/>
      <c r="D792" s="647"/>
      <c r="E792" s="647"/>
      <c r="F792" s="647"/>
      <c r="G792" s="647"/>
    </row>
    <row r="793" spans="3:7">
      <c r="C793" s="647"/>
      <c r="D793" s="647"/>
      <c r="E793" s="647"/>
      <c r="F793" s="647"/>
      <c r="G793" s="647"/>
    </row>
    <row r="794" spans="3:7">
      <c r="C794" s="647"/>
      <c r="D794" s="647"/>
      <c r="E794" s="647"/>
      <c r="F794" s="647"/>
      <c r="G794" s="647"/>
    </row>
    <row r="795" spans="3:7">
      <c r="C795" s="647"/>
      <c r="D795" s="647"/>
      <c r="E795" s="647"/>
      <c r="F795" s="647"/>
      <c r="G795" s="647"/>
    </row>
    <row r="796" spans="3:7">
      <c r="C796" s="647"/>
      <c r="D796" s="647"/>
      <c r="E796" s="647"/>
      <c r="F796" s="647"/>
      <c r="G796" s="647"/>
    </row>
    <row r="797" spans="3:7">
      <c r="C797" s="647"/>
      <c r="D797" s="647"/>
      <c r="E797" s="647"/>
      <c r="F797" s="647"/>
      <c r="G797" s="647"/>
    </row>
    <row r="798" spans="3:7">
      <c r="C798" s="647"/>
      <c r="D798" s="647"/>
      <c r="E798" s="647"/>
      <c r="F798" s="647"/>
      <c r="G798" s="647"/>
    </row>
    <row r="799" spans="3:7">
      <c r="C799" s="647"/>
      <c r="D799" s="647"/>
      <c r="E799" s="647"/>
      <c r="F799" s="647"/>
      <c r="G799" s="647"/>
    </row>
    <row r="800" spans="3:7">
      <c r="C800" s="647"/>
      <c r="D800" s="647"/>
      <c r="E800" s="647"/>
      <c r="F800" s="647"/>
      <c r="G800" s="647"/>
    </row>
    <row r="801" spans="3:7">
      <c r="C801" s="647"/>
      <c r="D801" s="647"/>
      <c r="E801" s="647"/>
      <c r="F801" s="647"/>
      <c r="G801" s="647"/>
    </row>
    <row r="802" spans="3:7">
      <c r="C802" s="647"/>
      <c r="D802" s="647"/>
      <c r="E802" s="647"/>
      <c r="F802" s="647"/>
      <c r="G802" s="647"/>
    </row>
    <row r="803" spans="3:7">
      <c r="C803" s="647"/>
      <c r="D803" s="647"/>
      <c r="E803" s="647"/>
      <c r="F803" s="647"/>
      <c r="G803" s="647"/>
    </row>
    <row r="804" spans="3:7">
      <c r="C804" s="647"/>
      <c r="D804" s="647"/>
      <c r="E804" s="647"/>
      <c r="F804" s="647"/>
      <c r="G804" s="647"/>
    </row>
    <row r="805" spans="3:7">
      <c r="C805" s="647"/>
      <c r="D805" s="647"/>
      <c r="E805" s="647"/>
      <c r="F805" s="647"/>
      <c r="G805" s="647"/>
    </row>
    <row r="806" spans="3:7">
      <c r="C806" s="647"/>
      <c r="D806" s="647"/>
      <c r="E806" s="647"/>
      <c r="F806" s="647"/>
      <c r="G806" s="647"/>
    </row>
    <row r="807" spans="3:7">
      <c r="C807" s="647"/>
      <c r="D807" s="647"/>
      <c r="E807" s="647"/>
      <c r="F807" s="647"/>
      <c r="G807" s="647"/>
    </row>
    <row r="808" spans="3:7">
      <c r="C808" s="647"/>
      <c r="D808" s="647"/>
      <c r="E808" s="647"/>
      <c r="F808" s="647"/>
      <c r="G808" s="647"/>
    </row>
    <row r="809" spans="3:7">
      <c r="C809" s="647"/>
      <c r="D809" s="647"/>
      <c r="E809" s="647"/>
      <c r="F809" s="647"/>
      <c r="G809" s="647"/>
    </row>
    <row r="810" spans="3:7">
      <c r="C810" s="647"/>
      <c r="D810" s="647"/>
      <c r="E810" s="647"/>
      <c r="F810" s="647"/>
      <c r="G810" s="647"/>
    </row>
    <row r="811" spans="3:7">
      <c r="C811" s="647"/>
      <c r="D811" s="647"/>
      <c r="E811" s="647"/>
      <c r="F811" s="647"/>
      <c r="G811" s="647"/>
    </row>
    <row r="812" spans="3:7">
      <c r="C812" s="647"/>
      <c r="D812" s="647"/>
      <c r="E812" s="647"/>
      <c r="F812" s="647"/>
      <c r="G812" s="647"/>
    </row>
    <row r="813" spans="3:7">
      <c r="C813" s="647"/>
      <c r="D813" s="647"/>
      <c r="E813" s="647"/>
      <c r="F813" s="647"/>
      <c r="G813" s="647"/>
    </row>
    <row r="814" spans="3:7">
      <c r="C814" s="647"/>
      <c r="D814" s="647"/>
      <c r="E814" s="647"/>
      <c r="F814" s="647"/>
      <c r="G814" s="647"/>
    </row>
    <row r="815" spans="3:7">
      <c r="C815" s="647"/>
      <c r="D815" s="647"/>
      <c r="E815" s="647"/>
      <c r="F815" s="647"/>
      <c r="G815" s="647"/>
    </row>
    <row r="816" spans="3:7">
      <c r="C816" s="647"/>
      <c r="D816" s="647"/>
      <c r="E816" s="647"/>
      <c r="F816" s="647"/>
      <c r="G816" s="647"/>
    </row>
    <row r="817" spans="3:7">
      <c r="C817" s="647"/>
      <c r="D817" s="647"/>
      <c r="E817" s="647"/>
      <c r="F817" s="647"/>
      <c r="G817" s="647"/>
    </row>
    <row r="818" spans="3:7">
      <c r="C818" s="647"/>
      <c r="D818" s="647"/>
      <c r="E818" s="647"/>
      <c r="F818" s="647"/>
      <c r="G818" s="647"/>
    </row>
    <row r="819" spans="3:7">
      <c r="C819" s="647"/>
      <c r="D819" s="647"/>
      <c r="E819" s="647"/>
      <c r="F819" s="647"/>
      <c r="G819" s="647"/>
    </row>
    <row r="820" spans="3:7">
      <c r="C820" s="647"/>
      <c r="D820" s="647"/>
      <c r="E820" s="647"/>
      <c r="F820" s="647"/>
      <c r="G820" s="647"/>
    </row>
    <row r="821" spans="3:7">
      <c r="C821" s="647"/>
      <c r="D821" s="647"/>
      <c r="E821" s="647"/>
      <c r="F821" s="647"/>
      <c r="G821" s="647"/>
    </row>
    <row r="822" spans="3:7">
      <c r="C822" s="647"/>
      <c r="D822" s="647"/>
      <c r="E822" s="647"/>
      <c r="F822" s="647"/>
      <c r="G822" s="647"/>
    </row>
    <row r="823" spans="3:7">
      <c r="C823" s="647"/>
      <c r="D823" s="647"/>
      <c r="E823" s="647"/>
      <c r="F823" s="647"/>
      <c r="G823" s="647"/>
    </row>
    <row r="824" spans="3:7">
      <c r="C824" s="647"/>
      <c r="D824" s="647"/>
      <c r="E824" s="647"/>
      <c r="F824" s="647"/>
      <c r="G824" s="647"/>
    </row>
    <row r="825" spans="3:7">
      <c r="C825" s="647"/>
      <c r="D825" s="647"/>
      <c r="E825" s="647"/>
      <c r="F825" s="647"/>
      <c r="G825" s="647"/>
    </row>
    <row r="826" spans="3:7">
      <c r="C826" s="647"/>
      <c r="D826" s="647"/>
      <c r="E826" s="647"/>
      <c r="F826" s="647"/>
      <c r="G826" s="647"/>
    </row>
    <row r="827" spans="3:7">
      <c r="C827" s="647"/>
      <c r="D827" s="647"/>
      <c r="E827" s="647"/>
      <c r="F827" s="647"/>
      <c r="G827" s="647"/>
    </row>
    <row r="828" spans="3:7">
      <c r="C828" s="647"/>
      <c r="D828" s="647"/>
      <c r="E828" s="647"/>
      <c r="F828" s="647"/>
      <c r="G828" s="647"/>
    </row>
    <row r="829" spans="3:7">
      <c r="C829" s="647"/>
      <c r="D829" s="647"/>
      <c r="E829" s="647"/>
      <c r="F829" s="647"/>
      <c r="G829" s="647"/>
    </row>
    <row r="830" spans="3:7">
      <c r="C830" s="647"/>
      <c r="D830" s="647"/>
      <c r="E830" s="647"/>
      <c r="F830" s="647"/>
      <c r="G830" s="647"/>
    </row>
    <row r="831" spans="3:7">
      <c r="C831" s="647"/>
      <c r="D831" s="647"/>
      <c r="E831" s="647"/>
      <c r="F831" s="647"/>
      <c r="G831" s="647"/>
    </row>
    <row r="832" spans="3:7">
      <c r="C832" s="647"/>
      <c r="D832" s="647"/>
      <c r="E832" s="647"/>
      <c r="F832" s="647"/>
      <c r="G832" s="647"/>
    </row>
    <row r="833" spans="3:7">
      <c r="C833" s="647"/>
      <c r="D833" s="647"/>
      <c r="E833" s="647"/>
      <c r="F833" s="647"/>
      <c r="G833" s="647"/>
    </row>
    <row r="834" spans="3:7">
      <c r="C834" s="647"/>
      <c r="D834" s="647"/>
      <c r="E834" s="647"/>
      <c r="F834" s="647"/>
      <c r="G834" s="647"/>
    </row>
    <row r="835" spans="3:7">
      <c r="C835" s="647"/>
      <c r="D835" s="647"/>
      <c r="E835" s="647"/>
      <c r="F835" s="647"/>
      <c r="G835" s="647"/>
    </row>
    <row r="836" spans="3:7">
      <c r="C836" s="647"/>
      <c r="D836" s="647"/>
      <c r="E836" s="647"/>
      <c r="F836" s="647"/>
      <c r="G836" s="647"/>
    </row>
    <row r="837" spans="3:7">
      <c r="C837" s="647"/>
      <c r="D837" s="647"/>
      <c r="E837" s="647"/>
      <c r="F837" s="647"/>
      <c r="G837" s="647"/>
    </row>
    <row r="838" spans="3:7">
      <c r="C838" s="647"/>
      <c r="D838" s="647"/>
      <c r="E838" s="647"/>
      <c r="F838" s="647"/>
      <c r="G838" s="647"/>
    </row>
    <row r="839" spans="3:7">
      <c r="C839" s="647"/>
      <c r="D839" s="647"/>
      <c r="E839" s="647"/>
      <c r="F839" s="647"/>
      <c r="G839" s="647"/>
    </row>
    <row r="840" spans="3:7">
      <c r="C840" s="647"/>
      <c r="D840" s="647"/>
      <c r="E840" s="647"/>
      <c r="F840" s="647"/>
      <c r="G840" s="647"/>
    </row>
    <row r="841" spans="3:7">
      <c r="C841" s="647"/>
      <c r="D841" s="647"/>
      <c r="E841" s="647"/>
      <c r="F841" s="647"/>
      <c r="G841" s="647"/>
    </row>
    <row r="842" spans="3:7">
      <c r="C842" s="647"/>
      <c r="D842" s="647"/>
      <c r="E842" s="647"/>
      <c r="F842" s="647"/>
      <c r="G842" s="647"/>
    </row>
    <row r="843" spans="3:7">
      <c r="C843" s="647"/>
      <c r="D843" s="647"/>
      <c r="E843" s="647"/>
      <c r="F843" s="647"/>
      <c r="G843" s="647"/>
    </row>
    <row r="844" spans="3:7">
      <c r="C844" s="647"/>
      <c r="D844" s="647"/>
      <c r="E844" s="647"/>
      <c r="F844" s="647"/>
      <c r="G844" s="647"/>
    </row>
    <row r="845" spans="3:7">
      <c r="C845" s="647"/>
      <c r="D845" s="647"/>
      <c r="E845" s="647"/>
      <c r="F845" s="647"/>
      <c r="G845" s="647"/>
    </row>
    <row r="846" spans="3:7">
      <c r="C846" s="647"/>
      <c r="D846" s="647"/>
      <c r="E846" s="647"/>
      <c r="F846" s="647"/>
      <c r="G846" s="647"/>
    </row>
    <row r="847" spans="3:7">
      <c r="C847" s="647"/>
      <c r="D847" s="647"/>
      <c r="E847" s="647"/>
      <c r="F847" s="647"/>
      <c r="G847" s="647"/>
    </row>
    <row r="848" spans="3:7">
      <c r="C848" s="647"/>
      <c r="D848" s="647"/>
      <c r="E848" s="647"/>
      <c r="F848" s="647"/>
      <c r="G848" s="647"/>
    </row>
    <row r="849" spans="3:7">
      <c r="C849" s="647"/>
      <c r="D849" s="647"/>
      <c r="E849" s="647"/>
      <c r="F849" s="647"/>
      <c r="G849" s="647"/>
    </row>
    <row r="850" spans="3:7">
      <c r="C850" s="647"/>
      <c r="D850" s="647"/>
      <c r="E850" s="647"/>
      <c r="F850" s="647"/>
      <c r="G850" s="647"/>
    </row>
    <row r="851" spans="3:7">
      <c r="C851" s="647"/>
      <c r="D851" s="647"/>
      <c r="E851" s="647"/>
      <c r="F851" s="647"/>
      <c r="G851" s="647"/>
    </row>
    <row r="852" spans="3:7">
      <c r="C852" s="647"/>
      <c r="D852" s="647"/>
      <c r="E852" s="647"/>
      <c r="F852" s="647"/>
      <c r="G852" s="647"/>
    </row>
    <row r="853" spans="3:7">
      <c r="C853" s="647"/>
      <c r="D853" s="647"/>
      <c r="E853" s="647"/>
      <c r="F853" s="647"/>
      <c r="G853" s="647"/>
    </row>
    <row r="854" spans="3:7">
      <c r="C854" s="647"/>
      <c r="D854" s="647"/>
      <c r="E854" s="647"/>
      <c r="F854" s="647"/>
      <c r="G854" s="647"/>
    </row>
    <row r="855" spans="3:7">
      <c r="C855" s="647"/>
      <c r="D855" s="647"/>
      <c r="E855" s="647"/>
      <c r="F855" s="647"/>
      <c r="G855" s="647"/>
    </row>
    <row r="856" spans="3:7">
      <c r="C856" s="647"/>
      <c r="D856" s="647"/>
      <c r="E856" s="647"/>
      <c r="F856" s="647"/>
      <c r="G856" s="647"/>
    </row>
    <row r="857" spans="3:7">
      <c r="C857" s="647"/>
      <c r="D857" s="647"/>
      <c r="E857" s="647"/>
      <c r="F857" s="647"/>
      <c r="G857" s="647"/>
    </row>
    <row r="858" spans="3:7">
      <c r="C858" s="647"/>
      <c r="D858" s="647"/>
      <c r="E858" s="647"/>
      <c r="F858" s="647"/>
      <c r="G858" s="647"/>
    </row>
    <row r="859" spans="3:7">
      <c r="C859" s="647"/>
      <c r="D859" s="647"/>
      <c r="E859" s="647"/>
      <c r="F859" s="647"/>
      <c r="G859" s="647"/>
    </row>
    <row r="860" spans="3:7">
      <c r="C860" s="647"/>
      <c r="D860" s="647"/>
      <c r="E860" s="647"/>
      <c r="F860" s="647"/>
      <c r="G860" s="647"/>
    </row>
    <row r="861" spans="3:7">
      <c r="C861" s="647"/>
      <c r="D861" s="647"/>
      <c r="E861" s="647"/>
      <c r="F861" s="647"/>
      <c r="G861" s="647"/>
    </row>
    <row r="862" spans="3:7">
      <c r="C862" s="647"/>
      <c r="D862" s="647"/>
      <c r="E862" s="647"/>
      <c r="F862" s="647"/>
      <c r="G862" s="647"/>
    </row>
    <row r="863" spans="3:7">
      <c r="C863" s="647"/>
      <c r="D863" s="647"/>
      <c r="E863" s="647"/>
      <c r="F863" s="647"/>
      <c r="G863" s="647"/>
    </row>
    <row r="864" spans="3:7">
      <c r="C864" s="647"/>
      <c r="D864" s="647"/>
      <c r="E864" s="647"/>
      <c r="F864" s="647"/>
      <c r="G864" s="647"/>
    </row>
    <row r="865" spans="3:7">
      <c r="C865" s="647"/>
      <c r="D865" s="647"/>
      <c r="E865" s="647"/>
      <c r="F865" s="647"/>
      <c r="G865" s="647"/>
    </row>
    <row r="866" spans="3:7">
      <c r="C866" s="647"/>
      <c r="D866" s="647"/>
      <c r="E866" s="647"/>
      <c r="F866" s="647"/>
      <c r="G866" s="647"/>
    </row>
    <row r="867" spans="3:7">
      <c r="C867" s="647"/>
      <c r="D867" s="647"/>
      <c r="E867" s="647"/>
      <c r="F867" s="647"/>
      <c r="G867" s="647"/>
    </row>
    <row r="868" spans="3:7">
      <c r="C868" s="647"/>
      <c r="D868" s="647"/>
      <c r="E868" s="647"/>
      <c r="F868" s="647"/>
      <c r="G868" s="647"/>
    </row>
    <row r="869" spans="3:7">
      <c r="C869" s="647"/>
      <c r="D869" s="647"/>
      <c r="E869" s="647"/>
      <c r="F869" s="647"/>
      <c r="G869" s="647"/>
    </row>
    <row r="870" spans="3:7">
      <c r="C870" s="647"/>
      <c r="D870" s="647"/>
      <c r="E870" s="647"/>
      <c r="F870" s="647"/>
      <c r="G870" s="647"/>
    </row>
    <row r="871" spans="3:7">
      <c r="C871" s="647"/>
      <c r="D871" s="647"/>
      <c r="E871" s="647"/>
      <c r="F871" s="647"/>
      <c r="G871" s="647"/>
    </row>
    <row r="872" spans="3:7">
      <c r="C872" s="647"/>
      <c r="D872" s="647"/>
      <c r="E872" s="647"/>
      <c r="F872" s="647"/>
      <c r="G872" s="647"/>
    </row>
    <row r="873" spans="3:7">
      <c r="C873" s="647"/>
      <c r="D873" s="647"/>
      <c r="E873" s="647"/>
      <c r="F873" s="647"/>
      <c r="G873" s="647"/>
    </row>
    <row r="874" spans="3:7">
      <c r="C874" s="647"/>
      <c r="D874" s="647"/>
      <c r="E874" s="647"/>
      <c r="F874" s="647"/>
      <c r="G874" s="647"/>
    </row>
    <row r="875" spans="3:7">
      <c r="C875" s="647"/>
      <c r="D875" s="647"/>
      <c r="E875" s="647"/>
      <c r="F875" s="647"/>
      <c r="G875" s="647"/>
    </row>
    <row r="876" spans="3:7">
      <c r="C876" s="647"/>
      <c r="D876" s="647"/>
      <c r="E876" s="647"/>
      <c r="F876" s="647"/>
      <c r="G876" s="647"/>
    </row>
    <row r="877" spans="3:7">
      <c r="C877" s="647"/>
      <c r="D877" s="647"/>
      <c r="E877" s="647"/>
      <c r="F877" s="647"/>
      <c r="G877" s="647"/>
    </row>
    <row r="878" spans="3:7">
      <c r="C878" s="647"/>
      <c r="D878" s="647"/>
      <c r="E878" s="647"/>
      <c r="F878" s="647"/>
      <c r="G878" s="647"/>
    </row>
    <row r="879" spans="3:7">
      <c r="C879" s="647"/>
      <c r="D879" s="647"/>
      <c r="E879" s="647"/>
      <c r="F879" s="647"/>
      <c r="G879" s="647"/>
    </row>
    <row r="880" spans="3:7">
      <c r="C880" s="647"/>
      <c r="D880" s="647"/>
      <c r="E880" s="647"/>
      <c r="F880" s="647"/>
      <c r="G880" s="647"/>
    </row>
    <row r="881" spans="3:7">
      <c r="C881" s="647"/>
      <c r="D881" s="647"/>
      <c r="E881" s="647"/>
      <c r="F881" s="647"/>
      <c r="G881" s="647"/>
    </row>
    <row r="882" spans="3:7">
      <c r="C882" s="647"/>
      <c r="D882" s="647"/>
      <c r="E882" s="647"/>
      <c r="F882" s="647"/>
      <c r="G882" s="647"/>
    </row>
    <row r="883" spans="3:7">
      <c r="C883" s="647"/>
      <c r="D883" s="647"/>
      <c r="E883" s="647"/>
      <c r="F883" s="647"/>
      <c r="G883" s="647"/>
    </row>
    <row r="884" spans="3:7">
      <c r="C884" s="647"/>
      <c r="D884" s="647"/>
      <c r="E884" s="647"/>
      <c r="F884" s="647"/>
      <c r="G884" s="647"/>
    </row>
    <row r="885" spans="3:7">
      <c r="C885" s="647"/>
      <c r="D885" s="647"/>
      <c r="E885" s="647"/>
      <c r="F885" s="647"/>
      <c r="G885" s="647"/>
    </row>
    <row r="886" spans="3:7">
      <c r="C886" s="647"/>
      <c r="D886" s="647"/>
      <c r="E886" s="647"/>
      <c r="F886" s="647"/>
      <c r="G886" s="647"/>
    </row>
    <row r="887" spans="3:7">
      <c r="C887" s="647"/>
      <c r="D887" s="647"/>
      <c r="E887" s="647"/>
      <c r="F887" s="647"/>
      <c r="G887" s="647"/>
    </row>
    <row r="888" spans="3:7">
      <c r="C888" s="647"/>
      <c r="D888" s="647"/>
      <c r="E888" s="647"/>
      <c r="F888" s="647"/>
      <c r="G888" s="647"/>
    </row>
    <row r="889" spans="3:7">
      <c r="C889" s="647"/>
      <c r="D889" s="647"/>
      <c r="E889" s="647"/>
      <c r="F889" s="647"/>
      <c r="G889" s="647"/>
    </row>
    <row r="890" spans="3:7">
      <c r="C890" s="647"/>
      <c r="D890" s="647"/>
      <c r="E890" s="647"/>
      <c r="F890" s="647"/>
      <c r="G890" s="647"/>
    </row>
    <row r="891" spans="3:7">
      <c r="C891" s="647"/>
      <c r="D891" s="647"/>
      <c r="E891" s="647"/>
      <c r="F891" s="647"/>
      <c r="G891" s="647"/>
    </row>
    <row r="892" spans="3:7">
      <c r="C892" s="647"/>
      <c r="D892" s="647"/>
      <c r="E892" s="647"/>
      <c r="F892" s="647"/>
      <c r="G892" s="647"/>
    </row>
    <row r="893" spans="3:7">
      <c r="C893" s="647"/>
      <c r="D893" s="647"/>
      <c r="E893" s="647"/>
      <c r="F893" s="647"/>
      <c r="G893" s="647"/>
    </row>
    <row r="894" spans="3:7">
      <c r="C894" s="647"/>
      <c r="D894" s="647"/>
      <c r="E894" s="647"/>
      <c r="F894" s="647"/>
      <c r="G894" s="647"/>
    </row>
    <row r="895" spans="3:7">
      <c r="C895" s="647"/>
      <c r="D895" s="647"/>
      <c r="E895" s="647"/>
      <c r="F895" s="647"/>
      <c r="G895" s="647"/>
    </row>
    <row r="896" spans="3:7">
      <c r="C896" s="647"/>
      <c r="D896" s="647"/>
      <c r="E896" s="647"/>
      <c r="F896" s="647"/>
      <c r="G896" s="647"/>
    </row>
    <row r="897" spans="3:7">
      <c r="C897" s="647"/>
      <c r="D897" s="647"/>
      <c r="E897" s="647"/>
      <c r="F897" s="647"/>
      <c r="G897" s="647"/>
    </row>
    <row r="898" spans="3:7">
      <c r="C898" s="647"/>
      <c r="D898" s="647"/>
      <c r="E898" s="647"/>
      <c r="F898" s="647"/>
      <c r="G898" s="647"/>
    </row>
    <row r="899" spans="3:7">
      <c r="C899" s="647"/>
      <c r="D899" s="647"/>
      <c r="E899" s="647"/>
      <c r="F899" s="647"/>
      <c r="G899" s="647"/>
    </row>
    <row r="900" spans="3:7">
      <c r="C900" s="647"/>
      <c r="D900" s="647"/>
      <c r="E900" s="647"/>
      <c r="F900" s="647"/>
      <c r="G900" s="647"/>
    </row>
    <row r="901" spans="3:7">
      <c r="C901" s="647"/>
      <c r="D901" s="647"/>
      <c r="E901" s="647"/>
      <c r="F901" s="647"/>
      <c r="G901" s="647"/>
    </row>
    <row r="902" spans="3:7">
      <c r="C902" s="647"/>
      <c r="D902" s="647"/>
      <c r="E902" s="647"/>
      <c r="F902" s="647"/>
      <c r="G902" s="647"/>
    </row>
    <row r="903" spans="3:7">
      <c r="C903" s="647"/>
      <c r="D903" s="647"/>
      <c r="E903" s="647"/>
      <c r="F903" s="647"/>
      <c r="G903" s="647"/>
    </row>
    <row r="904" spans="3:7">
      <c r="C904" s="647"/>
      <c r="D904" s="647"/>
      <c r="E904" s="647"/>
      <c r="F904" s="647"/>
      <c r="G904" s="647"/>
    </row>
    <row r="905" spans="3:7">
      <c r="C905" s="647"/>
      <c r="D905" s="647"/>
      <c r="E905" s="647"/>
      <c r="F905" s="647"/>
      <c r="G905" s="647"/>
    </row>
    <row r="906" spans="3:7">
      <c r="C906" s="647"/>
      <c r="D906" s="647"/>
      <c r="E906" s="647"/>
      <c r="F906" s="647"/>
      <c r="G906" s="647"/>
    </row>
    <row r="907" spans="3:7">
      <c r="C907" s="647"/>
      <c r="D907" s="647"/>
      <c r="E907" s="647"/>
      <c r="F907" s="647"/>
      <c r="G907" s="647"/>
    </row>
    <row r="908" spans="3:7">
      <c r="C908" s="647"/>
      <c r="D908" s="647"/>
      <c r="E908" s="647"/>
      <c r="F908" s="647"/>
      <c r="G908" s="647"/>
    </row>
    <row r="909" spans="3:7">
      <c r="C909" s="647"/>
      <c r="D909" s="647"/>
      <c r="E909" s="647"/>
      <c r="F909" s="647"/>
      <c r="G909" s="647"/>
    </row>
    <row r="910" spans="3:7">
      <c r="C910" s="647"/>
      <c r="D910" s="647"/>
      <c r="E910" s="647"/>
      <c r="F910" s="647"/>
      <c r="G910" s="647"/>
    </row>
    <row r="911" spans="3:7">
      <c r="C911" s="647"/>
      <c r="D911" s="647"/>
      <c r="E911" s="647"/>
      <c r="F911" s="647"/>
      <c r="G911" s="647"/>
    </row>
    <row r="912" spans="3:7">
      <c r="C912" s="647"/>
      <c r="D912" s="647"/>
      <c r="E912" s="647"/>
      <c r="F912" s="647"/>
      <c r="G912" s="647"/>
    </row>
    <row r="913" spans="3:7">
      <c r="C913" s="647"/>
      <c r="D913" s="647"/>
      <c r="E913" s="647"/>
      <c r="F913" s="647"/>
      <c r="G913" s="647"/>
    </row>
    <row r="914" spans="3:7">
      <c r="C914" s="647"/>
      <c r="D914" s="647"/>
      <c r="E914" s="647"/>
      <c r="F914" s="647"/>
      <c r="G914" s="647"/>
    </row>
    <row r="915" spans="3:7">
      <c r="C915" s="647"/>
      <c r="D915" s="647"/>
      <c r="E915" s="647"/>
      <c r="F915" s="647"/>
      <c r="G915" s="647"/>
    </row>
    <row r="916" spans="3:7">
      <c r="C916" s="647"/>
      <c r="D916" s="647"/>
      <c r="E916" s="647"/>
      <c r="F916" s="647"/>
      <c r="G916" s="647"/>
    </row>
    <row r="917" spans="3:7">
      <c r="C917" s="647"/>
      <c r="D917" s="647"/>
      <c r="E917" s="647"/>
      <c r="F917" s="647"/>
      <c r="G917" s="647"/>
    </row>
    <row r="918" spans="3:7">
      <c r="C918" s="647"/>
      <c r="D918" s="647"/>
      <c r="E918" s="647"/>
      <c r="F918" s="647"/>
      <c r="G918" s="647"/>
    </row>
    <row r="919" spans="3:7">
      <c r="C919" s="647"/>
      <c r="D919" s="647"/>
      <c r="E919" s="647"/>
      <c r="F919" s="647"/>
      <c r="G919" s="647"/>
    </row>
    <row r="920" spans="3:7">
      <c r="C920" s="647"/>
      <c r="D920" s="647"/>
      <c r="E920" s="647"/>
      <c r="F920" s="647"/>
      <c r="G920" s="647"/>
    </row>
    <row r="921" spans="3:7">
      <c r="C921" s="647"/>
      <c r="D921" s="647"/>
      <c r="E921" s="647"/>
      <c r="F921" s="647"/>
      <c r="G921" s="647"/>
    </row>
    <row r="922" spans="3:7">
      <c r="C922" s="647"/>
      <c r="D922" s="647"/>
      <c r="E922" s="647"/>
      <c r="F922" s="647"/>
      <c r="G922" s="647"/>
    </row>
    <row r="923" spans="3:7">
      <c r="C923" s="647"/>
      <c r="D923" s="647"/>
      <c r="E923" s="647"/>
      <c r="F923" s="647"/>
      <c r="G923" s="647"/>
    </row>
    <row r="924" spans="3:7">
      <c r="C924" s="647"/>
      <c r="D924" s="647"/>
      <c r="E924" s="647"/>
      <c r="F924" s="647"/>
      <c r="G924" s="647"/>
    </row>
    <row r="925" spans="3:7">
      <c r="C925" s="647"/>
      <c r="D925" s="647"/>
      <c r="E925" s="647"/>
      <c r="F925" s="647"/>
      <c r="G925" s="647"/>
    </row>
    <row r="926" spans="3:7">
      <c r="C926" s="647"/>
      <c r="D926" s="647"/>
      <c r="E926" s="647"/>
      <c r="F926" s="647"/>
      <c r="G926" s="647"/>
    </row>
    <row r="927" spans="3:7">
      <c r="C927" s="647"/>
      <c r="D927" s="647"/>
      <c r="E927" s="647"/>
      <c r="F927" s="647"/>
      <c r="G927" s="647"/>
    </row>
    <row r="928" spans="3:7">
      <c r="C928" s="647"/>
      <c r="D928" s="647"/>
      <c r="E928" s="647"/>
      <c r="F928" s="647"/>
      <c r="G928" s="647"/>
    </row>
    <row r="929" spans="3:7">
      <c r="C929" s="647"/>
      <c r="D929" s="647"/>
      <c r="E929" s="647"/>
      <c r="F929" s="647"/>
      <c r="G929" s="647"/>
    </row>
    <row r="930" spans="3:7">
      <c r="C930" s="647"/>
      <c r="D930" s="647"/>
      <c r="E930" s="647"/>
      <c r="F930" s="647"/>
      <c r="G930" s="647"/>
    </row>
    <row r="931" spans="3:7">
      <c r="C931" s="647"/>
      <c r="D931" s="647"/>
      <c r="E931" s="647"/>
      <c r="F931" s="647"/>
      <c r="G931" s="647"/>
    </row>
    <row r="932" spans="3:7">
      <c r="C932" s="647"/>
      <c r="D932" s="647"/>
      <c r="E932" s="647"/>
      <c r="F932" s="647"/>
      <c r="G932" s="647"/>
    </row>
    <row r="933" spans="3:7">
      <c r="C933" s="647"/>
      <c r="D933" s="647"/>
      <c r="E933" s="647"/>
      <c r="F933" s="647"/>
      <c r="G933" s="647"/>
    </row>
    <row r="934" spans="3:7">
      <c r="C934" s="647"/>
      <c r="D934" s="647"/>
      <c r="E934" s="647"/>
      <c r="F934" s="647"/>
      <c r="G934" s="647"/>
    </row>
    <row r="935" spans="3:7">
      <c r="C935" s="647"/>
      <c r="D935" s="647"/>
      <c r="E935" s="647"/>
      <c r="F935" s="647"/>
      <c r="G935" s="647"/>
    </row>
    <row r="936" spans="3:7">
      <c r="C936" s="647"/>
      <c r="D936" s="647"/>
      <c r="E936" s="647"/>
      <c r="F936" s="647"/>
      <c r="G936" s="647"/>
    </row>
    <row r="937" spans="3:7">
      <c r="C937" s="647"/>
      <c r="D937" s="647"/>
      <c r="E937" s="647"/>
      <c r="F937" s="647"/>
      <c r="G937" s="647"/>
    </row>
    <row r="938" spans="3:7">
      <c r="C938" s="647"/>
      <c r="D938" s="647"/>
      <c r="E938" s="647"/>
      <c r="F938" s="647"/>
      <c r="G938" s="647"/>
    </row>
    <row r="939" spans="3:7">
      <c r="C939" s="647"/>
      <c r="D939" s="647"/>
      <c r="E939" s="647"/>
      <c r="F939" s="647"/>
      <c r="G939" s="647"/>
    </row>
    <row r="940" spans="3:7">
      <c r="C940" s="647"/>
      <c r="D940" s="647"/>
      <c r="E940" s="647"/>
      <c r="F940" s="647"/>
      <c r="G940" s="647"/>
    </row>
    <row r="941" spans="3:7">
      <c r="C941" s="647"/>
      <c r="D941" s="647"/>
      <c r="E941" s="647"/>
      <c r="F941" s="647"/>
      <c r="G941" s="647"/>
    </row>
    <row r="942" spans="3:7">
      <c r="C942" s="647"/>
      <c r="D942" s="647"/>
      <c r="E942" s="647"/>
      <c r="F942" s="647"/>
      <c r="G942" s="647"/>
    </row>
    <row r="943" spans="3:7">
      <c r="C943" s="647"/>
      <c r="D943" s="647"/>
      <c r="E943" s="647"/>
      <c r="F943" s="647"/>
      <c r="G943" s="647"/>
    </row>
    <row r="944" spans="3:7">
      <c r="C944" s="647"/>
      <c r="D944" s="647"/>
      <c r="E944" s="647"/>
      <c r="F944" s="647"/>
      <c r="G944" s="647"/>
    </row>
    <row r="945" spans="3:7">
      <c r="C945" s="647"/>
      <c r="D945" s="647"/>
      <c r="E945" s="647"/>
      <c r="F945" s="647"/>
      <c r="G945" s="647"/>
    </row>
    <row r="946" spans="3:7">
      <c r="C946" s="647"/>
      <c r="D946" s="647"/>
      <c r="E946" s="647"/>
      <c r="F946" s="647"/>
      <c r="G946" s="647"/>
    </row>
    <row r="947" spans="3:7">
      <c r="C947" s="647"/>
      <c r="D947" s="647"/>
      <c r="E947" s="647"/>
      <c r="F947" s="647"/>
      <c r="G947" s="647"/>
    </row>
    <row r="948" spans="3:7">
      <c r="C948" s="647"/>
      <c r="D948" s="647"/>
      <c r="E948" s="647"/>
      <c r="F948" s="647"/>
      <c r="G948" s="647"/>
    </row>
    <row r="949" spans="3:7">
      <c r="C949" s="647"/>
      <c r="D949" s="647"/>
      <c r="E949" s="647"/>
      <c r="F949" s="647"/>
      <c r="G949" s="647"/>
    </row>
    <row r="950" spans="3:7">
      <c r="C950" s="647"/>
      <c r="D950" s="647"/>
      <c r="E950" s="647"/>
      <c r="F950" s="647"/>
      <c r="G950" s="647"/>
    </row>
    <row r="951" spans="3:7">
      <c r="C951" s="647"/>
      <c r="D951" s="647"/>
      <c r="E951" s="647"/>
      <c r="F951" s="647"/>
      <c r="G951" s="647"/>
    </row>
    <row r="952" spans="3:7">
      <c r="C952" s="647"/>
      <c r="D952" s="647"/>
      <c r="E952" s="647"/>
      <c r="F952" s="647"/>
      <c r="G952" s="647"/>
    </row>
    <row r="953" spans="3:7">
      <c r="C953" s="647"/>
      <c r="D953" s="647"/>
      <c r="E953" s="647"/>
      <c r="F953" s="647"/>
      <c r="G953" s="647"/>
    </row>
    <row r="954" spans="3:7">
      <c r="C954" s="647"/>
      <c r="D954" s="647"/>
      <c r="E954" s="647"/>
      <c r="F954" s="647"/>
      <c r="G954" s="647"/>
    </row>
    <row r="955" spans="3:7">
      <c r="C955" s="647"/>
      <c r="D955" s="647"/>
      <c r="E955" s="647"/>
      <c r="F955" s="647"/>
      <c r="G955" s="647"/>
    </row>
    <row r="956" spans="3:7">
      <c r="C956" s="647"/>
      <c r="D956" s="647"/>
      <c r="E956" s="647"/>
      <c r="F956" s="647"/>
      <c r="G956" s="647"/>
    </row>
    <row r="957" spans="3:7">
      <c r="C957" s="647"/>
      <c r="D957" s="647"/>
      <c r="E957" s="647"/>
      <c r="F957" s="647"/>
      <c r="G957" s="647"/>
    </row>
    <row r="958" spans="3:7">
      <c r="C958" s="647"/>
      <c r="D958" s="647"/>
      <c r="E958" s="647"/>
      <c r="F958" s="647"/>
      <c r="G958" s="647"/>
    </row>
    <row r="959" spans="3:7">
      <c r="C959" s="647"/>
      <c r="D959" s="647"/>
      <c r="E959" s="647"/>
      <c r="F959" s="647"/>
      <c r="G959" s="647"/>
    </row>
    <row r="960" spans="3:7">
      <c r="C960" s="647"/>
      <c r="D960" s="647"/>
      <c r="E960" s="647"/>
      <c r="F960" s="647"/>
      <c r="G960" s="647"/>
    </row>
    <row r="961" spans="3:7">
      <c r="C961" s="647"/>
      <c r="D961" s="647"/>
      <c r="E961" s="647"/>
      <c r="F961" s="647"/>
      <c r="G961" s="647"/>
    </row>
    <row r="962" spans="3:7">
      <c r="C962" s="647"/>
      <c r="D962" s="647"/>
      <c r="E962" s="647"/>
      <c r="F962" s="647"/>
      <c r="G962" s="647"/>
    </row>
    <row r="963" spans="3:7">
      <c r="C963" s="647"/>
      <c r="D963" s="647"/>
      <c r="E963" s="647"/>
      <c r="F963" s="647"/>
      <c r="G963" s="647"/>
    </row>
    <row r="964" spans="3:7">
      <c r="C964" s="647"/>
      <c r="D964" s="647"/>
      <c r="E964" s="647"/>
      <c r="F964" s="647"/>
      <c r="G964" s="647"/>
    </row>
    <row r="965" spans="3:7">
      <c r="C965" s="647"/>
      <c r="D965" s="647"/>
      <c r="E965" s="647"/>
      <c r="F965" s="647"/>
      <c r="G965" s="647"/>
    </row>
    <row r="966" spans="3:7">
      <c r="C966" s="647"/>
      <c r="D966" s="647"/>
      <c r="E966" s="647"/>
      <c r="F966" s="647"/>
      <c r="G966" s="647"/>
    </row>
    <row r="967" spans="3:7">
      <c r="C967" s="647"/>
      <c r="D967" s="647"/>
      <c r="E967" s="647"/>
      <c r="F967" s="647"/>
      <c r="G967" s="647"/>
    </row>
    <row r="968" spans="3:7">
      <c r="C968" s="647"/>
      <c r="D968" s="647"/>
      <c r="E968" s="647"/>
      <c r="F968" s="647"/>
      <c r="G968" s="647"/>
    </row>
    <row r="969" spans="3:7">
      <c r="C969" s="647"/>
      <c r="D969" s="647"/>
      <c r="E969" s="647"/>
      <c r="F969" s="647"/>
      <c r="G969" s="647"/>
    </row>
    <row r="970" spans="3:7">
      <c r="C970" s="647"/>
      <c r="D970" s="647"/>
      <c r="E970" s="647"/>
      <c r="F970" s="647"/>
      <c r="G970" s="647"/>
    </row>
    <row r="971" spans="3:7">
      <c r="C971" s="647"/>
      <c r="D971" s="647"/>
      <c r="E971" s="647"/>
      <c r="F971" s="647"/>
      <c r="G971" s="647"/>
    </row>
    <row r="972" spans="3:7">
      <c r="C972" s="647"/>
      <c r="D972" s="647"/>
      <c r="E972" s="647"/>
      <c r="F972" s="647"/>
      <c r="G972" s="647"/>
    </row>
    <row r="973" spans="3:7">
      <c r="C973" s="647"/>
      <c r="D973" s="647"/>
      <c r="E973" s="647"/>
      <c r="F973" s="647"/>
      <c r="G973" s="647"/>
    </row>
    <row r="974" spans="3:7">
      <c r="C974" s="647"/>
      <c r="D974" s="647"/>
      <c r="E974" s="647"/>
      <c r="F974" s="647"/>
      <c r="G974" s="647"/>
    </row>
    <row r="975" spans="3:7">
      <c r="C975" s="647"/>
      <c r="D975" s="647"/>
      <c r="E975" s="647"/>
      <c r="F975" s="647"/>
      <c r="G975" s="647"/>
    </row>
    <row r="976" spans="3:7">
      <c r="C976" s="647"/>
      <c r="D976" s="647"/>
      <c r="E976" s="647"/>
      <c r="F976" s="647"/>
      <c r="G976" s="647"/>
    </row>
    <row r="977" spans="3:7">
      <c r="C977" s="647"/>
      <c r="D977" s="647"/>
      <c r="E977" s="647"/>
      <c r="F977" s="647"/>
      <c r="G977" s="647"/>
    </row>
    <row r="978" spans="3:7">
      <c r="C978" s="647"/>
      <c r="D978" s="647"/>
      <c r="E978" s="647"/>
      <c r="F978" s="647"/>
      <c r="G978" s="647"/>
    </row>
    <row r="979" spans="3:7">
      <c r="C979" s="647"/>
      <c r="D979" s="647"/>
      <c r="E979" s="647"/>
      <c r="F979" s="647"/>
      <c r="G979" s="647"/>
    </row>
    <row r="980" spans="3:7">
      <c r="C980" s="647"/>
      <c r="D980" s="647"/>
      <c r="E980" s="647"/>
      <c r="F980" s="647"/>
      <c r="G980" s="647"/>
    </row>
    <row r="981" spans="3:7">
      <c r="C981" s="647"/>
      <c r="D981" s="647"/>
      <c r="E981" s="647"/>
      <c r="F981" s="647"/>
      <c r="G981" s="647"/>
    </row>
    <row r="982" spans="3:7">
      <c r="C982" s="647"/>
      <c r="D982" s="647"/>
      <c r="E982" s="647"/>
      <c r="F982" s="647"/>
      <c r="G982" s="647"/>
    </row>
    <row r="983" spans="3:7">
      <c r="C983" s="647"/>
      <c r="D983" s="647"/>
      <c r="E983" s="647"/>
      <c r="F983" s="647"/>
      <c r="G983" s="647"/>
    </row>
    <row r="984" spans="3:7">
      <c r="C984" s="647"/>
      <c r="D984" s="647"/>
      <c r="E984" s="647"/>
      <c r="F984" s="647"/>
      <c r="G984" s="647"/>
    </row>
    <row r="985" spans="3:7">
      <c r="C985" s="647"/>
      <c r="D985" s="647"/>
      <c r="E985" s="647"/>
      <c r="F985" s="647"/>
      <c r="G985" s="647"/>
    </row>
    <row r="986" spans="3:7">
      <c r="C986" s="647"/>
      <c r="D986" s="647"/>
      <c r="E986" s="647"/>
      <c r="F986" s="647"/>
      <c r="G986" s="647"/>
    </row>
    <row r="987" spans="3:7">
      <c r="C987" s="647"/>
      <c r="D987" s="647"/>
      <c r="E987" s="647"/>
      <c r="F987" s="647"/>
      <c r="G987" s="647"/>
    </row>
    <row r="988" spans="3:7">
      <c r="C988" s="647"/>
      <c r="D988" s="647"/>
      <c r="E988" s="647"/>
      <c r="F988" s="647"/>
      <c r="G988" s="647"/>
    </row>
    <row r="989" spans="3:7">
      <c r="C989" s="647"/>
      <c r="D989" s="647"/>
      <c r="E989" s="647"/>
      <c r="F989" s="647"/>
      <c r="G989" s="647"/>
    </row>
    <row r="990" spans="3:7">
      <c r="C990" s="647"/>
      <c r="D990" s="647"/>
      <c r="E990" s="647"/>
      <c r="F990" s="647"/>
      <c r="G990" s="647"/>
    </row>
    <row r="991" spans="3:7">
      <c r="C991" s="647"/>
      <c r="D991" s="647"/>
      <c r="E991" s="647"/>
      <c r="F991" s="647"/>
      <c r="G991" s="647"/>
    </row>
    <row r="992" spans="3:7">
      <c r="C992" s="647"/>
      <c r="D992" s="647"/>
      <c r="E992" s="647"/>
      <c r="F992" s="647"/>
      <c r="G992" s="647"/>
    </row>
    <row r="993" spans="3:7">
      <c r="C993" s="647"/>
      <c r="D993" s="647"/>
      <c r="E993" s="647"/>
      <c r="F993" s="647"/>
      <c r="G993" s="647"/>
    </row>
    <row r="994" spans="3:7">
      <c r="C994" s="647"/>
      <c r="D994" s="647"/>
      <c r="E994" s="647"/>
      <c r="F994" s="647"/>
      <c r="G994" s="647"/>
    </row>
    <row r="995" spans="3:7">
      <c r="C995" s="647"/>
      <c r="D995" s="647"/>
      <c r="E995" s="647"/>
      <c r="F995" s="647"/>
      <c r="G995" s="647"/>
    </row>
    <row r="996" spans="3:7">
      <c r="C996" s="647"/>
      <c r="D996" s="647"/>
      <c r="E996" s="647"/>
      <c r="F996" s="647"/>
      <c r="G996" s="647"/>
    </row>
    <row r="997" spans="3:7">
      <c r="C997" s="647"/>
      <c r="D997" s="647"/>
      <c r="E997" s="647"/>
      <c r="F997" s="647"/>
      <c r="G997" s="647"/>
    </row>
    <row r="998" spans="3:7">
      <c r="C998" s="647"/>
      <c r="D998" s="647"/>
      <c r="E998" s="647"/>
      <c r="F998" s="647"/>
      <c r="G998" s="647"/>
    </row>
    <row r="999" spans="3:7">
      <c r="C999" s="647"/>
      <c r="D999" s="647"/>
      <c r="E999" s="647"/>
      <c r="F999" s="647"/>
      <c r="G999" s="647"/>
    </row>
    <row r="1000" spans="3:7">
      <c r="C1000" s="647"/>
      <c r="D1000" s="647"/>
      <c r="E1000" s="647"/>
      <c r="F1000" s="647"/>
      <c r="G1000" s="647"/>
    </row>
    <row r="1001" spans="3:7">
      <c r="C1001" s="647"/>
      <c r="D1001" s="647"/>
      <c r="E1001" s="647"/>
      <c r="F1001" s="647"/>
      <c r="G1001" s="647"/>
    </row>
    <row r="1002" spans="3:7">
      <c r="C1002" s="647"/>
      <c r="D1002" s="647"/>
      <c r="E1002" s="647"/>
      <c r="F1002" s="647"/>
      <c r="G1002" s="647"/>
    </row>
    <row r="1003" spans="3:7">
      <c r="C1003" s="647"/>
      <c r="D1003" s="647"/>
      <c r="E1003" s="647"/>
      <c r="F1003" s="647"/>
      <c r="G1003" s="647"/>
    </row>
    <row r="1004" spans="3:7">
      <c r="C1004" s="647"/>
      <c r="D1004" s="647"/>
      <c r="E1004" s="647"/>
      <c r="F1004" s="647"/>
      <c r="G1004" s="647"/>
    </row>
    <row r="1005" spans="3:7">
      <c r="C1005" s="647"/>
      <c r="D1005" s="647"/>
      <c r="E1005" s="647"/>
      <c r="F1005" s="647"/>
      <c r="G1005" s="647"/>
    </row>
    <row r="1006" spans="3:7">
      <c r="C1006" s="647"/>
      <c r="D1006" s="647"/>
      <c r="E1006" s="647"/>
      <c r="F1006" s="647"/>
      <c r="G1006" s="647"/>
    </row>
    <row r="1007" spans="3:7">
      <c r="C1007" s="647"/>
      <c r="D1007" s="647"/>
      <c r="E1007" s="647"/>
      <c r="F1007" s="647"/>
      <c r="G1007" s="647"/>
    </row>
    <row r="1008" spans="3:7">
      <c r="C1008" s="647"/>
      <c r="D1008" s="647"/>
      <c r="E1008" s="647"/>
      <c r="F1008" s="647"/>
      <c r="G1008" s="647"/>
    </row>
    <row r="1009" spans="3:7">
      <c r="C1009" s="647"/>
      <c r="D1009" s="647"/>
      <c r="E1009" s="647"/>
      <c r="F1009" s="647"/>
      <c r="G1009" s="647"/>
    </row>
    <row r="1010" spans="3:7">
      <c r="C1010" s="647"/>
      <c r="D1010" s="647"/>
      <c r="E1010" s="647"/>
      <c r="F1010" s="647"/>
      <c r="G1010" s="647"/>
    </row>
    <row r="1011" spans="3:7">
      <c r="C1011" s="647"/>
      <c r="D1011" s="647"/>
      <c r="E1011" s="647"/>
      <c r="F1011" s="647"/>
      <c r="G1011" s="647"/>
    </row>
    <row r="1012" spans="3:7">
      <c r="C1012" s="647"/>
      <c r="D1012" s="647"/>
      <c r="E1012" s="647"/>
      <c r="F1012" s="647"/>
      <c r="G1012" s="647"/>
    </row>
    <row r="1013" spans="3:7">
      <c r="C1013" s="647"/>
      <c r="D1013" s="647"/>
      <c r="E1013" s="647"/>
      <c r="F1013" s="647"/>
      <c r="G1013" s="647"/>
    </row>
    <row r="1014" spans="3:7">
      <c r="C1014" s="647"/>
      <c r="D1014" s="647"/>
      <c r="E1014" s="647"/>
      <c r="F1014" s="647"/>
      <c r="G1014" s="647"/>
    </row>
    <row r="1015" spans="3:7">
      <c r="C1015" s="647"/>
      <c r="D1015" s="647"/>
      <c r="E1015" s="647"/>
      <c r="F1015" s="647"/>
      <c r="G1015" s="647"/>
    </row>
    <row r="1016" spans="3:7">
      <c r="C1016" s="647"/>
      <c r="D1016" s="647"/>
      <c r="E1016" s="647"/>
      <c r="F1016" s="647"/>
      <c r="G1016" s="647"/>
    </row>
    <row r="1017" spans="3:7">
      <c r="C1017" s="647"/>
      <c r="D1017" s="647"/>
      <c r="E1017" s="647"/>
      <c r="F1017" s="647"/>
      <c r="G1017" s="647"/>
    </row>
    <row r="1018" spans="3:7">
      <c r="C1018" s="647"/>
      <c r="D1018" s="647"/>
      <c r="E1018" s="647"/>
      <c r="F1018" s="647"/>
      <c r="G1018" s="647"/>
    </row>
    <row r="1019" spans="3:7">
      <c r="C1019" s="647"/>
      <c r="D1019" s="647"/>
      <c r="E1019" s="647"/>
      <c r="F1019" s="647"/>
      <c r="G1019" s="647"/>
    </row>
    <row r="1020" spans="3:7">
      <c r="C1020" s="647"/>
      <c r="D1020" s="647"/>
      <c r="E1020" s="647"/>
      <c r="F1020" s="647"/>
      <c r="G1020" s="647"/>
    </row>
    <row r="1021" spans="3:7">
      <c r="C1021" s="647"/>
      <c r="D1021" s="647"/>
      <c r="E1021" s="647"/>
      <c r="F1021" s="647"/>
      <c r="G1021" s="647"/>
    </row>
    <row r="1022" spans="3:7">
      <c r="C1022" s="647"/>
      <c r="D1022" s="647"/>
      <c r="E1022" s="647"/>
      <c r="F1022" s="647"/>
      <c r="G1022" s="647"/>
    </row>
    <row r="1023" spans="3:7">
      <c r="C1023" s="647"/>
      <c r="D1023" s="647"/>
      <c r="E1023" s="647"/>
      <c r="F1023" s="647"/>
      <c r="G1023" s="647"/>
    </row>
    <row r="1024" spans="3:7">
      <c r="C1024" s="647"/>
      <c r="D1024" s="647"/>
      <c r="E1024" s="647"/>
      <c r="F1024" s="647"/>
      <c r="G1024" s="647"/>
    </row>
    <row r="1025" spans="3:7">
      <c r="C1025" s="647"/>
      <c r="D1025" s="647"/>
      <c r="E1025" s="647"/>
      <c r="F1025" s="647"/>
      <c r="G1025" s="647"/>
    </row>
    <row r="1026" spans="3:7">
      <c r="C1026" s="647"/>
      <c r="D1026" s="647"/>
      <c r="E1026" s="647"/>
      <c r="F1026" s="647"/>
      <c r="G1026" s="647"/>
    </row>
    <row r="1027" spans="3:7">
      <c r="C1027" s="647"/>
      <c r="D1027" s="647"/>
      <c r="E1027" s="647"/>
      <c r="F1027" s="647"/>
      <c r="G1027" s="647"/>
    </row>
    <row r="1028" spans="3:7">
      <c r="C1028" s="647"/>
      <c r="D1028" s="647"/>
      <c r="E1028" s="647"/>
      <c r="F1028" s="647"/>
      <c r="G1028" s="647"/>
    </row>
    <row r="1029" spans="3:7">
      <c r="C1029" s="647"/>
      <c r="D1029" s="647"/>
      <c r="E1029" s="647"/>
      <c r="F1029" s="647"/>
      <c r="G1029" s="647"/>
    </row>
    <row r="1030" spans="3:7">
      <c r="C1030" s="647"/>
      <c r="D1030" s="647"/>
      <c r="E1030" s="647"/>
      <c r="F1030" s="647"/>
      <c r="G1030" s="647"/>
    </row>
    <row r="1031" spans="3:7">
      <c r="C1031" s="647"/>
      <c r="D1031" s="647"/>
      <c r="E1031" s="647"/>
      <c r="F1031" s="647"/>
      <c r="G1031" s="647"/>
    </row>
    <row r="1032" spans="3:7">
      <c r="C1032" s="647"/>
      <c r="D1032" s="647"/>
      <c r="E1032" s="647"/>
      <c r="F1032" s="647"/>
      <c r="G1032" s="647"/>
    </row>
    <row r="1033" spans="3:7">
      <c r="C1033" s="647"/>
      <c r="D1033" s="647"/>
      <c r="E1033" s="647"/>
      <c r="F1033" s="647"/>
      <c r="G1033" s="647"/>
    </row>
    <row r="1034" spans="3:7">
      <c r="C1034" s="647"/>
      <c r="D1034" s="647"/>
      <c r="E1034" s="647"/>
      <c r="F1034" s="647"/>
      <c r="G1034" s="647"/>
    </row>
    <row r="1035" spans="3:7">
      <c r="C1035" s="647"/>
      <c r="D1035" s="647"/>
      <c r="E1035" s="647"/>
      <c r="F1035" s="647"/>
      <c r="G1035" s="647"/>
    </row>
    <row r="1036" spans="3:7">
      <c r="C1036" s="647"/>
      <c r="D1036" s="647"/>
      <c r="E1036" s="647"/>
      <c r="F1036" s="647"/>
      <c r="G1036" s="647"/>
    </row>
    <row r="1037" spans="3:7">
      <c r="C1037" s="647"/>
      <c r="D1037" s="647"/>
      <c r="E1037" s="647"/>
      <c r="F1037" s="647"/>
      <c r="G1037" s="647"/>
    </row>
    <row r="1038" spans="3:7">
      <c r="C1038" s="647"/>
      <c r="D1038" s="647"/>
      <c r="E1038" s="647"/>
      <c r="F1038" s="647"/>
      <c r="G1038" s="647"/>
    </row>
    <row r="1039" spans="3:7">
      <c r="C1039" s="647"/>
      <c r="D1039" s="647"/>
      <c r="E1039" s="647"/>
      <c r="F1039" s="647"/>
      <c r="G1039" s="647"/>
    </row>
    <row r="1040" spans="3:7">
      <c r="C1040" s="647"/>
      <c r="D1040" s="647"/>
      <c r="E1040" s="647"/>
      <c r="F1040" s="647"/>
      <c r="G1040" s="647"/>
    </row>
    <row r="1041" spans="3:7">
      <c r="C1041" s="647"/>
      <c r="D1041" s="647"/>
      <c r="E1041" s="647"/>
      <c r="F1041" s="647"/>
      <c r="G1041" s="647"/>
    </row>
    <row r="1042" spans="3:7">
      <c r="C1042" s="647"/>
      <c r="D1042" s="647"/>
      <c r="E1042" s="647"/>
      <c r="F1042" s="647"/>
      <c r="G1042" s="647"/>
    </row>
    <row r="1043" spans="3:7">
      <c r="C1043" s="647"/>
      <c r="D1043" s="647"/>
      <c r="E1043" s="647"/>
      <c r="F1043" s="647"/>
      <c r="G1043" s="647"/>
    </row>
    <row r="1044" spans="3:7">
      <c r="C1044" s="647"/>
      <c r="D1044" s="647"/>
      <c r="E1044" s="647"/>
      <c r="F1044" s="647"/>
      <c r="G1044" s="647"/>
    </row>
    <row r="1045" spans="3:7">
      <c r="C1045" s="647"/>
      <c r="D1045" s="647"/>
      <c r="E1045" s="647"/>
      <c r="F1045" s="647"/>
      <c r="G1045" s="647"/>
    </row>
    <row r="1046" spans="3:7">
      <c r="C1046" s="647"/>
      <c r="D1046" s="647"/>
      <c r="E1046" s="647"/>
      <c r="F1046" s="647"/>
      <c r="G1046" s="647"/>
    </row>
    <row r="1047" spans="3:7">
      <c r="C1047" s="647"/>
      <c r="D1047" s="647"/>
      <c r="E1047" s="647"/>
      <c r="F1047" s="647"/>
      <c r="G1047" s="647"/>
    </row>
    <row r="1048" spans="3:7">
      <c r="C1048" s="647"/>
      <c r="D1048" s="647"/>
      <c r="E1048" s="647"/>
      <c r="F1048" s="647"/>
      <c r="G1048" s="647"/>
    </row>
    <row r="1049" spans="3:7">
      <c r="C1049" s="647"/>
      <c r="D1049" s="647"/>
      <c r="E1049" s="647"/>
      <c r="F1049" s="647"/>
      <c r="G1049" s="647"/>
    </row>
    <row r="1050" spans="3:7">
      <c r="C1050" s="647"/>
      <c r="D1050" s="647"/>
      <c r="E1050" s="647"/>
      <c r="F1050" s="647"/>
      <c r="G1050" s="647"/>
    </row>
    <row r="1051" spans="3:7">
      <c r="C1051" s="647"/>
      <c r="D1051" s="647"/>
      <c r="E1051" s="647"/>
      <c r="F1051" s="647"/>
      <c r="G1051" s="647"/>
    </row>
    <row r="1052" spans="3:7">
      <c r="C1052" s="647"/>
      <c r="D1052" s="647"/>
      <c r="E1052" s="647"/>
      <c r="F1052" s="647"/>
      <c r="G1052" s="647"/>
    </row>
    <row r="1053" spans="3:7">
      <c r="C1053" s="647"/>
      <c r="D1053" s="647"/>
      <c r="E1053" s="647"/>
      <c r="F1053" s="647"/>
      <c r="G1053" s="647"/>
    </row>
    <row r="1054" spans="3:7">
      <c r="C1054" s="647"/>
      <c r="D1054" s="647"/>
      <c r="E1054" s="647"/>
      <c r="F1054" s="647"/>
      <c r="G1054" s="647"/>
    </row>
    <row r="1055" spans="3:7">
      <c r="C1055" s="647"/>
      <c r="D1055" s="647"/>
      <c r="E1055" s="647"/>
      <c r="F1055" s="647"/>
      <c r="G1055" s="647"/>
    </row>
    <row r="1056" spans="3:7">
      <c r="C1056" s="647"/>
      <c r="D1056" s="647"/>
      <c r="E1056" s="647"/>
      <c r="F1056" s="647"/>
      <c r="G1056" s="647"/>
    </row>
    <row r="1057" spans="3:7">
      <c r="C1057" s="647"/>
      <c r="D1057" s="647"/>
      <c r="E1057" s="647"/>
      <c r="F1057" s="647"/>
      <c r="G1057" s="647"/>
    </row>
    <row r="1058" spans="3:7">
      <c r="C1058" s="647"/>
      <c r="D1058" s="647"/>
      <c r="E1058" s="647"/>
      <c r="F1058" s="647"/>
      <c r="G1058" s="647"/>
    </row>
    <row r="1059" spans="3:7">
      <c r="C1059" s="647"/>
      <c r="D1059" s="647"/>
      <c r="E1059" s="647"/>
      <c r="F1059" s="647"/>
      <c r="G1059" s="647"/>
    </row>
    <row r="1060" spans="3:7">
      <c r="C1060" s="647"/>
      <c r="D1060" s="647"/>
      <c r="E1060" s="647"/>
      <c r="F1060" s="647"/>
      <c r="G1060" s="647"/>
    </row>
    <row r="1061" spans="3:7">
      <c r="C1061" s="647"/>
      <c r="D1061" s="647"/>
      <c r="E1061" s="647"/>
      <c r="F1061" s="647"/>
      <c r="G1061" s="647"/>
    </row>
    <row r="1062" spans="3:7">
      <c r="C1062" s="647"/>
      <c r="D1062" s="647"/>
      <c r="E1062" s="647"/>
      <c r="F1062" s="647"/>
      <c r="G1062" s="647"/>
    </row>
    <row r="1063" spans="3:7">
      <c r="C1063" s="647"/>
      <c r="D1063" s="647"/>
      <c r="E1063" s="647"/>
      <c r="F1063" s="647"/>
      <c r="G1063" s="647"/>
    </row>
    <row r="1064" spans="3:7">
      <c r="C1064" s="647"/>
      <c r="D1064" s="647"/>
      <c r="E1064" s="647"/>
      <c r="F1064" s="647"/>
      <c r="G1064" s="647"/>
    </row>
    <row r="1065" spans="3:7">
      <c r="C1065" s="647"/>
      <c r="D1065" s="647"/>
      <c r="E1065" s="647"/>
      <c r="F1065" s="647"/>
      <c r="G1065" s="647"/>
    </row>
    <row r="1066" spans="3:7">
      <c r="C1066" s="647"/>
      <c r="D1066" s="647"/>
      <c r="E1066" s="647"/>
      <c r="F1066" s="647"/>
      <c r="G1066" s="647"/>
    </row>
    <row r="1067" spans="3:7">
      <c r="C1067" s="647"/>
      <c r="D1067" s="647"/>
      <c r="E1067" s="647"/>
      <c r="F1067" s="647"/>
      <c r="G1067" s="647"/>
    </row>
    <row r="1068" spans="3:7">
      <c r="C1068" s="647"/>
      <c r="D1068" s="647"/>
      <c r="E1068" s="647"/>
      <c r="F1068" s="647"/>
      <c r="G1068" s="647"/>
    </row>
    <row r="1069" spans="3:7">
      <c r="C1069" s="647"/>
      <c r="D1069" s="647"/>
      <c r="E1069" s="647"/>
      <c r="F1069" s="647"/>
      <c r="G1069" s="647"/>
    </row>
    <row r="1070" spans="3:7">
      <c r="C1070" s="647"/>
      <c r="D1070" s="647"/>
      <c r="E1070" s="647"/>
      <c r="F1070" s="647"/>
      <c r="G1070" s="647"/>
    </row>
    <row r="1071" spans="3:7">
      <c r="C1071" s="647"/>
      <c r="D1071" s="647"/>
      <c r="E1071" s="647"/>
      <c r="F1071" s="647"/>
      <c r="G1071" s="647"/>
    </row>
    <row r="1072" spans="3:7">
      <c r="C1072" s="647"/>
      <c r="D1072" s="647"/>
      <c r="E1072" s="647"/>
      <c r="F1072" s="647"/>
      <c r="G1072" s="647"/>
    </row>
    <row r="1073" spans="3:7">
      <c r="C1073" s="647"/>
      <c r="D1073" s="647"/>
      <c r="E1073" s="647"/>
      <c r="F1073" s="647"/>
      <c r="G1073" s="647"/>
    </row>
    <row r="1074" spans="3:7">
      <c r="C1074" s="647"/>
      <c r="D1074" s="647"/>
      <c r="E1074" s="647"/>
      <c r="F1074" s="647"/>
      <c r="G1074" s="647"/>
    </row>
    <row r="1075" spans="3:7">
      <c r="C1075" s="647"/>
      <c r="D1075" s="647"/>
      <c r="E1075" s="647"/>
      <c r="F1075" s="647"/>
      <c r="G1075" s="647"/>
    </row>
    <row r="1076" spans="3:7">
      <c r="C1076" s="647"/>
      <c r="D1076" s="647"/>
      <c r="E1076" s="647"/>
      <c r="F1076" s="647"/>
      <c r="G1076" s="647"/>
    </row>
    <row r="1077" spans="3:7">
      <c r="C1077" s="647"/>
      <c r="D1077" s="647"/>
      <c r="E1077" s="647"/>
      <c r="F1077" s="647"/>
      <c r="G1077" s="647"/>
    </row>
    <row r="1078" spans="3:7">
      <c r="C1078" s="647"/>
      <c r="D1078" s="647"/>
      <c r="E1078" s="647"/>
      <c r="F1078" s="647"/>
      <c r="G1078" s="647"/>
    </row>
    <row r="1079" spans="3:7">
      <c r="C1079" s="647"/>
      <c r="D1079" s="647"/>
      <c r="E1079" s="647"/>
      <c r="F1079" s="647"/>
      <c r="G1079" s="647"/>
    </row>
    <row r="1080" spans="3:7">
      <c r="C1080" s="647"/>
      <c r="D1080" s="647"/>
      <c r="E1080" s="647"/>
      <c r="F1080" s="647"/>
      <c r="G1080" s="647"/>
    </row>
    <row r="1081" spans="3:7">
      <c r="C1081" s="647"/>
      <c r="D1081" s="647"/>
      <c r="E1081" s="647"/>
      <c r="F1081" s="647"/>
      <c r="G1081" s="647"/>
    </row>
    <row r="1082" spans="3:7">
      <c r="C1082" s="647"/>
      <c r="D1082" s="647"/>
      <c r="E1082" s="647"/>
      <c r="F1082" s="647"/>
      <c r="G1082" s="647"/>
    </row>
    <row r="1083" spans="3:7">
      <c r="C1083" s="647"/>
      <c r="D1083" s="647"/>
      <c r="E1083" s="647"/>
      <c r="F1083" s="647"/>
      <c r="G1083" s="647"/>
    </row>
    <row r="1084" spans="3:7">
      <c r="C1084" s="647"/>
      <c r="D1084" s="647"/>
      <c r="E1084" s="647"/>
      <c r="F1084" s="647"/>
      <c r="G1084" s="647"/>
    </row>
    <row r="1085" spans="3:7">
      <c r="C1085" s="647"/>
      <c r="D1085" s="647"/>
      <c r="E1085" s="647"/>
      <c r="F1085" s="647"/>
      <c r="G1085" s="647"/>
    </row>
    <row r="1086" spans="3:7">
      <c r="C1086" s="647"/>
      <c r="D1086" s="647"/>
      <c r="E1086" s="647"/>
      <c r="F1086" s="647"/>
      <c r="G1086" s="647"/>
    </row>
    <row r="1087" spans="3:7">
      <c r="C1087" s="647"/>
      <c r="D1087" s="647"/>
      <c r="E1087" s="647"/>
      <c r="F1087" s="647"/>
      <c r="G1087" s="647"/>
    </row>
    <row r="1088" spans="3:7">
      <c r="C1088" s="647"/>
      <c r="D1088" s="647"/>
      <c r="E1088" s="647"/>
      <c r="F1088" s="647"/>
      <c r="G1088" s="647"/>
    </row>
    <row r="1089" spans="3:7">
      <c r="C1089" s="647"/>
      <c r="D1089" s="647"/>
      <c r="E1089" s="647"/>
      <c r="F1089" s="647"/>
      <c r="G1089" s="647"/>
    </row>
    <row r="1090" spans="3:7">
      <c r="C1090" s="647"/>
      <c r="D1090" s="647"/>
      <c r="E1090" s="647"/>
      <c r="F1090" s="647"/>
      <c r="G1090" s="647"/>
    </row>
    <row r="1091" spans="3:7">
      <c r="C1091" s="647"/>
      <c r="D1091" s="647"/>
      <c r="E1091" s="647"/>
      <c r="F1091" s="647"/>
      <c r="G1091" s="647"/>
    </row>
    <row r="1092" spans="3:7">
      <c r="C1092" s="647"/>
      <c r="D1092" s="647"/>
      <c r="E1092" s="647"/>
      <c r="F1092" s="647"/>
      <c r="G1092" s="647"/>
    </row>
    <row r="1093" spans="3:7">
      <c r="C1093" s="647"/>
      <c r="D1093" s="647"/>
      <c r="E1093" s="647"/>
      <c r="F1093" s="647"/>
      <c r="G1093" s="647"/>
    </row>
    <row r="1094" spans="3:7">
      <c r="C1094" s="647"/>
      <c r="D1094" s="647"/>
      <c r="E1094" s="647"/>
      <c r="F1094" s="647"/>
      <c r="G1094" s="647"/>
    </row>
    <row r="1095" spans="3:7">
      <c r="C1095" s="647"/>
      <c r="D1095" s="647"/>
      <c r="E1095" s="647"/>
      <c r="F1095" s="647"/>
      <c r="G1095" s="647"/>
    </row>
    <row r="1096" spans="3:7">
      <c r="C1096" s="647"/>
      <c r="D1096" s="647"/>
      <c r="E1096" s="647"/>
      <c r="F1096" s="647"/>
      <c r="G1096" s="647"/>
    </row>
    <row r="1097" spans="3:7">
      <c r="C1097" s="647"/>
      <c r="D1097" s="647"/>
      <c r="E1097" s="647"/>
      <c r="F1097" s="647"/>
      <c r="G1097" s="647"/>
    </row>
    <row r="1098" spans="3:7">
      <c r="C1098" s="647"/>
      <c r="D1098" s="647"/>
      <c r="E1098" s="647"/>
      <c r="F1098" s="647"/>
      <c r="G1098" s="647"/>
    </row>
    <row r="1099" spans="3:7">
      <c r="C1099" s="647"/>
      <c r="D1099" s="647"/>
      <c r="E1099" s="647"/>
      <c r="F1099" s="647"/>
      <c r="G1099" s="647"/>
    </row>
    <row r="1100" spans="3:7">
      <c r="C1100" s="647"/>
      <c r="D1100" s="647"/>
      <c r="E1100" s="647"/>
      <c r="F1100" s="647"/>
      <c r="G1100" s="647"/>
    </row>
    <row r="1101" spans="3:7">
      <c r="C1101" s="647"/>
      <c r="D1101" s="647"/>
      <c r="E1101" s="647"/>
      <c r="F1101" s="647"/>
      <c r="G1101" s="647"/>
    </row>
    <row r="1102" spans="3:7">
      <c r="C1102" s="647"/>
      <c r="D1102" s="647"/>
      <c r="E1102" s="647"/>
      <c r="F1102" s="647"/>
      <c r="G1102" s="647"/>
    </row>
    <row r="1103" spans="3:7">
      <c r="C1103" s="647"/>
      <c r="D1103" s="647"/>
      <c r="E1103" s="647"/>
      <c r="F1103" s="647"/>
      <c r="G1103" s="647"/>
    </row>
    <row r="1104" spans="3:7">
      <c r="C1104" s="647"/>
      <c r="D1104" s="647"/>
      <c r="E1104" s="647"/>
      <c r="F1104" s="647"/>
      <c r="G1104" s="647"/>
    </row>
    <row r="1105" spans="3:7">
      <c r="C1105" s="647"/>
      <c r="D1105" s="647"/>
      <c r="E1105" s="647"/>
      <c r="F1105" s="647"/>
      <c r="G1105" s="647"/>
    </row>
    <row r="1106" spans="3:7">
      <c r="C1106" s="647"/>
      <c r="D1106" s="647"/>
      <c r="E1106" s="647"/>
      <c r="F1106" s="647"/>
      <c r="G1106" s="647"/>
    </row>
    <row r="1107" spans="3:7">
      <c r="C1107" s="647"/>
      <c r="D1107" s="647"/>
      <c r="E1107" s="647"/>
      <c r="F1107" s="647"/>
      <c r="G1107" s="647"/>
    </row>
    <row r="1108" spans="3:7">
      <c r="C1108" s="647"/>
      <c r="D1108" s="647"/>
      <c r="E1108" s="647"/>
      <c r="F1108" s="647"/>
      <c r="G1108" s="647"/>
    </row>
    <row r="1109" spans="3:7">
      <c r="C1109" s="647"/>
      <c r="D1109" s="647"/>
      <c r="E1109" s="647"/>
      <c r="F1109" s="647"/>
      <c r="G1109" s="647"/>
    </row>
    <row r="1110" spans="3:7">
      <c r="C1110" s="647"/>
      <c r="D1110" s="647"/>
      <c r="E1110" s="647"/>
      <c r="F1110" s="647"/>
      <c r="G1110" s="647"/>
    </row>
    <row r="1111" spans="3:7">
      <c r="C1111" s="647"/>
      <c r="D1111" s="647"/>
      <c r="E1111" s="647"/>
      <c r="F1111" s="647"/>
      <c r="G1111" s="647"/>
    </row>
    <row r="1112" spans="3:7">
      <c r="C1112" s="647"/>
      <c r="D1112" s="647"/>
      <c r="E1112" s="647"/>
      <c r="F1112" s="647"/>
      <c r="G1112" s="647"/>
    </row>
    <row r="1113" spans="3:7">
      <c r="C1113" s="647"/>
      <c r="D1113" s="647"/>
      <c r="E1113" s="647"/>
      <c r="F1113" s="647"/>
      <c r="G1113" s="647"/>
    </row>
    <row r="1114" spans="3:7">
      <c r="C1114" s="647"/>
      <c r="D1114" s="647"/>
      <c r="E1114" s="647"/>
      <c r="F1114" s="647"/>
      <c r="G1114" s="647"/>
    </row>
    <row r="1115" spans="3:7">
      <c r="C1115" s="647"/>
      <c r="D1115" s="647"/>
      <c r="E1115" s="647"/>
      <c r="F1115" s="647"/>
      <c r="G1115" s="647"/>
    </row>
    <row r="1116" spans="3:7">
      <c r="C1116" s="647"/>
      <c r="D1116" s="647"/>
      <c r="E1116" s="647"/>
      <c r="F1116" s="647"/>
      <c r="G1116" s="647"/>
    </row>
    <row r="1117" spans="3:7">
      <c r="C1117" s="647"/>
      <c r="D1117" s="647"/>
      <c r="E1117" s="647"/>
      <c r="F1117" s="647"/>
      <c r="G1117" s="647"/>
    </row>
    <row r="1118" spans="3:7">
      <c r="C1118" s="647"/>
      <c r="D1118" s="647"/>
      <c r="E1118" s="647"/>
      <c r="F1118" s="647"/>
      <c r="G1118" s="647"/>
    </row>
    <row r="1119" spans="3:7">
      <c r="C1119" s="647"/>
      <c r="D1119" s="647"/>
      <c r="E1119" s="647"/>
      <c r="F1119" s="647"/>
      <c r="G1119" s="647"/>
    </row>
    <row r="1120" spans="3:7">
      <c r="C1120" s="647"/>
      <c r="D1120" s="647"/>
      <c r="E1120" s="647"/>
      <c r="F1120" s="647"/>
      <c r="G1120" s="647"/>
    </row>
    <row r="1121" spans="3:7">
      <c r="C1121" s="647"/>
      <c r="D1121" s="647"/>
      <c r="E1121" s="647"/>
      <c r="F1121" s="647"/>
      <c r="G1121" s="647"/>
    </row>
    <row r="1122" spans="3:7">
      <c r="C1122" s="647"/>
      <c r="D1122" s="647"/>
      <c r="E1122" s="647"/>
      <c r="F1122" s="647"/>
      <c r="G1122" s="647"/>
    </row>
    <row r="1123" spans="3:7">
      <c r="C1123" s="647"/>
      <c r="D1123" s="647"/>
      <c r="E1123" s="647"/>
      <c r="F1123" s="647"/>
      <c r="G1123" s="647"/>
    </row>
    <row r="1124" spans="3:7">
      <c r="C1124" s="647"/>
      <c r="D1124" s="647"/>
      <c r="E1124" s="647"/>
      <c r="F1124" s="647"/>
      <c r="G1124" s="647"/>
    </row>
    <row r="1125" spans="3:7">
      <c r="C1125" s="647"/>
      <c r="D1125" s="647"/>
      <c r="E1125" s="647"/>
      <c r="F1125" s="647"/>
      <c r="G1125" s="647"/>
    </row>
    <row r="1126" spans="3:7">
      <c r="C1126" s="647"/>
      <c r="D1126" s="647"/>
      <c r="E1126" s="647"/>
      <c r="F1126" s="647"/>
      <c r="G1126" s="647"/>
    </row>
    <row r="1127" spans="3:7">
      <c r="C1127" s="647"/>
      <c r="D1127" s="647"/>
      <c r="E1127" s="647"/>
      <c r="F1127" s="647"/>
      <c r="G1127" s="647"/>
    </row>
    <row r="1128" spans="3:7">
      <c r="C1128" s="647"/>
      <c r="D1128" s="647"/>
      <c r="E1128" s="647"/>
      <c r="F1128" s="647"/>
      <c r="G1128" s="647"/>
    </row>
    <row r="1129" spans="3:7">
      <c r="C1129" s="647"/>
      <c r="D1129" s="647"/>
      <c r="E1129" s="647"/>
      <c r="F1129" s="647"/>
      <c r="G1129" s="647"/>
    </row>
    <row r="1130" spans="3:7">
      <c r="C1130" s="647"/>
      <c r="D1130" s="647"/>
      <c r="E1130" s="647"/>
      <c r="F1130" s="647"/>
      <c r="G1130" s="647"/>
    </row>
    <row r="1131" spans="3:7">
      <c r="C1131" s="647"/>
      <c r="D1131" s="647"/>
      <c r="E1131" s="647"/>
      <c r="F1131" s="647"/>
      <c r="G1131" s="647"/>
    </row>
    <row r="1132" spans="3:7">
      <c r="C1132" s="647"/>
      <c r="D1132" s="647"/>
      <c r="E1132" s="647"/>
      <c r="F1132" s="647"/>
      <c r="G1132" s="647"/>
    </row>
    <row r="1133" spans="3:7">
      <c r="C1133" s="647"/>
      <c r="D1133" s="647"/>
      <c r="E1133" s="647"/>
      <c r="F1133" s="647"/>
      <c r="G1133" s="647"/>
    </row>
    <row r="1134" spans="3:7">
      <c r="C1134" s="647"/>
      <c r="D1134" s="647"/>
      <c r="E1134" s="647"/>
      <c r="F1134" s="647"/>
      <c r="G1134" s="647"/>
    </row>
    <row r="1135" spans="3:7">
      <c r="C1135" s="647"/>
      <c r="D1135" s="647"/>
      <c r="E1135" s="647"/>
      <c r="F1135" s="647"/>
      <c r="G1135" s="647"/>
    </row>
    <row r="1136" spans="3:7">
      <c r="C1136" s="647"/>
      <c r="D1136" s="647"/>
      <c r="E1136" s="647"/>
      <c r="F1136" s="647"/>
      <c r="G1136" s="647"/>
    </row>
    <row r="1137" spans="3:7">
      <c r="C1137" s="647"/>
      <c r="D1137" s="647"/>
      <c r="E1137" s="647"/>
      <c r="F1137" s="647"/>
      <c r="G1137" s="647"/>
    </row>
    <row r="1138" spans="3:7">
      <c r="C1138" s="647"/>
      <c r="D1138" s="647"/>
      <c r="E1138" s="647"/>
      <c r="F1138" s="647"/>
      <c r="G1138" s="647"/>
    </row>
    <row r="1139" spans="3:7">
      <c r="C1139" s="647"/>
      <c r="D1139" s="647"/>
      <c r="E1139" s="647"/>
      <c r="F1139" s="647"/>
      <c r="G1139" s="647"/>
    </row>
    <row r="1140" spans="3:7">
      <c r="C1140" s="647"/>
      <c r="D1140" s="647"/>
      <c r="E1140" s="647"/>
      <c r="F1140" s="647"/>
      <c r="G1140" s="647"/>
    </row>
    <row r="1141" spans="3:7">
      <c r="C1141" s="647"/>
      <c r="D1141" s="647"/>
      <c r="E1141" s="647"/>
      <c r="F1141" s="647"/>
      <c r="G1141" s="647"/>
    </row>
    <row r="1142" spans="3:7">
      <c r="C1142" s="647"/>
      <c r="D1142" s="647"/>
      <c r="E1142" s="647"/>
      <c r="F1142" s="647"/>
      <c r="G1142" s="647"/>
    </row>
    <row r="1143" spans="3:7">
      <c r="C1143" s="647"/>
      <c r="D1143" s="647"/>
      <c r="E1143" s="647"/>
      <c r="F1143" s="647"/>
      <c r="G1143" s="647"/>
    </row>
    <row r="1144" spans="3:7">
      <c r="C1144" s="647"/>
      <c r="D1144" s="647"/>
      <c r="E1144" s="647"/>
      <c r="F1144" s="647"/>
      <c r="G1144" s="647"/>
    </row>
    <row r="1145" spans="3:7">
      <c r="C1145" s="647"/>
      <c r="D1145" s="647"/>
      <c r="E1145" s="647"/>
      <c r="F1145" s="647"/>
      <c r="G1145" s="647"/>
    </row>
    <row r="1146" spans="3:7">
      <c r="C1146" s="647"/>
      <c r="D1146" s="647"/>
      <c r="E1146" s="647"/>
      <c r="F1146" s="647"/>
      <c r="G1146" s="647"/>
    </row>
    <row r="1147" spans="3:7">
      <c r="C1147" s="647"/>
      <c r="D1147" s="647"/>
      <c r="E1147" s="647"/>
      <c r="F1147" s="647"/>
      <c r="G1147" s="647"/>
    </row>
    <row r="1148" spans="3:7">
      <c r="C1148" s="647"/>
      <c r="D1148" s="647"/>
      <c r="E1148" s="647"/>
      <c r="F1148" s="647"/>
      <c r="G1148" s="647"/>
    </row>
    <row r="1149" spans="3:7">
      <c r="C1149" s="647"/>
      <c r="D1149" s="647"/>
      <c r="E1149" s="647"/>
      <c r="F1149" s="647"/>
      <c r="G1149" s="647"/>
    </row>
    <row r="1150" spans="3:7">
      <c r="C1150" s="647"/>
      <c r="D1150" s="647"/>
      <c r="E1150" s="647"/>
      <c r="F1150" s="647"/>
      <c r="G1150" s="647"/>
    </row>
    <row r="1151" spans="3:7">
      <c r="C1151" s="647"/>
      <c r="D1151" s="647"/>
      <c r="E1151" s="647"/>
      <c r="F1151" s="647"/>
      <c r="G1151" s="647"/>
    </row>
    <row r="1152" spans="3:7">
      <c r="C1152" s="647"/>
      <c r="D1152" s="647"/>
      <c r="E1152" s="647"/>
      <c r="F1152" s="647"/>
      <c r="G1152" s="647"/>
    </row>
    <row r="1153" spans="3:7">
      <c r="C1153" s="647"/>
      <c r="D1153" s="647"/>
      <c r="E1153" s="647"/>
      <c r="F1153" s="647"/>
      <c r="G1153" s="647"/>
    </row>
    <row r="1154" spans="3:7">
      <c r="C1154" s="647"/>
      <c r="D1154" s="647"/>
      <c r="E1154" s="647"/>
      <c r="F1154" s="647"/>
      <c r="G1154" s="647"/>
    </row>
    <row r="1155" spans="3:7">
      <c r="C1155" s="647"/>
      <c r="D1155" s="647"/>
      <c r="E1155" s="647"/>
      <c r="F1155" s="647"/>
      <c r="G1155" s="647"/>
    </row>
    <row r="1156" spans="3:7">
      <c r="C1156" s="647"/>
      <c r="D1156" s="647"/>
      <c r="E1156" s="647"/>
      <c r="F1156" s="647"/>
      <c r="G1156" s="647"/>
    </row>
    <row r="1157" spans="3:7">
      <c r="C1157" s="647"/>
      <c r="D1157" s="647"/>
      <c r="E1157" s="647"/>
      <c r="F1157" s="647"/>
      <c r="G1157" s="647"/>
    </row>
    <row r="1158" spans="3:7">
      <c r="C1158" s="647"/>
      <c r="D1158" s="647"/>
      <c r="E1158" s="647"/>
      <c r="F1158" s="647"/>
      <c r="G1158" s="647"/>
    </row>
    <row r="1159" spans="3:7">
      <c r="C1159" s="647"/>
      <c r="D1159" s="647"/>
      <c r="E1159" s="647"/>
      <c r="F1159" s="647"/>
      <c r="G1159" s="647"/>
    </row>
    <row r="1160" spans="3:7">
      <c r="C1160" s="647"/>
      <c r="D1160" s="647"/>
      <c r="E1160" s="647"/>
      <c r="F1160" s="647"/>
      <c r="G1160" s="647"/>
    </row>
    <row r="1161" spans="3:7">
      <c r="C1161" s="647"/>
      <c r="D1161" s="647"/>
      <c r="E1161" s="647"/>
      <c r="F1161" s="647"/>
      <c r="G1161" s="647"/>
    </row>
    <row r="1162" spans="3:7">
      <c r="C1162" s="647"/>
      <c r="D1162" s="647"/>
      <c r="E1162" s="647"/>
      <c r="F1162" s="647"/>
      <c r="G1162" s="647"/>
    </row>
    <row r="1163" spans="3:7">
      <c r="C1163" s="647"/>
      <c r="D1163" s="647"/>
      <c r="E1163" s="647"/>
      <c r="F1163" s="647"/>
      <c r="G1163" s="647"/>
    </row>
    <row r="1164" spans="3:7">
      <c r="C1164" s="647"/>
      <c r="D1164" s="647"/>
      <c r="E1164" s="647"/>
      <c r="F1164" s="647"/>
      <c r="G1164" s="647"/>
    </row>
    <row r="1165" spans="3:7">
      <c r="C1165" s="647"/>
      <c r="D1165" s="647"/>
      <c r="E1165" s="647"/>
      <c r="F1165" s="647"/>
      <c r="G1165" s="647"/>
    </row>
    <row r="1166" spans="3:7">
      <c r="C1166" s="647"/>
      <c r="D1166" s="647"/>
      <c r="E1166" s="647"/>
      <c r="F1166" s="647"/>
      <c r="G1166" s="647"/>
    </row>
    <row r="1167" spans="3:7">
      <c r="C1167" s="647"/>
      <c r="D1167" s="647"/>
      <c r="E1167" s="647"/>
      <c r="F1167" s="647"/>
      <c r="G1167" s="647"/>
    </row>
    <row r="1168" spans="3:7">
      <c r="C1168" s="647"/>
      <c r="D1168" s="647"/>
      <c r="E1168" s="647"/>
      <c r="F1168" s="647"/>
      <c r="G1168" s="647"/>
    </row>
    <row r="1169" spans="3:7">
      <c r="C1169" s="647"/>
      <c r="D1169" s="647"/>
      <c r="E1169" s="647"/>
      <c r="F1169" s="647"/>
      <c r="G1169" s="647"/>
    </row>
    <row r="1170" spans="3:7">
      <c r="C1170" s="647"/>
      <c r="D1170" s="647"/>
      <c r="E1170" s="647"/>
      <c r="F1170" s="647"/>
      <c r="G1170" s="647"/>
    </row>
    <row r="1171" spans="3:7">
      <c r="C1171" s="647"/>
      <c r="D1171" s="647"/>
      <c r="E1171" s="647"/>
      <c r="F1171" s="647"/>
      <c r="G1171" s="647"/>
    </row>
    <row r="1172" spans="3:7">
      <c r="C1172" s="647"/>
      <c r="D1172" s="647"/>
      <c r="E1172" s="647"/>
      <c r="F1172" s="647"/>
      <c r="G1172" s="647"/>
    </row>
    <row r="1173" spans="3:7">
      <c r="C1173" s="647"/>
      <c r="D1173" s="647"/>
      <c r="E1173" s="647"/>
      <c r="F1173" s="647"/>
      <c r="G1173" s="647"/>
    </row>
    <row r="1174" spans="3:7">
      <c r="C1174" s="647"/>
      <c r="D1174" s="647"/>
      <c r="E1174" s="647"/>
      <c r="F1174" s="647"/>
      <c r="G1174" s="647"/>
    </row>
    <row r="1175" spans="3:7">
      <c r="C1175" s="647"/>
      <c r="D1175" s="647"/>
      <c r="E1175" s="647"/>
      <c r="F1175" s="647"/>
      <c r="G1175" s="647"/>
    </row>
    <row r="1176" spans="3:7">
      <c r="C1176" s="647"/>
      <c r="D1176" s="647"/>
      <c r="E1176" s="647"/>
      <c r="F1176" s="647"/>
      <c r="G1176" s="647"/>
    </row>
    <row r="1177" spans="3:7">
      <c r="C1177" s="647"/>
      <c r="D1177" s="647"/>
      <c r="E1177" s="647"/>
      <c r="F1177" s="647"/>
      <c r="G1177" s="647"/>
    </row>
    <row r="1178" spans="3:7">
      <c r="C1178" s="647"/>
      <c r="D1178" s="647"/>
      <c r="E1178" s="647"/>
      <c r="F1178" s="647"/>
      <c r="G1178" s="647"/>
    </row>
    <row r="1179" spans="3:7">
      <c r="C1179" s="647"/>
      <c r="D1179" s="647"/>
      <c r="E1179" s="647"/>
      <c r="F1179" s="647"/>
      <c r="G1179" s="647"/>
    </row>
    <row r="1180" spans="3:7">
      <c r="C1180" s="647"/>
      <c r="D1180" s="647"/>
      <c r="E1180" s="647"/>
      <c r="F1180" s="647"/>
      <c r="G1180" s="647"/>
    </row>
    <row r="1181" spans="3:7">
      <c r="C1181" s="647"/>
      <c r="D1181" s="647"/>
      <c r="E1181" s="647"/>
      <c r="F1181" s="647"/>
      <c r="G1181" s="647"/>
    </row>
    <row r="1182" spans="3:7">
      <c r="C1182" s="647"/>
      <c r="D1182" s="647"/>
      <c r="E1182" s="647"/>
      <c r="F1182" s="647"/>
      <c r="G1182" s="647"/>
    </row>
    <row r="1183" spans="3:7">
      <c r="C1183" s="647"/>
      <c r="D1183" s="647"/>
      <c r="E1183" s="647"/>
      <c r="F1183" s="647"/>
      <c r="G1183" s="647"/>
    </row>
    <row r="1184" spans="3:7">
      <c r="C1184" s="647"/>
      <c r="D1184" s="647"/>
      <c r="E1184" s="647"/>
      <c r="F1184" s="647"/>
      <c r="G1184" s="647"/>
    </row>
    <row r="1185" spans="3:7">
      <c r="C1185" s="647"/>
      <c r="D1185" s="647"/>
      <c r="E1185" s="647"/>
      <c r="F1185" s="647"/>
      <c r="G1185" s="647"/>
    </row>
    <row r="1186" spans="3:7">
      <c r="C1186" s="647"/>
      <c r="D1186" s="647"/>
      <c r="E1186" s="647"/>
      <c r="F1186" s="647"/>
      <c r="G1186" s="647"/>
    </row>
    <row r="1187" spans="3:7">
      <c r="C1187" s="647"/>
      <c r="D1187" s="647"/>
      <c r="E1187" s="647"/>
      <c r="F1187" s="647"/>
      <c r="G1187" s="647"/>
    </row>
    <row r="1188" spans="3:7">
      <c r="C1188" s="647"/>
      <c r="D1188" s="647"/>
      <c r="E1188" s="647"/>
      <c r="F1188" s="647"/>
      <c r="G1188" s="647"/>
    </row>
    <row r="1189" spans="3:7">
      <c r="C1189" s="647"/>
      <c r="D1189" s="647"/>
      <c r="E1189" s="647"/>
      <c r="F1189" s="647"/>
      <c r="G1189" s="647"/>
    </row>
    <row r="1190" spans="3:7">
      <c r="C1190" s="647"/>
      <c r="D1190" s="647"/>
      <c r="E1190" s="647"/>
      <c r="F1190" s="647"/>
      <c r="G1190" s="647"/>
    </row>
    <row r="1191" spans="3:7">
      <c r="C1191" s="647"/>
      <c r="D1191" s="647"/>
      <c r="E1191" s="647"/>
      <c r="F1191" s="647"/>
      <c r="G1191" s="647"/>
    </row>
    <row r="1192" spans="3:7">
      <c r="C1192" s="647"/>
      <c r="D1192" s="647"/>
      <c r="E1192" s="647"/>
      <c r="F1192" s="647"/>
      <c r="G1192" s="647"/>
    </row>
    <row r="1193" spans="3:7">
      <c r="C1193" s="647"/>
      <c r="D1193" s="647"/>
      <c r="E1193" s="647"/>
      <c r="F1193" s="647"/>
      <c r="G1193" s="647"/>
    </row>
    <row r="1194" spans="3:7">
      <c r="C1194" s="647"/>
      <c r="D1194" s="647"/>
      <c r="E1194" s="647"/>
      <c r="F1194" s="647"/>
      <c r="G1194" s="647"/>
    </row>
    <row r="1195" spans="3:7">
      <c r="C1195" s="647"/>
      <c r="D1195" s="647"/>
      <c r="E1195" s="647"/>
      <c r="F1195" s="647"/>
      <c r="G1195" s="647"/>
    </row>
    <row r="1196" spans="3:7">
      <c r="C1196" s="647"/>
      <c r="D1196" s="647"/>
      <c r="E1196" s="647"/>
      <c r="F1196" s="647"/>
      <c r="G1196" s="647"/>
    </row>
    <row r="1197" spans="3:7">
      <c r="C1197" s="647"/>
      <c r="D1197" s="647"/>
      <c r="E1197" s="647"/>
      <c r="F1197" s="647"/>
      <c r="G1197" s="647"/>
    </row>
    <row r="1198" spans="3:7">
      <c r="C1198" s="647"/>
      <c r="D1198" s="647"/>
      <c r="E1198" s="647"/>
      <c r="F1198" s="647"/>
      <c r="G1198" s="647"/>
    </row>
    <row r="1199" spans="3:7">
      <c r="C1199" s="647"/>
      <c r="D1199" s="647"/>
      <c r="E1199" s="647"/>
      <c r="F1199" s="647"/>
      <c r="G1199" s="647"/>
    </row>
    <row r="1200" spans="3:7">
      <c r="C1200" s="647"/>
      <c r="D1200" s="647"/>
      <c r="E1200" s="647"/>
      <c r="F1200" s="647"/>
      <c r="G1200" s="647"/>
    </row>
    <row r="1201" spans="3:7">
      <c r="C1201" s="647"/>
      <c r="D1201" s="647"/>
      <c r="E1201" s="647"/>
      <c r="F1201" s="647"/>
      <c r="G1201" s="647"/>
    </row>
    <row r="1202" spans="3:7">
      <c r="C1202" s="647"/>
      <c r="D1202" s="647"/>
      <c r="E1202" s="647"/>
      <c r="F1202" s="647"/>
      <c r="G1202" s="647"/>
    </row>
    <row r="1203" spans="3:7">
      <c r="C1203" s="647"/>
      <c r="D1203" s="647"/>
      <c r="E1203" s="647"/>
      <c r="F1203" s="647"/>
      <c r="G1203" s="647"/>
    </row>
    <row r="1204" spans="3:7">
      <c r="C1204" s="647"/>
      <c r="D1204" s="647"/>
      <c r="E1204" s="647"/>
      <c r="F1204" s="647"/>
      <c r="G1204" s="647"/>
    </row>
    <row r="1205" spans="3:7">
      <c r="C1205" s="647"/>
      <c r="D1205" s="647"/>
      <c r="E1205" s="647"/>
      <c r="F1205" s="647"/>
      <c r="G1205" s="647"/>
    </row>
    <row r="1206" spans="3:7">
      <c r="C1206" s="647"/>
      <c r="D1206" s="647"/>
      <c r="E1206" s="647"/>
      <c r="F1206" s="647"/>
      <c r="G1206" s="647"/>
    </row>
    <row r="1207" spans="3:7">
      <c r="C1207" s="647"/>
      <c r="D1207" s="647"/>
      <c r="E1207" s="647"/>
      <c r="F1207" s="647"/>
      <c r="G1207" s="647"/>
    </row>
    <row r="1208" spans="3:7">
      <c r="C1208" s="647"/>
      <c r="D1208" s="647"/>
      <c r="E1208" s="647"/>
      <c r="F1208" s="647"/>
      <c r="G1208" s="647"/>
    </row>
    <row r="1209" spans="3:7">
      <c r="C1209" s="647"/>
      <c r="D1209" s="647"/>
      <c r="E1209" s="647"/>
      <c r="F1209" s="647"/>
      <c r="G1209" s="647"/>
    </row>
    <row r="1210" spans="3:7">
      <c r="C1210" s="647"/>
      <c r="D1210" s="647"/>
      <c r="E1210" s="647"/>
      <c r="F1210" s="647"/>
      <c r="G1210" s="647"/>
    </row>
    <row r="1211" spans="3:7">
      <c r="C1211" s="647"/>
      <c r="D1211" s="647"/>
      <c r="E1211" s="647"/>
      <c r="F1211" s="647"/>
      <c r="G1211" s="647"/>
    </row>
    <row r="1212" spans="3:7">
      <c r="C1212" s="647"/>
      <c r="D1212" s="647"/>
      <c r="E1212" s="647"/>
      <c r="F1212" s="647"/>
      <c r="G1212" s="647"/>
    </row>
    <row r="1213" spans="3:7">
      <c r="C1213" s="647"/>
      <c r="D1213" s="647"/>
      <c r="E1213" s="647"/>
      <c r="F1213" s="647"/>
      <c r="G1213" s="647"/>
    </row>
    <row r="1214" spans="3:7">
      <c r="C1214" s="647"/>
      <c r="D1214" s="647"/>
      <c r="E1214" s="647"/>
      <c r="F1214" s="647"/>
      <c r="G1214" s="647"/>
    </row>
    <row r="1215" spans="3:7">
      <c r="C1215" s="647"/>
      <c r="D1215" s="647"/>
      <c r="E1215" s="647"/>
      <c r="F1215" s="647"/>
      <c r="G1215" s="647"/>
    </row>
    <row r="1216" spans="3:7">
      <c r="C1216" s="647"/>
      <c r="D1216" s="647"/>
      <c r="E1216" s="647"/>
      <c r="F1216" s="647"/>
      <c r="G1216" s="647"/>
    </row>
    <row r="1217" spans="3:7">
      <c r="C1217" s="647"/>
      <c r="D1217" s="647"/>
      <c r="E1217" s="647"/>
      <c r="F1217" s="647"/>
      <c r="G1217" s="647"/>
    </row>
    <row r="1218" spans="3:7">
      <c r="C1218" s="647"/>
      <c r="D1218" s="647"/>
      <c r="E1218" s="647"/>
      <c r="F1218" s="647"/>
      <c r="G1218" s="647"/>
    </row>
    <row r="1219" spans="3:7">
      <c r="C1219" s="647"/>
      <c r="D1219" s="647"/>
      <c r="E1219" s="647"/>
      <c r="F1219" s="647"/>
      <c r="G1219" s="647"/>
    </row>
    <row r="1220" spans="3:7">
      <c r="C1220" s="647"/>
      <c r="D1220" s="647"/>
      <c r="E1220" s="647"/>
      <c r="F1220" s="647"/>
      <c r="G1220" s="647"/>
    </row>
    <row r="1221" spans="3:7">
      <c r="C1221" s="647"/>
      <c r="D1221" s="647"/>
      <c r="E1221" s="647"/>
      <c r="F1221" s="647"/>
      <c r="G1221" s="647"/>
    </row>
    <row r="1222" spans="3:7">
      <c r="C1222" s="647"/>
      <c r="D1222" s="647"/>
      <c r="E1222" s="647"/>
      <c r="F1222" s="647"/>
      <c r="G1222" s="647"/>
    </row>
    <row r="1223" spans="3:7">
      <c r="C1223" s="647"/>
      <c r="D1223" s="647"/>
      <c r="E1223" s="647"/>
      <c r="F1223" s="647"/>
      <c r="G1223" s="647"/>
    </row>
    <row r="1224" spans="3:7">
      <c r="C1224" s="647"/>
      <c r="D1224" s="647"/>
      <c r="E1224" s="647"/>
      <c r="F1224" s="647"/>
      <c r="G1224" s="647"/>
    </row>
    <row r="1225" spans="3:7">
      <c r="C1225" s="647"/>
      <c r="D1225" s="647"/>
      <c r="E1225" s="647"/>
      <c r="F1225" s="647"/>
      <c r="G1225" s="647"/>
    </row>
    <row r="1226" spans="3:7">
      <c r="C1226" s="647"/>
      <c r="D1226" s="647"/>
      <c r="E1226" s="647"/>
      <c r="F1226" s="647"/>
      <c r="G1226" s="647"/>
    </row>
    <row r="1227" spans="3:7">
      <c r="C1227" s="647"/>
      <c r="D1227" s="647"/>
      <c r="E1227" s="647"/>
      <c r="F1227" s="647"/>
      <c r="G1227" s="647"/>
    </row>
    <row r="1228" spans="3:7">
      <c r="C1228" s="647"/>
      <c r="D1228" s="647"/>
      <c r="E1228" s="647"/>
      <c r="F1228" s="647"/>
      <c r="G1228" s="647"/>
    </row>
    <row r="1229" spans="3:7">
      <c r="C1229" s="647"/>
      <c r="D1229" s="647"/>
      <c r="E1229" s="647"/>
      <c r="F1229" s="647"/>
      <c r="G1229" s="647"/>
    </row>
    <row r="1230" spans="3:7">
      <c r="C1230" s="647"/>
      <c r="D1230" s="647"/>
      <c r="E1230" s="647"/>
      <c r="F1230" s="647"/>
      <c r="G1230" s="647"/>
    </row>
    <row r="1231" spans="3:7">
      <c r="C1231" s="647"/>
      <c r="D1231" s="647"/>
      <c r="E1231" s="647"/>
      <c r="F1231" s="647"/>
      <c r="G1231" s="647"/>
    </row>
    <row r="1232" spans="3:7">
      <c r="C1232" s="647"/>
      <c r="D1232" s="647"/>
      <c r="E1232" s="647"/>
      <c r="F1232" s="647"/>
      <c r="G1232" s="647"/>
    </row>
    <row r="1233" spans="3:7">
      <c r="C1233" s="647"/>
      <c r="D1233" s="647"/>
      <c r="E1233" s="647"/>
      <c r="F1233" s="647"/>
      <c r="G1233" s="647"/>
    </row>
    <row r="1234" spans="3:7">
      <c r="C1234" s="647"/>
      <c r="D1234" s="647"/>
      <c r="E1234" s="647"/>
      <c r="F1234" s="647"/>
      <c r="G1234" s="647"/>
    </row>
    <row r="1235" spans="3:7">
      <c r="C1235" s="647"/>
      <c r="D1235" s="647"/>
      <c r="E1235" s="647"/>
      <c r="F1235" s="647"/>
      <c r="G1235" s="647"/>
    </row>
    <row r="1236" spans="3:7">
      <c r="C1236" s="647"/>
      <c r="D1236" s="647"/>
      <c r="E1236" s="647"/>
      <c r="F1236" s="647"/>
      <c r="G1236" s="647"/>
    </row>
    <row r="1237" spans="3:7">
      <c r="C1237" s="647"/>
      <c r="D1237" s="647"/>
      <c r="E1237" s="647"/>
      <c r="F1237" s="647"/>
      <c r="G1237" s="647"/>
    </row>
    <row r="1238" spans="3:7">
      <c r="C1238" s="647"/>
      <c r="D1238" s="647"/>
      <c r="E1238" s="647"/>
      <c r="F1238" s="647"/>
      <c r="G1238" s="647"/>
    </row>
    <row r="1239" spans="3:7">
      <c r="C1239" s="647"/>
      <c r="D1239" s="647"/>
      <c r="E1239" s="647"/>
      <c r="F1239" s="647"/>
      <c r="G1239" s="647"/>
    </row>
    <row r="1240" spans="3:7">
      <c r="C1240" s="647"/>
      <c r="D1240" s="647"/>
      <c r="E1240" s="647"/>
      <c r="F1240" s="647"/>
      <c r="G1240" s="647"/>
    </row>
    <row r="1241" spans="3:7">
      <c r="C1241" s="647"/>
      <c r="D1241" s="647"/>
      <c r="E1241" s="647"/>
      <c r="F1241" s="647"/>
      <c r="G1241" s="647"/>
    </row>
    <row r="1242" spans="3:7">
      <c r="C1242" s="647"/>
      <c r="D1242" s="647"/>
      <c r="E1242" s="647"/>
      <c r="F1242" s="647"/>
      <c r="G1242" s="647"/>
    </row>
    <row r="1243" spans="3:7">
      <c r="C1243" s="647"/>
      <c r="D1243" s="647"/>
      <c r="E1243" s="647"/>
      <c r="F1243" s="647"/>
      <c r="G1243" s="647"/>
    </row>
    <row r="1244" spans="3:7">
      <c r="C1244" s="647"/>
      <c r="D1244" s="647"/>
      <c r="E1244" s="647"/>
      <c r="F1244" s="647"/>
      <c r="G1244" s="647"/>
    </row>
    <row r="1245" spans="3:7">
      <c r="C1245" s="647"/>
      <c r="D1245" s="647"/>
      <c r="E1245" s="647"/>
      <c r="F1245" s="647"/>
      <c r="G1245" s="647"/>
    </row>
    <row r="1246" spans="3:7">
      <c r="C1246" s="647"/>
      <c r="D1246" s="647"/>
      <c r="E1246" s="647"/>
      <c r="F1246" s="647"/>
      <c r="G1246" s="647"/>
    </row>
    <row r="1247" spans="3:7">
      <c r="C1247" s="647"/>
      <c r="D1247" s="647"/>
      <c r="E1247" s="647"/>
      <c r="F1247" s="647"/>
      <c r="G1247" s="647"/>
    </row>
    <row r="1248" spans="3:7">
      <c r="C1248" s="647"/>
      <c r="D1248" s="647"/>
      <c r="E1248" s="647"/>
      <c r="F1248" s="647"/>
      <c r="G1248" s="647"/>
    </row>
    <row r="1249" spans="3:7">
      <c r="C1249" s="647"/>
      <c r="D1249" s="647"/>
      <c r="E1249" s="647"/>
      <c r="F1249" s="647"/>
      <c r="G1249" s="647"/>
    </row>
    <row r="1250" spans="3:7">
      <c r="C1250" s="647"/>
      <c r="D1250" s="647"/>
      <c r="E1250" s="647"/>
      <c r="F1250" s="647"/>
      <c r="G1250" s="647"/>
    </row>
    <row r="1251" spans="3:7">
      <c r="C1251" s="647"/>
      <c r="D1251" s="647"/>
      <c r="E1251" s="647"/>
      <c r="F1251" s="647"/>
      <c r="G1251" s="647"/>
    </row>
    <row r="1252" spans="3:7">
      <c r="C1252" s="647"/>
      <c r="D1252" s="647"/>
      <c r="E1252" s="647"/>
      <c r="F1252" s="647"/>
      <c r="G1252" s="647"/>
    </row>
    <row r="1253" spans="3:7">
      <c r="C1253" s="647"/>
      <c r="D1253" s="647"/>
      <c r="E1253" s="647"/>
      <c r="F1253" s="647"/>
      <c r="G1253" s="647"/>
    </row>
    <row r="1254" spans="3:7">
      <c r="C1254" s="647"/>
      <c r="D1254" s="647"/>
      <c r="E1254" s="647"/>
      <c r="F1254" s="647"/>
      <c r="G1254" s="647"/>
    </row>
    <row r="1255" spans="3:7">
      <c r="C1255" s="647"/>
      <c r="D1255" s="647"/>
      <c r="E1255" s="647"/>
      <c r="F1255" s="647"/>
      <c r="G1255" s="647"/>
    </row>
    <row r="1256" spans="3:7">
      <c r="C1256" s="647"/>
      <c r="D1256" s="647"/>
      <c r="E1256" s="647"/>
      <c r="F1256" s="647"/>
      <c r="G1256" s="647"/>
    </row>
    <row r="1257" spans="3:7">
      <c r="C1257" s="647"/>
      <c r="D1257" s="647"/>
      <c r="E1257" s="647"/>
      <c r="F1257" s="647"/>
      <c r="G1257" s="647"/>
    </row>
    <row r="1258" spans="3:7">
      <c r="C1258" s="647"/>
      <c r="D1258" s="647"/>
      <c r="E1258" s="647"/>
      <c r="F1258" s="647"/>
      <c r="G1258" s="647"/>
    </row>
    <row r="1259" spans="3:7">
      <c r="C1259" s="647"/>
      <c r="D1259" s="647"/>
      <c r="E1259" s="647"/>
      <c r="F1259" s="647"/>
      <c r="G1259" s="647"/>
    </row>
    <row r="1260" spans="3:7">
      <c r="C1260" s="647"/>
      <c r="D1260" s="647"/>
      <c r="E1260" s="647"/>
      <c r="F1260" s="647"/>
      <c r="G1260" s="647"/>
    </row>
    <row r="1261" spans="3:7">
      <c r="C1261" s="647"/>
      <c r="D1261" s="647"/>
      <c r="E1261" s="647"/>
      <c r="F1261" s="647"/>
      <c r="G1261" s="647"/>
    </row>
    <row r="1262" spans="3:7">
      <c r="C1262" s="647"/>
      <c r="D1262" s="647"/>
      <c r="E1262" s="647"/>
      <c r="F1262" s="647"/>
      <c r="G1262" s="647"/>
    </row>
    <row r="1263" spans="3:7">
      <c r="C1263" s="647"/>
      <c r="D1263" s="647"/>
      <c r="E1263" s="647"/>
      <c r="F1263" s="647"/>
      <c r="G1263" s="647"/>
    </row>
    <row r="1264" spans="3:7">
      <c r="C1264" s="647"/>
      <c r="D1264" s="647"/>
      <c r="E1264" s="647"/>
      <c r="F1264" s="647"/>
      <c r="G1264" s="647"/>
    </row>
    <row r="1265" spans="3:7">
      <c r="C1265" s="647"/>
      <c r="D1265" s="647"/>
      <c r="E1265" s="647"/>
      <c r="F1265" s="647"/>
      <c r="G1265" s="647"/>
    </row>
    <row r="1266" spans="3:7">
      <c r="C1266" s="647"/>
      <c r="D1266" s="647"/>
      <c r="E1266" s="647"/>
      <c r="F1266" s="647"/>
      <c r="G1266" s="647"/>
    </row>
    <row r="1267" spans="3:7">
      <c r="C1267" s="647"/>
      <c r="D1267" s="647"/>
      <c r="E1267" s="647"/>
      <c r="F1267" s="647"/>
      <c r="G1267" s="647"/>
    </row>
    <row r="1268" spans="3:7">
      <c r="C1268" s="647"/>
      <c r="D1268" s="647"/>
      <c r="E1268" s="647"/>
      <c r="F1268" s="647"/>
      <c r="G1268" s="647"/>
    </row>
    <row r="1269" spans="3:7">
      <c r="C1269" s="647"/>
      <c r="D1269" s="647"/>
      <c r="E1269" s="647"/>
      <c r="F1269" s="647"/>
      <c r="G1269" s="647"/>
    </row>
    <row r="1270" spans="3:7">
      <c r="C1270" s="647"/>
      <c r="D1270" s="647"/>
      <c r="E1270" s="647"/>
      <c r="F1270" s="647"/>
      <c r="G1270" s="647"/>
    </row>
    <row r="1271" spans="3:7">
      <c r="C1271" s="647"/>
      <c r="D1271" s="647"/>
      <c r="E1271" s="647"/>
      <c r="F1271" s="647"/>
      <c r="G1271" s="647"/>
    </row>
    <row r="1272" spans="3:7">
      <c r="C1272" s="647"/>
      <c r="D1272" s="647"/>
      <c r="E1272" s="647"/>
      <c r="F1272" s="647"/>
      <c r="G1272" s="647"/>
    </row>
    <row r="1273" spans="3:7">
      <c r="C1273" s="647"/>
      <c r="D1273" s="647"/>
      <c r="E1273" s="647"/>
      <c r="F1273" s="647"/>
      <c r="G1273" s="647"/>
    </row>
    <row r="1274" spans="3:7">
      <c r="C1274" s="647"/>
      <c r="D1274" s="647"/>
      <c r="E1274" s="647"/>
      <c r="F1274" s="647"/>
      <c r="G1274" s="647"/>
    </row>
    <row r="1275" spans="3:7">
      <c r="C1275" s="647"/>
      <c r="D1275" s="647"/>
      <c r="E1275" s="647"/>
      <c r="F1275" s="647"/>
      <c r="G1275" s="647"/>
    </row>
    <row r="1276" spans="3:7">
      <c r="C1276" s="647"/>
      <c r="D1276" s="647"/>
      <c r="E1276" s="647"/>
      <c r="F1276" s="647"/>
      <c r="G1276" s="647"/>
    </row>
    <row r="1277" spans="3:7">
      <c r="C1277" s="647"/>
      <c r="D1277" s="647"/>
      <c r="E1277" s="647"/>
      <c r="F1277" s="647"/>
      <c r="G1277" s="647"/>
    </row>
    <row r="1278" spans="3:7">
      <c r="C1278" s="647"/>
      <c r="D1278" s="647"/>
      <c r="E1278" s="647"/>
      <c r="F1278" s="647"/>
      <c r="G1278" s="647"/>
    </row>
    <row r="1279" spans="3:7">
      <c r="C1279" s="647"/>
      <c r="D1279" s="647"/>
      <c r="E1279" s="647"/>
      <c r="F1279" s="647"/>
      <c r="G1279" s="647"/>
    </row>
    <row r="1280" spans="3:7">
      <c r="C1280" s="647"/>
      <c r="D1280" s="647"/>
      <c r="E1280" s="647"/>
      <c r="F1280" s="647"/>
      <c r="G1280" s="647"/>
    </row>
    <row r="1281" spans="3:7">
      <c r="C1281" s="647"/>
      <c r="D1281" s="647"/>
      <c r="E1281" s="647"/>
      <c r="F1281" s="647"/>
      <c r="G1281" s="647"/>
    </row>
    <row r="1282" spans="3:7">
      <c r="C1282" s="647"/>
      <c r="D1282" s="647"/>
      <c r="E1282" s="647"/>
      <c r="F1282" s="647"/>
      <c r="G1282" s="647"/>
    </row>
    <row r="1283" spans="3:7">
      <c r="C1283" s="647"/>
      <c r="D1283" s="647"/>
      <c r="E1283" s="647"/>
      <c r="F1283" s="647"/>
      <c r="G1283" s="647"/>
    </row>
    <row r="1284" spans="3:7">
      <c r="C1284" s="647"/>
      <c r="D1284" s="647"/>
      <c r="E1284" s="647"/>
      <c r="F1284" s="647"/>
      <c r="G1284" s="647"/>
    </row>
    <row r="1285" spans="3:7">
      <c r="C1285" s="647"/>
      <c r="D1285" s="647"/>
      <c r="E1285" s="647"/>
      <c r="F1285" s="647"/>
      <c r="G1285" s="647"/>
    </row>
    <row r="1286" spans="3:7">
      <c r="C1286" s="647"/>
      <c r="D1286" s="647"/>
      <c r="E1286" s="647"/>
      <c r="F1286" s="647"/>
      <c r="G1286" s="647"/>
    </row>
    <row r="1287" spans="3:7">
      <c r="C1287" s="647"/>
      <c r="D1287" s="647"/>
      <c r="E1287" s="647"/>
      <c r="F1287" s="647"/>
      <c r="G1287" s="647"/>
    </row>
    <row r="1288" spans="3:7">
      <c r="C1288" s="647"/>
      <c r="D1288" s="647"/>
      <c r="E1288" s="647"/>
      <c r="F1288" s="647"/>
      <c r="G1288" s="647"/>
    </row>
    <row r="1289" spans="3:7">
      <c r="C1289" s="647"/>
      <c r="D1289" s="647"/>
      <c r="E1289" s="647"/>
      <c r="F1289" s="647"/>
      <c r="G1289" s="647"/>
    </row>
    <row r="1290" spans="3:7">
      <c r="C1290" s="647"/>
      <c r="D1290" s="647"/>
      <c r="E1290" s="647"/>
      <c r="F1290" s="647"/>
      <c r="G1290" s="647"/>
    </row>
    <row r="1291" spans="3:7">
      <c r="C1291" s="647"/>
      <c r="D1291" s="647"/>
      <c r="E1291" s="647"/>
      <c r="F1291" s="647"/>
      <c r="G1291" s="647"/>
    </row>
    <row r="1292" spans="3:7">
      <c r="C1292" s="647"/>
      <c r="D1292" s="647"/>
      <c r="E1292" s="647"/>
      <c r="F1292" s="647"/>
      <c r="G1292" s="647"/>
    </row>
    <row r="1293" spans="3:7">
      <c r="C1293" s="647"/>
      <c r="D1293" s="647"/>
      <c r="E1293" s="647"/>
      <c r="F1293" s="647"/>
      <c r="G1293" s="647"/>
    </row>
    <row r="1294" spans="3:7">
      <c r="C1294" s="647"/>
      <c r="D1294" s="647"/>
      <c r="E1294" s="647"/>
      <c r="F1294" s="647"/>
      <c r="G1294" s="647"/>
    </row>
    <row r="1295" spans="3:7">
      <c r="C1295" s="647"/>
      <c r="D1295" s="647"/>
      <c r="E1295" s="647"/>
      <c r="F1295" s="647"/>
      <c r="G1295" s="647"/>
    </row>
    <row r="1296" spans="3:7">
      <c r="C1296" s="647"/>
      <c r="D1296" s="647"/>
      <c r="E1296" s="647"/>
      <c r="F1296" s="647"/>
      <c r="G1296" s="647"/>
    </row>
    <row r="1297" spans="3:7">
      <c r="C1297" s="647"/>
      <c r="D1297" s="647"/>
      <c r="E1297" s="647"/>
      <c r="F1297" s="647"/>
      <c r="G1297" s="647"/>
    </row>
    <row r="1298" spans="3:7">
      <c r="C1298" s="647"/>
      <c r="D1298" s="647"/>
      <c r="E1298" s="647"/>
      <c r="F1298" s="647"/>
      <c r="G1298" s="647"/>
    </row>
    <row r="1299" spans="3:7">
      <c r="C1299" s="647"/>
      <c r="D1299" s="647"/>
      <c r="E1299" s="647"/>
      <c r="F1299" s="647"/>
      <c r="G1299" s="647"/>
    </row>
    <row r="1300" spans="3:7">
      <c r="C1300" s="647"/>
      <c r="D1300" s="647"/>
      <c r="E1300" s="647"/>
      <c r="F1300" s="647"/>
      <c r="G1300" s="647"/>
    </row>
    <row r="1301" spans="3:7">
      <c r="C1301" s="647"/>
      <c r="D1301" s="647"/>
      <c r="E1301" s="647"/>
      <c r="F1301" s="647"/>
      <c r="G1301" s="647"/>
    </row>
    <row r="1302" spans="3:7">
      <c r="C1302" s="647"/>
      <c r="D1302" s="647"/>
      <c r="E1302" s="647"/>
      <c r="F1302" s="647"/>
      <c r="G1302" s="647"/>
    </row>
    <row r="1303" spans="3:7">
      <c r="C1303" s="647"/>
      <c r="D1303" s="647"/>
      <c r="E1303" s="647"/>
      <c r="F1303" s="647"/>
      <c r="G1303" s="647"/>
    </row>
    <row r="1304" spans="3:7">
      <c r="C1304" s="647"/>
      <c r="D1304" s="647"/>
      <c r="E1304" s="647"/>
      <c r="F1304" s="647"/>
      <c r="G1304" s="647"/>
    </row>
    <row r="1305" spans="3:7">
      <c r="C1305" s="647"/>
      <c r="D1305" s="647"/>
      <c r="E1305" s="647"/>
      <c r="F1305" s="647"/>
      <c r="G1305" s="647"/>
    </row>
    <row r="1306" spans="3:7">
      <c r="C1306" s="647"/>
      <c r="D1306" s="647"/>
      <c r="E1306" s="647"/>
      <c r="F1306" s="647"/>
      <c r="G1306" s="647"/>
    </row>
    <row r="1307" spans="3:7">
      <c r="C1307" s="647"/>
      <c r="D1307" s="647"/>
      <c r="E1307" s="647"/>
      <c r="F1307" s="647"/>
      <c r="G1307" s="647"/>
    </row>
    <row r="1308" spans="3:7">
      <c r="C1308" s="647"/>
      <c r="D1308" s="647"/>
      <c r="E1308" s="647"/>
      <c r="F1308" s="647"/>
      <c r="G1308" s="647"/>
    </row>
    <row r="1309" spans="3:7">
      <c r="C1309" s="647"/>
      <c r="D1309" s="647"/>
      <c r="E1309" s="647"/>
      <c r="F1309" s="647"/>
      <c r="G1309" s="647"/>
    </row>
    <row r="1310" spans="3:7">
      <c r="C1310" s="647"/>
      <c r="D1310" s="647"/>
      <c r="E1310" s="647"/>
      <c r="F1310" s="647"/>
      <c r="G1310" s="647"/>
    </row>
    <row r="1311" spans="3:7">
      <c r="C1311" s="647"/>
      <c r="D1311" s="647"/>
      <c r="E1311" s="647"/>
      <c r="F1311" s="647"/>
      <c r="G1311" s="647"/>
    </row>
    <row r="1312" spans="3:7">
      <c r="C1312" s="647"/>
      <c r="D1312" s="647"/>
      <c r="E1312" s="647"/>
      <c r="F1312" s="647"/>
      <c r="G1312" s="647"/>
    </row>
    <row r="1313" spans="3:7">
      <c r="C1313" s="647"/>
      <c r="D1313" s="647"/>
      <c r="E1313" s="647"/>
      <c r="F1313" s="647"/>
      <c r="G1313" s="647"/>
    </row>
    <row r="1314" spans="3:7">
      <c r="C1314" s="647"/>
      <c r="D1314" s="647"/>
      <c r="E1314" s="647"/>
      <c r="F1314" s="647"/>
      <c r="G1314" s="647"/>
    </row>
    <row r="1315" spans="3:7">
      <c r="C1315" s="647"/>
      <c r="D1315" s="647"/>
      <c r="E1315" s="647"/>
      <c r="F1315" s="647"/>
      <c r="G1315" s="647"/>
    </row>
    <row r="1316" spans="3:7">
      <c r="C1316" s="647"/>
      <c r="D1316" s="647"/>
      <c r="E1316" s="647"/>
      <c r="F1316" s="647"/>
      <c r="G1316" s="647"/>
    </row>
    <row r="1317" spans="3:7">
      <c r="C1317" s="647"/>
      <c r="D1317" s="647"/>
      <c r="E1317" s="647"/>
      <c r="F1317" s="647"/>
      <c r="G1317" s="647"/>
    </row>
    <row r="1318" spans="3:7">
      <c r="C1318" s="647"/>
      <c r="D1318" s="647"/>
      <c r="E1318" s="647"/>
      <c r="F1318" s="647"/>
      <c r="G1318" s="647"/>
    </row>
    <row r="1319" spans="3:7">
      <c r="C1319" s="647"/>
      <c r="D1319" s="647"/>
      <c r="E1319" s="647"/>
      <c r="F1319" s="647"/>
      <c r="G1319" s="647"/>
    </row>
    <row r="1320" spans="3:7">
      <c r="C1320" s="647"/>
      <c r="D1320" s="647"/>
      <c r="E1320" s="647"/>
      <c r="F1320" s="647"/>
      <c r="G1320" s="647"/>
    </row>
    <row r="1321" spans="3:7">
      <c r="C1321" s="647"/>
      <c r="D1321" s="647"/>
      <c r="E1321" s="647"/>
      <c r="F1321" s="647"/>
      <c r="G1321" s="647"/>
    </row>
    <row r="1322" spans="3:7">
      <c r="C1322" s="647"/>
      <c r="D1322" s="647"/>
      <c r="E1322" s="647"/>
      <c r="F1322" s="647"/>
      <c r="G1322" s="647"/>
    </row>
    <row r="1323" spans="3:7">
      <c r="C1323" s="647"/>
      <c r="D1323" s="647"/>
      <c r="E1323" s="647"/>
      <c r="F1323" s="647"/>
      <c r="G1323" s="647"/>
    </row>
    <row r="1324" spans="3:7">
      <c r="C1324" s="647"/>
      <c r="D1324" s="647"/>
      <c r="E1324" s="647"/>
      <c r="F1324" s="647"/>
      <c r="G1324" s="647"/>
    </row>
    <row r="1325" spans="3:7">
      <c r="C1325" s="647"/>
      <c r="D1325" s="647"/>
      <c r="E1325" s="647"/>
      <c r="F1325" s="647"/>
      <c r="G1325" s="647"/>
    </row>
    <row r="1326" spans="3:7">
      <c r="C1326" s="647"/>
      <c r="D1326" s="647"/>
      <c r="E1326" s="647"/>
      <c r="F1326" s="647"/>
      <c r="G1326" s="647"/>
    </row>
    <row r="1327" spans="3:7">
      <c r="C1327" s="647"/>
      <c r="D1327" s="647"/>
      <c r="E1327" s="647"/>
      <c r="F1327" s="647"/>
      <c r="G1327" s="647"/>
    </row>
    <row r="1328" spans="3:7">
      <c r="C1328" s="647"/>
      <c r="D1328" s="647"/>
      <c r="E1328" s="647"/>
      <c r="F1328" s="647"/>
      <c r="G1328" s="647"/>
    </row>
    <row r="1329" spans="3:7">
      <c r="C1329" s="647"/>
      <c r="D1329" s="647"/>
      <c r="E1329" s="647"/>
      <c r="F1329" s="647"/>
      <c r="G1329" s="647"/>
    </row>
    <row r="1330" spans="3:7">
      <c r="C1330" s="647"/>
      <c r="D1330" s="647"/>
      <c r="E1330" s="647"/>
      <c r="F1330" s="647"/>
      <c r="G1330" s="647"/>
    </row>
    <row r="1331" spans="3:7">
      <c r="C1331" s="647"/>
      <c r="D1331" s="647"/>
      <c r="E1331" s="647"/>
      <c r="F1331" s="647"/>
      <c r="G1331" s="647"/>
    </row>
    <row r="1332" spans="3:7">
      <c r="C1332" s="647"/>
      <c r="D1332" s="647"/>
      <c r="E1332" s="647"/>
      <c r="F1332" s="647"/>
      <c r="G1332" s="647"/>
    </row>
    <row r="1333" spans="3:7">
      <c r="C1333" s="647"/>
      <c r="D1333" s="647"/>
      <c r="E1333" s="647"/>
      <c r="F1333" s="647"/>
      <c r="G1333" s="647"/>
    </row>
    <row r="1334" spans="3:7">
      <c r="C1334" s="647"/>
      <c r="D1334" s="647"/>
      <c r="E1334" s="647"/>
      <c r="F1334" s="647"/>
      <c r="G1334" s="647"/>
    </row>
    <row r="1335" spans="3:7">
      <c r="C1335" s="647"/>
      <c r="D1335" s="647"/>
      <c r="E1335" s="647"/>
      <c r="F1335" s="647"/>
      <c r="G1335" s="647"/>
    </row>
    <row r="1336" spans="3:7">
      <c r="C1336" s="647"/>
      <c r="D1336" s="647"/>
      <c r="E1336" s="647"/>
      <c r="F1336" s="647"/>
      <c r="G1336" s="647"/>
    </row>
    <row r="1337" spans="3:7">
      <c r="C1337" s="647"/>
      <c r="D1337" s="647"/>
      <c r="E1337" s="647"/>
      <c r="F1337" s="647"/>
      <c r="G1337" s="647"/>
    </row>
    <row r="1338" spans="3:7">
      <c r="C1338" s="647"/>
      <c r="D1338" s="647"/>
      <c r="E1338" s="647"/>
      <c r="F1338" s="647"/>
      <c r="G1338" s="647"/>
    </row>
    <row r="1339" spans="3:7">
      <c r="C1339" s="647"/>
      <c r="D1339" s="647"/>
      <c r="E1339" s="647"/>
      <c r="F1339" s="647"/>
      <c r="G1339" s="647"/>
    </row>
    <row r="1340" spans="3:7">
      <c r="C1340" s="647"/>
      <c r="D1340" s="647"/>
      <c r="E1340" s="647"/>
      <c r="F1340" s="647"/>
      <c r="G1340" s="647"/>
    </row>
    <row r="1341" spans="3:7">
      <c r="C1341" s="647"/>
      <c r="D1341" s="647"/>
      <c r="E1341" s="647"/>
      <c r="F1341" s="647"/>
      <c r="G1341" s="647"/>
    </row>
    <row r="1342" spans="3:7">
      <c r="C1342" s="647"/>
      <c r="D1342" s="647"/>
      <c r="E1342" s="647"/>
      <c r="F1342" s="647"/>
      <c r="G1342" s="647"/>
    </row>
    <row r="1343" spans="3:7">
      <c r="C1343" s="647"/>
      <c r="D1343" s="647"/>
      <c r="E1343" s="647"/>
      <c r="F1343" s="647"/>
      <c r="G1343" s="647"/>
    </row>
    <row r="1344" spans="3:7">
      <c r="C1344" s="647"/>
      <c r="D1344" s="647"/>
      <c r="E1344" s="647"/>
      <c r="F1344" s="647"/>
      <c r="G1344" s="647"/>
    </row>
    <row r="1345" spans="3:7">
      <c r="C1345" s="647"/>
      <c r="D1345" s="647"/>
      <c r="E1345" s="647"/>
      <c r="F1345" s="647"/>
      <c r="G1345" s="647"/>
    </row>
    <row r="1346" spans="3:7">
      <c r="C1346" s="647"/>
      <c r="D1346" s="647"/>
      <c r="E1346" s="647"/>
      <c r="F1346" s="647"/>
      <c r="G1346" s="647"/>
    </row>
    <row r="1347" spans="3:7">
      <c r="C1347" s="647"/>
      <c r="D1347" s="647"/>
      <c r="E1347" s="647"/>
      <c r="F1347" s="647"/>
      <c r="G1347" s="647"/>
    </row>
    <row r="1348" spans="3:7">
      <c r="C1348" s="647"/>
      <c r="D1348" s="647"/>
      <c r="E1348" s="647"/>
      <c r="F1348" s="647"/>
      <c r="G1348" s="647"/>
    </row>
    <row r="1349" spans="3:7">
      <c r="C1349" s="647"/>
      <c r="D1349" s="647"/>
      <c r="E1349" s="647"/>
      <c r="F1349" s="647"/>
      <c r="G1349" s="647"/>
    </row>
    <row r="1350" spans="3:7">
      <c r="C1350" s="647"/>
      <c r="D1350" s="647"/>
      <c r="E1350" s="647"/>
      <c r="F1350" s="647"/>
      <c r="G1350" s="647"/>
    </row>
    <row r="1351" spans="3:7">
      <c r="C1351" s="647"/>
      <c r="D1351" s="647"/>
      <c r="E1351" s="647"/>
      <c r="F1351" s="647"/>
      <c r="G1351" s="647"/>
    </row>
    <row r="1352" spans="3:7">
      <c r="C1352" s="647"/>
      <c r="D1352" s="647"/>
      <c r="E1352" s="647"/>
      <c r="F1352" s="647"/>
      <c r="G1352" s="647"/>
    </row>
    <row r="1353" spans="3:7">
      <c r="C1353" s="647"/>
      <c r="D1353" s="647"/>
      <c r="E1353" s="647"/>
      <c r="F1353" s="647"/>
      <c r="G1353" s="647"/>
    </row>
    <row r="1354" spans="3:7">
      <c r="C1354" s="647"/>
      <c r="D1354" s="647"/>
      <c r="E1354" s="647"/>
      <c r="F1354" s="647"/>
      <c r="G1354" s="647"/>
    </row>
    <row r="1355" spans="3:7">
      <c r="C1355" s="647"/>
      <c r="D1355" s="647"/>
      <c r="E1355" s="647"/>
      <c r="F1355" s="647"/>
      <c r="G1355" s="647"/>
    </row>
    <row r="1356" spans="3:7">
      <c r="C1356" s="647"/>
      <c r="D1356" s="647"/>
      <c r="E1356" s="647"/>
      <c r="F1356" s="647"/>
      <c r="G1356" s="647"/>
    </row>
    <row r="1357" spans="3:7">
      <c r="C1357" s="647"/>
      <c r="D1357" s="647"/>
      <c r="E1357" s="647"/>
      <c r="F1357" s="647"/>
      <c r="G1357" s="647"/>
    </row>
    <row r="1358" spans="3:7">
      <c r="C1358" s="647"/>
      <c r="D1358" s="647"/>
      <c r="E1358" s="647"/>
      <c r="F1358" s="647"/>
      <c r="G1358" s="647"/>
    </row>
    <row r="1359" spans="3:7">
      <c r="C1359" s="647"/>
      <c r="D1359" s="647"/>
      <c r="E1359" s="647"/>
      <c r="F1359" s="647"/>
      <c r="G1359" s="647"/>
    </row>
    <row r="1360" spans="3:7">
      <c r="C1360" s="647"/>
      <c r="D1360" s="647"/>
      <c r="E1360" s="647"/>
      <c r="F1360" s="647"/>
      <c r="G1360" s="647"/>
    </row>
    <row r="1361" spans="3:7">
      <c r="C1361" s="647"/>
      <c r="D1361" s="647"/>
      <c r="E1361" s="647"/>
      <c r="F1361" s="647"/>
      <c r="G1361" s="647"/>
    </row>
    <row r="1362" spans="3:7">
      <c r="C1362" s="647"/>
      <c r="D1362" s="647"/>
      <c r="E1362" s="647"/>
      <c r="F1362" s="647"/>
      <c r="G1362" s="647"/>
    </row>
    <row r="1363" spans="3:7">
      <c r="C1363" s="647"/>
      <c r="D1363" s="647"/>
      <c r="E1363" s="647"/>
      <c r="F1363" s="647"/>
      <c r="G1363" s="647"/>
    </row>
    <row r="1364" spans="3:7">
      <c r="C1364" s="647"/>
      <c r="D1364" s="647"/>
      <c r="E1364" s="647"/>
      <c r="F1364" s="647"/>
      <c r="G1364" s="647"/>
    </row>
    <row r="1365" spans="3:7">
      <c r="C1365" s="647"/>
      <c r="D1365" s="647"/>
      <c r="E1365" s="647"/>
      <c r="F1365" s="647"/>
      <c r="G1365" s="647"/>
    </row>
    <row r="1366" spans="3:7">
      <c r="C1366" s="647"/>
      <c r="D1366" s="647"/>
      <c r="E1366" s="647"/>
      <c r="F1366" s="647"/>
      <c r="G1366" s="647"/>
    </row>
    <row r="1367" spans="3:7">
      <c r="C1367" s="647"/>
      <c r="D1367" s="647"/>
      <c r="E1367" s="647"/>
      <c r="F1367" s="647"/>
      <c r="G1367" s="647"/>
    </row>
    <row r="1368" spans="3:7">
      <c r="C1368" s="647"/>
      <c r="D1368" s="647"/>
      <c r="E1368" s="647"/>
      <c r="F1368" s="647"/>
      <c r="G1368" s="647"/>
    </row>
    <row r="1369" spans="3:7">
      <c r="C1369" s="647"/>
      <c r="D1369" s="647"/>
      <c r="E1369" s="647"/>
      <c r="F1369" s="647"/>
      <c r="G1369" s="647"/>
    </row>
    <row r="1370" spans="3:7">
      <c r="C1370" s="647"/>
      <c r="D1370" s="647"/>
      <c r="E1370" s="647"/>
      <c r="F1370" s="647"/>
      <c r="G1370" s="647"/>
    </row>
    <row r="1371" spans="3:7">
      <c r="C1371" s="647"/>
      <c r="D1371" s="647"/>
      <c r="E1371" s="647"/>
      <c r="F1371" s="647"/>
      <c r="G1371" s="647"/>
    </row>
    <row r="1372" spans="3:7">
      <c r="C1372" s="647"/>
      <c r="D1372" s="647"/>
      <c r="E1372" s="647"/>
      <c r="F1372" s="647"/>
      <c r="G1372" s="647"/>
    </row>
    <row r="1373" spans="3:7">
      <c r="C1373" s="647"/>
      <c r="D1373" s="647"/>
      <c r="E1373" s="647"/>
      <c r="F1373" s="647"/>
      <c r="G1373" s="647"/>
    </row>
    <row r="1374" spans="3:7">
      <c r="C1374" s="647"/>
      <c r="D1374" s="647"/>
      <c r="E1374" s="647"/>
      <c r="F1374" s="647"/>
      <c r="G1374" s="647"/>
    </row>
    <row r="1375" spans="3:7">
      <c r="C1375" s="647"/>
      <c r="D1375" s="647"/>
      <c r="E1375" s="647"/>
      <c r="F1375" s="647"/>
      <c r="G1375" s="647"/>
    </row>
    <row r="1376" spans="3:7">
      <c r="C1376" s="647"/>
      <c r="D1376" s="647"/>
      <c r="E1376" s="647"/>
      <c r="F1376" s="647"/>
      <c r="G1376" s="647"/>
    </row>
    <row r="1377" spans="3:7">
      <c r="C1377" s="647"/>
      <c r="D1377" s="647"/>
      <c r="E1377" s="647"/>
      <c r="F1377" s="647"/>
      <c r="G1377" s="647"/>
    </row>
    <row r="1378" spans="3:7">
      <c r="C1378" s="647"/>
      <c r="D1378" s="647"/>
      <c r="E1378" s="647"/>
      <c r="F1378" s="647"/>
      <c r="G1378" s="647"/>
    </row>
    <row r="1379" spans="3:7">
      <c r="C1379" s="647"/>
      <c r="D1379" s="647"/>
      <c r="E1379" s="647"/>
      <c r="F1379" s="647"/>
      <c r="G1379" s="647"/>
    </row>
    <row r="1380" spans="3:7">
      <c r="C1380" s="647"/>
      <c r="D1380" s="647"/>
      <c r="E1380" s="647"/>
      <c r="F1380" s="647"/>
      <c r="G1380" s="647"/>
    </row>
    <row r="1381" spans="3:7">
      <c r="C1381" s="647"/>
      <c r="D1381" s="647"/>
      <c r="E1381" s="647"/>
      <c r="F1381" s="647"/>
      <c r="G1381" s="647"/>
    </row>
    <row r="1382" spans="3:7">
      <c r="C1382" s="647"/>
      <c r="D1382" s="647"/>
      <c r="E1382" s="647"/>
      <c r="F1382" s="647"/>
      <c r="G1382" s="647"/>
    </row>
    <row r="1383" spans="3:7">
      <c r="C1383" s="647"/>
      <c r="D1383" s="647"/>
      <c r="E1383" s="647"/>
      <c r="F1383" s="647"/>
      <c r="G1383" s="647"/>
    </row>
    <row r="1384" spans="3:7">
      <c r="C1384" s="647"/>
      <c r="D1384" s="647"/>
      <c r="E1384" s="647"/>
      <c r="F1384" s="647"/>
      <c r="G1384" s="647"/>
    </row>
    <row r="1385" spans="3:7">
      <c r="C1385" s="647"/>
      <c r="D1385" s="647"/>
      <c r="E1385" s="647"/>
      <c r="F1385" s="647"/>
      <c r="G1385" s="647"/>
    </row>
    <row r="1386" spans="3:7">
      <c r="C1386" s="647"/>
      <c r="D1386" s="647"/>
      <c r="E1386" s="647"/>
      <c r="F1386" s="647"/>
      <c r="G1386" s="647"/>
    </row>
    <row r="1387" spans="3:7">
      <c r="C1387" s="647"/>
      <c r="D1387" s="647"/>
      <c r="E1387" s="647"/>
      <c r="F1387" s="647"/>
      <c r="G1387" s="647"/>
    </row>
    <row r="1388" spans="3:7">
      <c r="C1388" s="647"/>
      <c r="D1388" s="647"/>
      <c r="E1388" s="647"/>
      <c r="F1388" s="647"/>
      <c r="G1388" s="647"/>
    </row>
    <row r="1389" spans="3:7">
      <c r="C1389" s="647"/>
      <c r="D1389" s="647"/>
      <c r="E1389" s="647"/>
      <c r="F1389" s="647"/>
      <c r="G1389" s="647"/>
    </row>
    <row r="1390" spans="3:7">
      <c r="C1390" s="647"/>
      <c r="D1390" s="647"/>
      <c r="E1390" s="647"/>
      <c r="F1390" s="647"/>
      <c r="G1390" s="647"/>
    </row>
    <row r="1391" spans="3:7">
      <c r="C1391" s="647"/>
      <c r="D1391" s="647"/>
      <c r="E1391" s="647"/>
      <c r="F1391" s="647"/>
      <c r="G1391" s="647"/>
    </row>
    <row r="1392" spans="3:7">
      <c r="C1392" s="647"/>
      <c r="D1392" s="647"/>
      <c r="E1392" s="647"/>
      <c r="F1392" s="647"/>
      <c r="G1392" s="647"/>
    </row>
    <row r="1393" spans="3:7">
      <c r="C1393" s="647"/>
      <c r="D1393" s="647"/>
      <c r="E1393" s="647"/>
      <c r="F1393" s="647"/>
      <c r="G1393" s="647"/>
    </row>
    <row r="1394" spans="3:7">
      <c r="C1394" s="647"/>
      <c r="D1394" s="647"/>
      <c r="E1394" s="647"/>
      <c r="F1394" s="647"/>
      <c r="G1394" s="647"/>
    </row>
    <row r="1395" spans="3:7">
      <c r="C1395" s="647"/>
      <c r="D1395" s="647"/>
      <c r="E1395" s="647"/>
      <c r="F1395" s="647"/>
      <c r="G1395" s="647"/>
    </row>
    <row r="1396" spans="3:7">
      <c r="C1396" s="647"/>
      <c r="D1396" s="647"/>
      <c r="E1396" s="647"/>
      <c r="F1396" s="647"/>
      <c r="G1396" s="647"/>
    </row>
    <row r="1397" spans="3:7">
      <c r="C1397" s="647"/>
      <c r="D1397" s="647"/>
      <c r="E1397" s="647"/>
      <c r="F1397" s="647"/>
      <c r="G1397" s="647"/>
    </row>
    <row r="1398" spans="3:7">
      <c r="C1398" s="647"/>
      <c r="D1398" s="647"/>
      <c r="E1398" s="647"/>
      <c r="F1398" s="647"/>
      <c r="G1398" s="647"/>
    </row>
    <row r="1399" spans="3:7">
      <c r="C1399" s="647"/>
      <c r="D1399" s="647"/>
      <c r="E1399" s="647"/>
      <c r="F1399" s="647"/>
      <c r="G1399" s="647"/>
    </row>
    <row r="1400" spans="3:7">
      <c r="C1400" s="647"/>
      <c r="D1400" s="647"/>
      <c r="E1400" s="647"/>
      <c r="F1400" s="647"/>
      <c r="G1400" s="647"/>
    </row>
    <row r="1401" spans="3:7">
      <c r="C1401" s="647"/>
      <c r="D1401" s="647"/>
      <c r="E1401" s="647"/>
      <c r="F1401" s="647"/>
      <c r="G1401" s="647"/>
    </row>
    <row r="1402" spans="3:7">
      <c r="C1402" s="647"/>
      <c r="D1402" s="647"/>
      <c r="E1402" s="647"/>
      <c r="F1402" s="647"/>
      <c r="G1402" s="647"/>
    </row>
    <row r="1403" spans="3:7">
      <c r="C1403" s="647"/>
      <c r="D1403" s="647"/>
      <c r="E1403" s="647"/>
      <c r="F1403" s="647"/>
      <c r="G1403" s="647"/>
    </row>
    <row r="1404" spans="3:7">
      <c r="C1404" s="647"/>
      <c r="D1404" s="647"/>
      <c r="E1404" s="647"/>
      <c r="F1404" s="647"/>
      <c r="G1404" s="647"/>
    </row>
    <row r="1405" spans="3:7">
      <c r="C1405" s="647"/>
      <c r="D1405" s="647"/>
      <c r="E1405" s="647"/>
      <c r="F1405" s="647"/>
      <c r="G1405" s="647"/>
    </row>
    <row r="1406" spans="3:7">
      <c r="C1406" s="647"/>
      <c r="D1406" s="647"/>
      <c r="E1406" s="647"/>
      <c r="F1406" s="647"/>
      <c r="G1406" s="647"/>
    </row>
    <row r="1407" spans="3:7">
      <c r="C1407" s="647"/>
      <c r="D1407" s="647"/>
      <c r="E1407" s="647"/>
      <c r="F1407" s="647"/>
      <c r="G1407" s="647"/>
    </row>
    <row r="1408" spans="3:7">
      <c r="C1408" s="647"/>
      <c r="D1408" s="647"/>
      <c r="E1408" s="647"/>
      <c r="F1408" s="647"/>
      <c r="G1408" s="647"/>
    </row>
    <row r="1409" spans="3:7">
      <c r="C1409" s="647"/>
      <c r="D1409" s="647"/>
      <c r="E1409" s="647"/>
      <c r="F1409" s="647"/>
      <c r="G1409" s="647"/>
    </row>
    <row r="1410" spans="3:7">
      <c r="C1410" s="647"/>
      <c r="D1410" s="647"/>
      <c r="E1410" s="647"/>
      <c r="F1410" s="647"/>
      <c r="G1410" s="647"/>
    </row>
    <row r="1411" spans="3:7">
      <c r="C1411" s="647"/>
      <c r="D1411" s="647"/>
      <c r="E1411" s="647"/>
      <c r="F1411" s="647"/>
      <c r="G1411" s="647"/>
    </row>
    <row r="1412" spans="3:7">
      <c r="C1412" s="647"/>
      <c r="D1412" s="647"/>
      <c r="E1412" s="647"/>
      <c r="F1412" s="647"/>
      <c r="G1412" s="647"/>
    </row>
    <row r="1413" spans="3:7">
      <c r="C1413" s="647"/>
      <c r="D1413" s="647"/>
      <c r="E1413" s="647"/>
      <c r="F1413" s="647"/>
      <c r="G1413" s="647"/>
    </row>
    <row r="1414" spans="3:7">
      <c r="C1414" s="647"/>
      <c r="D1414" s="647"/>
      <c r="E1414" s="647"/>
      <c r="F1414" s="647"/>
      <c r="G1414" s="647"/>
    </row>
    <row r="1415" spans="3:7">
      <c r="C1415" s="647"/>
      <c r="D1415" s="647"/>
      <c r="E1415" s="647"/>
      <c r="F1415" s="647"/>
      <c r="G1415" s="647"/>
    </row>
    <row r="1416" spans="3:7">
      <c r="C1416" s="647"/>
      <c r="D1416" s="647"/>
      <c r="E1416" s="647"/>
      <c r="F1416" s="647"/>
      <c r="G1416" s="647"/>
    </row>
    <row r="1417" spans="3:7">
      <c r="C1417" s="647"/>
      <c r="D1417" s="647"/>
      <c r="E1417" s="647"/>
      <c r="F1417" s="647"/>
      <c r="G1417" s="647"/>
    </row>
    <row r="1418" spans="3:7">
      <c r="C1418" s="647"/>
      <c r="D1418" s="647"/>
      <c r="E1418" s="647"/>
      <c r="F1418" s="647"/>
      <c r="G1418" s="647"/>
    </row>
    <row r="1419" spans="3:7">
      <c r="C1419" s="647"/>
      <c r="D1419" s="647"/>
      <c r="E1419" s="647"/>
      <c r="F1419" s="647"/>
      <c r="G1419" s="647"/>
    </row>
    <row r="1420" spans="3:7">
      <c r="C1420" s="647"/>
      <c r="D1420" s="647"/>
      <c r="E1420" s="647"/>
      <c r="F1420" s="647"/>
      <c r="G1420" s="647"/>
    </row>
    <row r="1421" spans="3:7">
      <c r="C1421" s="647"/>
      <c r="D1421" s="647"/>
      <c r="E1421" s="647"/>
      <c r="F1421" s="647"/>
      <c r="G1421" s="647"/>
    </row>
    <row r="1422" spans="3:7">
      <c r="C1422" s="647"/>
      <c r="D1422" s="647"/>
      <c r="E1422" s="647"/>
      <c r="F1422" s="647"/>
      <c r="G1422" s="647"/>
    </row>
    <row r="1423" spans="3:7">
      <c r="C1423" s="647"/>
      <c r="D1423" s="647"/>
      <c r="E1423" s="647"/>
      <c r="F1423" s="647"/>
      <c r="G1423" s="647"/>
    </row>
    <row r="1424" spans="3:7">
      <c r="C1424" s="647"/>
      <c r="D1424" s="647"/>
      <c r="E1424" s="647"/>
      <c r="F1424" s="647"/>
      <c r="G1424" s="647"/>
    </row>
    <row r="1425" spans="3:7">
      <c r="C1425" s="647"/>
      <c r="D1425" s="647"/>
      <c r="E1425" s="647"/>
      <c r="F1425" s="647"/>
      <c r="G1425" s="647"/>
    </row>
    <row r="1426" spans="3:7">
      <c r="C1426" s="647"/>
      <c r="D1426" s="647"/>
      <c r="E1426" s="647"/>
      <c r="F1426" s="647"/>
      <c r="G1426" s="647"/>
    </row>
    <row r="1427" spans="3:7">
      <c r="C1427" s="647"/>
      <c r="D1427" s="647"/>
      <c r="E1427" s="647"/>
      <c r="F1427" s="647"/>
      <c r="G1427" s="647"/>
    </row>
    <row r="1428" spans="3:7">
      <c r="C1428" s="647"/>
      <c r="D1428" s="647"/>
      <c r="E1428" s="647"/>
      <c r="F1428" s="647"/>
      <c r="G1428" s="647"/>
    </row>
    <row r="1429" spans="3:7">
      <c r="C1429" s="647"/>
      <c r="D1429" s="647"/>
      <c r="E1429" s="647"/>
      <c r="F1429" s="647"/>
      <c r="G1429" s="647"/>
    </row>
    <row r="1430" spans="3:7">
      <c r="C1430" s="647"/>
      <c r="D1430" s="647"/>
      <c r="E1430" s="647"/>
      <c r="F1430" s="647"/>
      <c r="G1430" s="647"/>
    </row>
    <row r="1431" spans="3:7">
      <c r="C1431" s="647"/>
      <c r="D1431" s="647"/>
      <c r="E1431" s="647"/>
      <c r="F1431" s="647"/>
      <c r="G1431" s="647"/>
    </row>
    <row r="1432" spans="3:7">
      <c r="C1432" s="647"/>
      <c r="D1432" s="647"/>
      <c r="E1432" s="647"/>
      <c r="F1432" s="647"/>
      <c r="G1432" s="647"/>
    </row>
    <row r="1433" spans="3:7">
      <c r="C1433" s="647"/>
      <c r="D1433" s="647"/>
      <c r="E1433" s="647"/>
      <c r="F1433" s="647"/>
      <c r="G1433" s="647"/>
    </row>
    <row r="1434" spans="3:7">
      <c r="C1434" s="647"/>
      <c r="D1434" s="647"/>
      <c r="E1434" s="647"/>
      <c r="F1434" s="647"/>
      <c r="G1434" s="647"/>
    </row>
    <row r="1435" spans="3:7">
      <c r="C1435" s="647"/>
      <c r="D1435" s="647"/>
      <c r="E1435" s="647"/>
      <c r="F1435" s="647"/>
      <c r="G1435" s="647"/>
    </row>
    <row r="1436" spans="3:7">
      <c r="C1436" s="647"/>
      <c r="D1436" s="647"/>
      <c r="E1436" s="647"/>
      <c r="F1436" s="647"/>
      <c r="G1436" s="647"/>
    </row>
    <row r="1437" spans="3:7">
      <c r="C1437" s="647"/>
      <c r="D1437" s="647"/>
      <c r="E1437" s="647"/>
      <c r="F1437" s="647"/>
      <c r="G1437" s="647"/>
    </row>
    <row r="1438" spans="3:7">
      <c r="C1438" s="647"/>
      <c r="D1438" s="647"/>
      <c r="E1438" s="647"/>
      <c r="F1438" s="647"/>
      <c r="G1438" s="647"/>
    </row>
    <row r="1439" spans="3:7">
      <c r="C1439" s="647"/>
      <c r="D1439" s="647"/>
      <c r="E1439" s="647"/>
      <c r="F1439" s="647"/>
      <c r="G1439" s="647"/>
    </row>
    <row r="1440" spans="3:7">
      <c r="C1440" s="647"/>
      <c r="D1440" s="647"/>
      <c r="E1440" s="647"/>
      <c r="F1440" s="647"/>
      <c r="G1440" s="647"/>
    </row>
    <row r="1441" spans="3:7">
      <c r="C1441" s="647"/>
      <c r="D1441" s="647"/>
      <c r="E1441" s="647"/>
      <c r="F1441" s="647"/>
      <c r="G1441" s="647"/>
    </row>
    <row r="1442" spans="3:7">
      <c r="C1442" s="647"/>
      <c r="D1442" s="647"/>
      <c r="E1442" s="647"/>
      <c r="F1442" s="647"/>
      <c r="G1442" s="647"/>
    </row>
    <row r="1443" spans="3:7">
      <c r="C1443" s="647"/>
      <c r="D1443" s="647"/>
      <c r="E1443" s="647"/>
      <c r="F1443" s="647"/>
      <c r="G1443" s="647"/>
    </row>
    <row r="1444" spans="3:7">
      <c r="C1444" s="647"/>
      <c r="D1444" s="647"/>
      <c r="E1444" s="647"/>
      <c r="F1444" s="647"/>
      <c r="G1444" s="647"/>
    </row>
    <row r="1445" spans="3:7">
      <c r="C1445" s="647"/>
      <c r="D1445" s="647"/>
      <c r="E1445" s="647"/>
      <c r="F1445" s="647"/>
      <c r="G1445" s="647"/>
    </row>
    <row r="1446" spans="3:7">
      <c r="C1446" s="647"/>
      <c r="D1446" s="647"/>
      <c r="E1446" s="647"/>
      <c r="F1446" s="647"/>
      <c r="G1446" s="647"/>
    </row>
    <row r="1447" spans="3:7">
      <c r="C1447" s="647"/>
      <c r="D1447" s="647"/>
      <c r="E1447" s="647"/>
      <c r="F1447" s="647"/>
      <c r="G1447" s="647"/>
    </row>
    <row r="1448" spans="3:7">
      <c r="C1448" s="647"/>
      <c r="D1448" s="647"/>
      <c r="E1448" s="647"/>
      <c r="F1448" s="647"/>
      <c r="G1448" s="647"/>
    </row>
    <row r="1449" spans="3:7">
      <c r="C1449" s="647"/>
      <c r="D1449" s="647"/>
      <c r="E1449" s="647"/>
      <c r="F1449" s="647"/>
      <c r="G1449" s="647"/>
    </row>
    <row r="1450" spans="3:7">
      <c r="C1450" s="647"/>
      <c r="D1450" s="647"/>
      <c r="E1450" s="647"/>
      <c r="F1450" s="647"/>
      <c r="G1450" s="647"/>
    </row>
    <row r="1451" spans="3:7">
      <c r="C1451" s="647"/>
      <c r="D1451" s="647"/>
      <c r="E1451" s="647"/>
      <c r="F1451" s="647"/>
      <c r="G1451" s="647"/>
    </row>
    <row r="1452" spans="3:7">
      <c r="C1452" s="647"/>
      <c r="D1452" s="647"/>
      <c r="E1452" s="647"/>
      <c r="F1452" s="647"/>
      <c r="G1452" s="647"/>
    </row>
    <row r="1453" spans="3:7">
      <c r="C1453" s="647"/>
      <c r="D1453" s="647"/>
      <c r="E1453" s="647"/>
      <c r="F1453" s="647"/>
      <c r="G1453" s="647"/>
    </row>
    <row r="1454" spans="3:7">
      <c r="C1454" s="647"/>
      <c r="D1454" s="647"/>
      <c r="E1454" s="647"/>
      <c r="F1454" s="647"/>
      <c r="G1454" s="647"/>
    </row>
    <row r="1455" spans="3:7">
      <c r="C1455" s="647"/>
      <c r="D1455" s="647"/>
      <c r="E1455" s="647"/>
      <c r="F1455" s="647"/>
      <c r="G1455" s="647"/>
    </row>
    <row r="1456" spans="3:7">
      <c r="C1456" s="647"/>
      <c r="D1456" s="647"/>
      <c r="E1456" s="647"/>
      <c r="F1456" s="647"/>
      <c r="G1456" s="647"/>
    </row>
    <row r="1457" spans="3:7">
      <c r="C1457" s="647"/>
      <c r="D1457" s="647"/>
      <c r="E1457" s="647"/>
      <c r="F1457" s="647"/>
      <c r="G1457" s="647"/>
    </row>
    <row r="1458" spans="3:7">
      <c r="C1458" s="647"/>
      <c r="D1458" s="647"/>
      <c r="E1458" s="647"/>
      <c r="F1458" s="647"/>
      <c r="G1458" s="647"/>
    </row>
    <row r="1459" spans="3:7">
      <c r="C1459" s="647"/>
      <c r="D1459" s="647"/>
      <c r="E1459" s="647"/>
      <c r="F1459" s="647"/>
      <c r="G1459" s="647"/>
    </row>
    <row r="1460" spans="3:7">
      <c r="C1460" s="647"/>
      <c r="D1460" s="647"/>
      <c r="E1460" s="647"/>
      <c r="F1460" s="647"/>
      <c r="G1460" s="647"/>
    </row>
    <row r="1461" spans="3:7">
      <c r="C1461" s="647"/>
      <c r="D1461" s="647"/>
      <c r="E1461" s="647"/>
      <c r="F1461" s="647"/>
      <c r="G1461" s="647"/>
    </row>
    <row r="1462" spans="3:7">
      <c r="C1462" s="647"/>
      <c r="D1462" s="647"/>
      <c r="E1462" s="647"/>
      <c r="F1462" s="647"/>
      <c r="G1462" s="647"/>
    </row>
    <row r="1463" spans="3:7">
      <c r="C1463" s="647"/>
      <c r="D1463" s="647"/>
      <c r="E1463" s="647"/>
      <c r="F1463" s="647"/>
      <c r="G1463" s="647"/>
    </row>
    <row r="1464" spans="3:7">
      <c r="C1464" s="647"/>
      <c r="D1464" s="647"/>
      <c r="E1464" s="647"/>
      <c r="F1464" s="647"/>
      <c r="G1464" s="647"/>
    </row>
    <row r="1465" spans="3:7">
      <c r="C1465" s="647"/>
      <c r="D1465" s="647"/>
      <c r="E1465" s="647"/>
      <c r="F1465" s="647"/>
      <c r="G1465" s="647"/>
    </row>
    <row r="1466" spans="3:7">
      <c r="C1466" s="647"/>
      <c r="D1466" s="647"/>
      <c r="E1466" s="647"/>
      <c r="F1466" s="647"/>
      <c r="G1466" s="647"/>
    </row>
    <row r="1467" spans="3:7">
      <c r="C1467" s="647"/>
      <c r="D1467" s="647"/>
      <c r="E1467" s="647"/>
      <c r="F1467" s="647"/>
      <c r="G1467" s="647"/>
    </row>
    <row r="1468" spans="3:7">
      <c r="C1468" s="647"/>
      <c r="D1468" s="647"/>
      <c r="E1468" s="647"/>
      <c r="F1468" s="647"/>
      <c r="G1468" s="647"/>
    </row>
    <row r="1469" spans="3:7">
      <c r="C1469" s="647"/>
      <c r="D1469" s="647"/>
      <c r="E1469" s="647"/>
      <c r="F1469" s="647"/>
      <c r="G1469" s="647"/>
    </row>
    <row r="1470" spans="3:7">
      <c r="C1470" s="647"/>
      <c r="D1470" s="647"/>
      <c r="E1470" s="647"/>
      <c r="F1470" s="647"/>
      <c r="G1470" s="647"/>
    </row>
    <row r="1471" spans="3:7">
      <c r="C1471" s="647"/>
      <c r="D1471" s="647"/>
      <c r="E1471" s="647"/>
      <c r="F1471" s="647"/>
      <c r="G1471" s="647"/>
    </row>
    <row r="1472" spans="3:7">
      <c r="C1472" s="647"/>
      <c r="D1472" s="647"/>
      <c r="E1472" s="647"/>
      <c r="F1472" s="647"/>
      <c r="G1472" s="647"/>
    </row>
    <row r="1473" spans="3:7">
      <c r="C1473" s="647"/>
      <c r="D1473" s="647"/>
      <c r="E1473" s="647"/>
      <c r="F1473" s="647"/>
      <c r="G1473" s="647"/>
    </row>
    <row r="1474" spans="3:7">
      <c r="C1474" s="647"/>
      <c r="D1474" s="647"/>
      <c r="E1474" s="647"/>
      <c r="F1474" s="647"/>
      <c r="G1474" s="647"/>
    </row>
    <row r="1475" spans="3:7">
      <c r="C1475" s="647"/>
      <c r="D1475" s="647"/>
      <c r="E1475" s="647"/>
      <c r="F1475" s="647"/>
      <c r="G1475" s="647"/>
    </row>
    <row r="1476" spans="3:7">
      <c r="C1476" s="647"/>
      <c r="D1476" s="647"/>
      <c r="E1476" s="647"/>
      <c r="F1476" s="647"/>
      <c r="G1476" s="647"/>
    </row>
    <row r="1477" spans="3:7">
      <c r="C1477" s="647"/>
      <c r="D1477" s="647"/>
      <c r="E1477" s="647"/>
      <c r="F1477" s="647"/>
      <c r="G1477" s="647"/>
    </row>
    <row r="1478" spans="3:7">
      <c r="C1478" s="647"/>
      <c r="D1478" s="647"/>
      <c r="E1478" s="647"/>
      <c r="F1478" s="647"/>
      <c r="G1478" s="647"/>
    </row>
    <row r="1479" spans="3:7">
      <c r="C1479" s="647"/>
      <c r="D1479" s="647"/>
      <c r="E1479" s="647"/>
      <c r="F1479" s="647"/>
      <c r="G1479" s="647"/>
    </row>
    <row r="1480" spans="3:7">
      <c r="C1480" s="647"/>
      <c r="D1480" s="647"/>
      <c r="E1480" s="647"/>
      <c r="F1480" s="647"/>
      <c r="G1480" s="647"/>
    </row>
    <row r="1481" spans="3:7">
      <c r="C1481" s="647"/>
      <c r="D1481" s="647"/>
      <c r="E1481" s="647"/>
      <c r="F1481" s="647"/>
      <c r="G1481" s="647"/>
    </row>
    <row r="1482" spans="3:7">
      <c r="C1482" s="647"/>
      <c r="D1482" s="647"/>
      <c r="E1482" s="647"/>
      <c r="F1482" s="647"/>
      <c r="G1482" s="647"/>
    </row>
    <row r="1483" spans="3:7">
      <c r="C1483" s="647"/>
      <c r="D1483" s="647"/>
      <c r="E1483" s="647"/>
      <c r="F1483" s="647"/>
      <c r="G1483" s="647"/>
    </row>
    <row r="1484" spans="3:7">
      <c r="C1484" s="647"/>
      <c r="D1484" s="647"/>
      <c r="E1484" s="647"/>
      <c r="F1484" s="647"/>
      <c r="G1484" s="647"/>
    </row>
    <row r="1485" spans="3:7">
      <c r="C1485" s="647"/>
      <c r="D1485" s="647"/>
      <c r="E1485" s="647"/>
      <c r="F1485" s="647"/>
      <c r="G1485" s="647"/>
    </row>
    <row r="1486" spans="3:7">
      <c r="C1486" s="647"/>
      <c r="D1486" s="647"/>
      <c r="E1486" s="647"/>
      <c r="F1486" s="647"/>
      <c r="G1486" s="647"/>
    </row>
    <row r="1487" spans="3:7">
      <c r="C1487" s="647"/>
      <c r="D1487" s="647"/>
      <c r="E1487" s="647"/>
      <c r="F1487" s="647"/>
      <c r="G1487" s="647"/>
    </row>
    <row r="1488" spans="3:7">
      <c r="C1488" s="647"/>
      <c r="D1488" s="647"/>
      <c r="E1488" s="647"/>
      <c r="F1488" s="647"/>
      <c r="G1488" s="647"/>
    </row>
    <row r="1489" spans="3:7">
      <c r="C1489" s="647"/>
      <c r="D1489" s="647"/>
      <c r="E1489" s="647"/>
      <c r="F1489" s="647"/>
      <c r="G1489" s="647"/>
    </row>
    <row r="1490" spans="3:7">
      <c r="C1490" s="647"/>
      <c r="D1490" s="647"/>
      <c r="E1490" s="647"/>
      <c r="F1490" s="647"/>
      <c r="G1490" s="647"/>
    </row>
    <row r="1491" spans="3:7">
      <c r="C1491" s="647"/>
      <c r="D1491" s="647"/>
      <c r="E1491" s="647"/>
      <c r="F1491" s="647"/>
      <c r="G1491" s="647"/>
    </row>
    <row r="1492" spans="3:7">
      <c r="C1492" s="647"/>
      <c r="D1492" s="647"/>
      <c r="E1492" s="647"/>
      <c r="F1492" s="647"/>
      <c r="G1492" s="647"/>
    </row>
    <row r="1493" spans="3:7">
      <c r="C1493" s="647"/>
      <c r="D1493" s="647"/>
      <c r="E1493" s="647"/>
      <c r="F1493" s="647"/>
      <c r="G1493" s="647"/>
    </row>
    <row r="1494" spans="3:7">
      <c r="C1494" s="647"/>
      <c r="D1494" s="647"/>
      <c r="E1494" s="647"/>
      <c r="F1494" s="647"/>
      <c r="G1494" s="647"/>
    </row>
    <row r="1495" spans="3:7">
      <c r="C1495" s="647"/>
      <c r="D1495" s="647"/>
      <c r="E1495" s="647"/>
      <c r="F1495" s="647"/>
      <c r="G1495" s="647"/>
    </row>
    <row r="1496" spans="3:7">
      <c r="C1496" s="647"/>
      <c r="D1496" s="647"/>
      <c r="E1496" s="647"/>
      <c r="F1496" s="647"/>
      <c r="G1496" s="647"/>
    </row>
    <row r="1497" spans="3:7">
      <c r="C1497" s="647"/>
      <c r="D1497" s="647"/>
      <c r="E1497" s="647"/>
      <c r="F1497" s="647"/>
      <c r="G1497" s="647"/>
    </row>
    <row r="1498" spans="3:7">
      <c r="C1498" s="647"/>
      <c r="D1498" s="647"/>
      <c r="E1498" s="647"/>
      <c r="F1498" s="647"/>
      <c r="G1498" s="647"/>
    </row>
    <row r="1499" spans="3:7">
      <c r="C1499" s="647"/>
      <c r="D1499" s="647"/>
      <c r="E1499" s="647"/>
      <c r="F1499" s="647"/>
      <c r="G1499" s="647"/>
    </row>
    <row r="1500" spans="3:7">
      <c r="C1500" s="647"/>
      <c r="D1500" s="647"/>
      <c r="E1500" s="647"/>
      <c r="F1500" s="647"/>
      <c r="G1500" s="647"/>
    </row>
    <row r="1501" spans="3:7">
      <c r="C1501" s="647"/>
      <c r="D1501" s="647"/>
      <c r="E1501" s="647"/>
      <c r="F1501" s="647"/>
      <c r="G1501" s="647"/>
    </row>
    <row r="1502" spans="3:7">
      <c r="C1502" s="647"/>
      <c r="D1502" s="647"/>
      <c r="E1502" s="647"/>
      <c r="F1502" s="647"/>
      <c r="G1502" s="647"/>
    </row>
    <row r="1503" spans="3:7">
      <c r="C1503" s="647"/>
      <c r="D1503" s="647"/>
      <c r="E1503" s="647"/>
      <c r="F1503" s="647"/>
      <c r="G1503" s="647"/>
    </row>
    <row r="1504" spans="3:7">
      <c r="C1504" s="647"/>
      <c r="D1504" s="647"/>
      <c r="E1504" s="647"/>
      <c r="F1504" s="647"/>
      <c r="G1504" s="647"/>
    </row>
    <row r="1505" spans="3:7">
      <c r="C1505" s="647"/>
      <c r="D1505" s="647"/>
      <c r="E1505" s="647"/>
      <c r="F1505" s="647"/>
      <c r="G1505" s="647"/>
    </row>
    <row r="1506" spans="3:7">
      <c r="C1506" s="647"/>
      <c r="D1506" s="647"/>
      <c r="E1506" s="647"/>
      <c r="F1506" s="647"/>
      <c r="G1506" s="647"/>
    </row>
    <row r="1507" spans="3:7">
      <c r="C1507" s="647"/>
      <c r="D1507" s="647"/>
      <c r="E1507" s="647"/>
      <c r="F1507" s="647"/>
      <c r="G1507" s="647"/>
    </row>
    <row r="1508" spans="3:7">
      <c r="C1508" s="647"/>
      <c r="D1508" s="647"/>
      <c r="E1508" s="647"/>
      <c r="F1508" s="647"/>
      <c r="G1508" s="647"/>
    </row>
    <row r="1509" spans="3:7">
      <c r="C1509" s="647"/>
      <c r="D1509" s="647"/>
      <c r="E1509" s="647"/>
      <c r="F1509" s="647"/>
      <c r="G1509" s="647"/>
    </row>
    <row r="1510" spans="3:7">
      <c r="C1510" s="647"/>
      <c r="D1510" s="647"/>
      <c r="E1510" s="647"/>
      <c r="F1510" s="647"/>
      <c r="G1510" s="647"/>
    </row>
    <row r="1511" spans="3:7">
      <c r="C1511" s="647"/>
      <c r="D1511" s="647"/>
      <c r="E1511" s="647"/>
      <c r="F1511" s="647"/>
      <c r="G1511" s="647"/>
    </row>
    <row r="1512" spans="3:7">
      <c r="C1512" s="647"/>
      <c r="D1512" s="647"/>
      <c r="E1512" s="647"/>
      <c r="F1512" s="647"/>
      <c r="G1512" s="647"/>
    </row>
    <row r="1513" spans="3:7">
      <c r="C1513" s="647"/>
      <c r="D1513" s="647"/>
      <c r="E1513" s="647"/>
      <c r="F1513" s="647"/>
      <c r="G1513" s="647"/>
    </row>
    <row r="1514" spans="3:7">
      <c r="C1514" s="647"/>
      <c r="D1514" s="647"/>
      <c r="E1514" s="647"/>
      <c r="F1514" s="647"/>
      <c r="G1514" s="647"/>
    </row>
    <row r="1515" spans="3:7">
      <c r="C1515" s="647"/>
      <c r="D1515" s="647"/>
      <c r="E1515" s="647"/>
      <c r="F1515" s="647"/>
      <c r="G1515" s="647"/>
    </row>
    <row r="1516" spans="3:7">
      <c r="C1516" s="647"/>
      <c r="D1516" s="647"/>
      <c r="E1516" s="647"/>
      <c r="F1516" s="647"/>
      <c r="G1516" s="647"/>
    </row>
    <row r="1517" spans="3:7">
      <c r="C1517" s="647"/>
      <c r="D1517" s="647"/>
      <c r="E1517" s="647"/>
      <c r="F1517" s="647"/>
      <c r="G1517" s="647"/>
    </row>
    <row r="1518" spans="3:7">
      <c r="C1518" s="647"/>
      <c r="D1518" s="647"/>
      <c r="E1518" s="647"/>
      <c r="F1518" s="647"/>
      <c r="G1518" s="647"/>
    </row>
    <row r="1519" spans="3:7">
      <c r="C1519" s="647"/>
      <c r="D1519" s="647"/>
      <c r="E1519" s="647"/>
      <c r="F1519" s="647"/>
      <c r="G1519" s="647"/>
    </row>
    <row r="1520" spans="3:7">
      <c r="C1520" s="647"/>
      <c r="D1520" s="647"/>
      <c r="E1520" s="647"/>
      <c r="F1520" s="647"/>
      <c r="G1520" s="647"/>
    </row>
    <row r="1521" spans="3:7">
      <c r="C1521" s="647"/>
      <c r="D1521" s="647"/>
      <c r="E1521" s="647"/>
      <c r="F1521" s="647"/>
      <c r="G1521" s="647"/>
    </row>
    <row r="1522" spans="3:7">
      <c r="C1522" s="647"/>
      <c r="D1522" s="647"/>
      <c r="E1522" s="647"/>
      <c r="F1522" s="647"/>
      <c r="G1522" s="647"/>
    </row>
    <row r="1523" spans="3:7">
      <c r="C1523" s="647"/>
      <c r="D1523" s="647"/>
      <c r="E1523" s="647"/>
      <c r="F1523" s="647"/>
      <c r="G1523" s="647"/>
    </row>
    <row r="1524" spans="3:7">
      <c r="C1524" s="647"/>
      <c r="D1524" s="647"/>
      <c r="E1524" s="647"/>
      <c r="F1524" s="647"/>
      <c r="G1524" s="647"/>
    </row>
    <row r="1525" spans="3:7">
      <c r="C1525" s="647"/>
      <c r="D1525" s="647"/>
      <c r="E1525" s="647"/>
      <c r="F1525" s="647"/>
      <c r="G1525" s="647"/>
    </row>
    <row r="1526" spans="3:7">
      <c r="C1526" s="647"/>
      <c r="D1526" s="647"/>
      <c r="E1526" s="647"/>
      <c r="F1526" s="647"/>
      <c r="G1526" s="647"/>
    </row>
    <row r="1527" spans="3:7">
      <c r="C1527" s="647"/>
      <c r="D1527" s="647"/>
      <c r="E1527" s="647"/>
      <c r="F1527" s="647"/>
      <c r="G1527" s="647"/>
    </row>
    <row r="1528" spans="3:7">
      <c r="C1528" s="647"/>
      <c r="D1528" s="647"/>
      <c r="E1528" s="647"/>
      <c r="F1528" s="647"/>
      <c r="G1528" s="647"/>
    </row>
    <row r="1529" spans="3:7">
      <c r="C1529" s="647"/>
      <c r="D1529" s="647"/>
      <c r="E1529" s="647"/>
      <c r="F1529" s="647"/>
      <c r="G1529" s="647"/>
    </row>
    <row r="1530" spans="3:7">
      <c r="C1530" s="647"/>
      <c r="D1530" s="647"/>
      <c r="E1530" s="647"/>
      <c r="F1530" s="647"/>
      <c r="G1530" s="647"/>
    </row>
    <row r="1531" spans="3:7">
      <c r="C1531" s="647"/>
      <c r="D1531" s="647"/>
      <c r="E1531" s="647"/>
      <c r="F1531" s="647"/>
      <c r="G1531" s="647"/>
    </row>
    <row r="1532" spans="3:7">
      <c r="C1532" s="647"/>
      <c r="D1532" s="647"/>
      <c r="E1532" s="647"/>
      <c r="F1532" s="647"/>
      <c r="G1532" s="647"/>
    </row>
    <row r="1533" spans="3:7">
      <c r="C1533" s="647"/>
      <c r="D1533" s="647"/>
      <c r="E1533" s="647"/>
      <c r="F1533" s="647"/>
      <c r="G1533" s="647"/>
    </row>
    <row r="1534" spans="3:7">
      <c r="C1534" s="647"/>
      <c r="D1534" s="647"/>
      <c r="E1534" s="647"/>
      <c r="F1534" s="647"/>
      <c r="G1534" s="647"/>
    </row>
    <row r="1535" spans="3:7">
      <c r="C1535" s="647"/>
      <c r="D1535" s="647"/>
      <c r="E1535" s="647"/>
      <c r="F1535" s="647"/>
      <c r="G1535" s="647"/>
    </row>
    <row r="1536" spans="3:7">
      <c r="C1536" s="647"/>
      <c r="D1536" s="647"/>
      <c r="E1536" s="647"/>
      <c r="F1536" s="647"/>
      <c r="G1536" s="647"/>
    </row>
    <row r="1537" spans="3:7">
      <c r="C1537" s="647"/>
      <c r="D1537" s="647"/>
      <c r="E1537" s="647"/>
      <c r="F1537" s="647"/>
      <c r="G1537" s="647"/>
    </row>
    <row r="1538" spans="3:7">
      <c r="C1538" s="647"/>
      <c r="D1538" s="647"/>
      <c r="E1538" s="647"/>
      <c r="F1538" s="647"/>
      <c r="G1538" s="647"/>
    </row>
    <row r="1539" spans="3:7">
      <c r="C1539" s="647"/>
      <c r="D1539" s="647"/>
      <c r="E1539" s="647"/>
      <c r="F1539" s="647"/>
      <c r="G1539" s="647"/>
    </row>
    <row r="1540" spans="3:7">
      <c r="C1540" s="647"/>
      <c r="D1540" s="647"/>
      <c r="E1540" s="647"/>
      <c r="F1540" s="647"/>
      <c r="G1540" s="647"/>
    </row>
    <row r="1541" spans="3:7">
      <c r="C1541" s="647"/>
      <c r="D1541" s="647"/>
      <c r="E1541" s="647"/>
      <c r="F1541" s="647"/>
      <c r="G1541" s="647"/>
    </row>
    <row r="1542" spans="3:7">
      <c r="C1542" s="647"/>
      <c r="D1542" s="647"/>
      <c r="E1542" s="647"/>
      <c r="F1542" s="647"/>
      <c r="G1542" s="647"/>
    </row>
    <row r="1543" spans="3:7">
      <c r="C1543" s="647"/>
      <c r="D1543" s="647"/>
      <c r="E1543" s="647"/>
      <c r="F1543" s="647"/>
      <c r="G1543" s="647"/>
    </row>
    <row r="1544" spans="3:7">
      <c r="C1544" s="647"/>
      <c r="D1544" s="647"/>
      <c r="E1544" s="647"/>
      <c r="F1544" s="647"/>
      <c r="G1544" s="647"/>
    </row>
    <row r="1545" spans="3:7">
      <c r="C1545" s="647"/>
      <c r="D1545" s="647"/>
      <c r="E1545" s="647"/>
      <c r="F1545" s="647"/>
      <c r="G1545" s="647"/>
    </row>
    <row r="1546" spans="3:7">
      <c r="C1546" s="647"/>
      <c r="D1546" s="647"/>
      <c r="E1546" s="647"/>
      <c r="F1546" s="647"/>
      <c r="G1546" s="647"/>
    </row>
    <row r="1547" spans="3:7">
      <c r="C1547" s="647"/>
      <c r="D1547" s="647"/>
      <c r="E1547" s="647"/>
      <c r="F1547" s="647"/>
      <c r="G1547" s="647"/>
    </row>
    <row r="1548" spans="3:7">
      <c r="C1548" s="647"/>
      <c r="D1548" s="647"/>
      <c r="E1548" s="647"/>
      <c r="F1548" s="647"/>
      <c r="G1548" s="647"/>
    </row>
    <row r="1549" spans="3:7">
      <c r="C1549" s="647"/>
      <c r="D1549" s="647"/>
      <c r="E1549" s="647"/>
      <c r="F1549" s="647"/>
      <c r="G1549" s="647"/>
    </row>
    <row r="1550" spans="3:7">
      <c r="C1550" s="647"/>
      <c r="D1550" s="647"/>
      <c r="E1550" s="647"/>
      <c r="F1550" s="647"/>
      <c r="G1550" s="647"/>
    </row>
    <row r="1551" spans="3:7">
      <c r="C1551" s="647"/>
      <c r="D1551" s="647"/>
      <c r="E1551" s="647"/>
      <c r="F1551" s="647"/>
      <c r="G1551" s="647"/>
    </row>
    <row r="1552" spans="3:7">
      <c r="C1552" s="647"/>
      <c r="D1552" s="647"/>
      <c r="E1552" s="647"/>
      <c r="F1552" s="647"/>
      <c r="G1552" s="647"/>
    </row>
    <row r="1553" spans="3:7">
      <c r="C1553" s="647"/>
      <c r="D1553" s="647"/>
      <c r="E1553" s="647"/>
      <c r="F1553" s="647"/>
      <c r="G1553" s="647"/>
    </row>
    <row r="1554" spans="3:7">
      <c r="C1554" s="647"/>
      <c r="D1554" s="647"/>
      <c r="E1554" s="647"/>
      <c r="F1554" s="647"/>
      <c r="G1554" s="647"/>
    </row>
    <row r="1555" spans="3:7">
      <c r="C1555" s="647"/>
      <c r="D1555" s="647"/>
      <c r="E1555" s="647"/>
      <c r="F1555" s="647"/>
      <c r="G1555" s="647"/>
    </row>
    <row r="1556" spans="3:7">
      <c r="C1556" s="647"/>
      <c r="D1556" s="647"/>
      <c r="E1556" s="647"/>
      <c r="F1556" s="647"/>
      <c r="G1556" s="647"/>
    </row>
    <row r="1557" spans="3:7">
      <c r="C1557" s="647"/>
      <c r="D1557" s="647"/>
      <c r="E1557" s="647"/>
      <c r="F1557" s="647"/>
      <c r="G1557" s="647"/>
    </row>
    <row r="1558" spans="3:7">
      <c r="C1558" s="647"/>
      <c r="D1558" s="647"/>
      <c r="E1558" s="647"/>
      <c r="F1558" s="647"/>
      <c r="G1558" s="647"/>
    </row>
    <row r="1559" spans="3:7">
      <c r="C1559" s="647"/>
      <c r="D1559" s="647"/>
      <c r="E1559" s="647"/>
      <c r="F1559" s="647"/>
      <c r="G1559" s="647"/>
    </row>
    <row r="1560" spans="3:7">
      <c r="C1560" s="647"/>
      <c r="D1560" s="647"/>
      <c r="E1560" s="647"/>
      <c r="F1560" s="647"/>
      <c r="G1560" s="647"/>
    </row>
    <row r="1561" spans="3:7">
      <c r="C1561" s="647"/>
      <c r="D1561" s="647"/>
      <c r="E1561" s="647"/>
      <c r="F1561" s="647"/>
      <c r="G1561" s="647"/>
    </row>
    <row r="1562" spans="3:7">
      <c r="C1562" s="647"/>
      <c r="D1562" s="647"/>
      <c r="E1562" s="647"/>
      <c r="F1562" s="647"/>
      <c r="G1562" s="647"/>
    </row>
    <row r="1563" spans="3:7">
      <c r="C1563" s="647"/>
      <c r="D1563" s="647"/>
      <c r="E1563" s="647"/>
      <c r="F1563" s="647"/>
      <c r="G1563" s="647"/>
    </row>
    <row r="1564" spans="3:7">
      <c r="C1564" s="647"/>
      <c r="D1564" s="647"/>
      <c r="E1564" s="647"/>
      <c r="F1564" s="647"/>
      <c r="G1564" s="647"/>
    </row>
    <row r="1565" spans="3:7">
      <c r="C1565" s="647"/>
      <c r="D1565" s="647"/>
      <c r="E1565" s="647"/>
      <c r="F1565" s="647"/>
      <c r="G1565" s="647"/>
    </row>
    <row r="1566" spans="3:7">
      <c r="C1566" s="647"/>
      <c r="D1566" s="647"/>
      <c r="E1566" s="647"/>
      <c r="F1566" s="647"/>
      <c r="G1566" s="647"/>
    </row>
    <row r="1567" spans="3:7">
      <c r="C1567" s="647"/>
      <c r="D1567" s="647"/>
      <c r="E1567" s="647"/>
      <c r="F1567" s="647"/>
      <c r="G1567" s="647"/>
    </row>
    <row r="1568" spans="3:7">
      <c r="C1568" s="647"/>
      <c r="D1568" s="647"/>
      <c r="E1568" s="647"/>
      <c r="F1568" s="647"/>
      <c r="G1568" s="647"/>
    </row>
    <row r="1569" spans="3:7">
      <c r="C1569" s="647"/>
      <c r="D1569" s="647"/>
      <c r="E1569" s="647"/>
      <c r="F1569" s="647"/>
      <c r="G1569" s="647"/>
    </row>
    <row r="1570" spans="3:7">
      <c r="C1570" s="647"/>
      <c r="D1570" s="647"/>
      <c r="E1570" s="647"/>
      <c r="F1570" s="647"/>
      <c r="G1570" s="647"/>
    </row>
    <row r="1571" spans="3:7">
      <c r="C1571" s="647"/>
      <c r="D1571" s="647"/>
      <c r="E1571" s="647"/>
      <c r="F1571" s="647"/>
      <c r="G1571" s="647"/>
    </row>
    <row r="1572" spans="3:7">
      <c r="C1572" s="647"/>
      <c r="D1572" s="647"/>
      <c r="E1572" s="647"/>
      <c r="F1572" s="647"/>
      <c r="G1572" s="647"/>
    </row>
    <row r="1573" spans="3:7">
      <c r="C1573" s="647"/>
      <c r="D1573" s="647"/>
      <c r="E1573" s="647"/>
      <c r="F1573" s="647"/>
      <c r="G1573" s="647"/>
    </row>
    <row r="1574" spans="3:7">
      <c r="C1574" s="647"/>
      <c r="D1574" s="647"/>
      <c r="E1574" s="647"/>
      <c r="F1574" s="647"/>
      <c r="G1574" s="647"/>
    </row>
    <row r="1575" spans="3:7">
      <c r="C1575" s="647"/>
      <c r="D1575" s="647"/>
      <c r="E1575" s="647"/>
      <c r="F1575" s="647"/>
      <c r="G1575" s="647"/>
    </row>
    <row r="1576" spans="3:7">
      <c r="C1576" s="647"/>
      <c r="D1576" s="647"/>
      <c r="E1576" s="647"/>
      <c r="F1576" s="647"/>
      <c r="G1576" s="647"/>
    </row>
    <row r="1577" spans="3:7">
      <c r="C1577" s="647"/>
      <c r="D1577" s="647"/>
      <c r="E1577" s="647"/>
      <c r="F1577" s="647"/>
      <c r="G1577" s="647"/>
    </row>
    <row r="1578" spans="3:7">
      <c r="C1578" s="647"/>
      <c r="D1578" s="647"/>
      <c r="E1578" s="647"/>
      <c r="F1578" s="647"/>
      <c r="G1578" s="647"/>
    </row>
    <row r="1579" spans="3:7">
      <c r="C1579" s="647"/>
      <c r="D1579" s="647"/>
      <c r="E1579" s="647"/>
      <c r="F1579" s="647"/>
      <c r="G1579" s="647"/>
    </row>
    <row r="1580" spans="3:7">
      <c r="C1580" s="647"/>
      <c r="D1580" s="647"/>
      <c r="E1580" s="647"/>
      <c r="F1580" s="647"/>
      <c r="G1580" s="647"/>
    </row>
    <row r="1581" spans="3:7">
      <c r="C1581" s="647"/>
      <c r="D1581" s="647"/>
      <c r="E1581" s="647"/>
      <c r="F1581" s="647"/>
      <c r="G1581" s="647"/>
    </row>
    <row r="1582" spans="3:7">
      <c r="C1582" s="647"/>
      <c r="D1582" s="647"/>
      <c r="E1582" s="647"/>
      <c r="F1582" s="647"/>
      <c r="G1582" s="647"/>
    </row>
    <row r="1583" spans="3:7">
      <c r="C1583" s="647"/>
      <c r="D1583" s="647"/>
      <c r="E1583" s="647"/>
      <c r="F1583" s="647"/>
      <c r="G1583" s="647"/>
    </row>
    <row r="1584" spans="3:7">
      <c r="C1584" s="647"/>
      <c r="D1584" s="647"/>
      <c r="E1584" s="647"/>
      <c r="F1584" s="647"/>
      <c r="G1584" s="647"/>
    </row>
    <row r="1585" spans="3:7">
      <c r="C1585" s="647"/>
      <c r="D1585" s="647"/>
      <c r="E1585" s="647"/>
      <c r="F1585" s="647"/>
      <c r="G1585" s="647"/>
    </row>
    <row r="1586" spans="3:7">
      <c r="C1586" s="647"/>
      <c r="D1586" s="647"/>
      <c r="E1586" s="647"/>
      <c r="F1586" s="647"/>
      <c r="G1586" s="647"/>
    </row>
    <row r="1587" spans="3:7">
      <c r="C1587" s="647"/>
      <c r="D1587" s="647"/>
      <c r="E1587" s="647"/>
      <c r="F1587" s="647"/>
      <c r="G1587" s="647"/>
    </row>
    <row r="1588" spans="3:7">
      <c r="C1588" s="647"/>
      <c r="D1588" s="647"/>
      <c r="E1588" s="647"/>
      <c r="F1588" s="647"/>
      <c r="G1588" s="647"/>
    </row>
    <row r="1589" spans="3:7">
      <c r="C1589" s="647"/>
      <c r="D1589" s="647"/>
      <c r="E1589" s="647"/>
      <c r="F1589" s="647"/>
      <c r="G1589" s="647"/>
    </row>
    <row r="1590" spans="3:7">
      <c r="C1590" s="647"/>
      <c r="D1590" s="647"/>
      <c r="E1590" s="647"/>
      <c r="F1590" s="647"/>
      <c r="G1590" s="647"/>
    </row>
    <row r="1591" spans="3:7">
      <c r="C1591" s="647"/>
      <c r="D1591" s="647"/>
      <c r="E1591" s="647"/>
      <c r="F1591" s="647"/>
      <c r="G1591" s="647"/>
    </row>
    <row r="1592" spans="3:7">
      <c r="C1592" s="647"/>
      <c r="D1592" s="647"/>
      <c r="E1592" s="647"/>
      <c r="F1592" s="647"/>
      <c r="G1592" s="647"/>
    </row>
    <row r="1593" spans="3:7">
      <c r="C1593" s="647"/>
      <c r="D1593" s="647"/>
      <c r="E1593" s="647"/>
      <c r="F1593" s="647"/>
      <c r="G1593" s="647"/>
    </row>
    <row r="1594" spans="3:7">
      <c r="C1594" s="647"/>
      <c r="D1594" s="647"/>
      <c r="E1594" s="647"/>
      <c r="F1594" s="647"/>
      <c r="G1594" s="647"/>
    </row>
    <row r="1595" spans="3:7">
      <c r="C1595" s="647"/>
      <c r="D1595" s="647"/>
      <c r="E1595" s="647"/>
      <c r="F1595" s="647"/>
      <c r="G1595" s="647"/>
    </row>
    <row r="1596" spans="3:7">
      <c r="C1596" s="647"/>
      <c r="D1596" s="647"/>
      <c r="E1596" s="647"/>
      <c r="F1596" s="647"/>
      <c r="G1596" s="647"/>
    </row>
    <row r="1597" spans="3:7">
      <c r="C1597" s="647"/>
      <c r="D1597" s="647"/>
      <c r="E1597" s="647"/>
      <c r="F1597" s="647"/>
      <c r="G1597" s="647"/>
    </row>
    <row r="1598" spans="3:7">
      <c r="C1598" s="647"/>
      <c r="D1598" s="647"/>
      <c r="E1598" s="647"/>
      <c r="F1598" s="647"/>
      <c r="G1598" s="647"/>
    </row>
    <row r="1599" spans="3:7">
      <c r="C1599" s="647"/>
      <c r="D1599" s="647"/>
      <c r="E1599" s="647"/>
      <c r="F1599" s="647"/>
      <c r="G1599" s="647"/>
    </row>
    <row r="1600" spans="3:7">
      <c r="C1600" s="647"/>
      <c r="D1600" s="647"/>
      <c r="E1600" s="647"/>
      <c r="F1600" s="647"/>
      <c r="G1600" s="647"/>
    </row>
    <row r="1601" spans="3:7">
      <c r="C1601" s="647"/>
      <c r="D1601" s="647"/>
      <c r="E1601" s="647"/>
      <c r="F1601" s="647"/>
      <c r="G1601" s="647"/>
    </row>
    <row r="1602" spans="3:7">
      <c r="C1602" s="647"/>
      <c r="D1602" s="647"/>
      <c r="E1602" s="647"/>
      <c r="F1602" s="647"/>
      <c r="G1602" s="647"/>
    </row>
    <row r="1603" spans="3:7">
      <c r="C1603" s="647"/>
      <c r="D1603" s="647"/>
      <c r="E1603" s="647"/>
      <c r="F1603" s="647"/>
      <c r="G1603" s="647"/>
    </row>
    <row r="1604" spans="3:7">
      <c r="C1604" s="647"/>
      <c r="D1604" s="647"/>
      <c r="E1604" s="647"/>
      <c r="F1604" s="647"/>
      <c r="G1604" s="647"/>
    </row>
    <row r="1605" spans="3:7">
      <c r="C1605" s="647"/>
      <c r="D1605" s="647"/>
      <c r="E1605" s="647"/>
      <c r="F1605" s="647"/>
      <c r="G1605" s="647"/>
    </row>
    <row r="1606" spans="3:7">
      <c r="C1606" s="647"/>
      <c r="D1606" s="647"/>
      <c r="E1606" s="647"/>
      <c r="F1606" s="647"/>
      <c r="G1606" s="647"/>
    </row>
    <row r="1607" spans="3:7">
      <c r="C1607" s="647"/>
      <c r="D1607" s="647"/>
      <c r="E1607" s="647"/>
      <c r="F1607" s="647"/>
      <c r="G1607" s="647"/>
    </row>
    <row r="1608" spans="3:7">
      <c r="C1608" s="647"/>
      <c r="D1608" s="647"/>
      <c r="E1608" s="647"/>
      <c r="F1608" s="647"/>
      <c r="G1608" s="647"/>
    </row>
    <row r="1609" spans="3:7">
      <c r="C1609" s="647"/>
      <c r="D1609" s="647"/>
      <c r="E1609" s="647"/>
      <c r="F1609" s="647"/>
      <c r="G1609" s="647"/>
    </row>
    <row r="1610" spans="3:7">
      <c r="C1610" s="647"/>
      <c r="D1610" s="647"/>
      <c r="E1610" s="647"/>
      <c r="F1610" s="647"/>
      <c r="G1610" s="647"/>
    </row>
    <row r="1611" spans="3:7">
      <c r="C1611" s="647"/>
      <c r="D1611" s="647"/>
      <c r="E1611" s="647"/>
      <c r="F1611" s="647"/>
      <c r="G1611" s="647"/>
    </row>
    <row r="1612" spans="3:7">
      <c r="C1612" s="647"/>
      <c r="D1612" s="647"/>
      <c r="E1612" s="647"/>
      <c r="F1612" s="647"/>
      <c r="G1612" s="647"/>
    </row>
    <row r="1613" spans="3:7">
      <c r="C1613" s="647"/>
      <c r="D1613" s="647"/>
      <c r="E1613" s="647"/>
      <c r="F1613" s="647"/>
      <c r="G1613" s="647"/>
    </row>
    <row r="1614" spans="3:7">
      <c r="C1614" s="647"/>
      <c r="D1614" s="647"/>
      <c r="E1614" s="647"/>
      <c r="F1614" s="647"/>
      <c r="G1614" s="647"/>
    </row>
    <row r="1615" spans="3:7">
      <c r="C1615" s="647"/>
      <c r="D1615" s="647"/>
      <c r="E1615" s="647"/>
      <c r="F1615" s="647"/>
      <c r="G1615" s="647"/>
    </row>
    <row r="1616" spans="3:7">
      <c r="C1616" s="647"/>
      <c r="D1616" s="647"/>
      <c r="E1616" s="647"/>
      <c r="F1616" s="647"/>
      <c r="G1616" s="647"/>
    </row>
    <row r="1617" spans="3:7">
      <c r="C1617" s="647"/>
      <c r="D1617" s="647"/>
      <c r="E1617" s="647"/>
      <c r="F1617" s="647"/>
      <c r="G1617" s="647"/>
    </row>
    <row r="1618" spans="3:7">
      <c r="C1618" s="647"/>
      <c r="D1618" s="647"/>
      <c r="E1618" s="647"/>
      <c r="F1618" s="647"/>
      <c r="G1618" s="647"/>
    </row>
    <row r="1619" spans="3:7">
      <c r="C1619" s="647"/>
      <c r="D1619" s="647"/>
      <c r="E1619" s="647"/>
      <c r="F1619" s="647"/>
      <c r="G1619" s="647"/>
    </row>
    <row r="1620" spans="3:7">
      <c r="C1620" s="647"/>
      <c r="D1620" s="647"/>
      <c r="E1620" s="647"/>
      <c r="F1620" s="647"/>
      <c r="G1620" s="647"/>
    </row>
    <row r="1621" spans="3:7">
      <c r="C1621" s="647"/>
      <c r="D1621" s="647"/>
      <c r="E1621" s="647"/>
      <c r="F1621" s="647"/>
      <c r="G1621" s="647"/>
    </row>
    <row r="1622" spans="3:7">
      <c r="C1622" s="647"/>
      <c r="D1622" s="647"/>
      <c r="E1622" s="647"/>
      <c r="F1622" s="647"/>
      <c r="G1622" s="647"/>
    </row>
    <row r="1623" spans="3:7">
      <c r="C1623" s="647"/>
      <c r="D1623" s="647"/>
      <c r="E1623" s="647"/>
      <c r="F1623" s="647"/>
      <c r="G1623" s="647"/>
    </row>
    <row r="1624" spans="3:7">
      <c r="C1624" s="647"/>
      <c r="D1624" s="647"/>
      <c r="E1624" s="647"/>
      <c r="F1624" s="647"/>
      <c r="G1624" s="647"/>
    </row>
    <row r="1625" spans="3:7">
      <c r="C1625" s="647"/>
      <c r="D1625" s="647"/>
      <c r="E1625" s="647"/>
      <c r="F1625" s="647"/>
      <c r="G1625" s="647"/>
    </row>
    <row r="1626" spans="3:7">
      <c r="C1626" s="647"/>
      <c r="D1626" s="647"/>
      <c r="E1626" s="647"/>
      <c r="F1626" s="647"/>
      <c r="G1626" s="647"/>
    </row>
    <row r="1627" spans="3:7">
      <c r="C1627" s="647"/>
      <c r="D1627" s="647"/>
      <c r="E1627" s="647"/>
      <c r="F1627" s="647"/>
      <c r="G1627" s="647"/>
    </row>
    <row r="1628" spans="3:7">
      <c r="C1628" s="647"/>
      <c r="D1628" s="647"/>
      <c r="E1628" s="647"/>
      <c r="F1628" s="647"/>
      <c r="G1628" s="647"/>
    </row>
    <row r="1629" spans="3:7">
      <c r="C1629" s="647"/>
      <c r="D1629" s="647"/>
      <c r="E1629" s="647"/>
      <c r="F1629" s="647"/>
      <c r="G1629" s="647"/>
    </row>
    <row r="1630" spans="3:7">
      <c r="C1630" s="647"/>
      <c r="D1630" s="647"/>
      <c r="E1630" s="647"/>
      <c r="F1630" s="647"/>
      <c r="G1630" s="647"/>
    </row>
    <row r="1631" spans="3:7">
      <c r="C1631" s="647"/>
      <c r="D1631" s="647"/>
      <c r="E1631" s="647"/>
      <c r="F1631" s="647"/>
      <c r="G1631" s="647"/>
    </row>
    <row r="1632" spans="3:7">
      <c r="C1632" s="647"/>
      <c r="D1632" s="647"/>
      <c r="E1632" s="647"/>
      <c r="F1632" s="647"/>
      <c r="G1632" s="647"/>
    </row>
    <row r="1633" spans="3:7">
      <c r="C1633" s="647"/>
      <c r="D1633" s="647"/>
      <c r="E1633" s="647"/>
      <c r="F1633" s="647"/>
      <c r="G1633" s="647"/>
    </row>
    <row r="1634" spans="3:7">
      <c r="C1634" s="647"/>
      <c r="D1634" s="647"/>
      <c r="E1634" s="647"/>
      <c r="F1634" s="647"/>
      <c r="G1634" s="647"/>
    </row>
    <row r="1635" spans="3:7">
      <c r="C1635" s="647"/>
      <c r="D1635" s="647"/>
      <c r="E1635" s="647"/>
      <c r="F1635" s="647"/>
      <c r="G1635" s="647"/>
    </row>
    <row r="1636" spans="3:7">
      <c r="C1636" s="647"/>
      <c r="D1636" s="647"/>
      <c r="E1636" s="647"/>
      <c r="F1636" s="647"/>
      <c r="G1636" s="647"/>
    </row>
    <row r="1637" spans="3:7">
      <c r="C1637" s="647"/>
      <c r="D1637" s="647"/>
      <c r="E1637" s="647"/>
      <c r="F1637" s="647"/>
      <c r="G1637" s="647"/>
    </row>
    <row r="1638" spans="3:7">
      <c r="C1638" s="647"/>
      <c r="D1638" s="647"/>
      <c r="E1638" s="647"/>
      <c r="F1638" s="647"/>
      <c r="G1638" s="647"/>
    </row>
    <row r="1639" spans="3:7">
      <c r="C1639" s="647"/>
      <c r="D1639" s="647"/>
      <c r="E1639" s="647"/>
      <c r="F1639" s="647"/>
      <c r="G1639" s="647"/>
    </row>
    <row r="1640" spans="3:7">
      <c r="C1640" s="647"/>
      <c r="D1640" s="647"/>
      <c r="E1640" s="647"/>
      <c r="F1640" s="647"/>
      <c r="G1640" s="647"/>
    </row>
    <row r="1641" spans="3:7">
      <c r="C1641" s="647"/>
      <c r="D1641" s="647"/>
      <c r="E1641" s="647"/>
      <c r="F1641" s="647"/>
      <c r="G1641" s="647"/>
    </row>
    <row r="1642" spans="3:7">
      <c r="C1642" s="647"/>
      <c r="D1642" s="647"/>
      <c r="E1642" s="647"/>
      <c r="F1642" s="647"/>
      <c r="G1642" s="647"/>
    </row>
    <row r="1643" spans="3:7">
      <c r="C1643" s="647"/>
      <c r="D1643" s="647"/>
      <c r="E1643" s="647"/>
      <c r="F1643" s="647"/>
      <c r="G1643" s="647"/>
    </row>
    <row r="1644" spans="3:7">
      <c r="C1644" s="647"/>
      <c r="D1644" s="647"/>
      <c r="E1644" s="647"/>
      <c r="F1644" s="647"/>
      <c r="G1644" s="647"/>
    </row>
    <row r="1645" spans="3:7">
      <c r="C1645" s="647"/>
      <c r="D1645" s="647"/>
      <c r="E1645" s="647"/>
      <c r="F1645" s="647"/>
      <c r="G1645" s="647"/>
    </row>
    <row r="1646" spans="3:7">
      <c r="C1646" s="647"/>
      <c r="D1646" s="647"/>
      <c r="E1646" s="647"/>
      <c r="F1646" s="647"/>
      <c r="G1646" s="647"/>
    </row>
    <row r="1647" spans="3:7">
      <c r="C1647" s="647"/>
      <c r="D1647" s="647"/>
      <c r="E1647" s="647"/>
      <c r="F1647" s="647"/>
      <c r="G1647" s="647"/>
    </row>
    <row r="1648" spans="3:7">
      <c r="C1648" s="647"/>
      <c r="D1648" s="647"/>
      <c r="E1648" s="647"/>
      <c r="F1648" s="647"/>
      <c r="G1648" s="647"/>
    </row>
    <row r="1649" spans="3:7">
      <c r="C1649" s="647"/>
      <c r="D1649" s="647"/>
      <c r="E1649" s="647"/>
      <c r="F1649" s="647"/>
      <c r="G1649" s="647"/>
    </row>
    <row r="1650" spans="3:7">
      <c r="C1650" s="647"/>
      <c r="D1650" s="647"/>
      <c r="E1650" s="647"/>
      <c r="F1650" s="647"/>
      <c r="G1650" s="647"/>
    </row>
    <row r="1651" spans="3:7">
      <c r="C1651" s="647"/>
      <c r="D1651" s="647"/>
      <c r="E1651" s="647"/>
      <c r="F1651" s="647"/>
      <c r="G1651" s="647"/>
    </row>
    <row r="1652" spans="3:7">
      <c r="C1652" s="647"/>
      <c r="D1652" s="647"/>
      <c r="E1652" s="647"/>
      <c r="F1652" s="647"/>
      <c r="G1652" s="647"/>
    </row>
    <row r="1653" spans="3:7">
      <c r="C1653" s="647"/>
      <c r="D1653" s="647"/>
      <c r="E1653" s="647"/>
      <c r="F1653" s="647"/>
      <c r="G1653" s="647"/>
    </row>
    <row r="1654" spans="3:7">
      <c r="C1654" s="647"/>
      <c r="D1654" s="647"/>
      <c r="E1654" s="647"/>
      <c r="F1654" s="647"/>
      <c r="G1654" s="647"/>
    </row>
    <row r="1655" spans="3:7">
      <c r="C1655" s="647"/>
      <c r="D1655" s="647"/>
      <c r="E1655" s="647"/>
      <c r="F1655" s="647"/>
      <c r="G1655" s="647"/>
    </row>
    <row r="1656" spans="3:7">
      <c r="C1656" s="647"/>
      <c r="D1656" s="647"/>
      <c r="E1656" s="647"/>
      <c r="F1656" s="647"/>
      <c r="G1656" s="647"/>
    </row>
    <row r="1657" spans="3:7">
      <c r="C1657" s="647"/>
      <c r="D1657" s="647"/>
      <c r="E1657" s="647"/>
      <c r="F1657" s="647"/>
      <c r="G1657" s="647"/>
    </row>
    <row r="1658" spans="3:7">
      <c r="C1658" s="647"/>
      <c r="D1658" s="647"/>
      <c r="E1658" s="647"/>
      <c r="F1658" s="647"/>
      <c r="G1658" s="647"/>
    </row>
    <row r="1659" spans="3:7">
      <c r="C1659" s="647"/>
      <c r="D1659" s="647"/>
      <c r="E1659" s="647"/>
      <c r="F1659" s="647"/>
      <c r="G1659" s="647"/>
    </row>
    <row r="1660" spans="3:7">
      <c r="C1660" s="647"/>
      <c r="D1660" s="647"/>
      <c r="E1660" s="647"/>
      <c r="F1660" s="647"/>
      <c r="G1660" s="647"/>
    </row>
    <row r="1661" spans="3:7">
      <c r="C1661" s="647"/>
      <c r="D1661" s="647"/>
      <c r="E1661" s="647"/>
      <c r="F1661" s="647"/>
      <c r="G1661" s="647"/>
    </row>
    <row r="1662" spans="3:7">
      <c r="C1662" s="647"/>
      <c r="D1662" s="647"/>
      <c r="E1662" s="647"/>
      <c r="F1662" s="647"/>
      <c r="G1662" s="647"/>
    </row>
    <row r="1663" spans="3:7">
      <c r="C1663" s="647"/>
      <c r="D1663" s="647"/>
      <c r="E1663" s="647"/>
      <c r="F1663" s="647"/>
      <c r="G1663" s="647"/>
    </row>
    <row r="1664" spans="3:7">
      <c r="C1664" s="647"/>
      <c r="D1664" s="647"/>
      <c r="E1664" s="647"/>
      <c r="F1664" s="647"/>
      <c r="G1664" s="647"/>
    </row>
    <row r="1665" spans="3:7">
      <c r="C1665" s="647"/>
      <c r="D1665" s="647"/>
      <c r="E1665" s="647"/>
      <c r="F1665" s="647"/>
      <c r="G1665" s="647"/>
    </row>
    <row r="1666" spans="3:7">
      <c r="C1666" s="647"/>
      <c r="D1666" s="647"/>
      <c r="E1666" s="647"/>
      <c r="F1666" s="647"/>
      <c r="G1666" s="647"/>
    </row>
    <row r="1667" spans="3:7">
      <c r="C1667" s="647"/>
      <c r="D1667" s="647"/>
      <c r="E1667" s="647"/>
      <c r="F1667" s="647"/>
      <c r="G1667" s="647"/>
    </row>
    <row r="1668" spans="3:7">
      <c r="C1668" s="647"/>
      <c r="D1668" s="647"/>
      <c r="E1668" s="647"/>
      <c r="F1668" s="647"/>
      <c r="G1668" s="647"/>
    </row>
    <row r="1669" spans="3:7">
      <c r="C1669" s="647"/>
      <c r="D1669" s="647"/>
      <c r="E1669" s="647"/>
      <c r="F1669" s="647"/>
      <c r="G1669" s="647"/>
    </row>
    <row r="1670" spans="3:7">
      <c r="C1670" s="647"/>
      <c r="D1670" s="647"/>
      <c r="E1670" s="647"/>
      <c r="F1670" s="647"/>
      <c r="G1670" s="647"/>
    </row>
    <row r="1671" spans="3:7">
      <c r="C1671" s="647"/>
      <c r="D1671" s="647"/>
      <c r="E1671" s="647"/>
      <c r="F1671" s="647"/>
      <c r="G1671" s="647"/>
    </row>
    <row r="1672" spans="3:7">
      <c r="C1672" s="647"/>
      <c r="D1672" s="647"/>
      <c r="E1672" s="647"/>
      <c r="F1672" s="647"/>
      <c r="G1672" s="647"/>
    </row>
    <row r="1673" spans="3:7">
      <c r="C1673" s="647"/>
      <c r="D1673" s="647"/>
      <c r="E1673" s="647"/>
      <c r="F1673" s="647"/>
      <c r="G1673" s="647"/>
    </row>
    <row r="1674" spans="3:7">
      <c r="C1674" s="647"/>
      <c r="D1674" s="647"/>
      <c r="E1674" s="647"/>
      <c r="F1674" s="647"/>
      <c r="G1674" s="647"/>
    </row>
    <row r="1675" spans="3:7">
      <c r="C1675" s="647"/>
      <c r="D1675" s="647"/>
      <c r="E1675" s="647"/>
      <c r="F1675" s="647"/>
      <c r="G1675" s="647"/>
    </row>
    <row r="1676" spans="3:7">
      <c r="C1676" s="647"/>
      <c r="D1676" s="647"/>
      <c r="E1676" s="647"/>
      <c r="F1676" s="647"/>
      <c r="G1676" s="647"/>
    </row>
    <row r="1677" spans="3:7">
      <c r="C1677" s="647"/>
      <c r="D1677" s="647"/>
      <c r="E1677" s="647"/>
      <c r="F1677" s="647"/>
      <c r="G1677" s="647"/>
    </row>
    <row r="1678" spans="3:7">
      <c r="C1678" s="647"/>
      <c r="D1678" s="647"/>
      <c r="E1678" s="647"/>
      <c r="F1678" s="647"/>
      <c r="G1678" s="647"/>
    </row>
    <row r="1679" spans="3:7">
      <c r="C1679" s="647"/>
      <c r="D1679" s="647"/>
      <c r="E1679" s="647"/>
      <c r="F1679" s="647"/>
      <c r="G1679" s="647"/>
    </row>
    <row r="1680" spans="3:7">
      <c r="C1680" s="647"/>
      <c r="D1680" s="647"/>
      <c r="E1680" s="647"/>
      <c r="F1680" s="647"/>
      <c r="G1680" s="647"/>
    </row>
    <row r="1681" spans="3:7">
      <c r="C1681" s="647"/>
      <c r="D1681" s="647"/>
      <c r="E1681" s="647"/>
      <c r="F1681" s="647"/>
      <c r="G1681" s="647"/>
    </row>
    <row r="1682" spans="3:7">
      <c r="C1682" s="647"/>
      <c r="D1682" s="647"/>
      <c r="E1682" s="647"/>
      <c r="F1682" s="647"/>
      <c r="G1682" s="647"/>
    </row>
    <row r="1683" spans="3:7">
      <c r="C1683" s="647"/>
      <c r="D1683" s="647"/>
      <c r="E1683" s="647"/>
      <c r="F1683" s="647"/>
      <c r="G1683" s="647"/>
    </row>
    <row r="1684" spans="3:7">
      <c r="C1684" s="647"/>
      <c r="D1684" s="647"/>
      <c r="E1684" s="647"/>
      <c r="F1684" s="647"/>
      <c r="G1684" s="647"/>
    </row>
    <row r="1685" spans="3:7">
      <c r="C1685" s="647"/>
      <c r="D1685" s="647"/>
      <c r="E1685" s="647"/>
      <c r="F1685" s="647"/>
      <c r="G1685" s="647"/>
    </row>
    <row r="1686" spans="3:7">
      <c r="C1686" s="647"/>
      <c r="D1686" s="647"/>
      <c r="E1686" s="647"/>
      <c r="F1686" s="647"/>
      <c r="G1686" s="647"/>
    </row>
    <row r="1687" spans="3:7">
      <c r="C1687" s="647"/>
      <c r="D1687" s="647"/>
      <c r="E1687" s="647"/>
      <c r="F1687" s="647"/>
      <c r="G1687" s="647"/>
    </row>
    <row r="1688" spans="3:7">
      <c r="C1688" s="647"/>
      <c r="D1688" s="647"/>
      <c r="E1688" s="647"/>
      <c r="F1688" s="647"/>
      <c r="G1688" s="647"/>
    </row>
    <row r="1689" spans="3:7">
      <c r="C1689" s="647"/>
      <c r="D1689" s="647"/>
      <c r="E1689" s="647"/>
      <c r="F1689" s="647"/>
      <c r="G1689" s="647"/>
    </row>
    <row r="1690" spans="3:7">
      <c r="C1690" s="647"/>
      <c r="D1690" s="647"/>
      <c r="E1690" s="647"/>
      <c r="F1690" s="647"/>
      <c r="G1690" s="647"/>
    </row>
    <row r="1691" spans="3:7">
      <c r="C1691" s="647"/>
      <c r="D1691" s="647"/>
      <c r="E1691" s="647"/>
      <c r="F1691" s="647"/>
      <c r="G1691" s="647"/>
    </row>
    <row r="1692" spans="3:7">
      <c r="C1692" s="647"/>
      <c r="D1692" s="647"/>
      <c r="E1692" s="647"/>
      <c r="F1692" s="647"/>
      <c r="G1692" s="647"/>
    </row>
    <row r="1693" spans="3:7">
      <c r="C1693" s="647"/>
      <c r="D1693" s="647"/>
      <c r="E1693" s="647"/>
      <c r="F1693" s="647"/>
      <c r="G1693" s="647"/>
    </row>
    <row r="1694" spans="3:7">
      <c r="C1694" s="647"/>
      <c r="D1694" s="647"/>
      <c r="E1694" s="647"/>
      <c r="F1694" s="647"/>
      <c r="G1694" s="647"/>
    </row>
    <row r="1695" spans="3:7">
      <c r="C1695" s="647"/>
      <c r="D1695" s="647"/>
      <c r="E1695" s="647"/>
      <c r="F1695" s="647"/>
      <c r="G1695" s="647"/>
    </row>
    <row r="1696" spans="3:7">
      <c r="C1696" s="647"/>
      <c r="D1696" s="647"/>
      <c r="E1696" s="647"/>
      <c r="F1696" s="647"/>
      <c r="G1696" s="647"/>
    </row>
    <row r="1697" spans="3:7">
      <c r="C1697" s="647"/>
      <c r="D1697" s="647"/>
      <c r="E1697" s="647"/>
      <c r="F1697" s="647"/>
      <c r="G1697" s="647"/>
    </row>
    <row r="1698" spans="3:7">
      <c r="C1698" s="647"/>
      <c r="D1698" s="647"/>
      <c r="E1698" s="647"/>
      <c r="F1698" s="647"/>
      <c r="G1698" s="647"/>
    </row>
    <row r="1699" spans="3:7">
      <c r="C1699" s="647"/>
      <c r="D1699" s="647"/>
      <c r="E1699" s="647"/>
      <c r="F1699" s="647"/>
      <c r="G1699" s="647"/>
    </row>
    <row r="1700" spans="3:7">
      <c r="C1700" s="647"/>
      <c r="D1700" s="647"/>
      <c r="E1700" s="647"/>
      <c r="F1700" s="647"/>
      <c r="G1700" s="647"/>
    </row>
    <row r="1701" spans="3:7">
      <c r="C1701" s="647"/>
      <c r="D1701" s="647"/>
      <c r="E1701" s="647"/>
      <c r="F1701" s="647"/>
      <c r="G1701" s="647"/>
    </row>
    <row r="1702" spans="3:7">
      <c r="C1702" s="647"/>
      <c r="D1702" s="647"/>
      <c r="E1702" s="647"/>
      <c r="F1702" s="647"/>
      <c r="G1702" s="647"/>
    </row>
    <row r="1703" spans="3:7">
      <c r="C1703" s="647"/>
      <c r="D1703" s="647"/>
      <c r="E1703" s="647"/>
      <c r="F1703" s="647"/>
      <c r="G1703" s="647"/>
    </row>
    <row r="1704" spans="3:7">
      <c r="C1704" s="647"/>
      <c r="D1704" s="647"/>
      <c r="E1704" s="647"/>
      <c r="F1704" s="647"/>
      <c r="G1704" s="647"/>
    </row>
    <row r="1705" spans="3:7">
      <c r="C1705" s="647"/>
      <c r="D1705" s="647"/>
      <c r="E1705" s="647"/>
      <c r="F1705" s="647"/>
      <c r="G1705" s="647"/>
    </row>
    <row r="1706" spans="3:7">
      <c r="C1706" s="647"/>
      <c r="D1706" s="647"/>
      <c r="E1706" s="647"/>
      <c r="F1706" s="647"/>
      <c r="G1706" s="647"/>
    </row>
    <row r="1707" spans="3:7">
      <c r="C1707" s="647"/>
      <c r="D1707" s="647"/>
      <c r="E1707" s="647"/>
      <c r="F1707" s="647"/>
      <c r="G1707" s="647"/>
    </row>
    <row r="1708" spans="3:7">
      <c r="C1708" s="647"/>
      <c r="D1708" s="647"/>
      <c r="E1708" s="647"/>
      <c r="F1708" s="647"/>
      <c r="G1708" s="647"/>
    </row>
    <row r="1709" spans="3:7">
      <c r="C1709" s="647"/>
      <c r="D1709" s="647"/>
      <c r="E1709" s="647"/>
      <c r="F1709" s="647"/>
      <c r="G1709" s="647"/>
    </row>
    <row r="1710" spans="3:7">
      <c r="C1710" s="647"/>
      <c r="D1710" s="647"/>
      <c r="E1710" s="647"/>
      <c r="F1710" s="647"/>
      <c r="G1710" s="647"/>
    </row>
    <row r="1711" spans="3:7">
      <c r="C1711" s="647"/>
      <c r="D1711" s="647"/>
      <c r="E1711" s="647"/>
      <c r="F1711" s="647"/>
      <c r="G1711" s="647"/>
    </row>
    <row r="1712" spans="3:7">
      <c r="C1712" s="647"/>
      <c r="D1712" s="647"/>
      <c r="E1712" s="647"/>
      <c r="F1712" s="647"/>
      <c r="G1712" s="647"/>
    </row>
    <row r="1713" spans="3:7">
      <c r="C1713" s="647"/>
      <c r="D1713" s="647"/>
      <c r="E1713" s="647"/>
      <c r="F1713" s="647"/>
      <c r="G1713" s="647"/>
    </row>
    <row r="1714" spans="3:7">
      <c r="C1714" s="647"/>
      <c r="D1714" s="647"/>
      <c r="E1714" s="647"/>
      <c r="F1714" s="647"/>
      <c r="G1714" s="647"/>
    </row>
    <row r="1715" spans="3:7">
      <c r="C1715" s="647"/>
      <c r="D1715" s="647"/>
      <c r="E1715" s="647"/>
      <c r="F1715" s="647"/>
      <c r="G1715" s="647"/>
    </row>
    <row r="1716" spans="3:7">
      <c r="C1716" s="647"/>
      <c r="D1716" s="647"/>
      <c r="E1716" s="647"/>
      <c r="F1716" s="647"/>
      <c r="G1716" s="647"/>
    </row>
    <row r="1717" spans="3:7">
      <c r="C1717" s="647"/>
      <c r="D1717" s="647"/>
      <c r="E1717" s="647"/>
      <c r="F1717" s="647"/>
      <c r="G1717" s="647"/>
    </row>
    <row r="1718" spans="3:7">
      <c r="C1718" s="647"/>
      <c r="D1718" s="647"/>
      <c r="E1718" s="647"/>
      <c r="F1718" s="647"/>
      <c r="G1718" s="647"/>
    </row>
    <row r="1719" spans="3:7">
      <c r="C1719" s="647"/>
      <c r="D1719" s="647"/>
      <c r="E1719" s="647"/>
      <c r="F1719" s="647"/>
      <c r="G1719" s="647"/>
    </row>
    <row r="1720" spans="3:7">
      <c r="C1720" s="647"/>
      <c r="D1720" s="647"/>
      <c r="E1720" s="647"/>
      <c r="F1720" s="647"/>
      <c r="G1720" s="647"/>
    </row>
    <row r="1721" spans="3:7">
      <c r="C1721" s="647"/>
      <c r="D1721" s="647"/>
      <c r="E1721" s="647"/>
      <c r="F1721" s="647"/>
      <c r="G1721" s="647"/>
    </row>
    <row r="1722" spans="3:7">
      <c r="C1722" s="647"/>
      <c r="D1722" s="647"/>
      <c r="E1722" s="647"/>
      <c r="F1722" s="647"/>
      <c r="G1722" s="647"/>
    </row>
    <row r="1723" spans="3:7">
      <c r="C1723" s="647"/>
      <c r="D1723" s="647"/>
      <c r="E1723" s="647"/>
      <c r="F1723" s="647"/>
      <c r="G1723" s="647"/>
    </row>
    <row r="1724" spans="3:7">
      <c r="C1724" s="647"/>
      <c r="D1724" s="647"/>
      <c r="E1724" s="647"/>
      <c r="F1724" s="647"/>
      <c r="G1724" s="647"/>
    </row>
    <row r="1725" spans="3:7">
      <c r="C1725" s="647"/>
      <c r="D1725" s="647"/>
      <c r="E1725" s="647"/>
      <c r="F1725" s="647"/>
      <c r="G1725" s="647"/>
    </row>
    <row r="1726" spans="3:7">
      <c r="C1726" s="647"/>
      <c r="D1726" s="647"/>
      <c r="E1726" s="647"/>
      <c r="F1726" s="647"/>
      <c r="G1726" s="647"/>
    </row>
    <row r="1727" spans="3:7">
      <c r="C1727" s="647"/>
      <c r="D1727" s="647"/>
      <c r="E1727" s="647"/>
      <c r="F1727" s="647"/>
      <c r="G1727" s="647"/>
    </row>
    <row r="1728" spans="3:7">
      <c r="C1728" s="647"/>
      <c r="D1728" s="647"/>
      <c r="E1728" s="647"/>
      <c r="F1728" s="647"/>
      <c r="G1728" s="647"/>
    </row>
    <row r="1729" spans="3:7">
      <c r="C1729" s="647"/>
      <c r="D1729" s="647"/>
      <c r="E1729" s="647"/>
      <c r="F1729" s="647"/>
      <c r="G1729" s="647"/>
    </row>
    <row r="1730" spans="3:7">
      <c r="C1730" s="647"/>
      <c r="D1730" s="647"/>
      <c r="E1730" s="647"/>
      <c r="F1730" s="647"/>
      <c r="G1730" s="647"/>
    </row>
    <row r="1731" spans="3:7">
      <c r="C1731" s="647"/>
      <c r="D1731" s="647"/>
      <c r="E1731" s="647"/>
      <c r="F1731" s="647"/>
      <c r="G1731" s="647"/>
    </row>
    <row r="1732" spans="3:7">
      <c r="C1732" s="647"/>
      <c r="D1732" s="647"/>
      <c r="E1732" s="647"/>
      <c r="F1732" s="647"/>
      <c r="G1732" s="647"/>
    </row>
    <row r="1733" spans="3:7">
      <c r="C1733" s="647"/>
      <c r="D1733" s="647"/>
      <c r="E1733" s="647"/>
      <c r="F1733" s="647"/>
      <c r="G1733" s="647"/>
    </row>
    <row r="1734" spans="3:7">
      <c r="C1734" s="647"/>
      <c r="D1734" s="647"/>
      <c r="E1734" s="647"/>
      <c r="F1734" s="647"/>
      <c r="G1734" s="647"/>
    </row>
    <row r="1735" spans="3:7">
      <c r="C1735" s="647"/>
      <c r="D1735" s="647"/>
      <c r="E1735" s="647"/>
      <c r="F1735" s="647"/>
      <c r="G1735" s="647"/>
    </row>
    <row r="1736" spans="3:7">
      <c r="C1736" s="647"/>
      <c r="D1736" s="647"/>
      <c r="E1736" s="647"/>
      <c r="F1736" s="647"/>
      <c r="G1736" s="647"/>
    </row>
    <row r="1737" spans="3:7">
      <c r="C1737" s="647"/>
      <c r="D1737" s="647"/>
      <c r="E1737" s="647"/>
      <c r="F1737" s="647"/>
      <c r="G1737" s="647"/>
    </row>
    <row r="1738" spans="3:7">
      <c r="C1738" s="647"/>
      <c r="D1738" s="647"/>
      <c r="E1738" s="647"/>
      <c r="F1738" s="647"/>
      <c r="G1738" s="647"/>
    </row>
    <row r="1739" spans="3:7">
      <c r="C1739" s="647"/>
      <c r="D1739" s="647"/>
      <c r="E1739" s="647"/>
      <c r="F1739" s="647"/>
      <c r="G1739" s="647"/>
    </row>
    <row r="1740" spans="3:7">
      <c r="C1740" s="647"/>
      <c r="D1740" s="647"/>
      <c r="E1740" s="647"/>
      <c r="F1740" s="647"/>
      <c r="G1740" s="647"/>
    </row>
    <row r="1741" spans="3:7">
      <c r="C1741" s="647"/>
      <c r="D1741" s="647"/>
      <c r="E1741" s="647"/>
      <c r="F1741" s="647"/>
      <c r="G1741" s="647"/>
    </row>
    <row r="1742" spans="3:7">
      <c r="C1742" s="647"/>
      <c r="D1742" s="647"/>
      <c r="E1742" s="647"/>
      <c r="F1742" s="647"/>
      <c r="G1742" s="647"/>
    </row>
    <row r="1743" spans="3:7">
      <c r="C1743" s="647"/>
      <c r="D1743" s="647"/>
      <c r="E1743" s="647"/>
      <c r="F1743" s="647"/>
      <c r="G1743" s="647"/>
    </row>
    <row r="1744" spans="3:7">
      <c r="C1744" s="647"/>
      <c r="D1744" s="647"/>
      <c r="E1744" s="647"/>
      <c r="F1744" s="647"/>
      <c r="G1744" s="647"/>
    </row>
    <row r="1745" spans="3:7">
      <c r="C1745" s="647"/>
      <c r="D1745" s="647"/>
      <c r="E1745" s="647"/>
      <c r="F1745" s="647"/>
      <c r="G1745" s="647"/>
    </row>
    <row r="1746" spans="3:7">
      <c r="C1746" s="647"/>
      <c r="D1746" s="647"/>
      <c r="E1746" s="647"/>
      <c r="F1746" s="647"/>
      <c r="G1746" s="647"/>
    </row>
    <row r="1747" spans="3:7">
      <c r="C1747" s="647"/>
      <c r="D1747" s="647"/>
      <c r="E1747" s="647"/>
      <c r="F1747" s="647"/>
      <c r="G1747" s="647"/>
    </row>
    <row r="1748" spans="3:7">
      <c r="C1748" s="647"/>
      <c r="D1748" s="647"/>
      <c r="E1748" s="647"/>
      <c r="F1748" s="647"/>
      <c r="G1748" s="647"/>
    </row>
    <row r="1749" spans="3:7">
      <c r="C1749" s="647"/>
      <c r="D1749" s="647"/>
      <c r="E1749" s="647"/>
      <c r="F1749" s="647"/>
      <c r="G1749" s="647"/>
    </row>
    <row r="1750" spans="3:7">
      <c r="C1750" s="647"/>
      <c r="D1750" s="647"/>
      <c r="E1750" s="647"/>
      <c r="F1750" s="647"/>
      <c r="G1750" s="647"/>
    </row>
    <row r="1751" spans="3:7">
      <c r="C1751" s="647"/>
      <c r="D1751" s="647"/>
      <c r="E1751" s="647"/>
      <c r="F1751" s="647"/>
      <c r="G1751" s="647"/>
    </row>
    <row r="1752" spans="3:7">
      <c r="C1752" s="647"/>
      <c r="D1752" s="647"/>
      <c r="E1752" s="647"/>
      <c r="F1752" s="647"/>
      <c r="G1752" s="647"/>
    </row>
    <row r="1753" spans="3:7">
      <c r="C1753" s="647"/>
      <c r="D1753" s="647"/>
      <c r="E1753" s="647"/>
      <c r="F1753" s="647"/>
      <c r="G1753" s="647"/>
    </row>
    <row r="1754" spans="3:7">
      <c r="C1754" s="647"/>
      <c r="D1754" s="647"/>
      <c r="E1754" s="647"/>
      <c r="F1754" s="647"/>
      <c r="G1754" s="647"/>
    </row>
    <row r="1755" spans="3:7">
      <c r="C1755" s="647"/>
      <c r="D1755" s="647"/>
      <c r="E1755" s="647"/>
      <c r="F1755" s="647"/>
      <c r="G1755" s="647"/>
    </row>
    <row r="1756" spans="3:7">
      <c r="C1756" s="647"/>
      <c r="D1756" s="647"/>
      <c r="E1756" s="647"/>
      <c r="F1756" s="647"/>
      <c r="G1756" s="647"/>
    </row>
    <row r="1757" spans="3:7">
      <c r="C1757" s="647"/>
      <c r="D1757" s="647"/>
      <c r="E1757" s="647"/>
      <c r="F1757" s="647"/>
      <c r="G1757" s="647"/>
    </row>
    <row r="1758" spans="3:7">
      <c r="C1758" s="647"/>
      <c r="D1758" s="647"/>
      <c r="E1758" s="647"/>
      <c r="F1758" s="647"/>
      <c r="G1758" s="647"/>
    </row>
    <row r="1759" spans="3:7">
      <c r="C1759" s="647"/>
      <c r="D1759" s="647"/>
      <c r="E1759" s="647"/>
      <c r="F1759" s="647"/>
      <c r="G1759" s="647"/>
    </row>
    <row r="1760" spans="3:7">
      <c r="C1760" s="647"/>
      <c r="D1760" s="647"/>
      <c r="E1760" s="647"/>
      <c r="F1760" s="647"/>
      <c r="G1760" s="647"/>
    </row>
    <row r="1761" spans="3:7">
      <c r="C1761" s="647"/>
      <c r="D1761" s="647"/>
      <c r="E1761" s="647"/>
      <c r="F1761" s="647"/>
      <c r="G1761" s="647"/>
    </row>
    <row r="1762" spans="3:7">
      <c r="C1762" s="647"/>
      <c r="D1762" s="647"/>
      <c r="E1762" s="647"/>
      <c r="F1762" s="647"/>
      <c r="G1762" s="647"/>
    </row>
    <row r="1763" spans="3:7">
      <c r="C1763" s="647"/>
      <c r="D1763" s="647"/>
      <c r="E1763" s="647"/>
      <c r="F1763" s="647"/>
      <c r="G1763" s="647"/>
    </row>
    <row r="1764" spans="3:7">
      <c r="C1764" s="647"/>
      <c r="D1764" s="647"/>
      <c r="E1764" s="647"/>
      <c r="F1764" s="647"/>
      <c r="G1764" s="647"/>
    </row>
    <row r="1765" spans="3:7">
      <c r="C1765" s="647"/>
      <c r="D1765" s="647"/>
      <c r="E1765" s="647"/>
      <c r="F1765" s="647"/>
      <c r="G1765" s="647"/>
    </row>
    <row r="1766" spans="3:7">
      <c r="C1766" s="647"/>
      <c r="D1766" s="647"/>
      <c r="E1766" s="647"/>
      <c r="F1766" s="647"/>
      <c r="G1766" s="647"/>
    </row>
    <row r="1767" spans="3:7">
      <c r="C1767" s="647"/>
      <c r="D1767" s="647"/>
      <c r="E1767" s="647"/>
      <c r="F1767" s="647"/>
      <c r="G1767" s="647"/>
    </row>
    <row r="1768" spans="3:7">
      <c r="C1768" s="647"/>
      <c r="D1768" s="647"/>
      <c r="E1768" s="647"/>
      <c r="F1768" s="647"/>
      <c r="G1768" s="647"/>
    </row>
    <row r="1769" spans="3:7">
      <c r="C1769" s="647"/>
      <c r="D1769" s="647"/>
      <c r="E1769" s="647"/>
      <c r="F1769" s="647"/>
      <c r="G1769" s="647"/>
    </row>
    <row r="1770" spans="3:7">
      <c r="C1770" s="647"/>
      <c r="D1770" s="647"/>
      <c r="E1770" s="647"/>
      <c r="F1770" s="647"/>
      <c r="G1770" s="647"/>
    </row>
    <row r="1771" spans="3:7">
      <c r="C1771" s="647"/>
      <c r="D1771" s="647"/>
      <c r="E1771" s="647"/>
      <c r="F1771" s="647"/>
      <c r="G1771" s="647"/>
    </row>
    <row r="1772" spans="3:7">
      <c r="C1772" s="647"/>
      <c r="D1772" s="647"/>
      <c r="E1772" s="647"/>
      <c r="F1772" s="647"/>
      <c r="G1772" s="647"/>
    </row>
    <row r="1773" spans="3:7">
      <c r="C1773" s="647"/>
      <c r="D1773" s="647"/>
      <c r="E1773" s="647"/>
      <c r="F1773" s="647"/>
      <c r="G1773" s="647"/>
    </row>
    <row r="1774" spans="3:7">
      <c r="C1774" s="647"/>
      <c r="D1774" s="647"/>
      <c r="E1774" s="647"/>
      <c r="F1774" s="647"/>
      <c r="G1774" s="647"/>
    </row>
    <row r="1775" spans="3:7">
      <c r="C1775" s="647"/>
      <c r="D1775" s="647"/>
      <c r="E1775" s="647"/>
      <c r="F1775" s="647"/>
      <c r="G1775" s="647"/>
    </row>
    <row r="1776" spans="3:7">
      <c r="C1776" s="647"/>
      <c r="D1776" s="647"/>
      <c r="E1776" s="647"/>
      <c r="F1776" s="647"/>
      <c r="G1776" s="647"/>
    </row>
    <row r="1777" spans="3:7">
      <c r="C1777" s="647"/>
      <c r="D1777" s="647"/>
      <c r="E1777" s="647"/>
      <c r="F1777" s="647"/>
      <c r="G1777" s="647"/>
    </row>
    <row r="1778" spans="3:7">
      <c r="C1778" s="647"/>
      <c r="D1778" s="647"/>
      <c r="E1778" s="647"/>
      <c r="F1778" s="647"/>
      <c r="G1778" s="647"/>
    </row>
    <row r="1779" spans="3:7">
      <c r="C1779" s="647"/>
      <c r="D1779" s="647"/>
      <c r="E1779" s="647"/>
      <c r="F1779" s="647"/>
      <c r="G1779" s="647"/>
    </row>
    <row r="1780" spans="3:7">
      <c r="C1780" s="647"/>
      <c r="D1780" s="647"/>
      <c r="E1780" s="647"/>
      <c r="F1780" s="647"/>
      <c r="G1780" s="647"/>
    </row>
    <row r="1781" spans="3:7">
      <c r="C1781" s="647"/>
      <c r="D1781" s="647"/>
      <c r="E1781" s="647"/>
      <c r="F1781" s="647"/>
      <c r="G1781" s="647"/>
    </row>
    <row r="1782" spans="3:7">
      <c r="C1782" s="647"/>
      <c r="D1782" s="647"/>
      <c r="E1782" s="647"/>
      <c r="F1782" s="647"/>
      <c r="G1782" s="647"/>
    </row>
    <row r="1783" spans="3:7">
      <c r="C1783" s="647"/>
      <c r="D1783" s="647"/>
      <c r="E1783" s="647"/>
      <c r="F1783" s="647"/>
      <c r="G1783" s="647"/>
    </row>
    <row r="1784" spans="3:7">
      <c r="C1784" s="647"/>
      <c r="D1784" s="647"/>
      <c r="E1784" s="647"/>
      <c r="F1784" s="647"/>
      <c r="G1784" s="647"/>
    </row>
    <row r="1785" spans="3:7">
      <c r="C1785" s="647"/>
      <c r="D1785" s="647"/>
      <c r="E1785" s="647"/>
      <c r="F1785" s="647"/>
      <c r="G1785" s="647"/>
    </row>
    <row r="1786" spans="3:7">
      <c r="C1786" s="647"/>
      <c r="D1786" s="647"/>
      <c r="E1786" s="647"/>
      <c r="F1786" s="647"/>
      <c r="G1786" s="647"/>
    </row>
    <row r="1787" spans="3:7">
      <c r="C1787" s="647"/>
      <c r="D1787" s="647"/>
      <c r="E1787" s="647"/>
      <c r="F1787" s="647"/>
      <c r="G1787" s="647"/>
    </row>
    <row r="1788" spans="3:7">
      <c r="C1788" s="647"/>
      <c r="D1788" s="647"/>
      <c r="E1788" s="647"/>
      <c r="F1788" s="647"/>
      <c r="G1788" s="647"/>
    </row>
    <row r="1789" spans="3:7">
      <c r="C1789" s="647"/>
      <c r="D1789" s="647"/>
      <c r="E1789" s="647"/>
      <c r="F1789" s="647"/>
      <c r="G1789" s="647"/>
    </row>
    <row r="1790" spans="3:7">
      <c r="C1790" s="647"/>
      <c r="D1790" s="647"/>
      <c r="E1790" s="647"/>
      <c r="F1790" s="647"/>
      <c r="G1790" s="647"/>
    </row>
    <row r="1791" spans="3:7">
      <c r="C1791" s="647"/>
      <c r="D1791" s="647"/>
      <c r="E1791" s="647"/>
      <c r="F1791" s="647"/>
      <c r="G1791" s="647"/>
    </row>
    <row r="1792" spans="3:7">
      <c r="C1792" s="647"/>
      <c r="D1792" s="647"/>
      <c r="E1792" s="647"/>
      <c r="F1792" s="647"/>
      <c r="G1792" s="647"/>
    </row>
    <row r="1793" spans="3:7">
      <c r="C1793" s="647"/>
      <c r="D1793" s="647"/>
      <c r="E1793" s="647"/>
      <c r="F1793" s="647"/>
      <c r="G1793" s="647"/>
    </row>
    <row r="1794" spans="3:7">
      <c r="C1794" s="647"/>
      <c r="D1794" s="647"/>
      <c r="E1794" s="647"/>
      <c r="F1794" s="647"/>
      <c r="G1794" s="647"/>
    </row>
    <row r="1795" spans="3:7">
      <c r="C1795" s="647"/>
      <c r="D1795" s="647"/>
      <c r="E1795" s="647"/>
      <c r="F1795" s="647"/>
      <c r="G1795" s="647"/>
    </row>
    <row r="1796" spans="3:7">
      <c r="C1796" s="647"/>
      <c r="D1796" s="647"/>
      <c r="E1796" s="647"/>
      <c r="F1796" s="647"/>
      <c r="G1796" s="647"/>
    </row>
    <row r="1797" spans="3:7">
      <c r="C1797" s="647"/>
      <c r="D1797" s="647"/>
      <c r="E1797" s="647"/>
      <c r="F1797" s="647"/>
      <c r="G1797" s="647"/>
    </row>
    <row r="1798" spans="3:7">
      <c r="C1798" s="647"/>
      <c r="D1798" s="647"/>
      <c r="E1798" s="647"/>
      <c r="F1798" s="647"/>
      <c r="G1798" s="647"/>
    </row>
    <row r="1799" spans="3:7">
      <c r="C1799" s="647"/>
      <c r="D1799" s="647"/>
      <c r="E1799" s="647"/>
      <c r="F1799" s="647"/>
      <c r="G1799" s="647"/>
    </row>
    <row r="1800" spans="3:7">
      <c r="C1800" s="647"/>
      <c r="D1800" s="647"/>
      <c r="E1800" s="647"/>
      <c r="F1800" s="647"/>
      <c r="G1800" s="647"/>
    </row>
    <row r="1801" spans="3:7">
      <c r="C1801" s="647"/>
      <c r="D1801" s="647"/>
      <c r="E1801" s="647"/>
      <c r="F1801" s="647"/>
      <c r="G1801" s="647"/>
    </row>
    <row r="1802" spans="3:7">
      <c r="C1802" s="647"/>
      <c r="D1802" s="647"/>
      <c r="E1802" s="647"/>
      <c r="F1802" s="647"/>
      <c r="G1802" s="647"/>
    </row>
    <row r="1803" spans="3:7">
      <c r="C1803" s="647"/>
      <c r="D1803" s="647"/>
      <c r="E1803" s="647"/>
      <c r="F1803" s="647"/>
      <c r="G1803" s="647"/>
    </row>
    <row r="1804" spans="3:7">
      <c r="C1804" s="647"/>
      <c r="D1804" s="647"/>
      <c r="E1804" s="647"/>
      <c r="F1804" s="647"/>
      <c r="G1804" s="647"/>
    </row>
    <row r="1805" spans="3:7">
      <c r="C1805" s="647"/>
      <c r="D1805" s="647"/>
      <c r="E1805" s="647"/>
      <c r="F1805" s="647"/>
      <c r="G1805" s="647"/>
    </row>
    <row r="1806" spans="3:7">
      <c r="C1806" s="647"/>
      <c r="D1806" s="647"/>
      <c r="E1806" s="647"/>
      <c r="F1806" s="647"/>
      <c r="G1806" s="647"/>
    </row>
    <row r="1807" spans="3:7">
      <c r="C1807" s="647"/>
      <c r="D1807" s="647"/>
      <c r="E1807" s="647"/>
      <c r="F1807" s="647"/>
      <c r="G1807" s="647"/>
    </row>
    <row r="1808" spans="3:7">
      <c r="C1808" s="647"/>
      <c r="D1808" s="647"/>
      <c r="E1808" s="647"/>
      <c r="F1808" s="647"/>
      <c r="G1808" s="647"/>
    </row>
    <row r="1809" spans="3:7">
      <c r="C1809" s="647"/>
      <c r="D1809" s="647"/>
      <c r="E1809" s="647"/>
      <c r="F1809" s="647"/>
      <c r="G1809" s="647"/>
    </row>
    <row r="1810" spans="3:7">
      <c r="C1810" s="647"/>
      <c r="D1810" s="647"/>
      <c r="E1810" s="647"/>
      <c r="F1810" s="647"/>
      <c r="G1810" s="647"/>
    </row>
    <row r="1811" spans="3:7">
      <c r="C1811" s="647"/>
      <c r="D1811" s="647"/>
      <c r="E1811" s="647"/>
      <c r="F1811" s="647"/>
      <c r="G1811" s="647"/>
    </row>
    <row r="1812" spans="3:7">
      <c r="C1812" s="647"/>
      <c r="D1812" s="647"/>
      <c r="E1812" s="647"/>
      <c r="F1812" s="647"/>
      <c r="G1812" s="647"/>
    </row>
    <row r="1813" spans="3:7">
      <c r="C1813" s="647"/>
      <c r="D1813" s="647"/>
      <c r="E1813" s="647"/>
      <c r="F1813" s="647"/>
      <c r="G1813" s="647"/>
    </row>
    <row r="1814" spans="3:7">
      <c r="C1814" s="647"/>
      <c r="D1814" s="647"/>
      <c r="E1814" s="647"/>
      <c r="F1814" s="647"/>
      <c r="G1814" s="647"/>
    </row>
    <row r="1815" spans="3:7">
      <c r="C1815" s="647"/>
      <c r="D1815" s="647"/>
      <c r="E1815" s="647"/>
      <c r="F1815" s="647"/>
      <c r="G1815" s="647"/>
    </row>
    <row r="1816" spans="3:7">
      <c r="C1816" s="647"/>
      <c r="D1816" s="647"/>
      <c r="E1816" s="647"/>
      <c r="F1816" s="647"/>
      <c r="G1816" s="647"/>
    </row>
    <row r="1817" spans="3:7">
      <c r="C1817" s="647"/>
      <c r="D1817" s="647"/>
      <c r="E1817" s="647"/>
      <c r="F1817" s="647"/>
      <c r="G1817" s="647"/>
    </row>
    <row r="1818" spans="3:7">
      <c r="C1818" s="647"/>
      <c r="D1818" s="647"/>
      <c r="E1818" s="647"/>
      <c r="F1818" s="647"/>
      <c r="G1818" s="647"/>
    </row>
    <row r="1819" spans="3:7">
      <c r="C1819" s="647"/>
      <c r="D1819" s="647"/>
      <c r="E1819" s="647"/>
      <c r="F1819" s="647"/>
      <c r="G1819" s="647"/>
    </row>
    <row r="1820" spans="3:7">
      <c r="C1820" s="647"/>
      <c r="D1820" s="647"/>
      <c r="E1820" s="647"/>
      <c r="F1820" s="647"/>
      <c r="G1820" s="647"/>
    </row>
    <row r="1821" spans="3:7">
      <c r="C1821" s="647"/>
      <c r="D1821" s="647"/>
      <c r="E1821" s="647"/>
      <c r="F1821" s="647"/>
      <c r="G1821" s="647"/>
    </row>
    <row r="1822" spans="3:7">
      <c r="C1822" s="647"/>
      <c r="D1822" s="647"/>
      <c r="E1822" s="647"/>
      <c r="F1822" s="647"/>
      <c r="G1822" s="647"/>
    </row>
    <row r="1823" spans="3:7">
      <c r="C1823" s="647"/>
      <c r="D1823" s="647"/>
      <c r="E1823" s="647"/>
      <c r="F1823" s="647"/>
      <c r="G1823" s="647"/>
    </row>
    <row r="1824" spans="3:7">
      <c r="C1824" s="647"/>
      <c r="D1824" s="647"/>
      <c r="E1824" s="647"/>
      <c r="F1824" s="647"/>
      <c r="G1824" s="647"/>
    </row>
    <row r="1825" spans="3:7">
      <c r="C1825" s="647"/>
      <c r="D1825" s="647"/>
      <c r="E1825" s="647"/>
      <c r="F1825" s="647"/>
      <c r="G1825" s="647"/>
    </row>
    <row r="1826" spans="3:7">
      <c r="C1826" s="647"/>
      <c r="D1826" s="647"/>
      <c r="E1826" s="647"/>
      <c r="F1826" s="647"/>
      <c r="G1826" s="647"/>
    </row>
    <row r="1827" spans="3:7">
      <c r="C1827" s="647"/>
      <c r="D1827" s="647"/>
      <c r="E1827" s="647"/>
      <c r="F1827" s="647"/>
      <c r="G1827" s="647"/>
    </row>
    <row r="1828" spans="3:7">
      <c r="C1828" s="647"/>
      <c r="D1828" s="647"/>
      <c r="E1828" s="647"/>
      <c r="F1828" s="647"/>
      <c r="G1828" s="647"/>
    </row>
    <row r="1829" spans="3:7">
      <c r="C1829" s="647"/>
      <c r="D1829" s="647"/>
      <c r="E1829" s="647"/>
      <c r="F1829" s="647"/>
      <c r="G1829" s="647"/>
    </row>
    <row r="1830" spans="3:7">
      <c r="C1830" s="647"/>
      <c r="D1830" s="647"/>
      <c r="E1830" s="647"/>
      <c r="F1830" s="647"/>
      <c r="G1830" s="647"/>
    </row>
    <row r="1831" spans="3:7">
      <c r="C1831" s="647"/>
      <c r="D1831" s="647"/>
      <c r="E1831" s="647"/>
      <c r="F1831" s="647"/>
      <c r="G1831" s="647"/>
    </row>
    <row r="1832" spans="3:7">
      <c r="C1832" s="647"/>
      <c r="D1832" s="647"/>
      <c r="E1832" s="647"/>
      <c r="F1832" s="647"/>
      <c r="G1832" s="647"/>
    </row>
    <row r="1833" spans="3:7">
      <c r="C1833" s="647"/>
      <c r="D1833" s="647"/>
      <c r="E1833" s="647"/>
      <c r="F1833" s="647"/>
      <c r="G1833" s="647"/>
    </row>
    <row r="1834" spans="3:7">
      <c r="C1834" s="647"/>
      <c r="D1834" s="647"/>
      <c r="E1834" s="647"/>
      <c r="F1834" s="647"/>
      <c r="G1834" s="647"/>
    </row>
    <row r="1835" spans="3:7">
      <c r="C1835" s="647"/>
      <c r="D1835" s="647"/>
      <c r="E1835" s="647"/>
      <c r="F1835" s="647"/>
      <c r="G1835" s="647"/>
    </row>
    <row r="1836" spans="3:7">
      <c r="C1836" s="647"/>
      <c r="D1836" s="647"/>
      <c r="E1836" s="647"/>
      <c r="F1836" s="647"/>
      <c r="G1836" s="647"/>
    </row>
    <row r="1837" spans="3:7">
      <c r="C1837" s="647"/>
      <c r="D1837" s="647"/>
      <c r="E1837" s="647"/>
      <c r="F1837" s="647"/>
      <c r="G1837" s="647"/>
    </row>
    <row r="1838" spans="3:7">
      <c r="C1838" s="647"/>
      <c r="D1838" s="647"/>
      <c r="E1838" s="647"/>
      <c r="F1838" s="647"/>
      <c r="G1838" s="647"/>
    </row>
    <row r="1839" spans="3:7">
      <c r="C1839" s="647"/>
      <c r="D1839" s="647"/>
      <c r="E1839" s="647"/>
      <c r="F1839" s="647"/>
      <c r="G1839" s="647"/>
    </row>
    <row r="1840" spans="3:7">
      <c r="C1840" s="647"/>
      <c r="D1840" s="647"/>
      <c r="E1840" s="647"/>
      <c r="F1840" s="647"/>
      <c r="G1840" s="647"/>
    </row>
    <row r="1841" spans="3:7">
      <c r="C1841" s="647"/>
      <c r="D1841" s="647"/>
      <c r="E1841" s="647"/>
      <c r="F1841" s="647"/>
      <c r="G1841" s="647"/>
    </row>
    <row r="1842" spans="3:7">
      <c r="C1842" s="647"/>
      <c r="D1842" s="647"/>
      <c r="E1842" s="647"/>
      <c r="F1842" s="647"/>
      <c r="G1842" s="647"/>
    </row>
    <row r="1843" spans="3:7">
      <c r="C1843" s="647"/>
      <c r="D1843" s="647"/>
      <c r="E1843" s="647"/>
      <c r="F1843" s="647"/>
      <c r="G1843" s="647"/>
    </row>
    <row r="1844" spans="3:7">
      <c r="C1844" s="647"/>
      <c r="D1844" s="647"/>
      <c r="E1844" s="647"/>
      <c r="F1844" s="647"/>
      <c r="G1844" s="647"/>
    </row>
    <row r="1845" spans="3:7">
      <c r="C1845" s="647"/>
      <c r="D1845" s="647"/>
      <c r="E1845" s="647"/>
      <c r="F1845" s="647"/>
      <c r="G1845" s="647"/>
    </row>
    <row r="1846" spans="3:7">
      <c r="C1846" s="647"/>
      <c r="D1846" s="647"/>
      <c r="E1846" s="647"/>
      <c r="F1846" s="647"/>
      <c r="G1846" s="647"/>
    </row>
    <row r="1847" spans="3:7">
      <c r="C1847" s="647"/>
      <c r="D1847" s="647"/>
      <c r="E1847" s="647"/>
      <c r="F1847" s="647"/>
      <c r="G1847" s="647"/>
    </row>
    <row r="1848" spans="3:7">
      <c r="C1848" s="647"/>
      <c r="D1848" s="647"/>
      <c r="E1848" s="647"/>
      <c r="F1848" s="647"/>
      <c r="G1848" s="647"/>
    </row>
    <row r="1849" spans="3:7">
      <c r="C1849" s="647"/>
      <c r="D1849" s="647"/>
      <c r="E1849" s="647"/>
      <c r="F1849" s="647"/>
      <c r="G1849" s="647"/>
    </row>
    <row r="1850" spans="3:7">
      <c r="C1850" s="647"/>
      <c r="D1850" s="647"/>
      <c r="E1850" s="647"/>
      <c r="F1850" s="647"/>
      <c r="G1850" s="647"/>
    </row>
    <row r="1851" spans="3:7">
      <c r="C1851" s="647"/>
      <c r="D1851" s="647"/>
      <c r="E1851" s="647"/>
      <c r="F1851" s="647"/>
      <c r="G1851" s="647"/>
    </row>
    <row r="1852" spans="3:7">
      <c r="C1852" s="647"/>
      <c r="D1852" s="647"/>
      <c r="E1852" s="647"/>
      <c r="F1852" s="647"/>
      <c r="G1852" s="647"/>
    </row>
    <row r="1853" spans="3:7">
      <c r="C1853" s="647"/>
      <c r="D1853" s="647"/>
      <c r="E1853" s="647"/>
      <c r="F1853" s="647"/>
      <c r="G1853" s="647"/>
    </row>
    <row r="1854" spans="3:7">
      <c r="C1854" s="647"/>
      <c r="D1854" s="647"/>
      <c r="E1854" s="647"/>
      <c r="F1854" s="647"/>
      <c r="G1854" s="647"/>
    </row>
    <row r="1855" spans="3:7">
      <c r="C1855" s="647"/>
      <c r="D1855" s="647"/>
      <c r="E1855" s="647"/>
      <c r="F1855" s="647"/>
      <c r="G1855" s="647"/>
    </row>
    <row r="1856" spans="3:7">
      <c r="C1856" s="647"/>
      <c r="D1856" s="647"/>
      <c r="E1856" s="647"/>
      <c r="F1856" s="647"/>
      <c r="G1856" s="647"/>
    </row>
    <row r="1857" spans="3:7">
      <c r="C1857" s="647"/>
      <c r="D1857" s="647"/>
      <c r="E1857" s="647"/>
      <c r="F1857" s="647"/>
      <c r="G1857" s="647"/>
    </row>
    <row r="1858" spans="3:7">
      <c r="C1858" s="647"/>
      <c r="D1858" s="647"/>
      <c r="E1858" s="647"/>
      <c r="F1858" s="647"/>
      <c r="G1858" s="647"/>
    </row>
    <row r="1859" spans="3:7">
      <c r="C1859" s="647"/>
      <c r="D1859" s="647"/>
      <c r="E1859" s="647"/>
      <c r="F1859" s="647"/>
      <c r="G1859" s="647"/>
    </row>
    <row r="1860" spans="3:7">
      <c r="C1860" s="647"/>
      <c r="D1860" s="647"/>
      <c r="E1860" s="647"/>
      <c r="F1860" s="647"/>
      <c r="G1860" s="647"/>
    </row>
    <row r="1861" spans="3:7">
      <c r="C1861" s="647"/>
      <c r="D1861" s="647"/>
      <c r="E1861" s="647"/>
      <c r="F1861" s="647"/>
      <c r="G1861" s="647"/>
    </row>
    <row r="1862" spans="3:7">
      <c r="C1862" s="647"/>
      <c r="D1862" s="647"/>
      <c r="E1862" s="647"/>
      <c r="F1862" s="647"/>
      <c r="G1862" s="647"/>
    </row>
    <row r="1863" spans="3:7">
      <c r="C1863" s="647"/>
      <c r="D1863" s="647"/>
      <c r="E1863" s="647"/>
      <c r="F1863" s="647"/>
      <c r="G1863" s="647"/>
    </row>
    <row r="1864" spans="3:7">
      <c r="C1864" s="647"/>
      <c r="D1864" s="647"/>
      <c r="E1864" s="647"/>
      <c r="F1864" s="647"/>
      <c r="G1864" s="647"/>
    </row>
    <row r="1865" spans="3:7">
      <c r="C1865" s="647"/>
      <c r="D1865" s="647"/>
      <c r="E1865" s="647"/>
      <c r="F1865" s="647"/>
      <c r="G1865" s="647"/>
    </row>
    <row r="1866" spans="3:7">
      <c r="C1866" s="647"/>
      <c r="D1866" s="647"/>
      <c r="E1866" s="647"/>
      <c r="F1866" s="647"/>
      <c r="G1866" s="647"/>
    </row>
    <row r="1867" spans="3:7">
      <c r="C1867" s="647"/>
      <c r="D1867" s="647"/>
      <c r="E1867" s="647"/>
      <c r="F1867" s="647"/>
      <c r="G1867" s="647"/>
    </row>
    <row r="1868" spans="3:7">
      <c r="C1868" s="647"/>
      <c r="D1868" s="647"/>
      <c r="E1868" s="647"/>
      <c r="F1868" s="647"/>
      <c r="G1868" s="647"/>
    </row>
    <row r="1869" spans="3:7">
      <c r="C1869" s="647"/>
      <c r="D1869" s="647"/>
      <c r="E1869" s="647"/>
      <c r="F1869" s="647"/>
      <c r="G1869" s="647"/>
    </row>
    <row r="1870" spans="3:7">
      <c r="C1870" s="647"/>
      <c r="D1870" s="647"/>
      <c r="E1870" s="647"/>
      <c r="F1870" s="647"/>
      <c r="G1870" s="647"/>
    </row>
    <row r="1871" spans="3:7">
      <c r="C1871" s="647"/>
      <c r="D1871" s="647"/>
      <c r="E1871" s="647"/>
      <c r="F1871" s="647"/>
      <c r="G1871" s="647"/>
    </row>
    <row r="1872" spans="3:7">
      <c r="C1872" s="647"/>
      <c r="D1872" s="647"/>
      <c r="E1872" s="647"/>
      <c r="F1872" s="647"/>
      <c r="G1872" s="647"/>
    </row>
    <row r="1873" spans="3:7">
      <c r="C1873" s="647"/>
      <c r="D1873" s="647"/>
      <c r="E1873" s="647"/>
      <c r="F1873" s="647"/>
      <c r="G1873" s="647"/>
    </row>
    <row r="1874" spans="3:7">
      <c r="C1874" s="647"/>
      <c r="D1874" s="647"/>
      <c r="E1874" s="647"/>
      <c r="F1874" s="647"/>
      <c r="G1874" s="647"/>
    </row>
    <row r="1875" spans="3:7">
      <c r="C1875" s="647"/>
      <c r="D1875" s="647"/>
      <c r="E1875" s="647"/>
      <c r="F1875" s="647"/>
      <c r="G1875" s="647"/>
    </row>
    <row r="1876" spans="3:7">
      <c r="C1876" s="647"/>
      <c r="D1876" s="647"/>
      <c r="E1876" s="647"/>
      <c r="F1876" s="647"/>
      <c r="G1876" s="647"/>
    </row>
    <row r="1877" spans="3:7">
      <c r="C1877" s="647"/>
      <c r="D1877" s="647"/>
      <c r="E1877" s="647"/>
      <c r="F1877" s="647"/>
      <c r="G1877" s="647"/>
    </row>
    <row r="1878" spans="3:7">
      <c r="C1878" s="647"/>
      <c r="D1878" s="647"/>
      <c r="E1878" s="647"/>
      <c r="F1878" s="647"/>
      <c r="G1878" s="647"/>
    </row>
    <row r="1879" spans="3:7">
      <c r="C1879" s="647"/>
      <c r="D1879" s="647"/>
      <c r="E1879" s="647"/>
      <c r="F1879" s="647"/>
      <c r="G1879" s="647"/>
    </row>
    <row r="1880" spans="3:7">
      <c r="C1880" s="647"/>
      <c r="D1880" s="647"/>
      <c r="E1880" s="647"/>
      <c r="F1880" s="647"/>
      <c r="G1880" s="647"/>
    </row>
    <row r="1881" spans="3:7">
      <c r="C1881" s="647"/>
      <c r="D1881" s="647"/>
      <c r="E1881" s="647"/>
      <c r="F1881" s="647"/>
      <c r="G1881" s="647"/>
    </row>
    <row r="1882" spans="3:7">
      <c r="C1882" s="647"/>
      <c r="D1882" s="647"/>
      <c r="E1882" s="647"/>
      <c r="F1882" s="647"/>
      <c r="G1882" s="647"/>
    </row>
    <row r="1883" spans="3:7">
      <c r="C1883" s="647"/>
      <c r="D1883" s="647"/>
      <c r="E1883" s="647"/>
      <c r="F1883" s="647"/>
      <c r="G1883" s="647"/>
    </row>
    <row r="1884" spans="3:7">
      <c r="C1884" s="647"/>
      <c r="D1884" s="647"/>
      <c r="E1884" s="647"/>
      <c r="F1884" s="647"/>
      <c r="G1884" s="647"/>
    </row>
    <row r="1885" spans="3:7">
      <c r="C1885" s="647"/>
      <c r="D1885" s="647"/>
      <c r="E1885" s="647"/>
      <c r="F1885" s="647"/>
      <c r="G1885" s="647"/>
    </row>
    <row r="1886" spans="3:7">
      <c r="C1886" s="647"/>
      <c r="D1886" s="647"/>
      <c r="E1886" s="647"/>
      <c r="F1886" s="647"/>
      <c r="G1886" s="647"/>
    </row>
    <row r="1887" spans="3:7">
      <c r="C1887" s="647"/>
      <c r="D1887" s="647"/>
      <c r="E1887" s="647"/>
      <c r="F1887" s="647"/>
      <c r="G1887" s="647"/>
    </row>
    <row r="1888" spans="3:7">
      <c r="C1888" s="647"/>
      <c r="D1888" s="647"/>
      <c r="E1888" s="647"/>
      <c r="F1888" s="647"/>
      <c r="G1888" s="647"/>
    </row>
    <row r="1889" spans="3:7">
      <c r="C1889" s="647"/>
      <c r="D1889" s="647"/>
      <c r="E1889" s="647"/>
      <c r="F1889" s="647"/>
      <c r="G1889" s="647"/>
    </row>
    <row r="1890" spans="3:7">
      <c r="C1890" s="647"/>
      <c r="D1890" s="647"/>
      <c r="E1890" s="647"/>
      <c r="F1890" s="647"/>
      <c r="G1890" s="647"/>
    </row>
    <row r="1891" spans="3:7">
      <c r="C1891" s="647"/>
      <c r="D1891" s="647"/>
      <c r="E1891" s="647"/>
      <c r="F1891" s="647"/>
      <c r="G1891" s="647"/>
    </row>
    <row r="1892" spans="3:7">
      <c r="C1892" s="647"/>
      <c r="D1892" s="647"/>
      <c r="E1892" s="647"/>
      <c r="F1892" s="647"/>
      <c r="G1892" s="647"/>
    </row>
    <row r="1893" spans="3:7">
      <c r="C1893" s="647"/>
      <c r="D1893" s="647"/>
      <c r="E1893" s="647"/>
      <c r="F1893" s="647"/>
      <c r="G1893" s="647"/>
    </row>
    <row r="1894" spans="3:7">
      <c r="C1894" s="647"/>
      <c r="D1894" s="647"/>
      <c r="E1894" s="647"/>
      <c r="F1894" s="647"/>
      <c r="G1894" s="647"/>
    </row>
    <row r="1895" spans="3:7">
      <c r="C1895" s="647"/>
      <c r="D1895" s="647"/>
      <c r="E1895" s="647"/>
      <c r="F1895" s="647"/>
      <c r="G1895" s="647"/>
    </row>
    <row r="1896" spans="3:7">
      <c r="C1896" s="647"/>
      <c r="D1896" s="647"/>
      <c r="E1896" s="647"/>
      <c r="F1896" s="647"/>
      <c r="G1896" s="647"/>
    </row>
    <row r="1897" spans="3:7">
      <c r="C1897" s="647"/>
      <c r="D1897" s="647"/>
      <c r="E1897" s="647"/>
      <c r="F1897" s="647"/>
      <c r="G1897" s="647"/>
    </row>
    <row r="1898" spans="3:7">
      <c r="C1898" s="647"/>
      <c r="D1898" s="647"/>
      <c r="E1898" s="647"/>
      <c r="F1898" s="647"/>
      <c r="G1898" s="647"/>
    </row>
    <row r="1899" spans="3:7">
      <c r="C1899" s="647"/>
      <c r="D1899" s="647"/>
      <c r="E1899" s="647"/>
      <c r="F1899" s="647"/>
      <c r="G1899" s="647"/>
    </row>
    <row r="1900" spans="3:7">
      <c r="C1900" s="647"/>
      <c r="D1900" s="647"/>
      <c r="E1900" s="647"/>
      <c r="F1900" s="647"/>
      <c r="G1900" s="647"/>
    </row>
    <row r="1901" spans="3:7">
      <c r="C1901" s="647"/>
      <c r="D1901" s="647"/>
      <c r="E1901" s="647"/>
      <c r="F1901" s="647"/>
      <c r="G1901" s="647"/>
    </row>
    <row r="1902" spans="3:7">
      <c r="C1902" s="647"/>
      <c r="D1902" s="647"/>
      <c r="E1902" s="647"/>
      <c r="F1902" s="647"/>
      <c r="G1902" s="647"/>
    </row>
    <row r="1903" spans="3:7">
      <c r="C1903" s="647"/>
      <c r="D1903" s="647"/>
      <c r="E1903" s="647"/>
      <c r="F1903" s="647"/>
      <c r="G1903" s="647"/>
    </row>
    <row r="1904" spans="3:7">
      <c r="C1904" s="647"/>
      <c r="D1904" s="647"/>
      <c r="E1904" s="647"/>
      <c r="F1904" s="647"/>
      <c r="G1904" s="647"/>
    </row>
    <row r="1905" spans="3:7">
      <c r="C1905" s="647"/>
      <c r="D1905" s="647"/>
      <c r="E1905" s="647"/>
      <c r="F1905" s="647"/>
      <c r="G1905" s="647"/>
    </row>
    <row r="1906" spans="3:7">
      <c r="C1906" s="647"/>
      <c r="D1906" s="647"/>
      <c r="E1906" s="647"/>
      <c r="F1906" s="647"/>
      <c r="G1906" s="647"/>
    </row>
    <row r="1907" spans="3:7">
      <c r="C1907" s="647"/>
      <c r="D1907" s="647"/>
      <c r="E1907" s="647"/>
      <c r="F1907" s="647"/>
      <c r="G1907" s="647"/>
    </row>
    <row r="1908" spans="3:7">
      <c r="C1908" s="647"/>
      <c r="D1908" s="647"/>
      <c r="E1908" s="647"/>
      <c r="F1908" s="647"/>
      <c r="G1908" s="647"/>
    </row>
    <row r="1909" spans="3:7">
      <c r="C1909" s="647"/>
      <c r="D1909" s="647"/>
      <c r="E1909" s="647"/>
      <c r="F1909" s="647"/>
      <c r="G1909" s="647"/>
    </row>
    <row r="1910" spans="3:7">
      <c r="C1910" s="647"/>
      <c r="D1910" s="647"/>
      <c r="E1910" s="647"/>
      <c r="F1910" s="647"/>
      <c r="G1910" s="647"/>
    </row>
    <row r="1911" spans="3:7">
      <c r="C1911" s="647"/>
      <c r="D1911" s="647"/>
      <c r="E1911" s="647"/>
      <c r="F1911" s="647"/>
      <c r="G1911" s="647"/>
    </row>
    <row r="1912" spans="3:7">
      <c r="C1912" s="647"/>
      <c r="D1912" s="647"/>
      <c r="E1912" s="647"/>
      <c r="F1912" s="647"/>
      <c r="G1912" s="647"/>
    </row>
    <row r="1913" spans="3:7">
      <c r="C1913" s="647"/>
      <c r="D1913" s="647"/>
      <c r="E1913" s="647"/>
      <c r="F1913" s="647"/>
      <c r="G1913" s="647"/>
    </row>
    <row r="1914" spans="3:7">
      <c r="C1914" s="647"/>
      <c r="D1914" s="647"/>
      <c r="E1914" s="647"/>
      <c r="F1914" s="647"/>
      <c r="G1914" s="647"/>
    </row>
    <row r="1915" spans="3:7">
      <c r="C1915" s="647"/>
      <c r="D1915" s="647"/>
      <c r="E1915" s="647"/>
      <c r="F1915" s="647"/>
      <c r="G1915" s="647"/>
    </row>
    <row r="1916" spans="3:7">
      <c r="C1916" s="647"/>
      <c r="D1916" s="647"/>
      <c r="E1916" s="647"/>
      <c r="F1916" s="647"/>
      <c r="G1916" s="647"/>
    </row>
    <row r="1917" spans="3:7">
      <c r="C1917" s="647"/>
      <c r="D1917" s="647"/>
      <c r="E1917" s="647"/>
      <c r="F1917" s="647"/>
      <c r="G1917" s="647"/>
    </row>
    <row r="1918" spans="3:7">
      <c r="C1918" s="647"/>
      <c r="D1918" s="647"/>
      <c r="E1918" s="647"/>
      <c r="F1918" s="647"/>
      <c r="G1918" s="647"/>
    </row>
    <row r="1919" spans="3:7">
      <c r="C1919" s="647"/>
      <c r="D1919" s="647"/>
      <c r="E1919" s="647"/>
      <c r="F1919" s="647"/>
      <c r="G1919" s="647"/>
    </row>
    <row r="1920" spans="3:7">
      <c r="C1920" s="647"/>
      <c r="D1920" s="647"/>
      <c r="E1920" s="647"/>
      <c r="F1920" s="647"/>
      <c r="G1920" s="647"/>
    </row>
    <row r="1921" spans="3:7">
      <c r="C1921" s="647"/>
      <c r="D1921" s="647"/>
      <c r="E1921" s="647"/>
      <c r="F1921" s="647"/>
      <c r="G1921" s="647"/>
    </row>
    <row r="1922" spans="3:7">
      <c r="C1922" s="647"/>
      <c r="D1922" s="647"/>
      <c r="E1922" s="647"/>
      <c r="F1922" s="647"/>
      <c r="G1922" s="647"/>
    </row>
    <row r="1923" spans="3:7">
      <c r="C1923" s="647"/>
      <c r="D1923" s="647"/>
      <c r="E1923" s="647"/>
      <c r="F1923" s="647"/>
      <c r="G1923" s="647"/>
    </row>
    <row r="1924" spans="3:7">
      <c r="C1924" s="647"/>
      <c r="D1924" s="647"/>
      <c r="E1924" s="647"/>
      <c r="F1924" s="647"/>
      <c r="G1924" s="647"/>
    </row>
    <row r="1925" spans="3:7">
      <c r="C1925" s="647"/>
      <c r="D1925" s="647"/>
      <c r="E1925" s="647"/>
      <c r="F1925" s="647"/>
      <c r="G1925" s="647"/>
    </row>
    <row r="1926" spans="3:7">
      <c r="C1926" s="647"/>
      <c r="D1926" s="647"/>
      <c r="E1926" s="647"/>
      <c r="F1926" s="647"/>
      <c r="G1926" s="647"/>
    </row>
    <row r="1927" spans="3:7">
      <c r="C1927" s="647"/>
      <c r="D1927" s="647"/>
      <c r="E1927" s="647"/>
      <c r="F1927" s="647"/>
      <c r="G1927" s="647"/>
    </row>
    <row r="1928" spans="3:7">
      <c r="C1928" s="647"/>
      <c r="D1928" s="647"/>
      <c r="E1928" s="647"/>
      <c r="F1928" s="647"/>
      <c r="G1928" s="647"/>
    </row>
    <row r="1929" spans="3:7">
      <c r="C1929" s="647"/>
      <c r="D1929" s="647"/>
      <c r="E1929" s="647"/>
      <c r="F1929" s="647"/>
      <c r="G1929" s="647"/>
    </row>
    <row r="1930" spans="3:7">
      <c r="C1930" s="647"/>
      <c r="D1930" s="647"/>
      <c r="E1930" s="647"/>
      <c r="F1930" s="647"/>
      <c r="G1930" s="647"/>
    </row>
    <row r="1931" spans="3:7">
      <c r="C1931" s="647"/>
      <c r="D1931" s="647"/>
      <c r="E1931" s="647"/>
      <c r="F1931" s="647"/>
      <c r="G1931" s="647"/>
    </row>
    <row r="1932" spans="3:7">
      <c r="C1932" s="647"/>
      <c r="D1932" s="647"/>
      <c r="E1932" s="647"/>
      <c r="F1932" s="647"/>
      <c r="G1932" s="647"/>
    </row>
    <row r="1933" spans="3:7">
      <c r="C1933" s="647"/>
      <c r="D1933" s="647"/>
      <c r="E1933" s="647"/>
      <c r="F1933" s="647"/>
      <c r="G1933" s="647"/>
    </row>
    <row r="1934" spans="3:7">
      <c r="C1934" s="647"/>
      <c r="D1934" s="647"/>
      <c r="E1934" s="647"/>
      <c r="F1934" s="647"/>
      <c r="G1934" s="647"/>
    </row>
    <row r="1935" spans="3:7">
      <c r="C1935" s="647"/>
      <c r="D1935" s="647"/>
      <c r="E1935" s="647"/>
      <c r="F1935" s="647"/>
      <c r="G1935" s="647"/>
    </row>
    <row r="1936" spans="3:7">
      <c r="C1936" s="647"/>
      <c r="D1936" s="647"/>
      <c r="E1936" s="647"/>
      <c r="F1936" s="647"/>
      <c r="G1936" s="647"/>
    </row>
    <row r="1937" spans="3:7">
      <c r="C1937" s="647"/>
      <c r="D1937" s="647"/>
      <c r="E1937" s="647"/>
      <c r="F1937" s="647"/>
      <c r="G1937" s="647"/>
    </row>
    <row r="1938" spans="3:7">
      <c r="C1938" s="647"/>
      <c r="D1938" s="647"/>
      <c r="E1938" s="647"/>
      <c r="F1938" s="647"/>
      <c r="G1938" s="647"/>
    </row>
    <row r="1939" spans="3:7">
      <c r="C1939" s="647"/>
      <c r="D1939" s="647"/>
      <c r="E1939" s="647"/>
      <c r="F1939" s="647"/>
      <c r="G1939" s="647"/>
    </row>
    <row r="1940" spans="3:7">
      <c r="C1940" s="647"/>
      <c r="D1940" s="647"/>
      <c r="E1940" s="647"/>
      <c r="F1940" s="647"/>
      <c r="G1940" s="647"/>
    </row>
    <row r="1941" spans="3:7">
      <c r="C1941" s="647"/>
      <c r="D1941" s="647"/>
      <c r="E1941" s="647"/>
      <c r="F1941" s="647"/>
      <c r="G1941" s="647"/>
    </row>
    <row r="1942" spans="3:7">
      <c r="C1942" s="647"/>
      <c r="D1942" s="647"/>
      <c r="E1942" s="647"/>
      <c r="F1942" s="647"/>
      <c r="G1942" s="647"/>
    </row>
    <row r="1943" spans="3:7">
      <c r="C1943" s="647"/>
      <c r="D1943" s="647"/>
      <c r="E1943" s="647"/>
      <c r="F1943" s="647"/>
      <c r="G1943" s="647"/>
    </row>
    <row r="1944" spans="3:7">
      <c r="C1944" s="647"/>
      <c r="D1944" s="647"/>
      <c r="E1944" s="647"/>
      <c r="F1944" s="647"/>
      <c r="G1944" s="647"/>
    </row>
    <row r="1945" spans="3:7">
      <c r="C1945" s="647"/>
      <c r="D1945" s="647"/>
      <c r="E1945" s="647"/>
      <c r="F1945" s="647"/>
      <c r="G1945" s="647"/>
    </row>
    <row r="1946" spans="3:7">
      <c r="C1946" s="647"/>
      <c r="D1946" s="647"/>
      <c r="E1946" s="647"/>
      <c r="F1946" s="647"/>
      <c r="G1946" s="647"/>
    </row>
    <row r="1947" spans="3:7">
      <c r="C1947" s="647"/>
      <c r="D1947" s="647"/>
      <c r="E1947" s="647"/>
      <c r="F1947" s="647"/>
      <c r="G1947" s="647"/>
    </row>
    <row r="1948" spans="3:7">
      <c r="C1948" s="647"/>
      <c r="D1948" s="647"/>
      <c r="E1948" s="647"/>
      <c r="F1948" s="647"/>
      <c r="G1948" s="647"/>
    </row>
    <row r="1949" spans="3:7">
      <c r="C1949" s="647"/>
      <c r="D1949" s="647"/>
      <c r="E1949" s="647"/>
      <c r="F1949" s="647"/>
      <c r="G1949" s="647"/>
    </row>
    <row r="1950" spans="3:7">
      <c r="C1950" s="647"/>
      <c r="D1950" s="647"/>
      <c r="E1950" s="647"/>
      <c r="F1950" s="647"/>
      <c r="G1950" s="647"/>
    </row>
    <row r="1951" spans="3:7">
      <c r="C1951" s="647"/>
      <c r="D1951" s="647"/>
      <c r="E1951" s="647"/>
      <c r="F1951" s="647"/>
      <c r="G1951" s="647"/>
    </row>
    <row r="1952" spans="3:7">
      <c r="C1952" s="647"/>
      <c r="D1952" s="647"/>
      <c r="E1952" s="647"/>
      <c r="F1952" s="647"/>
      <c r="G1952" s="647"/>
    </row>
    <row r="1953" spans="3:7">
      <c r="C1953" s="647"/>
      <c r="D1953" s="647"/>
      <c r="E1953" s="647"/>
      <c r="F1953" s="647"/>
      <c r="G1953" s="647"/>
    </row>
    <row r="1954" spans="3:7">
      <c r="C1954" s="647"/>
      <c r="D1954" s="647"/>
      <c r="E1954" s="647"/>
      <c r="F1954" s="647"/>
      <c r="G1954" s="647"/>
    </row>
    <row r="1955" spans="3:7">
      <c r="C1955" s="647"/>
      <c r="D1955" s="647"/>
      <c r="E1955" s="647"/>
      <c r="F1955" s="647"/>
      <c r="G1955" s="647"/>
    </row>
    <row r="1956" spans="3:7">
      <c r="C1956" s="647"/>
      <c r="D1956" s="647"/>
      <c r="E1956" s="647"/>
      <c r="F1956" s="647"/>
      <c r="G1956" s="647"/>
    </row>
    <row r="1957" spans="3:7">
      <c r="C1957" s="647"/>
      <c r="D1957" s="647"/>
      <c r="E1957" s="647"/>
      <c r="F1957" s="647"/>
      <c r="G1957" s="647"/>
    </row>
    <row r="1958" spans="3:7">
      <c r="C1958" s="647"/>
      <c r="D1958" s="647"/>
      <c r="E1958" s="647"/>
      <c r="F1958" s="647"/>
      <c r="G1958" s="647"/>
    </row>
    <row r="1959" spans="3:7">
      <c r="C1959" s="647"/>
      <c r="D1959" s="647"/>
      <c r="E1959" s="647"/>
      <c r="F1959" s="647"/>
      <c r="G1959" s="647"/>
    </row>
    <row r="1960" spans="3:7">
      <c r="C1960" s="647"/>
      <c r="D1960" s="647"/>
      <c r="E1960" s="647"/>
      <c r="F1960" s="647"/>
      <c r="G1960" s="647"/>
    </row>
    <row r="1961" spans="3:7">
      <c r="C1961" s="647"/>
      <c r="D1961" s="647"/>
      <c r="E1961" s="647"/>
      <c r="F1961" s="647"/>
      <c r="G1961" s="647"/>
    </row>
    <row r="1962" spans="3:7">
      <c r="C1962" s="647"/>
      <c r="D1962" s="647"/>
      <c r="E1962" s="647"/>
      <c r="F1962" s="647"/>
      <c r="G1962" s="647"/>
    </row>
    <row r="1963" spans="3:7">
      <c r="C1963" s="647"/>
      <c r="D1963" s="647"/>
      <c r="E1963" s="647"/>
      <c r="F1963" s="647"/>
      <c r="G1963" s="647"/>
    </row>
    <row r="1964" spans="3:7">
      <c r="C1964" s="647"/>
      <c r="D1964" s="647"/>
      <c r="E1964" s="647"/>
      <c r="F1964" s="647"/>
      <c r="G1964" s="647"/>
    </row>
    <row r="1965" spans="3:7">
      <c r="C1965" s="647"/>
      <c r="D1965" s="647"/>
      <c r="E1965" s="647"/>
      <c r="F1965" s="647"/>
      <c r="G1965" s="647"/>
    </row>
    <row r="1966" spans="3:7">
      <c r="C1966" s="647"/>
      <c r="D1966" s="647"/>
      <c r="E1966" s="647"/>
      <c r="F1966" s="647"/>
      <c r="G1966" s="647"/>
    </row>
    <row r="1967" spans="3:7">
      <c r="C1967" s="647"/>
      <c r="D1967" s="647"/>
      <c r="E1967" s="647"/>
      <c r="F1967" s="647"/>
      <c r="G1967" s="647"/>
    </row>
    <row r="1968" spans="3:7">
      <c r="C1968" s="647"/>
      <c r="D1968" s="647"/>
      <c r="E1968" s="647"/>
      <c r="F1968" s="647"/>
      <c r="G1968" s="647"/>
    </row>
    <row r="1969" spans="3:7">
      <c r="C1969" s="647"/>
      <c r="D1969" s="647"/>
      <c r="E1969" s="647"/>
      <c r="F1969" s="647"/>
      <c r="G1969" s="647"/>
    </row>
    <row r="1970" spans="3:7">
      <c r="C1970" s="647"/>
      <c r="D1970" s="647"/>
      <c r="E1970" s="647"/>
      <c r="F1970" s="647"/>
      <c r="G1970" s="647"/>
    </row>
    <row r="1971" spans="3:7">
      <c r="C1971" s="647"/>
      <c r="D1971" s="647"/>
      <c r="E1971" s="647"/>
      <c r="F1971" s="647"/>
      <c r="G1971" s="647"/>
    </row>
    <row r="1972" spans="3:7">
      <c r="C1972" s="647"/>
      <c r="D1972" s="647"/>
      <c r="E1972" s="647"/>
      <c r="F1972" s="647"/>
      <c r="G1972" s="647"/>
    </row>
    <row r="1973" spans="3:7">
      <c r="C1973" s="647"/>
      <c r="D1973" s="647"/>
      <c r="E1973" s="647"/>
      <c r="F1973" s="647"/>
      <c r="G1973" s="647"/>
    </row>
    <row r="1974" spans="3:7">
      <c r="C1974" s="647"/>
      <c r="D1974" s="647"/>
      <c r="E1974" s="647"/>
      <c r="F1974" s="647"/>
      <c r="G1974" s="647"/>
    </row>
    <row r="1975" spans="3:7">
      <c r="C1975" s="647"/>
      <c r="D1975" s="647"/>
      <c r="E1975" s="647"/>
      <c r="F1975" s="647"/>
      <c r="G1975" s="647"/>
    </row>
    <row r="1976" spans="3:7">
      <c r="C1976" s="647"/>
      <c r="D1976" s="647"/>
      <c r="E1976" s="647"/>
      <c r="F1976" s="647"/>
      <c r="G1976" s="647"/>
    </row>
    <row r="1977" spans="3:7">
      <c r="C1977" s="647"/>
      <c r="D1977" s="647"/>
      <c r="E1977" s="647"/>
      <c r="F1977" s="647"/>
      <c r="G1977" s="647"/>
    </row>
    <row r="1978" spans="3:7">
      <c r="C1978" s="647"/>
      <c r="D1978" s="647"/>
      <c r="E1978" s="647"/>
      <c r="F1978" s="647"/>
      <c r="G1978" s="647"/>
    </row>
    <row r="1979" spans="3:7">
      <c r="C1979" s="647"/>
      <c r="D1979" s="647"/>
      <c r="E1979" s="647"/>
      <c r="F1979" s="647"/>
      <c r="G1979" s="647"/>
    </row>
    <row r="1980" spans="3:7">
      <c r="C1980" s="647"/>
      <c r="D1980" s="647"/>
      <c r="E1980" s="647"/>
      <c r="F1980" s="647"/>
      <c r="G1980" s="647"/>
    </row>
    <row r="1981" spans="3:7">
      <c r="C1981" s="647"/>
      <c r="D1981" s="647"/>
      <c r="E1981" s="647"/>
      <c r="F1981" s="647"/>
      <c r="G1981" s="647"/>
    </row>
    <row r="1982" spans="3:7">
      <c r="C1982" s="647"/>
      <c r="D1982" s="647"/>
      <c r="E1982" s="647"/>
      <c r="F1982" s="647"/>
      <c r="G1982" s="647"/>
    </row>
    <row r="1983" spans="3:7">
      <c r="C1983" s="647"/>
      <c r="D1983" s="647"/>
      <c r="E1983" s="647"/>
      <c r="F1983" s="647"/>
      <c r="G1983" s="647"/>
    </row>
    <row r="1984" spans="3:7">
      <c r="C1984" s="647"/>
      <c r="D1984" s="647"/>
      <c r="E1984" s="647"/>
      <c r="F1984" s="647"/>
      <c r="G1984" s="647"/>
    </row>
    <row r="1985" spans="3:7">
      <c r="C1985" s="647"/>
      <c r="D1985" s="647"/>
      <c r="E1985" s="647"/>
      <c r="F1985" s="647"/>
      <c r="G1985" s="647"/>
    </row>
    <row r="1986" spans="3:7">
      <c r="C1986" s="647"/>
      <c r="D1986" s="647"/>
      <c r="E1986" s="647"/>
      <c r="F1986" s="647"/>
      <c r="G1986" s="647"/>
    </row>
    <row r="1987" spans="3:7">
      <c r="C1987" s="647"/>
      <c r="D1987" s="647"/>
      <c r="E1987" s="647"/>
      <c r="F1987" s="647"/>
      <c r="G1987" s="647"/>
    </row>
    <row r="1988" spans="3:7">
      <c r="C1988" s="647"/>
      <c r="D1988" s="647"/>
      <c r="E1988" s="647"/>
      <c r="F1988" s="647"/>
      <c r="G1988" s="647"/>
    </row>
    <row r="1989" spans="3:7">
      <c r="C1989" s="647"/>
      <c r="D1989" s="647"/>
      <c r="E1989" s="647"/>
      <c r="F1989" s="647"/>
      <c r="G1989" s="647"/>
    </row>
    <row r="1990" spans="3:7">
      <c r="C1990" s="647"/>
      <c r="D1990" s="647"/>
      <c r="E1990" s="647"/>
      <c r="F1990" s="647"/>
      <c r="G1990" s="647"/>
    </row>
    <row r="1991" spans="3:7">
      <c r="C1991" s="647"/>
      <c r="D1991" s="647"/>
      <c r="E1991" s="647"/>
      <c r="F1991" s="647"/>
      <c r="G1991" s="647"/>
    </row>
    <row r="1992" spans="3:7">
      <c r="C1992" s="647"/>
      <c r="D1992" s="647"/>
      <c r="E1992" s="647"/>
      <c r="F1992" s="647"/>
      <c r="G1992" s="647"/>
    </row>
    <row r="1993" spans="3:7">
      <c r="C1993" s="647"/>
      <c r="D1993" s="647"/>
      <c r="E1993" s="647"/>
      <c r="F1993" s="647"/>
      <c r="G1993" s="647"/>
    </row>
    <row r="1994" spans="3:7">
      <c r="C1994" s="647"/>
      <c r="D1994" s="647"/>
      <c r="E1994" s="647"/>
      <c r="F1994" s="647"/>
      <c r="G1994" s="647"/>
    </row>
    <row r="1995" spans="3:7">
      <c r="C1995" s="647"/>
      <c r="D1995" s="647"/>
      <c r="E1995" s="647"/>
      <c r="F1995" s="647"/>
      <c r="G1995" s="647"/>
    </row>
    <row r="1996" spans="3:7">
      <c r="C1996" s="647"/>
      <c r="D1996" s="647"/>
      <c r="E1996" s="647"/>
      <c r="F1996" s="647"/>
      <c r="G1996" s="647"/>
    </row>
    <row r="1997" spans="3:7">
      <c r="C1997" s="647"/>
      <c r="D1997" s="647"/>
      <c r="E1997" s="647"/>
      <c r="F1997" s="647"/>
      <c r="G1997" s="647"/>
    </row>
    <row r="1998" spans="3:7">
      <c r="C1998" s="647"/>
      <c r="D1998" s="647"/>
      <c r="E1998" s="647"/>
      <c r="F1998" s="647"/>
      <c r="G1998" s="647"/>
    </row>
    <row r="1999" spans="3:7">
      <c r="C1999" s="647"/>
      <c r="D1999" s="647"/>
      <c r="E1999" s="647"/>
      <c r="F1999" s="647"/>
      <c r="G1999" s="647"/>
    </row>
    <row r="2000" spans="3:7">
      <c r="C2000" s="647"/>
      <c r="D2000" s="647"/>
      <c r="E2000" s="647"/>
      <c r="F2000" s="647"/>
      <c r="G2000" s="647"/>
    </row>
    <row r="2001" spans="3:7">
      <c r="C2001" s="647"/>
      <c r="D2001" s="647"/>
      <c r="E2001" s="647"/>
      <c r="F2001" s="647"/>
      <c r="G2001" s="647"/>
    </row>
    <row r="2002" spans="3:7">
      <c r="C2002" s="647"/>
      <c r="D2002" s="647"/>
      <c r="E2002" s="647"/>
      <c r="F2002" s="647"/>
      <c r="G2002" s="647"/>
    </row>
    <row r="2003" spans="3:7">
      <c r="C2003" s="647"/>
      <c r="D2003" s="647"/>
      <c r="E2003" s="647"/>
      <c r="F2003" s="647"/>
      <c r="G2003" s="647"/>
    </row>
    <row r="2004" spans="3:7">
      <c r="C2004" s="647"/>
      <c r="D2004" s="647"/>
      <c r="E2004" s="647"/>
      <c r="F2004" s="647"/>
      <c r="G2004" s="647"/>
    </row>
    <row r="2005" spans="3:7">
      <c r="C2005" s="647"/>
      <c r="D2005" s="647"/>
      <c r="E2005" s="647"/>
      <c r="F2005" s="647"/>
      <c r="G2005" s="647"/>
    </row>
    <row r="2006" spans="3:7">
      <c r="C2006" s="647"/>
      <c r="D2006" s="647"/>
      <c r="E2006" s="647"/>
      <c r="F2006" s="647"/>
      <c r="G2006" s="647"/>
    </row>
    <row r="2007" spans="3:7">
      <c r="C2007" s="647"/>
      <c r="D2007" s="647"/>
      <c r="E2007" s="647"/>
      <c r="F2007" s="647"/>
      <c r="G2007" s="647"/>
    </row>
    <row r="2008" spans="3:7">
      <c r="C2008" s="647"/>
      <c r="D2008" s="647"/>
      <c r="E2008" s="647"/>
      <c r="F2008" s="647"/>
      <c r="G2008" s="647"/>
    </row>
    <row r="2009" spans="3:7">
      <c r="C2009" s="647"/>
      <c r="D2009" s="647"/>
      <c r="E2009" s="647"/>
      <c r="F2009" s="647"/>
      <c r="G2009" s="647"/>
    </row>
    <row r="2010" spans="3:7">
      <c r="C2010" s="647"/>
      <c r="D2010" s="647"/>
      <c r="E2010" s="647"/>
      <c r="F2010" s="647"/>
      <c r="G2010" s="647"/>
    </row>
    <row r="2011" spans="3:7">
      <c r="C2011" s="647"/>
      <c r="D2011" s="647"/>
      <c r="E2011" s="647"/>
      <c r="F2011" s="647"/>
      <c r="G2011" s="647"/>
    </row>
    <row r="2012" spans="3:7">
      <c r="C2012" s="647"/>
      <c r="D2012" s="647"/>
      <c r="E2012" s="647"/>
      <c r="F2012" s="647"/>
      <c r="G2012" s="647"/>
    </row>
    <row r="2013" spans="3:7">
      <c r="C2013" s="647"/>
      <c r="D2013" s="647"/>
      <c r="E2013" s="647"/>
      <c r="F2013" s="647"/>
      <c r="G2013" s="647"/>
    </row>
    <row r="2014" spans="3:7">
      <c r="C2014" s="647"/>
      <c r="D2014" s="647"/>
      <c r="E2014" s="647"/>
      <c r="F2014" s="647"/>
      <c r="G2014" s="647"/>
    </row>
    <row r="2015" spans="3:7">
      <c r="C2015" s="647"/>
      <c r="D2015" s="647"/>
      <c r="E2015" s="647"/>
      <c r="F2015" s="647"/>
      <c r="G2015" s="647"/>
    </row>
    <row r="2016" spans="3:7">
      <c r="C2016" s="647"/>
      <c r="D2016" s="647"/>
      <c r="E2016" s="647"/>
      <c r="F2016" s="647"/>
      <c r="G2016" s="647"/>
    </row>
    <row r="2017" spans="3:7">
      <c r="C2017" s="647"/>
      <c r="D2017" s="647"/>
      <c r="E2017" s="647"/>
      <c r="F2017" s="647"/>
      <c r="G2017" s="647"/>
    </row>
    <row r="2018" spans="3:7">
      <c r="C2018" s="647"/>
      <c r="D2018" s="647"/>
      <c r="E2018" s="647"/>
      <c r="F2018" s="647"/>
      <c r="G2018" s="647"/>
    </row>
    <row r="2019" spans="3:7">
      <c r="C2019" s="647"/>
      <c r="D2019" s="647"/>
      <c r="E2019" s="647"/>
      <c r="F2019" s="647"/>
      <c r="G2019" s="647"/>
    </row>
    <row r="2020" spans="3:7">
      <c r="C2020" s="647"/>
      <c r="D2020" s="647"/>
      <c r="E2020" s="647"/>
      <c r="F2020" s="647"/>
      <c r="G2020" s="647"/>
    </row>
    <row r="2021" spans="3:7">
      <c r="C2021" s="647"/>
      <c r="D2021" s="647"/>
      <c r="E2021" s="647"/>
      <c r="F2021" s="647"/>
      <c r="G2021" s="647"/>
    </row>
    <row r="2022" spans="3:7">
      <c r="C2022" s="647"/>
      <c r="D2022" s="647"/>
      <c r="E2022" s="647"/>
      <c r="F2022" s="647"/>
      <c r="G2022" s="647"/>
    </row>
    <row r="2023" spans="3:7">
      <c r="C2023" s="647"/>
      <c r="D2023" s="647"/>
      <c r="E2023" s="647"/>
      <c r="F2023" s="647"/>
      <c r="G2023" s="647"/>
    </row>
    <row r="2024" spans="3:7">
      <c r="C2024" s="647"/>
      <c r="D2024" s="647"/>
      <c r="E2024" s="647"/>
      <c r="F2024" s="647"/>
      <c r="G2024" s="647"/>
    </row>
    <row r="2025" spans="3:7">
      <c r="C2025" s="647"/>
      <c r="D2025" s="647"/>
      <c r="E2025" s="647"/>
      <c r="F2025" s="647"/>
      <c r="G2025" s="647"/>
    </row>
    <row r="2026" spans="3:7">
      <c r="C2026" s="647"/>
      <c r="D2026" s="647"/>
      <c r="E2026" s="647"/>
      <c r="F2026" s="647"/>
      <c r="G2026" s="647"/>
    </row>
    <row r="2027" spans="3:7">
      <c r="C2027" s="647"/>
      <c r="D2027" s="647"/>
      <c r="E2027" s="647"/>
      <c r="F2027" s="647"/>
      <c r="G2027" s="647"/>
    </row>
    <row r="2028" spans="3:7">
      <c r="C2028" s="647"/>
      <c r="D2028" s="647"/>
      <c r="E2028" s="647"/>
      <c r="F2028" s="647"/>
      <c r="G2028" s="647"/>
    </row>
    <row r="2029" spans="3:7">
      <c r="C2029" s="647"/>
      <c r="D2029" s="647"/>
      <c r="E2029" s="647"/>
      <c r="F2029" s="647"/>
      <c r="G2029" s="647"/>
    </row>
    <row r="2030" spans="3:7">
      <c r="C2030" s="647"/>
      <c r="D2030" s="647"/>
      <c r="E2030" s="647"/>
      <c r="F2030" s="647"/>
      <c r="G2030" s="647"/>
    </row>
    <row r="2031" spans="3:7">
      <c r="C2031" s="647"/>
      <c r="D2031" s="647"/>
      <c r="E2031" s="647"/>
      <c r="F2031" s="647"/>
      <c r="G2031" s="647"/>
    </row>
    <row r="2032" spans="3:7">
      <c r="C2032" s="647"/>
      <c r="D2032" s="647"/>
      <c r="E2032" s="647"/>
      <c r="F2032" s="647"/>
      <c r="G2032" s="647"/>
    </row>
    <row r="2033" spans="3:7">
      <c r="C2033" s="647"/>
      <c r="D2033" s="647"/>
      <c r="E2033" s="647"/>
      <c r="F2033" s="647"/>
      <c r="G2033" s="647"/>
    </row>
    <row r="2034" spans="3:7">
      <c r="C2034" s="647"/>
      <c r="D2034" s="647"/>
      <c r="E2034" s="647"/>
      <c r="F2034" s="647"/>
      <c r="G2034" s="647"/>
    </row>
    <row r="2035" spans="3:7">
      <c r="C2035" s="647"/>
      <c r="D2035" s="647"/>
      <c r="E2035" s="647"/>
      <c r="F2035" s="647"/>
      <c r="G2035" s="647"/>
    </row>
    <row r="2036" spans="3:7">
      <c r="C2036" s="647"/>
      <c r="D2036" s="647"/>
      <c r="E2036" s="647"/>
      <c r="F2036" s="647"/>
      <c r="G2036" s="647"/>
    </row>
    <row r="2037" spans="3:7">
      <c r="C2037" s="647"/>
      <c r="D2037" s="647"/>
      <c r="E2037" s="647"/>
      <c r="F2037" s="647"/>
      <c r="G2037" s="647"/>
    </row>
    <row r="2038" spans="3:7">
      <c r="C2038" s="647"/>
      <c r="D2038" s="647"/>
      <c r="E2038" s="647"/>
      <c r="F2038" s="647"/>
      <c r="G2038" s="647"/>
    </row>
    <row r="2039" spans="3:7">
      <c r="C2039" s="647"/>
      <c r="D2039" s="647"/>
      <c r="E2039" s="647"/>
      <c r="F2039" s="647"/>
      <c r="G2039" s="647"/>
    </row>
    <row r="2040" spans="3:7">
      <c r="C2040" s="647"/>
      <c r="D2040" s="647"/>
      <c r="E2040" s="647"/>
      <c r="F2040" s="647"/>
      <c r="G2040" s="647"/>
    </row>
    <row r="2041" spans="3:7">
      <c r="C2041" s="647"/>
      <c r="D2041" s="647"/>
      <c r="E2041" s="647"/>
      <c r="F2041" s="647"/>
      <c r="G2041" s="647"/>
    </row>
    <row r="2042" spans="3:7">
      <c r="C2042" s="647"/>
      <c r="D2042" s="647"/>
      <c r="E2042" s="647"/>
      <c r="F2042" s="647"/>
      <c r="G2042" s="647"/>
    </row>
    <row r="2043" spans="3:7">
      <c r="C2043" s="647"/>
      <c r="D2043" s="647"/>
      <c r="E2043" s="647"/>
      <c r="F2043" s="647"/>
      <c r="G2043" s="647"/>
    </row>
    <row r="2044" spans="3:7">
      <c r="C2044" s="647"/>
      <c r="D2044" s="647"/>
      <c r="E2044" s="647"/>
      <c r="F2044" s="647"/>
      <c r="G2044" s="647"/>
    </row>
    <row r="2045" spans="3:7">
      <c r="C2045" s="647"/>
      <c r="D2045" s="647"/>
      <c r="E2045" s="647"/>
      <c r="F2045" s="647"/>
      <c r="G2045" s="647"/>
    </row>
    <row r="2046" spans="3:7">
      <c r="C2046" s="647"/>
      <c r="D2046" s="647"/>
      <c r="E2046" s="647"/>
      <c r="F2046" s="647"/>
      <c r="G2046" s="647"/>
    </row>
    <row r="2047" spans="3:7">
      <c r="C2047" s="647"/>
      <c r="D2047" s="647"/>
      <c r="E2047" s="647"/>
      <c r="F2047" s="647"/>
      <c r="G2047" s="647"/>
    </row>
    <row r="2048" spans="3:7">
      <c r="C2048" s="647"/>
      <c r="D2048" s="647"/>
      <c r="E2048" s="647"/>
      <c r="F2048" s="647"/>
      <c r="G2048" s="647"/>
    </row>
    <row r="2049" spans="3:7">
      <c r="C2049" s="647"/>
      <c r="D2049" s="647"/>
      <c r="E2049" s="647"/>
      <c r="F2049" s="647"/>
      <c r="G2049" s="647"/>
    </row>
    <row r="2050" spans="3:7">
      <c r="C2050" s="647"/>
      <c r="D2050" s="647"/>
      <c r="E2050" s="647"/>
      <c r="F2050" s="647"/>
      <c r="G2050" s="647"/>
    </row>
    <row r="2051" spans="3:7">
      <c r="C2051" s="647"/>
      <c r="D2051" s="647"/>
      <c r="E2051" s="647"/>
      <c r="F2051" s="647"/>
      <c r="G2051" s="647"/>
    </row>
    <row r="2052" spans="3:7">
      <c r="C2052" s="647"/>
      <c r="D2052" s="647"/>
      <c r="E2052" s="647"/>
      <c r="F2052" s="647"/>
      <c r="G2052" s="647"/>
    </row>
    <row r="2053" spans="3:7">
      <c r="C2053" s="647"/>
      <c r="D2053" s="647"/>
      <c r="E2053" s="647"/>
      <c r="F2053" s="647"/>
      <c r="G2053" s="647"/>
    </row>
    <row r="2054" spans="3:7">
      <c r="C2054" s="647"/>
      <c r="D2054" s="647"/>
      <c r="E2054" s="647"/>
      <c r="F2054" s="647"/>
      <c r="G2054" s="647"/>
    </row>
    <row r="2055" spans="3:7">
      <c r="C2055" s="647"/>
      <c r="D2055" s="647"/>
      <c r="E2055" s="647"/>
      <c r="F2055" s="647"/>
      <c r="G2055" s="647"/>
    </row>
    <row r="2056" spans="3:7">
      <c r="C2056" s="647"/>
      <c r="D2056" s="647"/>
      <c r="E2056" s="647"/>
      <c r="F2056" s="647"/>
      <c r="G2056" s="647"/>
    </row>
    <row r="2057" spans="3:7">
      <c r="C2057" s="647"/>
      <c r="D2057" s="647"/>
      <c r="E2057" s="647"/>
      <c r="F2057" s="647"/>
      <c r="G2057" s="647"/>
    </row>
    <row r="2058" spans="3:7">
      <c r="C2058" s="647"/>
      <c r="D2058" s="647"/>
      <c r="E2058" s="647"/>
      <c r="F2058" s="647"/>
      <c r="G2058" s="647"/>
    </row>
    <row r="2059" spans="3:7">
      <c r="C2059" s="647"/>
      <c r="D2059" s="647"/>
      <c r="E2059" s="647"/>
      <c r="F2059" s="647"/>
      <c r="G2059" s="647"/>
    </row>
    <row r="2060" spans="3:7">
      <c r="C2060" s="647"/>
      <c r="D2060" s="647"/>
      <c r="E2060" s="647"/>
      <c r="F2060" s="647"/>
      <c r="G2060" s="647"/>
    </row>
    <row r="2061" spans="3:7">
      <c r="C2061" s="647"/>
      <c r="D2061" s="647"/>
      <c r="E2061" s="647"/>
      <c r="F2061" s="647"/>
      <c r="G2061" s="647"/>
    </row>
    <row r="2062" spans="3:7">
      <c r="C2062" s="647"/>
      <c r="D2062" s="647"/>
      <c r="E2062" s="647"/>
      <c r="F2062" s="647"/>
      <c r="G2062" s="647"/>
    </row>
    <row r="2063" spans="3:7">
      <c r="C2063" s="647"/>
      <c r="D2063" s="647"/>
      <c r="E2063" s="647"/>
      <c r="F2063" s="647"/>
      <c r="G2063" s="647"/>
    </row>
    <row r="2064" spans="3:7">
      <c r="C2064" s="647"/>
      <c r="D2064" s="647"/>
      <c r="E2064" s="647"/>
      <c r="F2064" s="647"/>
      <c r="G2064" s="647"/>
    </row>
    <row r="2065" spans="3:7">
      <c r="C2065" s="647"/>
      <c r="D2065" s="647"/>
      <c r="E2065" s="647"/>
      <c r="F2065" s="647"/>
      <c r="G2065" s="647"/>
    </row>
    <row r="2066" spans="3:7">
      <c r="C2066" s="647"/>
      <c r="D2066" s="647"/>
      <c r="E2066" s="647"/>
      <c r="F2066" s="647"/>
      <c r="G2066" s="647"/>
    </row>
    <row r="2067" spans="3:7">
      <c r="C2067" s="647"/>
      <c r="D2067" s="647"/>
      <c r="E2067" s="647"/>
      <c r="F2067" s="647"/>
      <c r="G2067" s="647"/>
    </row>
    <row r="2068" spans="3:7">
      <c r="C2068" s="647"/>
      <c r="D2068" s="647"/>
      <c r="E2068" s="647"/>
      <c r="F2068" s="647"/>
      <c r="G2068" s="647"/>
    </row>
    <row r="2069" spans="3:7">
      <c r="C2069" s="647"/>
      <c r="D2069" s="647"/>
      <c r="E2069" s="647"/>
      <c r="F2069" s="647"/>
      <c r="G2069" s="647"/>
    </row>
    <row r="2070" spans="3:7">
      <c r="C2070" s="647"/>
      <c r="D2070" s="647"/>
      <c r="E2070" s="647"/>
      <c r="F2070" s="647"/>
      <c r="G2070" s="647"/>
    </row>
    <row r="2071" spans="3:7">
      <c r="C2071" s="647"/>
      <c r="D2071" s="647"/>
      <c r="E2071" s="647"/>
      <c r="F2071" s="647"/>
      <c r="G2071" s="647"/>
    </row>
    <row r="2072" spans="3:7">
      <c r="C2072" s="647"/>
      <c r="D2072" s="647"/>
      <c r="E2072" s="647"/>
      <c r="F2072" s="647"/>
      <c r="G2072" s="647"/>
    </row>
    <row r="2073" spans="3:7">
      <c r="C2073" s="647"/>
      <c r="D2073" s="647"/>
      <c r="E2073" s="647"/>
      <c r="F2073" s="647"/>
      <c r="G2073" s="647"/>
    </row>
    <row r="2074" spans="3:7">
      <c r="C2074" s="647"/>
      <c r="D2074" s="647"/>
      <c r="E2074" s="647"/>
      <c r="F2074" s="647"/>
      <c r="G2074" s="647"/>
    </row>
    <row r="2075" spans="3:7">
      <c r="C2075" s="647"/>
      <c r="D2075" s="647"/>
      <c r="E2075" s="647"/>
      <c r="F2075" s="647"/>
      <c r="G2075" s="647"/>
    </row>
    <row r="2076" spans="3:7">
      <c r="C2076" s="647"/>
      <c r="D2076" s="647"/>
      <c r="E2076" s="647"/>
      <c r="F2076" s="647"/>
      <c r="G2076" s="647"/>
    </row>
    <row r="2077" spans="3:7">
      <c r="C2077" s="647"/>
      <c r="D2077" s="647"/>
      <c r="E2077" s="647"/>
      <c r="F2077" s="647"/>
      <c r="G2077" s="647"/>
    </row>
    <row r="2078" spans="3:7">
      <c r="C2078" s="647"/>
      <c r="D2078" s="647"/>
      <c r="E2078" s="647"/>
      <c r="F2078" s="647"/>
      <c r="G2078" s="647"/>
    </row>
    <row r="2079" spans="3:7">
      <c r="C2079" s="647"/>
      <c r="D2079" s="647"/>
      <c r="E2079" s="647"/>
      <c r="F2079" s="647"/>
      <c r="G2079" s="647"/>
    </row>
    <row r="2080" spans="3:7">
      <c r="C2080" s="647"/>
      <c r="D2080" s="647"/>
      <c r="E2080" s="647"/>
      <c r="F2080" s="647"/>
      <c r="G2080" s="647"/>
    </row>
    <row r="2081" spans="3:7">
      <c r="C2081" s="647"/>
      <c r="D2081" s="647"/>
      <c r="E2081" s="647"/>
      <c r="F2081" s="647"/>
      <c r="G2081" s="647"/>
    </row>
    <row r="2082" spans="3:7">
      <c r="C2082" s="647"/>
      <c r="D2082" s="647"/>
      <c r="E2082" s="647"/>
      <c r="F2082" s="647"/>
      <c r="G2082" s="647"/>
    </row>
    <row r="2083" spans="3:7">
      <c r="C2083" s="647"/>
      <c r="D2083" s="647"/>
      <c r="E2083" s="647"/>
      <c r="F2083" s="647"/>
      <c r="G2083" s="647"/>
    </row>
    <row r="2084" spans="3:7">
      <c r="C2084" s="647"/>
      <c r="D2084" s="647"/>
      <c r="E2084" s="647"/>
      <c r="F2084" s="647"/>
      <c r="G2084" s="647"/>
    </row>
    <row r="2085" spans="3:7">
      <c r="C2085" s="647"/>
      <c r="D2085" s="647"/>
      <c r="E2085" s="647"/>
      <c r="F2085" s="647"/>
      <c r="G2085" s="647"/>
    </row>
    <row r="2086" spans="3:7">
      <c r="C2086" s="647"/>
      <c r="D2086" s="647"/>
      <c r="E2086" s="647"/>
      <c r="F2086" s="647"/>
      <c r="G2086" s="647"/>
    </row>
    <row r="2087" spans="3:7">
      <c r="C2087" s="647"/>
      <c r="D2087" s="647"/>
      <c r="E2087" s="647"/>
      <c r="F2087" s="647"/>
      <c r="G2087" s="647"/>
    </row>
    <row r="2088" spans="3:7">
      <c r="C2088" s="647"/>
      <c r="D2088" s="647"/>
      <c r="E2088" s="647"/>
      <c r="F2088" s="647"/>
      <c r="G2088" s="647"/>
    </row>
    <row r="2089" spans="3:7">
      <c r="C2089" s="647"/>
      <c r="D2089" s="647"/>
      <c r="E2089" s="647"/>
      <c r="F2089" s="647"/>
      <c r="G2089" s="647"/>
    </row>
    <row r="2090" spans="3:7">
      <c r="C2090" s="647"/>
      <c r="D2090" s="647"/>
      <c r="E2090" s="647"/>
      <c r="F2090" s="647"/>
      <c r="G2090" s="647"/>
    </row>
    <row r="2091" spans="3:7">
      <c r="C2091" s="647"/>
      <c r="D2091" s="647"/>
      <c r="E2091" s="647"/>
      <c r="F2091" s="647"/>
      <c r="G2091" s="647"/>
    </row>
    <row r="2092" spans="3:7">
      <c r="C2092" s="647"/>
      <c r="D2092" s="647"/>
      <c r="E2092" s="647"/>
      <c r="F2092" s="647"/>
      <c r="G2092" s="647"/>
    </row>
    <row r="2093" spans="3:7">
      <c r="C2093" s="647"/>
      <c r="D2093" s="647"/>
      <c r="E2093" s="647"/>
      <c r="F2093" s="647"/>
      <c r="G2093" s="647"/>
    </row>
    <row r="2094" spans="3:7">
      <c r="C2094" s="647"/>
      <c r="D2094" s="647"/>
      <c r="E2094" s="647"/>
      <c r="F2094" s="647"/>
      <c r="G2094" s="647"/>
    </row>
    <row r="2095" spans="3:7">
      <c r="C2095" s="647"/>
      <c r="D2095" s="647"/>
      <c r="E2095" s="647"/>
      <c r="F2095" s="647"/>
      <c r="G2095" s="647"/>
    </row>
    <row r="2096" spans="3:7">
      <c r="C2096" s="647"/>
      <c r="D2096" s="647"/>
      <c r="E2096" s="647"/>
      <c r="F2096" s="647"/>
      <c r="G2096" s="647"/>
    </row>
    <row r="2097" spans="3:7">
      <c r="C2097" s="647"/>
      <c r="D2097" s="647"/>
      <c r="E2097" s="647"/>
      <c r="F2097" s="647"/>
      <c r="G2097" s="647"/>
    </row>
    <row r="2098" spans="3:7">
      <c r="C2098" s="647"/>
      <c r="D2098" s="647"/>
      <c r="E2098" s="647"/>
      <c r="F2098" s="647"/>
      <c r="G2098" s="647"/>
    </row>
    <row r="2099" spans="3:7">
      <c r="C2099" s="647"/>
      <c r="D2099" s="647"/>
      <c r="E2099" s="647"/>
      <c r="F2099" s="647"/>
      <c r="G2099" s="647"/>
    </row>
    <row r="2100" spans="3:7">
      <c r="C2100" s="647"/>
      <c r="D2100" s="647"/>
      <c r="E2100" s="647"/>
      <c r="F2100" s="647"/>
      <c r="G2100" s="647"/>
    </row>
    <row r="2101" spans="3:7">
      <c r="C2101" s="647"/>
      <c r="D2101" s="647"/>
      <c r="E2101" s="647"/>
      <c r="F2101" s="647"/>
      <c r="G2101" s="647"/>
    </row>
    <row r="2102" spans="3:7">
      <c r="C2102" s="647"/>
      <c r="D2102" s="647"/>
      <c r="E2102" s="647"/>
      <c r="F2102" s="647"/>
      <c r="G2102" s="647"/>
    </row>
    <row r="2103" spans="3:7">
      <c r="C2103" s="647"/>
      <c r="D2103" s="647"/>
      <c r="E2103" s="647"/>
      <c r="F2103" s="647"/>
      <c r="G2103" s="647"/>
    </row>
    <row r="2104" spans="3:7">
      <c r="C2104" s="647"/>
      <c r="D2104" s="647"/>
      <c r="E2104" s="647"/>
      <c r="F2104" s="647"/>
      <c r="G2104" s="647"/>
    </row>
    <row r="2105" spans="3:7">
      <c r="C2105" s="647"/>
      <c r="D2105" s="647"/>
      <c r="E2105" s="647"/>
      <c r="F2105" s="647"/>
      <c r="G2105" s="647"/>
    </row>
    <row r="2106" spans="3:7">
      <c r="C2106" s="647"/>
      <c r="D2106" s="647"/>
      <c r="E2106" s="647"/>
      <c r="F2106" s="647"/>
      <c r="G2106" s="647"/>
    </row>
    <row r="2107" spans="3:7">
      <c r="C2107" s="647"/>
      <c r="D2107" s="647"/>
      <c r="E2107" s="647"/>
      <c r="F2107" s="647"/>
      <c r="G2107" s="647"/>
    </row>
    <row r="2108" spans="3:7">
      <c r="C2108" s="647"/>
      <c r="D2108" s="647"/>
      <c r="E2108" s="647"/>
      <c r="F2108" s="647"/>
      <c r="G2108" s="647"/>
    </row>
    <row r="2109" spans="3:7">
      <c r="C2109" s="647"/>
      <c r="D2109" s="647"/>
      <c r="E2109" s="647"/>
      <c r="F2109" s="647"/>
      <c r="G2109" s="647"/>
    </row>
    <row r="2110" spans="3:7">
      <c r="C2110" s="647"/>
      <c r="D2110" s="647"/>
      <c r="E2110" s="647"/>
      <c r="F2110" s="647"/>
      <c r="G2110" s="647"/>
    </row>
    <row r="2111" spans="3:7">
      <c r="C2111" s="647"/>
      <c r="D2111" s="647"/>
      <c r="E2111" s="647"/>
      <c r="F2111" s="647"/>
      <c r="G2111" s="647"/>
    </row>
    <row r="2112" spans="3:7">
      <c r="C2112" s="647"/>
      <c r="D2112" s="647"/>
      <c r="E2112" s="647"/>
      <c r="F2112" s="647"/>
      <c r="G2112" s="647"/>
    </row>
    <row r="2113" spans="3:7">
      <c r="C2113" s="647"/>
      <c r="D2113" s="647"/>
      <c r="E2113" s="647"/>
      <c r="F2113" s="647"/>
      <c r="G2113" s="647"/>
    </row>
    <row r="2114" spans="3:7">
      <c r="C2114" s="647"/>
      <c r="D2114" s="647"/>
      <c r="E2114" s="647"/>
      <c r="F2114" s="647"/>
      <c r="G2114" s="647"/>
    </row>
    <row r="2115" spans="3:7">
      <c r="C2115" s="647"/>
      <c r="D2115" s="647"/>
      <c r="E2115" s="647"/>
      <c r="F2115" s="647"/>
      <c r="G2115" s="647"/>
    </row>
    <row r="2116" spans="3:7">
      <c r="C2116" s="647"/>
      <c r="D2116" s="647"/>
      <c r="E2116" s="647"/>
      <c r="F2116" s="647"/>
      <c r="G2116" s="647"/>
    </row>
    <row r="2117" spans="3:7">
      <c r="C2117" s="647"/>
      <c r="D2117" s="647"/>
      <c r="E2117" s="647"/>
      <c r="F2117" s="647"/>
      <c r="G2117" s="647"/>
    </row>
    <row r="2118" spans="3:7">
      <c r="C2118" s="647"/>
      <c r="D2118" s="647"/>
      <c r="E2118" s="647"/>
      <c r="F2118" s="647"/>
      <c r="G2118" s="647"/>
    </row>
    <row r="2119" spans="3:7">
      <c r="C2119" s="647"/>
      <c r="D2119" s="647"/>
      <c r="E2119" s="647"/>
      <c r="F2119" s="647"/>
      <c r="G2119" s="647"/>
    </row>
    <row r="2120" spans="3:7">
      <c r="C2120" s="647"/>
      <c r="D2120" s="647"/>
      <c r="E2120" s="647"/>
      <c r="F2120" s="647"/>
      <c r="G2120" s="647"/>
    </row>
    <row r="2121" spans="3:7">
      <c r="C2121" s="647"/>
      <c r="D2121" s="647"/>
      <c r="E2121" s="647"/>
      <c r="F2121" s="647"/>
      <c r="G2121" s="647"/>
    </row>
    <row r="2122" spans="3:7">
      <c r="C2122" s="647"/>
      <c r="D2122" s="647"/>
      <c r="E2122" s="647"/>
      <c r="F2122" s="647"/>
      <c r="G2122" s="647"/>
    </row>
    <row r="2123" spans="3:7">
      <c r="C2123" s="647"/>
      <c r="D2123" s="647"/>
      <c r="E2123" s="647"/>
      <c r="F2123" s="647"/>
      <c r="G2123" s="647"/>
    </row>
    <row r="2124" spans="3:7">
      <c r="C2124" s="647"/>
      <c r="D2124" s="647"/>
      <c r="E2124" s="647"/>
      <c r="F2124" s="647"/>
      <c r="G2124" s="647"/>
    </row>
    <row r="2125" spans="3:7">
      <c r="C2125" s="647"/>
      <c r="D2125" s="647"/>
      <c r="E2125" s="647"/>
      <c r="F2125" s="647"/>
      <c r="G2125" s="647"/>
    </row>
    <row r="2126" spans="3:7">
      <c r="C2126" s="647"/>
      <c r="D2126" s="647"/>
      <c r="E2126" s="647"/>
      <c r="F2126" s="647"/>
      <c r="G2126" s="647"/>
    </row>
    <row r="2127" spans="3:7">
      <c r="C2127" s="647"/>
      <c r="D2127" s="647"/>
      <c r="E2127" s="647"/>
      <c r="F2127" s="647"/>
      <c r="G2127" s="647"/>
    </row>
    <row r="2128" spans="3:7">
      <c r="C2128" s="647"/>
      <c r="D2128" s="647"/>
      <c r="E2128" s="647"/>
      <c r="F2128" s="647"/>
      <c r="G2128" s="647"/>
    </row>
    <row r="2129" spans="3:7">
      <c r="C2129" s="647"/>
      <c r="D2129" s="647"/>
      <c r="E2129" s="647"/>
      <c r="F2129" s="647"/>
      <c r="G2129" s="647"/>
    </row>
    <row r="2130" spans="3:7">
      <c r="C2130" s="647"/>
      <c r="D2130" s="647"/>
      <c r="E2130" s="647"/>
      <c r="F2130" s="647"/>
      <c r="G2130" s="647"/>
    </row>
    <row r="2131" spans="3:7">
      <c r="C2131" s="647"/>
      <c r="D2131" s="647"/>
      <c r="E2131" s="647"/>
      <c r="F2131" s="647"/>
      <c r="G2131" s="647"/>
    </row>
    <row r="2132" spans="3:7">
      <c r="C2132" s="647"/>
      <c r="D2132" s="647"/>
      <c r="E2132" s="647"/>
      <c r="F2132" s="647"/>
      <c r="G2132" s="647"/>
    </row>
    <row r="2133" spans="3:7">
      <c r="C2133" s="647"/>
      <c r="D2133" s="647"/>
      <c r="E2133" s="647"/>
      <c r="F2133" s="647"/>
      <c r="G2133" s="647"/>
    </row>
    <row r="2134" spans="3:7">
      <c r="C2134" s="647"/>
      <c r="D2134" s="647"/>
      <c r="E2134" s="647"/>
      <c r="F2134" s="647"/>
      <c r="G2134" s="647"/>
    </row>
    <row r="2135" spans="3:7">
      <c r="C2135" s="647"/>
      <c r="D2135" s="647"/>
      <c r="E2135" s="647"/>
      <c r="F2135" s="647"/>
      <c r="G2135" s="647"/>
    </row>
    <row r="2136" spans="3:7">
      <c r="C2136" s="647"/>
      <c r="D2136" s="647"/>
      <c r="E2136" s="647"/>
      <c r="F2136" s="647"/>
      <c r="G2136" s="647"/>
    </row>
    <row r="2137" spans="3:7">
      <c r="C2137" s="647"/>
      <c r="D2137" s="647"/>
      <c r="E2137" s="647"/>
      <c r="F2137" s="647"/>
      <c r="G2137" s="647"/>
    </row>
    <row r="2138" spans="3:7">
      <c r="C2138" s="647"/>
      <c r="D2138" s="647"/>
      <c r="E2138" s="647"/>
      <c r="F2138" s="647"/>
      <c r="G2138" s="647"/>
    </row>
    <row r="2139" spans="3:7">
      <c r="C2139" s="647"/>
      <c r="D2139" s="647"/>
      <c r="E2139" s="647"/>
      <c r="F2139" s="647"/>
      <c r="G2139" s="647"/>
    </row>
    <row r="2140" spans="3:7">
      <c r="C2140" s="647"/>
      <c r="D2140" s="647"/>
      <c r="E2140" s="647"/>
      <c r="F2140" s="647"/>
      <c r="G2140" s="647"/>
    </row>
    <row r="2141" spans="3:7">
      <c r="C2141" s="647"/>
      <c r="D2141" s="647"/>
      <c r="E2141" s="647"/>
      <c r="F2141" s="647"/>
      <c r="G2141" s="647"/>
    </row>
    <row r="2142" spans="3:7">
      <c r="C2142" s="647"/>
      <c r="D2142" s="647"/>
      <c r="E2142" s="647"/>
      <c r="F2142" s="647"/>
      <c r="G2142" s="647"/>
    </row>
    <row r="2143" spans="3:7">
      <c r="C2143" s="647"/>
      <c r="D2143" s="647"/>
      <c r="E2143" s="647"/>
      <c r="F2143" s="647"/>
      <c r="G2143" s="647"/>
    </row>
    <row r="2144" spans="3:7">
      <c r="C2144" s="647"/>
      <c r="D2144" s="647"/>
      <c r="E2144" s="647"/>
      <c r="F2144" s="647"/>
      <c r="G2144" s="647"/>
    </row>
    <row r="2145" spans="3:7">
      <c r="C2145" s="647"/>
      <c r="D2145" s="647"/>
      <c r="E2145" s="647"/>
      <c r="F2145" s="647"/>
      <c r="G2145" s="647"/>
    </row>
    <row r="2146" spans="3:7">
      <c r="C2146" s="647"/>
      <c r="D2146" s="647"/>
      <c r="E2146" s="647"/>
      <c r="F2146" s="647"/>
      <c r="G2146" s="647"/>
    </row>
    <row r="2147" spans="3:7">
      <c r="C2147" s="647"/>
      <c r="D2147" s="647"/>
      <c r="E2147" s="647"/>
      <c r="F2147" s="647"/>
      <c r="G2147" s="647"/>
    </row>
    <row r="2148" spans="3:7">
      <c r="C2148" s="647"/>
      <c r="D2148" s="647"/>
      <c r="E2148" s="647"/>
      <c r="F2148" s="647"/>
      <c r="G2148" s="647"/>
    </row>
    <row r="2149" spans="3:7">
      <c r="C2149" s="647"/>
      <c r="D2149" s="647"/>
      <c r="E2149" s="647"/>
      <c r="F2149" s="647"/>
      <c r="G2149" s="647"/>
    </row>
    <row r="2150" spans="3:7">
      <c r="C2150" s="647"/>
      <c r="D2150" s="647"/>
      <c r="E2150" s="647"/>
      <c r="F2150" s="647"/>
      <c r="G2150" s="647"/>
    </row>
    <row r="2151" spans="3:7">
      <c r="C2151" s="647"/>
      <c r="D2151" s="647"/>
      <c r="E2151" s="647"/>
      <c r="F2151" s="647"/>
      <c r="G2151" s="647"/>
    </row>
    <row r="2152" spans="3:7">
      <c r="C2152" s="647"/>
      <c r="D2152" s="647"/>
      <c r="E2152" s="647"/>
      <c r="F2152" s="647"/>
      <c r="G2152" s="647"/>
    </row>
    <row r="2153" spans="3:7">
      <c r="C2153" s="647"/>
      <c r="D2153" s="647"/>
      <c r="E2153" s="647"/>
      <c r="F2153" s="647"/>
      <c r="G2153" s="647"/>
    </row>
    <row r="2154" spans="3:7">
      <c r="C2154" s="647"/>
      <c r="D2154" s="647"/>
      <c r="E2154" s="647"/>
      <c r="F2154" s="647"/>
      <c r="G2154" s="647"/>
    </row>
    <row r="2155" spans="3:7">
      <c r="C2155" s="647"/>
      <c r="D2155" s="647"/>
      <c r="E2155" s="647"/>
      <c r="F2155" s="647"/>
      <c r="G2155" s="647"/>
    </row>
    <row r="2156" spans="3:7">
      <c r="C2156" s="647"/>
      <c r="D2156" s="647"/>
      <c r="E2156" s="647"/>
      <c r="F2156" s="647"/>
      <c r="G2156" s="647"/>
    </row>
    <row r="2157" spans="3:7">
      <c r="C2157" s="647"/>
      <c r="D2157" s="647"/>
      <c r="E2157" s="647"/>
      <c r="F2157" s="647"/>
      <c r="G2157" s="647"/>
    </row>
    <row r="2158" spans="3:7">
      <c r="C2158" s="647"/>
      <c r="D2158" s="647"/>
      <c r="E2158" s="647"/>
      <c r="F2158" s="647"/>
      <c r="G2158" s="647"/>
    </row>
    <row r="2159" spans="3:7">
      <c r="C2159" s="647"/>
      <c r="D2159" s="647"/>
      <c r="E2159" s="647"/>
      <c r="F2159" s="647"/>
      <c r="G2159" s="647"/>
    </row>
    <row r="2160" spans="3:7">
      <c r="C2160" s="647"/>
      <c r="D2160" s="647"/>
      <c r="E2160" s="647"/>
      <c r="F2160" s="647"/>
      <c r="G2160" s="647"/>
    </row>
    <row r="2161" spans="3:7">
      <c r="C2161" s="647"/>
      <c r="D2161" s="647"/>
      <c r="E2161" s="647"/>
      <c r="F2161" s="647"/>
      <c r="G2161" s="647"/>
    </row>
    <row r="2162" spans="3:7">
      <c r="C2162" s="647"/>
      <c r="D2162" s="647"/>
      <c r="E2162" s="647"/>
      <c r="F2162" s="647"/>
      <c r="G2162" s="647"/>
    </row>
    <row r="2163" spans="3:7">
      <c r="C2163" s="647"/>
      <c r="D2163" s="647"/>
      <c r="E2163" s="647"/>
      <c r="F2163" s="647"/>
      <c r="G2163" s="647"/>
    </row>
    <row r="2164" spans="3:7">
      <c r="C2164" s="647"/>
      <c r="D2164" s="647"/>
      <c r="E2164" s="647"/>
      <c r="F2164" s="647"/>
      <c r="G2164" s="647"/>
    </row>
    <row r="2165" spans="3:7">
      <c r="C2165" s="647"/>
      <c r="D2165" s="647"/>
      <c r="E2165" s="647"/>
      <c r="F2165" s="647"/>
      <c r="G2165" s="647"/>
    </row>
    <row r="2166" spans="3:7">
      <c r="C2166" s="647"/>
      <c r="D2166" s="647"/>
      <c r="E2166" s="647"/>
      <c r="F2166" s="647"/>
      <c r="G2166" s="647"/>
    </row>
    <row r="2167" spans="3:7">
      <c r="C2167" s="647"/>
      <c r="D2167" s="647"/>
      <c r="E2167" s="647"/>
      <c r="F2167" s="647"/>
      <c r="G2167" s="647"/>
    </row>
    <row r="2168" spans="3:7">
      <c r="C2168" s="647"/>
      <c r="D2168" s="647"/>
      <c r="E2168" s="647"/>
      <c r="F2168" s="647"/>
      <c r="G2168" s="647"/>
    </row>
    <row r="2169" spans="3:7">
      <c r="C2169" s="647"/>
      <c r="D2169" s="647"/>
      <c r="E2169" s="647"/>
      <c r="F2169" s="647"/>
      <c r="G2169" s="647"/>
    </row>
    <row r="2170" spans="3:7">
      <c r="C2170" s="647"/>
      <c r="D2170" s="647"/>
      <c r="E2170" s="647"/>
      <c r="F2170" s="647"/>
      <c r="G2170" s="647"/>
    </row>
    <row r="2171" spans="3:7">
      <c r="C2171" s="647"/>
      <c r="D2171" s="647"/>
      <c r="E2171" s="647"/>
      <c r="F2171" s="647"/>
      <c r="G2171" s="647"/>
    </row>
    <row r="2172" spans="3:7">
      <c r="C2172" s="647"/>
      <c r="D2172" s="647"/>
      <c r="E2172" s="647"/>
      <c r="F2172" s="647"/>
      <c r="G2172" s="647"/>
    </row>
    <row r="2173" spans="3:7">
      <c r="C2173" s="647"/>
      <c r="D2173" s="647"/>
      <c r="E2173" s="647"/>
      <c r="F2173" s="647"/>
      <c r="G2173" s="647"/>
    </row>
    <row r="2174" spans="3:7">
      <c r="C2174" s="647"/>
      <c r="D2174" s="647"/>
      <c r="E2174" s="647"/>
      <c r="F2174" s="647"/>
      <c r="G2174" s="647"/>
    </row>
    <row r="2175" spans="3:7">
      <c r="C2175" s="647"/>
      <c r="D2175" s="647"/>
      <c r="E2175" s="647"/>
      <c r="F2175" s="647"/>
      <c r="G2175" s="647"/>
    </row>
    <row r="2176" spans="3:7">
      <c r="C2176" s="647"/>
      <c r="D2176" s="647"/>
      <c r="E2176" s="647"/>
      <c r="F2176" s="647"/>
      <c r="G2176" s="647"/>
    </row>
    <row r="2177" spans="3:7">
      <c r="C2177" s="647"/>
      <c r="D2177" s="647"/>
      <c r="E2177" s="647"/>
      <c r="F2177" s="647"/>
      <c r="G2177" s="647"/>
    </row>
    <row r="2178" spans="3:7">
      <c r="C2178" s="647"/>
      <c r="D2178" s="647"/>
      <c r="E2178" s="647"/>
      <c r="F2178" s="647"/>
      <c r="G2178" s="647"/>
    </row>
    <row r="2179" spans="3:7">
      <c r="C2179" s="647"/>
      <c r="D2179" s="647"/>
      <c r="E2179" s="647"/>
      <c r="F2179" s="647"/>
      <c r="G2179" s="647"/>
    </row>
    <row r="2180" spans="3:7">
      <c r="C2180" s="647"/>
      <c r="D2180" s="647"/>
      <c r="E2180" s="647"/>
      <c r="F2180" s="647"/>
      <c r="G2180" s="647"/>
    </row>
    <row r="2181" spans="3:7">
      <c r="C2181" s="647"/>
      <c r="D2181" s="647"/>
      <c r="E2181" s="647"/>
      <c r="F2181" s="647"/>
      <c r="G2181" s="647"/>
    </row>
    <row r="2182" spans="3:7">
      <c r="C2182" s="647"/>
      <c r="D2182" s="647"/>
      <c r="E2182" s="647"/>
      <c r="F2182" s="647"/>
      <c r="G2182" s="647"/>
    </row>
    <row r="2183" spans="3:7">
      <c r="C2183" s="647"/>
      <c r="D2183" s="647"/>
      <c r="E2183" s="647"/>
      <c r="F2183" s="647"/>
      <c r="G2183" s="647"/>
    </row>
    <row r="2184" spans="3:7">
      <c r="C2184" s="647"/>
      <c r="D2184" s="647"/>
      <c r="E2184" s="647"/>
      <c r="F2184" s="647"/>
      <c r="G2184" s="647"/>
    </row>
    <row r="2185" spans="3:7">
      <c r="C2185" s="647"/>
      <c r="D2185" s="647"/>
      <c r="E2185" s="647"/>
      <c r="F2185" s="647"/>
      <c r="G2185" s="647"/>
    </row>
    <row r="2186" spans="3:7">
      <c r="C2186" s="647"/>
      <c r="D2186" s="647"/>
      <c r="E2186" s="647"/>
      <c r="F2186" s="647"/>
      <c r="G2186" s="647"/>
    </row>
    <row r="2187" spans="3:7">
      <c r="C2187" s="647"/>
      <c r="D2187" s="647"/>
      <c r="E2187" s="647"/>
      <c r="F2187" s="647"/>
      <c r="G2187" s="647"/>
    </row>
    <row r="2188" spans="3:7">
      <c r="C2188" s="647"/>
      <c r="D2188" s="647"/>
      <c r="E2188" s="647"/>
      <c r="F2188" s="647"/>
      <c r="G2188" s="647"/>
    </row>
    <row r="2189" spans="3:7">
      <c r="C2189" s="647"/>
      <c r="D2189" s="647"/>
      <c r="E2189" s="647"/>
      <c r="F2189" s="647"/>
      <c r="G2189" s="647"/>
    </row>
    <row r="2190" spans="3:7">
      <c r="C2190" s="647"/>
      <c r="D2190" s="647"/>
      <c r="E2190" s="647"/>
      <c r="F2190" s="647"/>
      <c r="G2190" s="647"/>
    </row>
    <row r="2191" spans="3:7">
      <c r="C2191" s="647"/>
      <c r="D2191" s="647"/>
      <c r="E2191" s="647"/>
      <c r="F2191" s="647"/>
      <c r="G2191" s="647"/>
    </row>
    <row r="2192" spans="3:7">
      <c r="C2192" s="647"/>
      <c r="D2192" s="647"/>
      <c r="E2192" s="647"/>
      <c r="F2192" s="647"/>
      <c r="G2192" s="647"/>
    </row>
    <row r="2193" spans="3:7">
      <c r="C2193" s="647"/>
      <c r="D2193" s="647"/>
      <c r="E2193" s="647"/>
      <c r="F2193" s="647"/>
      <c r="G2193" s="647"/>
    </row>
    <row r="2194" spans="3:7">
      <c r="C2194" s="647"/>
      <c r="D2194" s="647"/>
      <c r="E2194" s="647"/>
      <c r="F2194" s="647"/>
      <c r="G2194" s="647"/>
    </row>
    <row r="2195" spans="3:7">
      <c r="C2195" s="647"/>
      <c r="D2195" s="647"/>
      <c r="E2195" s="647"/>
      <c r="F2195" s="647"/>
      <c r="G2195" s="647"/>
    </row>
    <row r="2196" spans="3:7">
      <c r="C2196" s="647"/>
      <c r="D2196" s="647"/>
      <c r="E2196" s="647"/>
      <c r="F2196" s="647"/>
      <c r="G2196" s="647"/>
    </row>
    <row r="2197" spans="3:7">
      <c r="C2197" s="647"/>
      <c r="D2197" s="647"/>
      <c r="E2197" s="647"/>
      <c r="F2197" s="647"/>
      <c r="G2197" s="647"/>
    </row>
    <row r="2198" spans="3:7">
      <c r="C2198" s="647"/>
      <c r="D2198" s="647"/>
      <c r="E2198" s="647"/>
      <c r="F2198" s="647"/>
      <c r="G2198" s="647"/>
    </row>
    <row r="2199" spans="3:7">
      <c r="C2199" s="647"/>
      <c r="D2199" s="647"/>
      <c r="E2199" s="647"/>
      <c r="F2199" s="647"/>
      <c r="G2199" s="647"/>
    </row>
    <row r="2200" spans="3:7">
      <c r="C2200" s="647"/>
      <c r="D2200" s="647"/>
      <c r="E2200" s="647"/>
      <c r="F2200" s="647"/>
      <c r="G2200" s="647"/>
    </row>
    <row r="2201" spans="3:7">
      <c r="C2201" s="647"/>
      <c r="D2201" s="647"/>
      <c r="E2201" s="647"/>
      <c r="F2201" s="647"/>
      <c r="G2201" s="647"/>
    </row>
    <row r="2202" spans="3:7">
      <c r="C2202" s="647"/>
      <c r="D2202" s="647"/>
      <c r="E2202" s="647"/>
      <c r="F2202" s="647"/>
      <c r="G2202" s="647"/>
    </row>
    <row r="2203" spans="3:7">
      <c r="C2203" s="647"/>
      <c r="D2203" s="647"/>
      <c r="E2203" s="647"/>
      <c r="F2203" s="647"/>
      <c r="G2203" s="647"/>
    </row>
    <row r="2204" spans="3:7">
      <c r="C2204" s="647"/>
      <c r="D2204" s="647"/>
      <c r="E2204" s="647"/>
      <c r="F2204" s="647"/>
      <c r="G2204" s="647"/>
    </row>
    <row r="2205" spans="3:7">
      <c r="C2205" s="647"/>
      <c r="D2205" s="647"/>
      <c r="E2205" s="647"/>
      <c r="F2205" s="647"/>
      <c r="G2205" s="647"/>
    </row>
    <row r="2206" spans="3:7">
      <c r="C2206" s="647"/>
      <c r="D2206" s="647"/>
      <c r="E2206" s="647"/>
      <c r="F2206" s="647"/>
      <c r="G2206" s="647"/>
    </row>
    <row r="2207" spans="3:7">
      <c r="C2207" s="647"/>
      <c r="D2207" s="647"/>
      <c r="E2207" s="647"/>
      <c r="F2207" s="647"/>
      <c r="G2207" s="647"/>
    </row>
    <row r="2208" spans="3:7">
      <c r="C2208" s="647"/>
      <c r="D2208" s="647"/>
      <c r="E2208" s="647"/>
      <c r="F2208" s="647"/>
      <c r="G2208" s="647"/>
    </row>
    <row r="2209" spans="3:7">
      <c r="C2209" s="647"/>
      <c r="D2209" s="647"/>
      <c r="E2209" s="647"/>
      <c r="F2209" s="647"/>
      <c r="G2209" s="647"/>
    </row>
    <row r="2210" spans="3:7">
      <c r="C2210" s="647"/>
      <c r="D2210" s="647"/>
      <c r="E2210" s="647"/>
      <c r="F2210" s="647"/>
      <c r="G2210" s="647"/>
    </row>
    <row r="2211" spans="3:7">
      <c r="C2211" s="647"/>
      <c r="D2211" s="647"/>
      <c r="E2211" s="647"/>
      <c r="F2211" s="647"/>
      <c r="G2211" s="647"/>
    </row>
    <row r="2212" spans="3:7">
      <c r="C2212" s="647"/>
      <c r="D2212" s="647"/>
      <c r="E2212" s="647"/>
      <c r="F2212" s="647"/>
      <c r="G2212" s="647"/>
    </row>
    <row r="2213" spans="3:7">
      <c r="C2213" s="647"/>
      <c r="D2213" s="647"/>
      <c r="E2213" s="647"/>
      <c r="F2213" s="647"/>
      <c r="G2213" s="647"/>
    </row>
    <row r="2214" spans="3:7">
      <c r="C2214" s="647"/>
      <c r="D2214" s="647"/>
      <c r="E2214" s="647"/>
      <c r="F2214" s="647"/>
      <c r="G2214" s="647"/>
    </row>
    <row r="2215" spans="3:7">
      <c r="C2215" s="647"/>
      <c r="D2215" s="647"/>
      <c r="E2215" s="647"/>
      <c r="F2215" s="647"/>
      <c r="G2215" s="647"/>
    </row>
    <row r="2216" spans="3:7">
      <c r="C2216" s="647"/>
      <c r="D2216" s="647"/>
      <c r="E2216" s="647"/>
      <c r="F2216" s="647"/>
      <c r="G2216" s="647"/>
    </row>
    <row r="2217" spans="3:7">
      <c r="C2217" s="647"/>
      <c r="D2217" s="647"/>
      <c r="E2217" s="647"/>
      <c r="F2217" s="647"/>
      <c r="G2217" s="647"/>
    </row>
    <row r="2218" spans="3:7">
      <c r="C2218" s="647"/>
      <c r="D2218" s="647"/>
      <c r="E2218" s="647"/>
      <c r="F2218" s="647"/>
      <c r="G2218" s="647"/>
    </row>
    <row r="2219" spans="3:7">
      <c r="C2219" s="647"/>
      <c r="D2219" s="647"/>
      <c r="E2219" s="647"/>
      <c r="F2219" s="647"/>
      <c r="G2219" s="647"/>
    </row>
    <row r="2220" spans="3:7">
      <c r="C2220" s="647"/>
      <c r="D2220" s="647"/>
      <c r="E2220" s="647"/>
      <c r="F2220" s="647"/>
      <c r="G2220" s="647"/>
    </row>
    <row r="2221" spans="3:7">
      <c r="C2221" s="647"/>
      <c r="D2221" s="647"/>
      <c r="E2221" s="647"/>
      <c r="F2221" s="647"/>
      <c r="G2221" s="647"/>
    </row>
    <row r="2222" spans="3:7">
      <c r="C2222" s="647"/>
      <c r="D2222" s="647"/>
      <c r="E2222" s="647"/>
      <c r="F2222" s="647"/>
      <c r="G2222" s="647"/>
    </row>
    <row r="2223" spans="3:7">
      <c r="C2223" s="647"/>
      <c r="D2223" s="647"/>
      <c r="E2223" s="647"/>
      <c r="F2223" s="647"/>
      <c r="G2223" s="647"/>
    </row>
    <row r="2224" spans="3:7">
      <c r="C2224" s="647"/>
      <c r="D2224" s="647"/>
      <c r="E2224" s="647"/>
      <c r="F2224" s="647"/>
      <c r="G2224" s="647"/>
    </row>
    <row r="2225" spans="3:7">
      <c r="C2225" s="647"/>
      <c r="D2225" s="647"/>
      <c r="E2225" s="647"/>
      <c r="F2225" s="647"/>
      <c r="G2225" s="647"/>
    </row>
    <row r="2226" spans="3:7">
      <c r="C2226" s="647"/>
      <c r="D2226" s="647"/>
      <c r="E2226" s="647"/>
      <c r="F2226" s="647"/>
      <c r="G2226" s="647"/>
    </row>
    <row r="2227" spans="3:7">
      <c r="C2227" s="647"/>
      <c r="D2227" s="647"/>
      <c r="E2227" s="647"/>
      <c r="F2227" s="647"/>
      <c r="G2227" s="647"/>
    </row>
    <row r="2228" spans="3:7">
      <c r="C2228" s="647"/>
      <c r="D2228" s="647"/>
      <c r="E2228" s="647"/>
      <c r="F2228" s="647"/>
      <c r="G2228" s="647"/>
    </row>
    <row r="2229" spans="3:7">
      <c r="C2229" s="647"/>
      <c r="D2229" s="647"/>
      <c r="E2229" s="647"/>
      <c r="F2229" s="647"/>
      <c r="G2229" s="647"/>
    </row>
    <row r="2230" spans="3:7">
      <c r="C2230" s="647"/>
      <c r="D2230" s="647"/>
      <c r="E2230" s="647"/>
      <c r="F2230" s="647"/>
      <c r="G2230" s="647"/>
    </row>
    <row r="2231" spans="3:7">
      <c r="C2231" s="647"/>
      <c r="D2231" s="647"/>
      <c r="E2231" s="647"/>
      <c r="F2231" s="647"/>
      <c r="G2231" s="647"/>
    </row>
    <row r="2232" spans="3:7">
      <c r="C2232" s="647"/>
      <c r="D2232" s="647"/>
      <c r="E2232" s="647"/>
      <c r="F2232" s="647"/>
      <c r="G2232" s="647"/>
    </row>
    <row r="2233" spans="3:7">
      <c r="C2233" s="647"/>
      <c r="D2233" s="647"/>
      <c r="E2233" s="647"/>
      <c r="F2233" s="647"/>
      <c r="G2233" s="647"/>
    </row>
    <row r="2234" spans="3:7">
      <c r="C2234" s="647"/>
      <c r="D2234" s="647"/>
      <c r="E2234" s="647"/>
      <c r="F2234" s="647"/>
      <c r="G2234" s="647"/>
    </row>
    <row r="2235" spans="3:7">
      <c r="C2235" s="647"/>
      <c r="D2235" s="647"/>
      <c r="E2235" s="647"/>
      <c r="F2235" s="647"/>
      <c r="G2235" s="647"/>
    </row>
    <row r="2236" spans="3:7">
      <c r="C2236" s="647"/>
      <c r="D2236" s="647"/>
      <c r="E2236" s="647"/>
      <c r="F2236" s="647"/>
      <c r="G2236" s="647"/>
    </row>
    <row r="2237" spans="3:7">
      <c r="C2237" s="647"/>
      <c r="D2237" s="647"/>
      <c r="E2237" s="647"/>
      <c r="F2237" s="647"/>
      <c r="G2237" s="647"/>
    </row>
    <row r="2238" spans="3:7">
      <c r="C2238" s="647"/>
      <c r="D2238" s="647"/>
      <c r="E2238" s="647"/>
      <c r="F2238" s="647"/>
      <c r="G2238" s="647"/>
    </row>
    <row r="2239" spans="3:7">
      <c r="C2239" s="647"/>
      <c r="D2239" s="647"/>
      <c r="E2239" s="647"/>
      <c r="F2239" s="647"/>
      <c r="G2239" s="647"/>
    </row>
    <row r="2240" spans="3:7">
      <c r="C2240" s="647"/>
      <c r="D2240" s="647"/>
      <c r="E2240" s="647"/>
      <c r="F2240" s="647"/>
      <c r="G2240" s="647"/>
    </row>
    <row r="2241" spans="3:7">
      <c r="C2241" s="647"/>
      <c r="D2241" s="647"/>
      <c r="E2241" s="647"/>
      <c r="F2241" s="647"/>
      <c r="G2241" s="647"/>
    </row>
    <row r="2242" spans="3:7">
      <c r="C2242" s="647"/>
      <c r="D2242" s="647"/>
      <c r="E2242" s="647"/>
      <c r="F2242" s="647"/>
      <c r="G2242" s="647"/>
    </row>
    <row r="2243" spans="3:7">
      <c r="C2243" s="647"/>
      <c r="D2243" s="647"/>
      <c r="E2243" s="647"/>
      <c r="F2243" s="647"/>
      <c r="G2243" s="647"/>
    </row>
    <row r="2244" spans="3:7">
      <c r="C2244" s="647"/>
      <c r="D2244" s="647"/>
      <c r="E2244" s="647"/>
      <c r="F2244" s="647"/>
      <c r="G2244" s="647"/>
    </row>
    <row r="2245" spans="3:7">
      <c r="C2245" s="647"/>
      <c r="D2245" s="647"/>
      <c r="E2245" s="647"/>
      <c r="F2245" s="647"/>
      <c r="G2245" s="647"/>
    </row>
    <row r="2246" spans="3:7">
      <c r="C2246" s="647"/>
      <c r="D2246" s="647"/>
      <c r="E2246" s="647"/>
      <c r="F2246" s="647"/>
      <c r="G2246" s="647"/>
    </row>
    <row r="2247" spans="3:7">
      <c r="C2247" s="647"/>
      <c r="D2247" s="647"/>
      <c r="E2247" s="647"/>
      <c r="F2247" s="647"/>
      <c r="G2247" s="647"/>
    </row>
    <row r="2248" spans="3:7">
      <c r="C2248" s="647"/>
      <c r="D2248" s="647"/>
      <c r="E2248" s="647"/>
      <c r="F2248" s="647"/>
      <c r="G2248" s="647"/>
    </row>
    <row r="2249" spans="3:7">
      <c r="C2249" s="647"/>
      <c r="D2249" s="647"/>
      <c r="E2249" s="647"/>
      <c r="F2249" s="647"/>
      <c r="G2249" s="647"/>
    </row>
    <row r="2250" spans="3:7">
      <c r="C2250" s="647"/>
      <c r="D2250" s="647"/>
      <c r="E2250" s="647"/>
      <c r="F2250" s="647"/>
      <c r="G2250" s="647"/>
    </row>
    <row r="2251" spans="3:7">
      <c r="C2251" s="647"/>
      <c r="D2251" s="647"/>
      <c r="E2251" s="647"/>
      <c r="F2251" s="647"/>
      <c r="G2251" s="647"/>
    </row>
    <row r="2252" spans="3:7">
      <c r="C2252" s="647"/>
      <c r="D2252" s="647"/>
      <c r="E2252" s="647"/>
      <c r="F2252" s="647"/>
      <c r="G2252" s="647"/>
    </row>
    <row r="2253" spans="3:7">
      <c r="C2253" s="647"/>
      <c r="D2253" s="647"/>
      <c r="E2253" s="647"/>
      <c r="F2253" s="647"/>
      <c r="G2253" s="647"/>
    </row>
    <row r="2254" spans="3:7">
      <c r="C2254" s="647"/>
      <c r="D2254" s="647"/>
      <c r="E2254" s="647"/>
      <c r="F2254" s="647"/>
      <c r="G2254" s="647"/>
    </row>
    <row r="2255" spans="3:7">
      <c r="C2255" s="647"/>
      <c r="D2255" s="647"/>
      <c r="E2255" s="647"/>
      <c r="F2255" s="647"/>
      <c r="G2255" s="647"/>
    </row>
    <row r="2256" spans="3:7">
      <c r="C2256" s="647"/>
      <c r="D2256" s="647"/>
      <c r="E2256" s="647"/>
      <c r="F2256" s="647"/>
      <c r="G2256" s="647"/>
    </row>
    <row r="2257" spans="3:7">
      <c r="C2257" s="647"/>
      <c r="D2257" s="647"/>
      <c r="E2257" s="647"/>
      <c r="F2257" s="647"/>
      <c r="G2257" s="647"/>
    </row>
    <row r="2258" spans="3:7">
      <c r="C2258" s="647"/>
      <c r="D2258" s="647"/>
      <c r="E2258" s="647"/>
      <c r="F2258" s="647"/>
      <c r="G2258" s="647"/>
    </row>
    <row r="2259" spans="3:7">
      <c r="C2259" s="647"/>
      <c r="D2259" s="647"/>
      <c r="E2259" s="647"/>
      <c r="F2259" s="647"/>
      <c r="G2259" s="647"/>
    </row>
    <row r="2260" spans="3:7">
      <c r="C2260" s="647"/>
      <c r="D2260" s="647"/>
      <c r="E2260" s="647"/>
      <c r="F2260" s="647"/>
      <c r="G2260" s="647"/>
    </row>
    <row r="2261" spans="3:7">
      <c r="C2261" s="647"/>
      <c r="D2261" s="647"/>
      <c r="E2261" s="647"/>
      <c r="F2261" s="647"/>
      <c r="G2261" s="647"/>
    </row>
    <row r="2262" spans="3:7">
      <c r="C2262" s="647"/>
      <c r="D2262" s="647"/>
      <c r="E2262" s="647"/>
      <c r="F2262" s="647"/>
      <c r="G2262" s="647"/>
    </row>
    <row r="2263" spans="3:7">
      <c r="C2263" s="647"/>
      <c r="D2263" s="647"/>
      <c r="E2263" s="647"/>
      <c r="F2263" s="647"/>
      <c r="G2263" s="647"/>
    </row>
    <row r="2264" spans="3:7">
      <c r="C2264" s="647"/>
      <c r="D2264" s="647"/>
      <c r="E2264" s="647"/>
      <c r="F2264" s="647"/>
      <c r="G2264" s="647"/>
    </row>
    <row r="2265" spans="3:7">
      <c r="C2265" s="647"/>
      <c r="D2265" s="647"/>
      <c r="E2265" s="647"/>
      <c r="F2265" s="647"/>
      <c r="G2265" s="647"/>
    </row>
    <row r="2266" spans="3:7">
      <c r="C2266" s="647"/>
      <c r="D2266" s="647"/>
      <c r="E2266" s="647"/>
      <c r="F2266" s="647"/>
      <c r="G2266" s="647"/>
    </row>
    <row r="2267" spans="3:7">
      <c r="C2267" s="647"/>
      <c r="D2267" s="647"/>
      <c r="E2267" s="647"/>
      <c r="F2267" s="647"/>
      <c r="G2267" s="647"/>
    </row>
    <row r="2268" spans="3:7">
      <c r="C2268" s="647"/>
      <c r="D2268" s="647"/>
      <c r="E2268" s="647"/>
      <c r="F2268" s="647"/>
      <c r="G2268" s="647"/>
    </row>
    <row r="2269" spans="3:7">
      <c r="C2269" s="647"/>
      <c r="D2269" s="647"/>
      <c r="E2269" s="647"/>
      <c r="F2269" s="647"/>
      <c r="G2269" s="647"/>
    </row>
    <row r="2270" spans="3:7">
      <c r="C2270" s="647"/>
      <c r="D2270" s="647"/>
      <c r="E2270" s="647"/>
      <c r="F2270" s="647"/>
      <c r="G2270" s="647"/>
    </row>
    <row r="2271" spans="3:7">
      <c r="C2271" s="647"/>
      <c r="D2271" s="647"/>
      <c r="E2271" s="647"/>
      <c r="F2271" s="647"/>
      <c r="G2271" s="647"/>
    </row>
    <row r="2272" spans="3:7">
      <c r="C2272" s="647"/>
      <c r="D2272" s="647"/>
      <c r="E2272" s="647"/>
      <c r="F2272" s="647"/>
      <c r="G2272" s="647"/>
    </row>
    <row r="2273" spans="3:7">
      <c r="C2273" s="647"/>
      <c r="D2273" s="647"/>
      <c r="E2273" s="647"/>
      <c r="F2273" s="647"/>
      <c r="G2273" s="647"/>
    </row>
    <row r="2274" spans="3:7">
      <c r="C2274" s="647"/>
      <c r="D2274" s="647"/>
      <c r="E2274" s="647"/>
      <c r="F2274" s="647"/>
      <c r="G2274" s="647"/>
    </row>
    <row r="2275" spans="3:7">
      <c r="C2275" s="647"/>
      <c r="D2275" s="647"/>
      <c r="E2275" s="647"/>
      <c r="F2275" s="647"/>
      <c r="G2275" s="647"/>
    </row>
    <row r="2276" spans="3:7">
      <c r="C2276" s="647"/>
      <c r="D2276" s="647"/>
      <c r="E2276" s="647"/>
      <c r="F2276" s="647"/>
      <c r="G2276" s="647"/>
    </row>
    <row r="2277" spans="3:7">
      <c r="C2277" s="647"/>
      <c r="D2277" s="647"/>
      <c r="E2277" s="647"/>
      <c r="F2277" s="647"/>
      <c r="G2277" s="647"/>
    </row>
    <row r="2278" spans="3:7">
      <c r="C2278" s="647"/>
      <c r="D2278" s="647"/>
      <c r="E2278" s="647"/>
      <c r="F2278" s="647"/>
      <c r="G2278" s="647"/>
    </row>
    <row r="2279" spans="3:7">
      <c r="C2279" s="647"/>
      <c r="D2279" s="647"/>
      <c r="E2279" s="647"/>
      <c r="F2279" s="647"/>
      <c r="G2279" s="647"/>
    </row>
    <row r="2280" spans="3:7">
      <c r="C2280" s="647"/>
      <c r="D2280" s="647"/>
      <c r="E2280" s="647"/>
      <c r="F2280" s="647"/>
      <c r="G2280" s="647"/>
    </row>
    <row r="2281" spans="3:7">
      <c r="C2281" s="647"/>
      <c r="D2281" s="647"/>
      <c r="E2281" s="647"/>
      <c r="F2281" s="647"/>
      <c r="G2281" s="647"/>
    </row>
    <row r="2282" spans="3:7">
      <c r="C2282" s="647"/>
      <c r="D2282" s="647"/>
      <c r="E2282" s="647"/>
      <c r="F2282" s="647"/>
      <c r="G2282" s="647"/>
    </row>
    <row r="2283" spans="3:7">
      <c r="C2283" s="647"/>
      <c r="D2283" s="647"/>
      <c r="E2283" s="647"/>
      <c r="F2283" s="647"/>
      <c r="G2283" s="647"/>
    </row>
    <row r="2284" spans="3:7">
      <c r="C2284" s="647"/>
      <c r="D2284" s="647"/>
      <c r="E2284" s="647"/>
      <c r="F2284" s="647"/>
      <c r="G2284" s="647"/>
    </row>
    <row r="2285" spans="3:7">
      <c r="C2285" s="647"/>
      <c r="D2285" s="647"/>
      <c r="E2285" s="647"/>
      <c r="F2285" s="647"/>
      <c r="G2285" s="647"/>
    </row>
    <row r="2286" spans="3:7">
      <c r="C2286" s="647"/>
      <c r="D2286" s="647"/>
      <c r="E2286" s="647"/>
      <c r="F2286" s="647"/>
      <c r="G2286" s="647"/>
    </row>
    <row r="2287" spans="3:7">
      <c r="C2287" s="647"/>
      <c r="D2287" s="647"/>
      <c r="E2287" s="647"/>
      <c r="F2287" s="647"/>
      <c r="G2287" s="647"/>
    </row>
    <row r="2288" spans="3:7">
      <c r="C2288" s="647"/>
      <c r="D2288" s="647"/>
      <c r="E2288" s="647"/>
      <c r="F2288" s="647"/>
      <c r="G2288" s="647"/>
    </row>
    <row r="2289" spans="3:7">
      <c r="C2289" s="647"/>
      <c r="D2289" s="647"/>
      <c r="E2289" s="647"/>
      <c r="F2289" s="647"/>
      <c r="G2289" s="647"/>
    </row>
    <row r="2290" spans="3:7">
      <c r="C2290" s="647"/>
      <c r="D2290" s="647"/>
      <c r="E2290" s="647"/>
      <c r="F2290" s="647"/>
      <c r="G2290" s="647"/>
    </row>
    <row r="2291" spans="3:7">
      <c r="C2291" s="647"/>
      <c r="D2291" s="647"/>
      <c r="E2291" s="647"/>
      <c r="F2291" s="647"/>
      <c r="G2291" s="647"/>
    </row>
    <row r="2292" spans="3:7">
      <c r="C2292" s="647"/>
      <c r="D2292" s="647"/>
      <c r="E2292" s="647"/>
      <c r="F2292" s="647"/>
      <c r="G2292" s="647"/>
    </row>
    <row r="2293" spans="3:7">
      <c r="C2293" s="647"/>
      <c r="D2293" s="647"/>
      <c r="E2293" s="647"/>
      <c r="F2293" s="647"/>
      <c r="G2293" s="647"/>
    </row>
    <row r="2294" spans="3:7">
      <c r="C2294" s="647"/>
      <c r="D2294" s="647"/>
      <c r="E2294" s="647"/>
      <c r="F2294" s="647"/>
      <c r="G2294" s="647"/>
    </row>
    <row r="2295" spans="3:7">
      <c r="C2295" s="647"/>
      <c r="D2295" s="647"/>
      <c r="E2295" s="647"/>
      <c r="F2295" s="647"/>
      <c r="G2295" s="647"/>
    </row>
    <row r="2296" spans="3:7">
      <c r="C2296" s="647"/>
      <c r="D2296" s="647"/>
      <c r="E2296" s="647"/>
      <c r="F2296" s="647"/>
      <c r="G2296" s="647"/>
    </row>
    <row r="2297" spans="3:7">
      <c r="C2297" s="647"/>
      <c r="D2297" s="647"/>
      <c r="E2297" s="647"/>
      <c r="F2297" s="647"/>
      <c r="G2297" s="647"/>
    </row>
    <row r="2298" spans="3:7">
      <c r="C2298" s="647"/>
      <c r="D2298" s="647"/>
      <c r="E2298" s="647"/>
      <c r="F2298" s="647"/>
      <c r="G2298" s="647"/>
    </row>
    <row r="2299" spans="3:7">
      <c r="C2299" s="647"/>
      <c r="D2299" s="647"/>
      <c r="E2299" s="647"/>
      <c r="F2299" s="647"/>
      <c r="G2299" s="647"/>
    </row>
    <row r="2300" spans="3:7">
      <c r="C2300" s="647"/>
      <c r="D2300" s="647"/>
      <c r="E2300" s="647"/>
      <c r="F2300" s="647"/>
      <c r="G2300" s="647"/>
    </row>
    <row r="2301" spans="3:7">
      <c r="C2301" s="647"/>
      <c r="D2301" s="647"/>
      <c r="E2301" s="647"/>
      <c r="F2301" s="647"/>
      <c r="G2301" s="647"/>
    </row>
    <row r="2302" spans="3:7">
      <c r="C2302" s="647"/>
      <c r="D2302" s="647"/>
      <c r="E2302" s="647"/>
      <c r="F2302" s="647"/>
      <c r="G2302" s="647"/>
    </row>
    <row r="2303" spans="3:7">
      <c r="C2303" s="647"/>
      <c r="D2303" s="647"/>
      <c r="E2303" s="647"/>
      <c r="F2303" s="647"/>
      <c r="G2303" s="647"/>
    </row>
    <row r="2304" spans="3:7">
      <c r="C2304" s="647"/>
      <c r="D2304" s="647"/>
      <c r="E2304" s="647"/>
      <c r="F2304" s="647"/>
      <c r="G2304" s="647"/>
    </row>
    <row r="2305" spans="3:7">
      <c r="C2305" s="647"/>
      <c r="D2305" s="647"/>
      <c r="E2305" s="647"/>
      <c r="F2305" s="647"/>
      <c r="G2305" s="647"/>
    </row>
    <row r="2306" spans="3:7">
      <c r="C2306" s="647"/>
      <c r="D2306" s="647"/>
      <c r="E2306" s="647"/>
      <c r="F2306" s="647"/>
      <c r="G2306" s="647"/>
    </row>
    <row r="2307" spans="3:7">
      <c r="C2307" s="647"/>
      <c r="D2307" s="647"/>
      <c r="E2307" s="647"/>
      <c r="F2307" s="647"/>
      <c r="G2307" s="647"/>
    </row>
    <row r="2308" spans="3:7">
      <c r="C2308" s="647"/>
      <c r="D2308" s="647"/>
      <c r="E2308" s="647"/>
      <c r="F2308" s="647"/>
      <c r="G2308" s="647"/>
    </row>
    <row r="2309" spans="3:7">
      <c r="C2309" s="647"/>
      <c r="D2309" s="647"/>
      <c r="E2309" s="647"/>
      <c r="F2309" s="647"/>
      <c r="G2309" s="647"/>
    </row>
    <row r="2310" spans="3:7">
      <c r="C2310" s="647"/>
      <c r="D2310" s="647"/>
      <c r="E2310" s="647"/>
      <c r="F2310" s="647"/>
      <c r="G2310" s="647"/>
    </row>
    <row r="2311" spans="3:7">
      <c r="C2311" s="647"/>
      <c r="D2311" s="647"/>
      <c r="E2311" s="647"/>
      <c r="F2311" s="647"/>
      <c r="G2311" s="647"/>
    </row>
    <row r="2312" spans="3:7">
      <c r="C2312" s="647"/>
      <c r="D2312" s="647"/>
      <c r="E2312" s="647"/>
      <c r="F2312" s="647"/>
      <c r="G2312" s="647"/>
    </row>
    <row r="2313" spans="3:7">
      <c r="C2313" s="647"/>
      <c r="D2313" s="647"/>
      <c r="E2313" s="647"/>
      <c r="F2313" s="647"/>
      <c r="G2313" s="647"/>
    </row>
    <row r="2314" spans="3:7">
      <c r="C2314" s="647"/>
      <c r="D2314" s="647"/>
      <c r="E2314" s="647"/>
      <c r="F2314" s="647"/>
      <c r="G2314" s="647"/>
    </row>
    <row r="2315" spans="3:7">
      <c r="C2315" s="647"/>
      <c r="D2315" s="647"/>
      <c r="E2315" s="647"/>
      <c r="F2315" s="647"/>
      <c r="G2315" s="647"/>
    </row>
    <row r="2316" spans="3:7">
      <c r="C2316" s="647"/>
      <c r="D2316" s="647"/>
      <c r="E2316" s="647"/>
      <c r="F2316" s="647"/>
      <c r="G2316" s="647"/>
    </row>
    <row r="2317" spans="3:7">
      <c r="C2317" s="647"/>
      <c r="D2317" s="647"/>
      <c r="E2317" s="647"/>
      <c r="F2317" s="647"/>
      <c r="G2317" s="647"/>
    </row>
    <row r="2318" spans="3:7">
      <c r="C2318" s="647"/>
      <c r="D2318" s="647"/>
      <c r="E2318" s="647"/>
      <c r="F2318" s="647"/>
      <c r="G2318" s="647"/>
    </row>
    <row r="2319" spans="3:7">
      <c r="C2319" s="647"/>
      <c r="D2319" s="647"/>
      <c r="E2319" s="647"/>
      <c r="F2319" s="647"/>
      <c r="G2319" s="647"/>
    </row>
    <row r="2320" spans="3:7">
      <c r="C2320" s="647"/>
      <c r="D2320" s="647"/>
      <c r="E2320" s="647"/>
      <c r="F2320" s="647"/>
      <c r="G2320" s="647"/>
    </row>
    <row r="2321" spans="3:7">
      <c r="C2321" s="647"/>
      <c r="D2321" s="647"/>
      <c r="E2321" s="647"/>
      <c r="F2321" s="647"/>
      <c r="G2321" s="647"/>
    </row>
    <row r="2322" spans="3:7">
      <c r="C2322" s="647"/>
      <c r="D2322" s="647"/>
      <c r="E2322" s="647"/>
      <c r="F2322" s="647"/>
      <c r="G2322" s="647"/>
    </row>
    <row r="2323" spans="3:7">
      <c r="C2323" s="647"/>
      <c r="D2323" s="647"/>
      <c r="E2323" s="647"/>
      <c r="F2323" s="647"/>
      <c r="G2323" s="647"/>
    </row>
    <row r="2324" spans="3:7">
      <c r="C2324" s="647"/>
      <c r="D2324" s="647"/>
      <c r="E2324" s="647"/>
      <c r="F2324" s="647"/>
      <c r="G2324" s="647"/>
    </row>
    <row r="2325" spans="3:7">
      <c r="C2325" s="647"/>
      <c r="D2325" s="647"/>
      <c r="E2325" s="647"/>
      <c r="F2325" s="647"/>
      <c r="G2325" s="647"/>
    </row>
    <row r="2326" spans="3:7">
      <c r="C2326" s="647"/>
      <c r="D2326" s="647"/>
      <c r="E2326" s="647"/>
      <c r="F2326" s="647"/>
      <c r="G2326" s="647"/>
    </row>
    <row r="2327" spans="3:7">
      <c r="C2327" s="647"/>
      <c r="D2327" s="647"/>
      <c r="E2327" s="647"/>
      <c r="F2327" s="647"/>
      <c r="G2327" s="647"/>
    </row>
    <row r="2328" spans="3:7">
      <c r="C2328" s="647"/>
      <c r="D2328" s="647"/>
      <c r="E2328" s="647"/>
      <c r="F2328" s="647"/>
      <c r="G2328" s="647"/>
    </row>
    <row r="2329" spans="3:7">
      <c r="C2329" s="647"/>
      <c r="D2329" s="647"/>
      <c r="E2329" s="647"/>
      <c r="F2329" s="647"/>
      <c r="G2329" s="647"/>
    </row>
    <row r="2330" spans="3:7">
      <c r="C2330" s="647"/>
      <c r="D2330" s="647"/>
      <c r="E2330" s="647"/>
      <c r="F2330" s="647"/>
      <c r="G2330" s="647"/>
    </row>
    <row r="2331" spans="3:7">
      <c r="C2331" s="647"/>
      <c r="D2331" s="647"/>
      <c r="E2331" s="647"/>
      <c r="F2331" s="647"/>
      <c r="G2331" s="647"/>
    </row>
    <row r="2332" spans="3:7">
      <c r="C2332" s="647"/>
      <c r="D2332" s="647"/>
      <c r="E2332" s="647"/>
      <c r="F2332" s="647"/>
      <c r="G2332" s="647"/>
    </row>
    <row r="2333" spans="3:7">
      <c r="C2333" s="647"/>
      <c r="D2333" s="647"/>
      <c r="E2333" s="647"/>
      <c r="F2333" s="647"/>
      <c r="G2333" s="647"/>
    </row>
    <row r="2334" spans="3:7">
      <c r="C2334" s="647"/>
      <c r="D2334" s="647"/>
      <c r="E2334" s="647"/>
      <c r="F2334" s="647"/>
      <c r="G2334" s="647"/>
    </row>
    <row r="2335" spans="3:7">
      <c r="C2335" s="647"/>
      <c r="D2335" s="647"/>
      <c r="E2335" s="647"/>
      <c r="F2335" s="647"/>
      <c r="G2335" s="647"/>
    </row>
    <row r="2336" spans="3:7">
      <c r="C2336" s="647"/>
      <c r="D2336" s="647"/>
      <c r="E2336" s="647"/>
      <c r="F2336" s="647"/>
      <c r="G2336" s="647"/>
    </row>
    <row r="2337" spans="3:7">
      <c r="C2337" s="647"/>
      <c r="D2337" s="647"/>
      <c r="E2337" s="647"/>
      <c r="F2337" s="647"/>
      <c r="G2337" s="647"/>
    </row>
    <row r="2338" spans="3:7">
      <c r="C2338" s="647"/>
      <c r="D2338" s="647"/>
      <c r="E2338" s="647"/>
      <c r="F2338" s="647"/>
      <c r="G2338" s="647"/>
    </row>
    <row r="2339" spans="3:7">
      <c r="C2339" s="647"/>
      <c r="D2339" s="647"/>
      <c r="E2339" s="647"/>
      <c r="F2339" s="647"/>
      <c r="G2339" s="647"/>
    </row>
    <row r="2340" spans="3:7">
      <c r="C2340" s="647"/>
      <c r="D2340" s="647"/>
      <c r="E2340" s="647"/>
      <c r="F2340" s="647"/>
      <c r="G2340" s="647"/>
    </row>
    <row r="2341" spans="3:7">
      <c r="C2341" s="647"/>
      <c r="D2341" s="647"/>
      <c r="E2341" s="647"/>
      <c r="F2341" s="647"/>
      <c r="G2341" s="647"/>
    </row>
    <row r="2342" spans="3:7">
      <c r="C2342" s="647"/>
      <c r="D2342" s="647"/>
      <c r="E2342" s="647"/>
      <c r="F2342" s="647"/>
      <c r="G2342" s="647"/>
    </row>
    <row r="2343" spans="3:7">
      <c r="C2343" s="647"/>
      <c r="D2343" s="647"/>
      <c r="E2343" s="647"/>
      <c r="F2343" s="647"/>
      <c r="G2343" s="647"/>
    </row>
    <row r="2344" spans="3:7">
      <c r="C2344" s="647"/>
      <c r="D2344" s="647"/>
      <c r="E2344" s="647"/>
      <c r="F2344" s="647"/>
      <c r="G2344" s="647"/>
    </row>
    <row r="2345" spans="3:7">
      <c r="C2345" s="647"/>
      <c r="D2345" s="647"/>
      <c r="E2345" s="647"/>
      <c r="F2345" s="647"/>
      <c r="G2345" s="647"/>
    </row>
    <row r="2346" spans="3:7">
      <c r="C2346" s="647"/>
      <c r="D2346" s="647"/>
      <c r="E2346" s="647"/>
      <c r="F2346" s="647"/>
      <c r="G2346" s="647"/>
    </row>
    <row r="2347" spans="3:7">
      <c r="C2347" s="647"/>
      <c r="D2347" s="647"/>
      <c r="E2347" s="647"/>
      <c r="F2347" s="647"/>
      <c r="G2347" s="647"/>
    </row>
    <row r="2348" spans="3:7">
      <c r="C2348" s="647"/>
      <c r="D2348" s="647"/>
      <c r="E2348" s="647"/>
      <c r="F2348" s="647"/>
      <c r="G2348" s="647"/>
    </row>
    <row r="2349" spans="3:7">
      <c r="C2349" s="647"/>
      <c r="D2349" s="647"/>
      <c r="E2349" s="647"/>
      <c r="F2349" s="647"/>
      <c r="G2349" s="647"/>
    </row>
    <row r="2350" spans="3:7">
      <c r="C2350" s="647"/>
      <c r="D2350" s="647"/>
      <c r="E2350" s="647"/>
      <c r="F2350" s="647"/>
      <c r="G2350" s="647"/>
    </row>
    <row r="2351" spans="3:7">
      <c r="C2351" s="647"/>
      <c r="D2351" s="647"/>
      <c r="E2351" s="647"/>
      <c r="F2351" s="647"/>
      <c r="G2351" s="647"/>
    </row>
    <row r="2352" spans="3:7">
      <c r="C2352" s="647"/>
      <c r="D2352" s="647"/>
      <c r="E2352" s="647"/>
      <c r="F2352" s="647"/>
      <c r="G2352" s="647"/>
    </row>
    <row r="2353" spans="3:7">
      <c r="C2353" s="647"/>
      <c r="D2353" s="647"/>
      <c r="E2353" s="647"/>
      <c r="F2353" s="647"/>
      <c r="G2353" s="647"/>
    </row>
    <row r="2354" spans="3:7">
      <c r="C2354" s="647"/>
      <c r="D2354" s="647"/>
      <c r="E2354" s="647"/>
      <c r="F2354" s="647"/>
      <c r="G2354" s="647"/>
    </row>
    <row r="2355" spans="3:7">
      <c r="C2355" s="647"/>
      <c r="D2355" s="647"/>
      <c r="E2355" s="647"/>
      <c r="F2355" s="647"/>
      <c r="G2355" s="647"/>
    </row>
    <row r="2356" spans="3:7">
      <c r="C2356" s="647"/>
      <c r="D2356" s="647"/>
      <c r="E2356" s="647"/>
      <c r="F2356" s="647"/>
      <c r="G2356" s="647"/>
    </row>
    <row r="2357" spans="3:7">
      <c r="C2357" s="647"/>
      <c r="D2357" s="647"/>
      <c r="E2357" s="647"/>
      <c r="F2357" s="647"/>
      <c r="G2357" s="647"/>
    </row>
    <row r="2358" spans="3:7">
      <c r="C2358" s="647"/>
      <c r="D2358" s="647"/>
      <c r="E2358" s="647"/>
      <c r="F2358" s="647"/>
      <c r="G2358" s="647"/>
    </row>
    <row r="2359" spans="3:7">
      <c r="C2359" s="647"/>
      <c r="D2359" s="647"/>
      <c r="E2359" s="647"/>
      <c r="F2359" s="647"/>
      <c r="G2359" s="647"/>
    </row>
    <row r="2360" spans="3:7">
      <c r="C2360" s="647"/>
      <c r="D2360" s="647"/>
      <c r="E2360" s="647"/>
      <c r="F2360" s="647"/>
      <c r="G2360" s="647"/>
    </row>
    <row r="2361" spans="3:7">
      <c r="C2361" s="647"/>
      <c r="D2361" s="647"/>
      <c r="E2361" s="647"/>
      <c r="F2361" s="647"/>
      <c r="G2361" s="647"/>
    </row>
    <row r="2362" spans="3:7">
      <c r="C2362" s="647"/>
      <c r="D2362" s="647"/>
      <c r="E2362" s="647"/>
      <c r="F2362" s="647"/>
      <c r="G2362" s="647"/>
    </row>
    <row r="2363" spans="3:7">
      <c r="C2363" s="647"/>
      <c r="D2363" s="647"/>
      <c r="E2363" s="647"/>
      <c r="F2363" s="647"/>
      <c r="G2363" s="647"/>
    </row>
    <row r="2364" spans="3:7">
      <c r="C2364" s="647"/>
      <c r="D2364" s="647"/>
      <c r="E2364" s="647"/>
      <c r="F2364" s="647"/>
      <c r="G2364" s="647"/>
    </row>
    <row r="2365" spans="3:7">
      <c r="C2365" s="647"/>
      <c r="D2365" s="647"/>
      <c r="E2365" s="647"/>
      <c r="F2365" s="647"/>
      <c r="G2365" s="647"/>
    </row>
    <row r="2366" spans="3:7">
      <c r="C2366" s="647"/>
      <c r="D2366" s="647"/>
      <c r="E2366" s="647"/>
      <c r="F2366" s="647"/>
      <c r="G2366" s="647"/>
    </row>
    <row r="2367" spans="3:7">
      <c r="C2367" s="647"/>
      <c r="D2367" s="647"/>
      <c r="E2367" s="647"/>
      <c r="F2367" s="647"/>
      <c r="G2367" s="647"/>
    </row>
    <row r="2368" spans="3:7">
      <c r="C2368" s="647"/>
      <c r="D2368" s="647"/>
      <c r="E2368" s="647"/>
      <c r="F2368" s="647"/>
      <c r="G2368" s="647"/>
    </row>
    <row r="2369" spans="3:7">
      <c r="C2369" s="647"/>
      <c r="D2369" s="647"/>
      <c r="E2369" s="647"/>
      <c r="F2369" s="647"/>
      <c r="G2369" s="647"/>
    </row>
    <row r="2370" spans="3:7">
      <c r="C2370" s="647"/>
      <c r="D2370" s="647"/>
      <c r="E2370" s="647"/>
      <c r="F2370" s="647"/>
      <c r="G2370" s="647"/>
    </row>
    <row r="2371" spans="3:7">
      <c r="C2371" s="647"/>
      <c r="D2371" s="647"/>
      <c r="E2371" s="647"/>
      <c r="F2371" s="647"/>
      <c r="G2371" s="647"/>
    </row>
    <row r="2372" spans="3:7">
      <c r="C2372" s="647"/>
      <c r="D2372" s="647"/>
      <c r="E2372" s="647"/>
      <c r="F2372" s="647"/>
      <c r="G2372" s="647"/>
    </row>
    <row r="2373" spans="3:7">
      <c r="C2373" s="647"/>
      <c r="D2373" s="647"/>
      <c r="E2373" s="647"/>
      <c r="F2373" s="647"/>
      <c r="G2373" s="647"/>
    </row>
    <row r="2374" spans="3:7">
      <c r="C2374" s="647"/>
      <c r="D2374" s="647"/>
      <c r="E2374" s="647"/>
      <c r="F2374" s="647"/>
      <c r="G2374" s="647"/>
    </row>
    <row r="2375" spans="3:7">
      <c r="C2375" s="647"/>
      <c r="D2375" s="647"/>
      <c r="E2375" s="647"/>
      <c r="F2375" s="647"/>
      <c r="G2375" s="647"/>
    </row>
    <row r="2376" spans="3:7">
      <c r="C2376" s="647"/>
      <c r="D2376" s="647"/>
      <c r="E2376" s="647"/>
      <c r="F2376" s="647"/>
      <c r="G2376" s="647"/>
    </row>
    <row r="2377" spans="3:7">
      <c r="C2377" s="647"/>
      <c r="D2377" s="647"/>
      <c r="E2377" s="647"/>
      <c r="F2377" s="647"/>
      <c r="G2377" s="647"/>
    </row>
    <row r="2378" spans="3:7">
      <c r="C2378" s="647"/>
      <c r="D2378" s="647"/>
      <c r="E2378" s="647"/>
      <c r="F2378" s="647"/>
      <c r="G2378" s="647"/>
    </row>
    <row r="2379" spans="3:7">
      <c r="C2379" s="647"/>
      <c r="D2379" s="647"/>
      <c r="E2379" s="647"/>
      <c r="F2379" s="647"/>
      <c r="G2379" s="647"/>
    </row>
    <row r="2380" spans="3:7">
      <c r="C2380" s="647"/>
      <c r="D2380" s="647"/>
      <c r="E2380" s="647"/>
      <c r="F2380" s="647"/>
      <c r="G2380" s="647"/>
    </row>
    <row r="2381" spans="3:7">
      <c r="C2381" s="647"/>
      <c r="D2381" s="647"/>
      <c r="E2381" s="647"/>
      <c r="F2381" s="647"/>
      <c r="G2381" s="647"/>
    </row>
    <row r="2382" spans="3:7">
      <c r="C2382" s="647"/>
      <c r="D2382" s="647"/>
      <c r="E2382" s="647"/>
      <c r="F2382" s="647"/>
      <c r="G2382" s="647"/>
    </row>
    <row r="2383" spans="3:7">
      <c r="C2383" s="647"/>
      <c r="D2383" s="647"/>
      <c r="E2383" s="647"/>
      <c r="F2383" s="647"/>
      <c r="G2383" s="647"/>
    </row>
    <row r="2384" spans="3:7">
      <c r="C2384" s="647"/>
      <c r="D2384" s="647"/>
      <c r="E2384" s="647"/>
      <c r="F2384" s="647"/>
      <c r="G2384" s="647"/>
    </row>
    <row r="2385" spans="3:7">
      <c r="C2385" s="647"/>
      <c r="D2385" s="647"/>
      <c r="E2385" s="647"/>
      <c r="F2385" s="647"/>
      <c r="G2385" s="647"/>
    </row>
    <row r="2386" spans="3:7">
      <c r="C2386" s="647"/>
      <c r="D2386" s="647"/>
      <c r="E2386" s="647"/>
      <c r="F2386" s="647"/>
      <c r="G2386" s="647"/>
    </row>
    <row r="2387" spans="3:7">
      <c r="C2387" s="647"/>
      <c r="D2387" s="647"/>
      <c r="E2387" s="647"/>
      <c r="F2387" s="647"/>
      <c r="G2387" s="647"/>
    </row>
    <row r="2388" spans="3:7">
      <c r="C2388" s="647"/>
      <c r="D2388" s="647"/>
      <c r="E2388" s="647"/>
      <c r="F2388" s="647"/>
      <c r="G2388" s="647"/>
    </row>
    <row r="2389" spans="3:7">
      <c r="C2389" s="647"/>
      <c r="D2389" s="647"/>
      <c r="E2389" s="647"/>
      <c r="F2389" s="647"/>
      <c r="G2389" s="647"/>
    </row>
    <row r="2390" spans="3:7">
      <c r="C2390" s="647"/>
      <c r="D2390" s="647"/>
      <c r="E2390" s="647"/>
      <c r="F2390" s="647"/>
      <c r="G2390" s="647"/>
    </row>
    <row r="2391" spans="3:7">
      <c r="C2391" s="647"/>
      <c r="D2391" s="647"/>
      <c r="E2391" s="647"/>
      <c r="F2391" s="647"/>
      <c r="G2391" s="647"/>
    </row>
    <row r="2392" spans="3:7">
      <c r="C2392" s="647"/>
      <c r="D2392" s="647"/>
      <c r="E2392" s="647"/>
      <c r="F2392" s="647"/>
      <c r="G2392" s="647"/>
    </row>
    <row r="2393" spans="3:7">
      <c r="C2393" s="647"/>
      <c r="D2393" s="647"/>
      <c r="E2393" s="647"/>
      <c r="F2393" s="647"/>
      <c r="G2393" s="647"/>
    </row>
    <row r="2394" spans="3:7">
      <c r="C2394" s="647"/>
      <c r="D2394" s="647"/>
      <c r="E2394" s="647"/>
      <c r="F2394" s="647"/>
      <c r="G2394" s="647"/>
    </row>
    <row r="2395" spans="3:7">
      <c r="C2395" s="647"/>
      <c r="D2395" s="647"/>
      <c r="E2395" s="647"/>
      <c r="F2395" s="647"/>
      <c r="G2395" s="647"/>
    </row>
    <row r="2396" spans="3:7">
      <c r="C2396" s="647"/>
      <c r="D2396" s="647"/>
      <c r="E2396" s="647"/>
      <c r="F2396" s="647"/>
      <c r="G2396" s="647"/>
    </row>
    <row r="2397" spans="3:7">
      <c r="C2397" s="647"/>
      <c r="D2397" s="647"/>
      <c r="E2397" s="647"/>
      <c r="F2397" s="647"/>
      <c r="G2397" s="647"/>
    </row>
    <row r="2398" spans="3:7">
      <c r="C2398" s="647"/>
      <c r="D2398" s="647"/>
      <c r="E2398" s="647"/>
      <c r="F2398" s="647"/>
      <c r="G2398" s="647"/>
    </row>
    <row r="2399" spans="3:7">
      <c r="C2399" s="647"/>
      <c r="D2399" s="647"/>
      <c r="E2399" s="647"/>
      <c r="F2399" s="647"/>
      <c r="G2399" s="647"/>
    </row>
    <row r="2400" spans="3:7">
      <c r="C2400" s="647"/>
      <c r="D2400" s="647"/>
      <c r="E2400" s="647"/>
      <c r="F2400" s="647"/>
      <c r="G2400" s="647"/>
    </row>
    <row r="2401" spans="3:7">
      <c r="C2401" s="647"/>
      <c r="D2401" s="647"/>
      <c r="E2401" s="647"/>
      <c r="F2401" s="647"/>
      <c r="G2401" s="647"/>
    </row>
    <row r="2402" spans="3:7">
      <c r="C2402" s="647"/>
      <c r="D2402" s="647"/>
      <c r="E2402" s="647"/>
      <c r="F2402" s="647"/>
      <c r="G2402" s="647"/>
    </row>
    <row r="2403" spans="3:7">
      <c r="C2403" s="647"/>
      <c r="D2403" s="647"/>
      <c r="E2403" s="647"/>
      <c r="F2403" s="647"/>
      <c r="G2403" s="647"/>
    </row>
    <row r="2404" spans="3:7">
      <c r="C2404" s="647"/>
      <c r="D2404" s="647"/>
      <c r="E2404" s="647"/>
      <c r="F2404" s="647"/>
      <c r="G2404" s="647"/>
    </row>
    <row r="2405" spans="3:7">
      <c r="C2405" s="647"/>
      <c r="D2405" s="647"/>
      <c r="E2405" s="647"/>
      <c r="F2405" s="647"/>
      <c r="G2405" s="647"/>
    </row>
    <row r="2406" spans="3:7">
      <c r="C2406" s="647"/>
      <c r="D2406" s="647"/>
      <c r="E2406" s="647"/>
      <c r="F2406" s="647"/>
      <c r="G2406" s="647"/>
    </row>
    <row r="2407" spans="3:7">
      <c r="C2407" s="647"/>
      <c r="D2407" s="647"/>
      <c r="E2407" s="647"/>
      <c r="F2407" s="647"/>
      <c r="G2407" s="647"/>
    </row>
    <row r="2408" spans="3:7">
      <c r="C2408" s="647"/>
      <c r="D2408" s="647"/>
      <c r="E2408" s="647"/>
      <c r="F2408" s="647"/>
      <c r="G2408" s="647"/>
    </row>
    <row r="2409" spans="3:7">
      <c r="C2409" s="647"/>
      <c r="D2409" s="647"/>
      <c r="E2409" s="647"/>
      <c r="F2409" s="647"/>
      <c r="G2409" s="647"/>
    </row>
    <row r="2410" spans="3:7">
      <c r="C2410" s="647"/>
      <c r="D2410" s="647"/>
      <c r="E2410" s="647"/>
      <c r="F2410" s="647"/>
      <c r="G2410" s="647"/>
    </row>
    <row r="2411" spans="3:7">
      <c r="C2411" s="647"/>
      <c r="D2411" s="647"/>
      <c r="E2411" s="647"/>
      <c r="F2411" s="647"/>
      <c r="G2411" s="647"/>
    </row>
    <row r="2412" spans="3:7">
      <c r="C2412" s="647"/>
      <c r="D2412" s="647"/>
      <c r="E2412" s="647"/>
      <c r="F2412" s="647"/>
      <c r="G2412" s="647"/>
    </row>
    <row r="2413" spans="3:7">
      <c r="C2413" s="647"/>
      <c r="D2413" s="647"/>
      <c r="E2413" s="647"/>
      <c r="F2413" s="647"/>
      <c r="G2413" s="647"/>
    </row>
    <row r="2414" spans="3:7">
      <c r="C2414" s="647"/>
      <c r="D2414" s="647"/>
      <c r="E2414" s="647"/>
      <c r="F2414" s="647"/>
      <c r="G2414" s="647"/>
    </row>
    <row r="2415" spans="3:7">
      <c r="C2415" s="647"/>
      <c r="D2415" s="647"/>
      <c r="E2415" s="647"/>
      <c r="F2415" s="647"/>
      <c r="G2415" s="647"/>
    </row>
    <row r="2416" spans="3:7">
      <c r="C2416" s="647"/>
      <c r="D2416" s="647"/>
      <c r="E2416" s="647"/>
      <c r="F2416" s="647"/>
      <c r="G2416" s="647"/>
    </row>
    <row r="2417" spans="3:7">
      <c r="C2417" s="647"/>
      <c r="D2417" s="647"/>
      <c r="E2417" s="647"/>
      <c r="F2417" s="647"/>
      <c r="G2417" s="647"/>
    </row>
    <row r="2418" spans="3:7">
      <c r="C2418" s="647"/>
      <c r="D2418" s="647"/>
      <c r="E2418" s="647"/>
      <c r="F2418" s="647"/>
      <c r="G2418" s="647"/>
    </row>
    <row r="2419" spans="3:7">
      <c r="C2419" s="647"/>
      <c r="D2419" s="647"/>
      <c r="E2419" s="647"/>
      <c r="F2419" s="647"/>
      <c r="G2419" s="647"/>
    </row>
    <row r="2420" spans="3:7">
      <c r="C2420" s="647"/>
      <c r="D2420" s="647"/>
      <c r="E2420" s="647"/>
      <c r="F2420" s="647"/>
      <c r="G2420" s="647"/>
    </row>
    <row r="2421" spans="3:7">
      <c r="C2421" s="647"/>
      <c r="D2421" s="647"/>
      <c r="E2421" s="647"/>
      <c r="F2421" s="647"/>
      <c r="G2421" s="647"/>
    </row>
    <row r="2422" spans="3:7">
      <c r="C2422" s="647"/>
      <c r="D2422" s="647"/>
      <c r="E2422" s="647"/>
      <c r="F2422" s="647"/>
      <c r="G2422" s="647"/>
    </row>
    <row r="2423" spans="3:7">
      <c r="C2423" s="647"/>
      <c r="D2423" s="647"/>
      <c r="E2423" s="647"/>
      <c r="F2423" s="647"/>
      <c r="G2423" s="647"/>
    </row>
    <row r="2424" spans="3:7">
      <c r="C2424" s="647"/>
      <c r="D2424" s="647"/>
      <c r="E2424" s="647"/>
      <c r="F2424" s="647"/>
      <c r="G2424" s="647"/>
    </row>
    <row r="2425" spans="3:7">
      <c r="C2425" s="647"/>
      <c r="D2425" s="647"/>
      <c r="E2425" s="647"/>
      <c r="F2425" s="647"/>
      <c r="G2425" s="647"/>
    </row>
    <row r="2426" spans="3:7">
      <c r="C2426" s="647"/>
      <c r="D2426" s="647"/>
      <c r="E2426" s="647"/>
      <c r="F2426" s="647"/>
      <c r="G2426" s="647"/>
    </row>
    <row r="2427" spans="3:7">
      <c r="C2427" s="647"/>
      <c r="D2427" s="647"/>
      <c r="E2427" s="647"/>
      <c r="F2427" s="647"/>
      <c r="G2427" s="647"/>
    </row>
    <row r="2428" spans="3:7">
      <c r="C2428" s="647"/>
      <c r="D2428" s="647"/>
      <c r="E2428" s="647"/>
      <c r="F2428" s="647"/>
      <c r="G2428" s="647"/>
    </row>
    <row r="2429" spans="3:7">
      <c r="C2429" s="647"/>
      <c r="D2429" s="647"/>
      <c r="E2429" s="647"/>
      <c r="F2429" s="647"/>
      <c r="G2429" s="647"/>
    </row>
    <row r="2430" spans="3:7">
      <c r="C2430" s="647"/>
      <c r="D2430" s="647"/>
      <c r="E2430" s="647"/>
      <c r="F2430" s="647"/>
      <c r="G2430" s="647"/>
    </row>
    <row r="2431" spans="3:7">
      <c r="C2431" s="647"/>
      <c r="D2431" s="647"/>
      <c r="E2431" s="647"/>
      <c r="F2431" s="647"/>
      <c r="G2431" s="647"/>
    </row>
    <row r="2432" spans="3:7">
      <c r="C2432" s="647"/>
      <c r="D2432" s="647"/>
      <c r="E2432" s="647"/>
      <c r="F2432" s="647"/>
      <c r="G2432" s="647"/>
    </row>
    <row r="2433" spans="3:7">
      <c r="C2433" s="647"/>
      <c r="D2433" s="647"/>
      <c r="E2433" s="647"/>
      <c r="F2433" s="647"/>
      <c r="G2433" s="647"/>
    </row>
    <row r="2434" spans="3:7">
      <c r="C2434" s="647"/>
      <c r="D2434" s="647"/>
      <c r="E2434" s="647"/>
      <c r="F2434" s="647"/>
      <c r="G2434" s="647"/>
    </row>
    <row r="2435" spans="3:7">
      <c r="C2435" s="647"/>
      <c r="D2435" s="647"/>
      <c r="E2435" s="647"/>
      <c r="F2435" s="647"/>
      <c r="G2435" s="647"/>
    </row>
    <row r="2436" spans="3:7">
      <c r="C2436" s="647"/>
      <c r="D2436" s="647"/>
      <c r="E2436" s="647"/>
      <c r="F2436" s="647"/>
      <c r="G2436" s="647"/>
    </row>
    <row r="2437" spans="3:7">
      <c r="C2437" s="647"/>
      <c r="D2437" s="647"/>
      <c r="E2437" s="647"/>
      <c r="F2437" s="647"/>
      <c r="G2437" s="647"/>
    </row>
    <row r="2438" spans="3:7">
      <c r="C2438" s="647"/>
      <c r="D2438" s="647"/>
      <c r="E2438" s="647"/>
      <c r="F2438" s="647"/>
      <c r="G2438" s="647"/>
    </row>
    <row r="2439" spans="3:7">
      <c r="C2439" s="647"/>
      <c r="D2439" s="647"/>
      <c r="E2439" s="647"/>
      <c r="F2439" s="647"/>
      <c r="G2439" s="647"/>
    </row>
    <row r="2440" spans="3:7">
      <c r="C2440" s="647"/>
      <c r="D2440" s="647"/>
      <c r="E2440" s="647"/>
      <c r="F2440" s="647"/>
      <c r="G2440" s="647"/>
    </row>
    <row r="2441" spans="3:7">
      <c r="C2441" s="647"/>
      <c r="D2441" s="647"/>
      <c r="E2441" s="647"/>
      <c r="F2441" s="647"/>
      <c r="G2441" s="647"/>
    </row>
    <row r="2442" spans="3:7">
      <c r="C2442" s="647"/>
      <c r="D2442" s="647"/>
      <c r="E2442" s="647"/>
      <c r="F2442" s="647"/>
      <c r="G2442" s="647"/>
    </row>
    <row r="2443" spans="3:7">
      <c r="C2443" s="647"/>
      <c r="D2443" s="647"/>
      <c r="E2443" s="647"/>
      <c r="F2443" s="647"/>
      <c r="G2443" s="647"/>
    </row>
    <row r="2444" spans="3:7">
      <c r="C2444" s="647"/>
      <c r="D2444" s="647"/>
      <c r="E2444" s="647"/>
      <c r="F2444" s="647"/>
      <c r="G2444" s="647"/>
    </row>
    <row r="2445" spans="3:7">
      <c r="C2445" s="647"/>
      <c r="D2445" s="647"/>
      <c r="E2445" s="647"/>
      <c r="F2445" s="647"/>
      <c r="G2445" s="647"/>
    </row>
    <row r="2446" spans="3:7">
      <c r="C2446" s="647"/>
      <c r="D2446" s="647"/>
      <c r="E2446" s="647"/>
      <c r="F2446" s="647"/>
      <c r="G2446" s="647"/>
    </row>
    <row r="2447" spans="3:7">
      <c r="C2447" s="647"/>
      <c r="D2447" s="647"/>
      <c r="E2447" s="647"/>
      <c r="F2447" s="647"/>
      <c r="G2447" s="647"/>
    </row>
    <row r="2448" spans="3:7">
      <c r="C2448" s="647"/>
      <c r="D2448" s="647"/>
      <c r="E2448" s="647"/>
      <c r="F2448" s="647"/>
      <c r="G2448" s="647"/>
    </row>
    <row r="2449" spans="3:7">
      <c r="C2449" s="647"/>
      <c r="D2449" s="647"/>
      <c r="E2449" s="647"/>
      <c r="F2449" s="647"/>
      <c r="G2449" s="647"/>
    </row>
    <row r="2450" spans="3:7">
      <c r="C2450" s="647"/>
      <c r="D2450" s="647"/>
      <c r="E2450" s="647"/>
      <c r="F2450" s="647"/>
      <c r="G2450" s="647"/>
    </row>
    <row r="2451" spans="3:7">
      <c r="C2451" s="647"/>
      <c r="D2451" s="647"/>
      <c r="E2451" s="647"/>
      <c r="F2451" s="647"/>
      <c r="G2451" s="647"/>
    </row>
    <row r="2452" spans="3:7">
      <c r="C2452" s="647"/>
      <c r="D2452" s="647"/>
      <c r="E2452" s="647"/>
      <c r="F2452" s="647"/>
      <c r="G2452" s="647"/>
    </row>
    <row r="2453" spans="3:7">
      <c r="C2453" s="647"/>
      <c r="D2453" s="647"/>
      <c r="E2453" s="647"/>
      <c r="F2453" s="647"/>
      <c r="G2453" s="647"/>
    </row>
    <row r="2454" spans="3:7">
      <c r="C2454" s="647"/>
      <c r="D2454" s="647"/>
      <c r="E2454" s="647"/>
      <c r="F2454" s="647"/>
      <c r="G2454" s="647"/>
    </row>
    <row r="2455" spans="3:7">
      <c r="C2455" s="647"/>
      <c r="D2455" s="647"/>
      <c r="E2455" s="647"/>
      <c r="F2455" s="647"/>
      <c r="G2455" s="647"/>
    </row>
    <row r="2456" spans="3:7">
      <c r="C2456" s="647"/>
      <c r="D2456" s="647"/>
      <c r="E2456" s="647"/>
      <c r="F2456" s="647"/>
      <c r="G2456" s="647"/>
    </row>
    <row r="2457" spans="3:7">
      <c r="C2457" s="647"/>
      <c r="D2457" s="647"/>
      <c r="E2457" s="647"/>
      <c r="F2457" s="647"/>
      <c r="G2457" s="647"/>
    </row>
    <row r="2458" spans="3:7">
      <c r="C2458" s="647"/>
      <c r="D2458" s="647"/>
      <c r="E2458" s="647"/>
      <c r="F2458" s="647"/>
      <c r="G2458" s="647"/>
    </row>
    <row r="2459" spans="3:7">
      <c r="C2459" s="647"/>
      <c r="D2459" s="647"/>
      <c r="E2459" s="647"/>
      <c r="F2459" s="647"/>
      <c r="G2459" s="647"/>
    </row>
    <row r="2460" spans="3:7">
      <c r="C2460" s="647"/>
      <c r="D2460" s="647"/>
      <c r="E2460" s="647"/>
      <c r="F2460" s="647"/>
      <c r="G2460" s="647"/>
    </row>
    <row r="2461" spans="3:7">
      <c r="C2461" s="647"/>
      <c r="D2461" s="647"/>
      <c r="E2461" s="647"/>
      <c r="F2461" s="647"/>
      <c r="G2461" s="647"/>
    </row>
    <row r="2462" spans="3:7">
      <c r="C2462" s="647"/>
      <c r="D2462" s="647"/>
      <c r="E2462" s="647"/>
      <c r="F2462" s="647"/>
      <c r="G2462" s="647"/>
    </row>
    <row r="2463" spans="3:7">
      <c r="C2463" s="647"/>
      <c r="D2463" s="647"/>
      <c r="E2463" s="647"/>
      <c r="F2463" s="647"/>
      <c r="G2463" s="647"/>
    </row>
    <row r="2464" spans="3:7">
      <c r="C2464" s="647"/>
      <c r="D2464" s="647"/>
      <c r="E2464" s="647"/>
      <c r="F2464" s="647"/>
      <c r="G2464" s="647"/>
    </row>
    <row r="2465" spans="3:7">
      <c r="C2465" s="647"/>
      <c r="D2465" s="647"/>
      <c r="E2465" s="647"/>
      <c r="F2465" s="647"/>
      <c r="G2465" s="647"/>
    </row>
    <row r="2466" spans="3:7">
      <c r="C2466" s="647"/>
      <c r="D2466" s="647"/>
      <c r="E2466" s="647"/>
      <c r="F2466" s="647"/>
      <c r="G2466" s="647"/>
    </row>
    <row r="2467" spans="3:7">
      <c r="C2467" s="647"/>
      <c r="D2467" s="647"/>
      <c r="E2467" s="647"/>
      <c r="F2467" s="647"/>
      <c r="G2467" s="647"/>
    </row>
    <row r="2468" spans="3:7">
      <c r="C2468" s="647"/>
      <c r="D2468" s="647"/>
      <c r="E2468" s="647"/>
      <c r="F2468" s="647"/>
      <c r="G2468" s="647"/>
    </row>
    <row r="2469" spans="3:7">
      <c r="C2469" s="647"/>
      <c r="D2469" s="647"/>
      <c r="E2469" s="647"/>
      <c r="F2469" s="647"/>
      <c r="G2469" s="647"/>
    </row>
    <row r="2470" spans="3:7">
      <c r="C2470" s="647"/>
      <c r="D2470" s="647"/>
      <c r="E2470" s="647"/>
      <c r="F2470" s="647"/>
      <c r="G2470" s="647"/>
    </row>
    <row r="2471" spans="3:7">
      <c r="C2471" s="647"/>
      <c r="D2471" s="647"/>
      <c r="E2471" s="647"/>
      <c r="F2471" s="647"/>
      <c r="G2471" s="647"/>
    </row>
    <row r="2472" spans="3:7">
      <c r="C2472" s="647"/>
      <c r="D2472" s="647"/>
      <c r="E2472" s="647"/>
      <c r="F2472" s="647"/>
      <c r="G2472" s="647"/>
    </row>
    <row r="2473" spans="3:7">
      <c r="C2473" s="647"/>
      <c r="D2473" s="647"/>
      <c r="E2473" s="647"/>
      <c r="F2473" s="647"/>
      <c r="G2473" s="647"/>
    </row>
    <row r="2474" spans="3:7">
      <c r="C2474" s="647"/>
      <c r="D2474" s="647"/>
      <c r="E2474" s="647"/>
      <c r="F2474" s="647"/>
      <c r="G2474" s="647"/>
    </row>
    <row r="2475" spans="3:7">
      <c r="C2475" s="647"/>
      <c r="D2475" s="647"/>
      <c r="E2475" s="647"/>
      <c r="F2475" s="647"/>
      <c r="G2475" s="647"/>
    </row>
    <row r="2476" spans="3:7">
      <c r="C2476" s="647"/>
      <c r="D2476" s="647"/>
      <c r="E2476" s="647"/>
      <c r="F2476" s="647"/>
      <c r="G2476" s="647"/>
    </row>
    <row r="2477" spans="3:7">
      <c r="C2477" s="647"/>
      <c r="D2477" s="647"/>
      <c r="E2477" s="647"/>
      <c r="F2477" s="647"/>
      <c r="G2477" s="647"/>
    </row>
    <row r="2478" spans="3:7">
      <c r="C2478" s="647"/>
      <c r="D2478" s="647"/>
      <c r="E2478" s="647"/>
      <c r="F2478" s="647"/>
      <c r="G2478" s="647"/>
    </row>
    <row r="2479" spans="3:7">
      <c r="C2479" s="647"/>
      <c r="D2479" s="647"/>
      <c r="E2479" s="647"/>
      <c r="F2479" s="647"/>
      <c r="G2479" s="647"/>
    </row>
    <row r="2480" spans="3:7">
      <c r="C2480" s="647"/>
      <c r="D2480" s="647"/>
      <c r="E2480" s="647"/>
      <c r="F2480" s="647"/>
      <c r="G2480" s="647"/>
    </row>
    <row r="2481" spans="3:7">
      <c r="C2481" s="647"/>
      <c r="D2481" s="647"/>
      <c r="E2481" s="647"/>
      <c r="F2481" s="647"/>
      <c r="G2481" s="647"/>
    </row>
    <row r="2482" spans="3:7">
      <c r="C2482" s="647"/>
      <c r="D2482" s="647"/>
      <c r="E2482" s="647"/>
      <c r="F2482" s="647"/>
      <c r="G2482" s="647"/>
    </row>
    <row r="2483" spans="3:7">
      <c r="C2483" s="647"/>
      <c r="D2483" s="647"/>
      <c r="E2483" s="647"/>
      <c r="F2483" s="647"/>
      <c r="G2483" s="647"/>
    </row>
    <row r="2484" spans="3:7">
      <c r="C2484" s="647"/>
      <c r="D2484" s="647"/>
      <c r="E2484" s="647"/>
      <c r="F2484" s="647"/>
      <c r="G2484" s="647"/>
    </row>
    <row r="2485" spans="3:7">
      <c r="C2485" s="647"/>
      <c r="D2485" s="647"/>
      <c r="E2485" s="647"/>
      <c r="F2485" s="647"/>
      <c r="G2485" s="647"/>
    </row>
    <row r="2486" spans="3:7">
      <c r="C2486" s="647"/>
      <c r="D2486" s="647"/>
      <c r="E2486" s="647"/>
      <c r="F2486" s="647"/>
      <c r="G2486" s="647"/>
    </row>
    <row r="2487" spans="3:7">
      <c r="C2487" s="647"/>
      <c r="D2487" s="647"/>
      <c r="E2487" s="647"/>
      <c r="F2487" s="647"/>
      <c r="G2487" s="647"/>
    </row>
    <row r="2488" spans="3:7">
      <c r="C2488" s="647"/>
      <c r="D2488" s="647"/>
      <c r="E2488" s="647"/>
      <c r="F2488" s="647"/>
      <c r="G2488" s="647"/>
    </row>
    <row r="2489" spans="3:7">
      <c r="C2489" s="647"/>
      <c r="D2489" s="647"/>
      <c r="E2489" s="647"/>
      <c r="F2489" s="647"/>
      <c r="G2489" s="647"/>
    </row>
    <row r="2490" spans="3:7">
      <c r="C2490" s="647"/>
      <c r="D2490" s="647"/>
      <c r="E2490" s="647"/>
      <c r="F2490" s="647"/>
      <c r="G2490" s="647"/>
    </row>
    <row r="2491" spans="3:7">
      <c r="C2491" s="647"/>
      <c r="D2491" s="647"/>
      <c r="E2491" s="647"/>
      <c r="F2491" s="647"/>
      <c r="G2491" s="647"/>
    </row>
    <row r="2492" spans="3:7">
      <c r="C2492" s="647"/>
      <c r="D2492" s="647"/>
      <c r="E2492" s="647"/>
      <c r="F2492" s="647"/>
      <c r="G2492" s="647"/>
    </row>
    <row r="2493" spans="3:7">
      <c r="C2493" s="647"/>
      <c r="D2493" s="647"/>
      <c r="E2493" s="647"/>
      <c r="F2493" s="647"/>
      <c r="G2493" s="647"/>
    </row>
    <row r="2494" spans="3:7">
      <c r="C2494" s="647"/>
      <c r="D2494" s="647"/>
      <c r="E2494" s="647"/>
      <c r="F2494" s="647"/>
      <c r="G2494" s="647"/>
    </row>
    <row r="2495" spans="3:7">
      <c r="C2495" s="647"/>
      <c r="D2495" s="647"/>
      <c r="E2495" s="647"/>
      <c r="F2495" s="647"/>
      <c r="G2495" s="647"/>
    </row>
    <row r="2496" spans="3:7">
      <c r="C2496" s="647"/>
      <c r="D2496" s="647"/>
      <c r="E2496" s="647"/>
      <c r="F2496" s="647"/>
      <c r="G2496" s="647"/>
    </row>
    <row r="2497" spans="3:7">
      <c r="C2497" s="647"/>
      <c r="D2497" s="647"/>
      <c r="E2497" s="647"/>
      <c r="F2497" s="647"/>
      <c r="G2497" s="647"/>
    </row>
    <row r="2498" spans="3:7">
      <c r="C2498" s="647"/>
      <c r="D2498" s="647"/>
      <c r="E2498" s="647"/>
      <c r="F2498" s="647"/>
      <c r="G2498" s="647"/>
    </row>
    <row r="2499" spans="3:7">
      <c r="C2499" s="647"/>
      <c r="D2499" s="647"/>
      <c r="E2499" s="647"/>
      <c r="F2499" s="647"/>
      <c r="G2499" s="647"/>
    </row>
    <row r="2500" spans="3:7">
      <c r="C2500" s="647"/>
      <c r="D2500" s="647"/>
      <c r="E2500" s="647"/>
      <c r="F2500" s="647"/>
      <c r="G2500" s="647"/>
    </row>
    <row r="2501" spans="3:7">
      <c r="C2501" s="647"/>
      <c r="D2501" s="647"/>
      <c r="E2501" s="647"/>
      <c r="F2501" s="647"/>
      <c r="G2501" s="647"/>
    </row>
    <row r="2502" spans="3:7">
      <c r="C2502" s="647"/>
      <c r="D2502" s="647"/>
      <c r="E2502" s="647"/>
      <c r="F2502" s="647"/>
      <c r="G2502" s="647"/>
    </row>
    <row r="2503" spans="3:7">
      <c r="C2503" s="647"/>
      <c r="D2503" s="647"/>
      <c r="E2503" s="647"/>
      <c r="F2503" s="647"/>
      <c r="G2503" s="647"/>
    </row>
    <row r="2504" spans="3:7">
      <c r="C2504" s="647"/>
      <c r="D2504" s="647"/>
      <c r="E2504" s="647"/>
      <c r="F2504" s="647"/>
      <c r="G2504" s="647"/>
    </row>
    <row r="2505" spans="3:7">
      <c r="C2505" s="647"/>
      <c r="D2505" s="647"/>
      <c r="E2505" s="647"/>
      <c r="F2505" s="647"/>
      <c r="G2505" s="647"/>
    </row>
    <row r="2506" spans="3:7">
      <c r="C2506" s="647"/>
      <c r="D2506" s="647"/>
      <c r="E2506" s="647"/>
      <c r="F2506" s="647"/>
      <c r="G2506" s="647"/>
    </row>
    <row r="2507" spans="3:7">
      <c r="C2507" s="647"/>
      <c r="D2507" s="647"/>
      <c r="E2507" s="647"/>
      <c r="F2507" s="647"/>
      <c r="G2507" s="647"/>
    </row>
    <row r="2508" spans="3:7">
      <c r="C2508" s="647"/>
      <c r="D2508" s="647"/>
      <c r="E2508" s="647"/>
      <c r="F2508" s="647"/>
      <c r="G2508" s="647"/>
    </row>
    <row r="2509" spans="3:7">
      <c r="C2509" s="647"/>
      <c r="D2509" s="647"/>
      <c r="E2509" s="647"/>
      <c r="F2509" s="647"/>
      <c r="G2509" s="647"/>
    </row>
    <row r="2510" spans="3:7">
      <c r="C2510" s="647"/>
      <c r="D2510" s="647"/>
      <c r="E2510" s="647"/>
      <c r="F2510" s="647"/>
      <c r="G2510" s="647"/>
    </row>
    <row r="2511" spans="3:7">
      <c r="C2511" s="647"/>
      <c r="D2511" s="647"/>
      <c r="E2511" s="647"/>
      <c r="F2511" s="647"/>
      <c r="G2511" s="647"/>
    </row>
    <row r="2512" spans="3:7">
      <c r="C2512" s="647"/>
      <c r="D2512" s="647"/>
      <c r="E2512" s="647"/>
      <c r="F2512" s="647"/>
      <c r="G2512" s="647"/>
    </row>
    <row r="2513" spans="3:7">
      <c r="C2513" s="647"/>
      <c r="D2513" s="647"/>
      <c r="E2513" s="647"/>
      <c r="F2513" s="647"/>
      <c r="G2513" s="647"/>
    </row>
    <row r="2514" spans="3:7">
      <c r="C2514" s="647"/>
      <c r="D2514" s="647"/>
      <c r="E2514" s="647"/>
      <c r="F2514" s="647"/>
      <c r="G2514" s="647"/>
    </row>
    <row r="2515" spans="3:7">
      <c r="C2515" s="647"/>
      <c r="D2515" s="647"/>
      <c r="E2515" s="647"/>
      <c r="F2515" s="647"/>
      <c r="G2515" s="647"/>
    </row>
    <row r="2516" spans="3:7">
      <c r="C2516" s="647"/>
      <c r="D2516" s="647"/>
      <c r="E2516" s="647"/>
      <c r="F2516" s="647"/>
      <c r="G2516" s="647"/>
    </row>
    <row r="2517" spans="3:7">
      <c r="C2517" s="647"/>
      <c r="D2517" s="647"/>
      <c r="E2517" s="647"/>
      <c r="F2517" s="647"/>
      <c r="G2517" s="647"/>
    </row>
    <row r="2518" spans="3:7">
      <c r="C2518" s="647"/>
      <c r="D2518" s="647"/>
      <c r="E2518" s="647"/>
      <c r="F2518" s="647"/>
      <c r="G2518" s="647"/>
    </row>
    <row r="2519" spans="3:7">
      <c r="C2519" s="647"/>
      <c r="D2519" s="647"/>
      <c r="E2519" s="647"/>
      <c r="F2519" s="647"/>
      <c r="G2519" s="647"/>
    </row>
    <row r="2520" spans="3:7">
      <c r="C2520" s="647"/>
      <c r="D2520" s="647"/>
      <c r="E2520" s="647"/>
      <c r="F2520" s="647"/>
      <c r="G2520" s="647"/>
    </row>
    <row r="2521" spans="3:7">
      <c r="C2521" s="647"/>
      <c r="D2521" s="647"/>
      <c r="E2521" s="647"/>
      <c r="F2521" s="647"/>
      <c r="G2521" s="647"/>
    </row>
    <row r="2522" spans="3:7">
      <c r="C2522" s="647"/>
      <c r="D2522" s="647"/>
      <c r="E2522" s="647"/>
      <c r="F2522" s="647"/>
      <c r="G2522" s="647"/>
    </row>
    <row r="2523" spans="3:7">
      <c r="C2523" s="647"/>
      <c r="D2523" s="647"/>
      <c r="E2523" s="647"/>
      <c r="F2523" s="647"/>
      <c r="G2523" s="647"/>
    </row>
    <row r="2524" spans="3:7">
      <c r="C2524" s="647"/>
      <c r="D2524" s="647"/>
      <c r="E2524" s="647"/>
      <c r="F2524" s="647"/>
      <c r="G2524" s="647"/>
    </row>
    <row r="2525" spans="3:7">
      <c r="C2525" s="647"/>
      <c r="D2525" s="647"/>
      <c r="E2525" s="647"/>
      <c r="F2525" s="647"/>
      <c r="G2525" s="647"/>
    </row>
    <row r="2526" spans="3:7">
      <c r="C2526" s="647"/>
      <c r="D2526" s="647"/>
      <c r="E2526" s="647"/>
      <c r="F2526" s="647"/>
      <c r="G2526" s="647"/>
    </row>
    <row r="2527" spans="3:7">
      <c r="C2527" s="647"/>
      <c r="D2527" s="647"/>
      <c r="E2527" s="647"/>
      <c r="F2527" s="647"/>
      <c r="G2527" s="647"/>
    </row>
    <row r="2528" spans="3:7">
      <c r="C2528" s="647"/>
      <c r="D2528" s="647"/>
      <c r="E2528" s="647"/>
      <c r="F2528" s="647"/>
      <c r="G2528" s="647"/>
    </row>
    <row r="2529" spans="3:7">
      <c r="C2529" s="647"/>
      <c r="D2529" s="647"/>
      <c r="E2529" s="647"/>
      <c r="F2529" s="647"/>
      <c r="G2529" s="647"/>
    </row>
    <row r="2530" spans="3:7">
      <c r="C2530" s="647"/>
      <c r="D2530" s="647"/>
      <c r="E2530" s="647"/>
      <c r="F2530" s="647"/>
      <c r="G2530" s="647"/>
    </row>
    <row r="2531" spans="3:7">
      <c r="C2531" s="647"/>
      <c r="D2531" s="647"/>
      <c r="E2531" s="647"/>
      <c r="F2531" s="647"/>
      <c r="G2531" s="647"/>
    </row>
    <row r="2532" spans="3:7">
      <c r="C2532" s="647"/>
      <c r="D2532" s="647"/>
      <c r="E2532" s="647"/>
      <c r="F2532" s="647"/>
      <c r="G2532" s="647"/>
    </row>
    <row r="2533" spans="3:7">
      <c r="C2533" s="647"/>
      <c r="D2533" s="647"/>
      <c r="E2533" s="647"/>
      <c r="F2533" s="647"/>
      <c r="G2533" s="647"/>
    </row>
    <row r="2534" spans="3:7">
      <c r="C2534" s="647"/>
      <c r="D2534" s="647"/>
      <c r="E2534" s="647"/>
      <c r="F2534" s="647"/>
      <c r="G2534" s="647"/>
    </row>
    <row r="2535" spans="3:7">
      <c r="C2535" s="647"/>
      <c r="D2535" s="647"/>
      <c r="E2535" s="647"/>
      <c r="F2535" s="647"/>
      <c r="G2535" s="647"/>
    </row>
    <row r="2536" spans="3:7">
      <c r="C2536" s="647"/>
      <c r="D2536" s="647"/>
      <c r="E2536" s="647"/>
      <c r="F2536" s="647"/>
      <c r="G2536" s="647"/>
    </row>
    <row r="2537" spans="3:7">
      <c r="C2537" s="647"/>
      <c r="D2537" s="647"/>
      <c r="E2537" s="647"/>
      <c r="F2537" s="647"/>
      <c r="G2537" s="647"/>
    </row>
    <row r="2538" spans="3:7">
      <c r="C2538" s="647"/>
      <c r="D2538" s="647"/>
      <c r="E2538" s="647"/>
      <c r="F2538" s="647"/>
      <c r="G2538" s="647"/>
    </row>
    <row r="2539" spans="3:7">
      <c r="C2539" s="647"/>
      <c r="D2539" s="647"/>
      <c r="E2539" s="647"/>
      <c r="F2539" s="647"/>
      <c r="G2539" s="647"/>
    </row>
    <row r="2540" spans="3:7">
      <c r="C2540" s="647"/>
      <c r="D2540" s="647"/>
      <c r="E2540" s="647"/>
      <c r="F2540" s="647"/>
      <c r="G2540" s="647"/>
    </row>
    <row r="2541" spans="3:7">
      <c r="C2541" s="647"/>
      <c r="D2541" s="647"/>
      <c r="E2541" s="647"/>
      <c r="F2541" s="647"/>
      <c r="G2541" s="647"/>
    </row>
    <row r="2542" spans="3:7">
      <c r="C2542" s="647"/>
      <c r="D2542" s="647"/>
      <c r="E2542" s="647"/>
      <c r="F2542" s="647"/>
      <c r="G2542" s="647"/>
    </row>
    <row r="2543" spans="3:7">
      <c r="C2543" s="647"/>
      <c r="D2543" s="647"/>
      <c r="E2543" s="647"/>
      <c r="F2543" s="647"/>
      <c r="G2543" s="647"/>
    </row>
    <row r="2544" spans="3:7">
      <c r="C2544" s="647"/>
      <c r="D2544" s="647"/>
      <c r="E2544" s="647"/>
      <c r="F2544" s="647"/>
      <c r="G2544" s="647"/>
    </row>
    <row r="2545" spans="3:7">
      <c r="C2545" s="647"/>
      <c r="D2545" s="647"/>
      <c r="E2545" s="647"/>
      <c r="F2545" s="647"/>
      <c r="G2545" s="647"/>
    </row>
    <row r="2546" spans="3:7">
      <c r="C2546" s="647"/>
      <c r="D2546" s="647"/>
      <c r="E2546" s="647"/>
      <c r="F2546" s="647"/>
      <c r="G2546" s="647"/>
    </row>
    <row r="2547" spans="3:7">
      <c r="C2547" s="647"/>
      <c r="D2547" s="647"/>
      <c r="E2547" s="647"/>
      <c r="F2547" s="647"/>
      <c r="G2547" s="647"/>
    </row>
    <row r="2548" spans="3:7">
      <c r="C2548" s="647"/>
      <c r="D2548" s="647"/>
      <c r="E2548" s="647"/>
      <c r="F2548" s="647"/>
      <c r="G2548" s="647"/>
    </row>
    <row r="2549" spans="3:7">
      <c r="C2549" s="647"/>
      <c r="D2549" s="647"/>
      <c r="E2549" s="647"/>
      <c r="F2549" s="647"/>
      <c r="G2549" s="647"/>
    </row>
    <row r="2550" spans="3:7">
      <c r="C2550" s="647"/>
      <c r="D2550" s="647"/>
      <c r="E2550" s="647"/>
      <c r="F2550" s="647"/>
      <c r="G2550" s="647"/>
    </row>
    <row r="2551" spans="3:7">
      <c r="C2551" s="647"/>
      <c r="D2551" s="647"/>
      <c r="E2551" s="647"/>
      <c r="F2551" s="647"/>
      <c r="G2551" s="647"/>
    </row>
    <row r="2552" spans="3:7">
      <c r="C2552" s="647"/>
      <c r="D2552" s="647"/>
      <c r="E2552" s="647"/>
      <c r="F2552" s="647"/>
      <c r="G2552" s="647"/>
    </row>
    <row r="2553" spans="3:7">
      <c r="C2553" s="647"/>
      <c r="D2553" s="647"/>
      <c r="E2553" s="647"/>
      <c r="F2553" s="647"/>
      <c r="G2553" s="647"/>
    </row>
    <row r="2554" spans="3:7">
      <c r="C2554" s="647"/>
      <c r="D2554" s="647"/>
      <c r="E2554" s="647"/>
      <c r="F2554" s="647"/>
      <c r="G2554" s="647"/>
    </row>
    <row r="2555" spans="3:7">
      <c r="C2555" s="647"/>
      <c r="D2555" s="647"/>
      <c r="E2555" s="647"/>
      <c r="F2555" s="647"/>
      <c r="G2555" s="647"/>
    </row>
    <row r="2556" spans="3:7">
      <c r="C2556" s="647"/>
      <c r="D2556" s="647"/>
      <c r="E2556" s="647"/>
      <c r="F2556" s="647"/>
      <c r="G2556" s="647"/>
    </row>
    <row r="2557" spans="3:7">
      <c r="C2557" s="647"/>
      <c r="D2557" s="647"/>
      <c r="E2557" s="647"/>
      <c r="F2557" s="647"/>
      <c r="G2557" s="647"/>
    </row>
    <row r="2558" spans="3:7">
      <c r="C2558" s="647"/>
      <c r="D2558" s="647"/>
      <c r="E2558" s="647"/>
      <c r="F2558" s="647"/>
      <c r="G2558" s="647"/>
    </row>
    <row r="2559" spans="3:7">
      <c r="C2559" s="647"/>
      <c r="D2559" s="647"/>
      <c r="E2559" s="647"/>
      <c r="F2559" s="647"/>
      <c r="G2559" s="647"/>
    </row>
    <row r="2560" spans="3:7">
      <c r="C2560" s="647"/>
      <c r="D2560" s="647"/>
      <c r="E2560" s="647"/>
      <c r="F2560" s="647"/>
      <c r="G2560" s="647"/>
    </row>
    <row r="2561" spans="3:7">
      <c r="C2561" s="647"/>
      <c r="D2561" s="647"/>
      <c r="E2561" s="647"/>
      <c r="F2561" s="647"/>
      <c r="G2561" s="647"/>
    </row>
    <row r="2562" spans="3:7">
      <c r="C2562" s="647"/>
      <c r="D2562" s="647"/>
      <c r="E2562" s="647"/>
      <c r="F2562" s="647"/>
      <c r="G2562" s="647"/>
    </row>
    <row r="2563" spans="3:7">
      <c r="C2563" s="647"/>
      <c r="D2563" s="647"/>
      <c r="E2563" s="647"/>
      <c r="F2563" s="647"/>
      <c r="G2563" s="647"/>
    </row>
    <row r="2564" spans="3:7">
      <c r="C2564" s="647"/>
      <c r="D2564" s="647"/>
      <c r="E2564" s="647"/>
      <c r="F2564" s="647"/>
      <c r="G2564" s="647"/>
    </row>
    <row r="2565" spans="3:7">
      <c r="C2565" s="647"/>
      <c r="D2565" s="647"/>
      <c r="E2565" s="647"/>
      <c r="F2565" s="647"/>
      <c r="G2565" s="647"/>
    </row>
    <row r="2566" spans="3:7">
      <c r="C2566" s="647"/>
      <c r="D2566" s="647"/>
      <c r="E2566" s="647"/>
      <c r="F2566" s="647"/>
      <c r="G2566" s="647"/>
    </row>
    <row r="2567" spans="3:7">
      <c r="C2567" s="647"/>
      <c r="D2567" s="647"/>
      <c r="E2567" s="647"/>
      <c r="F2567" s="647"/>
      <c r="G2567" s="647"/>
    </row>
    <row r="2568" spans="3:7">
      <c r="C2568" s="647"/>
      <c r="D2568" s="647"/>
      <c r="E2568" s="647"/>
      <c r="F2568" s="647"/>
      <c r="G2568" s="647"/>
    </row>
    <row r="2569" spans="3:7">
      <c r="C2569" s="647"/>
      <c r="D2569" s="647"/>
      <c r="E2569" s="647"/>
      <c r="F2569" s="647"/>
      <c r="G2569" s="647"/>
    </row>
    <row r="2570" spans="3:7">
      <c r="C2570" s="647"/>
      <c r="D2570" s="647"/>
      <c r="E2570" s="647"/>
      <c r="F2570" s="647"/>
      <c r="G2570" s="647"/>
    </row>
    <row r="2571" spans="3:7">
      <c r="C2571" s="647"/>
      <c r="D2571" s="647"/>
      <c r="E2571" s="647"/>
      <c r="F2571" s="647"/>
      <c r="G2571" s="647"/>
    </row>
    <row r="2572" spans="3:7">
      <c r="C2572" s="647"/>
      <c r="D2572" s="647"/>
      <c r="E2572" s="647"/>
      <c r="F2572" s="647"/>
      <c r="G2572" s="647"/>
    </row>
    <row r="2573" spans="3:7">
      <c r="C2573" s="647"/>
      <c r="D2573" s="647"/>
      <c r="E2573" s="647"/>
      <c r="F2573" s="647"/>
      <c r="G2573" s="647"/>
    </row>
    <row r="2574" spans="3:7">
      <c r="C2574" s="647"/>
      <c r="D2574" s="647"/>
      <c r="E2574" s="647"/>
      <c r="F2574" s="647"/>
      <c r="G2574" s="647"/>
    </row>
    <row r="2575" spans="3:7">
      <c r="C2575" s="647"/>
      <c r="D2575" s="647"/>
      <c r="E2575" s="647"/>
      <c r="F2575" s="647"/>
      <c r="G2575" s="647"/>
    </row>
    <row r="2576" spans="3:7">
      <c r="C2576" s="647"/>
      <c r="D2576" s="647"/>
      <c r="E2576" s="647"/>
      <c r="F2576" s="647"/>
      <c r="G2576" s="647"/>
    </row>
    <row r="2577" spans="3:7">
      <c r="C2577" s="647"/>
      <c r="D2577" s="647"/>
      <c r="E2577" s="647"/>
      <c r="F2577" s="647"/>
      <c r="G2577" s="647"/>
    </row>
    <row r="2578" spans="3:7">
      <c r="C2578" s="647"/>
      <c r="D2578" s="647"/>
      <c r="E2578" s="647"/>
      <c r="F2578" s="647"/>
      <c r="G2578" s="647"/>
    </row>
    <row r="2579" spans="3:7">
      <c r="C2579" s="647"/>
      <c r="D2579" s="647"/>
      <c r="E2579" s="647"/>
      <c r="F2579" s="647"/>
      <c r="G2579" s="647"/>
    </row>
    <row r="2580" spans="3:7">
      <c r="C2580" s="647"/>
      <c r="D2580" s="647"/>
      <c r="E2580" s="647"/>
      <c r="F2580" s="647"/>
      <c r="G2580" s="647"/>
    </row>
    <row r="2581" spans="3:7">
      <c r="C2581" s="647"/>
      <c r="D2581" s="647"/>
      <c r="E2581" s="647"/>
      <c r="F2581" s="647"/>
      <c r="G2581" s="647"/>
    </row>
    <row r="2582" spans="3:7">
      <c r="C2582" s="647"/>
      <c r="D2582" s="647"/>
      <c r="E2582" s="647"/>
      <c r="F2582" s="647"/>
      <c r="G2582" s="647"/>
    </row>
    <row r="2583" spans="3:7">
      <c r="C2583" s="647"/>
      <c r="D2583" s="647"/>
      <c r="E2583" s="647"/>
      <c r="F2583" s="647"/>
      <c r="G2583" s="647"/>
    </row>
    <row r="2584" spans="3:7">
      <c r="C2584" s="647"/>
      <c r="D2584" s="647"/>
      <c r="E2584" s="647"/>
      <c r="F2584" s="647"/>
      <c r="G2584" s="647"/>
    </row>
    <row r="2585" spans="3:7">
      <c r="C2585" s="647"/>
      <c r="D2585" s="647"/>
      <c r="E2585" s="647"/>
      <c r="F2585" s="647"/>
      <c r="G2585" s="647"/>
    </row>
    <row r="2586" spans="3:7">
      <c r="C2586" s="647"/>
      <c r="D2586" s="647"/>
      <c r="E2586" s="647"/>
      <c r="F2586" s="647"/>
      <c r="G2586" s="647"/>
    </row>
    <row r="2587" spans="3:7">
      <c r="C2587" s="647"/>
      <c r="D2587" s="647"/>
      <c r="E2587" s="647"/>
      <c r="F2587" s="647"/>
      <c r="G2587" s="647"/>
    </row>
    <row r="2588" spans="3:7">
      <c r="C2588" s="647"/>
      <c r="D2588" s="647"/>
      <c r="E2588" s="647"/>
      <c r="F2588" s="647"/>
      <c r="G2588" s="647"/>
    </row>
    <row r="2589" spans="3:7">
      <c r="C2589" s="647"/>
      <c r="D2589" s="647"/>
      <c r="E2589" s="647"/>
      <c r="F2589" s="647"/>
      <c r="G2589" s="647"/>
    </row>
    <row r="2590" spans="3:7">
      <c r="C2590" s="647"/>
      <c r="D2590" s="647"/>
      <c r="E2590" s="647"/>
      <c r="F2590" s="647"/>
      <c r="G2590" s="647"/>
    </row>
    <row r="2591" spans="3:7">
      <c r="C2591" s="647"/>
      <c r="D2591" s="647"/>
      <c r="E2591" s="647"/>
      <c r="F2591" s="647"/>
      <c r="G2591" s="647"/>
    </row>
    <row r="2592" spans="3:7">
      <c r="C2592" s="647"/>
      <c r="D2592" s="647"/>
      <c r="E2592" s="647"/>
      <c r="F2592" s="647"/>
      <c r="G2592" s="647"/>
    </row>
    <row r="2593" spans="3:7">
      <c r="C2593" s="647"/>
      <c r="D2593" s="647"/>
      <c r="E2593" s="647"/>
      <c r="F2593" s="647"/>
      <c r="G2593" s="647"/>
    </row>
    <row r="2594" spans="3:7">
      <c r="C2594" s="647"/>
      <c r="D2594" s="647"/>
      <c r="E2594" s="647"/>
      <c r="F2594" s="647"/>
      <c r="G2594" s="647"/>
    </row>
    <row r="2595" spans="3:7">
      <c r="C2595" s="647"/>
      <c r="D2595" s="647"/>
      <c r="E2595" s="647"/>
      <c r="F2595" s="647"/>
      <c r="G2595" s="647"/>
    </row>
    <row r="2596" spans="3:7">
      <c r="C2596" s="647"/>
      <c r="D2596" s="647"/>
      <c r="E2596" s="647"/>
      <c r="F2596" s="647"/>
      <c r="G2596" s="647"/>
    </row>
    <row r="2597" spans="3:7">
      <c r="C2597" s="647"/>
      <c r="D2597" s="647"/>
      <c r="E2597" s="647"/>
      <c r="F2597" s="647"/>
      <c r="G2597" s="647"/>
    </row>
    <row r="2598" spans="3:7">
      <c r="C2598" s="647"/>
      <c r="D2598" s="647"/>
      <c r="E2598" s="647"/>
      <c r="F2598" s="647"/>
      <c r="G2598" s="647"/>
    </row>
    <row r="2599" spans="3:7">
      <c r="C2599" s="647"/>
      <c r="D2599" s="647"/>
      <c r="E2599" s="647"/>
      <c r="F2599" s="647"/>
      <c r="G2599" s="647"/>
    </row>
    <row r="2600" spans="3:7">
      <c r="C2600" s="647"/>
      <c r="D2600" s="647"/>
      <c r="E2600" s="647"/>
      <c r="F2600" s="647"/>
      <c r="G2600" s="647"/>
    </row>
    <row r="2601" spans="3:7">
      <c r="C2601" s="647"/>
      <c r="D2601" s="647"/>
      <c r="E2601" s="647"/>
      <c r="F2601" s="647"/>
      <c r="G2601" s="647"/>
    </row>
    <row r="2602" spans="3:7">
      <c r="C2602" s="647"/>
      <c r="D2602" s="647"/>
      <c r="E2602" s="647"/>
      <c r="F2602" s="647"/>
      <c r="G2602" s="647"/>
    </row>
    <row r="2603" spans="3:7">
      <c r="C2603" s="647"/>
      <c r="D2603" s="647"/>
      <c r="E2603" s="647"/>
      <c r="F2603" s="647"/>
      <c r="G2603" s="647"/>
    </row>
    <row r="2604" spans="3:7">
      <c r="C2604" s="647"/>
      <c r="D2604" s="647"/>
      <c r="E2604" s="647"/>
      <c r="F2604" s="647"/>
      <c r="G2604" s="647"/>
    </row>
    <row r="2605" spans="3:7">
      <c r="C2605" s="647"/>
      <c r="D2605" s="647"/>
      <c r="E2605" s="647"/>
      <c r="F2605" s="647"/>
      <c r="G2605" s="647"/>
    </row>
    <row r="2606" spans="3:7">
      <c r="C2606" s="647"/>
      <c r="D2606" s="647"/>
      <c r="E2606" s="647"/>
      <c r="F2606" s="647"/>
      <c r="G2606" s="647"/>
    </row>
    <row r="2607" spans="3:7">
      <c r="C2607" s="647"/>
      <c r="D2607" s="647"/>
      <c r="E2607" s="647"/>
      <c r="F2607" s="647"/>
      <c r="G2607" s="647"/>
    </row>
    <row r="2608" spans="3:7">
      <c r="C2608" s="647"/>
      <c r="D2608" s="647"/>
      <c r="E2608" s="647"/>
      <c r="F2608" s="647"/>
      <c r="G2608" s="647"/>
    </row>
    <row r="2609" spans="3:7">
      <c r="C2609" s="647"/>
      <c r="D2609" s="647"/>
      <c r="E2609" s="647"/>
      <c r="F2609" s="647"/>
      <c r="G2609" s="647"/>
    </row>
    <row r="2610" spans="3:7">
      <c r="C2610" s="647"/>
      <c r="D2610" s="647"/>
      <c r="E2610" s="647"/>
      <c r="F2610" s="647"/>
      <c r="G2610" s="647"/>
    </row>
    <row r="2611" spans="3:7">
      <c r="C2611" s="647"/>
      <c r="D2611" s="647"/>
      <c r="E2611" s="647"/>
      <c r="F2611" s="647"/>
      <c r="G2611" s="647"/>
    </row>
    <row r="2612" spans="3:7">
      <c r="C2612" s="647"/>
      <c r="D2612" s="647"/>
      <c r="E2612" s="647"/>
      <c r="F2612" s="647"/>
      <c r="G2612" s="647"/>
    </row>
    <row r="2613" spans="3:7">
      <c r="C2613" s="647"/>
      <c r="D2613" s="647"/>
      <c r="E2613" s="647"/>
      <c r="F2613" s="647"/>
      <c r="G2613" s="647"/>
    </row>
    <row r="2614" spans="3:7">
      <c r="C2614" s="647"/>
      <c r="D2614" s="647"/>
      <c r="E2614" s="647"/>
      <c r="F2614" s="647"/>
      <c r="G2614" s="647"/>
    </row>
    <row r="2615" spans="3:7">
      <c r="C2615" s="647"/>
      <c r="D2615" s="647"/>
      <c r="E2615" s="647"/>
      <c r="F2615" s="647"/>
      <c r="G2615" s="647"/>
    </row>
    <row r="2616" spans="3:7">
      <c r="C2616" s="647"/>
      <c r="D2616" s="647"/>
      <c r="E2616" s="647"/>
      <c r="F2616" s="647"/>
      <c r="G2616" s="647"/>
    </row>
    <row r="2617" spans="3:7">
      <c r="C2617" s="647"/>
      <c r="D2617" s="647"/>
      <c r="E2617" s="647"/>
      <c r="F2617" s="647"/>
      <c r="G2617" s="647"/>
    </row>
    <row r="2618" spans="3:7">
      <c r="C2618" s="647"/>
      <c r="D2618" s="647"/>
      <c r="E2618" s="647"/>
      <c r="F2618" s="647"/>
      <c r="G2618" s="647"/>
    </row>
    <row r="2619" spans="3:7">
      <c r="C2619" s="647"/>
      <c r="D2619" s="647"/>
      <c r="E2619" s="647"/>
      <c r="F2619" s="647"/>
      <c r="G2619" s="647"/>
    </row>
    <row r="2620" spans="3:7">
      <c r="C2620" s="647"/>
      <c r="D2620" s="647"/>
      <c r="E2620" s="647"/>
      <c r="F2620" s="647"/>
      <c r="G2620" s="647"/>
    </row>
    <row r="2621" spans="3:7">
      <c r="C2621" s="647"/>
      <c r="D2621" s="647"/>
      <c r="E2621" s="647"/>
      <c r="F2621" s="647"/>
      <c r="G2621" s="647"/>
    </row>
    <row r="2622" spans="3:7">
      <c r="C2622" s="647"/>
      <c r="D2622" s="647"/>
      <c r="E2622" s="647"/>
      <c r="F2622" s="647"/>
      <c r="G2622" s="647"/>
    </row>
    <row r="2623" spans="3:7">
      <c r="C2623" s="647"/>
      <c r="D2623" s="647"/>
      <c r="E2623" s="647"/>
      <c r="F2623" s="647"/>
      <c r="G2623" s="647"/>
    </row>
    <row r="2624" spans="3:7">
      <c r="C2624" s="647"/>
      <c r="D2624" s="647"/>
      <c r="E2624" s="647"/>
      <c r="F2624" s="647"/>
      <c r="G2624" s="647"/>
    </row>
    <row r="2625" spans="3:7">
      <c r="C2625" s="647"/>
      <c r="D2625" s="647"/>
      <c r="E2625" s="647"/>
      <c r="F2625" s="647"/>
      <c r="G2625" s="647"/>
    </row>
    <row r="2626" spans="3:7">
      <c r="C2626" s="647"/>
      <c r="D2626" s="647"/>
      <c r="E2626" s="647"/>
      <c r="F2626" s="647"/>
      <c r="G2626" s="647"/>
    </row>
    <row r="2627" spans="3:7">
      <c r="C2627" s="647"/>
      <c r="D2627" s="647"/>
      <c r="E2627" s="647"/>
      <c r="F2627" s="647"/>
      <c r="G2627" s="647"/>
    </row>
    <row r="2628" spans="3:7">
      <c r="C2628" s="647"/>
      <c r="D2628" s="647"/>
      <c r="E2628" s="647"/>
      <c r="F2628" s="647"/>
      <c r="G2628" s="647"/>
    </row>
    <row r="2629" spans="3:7">
      <c r="C2629" s="647"/>
      <c r="D2629" s="647"/>
      <c r="E2629" s="647"/>
      <c r="F2629" s="647"/>
      <c r="G2629" s="647"/>
    </row>
    <row r="2630" spans="3:7">
      <c r="C2630" s="647"/>
      <c r="D2630" s="647"/>
      <c r="E2630" s="647"/>
      <c r="F2630" s="647"/>
      <c r="G2630" s="647"/>
    </row>
    <row r="2631" spans="3:7">
      <c r="C2631" s="647"/>
      <c r="D2631" s="647"/>
      <c r="E2631" s="647"/>
      <c r="F2631" s="647"/>
      <c r="G2631" s="647"/>
    </row>
    <row r="2632" spans="3:7">
      <c r="C2632" s="647"/>
      <c r="D2632" s="647"/>
      <c r="E2632" s="647"/>
      <c r="F2632" s="647"/>
      <c r="G2632" s="647"/>
    </row>
    <row r="2633" spans="3:7">
      <c r="C2633" s="647"/>
      <c r="D2633" s="647"/>
      <c r="E2633" s="647"/>
      <c r="F2633" s="647"/>
      <c r="G2633" s="647"/>
    </row>
    <row r="2634" spans="3:7">
      <c r="C2634" s="647"/>
      <c r="D2634" s="647"/>
      <c r="E2634" s="647"/>
      <c r="F2634" s="647"/>
      <c r="G2634" s="647"/>
    </row>
    <row r="2635" spans="3:7">
      <c r="C2635" s="647"/>
      <c r="D2635" s="647"/>
      <c r="E2635" s="647"/>
      <c r="F2635" s="647"/>
      <c r="G2635" s="647"/>
    </row>
    <row r="2636" spans="3:7">
      <c r="C2636" s="647"/>
      <c r="D2636" s="647"/>
      <c r="E2636" s="647"/>
      <c r="F2636" s="647"/>
      <c r="G2636" s="647"/>
    </row>
    <row r="2637" spans="3:7">
      <c r="C2637" s="647"/>
      <c r="D2637" s="647"/>
      <c r="E2637" s="647"/>
      <c r="F2637" s="647"/>
      <c r="G2637" s="647"/>
    </row>
    <row r="2638" spans="3:7">
      <c r="C2638" s="647"/>
      <c r="D2638" s="647"/>
      <c r="E2638" s="647"/>
      <c r="F2638" s="647"/>
      <c r="G2638" s="647"/>
    </row>
    <row r="2639" spans="3:7">
      <c r="C2639" s="647"/>
      <c r="D2639" s="647"/>
      <c r="E2639" s="647"/>
      <c r="F2639" s="647"/>
      <c r="G2639" s="647"/>
    </row>
    <row r="2640" spans="3:7">
      <c r="C2640" s="647"/>
      <c r="D2640" s="647"/>
      <c r="E2640" s="647"/>
      <c r="F2640" s="647"/>
      <c r="G2640" s="647"/>
    </row>
    <row r="2641" spans="3:7">
      <c r="C2641" s="647"/>
      <c r="D2641" s="647"/>
      <c r="E2641" s="647"/>
      <c r="F2641" s="647"/>
      <c r="G2641" s="647"/>
    </row>
    <row r="2642" spans="3:7">
      <c r="C2642" s="647"/>
      <c r="D2642" s="647"/>
      <c r="E2642" s="647"/>
      <c r="F2642" s="647"/>
      <c r="G2642" s="647"/>
    </row>
    <row r="2643" spans="3:7">
      <c r="C2643" s="647"/>
      <c r="D2643" s="647"/>
      <c r="E2643" s="647"/>
      <c r="F2643" s="647"/>
      <c r="G2643" s="647"/>
    </row>
    <row r="2644" spans="3:7">
      <c r="C2644" s="647"/>
      <c r="D2644" s="647"/>
      <c r="E2644" s="647"/>
      <c r="F2644" s="647"/>
      <c r="G2644" s="647"/>
    </row>
    <row r="2645" spans="3:7">
      <c r="C2645" s="647"/>
      <c r="D2645" s="647"/>
      <c r="E2645" s="647"/>
      <c r="F2645" s="647"/>
      <c r="G2645" s="647"/>
    </row>
    <row r="2646" spans="3:7">
      <c r="C2646" s="647"/>
      <c r="D2646" s="647"/>
      <c r="E2646" s="647"/>
      <c r="F2646" s="647"/>
      <c r="G2646" s="647"/>
    </row>
    <row r="2647" spans="3:7">
      <c r="C2647" s="647"/>
      <c r="D2647" s="647"/>
      <c r="E2647" s="647"/>
      <c r="F2647" s="647"/>
      <c r="G2647" s="647"/>
    </row>
    <row r="2648" spans="3:7">
      <c r="C2648" s="647"/>
      <c r="D2648" s="647"/>
      <c r="E2648" s="647"/>
      <c r="F2648" s="647"/>
      <c r="G2648" s="647"/>
    </row>
    <row r="2649" spans="3:7">
      <c r="C2649" s="647"/>
      <c r="D2649" s="647"/>
      <c r="E2649" s="647"/>
      <c r="F2649" s="647"/>
      <c r="G2649" s="647"/>
    </row>
    <row r="2650" spans="3:7">
      <c r="C2650" s="647"/>
      <c r="D2650" s="647"/>
      <c r="E2650" s="647"/>
      <c r="F2650" s="647"/>
      <c r="G2650" s="647"/>
    </row>
    <row r="2651" spans="3:7">
      <c r="C2651" s="647"/>
      <c r="D2651" s="647"/>
      <c r="E2651" s="647"/>
      <c r="F2651" s="647"/>
      <c r="G2651" s="647"/>
    </row>
    <row r="2652" spans="3:7">
      <c r="C2652" s="647"/>
      <c r="D2652" s="647"/>
      <c r="E2652" s="647"/>
      <c r="F2652" s="647"/>
      <c r="G2652" s="647"/>
    </row>
    <row r="2653" spans="3:7">
      <c r="C2653" s="647"/>
      <c r="D2653" s="647"/>
      <c r="E2653" s="647"/>
      <c r="F2653" s="647"/>
      <c r="G2653" s="647"/>
    </row>
    <row r="2654" spans="3:7">
      <c r="C2654" s="647"/>
      <c r="D2654" s="647"/>
      <c r="E2654" s="647"/>
      <c r="F2654" s="647"/>
      <c r="G2654" s="647"/>
    </row>
    <row r="2655" spans="3:7">
      <c r="C2655" s="647"/>
      <c r="D2655" s="647"/>
      <c r="E2655" s="647"/>
      <c r="F2655" s="647"/>
      <c r="G2655" s="647"/>
    </row>
    <row r="2656" spans="3:7">
      <c r="C2656" s="647"/>
      <c r="D2656" s="647"/>
      <c r="E2656" s="647"/>
      <c r="F2656" s="647"/>
      <c r="G2656" s="647"/>
    </row>
    <row r="2657" spans="3:7">
      <c r="C2657" s="647"/>
      <c r="D2657" s="647"/>
      <c r="E2657" s="647"/>
      <c r="F2657" s="647"/>
      <c r="G2657" s="647"/>
    </row>
    <row r="2658" spans="3:7">
      <c r="C2658" s="647"/>
      <c r="D2658" s="647"/>
      <c r="E2658" s="647"/>
      <c r="F2658" s="647"/>
      <c r="G2658" s="647"/>
    </row>
    <row r="2659" spans="3:7">
      <c r="C2659" s="647"/>
      <c r="D2659" s="647"/>
      <c r="E2659" s="647"/>
      <c r="F2659" s="647"/>
      <c r="G2659" s="647"/>
    </row>
    <row r="2660" spans="3:7">
      <c r="C2660" s="647"/>
      <c r="D2660" s="647"/>
      <c r="E2660" s="647"/>
      <c r="F2660" s="647"/>
      <c r="G2660" s="647"/>
    </row>
    <row r="2661" spans="3:7">
      <c r="C2661" s="647"/>
      <c r="D2661" s="647"/>
      <c r="E2661" s="647"/>
      <c r="F2661" s="647"/>
      <c r="G2661" s="647"/>
    </row>
    <row r="2662" spans="3:7">
      <c r="C2662" s="647"/>
      <c r="D2662" s="647"/>
      <c r="E2662" s="647"/>
      <c r="F2662" s="647"/>
      <c r="G2662" s="647"/>
    </row>
    <row r="2663" spans="3:7">
      <c r="C2663" s="647"/>
      <c r="D2663" s="647"/>
      <c r="E2663" s="647"/>
      <c r="F2663" s="647"/>
      <c r="G2663" s="647"/>
    </row>
    <row r="2664" spans="3:7">
      <c r="C2664" s="647"/>
      <c r="D2664" s="647"/>
      <c r="E2664" s="647"/>
      <c r="F2664" s="647"/>
      <c r="G2664" s="647"/>
    </row>
    <row r="2665" spans="3:7">
      <c r="C2665" s="647"/>
      <c r="D2665" s="647"/>
      <c r="E2665" s="647"/>
      <c r="F2665" s="647"/>
      <c r="G2665" s="647"/>
    </row>
    <row r="2666" spans="3:7">
      <c r="C2666" s="647"/>
      <c r="D2666" s="647"/>
      <c r="E2666" s="647"/>
      <c r="F2666" s="647"/>
      <c r="G2666" s="647"/>
    </row>
    <row r="2667" spans="3:7">
      <c r="C2667" s="647"/>
      <c r="D2667" s="647"/>
      <c r="E2667" s="647"/>
      <c r="F2667" s="647"/>
      <c r="G2667" s="647"/>
    </row>
    <row r="2668" spans="3:7">
      <c r="C2668" s="647"/>
      <c r="D2668" s="647"/>
      <c r="E2668" s="647"/>
      <c r="F2668" s="647"/>
      <c r="G2668" s="647"/>
    </row>
    <row r="2669" spans="3:7">
      <c r="C2669" s="647"/>
      <c r="D2669" s="647"/>
      <c r="E2669" s="647"/>
      <c r="F2669" s="647"/>
      <c r="G2669" s="647"/>
    </row>
    <row r="2670" spans="3:7">
      <c r="C2670" s="647"/>
      <c r="D2670" s="647"/>
      <c r="E2670" s="647"/>
      <c r="F2670" s="647"/>
      <c r="G2670" s="647"/>
    </row>
    <row r="2671" spans="3:7">
      <c r="C2671" s="647"/>
      <c r="D2671" s="647"/>
      <c r="E2671" s="647"/>
      <c r="F2671" s="647"/>
      <c r="G2671" s="647"/>
    </row>
    <row r="2672" spans="3:7">
      <c r="C2672" s="647"/>
      <c r="D2672" s="647"/>
      <c r="E2672" s="647"/>
      <c r="F2672" s="647"/>
      <c r="G2672" s="647"/>
    </row>
    <row r="2673" spans="3:7">
      <c r="C2673" s="647"/>
      <c r="D2673" s="647"/>
      <c r="E2673" s="647"/>
      <c r="F2673" s="647"/>
      <c r="G2673" s="647"/>
    </row>
    <row r="2674" spans="3:7">
      <c r="C2674" s="647"/>
      <c r="D2674" s="647"/>
      <c r="E2674" s="647"/>
      <c r="F2674" s="647"/>
      <c r="G2674" s="647"/>
    </row>
    <row r="2675" spans="3:7">
      <c r="C2675" s="647"/>
      <c r="D2675" s="647"/>
      <c r="E2675" s="647"/>
      <c r="F2675" s="647"/>
      <c r="G2675" s="647"/>
    </row>
    <row r="2676" spans="3:7">
      <c r="C2676" s="647"/>
      <c r="D2676" s="647"/>
      <c r="E2676" s="647"/>
      <c r="F2676" s="647"/>
      <c r="G2676" s="647"/>
    </row>
    <row r="2677" spans="3:7">
      <c r="C2677" s="647"/>
      <c r="D2677" s="647"/>
      <c r="E2677" s="647"/>
      <c r="F2677" s="647"/>
      <c r="G2677" s="647"/>
    </row>
    <row r="2678" spans="3:7">
      <c r="C2678" s="647"/>
      <c r="D2678" s="647"/>
      <c r="E2678" s="647"/>
      <c r="F2678" s="647"/>
      <c r="G2678" s="647"/>
    </row>
    <row r="2679" spans="3:7">
      <c r="C2679" s="647"/>
      <c r="D2679" s="647"/>
      <c r="E2679" s="647"/>
      <c r="F2679" s="647"/>
      <c r="G2679" s="647"/>
    </row>
    <row r="2680" spans="3:7">
      <c r="C2680" s="647"/>
      <c r="D2680" s="647"/>
      <c r="E2680" s="647"/>
      <c r="F2680" s="647"/>
      <c r="G2680" s="647"/>
    </row>
    <row r="2681" spans="3:7">
      <c r="C2681" s="647"/>
      <c r="D2681" s="647"/>
      <c r="E2681" s="647"/>
      <c r="F2681" s="647"/>
      <c r="G2681" s="647"/>
    </row>
    <row r="2682" spans="3:7">
      <c r="C2682" s="647"/>
      <c r="D2682" s="647"/>
      <c r="E2682" s="647"/>
      <c r="F2682" s="647"/>
      <c r="G2682" s="647"/>
    </row>
    <row r="2683" spans="3:7">
      <c r="C2683" s="647"/>
      <c r="D2683" s="647"/>
      <c r="E2683" s="647"/>
      <c r="F2683" s="647"/>
      <c r="G2683" s="647"/>
    </row>
    <row r="2684" spans="3:7">
      <c r="C2684" s="647"/>
      <c r="D2684" s="647"/>
      <c r="E2684" s="647"/>
      <c r="F2684" s="647"/>
      <c r="G2684" s="647"/>
    </row>
    <row r="2685" spans="3:7">
      <c r="C2685" s="647"/>
      <c r="D2685" s="647"/>
      <c r="E2685" s="647"/>
      <c r="F2685" s="647"/>
      <c r="G2685" s="647"/>
    </row>
    <row r="2686" spans="3:7">
      <c r="C2686" s="647"/>
      <c r="D2686" s="647"/>
      <c r="E2686" s="647"/>
      <c r="F2686" s="647"/>
      <c r="G2686" s="647"/>
    </row>
    <row r="2687" spans="3:7">
      <c r="C2687" s="647"/>
      <c r="D2687" s="647"/>
      <c r="E2687" s="647"/>
      <c r="F2687" s="647"/>
      <c r="G2687" s="647"/>
    </row>
    <row r="2688" spans="3:7">
      <c r="C2688" s="647"/>
      <c r="D2688" s="647"/>
      <c r="E2688" s="647"/>
      <c r="F2688" s="647"/>
      <c r="G2688" s="647"/>
    </row>
    <row r="2689" spans="3:7">
      <c r="C2689" s="647"/>
      <c r="D2689" s="647"/>
      <c r="E2689" s="647"/>
      <c r="F2689" s="647"/>
      <c r="G2689" s="647"/>
    </row>
    <row r="2690" spans="3:7">
      <c r="C2690" s="647"/>
      <c r="D2690" s="647"/>
      <c r="E2690" s="647"/>
      <c r="F2690" s="647"/>
      <c r="G2690" s="647"/>
    </row>
    <row r="2691" spans="3:7">
      <c r="C2691" s="647"/>
      <c r="D2691" s="647"/>
      <c r="E2691" s="647"/>
      <c r="F2691" s="647"/>
      <c r="G2691" s="647"/>
    </row>
    <row r="2692" spans="3:7">
      <c r="C2692" s="647"/>
      <c r="D2692" s="647"/>
      <c r="E2692" s="647"/>
      <c r="F2692" s="647"/>
      <c r="G2692" s="647"/>
    </row>
    <row r="2693" spans="3:7">
      <c r="C2693" s="647"/>
      <c r="D2693" s="647"/>
      <c r="E2693" s="647"/>
      <c r="F2693" s="647"/>
      <c r="G2693" s="647"/>
    </row>
    <row r="2694" spans="3:7">
      <c r="C2694" s="647"/>
      <c r="D2694" s="647"/>
      <c r="E2694" s="647"/>
      <c r="F2694" s="647"/>
      <c r="G2694" s="647"/>
    </row>
    <row r="2695" spans="3:7">
      <c r="C2695" s="647"/>
      <c r="D2695" s="647"/>
      <c r="E2695" s="647"/>
      <c r="F2695" s="647"/>
      <c r="G2695" s="647"/>
    </row>
    <row r="2696" spans="3:7">
      <c r="C2696" s="647"/>
      <c r="D2696" s="647"/>
      <c r="E2696" s="647"/>
      <c r="F2696" s="647"/>
      <c r="G2696" s="647"/>
    </row>
    <row r="2697" spans="3:7">
      <c r="C2697" s="647"/>
      <c r="D2697" s="647"/>
      <c r="E2697" s="647"/>
      <c r="F2697" s="647"/>
      <c r="G2697" s="647"/>
    </row>
    <row r="2698" spans="3:7">
      <c r="C2698" s="647"/>
      <c r="D2698" s="647"/>
      <c r="E2698" s="647"/>
      <c r="F2698" s="647"/>
      <c r="G2698" s="647"/>
    </row>
    <row r="2699" spans="3:7">
      <c r="C2699" s="647"/>
      <c r="D2699" s="647"/>
      <c r="E2699" s="647"/>
      <c r="F2699" s="647"/>
      <c r="G2699" s="647"/>
    </row>
    <row r="2700" spans="3:7">
      <c r="C2700" s="647"/>
      <c r="D2700" s="647"/>
      <c r="E2700" s="647"/>
      <c r="F2700" s="647"/>
      <c r="G2700" s="647"/>
    </row>
    <row r="2701" spans="3:7">
      <c r="C2701" s="647"/>
      <c r="D2701" s="647"/>
      <c r="E2701" s="647"/>
      <c r="F2701" s="647"/>
      <c r="G2701" s="647"/>
    </row>
    <row r="2702" spans="3:7">
      <c r="C2702" s="647"/>
      <c r="D2702" s="647"/>
      <c r="E2702" s="647"/>
      <c r="F2702" s="647"/>
      <c r="G2702" s="647"/>
    </row>
    <row r="2703" spans="3:7">
      <c r="C2703" s="647"/>
      <c r="D2703" s="647"/>
      <c r="E2703" s="647"/>
      <c r="F2703" s="647"/>
      <c r="G2703" s="647"/>
    </row>
    <row r="2704" spans="3:7">
      <c r="C2704" s="647"/>
      <c r="D2704" s="647"/>
      <c r="E2704" s="647"/>
      <c r="F2704" s="647"/>
      <c r="G2704" s="647"/>
    </row>
    <row r="2705" spans="3:7">
      <c r="C2705" s="647"/>
      <c r="D2705" s="647"/>
      <c r="E2705" s="647"/>
      <c r="F2705" s="647"/>
      <c r="G2705" s="647"/>
    </row>
    <row r="2706" spans="3:7">
      <c r="C2706" s="647"/>
      <c r="D2706" s="647"/>
      <c r="E2706" s="647"/>
      <c r="F2706" s="647"/>
      <c r="G2706" s="647"/>
    </row>
    <row r="2707" spans="3:7">
      <c r="C2707" s="647"/>
      <c r="D2707" s="647"/>
      <c r="E2707" s="647"/>
      <c r="F2707" s="647"/>
      <c r="G2707" s="647"/>
    </row>
    <row r="2708" spans="3:7">
      <c r="C2708" s="647"/>
      <c r="D2708" s="647"/>
      <c r="E2708" s="647"/>
      <c r="F2708" s="647"/>
      <c r="G2708" s="647"/>
    </row>
    <row r="2709" spans="3:7">
      <c r="C2709" s="647"/>
      <c r="D2709" s="647"/>
      <c r="E2709" s="647"/>
      <c r="F2709" s="647"/>
      <c r="G2709" s="647"/>
    </row>
    <row r="2710" spans="3:7">
      <c r="C2710" s="647"/>
      <c r="D2710" s="647"/>
      <c r="E2710" s="647"/>
      <c r="F2710" s="647"/>
      <c r="G2710" s="647"/>
    </row>
    <row r="2711" spans="3:7">
      <c r="C2711" s="647"/>
      <c r="D2711" s="647"/>
      <c r="E2711" s="647"/>
      <c r="F2711" s="647"/>
      <c r="G2711" s="647"/>
    </row>
    <row r="2712" spans="3:7">
      <c r="C2712" s="647"/>
      <c r="D2712" s="647"/>
      <c r="E2712" s="647"/>
      <c r="F2712" s="647"/>
      <c r="G2712" s="647"/>
    </row>
    <row r="2713" spans="3:7">
      <c r="C2713" s="647"/>
      <c r="D2713" s="647"/>
      <c r="E2713" s="647"/>
      <c r="F2713" s="647"/>
      <c r="G2713" s="647"/>
    </row>
    <row r="2714" spans="3:7">
      <c r="C2714" s="647"/>
      <c r="D2714" s="647"/>
      <c r="E2714" s="647"/>
      <c r="F2714" s="647"/>
      <c r="G2714" s="647"/>
    </row>
    <row r="2715" spans="3:7">
      <c r="C2715" s="647"/>
      <c r="D2715" s="647"/>
      <c r="E2715" s="647"/>
      <c r="F2715" s="647"/>
      <c r="G2715" s="647"/>
    </row>
    <row r="2716" spans="3:7">
      <c r="C2716" s="647"/>
      <c r="D2716" s="647"/>
      <c r="E2716" s="647"/>
      <c r="F2716" s="647"/>
      <c r="G2716" s="647"/>
    </row>
    <row r="2717" spans="3:7">
      <c r="C2717" s="647"/>
      <c r="D2717" s="647"/>
      <c r="E2717" s="647"/>
      <c r="F2717" s="647"/>
      <c r="G2717" s="647"/>
    </row>
    <row r="2718" spans="3:7">
      <c r="C2718" s="647"/>
      <c r="D2718" s="647"/>
      <c r="E2718" s="647"/>
      <c r="F2718" s="647"/>
      <c r="G2718" s="647"/>
    </row>
    <row r="2719" spans="3:7">
      <c r="C2719" s="647"/>
      <c r="D2719" s="647"/>
      <c r="E2719" s="647"/>
      <c r="F2719" s="647"/>
      <c r="G2719" s="647"/>
    </row>
    <row r="2720" spans="3:7">
      <c r="C2720" s="647"/>
      <c r="D2720" s="647"/>
      <c r="E2720" s="647"/>
      <c r="F2720" s="647"/>
      <c r="G2720" s="647"/>
    </row>
    <row r="2721" spans="3:7">
      <c r="C2721" s="647"/>
      <c r="D2721" s="647"/>
      <c r="E2721" s="647"/>
      <c r="F2721" s="647"/>
      <c r="G2721" s="647"/>
    </row>
    <row r="2722" spans="3:7">
      <c r="C2722" s="647"/>
      <c r="D2722" s="647"/>
      <c r="E2722" s="647"/>
      <c r="F2722" s="647"/>
      <c r="G2722" s="647"/>
    </row>
    <row r="2723" spans="3:7">
      <c r="C2723" s="647"/>
      <c r="D2723" s="647"/>
      <c r="E2723" s="647"/>
      <c r="F2723" s="647"/>
      <c r="G2723" s="647"/>
    </row>
    <row r="2724" spans="3:7">
      <c r="C2724" s="647"/>
      <c r="D2724" s="647"/>
      <c r="E2724" s="647"/>
      <c r="F2724" s="647"/>
      <c r="G2724" s="647"/>
    </row>
    <row r="2725" spans="3:7">
      <c r="C2725" s="647"/>
      <c r="D2725" s="647"/>
      <c r="E2725" s="647"/>
      <c r="F2725" s="647"/>
      <c r="G2725" s="647"/>
    </row>
    <row r="2726" spans="3:7">
      <c r="C2726" s="647"/>
      <c r="D2726" s="647"/>
      <c r="E2726" s="647"/>
      <c r="F2726" s="647"/>
      <c r="G2726" s="647"/>
    </row>
    <row r="2727" spans="3:7">
      <c r="C2727" s="647"/>
      <c r="D2727" s="647"/>
      <c r="E2727" s="647"/>
      <c r="F2727" s="647"/>
      <c r="G2727" s="647"/>
    </row>
    <row r="2728" spans="3:7">
      <c r="C2728" s="647"/>
      <c r="D2728" s="647"/>
      <c r="E2728" s="647"/>
      <c r="F2728" s="647"/>
      <c r="G2728" s="647"/>
    </row>
    <row r="2729" spans="3:7">
      <c r="C2729" s="647"/>
      <c r="D2729" s="647"/>
      <c r="E2729" s="647"/>
      <c r="F2729" s="647"/>
      <c r="G2729" s="647"/>
    </row>
    <row r="2730" spans="3:7">
      <c r="C2730" s="647"/>
      <c r="D2730" s="647"/>
      <c r="E2730" s="647"/>
      <c r="F2730" s="647"/>
      <c r="G2730" s="647"/>
    </row>
    <row r="2731" spans="3:7">
      <c r="C2731" s="647"/>
      <c r="D2731" s="647"/>
      <c r="E2731" s="647"/>
      <c r="F2731" s="647"/>
      <c r="G2731" s="647"/>
    </row>
    <row r="2732" spans="3:7">
      <c r="C2732" s="647"/>
      <c r="D2732" s="647"/>
      <c r="E2732" s="647"/>
      <c r="F2732" s="647"/>
      <c r="G2732" s="647"/>
    </row>
    <row r="2733" spans="3:7">
      <c r="C2733" s="647"/>
      <c r="D2733" s="647"/>
      <c r="E2733" s="647"/>
      <c r="F2733" s="647"/>
      <c r="G2733" s="647"/>
    </row>
    <row r="2734" spans="3:7">
      <c r="C2734" s="647"/>
      <c r="D2734" s="647"/>
      <c r="E2734" s="647"/>
      <c r="F2734" s="647"/>
      <c r="G2734" s="647"/>
    </row>
    <row r="2735" spans="3:7">
      <c r="C2735" s="647"/>
      <c r="D2735" s="647"/>
      <c r="E2735" s="647"/>
      <c r="F2735" s="647"/>
      <c r="G2735" s="647"/>
    </row>
    <row r="2736" spans="3:7">
      <c r="C2736" s="647"/>
      <c r="D2736" s="647"/>
      <c r="E2736" s="647"/>
      <c r="F2736" s="647"/>
      <c r="G2736" s="647"/>
    </row>
    <row r="2737" spans="3:7">
      <c r="C2737" s="647"/>
      <c r="D2737" s="647"/>
      <c r="E2737" s="647"/>
      <c r="F2737" s="647"/>
      <c r="G2737" s="647"/>
    </row>
    <row r="2738" spans="3:7">
      <c r="C2738" s="647"/>
      <c r="D2738" s="647"/>
      <c r="E2738" s="647"/>
      <c r="F2738" s="647"/>
      <c r="G2738" s="647"/>
    </row>
    <row r="2739" spans="3:7">
      <c r="C2739" s="647"/>
      <c r="D2739" s="647"/>
      <c r="E2739" s="647"/>
      <c r="F2739" s="647"/>
      <c r="G2739" s="647"/>
    </row>
    <row r="2740" spans="3:7">
      <c r="C2740" s="647"/>
      <c r="D2740" s="647"/>
      <c r="E2740" s="647"/>
      <c r="F2740" s="647"/>
      <c r="G2740" s="647"/>
    </row>
    <row r="2741" spans="3:7">
      <c r="C2741" s="647"/>
      <c r="D2741" s="647"/>
      <c r="E2741" s="647"/>
      <c r="F2741" s="647"/>
      <c r="G2741" s="647"/>
    </row>
    <row r="2742" spans="3:7">
      <c r="C2742" s="647"/>
      <c r="D2742" s="647"/>
      <c r="E2742" s="647"/>
      <c r="F2742" s="647"/>
      <c r="G2742" s="647"/>
    </row>
    <row r="2743" spans="3:7">
      <c r="C2743" s="647"/>
      <c r="D2743" s="647"/>
      <c r="E2743" s="647"/>
      <c r="F2743" s="647"/>
      <c r="G2743" s="647"/>
    </row>
    <row r="2744" spans="3:7">
      <c r="C2744" s="647"/>
      <c r="D2744" s="647"/>
      <c r="E2744" s="647"/>
      <c r="F2744" s="647"/>
      <c r="G2744" s="647"/>
    </row>
    <row r="2745" spans="3:7">
      <c r="C2745" s="647"/>
      <c r="D2745" s="647"/>
      <c r="E2745" s="647"/>
      <c r="F2745" s="647"/>
      <c r="G2745" s="647"/>
    </row>
    <row r="2746" spans="3:7">
      <c r="C2746" s="647"/>
      <c r="D2746" s="647"/>
      <c r="E2746" s="647"/>
      <c r="F2746" s="647"/>
      <c r="G2746" s="647"/>
    </row>
    <row r="2747" spans="3:7">
      <c r="C2747" s="647"/>
      <c r="D2747" s="647"/>
      <c r="E2747" s="647"/>
      <c r="F2747" s="647"/>
      <c r="G2747" s="647"/>
    </row>
    <row r="2748" spans="3:7">
      <c r="C2748" s="647"/>
      <c r="D2748" s="647"/>
      <c r="E2748" s="647"/>
      <c r="F2748" s="647"/>
      <c r="G2748" s="647"/>
    </row>
    <row r="2749" spans="3:7">
      <c r="C2749" s="647"/>
      <c r="D2749" s="647"/>
      <c r="E2749" s="647"/>
      <c r="F2749" s="647"/>
      <c r="G2749" s="647"/>
    </row>
    <row r="2750" spans="3:7">
      <c r="C2750" s="647"/>
      <c r="D2750" s="647"/>
      <c r="E2750" s="647"/>
      <c r="F2750" s="647"/>
      <c r="G2750" s="647"/>
    </row>
    <row r="2751" spans="3:7">
      <c r="C2751" s="647"/>
      <c r="D2751" s="647"/>
      <c r="E2751" s="647"/>
      <c r="F2751" s="647"/>
      <c r="G2751" s="647"/>
    </row>
    <row r="2752" spans="3:7">
      <c r="C2752" s="647"/>
      <c r="D2752" s="647"/>
      <c r="E2752" s="647"/>
      <c r="F2752" s="647"/>
      <c r="G2752" s="647"/>
    </row>
    <row r="2753" spans="3:7">
      <c r="C2753" s="647"/>
      <c r="D2753" s="647"/>
      <c r="E2753" s="647"/>
      <c r="F2753" s="647"/>
      <c r="G2753" s="647"/>
    </row>
    <row r="2754" spans="3:7">
      <c r="C2754" s="647"/>
      <c r="D2754" s="647"/>
      <c r="E2754" s="647"/>
      <c r="F2754" s="647"/>
      <c r="G2754" s="647"/>
    </row>
    <row r="2755" spans="3:7">
      <c r="C2755" s="647"/>
      <c r="D2755" s="647"/>
      <c r="E2755" s="647"/>
      <c r="F2755" s="647"/>
      <c r="G2755" s="647"/>
    </row>
    <row r="2756" spans="3:7">
      <c r="C2756" s="647"/>
      <c r="D2756" s="647"/>
      <c r="E2756" s="647"/>
      <c r="F2756" s="647"/>
      <c r="G2756" s="647"/>
    </row>
    <row r="2757" spans="3:7">
      <c r="C2757" s="647"/>
      <c r="D2757" s="647"/>
      <c r="E2757" s="647"/>
      <c r="F2757" s="647"/>
      <c r="G2757" s="647"/>
    </row>
    <row r="2758" spans="3:7">
      <c r="C2758" s="647"/>
      <c r="D2758" s="647"/>
      <c r="E2758" s="647"/>
      <c r="F2758" s="647"/>
      <c r="G2758" s="647"/>
    </row>
    <row r="2759" spans="3:7">
      <c r="C2759" s="647"/>
      <c r="D2759" s="647"/>
      <c r="E2759" s="647"/>
      <c r="F2759" s="647"/>
      <c r="G2759" s="647"/>
    </row>
    <row r="2760" spans="3:7">
      <c r="C2760" s="647"/>
      <c r="D2760" s="647"/>
      <c r="E2760" s="647"/>
      <c r="F2760" s="647"/>
      <c r="G2760" s="647"/>
    </row>
    <row r="2761" spans="3:7">
      <c r="C2761" s="647"/>
      <c r="D2761" s="647"/>
      <c r="E2761" s="647"/>
      <c r="F2761" s="647"/>
      <c r="G2761" s="647"/>
    </row>
    <row r="2762" spans="3:7">
      <c r="C2762" s="647"/>
      <c r="D2762" s="647"/>
      <c r="E2762" s="647"/>
      <c r="F2762" s="647"/>
      <c r="G2762" s="647"/>
    </row>
    <row r="2763" spans="3:7">
      <c r="C2763" s="647"/>
      <c r="D2763" s="647"/>
      <c r="E2763" s="647"/>
      <c r="F2763" s="647"/>
      <c r="G2763" s="647"/>
    </row>
    <row r="2764" spans="3:7">
      <c r="C2764" s="647"/>
      <c r="D2764" s="647"/>
      <c r="E2764" s="647"/>
      <c r="F2764" s="647"/>
      <c r="G2764" s="647"/>
    </row>
    <row r="2765" spans="3:7">
      <c r="C2765" s="647"/>
      <c r="D2765" s="647"/>
      <c r="E2765" s="647"/>
      <c r="F2765" s="647"/>
      <c r="G2765" s="647"/>
    </row>
    <row r="2766" spans="3:7">
      <c r="C2766" s="647"/>
      <c r="D2766" s="647"/>
      <c r="E2766" s="647"/>
      <c r="F2766" s="647"/>
      <c r="G2766" s="647"/>
    </row>
    <row r="2767" spans="3:7">
      <c r="C2767" s="647"/>
      <c r="D2767" s="647"/>
      <c r="E2767" s="647"/>
      <c r="F2767" s="647"/>
      <c r="G2767" s="647"/>
    </row>
    <row r="2768" spans="3:7">
      <c r="C2768" s="647"/>
      <c r="D2768" s="647"/>
      <c r="E2768" s="647"/>
      <c r="F2768" s="647"/>
      <c r="G2768" s="647"/>
    </row>
    <row r="2769" spans="3:7">
      <c r="C2769" s="647"/>
      <c r="D2769" s="647"/>
      <c r="E2769" s="647"/>
      <c r="F2769" s="647"/>
      <c r="G2769" s="647"/>
    </row>
    <row r="2770" spans="3:7">
      <c r="C2770" s="647"/>
      <c r="D2770" s="647"/>
      <c r="E2770" s="647"/>
      <c r="F2770" s="647"/>
      <c r="G2770" s="647"/>
    </row>
    <row r="2771" spans="3:7">
      <c r="C2771" s="647"/>
      <c r="D2771" s="647"/>
      <c r="E2771" s="647"/>
      <c r="F2771" s="647"/>
      <c r="G2771" s="647"/>
    </row>
    <row r="2772" spans="3:7">
      <c r="C2772" s="647"/>
      <c r="D2772" s="647"/>
      <c r="E2772" s="647"/>
      <c r="F2772" s="647"/>
      <c r="G2772" s="647"/>
    </row>
    <row r="2773" spans="3:7">
      <c r="C2773" s="647"/>
      <c r="D2773" s="647"/>
      <c r="E2773" s="647"/>
      <c r="F2773" s="647"/>
      <c r="G2773" s="647"/>
    </row>
    <row r="2774" spans="3:7">
      <c r="C2774" s="647"/>
      <c r="D2774" s="647"/>
      <c r="E2774" s="647"/>
      <c r="F2774" s="647"/>
      <c r="G2774" s="647"/>
    </row>
    <row r="2775" spans="3:7">
      <c r="C2775" s="647"/>
      <c r="D2775" s="647"/>
      <c r="E2775" s="647"/>
      <c r="F2775" s="647"/>
      <c r="G2775" s="647"/>
    </row>
    <row r="2776" spans="3:7">
      <c r="C2776" s="647"/>
      <c r="D2776" s="647"/>
      <c r="E2776" s="647"/>
      <c r="F2776" s="647"/>
      <c r="G2776" s="647"/>
    </row>
    <row r="2777" spans="3:7">
      <c r="C2777" s="647"/>
      <c r="D2777" s="647"/>
      <c r="E2777" s="647"/>
      <c r="F2777" s="647"/>
      <c r="G2777" s="647"/>
    </row>
    <row r="2778" spans="3:7">
      <c r="C2778" s="647"/>
      <c r="D2778" s="647"/>
      <c r="E2778" s="647"/>
      <c r="F2778" s="647"/>
      <c r="G2778" s="647"/>
    </row>
    <row r="2779" spans="3:7">
      <c r="C2779" s="647"/>
      <c r="D2779" s="647"/>
      <c r="E2779" s="647"/>
      <c r="F2779" s="647"/>
      <c r="G2779" s="647"/>
    </row>
    <row r="2780" spans="3:7">
      <c r="C2780" s="647"/>
      <c r="D2780" s="647"/>
      <c r="E2780" s="647"/>
      <c r="F2780" s="647"/>
      <c r="G2780" s="647"/>
    </row>
    <row r="2781" spans="3:7">
      <c r="C2781" s="647"/>
      <c r="D2781" s="647"/>
      <c r="E2781" s="647"/>
      <c r="F2781" s="647"/>
      <c r="G2781" s="647"/>
    </row>
    <row r="2782" spans="3:7">
      <c r="C2782" s="647"/>
      <c r="D2782" s="647"/>
      <c r="E2782" s="647"/>
      <c r="F2782" s="647"/>
      <c r="G2782" s="647"/>
    </row>
    <row r="2783" spans="3:7">
      <c r="C2783" s="647"/>
      <c r="D2783" s="647"/>
      <c r="E2783" s="647"/>
      <c r="F2783" s="647"/>
      <c r="G2783" s="647"/>
    </row>
    <row r="2784" spans="3:7">
      <c r="C2784" s="647"/>
      <c r="D2784" s="647"/>
      <c r="E2784" s="647"/>
      <c r="F2784" s="647"/>
      <c r="G2784" s="647"/>
    </row>
    <row r="2785" spans="3:7">
      <c r="C2785" s="647"/>
      <c r="D2785" s="647"/>
      <c r="E2785" s="647"/>
      <c r="F2785" s="647"/>
      <c r="G2785" s="647"/>
    </row>
    <row r="2786" spans="3:7">
      <c r="C2786" s="647"/>
      <c r="D2786" s="647"/>
      <c r="E2786" s="647"/>
      <c r="F2786" s="647"/>
      <c r="G2786" s="647"/>
    </row>
    <row r="2787" spans="3:7">
      <c r="C2787" s="647"/>
      <c r="D2787" s="647"/>
      <c r="E2787" s="647"/>
      <c r="F2787" s="647"/>
      <c r="G2787" s="647"/>
    </row>
    <row r="2788" spans="3:7">
      <c r="C2788" s="647"/>
      <c r="D2788" s="647"/>
      <c r="E2788" s="647"/>
      <c r="F2788" s="647"/>
      <c r="G2788" s="647"/>
    </row>
    <row r="2789" spans="3:7">
      <c r="C2789" s="647"/>
      <c r="D2789" s="647"/>
      <c r="E2789" s="647"/>
      <c r="F2789" s="647"/>
      <c r="G2789" s="647"/>
    </row>
    <row r="2790" spans="3:7">
      <c r="C2790" s="647"/>
      <c r="D2790" s="647"/>
      <c r="E2790" s="647"/>
      <c r="F2790" s="647"/>
      <c r="G2790" s="647"/>
    </row>
    <row r="2791" spans="3:7">
      <c r="C2791" s="647"/>
      <c r="D2791" s="647"/>
      <c r="E2791" s="647"/>
      <c r="F2791" s="647"/>
      <c r="G2791" s="647"/>
    </row>
    <row r="2792" spans="3:7">
      <c r="C2792" s="647"/>
      <c r="D2792" s="647"/>
      <c r="E2792" s="647"/>
      <c r="F2792" s="647"/>
      <c r="G2792" s="647"/>
    </row>
    <row r="2793" spans="3:7">
      <c r="C2793" s="647"/>
      <c r="D2793" s="647"/>
      <c r="E2793" s="647"/>
      <c r="F2793" s="647"/>
      <c r="G2793" s="647"/>
    </row>
    <row r="2794" spans="3:7">
      <c r="C2794" s="647"/>
      <c r="D2794" s="647"/>
      <c r="E2794" s="647"/>
      <c r="F2794" s="647"/>
      <c r="G2794" s="647"/>
    </row>
    <row r="2795" spans="3:7">
      <c r="C2795" s="647"/>
      <c r="D2795" s="647"/>
      <c r="E2795" s="647"/>
      <c r="F2795" s="647"/>
      <c r="G2795" s="647"/>
    </row>
    <row r="2796" spans="3:7">
      <c r="C2796" s="647"/>
      <c r="D2796" s="647"/>
      <c r="E2796" s="647"/>
      <c r="F2796" s="647"/>
      <c r="G2796" s="647"/>
    </row>
    <row r="2797" spans="3:7">
      <c r="C2797" s="647"/>
      <c r="D2797" s="647"/>
      <c r="E2797" s="647"/>
      <c r="F2797" s="647"/>
      <c r="G2797" s="647"/>
    </row>
    <row r="2798" spans="3:7">
      <c r="C2798" s="647"/>
      <c r="D2798" s="647"/>
      <c r="E2798" s="647"/>
      <c r="F2798" s="647"/>
      <c r="G2798" s="647"/>
    </row>
    <row r="2799" spans="3:7">
      <c r="C2799" s="647"/>
      <c r="D2799" s="647"/>
      <c r="E2799" s="647"/>
      <c r="F2799" s="647"/>
      <c r="G2799" s="647"/>
    </row>
    <row r="2800" spans="3:7">
      <c r="C2800" s="647"/>
      <c r="D2800" s="647"/>
      <c r="E2800" s="647"/>
      <c r="F2800" s="647"/>
      <c r="G2800" s="647"/>
    </row>
    <row r="2801" spans="3:7">
      <c r="C2801" s="647"/>
      <c r="D2801" s="647"/>
      <c r="E2801" s="647"/>
      <c r="F2801" s="647"/>
      <c r="G2801" s="647"/>
    </row>
    <row r="2802" spans="3:7">
      <c r="C2802" s="647"/>
      <c r="D2802" s="647"/>
      <c r="E2802" s="647"/>
      <c r="F2802" s="647"/>
      <c r="G2802" s="647"/>
    </row>
    <row r="2803" spans="3:7">
      <c r="C2803" s="647"/>
      <c r="D2803" s="647"/>
      <c r="E2803" s="647"/>
      <c r="F2803" s="647"/>
      <c r="G2803" s="647"/>
    </row>
    <row r="2804" spans="3:7">
      <c r="C2804" s="647"/>
      <c r="D2804" s="647"/>
      <c r="E2804" s="647"/>
      <c r="F2804" s="647"/>
      <c r="G2804" s="647"/>
    </row>
    <row r="2805" spans="3:7">
      <c r="C2805" s="647"/>
      <c r="D2805" s="647"/>
      <c r="E2805" s="647"/>
      <c r="F2805" s="647"/>
      <c r="G2805" s="647"/>
    </row>
    <row r="2806" spans="3:7">
      <c r="C2806" s="647"/>
      <c r="D2806" s="647"/>
      <c r="E2806" s="647"/>
      <c r="F2806" s="647"/>
      <c r="G2806" s="647"/>
    </row>
    <row r="2807" spans="3:7">
      <c r="C2807" s="647"/>
      <c r="D2807" s="647"/>
      <c r="E2807" s="647"/>
      <c r="F2807" s="647"/>
      <c r="G2807" s="647"/>
    </row>
    <row r="2808" spans="3:7">
      <c r="C2808" s="647"/>
      <c r="D2808" s="647"/>
      <c r="E2808" s="647"/>
      <c r="F2808" s="647"/>
      <c r="G2808" s="647"/>
    </row>
    <row r="2809" spans="3:7">
      <c r="C2809" s="647"/>
      <c r="D2809" s="647"/>
      <c r="E2809" s="647"/>
      <c r="F2809" s="647"/>
      <c r="G2809" s="647"/>
    </row>
    <row r="2810" spans="3:7">
      <c r="C2810" s="647"/>
      <c r="D2810" s="647"/>
      <c r="E2810" s="647"/>
      <c r="F2810" s="647"/>
      <c r="G2810" s="647"/>
    </row>
    <row r="2811" spans="3:7">
      <c r="C2811" s="647"/>
      <c r="D2811" s="647"/>
      <c r="E2811" s="647"/>
      <c r="F2811" s="647"/>
      <c r="G2811" s="647"/>
    </row>
    <row r="2812" spans="3:7">
      <c r="C2812" s="647"/>
      <c r="D2812" s="647"/>
      <c r="E2812" s="647"/>
      <c r="F2812" s="647"/>
      <c r="G2812" s="647"/>
    </row>
    <row r="2813" spans="3:7">
      <c r="C2813" s="647"/>
      <c r="D2813" s="647"/>
      <c r="E2813" s="647"/>
      <c r="F2813" s="647"/>
      <c r="G2813" s="647"/>
    </row>
    <row r="2814" spans="3:7">
      <c r="C2814" s="647"/>
      <c r="D2814" s="647"/>
      <c r="E2814" s="647"/>
      <c r="F2814" s="647"/>
      <c r="G2814" s="647"/>
    </row>
    <row r="2815" spans="3:7">
      <c r="C2815" s="647"/>
      <c r="D2815" s="647"/>
      <c r="E2815" s="647"/>
      <c r="F2815" s="647"/>
      <c r="G2815" s="647"/>
    </row>
    <row r="2816" spans="3:7">
      <c r="C2816" s="647"/>
      <c r="D2816" s="647"/>
      <c r="E2816" s="647"/>
      <c r="F2816" s="647"/>
      <c r="G2816" s="647"/>
    </row>
    <row r="2817" spans="3:7">
      <c r="C2817" s="647"/>
      <c r="D2817" s="647"/>
      <c r="E2817" s="647"/>
      <c r="F2817" s="647"/>
      <c r="G2817" s="647"/>
    </row>
    <row r="2818" spans="3:7">
      <c r="C2818" s="647"/>
      <c r="D2818" s="647"/>
      <c r="E2818" s="647"/>
      <c r="F2818" s="647"/>
      <c r="G2818" s="647"/>
    </row>
    <row r="2819" spans="3:7">
      <c r="C2819" s="647"/>
      <c r="D2819" s="647"/>
      <c r="E2819" s="647"/>
      <c r="F2819" s="647"/>
      <c r="G2819" s="647"/>
    </row>
    <row r="2820" spans="3:7">
      <c r="C2820" s="647"/>
      <c r="D2820" s="647"/>
      <c r="E2820" s="647"/>
      <c r="F2820" s="647"/>
      <c r="G2820" s="647"/>
    </row>
    <row r="2821" spans="3:7">
      <c r="C2821" s="647"/>
      <c r="D2821" s="647"/>
      <c r="E2821" s="647"/>
      <c r="F2821" s="647"/>
      <c r="G2821" s="647"/>
    </row>
    <row r="2822" spans="3:7">
      <c r="C2822" s="647"/>
      <c r="D2822" s="647"/>
      <c r="E2822" s="647"/>
      <c r="F2822" s="647"/>
      <c r="G2822" s="647"/>
    </row>
    <row r="2823" spans="3:7">
      <c r="C2823" s="647"/>
      <c r="D2823" s="647"/>
      <c r="E2823" s="647"/>
      <c r="F2823" s="647"/>
      <c r="G2823" s="647"/>
    </row>
    <row r="2824" spans="3:7">
      <c r="C2824" s="647"/>
      <c r="D2824" s="647"/>
      <c r="E2824" s="647"/>
      <c r="F2824" s="647"/>
      <c r="G2824" s="647"/>
    </row>
    <row r="2825" spans="3:7">
      <c r="C2825" s="647"/>
      <c r="D2825" s="647"/>
      <c r="E2825" s="647"/>
      <c r="F2825" s="647"/>
      <c r="G2825" s="647"/>
    </row>
    <row r="2826" spans="3:7">
      <c r="C2826" s="647"/>
      <c r="D2826" s="647"/>
      <c r="E2826" s="647"/>
      <c r="F2826" s="647"/>
      <c r="G2826" s="647"/>
    </row>
    <row r="2827" spans="3:7">
      <c r="C2827" s="647"/>
      <c r="D2827" s="647"/>
      <c r="E2827" s="647"/>
      <c r="F2827" s="647"/>
      <c r="G2827" s="647"/>
    </row>
    <row r="2828" spans="3:7">
      <c r="C2828" s="647"/>
      <c r="D2828" s="647"/>
      <c r="E2828" s="647"/>
      <c r="F2828" s="647"/>
      <c r="G2828" s="647"/>
    </row>
    <row r="2829" spans="3:7">
      <c r="C2829" s="647"/>
      <c r="D2829" s="647"/>
      <c r="E2829" s="647"/>
      <c r="F2829" s="647"/>
      <c r="G2829" s="647"/>
    </row>
    <row r="2830" spans="3:7">
      <c r="C2830" s="647"/>
      <c r="D2830" s="647"/>
      <c r="E2830" s="647"/>
      <c r="F2830" s="647"/>
      <c r="G2830" s="647"/>
    </row>
    <row r="2831" spans="3:7">
      <c r="C2831" s="647"/>
      <c r="D2831" s="647"/>
      <c r="E2831" s="647"/>
      <c r="F2831" s="647"/>
      <c r="G2831" s="647"/>
    </row>
    <row r="2832" spans="3:7">
      <c r="C2832" s="647"/>
      <c r="D2832" s="647"/>
      <c r="E2832" s="647"/>
      <c r="F2832" s="647"/>
      <c r="G2832" s="647"/>
    </row>
    <row r="2833" spans="3:7">
      <c r="C2833" s="647"/>
      <c r="D2833" s="647"/>
      <c r="E2833" s="647"/>
      <c r="F2833" s="647"/>
      <c r="G2833" s="647"/>
    </row>
    <row r="2834" spans="3:7">
      <c r="C2834" s="647"/>
      <c r="D2834" s="647"/>
      <c r="E2834" s="647"/>
      <c r="F2834" s="647"/>
      <c r="G2834" s="647"/>
    </row>
    <row r="2835" spans="3:7">
      <c r="C2835" s="647"/>
      <c r="D2835" s="647"/>
      <c r="E2835" s="647"/>
      <c r="F2835" s="647"/>
      <c r="G2835" s="647"/>
    </row>
    <row r="2836" spans="3:7">
      <c r="C2836" s="647"/>
      <c r="D2836" s="647"/>
      <c r="E2836" s="647"/>
      <c r="F2836" s="647"/>
      <c r="G2836" s="647"/>
    </row>
    <row r="2837" spans="3:7">
      <c r="C2837" s="647"/>
      <c r="D2837" s="647"/>
      <c r="E2837" s="647"/>
      <c r="F2837" s="647"/>
      <c r="G2837" s="647"/>
    </row>
    <row r="2838" spans="3:7">
      <c r="C2838" s="647"/>
      <c r="D2838" s="647"/>
      <c r="E2838" s="647"/>
      <c r="F2838" s="647"/>
      <c r="G2838" s="647"/>
    </row>
    <row r="2839" spans="3:7">
      <c r="C2839" s="647"/>
      <c r="D2839" s="647"/>
      <c r="E2839" s="647"/>
      <c r="F2839" s="647"/>
      <c r="G2839" s="647"/>
    </row>
    <row r="2840" spans="3:7">
      <c r="C2840" s="647"/>
      <c r="D2840" s="647"/>
      <c r="E2840" s="647"/>
      <c r="F2840" s="647"/>
      <c r="G2840" s="647"/>
    </row>
    <row r="2841" spans="3:7">
      <c r="C2841" s="647"/>
      <c r="D2841" s="647"/>
      <c r="E2841" s="647"/>
      <c r="F2841" s="647"/>
      <c r="G2841" s="647"/>
    </row>
    <row r="2842" spans="3:7">
      <c r="C2842" s="647"/>
      <c r="D2842" s="647"/>
      <c r="E2842" s="647"/>
      <c r="F2842" s="647"/>
      <c r="G2842" s="647"/>
    </row>
    <row r="2843" spans="3:7">
      <c r="C2843" s="647"/>
      <c r="D2843" s="647"/>
      <c r="E2843" s="647"/>
      <c r="F2843" s="647"/>
      <c r="G2843" s="647"/>
    </row>
    <row r="2844" spans="3:7">
      <c r="C2844" s="647"/>
      <c r="D2844" s="647"/>
      <c r="E2844" s="647"/>
      <c r="F2844" s="647"/>
      <c r="G2844" s="647"/>
    </row>
    <row r="2845" spans="3:7">
      <c r="C2845" s="647"/>
      <c r="D2845" s="647"/>
      <c r="E2845" s="647"/>
      <c r="F2845" s="647"/>
      <c r="G2845" s="647"/>
    </row>
    <row r="2846" spans="3:7">
      <c r="C2846" s="647"/>
      <c r="D2846" s="647"/>
      <c r="E2846" s="647"/>
      <c r="F2846" s="647"/>
      <c r="G2846" s="647"/>
    </row>
    <row r="2847" spans="3:7">
      <c r="C2847" s="647"/>
      <c r="D2847" s="647"/>
      <c r="E2847" s="647"/>
      <c r="F2847" s="647"/>
      <c r="G2847" s="647"/>
    </row>
    <row r="2848" spans="3:7">
      <c r="C2848" s="647"/>
      <c r="D2848" s="647"/>
      <c r="E2848" s="647"/>
      <c r="F2848" s="647"/>
      <c r="G2848" s="647"/>
    </row>
    <row r="2849" spans="3:7">
      <c r="C2849" s="647"/>
      <c r="D2849" s="647"/>
      <c r="E2849" s="647"/>
      <c r="F2849" s="647"/>
      <c r="G2849" s="647"/>
    </row>
    <row r="2850" spans="3:7">
      <c r="C2850" s="647"/>
      <c r="D2850" s="647"/>
      <c r="E2850" s="647"/>
      <c r="F2850" s="647"/>
      <c r="G2850" s="647"/>
    </row>
    <row r="2851" spans="3:7">
      <c r="C2851" s="647"/>
      <c r="D2851" s="647"/>
      <c r="E2851" s="647"/>
      <c r="F2851" s="647"/>
      <c r="G2851" s="647"/>
    </row>
    <row r="2852" spans="3:7">
      <c r="C2852" s="647"/>
      <c r="D2852" s="647"/>
      <c r="E2852" s="647"/>
      <c r="F2852" s="647"/>
      <c r="G2852" s="647"/>
    </row>
    <row r="2853" spans="3:7">
      <c r="C2853" s="647"/>
      <c r="D2853" s="647"/>
      <c r="E2853" s="647"/>
      <c r="F2853" s="647"/>
      <c r="G2853" s="647"/>
    </row>
    <row r="2854" spans="3:7">
      <c r="C2854" s="647"/>
      <c r="D2854" s="647"/>
      <c r="E2854" s="647"/>
      <c r="F2854" s="647"/>
      <c r="G2854" s="647"/>
    </row>
    <row r="2855" spans="3:7">
      <c r="C2855" s="647"/>
      <c r="D2855" s="647"/>
      <c r="E2855" s="647"/>
      <c r="F2855" s="647"/>
      <c r="G2855" s="647"/>
    </row>
    <row r="2856" spans="3:7">
      <c r="C2856" s="647"/>
      <c r="D2856" s="647"/>
      <c r="E2856" s="647"/>
      <c r="F2856" s="647"/>
      <c r="G2856" s="647"/>
    </row>
    <row r="2857" spans="3:7">
      <c r="C2857" s="647"/>
      <c r="D2857" s="647"/>
      <c r="E2857" s="647"/>
      <c r="F2857" s="647"/>
      <c r="G2857" s="647"/>
    </row>
    <row r="2858" spans="3:7">
      <c r="C2858" s="647"/>
      <c r="D2858" s="647"/>
      <c r="E2858" s="647"/>
      <c r="F2858" s="647"/>
      <c r="G2858" s="647"/>
    </row>
    <row r="2859" spans="3:7">
      <c r="C2859" s="647"/>
      <c r="D2859" s="647"/>
      <c r="E2859" s="647"/>
      <c r="F2859" s="647"/>
      <c r="G2859" s="647"/>
    </row>
    <row r="2860" spans="3:7">
      <c r="C2860" s="647"/>
      <c r="D2860" s="647"/>
      <c r="E2860" s="647"/>
      <c r="F2860" s="647"/>
      <c r="G2860" s="647"/>
    </row>
    <row r="2861" spans="3:7">
      <c r="C2861" s="647"/>
      <c r="D2861" s="647"/>
      <c r="E2861" s="647"/>
      <c r="F2861" s="647"/>
      <c r="G2861" s="647"/>
    </row>
    <row r="2862" spans="3:7">
      <c r="C2862" s="647"/>
      <c r="D2862" s="647"/>
      <c r="E2862" s="647"/>
      <c r="F2862" s="647"/>
      <c r="G2862" s="647"/>
    </row>
    <row r="2863" spans="3:7">
      <c r="C2863" s="647"/>
      <c r="D2863" s="647"/>
      <c r="E2863" s="647"/>
      <c r="F2863" s="647"/>
      <c r="G2863" s="647"/>
    </row>
    <row r="2864" spans="3:7">
      <c r="C2864" s="647"/>
      <c r="D2864" s="647"/>
      <c r="E2864" s="647"/>
      <c r="F2864" s="647"/>
      <c r="G2864" s="647"/>
    </row>
    <row r="2865" spans="3:7">
      <c r="C2865" s="647"/>
      <c r="D2865" s="647"/>
      <c r="E2865" s="647"/>
      <c r="F2865" s="647"/>
      <c r="G2865" s="647"/>
    </row>
    <row r="2866" spans="3:7">
      <c r="C2866" s="647"/>
      <c r="D2866" s="647"/>
      <c r="E2866" s="647"/>
      <c r="F2866" s="647"/>
      <c r="G2866" s="647"/>
    </row>
    <row r="2867" spans="3:7">
      <c r="C2867" s="647"/>
      <c r="D2867" s="647"/>
      <c r="E2867" s="647"/>
      <c r="F2867" s="647"/>
      <c r="G2867" s="647"/>
    </row>
    <row r="2868" spans="3:7">
      <c r="C2868" s="647"/>
      <c r="D2868" s="647"/>
      <c r="E2868" s="647"/>
      <c r="F2868" s="647"/>
      <c r="G2868" s="647"/>
    </row>
    <row r="2869" spans="3:7">
      <c r="C2869" s="647"/>
      <c r="D2869" s="647"/>
      <c r="E2869" s="647"/>
      <c r="F2869" s="647"/>
      <c r="G2869" s="647"/>
    </row>
    <row r="2870" spans="3:7">
      <c r="C2870" s="647"/>
      <c r="D2870" s="647"/>
      <c r="E2870" s="647"/>
      <c r="F2870" s="647"/>
      <c r="G2870" s="647"/>
    </row>
    <row r="2871" spans="3:7">
      <c r="C2871" s="647"/>
      <c r="D2871" s="647"/>
      <c r="E2871" s="647"/>
      <c r="F2871" s="647"/>
      <c r="G2871" s="647"/>
    </row>
    <row r="2872" spans="3:7">
      <c r="C2872" s="647"/>
      <c r="D2872" s="647"/>
      <c r="E2872" s="647"/>
      <c r="F2872" s="647"/>
      <c r="G2872" s="647"/>
    </row>
    <row r="2873" spans="3:7">
      <c r="C2873" s="647"/>
      <c r="D2873" s="647"/>
      <c r="E2873" s="647"/>
      <c r="F2873" s="647"/>
      <c r="G2873" s="647"/>
    </row>
    <row r="2874" spans="3:7">
      <c r="C2874" s="647"/>
      <c r="D2874" s="647"/>
      <c r="E2874" s="647"/>
      <c r="F2874" s="647"/>
      <c r="G2874" s="647"/>
    </row>
    <row r="2875" spans="3:7">
      <c r="C2875" s="647"/>
      <c r="D2875" s="647"/>
      <c r="E2875" s="647"/>
      <c r="F2875" s="647"/>
      <c r="G2875" s="647"/>
    </row>
    <row r="2876" spans="3:7">
      <c r="C2876" s="647"/>
      <c r="D2876" s="647"/>
      <c r="E2876" s="647"/>
      <c r="F2876" s="647"/>
      <c r="G2876" s="647"/>
    </row>
    <row r="2877" spans="3:7">
      <c r="C2877" s="647"/>
      <c r="D2877" s="647"/>
      <c r="E2877" s="647"/>
      <c r="F2877" s="647"/>
      <c r="G2877" s="647"/>
    </row>
    <row r="2878" spans="3:7">
      <c r="C2878" s="647"/>
      <c r="D2878" s="647"/>
      <c r="E2878" s="647"/>
      <c r="F2878" s="647"/>
      <c r="G2878" s="647"/>
    </row>
    <row r="2879" spans="3:7">
      <c r="C2879" s="647"/>
      <c r="D2879" s="647"/>
      <c r="E2879" s="647"/>
      <c r="F2879" s="647"/>
      <c r="G2879" s="647"/>
    </row>
    <row r="2880" spans="3:7">
      <c r="C2880" s="647"/>
      <c r="D2880" s="647"/>
      <c r="E2880" s="647"/>
      <c r="F2880" s="647"/>
      <c r="G2880" s="647"/>
    </row>
    <row r="2881" spans="3:7">
      <c r="C2881" s="647"/>
      <c r="D2881" s="647"/>
      <c r="E2881" s="647"/>
      <c r="F2881" s="647"/>
      <c r="G2881" s="647"/>
    </row>
    <row r="2882" spans="3:7">
      <c r="C2882" s="647"/>
      <c r="D2882" s="647"/>
      <c r="E2882" s="647"/>
      <c r="F2882" s="647"/>
      <c r="G2882" s="647"/>
    </row>
    <row r="2883" spans="3:7">
      <c r="C2883" s="647"/>
      <c r="D2883" s="647"/>
      <c r="E2883" s="647"/>
      <c r="F2883" s="647"/>
      <c r="G2883" s="647"/>
    </row>
    <row r="2884" spans="3:7">
      <c r="C2884" s="647"/>
      <c r="D2884" s="647"/>
      <c r="E2884" s="647"/>
      <c r="F2884" s="647"/>
      <c r="G2884" s="647"/>
    </row>
    <row r="2885" spans="3:7">
      <c r="C2885" s="647"/>
      <c r="D2885" s="647"/>
      <c r="E2885" s="647"/>
      <c r="F2885" s="647"/>
      <c r="G2885" s="647"/>
    </row>
    <row r="2886" spans="3:7">
      <c r="C2886" s="647"/>
      <c r="D2886" s="647"/>
      <c r="E2886" s="647"/>
      <c r="F2886" s="647"/>
      <c r="G2886" s="647"/>
    </row>
    <row r="2887" spans="3:7">
      <c r="C2887" s="647"/>
      <c r="D2887" s="647"/>
      <c r="E2887" s="647"/>
      <c r="F2887" s="647"/>
      <c r="G2887" s="647"/>
    </row>
    <row r="2888" spans="3:7">
      <c r="C2888" s="647"/>
      <c r="D2888" s="647"/>
      <c r="E2888" s="647"/>
      <c r="F2888" s="647"/>
      <c r="G2888" s="647"/>
    </row>
    <row r="2889" spans="3:7">
      <c r="C2889" s="647"/>
      <c r="D2889" s="647"/>
      <c r="E2889" s="647"/>
      <c r="F2889" s="647"/>
      <c r="G2889" s="647"/>
    </row>
    <row r="2890" spans="3:7">
      <c r="C2890" s="647"/>
      <c r="D2890" s="647"/>
      <c r="E2890" s="647"/>
      <c r="F2890" s="647"/>
      <c r="G2890" s="647"/>
    </row>
    <row r="2891" spans="3:7">
      <c r="C2891" s="647"/>
      <c r="D2891" s="647"/>
      <c r="E2891" s="647"/>
      <c r="F2891" s="647"/>
      <c r="G2891" s="647"/>
    </row>
    <row r="2892" spans="3:7">
      <c r="C2892" s="647"/>
      <c r="D2892" s="647"/>
      <c r="E2892" s="647"/>
      <c r="F2892" s="647"/>
      <c r="G2892" s="647"/>
    </row>
    <row r="2893" spans="3:7">
      <c r="C2893" s="647"/>
      <c r="D2893" s="647"/>
      <c r="E2893" s="647"/>
      <c r="F2893" s="647"/>
      <c r="G2893" s="647"/>
    </row>
    <row r="2894" spans="3:7">
      <c r="C2894" s="647"/>
      <c r="D2894" s="647"/>
      <c r="E2894" s="647"/>
      <c r="F2894" s="647"/>
      <c r="G2894" s="647"/>
    </row>
    <row r="2895" spans="3:7">
      <c r="C2895" s="647"/>
      <c r="D2895" s="647"/>
      <c r="E2895" s="647"/>
      <c r="F2895" s="647"/>
      <c r="G2895" s="647"/>
    </row>
    <row r="2896" spans="3:7">
      <c r="C2896" s="647"/>
      <c r="D2896" s="647"/>
      <c r="E2896" s="647"/>
      <c r="F2896" s="647"/>
      <c r="G2896" s="647"/>
    </row>
    <row r="2897" spans="3:7">
      <c r="C2897" s="647"/>
      <c r="D2897" s="647"/>
      <c r="E2897" s="647"/>
      <c r="F2897" s="647"/>
      <c r="G2897" s="647"/>
    </row>
    <row r="2898" spans="3:7">
      <c r="C2898" s="647"/>
      <c r="D2898" s="647"/>
      <c r="E2898" s="647"/>
      <c r="F2898" s="647"/>
      <c r="G2898" s="647"/>
    </row>
    <row r="2899" spans="3:7">
      <c r="C2899" s="647"/>
      <c r="D2899" s="647"/>
      <c r="E2899" s="647"/>
      <c r="F2899" s="647"/>
      <c r="G2899" s="647"/>
    </row>
    <row r="2900" spans="3:7">
      <c r="C2900" s="647"/>
      <c r="D2900" s="647"/>
      <c r="E2900" s="647"/>
      <c r="F2900" s="647"/>
      <c r="G2900" s="647"/>
    </row>
    <row r="2901" spans="3:7">
      <c r="C2901" s="647"/>
      <c r="D2901" s="647"/>
      <c r="E2901" s="647"/>
      <c r="F2901" s="647"/>
      <c r="G2901" s="647"/>
    </row>
    <row r="2902" spans="3:7">
      <c r="C2902" s="647"/>
      <c r="D2902" s="647"/>
      <c r="E2902" s="647"/>
      <c r="F2902" s="647"/>
      <c r="G2902" s="647"/>
    </row>
    <row r="2903" spans="3:7">
      <c r="C2903" s="647"/>
      <c r="D2903" s="647"/>
      <c r="E2903" s="647"/>
      <c r="F2903" s="647"/>
      <c r="G2903" s="647"/>
    </row>
    <row r="2904" spans="3:7">
      <c r="C2904" s="647"/>
      <c r="D2904" s="647"/>
      <c r="E2904" s="647"/>
      <c r="F2904" s="647"/>
      <c r="G2904" s="647"/>
    </row>
    <row r="2905" spans="3:7">
      <c r="C2905" s="647"/>
      <c r="D2905" s="647"/>
      <c r="E2905" s="647"/>
      <c r="F2905" s="647"/>
      <c r="G2905" s="647"/>
    </row>
    <row r="2906" spans="3:7">
      <c r="C2906" s="647"/>
      <c r="D2906" s="647"/>
      <c r="E2906" s="647"/>
      <c r="F2906" s="647"/>
      <c r="G2906" s="647"/>
    </row>
    <row r="2907" spans="3:7">
      <c r="C2907" s="647"/>
      <c r="D2907" s="647"/>
      <c r="E2907" s="647"/>
      <c r="F2907" s="647"/>
      <c r="G2907" s="647"/>
    </row>
    <row r="2908" spans="3:7">
      <c r="C2908" s="647"/>
      <c r="D2908" s="647"/>
      <c r="E2908" s="647"/>
      <c r="F2908" s="647"/>
      <c r="G2908" s="647"/>
    </row>
    <row r="2909" spans="3:7">
      <c r="C2909" s="647"/>
      <c r="D2909" s="647"/>
      <c r="E2909" s="647"/>
      <c r="F2909" s="647"/>
      <c r="G2909" s="647"/>
    </row>
    <row r="2910" spans="3:7">
      <c r="C2910" s="647"/>
      <c r="D2910" s="647"/>
      <c r="E2910" s="647"/>
      <c r="F2910" s="647"/>
      <c r="G2910" s="647"/>
    </row>
    <row r="2911" spans="3:7">
      <c r="C2911" s="647"/>
      <c r="D2911" s="647"/>
      <c r="E2911" s="647"/>
      <c r="F2911" s="647"/>
      <c r="G2911" s="647"/>
    </row>
    <row r="2912" spans="3:7">
      <c r="C2912" s="647"/>
      <c r="D2912" s="647"/>
      <c r="E2912" s="647"/>
      <c r="F2912" s="647"/>
      <c r="G2912" s="647"/>
    </row>
    <row r="2913" spans="3:7">
      <c r="C2913" s="647"/>
      <c r="D2913" s="647"/>
      <c r="E2913" s="647"/>
      <c r="F2913" s="647"/>
      <c r="G2913" s="647"/>
    </row>
    <row r="2914" spans="3:7">
      <c r="C2914" s="647"/>
      <c r="D2914" s="647"/>
      <c r="E2914" s="647"/>
      <c r="F2914" s="647"/>
      <c r="G2914" s="647"/>
    </row>
    <row r="2915" spans="3:7">
      <c r="C2915" s="647"/>
      <c r="D2915" s="647"/>
      <c r="E2915" s="647"/>
      <c r="F2915" s="647"/>
      <c r="G2915" s="647"/>
    </row>
    <row r="2916" spans="3:7">
      <c r="C2916" s="647"/>
      <c r="D2916" s="647"/>
      <c r="E2916" s="647"/>
      <c r="F2916" s="647"/>
      <c r="G2916" s="647"/>
    </row>
    <row r="2917" spans="3:7">
      <c r="C2917" s="647"/>
      <c r="D2917" s="647"/>
      <c r="E2917" s="647"/>
      <c r="F2917" s="647"/>
      <c r="G2917" s="647"/>
    </row>
    <row r="2918" spans="3:7">
      <c r="C2918" s="647"/>
      <c r="D2918" s="647"/>
      <c r="E2918" s="647"/>
      <c r="F2918" s="647"/>
      <c r="G2918" s="647"/>
    </row>
    <row r="2919" spans="3:7">
      <c r="C2919" s="647"/>
      <c r="D2919" s="647"/>
      <c r="E2919" s="647"/>
      <c r="F2919" s="647"/>
      <c r="G2919" s="647"/>
    </row>
    <row r="2920" spans="3:7">
      <c r="C2920" s="647"/>
      <c r="D2920" s="647"/>
      <c r="E2920" s="647"/>
      <c r="F2920" s="647"/>
      <c r="G2920" s="647"/>
    </row>
    <row r="2921" spans="3:7">
      <c r="C2921" s="647"/>
      <c r="D2921" s="647"/>
      <c r="E2921" s="647"/>
      <c r="F2921" s="647"/>
      <c r="G2921" s="647"/>
    </row>
    <row r="2922" spans="3:7">
      <c r="C2922" s="647"/>
      <c r="D2922" s="647"/>
      <c r="E2922" s="647"/>
      <c r="F2922" s="647"/>
      <c r="G2922" s="647"/>
    </row>
    <row r="2923" spans="3:7">
      <c r="C2923" s="647"/>
      <c r="D2923" s="647"/>
      <c r="E2923" s="647"/>
      <c r="F2923" s="647"/>
      <c r="G2923" s="647"/>
    </row>
    <row r="2924" spans="3:7">
      <c r="C2924" s="647"/>
      <c r="D2924" s="647"/>
      <c r="E2924" s="647"/>
      <c r="F2924" s="647"/>
      <c r="G2924" s="647"/>
    </row>
    <row r="2925" spans="3:7">
      <c r="C2925" s="647"/>
      <c r="D2925" s="647"/>
      <c r="E2925" s="647"/>
      <c r="F2925" s="647"/>
      <c r="G2925" s="647"/>
    </row>
    <row r="2926" spans="3:7">
      <c r="C2926" s="647"/>
      <c r="D2926" s="647"/>
      <c r="E2926" s="647"/>
      <c r="F2926" s="647"/>
      <c r="G2926" s="647"/>
    </row>
    <row r="2927" spans="3:7">
      <c r="C2927" s="647"/>
      <c r="D2927" s="647"/>
      <c r="E2927" s="647"/>
      <c r="F2927" s="647"/>
      <c r="G2927" s="647"/>
    </row>
    <row r="2928" spans="3:7">
      <c r="C2928" s="647"/>
      <c r="D2928" s="647"/>
      <c r="E2928" s="647"/>
      <c r="F2928" s="647"/>
      <c r="G2928" s="647"/>
    </row>
    <row r="2929" spans="3:7">
      <c r="C2929" s="647"/>
      <c r="D2929" s="647"/>
      <c r="E2929" s="647"/>
      <c r="F2929" s="647"/>
      <c r="G2929" s="647"/>
    </row>
    <row r="2930" spans="3:7">
      <c r="C2930" s="647"/>
      <c r="D2930" s="647"/>
      <c r="E2930" s="647"/>
      <c r="F2930" s="647"/>
      <c r="G2930" s="647"/>
    </row>
    <row r="2931" spans="3:7">
      <c r="C2931" s="647"/>
      <c r="D2931" s="647"/>
      <c r="E2931" s="647"/>
      <c r="F2931" s="647"/>
      <c r="G2931" s="647"/>
    </row>
    <row r="2932" spans="3:7">
      <c r="C2932" s="647"/>
      <c r="D2932" s="647"/>
      <c r="E2932" s="647"/>
      <c r="F2932" s="647"/>
      <c r="G2932" s="647"/>
    </row>
    <row r="2933" spans="3:7">
      <c r="C2933" s="647"/>
      <c r="D2933" s="647"/>
      <c r="E2933" s="647"/>
      <c r="F2933" s="647"/>
      <c r="G2933" s="647"/>
    </row>
    <row r="2934" spans="3:7">
      <c r="C2934" s="647"/>
      <c r="D2934" s="647"/>
      <c r="E2934" s="647"/>
      <c r="F2934" s="647"/>
      <c r="G2934" s="647"/>
    </row>
    <row r="2935" spans="3:7">
      <c r="C2935" s="647"/>
      <c r="D2935" s="647"/>
      <c r="E2935" s="647"/>
      <c r="F2935" s="647"/>
      <c r="G2935" s="647"/>
    </row>
    <row r="2936" spans="3:7">
      <c r="C2936" s="647"/>
      <c r="D2936" s="647"/>
      <c r="E2936" s="647"/>
      <c r="F2936" s="647"/>
      <c r="G2936" s="647"/>
    </row>
    <row r="2937" spans="3:7">
      <c r="C2937" s="647"/>
      <c r="D2937" s="647"/>
      <c r="E2937" s="647"/>
      <c r="F2937" s="647"/>
      <c r="G2937" s="647"/>
    </row>
    <row r="2938" spans="3:7">
      <c r="C2938" s="647"/>
      <c r="D2938" s="647"/>
      <c r="E2938" s="647"/>
      <c r="F2938" s="647"/>
      <c r="G2938" s="647"/>
    </row>
    <row r="2939" spans="3:7">
      <c r="C2939" s="647"/>
      <c r="D2939" s="647"/>
      <c r="E2939" s="647"/>
      <c r="F2939" s="647"/>
      <c r="G2939" s="647"/>
    </row>
    <row r="2940" spans="3:7">
      <c r="C2940" s="647"/>
      <c r="D2940" s="647"/>
      <c r="E2940" s="647"/>
      <c r="F2940" s="647"/>
      <c r="G2940" s="647"/>
    </row>
    <row r="2941" spans="3:7">
      <c r="C2941" s="647"/>
      <c r="D2941" s="647"/>
      <c r="E2941" s="647"/>
      <c r="F2941" s="647"/>
      <c r="G2941" s="647"/>
    </row>
    <row r="2942" spans="3:7">
      <c r="C2942" s="647"/>
      <c r="D2942" s="647"/>
      <c r="E2942" s="647"/>
      <c r="F2942" s="647"/>
      <c r="G2942" s="647"/>
    </row>
    <row r="2943" spans="3:7">
      <c r="C2943" s="647"/>
      <c r="D2943" s="647"/>
      <c r="E2943" s="647"/>
      <c r="F2943" s="647"/>
      <c r="G2943" s="647"/>
    </row>
    <row r="2944" spans="3:7">
      <c r="C2944" s="647"/>
      <c r="D2944" s="647"/>
      <c r="E2944" s="647"/>
      <c r="F2944" s="647"/>
      <c r="G2944" s="647"/>
    </row>
    <row r="2945" spans="3:7">
      <c r="C2945" s="647"/>
      <c r="D2945" s="647"/>
      <c r="E2945" s="647"/>
      <c r="F2945" s="647"/>
      <c r="G2945" s="647"/>
    </row>
    <row r="2946" spans="3:7">
      <c r="C2946" s="647"/>
      <c r="D2946" s="647"/>
      <c r="E2946" s="647"/>
      <c r="F2946" s="647"/>
      <c r="G2946" s="647"/>
    </row>
    <row r="2947" spans="3:7">
      <c r="C2947" s="647"/>
      <c r="D2947" s="647"/>
      <c r="E2947" s="647"/>
      <c r="F2947" s="647"/>
      <c r="G2947" s="647"/>
    </row>
    <row r="2948" spans="3:7">
      <c r="C2948" s="647"/>
      <c r="D2948" s="647"/>
      <c r="E2948" s="647"/>
      <c r="F2948" s="647"/>
      <c r="G2948" s="647"/>
    </row>
    <row r="2949" spans="3:7">
      <c r="C2949" s="647"/>
      <c r="D2949" s="647"/>
      <c r="E2949" s="647"/>
      <c r="F2949" s="647"/>
      <c r="G2949" s="647"/>
    </row>
    <row r="2950" spans="3:7">
      <c r="C2950" s="647"/>
      <c r="D2950" s="647"/>
      <c r="E2950" s="647"/>
      <c r="F2950" s="647"/>
      <c r="G2950" s="647"/>
    </row>
    <row r="2951" spans="3:7">
      <c r="C2951" s="647"/>
      <c r="D2951" s="647"/>
      <c r="E2951" s="647"/>
      <c r="F2951" s="647"/>
      <c r="G2951" s="647"/>
    </row>
    <row r="2952" spans="3:7">
      <c r="C2952" s="647"/>
      <c r="D2952" s="647"/>
      <c r="E2952" s="647"/>
      <c r="F2952" s="647"/>
      <c r="G2952" s="647"/>
    </row>
    <row r="2953" spans="3:7">
      <c r="C2953" s="647"/>
      <c r="D2953" s="647"/>
      <c r="E2953" s="647"/>
      <c r="F2953" s="647"/>
      <c r="G2953" s="647"/>
    </row>
    <row r="2954" spans="3:7">
      <c r="C2954" s="647"/>
      <c r="D2954" s="647"/>
      <c r="E2954" s="647"/>
      <c r="F2954" s="647"/>
      <c r="G2954" s="647"/>
    </row>
    <row r="2955" spans="3:7">
      <c r="C2955" s="647"/>
      <c r="D2955" s="647"/>
      <c r="E2955" s="647"/>
      <c r="F2955" s="647"/>
      <c r="G2955" s="647"/>
    </row>
    <row r="2956" spans="3:7">
      <c r="C2956" s="647"/>
      <c r="D2956" s="647"/>
      <c r="E2956" s="647"/>
      <c r="F2956" s="647"/>
      <c r="G2956" s="647"/>
    </row>
    <row r="2957" spans="3:7">
      <c r="C2957" s="647"/>
      <c r="D2957" s="647"/>
      <c r="E2957" s="647"/>
      <c r="F2957" s="647"/>
      <c r="G2957" s="647"/>
    </row>
    <row r="2958" spans="3:7">
      <c r="C2958" s="647"/>
      <c r="D2958" s="647"/>
      <c r="E2958" s="647"/>
      <c r="F2958" s="647"/>
      <c r="G2958" s="647"/>
    </row>
    <row r="2959" spans="3:7">
      <c r="C2959" s="647"/>
      <c r="D2959" s="647"/>
      <c r="E2959" s="647"/>
      <c r="F2959" s="647"/>
      <c r="G2959" s="647"/>
    </row>
    <row r="2960" spans="3:7">
      <c r="C2960" s="647"/>
      <c r="D2960" s="647"/>
      <c r="E2960" s="647"/>
      <c r="F2960" s="647"/>
      <c r="G2960" s="647"/>
    </row>
    <row r="2961" spans="3:7">
      <c r="C2961" s="647"/>
      <c r="D2961" s="647"/>
      <c r="E2961" s="647"/>
      <c r="F2961" s="647"/>
      <c r="G2961" s="647"/>
    </row>
    <row r="2962" spans="3:7">
      <c r="C2962" s="647"/>
      <c r="D2962" s="647"/>
      <c r="E2962" s="647"/>
      <c r="F2962" s="647"/>
      <c r="G2962" s="647"/>
    </row>
    <row r="2963" spans="3:7">
      <c r="C2963" s="647"/>
      <c r="D2963" s="647"/>
      <c r="E2963" s="647"/>
      <c r="F2963" s="647"/>
      <c r="G2963" s="647"/>
    </row>
    <row r="2964" spans="3:7">
      <c r="C2964" s="647"/>
      <c r="D2964" s="647"/>
      <c r="E2964" s="647"/>
      <c r="F2964" s="647"/>
      <c r="G2964" s="647"/>
    </row>
    <row r="2965" spans="3:7">
      <c r="C2965" s="647"/>
      <c r="D2965" s="647"/>
      <c r="E2965" s="647"/>
      <c r="F2965" s="647"/>
      <c r="G2965" s="647"/>
    </row>
    <row r="2966" spans="3:7">
      <c r="C2966" s="647"/>
      <c r="D2966" s="647"/>
      <c r="E2966" s="647"/>
      <c r="F2966" s="647"/>
      <c r="G2966" s="647"/>
    </row>
    <row r="2967" spans="3:7">
      <c r="C2967" s="647"/>
      <c r="D2967" s="647"/>
      <c r="E2967" s="647"/>
      <c r="F2967" s="647"/>
      <c r="G2967" s="647"/>
    </row>
    <row r="2968" spans="3:7">
      <c r="C2968" s="647"/>
      <c r="D2968" s="647"/>
      <c r="E2968" s="647"/>
      <c r="F2968" s="647"/>
      <c r="G2968" s="647"/>
    </row>
    <row r="2969" spans="3:7">
      <c r="C2969" s="647"/>
      <c r="D2969" s="647"/>
      <c r="E2969" s="647"/>
      <c r="F2969" s="647"/>
      <c r="G2969" s="647"/>
    </row>
    <row r="2970" spans="3:7">
      <c r="C2970" s="647"/>
      <c r="D2970" s="647"/>
      <c r="E2970" s="647"/>
      <c r="F2970" s="647"/>
      <c r="G2970" s="647"/>
    </row>
    <row r="2971" spans="3:7">
      <c r="C2971" s="647"/>
      <c r="D2971" s="647"/>
      <c r="E2971" s="647"/>
      <c r="F2971" s="647"/>
      <c r="G2971" s="647"/>
    </row>
    <row r="2972" spans="3:7">
      <c r="C2972" s="647"/>
      <c r="D2972" s="647"/>
      <c r="E2972" s="647"/>
      <c r="F2972" s="647"/>
      <c r="G2972" s="647"/>
    </row>
    <row r="2973" spans="3:7">
      <c r="C2973" s="647"/>
      <c r="D2973" s="647"/>
      <c r="E2973" s="647"/>
      <c r="F2973" s="647"/>
      <c r="G2973" s="647"/>
    </row>
    <row r="2974" spans="3:7">
      <c r="C2974" s="647"/>
      <c r="D2974" s="647"/>
      <c r="E2974" s="647"/>
      <c r="F2974" s="647"/>
      <c r="G2974" s="647"/>
    </row>
    <row r="2975" spans="3:7">
      <c r="C2975" s="647"/>
      <c r="D2975" s="647"/>
      <c r="E2975" s="647"/>
      <c r="F2975" s="647"/>
      <c r="G2975" s="647"/>
    </row>
    <row r="2976" spans="3:7">
      <c r="C2976" s="647"/>
      <c r="D2976" s="647"/>
      <c r="E2976" s="647"/>
      <c r="F2976" s="647"/>
      <c r="G2976" s="647"/>
    </row>
    <row r="2977" spans="3:7">
      <c r="C2977" s="647"/>
      <c r="D2977" s="647"/>
      <c r="E2977" s="647"/>
      <c r="F2977" s="647"/>
      <c r="G2977" s="647"/>
    </row>
    <row r="2978" spans="3:7">
      <c r="C2978" s="647"/>
      <c r="D2978" s="647"/>
      <c r="E2978" s="647"/>
      <c r="F2978" s="647"/>
      <c r="G2978" s="647"/>
    </row>
    <row r="2979" spans="3:7">
      <c r="C2979" s="647"/>
      <c r="D2979" s="647"/>
      <c r="E2979" s="647"/>
      <c r="F2979" s="647"/>
      <c r="G2979" s="647"/>
    </row>
    <row r="2980" spans="3:7">
      <c r="C2980" s="647"/>
      <c r="D2980" s="647"/>
      <c r="E2980" s="647"/>
      <c r="F2980" s="647"/>
      <c r="G2980" s="647"/>
    </row>
    <row r="2981" spans="3:7">
      <c r="C2981" s="647"/>
      <c r="D2981" s="647"/>
      <c r="E2981" s="647"/>
      <c r="F2981" s="647"/>
      <c r="G2981" s="647"/>
    </row>
    <row r="2982" spans="3:7">
      <c r="C2982" s="647"/>
      <c r="D2982" s="647"/>
      <c r="E2982" s="647"/>
      <c r="F2982" s="647"/>
      <c r="G2982" s="647"/>
    </row>
    <row r="2983" spans="3:7">
      <c r="C2983" s="647"/>
      <c r="D2983" s="647"/>
      <c r="E2983" s="647"/>
      <c r="F2983" s="647"/>
      <c r="G2983" s="647"/>
    </row>
    <row r="2984" spans="3:7">
      <c r="C2984" s="647"/>
      <c r="D2984" s="647"/>
      <c r="E2984" s="647"/>
      <c r="F2984" s="647"/>
      <c r="G2984" s="647"/>
    </row>
    <row r="2985" spans="3:7">
      <c r="C2985" s="647"/>
      <c r="D2985" s="647"/>
      <c r="E2985" s="647"/>
      <c r="F2985" s="647"/>
      <c r="G2985" s="647"/>
    </row>
    <row r="2986" spans="3:7">
      <c r="C2986" s="647"/>
      <c r="D2986" s="647"/>
      <c r="E2986" s="647"/>
      <c r="F2986" s="647"/>
      <c r="G2986" s="647"/>
    </row>
    <row r="2987" spans="3:7">
      <c r="C2987" s="647"/>
      <c r="D2987" s="647"/>
      <c r="E2987" s="647"/>
      <c r="F2987" s="647"/>
      <c r="G2987" s="647"/>
    </row>
    <row r="2988" spans="3:7">
      <c r="C2988" s="647"/>
      <c r="D2988" s="647"/>
      <c r="E2988" s="647"/>
      <c r="F2988" s="647"/>
      <c r="G2988" s="647"/>
    </row>
    <row r="2989" spans="3:7">
      <c r="C2989" s="647"/>
      <c r="D2989" s="647"/>
      <c r="E2989" s="647"/>
      <c r="F2989" s="647"/>
      <c r="G2989" s="647"/>
    </row>
    <row r="2990" spans="3:7">
      <c r="C2990" s="647"/>
      <c r="D2990" s="647"/>
      <c r="E2990" s="647"/>
      <c r="F2990" s="647"/>
      <c r="G2990" s="647"/>
    </row>
    <row r="2991" spans="3:7">
      <c r="C2991" s="647"/>
      <c r="D2991" s="647"/>
      <c r="E2991" s="647"/>
      <c r="F2991" s="647"/>
      <c r="G2991" s="647"/>
    </row>
    <row r="2992" spans="3:7">
      <c r="C2992" s="647"/>
      <c r="D2992" s="647"/>
      <c r="E2992" s="647"/>
      <c r="F2992" s="647"/>
      <c r="G2992" s="647"/>
    </row>
    <row r="2993" spans="3:7">
      <c r="C2993" s="647"/>
      <c r="D2993" s="647"/>
      <c r="E2993" s="647"/>
      <c r="F2993" s="647"/>
      <c r="G2993" s="647"/>
    </row>
    <row r="2994" spans="3:7">
      <c r="C2994" s="647"/>
      <c r="D2994" s="647"/>
      <c r="E2994" s="647"/>
      <c r="F2994" s="647"/>
      <c r="G2994" s="647"/>
    </row>
    <row r="2995" spans="3:7">
      <c r="C2995" s="647"/>
      <c r="D2995" s="647"/>
      <c r="E2995" s="647"/>
      <c r="F2995" s="647"/>
      <c r="G2995" s="647"/>
    </row>
    <row r="2996" spans="3:7">
      <c r="C2996" s="647"/>
      <c r="D2996" s="647"/>
      <c r="E2996" s="647"/>
      <c r="F2996" s="647"/>
      <c r="G2996" s="647"/>
    </row>
    <row r="2997" spans="3:7">
      <c r="C2997" s="647"/>
      <c r="D2997" s="647"/>
      <c r="E2997" s="647"/>
      <c r="F2997" s="647"/>
      <c r="G2997" s="647"/>
    </row>
    <row r="2998" spans="3:7">
      <c r="C2998" s="647"/>
      <c r="D2998" s="647"/>
      <c r="E2998" s="647"/>
      <c r="F2998" s="647"/>
      <c r="G2998" s="647"/>
    </row>
    <row r="2999" spans="3:7">
      <c r="C2999" s="647"/>
      <c r="D2999" s="647"/>
      <c r="E2999" s="647"/>
      <c r="F2999" s="647"/>
      <c r="G2999" s="647"/>
    </row>
    <row r="3000" spans="3:7">
      <c r="C3000" s="647"/>
      <c r="D3000" s="647"/>
      <c r="E3000" s="647"/>
      <c r="F3000" s="647"/>
      <c r="G3000" s="647"/>
    </row>
    <row r="3001" spans="3:7">
      <c r="C3001" s="647"/>
      <c r="D3001" s="647"/>
      <c r="E3001" s="647"/>
      <c r="F3001" s="647"/>
      <c r="G3001" s="647"/>
    </row>
    <row r="3002" spans="3:7">
      <c r="C3002" s="647"/>
      <c r="D3002" s="647"/>
      <c r="E3002" s="647"/>
      <c r="F3002" s="647"/>
      <c r="G3002" s="647"/>
    </row>
    <row r="3003" spans="3:7">
      <c r="C3003" s="647"/>
      <c r="D3003" s="647"/>
      <c r="E3003" s="647"/>
      <c r="F3003" s="647"/>
      <c r="G3003" s="647"/>
    </row>
    <row r="3004" spans="3:7">
      <c r="C3004" s="647"/>
      <c r="D3004" s="647"/>
      <c r="E3004" s="647"/>
      <c r="F3004" s="647"/>
      <c r="G3004" s="647"/>
    </row>
    <row r="3005" spans="3:7">
      <c r="C3005" s="647"/>
      <c r="D3005" s="647"/>
      <c r="E3005" s="647"/>
      <c r="F3005" s="647"/>
      <c r="G3005" s="647"/>
    </row>
    <row r="3006" spans="3:7">
      <c r="C3006" s="647"/>
      <c r="D3006" s="647"/>
      <c r="E3006" s="647"/>
      <c r="F3006" s="647"/>
      <c r="G3006" s="647"/>
    </row>
    <row r="3007" spans="3:7">
      <c r="C3007" s="647"/>
      <c r="D3007" s="647"/>
      <c r="E3007" s="647"/>
      <c r="F3007" s="647"/>
      <c r="G3007" s="647"/>
    </row>
    <row r="3008" spans="3:7">
      <c r="C3008" s="647"/>
      <c r="D3008" s="647"/>
      <c r="E3008" s="647"/>
      <c r="F3008" s="647"/>
      <c r="G3008" s="647"/>
    </row>
    <row r="3009" spans="3:7">
      <c r="C3009" s="647"/>
      <c r="D3009" s="647"/>
      <c r="E3009" s="647"/>
      <c r="F3009" s="647"/>
      <c r="G3009" s="647"/>
    </row>
    <row r="3010" spans="3:7">
      <c r="C3010" s="647"/>
      <c r="D3010" s="647"/>
      <c r="E3010" s="647"/>
      <c r="F3010" s="647"/>
      <c r="G3010" s="647"/>
    </row>
    <row r="3011" spans="3:7">
      <c r="C3011" s="647"/>
      <c r="D3011" s="647"/>
      <c r="E3011" s="647"/>
      <c r="F3011" s="647"/>
      <c r="G3011" s="647"/>
    </row>
    <row r="3012" spans="3:7">
      <c r="C3012" s="647"/>
      <c r="D3012" s="647"/>
      <c r="E3012" s="647"/>
      <c r="F3012" s="647"/>
      <c r="G3012" s="647"/>
    </row>
    <row r="3013" spans="3:7">
      <c r="C3013" s="647"/>
      <c r="D3013" s="647"/>
      <c r="E3013" s="647"/>
      <c r="F3013" s="647"/>
      <c r="G3013" s="647"/>
    </row>
    <row r="3014" spans="3:7">
      <c r="C3014" s="647"/>
      <c r="D3014" s="647"/>
      <c r="E3014" s="647"/>
      <c r="F3014" s="647"/>
      <c r="G3014" s="647"/>
    </row>
    <row r="3015" spans="3:7">
      <c r="C3015" s="647"/>
      <c r="D3015" s="647"/>
      <c r="E3015" s="647"/>
      <c r="F3015" s="647"/>
      <c r="G3015" s="647"/>
    </row>
    <row r="3016" spans="3:7">
      <c r="C3016" s="647"/>
      <c r="D3016" s="647"/>
      <c r="E3016" s="647"/>
      <c r="F3016" s="647"/>
      <c r="G3016" s="647"/>
    </row>
    <row r="3017" spans="3:7">
      <c r="C3017" s="647"/>
      <c r="D3017" s="647"/>
      <c r="E3017" s="647"/>
      <c r="F3017" s="647"/>
      <c r="G3017" s="647"/>
    </row>
    <row r="3018" spans="3:7">
      <c r="C3018" s="647"/>
      <c r="D3018" s="647"/>
      <c r="E3018" s="647"/>
      <c r="F3018" s="647"/>
      <c r="G3018" s="647"/>
    </row>
    <row r="3019" spans="3:7">
      <c r="C3019" s="647"/>
      <c r="D3019" s="647"/>
      <c r="E3019" s="647"/>
      <c r="F3019" s="647"/>
      <c r="G3019" s="647"/>
    </row>
    <row r="3020" spans="3:7">
      <c r="C3020" s="647"/>
      <c r="D3020" s="647"/>
      <c r="E3020" s="647"/>
      <c r="F3020" s="647"/>
      <c r="G3020" s="647"/>
    </row>
    <row r="3021" spans="3:7">
      <c r="C3021" s="647"/>
      <c r="D3021" s="647"/>
      <c r="E3021" s="647"/>
      <c r="F3021" s="647"/>
      <c r="G3021" s="647"/>
    </row>
    <row r="3022" spans="3:7">
      <c r="C3022" s="647"/>
      <c r="D3022" s="647"/>
      <c r="E3022" s="647"/>
      <c r="F3022" s="647"/>
      <c r="G3022" s="647"/>
    </row>
    <row r="3023" spans="3:7">
      <c r="C3023" s="647"/>
      <c r="D3023" s="647"/>
      <c r="E3023" s="647"/>
      <c r="F3023" s="647"/>
      <c r="G3023" s="647"/>
    </row>
    <row r="3024" spans="3:7">
      <c r="C3024" s="647"/>
      <c r="D3024" s="647"/>
      <c r="E3024" s="647"/>
      <c r="F3024" s="647"/>
      <c r="G3024" s="647"/>
    </row>
    <row r="3025" spans="3:7">
      <c r="C3025" s="647"/>
      <c r="D3025" s="647"/>
      <c r="E3025" s="647"/>
      <c r="F3025" s="647"/>
      <c r="G3025" s="647"/>
    </row>
    <row r="3026" spans="3:7">
      <c r="C3026" s="647"/>
      <c r="D3026" s="647"/>
      <c r="E3026" s="647"/>
      <c r="F3026" s="647"/>
      <c r="G3026" s="647"/>
    </row>
    <row r="3027" spans="3:7">
      <c r="C3027" s="647"/>
      <c r="D3027" s="647"/>
      <c r="E3027" s="647"/>
      <c r="F3027" s="647"/>
      <c r="G3027" s="647"/>
    </row>
    <row r="3028" spans="3:7">
      <c r="C3028" s="647"/>
      <c r="D3028" s="647"/>
      <c r="E3028" s="647"/>
      <c r="F3028" s="647"/>
      <c r="G3028" s="647"/>
    </row>
    <row r="3029" spans="3:7">
      <c r="C3029" s="647"/>
      <c r="D3029" s="647"/>
      <c r="E3029" s="647"/>
      <c r="F3029" s="647"/>
      <c r="G3029" s="647"/>
    </row>
    <row r="3030" spans="3:7">
      <c r="C3030" s="647"/>
      <c r="D3030" s="647"/>
      <c r="E3030" s="647"/>
      <c r="F3030" s="647"/>
      <c r="G3030" s="647"/>
    </row>
    <row r="3031" spans="3:7">
      <c r="C3031" s="647"/>
      <c r="D3031" s="647"/>
      <c r="E3031" s="647"/>
      <c r="F3031" s="647"/>
      <c r="G3031" s="647"/>
    </row>
    <row r="3032" spans="3:7">
      <c r="C3032" s="647"/>
      <c r="D3032" s="647"/>
      <c r="E3032" s="647"/>
      <c r="F3032" s="647"/>
      <c r="G3032" s="647"/>
    </row>
    <row r="3033" spans="3:7">
      <c r="C3033" s="647"/>
      <c r="D3033" s="647"/>
      <c r="E3033" s="647"/>
      <c r="F3033" s="647"/>
      <c r="G3033" s="647"/>
    </row>
    <row r="3034" spans="3:7">
      <c r="C3034" s="647"/>
      <c r="D3034" s="647"/>
      <c r="E3034" s="647"/>
      <c r="F3034" s="647"/>
      <c r="G3034" s="647"/>
    </row>
    <row r="3035" spans="3:7">
      <c r="C3035" s="647"/>
      <c r="D3035" s="647"/>
      <c r="E3035" s="647"/>
      <c r="F3035" s="647"/>
      <c r="G3035" s="647"/>
    </row>
    <row r="3036" spans="3:7">
      <c r="C3036" s="647"/>
      <c r="D3036" s="647"/>
      <c r="E3036" s="647"/>
      <c r="F3036" s="647"/>
      <c r="G3036" s="647"/>
    </row>
    <row r="3037" spans="3:7">
      <c r="C3037" s="647"/>
      <c r="D3037" s="647"/>
      <c r="E3037" s="647"/>
      <c r="F3037" s="647"/>
      <c r="G3037" s="647"/>
    </row>
    <row r="3038" spans="3:7">
      <c r="C3038" s="647"/>
      <c r="D3038" s="647"/>
      <c r="E3038" s="647"/>
      <c r="F3038" s="647"/>
      <c r="G3038" s="647"/>
    </row>
    <row r="3039" spans="3:7">
      <c r="C3039" s="647"/>
      <c r="D3039" s="647"/>
      <c r="E3039" s="647"/>
      <c r="F3039" s="647"/>
      <c r="G3039" s="647"/>
    </row>
    <row r="3040" spans="3:7">
      <c r="C3040" s="647"/>
      <c r="D3040" s="647"/>
      <c r="E3040" s="647"/>
      <c r="F3040" s="647"/>
      <c r="G3040" s="647"/>
    </row>
    <row r="3041" spans="3:7">
      <c r="C3041" s="647"/>
      <c r="D3041" s="647"/>
      <c r="E3041" s="647"/>
      <c r="F3041" s="647"/>
      <c r="G3041" s="647"/>
    </row>
    <row r="3042" spans="3:7">
      <c r="C3042" s="647"/>
      <c r="D3042" s="647"/>
      <c r="E3042" s="647"/>
      <c r="F3042" s="647"/>
      <c r="G3042" s="647"/>
    </row>
    <row r="3043" spans="3:7">
      <c r="C3043" s="647"/>
      <c r="D3043" s="647"/>
      <c r="E3043" s="647"/>
      <c r="F3043" s="647"/>
      <c r="G3043" s="647"/>
    </row>
    <row r="3044" spans="3:7">
      <c r="C3044" s="647"/>
      <c r="D3044" s="647"/>
      <c r="E3044" s="647"/>
      <c r="F3044" s="647"/>
      <c r="G3044" s="647"/>
    </row>
    <row r="3045" spans="3:7">
      <c r="C3045" s="647"/>
      <c r="D3045" s="647"/>
      <c r="E3045" s="647"/>
      <c r="F3045" s="647"/>
      <c r="G3045" s="647"/>
    </row>
    <row r="3046" spans="3:7">
      <c r="C3046" s="647"/>
      <c r="D3046" s="647"/>
      <c r="E3046" s="647"/>
      <c r="F3046" s="647"/>
      <c r="G3046" s="647"/>
    </row>
    <row r="3047" spans="3:7">
      <c r="C3047" s="647"/>
      <c r="D3047" s="647"/>
      <c r="E3047" s="647"/>
      <c r="F3047" s="647"/>
      <c r="G3047" s="647"/>
    </row>
    <row r="3048" spans="3:7">
      <c r="C3048" s="647"/>
      <c r="D3048" s="647"/>
      <c r="E3048" s="647"/>
      <c r="F3048" s="647"/>
      <c r="G3048" s="647"/>
    </row>
    <row r="3049" spans="3:7">
      <c r="C3049" s="647"/>
      <c r="D3049" s="647"/>
      <c r="E3049" s="647"/>
      <c r="F3049" s="647"/>
      <c r="G3049" s="647"/>
    </row>
    <row r="3050" spans="3:7">
      <c r="C3050" s="647"/>
      <c r="D3050" s="647"/>
      <c r="E3050" s="647"/>
      <c r="F3050" s="647"/>
      <c r="G3050" s="647"/>
    </row>
    <row r="3051" spans="3:7">
      <c r="C3051" s="647"/>
      <c r="D3051" s="647"/>
      <c r="E3051" s="647"/>
      <c r="F3051" s="647"/>
      <c r="G3051" s="647"/>
    </row>
    <row r="3052" spans="3:7">
      <c r="C3052" s="647"/>
      <c r="D3052" s="647"/>
      <c r="E3052" s="647"/>
      <c r="F3052" s="647"/>
      <c r="G3052" s="647"/>
    </row>
    <row r="3053" spans="3:7">
      <c r="C3053" s="647"/>
      <c r="D3053" s="647"/>
      <c r="E3053" s="647"/>
      <c r="F3053" s="647"/>
      <c r="G3053" s="647"/>
    </row>
    <row r="3054" spans="3:7">
      <c r="C3054" s="647"/>
      <c r="D3054" s="647"/>
      <c r="E3054" s="647"/>
      <c r="F3054" s="647"/>
      <c r="G3054" s="647"/>
    </row>
    <row r="3055" spans="3:7">
      <c r="C3055" s="647"/>
      <c r="D3055" s="647"/>
      <c r="E3055" s="647"/>
      <c r="F3055" s="647"/>
      <c r="G3055" s="647"/>
    </row>
    <row r="3056" spans="3:7">
      <c r="C3056" s="647"/>
      <c r="D3056" s="647"/>
      <c r="E3056" s="647"/>
      <c r="F3056" s="647"/>
      <c r="G3056" s="647"/>
    </row>
    <row r="3057" spans="3:7">
      <c r="C3057" s="647"/>
      <c r="D3057" s="647"/>
      <c r="E3057" s="647"/>
      <c r="F3057" s="647"/>
      <c r="G3057" s="647"/>
    </row>
    <row r="3058" spans="3:7">
      <c r="C3058" s="647"/>
      <c r="D3058" s="647"/>
      <c r="E3058" s="647"/>
      <c r="F3058" s="647"/>
      <c r="G3058" s="647"/>
    </row>
    <row r="3059" spans="3:7">
      <c r="C3059" s="647"/>
      <c r="D3059" s="647"/>
      <c r="E3059" s="647"/>
      <c r="F3059" s="647"/>
      <c r="G3059" s="647"/>
    </row>
    <row r="3060" spans="3:7">
      <c r="C3060" s="647"/>
      <c r="D3060" s="647"/>
      <c r="E3060" s="647"/>
      <c r="F3060" s="647"/>
      <c r="G3060" s="647"/>
    </row>
    <row r="3061" spans="3:7">
      <c r="C3061" s="647"/>
      <c r="D3061" s="647"/>
      <c r="E3061" s="647"/>
      <c r="F3061" s="647"/>
      <c r="G3061" s="647"/>
    </row>
    <row r="3062" spans="3:7">
      <c r="C3062" s="647"/>
      <c r="D3062" s="647"/>
      <c r="E3062" s="647"/>
      <c r="F3062" s="647"/>
      <c r="G3062" s="647"/>
    </row>
    <row r="3063" spans="3:7">
      <c r="C3063" s="647"/>
      <c r="D3063" s="647"/>
      <c r="E3063" s="647"/>
      <c r="F3063" s="647"/>
      <c r="G3063" s="647"/>
    </row>
    <row r="3064" spans="3:7">
      <c r="C3064" s="647"/>
      <c r="D3064" s="647"/>
      <c r="E3064" s="647"/>
      <c r="F3064" s="647"/>
      <c r="G3064" s="647"/>
    </row>
    <row r="3065" spans="3:7">
      <c r="C3065" s="647"/>
      <c r="D3065" s="647"/>
      <c r="E3065" s="647"/>
      <c r="F3065" s="647"/>
      <c r="G3065" s="647"/>
    </row>
    <row r="3066" spans="3:7">
      <c r="C3066" s="647"/>
      <c r="D3066" s="647"/>
      <c r="E3066" s="647"/>
      <c r="F3066" s="647"/>
      <c r="G3066" s="647"/>
    </row>
    <row r="3067" spans="3:7">
      <c r="C3067" s="647"/>
      <c r="D3067" s="647"/>
      <c r="E3067" s="647"/>
      <c r="F3067" s="647"/>
      <c r="G3067" s="647"/>
    </row>
    <row r="3068" spans="3:7">
      <c r="C3068" s="647"/>
      <c r="D3068" s="647"/>
      <c r="E3068" s="647"/>
      <c r="F3068" s="647"/>
      <c r="G3068" s="647"/>
    </row>
    <row r="3069" spans="3:7">
      <c r="C3069" s="647"/>
      <c r="D3069" s="647"/>
      <c r="E3069" s="647"/>
      <c r="F3069" s="647"/>
      <c r="G3069" s="647"/>
    </row>
    <row r="3070" spans="3:7">
      <c r="C3070" s="647"/>
      <c r="D3070" s="647"/>
      <c r="E3070" s="647"/>
      <c r="F3070" s="647"/>
      <c r="G3070" s="647"/>
    </row>
    <row r="3071" spans="3:7">
      <c r="C3071" s="647"/>
      <c r="D3071" s="647"/>
      <c r="E3071" s="647"/>
      <c r="F3071" s="647"/>
      <c r="G3071" s="647"/>
    </row>
    <row r="3072" spans="3:7">
      <c r="C3072" s="647"/>
      <c r="D3072" s="647"/>
      <c r="E3072" s="647"/>
      <c r="F3072" s="647"/>
      <c r="G3072" s="647"/>
    </row>
    <row r="3073" spans="3:7">
      <c r="C3073" s="647"/>
      <c r="D3073" s="647"/>
      <c r="E3073" s="647"/>
      <c r="F3073" s="647"/>
      <c r="G3073" s="647"/>
    </row>
    <row r="3074" spans="3:7">
      <c r="C3074" s="647"/>
      <c r="D3074" s="647"/>
      <c r="E3074" s="647"/>
      <c r="F3074" s="647"/>
      <c r="G3074" s="647"/>
    </row>
    <row r="3075" spans="3:7">
      <c r="C3075" s="647"/>
      <c r="D3075" s="647"/>
      <c r="E3075" s="647"/>
      <c r="F3075" s="647"/>
      <c r="G3075" s="647"/>
    </row>
    <row r="3076" spans="3:7">
      <c r="C3076" s="647"/>
      <c r="D3076" s="647"/>
      <c r="E3076" s="647"/>
      <c r="F3076" s="647"/>
      <c r="G3076" s="647"/>
    </row>
    <row r="3077" spans="3:7">
      <c r="C3077" s="647"/>
      <c r="D3077" s="647"/>
      <c r="E3077" s="647"/>
      <c r="F3077" s="647"/>
      <c r="G3077" s="647"/>
    </row>
    <row r="3078" spans="3:7">
      <c r="C3078" s="647"/>
      <c r="D3078" s="647"/>
      <c r="E3078" s="647"/>
      <c r="F3078" s="647"/>
      <c r="G3078" s="647"/>
    </row>
    <row r="3079" spans="3:7">
      <c r="C3079" s="647"/>
      <c r="D3079" s="647"/>
      <c r="E3079" s="647"/>
      <c r="F3079" s="647"/>
      <c r="G3079" s="647"/>
    </row>
    <row r="3080" spans="3:7">
      <c r="C3080" s="647"/>
      <c r="D3080" s="647"/>
      <c r="E3080" s="647"/>
      <c r="F3080" s="647"/>
      <c r="G3080" s="647"/>
    </row>
    <row r="3081" spans="3:7">
      <c r="C3081" s="647"/>
      <c r="D3081" s="647"/>
      <c r="E3081" s="647"/>
      <c r="F3081" s="647"/>
      <c r="G3081" s="647"/>
    </row>
    <row r="3082" spans="3:7">
      <c r="C3082" s="647"/>
      <c r="D3082" s="647"/>
      <c r="E3082" s="647"/>
      <c r="F3082" s="647"/>
      <c r="G3082" s="647"/>
    </row>
    <row r="3083" spans="3:7">
      <c r="C3083" s="647"/>
      <c r="D3083" s="647"/>
      <c r="E3083" s="647"/>
      <c r="F3083" s="647"/>
      <c r="G3083" s="647"/>
    </row>
    <row r="3084" spans="3:7">
      <c r="C3084" s="647"/>
      <c r="D3084" s="647"/>
      <c r="E3084" s="647"/>
      <c r="F3084" s="647"/>
      <c r="G3084" s="647"/>
    </row>
    <row r="3085" spans="3:7">
      <c r="C3085" s="647"/>
      <c r="D3085" s="647"/>
      <c r="E3085" s="647"/>
      <c r="F3085" s="647"/>
      <c r="G3085" s="647"/>
    </row>
    <row r="3086" spans="3:7">
      <c r="C3086" s="647"/>
      <c r="D3086" s="647"/>
      <c r="E3086" s="647"/>
      <c r="F3086" s="647"/>
      <c r="G3086" s="647"/>
    </row>
    <row r="3087" spans="3:7">
      <c r="C3087" s="647"/>
      <c r="D3087" s="647"/>
      <c r="E3087" s="647"/>
      <c r="F3087" s="647"/>
      <c r="G3087" s="647"/>
    </row>
    <row r="3088" spans="3:7">
      <c r="C3088" s="647"/>
      <c r="D3088" s="647"/>
      <c r="E3088" s="647"/>
      <c r="F3088" s="647"/>
      <c r="G3088" s="647"/>
    </row>
    <row r="3089" spans="3:7">
      <c r="C3089" s="647"/>
      <c r="D3089" s="647"/>
      <c r="E3089" s="647"/>
      <c r="F3089" s="647"/>
      <c r="G3089" s="647"/>
    </row>
    <row r="3090" spans="3:7">
      <c r="C3090" s="647"/>
      <c r="D3090" s="647"/>
      <c r="E3090" s="647"/>
      <c r="F3090" s="647"/>
      <c r="G3090" s="647"/>
    </row>
    <row r="3091" spans="3:7">
      <c r="C3091" s="647"/>
      <c r="D3091" s="647"/>
      <c r="E3091" s="647"/>
      <c r="F3091" s="647"/>
      <c r="G3091" s="647"/>
    </row>
    <row r="3092" spans="3:7">
      <c r="C3092" s="647"/>
      <c r="D3092" s="647"/>
      <c r="E3092" s="647"/>
      <c r="F3092" s="647"/>
      <c r="G3092" s="647"/>
    </row>
    <row r="3093" spans="3:7">
      <c r="C3093" s="647"/>
      <c r="D3093" s="647"/>
      <c r="E3093" s="647"/>
      <c r="F3093" s="647"/>
      <c r="G3093" s="647"/>
    </row>
    <row r="3094" spans="3:7">
      <c r="C3094" s="647"/>
      <c r="D3094" s="647"/>
      <c r="E3094" s="647"/>
      <c r="F3094" s="647"/>
      <c r="G3094" s="647"/>
    </row>
    <row r="3095" spans="3:7">
      <c r="C3095" s="647"/>
      <c r="D3095" s="647"/>
      <c r="E3095" s="647"/>
      <c r="F3095" s="647"/>
      <c r="G3095" s="647"/>
    </row>
    <row r="3096" spans="3:7">
      <c r="C3096" s="647"/>
      <c r="D3096" s="647"/>
      <c r="E3096" s="647"/>
      <c r="F3096" s="647"/>
      <c r="G3096" s="647"/>
    </row>
    <row r="3097" spans="3:7">
      <c r="C3097" s="647"/>
      <c r="D3097" s="647"/>
      <c r="E3097" s="647"/>
      <c r="F3097" s="647"/>
      <c r="G3097" s="647"/>
    </row>
    <row r="3098" spans="3:7">
      <c r="C3098" s="647"/>
      <c r="D3098" s="647"/>
      <c r="E3098" s="647"/>
      <c r="F3098" s="647"/>
      <c r="G3098" s="647"/>
    </row>
    <row r="3099" spans="3:7">
      <c r="C3099" s="647"/>
      <c r="D3099" s="647"/>
      <c r="E3099" s="647"/>
      <c r="F3099" s="647"/>
      <c r="G3099" s="647"/>
    </row>
    <row r="3100" spans="3:7">
      <c r="C3100" s="647"/>
      <c r="D3100" s="647"/>
      <c r="E3100" s="647"/>
      <c r="F3100" s="647"/>
      <c r="G3100" s="647"/>
    </row>
    <row r="3101" spans="3:7">
      <c r="C3101" s="647"/>
      <c r="D3101" s="647"/>
      <c r="E3101" s="647"/>
      <c r="F3101" s="647"/>
      <c r="G3101" s="647"/>
    </row>
    <row r="3102" spans="3:7">
      <c r="C3102" s="647"/>
      <c r="D3102" s="647"/>
      <c r="E3102" s="647"/>
      <c r="F3102" s="647"/>
      <c r="G3102" s="647"/>
    </row>
    <row r="3103" spans="3:7">
      <c r="C3103" s="647"/>
      <c r="D3103" s="647"/>
      <c r="E3103" s="647"/>
      <c r="F3103" s="647"/>
      <c r="G3103" s="647"/>
    </row>
    <row r="3104" spans="3:7">
      <c r="C3104" s="647"/>
      <c r="D3104" s="647"/>
      <c r="E3104" s="647"/>
      <c r="F3104" s="647"/>
      <c r="G3104" s="647"/>
    </row>
    <row r="3105" spans="3:7">
      <c r="C3105" s="647"/>
      <c r="D3105" s="647"/>
      <c r="E3105" s="647"/>
      <c r="F3105" s="647"/>
      <c r="G3105" s="647"/>
    </row>
    <row r="3106" spans="3:7">
      <c r="C3106" s="647"/>
      <c r="D3106" s="647"/>
      <c r="E3106" s="647"/>
      <c r="F3106" s="647"/>
      <c r="G3106" s="647"/>
    </row>
    <row r="3107" spans="3:7">
      <c r="C3107" s="647"/>
      <c r="D3107" s="647"/>
      <c r="E3107" s="647"/>
      <c r="F3107" s="647"/>
      <c r="G3107" s="647"/>
    </row>
    <row r="3108" spans="3:7">
      <c r="C3108" s="647"/>
      <c r="D3108" s="647"/>
      <c r="E3108" s="647"/>
      <c r="F3108" s="647"/>
      <c r="G3108" s="647"/>
    </row>
    <row r="3109" spans="3:7">
      <c r="C3109" s="647"/>
      <c r="D3109" s="647"/>
      <c r="E3109" s="647"/>
      <c r="F3109" s="647"/>
      <c r="G3109" s="647"/>
    </row>
    <row r="3110" spans="3:7">
      <c r="C3110" s="647"/>
      <c r="D3110" s="647"/>
      <c r="E3110" s="647"/>
      <c r="F3110" s="647"/>
      <c r="G3110" s="647"/>
    </row>
    <row r="3111" spans="3:7">
      <c r="C3111" s="647"/>
      <c r="D3111" s="647"/>
      <c r="E3111" s="647"/>
      <c r="F3111" s="647"/>
      <c r="G3111" s="647"/>
    </row>
    <row r="3112" spans="3:7">
      <c r="C3112" s="647"/>
      <c r="D3112" s="647"/>
      <c r="E3112" s="647"/>
      <c r="F3112" s="647"/>
      <c r="G3112" s="647"/>
    </row>
    <row r="3113" spans="3:7">
      <c r="C3113" s="647"/>
      <c r="D3113" s="647"/>
      <c r="E3113" s="647"/>
      <c r="F3113" s="647"/>
      <c r="G3113" s="647"/>
    </row>
    <row r="3114" spans="3:7">
      <c r="C3114" s="647"/>
      <c r="D3114" s="647"/>
      <c r="E3114" s="647"/>
      <c r="F3114" s="647"/>
      <c r="G3114" s="647"/>
    </row>
    <row r="3115" spans="3:7">
      <c r="C3115" s="647"/>
      <c r="D3115" s="647"/>
      <c r="E3115" s="647"/>
      <c r="F3115" s="647"/>
      <c r="G3115" s="647"/>
    </row>
    <row r="3116" spans="3:7">
      <c r="C3116" s="647"/>
      <c r="D3116" s="647"/>
      <c r="E3116" s="647"/>
      <c r="F3116" s="647"/>
      <c r="G3116" s="647"/>
    </row>
    <row r="3117" spans="3:7">
      <c r="C3117" s="647"/>
      <c r="D3117" s="647"/>
      <c r="E3117" s="647"/>
      <c r="F3117" s="647"/>
      <c r="G3117" s="647"/>
    </row>
    <row r="3118" spans="3:7">
      <c r="C3118" s="647"/>
      <c r="D3118" s="647"/>
      <c r="E3118" s="647"/>
      <c r="F3118" s="647"/>
      <c r="G3118" s="647"/>
    </row>
    <row r="3119" spans="3:7">
      <c r="C3119" s="647"/>
      <c r="D3119" s="647"/>
      <c r="E3119" s="647"/>
      <c r="F3119" s="647"/>
      <c r="G3119" s="647"/>
    </row>
    <row r="3120" spans="3:7">
      <c r="C3120" s="647"/>
      <c r="D3120" s="647"/>
      <c r="E3120" s="647"/>
      <c r="F3120" s="647"/>
      <c r="G3120" s="647"/>
    </row>
    <row r="3121" spans="3:7">
      <c r="C3121" s="647"/>
      <c r="D3121" s="647"/>
      <c r="E3121" s="647"/>
      <c r="F3121" s="647"/>
      <c r="G3121" s="647"/>
    </row>
    <row r="3122" spans="3:7">
      <c r="C3122" s="647"/>
      <c r="D3122" s="647"/>
      <c r="E3122" s="647"/>
      <c r="F3122" s="647"/>
      <c r="G3122" s="647"/>
    </row>
    <row r="3123" spans="3:7">
      <c r="C3123" s="647"/>
      <c r="D3123" s="647"/>
      <c r="E3123" s="647"/>
      <c r="F3123" s="647"/>
      <c r="G3123" s="647"/>
    </row>
    <row r="3124" spans="3:7">
      <c r="C3124" s="647"/>
      <c r="D3124" s="647"/>
      <c r="E3124" s="647"/>
      <c r="F3124" s="647"/>
      <c r="G3124" s="647"/>
    </row>
    <row r="3125" spans="3:7">
      <c r="C3125" s="647"/>
      <c r="D3125" s="647"/>
      <c r="E3125" s="647"/>
      <c r="F3125" s="647"/>
      <c r="G3125" s="647"/>
    </row>
    <row r="3126" spans="3:7">
      <c r="C3126" s="647"/>
      <c r="D3126" s="647"/>
      <c r="E3126" s="647"/>
      <c r="F3126" s="647"/>
      <c r="G3126" s="647"/>
    </row>
    <row r="3127" spans="3:7">
      <c r="C3127" s="647"/>
      <c r="D3127" s="647"/>
      <c r="E3127" s="647"/>
      <c r="F3127" s="647"/>
      <c r="G3127" s="647"/>
    </row>
    <row r="3128" spans="3:7">
      <c r="C3128" s="647"/>
      <c r="D3128" s="647"/>
      <c r="E3128" s="647"/>
      <c r="F3128" s="647"/>
      <c r="G3128" s="647"/>
    </row>
    <row r="3129" spans="3:7">
      <c r="C3129" s="647"/>
      <c r="D3129" s="647"/>
      <c r="E3129" s="647"/>
      <c r="F3129" s="647"/>
      <c r="G3129" s="647"/>
    </row>
    <row r="3130" spans="3:7">
      <c r="C3130" s="647"/>
      <c r="D3130" s="647"/>
      <c r="E3130" s="647"/>
      <c r="F3130" s="647"/>
      <c r="G3130" s="647"/>
    </row>
    <row r="3131" spans="3:7">
      <c r="C3131" s="647"/>
      <c r="D3131" s="647"/>
      <c r="E3131" s="647"/>
      <c r="F3131" s="647"/>
      <c r="G3131" s="647"/>
    </row>
    <row r="3132" spans="3:7">
      <c r="C3132" s="647"/>
      <c r="D3132" s="647"/>
      <c r="E3132" s="647"/>
      <c r="F3132" s="647"/>
      <c r="G3132" s="647"/>
    </row>
    <row r="3133" spans="3:7">
      <c r="C3133" s="647"/>
      <c r="D3133" s="647"/>
      <c r="E3133" s="647"/>
      <c r="F3133" s="647"/>
      <c r="G3133" s="647"/>
    </row>
    <row r="3134" spans="3:7">
      <c r="C3134" s="647"/>
      <c r="D3134" s="647"/>
      <c r="E3134" s="647"/>
      <c r="F3134" s="647"/>
      <c r="G3134" s="647"/>
    </row>
    <row r="3135" spans="3:7">
      <c r="C3135" s="647"/>
      <c r="D3135" s="647"/>
      <c r="E3135" s="647"/>
      <c r="F3135" s="647"/>
      <c r="G3135" s="647"/>
    </row>
    <row r="3136" spans="3:7">
      <c r="C3136" s="647"/>
      <c r="D3136" s="647"/>
      <c r="E3136" s="647"/>
      <c r="F3136" s="647"/>
      <c r="G3136" s="647"/>
    </row>
    <row r="3137" spans="3:7">
      <c r="C3137" s="647"/>
      <c r="D3137" s="647"/>
      <c r="E3137" s="647"/>
      <c r="F3137" s="647"/>
      <c r="G3137" s="647"/>
    </row>
    <row r="3138" spans="3:7">
      <c r="C3138" s="647"/>
      <c r="D3138" s="647"/>
      <c r="E3138" s="647"/>
      <c r="F3138" s="647"/>
      <c r="G3138" s="647"/>
    </row>
    <row r="3139" spans="3:7">
      <c r="C3139" s="647"/>
      <c r="D3139" s="647"/>
      <c r="E3139" s="647"/>
      <c r="F3139" s="647"/>
      <c r="G3139" s="647"/>
    </row>
    <row r="3140" spans="3:7">
      <c r="C3140" s="647"/>
      <c r="D3140" s="647"/>
      <c r="E3140" s="647"/>
      <c r="F3140" s="647"/>
      <c r="G3140" s="647"/>
    </row>
    <row r="3141" spans="3:7">
      <c r="C3141" s="647"/>
      <c r="D3141" s="647"/>
      <c r="E3141" s="647"/>
      <c r="F3141" s="647"/>
      <c r="G3141" s="647"/>
    </row>
    <row r="3142" spans="3:7">
      <c r="C3142" s="647"/>
      <c r="D3142" s="647"/>
      <c r="E3142" s="647"/>
      <c r="F3142" s="647"/>
      <c r="G3142" s="647"/>
    </row>
    <row r="3143" spans="3:7">
      <c r="C3143" s="647"/>
      <c r="D3143" s="647"/>
      <c r="E3143" s="647"/>
      <c r="F3143" s="647"/>
      <c r="G3143" s="647"/>
    </row>
    <row r="3144" spans="3:7">
      <c r="C3144" s="647"/>
      <c r="D3144" s="647"/>
      <c r="E3144" s="647"/>
      <c r="F3144" s="647"/>
      <c r="G3144" s="647"/>
    </row>
    <row r="3145" spans="3:7">
      <c r="C3145" s="647"/>
      <c r="D3145" s="647"/>
      <c r="E3145" s="647"/>
      <c r="F3145" s="647"/>
      <c r="G3145" s="647"/>
    </row>
    <row r="3146" spans="3:7">
      <c r="C3146" s="647"/>
      <c r="D3146" s="647"/>
      <c r="E3146" s="647"/>
      <c r="F3146" s="647"/>
      <c r="G3146" s="647"/>
    </row>
    <row r="3147" spans="3:7">
      <c r="C3147" s="647"/>
      <c r="D3147" s="647"/>
      <c r="E3147" s="647"/>
      <c r="F3147" s="647"/>
      <c r="G3147" s="647"/>
    </row>
    <row r="3148" spans="3:7">
      <c r="C3148" s="647"/>
      <c r="D3148" s="647"/>
      <c r="E3148" s="647"/>
      <c r="F3148" s="647"/>
      <c r="G3148" s="647"/>
    </row>
    <row r="3149" spans="3:7">
      <c r="C3149" s="647"/>
      <c r="D3149" s="647"/>
      <c r="E3149" s="647"/>
      <c r="F3149" s="647"/>
      <c r="G3149" s="647"/>
    </row>
    <row r="3150" spans="3:7">
      <c r="C3150" s="647"/>
      <c r="D3150" s="647"/>
      <c r="E3150" s="647"/>
      <c r="F3150" s="647"/>
      <c r="G3150" s="647"/>
    </row>
    <row r="3151" spans="3:7">
      <c r="C3151" s="647"/>
      <c r="D3151" s="647"/>
      <c r="E3151" s="647"/>
      <c r="F3151" s="647"/>
      <c r="G3151" s="647"/>
    </row>
    <row r="3152" spans="3:7">
      <c r="C3152" s="647"/>
      <c r="D3152" s="647"/>
      <c r="E3152" s="647"/>
      <c r="F3152" s="647"/>
      <c r="G3152" s="647"/>
    </row>
    <row r="3153" spans="3:7">
      <c r="C3153" s="647"/>
      <c r="D3153" s="647"/>
      <c r="E3153" s="647"/>
      <c r="F3153" s="647"/>
      <c r="G3153" s="647"/>
    </row>
    <row r="3154" spans="3:7">
      <c r="C3154" s="647"/>
      <c r="D3154" s="647"/>
      <c r="E3154" s="647"/>
      <c r="F3154" s="647"/>
      <c r="G3154" s="647"/>
    </row>
    <row r="3155" spans="3:7">
      <c r="C3155" s="647"/>
      <c r="D3155" s="647"/>
      <c r="E3155" s="647"/>
      <c r="F3155" s="647"/>
      <c r="G3155" s="647"/>
    </row>
    <row r="3156" spans="3:7">
      <c r="C3156" s="647"/>
      <c r="D3156" s="647"/>
      <c r="E3156" s="647"/>
      <c r="F3156" s="647"/>
      <c r="G3156" s="647"/>
    </row>
    <row r="3157" spans="3:7">
      <c r="C3157" s="647"/>
      <c r="D3157" s="647"/>
      <c r="E3157" s="647"/>
      <c r="F3157" s="647"/>
      <c r="G3157" s="647"/>
    </row>
    <row r="3158" spans="3:7">
      <c r="C3158" s="647"/>
      <c r="D3158" s="647"/>
      <c r="E3158" s="647"/>
      <c r="F3158" s="647"/>
      <c r="G3158" s="647"/>
    </row>
    <row r="3159" spans="3:7">
      <c r="C3159" s="647"/>
      <c r="D3159" s="647"/>
      <c r="E3159" s="647"/>
      <c r="F3159" s="647"/>
      <c r="G3159" s="647"/>
    </row>
    <row r="3160" spans="3:7">
      <c r="C3160" s="647"/>
      <c r="D3160" s="647"/>
      <c r="E3160" s="647"/>
      <c r="F3160" s="647"/>
      <c r="G3160" s="647"/>
    </row>
    <row r="3161" spans="3:7">
      <c r="C3161" s="647"/>
      <c r="D3161" s="647"/>
      <c r="E3161" s="647"/>
      <c r="F3161" s="647"/>
      <c r="G3161" s="647"/>
    </row>
    <row r="3162" spans="3:7">
      <c r="C3162" s="647"/>
      <c r="D3162" s="647"/>
      <c r="E3162" s="647"/>
      <c r="F3162" s="647"/>
      <c r="G3162" s="647"/>
    </row>
    <row r="3163" spans="3:7">
      <c r="C3163" s="647"/>
      <c r="D3163" s="647"/>
      <c r="E3163" s="647"/>
      <c r="F3163" s="647"/>
      <c r="G3163" s="647"/>
    </row>
    <row r="3164" spans="3:7">
      <c r="C3164" s="647"/>
      <c r="D3164" s="647"/>
      <c r="E3164" s="647"/>
      <c r="F3164" s="647"/>
      <c r="G3164" s="647"/>
    </row>
    <row r="3165" spans="3:7">
      <c r="C3165" s="647"/>
      <c r="D3165" s="647"/>
      <c r="E3165" s="647"/>
      <c r="F3165" s="647"/>
      <c r="G3165" s="647"/>
    </row>
    <row r="3166" spans="3:7">
      <c r="C3166" s="647"/>
      <c r="D3166" s="647"/>
      <c r="E3166" s="647"/>
      <c r="F3166" s="647"/>
      <c r="G3166" s="647"/>
    </row>
    <row r="3167" spans="3:7">
      <c r="C3167" s="647"/>
      <c r="D3167" s="647"/>
      <c r="E3167" s="647"/>
      <c r="F3167" s="647"/>
      <c r="G3167" s="647"/>
    </row>
    <row r="3168" spans="3:7">
      <c r="C3168" s="647"/>
      <c r="D3168" s="647"/>
      <c r="E3168" s="647"/>
      <c r="F3168" s="647"/>
      <c r="G3168" s="647"/>
    </row>
    <row r="3169" spans="3:7">
      <c r="C3169" s="647"/>
      <c r="D3169" s="647"/>
      <c r="E3169" s="647"/>
      <c r="F3169" s="647"/>
      <c r="G3169" s="647"/>
    </row>
    <row r="3170" spans="3:7">
      <c r="C3170" s="647"/>
      <c r="D3170" s="647"/>
      <c r="E3170" s="647"/>
      <c r="F3170" s="647"/>
      <c r="G3170" s="647"/>
    </row>
    <row r="3171" spans="3:7">
      <c r="C3171" s="647"/>
      <c r="D3171" s="647"/>
      <c r="E3171" s="647"/>
      <c r="F3171" s="647"/>
      <c r="G3171" s="647"/>
    </row>
    <row r="3172" spans="3:7">
      <c r="C3172" s="647"/>
      <c r="D3172" s="647"/>
      <c r="E3172" s="647"/>
      <c r="F3172" s="647"/>
      <c r="G3172" s="647"/>
    </row>
    <row r="3173" spans="3:7">
      <c r="C3173" s="647"/>
      <c r="D3173" s="647"/>
      <c r="E3173" s="647"/>
      <c r="F3173" s="647"/>
      <c r="G3173" s="647"/>
    </row>
    <row r="3174" spans="3:7">
      <c r="C3174" s="647"/>
      <c r="D3174" s="647"/>
      <c r="E3174" s="647"/>
      <c r="F3174" s="647"/>
      <c r="G3174" s="647"/>
    </row>
    <row r="3175" spans="3:7">
      <c r="C3175" s="647"/>
      <c r="D3175" s="647"/>
      <c r="E3175" s="647"/>
      <c r="F3175" s="647"/>
      <c r="G3175" s="647"/>
    </row>
    <row r="3176" spans="3:7">
      <c r="C3176" s="647"/>
      <c r="D3176" s="647"/>
      <c r="E3176" s="647"/>
      <c r="F3176" s="647"/>
      <c r="G3176" s="647"/>
    </row>
    <row r="3177" spans="3:7">
      <c r="C3177" s="647"/>
      <c r="D3177" s="647"/>
      <c r="E3177" s="647"/>
      <c r="F3177" s="647"/>
      <c r="G3177" s="647"/>
    </row>
    <row r="3178" spans="3:7">
      <c r="C3178" s="647"/>
      <c r="D3178" s="647"/>
      <c r="E3178" s="647"/>
      <c r="F3178" s="647"/>
      <c r="G3178" s="647"/>
    </row>
    <row r="3179" spans="3:7">
      <c r="C3179" s="647"/>
      <c r="D3179" s="647"/>
      <c r="E3179" s="647"/>
      <c r="F3179" s="647"/>
      <c r="G3179" s="647"/>
    </row>
    <row r="3180" spans="3:7">
      <c r="C3180" s="647"/>
      <c r="D3180" s="647"/>
      <c r="E3180" s="647"/>
      <c r="F3180" s="647"/>
      <c r="G3180" s="647"/>
    </row>
    <row r="3181" spans="3:7">
      <c r="C3181" s="647"/>
      <c r="D3181" s="647"/>
      <c r="E3181" s="647"/>
      <c r="F3181" s="647"/>
      <c r="G3181" s="647"/>
    </row>
    <row r="3182" spans="3:7">
      <c r="C3182" s="647"/>
      <c r="D3182" s="647"/>
      <c r="E3182" s="647"/>
      <c r="F3182" s="647"/>
      <c r="G3182" s="647"/>
    </row>
    <row r="3183" spans="3:7">
      <c r="C3183" s="647"/>
      <c r="D3183" s="647"/>
      <c r="E3183" s="647"/>
      <c r="F3183" s="647"/>
      <c r="G3183" s="647"/>
    </row>
    <row r="3184" spans="3:7">
      <c r="C3184" s="647"/>
      <c r="D3184" s="647"/>
      <c r="E3184" s="647"/>
      <c r="F3184" s="647"/>
      <c r="G3184" s="647"/>
    </row>
    <row r="3185" spans="3:7">
      <c r="C3185" s="647"/>
      <c r="D3185" s="647"/>
      <c r="E3185" s="647"/>
      <c r="F3185" s="647"/>
      <c r="G3185" s="647"/>
    </row>
    <row r="3186" spans="3:7">
      <c r="C3186" s="647"/>
      <c r="D3186" s="647"/>
      <c r="E3186" s="647"/>
      <c r="F3186" s="647"/>
      <c r="G3186" s="647"/>
    </row>
    <row r="3187" spans="3:7">
      <c r="C3187" s="647"/>
      <c r="D3187" s="647"/>
      <c r="E3187" s="647"/>
      <c r="F3187" s="647"/>
      <c r="G3187" s="647"/>
    </row>
    <row r="3188" spans="3:7">
      <c r="C3188" s="647"/>
      <c r="D3188" s="647"/>
      <c r="E3188" s="647"/>
      <c r="F3188" s="647"/>
      <c r="G3188" s="647"/>
    </row>
    <row r="3189" spans="3:7">
      <c r="C3189" s="647"/>
      <c r="D3189" s="647"/>
      <c r="E3189" s="647"/>
      <c r="F3189" s="647"/>
      <c r="G3189" s="647"/>
    </row>
    <row r="3190" spans="3:7">
      <c r="C3190" s="647"/>
      <c r="D3190" s="647"/>
      <c r="E3190" s="647"/>
      <c r="F3190" s="647"/>
      <c r="G3190" s="647"/>
    </row>
    <row r="3191" spans="3:7">
      <c r="C3191" s="647"/>
      <c r="D3191" s="647"/>
      <c r="E3191" s="647"/>
      <c r="F3191" s="647"/>
      <c r="G3191" s="647"/>
    </row>
    <row r="3192" spans="3:7">
      <c r="C3192" s="647"/>
      <c r="D3192" s="647"/>
      <c r="E3192" s="647"/>
      <c r="F3192" s="647"/>
      <c r="G3192" s="647"/>
    </row>
    <row r="3193" spans="3:7">
      <c r="C3193" s="647"/>
      <c r="D3193" s="647"/>
      <c r="E3193" s="647"/>
      <c r="F3193" s="647"/>
      <c r="G3193" s="647"/>
    </row>
    <row r="3194" spans="3:7">
      <c r="C3194" s="647"/>
      <c r="D3194" s="647"/>
      <c r="E3194" s="647"/>
      <c r="F3194" s="647"/>
      <c r="G3194" s="647"/>
    </row>
    <row r="3195" spans="3:7">
      <c r="C3195" s="647"/>
      <c r="D3195" s="647"/>
      <c r="E3195" s="647"/>
      <c r="F3195" s="647"/>
      <c r="G3195" s="647"/>
    </row>
    <row r="3196" spans="3:7">
      <c r="C3196" s="647"/>
      <c r="D3196" s="647"/>
      <c r="E3196" s="647"/>
      <c r="F3196" s="647"/>
      <c r="G3196" s="647"/>
    </row>
    <row r="3197" spans="3:7">
      <c r="C3197" s="647"/>
      <c r="D3197" s="647"/>
      <c r="E3197" s="647"/>
      <c r="F3197" s="647"/>
      <c r="G3197" s="647"/>
    </row>
    <row r="3198" spans="3:7">
      <c r="C3198" s="647"/>
      <c r="D3198" s="647"/>
      <c r="E3198" s="647"/>
      <c r="F3198" s="647"/>
      <c r="G3198" s="647"/>
    </row>
    <row r="3199" spans="3:7">
      <c r="C3199" s="647"/>
      <c r="D3199" s="647"/>
      <c r="E3199" s="647"/>
      <c r="F3199" s="647"/>
      <c r="G3199" s="647"/>
    </row>
    <row r="3200" spans="3:7">
      <c r="C3200" s="647"/>
      <c r="D3200" s="647"/>
      <c r="E3200" s="647"/>
      <c r="F3200" s="647"/>
      <c r="G3200" s="647"/>
    </row>
    <row r="3201" spans="3:7">
      <c r="C3201" s="647"/>
      <c r="D3201" s="647"/>
      <c r="E3201" s="647"/>
      <c r="F3201" s="647"/>
      <c r="G3201" s="647"/>
    </row>
    <row r="3202" spans="3:7">
      <c r="C3202" s="647"/>
      <c r="D3202" s="647"/>
      <c r="E3202" s="647"/>
      <c r="F3202" s="647"/>
      <c r="G3202" s="647"/>
    </row>
    <row r="3203" spans="3:7">
      <c r="C3203" s="647"/>
      <c r="D3203" s="647"/>
      <c r="E3203" s="647"/>
      <c r="F3203" s="647"/>
      <c r="G3203" s="647"/>
    </row>
    <row r="3204" spans="3:7">
      <c r="C3204" s="647"/>
      <c r="D3204" s="647"/>
      <c r="E3204" s="647"/>
      <c r="F3204" s="647"/>
      <c r="G3204" s="647"/>
    </row>
    <row r="3205" spans="3:7">
      <c r="C3205" s="647"/>
      <c r="D3205" s="647"/>
      <c r="E3205" s="647"/>
      <c r="F3205" s="647"/>
      <c r="G3205" s="647"/>
    </row>
    <row r="3206" spans="3:7">
      <c r="C3206" s="647"/>
      <c r="D3206" s="647"/>
      <c r="E3206" s="647"/>
      <c r="F3206" s="647"/>
      <c r="G3206" s="647"/>
    </row>
    <row r="3207" spans="3:7">
      <c r="C3207" s="647"/>
      <c r="D3207" s="647"/>
      <c r="E3207" s="647"/>
      <c r="F3207" s="647"/>
      <c r="G3207" s="647"/>
    </row>
    <row r="3208" spans="3:7">
      <c r="C3208" s="647"/>
      <c r="D3208" s="647"/>
      <c r="E3208" s="647"/>
      <c r="F3208" s="647"/>
      <c r="G3208" s="647"/>
    </row>
    <row r="3209" spans="3:7">
      <c r="C3209" s="647"/>
      <c r="D3209" s="647"/>
      <c r="E3209" s="647"/>
      <c r="F3209" s="647"/>
      <c r="G3209" s="647"/>
    </row>
    <row r="3210" spans="3:7">
      <c r="C3210" s="647"/>
      <c r="D3210" s="647"/>
      <c r="E3210" s="647"/>
      <c r="F3210" s="647"/>
      <c r="G3210" s="647"/>
    </row>
    <row r="3211" spans="3:7">
      <c r="C3211" s="647"/>
      <c r="D3211" s="647"/>
      <c r="E3211" s="647"/>
      <c r="F3211" s="647"/>
      <c r="G3211" s="647"/>
    </row>
    <row r="3212" spans="3:7">
      <c r="C3212" s="647"/>
      <c r="D3212" s="647"/>
      <c r="E3212" s="647"/>
      <c r="F3212" s="647"/>
      <c r="G3212" s="647"/>
    </row>
    <row r="3213" spans="3:7">
      <c r="C3213" s="647"/>
      <c r="D3213" s="647"/>
      <c r="E3213" s="647"/>
      <c r="F3213" s="647"/>
      <c r="G3213" s="647"/>
    </row>
    <row r="3214" spans="3:7">
      <c r="C3214" s="647"/>
      <c r="D3214" s="647"/>
      <c r="E3214" s="647"/>
      <c r="F3214" s="647"/>
      <c r="G3214" s="647"/>
    </row>
    <row r="3215" spans="3:7">
      <c r="C3215" s="647"/>
      <c r="D3215" s="647"/>
      <c r="E3215" s="647"/>
      <c r="F3215" s="647"/>
      <c r="G3215" s="647"/>
    </row>
    <row r="3216" spans="3:7">
      <c r="C3216" s="647"/>
      <c r="D3216" s="647"/>
      <c r="E3216" s="647"/>
      <c r="F3216" s="647"/>
      <c r="G3216" s="647"/>
    </row>
    <row r="3217" spans="3:7">
      <c r="C3217" s="647"/>
      <c r="D3217" s="647"/>
      <c r="E3217" s="647"/>
      <c r="F3217" s="647"/>
      <c r="G3217" s="647"/>
    </row>
    <row r="3218" spans="3:7">
      <c r="C3218" s="647"/>
      <c r="D3218" s="647"/>
      <c r="E3218" s="647"/>
      <c r="F3218" s="647"/>
      <c r="G3218" s="647"/>
    </row>
    <row r="3219" spans="3:7">
      <c r="C3219" s="647"/>
      <c r="D3219" s="647"/>
      <c r="E3219" s="647"/>
      <c r="F3219" s="647"/>
      <c r="G3219" s="647"/>
    </row>
    <row r="3220" spans="3:7">
      <c r="C3220" s="647"/>
      <c r="D3220" s="647"/>
      <c r="E3220" s="647"/>
      <c r="F3220" s="647"/>
      <c r="G3220" s="647"/>
    </row>
    <row r="3221" spans="3:7">
      <c r="C3221" s="647"/>
      <c r="D3221" s="647"/>
      <c r="E3221" s="647"/>
      <c r="F3221" s="647"/>
      <c r="G3221" s="647"/>
    </row>
    <row r="3222" spans="3:7">
      <c r="C3222" s="647"/>
      <c r="D3222" s="647"/>
      <c r="E3222" s="647"/>
      <c r="F3222" s="647"/>
      <c r="G3222" s="647"/>
    </row>
    <row r="3223" spans="3:7">
      <c r="C3223" s="647"/>
      <c r="D3223" s="647"/>
      <c r="E3223" s="647"/>
      <c r="F3223" s="647"/>
      <c r="G3223" s="647"/>
    </row>
    <row r="3224" spans="3:7">
      <c r="C3224" s="647"/>
      <c r="D3224" s="647"/>
      <c r="E3224" s="647"/>
      <c r="F3224" s="647"/>
      <c r="G3224" s="647"/>
    </row>
    <row r="3225" spans="3:7">
      <c r="C3225" s="647"/>
      <c r="D3225" s="647"/>
      <c r="E3225" s="647"/>
      <c r="F3225" s="647"/>
      <c r="G3225" s="647"/>
    </row>
    <row r="3226" spans="3:7">
      <c r="C3226" s="647"/>
      <c r="D3226" s="647"/>
      <c r="E3226" s="647"/>
      <c r="F3226" s="647"/>
      <c r="G3226" s="647"/>
    </row>
    <row r="3227" spans="3:7">
      <c r="C3227" s="647"/>
      <c r="D3227" s="647"/>
      <c r="E3227" s="647"/>
      <c r="F3227" s="647"/>
      <c r="G3227" s="647"/>
    </row>
    <row r="3228" spans="3:7">
      <c r="C3228" s="647"/>
      <c r="D3228" s="647"/>
      <c r="E3228" s="647"/>
      <c r="F3228" s="647"/>
      <c r="G3228" s="647"/>
    </row>
    <row r="3229" spans="3:7">
      <c r="C3229" s="647"/>
      <c r="D3229" s="647"/>
      <c r="E3229" s="647"/>
      <c r="F3229" s="647"/>
      <c r="G3229" s="647"/>
    </row>
    <row r="3230" spans="3:7">
      <c r="C3230" s="647"/>
      <c r="D3230" s="647"/>
      <c r="E3230" s="647"/>
      <c r="F3230" s="647"/>
      <c r="G3230" s="647"/>
    </row>
    <row r="3231" spans="3:7">
      <c r="C3231" s="647"/>
      <c r="D3231" s="647"/>
      <c r="E3231" s="647"/>
      <c r="F3231" s="647"/>
      <c r="G3231" s="647"/>
    </row>
    <row r="3232" spans="3:7">
      <c r="C3232" s="647"/>
      <c r="D3232" s="647"/>
      <c r="E3232" s="647"/>
      <c r="F3232" s="647"/>
      <c r="G3232" s="647"/>
    </row>
    <row r="3233" spans="3:7">
      <c r="C3233" s="647"/>
      <c r="D3233" s="647"/>
      <c r="E3233" s="647"/>
      <c r="F3233" s="647"/>
      <c r="G3233" s="647"/>
    </row>
    <row r="3234" spans="3:7">
      <c r="C3234" s="647"/>
      <c r="D3234" s="647"/>
      <c r="E3234" s="647"/>
      <c r="F3234" s="647"/>
      <c r="G3234" s="647"/>
    </row>
    <row r="3235" spans="3:7">
      <c r="C3235" s="647"/>
      <c r="D3235" s="647"/>
      <c r="E3235" s="647"/>
      <c r="F3235" s="647"/>
      <c r="G3235" s="647"/>
    </row>
    <row r="3236" spans="3:7">
      <c r="C3236" s="647"/>
      <c r="D3236" s="647"/>
      <c r="E3236" s="647"/>
      <c r="F3236" s="647"/>
      <c r="G3236" s="647"/>
    </row>
    <row r="3237" spans="3:7">
      <c r="C3237" s="647"/>
      <c r="D3237" s="647"/>
      <c r="E3237" s="647"/>
      <c r="F3237" s="647"/>
      <c r="G3237" s="647"/>
    </row>
    <row r="3238" spans="3:7">
      <c r="C3238" s="647"/>
      <c r="D3238" s="647"/>
      <c r="E3238" s="647"/>
      <c r="F3238" s="647"/>
      <c r="G3238" s="647"/>
    </row>
    <row r="3239" spans="3:7">
      <c r="C3239" s="647"/>
      <c r="D3239" s="647"/>
      <c r="E3239" s="647"/>
      <c r="F3239" s="647"/>
      <c r="G3239" s="647"/>
    </row>
    <row r="3240" spans="3:7">
      <c r="C3240" s="647"/>
      <c r="D3240" s="647"/>
      <c r="E3240" s="647"/>
      <c r="F3240" s="647"/>
      <c r="G3240" s="647"/>
    </row>
    <row r="3241" spans="3:7">
      <c r="C3241" s="647"/>
      <c r="D3241" s="647"/>
      <c r="E3241" s="647"/>
      <c r="F3241" s="647"/>
      <c r="G3241" s="647"/>
    </row>
    <row r="3242" spans="3:7">
      <c r="C3242" s="647"/>
      <c r="D3242" s="647"/>
      <c r="E3242" s="647"/>
      <c r="F3242" s="647"/>
      <c r="G3242" s="647"/>
    </row>
    <row r="3243" spans="3:7">
      <c r="C3243" s="647"/>
      <c r="D3243" s="647"/>
      <c r="E3243" s="647"/>
      <c r="F3243" s="647"/>
      <c r="G3243" s="647"/>
    </row>
    <row r="3244" spans="3:7">
      <c r="C3244" s="647"/>
      <c r="D3244" s="647"/>
      <c r="E3244" s="647"/>
      <c r="F3244" s="647"/>
      <c r="G3244" s="647"/>
    </row>
    <row r="3245" spans="3:7">
      <c r="C3245" s="647"/>
      <c r="D3245" s="647"/>
      <c r="E3245" s="647"/>
      <c r="F3245" s="647"/>
      <c r="G3245" s="647"/>
    </row>
    <row r="3246" spans="3:7">
      <c r="C3246" s="647"/>
      <c r="D3246" s="647"/>
      <c r="E3246" s="647"/>
      <c r="F3246" s="647"/>
      <c r="G3246" s="647"/>
    </row>
    <row r="3247" spans="3:7">
      <c r="C3247" s="647"/>
      <c r="D3247" s="647"/>
      <c r="E3247" s="647"/>
      <c r="F3247" s="647"/>
      <c r="G3247" s="647"/>
    </row>
    <row r="3248" spans="3:7">
      <c r="C3248" s="647"/>
      <c r="D3248" s="647"/>
      <c r="E3248" s="647"/>
      <c r="F3248" s="647"/>
      <c r="G3248" s="647"/>
    </row>
    <row r="3249" spans="3:7">
      <c r="C3249" s="647"/>
      <c r="D3249" s="647"/>
      <c r="E3249" s="647"/>
      <c r="F3249" s="647"/>
      <c r="G3249" s="647"/>
    </row>
    <row r="3250" spans="3:7">
      <c r="C3250" s="647"/>
      <c r="D3250" s="647"/>
      <c r="E3250" s="647"/>
      <c r="F3250" s="647"/>
      <c r="G3250" s="647"/>
    </row>
    <row r="3251" spans="3:7">
      <c r="C3251" s="647"/>
      <c r="D3251" s="647"/>
      <c r="E3251" s="647"/>
      <c r="F3251" s="647"/>
      <c r="G3251" s="647"/>
    </row>
    <row r="3252" spans="3:7">
      <c r="C3252" s="647"/>
      <c r="D3252" s="647"/>
      <c r="E3252" s="647"/>
      <c r="F3252" s="647"/>
      <c r="G3252" s="647"/>
    </row>
    <row r="3253" spans="3:7">
      <c r="C3253" s="647"/>
      <c r="D3253" s="647"/>
      <c r="E3253" s="647"/>
      <c r="F3253" s="647"/>
      <c r="G3253" s="647"/>
    </row>
    <row r="3254" spans="3:7">
      <c r="C3254" s="647"/>
      <c r="D3254" s="647"/>
      <c r="E3254" s="647"/>
      <c r="F3254" s="647"/>
      <c r="G3254" s="647"/>
    </row>
    <row r="3255" spans="3:7">
      <c r="C3255" s="647"/>
      <c r="D3255" s="647"/>
      <c r="E3255" s="647"/>
      <c r="F3255" s="647"/>
      <c r="G3255" s="647"/>
    </row>
    <row r="3256" spans="3:7">
      <c r="C3256" s="647"/>
      <c r="D3256" s="647"/>
      <c r="E3256" s="647"/>
      <c r="F3256" s="647"/>
      <c r="G3256" s="647"/>
    </row>
    <row r="3257" spans="3:7">
      <c r="C3257" s="647"/>
      <c r="D3257" s="647"/>
      <c r="E3257" s="647"/>
      <c r="F3257" s="647"/>
      <c r="G3257" s="647"/>
    </row>
    <row r="3258" spans="3:7">
      <c r="C3258" s="647"/>
      <c r="D3258" s="647"/>
      <c r="E3258" s="647"/>
      <c r="F3258" s="647"/>
      <c r="G3258" s="647"/>
    </row>
    <row r="3259" spans="3:7">
      <c r="C3259" s="647"/>
      <c r="D3259" s="647"/>
      <c r="E3259" s="647"/>
      <c r="F3259" s="647"/>
      <c r="G3259" s="647"/>
    </row>
    <row r="3260" spans="3:7">
      <c r="C3260" s="647"/>
      <c r="D3260" s="647"/>
      <c r="E3260" s="647"/>
      <c r="F3260" s="647"/>
      <c r="G3260" s="647"/>
    </row>
    <row r="3261" spans="3:7">
      <c r="C3261" s="647"/>
      <c r="D3261" s="647"/>
      <c r="E3261" s="647"/>
      <c r="F3261" s="647"/>
      <c r="G3261" s="647"/>
    </row>
    <row r="3262" spans="3:7">
      <c r="C3262" s="647"/>
      <c r="D3262" s="647"/>
      <c r="E3262" s="647"/>
      <c r="F3262" s="647"/>
      <c r="G3262" s="647"/>
    </row>
    <row r="3263" spans="3:7">
      <c r="C3263" s="647"/>
      <c r="D3263" s="647"/>
      <c r="E3263" s="647"/>
      <c r="F3263" s="647"/>
      <c r="G3263" s="647"/>
    </row>
    <row r="3264" spans="3:7">
      <c r="C3264" s="647"/>
      <c r="D3264" s="647"/>
      <c r="E3264" s="647"/>
      <c r="F3264" s="647"/>
      <c r="G3264" s="647"/>
    </row>
    <row r="3265" spans="3:7">
      <c r="C3265" s="647"/>
      <c r="D3265" s="647"/>
      <c r="E3265" s="647"/>
      <c r="F3265" s="647"/>
      <c r="G3265" s="647"/>
    </row>
    <row r="3266" spans="3:7">
      <c r="C3266" s="647"/>
      <c r="D3266" s="647"/>
      <c r="E3266" s="647"/>
      <c r="F3266" s="647"/>
      <c r="G3266" s="647"/>
    </row>
    <row r="3267" spans="3:7">
      <c r="C3267" s="647"/>
      <c r="D3267" s="647"/>
      <c r="E3267" s="647"/>
      <c r="F3267" s="647"/>
      <c r="G3267" s="647"/>
    </row>
    <row r="3268" spans="3:7">
      <c r="C3268" s="647"/>
      <c r="D3268" s="647"/>
      <c r="E3268" s="647"/>
      <c r="F3268" s="647"/>
      <c r="G3268" s="647"/>
    </row>
    <row r="3269" spans="3:7">
      <c r="C3269" s="647"/>
      <c r="D3269" s="647"/>
      <c r="E3269" s="647"/>
      <c r="F3269" s="647"/>
      <c r="G3269" s="647"/>
    </row>
    <row r="3270" spans="3:7">
      <c r="C3270" s="647"/>
      <c r="D3270" s="647"/>
      <c r="E3270" s="647"/>
      <c r="F3270" s="647"/>
      <c r="G3270" s="647"/>
    </row>
    <row r="3271" spans="3:7">
      <c r="C3271" s="647"/>
      <c r="D3271" s="647"/>
      <c r="E3271" s="647"/>
      <c r="F3271" s="647"/>
      <c r="G3271" s="647"/>
    </row>
    <row r="3272" spans="3:7">
      <c r="C3272" s="647"/>
      <c r="D3272" s="647"/>
      <c r="E3272" s="647"/>
      <c r="F3272" s="647"/>
      <c r="G3272" s="647"/>
    </row>
    <row r="3273" spans="3:7">
      <c r="C3273" s="647"/>
      <c r="D3273" s="647"/>
      <c r="E3273" s="647"/>
      <c r="F3273" s="647"/>
      <c r="G3273" s="647"/>
    </row>
    <row r="3274" spans="3:7">
      <c r="C3274" s="647"/>
      <c r="D3274" s="647"/>
      <c r="E3274" s="647"/>
      <c r="F3274" s="647"/>
      <c r="G3274" s="647"/>
    </row>
    <row r="3275" spans="3:7">
      <c r="C3275" s="647"/>
      <c r="D3275" s="647"/>
      <c r="E3275" s="647"/>
      <c r="F3275" s="647"/>
      <c r="G3275" s="647"/>
    </row>
    <row r="3276" spans="3:7">
      <c r="C3276" s="647"/>
      <c r="D3276" s="647"/>
      <c r="E3276" s="647"/>
      <c r="F3276" s="647"/>
      <c r="G3276" s="647"/>
    </row>
    <row r="3277" spans="3:7">
      <c r="C3277" s="647"/>
      <c r="D3277" s="647"/>
      <c r="E3277" s="647"/>
      <c r="F3277" s="647"/>
      <c r="G3277" s="647"/>
    </row>
    <row r="3278" spans="3:7">
      <c r="C3278" s="647"/>
      <c r="D3278" s="647"/>
      <c r="E3278" s="647"/>
      <c r="F3278" s="647"/>
      <c r="G3278" s="647"/>
    </row>
    <row r="3279" spans="3:7">
      <c r="C3279" s="647"/>
      <c r="D3279" s="647"/>
      <c r="E3279" s="647"/>
      <c r="F3279" s="647"/>
      <c r="G3279" s="647"/>
    </row>
    <row r="3280" spans="3:7">
      <c r="C3280" s="647"/>
      <c r="D3280" s="647"/>
      <c r="E3280" s="647"/>
      <c r="F3280" s="647"/>
      <c r="G3280" s="647"/>
    </row>
    <row r="3281" spans="3:7">
      <c r="C3281" s="647"/>
      <c r="D3281" s="647"/>
      <c r="E3281" s="647"/>
      <c r="F3281" s="647"/>
      <c r="G3281" s="647"/>
    </row>
    <row r="3282" spans="3:7">
      <c r="C3282" s="647"/>
      <c r="D3282" s="647"/>
      <c r="E3282" s="647"/>
      <c r="F3282" s="647"/>
      <c r="G3282" s="647"/>
    </row>
    <row r="3283" spans="3:7">
      <c r="C3283" s="647"/>
      <c r="D3283" s="647"/>
      <c r="E3283" s="647"/>
      <c r="F3283" s="647"/>
      <c r="G3283" s="647"/>
    </row>
    <row r="3284" spans="3:7">
      <c r="C3284" s="647"/>
      <c r="D3284" s="647"/>
      <c r="E3284" s="647"/>
      <c r="F3284" s="647"/>
      <c r="G3284" s="647"/>
    </row>
    <row r="3285" spans="3:7">
      <c r="C3285" s="647"/>
      <c r="D3285" s="647"/>
      <c r="E3285" s="647"/>
      <c r="F3285" s="647"/>
      <c r="G3285" s="647"/>
    </row>
    <row r="3286" spans="3:7">
      <c r="C3286" s="647"/>
      <c r="D3286" s="647"/>
      <c r="E3286" s="647"/>
      <c r="F3286" s="647"/>
      <c r="G3286" s="647"/>
    </row>
    <row r="3287" spans="3:7">
      <c r="C3287" s="647"/>
      <c r="D3287" s="647"/>
      <c r="E3287" s="647"/>
      <c r="F3287" s="647"/>
      <c r="G3287" s="647"/>
    </row>
    <row r="3288" spans="3:7">
      <c r="C3288" s="647"/>
      <c r="D3288" s="647"/>
      <c r="E3288" s="647"/>
      <c r="F3288" s="647"/>
      <c r="G3288" s="647"/>
    </row>
    <row r="3289" spans="3:7">
      <c r="C3289" s="647"/>
      <c r="D3289" s="647"/>
      <c r="E3289" s="647"/>
      <c r="F3289" s="647"/>
      <c r="G3289" s="647"/>
    </row>
    <row r="3290" spans="3:7">
      <c r="C3290" s="647"/>
      <c r="D3290" s="647"/>
      <c r="E3290" s="647"/>
      <c r="F3290" s="647"/>
      <c r="G3290" s="647"/>
    </row>
    <row r="3291" spans="3:7">
      <c r="C3291" s="647"/>
      <c r="D3291" s="647"/>
      <c r="E3291" s="647"/>
      <c r="F3291" s="647"/>
      <c r="G3291" s="647"/>
    </row>
    <row r="3292" spans="3:7">
      <c r="C3292" s="647"/>
      <c r="D3292" s="647"/>
      <c r="E3292" s="647"/>
      <c r="F3292" s="647"/>
      <c r="G3292" s="647"/>
    </row>
    <row r="3293" spans="3:7">
      <c r="C3293" s="647"/>
      <c r="D3293" s="647"/>
      <c r="E3293" s="647"/>
      <c r="F3293" s="647"/>
      <c r="G3293" s="647"/>
    </row>
    <row r="3294" spans="3:7">
      <c r="C3294" s="647"/>
      <c r="D3294" s="647"/>
      <c r="E3294" s="647"/>
      <c r="F3294" s="647"/>
      <c r="G3294" s="647"/>
    </row>
    <row r="3295" spans="3:7">
      <c r="C3295" s="647"/>
      <c r="D3295" s="647"/>
      <c r="E3295" s="647"/>
      <c r="F3295" s="647"/>
      <c r="G3295" s="647"/>
    </row>
    <row r="3296" spans="3:7">
      <c r="C3296" s="647"/>
      <c r="D3296" s="647"/>
      <c r="E3296" s="647"/>
      <c r="F3296" s="647"/>
      <c r="G3296" s="647"/>
    </row>
    <row r="3297" spans="3:7">
      <c r="C3297" s="647"/>
      <c r="D3297" s="647"/>
      <c r="E3297" s="647"/>
      <c r="F3297" s="647"/>
      <c r="G3297" s="647"/>
    </row>
    <row r="3298" spans="3:7">
      <c r="C3298" s="647"/>
      <c r="D3298" s="647"/>
      <c r="E3298" s="647"/>
      <c r="F3298" s="647"/>
      <c r="G3298" s="647"/>
    </row>
    <row r="3299" spans="3:7">
      <c r="C3299" s="647"/>
      <c r="D3299" s="647"/>
      <c r="E3299" s="647"/>
      <c r="F3299" s="647"/>
      <c r="G3299" s="647"/>
    </row>
    <row r="3300" spans="3:7">
      <c r="C3300" s="647"/>
      <c r="D3300" s="647"/>
      <c r="E3300" s="647"/>
      <c r="F3300" s="647"/>
      <c r="G3300" s="647"/>
    </row>
    <row r="3301" spans="3:7">
      <c r="C3301" s="647"/>
      <c r="D3301" s="647"/>
      <c r="E3301" s="647"/>
      <c r="F3301" s="647"/>
      <c r="G3301" s="647"/>
    </row>
    <row r="3302" spans="3:7">
      <c r="C3302" s="647"/>
      <c r="D3302" s="647"/>
      <c r="E3302" s="647"/>
      <c r="F3302" s="647"/>
      <c r="G3302" s="647"/>
    </row>
    <row r="3303" spans="3:7">
      <c r="C3303" s="647"/>
      <c r="D3303" s="647"/>
      <c r="E3303" s="647"/>
      <c r="F3303" s="647"/>
      <c r="G3303" s="647"/>
    </row>
    <row r="3304" spans="3:7">
      <c r="C3304" s="647"/>
      <c r="D3304" s="647"/>
      <c r="E3304" s="647"/>
      <c r="F3304" s="647"/>
      <c r="G3304" s="647"/>
    </row>
    <row r="3305" spans="3:7">
      <c r="C3305" s="647"/>
      <c r="D3305" s="647"/>
      <c r="E3305" s="647"/>
      <c r="F3305" s="647"/>
      <c r="G3305" s="647"/>
    </row>
    <row r="3306" spans="3:7">
      <c r="C3306" s="647"/>
      <c r="D3306" s="647"/>
      <c r="E3306" s="647"/>
      <c r="F3306" s="647"/>
      <c r="G3306" s="647"/>
    </row>
    <row r="3307" spans="3:7">
      <c r="C3307" s="647"/>
      <c r="D3307" s="647"/>
      <c r="E3307" s="647"/>
      <c r="F3307" s="647"/>
      <c r="G3307" s="647"/>
    </row>
    <row r="3308" spans="3:7">
      <c r="C3308" s="647"/>
      <c r="D3308" s="647"/>
      <c r="E3308" s="647"/>
      <c r="F3308" s="647"/>
      <c r="G3308" s="647"/>
    </row>
    <row r="3309" spans="3:7">
      <c r="C3309" s="647"/>
      <c r="D3309" s="647"/>
      <c r="E3309" s="647"/>
      <c r="F3309" s="647"/>
      <c r="G3309" s="647"/>
    </row>
    <row r="3310" spans="3:7">
      <c r="C3310" s="647"/>
      <c r="D3310" s="647"/>
      <c r="E3310" s="647"/>
      <c r="F3310" s="647"/>
      <c r="G3310" s="647"/>
    </row>
    <row r="3311" spans="3:7">
      <c r="C3311" s="647"/>
      <c r="D3311" s="647"/>
      <c r="E3311" s="647"/>
      <c r="F3311" s="647"/>
      <c r="G3311" s="647"/>
    </row>
    <row r="3312" spans="3:7">
      <c r="C3312" s="647"/>
      <c r="D3312" s="647"/>
      <c r="E3312" s="647"/>
      <c r="F3312" s="647"/>
      <c r="G3312" s="647"/>
    </row>
    <row r="3313" spans="3:7">
      <c r="C3313" s="647"/>
      <c r="D3313" s="647"/>
      <c r="E3313" s="647"/>
      <c r="F3313" s="647"/>
      <c r="G3313" s="647"/>
    </row>
    <row r="3314" spans="3:7">
      <c r="C3314" s="647"/>
      <c r="D3314" s="647"/>
      <c r="E3314" s="647"/>
      <c r="F3314" s="647"/>
      <c r="G3314" s="647"/>
    </row>
    <row r="3315" spans="3:7">
      <c r="C3315" s="647"/>
      <c r="D3315" s="647"/>
      <c r="E3315" s="647"/>
      <c r="F3315" s="647"/>
      <c r="G3315" s="647"/>
    </row>
    <row r="3316" spans="3:7">
      <c r="C3316" s="647"/>
      <c r="D3316" s="647"/>
      <c r="E3316" s="647"/>
      <c r="F3316" s="647"/>
      <c r="G3316" s="647"/>
    </row>
    <row r="3317" spans="3:7">
      <c r="C3317" s="647"/>
      <c r="D3317" s="647"/>
      <c r="E3317" s="647"/>
      <c r="F3317" s="647"/>
      <c r="G3317" s="647"/>
    </row>
    <row r="3318" spans="3:7">
      <c r="C3318" s="647"/>
      <c r="D3318" s="647"/>
      <c r="E3318" s="647"/>
      <c r="F3318" s="647"/>
      <c r="G3318" s="647"/>
    </row>
    <row r="3319" spans="3:7">
      <c r="C3319" s="647"/>
      <c r="D3319" s="647"/>
      <c r="E3319" s="647"/>
      <c r="F3319" s="647"/>
      <c r="G3319" s="647"/>
    </row>
    <row r="3320" spans="3:7">
      <c r="C3320" s="647"/>
      <c r="D3320" s="647"/>
      <c r="E3320" s="647"/>
      <c r="F3320" s="647"/>
      <c r="G3320" s="647"/>
    </row>
    <row r="3321" spans="3:7">
      <c r="C3321" s="647"/>
      <c r="D3321" s="647"/>
      <c r="E3321" s="647"/>
      <c r="F3321" s="647"/>
      <c r="G3321" s="647"/>
    </row>
    <row r="3322" spans="3:7">
      <c r="C3322" s="647"/>
      <c r="D3322" s="647"/>
      <c r="E3322" s="647"/>
      <c r="F3322" s="647"/>
      <c r="G3322" s="647"/>
    </row>
    <row r="3323" spans="3:7">
      <c r="C3323" s="647"/>
      <c r="D3323" s="647"/>
      <c r="E3323" s="647"/>
      <c r="F3323" s="647"/>
      <c r="G3323" s="647"/>
    </row>
    <row r="3324" spans="3:7">
      <c r="C3324" s="647"/>
      <c r="D3324" s="647"/>
      <c r="E3324" s="647"/>
      <c r="F3324" s="647"/>
      <c r="G3324" s="647"/>
    </row>
    <row r="3325" spans="3:7">
      <c r="C3325" s="647"/>
      <c r="D3325" s="647"/>
      <c r="E3325" s="647"/>
      <c r="F3325" s="647"/>
      <c r="G3325" s="647"/>
    </row>
    <row r="3326" spans="3:7">
      <c r="C3326" s="647"/>
      <c r="D3326" s="647"/>
      <c r="E3326" s="647"/>
      <c r="F3326" s="647"/>
      <c r="G3326" s="647"/>
    </row>
    <row r="3327" spans="3:7">
      <c r="C3327" s="647"/>
      <c r="D3327" s="647"/>
      <c r="E3327" s="647"/>
      <c r="F3327" s="647"/>
      <c r="G3327" s="647"/>
    </row>
    <row r="3328" spans="3:7">
      <c r="C3328" s="647"/>
      <c r="D3328" s="647"/>
      <c r="E3328" s="647"/>
      <c r="F3328" s="647"/>
      <c r="G3328" s="647"/>
    </row>
    <row r="3329" spans="3:7">
      <c r="C3329" s="647"/>
      <c r="D3329" s="647"/>
      <c r="E3329" s="647"/>
      <c r="F3329" s="647"/>
      <c r="G3329" s="647"/>
    </row>
    <row r="3330" spans="3:7">
      <c r="C3330" s="647"/>
      <c r="D3330" s="647"/>
      <c r="E3330" s="647"/>
      <c r="F3330" s="647"/>
      <c r="G3330" s="647"/>
    </row>
    <row r="3331" spans="3:7">
      <c r="C3331" s="647"/>
      <c r="D3331" s="647"/>
      <c r="E3331" s="647"/>
      <c r="F3331" s="647"/>
      <c r="G3331" s="647"/>
    </row>
    <row r="3332" spans="3:7">
      <c r="C3332" s="647"/>
      <c r="D3332" s="647"/>
      <c r="E3332" s="647"/>
      <c r="F3332" s="647"/>
      <c r="G3332" s="647"/>
    </row>
    <row r="3333" spans="3:7">
      <c r="C3333" s="647"/>
      <c r="D3333" s="647"/>
      <c r="E3333" s="647"/>
      <c r="F3333" s="647"/>
      <c r="G3333" s="647"/>
    </row>
    <row r="3334" spans="3:7">
      <c r="C3334" s="647"/>
      <c r="D3334" s="647"/>
      <c r="E3334" s="647"/>
      <c r="F3334" s="647"/>
      <c r="G3334" s="647"/>
    </row>
    <row r="3335" spans="3:7">
      <c r="C3335" s="647"/>
      <c r="D3335" s="647"/>
      <c r="E3335" s="647"/>
      <c r="F3335" s="647"/>
      <c r="G3335" s="647"/>
    </row>
    <row r="3336" spans="3:7">
      <c r="C3336" s="647"/>
      <c r="D3336" s="647"/>
      <c r="E3336" s="647"/>
      <c r="F3336" s="647"/>
      <c r="G3336" s="647"/>
    </row>
    <row r="3337" spans="3:7">
      <c r="C3337" s="647"/>
      <c r="D3337" s="647"/>
      <c r="E3337" s="647"/>
      <c r="F3337" s="647"/>
      <c r="G3337" s="647"/>
    </row>
    <row r="3338" spans="3:7">
      <c r="C3338" s="647"/>
      <c r="D3338" s="647"/>
      <c r="E3338" s="647"/>
      <c r="F3338" s="647"/>
      <c r="G3338" s="647"/>
    </row>
    <row r="3339" spans="3:7">
      <c r="C3339" s="647"/>
      <c r="D3339" s="647"/>
      <c r="E3339" s="647"/>
      <c r="F3339" s="647"/>
      <c r="G3339" s="647"/>
    </row>
    <row r="3340" spans="3:7">
      <c r="C3340" s="647"/>
      <c r="D3340" s="647"/>
      <c r="E3340" s="647"/>
      <c r="F3340" s="647"/>
      <c r="G3340" s="647"/>
    </row>
    <row r="3341" spans="3:7">
      <c r="C3341" s="647"/>
      <c r="D3341" s="647"/>
      <c r="E3341" s="647"/>
      <c r="F3341" s="647"/>
      <c r="G3341" s="647"/>
    </row>
    <row r="3342" spans="3:7">
      <c r="C3342" s="647"/>
      <c r="D3342" s="647"/>
      <c r="E3342" s="647"/>
      <c r="F3342" s="647"/>
      <c r="G3342" s="647"/>
    </row>
    <row r="3343" spans="3:7">
      <c r="C3343" s="647"/>
      <c r="D3343" s="647"/>
      <c r="E3343" s="647"/>
      <c r="F3343" s="647"/>
      <c r="G3343" s="647"/>
    </row>
    <row r="3344" spans="3:7">
      <c r="C3344" s="647"/>
      <c r="D3344" s="647"/>
      <c r="E3344" s="647"/>
      <c r="F3344" s="647"/>
      <c r="G3344" s="647"/>
    </row>
    <row r="3345" spans="3:7">
      <c r="C3345" s="647"/>
      <c r="D3345" s="647"/>
      <c r="E3345" s="647"/>
      <c r="F3345" s="647"/>
      <c r="G3345" s="647"/>
    </row>
    <row r="3346" spans="3:7">
      <c r="C3346" s="647"/>
      <c r="D3346" s="647"/>
      <c r="E3346" s="647"/>
      <c r="F3346" s="647"/>
      <c r="G3346" s="647"/>
    </row>
    <row r="3347" spans="3:7">
      <c r="C3347" s="647"/>
      <c r="D3347" s="647"/>
      <c r="E3347" s="647"/>
      <c r="F3347" s="647"/>
      <c r="G3347" s="647"/>
    </row>
    <row r="3348" spans="3:7">
      <c r="C3348" s="647"/>
      <c r="D3348" s="647"/>
      <c r="E3348" s="647"/>
      <c r="F3348" s="647"/>
      <c r="G3348" s="647"/>
    </row>
    <row r="3349" spans="3:7">
      <c r="C3349" s="647"/>
      <c r="D3349" s="647"/>
      <c r="E3349" s="647"/>
      <c r="F3349" s="647"/>
      <c r="G3349" s="647"/>
    </row>
    <row r="3350" spans="3:7">
      <c r="C3350" s="647"/>
      <c r="D3350" s="647"/>
      <c r="E3350" s="647"/>
      <c r="F3350" s="647"/>
      <c r="G3350" s="647"/>
    </row>
    <row r="3351" spans="3:7">
      <c r="C3351" s="647"/>
      <c r="D3351" s="647"/>
      <c r="E3351" s="647"/>
      <c r="F3351" s="647"/>
      <c r="G3351" s="647"/>
    </row>
    <row r="3352" spans="3:7">
      <c r="C3352" s="647"/>
      <c r="D3352" s="647"/>
      <c r="E3352" s="647"/>
      <c r="F3352" s="647"/>
      <c r="G3352" s="647"/>
    </row>
    <row r="3353" spans="3:7">
      <c r="C3353" s="647"/>
      <c r="D3353" s="647"/>
      <c r="E3353" s="647"/>
      <c r="F3353" s="647"/>
      <c r="G3353" s="647"/>
    </row>
    <row r="3354" spans="3:7">
      <c r="C3354" s="647"/>
      <c r="D3354" s="647"/>
      <c r="E3354" s="647"/>
      <c r="F3354" s="647"/>
      <c r="G3354" s="647"/>
    </row>
    <row r="3355" spans="3:7">
      <c r="C3355" s="647"/>
      <c r="D3355" s="647"/>
      <c r="E3355" s="647"/>
      <c r="F3355" s="647"/>
      <c r="G3355" s="647"/>
    </row>
    <row r="3356" spans="3:7">
      <c r="C3356" s="647"/>
      <c r="D3356" s="647"/>
      <c r="E3356" s="647"/>
      <c r="F3356" s="647"/>
      <c r="G3356" s="647"/>
    </row>
    <row r="3357" spans="3:7">
      <c r="C3357" s="647"/>
      <c r="D3357" s="647"/>
      <c r="E3357" s="647"/>
      <c r="F3357" s="647"/>
      <c r="G3357" s="647"/>
    </row>
    <row r="3358" spans="3:7">
      <c r="C3358" s="647"/>
      <c r="D3358" s="647"/>
      <c r="E3358" s="647"/>
      <c r="F3358" s="647"/>
      <c r="G3358" s="647"/>
    </row>
    <row r="3359" spans="3:7">
      <c r="C3359" s="647"/>
      <c r="D3359" s="647"/>
      <c r="E3359" s="647"/>
      <c r="F3359" s="647"/>
      <c r="G3359" s="647"/>
    </row>
    <row r="3360" spans="3:7">
      <c r="C3360" s="647"/>
      <c r="D3360" s="647"/>
      <c r="E3360" s="647"/>
      <c r="F3360" s="647"/>
      <c r="G3360" s="647"/>
    </row>
    <row r="3361" spans="3:7">
      <c r="C3361" s="647"/>
      <c r="D3361" s="647"/>
      <c r="E3361" s="647"/>
      <c r="F3361" s="647"/>
      <c r="G3361" s="647"/>
    </row>
    <row r="3362" spans="3:7">
      <c r="C3362" s="647"/>
      <c r="D3362" s="647"/>
      <c r="E3362" s="647"/>
      <c r="F3362" s="647"/>
      <c r="G3362" s="647"/>
    </row>
    <row r="3363" spans="3:7">
      <c r="C3363" s="647"/>
      <c r="D3363" s="647"/>
      <c r="E3363" s="647"/>
      <c r="F3363" s="647"/>
      <c r="G3363" s="647"/>
    </row>
    <row r="3364" spans="3:7">
      <c r="C3364" s="647"/>
      <c r="D3364" s="647"/>
      <c r="E3364" s="647"/>
      <c r="F3364" s="647"/>
      <c r="G3364" s="647"/>
    </row>
    <row r="3365" spans="3:7">
      <c r="C3365" s="647"/>
      <c r="D3365" s="647"/>
      <c r="E3365" s="647"/>
      <c r="F3365" s="647"/>
      <c r="G3365" s="647"/>
    </row>
    <row r="3366" spans="3:7">
      <c r="C3366" s="647"/>
      <c r="D3366" s="647"/>
      <c r="E3366" s="647"/>
      <c r="F3366" s="647"/>
      <c r="G3366" s="647"/>
    </row>
    <row r="3367" spans="3:7">
      <c r="C3367" s="647"/>
      <c r="D3367" s="647"/>
      <c r="E3367" s="647"/>
      <c r="F3367" s="647"/>
      <c r="G3367" s="647"/>
    </row>
    <row r="3368" spans="3:7">
      <c r="C3368" s="647"/>
      <c r="D3368" s="647"/>
      <c r="E3368" s="647"/>
      <c r="F3368" s="647"/>
      <c r="G3368" s="647"/>
    </row>
    <row r="3369" spans="3:7">
      <c r="C3369" s="647"/>
      <c r="D3369" s="647"/>
      <c r="E3369" s="647"/>
      <c r="F3369" s="647"/>
      <c r="G3369" s="647"/>
    </row>
    <row r="3370" spans="3:7">
      <c r="C3370" s="647"/>
      <c r="D3370" s="647"/>
      <c r="E3370" s="647"/>
      <c r="F3370" s="647"/>
      <c r="G3370" s="647"/>
    </row>
    <row r="3371" spans="3:7">
      <c r="C3371" s="647"/>
      <c r="D3371" s="647"/>
      <c r="E3371" s="647"/>
      <c r="F3371" s="647"/>
      <c r="G3371" s="647"/>
    </row>
    <row r="3372" spans="3:7">
      <c r="C3372" s="647"/>
      <c r="D3372" s="647"/>
      <c r="E3372" s="647"/>
      <c r="F3372" s="647"/>
      <c r="G3372" s="647"/>
    </row>
    <row r="3373" spans="3:7">
      <c r="C3373" s="647"/>
      <c r="D3373" s="647"/>
      <c r="E3373" s="647"/>
      <c r="F3373" s="647"/>
      <c r="G3373" s="647"/>
    </row>
    <row r="3374" spans="3:7">
      <c r="C3374" s="647"/>
      <c r="D3374" s="647"/>
      <c r="E3374" s="647"/>
      <c r="F3374" s="647"/>
      <c r="G3374" s="647"/>
    </row>
    <row r="3375" spans="3:7">
      <c r="C3375" s="647"/>
      <c r="D3375" s="647"/>
      <c r="E3375" s="647"/>
      <c r="F3375" s="647"/>
      <c r="G3375" s="647"/>
    </row>
    <row r="3376" spans="3:7">
      <c r="C3376" s="647"/>
      <c r="D3376" s="647"/>
      <c r="E3376" s="647"/>
      <c r="F3376" s="647"/>
      <c r="G3376" s="647"/>
    </row>
    <row r="3377" spans="3:7">
      <c r="C3377" s="647"/>
      <c r="D3377" s="647"/>
      <c r="E3377" s="647"/>
      <c r="F3377" s="647"/>
      <c r="G3377" s="647"/>
    </row>
    <row r="3378" spans="3:7">
      <c r="C3378" s="647"/>
      <c r="D3378" s="647"/>
      <c r="E3378" s="647"/>
      <c r="F3378" s="647"/>
      <c r="G3378" s="647"/>
    </row>
    <row r="3379" spans="3:7">
      <c r="C3379" s="647"/>
      <c r="D3379" s="647"/>
      <c r="E3379" s="647"/>
      <c r="F3379" s="647"/>
      <c r="G3379" s="647"/>
    </row>
    <row r="3380" spans="3:7">
      <c r="C3380" s="647"/>
      <c r="D3380" s="647"/>
      <c r="E3380" s="647"/>
      <c r="F3380" s="647"/>
      <c r="G3380" s="647"/>
    </row>
    <row r="3381" spans="3:7">
      <c r="C3381" s="647"/>
      <c r="D3381" s="647"/>
      <c r="E3381" s="647"/>
      <c r="F3381" s="647"/>
      <c r="G3381" s="647"/>
    </row>
    <row r="3382" spans="3:7">
      <c r="C3382" s="647"/>
      <c r="D3382" s="647"/>
      <c r="E3382" s="647"/>
      <c r="F3382" s="647"/>
      <c r="G3382" s="647"/>
    </row>
    <row r="3383" spans="3:7">
      <c r="C3383" s="647"/>
      <c r="D3383" s="647"/>
      <c r="E3383" s="647"/>
      <c r="F3383" s="647"/>
      <c r="G3383" s="647"/>
    </row>
    <row r="3384" spans="3:7">
      <c r="C3384" s="647"/>
      <c r="D3384" s="647"/>
      <c r="E3384" s="647"/>
      <c r="F3384" s="647"/>
      <c r="G3384" s="647"/>
    </row>
    <row r="3385" spans="3:7">
      <c r="C3385" s="647"/>
      <c r="D3385" s="647"/>
      <c r="E3385" s="647"/>
      <c r="F3385" s="647"/>
      <c r="G3385" s="647"/>
    </row>
    <row r="3386" spans="3:7">
      <c r="C3386" s="647"/>
      <c r="D3386" s="647"/>
      <c r="E3386" s="647"/>
      <c r="F3386" s="647"/>
      <c r="G3386" s="647"/>
    </row>
    <row r="3387" spans="3:7">
      <c r="C3387" s="647"/>
      <c r="D3387" s="647"/>
      <c r="E3387" s="647"/>
      <c r="F3387" s="647"/>
      <c r="G3387" s="647"/>
    </row>
    <row r="3388" spans="3:7">
      <c r="C3388" s="647"/>
      <c r="D3388" s="647"/>
      <c r="E3388" s="647"/>
      <c r="F3388" s="647"/>
      <c r="G3388" s="647"/>
    </row>
    <row r="3389" spans="3:7">
      <c r="C3389" s="647"/>
      <c r="D3389" s="647"/>
      <c r="E3389" s="647"/>
      <c r="F3389" s="647"/>
      <c r="G3389" s="647"/>
    </row>
    <row r="3390" spans="3:7">
      <c r="C3390" s="647"/>
      <c r="D3390" s="647"/>
      <c r="E3390" s="647"/>
      <c r="F3390" s="647"/>
      <c r="G3390" s="647"/>
    </row>
    <row r="3391" spans="3:7">
      <c r="C3391" s="647"/>
      <c r="D3391" s="647"/>
      <c r="E3391" s="647"/>
      <c r="F3391" s="647"/>
      <c r="G3391" s="647"/>
    </row>
    <row r="3392" spans="3:7">
      <c r="C3392" s="647"/>
      <c r="D3392" s="647"/>
      <c r="E3392" s="647"/>
      <c r="F3392" s="647"/>
      <c r="G3392" s="647"/>
    </row>
    <row r="3393" spans="3:7">
      <c r="C3393" s="647"/>
      <c r="D3393" s="647"/>
      <c r="E3393" s="647"/>
      <c r="F3393" s="647"/>
      <c r="G3393" s="647"/>
    </row>
    <row r="3394" spans="3:7">
      <c r="C3394" s="647"/>
      <c r="D3394" s="647"/>
      <c r="E3394" s="647"/>
      <c r="F3394" s="647"/>
      <c r="G3394" s="647"/>
    </row>
    <row r="3395" spans="3:7">
      <c r="C3395" s="647"/>
      <c r="D3395" s="647"/>
      <c r="E3395" s="647"/>
      <c r="F3395" s="647"/>
      <c r="G3395" s="647"/>
    </row>
    <row r="3396" spans="3:7">
      <c r="C3396" s="647"/>
      <c r="D3396" s="647"/>
      <c r="E3396" s="647"/>
      <c r="F3396" s="647"/>
      <c r="G3396" s="647"/>
    </row>
    <row r="3397" spans="3:7">
      <c r="C3397" s="647"/>
      <c r="D3397" s="647"/>
      <c r="E3397" s="647"/>
      <c r="F3397" s="647"/>
      <c r="G3397" s="647"/>
    </row>
    <row r="3398" spans="3:7">
      <c r="C3398" s="647"/>
      <c r="D3398" s="647"/>
      <c r="E3398" s="647"/>
      <c r="F3398" s="647"/>
      <c r="G3398" s="647"/>
    </row>
    <row r="3399" spans="3:7">
      <c r="C3399" s="647"/>
      <c r="D3399" s="647"/>
      <c r="E3399" s="647"/>
      <c r="F3399" s="647"/>
      <c r="G3399" s="647"/>
    </row>
    <row r="3400" spans="3:7">
      <c r="C3400" s="647"/>
      <c r="D3400" s="647"/>
      <c r="E3400" s="647"/>
      <c r="F3400" s="647"/>
      <c r="G3400" s="647"/>
    </row>
    <row r="3401" spans="3:7">
      <c r="C3401" s="647"/>
      <c r="D3401" s="647"/>
      <c r="E3401" s="647"/>
      <c r="F3401" s="647"/>
      <c r="G3401" s="647"/>
    </row>
    <row r="3402" spans="3:7">
      <c r="C3402" s="647"/>
      <c r="D3402" s="647"/>
      <c r="E3402" s="647"/>
      <c r="F3402" s="647"/>
      <c r="G3402" s="647"/>
    </row>
    <row r="3403" spans="3:7">
      <c r="C3403" s="647"/>
      <c r="D3403" s="647"/>
      <c r="E3403" s="647"/>
      <c r="F3403" s="647"/>
      <c r="G3403" s="647"/>
    </row>
    <row r="3404" spans="3:7">
      <c r="C3404" s="647"/>
      <c r="D3404" s="647"/>
      <c r="E3404" s="647"/>
      <c r="F3404" s="647"/>
      <c r="G3404" s="647"/>
    </row>
    <row r="3405" spans="3:7">
      <c r="C3405" s="647"/>
      <c r="D3405" s="647"/>
      <c r="E3405" s="647"/>
      <c r="F3405" s="647"/>
      <c r="G3405" s="647"/>
    </row>
    <row r="3406" spans="3:7">
      <c r="C3406" s="647"/>
      <c r="D3406" s="647"/>
      <c r="E3406" s="647"/>
      <c r="F3406" s="647"/>
      <c r="G3406" s="647"/>
    </row>
    <row r="3407" spans="3:7">
      <c r="C3407" s="647"/>
      <c r="D3407" s="647"/>
      <c r="E3407" s="647"/>
      <c r="F3407" s="647"/>
      <c r="G3407" s="647"/>
    </row>
    <row r="3408" spans="3:7">
      <c r="C3408" s="647"/>
      <c r="D3408" s="647"/>
      <c r="E3408" s="647"/>
      <c r="F3408" s="647"/>
      <c r="G3408" s="647"/>
    </row>
    <row r="3409" spans="3:7">
      <c r="C3409" s="647"/>
      <c r="D3409" s="647"/>
      <c r="E3409" s="647"/>
      <c r="F3409" s="647"/>
      <c r="G3409" s="647"/>
    </row>
    <row r="3410" spans="3:7">
      <c r="C3410" s="647"/>
      <c r="D3410" s="647"/>
      <c r="E3410" s="647"/>
      <c r="F3410" s="647"/>
      <c r="G3410" s="647"/>
    </row>
    <row r="3411" spans="3:7">
      <c r="C3411" s="647"/>
      <c r="D3411" s="647"/>
      <c r="E3411" s="647"/>
      <c r="F3411" s="647"/>
      <c r="G3411" s="647"/>
    </row>
    <row r="3412" spans="3:7">
      <c r="C3412" s="647"/>
      <c r="D3412" s="647"/>
      <c r="E3412" s="647"/>
      <c r="F3412" s="647"/>
      <c r="G3412" s="647"/>
    </row>
    <row r="3413" spans="3:7">
      <c r="C3413" s="647"/>
      <c r="D3413" s="647"/>
      <c r="E3413" s="647"/>
      <c r="F3413" s="647"/>
      <c r="G3413" s="647"/>
    </row>
    <row r="3414" spans="3:7">
      <c r="C3414" s="647"/>
      <c r="D3414" s="647"/>
      <c r="E3414" s="647"/>
      <c r="F3414" s="647"/>
      <c r="G3414" s="647"/>
    </row>
    <row r="3415" spans="3:7">
      <c r="C3415" s="647"/>
      <c r="D3415" s="647"/>
      <c r="E3415" s="647"/>
      <c r="F3415" s="647"/>
      <c r="G3415" s="647"/>
    </row>
    <row r="3416" spans="3:7">
      <c r="C3416" s="647"/>
      <c r="D3416" s="647"/>
      <c r="E3416" s="647"/>
      <c r="F3416" s="647"/>
      <c r="G3416" s="647"/>
    </row>
    <row r="3417" spans="3:7">
      <c r="C3417" s="647"/>
      <c r="D3417" s="647"/>
      <c r="E3417" s="647"/>
      <c r="F3417" s="647"/>
      <c r="G3417" s="647"/>
    </row>
    <row r="3418" spans="3:7">
      <c r="C3418" s="647"/>
      <c r="D3418" s="647"/>
      <c r="E3418" s="647"/>
      <c r="F3418" s="647"/>
      <c r="G3418" s="647"/>
    </row>
    <row r="3419" spans="3:7">
      <c r="C3419" s="647"/>
      <c r="D3419" s="647"/>
      <c r="E3419" s="647"/>
      <c r="F3419" s="647"/>
      <c r="G3419" s="647"/>
    </row>
    <row r="3420" spans="3:7">
      <c r="C3420" s="647"/>
      <c r="D3420" s="647"/>
      <c r="E3420" s="647"/>
      <c r="F3420" s="647"/>
      <c r="G3420" s="647"/>
    </row>
    <row r="3421" spans="3:7">
      <c r="C3421" s="647"/>
      <c r="D3421" s="647"/>
      <c r="E3421" s="647"/>
      <c r="F3421" s="647"/>
      <c r="G3421" s="647"/>
    </row>
    <row r="3422" spans="3:7">
      <c r="C3422" s="647"/>
      <c r="D3422" s="647"/>
      <c r="E3422" s="647"/>
      <c r="F3422" s="647"/>
      <c r="G3422" s="647"/>
    </row>
    <row r="3423" spans="3:7">
      <c r="C3423" s="647"/>
      <c r="D3423" s="647"/>
      <c r="E3423" s="647"/>
      <c r="F3423" s="647"/>
      <c r="G3423" s="647"/>
    </row>
    <row r="3424" spans="3:7">
      <c r="C3424" s="647"/>
      <c r="D3424" s="647"/>
      <c r="E3424" s="647"/>
      <c r="F3424" s="647"/>
      <c r="G3424" s="647"/>
    </row>
    <row r="3425" spans="3:7">
      <c r="C3425" s="647"/>
      <c r="D3425" s="647"/>
      <c r="E3425" s="647"/>
      <c r="F3425" s="647"/>
      <c r="G3425" s="647"/>
    </row>
    <row r="3426" spans="3:7">
      <c r="C3426" s="647"/>
      <c r="D3426" s="647"/>
      <c r="E3426" s="647"/>
      <c r="F3426" s="647"/>
      <c r="G3426" s="647"/>
    </row>
    <row r="3427" spans="3:7">
      <c r="C3427" s="647"/>
      <c r="D3427" s="647"/>
      <c r="E3427" s="647"/>
      <c r="F3427" s="647"/>
      <c r="G3427" s="647"/>
    </row>
    <row r="3428" spans="3:7">
      <c r="C3428" s="647"/>
      <c r="D3428" s="647"/>
      <c r="E3428" s="647"/>
      <c r="F3428" s="647"/>
      <c r="G3428" s="647"/>
    </row>
    <row r="3429" spans="3:7">
      <c r="C3429" s="647"/>
      <c r="D3429" s="647"/>
      <c r="E3429" s="647"/>
      <c r="F3429" s="647"/>
      <c r="G3429" s="647"/>
    </row>
    <row r="3430" spans="3:7">
      <c r="C3430" s="647"/>
      <c r="D3430" s="647"/>
      <c r="E3430" s="647"/>
      <c r="F3430" s="647"/>
      <c r="G3430" s="647"/>
    </row>
    <row r="3431" spans="3:7">
      <c r="C3431" s="647"/>
      <c r="D3431" s="647"/>
      <c r="E3431" s="647"/>
      <c r="F3431" s="647"/>
      <c r="G3431" s="647"/>
    </row>
    <row r="3432" spans="3:7">
      <c r="C3432" s="647"/>
      <c r="D3432" s="647"/>
      <c r="E3432" s="647"/>
      <c r="F3432" s="647"/>
      <c r="G3432" s="647"/>
    </row>
    <row r="3433" spans="3:7">
      <c r="C3433" s="647"/>
      <c r="D3433" s="647"/>
      <c r="E3433" s="647"/>
      <c r="F3433" s="647"/>
      <c r="G3433" s="647"/>
    </row>
    <row r="3434" spans="3:7">
      <c r="C3434" s="647"/>
      <c r="D3434" s="647"/>
      <c r="E3434" s="647"/>
      <c r="F3434" s="647"/>
      <c r="G3434" s="647"/>
    </row>
    <row r="3435" spans="3:7">
      <c r="C3435" s="647"/>
      <c r="D3435" s="647"/>
      <c r="E3435" s="647"/>
      <c r="F3435" s="647"/>
      <c r="G3435" s="647"/>
    </row>
    <row r="3436" spans="3:7">
      <c r="C3436" s="647"/>
      <c r="D3436" s="647"/>
      <c r="E3436" s="647"/>
      <c r="F3436" s="647"/>
      <c r="G3436" s="647"/>
    </row>
    <row r="3437" spans="3:7">
      <c r="C3437" s="647"/>
      <c r="D3437" s="647"/>
      <c r="E3437" s="647"/>
      <c r="F3437" s="647"/>
      <c r="G3437" s="647"/>
    </row>
    <row r="3438" spans="3:7">
      <c r="C3438" s="647"/>
      <c r="D3438" s="647"/>
      <c r="E3438" s="647"/>
      <c r="F3438" s="647"/>
      <c r="G3438" s="647"/>
    </row>
    <row r="3439" spans="3:7">
      <c r="C3439" s="647"/>
      <c r="D3439" s="647"/>
      <c r="E3439" s="647"/>
      <c r="F3439" s="647"/>
      <c r="G3439" s="647"/>
    </row>
    <row r="3440" spans="3:7">
      <c r="C3440" s="647"/>
      <c r="D3440" s="647"/>
      <c r="E3440" s="647"/>
      <c r="F3440" s="647"/>
      <c r="G3440" s="647"/>
    </row>
    <row r="3441" spans="3:7">
      <c r="C3441" s="647"/>
      <c r="D3441" s="647"/>
      <c r="E3441" s="647"/>
      <c r="F3441" s="647"/>
      <c r="G3441" s="647"/>
    </row>
    <row r="3442" spans="3:7">
      <c r="C3442" s="647"/>
      <c r="D3442" s="647"/>
      <c r="E3442" s="647"/>
      <c r="F3442" s="647"/>
      <c r="G3442" s="647"/>
    </row>
    <row r="3443" spans="3:7">
      <c r="C3443" s="647"/>
      <c r="D3443" s="647"/>
      <c r="E3443" s="647"/>
      <c r="F3443" s="647"/>
      <c r="G3443" s="647"/>
    </row>
    <row r="3444" spans="3:7">
      <c r="C3444" s="647"/>
      <c r="D3444" s="647"/>
      <c r="E3444" s="647"/>
      <c r="F3444" s="647"/>
      <c r="G3444" s="647"/>
    </row>
    <row r="3445" spans="3:7">
      <c r="C3445" s="647"/>
      <c r="D3445" s="647"/>
      <c r="E3445" s="647"/>
      <c r="F3445" s="647"/>
      <c r="G3445" s="647"/>
    </row>
    <row r="3446" spans="3:7">
      <c r="C3446" s="647"/>
      <c r="D3446" s="647"/>
      <c r="E3446" s="647"/>
      <c r="F3446" s="647"/>
      <c r="G3446" s="647"/>
    </row>
    <row r="3447" spans="3:7">
      <c r="C3447" s="647"/>
      <c r="D3447" s="647"/>
      <c r="E3447" s="647"/>
      <c r="F3447" s="647"/>
      <c r="G3447" s="647"/>
    </row>
    <row r="3448" spans="3:7">
      <c r="C3448" s="647"/>
      <c r="D3448" s="647"/>
      <c r="E3448" s="647"/>
      <c r="F3448" s="647"/>
      <c r="G3448" s="647"/>
    </row>
    <row r="3449" spans="3:7">
      <c r="C3449" s="647"/>
      <c r="D3449" s="647"/>
      <c r="E3449" s="647"/>
      <c r="F3449" s="647"/>
      <c r="G3449" s="647"/>
    </row>
    <row r="3450" spans="3:7">
      <c r="C3450" s="647"/>
      <c r="D3450" s="647"/>
      <c r="E3450" s="647"/>
      <c r="F3450" s="647"/>
      <c r="G3450" s="647"/>
    </row>
    <row r="3451" spans="3:7">
      <c r="C3451" s="647"/>
      <c r="D3451" s="647"/>
      <c r="E3451" s="647"/>
      <c r="F3451" s="647"/>
      <c r="G3451" s="647"/>
    </row>
    <row r="3452" spans="3:7">
      <c r="C3452" s="647"/>
      <c r="D3452" s="647"/>
      <c r="E3452" s="647"/>
      <c r="F3452" s="647"/>
      <c r="G3452" s="647"/>
    </row>
    <row r="3453" spans="3:7">
      <c r="C3453" s="647"/>
      <c r="D3453" s="647"/>
      <c r="E3453" s="647"/>
      <c r="F3453" s="647"/>
      <c r="G3453" s="647"/>
    </row>
    <row r="3454" spans="3:7">
      <c r="C3454" s="647"/>
      <c r="D3454" s="647"/>
      <c r="E3454" s="647"/>
      <c r="F3454" s="647"/>
      <c r="G3454" s="647"/>
    </row>
    <row r="3455" spans="3:7">
      <c r="C3455" s="647"/>
      <c r="D3455" s="647"/>
      <c r="E3455" s="647"/>
      <c r="F3455" s="647"/>
      <c r="G3455" s="647"/>
    </row>
    <row r="3456" spans="3:7">
      <c r="C3456" s="647"/>
      <c r="D3456" s="647"/>
      <c r="E3456" s="647"/>
      <c r="F3456" s="647"/>
      <c r="G3456" s="647"/>
    </row>
    <row r="3457" spans="3:7">
      <c r="C3457" s="647"/>
      <c r="D3457" s="647"/>
      <c r="E3457" s="647"/>
      <c r="F3457" s="647"/>
      <c r="G3457" s="647"/>
    </row>
    <row r="3458" spans="3:7">
      <c r="C3458" s="647"/>
      <c r="D3458" s="647"/>
      <c r="E3458" s="647"/>
      <c r="F3458" s="647"/>
      <c r="G3458" s="647"/>
    </row>
    <row r="3459" spans="3:7">
      <c r="C3459" s="647"/>
      <c r="D3459" s="647"/>
      <c r="E3459" s="647"/>
      <c r="F3459" s="647"/>
      <c r="G3459" s="647"/>
    </row>
    <row r="3460" spans="3:7">
      <c r="C3460" s="647"/>
      <c r="D3460" s="647"/>
      <c r="E3460" s="647"/>
      <c r="F3460" s="647"/>
      <c r="G3460" s="647"/>
    </row>
    <row r="3461" spans="3:7">
      <c r="C3461" s="647"/>
      <c r="D3461" s="647"/>
      <c r="E3461" s="647"/>
      <c r="F3461" s="647"/>
      <c r="G3461" s="647"/>
    </row>
    <row r="3462" spans="3:7">
      <c r="C3462" s="647"/>
      <c r="D3462" s="647"/>
      <c r="E3462" s="647"/>
      <c r="F3462" s="647"/>
      <c r="G3462" s="647"/>
    </row>
    <row r="3463" spans="3:7">
      <c r="C3463" s="647"/>
      <c r="D3463" s="647"/>
      <c r="E3463" s="647"/>
      <c r="F3463" s="647"/>
      <c r="G3463" s="647"/>
    </row>
    <row r="3464" spans="3:7">
      <c r="C3464" s="647"/>
      <c r="D3464" s="647"/>
      <c r="E3464" s="647"/>
      <c r="F3464" s="647"/>
      <c r="G3464" s="647"/>
    </row>
    <row r="3465" spans="3:7">
      <c r="C3465" s="647"/>
      <c r="D3465" s="647"/>
      <c r="E3465" s="647"/>
      <c r="F3465" s="647"/>
      <c r="G3465" s="647"/>
    </row>
    <row r="3466" spans="3:7">
      <c r="C3466" s="647"/>
      <c r="D3466" s="647"/>
      <c r="E3466" s="647"/>
      <c r="F3466" s="647"/>
      <c r="G3466" s="647"/>
    </row>
    <row r="3467" spans="3:7">
      <c r="C3467" s="647"/>
      <c r="D3467" s="647"/>
      <c r="E3467" s="647"/>
      <c r="F3467" s="647"/>
      <c r="G3467" s="647"/>
    </row>
    <row r="3468" spans="3:7">
      <c r="C3468" s="647"/>
      <c r="D3468" s="647"/>
      <c r="E3468" s="647"/>
      <c r="F3468" s="647"/>
      <c r="G3468" s="647"/>
    </row>
    <row r="3469" spans="3:7">
      <c r="C3469" s="647"/>
      <c r="D3469" s="647"/>
      <c r="E3469" s="647"/>
      <c r="F3469" s="647"/>
      <c r="G3469" s="647"/>
    </row>
    <row r="3470" spans="3:7">
      <c r="C3470" s="647"/>
      <c r="D3470" s="647"/>
      <c r="E3470" s="647"/>
      <c r="F3470" s="647"/>
      <c r="G3470" s="647"/>
    </row>
    <row r="3471" spans="3:7">
      <c r="C3471" s="647"/>
      <c r="D3471" s="647"/>
      <c r="E3471" s="647"/>
      <c r="F3471" s="647"/>
      <c r="G3471" s="647"/>
    </row>
    <row r="3472" spans="3:7">
      <c r="C3472" s="647"/>
      <c r="D3472" s="647"/>
      <c r="E3472" s="647"/>
      <c r="F3472" s="647"/>
      <c r="G3472" s="647"/>
    </row>
    <row r="3473" spans="3:7">
      <c r="C3473" s="647"/>
      <c r="D3473" s="647"/>
      <c r="E3473" s="647"/>
      <c r="F3473" s="647"/>
      <c r="G3473" s="647"/>
    </row>
    <row r="3474" spans="3:7">
      <c r="C3474" s="647"/>
      <c r="D3474" s="647"/>
      <c r="E3474" s="647"/>
      <c r="F3474" s="647"/>
      <c r="G3474" s="647"/>
    </row>
    <row r="3475" spans="3:7">
      <c r="C3475" s="647"/>
      <c r="D3475" s="647"/>
      <c r="E3475" s="647"/>
      <c r="F3475" s="647"/>
      <c r="G3475" s="647"/>
    </row>
    <row r="3476" spans="3:7">
      <c r="C3476" s="647"/>
      <c r="D3476" s="647"/>
      <c r="E3476" s="647"/>
      <c r="F3476" s="647"/>
      <c r="G3476" s="647"/>
    </row>
    <row r="3477" spans="3:7">
      <c r="C3477" s="647"/>
      <c r="D3477" s="647"/>
      <c r="E3477" s="647"/>
      <c r="F3477" s="647"/>
      <c r="G3477" s="647"/>
    </row>
    <row r="3478" spans="3:7">
      <c r="C3478" s="647"/>
      <c r="D3478" s="647"/>
      <c r="E3478" s="647"/>
      <c r="F3478" s="647"/>
      <c r="G3478" s="647"/>
    </row>
    <row r="3479" spans="3:7">
      <c r="C3479" s="647"/>
      <c r="D3479" s="647"/>
      <c r="E3479" s="647"/>
      <c r="F3479" s="647"/>
      <c r="G3479" s="647"/>
    </row>
    <row r="3480" spans="3:7">
      <c r="C3480" s="647"/>
      <c r="D3480" s="647"/>
      <c r="E3480" s="647"/>
      <c r="F3480" s="647"/>
      <c r="G3480" s="647"/>
    </row>
    <row r="3481" spans="3:7">
      <c r="C3481" s="647"/>
      <c r="D3481" s="647"/>
      <c r="E3481" s="647"/>
      <c r="F3481" s="647"/>
      <c r="G3481" s="647"/>
    </row>
    <row r="3482" spans="3:7">
      <c r="C3482" s="647"/>
      <c r="D3482" s="647"/>
      <c r="E3482" s="647"/>
      <c r="F3482" s="647"/>
      <c r="G3482" s="647"/>
    </row>
    <row r="3483" spans="3:7">
      <c r="C3483" s="647"/>
      <c r="D3483" s="647"/>
      <c r="E3483" s="647"/>
      <c r="F3483" s="647"/>
      <c r="G3483" s="647"/>
    </row>
    <row r="3484" spans="3:7">
      <c r="C3484" s="647"/>
      <c r="D3484" s="647"/>
      <c r="E3484" s="647"/>
      <c r="F3484" s="647"/>
      <c r="G3484" s="647"/>
    </row>
    <row r="3485" spans="3:7">
      <c r="C3485" s="647"/>
      <c r="D3485" s="647"/>
      <c r="E3485" s="647"/>
      <c r="F3485" s="647"/>
      <c r="G3485" s="647"/>
    </row>
    <row r="3486" spans="3:7">
      <c r="C3486" s="647"/>
      <c r="D3486" s="647"/>
      <c r="E3486" s="647"/>
      <c r="F3486" s="647"/>
      <c r="G3486" s="647"/>
    </row>
    <row r="3487" spans="3:7">
      <c r="C3487" s="647"/>
      <c r="D3487" s="647"/>
      <c r="E3487" s="647"/>
      <c r="F3487" s="647"/>
      <c r="G3487" s="647"/>
    </row>
    <row r="3488" spans="3:7">
      <c r="C3488" s="647"/>
      <c r="D3488" s="647"/>
      <c r="E3488" s="647"/>
      <c r="F3488" s="647"/>
      <c r="G3488" s="647"/>
    </row>
    <row r="3489" spans="3:7">
      <c r="C3489" s="647"/>
      <c r="D3489" s="647"/>
      <c r="E3489" s="647"/>
      <c r="F3489" s="647"/>
      <c r="G3489" s="647"/>
    </row>
    <row r="3490" spans="3:7">
      <c r="C3490" s="647"/>
      <c r="D3490" s="647"/>
      <c r="E3490" s="647"/>
      <c r="F3490" s="647"/>
      <c r="G3490" s="647"/>
    </row>
    <row r="3491" spans="3:7">
      <c r="C3491" s="647"/>
      <c r="D3491" s="647"/>
      <c r="E3491" s="647"/>
      <c r="F3491" s="647"/>
      <c r="G3491" s="647"/>
    </row>
    <row r="3492" spans="3:7">
      <c r="C3492" s="647"/>
      <c r="D3492" s="647"/>
      <c r="E3492" s="647"/>
      <c r="F3492" s="647"/>
      <c r="G3492" s="647"/>
    </row>
    <row r="3493" spans="3:7">
      <c r="C3493" s="647"/>
      <c r="D3493" s="647"/>
      <c r="E3493" s="647"/>
      <c r="F3493" s="647"/>
      <c r="G3493" s="647"/>
    </row>
    <row r="3494" spans="3:7">
      <c r="C3494" s="647"/>
      <c r="D3494" s="647"/>
      <c r="E3494" s="647"/>
      <c r="F3494" s="647"/>
      <c r="G3494" s="647"/>
    </row>
    <row r="3495" spans="3:7">
      <c r="C3495" s="647"/>
      <c r="D3495" s="647"/>
      <c r="E3495" s="647"/>
      <c r="F3495" s="647"/>
      <c r="G3495" s="647"/>
    </row>
    <row r="3496" spans="3:7">
      <c r="C3496" s="647"/>
      <c r="D3496" s="647"/>
      <c r="E3496" s="647"/>
      <c r="F3496" s="647"/>
      <c r="G3496" s="647"/>
    </row>
    <row r="3497" spans="3:7">
      <c r="C3497" s="647"/>
      <c r="D3497" s="647"/>
      <c r="E3497" s="647"/>
      <c r="F3497" s="647"/>
      <c r="G3497" s="647"/>
    </row>
    <row r="3498" spans="3:7">
      <c r="C3498" s="647"/>
      <c r="D3498" s="647"/>
      <c r="E3498" s="647"/>
      <c r="F3498" s="647"/>
      <c r="G3498" s="647"/>
    </row>
    <row r="3499" spans="3:7">
      <c r="C3499" s="647"/>
      <c r="D3499" s="647"/>
      <c r="E3499" s="647"/>
      <c r="F3499" s="647"/>
      <c r="G3499" s="647"/>
    </row>
    <row r="3500" spans="3:7">
      <c r="C3500" s="647"/>
      <c r="D3500" s="647"/>
      <c r="E3500" s="647"/>
      <c r="F3500" s="647"/>
      <c r="G3500" s="647"/>
    </row>
    <row r="3501" spans="3:7">
      <c r="C3501" s="647"/>
      <c r="D3501" s="647"/>
      <c r="E3501" s="647"/>
      <c r="F3501" s="647"/>
      <c r="G3501" s="647"/>
    </row>
    <row r="3502" spans="3:7">
      <c r="C3502" s="647"/>
      <c r="D3502" s="647"/>
      <c r="E3502" s="647"/>
      <c r="F3502" s="647"/>
      <c r="G3502" s="647"/>
    </row>
    <row r="3503" spans="3:7">
      <c r="C3503" s="647"/>
      <c r="D3503" s="647"/>
      <c r="E3503" s="647"/>
      <c r="F3503" s="647"/>
      <c r="G3503" s="647"/>
    </row>
    <row r="3504" spans="3:7">
      <c r="C3504" s="647"/>
      <c r="D3504" s="647"/>
      <c r="E3504" s="647"/>
      <c r="F3504" s="647"/>
      <c r="G3504" s="647"/>
    </row>
    <row r="3505" spans="3:7">
      <c r="C3505" s="647"/>
      <c r="D3505" s="647"/>
      <c r="E3505" s="647"/>
      <c r="F3505" s="647"/>
      <c r="G3505" s="647"/>
    </row>
    <row r="3506" spans="3:7">
      <c r="C3506" s="647"/>
      <c r="D3506" s="647"/>
      <c r="E3506" s="647"/>
      <c r="F3506" s="647"/>
      <c r="G3506" s="647"/>
    </row>
    <row r="3507" spans="3:7">
      <c r="C3507" s="647"/>
      <c r="D3507" s="647"/>
      <c r="E3507" s="647"/>
      <c r="F3507" s="647"/>
      <c r="G3507" s="647"/>
    </row>
    <row r="3508" spans="3:7">
      <c r="C3508" s="647"/>
      <c r="D3508" s="647"/>
      <c r="E3508" s="647"/>
      <c r="F3508" s="647"/>
      <c r="G3508" s="647"/>
    </row>
    <row r="3509" spans="3:7">
      <c r="C3509" s="647"/>
      <c r="D3509" s="647"/>
      <c r="E3509" s="647"/>
      <c r="F3509" s="647"/>
      <c r="G3509" s="647"/>
    </row>
    <row r="3510" spans="3:7">
      <c r="C3510" s="647"/>
      <c r="D3510" s="647"/>
      <c r="E3510" s="647"/>
      <c r="F3510" s="647"/>
      <c r="G3510" s="647"/>
    </row>
    <row r="3511" spans="3:7">
      <c r="C3511" s="647"/>
      <c r="D3511" s="647"/>
      <c r="E3511" s="647"/>
      <c r="F3511" s="647"/>
      <c r="G3511" s="647"/>
    </row>
    <row r="3512" spans="3:7">
      <c r="C3512" s="647"/>
      <c r="D3512" s="647"/>
      <c r="E3512" s="647"/>
      <c r="F3512" s="647"/>
      <c r="G3512" s="647"/>
    </row>
    <row r="3513" spans="3:7">
      <c r="C3513" s="647"/>
      <c r="D3513" s="647"/>
      <c r="E3513" s="647"/>
      <c r="F3513" s="647"/>
      <c r="G3513" s="647"/>
    </row>
    <row r="3514" spans="3:7">
      <c r="C3514" s="647"/>
      <c r="D3514" s="647"/>
      <c r="E3514" s="647"/>
      <c r="F3514" s="647"/>
      <c r="G3514" s="647"/>
    </row>
    <row r="3515" spans="3:7">
      <c r="C3515" s="647"/>
      <c r="D3515" s="647"/>
      <c r="E3515" s="647"/>
      <c r="F3515" s="647"/>
      <c r="G3515" s="647"/>
    </row>
    <row r="3516" spans="3:7">
      <c r="C3516" s="647"/>
      <c r="D3516" s="647"/>
      <c r="E3516" s="647"/>
      <c r="F3516" s="647"/>
      <c r="G3516" s="647"/>
    </row>
    <row r="3517" spans="3:7">
      <c r="C3517" s="647"/>
      <c r="D3517" s="647"/>
      <c r="E3517" s="647"/>
      <c r="F3517" s="647"/>
      <c r="G3517" s="647"/>
    </row>
    <row r="3518" spans="3:7">
      <c r="C3518" s="647"/>
      <c r="D3518" s="647"/>
      <c r="E3518" s="647"/>
      <c r="F3518" s="647"/>
      <c r="G3518" s="647"/>
    </row>
    <row r="3519" spans="3:7">
      <c r="C3519" s="647"/>
      <c r="D3519" s="647"/>
      <c r="E3519" s="647"/>
      <c r="F3519" s="647"/>
      <c r="G3519" s="647"/>
    </row>
    <row r="3520" spans="3:7">
      <c r="C3520" s="647"/>
      <c r="D3520" s="647"/>
      <c r="E3520" s="647"/>
      <c r="F3520" s="647"/>
      <c r="G3520" s="647"/>
    </row>
    <row r="3521" spans="3:7">
      <c r="C3521" s="647"/>
      <c r="D3521" s="647"/>
      <c r="E3521" s="647"/>
      <c r="F3521" s="647"/>
      <c r="G3521" s="647"/>
    </row>
    <row r="3522" spans="3:7">
      <c r="C3522" s="647"/>
      <c r="D3522" s="647"/>
      <c r="E3522" s="647"/>
      <c r="F3522" s="647"/>
      <c r="G3522" s="647"/>
    </row>
    <row r="3523" spans="3:7">
      <c r="C3523" s="647"/>
      <c r="D3523" s="647"/>
      <c r="E3523" s="647"/>
      <c r="F3523" s="647"/>
      <c r="G3523" s="647"/>
    </row>
    <row r="3524" spans="3:7">
      <c r="C3524" s="647"/>
      <c r="D3524" s="647"/>
      <c r="E3524" s="647"/>
      <c r="F3524" s="647"/>
      <c r="G3524" s="647"/>
    </row>
    <row r="3525" spans="3:7">
      <c r="C3525" s="647"/>
      <c r="D3525" s="647"/>
      <c r="E3525" s="647"/>
      <c r="F3525" s="647"/>
      <c r="G3525" s="647"/>
    </row>
    <row r="3526" spans="3:7">
      <c r="C3526" s="647"/>
      <c r="D3526" s="647"/>
      <c r="E3526" s="647"/>
      <c r="F3526" s="647"/>
      <c r="G3526" s="647"/>
    </row>
    <row r="3527" spans="3:7">
      <c r="C3527" s="647"/>
      <c r="D3527" s="647"/>
      <c r="E3527" s="647"/>
      <c r="F3527" s="647"/>
      <c r="G3527" s="647"/>
    </row>
    <row r="3528" spans="3:7">
      <c r="C3528" s="647"/>
      <c r="D3528" s="647"/>
      <c r="E3528" s="647"/>
      <c r="F3528" s="647"/>
      <c r="G3528" s="647"/>
    </row>
    <row r="3529" spans="3:7">
      <c r="C3529" s="647"/>
      <c r="D3529" s="647"/>
      <c r="E3529" s="647"/>
      <c r="F3529" s="647"/>
      <c r="G3529" s="647"/>
    </row>
    <row r="3530" spans="3:7">
      <c r="C3530" s="647"/>
      <c r="D3530" s="647"/>
      <c r="E3530" s="647"/>
      <c r="F3530" s="647"/>
      <c r="G3530" s="647"/>
    </row>
    <row r="3531" spans="3:7">
      <c r="C3531" s="647"/>
      <c r="D3531" s="647"/>
      <c r="E3531" s="647"/>
      <c r="F3531" s="647"/>
      <c r="G3531" s="647"/>
    </row>
    <row r="3532" spans="3:7">
      <c r="C3532" s="647"/>
      <c r="D3532" s="647"/>
      <c r="E3532" s="647"/>
      <c r="F3532" s="647"/>
      <c r="G3532" s="647"/>
    </row>
    <row r="3533" spans="3:7">
      <c r="C3533" s="647"/>
      <c r="D3533" s="647"/>
      <c r="E3533" s="647"/>
      <c r="F3533" s="647"/>
      <c r="G3533" s="647"/>
    </row>
    <row r="3534" spans="3:7">
      <c r="C3534" s="647"/>
      <c r="D3534" s="647"/>
      <c r="E3534" s="647"/>
      <c r="F3534" s="647"/>
      <c r="G3534" s="647"/>
    </row>
    <row r="3535" spans="3:7">
      <c r="C3535" s="647"/>
      <c r="D3535" s="647"/>
      <c r="E3535" s="647"/>
      <c r="F3535" s="647"/>
      <c r="G3535" s="647"/>
    </row>
    <row r="3536" spans="3:7">
      <c r="C3536" s="647"/>
      <c r="D3536" s="647"/>
      <c r="E3536" s="647"/>
      <c r="F3536" s="647"/>
      <c r="G3536" s="647"/>
    </row>
    <row r="3537" spans="3:7">
      <c r="C3537" s="647"/>
      <c r="D3537" s="647"/>
      <c r="E3537" s="647"/>
      <c r="F3537" s="647"/>
      <c r="G3537" s="647"/>
    </row>
    <row r="3538" spans="3:7">
      <c r="C3538" s="647"/>
      <c r="D3538" s="647"/>
      <c r="E3538" s="647"/>
      <c r="F3538" s="647"/>
      <c r="G3538" s="647"/>
    </row>
    <row r="3539" spans="3:7">
      <c r="C3539" s="647"/>
      <c r="D3539" s="647"/>
      <c r="E3539" s="647"/>
      <c r="F3539" s="647"/>
      <c r="G3539" s="647"/>
    </row>
    <row r="3540" spans="3:7">
      <c r="C3540" s="647"/>
      <c r="D3540" s="647"/>
      <c r="E3540" s="647"/>
      <c r="F3540" s="647"/>
      <c r="G3540" s="647"/>
    </row>
    <row r="3541" spans="3:7">
      <c r="C3541" s="647"/>
      <c r="D3541" s="647"/>
      <c r="E3541" s="647"/>
      <c r="F3541" s="647"/>
      <c r="G3541" s="647"/>
    </row>
    <row r="3542" spans="3:7">
      <c r="C3542" s="647"/>
      <c r="D3542" s="647"/>
      <c r="E3542" s="647"/>
      <c r="F3542" s="647"/>
      <c r="G3542" s="647"/>
    </row>
    <row r="3543" spans="3:7">
      <c r="C3543" s="647"/>
      <c r="D3543" s="647"/>
      <c r="E3543" s="647"/>
      <c r="F3543" s="647"/>
      <c r="G3543" s="647"/>
    </row>
    <row r="3544" spans="3:7">
      <c r="C3544" s="647"/>
      <c r="D3544" s="647"/>
      <c r="E3544" s="647"/>
      <c r="F3544" s="647"/>
      <c r="G3544" s="647"/>
    </row>
    <row r="3545" spans="3:7">
      <c r="C3545" s="647"/>
      <c r="D3545" s="647"/>
      <c r="E3545" s="647"/>
      <c r="F3545" s="647"/>
      <c r="G3545" s="647"/>
    </row>
    <row r="3546" spans="3:7">
      <c r="C3546" s="647"/>
      <c r="D3546" s="647"/>
      <c r="E3546" s="647"/>
      <c r="F3546" s="647"/>
      <c r="G3546" s="647"/>
    </row>
    <row r="3547" spans="3:7">
      <c r="C3547" s="647"/>
      <c r="D3547" s="647"/>
      <c r="E3547" s="647"/>
      <c r="F3547" s="647"/>
      <c r="G3547" s="647"/>
    </row>
    <row r="3548" spans="3:7">
      <c r="C3548" s="647"/>
      <c r="D3548" s="647"/>
      <c r="E3548" s="647"/>
      <c r="F3548" s="647"/>
      <c r="G3548" s="647"/>
    </row>
    <row r="3549" spans="3:7">
      <c r="C3549" s="647"/>
      <c r="D3549" s="647"/>
      <c r="E3549" s="647"/>
      <c r="F3549" s="647"/>
      <c r="G3549" s="647"/>
    </row>
    <row r="3550" spans="3:7">
      <c r="C3550" s="647"/>
      <c r="D3550" s="647"/>
      <c r="E3550" s="647"/>
      <c r="F3550" s="647"/>
      <c r="G3550" s="647"/>
    </row>
    <row r="3551" spans="3:7">
      <c r="C3551" s="647"/>
      <c r="D3551" s="647"/>
      <c r="E3551" s="647"/>
      <c r="F3551" s="647"/>
      <c r="G3551" s="647"/>
    </row>
    <row r="3552" spans="3:7">
      <c r="C3552" s="647"/>
      <c r="D3552" s="647"/>
      <c r="E3552" s="647"/>
      <c r="F3552" s="647"/>
      <c r="G3552" s="647"/>
    </row>
    <row r="3553" spans="3:7">
      <c r="C3553" s="647"/>
      <c r="D3553" s="647"/>
      <c r="E3553" s="647"/>
      <c r="F3553" s="647"/>
      <c r="G3553" s="647"/>
    </row>
    <row r="3554" spans="3:7">
      <c r="C3554" s="647"/>
      <c r="D3554" s="647"/>
      <c r="E3554" s="647"/>
      <c r="F3554" s="647"/>
      <c r="G3554" s="647"/>
    </row>
    <row r="3555" spans="3:7">
      <c r="C3555" s="647"/>
      <c r="D3555" s="647"/>
      <c r="E3555" s="647"/>
      <c r="F3555" s="647"/>
      <c r="G3555" s="647"/>
    </row>
    <row r="3556" spans="3:7">
      <c r="C3556" s="647"/>
      <c r="D3556" s="647"/>
      <c r="E3556" s="647"/>
      <c r="F3556" s="647"/>
      <c r="G3556" s="647"/>
    </row>
    <row r="3557" spans="3:7">
      <c r="C3557" s="647"/>
      <c r="D3557" s="647"/>
      <c r="E3557" s="647"/>
      <c r="F3557" s="647"/>
      <c r="G3557" s="647"/>
    </row>
    <row r="3558" spans="3:7">
      <c r="C3558" s="647"/>
      <c r="D3558" s="647"/>
      <c r="E3558" s="647"/>
      <c r="F3558" s="647"/>
      <c r="G3558" s="647"/>
    </row>
    <row r="3559" spans="3:7">
      <c r="C3559" s="647"/>
      <c r="D3559" s="647"/>
      <c r="E3559" s="647"/>
      <c r="F3559" s="647"/>
      <c r="G3559" s="647"/>
    </row>
    <row r="3560" spans="3:7">
      <c r="C3560" s="647"/>
      <c r="D3560" s="647"/>
      <c r="E3560" s="647"/>
      <c r="F3560" s="647"/>
      <c r="G3560" s="647"/>
    </row>
    <row r="3561" spans="3:7">
      <c r="C3561" s="647"/>
      <c r="D3561" s="647"/>
      <c r="E3561" s="647"/>
      <c r="F3561" s="647"/>
      <c r="G3561" s="647"/>
    </row>
    <row r="3562" spans="3:7">
      <c r="C3562" s="647"/>
      <c r="D3562" s="647"/>
      <c r="E3562" s="647"/>
      <c r="F3562" s="647"/>
      <c r="G3562" s="647"/>
    </row>
    <row r="3563" spans="3:7">
      <c r="C3563" s="647"/>
      <c r="D3563" s="647"/>
      <c r="E3563" s="647"/>
      <c r="F3563" s="647"/>
      <c r="G3563" s="647"/>
    </row>
    <row r="3564" spans="3:7">
      <c r="C3564" s="647"/>
      <c r="D3564" s="647"/>
      <c r="E3564" s="647"/>
      <c r="F3564" s="647"/>
      <c r="G3564" s="647"/>
    </row>
    <row r="3565" spans="3:7">
      <c r="C3565" s="647"/>
      <c r="D3565" s="647"/>
      <c r="E3565" s="647"/>
      <c r="F3565" s="647"/>
      <c r="G3565" s="647"/>
    </row>
    <row r="3566" spans="3:7">
      <c r="C3566" s="647"/>
      <c r="D3566" s="647"/>
      <c r="E3566" s="647"/>
      <c r="F3566" s="647"/>
      <c r="G3566" s="647"/>
    </row>
    <row r="3567" spans="3:7">
      <c r="C3567" s="647"/>
      <c r="D3567" s="647"/>
      <c r="E3567" s="647"/>
      <c r="F3567" s="647"/>
      <c r="G3567" s="647"/>
    </row>
    <row r="3568" spans="3:7">
      <c r="C3568" s="647"/>
      <c r="D3568" s="647"/>
      <c r="E3568" s="647"/>
      <c r="F3568" s="647"/>
      <c r="G3568" s="647"/>
    </row>
    <row r="3569" spans="3:7">
      <c r="C3569" s="647"/>
      <c r="D3569" s="647"/>
      <c r="E3569" s="647"/>
      <c r="F3569" s="647"/>
      <c r="G3569" s="647"/>
    </row>
    <row r="3570" spans="3:7">
      <c r="C3570" s="647"/>
      <c r="D3570" s="647"/>
      <c r="E3570" s="647"/>
      <c r="F3570" s="647"/>
      <c r="G3570" s="647"/>
    </row>
    <row r="3571" spans="3:7">
      <c r="C3571" s="647"/>
      <c r="D3571" s="647"/>
      <c r="E3571" s="647"/>
      <c r="F3571" s="647"/>
      <c r="G3571" s="647"/>
    </row>
    <row r="3572" spans="3:7">
      <c r="C3572" s="647"/>
      <c r="D3572" s="647"/>
      <c r="E3572" s="647"/>
      <c r="F3572" s="647"/>
      <c r="G3572" s="647"/>
    </row>
    <row r="3573" spans="3:7">
      <c r="C3573" s="647"/>
      <c r="D3573" s="647"/>
      <c r="E3573" s="647"/>
      <c r="F3573" s="647"/>
      <c r="G3573" s="647"/>
    </row>
    <row r="3574" spans="3:7">
      <c r="C3574" s="647"/>
      <c r="D3574" s="647"/>
      <c r="E3574" s="647"/>
      <c r="F3574" s="647"/>
      <c r="G3574" s="647"/>
    </row>
    <row r="3575" spans="3:7">
      <c r="C3575" s="647"/>
      <c r="D3575" s="647"/>
      <c r="E3575" s="647"/>
      <c r="F3575" s="647"/>
      <c r="G3575" s="647"/>
    </row>
    <row r="3576" spans="3:7">
      <c r="C3576" s="647"/>
      <c r="D3576" s="647"/>
      <c r="E3576" s="647"/>
      <c r="F3576" s="647"/>
      <c r="G3576" s="647"/>
    </row>
    <row r="3577" spans="3:7">
      <c r="C3577" s="647"/>
      <c r="D3577" s="647"/>
      <c r="E3577" s="647"/>
      <c r="F3577" s="647"/>
      <c r="G3577" s="647"/>
    </row>
    <row r="3578" spans="3:7">
      <c r="C3578" s="647"/>
      <c r="D3578" s="647"/>
      <c r="E3578" s="647"/>
      <c r="F3578" s="647"/>
      <c r="G3578" s="647"/>
    </row>
    <row r="3579" spans="3:7">
      <c r="C3579" s="647"/>
      <c r="D3579" s="647"/>
      <c r="E3579" s="647"/>
      <c r="F3579" s="647"/>
      <c r="G3579" s="647"/>
    </row>
    <row r="3580" spans="3:7">
      <c r="C3580" s="647"/>
      <c r="D3580" s="647"/>
      <c r="E3580" s="647"/>
      <c r="F3580" s="647"/>
      <c r="G3580" s="647"/>
    </row>
    <row r="3581" spans="3:7">
      <c r="C3581" s="647"/>
      <c r="D3581" s="647"/>
      <c r="E3581" s="647"/>
      <c r="F3581" s="647"/>
      <c r="G3581" s="647"/>
    </row>
    <row r="3582" spans="3:7">
      <c r="C3582" s="647"/>
      <c r="D3582" s="647"/>
      <c r="E3582" s="647"/>
      <c r="F3582" s="647"/>
      <c r="G3582" s="647"/>
    </row>
    <row r="3583" spans="3:7">
      <c r="C3583" s="647"/>
      <c r="D3583" s="647"/>
      <c r="E3583" s="647"/>
      <c r="F3583" s="647"/>
      <c r="G3583" s="647"/>
    </row>
    <row r="3584" spans="3:7">
      <c r="C3584" s="647"/>
      <c r="D3584" s="647"/>
      <c r="E3584" s="647"/>
      <c r="F3584" s="647"/>
      <c r="G3584" s="647"/>
    </row>
    <row r="3585" spans="3:7">
      <c r="C3585" s="647"/>
      <c r="D3585" s="647"/>
      <c r="E3585" s="647"/>
      <c r="F3585" s="647"/>
      <c r="G3585" s="647"/>
    </row>
    <row r="3586" spans="3:7">
      <c r="C3586" s="647"/>
      <c r="D3586" s="647"/>
      <c r="E3586" s="647"/>
      <c r="F3586" s="647"/>
      <c r="G3586" s="647"/>
    </row>
    <row r="3587" spans="3:7">
      <c r="C3587" s="647"/>
      <c r="D3587" s="647"/>
      <c r="E3587" s="647"/>
      <c r="F3587" s="647"/>
      <c r="G3587" s="647"/>
    </row>
    <row r="3588" spans="3:7">
      <c r="C3588" s="647"/>
      <c r="D3588" s="647"/>
      <c r="E3588" s="647"/>
      <c r="F3588" s="647"/>
      <c r="G3588" s="647"/>
    </row>
    <row r="3589" spans="3:7">
      <c r="C3589" s="647"/>
      <c r="D3589" s="647"/>
      <c r="E3589" s="647"/>
      <c r="F3589" s="647"/>
      <c r="G3589" s="647"/>
    </row>
    <row r="3590" spans="3:7">
      <c r="C3590" s="647"/>
      <c r="D3590" s="647"/>
      <c r="E3590" s="647"/>
      <c r="F3590" s="647"/>
      <c r="G3590" s="647"/>
    </row>
    <row r="3591" spans="3:7">
      <c r="C3591" s="647"/>
      <c r="D3591" s="647"/>
      <c r="E3591" s="647"/>
      <c r="F3591" s="647"/>
      <c r="G3591" s="647"/>
    </row>
    <row r="3592" spans="3:7">
      <c r="C3592" s="647"/>
      <c r="D3592" s="647"/>
      <c r="E3592" s="647"/>
      <c r="F3592" s="647"/>
      <c r="G3592" s="647"/>
    </row>
    <row r="3593" spans="3:7">
      <c r="C3593" s="647"/>
      <c r="D3593" s="647"/>
      <c r="E3593" s="647"/>
      <c r="F3593" s="647"/>
      <c r="G3593" s="647"/>
    </row>
    <row r="3594" spans="3:7">
      <c r="C3594" s="647"/>
      <c r="D3594" s="647"/>
      <c r="E3594" s="647"/>
      <c r="F3594" s="647"/>
      <c r="G3594" s="647"/>
    </row>
    <row r="3595" spans="3:7">
      <c r="C3595" s="647"/>
      <c r="D3595" s="647"/>
      <c r="E3595" s="647"/>
      <c r="F3595" s="647"/>
      <c r="G3595" s="647"/>
    </row>
    <row r="3596" spans="3:7">
      <c r="C3596" s="647"/>
      <c r="D3596" s="647"/>
      <c r="E3596" s="647"/>
      <c r="F3596" s="647"/>
      <c r="G3596" s="647"/>
    </row>
    <row r="3597" spans="3:7">
      <c r="C3597" s="647"/>
      <c r="D3597" s="647"/>
      <c r="E3597" s="647"/>
      <c r="F3597" s="647"/>
      <c r="G3597" s="647"/>
    </row>
    <row r="3598" spans="3:7">
      <c r="C3598" s="647"/>
      <c r="D3598" s="647"/>
      <c r="E3598" s="647"/>
      <c r="F3598" s="647"/>
      <c r="G3598" s="647"/>
    </row>
    <row r="3599" spans="3:7">
      <c r="C3599" s="647"/>
      <c r="D3599" s="647"/>
      <c r="E3599" s="647"/>
      <c r="F3599" s="647"/>
      <c r="G3599" s="647"/>
    </row>
    <row r="3600" spans="3:7">
      <c r="C3600" s="647"/>
      <c r="D3600" s="647"/>
      <c r="E3600" s="647"/>
      <c r="F3600" s="647"/>
      <c r="G3600" s="647"/>
    </row>
    <row r="3601" spans="3:7">
      <c r="C3601" s="647"/>
      <c r="D3601" s="647"/>
      <c r="E3601" s="647"/>
      <c r="F3601" s="647"/>
      <c r="G3601" s="647"/>
    </row>
    <row r="3602" spans="3:7">
      <c r="C3602" s="647"/>
      <c r="D3602" s="647"/>
      <c r="E3602" s="647"/>
      <c r="F3602" s="647"/>
      <c r="G3602" s="647"/>
    </row>
    <row r="3603" spans="3:7">
      <c r="C3603" s="647"/>
      <c r="D3603" s="647"/>
      <c r="E3603" s="647"/>
      <c r="F3603" s="647"/>
      <c r="G3603" s="647"/>
    </row>
    <row r="3604" spans="3:7">
      <c r="C3604" s="647"/>
      <c r="D3604" s="647"/>
      <c r="E3604" s="647"/>
      <c r="F3604" s="647"/>
      <c r="G3604" s="647"/>
    </row>
    <row r="3605" spans="3:7">
      <c r="C3605" s="647"/>
      <c r="D3605" s="647"/>
      <c r="E3605" s="647"/>
      <c r="F3605" s="647"/>
      <c r="G3605" s="647"/>
    </row>
    <row r="3606" spans="3:7">
      <c r="C3606" s="647"/>
      <c r="D3606" s="647"/>
      <c r="E3606" s="647"/>
      <c r="F3606" s="647"/>
      <c r="G3606" s="647"/>
    </row>
    <row r="3607" spans="3:7">
      <c r="C3607" s="647"/>
      <c r="D3607" s="647"/>
      <c r="E3607" s="647"/>
      <c r="F3607" s="647"/>
      <c r="G3607" s="647"/>
    </row>
    <row r="3608" spans="3:7">
      <c r="C3608" s="647"/>
      <c r="D3608" s="647"/>
      <c r="E3608" s="647"/>
      <c r="F3608" s="647"/>
      <c r="G3608" s="647"/>
    </row>
    <row r="3609" spans="3:7">
      <c r="C3609" s="647"/>
      <c r="D3609" s="647"/>
      <c r="E3609" s="647"/>
      <c r="F3609" s="647"/>
      <c r="G3609" s="647"/>
    </row>
    <row r="3610" spans="3:7">
      <c r="C3610" s="647"/>
      <c r="D3610" s="647"/>
      <c r="E3610" s="647"/>
      <c r="F3610" s="647"/>
      <c r="G3610" s="647"/>
    </row>
    <row r="3611" spans="3:7">
      <c r="C3611" s="647"/>
      <c r="D3611" s="647"/>
      <c r="E3611" s="647"/>
      <c r="F3611" s="647"/>
      <c r="G3611" s="647"/>
    </row>
    <row r="3612" spans="3:7">
      <c r="C3612" s="647"/>
      <c r="D3612" s="647"/>
      <c r="E3612" s="647"/>
      <c r="F3612" s="647"/>
      <c r="G3612" s="647"/>
    </row>
    <row r="3613" spans="3:7">
      <c r="C3613" s="647"/>
      <c r="D3613" s="647"/>
      <c r="E3613" s="647"/>
      <c r="F3613" s="647"/>
      <c r="G3613" s="647"/>
    </row>
    <row r="3614" spans="3:7">
      <c r="C3614" s="647"/>
      <c r="D3614" s="647"/>
      <c r="E3614" s="647"/>
      <c r="F3614" s="647"/>
      <c r="G3614" s="647"/>
    </row>
    <row r="3615" spans="3:7">
      <c r="C3615" s="647"/>
      <c r="D3615" s="647"/>
      <c r="E3615" s="647"/>
      <c r="F3615" s="647"/>
      <c r="G3615" s="647"/>
    </row>
    <row r="3616" spans="3:7">
      <c r="C3616" s="647"/>
      <c r="D3616" s="647"/>
      <c r="E3616" s="647"/>
      <c r="F3616" s="647"/>
      <c r="G3616" s="647"/>
    </row>
    <row r="3617" spans="3:7">
      <c r="C3617" s="647"/>
      <c r="D3617" s="647"/>
      <c r="E3617" s="647"/>
      <c r="F3617" s="647"/>
      <c r="G3617" s="647"/>
    </row>
    <row r="3618" spans="3:7">
      <c r="C3618" s="647"/>
      <c r="D3618" s="647"/>
      <c r="E3618" s="647"/>
      <c r="F3618" s="647"/>
      <c r="G3618" s="647"/>
    </row>
    <row r="3619" spans="3:7">
      <c r="C3619" s="647"/>
      <c r="D3619" s="647"/>
      <c r="E3619" s="647"/>
      <c r="F3619" s="647"/>
      <c r="G3619" s="647"/>
    </row>
    <row r="3620" spans="3:7">
      <c r="C3620" s="647"/>
      <c r="D3620" s="647"/>
      <c r="E3620" s="647"/>
      <c r="F3620" s="647"/>
      <c r="G3620" s="647"/>
    </row>
    <row r="3621" spans="3:7">
      <c r="C3621" s="647"/>
      <c r="D3621" s="647"/>
      <c r="E3621" s="647"/>
      <c r="F3621" s="647"/>
      <c r="G3621" s="647"/>
    </row>
    <row r="3622" spans="3:7">
      <c r="C3622" s="647"/>
      <c r="D3622" s="647"/>
      <c r="E3622" s="647"/>
      <c r="F3622" s="647"/>
      <c r="G3622" s="647"/>
    </row>
    <row r="3623" spans="3:7">
      <c r="C3623" s="647"/>
      <c r="D3623" s="647"/>
      <c r="E3623" s="647"/>
      <c r="F3623" s="647"/>
      <c r="G3623" s="647"/>
    </row>
    <row r="3624" spans="3:7">
      <c r="C3624" s="647"/>
      <c r="D3624" s="647"/>
      <c r="E3624" s="647"/>
      <c r="F3624" s="647"/>
      <c r="G3624" s="647"/>
    </row>
    <row r="3625" spans="3:7">
      <c r="C3625" s="647"/>
      <c r="D3625" s="647"/>
      <c r="E3625" s="647"/>
      <c r="F3625" s="647"/>
      <c r="G3625" s="647"/>
    </row>
    <row r="3626" spans="3:7">
      <c r="C3626" s="647"/>
      <c r="D3626" s="647"/>
      <c r="E3626" s="647"/>
      <c r="F3626" s="647"/>
      <c r="G3626" s="647"/>
    </row>
    <row r="3627" spans="3:7">
      <c r="C3627" s="647"/>
      <c r="D3627" s="647"/>
      <c r="E3627" s="647"/>
      <c r="F3627" s="647"/>
      <c r="G3627" s="647"/>
    </row>
    <row r="3628" spans="3:7">
      <c r="C3628" s="647"/>
      <c r="D3628" s="647"/>
      <c r="E3628" s="647"/>
      <c r="F3628" s="647"/>
      <c r="G3628" s="647"/>
    </row>
    <row r="3629" spans="3:7">
      <c r="C3629" s="647"/>
      <c r="D3629" s="647"/>
      <c r="E3629" s="647"/>
      <c r="F3629" s="647"/>
      <c r="G3629" s="647"/>
    </row>
    <row r="3630" spans="3:7">
      <c r="C3630" s="647"/>
      <c r="D3630" s="647"/>
      <c r="E3630" s="647"/>
      <c r="F3630" s="647"/>
      <c r="G3630" s="647"/>
    </row>
    <row r="3631" spans="3:7">
      <c r="C3631" s="647"/>
      <c r="D3631" s="647"/>
      <c r="E3631" s="647"/>
      <c r="F3631" s="647"/>
      <c r="G3631" s="647"/>
    </row>
    <row r="3632" spans="3:7">
      <c r="C3632" s="647"/>
      <c r="D3632" s="647"/>
      <c r="E3632" s="647"/>
      <c r="F3632" s="647"/>
      <c r="G3632" s="647"/>
    </row>
    <row r="3633" spans="3:7">
      <c r="C3633" s="647"/>
      <c r="D3633" s="647"/>
      <c r="E3633" s="647"/>
      <c r="F3633" s="647"/>
      <c r="G3633" s="647"/>
    </row>
    <row r="3634" spans="3:7">
      <c r="C3634" s="647"/>
      <c r="D3634" s="647"/>
      <c r="E3634" s="647"/>
      <c r="F3634" s="647"/>
      <c r="G3634" s="647"/>
    </row>
    <row r="3635" spans="3:7">
      <c r="C3635" s="647"/>
      <c r="D3635" s="647"/>
      <c r="E3635" s="647"/>
      <c r="F3635" s="647"/>
      <c r="G3635" s="647"/>
    </row>
    <row r="3636" spans="3:7">
      <c r="C3636" s="647"/>
      <c r="D3636" s="647"/>
      <c r="E3636" s="647"/>
      <c r="F3636" s="647"/>
      <c r="G3636" s="647"/>
    </row>
    <row r="3637" spans="3:7">
      <c r="C3637" s="647"/>
      <c r="D3637" s="647"/>
      <c r="E3637" s="647"/>
      <c r="F3637" s="647"/>
      <c r="G3637" s="647"/>
    </row>
    <row r="3638" spans="3:7">
      <c r="C3638" s="647"/>
      <c r="D3638" s="647"/>
      <c r="E3638" s="647"/>
      <c r="F3638" s="647"/>
      <c r="G3638" s="647"/>
    </row>
    <row r="3639" spans="3:7">
      <c r="C3639" s="647"/>
      <c r="D3639" s="647"/>
      <c r="E3639" s="647"/>
      <c r="F3639" s="647"/>
      <c r="G3639" s="647"/>
    </row>
    <row r="3640" spans="3:7">
      <c r="C3640" s="647"/>
      <c r="D3640" s="647"/>
      <c r="E3640" s="647"/>
      <c r="F3640" s="647"/>
      <c r="G3640" s="647"/>
    </row>
    <row r="3641" spans="3:7">
      <c r="C3641" s="647"/>
      <c r="D3641" s="647"/>
      <c r="E3641" s="647"/>
      <c r="F3641" s="647"/>
      <c r="G3641" s="647"/>
    </row>
    <row r="3642" spans="3:7">
      <c r="C3642" s="647"/>
      <c r="D3642" s="647"/>
      <c r="E3642" s="647"/>
      <c r="F3642" s="647"/>
      <c r="G3642" s="647"/>
    </row>
    <row r="3643" spans="3:7">
      <c r="C3643" s="647"/>
      <c r="D3643" s="647"/>
      <c r="E3643" s="647"/>
      <c r="F3643" s="647"/>
      <c r="G3643" s="647"/>
    </row>
    <row r="3644" spans="3:7">
      <c r="C3644" s="647"/>
      <c r="D3644" s="647"/>
      <c r="E3644" s="647"/>
      <c r="F3644" s="647"/>
      <c r="G3644" s="647"/>
    </row>
    <row r="3645" spans="3:7">
      <c r="C3645" s="647"/>
      <c r="D3645" s="647"/>
      <c r="E3645" s="647"/>
      <c r="F3645" s="647"/>
      <c r="G3645" s="647"/>
    </row>
    <row r="3646" spans="3:7">
      <c r="C3646" s="647"/>
      <c r="D3646" s="647"/>
      <c r="E3646" s="647"/>
      <c r="F3646" s="647"/>
      <c r="G3646" s="647"/>
    </row>
    <row r="3647" spans="3:7">
      <c r="C3647" s="647"/>
      <c r="D3647" s="647"/>
      <c r="E3647" s="647"/>
      <c r="F3647" s="647"/>
      <c r="G3647" s="647"/>
    </row>
    <row r="3648" spans="3:7">
      <c r="C3648" s="647"/>
      <c r="D3648" s="647"/>
      <c r="E3648" s="647"/>
      <c r="F3648" s="647"/>
      <c r="G3648" s="647"/>
    </row>
    <row r="3649" spans="3:7">
      <c r="C3649" s="647"/>
      <c r="D3649" s="647"/>
      <c r="E3649" s="647"/>
      <c r="F3649" s="647"/>
      <c r="G3649" s="647"/>
    </row>
    <row r="3650" spans="3:7">
      <c r="C3650" s="647"/>
      <c r="D3650" s="647"/>
      <c r="E3650" s="647"/>
      <c r="F3650" s="647"/>
      <c r="G3650" s="647"/>
    </row>
    <row r="3651" spans="3:7">
      <c r="C3651" s="647"/>
      <c r="D3651" s="647"/>
      <c r="E3651" s="647"/>
      <c r="F3651" s="647"/>
      <c r="G3651" s="647"/>
    </row>
    <row r="3652" spans="3:7">
      <c r="C3652" s="647"/>
      <c r="D3652" s="647"/>
      <c r="E3652" s="647"/>
      <c r="F3652" s="647"/>
      <c r="G3652" s="647"/>
    </row>
    <row r="3653" spans="3:7">
      <c r="C3653" s="647"/>
      <c r="D3653" s="647"/>
      <c r="E3653" s="647"/>
      <c r="F3653" s="647"/>
      <c r="G3653" s="647"/>
    </row>
    <row r="3654" spans="3:7">
      <c r="C3654" s="647"/>
      <c r="D3654" s="647"/>
      <c r="E3654" s="647"/>
      <c r="F3654" s="647"/>
      <c r="G3654" s="647"/>
    </row>
    <row r="3655" spans="3:7">
      <c r="C3655" s="647"/>
      <c r="D3655" s="647"/>
      <c r="E3655" s="647"/>
      <c r="F3655" s="647"/>
      <c r="G3655" s="647"/>
    </row>
    <row r="3656" spans="3:7">
      <c r="C3656" s="647"/>
      <c r="D3656" s="647"/>
      <c r="E3656" s="647"/>
      <c r="F3656" s="647"/>
      <c r="G3656" s="647"/>
    </row>
    <row r="3657" spans="3:7">
      <c r="C3657" s="647"/>
      <c r="D3657" s="647"/>
      <c r="E3657" s="647"/>
      <c r="F3657" s="647"/>
      <c r="G3657" s="647"/>
    </row>
    <row r="3658" spans="3:7">
      <c r="C3658" s="647"/>
      <c r="D3658" s="647"/>
      <c r="E3658" s="647"/>
      <c r="F3658" s="647"/>
      <c r="G3658" s="647"/>
    </row>
    <row r="3659" spans="3:7">
      <c r="C3659" s="647"/>
      <c r="D3659" s="647"/>
      <c r="E3659" s="647"/>
      <c r="F3659" s="647"/>
      <c r="G3659" s="647"/>
    </row>
    <row r="3660" spans="3:7">
      <c r="C3660" s="647"/>
      <c r="D3660" s="647"/>
      <c r="E3660" s="647"/>
      <c r="F3660" s="647"/>
      <c r="G3660" s="647"/>
    </row>
    <row r="3661" spans="3:7">
      <c r="C3661" s="647"/>
      <c r="D3661" s="647"/>
      <c r="E3661" s="647"/>
      <c r="F3661" s="647"/>
      <c r="G3661" s="647"/>
    </row>
    <row r="3662" spans="3:7">
      <c r="C3662" s="647"/>
      <c r="D3662" s="647"/>
      <c r="E3662" s="647"/>
      <c r="F3662" s="647"/>
      <c r="G3662" s="647"/>
    </row>
    <row r="3663" spans="3:7">
      <c r="C3663" s="647"/>
      <c r="D3663" s="647"/>
      <c r="E3663" s="647"/>
      <c r="F3663" s="647"/>
      <c r="G3663" s="647"/>
    </row>
    <row r="3664" spans="3:7">
      <c r="C3664" s="647"/>
      <c r="D3664" s="647"/>
      <c r="E3664" s="647"/>
      <c r="F3664" s="647"/>
      <c r="G3664" s="647"/>
    </row>
    <row r="3665" spans="3:7">
      <c r="C3665" s="647"/>
      <c r="D3665" s="647"/>
      <c r="E3665" s="647"/>
      <c r="F3665" s="647"/>
      <c r="G3665" s="647"/>
    </row>
    <row r="3666" spans="3:7">
      <c r="C3666" s="647"/>
      <c r="D3666" s="647"/>
      <c r="E3666" s="647"/>
      <c r="F3666" s="647"/>
      <c r="G3666" s="647"/>
    </row>
    <row r="3667" spans="3:7">
      <c r="C3667" s="647"/>
      <c r="D3667" s="647"/>
      <c r="E3667" s="647"/>
      <c r="F3667" s="647"/>
      <c r="G3667" s="647"/>
    </row>
    <row r="3668" spans="3:7">
      <c r="C3668" s="647"/>
      <c r="D3668" s="647"/>
      <c r="E3668" s="647"/>
      <c r="F3668" s="647"/>
      <c r="G3668" s="647"/>
    </row>
    <row r="3669" spans="3:7">
      <c r="C3669" s="647"/>
      <c r="D3669" s="647"/>
      <c r="E3669" s="647"/>
      <c r="F3669" s="647"/>
      <c r="G3669" s="647"/>
    </row>
    <row r="3670" spans="3:7">
      <c r="C3670" s="647"/>
      <c r="D3670" s="647"/>
      <c r="E3670" s="647"/>
      <c r="F3670" s="647"/>
      <c r="G3670" s="647"/>
    </row>
    <row r="3671" spans="3:7">
      <c r="C3671" s="647"/>
      <c r="D3671" s="647"/>
      <c r="E3671" s="647"/>
      <c r="F3671" s="647"/>
      <c r="G3671" s="647"/>
    </row>
    <row r="3672" spans="3:7">
      <c r="C3672" s="647"/>
      <c r="D3672" s="647"/>
      <c r="E3672" s="647"/>
      <c r="F3672" s="647"/>
      <c r="G3672" s="647"/>
    </row>
    <row r="3673" spans="3:7">
      <c r="C3673" s="647"/>
      <c r="D3673" s="647"/>
      <c r="E3673" s="647"/>
      <c r="F3673" s="647"/>
      <c r="G3673" s="647"/>
    </row>
    <row r="3674" spans="3:7">
      <c r="C3674" s="647"/>
      <c r="D3674" s="647"/>
      <c r="E3674" s="647"/>
      <c r="F3674" s="647"/>
      <c r="G3674" s="647"/>
    </row>
    <row r="3675" spans="3:7">
      <c r="C3675" s="647"/>
      <c r="D3675" s="647"/>
      <c r="E3675" s="647"/>
      <c r="F3675" s="647"/>
      <c r="G3675" s="647"/>
    </row>
    <row r="3676" spans="3:7">
      <c r="C3676" s="647"/>
      <c r="D3676" s="647"/>
      <c r="E3676" s="647"/>
      <c r="F3676" s="647"/>
      <c r="G3676" s="647"/>
    </row>
    <row r="3677" spans="3:7">
      <c r="C3677" s="647"/>
      <c r="D3677" s="647"/>
      <c r="E3677" s="647"/>
      <c r="F3677" s="647"/>
      <c r="G3677" s="647"/>
    </row>
    <row r="3678" spans="3:7">
      <c r="C3678" s="647"/>
      <c r="D3678" s="647"/>
      <c r="E3678" s="647"/>
      <c r="F3678" s="647"/>
      <c r="G3678" s="647"/>
    </row>
    <row r="3679" spans="3:7">
      <c r="C3679" s="647"/>
      <c r="D3679" s="647"/>
      <c r="E3679" s="647"/>
      <c r="F3679" s="647"/>
      <c r="G3679" s="647"/>
    </row>
    <row r="3680" spans="3:7">
      <c r="C3680" s="647"/>
      <c r="D3680" s="647"/>
      <c r="E3680" s="647"/>
      <c r="F3680" s="647"/>
      <c r="G3680" s="647"/>
    </row>
    <row r="3681" spans="3:7">
      <c r="C3681" s="647"/>
      <c r="D3681" s="647"/>
      <c r="E3681" s="647"/>
      <c r="F3681" s="647"/>
      <c r="G3681" s="647"/>
    </row>
    <row r="3682" spans="3:7">
      <c r="C3682" s="647"/>
      <c r="D3682" s="647"/>
      <c r="E3682" s="647"/>
      <c r="F3682" s="647"/>
      <c r="G3682" s="647"/>
    </row>
    <row r="3683" spans="3:7">
      <c r="C3683" s="647"/>
      <c r="D3683" s="647"/>
      <c r="E3683" s="647"/>
      <c r="F3683" s="647"/>
      <c r="G3683" s="647"/>
    </row>
    <row r="3684" spans="3:7">
      <c r="C3684" s="647"/>
      <c r="D3684" s="647"/>
      <c r="E3684" s="647"/>
      <c r="F3684" s="647"/>
      <c r="G3684" s="647"/>
    </row>
    <row r="3685" spans="3:7">
      <c r="C3685" s="647"/>
      <c r="D3685" s="647"/>
      <c r="E3685" s="647"/>
      <c r="F3685" s="647"/>
      <c r="G3685" s="647"/>
    </row>
    <row r="3686" spans="3:7">
      <c r="C3686" s="647"/>
      <c r="D3686" s="647"/>
      <c r="E3686" s="647"/>
      <c r="F3686" s="647"/>
      <c r="G3686" s="647"/>
    </row>
    <row r="3687" spans="3:7">
      <c r="C3687" s="647"/>
      <c r="D3687" s="647"/>
      <c r="E3687" s="647"/>
      <c r="F3687" s="647"/>
      <c r="G3687" s="647"/>
    </row>
    <row r="3688" spans="3:7">
      <c r="C3688" s="647"/>
      <c r="D3688" s="647"/>
      <c r="E3688" s="647"/>
      <c r="F3688" s="647"/>
      <c r="G3688" s="647"/>
    </row>
    <row r="3689" spans="3:7">
      <c r="C3689" s="647"/>
      <c r="D3689" s="647"/>
      <c r="E3689" s="647"/>
      <c r="F3689" s="647"/>
      <c r="G3689" s="647"/>
    </row>
    <row r="3690" spans="3:7">
      <c r="C3690" s="647"/>
      <c r="D3690" s="647"/>
      <c r="E3690" s="647"/>
      <c r="F3690" s="647"/>
      <c r="G3690" s="647"/>
    </row>
    <row r="3691" spans="3:7">
      <c r="C3691" s="647"/>
      <c r="D3691" s="647"/>
      <c r="E3691" s="647"/>
      <c r="F3691" s="647"/>
      <c r="G3691" s="647"/>
    </row>
    <row r="3692" spans="3:7">
      <c r="C3692" s="647"/>
      <c r="D3692" s="647"/>
      <c r="E3692" s="647"/>
      <c r="F3692" s="647"/>
      <c r="G3692" s="647"/>
    </row>
    <row r="3693" spans="3:7">
      <c r="C3693" s="647"/>
      <c r="D3693" s="647"/>
      <c r="E3693" s="647"/>
      <c r="F3693" s="647"/>
      <c r="G3693" s="647"/>
    </row>
    <row r="3694" spans="3:7">
      <c r="C3694" s="647"/>
      <c r="D3694" s="647"/>
      <c r="E3694" s="647"/>
      <c r="F3694" s="647"/>
      <c r="G3694" s="647"/>
    </row>
    <row r="3695" spans="3:7">
      <c r="C3695" s="647"/>
      <c r="D3695" s="647"/>
      <c r="E3695" s="647"/>
      <c r="F3695" s="647"/>
      <c r="G3695" s="647"/>
    </row>
    <row r="3696" spans="3:7">
      <c r="C3696" s="647"/>
      <c r="D3696" s="647"/>
      <c r="E3696" s="647"/>
      <c r="F3696" s="647"/>
      <c r="G3696" s="647"/>
    </row>
    <row r="3697" spans="3:7">
      <c r="C3697" s="647"/>
      <c r="D3697" s="647"/>
      <c r="E3697" s="647"/>
      <c r="F3697" s="647"/>
      <c r="G3697" s="647"/>
    </row>
    <row r="3698" spans="3:7">
      <c r="C3698" s="647"/>
      <c r="D3698" s="647"/>
      <c r="E3698" s="647"/>
      <c r="F3698" s="647"/>
      <c r="G3698" s="647"/>
    </row>
    <row r="3699" spans="3:7">
      <c r="C3699" s="647"/>
      <c r="D3699" s="647"/>
      <c r="E3699" s="647"/>
      <c r="F3699" s="647"/>
      <c r="G3699" s="647"/>
    </row>
    <row r="3700" spans="3:7">
      <c r="C3700" s="647"/>
      <c r="D3700" s="647"/>
      <c r="E3700" s="647"/>
      <c r="F3700" s="647"/>
      <c r="G3700" s="647"/>
    </row>
    <row r="3701" spans="3:7">
      <c r="C3701" s="647"/>
      <c r="D3701" s="647"/>
      <c r="E3701" s="647"/>
      <c r="F3701" s="647"/>
      <c r="G3701" s="647"/>
    </row>
    <row r="3702" spans="3:7">
      <c r="C3702" s="647"/>
      <c r="D3702" s="647"/>
      <c r="E3702" s="647"/>
      <c r="F3702" s="647"/>
      <c r="G3702" s="647"/>
    </row>
    <row r="3703" spans="3:7">
      <c r="C3703" s="647"/>
      <c r="D3703" s="647"/>
      <c r="E3703" s="647"/>
      <c r="F3703" s="647"/>
      <c r="G3703" s="647"/>
    </row>
    <row r="3704" spans="3:7">
      <c r="C3704" s="647"/>
      <c r="D3704" s="647"/>
      <c r="E3704" s="647"/>
      <c r="F3704" s="647"/>
      <c r="G3704" s="647"/>
    </row>
    <row r="3705" spans="3:7">
      <c r="C3705" s="647"/>
      <c r="D3705" s="647"/>
      <c r="E3705" s="647"/>
      <c r="F3705" s="647"/>
      <c r="G3705" s="647"/>
    </row>
    <row r="3706" spans="3:7">
      <c r="C3706" s="647"/>
      <c r="D3706" s="647"/>
      <c r="E3706" s="647"/>
      <c r="F3706" s="647"/>
      <c r="G3706" s="647"/>
    </row>
    <row r="3707" spans="3:7">
      <c r="C3707" s="647"/>
      <c r="D3707" s="647"/>
      <c r="E3707" s="647"/>
      <c r="F3707" s="647"/>
      <c r="G3707" s="647"/>
    </row>
    <row r="3708" spans="3:7">
      <c r="C3708" s="647"/>
      <c r="D3708" s="647"/>
      <c r="E3708" s="647"/>
      <c r="F3708" s="647"/>
      <c r="G3708" s="647"/>
    </row>
    <row r="3709" spans="3:7">
      <c r="C3709" s="647"/>
      <c r="D3709" s="647"/>
      <c r="E3709" s="647"/>
      <c r="F3709" s="647"/>
      <c r="G3709" s="647"/>
    </row>
    <row r="3710" spans="3:7">
      <c r="C3710" s="647"/>
      <c r="D3710" s="647"/>
      <c r="E3710" s="647"/>
      <c r="F3710" s="647"/>
      <c r="G3710" s="647"/>
    </row>
    <row r="3711" spans="3:7">
      <c r="C3711" s="647"/>
      <c r="D3711" s="647"/>
      <c r="E3711" s="647"/>
      <c r="F3711" s="647"/>
      <c r="G3711" s="647"/>
    </row>
    <row r="3712" spans="3:7">
      <c r="C3712" s="647"/>
      <c r="D3712" s="647"/>
      <c r="E3712" s="647"/>
      <c r="F3712" s="647"/>
      <c r="G3712" s="647"/>
    </row>
    <row r="3713" spans="3:7">
      <c r="C3713" s="647"/>
      <c r="D3713" s="647"/>
      <c r="E3713" s="647"/>
      <c r="F3713" s="647"/>
      <c r="G3713" s="647"/>
    </row>
    <row r="3714" spans="3:7">
      <c r="C3714" s="647"/>
      <c r="D3714" s="647"/>
      <c r="E3714" s="647"/>
      <c r="F3714" s="647"/>
      <c r="G3714" s="647"/>
    </row>
    <row r="3715" spans="3:7">
      <c r="C3715" s="647"/>
      <c r="D3715" s="647"/>
      <c r="E3715" s="647"/>
      <c r="F3715" s="647"/>
      <c r="G3715" s="647"/>
    </row>
    <row r="3716" spans="3:7">
      <c r="C3716" s="647"/>
      <c r="D3716" s="647"/>
      <c r="E3716" s="647"/>
      <c r="F3716" s="647"/>
      <c r="G3716" s="647"/>
    </row>
    <row r="3717" spans="3:7">
      <c r="C3717" s="647"/>
      <c r="D3717" s="647"/>
      <c r="E3717" s="647"/>
      <c r="F3717" s="647"/>
      <c r="G3717" s="647"/>
    </row>
    <row r="3718" spans="3:7">
      <c r="C3718" s="647"/>
      <c r="D3718" s="647"/>
      <c r="E3718" s="647"/>
      <c r="F3718" s="647"/>
      <c r="G3718" s="647"/>
    </row>
    <row r="3719" spans="3:7">
      <c r="C3719" s="647"/>
      <c r="D3719" s="647"/>
      <c r="E3719" s="647"/>
      <c r="F3719" s="647"/>
      <c r="G3719" s="647"/>
    </row>
    <row r="3720" spans="3:7">
      <c r="C3720" s="647"/>
      <c r="D3720" s="647"/>
      <c r="E3720" s="647"/>
      <c r="F3720" s="647"/>
      <c r="G3720" s="647"/>
    </row>
    <row r="3721" spans="3:7">
      <c r="C3721" s="647"/>
      <c r="D3721" s="647"/>
      <c r="E3721" s="647"/>
      <c r="F3721" s="647"/>
      <c r="G3721" s="647"/>
    </row>
    <row r="3722" spans="3:7">
      <c r="C3722" s="647"/>
      <c r="D3722" s="647"/>
      <c r="E3722" s="647"/>
      <c r="F3722" s="647"/>
      <c r="G3722" s="647"/>
    </row>
    <row r="3723" spans="3:7">
      <c r="C3723" s="647"/>
      <c r="D3723" s="647"/>
      <c r="E3723" s="647"/>
      <c r="F3723" s="647"/>
      <c r="G3723" s="647"/>
    </row>
    <row r="3724" spans="3:7">
      <c r="C3724" s="647"/>
      <c r="D3724" s="647"/>
      <c r="E3724" s="647"/>
      <c r="F3724" s="647"/>
      <c r="G3724" s="647"/>
    </row>
    <row r="3725" spans="3:7">
      <c r="C3725" s="647"/>
      <c r="D3725" s="647"/>
      <c r="E3725" s="647"/>
      <c r="F3725" s="647"/>
      <c r="G3725" s="647"/>
    </row>
    <row r="3726" spans="3:7">
      <c r="C3726" s="647"/>
      <c r="D3726" s="647"/>
      <c r="E3726" s="647"/>
      <c r="F3726" s="647"/>
      <c r="G3726" s="647"/>
    </row>
    <row r="3727" spans="3:7">
      <c r="C3727" s="647"/>
      <c r="D3727" s="647"/>
      <c r="E3727" s="647"/>
      <c r="F3727" s="647"/>
      <c r="G3727" s="647"/>
    </row>
    <row r="3728" spans="3:7">
      <c r="C3728" s="647"/>
      <c r="D3728" s="647"/>
      <c r="E3728" s="647"/>
      <c r="F3728" s="647"/>
      <c r="G3728" s="647"/>
    </row>
    <row r="3729" spans="3:7">
      <c r="C3729" s="647"/>
      <c r="D3729" s="647"/>
      <c r="E3729" s="647"/>
      <c r="F3729" s="647"/>
      <c r="G3729" s="647"/>
    </row>
    <row r="3730" spans="3:7">
      <c r="C3730" s="647"/>
      <c r="D3730" s="647"/>
      <c r="E3730" s="647"/>
      <c r="F3730" s="647"/>
      <c r="G3730" s="647"/>
    </row>
    <row r="3731" spans="3:7">
      <c r="C3731" s="647"/>
      <c r="D3731" s="647"/>
      <c r="E3731" s="647"/>
      <c r="F3731" s="647"/>
      <c r="G3731" s="647"/>
    </row>
    <row r="3732" spans="3:7">
      <c r="C3732" s="647"/>
      <c r="D3732" s="647"/>
      <c r="E3732" s="647"/>
      <c r="F3732" s="647"/>
      <c r="G3732" s="647"/>
    </row>
    <row r="3733" spans="3:7">
      <c r="C3733" s="647"/>
      <c r="D3733" s="647"/>
      <c r="E3733" s="647"/>
      <c r="F3733" s="647"/>
      <c r="G3733" s="647"/>
    </row>
    <row r="3734" spans="3:7">
      <c r="C3734" s="647"/>
      <c r="D3734" s="647"/>
      <c r="E3734" s="647"/>
      <c r="F3734" s="647"/>
      <c r="G3734" s="647"/>
    </row>
    <row r="3735" spans="3:7">
      <c r="C3735" s="647"/>
      <c r="D3735" s="647"/>
      <c r="E3735" s="647"/>
      <c r="F3735" s="647"/>
      <c r="G3735" s="647"/>
    </row>
    <row r="3736" spans="3:7">
      <c r="C3736" s="647"/>
      <c r="D3736" s="647"/>
      <c r="E3736" s="647"/>
      <c r="F3736" s="647"/>
      <c r="G3736" s="647"/>
    </row>
    <row r="3737" spans="3:7">
      <c r="C3737" s="647"/>
      <c r="D3737" s="647"/>
      <c r="E3737" s="647"/>
      <c r="F3737" s="647"/>
      <c r="G3737" s="647"/>
    </row>
    <row r="3738" spans="3:7">
      <c r="C3738" s="647"/>
      <c r="D3738" s="647"/>
      <c r="E3738" s="647"/>
      <c r="F3738" s="647"/>
      <c r="G3738" s="647"/>
    </row>
    <row r="3739" spans="3:7">
      <c r="C3739" s="647"/>
      <c r="D3739" s="647"/>
      <c r="E3739" s="647"/>
      <c r="F3739" s="647"/>
      <c r="G3739" s="647"/>
    </row>
    <row r="3740" spans="3:7">
      <c r="C3740" s="647"/>
      <c r="D3740" s="647"/>
      <c r="E3740" s="647"/>
      <c r="F3740" s="647"/>
      <c r="G3740" s="647"/>
    </row>
    <row r="3741" spans="3:7">
      <c r="C3741" s="647"/>
      <c r="D3741" s="647"/>
      <c r="E3741" s="647"/>
      <c r="F3741" s="647"/>
      <c r="G3741" s="647"/>
    </row>
    <row r="3742" spans="3:7">
      <c r="C3742" s="647"/>
      <c r="D3742" s="647"/>
      <c r="E3742" s="647"/>
      <c r="F3742" s="647"/>
      <c r="G3742" s="647"/>
    </row>
    <row r="3743" spans="3:7">
      <c r="C3743" s="647"/>
      <c r="D3743" s="647"/>
      <c r="E3743" s="647"/>
      <c r="F3743" s="647"/>
      <c r="G3743" s="647"/>
    </row>
    <row r="3744" spans="3:7">
      <c r="C3744" s="647"/>
      <c r="D3744" s="647"/>
      <c r="E3744" s="647"/>
      <c r="F3744" s="647"/>
      <c r="G3744" s="647"/>
    </row>
    <row r="3745" spans="3:7">
      <c r="C3745" s="647"/>
      <c r="D3745" s="647"/>
      <c r="E3745" s="647"/>
      <c r="F3745" s="647"/>
      <c r="G3745" s="647"/>
    </row>
    <row r="3746" spans="3:7">
      <c r="C3746" s="647"/>
      <c r="D3746" s="647"/>
      <c r="E3746" s="647"/>
      <c r="F3746" s="647"/>
      <c r="G3746" s="647"/>
    </row>
    <row r="3747" spans="3:7">
      <c r="C3747" s="647"/>
      <c r="D3747" s="647"/>
      <c r="E3747" s="647"/>
      <c r="F3747" s="647"/>
      <c r="G3747" s="647"/>
    </row>
    <row r="3748" spans="3:7">
      <c r="C3748" s="647"/>
      <c r="D3748" s="647"/>
      <c r="E3748" s="647"/>
      <c r="F3748" s="647"/>
      <c r="G3748" s="647"/>
    </row>
    <row r="3749" spans="3:7">
      <c r="C3749" s="647"/>
      <c r="D3749" s="647"/>
      <c r="E3749" s="647"/>
      <c r="F3749" s="647"/>
      <c r="G3749" s="647"/>
    </row>
    <row r="3750" spans="3:7">
      <c r="C3750" s="647"/>
      <c r="D3750" s="647"/>
      <c r="E3750" s="647"/>
      <c r="F3750" s="647"/>
      <c r="G3750" s="647"/>
    </row>
    <row r="3751" spans="3:7">
      <c r="C3751" s="647"/>
      <c r="D3751" s="647"/>
      <c r="E3751" s="647"/>
      <c r="F3751" s="647"/>
      <c r="G3751" s="647"/>
    </row>
    <row r="3752" spans="3:7">
      <c r="C3752" s="647"/>
      <c r="D3752" s="647"/>
      <c r="E3752" s="647"/>
      <c r="F3752" s="647"/>
      <c r="G3752" s="647"/>
    </row>
    <row r="3753" spans="3:7">
      <c r="C3753" s="647"/>
      <c r="D3753" s="647"/>
      <c r="E3753" s="647"/>
      <c r="F3753" s="647"/>
      <c r="G3753" s="647"/>
    </row>
    <row r="3754" spans="3:7">
      <c r="C3754" s="647"/>
      <c r="D3754" s="647"/>
      <c r="E3754" s="647"/>
      <c r="F3754" s="647"/>
      <c r="G3754" s="647"/>
    </row>
    <row r="3755" spans="3:7">
      <c r="C3755" s="647"/>
      <c r="D3755" s="647"/>
      <c r="E3755" s="647"/>
      <c r="F3755" s="647"/>
      <c r="G3755" s="647"/>
    </row>
    <row r="3756" spans="3:7">
      <c r="C3756" s="647"/>
      <c r="D3756" s="647"/>
      <c r="E3756" s="647"/>
      <c r="F3756" s="647"/>
      <c r="G3756" s="647"/>
    </row>
    <row r="3757" spans="3:7">
      <c r="C3757" s="647"/>
      <c r="D3757" s="647"/>
      <c r="E3757" s="647"/>
      <c r="F3757" s="647"/>
      <c r="G3757" s="647"/>
    </row>
    <row r="3758" spans="3:7">
      <c r="C3758" s="647"/>
      <c r="D3758" s="647"/>
      <c r="E3758" s="647"/>
      <c r="F3758" s="647"/>
      <c r="G3758" s="647"/>
    </row>
    <row r="3759" spans="3:7">
      <c r="C3759" s="647"/>
      <c r="D3759" s="647"/>
      <c r="E3759" s="647"/>
      <c r="F3759" s="647"/>
      <c r="G3759" s="647"/>
    </row>
    <row r="3760" spans="3:7">
      <c r="C3760" s="647"/>
      <c r="D3760" s="647"/>
      <c r="E3760" s="647"/>
      <c r="F3760" s="647"/>
      <c r="G3760" s="647"/>
    </row>
    <row r="3761" spans="3:7">
      <c r="C3761" s="647"/>
      <c r="D3761" s="647"/>
      <c r="E3761" s="647"/>
      <c r="F3761" s="647"/>
      <c r="G3761" s="647"/>
    </row>
    <row r="3762" spans="3:7">
      <c r="C3762" s="647"/>
      <c r="D3762" s="647"/>
      <c r="E3762" s="647"/>
      <c r="F3762" s="647"/>
      <c r="G3762" s="647"/>
    </row>
    <row r="3763" spans="3:7">
      <c r="C3763" s="647"/>
      <c r="D3763" s="647"/>
      <c r="E3763" s="647"/>
      <c r="F3763" s="647"/>
      <c r="G3763" s="647"/>
    </row>
    <row r="3764" spans="3:7">
      <c r="C3764" s="647"/>
      <c r="D3764" s="647"/>
      <c r="E3764" s="647"/>
      <c r="F3764" s="647"/>
      <c r="G3764" s="647"/>
    </row>
    <row r="3765" spans="3:7">
      <c r="C3765" s="647"/>
      <c r="D3765" s="647"/>
      <c r="E3765" s="647"/>
      <c r="F3765" s="647"/>
      <c r="G3765" s="647"/>
    </row>
    <row r="3766" spans="3:7">
      <c r="C3766" s="647"/>
      <c r="D3766" s="647"/>
      <c r="E3766" s="647"/>
      <c r="F3766" s="647"/>
      <c r="G3766" s="647"/>
    </row>
    <row r="3767" spans="3:7">
      <c r="C3767" s="647"/>
      <c r="D3767" s="647"/>
      <c r="E3767" s="647"/>
      <c r="F3767" s="647"/>
      <c r="G3767" s="647"/>
    </row>
    <row r="3768" spans="3:7">
      <c r="C3768" s="647"/>
      <c r="D3768" s="647"/>
      <c r="E3768" s="647"/>
      <c r="F3768" s="647"/>
      <c r="G3768" s="647"/>
    </row>
    <row r="3769" spans="3:7">
      <c r="C3769" s="647"/>
      <c r="D3769" s="647"/>
      <c r="E3769" s="647"/>
      <c r="F3769" s="647"/>
      <c r="G3769" s="647"/>
    </row>
    <row r="3770" spans="3:7">
      <c r="C3770" s="647"/>
      <c r="D3770" s="647"/>
      <c r="E3770" s="647"/>
      <c r="F3770" s="647"/>
      <c r="G3770" s="647"/>
    </row>
    <row r="3771" spans="3:7">
      <c r="C3771" s="647"/>
      <c r="D3771" s="647"/>
      <c r="E3771" s="647"/>
      <c r="F3771" s="647"/>
      <c r="G3771" s="647"/>
    </row>
    <row r="3772" spans="3:7">
      <c r="C3772" s="647"/>
      <c r="D3772" s="647"/>
      <c r="E3772" s="647"/>
      <c r="F3772" s="647"/>
      <c r="G3772" s="647"/>
    </row>
    <row r="3773" spans="3:7">
      <c r="C3773" s="647"/>
      <c r="D3773" s="647"/>
      <c r="E3773" s="647"/>
      <c r="F3773" s="647"/>
      <c r="G3773" s="647"/>
    </row>
    <row r="3774" spans="3:7">
      <c r="C3774" s="647"/>
      <c r="D3774" s="647"/>
      <c r="E3774" s="647"/>
      <c r="F3774" s="647"/>
      <c r="G3774" s="647"/>
    </row>
    <row r="3775" spans="3:7">
      <c r="C3775" s="647"/>
      <c r="D3775" s="647"/>
      <c r="E3775" s="647"/>
      <c r="F3775" s="647"/>
      <c r="G3775" s="647"/>
    </row>
    <row r="3776" spans="3:7">
      <c r="C3776" s="647"/>
      <c r="D3776" s="647"/>
      <c r="E3776" s="647"/>
      <c r="F3776" s="647"/>
      <c r="G3776" s="647"/>
    </row>
    <row r="3777" spans="3:7">
      <c r="C3777" s="647"/>
      <c r="D3777" s="647"/>
      <c r="E3777" s="647"/>
      <c r="F3777" s="647"/>
      <c r="G3777" s="647"/>
    </row>
    <row r="3778" spans="3:7">
      <c r="C3778" s="647"/>
      <c r="D3778" s="647"/>
      <c r="E3778" s="647"/>
      <c r="F3778" s="647"/>
      <c r="G3778" s="647"/>
    </row>
    <row r="3779" spans="3:7">
      <c r="C3779" s="647"/>
      <c r="D3779" s="647"/>
      <c r="E3779" s="647"/>
      <c r="F3779" s="647"/>
      <c r="G3779" s="647"/>
    </row>
    <row r="3780" spans="3:7">
      <c r="C3780" s="647"/>
      <c r="D3780" s="647"/>
      <c r="E3780" s="647"/>
      <c r="F3780" s="647"/>
      <c r="G3780" s="647"/>
    </row>
    <row r="3781" spans="3:7">
      <c r="C3781" s="647"/>
      <c r="D3781" s="647"/>
      <c r="E3781" s="647"/>
      <c r="F3781" s="647"/>
      <c r="G3781" s="647"/>
    </row>
    <row r="3782" spans="3:7">
      <c r="C3782" s="647"/>
      <c r="D3782" s="647"/>
      <c r="E3782" s="647"/>
      <c r="F3782" s="647"/>
      <c r="G3782" s="647"/>
    </row>
    <row r="3783" spans="3:7">
      <c r="C3783" s="647"/>
      <c r="D3783" s="647"/>
      <c r="E3783" s="647"/>
      <c r="F3783" s="647"/>
      <c r="G3783" s="647"/>
    </row>
    <row r="3784" spans="3:7">
      <c r="C3784" s="647"/>
      <c r="D3784" s="647"/>
      <c r="E3784" s="647"/>
      <c r="F3784" s="647"/>
      <c r="G3784" s="647"/>
    </row>
    <row r="3785" spans="3:7">
      <c r="C3785" s="647"/>
      <c r="D3785" s="647"/>
      <c r="E3785" s="647"/>
      <c r="F3785" s="647"/>
      <c r="G3785" s="647"/>
    </row>
    <row r="3786" spans="3:7">
      <c r="C3786" s="647"/>
      <c r="D3786" s="647"/>
      <c r="E3786" s="647"/>
      <c r="F3786" s="647"/>
      <c r="G3786" s="647"/>
    </row>
    <row r="3787" spans="3:7">
      <c r="C3787" s="647"/>
      <c r="D3787" s="647"/>
      <c r="E3787" s="647"/>
      <c r="F3787" s="647"/>
      <c r="G3787" s="647"/>
    </row>
    <row r="3788" spans="3:7">
      <c r="C3788" s="647"/>
      <c r="D3788" s="647"/>
      <c r="E3788" s="647"/>
      <c r="F3788" s="647"/>
      <c r="G3788" s="647"/>
    </row>
    <row r="3789" spans="3:7">
      <c r="C3789" s="647"/>
      <c r="D3789" s="647"/>
      <c r="E3789" s="647"/>
      <c r="F3789" s="647"/>
      <c r="G3789" s="647"/>
    </row>
    <row r="3790" spans="3:7">
      <c r="C3790" s="647"/>
      <c r="D3790" s="647"/>
      <c r="E3790" s="647"/>
      <c r="F3790" s="647"/>
      <c r="G3790" s="647"/>
    </row>
    <row r="3791" spans="3:7">
      <c r="C3791" s="647"/>
      <c r="D3791" s="647"/>
      <c r="E3791" s="647"/>
      <c r="F3791" s="647"/>
      <c r="G3791" s="647"/>
    </row>
    <row r="3792" spans="3:7">
      <c r="C3792" s="647"/>
      <c r="D3792" s="647"/>
      <c r="E3792" s="647"/>
      <c r="F3792" s="647"/>
      <c r="G3792" s="647"/>
    </row>
    <row r="3793" spans="3:7">
      <c r="C3793" s="647"/>
      <c r="D3793" s="647"/>
      <c r="E3793" s="647"/>
      <c r="F3793" s="647"/>
      <c r="G3793" s="647"/>
    </row>
    <row r="3794" spans="3:7">
      <c r="C3794" s="647"/>
      <c r="D3794" s="647"/>
      <c r="E3794" s="647"/>
      <c r="F3794" s="647"/>
      <c r="G3794" s="647"/>
    </row>
    <row r="3795" spans="3:7">
      <c r="C3795" s="647"/>
      <c r="D3795" s="647"/>
      <c r="E3795" s="647"/>
      <c r="F3795" s="647"/>
      <c r="G3795" s="647"/>
    </row>
    <row r="3796" spans="3:7">
      <c r="C3796" s="647"/>
      <c r="D3796" s="647"/>
      <c r="E3796" s="647"/>
      <c r="F3796" s="647"/>
      <c r="G3796" s="647"/>
    </row>
    <row r="3797" spans="3:7">
      <c r="C3797" s="647"/>
      <c r="D3797" s="647"/>
      <c r="E3797" s="647"/>
      <c r="F3797" s="647"/>
      <c r="G3797" s="647"/>
    </row>
    <row r="3798" spans="3:7">
      <c r="C3798" s="647"/>
      <c r="D3798" s="647"/>
      <c r="E3798" s="647"/>
      <c r="F3798" s="647"/>
      <c r="G3798" s="647"/>
    </row>
    <row r="3799" spans="3:7">
      <c r="C3799" s="647"/>
      <c r="D3799" s="647"/>
      <c r="E3799" s="647"/>
      <c r="F3799" s="647"/>
      <c r="G3799" s="647"/>
    </row>
    <row r="3800" spans="3:7">
      <c r="C3800" s="647"/>
      <c r="D3800" s="647"/>
      <c r="E3800" s="647"/>
      <c r="F3800" s="647"/>
      <c r="G3800" s="647"/>
    </row>
    <row r="3801" spans="3:7">
      <c r="C3801" s="647"/>
      <c r="D3801" s="647"/>
      <c r="E3801" s="647"/>
      <c r="F3801" s="647"/>
      <c r="G3801" s="647"/>
    </row>
    <row r="3802" spans="3:7">
      <c r="C3802" s="647"/>
      <c r="D3802" s="647"/>
      <c r="E3802" s="647"/>
      <c r="F3802" s="647"/>
      <c r="G3802" s="647"/>
    </row>
    <row r="3803" spans="3:7">
      <c r="C3803" s="647"/>
      <c r="D3803" s="647"/>
      <c r="E3803" s="647"/>
      <c r="F3803" s="647"/>
      <c r="G3803" s="647"/>
    </row>
    <row r="3804" spans="3:7">
      <c r="C3804" s="647"/>
      <c r="D3804" s="647"/>
      <c r="E3804" s="647"/>
      <c r="F3804" s="647"/>
      <c r="G3804" s="647"/>
    </row>
    <row r="3805" spans="3:7">
      <c r="C3805" s="647"/>
      <c r="D3805" s="647"/>
      <c r="E3805" s="647"/>
      <c r="F3805" s="647"/>
      <c r="G3805" s="647"/>
    </row>
    <row r="3806" spans="3:7">
      <c r="C3806" s="647"/>
      <c r="D3806" s="647"/>
      <c r="E3806" s="647"/>
      <c r="F3806" s="647"/>
      <c r="G3806" s="647"/>
    </row>
    <row r="3807" spans="3:7">
      <c r="C3807" s="647"/>
      <c r="D3807" s="647"/>
      <c r="E3807" s="647"/>
      <c r="F3807" s="647"/>
      <c r="G3807" s="647"/>
    </row>
    <row r="3808" spans="3:7">
      <c r="C3808" s="647"/>
      <c r="D3808" s="647"/>
      <c r="E3808" s="647"/>
      <c r="F3808" s="647"/>
      <c r="G3808" s="647"/>
    </row>
    <row r="3809" spans="3:7">
      <c r="C3809" s="647"/>
      <c r="D3809" s="647"/>
      <c r="E3809" s="647"/>
      <c r="F3809" s="647"/>
      <c r="G3809" s="647"/>
    </row>
    <row r="3810" spans="3:7">
      <c r="C3810" s="647"/>
      <c r="D3810" s="647"/>
      <c r="E3810" s="647"/>
      <c r="F3810" s="647"/>
      <c r="G3810" s="647"/>
    </row>
    <row r="3811" spans="3:7">
      <c r="C3811" s="647"/>
      <c r="D3811" s="647"/>
      <c r="E3811" s="647"/>
      <c r="F3811" s="647"/>
      <c r="G3811" s="647"/>
    </row>
    <row r="3812" spans="3:7">
      <c r="C3812" s="647"/>
      <c r="D3812" s="647"/>
      <c r="E3812" s="647"/>
      <c r="F3812" s="647"/>
      <c r="G3812" s="647"/>
    </row>
    <row r="3813" spans="3:7">
      <c r="C3813" s="647"/>
      <c r="D3813" s="647"/>
      <c r="E3813" s="647"/>
      <c r="F3813" s="647"/>
      <c r="G3813" s="647"/>
    </row>
    <row r="3814" spans="3:7">
      <c r="C3814" s="647"/>
      <c r="D3814" s="647"/>
      <c r="E3814" s="647"/>
      <c r="F3814" s="647"/>
      <c r="G3814" s="647"/>
    </row>
    <row r="3815" spans="3:7">
      <c r="C3815" s="647"/>
      <c r="D3815" s="647"/>
      <c r="E3815" s="647"/>
      <c r="F3815" s="647"/>
      <c r="G3815" s="647"/>
    </row>
    <row r="3816" spans="3:7">
      <c r="C3816" s="647"/>
      <c r="D3816" s="647"/>
      <c r="E3816" s="647"/>
      <c r="F3816" s="647"/>
      <c r="G3816" s="647"/>
    </row>
    <row r="3817" spans="3:7">
      <c r="C3817" s="647"/>
      <c r="D3817" s="647"/>
      <c r="E3817" s="647"/>
      <c r="F3817" s="647"/>
      <c r="G3817" s="647"/>
    </row>
    <row r="3818" spans="3:7">
      <c r="C3818" s="647"/>
      <c r="D3818" s="647"/>
      <c r="E3818" s="647"/>
      <c r="F3818" s="647"/>
      <c r="G3818" s="647"/>
    </row>
    <row r="3819" spans="3:7">
      <c r="C3819" s="647"/>
      <c r="D3819" s="647"/>
      <c r="E3819" s="647"/>
      <c r="F3819" s="647"/>
      <c r="G3819" s="647"/>
    </row>
    <row r="3820" spans="3:7">
      <c r="C3820" s="647"/>
      <c r="D3820" s="647"/>
      <c r="E3820" s="647"/>
      <c r="F3820" s="647"/>
      <c r="G3820" s="647"/>
    </row>
    <row r="3821" spans="3:7">
      <c r="C3821" s="647"/>
      <c r="D3821" s="647"/>
      <c r="E3821" s="647"/>
      <c r="F3821" s="647"/>
      <c r="G3821" s="647"/>
    </row>
    <row r="3822" spans="3:7">
      <c r="C3822" s="647"/>
      <c r="D3822" s="647"/>
      <c r="E3822" s="647"/>
      <c r="F3822" s="647"/>
      <c r="G3822" s="647"/>
    </row>
    <row r="3823" spans="3:7">
      <c r="C3823" s="647"/>
      <c r="D3823" s="647"/>
      <c r="E3823" s="647"/>
      <c r="F3823" s="647"/>
      <c r="G3823" s="647"/>
    </row>
    <row r="3824" spans="3:7">
      <c r="C3824" s="647"/>
      <c r="D3824" s="647"/>
      <c r="E3824" s="647"/>
      <c r="F3824" s="647"/>
      <c r="G3824" s="647"/>
    </row>
    <row r="3825" spans="3:7">
      <c r="C3825" s="647"/>
      <c r="D3825" s="647"/>
      <c r="E3825" s="647"/>
      <c r="F3825" s="647"/>
      <c r="G3825" s="647"/>
    </row>
    <row r="3826" spans="3:7">
      <c r="C3826" s="647"/>
      <c r="D3826" s="647"/>
      <c r="E3826" s="647"/>
      <c r="F3826" s="647"/>
      <c r="G3826" s="647"/>
    </row>
    <row r="3827" spans="3:7">
      <c r="C3827" s="647"/>
      <c r="D3827" s="647"/>
      <c r="E3827" s="647"/>
      <c r="F3827" s="647"/>
      <c r="G3827" s="647"/>
    </row>
    <row r="3828" spans="3:7">
      <c r="C3828" s="647"/>
      <c r="D3828" s="647"/>
      <c r="E3828" s="647"/>
      <c r="F3828" s="647"/>
      <c r="G3828" s="647"/>
    </row>
    <row r="3829" spans="3:7">
      <c r="C3829" s="647"/>
      <c r="D3829" s="647"/>
      <c r="E3829" s="647"/>
      <c r="F3829" s="647"/>
      <c r="G3829" s="647"/>
    </row>
    <row r="3830" spans="3:7">
      <c r="C3830" s="647"/>
      <c r="D3830" s="647"/>
      <c r="E3830" s="647"/>
      <c r="F3830" s="647"/>
      <c r="G3830" s="647"/>
    </row>
    <row r="3831" spans="3:7">
      <c r="C3831" s="647"/>
      <c r="D3831" s="647"/>
      <c r="E3831" s="647"/>
      <c r="F3831" s="647"/>
      <c r="G3831" s="647"/>
    </row>
    <row r="3832" spans="3:7">
      <c r="C3832" s="647"/>
      <c r="D3832" s="647"/>
      <c r="E3832" s="647"/>
      <c r="F3832" s="647"/>
      <c r="G3832" s="647"/>
    </row>
    <row r="3833" spans="3:7">
      <c r="C3833" s="647"/>
      <c r="D3833" s="647"/>
      <c r="E3833" s="647"/>
      <c r="F3833" s="647"/>
      <c r="G3833" s="647"/>
    </row>
    <row r="3834" spans="3:7">
      <c r="C3834" s="647"/>
      <c r="D3834" s="647"/>
      <c r="E3834" s="647"/>
      <c r="F3834" s="647"/>
      <c r="G3834" s="647"/>
    </row>
    <row r="3835" spans="3:7">
      <c r="C3835" s="647"/>
      <c r="D3835" s="647"/>
      <c r="E3835" s="647"/>
      <c r="F3835" s="647"/>
      <c r="G3835" s="647"/>
    </row>
    <row r="3836" spans="3:7">
      <c r="C3836" s="647"/>
      <c r="D3836" s="647"/>
      <c r="E3836" s="647"/>
      <c r="F3836" s="647"/>
      <c r="G3836" s="647"/>
    </row>
    <row r="3837" spans="3:7">
      <c r="C3837" s="647"/>
      <c r="D3837" s="647"/>
      <c r="E3837" s="647"/>
      <c r="F3837" s="647"/>
      <c r="G3837" s="647"/>
    </row>
    <row r="3838" spans="3:7">
      <c r="C3838" s="647"/>
      <c r="D3838" s="647"/>
      <c r="E3838" s="647"/>
      <c r="F3838" s="647"/>
      <c r="G3838" s="647"/>
    </row>
    <row r="3839" spans="3:7">
      <c r="C3839" s="647"/>
      <c r="D3839" s="647"/>
      <c r="E3839" s="647"/>
      <c r="F3839" s="647"/>
      <c r="G3839" s="647"/>
    </row>
    <row r="3840" spans="3:7">
      <c r="C3840" s="647"/>
      <c r="D3840" s="647"/>
      <c r="E3840" s="647"/>
      <c r="F3840" s="647"/>
      <c r="G3840" s="647"/>
    </row>
    <row r="3841" spans="3:7">
      <c r="C3841" s="647"/>
      <c r="D3841" s="647"/>
      <c r="E3841" s="647"/>
      <c r="F3841" s="647"/>
      <c r="G3841" s="647"/>
    </row>
    <row r="3842" spans="3:7">
      <c r="C3842" s="647"/>
      <c r="D3842" s="647"/>
      <c r="E3842" s="647"/>
      <c r="F3842" s="647"/>
      <c r="G3842" s="647"/>
    </row>
    <row r="3843" spans="3:7">
      <c r="C3843" s="647"/>
      <c r="D3843" s="647"/>
      <c r="E3843" s="647"/>
      <c r="F3843" s="647"/>
      <c r="G3843" s="647"/>
    </row>
    <row r="3844" spans="3:7">
      <c r="C3844" s="647"/>
      <c r="D3844" s="647"/>
      <c r="E3844" s="647"/>
      <c r="F3844" s="647"/>
      <c r="G3844" s="647"/>
    </row>
    <row r="3845" spans="3:7">
      <c r="C3845" s="647"/>
      <c r="D3845" s="647"/>
      <c r="E3845" s="647"/>
      <c r="F3845" s="647"/>
      <c r="G3845" s="647"/>
    </row>
    <row r="3846" spans="3:7">
      <c r="C3846" s="647"/>
      <c r="D3846" s="647"/>
      <c r="E3846" s="647"/>
      <c r="F3846" s="647"/>
      <c r="G3846" s="647"/>
    </row>
    <row r="3847" spans="3:7">
      <c r="C3847" s="647"/>
      <c r="D3847" s="647"/>
      <c r="E3847" s="647"/>
      <c r="F3847" s="647"/>
      <c r="G3847" s="647"/>
    </row>
    <row r="3848" spans="3:7">
      <c r="C3848" s="647"/>
      <c r="D3848" s="647"/>
      <c r="E3848" s="647"/>
      <c r="F3848" s="647"/>
      <c r="G3848" s="647"/>
    </row>
    <row r="3849" spans="3:7">
      <c r="C3849" s="647"/>
      <c r="D3849" s="647"/>
      <c r="E3849" s="647"/>
      <c r="F3849" s="647"/>
      <c r="G3849" s="647"/>
    </row>
    <row r="3850" spans="3:7">
      <c r="C3850" s="647"/>
      <c r="D3850" s="647"/>
      <c r="E3850" s="647"/>
      <c r="F3850" s="647"/>
      <c r="G3850" s="647"/>
    </row>
    <row r="3851" spans="3:7">
      <c r="C3851" s="647"/>
      <c r="D3851" s="647"/>
      <c r="E3851" s="647"/>
      <c r="F3851" s="647"/>
      <c r="G3851" s="647"/>
    </row>
    <row r="3852" spans="3:7">
      <c r="C3852" s="647"/>
      <c r="D3852" s="647"/>
      <c r="E3852" s="647"/>
      <c r="F3852" s="647"/>
      <c r="G3852" s="647"/>
    </row>
    <row r="3853" spans="3:7">
      <c r="C3853" s="647"/>
      <c r="D3853" s="647"/>
      <c r="E3853" s="647"/>
      <c r="F3853" s="647"/>
      <c r="G3853" s="647"/>
    </row>
    <row r="3854" spans="3:7">
      <c r="C3854" s="647"/>
      <c r="D3854" s="647"/>
      <c r="E3854" s="647"/>
      <c r="F3854" s="647"/>
      <c r="G3854" s="647"/>
    </row>
    <row r="3855" spans="3:7">
      <c r="C3855" s="647"/>
      <c r="D3855" s="647"/>
      <c r="E3855" s="647"/>
      <c r="F3855" s="647"/>
      <c r="G3855" s="647"/>
    </row>
    <row r="3856" spans="3:7">
      <c r="C3856" s="647"/>
      <c r="D3856" s="647"/>
      <c r="E3856" s="647"/>
      <c r="F3856" s="647"/>
      <c r="G3856" s="647"/>
    </row>
    <row r="3857" spans="3:7">
      <c r="C3857" s="647"/>
      <c r="D3857" s="647"/>
      <c r="E3857" s="647"/>
      <c r="F3857" s="647"/>
      <c r="G3857" s="647"/>
    </row>
    <row r="3858" spans="3:7">
      <c r="C3858" s="647"/>
      <c r="D3858" s="647"/>
      <c r="E3858" s="647"/>
      <c r="F3858" s="647"/>
      <c r="G3858" s="647"/>
    </row>
    <row r="3859" spans="3:7">
      <c r="C3859" s="647"/>
      <c r="D3859" s="647"/>
      <c r="E3859" s="647"/>
      <c r="F3859" s="647"/>
      <c r="G3859" s="647"/>
    </row>
    <row r="3860" spans="3:7">
      <c r="C3860" s="647"/>
      <c r="D3860" s="647"/>
      <c r="E3860" s="647"/>
      <c r="F3860" s="647"/>
      <c r="G3860" s="647"/>
    </row>
    <row r="3861" spans="3:7">
      <c r="C3861" s="647"/>
      <c r="D3861" s="647"/>
      <c r="E3861" s="647"/>
      <c r="F3861" s="647"/>
      <c r="G3861" s="647"/>
    </row>
    <row r="3862" spans="3:7">
      <c r="C3862" s="647"/>
      <c r="D3862" s="647"/>
      <c r="E3862" s="647"/>
      <c r="F3862" s="647"/>
      <c r="G3862" s="647"/>
    </row>
    <row r="3863" spans="3:7">
      <c r="C3863" s="647"/>
      <c r="D3863" s="647"/>
      <c r="E3863" s="647"/>
      <c r="F3863" s="647"/>
      <c r="G3863" s="647"/>
    </row>
    <row r="3864" spans="3:7">
      <c r="C3864" s="647"/>
      <c r="D3864" s="647"/>
      <c r="E3864" s="647"/>
      <c r="F3864" s="647"/>
      <c r="G3864" s="647"/>
    </row>
    <row r="3865" spans="3:7">
      <c r="C3865" s="647"/>
      <c r="D3865" s="647"/>
      <c r="E3865" s="647"/>
      <c r="F3865" s="647"/>
      <c r="G3865" s="647"/>
    </row>
    <row r="3866" spans="3:7">
      <c r="C3866" s="647"/>
      <c r="D3866" s="647"/>
      <c r="E3866" s="647"/>
      <c r="F3866" s="647"/>
      <c r="G3866" s="647"/>
    </row>
    <row r="3867" spans="3:7">
      <c r="C3867" s="647"/>
      <c r="D3867" s="647"/>
      <c r="E3867" s="647"/>
      <c r="F3867" s="647"/>
      <c r="G3867" s="647"/>
    </row>
    <row r="3868" spans="3:7">
      <c r="C3868" s="647"/>
      <c r="D3868" s="647"/>
      <c r="E3868" s="647"/>
      <c r="F3868" s="647"/>
      <c r="G3868" s="647"/>
    </row>
    <row r="3869" spans="3:7">
      <c r="C3869" s="647"/>
      <c r="D3869" s="647"/>
      <c r="E3869" s="647"/>
      <c r="F3869" s="647"/>
      <c r="G3869" s="647"/>
    </row>
    <row r="3870" spans="3:7">
      <c r="C3870" s="647"/>
      <c r="D3870" s="647"/>
      <c r="E3870" s="647"/>
      <c r="F3870" s="647"/>
      <c r="G3870" s="647"/>
    </row>
    <row r="3871" spans="3:7">
      <c r="C3871" s="647"/>
      <c r="D3871" s="647"/>
      <c r="E3871" s="647"/>
      <c r="F3871" s="647"/>
      <c r="G3871" s="647"/>
    </row>
    <row r="3872" spans="3:7">
      <c r="C3872" s="647"/>
      <c r="D3872" s="647"/>
      <c r="E3872" s="647"/>
      <c r="F3872" s="647"/>
      <c r="G3872" s="647"/>
    </row>
    <row r="3873" spans="3:7">
      <c r="C3873" s="647"/>
      <c r="D3873" s="647"/>
      <c r="E3873" s="647"/>
      <c r="F3873" s="647"/>
      <c r="G3873" s="647"/>
    </row>
    <row r="3874" spans="3:7">
      <c r="C3874" s="647"/>
      <c r="D3874" s="647"/>
      <c r="E3874" s="647"/>
      <c r="F3874" s="647"/>
      <c r="G3874" s="647"/>
    </row>
    <row r="3875" spans="3:7">
      <c r="C3875" s="647"/>
      <c r="D3875" s="647"/>
      <c r="E3875" s="647"/>
      <c r="F3875" s="647"/>
      <c r="G3875" s="647"/>
    </row>
    <row r="3876" spans="3:7">
      <c r="C3876" s="647"/>
      <c r="D3876" s="647"/>
      <c r="E3876" s="647"/>
      <c r="F3876" s="647"/>
      <c r="G3876" s="647"/>
    </row>
    <row r="3877" spans="3:7">
      <c r="C3877" s="647"/>
      <c r="D3877" s="647"/>
      <c r="E3877" s="647"/>
      <c r="F3877" s="647"/>
      <c r="G3877" s="647"/>
    </row>
    <row r="3878" spans="3:7">
      <c r="C3878" s="647"/>
      <c r="D3878" s="647"/>
      <c r="E3878" s="647"/>
      <c r="F3878" s="647"/>
      <c r="G3878" s="647"/>
    </row>
    <row r="3879" spans="3:7">
      <c r="C3879" s="647"/>
      <c r="D3879" s="647"/>
      <c r="E3879" s="647"/>
      <c r="F3879" s="647"/>
      <c r="G3879" s="647"/>
    </row>
    <row r="3880" spans="3:7">
      <c r="C3880" s="647"/>
      <c r="D3880" s="647"/>
      <c r="E3880" s="647"/>
      <c r="F3880" s="647"/>
      <c r="G3880" s="647"/>
    </row>
    <row r="3881" spans="3:7">
      <c r="C3881" s="647"/>
      <c r="D3881" s="647"/>
      <c r="E3881" s="647"/>
      <c r="F3881" s="647"/>
      <c r="G3881" s="647"/>
    </row>
    <row r="3882" spans="3:7">
      <c r="C3882" s="647"/>
      <c r="D3882" s="647"/>
      <c r="E3882" s="647"/>
      <c r="F3882" s="647"/>
      <c r="G3882" s="647"/>
    </row>
    <row r="3883" spans="3:7">
      <c r="C3883" s="647"/>
      <c r="D3883" s="647"/>
      <c r="E3883" s="647"/>
      <c r="F3883" s="647"/>
      <c r="G3883" s="647"/>
    </row>
    <row r="3884" spans="3:7">
      <c r="C3884" s="647"/>
      <c r="D3884" s="647"/>
      <c r="E3884" s="647"/>
      <c r="F3884" s="647"/>
      <c r="G3884" s="647"/>
    </row>
    <row r="3885" spans="3:7">
      <c r="C3885" s="647"/>
      <c r="D3885" s="647"/>
      <c r="E3885" s="647"/>
      <c r="F3885" s="647"/>
      <c r="G3885" s="647"/>
    </row>
    <row r="3886" spans="3:7">
      <c r="C3886" s="647"/>
      <c r="D3886" s="647"/>
      <c r="E3886" s="647"/>
      <c r="F3886" s="647"/>
      <c r="G3886" s="647"/>
    </row>
    <row r="3887" spans="3:7">
      <c r="C3887" s="647"/>
      <c r="D3887" s="647"/>
      <c r="E3887" s="647"/>
      <c r="F3887" s="647"/>
      <c r="G3887" s="647"/>
    </row>
    <row r="3888" spans="3:7">
      <c r="C3888" s="647"/>
      <c r="D3888" s="647"/>
      <c r="E3888" s="647"/>
      <c r="F3888" s="647"/>
      <c r="G3888" s="647"/>
    </row>
    <row r="3889" spans="3:7">
      <c r="C3889" s="647"/>
      <c r="D3889" s="647"/>
      <c r="E3889" s="647"/>
      <c r="F3889" s="647"/>
      <c r="G3889" s="647"/>
    </row>
    <row r="3890" spans="3:7">
      <c r="C3890" s="647"/>
      <c r="D3890" s="647"/>
      <c r="E3890" s="647"/>
      <c r="F3890" s="647"/>
      <c r="G3890" s="647"/>
    </row>
    <row r="3891" spans="3:7">
      <c r="C3891" s="647"/>
      <c r="D3891" s="647"/>
      <c r="E3891" s="647"/>
      <c r="F3891" s="647"/>
      <c r="G3891" s="647"/>
    </row>
    <row r="3892" spans="3:7">
      <c r="C3892" s="647"/>
      <c r="D3892" s="647"/>
      <c r="E3892" s="647"/>
      <c r="F3892" s="647"/>
      <c r="G3892" s="647"/>
    </row>
    <row r="3893" spans="3:7">
      <c r="C3893" s="647"/>
      <c r="D3893" s="647"/>
      <c r="E3893" s="647"/>
      <c r="F3893" s="647"/>
      <c r="G3893" s="647"/>
    </row>
    <row r="3894" spans="3:7">
      <c r="C3894" s="647"/>
      <c r="D3894" s="647"/>
      <c r="E3894" s="647"/>
      <c r="F3894" s="647"/>
      <c r="G3894" s="647"/>
    </row>
    <row r="3895" spans="3:7">
      <c r="C3895" s="647"/>
      <c r="D3895" s="647"/>
      <c r="E3895" s="647"/>
      <c r="F3895" s="647"/>
      <c r="G3895" s="647"/>
    </row>
    <row r="3896" spans="3:7">
      <c r="C3896" s="647"/>
      <c r="D3896" s="647"/>
      <c r="E3896" s="647"/>
      <c r="F3896" s="647"/>
      <c r="G3896" s="647"/>
    </row>
    <row r="3897" spans="3:7">
      <c r="C3897" s="647"/>
      <c r="D3897" s="647"/>
      <c r="E3897" s="647"/>
      <c r="F3897" s="647"/>
      <c r="G3897" s="647"/>
    </row>
    <row r="3898" spans="3:7">
      <c r="C3898" s="647"/>
      <c r="D3898" s="647"/>
      <c r="E3898" s="647"/>
      <c r="F3898" s="647"/>
      <c r="G3898" s="647"/>
    </row>
    <row r="3899" spans="3:7">
      <c r="C3899" s="647"/>
      <c r="D3899" s="647"/>
      <c r="E3899" s="647"/>
      <c r="F3899" s="647"/>
      <c r="G3899" s="647"/>
    </row>
    <row r="3900" spans="3:7">
      <c r="C3900" s="647"/>
      <c r="D3900" s="647"/>
      <c r="E3900" s="647"/>
      <c r="F3900" s="647"/>
      <c r="G3900" s="647"/>
    </row>
    <row r="3901" spans="3:7">
      <c r="C3901" s="647"/>
      <c r="D3901" s="647"/>
      <c r="E3901" s="647"/>
      <c r="F3901" s="647"/>
      <c r="G3901" s="647"/>
    </row>
    <row r="3902" spans="3:7">
      <c r="C3902" s="647"/>
      <c r="D3902" s="647"/>
      <c r="E3902" s="647"/>
      <c r="F3902" s="647"/>
      <c r="G3902" s="647"/>
    </row>
    <row r="3903" spans="3:7">
      <c r="C3903" s="647"/>
      <c r="D3903" s="647"/>
      <c r="E3903" s="647"/>
      <c r="F3903" s="647"/>
      <c r="G3903" s="647"/>
    </row>
    <row r="3904" spans="3:7">
      <c r="C3904" s="647"/>
      <c r="D3904" s="647"/>
      <c r="E3904" s="647"/>
      <c r="F3904" s="647"/>
      <c r="G3904" s="647"/>
    </row>
    <row r="3905" spans="3:7">
      <c r="C3905" s="647"/>
      <c r="D3905" s="647"/>
      <c r="E3905" s="647"/>
      <c r="F3905" s="647"/>
      <c r="G3905" s="647"/>
    </row>
    <row r="3906" spans="3:7">
      <c r="C3906" s="647"/>
      <c r="D3906" s="647"/>
      <c r="E3906" s="647"/>
      <c r="F3906" s="647"/>
      <c r="G3906" s="647"/>
    </row>
    <row r="3907" spans="3:7">
      <c r="C3907" s="647"/>
      <c r="D3907" s="647"/>
      <c r="E3907" s="647"/>
      <c r="F3907" s="647"/>
      <c r="G3907" s="647"/>
    </row>
    <row r="3908" spans="3:7">
      <c r="C3908" s="647"/>
      <c r="D3908" s="647"/>
      <c r="E3908" s="647"/>
      <c r="F3908" s="647"/>
      <c r="G3908" s="647"/>
    </row>
    <row r="3909" spans="3:7">
      <c r="C3909" s="647"/>
      <c r="D3909" s="647"/>
      <c r="E3909" s="647"/>
      <c r="F3909" s="647"/>
      <c r="G3909" s="647"/>
    </row>
    <row r="3910" spans="3:7">
      <c r="C3910" s="647"/>
      <c r="D3910" s="647"/>
      <c r="E3910" s="647"/>
      <c r="F3910" s="647"/>
      <c r="G3910" s="647"/>
    </row>
    <row r="3911" spans="3:7">
      <c r="C3911" s="647"/>
      <c r="D3911" s="647"/>
      <c r="E3911" s="647"/>
      <c r="F3911" s="647"/>
      <c r="G3911" s="647"/>
    </row>
    <row r="3912" spans="3:7">
      <c r="C3912" s="647"/>
      <c r="D3912" s="647"/>
      <c r="E3912" s="647"/>
      <c r="F3912" s="647"/>
      <c r="G3912" s="647"/>
    </row>
    <row r="3913" spans="3:7">
      <c r="C3913" s="647"/>
      <c r="D3913" s="647"/>
      <c r="E3913" s="647"/>
      <c r="F3913" s="647"/>
      <c r="G3913" s="647"/>
    </row>
    <row r="3914" spans="3:7">
      <c r="C3914" s="647"/>
      <c r="D3914" s="647"/>
      <c r="E3914" s="647"/>
      <c r="F3914" s="647"/>
      <c r="G3914" s="647"/>
    </row>
    <row r="3915" spans="3:7">
      <c r="C3915" s="647"/>
      <c r="D3915" s="647"/>
      <c r="E3915" s="647"/>
      <c r="F3915" s="647"/>
      <c r="G3915" s="647"/>
    </row>
    <row r="3916" spans="3:7">
      <c r="C3916" s="647"/>
      <c r="D3916" s="647"/>
      <c r="E3916" s="647"/>
      <c r="F3916" s="647"/>
      <c r="G3916" s="647"/>
    </row>
    <row r="3917" spans="3:7">
      <c r="C3917" s="647"/>
      <c r="D3917" s="647"/>
      <c r="E3917" s="647"/>
      <c r="F3917" s="647"/>
      <c r="G3917" s="647"/>
    </row>
    <row r="3918" spans="3:7">
      <c r="C3918" s="647"/>
      <c r="D3918" s="647"/>
      <c r="E3918" s="647"/>
      <c r="F3918" s="647"/>
      <c r="G3918" s="647"/>
    </row>
    <row r="3919" spans="3:7">
      <c r="C3919" s="647"/>
      <c r="D3919" s="647"/>
      <c r="E3919" s="647"/>
      <c r="F3919" s="647"/>
      <c r="G3919" s="647"/>
    </row>
    <row r="3920" spans="3:7">
      <c r="C3920" s="647"/>
      <c r="D3920" s="647"/>
      <c r="E3920" s="647"/>
      <c r="F3920" s="647"/>
      <c r="G3920" s="647"/>
    </row>
    <row r="3921" spans="3:7">
      <c r="C3921" s="647"/>
      <c r="D3921" s="647"/>
      <c r="E3921" s="647"/>
      <c r="F3921" s="647"/>
      <c r="G3921" s="647"/>
    </row>
    <row r="3922" spans="3:7">
      <c r="C3922" s="647"/>
      <c r="D3922" s="647"/>
      <c r="E3922" s="647"/>
      <c r="F3922" s="647"/>
      <c r="G3922" s="647"/>
    </row>
    <row r="3923" spans="3:7">
      <c r="C3923" s="647"/>
      <c r="D3923" s="647"/>
      <c r="E3923" s="647"/>
      <c r="F3923" s="647"/>
      <c r="G3923" s="647"/>
    </row>
    <row r="3924" spans="3:7">
      <c r="C3924" s="647"/>
      <c r="D3924" s="647"/>
      <c r="E3924" s="647"/>
      <c r="F3924" s="647"/>
      <c r="G3924" s="647"/>
    </row>
    <row r="3925" spans="3:7">
      <c r="C3925" s="647"/>
      <c r="D3925" s="647"/>
      <c r="E3925" s="647"/>
      <c r="F3925" s="647"/>
      <c r="G3925" s="647"/>
    </row>
    <row r="3926" spans="3:7">
      <c r="C3926" s="647"/>
      <c r="D3926" s="647"/>
      <c r="E3926" s="647"/>
      <c r="F3926" s="647"/>
      <c r="G3926" s="647"/>
    </row>
    <row r="3927" spans="3:7">
      <c r="C3927" s="647"/>
      <c r="D3927" s="647"/>
      <c r="E3927" s="647"/>
      <c r="F3927" s="647"/>
      <c r="G3927" s="647"/>
    </row>
    <row r="3928" spans="3:7">
      <c r="C3928" s="647"/>
      <c r="D3928" s="647"/>
      <c r="E3928" s="647"/>
      <c r="F3928" s="647"/>
      <c r="G3928" s="647"/>
    </row>
    <row r="3929" spans="3:7">
      <c r="C3929" s="647"/>
      <c r="D3929" s="647"/>
      <c r="E3929" s="647"/>
      <c r="F3929" s="647"/>
      <c r="G3929" s="647"/>
    </row>
    <row r="3930" spans="3:7">
      <c r="C3930" s="647"/>
      <c r="D3930" s="647"/>
      <c r="E3930" s="647"/>
      <c r="F3930" s="647"/>
      <c r="G3930" s="647"/>
    </row>
    <row r="3931" spans="3:7">
      <c r="C3931" s="647"/>
      <c r="D3931" s="647"/>
      <c r="E3931" s="647"/>
      <c r="F3931" s="647"/>
      <c r="G3931" s="647"/>
    </row>
    <row r="3932" spans="3:7">
      <c r="C3932" s="647"/>
      <c r="D3932" s="647"/>
      <c r="E3932" s="647"/>
      <c r="F3932" s="647"/>
      <c r="G3932" s="647"/>
    </row>
    <row r="3933" spans="3:7">
      <c r="C3933" s="647"/>
      <c r="D3933" s="647"/>
      <c r="E3933" s="647"/>
      <c r="F3933" s="647"/>
      <c r="G3933" s="647"/>
    </row>
    <row r="3934" spans="3:7">
      <c r="C3934" s="647"/>
      <c r="D3934" s="647"/>
      <c r="E3934" s="647"/>
      <c r="F3934" s="647"/>
      <c r="G3934" s="647"/>
    </row>
    <row r="3935" spans="3:7">
      <c r="C3935" s="647"/>
      <c r="D3935" s="647"/>
      <c r="E3935" s="647"/>
      <c r="F3935" s="647"/>
      <c r="G3935" s="647"/>
    </row>
    <row r="3936" spans="3:7">
      <c r="C3936" s="647"/>
      <c r="D3936" s="647"/>
      <c r="E3936" s="647"/>
      <c r="F3936" s="647"/>
      <c r="G3936" s="647"/>
    </row>
    <row r="3937" spans="3:7">
      <c r="C3937" s="647"/>
      <c r="D3937" s="647"/>
      <c r="E3937" s="647"/>
      <c r="F3937" s="647"/>
      <c r="G3937" s="647"/>
    </row>
    <row r="3938" spans="3:7">
      <c r="C3938" s="647"/>
      <c r="D3938" s="647"/>
      <c r="E3938" s="647"/>
      <c r="F3938" s="647"/>
      <c r="G3938" s="647"/>
    </row>
    <row r="3939" spans="3:7">
      <c r="C3939" s="647"/>
      <c r="D3939" s="647"/>
      <c r="E3939" s="647"/>
      <c r="F3939" s="647"/>
      <c r="G3939" s="647"/>
    </row>
    <row r="3940" spans="3:7">
      <c r="C3940" s="647"/>
      <c r="D3940" s="647"/>
      <c r="E3940" s="647"/>
      <c r="F3940" s="647"/>
      <c r="G3940" s="647"/>
    </row>
    <row r="3941" spans="3:7">
      <c r="C3941" s="647"/>
      <c r="D3941" s="647"/>
      <c r="E3941" s="647"/>
      <c r="F3941" s="647"/>
      <c r="G3941" s="647"/>
    </row>
    <row r="3942" spans="3:7">
      <c r="C3942" s="647"/>
      <c r="D3942" s="647"/>
      <c r="E3942" s="647"/>
      <c r="F3942" s="647"/>
      <c r="G3942" s="647"/>
    </row>
    <row r="3943" spans="3:7">
      <c r="C3943" s="647"/>
      <c r="D3943" s="647"/>
      <c r="E3943" s="647"/>
      <c r="F3943" s="647"/>
      <c r="G3943" s="647"/>
    </row>
    <row r="3944" spans="3:7">
      <c r="C3944" s="647"/>
      <c r="D3944" s="647"/>
      <c r="E3944" s="647"/>
      <c r="F3944" s="647"/>
      <c r="G3944" s="647"/>
    </row>
    <row r="3945" spans="3:7">
      <c r="C3945" s="647"/>
      <c r="D3945" s="647"/>
      <c r="E3945" s="647"/>
      <c r="F3945" s="647"/>
      <c r="G3945" s="647"/>
    </row>
    <row r="3946" spans="3:7">
      <c r="C3946" s="647"/>
      <c r="D3946" s="647"/>
      <c r="E3946" s="647"/>
      <c r="F3946" s="647"/>
      <c r="G3946" s="647"/>
    </row>
    <row r="3947" spans="3:7">
      <c r="C3947" s="647"/>
      <c r="D3947" s="647"/>
      <c r="E3947" s="647"/>
      <c r="F3947" s="647"/>
      <c r="G3947" s="647"/>
    </row>
    <row r="3948" spans="3:7">
      <c r="C3948" s="647"/>
      <c r="D3948" s="647"/>
      <c r="E3948" s="647"/>
      <c r="F3948" s="647"/>
      <c r="G3948" s="647"/>
    </row>
    <row r="3949" spans="3:7">
      <c r="C3949" s="647"/>
      <c r="D3949" s="647"/>
      <c r="E3949" s="647"/>
      <c r="F3949" s="647"/>
      <c r="G3949" s="647"/>
    </row>
    <row r="3950" spans="3:7">
      <c r="C3950" s="647"/>
      <c r="D3950" s="647"/>
      <c r="E3950" s="647"/>
      <c r="F3950" s="647"/>
      <c r="G3950" s="647"/>
    </row>
    <row r="3951" spans="3:7">
      <c r="C3951" s="647"/>
      <c r="D3951" s="647"/>
      <c r="E3951" s="647"/>
      <c r="F3951" s="647"/>
      <c r="G3951" s="647"/>
    </row>
    <row r="3952" spans="3:7">
      <c r="C3952" s="647"/>
      <c r="D3952" s="647"/>
      <c r="E3952" s="647"/>
      <c r="F3952" s="647"/>
      <c r="G3952" s="647"/>
    </row>
    <row r="3953" spans="3:7">
      <c r="C3953" s="647"/>
      <c r="D3953" s="647"/>
      <c r="E3953" s="647"/>
      <c r="F3953" s="647"/>
      <c r="G3953" s="647"/>
    </row>
    <row r="3954" spans="3:7">
      <c r="C3954" s="647"/>
      <c r="D3954" s="647"/>
      <c r="E3954" s="647"/>
      <c r="F3954" s="647"/>
      <c r="G3954" s="647"/>
    </row>
    <row r="3955" spans="3:7">
      <c r="C3955" s="647"/>
      <c r="D3955" s="647"/>
      <c r="E3955" s="647"/>
      <c r="F3955" s="647"/>
      <c r="G3955" s="647"/>
    </row>
    <row r="3956" spans="3:7">
      <c r="C3956" s="647"/>
      <c r="D3956" s="647"/>
      <c r="E3956" s="647"/>
      <c r="F3956" s="647"/>
      <c r="G3956" s="647"/>
    </row>
    <row r="3957" spans="3:7">
      <c r="C3957" s="647"/>
      <c r="D3957" s="647"/>
      <c r="E3957" s="647"/>
      <c r="F3957" s="647"/>
      <c r="G3957" s="647"/>
    </row>
    <row r="3958" spans="3:7">
      <c r="C3958" s="647"/>
      <c r="D3958" s="647"/>
      <c r="E3958" s="647"/>
      <c r="F3958" s="647"/>
      <c r="G3958" s="647"/>
    </row>
    <row r="3959" spans="3:7">
      <c r="C3959" s="647"/>
      <c r="D3959" s="647"/>
      <c r="E3959" s="647"/>
      <c r="F3959" s="647"/>
      <c r="G3959" s="647"/>
    </row>
    <row r="3960" spans="3:7">
      <c r="C3960" s="647"/>
      <c r="D3960" s="647"/>
      <c r="E3960" s="647"/>
      <c r="F3960" s="647"/>
      <c r="G3960" s="647"/>
    </row>
    <row r="3961" spans="3:7">
      <c r="C3961" s="647"/>
      <c r="D3961" s="647"/>
      <c r="E3961" s="647"/>
      <c r="F3961" s="647"/>
      <c r="G3961" s="647"/>
    </row>
    <row r="3962" spans="3:7">
      <c r="C3962" s="647"/>
      <c r="D3962" s="647"/>
      <c r="E3962" s="647"/>
      <c r="F3962" s="647"/>
      <c r="G3962" s="647"/>
    </row>
    <row r="3963" spans="3:7">
      <c r="C3963" s="647"/>
      <c r="D3963" s="647"/>
      <c r="E3963" s="647"/>
      <c r="F3963" s="647"/>
      <c r="G3963" s="647"/>
    </row>
    <row r="3964" spans="3:7">
      <c r="C3964" s="647"/>
      <c r="D3964" s="647"/>
      <c r="E3964" s="647"/>
      <c r="F3964" s="647"/>
      <c r="G3964" s="647"/>
    </row>
    <row r="3965" spans="3:7">
      <c r="C3965" s="647"/>
      <c r="D3965" s="647"/>
      <c r="E3965" s="647"/>
      <c r="F3965" s="647"/>
      <c r="G3965" s="647"/>
    </row>
    <row r="3966" spans="3:7">
      <c r="C3966" s="647"/>
      <c r="D3966" s="647"/>
      <c r="E3966" s="647"/>
      <c r="F3966" s="647"/>
      <c r="G3966" s="647"/>
    </row>
    <row r="3967" spans="3:7">
      <c r="C3967" s="647"/>
      <c r="D3967" s="647"/>
      <c r="E3967" s="647"/>
      <c r="F3967" s="647"/>
      <c r="G3967" s="647"/>
    </row>
    <row r="3968" spans="3:7">
      <c r="C3968" s="647"/>
      <c r="D3968" s="647"/>
      <c r="E3968" s="647"/>
      <c r="F3968" s="647"/>
      <c r="G3968" s="647"/>
    </row>
    <row r="3969" spans="3:7">
      <c r="C3969" s="647"/>
      <c r="D3969" s="647"/>
      <c r="E3969" s="647"/>
      <c r="F3969" s="647"/>
      <c r="G3969" s="647"/>
    </row>
    <row r="3970" spans="3:7">
      <c r="C3970" s="647"/>
      <c r="D3970" s="647"/>
      <c r="E3970" s="647"/>
      <c r="F3970" s="647"/>
      <c r="G3970" s="647"/>
    </row>
    <row r="3971" spans="3:7">
      <c r="C3971" s="647"/>
      <c r="D3971" s="647"/>
      <c r="E3971" s="647"/>
      <c r="F3971" s="647"/>
      <c r="G3971" s="647"/>
    </row>
    <row r="3972" spans="3:7">
      <c r="C3972" s="647"/>
      <c r="D3972" s="647"/>
      <c r="E3972" s="647"/>
      <c r="F3972" s="647"/>
      <c r="G3972" s="647"/>
    </row>
    <row r="3973" spans="3:7">
      <c r="C3973" s="647"/>
      <c r="D3973" s="647"/>
      <c r="E3973" s="647"/>
      <c r="F3973" s="647"/>
      <c r="G3973" s="647"/>
    </row>
    <row r="3974" spans="3:7">
      <c r="C3974" s="647"/>
      <c r="D3974" s="647"/>
      <c r="E3974" s="647"/>
      <c r="F3974" s="647"/>
      <c r="G3974" s="647"/>
    </row>
    <row r="3975" spans="3:7">
      <c r="C3975" s="647"/>
      <c r="D3975" s="647"/>
      <c r="E3975" s="647"/>
      <c r="F3975" s="647"/>
      <c r="G3975" s="647"/>
    </row>
    <row r="3976" spans="3:7">
      <c r="C3976" s="647"/>
      <c r="D3976" s="647"/>
      <c r="E3976" s="647"/>
      <c r="F3976" s="647"/>
      <c r="G3976" s="647"/>
    </row>
    <row r="3977" spans="3:7">
      <c r="C3977" s="647"/>
      <c r="D3977" s="647"/>
      <c r="E3977" s="647"/>
      <c r="F3977" s="647"/>
      <c r="G3977" s="647"/>
    </row>
    <row r="3978" spans="3:7">
      <c r="C3978" s="647"/>
      <c r="D3978" s="647"/>
      <c r="E3978" s="647"/>
      <c r="F3978" s="647"/>
      <c r="G3978" s="647"/>
    </row>
    <row r="3979" spans="3:7">
      <c r="C3979" s="647"/>
      <c r="D3979" s="647"/>
      <c r="E3979" s="647"/>
      <c r="F3979" s="647"/>
      <c r="G3979" s="647"/>
    </row>
    <row r="3980" spans="3:7">
      <c r="C3980" s="647"/>
      <c r="D3980" s="647"/>
      <c r="E3980" s="647"/>
      <c r="F3980" s="647"/>
      <c r="G3980" s="647"/>
    </row>
    <row r="3981" spans="3:7">
      <c r="C3981" s="647"/>
      <c r="D3981" s="647"/>
      <c r="E3981" s="647"/>
      <c r="F3981" s="647"/>
      <c r="G3981" s="647"/>
    </row>
    <row r="3982" spans="3:7">
      <c r="C3982" s="647"/>
      <c r="D3982" s="647"/>
      <c r="E3982" s="647"/>
      <c r="F3982" s="647"/>
      <c r="G3982" s="647"/>
    </row>
    <row r="3983" spans="3:7">
      <c r="C3983" s="647"/>
      <c r="D3983" s="647"/>
      <c r="E3983" s="647"/>
      <c r="F3983" s="647"/>
      <c r="G3983" s="647"/>
    </row>
    <row r="3984" spans="3:7">
      <c r="C3984" s="647"/>
      <c r="D3984" s="647"/>
      <c r="E3984" s="647"/>
      <c r="F3984" s="647"/>
      <c r="G3984" s="647"/>
    </row>
    <row r="3985" spans="3:7">
      <c r="C3985" s="647"/>
      <c r="D3985" s="647"/>
      <c r="E3985" s="647"/>
      <c r="F3985" s="647"/>
      <c r="G3985" s="647"/>
    </row>
    <row r="3986" spans="3:7">
      <c r="C3986" s="647"/>
      <c r="D3986" s="647"/>
      <c r="E3986" s="647"/>
      <c r="F3986" s="647"/>
      <c r="G3986" s="647"/>
    </row>
    <row r="3987" spans="3:7">
      <c r="C3987" s="647"/>
      <c r="D3987" s="647"/>
      <c r="E3987" s="647"/>
      <c r="F3987" s="647"/>
      <c r="G3987" s="647"/>
    </row>
    <row r="3988" spans="3:7">
      <c r="C3988" s="647"/>
      <c r="D3988" s="647"/>
      <c r="E3988" s="647"/>
      <c r="F3988" s="647"/>
      <c r="G3988" s="647"/>
    </row>
    <row r="3989" spans="3:7">
      <c r="C3989" s="647"/>
      <c r="D3989" s="647"/>
      <c r="E3989" s="647"/>
      <c r="F3989" s="647"/>
      <c r="G3989" s="647"/>
    </row>
    <row r="3990" spans="3:7">
      <c r="C3990" s="647"/>
      <c r="D3990" s="647"/>
      <c r="E3990" s="647"/>
      <c r="F3990" s="647"/>
      <c r="G3990" s="647"/>
    </row>
    <row r="3991" spans="3:7">
      <c r="C3991" s="647"/>
      <c r="D3991" s="647"/>
      <c r="E3991" s="647"/>
      <c r="F3991" s="647"/>
      <c r="G3991" s="647"/>
    </row>
    <row r="3992" spans="3:7">
      <c r="C3992" s="647"/>
      <c r="D3992" s="647"/>
      <c r="E3992" s="647"/>
      <c r="F3992" s="647"/>
      <c r="G3992" s="647"/>
    </row>
    <row r="3993" spans="3:7">
      <c r="C3993" s="647"/>
      <c r="D3993" s="647"/>
      <c r="E3993" s="647"/>
      <c r="F3993" s="647"/>
      <c r="G3993" s="647"/>
    </row>
    <row r="3994" spans="3:7">
      <c r="C3994" s="647"/>
      <c r="D3994" s="647"/>
      <c r="E3994" s="647"/>
      <c r="F3994" s="647"/>
      <c r="G3994" s="647"/>
    </row>
    <row r="3995" spans="3:7">
      <c r="C3995" s="647"/>
      <c r="D3995" s="647"/>
      <c r="E3995" s="647"/>
      <c r="F3995" s="647"/>
      <c r="G3995" s="647"/>
    </row>
    <row r="3996" spans="3:7">
      <c r="C3996" s="647"/>
      <c r="D3996" s="647"/>
      <c r="E3996" s="647"/>
      <c r="F3996" s="647"/>
      <c r="G3996" s="647"/>
    </row>
    <row r="3997" spans="3:7">
      <c r="C3997" s="647"/>
      <c r="D3997" s="647"/>
      <c r="E3997" s="647"/>
      <c r="F3997" s="647"/>
      <c r="G3997" s="647"/>
    </row>
    <row r="3998" spans="3:7">
      <c r="C3998" s="647"/>
      <c r="D3998" s="647"/>
      <c r="E3998" s="647"/>
      <c r="F3998" s="647"/>
      <c r="G3998" s="647"/>
    </row>
    <row r="3999" spans="3:7">
      <c r="C3999" s="647"/>
      <c r="D3999" s="647"/>
      <c r="E3999" s="647"/>
      <c r="F3999" s="647"/>
      <c r="G3999" s="647"/>
    </row>
    <row r="4000" spans="3:7">
      <c r="C4000" s="647"/>
      <c r="D4000" s="647"/>
      <c r="E4000" s="647"/>
      <c r="F4000" s="647"/>
      <c r="G4000" s="647"/>
    </row>
    <row r="4001" spans="3:7">
      <c r="C4001" s="647"/>
      <c r="D4001" s="647"/>
      <c r="E4001" s="647"/>
      <c r="F4001" s="647"/>
      <c r="G4001" s="647"/>
    </row>
    <row r="4002" spans="3:7">
      <c r="C4002" s="647"/>
      <c r="D4002" s="647"/>
      <c r="E4002" s="647"/>
      <c r="F4002" s="647"/>
      <c r="G4002" s="647"/>
    </row>
    <row r="4003" spans="3:7">
      <c r="C4003" s="647"/>
      <c r="D4003" s="647"/>
      <c r="E4003" s="647"/>
      <c r="F4003" s="647"/>
      <c r="G4003" s="647"/>
    </row>
    <row r="4004" spans="3:7">
      <c r="C4004" s="647"/>
      <c r="D4004" s="647"/>
      <c r="E4004" s="647"/>
      <c r="F4004" s="647"/>
      <c r="G4004" s="647"/>
    </row>
    <row r="4005" spans="3:7">
      <c r="C4005" s="647"/>
      <c r="D4005" s="647"/>
      <c r="E4005" s="647"/>
      <c r="F4005" s="647"/>
      <c r="G4005" s="647"/>
    </row>
    <row r="4006" spans="3:7">
      <c r="C4006" s="647"/>
      <c r="D4006" s="647"/>
      <c r="E4006" s="647"/>
      <c r="F4006" s="647"/>
      <c r="G4006" s="647"/>
    </row>
    <row r="4007" spans="3:7">
      <c r="C4007" s="647"/>
      <c r="D4007" s="647"/>
      <c r="E4007" s="647"/>
      <c r="F4007" s="647"/>
      <c r="G4007" s="647"/>
    </row>
    <row r="4008" spans="3:7">
      <c r="C4008" s="647"/>
      <c r="D4008" s="647"/>
      <c r="E4008" s="647"/>
      <c r="F4008" s="647"/>
      <c r="G4008" s="647"/>
    </row>
    <row r="4009" spans="3:7">
      <c r="C4009" s="647"/>
      <c r="D4009" s="647"/>
      <c r="E4009" s="647"/>
      <c r="F4009" s="647"/>
      <c r="G4009" s="647"/>
    </row>
    <row r="4010" spans="3:7">
      <c r="C4010" s="647"/>
      <c r="D4010" s="647"/>
      <c r="E4010" s="647"/>
      <c r="F4010" s="647"/>
      <c r="G4010" s="647"/>
    </row>
    <row r="4011" spans="3:7">
      <c r="C4011" s="647"/>
      <c r="D4011" s="647"/>
      <c r="E4011" s="647"/>
      <c r="F4011" s="647"/>
      <c r="G4011" s="647"/>
    </row>
    <row r="4012" spans="3:7">
      <c r="C4012" s="647"/>
      <c r="D4012" s="647"/>
      <c r="E4012" s="647"/>
      <c r="F4012" s="647"/>
      <c r="G4012" s="647"/>
    </row>
    <row r="4013" spans="3:7">
      <c r="C4013" s="647"/>
      <c r="D4013" s="647"/>
      <c r="E4013" s="647"/>
      <c r="F4013" s="647"/>
      <c r="G4013" s="647"/>
    </row>
    <row r="4014" spans="3:7">
      <c r="C4014" s="647"/>
      <c r="D4014" s="647"/>
      <c r="E4014" s="647"/>
      <c r="F4014" s="647"/>
      <c r="G4014" s="647"/>
    </row>
    <row r="4015" spans="3:7">
      <c r="C4015" s="647"/>
      <c r="D4015" s="647"/>
      <c r="E4015" s="647"/>
      <c r="F4015" s="647"/>
      <c r="G4015" s="647"/>
    </row>
    <row r="4016" spans="3:7">
      <c r="C4016" s="647"/>
      <c r="D4016" s="647"/>
      <c r="E4016" s="647"/>
      <c r="F4016" s="647"/>
      <c r="G4016" s="647"/>
    </row>
    <row r="4017" spans="3:7">
      <c r="C4017" s="647"/>
      <c r="D4017" s="647"/>
      <c r="E4017" s="647"/>
      <c r="F4017" s="647"/>
      <c r="G4017" s="647"/>
    </row>
    <row r="4018" spans="3:7">
      <c r="C4018" s="647"/>
      <c r="D4018" s="647"/>
      <c r="E4018" s="647"/>
      <c r="F4018" s="647"/>
      <c r="G4018" s="647"/>
    </row>
    <row r="4019" spans="3:7">
      <c r="C4019" s="647"/>
      <c r="D4019" s="647"/>
      <c r="E4019" s="647"/>
      <c r="F4019" s="647"/>
      <c r="G4019" s="647"/>
    </row>
    <row r="4020" spans="3:7">
      <c r="C4020" s="647"/>
      <c r="D4020" s="647"/>
      <c r="E4020" s="647"/>
      <c r="F4020" s="647"/>
      <c r="G4020" s="647"/>
    </row>
    <row r="4021" spans="3:7">
      <c r="C4021" s="647"/>
      <c r="D4021" s="647"/>
      <c r="E4021" s="647"/>
      <c r="F4021" s="647"/>
      <c r="G4021" s="647"/>
    </row>
    <row r="4022" spans="3:7">
      <c r="C4022" s="647"/>
      <c r="D4022" s="647"/>
      <c r="E4022" s="647"/>
      <c r="F4022" s="647"/>
      <c r="G4022" s="647"/>
    </row>
    <row r="4023" spans="3:7">
      <c r="C4023" s="647"/>
      <c r="D4023" s="647"/>
      <c r="E4023" s="647"/>
      <c r="F4023" s="647"/>
      <c r="G4023" s="647"/>
    </row>
    <row r="4024" spans="3:7">
      <c r="C4024" s="647"/>
      <c r="D4024" s="647"/>
      <c r="E4024" s="647"/>
      <c r="F4024" s="647"/>
      <c r="G4024" s="647"/>
    </row>
    <row r="4025" spans="3:7">
      <c r="C4025" s="647"/>
      <c r="D4025" s="647"/>
      <c r="E4025" s="647"/>
      <c r="F4025" s="647"/>
      <c r="G4025" s="647"/>
    </row>
    <row r="4026" spans="3:7">
      <c r="C4026" s="647"/>
      <c r="D4026" s="647"/>
      <c r="E4026" s="647"/>
      <c r="F4026" s="647"/>
      <c r="G4026" s="647"/>
    </row>
    <row r="4027" spans="3:7">
      <c r="C4027" s="647"/>
      <c r="D4027" s="647"/>
      <c r="E4027" s="647"/>
      <c r="F4027" s="647"/>
      <c r="G4027" s="647"/>
    </row>
    <row r="4028" spans="3:7">
      <c r="C4028" s="647"/>
      <c r="D4028" s="647"/>
      <c r="E4028" s="647"/>
      <c r="F4028" s="647"/>
      <c r="G4028" s="647"/>
    </row>
    <row r="4029" spans="3:7">
      <c r="C4029" s="647"/>
      <c r="D4029" s="647"/>
      <c r="E4029" s="647"/>
      <c r="F4029" s="647"/>
      <c r="G4029" s="647"/>
    </row>
    <row r="4030" spans="3:7">
      <c r="C4030" s="647"/>
      <c r="D4030" s="647"/>
      <c r="E4030" s="647"/>
      <c r="F4030" s="647"/>
      <c r="G4030" s="647"/>
    </row>
    <row r="4031" spans="3:7">
      <c r="C4031" s="647"/>
      <c r="D4031" s="647"/>
      <c r="E4031" s="647"/>
      <c r="F4031" s="647"/>
      <c r="G4031" s="647"/>
    </row>
    <row r="4032" spans="3:7">
      <c r="C4032" s="647"/>
      <c r="D4032" s="647"/>
      <c r="E4032" s="647"/>
      <c r="F4032" s="647"/>
      <c r="G4032" s="647"/>
    </row>
    <row r="4033" spans="3:7">
      <c r="C4033" s="647"/>
      <c r="D4033" s="647"/>
      <c r="E4033" s="647"/>
      <c r="F4033" s="647"/>
      <c r="G4033" s="647"/>
    </row>
    <row r="4034" spans="3:7">
      <c r="C4034" s="647"/>
      <c r="D4034" s="647"/>
      <c r="E4034" s="647"/>
      <c r="F4034" s="647"/>
      <c r="G4034" s="647"/>
    </row>
    <row r="4035" spans="3:7">
      <c r="C4035" s="647"/>
      <c r="D4035" s="647"/>
      <c r="E4035" s="647"/>
      <c r="F4035" s="647"/>
      <c r="G4035" s="647"/>
    </row>
    <row r="4036" spans="3:7">
      <c r="C4036" s="647"/>
      <c r="D4036" s="647"/>
      <c r="E4036" s="647"/>
      <c r="F4036" s="647"/>
      <c r="G4036" s="647"/>
    </row>
    <row r="4037" spans="3:7">
      <c r="C4037" s="647"/>
      <c r="D4037" s="647"/>
      <c r="E4037" s="647"/>
      <c r="F4037" s="647"/>
      <c r="G4037" s="647"/>
    </row>
    <row r="4038" spans="3:7">
      <c r="C4038" s="647"/>
      <c r="D4038" s="647"/>
      <c r="E4038" s="647"/>
      <c r="F4038" s="647"/>
      <c r="G4038" s="647"/>
    </row>
    <row r="4039" spans="3:7">
      <c r="C4039" s="647"/>
      <c r="D4039" s="647"/>
      <c r="E4039" s="647"/>
      <c r="F4039" s="647"/>
      <c r="G4039" s="647"/>
    </row>
    <row r="4040" spans="3:7">
      <c r="C4040" s="647"/>
      <c r="D4040" s="647"/>
      <c r="E4040" s="647"/>
      <c r="F4040" s="647"/>
      <c r="G4040" s="647"/>
    </row>
    <row r="4041" spans="3:7">
      <c r="C4041" s="647"/>
      <c r="D4041" s="647"/>
      <c r="E4041" s="647"/>
      <c r="F4041" s="647"/>
      <c r="G4041" s="647"/>
    </row>
    <row r="4042" spans="3:7">
      <c r="C4042" s="647"/>
      <c r="D4042" s="647"/>
      <c r="E4042" s="647"/>
      <c r="F4042" s="647"/>
      <c r="G4042" s="647"/>
    </row>
    <row r="4043" spans="3:7">
      <c r="C4043" s="647"/>
      <c r="D4043" s="647"/>
      <c r="E4043" s="647"/>
      <c r="F4043" s="647"/>
      <c r="G4043" s="647"/>
    </row>
    <row r="4044" spans="3:7">
      <c r="C4044" s="647"/>
      <c r="D4044" s="647"/>
      <c r="E4044" s="647"/>
      <c r="F4044" s="647"/>
      <c r="G4044" s="647"/>
    </row>
    <row r="4045" spans="3:7">
      <c r="C4045" s="647"/>
      <c r="D4045" s="647"/>
      <c r="E4045" s="647"/>
      <c r="F4045" s="647"/>
      <c r="G4045" s="647"/>
    </row>
    <row r="4046" spans="3:7">
      <c r="C4046" s="647"/>
      <c r="D4046" s="647"/>
      <c r="E4046" s="647"/>
      <c r="F4046" s="647"/>
      <c r="G4046" s="647"/>
    </row>
    <row r="4047" spans="3:7">
      <c r="C4047" s="647"/>
      <c r="D4047" s="647"/>
      <c r="E4047" s="647"/>
      <c r="F4047" s="647"/>
      <c r="G4047" s="647"/>
    </row>
    <row r="4048" spans="3:7">
      <c r="C4048" s="647"/>
      <c r="D4048" s="647"/>
      <c r="E4048" s="647"/>
      <c r="F4048" s="647"/>
      <c r="G4048" s="647"/>
    </row>
    <row r="4049" spans="3:7">
      <c r="C4049" s="647"/>
      <c r="D4049" s="647"/>
      <c r="E4049" s="647"/>
      <c r="F4049" s="647"/>
      <c r="G4049" s="647"/>
    </row>
    <row r="4050" spans="3:7">
      <c r="C4050" s="647"/>
      <c r="D4050" s="647"/>
      <c r="E4050" s="647"/>
      <c r="F4050" s="647"/>
      <c r="G4050" s="647"/>
    </row>
    <row r="4051" spans="3:7">
      <c r="C4051" s="647"/>
      <c r="D4051" s="647"/>
      <c r="E4051" s="647"/>
      <c r="F4051" s="647"/>
      <c r="G4051" s="647"/>
    </row>
    <row r="4052" spans="3:7">
      <c r="C4052" s="647"/>
      <c r="D4052" s="647"/>
      <c r="E4052" s="647"/>
      <c r="F4052" s="647"/>
      <c r="G4052" s="647"/>
    </row>
    <row r="4053" spans="3:7">
      <c r="C4053" s="647"/>
      <c r="D4053" s="647"/>
      <c r="E4053" s="647"/>
      <c r="F4053" s="647"/>
      <c r="G4053" s="647"/>
    </row>
    <row r="4054" spans="3:7">
      <c r="C4054" s="647"/>
      <c r="D4054" s="647"/>
      <c r="E4054" s="647"/>
      <c r="F4054" s="647"/>
      <c r="G4054" s="647"/>
    </row>
    <row r="4055" spans="3:7">
      <c r="C4055" s="647"/>
      <c r="D4055" s="647"/>
      <c r="E4055" s="647"/>
      <c r="F4055" s="647"/>
      <c r="G4055" s="647"/>
    </row>
    <row r="4056" spans="3:7">
      <c r="C4056" s="647"/>
      <c r="D4056" s="647"/>
      <c r="E4056" s="647"/>
      <c r="F4056" s="647"/>
      <c r="G4056" s="647"/>
    </row>
    <row r="4057" spans="3:7">
      <c r="C4057" s="647"/>
      <c r="D4057" s="647"/>
      <c r="E4057" s="647"/>
      <c r="F4057" s="647"/>
      <c r="G4057" s="647"/>
    </row>
    <row r="4058" spans="3:7">
      <c r="C4058" s="647"/>
      <c r="D4058" s="647"/>
      <c r="E4058" s="647"/>
      <c r="F4058" s="647"/>
      <c r="G4058" s="647"/>
    </row>
    <row r="4059" spans="3:7">
      <c r="C4059" s="647"/>
      <c r="D4059" s="647"/>
      <c r="E4059" s="647"/>
      <c r="F4059" s="647"/>
      <c r="G4059" s="647"/>
    </row>
    <row r="4060" spans="3:7">
      <c r="C4060" s="647"/>
      <c r="D4060" s="647"/>
      <c r="E4060" s="647"/>
      <c r="F4060" s="647"/>
      <c r="G4060" s="647"/>
    </row>
    <row r="4061" spans="3:7">
      <c r="C4061" s="647"/>
      <c r="D4061" s="647"/>
      <c r="E4061" s="647"/>
      <c r="F4061" s="647"/>
      <c r="G4061" s="647"/>
    </row>
    <row r="4062" spans="3:7">
      <c r="C4062" s="647"/>
      <c r="D4062" s="647"/>
      <c r="E4062" s="647"/>
      <c r="F4062" s="647"/>
      <c r="G4062" s="647"/>
    </row>
    <row r="4063" spans="3:7">
      <c r="C4063" s="647"/>
      <c r="D4063" s="647"/>
      <c r="E4063" s="647"/>
      <c r="F4063" s="647"/>
      <c r="G4063" s="647"/>
    </row>
    <row r="4064" spans="3:7">
      <c r="C4064" s="647"/>
      <c r="D4064" s="647"/>
      <c r="E4064" s="647"/>
      <c r="F4064" s="647"/>
      <c r="G4064" s="647"/>
    </row>
    <row r="4065" spans="3:7">
      <c r="C4065" s="647"/>
      <c r="D4065" s="647"/>
      <c r="E4065" s="647"/>
      <c r="F4065" s="647"/>
      <c r="G4065" s="647"/>
    </row>
    <row r="4066" spans="3:7">
      <c r="C4066" s="647"/>
      <c r="D4066" s="647"/>
      <c r="E4066" s="647"/>
      <c r="F4066" s="647"/>
      <c r="G4066" s="647"/>
    </row>
    <row r="4067" spans="3:7">
      <c r="C4067" s="647"/>
      <c r="D4067" s="647"/>
      <c r="E4067" s="647"/>
      <c r="F4067" s="647"/>
      <c r="G4067" s="647"/>
    </row>
    <row r="4068" spans="3:7">
      <c r="C4068" s="647"/>
      <c r="D4068" s="647"/>
      <c r="E4068" s="647"/>
      <c r="F4068" s="647"/>
      <c r="G4068" s="647"/>
    </row>
    <row r="4069" spans="3:7">
      <c r="C4069" s="647"/>
      <c r="D4069" s="647"/>
      <c r="E4069" s="647"/>
      <c r="F4069" s="647"/>
      <c r="G4069" s="647"/>
    </row>
    <row r="4070" spans="3:7">
      <c r="C4070" s="647"/>
      <c r="D4070" s="647"/>
      <c r="E4070" s="647"/>
      <c r="F4070" s="647"/>
      <c r="G4070" s="647"/>
    </row>
    <row r="4071" spans="3:7">
      <c r="C4071" s="647"/>
      <c r="D4071" s="647"/>
      <c r="E4071" s="647"/>
      <c r="F4071" s="647"/>
      <c r="G4071" s="647"/>
    </row>
    <row r="4072" spans="3:7">
      <c r="C4072" s="647"/>
      <c r="D4072" s="647"/>
      <c r="E4072" s="647"/>
      <c r="F4072" s="647"/>
      <c r="G4072" s="647"/>
    </row>
    <row r="4073" spans="3:7">
      <c r="C4073" s="647"/>
      <c r="D4073" s="647"/>
      <c r="E4073" s="647"/>
      <c r="F4073" s="647"/>
      <c r="G4073" s="647"/>
    </row>
    <row r="4074" spans="3:7">
      <c r="C4074" s="647"/>
      <c r="D4074" s="647"/>
      <c r="E4074" s="647"/>
      <c r="F4074" s="647"/>
      <c r="G4074" s="647"/>
    </row>
    <row r="4075" spans="3:7">
      <c r="C4075" s="647"/>
      <c r="D4075" s="647"/>
      <c r="E4075" s="647"/>
      <c r="F4075" s="647"/>
      <c r="G4075" s="647"/>
    </row>
    <row r="4076" spans="3:7">
      <c r="C4076" s="647"/>
      <c r="D4076" s="647"/>
      <c r="E4076" s="647"/>
      <c r="F4076" s="647"/>
      <c r="G4076" s="647"/>
    </row>
    <row r="4077" spans="3:7">
      <c r="C4077" s="647"/>
      <c r="D4077" s="647"/>
      <c r="E4077" s="647"/>
      <c r="F4077" s="647"/>
      <c r="G4077" s="647"/>
    </row>
    <row r="4078" spans="3:7">
      <c r="C4078" s="647"/>
      <c r="D4078" s="647"/>
      <c r="E4078" s="647"/>
      <c r="F4078" s="647"/>
      <c r="G4078" s="647"/>
    </row>
    <row r="4079" spans="3:7">
      <c r="C4079" s="647"/>
      <c r="D4079" s="647"/>
      <c r="E4079" s="647"/>
      <c r="F4079" s="647"/>
      <c r="G4079" s="647"/>
    </row>
    <row r="4080" spans="3:7">
      <c r="C4080" s="647"/>
      <c r="D4080" s="647"/>
      <c r="E4080" s="647"/>
      <c r="F4080" s="647"/>
      <c r="G4080" s="647"/>
    </row>
    <row r="4081" spans="3:7">
      <c r="C4081" s="647"/>
      <c r="D4081" s="647"/>
      <c r="E4081" s="647"/>
      <c r="F4081" s="647"/>
      <c r="G4081" s="647"/>
    </row>
    <row r="4082" spans="3:7">
      <c r="C4082" s="647"/>
      <c r="D4082" s="647"/>
      <c r="E4082" s="647"/>
      <c r="F4082" s="647"/>
      <c r="G4082" s="647"/>
    </row>
    <row r="4083" spans="3:7">
      <c r="C4083" s="647"/>
      <c r="D4083" s="647"/>
      <c r="E4083" s="647"/>
      <c r="F4083" s="647"/>
      <c r="G4083" s="647"/>
    </row>
    <row r="4084" spans="3:7">
      <c r="C4084" s="647"/>
      <c r="D4084" s="647"/>
      <c r="E4084" s="647"/>
      <c r="F4084" s="647"/>
      <c r="G4084" s="647"/>
    </row>
    <row r="4085" spans="3:7">
      <c r="C4085" s="647"/>
      <c r="D4085" s="647"/>
      <c r="E4085" s="647"/>
      <c r="F4085" s="647"/>
      <c r="G4085" s="647"/>
    </row>
    <row r="4086" spans="3:7">
      <c r="C4086" s="647"/>
      <c r="D4086" s="647"/>
      <c r="E4086" s="647"/>
      <c r="F4086" s="647"/>
      <c r="G4086" s="647"/>
    </row>
    <row r="4087" spans="3:7">
      <c r="C4087" s="647"/>
      <c r="D4087" s="647"/>
      <c r="E4087" s="647"/>
      <c r="F4087" s="647"/>
      <c r="G4087" s="647"/>
    </row>
    <row r="4088" spans="3:7">
      <c r="C4088" s="647"/>
      <c r="D4088" s="647"/>
      <c r="E4088" s="647"/>
      <c r="F4088" s="647"/>
      <c r="G4088" s="647"/>
    </row>
    <row r="4089" spans="3:7">
      <c r="C4089" s="647"/>
      <c r="D4089" s="647"/>
      <c r="E4089" s="647"/>
      <c r="F4089" s="647"/>
      <c r="G4089" s="647"/>
    </row>
    <row r="4090" spans="3:7">
      <c r="C4090" s="647"/>
      <c r="D4090" s="647"/>
      <c r="E4090" s="647"/>
      <c r="F4090" s="647"/>
      <c r="G4090" s="647"/>
    </row>
    <row r="4091" spans="3:7">
      <c r="C4091" s="647"/>
      <c r="D4091" s="647"/>
      <c r="E4091" s="647"/>
      <c r="F4091" s="647"/>
      <c r="G4091" s="647"/>
    </row>
    <row r="4092" spans="3:7">
      <c r="C4092" s="647"/>
      <c r="D4092" s="647"/>
      <c r="E4092" s="647"/>
      <c r="F4092" s="647"/>
      <c r="G4092" s="647"/>
    </row>
    <row r="4093" spans="3:7">
      <c r="C4093" s="647"/>
      <c r="D4093" s="647"/>
      <c r="E4093" s="647"/>
      <c r="F4093" s="647"/>
      <c r="G4093" s="647"/>
    </row>
    <row r="4094" spans="3:7">
      <c r="C4094" s="647"/>
      <c r="D4094" s="647"/>
      <c r="E4094" s="647"/>
      <c r="F4094" s="647"/>
      <c r="G4094" s="647"/>
    </row>
    <row r="4095" spans="3:7">
      <c r="C4095" s="647"/>
      <c r="D4095" s="647"/>
      <c r="E4095" s="647"/>
      <c r="F4095" s="647"/>
      <c r="G4095" s="647"/>
    </row>
    <row r="4096" spans="3:7">
      <c r="C4096" s="647"/>
      <c r="D4096" s="647"/>
      <c r="E4096" s="647"/>
      <c r="F4096" s="647"/>
      <c r="G4096" s="647"/>
    </row>
    <row r="4097" spans="3:7">
      <c r="C4097" s="647"/>
      <c r="D4097" s="647"/>
      <c r="E4097" s="647"/>
      <c r="F4097" s="647"/>
      <c r="G4097" s="647"/>
    </row>
    <row r="4098" spans="3:7">
      <c r="C4098" s="647"/>
      <c r="D4098" s="647"/>
      <c r="E4098" s="647"/>
      <c r="F4098" s="647"/>
      <c r="G4098" s="647"/>
    </row>
    <row r="4099" spans="3:7">
      <c r="C4099" s="647"/>
      <c r="D4099" s="647"/>
      <c r="E4099" s="647"/>
      <c r="F4099" s="647"/>
      <c r="G4099" s="647"/>
    </row>
    <row r="4100" spans="3:7">
      <c r="C4100" s="647"/>
      <c r="D4100" s="647"/>
      <c r="E4100" s="647"/>
      <c r="F4100" s="647"/>
      <c r="G4100" s="647"/>
    </row>
    <row r="4101" spans="3:7">
      <c r="C4101" s="647"/>
      <c r="D4101" s="647"/>
      <c r="E4101" s="647"/>
      <c r="F4101" s="647"/>
      <c r="G4101" s="647"/>
    </row>
    <row r="4102" spans="3:7">
      <c r="C4102" s="647"/>
      <c r="D4102" s="647"/>
      <c r="E4102" s="647"/>
      <c r="F4102" s="647"/>
      <c r="G4102" s="647"/>
    </row>
    <row r="4103" spans="3:7">
      <c r="C4103" s="647"/>
      <c r="D4103" s="647"/>
      <c r="E4103" s="647"/>
      <c r="F4103" s="647"/>
      <c r="G4103" s="647"/>
    </row>
    <row r="4104" spans="3:7">
      <c r="C4104" s="647"/>
      <c r="D4104" s="647"/>
      <c r="E4104" s="647"/>
      <c r="F4104" s="647"/>
      <c r="G4104" s="647"/>
    </row>
    <row r="4105" spans="3:7">
      <c r="C4105" s="647"/>
      <c r="D4105" s="647"/>
      <c r="E4105" s="647"/>
      <c r="F4105" s="647"/>
      <c r="G4105" s="647"/>
    </row>
    <row r="4106" spans="3:7">
      <c r="C4106" s="647"/>
      <c r="D4106" s="647"/>
      <c r="E4106" s="647"/>
      <c r="F4106" s="647"/>
      <c r="G4106" s="647"/>
    </row>
    <row r="4107" spans="3:7">
      <c r="C4107" s="647"/>
      <c r="D4107" s="647"/>
      <c r="E4107" s="647"/>
      <c r="F4107" s="647"/>
      <c r="G4107" s="647"/>
    </row>
    <row r="4108" spans="3:7">
      <c r="C4108" s="647"/>
      <c r="D4108" s="647"/>
      <c r="E4108" s="647"/>
      <c r="F4108" s="647"/>
      <c r="G4108" s="647"/>
    </row>
    <row r="4109" spans="3:7">
      <c r="C4109" s="647"/>
      <c r="D4109" s="647"/>
      <c r="E4109" s="647"/>
      <c r="F4109" s="647"/>
      <c r="G4109" s="647"/>
    </row>
    <row r="4110" spans="3:7">
      <c r="C4110" s="647"/>
      <c r="D4110" s="647"/>
      <c r="E4110" s="647"/>
      <c r="F4110" s="647"/>
      <c r="G4110" s="647"/>
    </row>
    <row r="4111" spans="3:7">
      <c r="C4111" s="647"/>
      <c r="D4111" s="647"/>
      <c r="E4111" s="647"/>
      <c r="F4111" s="647"/>
      <c r="G4111" s="647"/>
    </row>
    <row r="4112" spans="3:7">
      <c r="C4112" s="647"/>
      <c r="D4112" s="647"/>
      <c r="E4112" s="647"/>
      <c r="F4112" s="647"/>
      <c r="G4112" s="647"/>
    </row>
    <row r="4113" spans="3:7">
      <c r="C4113" s="647"/>
      <c r="D4113" s="647"/>
      <c r="E4113" s="647"/>
      <c r="F4113" s="647"/>
      <c r="G4113" s="647"/>
    </row>
    <row r="4114" spans="3:7">
      <c r="C4114" s="647"/>
      <c r="D4114" s="647"/>
      <c r="E4114" s="647"/>
      <c r="F4114" s="647"/>
      <c r="G4114" s="647"/>
    </row>
    <row r="4115" spans="3:7">
      <c r="C4115" s="647"/>
      <c r="D4115" s="647"/>
      <c r="E4115" s="647"/>
      <c r="F4115" s="647"/>
      <c r="G4115" s="647"/>
    </row>
    <row r="4116" spans="3:7">
      <c r="C4116" s="647"/>
      <c r="D4116" s="647"/>
      <c r="E4116" s="647"/>
      <c r="F4116" s="647"/>
      <c r="G4116" s="647"/>
    </row>
    <row r="4117" spans="3:7">
      <c r="C4117" s="647"/>
      <c r="D4117" s="647"/>
      <c r="E4117" s="647"/>
      <c r="F4117" s="647"/>
      <c r="G4117" s="647"/>
    </row>
    <row r="4118" spans="3:7">
      <c r="C4118" s="647"/>
      <c r="D4118" s="647"/>
      <c r="E4118" s="647"/>
      <c r="F4118" s="647"/>
      <c r="G4118" s="647"/>
    </row>
    <row r="4119" spans="3:7">
      <c r="C4119" s="647"/>
      <c r="D4119" s="647"/>
      <c r="E4119" s="647"/>
      <c r="F4119" s="647"/>
      <c r="G4119" s="647"/>
    </row>
    <row r="4120" spans="3:7">
      <c r="C4120" s="647"/>
      <c r="D4120" s="647"/>
      <c r="E4120" s="647"/>
      <c r="F4120" s="647"/>
      <c r="G4120" s="647"/>
    </row>
    <row r="4121" spans="3:7">
      <c r="C4121" s="647"/>
      <c r="D4121" s="647"/>
      <c r="E4121" s="647"/>
      <c r="F4121" s="647"/>
      <c r="G4121" s="647"/>
    </row>
    <row r="4122" spans="3:7">
      <c r="C4122" s="647"/>
      <c r="D4122" s="647"/>
      <c r="E4122" s="647"/>
      <c r="F4122" s="647"/>
      <c r="G4122" s="647"/>
    </row>
    <row r="4123" spans="3:7">
      <c r="C4123" s="647"/>
      <c r="D4123" s="647"/>
      <c r="E4123" s="647"/>
      <c r="F4123" s="647"/>
      <c r="G4123" s="647"/>
    </row>
    <row r="4124" spans="3:7">
      <c r="C4124" s="647"/>
      <c r="D4124" s="647"/>
      <c r="E4124" s="647"/>
      <c r="F4124" s="647"/>
      <c r="G4124" s="647"/>
    </row>
    <row r="4125" spans="3:7">
      <c r="C4125" s="647"/>
      <c r="D4125" s="647"/>
      <c r="E4125" s="647"/>
      <c r="F4125" s="647"/>
      <c r="G4125" s="647"/>
    </row>
    <row r="4126" spans="3:7">
      <c r="C4126" s="647"/>
      <c r="D4126" s="647"/>
      <c r="E4126" s="647"/>
      <c r="F4126" s="647"/>
      <c r="G4126" s="647"/>
    </row>
    <row r="4127" spans="3:7">
      <c r="C4127" s="647"/>
      <c r="D4127" s="647"/>
      <c r="E4127" s="647"/>
      <c r="F4127" s="647"/>
      <c r="G4127" s="647"/>
    </row>
    <row r="4128" spans="3:7">
      <c r="C4128" s="647"/>
      <c r="D4128" s="647"/>
      <c r="E4128" s="647"/>
      <c r="F4128" s="647"/>
      <c r="G4128" s="647"/>
    </row>
    <row r="4129" spans="3:7">
      <c r="C4129" s="647"/>
      <c r="D4129" s="647"/>
      <c r="E4129" s="647"/>
      <c r="F4129" s="647"/>
      <c r="G4129" s="647"/>
    </row>
    <row r="4130" spans="3:7">
      <c r="C4130" s="647"/>
      <c r="D4130" s="647"/>
      <c r="E4130" s="647"/>
      <c r="F4130" s="647"/>
      <c r="G4130" s="647"/>
    </row>
    <row r="4131" spans="3:7">
      <c r="C4131" s="647"/>
      <c r="D4131" s="647"/>
      <c r="E4131" s="647"/>
      <c r="F4131" s="647"/>
      <c r="G4131" s="647"/>
    </row>
    <row r="4132" spans="3:7">
      <c r="C4132" s="647"/>
      <c r="D4132" s="647"/>
      <c r="E4132" s="647"/>
      <c r="F4132" s="647"/>
      <c r="G4132" s="647"/>
    </row>
    <row r="4133" spans="3:7">
      <c r="C4133" s="647"/>
      <c r="D4133" s="647"/>
      <c r="E4133" s="647"/>
      <c r="F4133" s="647"/>
      <c r="G4133" s="647"/>
    </row>
    <row r="4134" spans="3:7">
      <c r="C4134" s="647"/>
      <c r="D4134" s="647"/>
      <c r="E4134" s="647"/>
      <c r="F4134" s="647"/>
      <c r="G4134" s="647"/>
    </row>
    <row r="4135" spans="3:7">
      <c r="C4135" s="647"/>
      <c r="D4135" s="647"/>
      <c r="E4135" s="647"/>
      <c r="F4135" s="647"/>
      <c r="G4135" s="647"/>
    </row>
    <row r="4136" spans="3:7">
      <c r="C4136" s="647"/>
      <c r="D4136" s="647"/>
      <c r="E4136" s="647"/>
      <c r="F4136" s="647"/>
      <c r="G4136" s="647"/>
    </row>
    <row r="4137" spans="3:7">
      <c r="C4137" s="647"/>
      <c r="D4137" s="647"/>
      <c r="E4137" s="647"/>
      <c r="F4137" s="647"/>
      <c r="G4137" s="647"/>
    </row>
    <row r="4138" spans="3:7">
      <c r="C4138" s="647"/>
      <c r="D4138" s="647"/>
      <c r="E4138" s="647"/>
      <c r="F4138" s="647"/>
      <c r="G4138" s="647"/>
    </row>
    <row r="4139" spans="3:7">
      <c r="C4139" s="647"/>
      <c r="D4139" s="647"/>
      <c r="E4139" s="647"/>
      <c r="F4139" s="647"/>
      <c r="G4139" s="647"/>
    </row>
    <row r="4140" spans="3:7">
      <c r="C4140" s="647"/>
      <c r="D4140" s="647"/>
      <c r="E4140" s="647"/>
      <c r="F4140" s="647"/>
      <c r="G4140" s="647"/>
    </row>
    <row r="4141" spans="3:7">
      <c r="C4141" s="647"/>
      <c r="D4141" s="647"/>
      <c r="E4141" s="647"/>
      <c r="F4141" s="647"/>
      <c r="G4141" s="647"/>
    </row>
    <row r="4142" spans="3:7">
      <c r="C4142" s="647"/>
      <c r="D4142" s="647"/>
      <c r="E4142" s="647"/>
      <c r="F4142" s="647"/>
      <c r="G4142" s="647"/>
    </row>
    <row r="4143" spans="3:7">
      <c r="C4143" s="647"/>
      <c r="D4143" s="647"/>
      <c r="E4143" s="647"/>
      <c r="F4143" s="647"/>
      <c r="G4143" s="647"/>
    </row>
    <row r="4144" spans="3:7">
      <c r="C4144" s="647"/>
      <c r="D4144" s="647"/>
      <c r="E4144" s="647"/>
      <c r="F4144" s="647"/>
      <c r="G4144" s="647"/>
    </row>
    <row r="4145" spans="3:7">
      <c r="C4145" s="647"/>
      <c r="D4145" s="647"/>
      <c r="E4145" s="647"/>
      <c r="F4145" s="647"/>
      <c r="G4145" s="647"/>
    </row>
    <row r="4146" spans="3:7">
      <c r="C4146" s="647"/>
      <c r="D4146" s="647"/>
      <c r="E4146" s="647"/>
      <c r="F4146" s="647"/>
      <c r="G4146" s="647"/>
    </row>
    <row r="4147" spans="3:7">
      <c r="C4147" s="647"/>
      <c r="D4147" s="647"/>
      <c r="E4147" s="647"/>
      <c r="F4147" s="647"/>
      <c r="G4147" s="647"/>
    </row>
    <row r="4148" spans="3:7">
      <c r="C4148" s="647"/>
      <c r="D4148" s="647"/>
      <c r="E4148" s="647"/>
      <c r="F4148" s="647"/>
      <c r="G4148" s="647"/>
    </row>
    <row r="4149" spans="3:7">
      <c r="C4149" s="647"/>
      <c r="D4149" s="647"/>
      <c r="E4149" s="647"/>
      <c r="F4149" s="647"/>
      <c r="G4149" s="647"/>
    </row>
    <row r="4150" spans="3:7">
      <c r="C4150" s="647"/>
      <c r="D4150" s="647"/>
      <c r="E4150" s="647"/>
      <c r="F4150" s="647"/>
      <c r="G4150" s="647"/>
    </row>
    <row r="4151" spans="3:7">
      <c r="C4151" s="647"/>
      <c r="D4151" s="647"/>
      <c r="E4151" s="647"/>
      <c r="F4151" s="647"/>
      <c r="G4151" s="647"/>
    </row>
    <row r="4152" spans="3:7">
      <c r="C4152" s="647"/>
      <c r="D4152" s="647"/>
      <c r="E4152" s="647"/>
      <c r="F4152" s="647"/>
      <c r="G4152" s="647"/>
    </row>
    <row r="4153" spans="3:7">
      <c r="C4153" s="647"/>
      <c r="D4153" s="647"/>
      <c r="E4153" s="647"/>
      <c r="F4153" s="647"/>
      <c r="G4153" s="647"/>
    </row>
    <row r="4154" spans="3:7">
      <c r="C4154" s="647"/>
      <c r="D4154" s="647"/>
      <c r="E4154" s="647"/>
      <c r="F4154" s="647"/>
      <c r="G4154" s="647"/>
    </row>
    <row r="4155" spans="3:7">
      <c r="C4155" s="647"/>
      <c r="D4155" s="647"/>
      <c r="E4155" s="647"/>
      <c r="F4155" s="647"/>
      <c r="G4155" s="647"/>
    </row>
    <row r="4156" spans="3:7">
      <c r="C4156" s="647"/>
      <c r="D4156" s="647"/>
      <c r="E4156" s="647"/>
      <c r="F4156" s="647"/>
      <c r="G4156" s="647"/>
    </row>
    <row r="4157" spans="3:7">
      <c r="C4157" s="647"/>
      <c r="D4157" s="647"/>
      <c r="E4157" s="647"/>
      <c r="F4157" s="647"/>
      <c r="G4157" s="647"/>
    </row>
    <row r="4158" spans="3:7">
      <c r="C4158" s="647"/>
      <c r="D4158" s="647"/>
      <c r="E4158" s="647"/>
      <c r="F4158" s="647"/>
      <c r="G4158" s="647"/>
    </row>
    <row r="4159" spans="3:7">
      <c r="C4159" s="647"/>
      <c r="D4159" s="647"/>
      <c r="E4159" s="647"/>
      <c r="F4159" s="647"/>
      <c r="G4159" s="647"/>
    </row>
    <row r="4160" spans="3:7">
      <c r="C4160" s="647"/>
      <c r="D4160" s="647"/>
      <c r="E4160" s="647"/>
      <c r="F4160" s="647"/>
      <c r="G4160" s="647"/>
    </row>
    <row r="4161" spans="3:7">
      <c r="C4161" s="647"/>
      <c r="D4161" s="647"/>
      <c r="E4161" s="647"/>
      <c r="F4161" s="647"/>
      <c r="G4161" s="647"/>
    </row>
    <row r="4162" spans="3:7">
      <c r="C4162" s="647"/>
      <c r="D4162" s="647"/>
      <c r="E4162" s="647"/>
      <c r="F4162" s="647"/>
      <c r="G4162" s="647"/>
    </row>
    <row r="4163" spans="3:7">
      <c r="C4163" s="647"/>
      <c r="D4163" s="647"/>
      <c r="E4163" s="647"/>
      <c r="F4163" s="647"/>
      <c r="G4163" s="647"/>
    </row>
    <row r="4164" spans="3:7">
      <c r="C4164" s="647"/>
      <c r="D4164" s="647"/>
      <c r="E4164" s="647"/>
      <c r="F4164" s="647"/>
      <c r="G4164" s="647"/>
    </row>
    <row r="4165" spans="3:7">
      <c r="C4165" s="647"/>
      <c r="D4165" s="647"/>
      <c r="E4165" s="647"/>
      <c r="F4165" s="647"/>
      <c r="G4165" s="647"/>
    </row>
    <row r="4166" spans="3:7">
      <c r="C4166" s="647"/>
      <c r="D4166" s="647"/>
      <c r="E4166" s="647"/>
      <c r="F4166" s="647"/>
      <c r="G4166" s="647"/>
    </row>
    <row r="4167" spans="3:7">
      <c r="C4167" s="647"/>
      <c r="D4167" s="647"/>
      <c r="E4167" s="647"/>
      <c r="F4167" s="647"/>
      <c r="G4167" s="647"/>
    </row>
    <row r="4168" spans="3:7">
      <c r="C4168" s="647"/>
      <c r="D4168" s="647"/>
      <c r="E4168" s="647"/>
      <c r="F4168" s="647"/>
      <c r="G4168" s="647"/>
    </row>
    <row r="4169" spans="3:7">
      <c r="C4169" s="647"/>
      <c r="D4169" s="647"/>
      <c r="E4169" s="647"/>
      <c r="F4169" s="647"/>
      <c r="G4169" s="647"/>
    </row>
    <row r="4170" spans="3:7">
      <c r="C4170" s="647"/>
      <c r="D4170" s="647"/>
      <c r="E4170" s="647"/>
      <c r="F4170" s="647"/>
      <c r="G4170" s="647"/>
    </row>
    <row r="4171" spans="3:7">
      <c r="C4171" s="647"/>
      <c r="D4171" s="647"/>
      <c r="E4171" s="647"/>
      <c r="F4171" s="647"/>
      <c r="G4171" s="647"/>
    </row>
    <row r="4172" spans="3:7">
      <c r="C4172" s="647"/>
      <c r="D4172" s="647"/>
      <c r="E4172" s="647"/>
      <c r="F4172" s="647"/>
      <c r="G4172" s="647"/>
    </row>
    <row r="4173" spans="3:7">
      <c r="C4173" s="647"/>
      <c r="D4173" s="647"/>
      <c r="E4173" s="647"/>
      <c r="F4173" s="647"/>
      <c r="G4173" s="647"/>
    </row>
    <row r="4174" spans="3:7">
      <c r="C4174" s="647"/>
      <c r="D4174" s="647"/>
      <c r="E4174" s="647"/>
      <c r="F4174" s="647"/>
      <c r="G4174" s="647"/>
    </row>
    <row r="4175" spans="3:7">
      <c r="C4175" s="647"/>
      <c r="D4175" s="647"/>
      <c r="E4175" s="647"/>
      <c r="F4175" s="647"/>
      <c r="G4175" s="647"/>
    </row>
    <row r="4176" spans="3:7">
      <c r="C4176" s="647"/>
      <c r="D4176" s="647"/>
      <c r="E4176" s="647"/>
      <c r="F4176" s="647"/>
      <c r="G4176" s="647"/>
    </row>
    <row r="4177" spans="3:7">
      <c r="C4177" s="647"/>
      <c r="D4177" s="647"/>
      <c r="E4177" s="647"/>
      <c r="F4177" s="647"/>
      <c r="G4177" s="647"/>
    </row>
    <row r="4178" spans="3:7">
      <c r="C4178" s="647"/>
      <c r="D4178" s="647"/>
      <c r="E4178" s="647"/>
      <c r="F4178" s="647"/>
      <c r="G4178" s="647"/>
    </row>
    <row r="4179" spans="3:7">
      <c r="C4179" s="647"/>
      <c r="D4179" s="647"/>
      <c r="E4179" s="647"/>
      <c r="F4179" s="647"/>
      <c r="G4179" s="647"/>
    </row>
    <row r="4180" spans="3:7">
      <c r="C4180" s="647"/>
      <c r="D4180" s="647"/>
      <c r="E4180" s="647"/>
      <c r="F4180" s="647"/>
      <c r="G4180" s="647"/>
    </row>
    <row r="4181" spans="3:7">
      <c r="C4181" s="647"/>
      <c r="D4181" s="647"/>
      <c r="E4181" s="647"/>
      <c r="F4181" s="647"/>
      <c r="G4181" s="647"/>
    </row>
    <row r="4182" spans="3:7">
      <c r="C4182" s="647"/>
      <c r="D4182" s="647"/>
      <c r="E4182" s="647"/>
      <c r="F4182" s="647"/>
      <c r="G4182" s="647"/>
    </row>
    <row r="4183" spans="3:7">
      <c r="C4183" s="647"/>
      <c r="D4183" s="647"/>
      <c r="E4183" s="647"/>
      <c r="F4183" s="647"/>
      <c r="G4183" s="647"/>
    </row>
    <row r="4184" spans="3:7">
      <c r="C4184" s="647"/>
      <c r="D4184" s="647"/>
      <c r="E4184" s="647"/>
      <c r="F4184" s="647"/>
      <c r="G4184" s="647"/>
    </row>
    <row r="4185" spans="3:7">
      <c r="C4185" s="647"/>
      <c r="D4185" s="647"/>
      <c r="E4185" s="647"/>
      <c r="F4185" s="647"/>
      <c r="G4185" s="647"/>
    </row>
    <row r="4186" spans="3:7">
      <c r="C4186" s="647"/>
      <c r="D4186" s="647"/>
      <c r="E4186" s="647"/>
      <c r="F4186" s="647"/>
      <c r="G4186" s="647"/>
    </row>
    <row r="4187" spans="3:7">
      <c r="C4187" s="647"/>
      <c r="D4187" s="647"/>
      <c r="E4187" s="647"/>
      <c r="F4187" s="647"/>
      <c r="G4187" s="647"/>
    </row>
    <row r="4188" spans="3:7">
      <c r="C4188" s="647"/>
      <c r="D4188" s="647"/>
      <c r="E4188" s="647"/>
      <c r="F4188" s="647"/>
      <c r="G4188" s="647"/>
    </row>
    <row r="4189" spans="3:7">
      <c r="C4189" s="647"/>
      <c r="D4189" s="647"/>
      <c r="E4189" s="647"/>
      <c r="F4189" s="647"/>
      <c r="G4189" s="647"/>
    </row>
    <row r="4190" spans="3:7">
      <c r="C4190" s="647"/>
      <c r="D4190" s="647"/>
      <c r="E4190" s="647"/>
      <c r="F4190" s="647"/>
      <c r="G4190" s="647"/>
    </row>
    <row r="4191" spans="3:7">
      <c r="C4191" s="647"/>
      <c r="D4191" s="647"/>
      <c r="E4191" s="647"/>
      <c r="F4191" s="647"/>
      <c r="G4191" s="647"/>
    </row>
    <row r="4192" spans="3:7">
      <c r="C4192" s="647"/>
      <c r="D4192" s="647"/>
      <c r="E4192" s="647"/>
      <c r="F4192" s="647"/>
      <c r="G4192" s="647"/>
    </row>
    <row r="4193" spans="3:7">
      <c r="C4193" s="647"/>
      <c r="D4193" s="647"/>
      <c r="E4193" s="647"/>
      <c r="F4193" s="647"/>
      <c r="G4193" s="647"/>
    </row>
    <row r="4194" spans="3:7">
      <c r="C4194" s="647"/>
      <c r="D4194" s="647"/>
      <c r="E4194" s="647"/>
      <c r="F4194" s="647"/>
      <c r="G4194" s="647"/>
    </row>
    <row r="4195" spans="3:7">
      <c r="C4195" s="647"/>
      <c r="D4195" s="647"/>
      <c r="E4195" s="647"/>
      <c r="F4195" s="647"/>
      <c r="G4195" s="647"/>
    </row>
    <row r="4196" spans="3:7">
      <c r="C4196" s="647"/>
      <c r="D4196" s="647"/>
      <c r="E4196" s="647"/>
      <c r="F4196" s="647"/>
      <c r="G4196" s="647"/>
    </row>
    <row r="4197" spans="3:7">
      <c r="C4197" s="647"/>
      <c r="D4197" s="647"/>
      <c r="E4197" s="647"/>
      <c r="F4197" s="647"/>
      <c r="G4197" s="647"/>
    </row>
    <row r="4198" spans="3:7">
      <c r="C4198" s="647"/>
      <c r="D4198" s="647"/>
      <c r="E4198" s="647"/>
      <c r="F4198" s="647"/>
      <c r="G4198" s="647"/>
    </row>
    <row r="4199" spans="3:7">
      <c r="C4199" s="647"/>
      <c r="D4199" s="647"/>
      <c r="E4199" s="647"/>
      <c r="F4199" s="647"/>
      <c r="G4199" s="647"/>
    </row>
    <row r="4200" spans="3:7">
      <c r="C4200" s="647"/>
      <c r="D4200" s="647"/>
      <c r="E4200" s="647"/>
      <c r="F4200" s="647"/>
      <c r="G4200" s="647"/>
    </row>
    <row r="4201" spans="3:7">
      <c r="C4201" s="647"/>
      <c r="D4201" s="647"/>
      <c r="E4201" s="647"/>
      <c r="F4201" s="647"/>
      <c r="G4201" s="647"/>
    </row>
    <row r="4202" spans="3:7">
      <c r="C4202" s="647"/>
      <c r="D4202" s="647"/>
      <c r="E4202" s="647"/>
      <c r="F4202" s="647"/>
      <c r="G4202" s="647"/>
    </row>
    <row r="4203" spans="3:7">
      <c r="C4203" s="647"/>
      <c r="D4203" s="647"/>
      <c r="E4203" s="647"/>
      <c r="F4203" s="647"/>
      <c r="G4203" s="647"/>
    </row>
    <row r="4204" spans="3:7">
      <c r="C4204" s="647"/>
      <c r="D4204" s="647"/>
      <c r="E4204" s="647"/>
      <c r="F4204" s="647"/>
      <c r="G4204" s="647"/>
    </row>
    <row r="4205" spans="3:7">
      <c r="C4205" s="647"/>
      <c r="D4205" s="647"/>
      <c r="E4205" s="647"/>
      <c r="F4205" s="647"/>
      <c r="G4205" s="647"/>
    </row>
    <row r="4206" spans="3:7">
      <c r="C4206" s="647"/>
      <c r="D4206" s="647"/>
      <c r="E4206" s="647"/>
      <c r="F4206" s="647"/>
      <c r="G4206" s="647"/>
    </row>
    <row r="4207" spans="3:7">
      <c r="C4207" s="647"/>
      <c r="D4207" s="647"/>
      <c r="E4207" s="647"/>
      <c r="F4207" s="647"/>
      <c r="G4207" s="647"/>
    </row>
    <row r="4208" spans="3:7">
      <c r="C4208" s="647"/>
      <c r="D4208" s="647"/>
      <c r="E4208" s="647"/>
      <c r="F4208" s="647"/>
      <c r="G4208" s="647"/>
    </row>
    <row r="4209" spans="3:7">
      <c r="C4209" s="647"/>
      <c r="D4209" s="647"/>
      <c r="E4209" s="647"/>
      <c r="F4209" s="647"/>
      <c r="G4209" s="647"/>
    </row>
    <row r="4210" spans="3:7">
      <c r="C4210" s="647"/>
      <c r="D4210" s="647"/>
      <c r="E4210" s="647"/>
      <c r="F4210" s="647"/>
      <c r="G4210" s="647"/>
    </row>
    <row r="4211" spans="3:7">
      <c r="C4211" s="647"/>
      <c r="D4211" s="647"/>
      <c r="E4211" s="647"/>
      <c r="F4211" s="647"/>
      <c r="G4211" s="647"/>
    </row>
    <row r="4212" spans="3:7">
      <c r="C4212" s="647"/>
      <c r="D4212" s="647"/>
      <c r="E4212" s="647"/>
      <c r="F4212" s="647"/>
      <c r="G4212" s="647"/>
    </row>
    <row r="4213" spans="3:7">
      <c r="C4213" s="647"/>
      <c r="D4213" s="647"/>
      <c r="E4213" s="647"/>
      <c r="F4213" s="647"/>
      <c r="G4213" s="647"/>
    </row>
    <row r="4214" spans="3:7">
      <c r="C4214" s="647"/>
      <c r="D4214" s="647"/>
      <c r="E4214" s="647"/>
      <c r="F4214" s="647"/>
      <c r="G4214" s="647"/>
    </row>
    <row r="4215" spans="3:7">
      <c r="C4215" s="647"/>
      <c r="D4215" s="647"/>
      <c r="E4215" s="647"/>
      <c r="F4215" s="647"/>
      <c r="G4215" s="647"/>
    </row>
    <row r="4216" spans="3:7">
      <c r="C4216" s="647"/>
      <c r="D4216" s="647"/>
      <c r="E4216" s="647"/>
      <c r="F4216" s="647"/>
      <c r="G4216" s="647"/>
    </row>
    <row r="4217" spans="3:7">
      <c r="C4217" s="647"/>
      <c r="D4217" s="647"/>
      <c r="E4217" s="647"/>
      <c r="F4217" s="647"/>
      <c r="G4217" s="647"/>
    </row>
    <row r="4218" spans="3:7">
      <c r="C4218" s="647"/>
      <c r="D4218" s="647"/>
      <c r="E4218" s="647"/>
      <c r="F4218" s="647"/>
      <c r="G4218" s="647"/>
    </row>
    <row r="4219" spans="3:7">
      <c r="C4219" s="647"/>
      <c r="D4219" s="647"/>
      <c r="E4219" s="647"/>
      <c r="F4219" s="647"/>
      <c r="G4219" s="647"/>
    </row>
    <row r="4220" spans="3:7">
      <c r="C4220" s="647"/>
      <c r="D4220" s="647"/>
      <c r="E4220" s="647"/>
      <c r="F4220" s="647"/>
      <c r="G4220" s="647"/>
    </row>
    <row r="4221" spans="3:7">
      <c r="C4221" s="647"/>
      <c r="D4221" s="647"/>
      <c r="E4221" s="647"/>
      <c r="F4221" s="647"/>
      <c r="G4221" s="647"/>
    </row>
    <row r="4222" spans="3:7">
      <c r="C4222" s="647"/>
      <c r="D4222" s="647"/>
      <c r="E4222" s="647"/>
      <c r="F4222" s="647"/>
      <c r="G4222" s="647"/>
    </row>
    <row r="4223" spans="3:7">
      <c r="C4223" s="647"/>
      <c r="D4223" s="647"/>
      <c r="E4223" s="647"/>
      <c r="F4223" s="647"/>
      <c r="G4223" s="647"/>
    </row>
    <row r="4224" spans="3:7">
      <c r="C4224" s="647"/>
      <c r="D4224" s="647"/>
      <c r="E4224" s="647"/>
      <c r="F4224" s="647"/>
      <c r="G4224" s="647"/>
    </row>
    <row r="4225" spans="3:7">
      <c r="C4225" s="647"/>
      <c r="D4225" s="647"/>
      <c r="E4225" s="647"/>
      <c r="F4225" s="647"/>
      <c r="G4225" s="647"/>
    </row>
    <row r="4226" spans="3:7">
      <c r="C4226" s="647"/>
      <c r="D4226" s="647"/>
      <c r="E4226" s="647"/>
      <c r="F4226" s="647"/>
      <c r="G4226" s="647"/>
    </row>
    <row r="4227" spans="3:7">
      <c r="C4227" s="647"/>
      <c r="D4227" s="647"/>
      <c r="E4227" s="647"/>
      <c r="F4227" s="647"/>
      <c r="G4227" s="647"/>
    </row>
    <row r="4228" spans="3:7">
      <c r="C4228" s="647"/>
      <c r="D4228" s="647"/>
      <c r="E4228" s="647"/>
      <c r="F4228" s="647"/>
      <c r="G4228" s="647"/>
    </row>
    <row r="4229" spans="3:7">
      <c r="C4229" s="647"/>
      <c r="D4229" s="647"/>
      <c r="E4229" s="647"/>
      <c r="F4229" s="647"/>
      <c r="G4229" s="647"/>
    </row>
    <row r="4230" spans="3:7">
      <c r="C4230" s="647"/>
      <c r="D4230" s="647"/>
      <c r="E4230" s="647"/>
      <c r="F4230" s="647"/>
      <c r="G4230" s="647"/>
    </row>
    <row r="4231" spans="3:7">
      <c r="C4231" s="647"/>
      <c r="D4231" s="647"/>
      <c r="E4231" s="647"/>
      <c r="F4231" s="647"/>
      <c r="G4231" s="647"/>
    </row>
    <row r="4232" spans="3:7">
      <c r="C4232" s="647"/>
      <c r="D4232" s="647"/>
      <c r="E4232" s="647"/>
      <c r="F4232" s="647"/>
      <c r="G4232" s="647"/>
    </row>
    <row r="4233" spans="3:7">
      <c r="C4233" s="647"/>
      <c r="D4233" s="647"/>
      <c r="E4233" s="647"/>
      <c r="F4233" s="647"/>
      <c r="G4233" s="647"/>
    </row>
    <row r="4234" spans="3:7">
      <c r="C4234" s="647"/>
      <c r="D4234" s="647"/>
      <c r="E4234" s="647"/>
      <c r="F4234" s="647"/>
      <c r="G4234" s="647"/>
    </row>
    <row r="4235" spans="3:7">
      <c r="C4235" s="647"/>
      <c r="D4235" s="647"/>
      <c r="E4235" s="647"/>
      <c r="F4235" s="647"/>
      <c r="G4235" s="647"/>
    </row>
    <row r="4236" spans="3:7">
      <c r="C4236" s="647"/>
      <c r="D4236" s="647"/>
      <c r="E4236" s="647"/>
      <c r="F4236" s="647"/>
      <c r="G4236" s="647"/>
    </row>
    <row r="4237" spans="3:7">
      <c r="C4237" s="647"/>
      <c r="D4237" s="647"/>
      <c r="E4237" s="647"/>
      <c r="F4237" s="647"/>
      <c r="G4237" s="647"/>
    </row>
    <row r="4238" spans="3:7">
      <c r="C4238" s="647"/>
      <c r="D4238" s="647"/>
      <c r="E4238" s="647"/>
      <c r="F4238" s="647"/>
      <c r="G4238" s="647"/>
    </row>
    <row r="4239" spans="3:7">
      <c r="C4239" s="647"/>
      <c r="D4239" s="647"/>
      <c r="E4239" s="647"/>
      <c r="F4239" s="647"/>
      <c r="G4239" s="647"/>
    </row>
    <row r="4240" spans="3:7">
      <c r="C4240" s="647"/>
      <c r="D4240" s="647"/>
      <c r="E4240" s="647"/>
      <c r="F4240" s="647"/>
      <c r="G4240" s="647"/>
    </row>
    <row r="4241" spans="3:7">
      <c r="C4241" s="647"/>
      <c r="D4241" s="647"/>
      <c r="E4241" s="647"/>
      <c r="F4241" s="647"/>
      <c r="G4241" s="647"/>
    </row>
    <row r="4242" spans="3:7">
      <c r="C4242" s="647"/>
      <c r="D4242" s="647"/>
      <c r="E4242" s="647"/>
      <c r="F4242" s="647"/>
      <c r="G4242" s="647"/>
    </row>
    <row r="4243" spans="3:7">
      <c r="C4243" s="647"/>
      <c r="D4243" s="647"/>
      <c r="E4243" s="647"/>
      <c r="F4243" s="647"/>
      <c r="G4243" s="647"/>
    </row>
    <row r="4244" spans="3:7">
      <c r="C4244" s="647"/>
      <c r="D4244" s="647"/>
      <c r="E4244" s="647"/>
      <c r="F4244" s="647"/>
      <c r="G4244" s="647"/>
    </row>
    <row r="4245" spans="3:7">
      <c r="C4245" s="647"/>
      <c r="D4245" s="647"/>
      <c r="E4245" s="647"/>
      <c r="F4245" s="647"/>
      <c r="G4245" s="647"/>
    </row>
    <row r="4246" spans="3:7">
      <c r="C4246" s="647"/>
      <c r="D4246" s="647"/>
      <c r="E4246" s="647"/>
      <c r="F4246" s="647"/>
      <c r="G4246" s="647"/>
    </row>
    <row r="4247" spans="3:7">
      <c r="C4247" s="647"/>
      <c r="D4247" s="647"/>
      <c r="E4247" s="647"/>
      <c r="F4247" s="647"/>
      <c r="G4247" s="647"/>
    </row>
    <row r="4248" spans="3:7">
      <c r="C4248" s="647"/>
      <c r="D4248" s="647"/>
      <c r="E4248" s="647"/>
      <c r="F4248" s="647"/>
      <c r="G4248" s="647"/>
    </row>
    <row r="4249" spans="3:7">
      <c r="C4249" s="647"/>
      <c r="D4249" s="647"/>
      <c r="E4249" s="647"/>
      <c r="F4249" s="647"/>
      <c r="G4249" s="647"/>
    </row>
    <row r="4250" spans="3:7">
      <c r="C4250" s="647"/>
      <c r="D4250" s="647"/>
      <c r="E4250" s="647"/>
      <c r="F4250" s="647"/>
      <c r="G4250" s="647"/>
    </row>
    <row r="4251" spans="3:7">
      <c r="C4251" s="647"/>
      <c r="D4251" s="647"/>
      <c r="E4251" s="647"/>
      <c r="F4251" s="647"/>
      <c r="G4251" s="647"/>
    </row>
    <row r="4252" spans="3:7">
      <c r="C4252" s="647"/>
      <c r="D4252" s="647"/>
      <c r="E4252" s="647"/>
      <c r="F4252" s="647"/>
      <c r="G4252" s="647"/>
    </row>
    <row r="4253" spans="3:7">
      <c r="C4253" s="647"/>
      <c r="D4253" s="647"/>
      <c r="E4253" s="647"/>
      <c r="F4253" s="647"/>
      <c r="G4253" s="647"/>
    </row>
    <row r="4254" spans="3:7">
      <c r="C4254" s="647"/>
      <c r="D4254" s="647"/>
      <c r="E4254" s="647"/>
      <c r="F4254" s="647"/>
      <c r="G4254" s="647"/>
    </row>
    <row r="4255" spans="3:7">
      <c r="C4255" s="647"/>
      <c r="D4255" s="647"/>
      <c r="E4255" s="647"/>
      <c r="F4255" s="647"/>
      <c r="G4255" s="647"/>
    </row>
    <row r="4256" spans="3:7">
      <c r="C4256" s="647"/>
      <c r="D4256" s="647"/>
      <c r="E4256" s="647"/>
      <c r="F4256" s="647"/>
      <c r="G4256" s="647"/>
    </row>
    <row r="4257" spans="3:7">
      <c r="C4257" s="647"/>
      <c r="D4257" s="647"/>
      <c r="E4257" s="647"/>
      <c r="F4257" s="647"/>
      <c r="G4257" s="647"/>
    </row>
    <row r="4258" spans="3:7">
      <c r="C4258" s="647"/>
      <c r="D4258" s="647"/>
      <c r="E4258" s="647"/>
      <c r="F4258" s="647"/>
      <c r="G4258" s="647"/>
    </row>
    <row r="4259" spans="3:7">
      <c r="C4259" s="647"/>
      <c r="D4259" s="647"/>
      <c r="E4259" s="647"/>
      <c r="F4259" s="647"/>
      <c r="G4259" s="647"/>
    </row>
    <row r="4260" spans="3:7">
      <c r="C4260" s="647"/>
      <c r="D4260" s="647"/>
      <c r="E4260" s="647"/>
      <c r="F4260" s="647"/>
      <c r="G4260" s="647"/>
    </row>
    <row r="4261" spans="3:7">
      <c r="C4261" s="647"/>
      <c r="D4261" s="647"/>
      <c r="E4261" s="647"/>
      <c r="F4261" s="647"/>
      <c r="G4261" s="647"/>
    </row>
    <row r="4262" spans="3:7">
      <c r="C4262" s="647"/>
      <c r="D4262" s="647"/>
      <c r="E4262" s="647"/>
      <c r="F4262" s="647"/>
      <c r="G4262" s="647"/>
    </row>
    <row r="4263" spans="3:7">
      <c r="C4263" s="647"/>
      <c r="D4263" s="647"/>
      <c r="E4263" s="647"/>
      <c r="F4263" s="647"/>
      <c r="G4263" s="647"/>
    </row>
    <row r="4264" spans="3:7">
      <c r="C4264" s="647"/>
      <c r="D4264" s="647"/>
      <c r="E4264" s="647"/>
      <c r="F4264" s="647"/>
      <c r="G4264" s="647"/>
    </row>
    <row r="4265" spans="3:7">
      <c r="C4265" s="647"/>
      <c r="D4265" s="647"/>
      <c r="E4265" s="647"/>
      <c r="F4265" s="647"/>
      <c r="G4265" s="647"/>
    </row>
    <row r="4266" spans="3:7">
      <c r="C4266" s="647"/>
      <c r="D4266" s="647"/>
      <c r="E4266" s="647"/>
      <c r="F4266" s="647"/>
      <c r="G4266" s="647"/>
    </row>
    <row r="4267" spans="3:7">
      <c r="C4267" s="647"/>
      <c r="D4267" s="647"/>
      <c r="E4267" s="647"/>
      <c r="F4267" s="647"/>
      <c r="G4267" s="647"/>
    </row>
    <row r="4268" spans="3:7">
      <c r="C4268" s="647"/>
      <c r="D4268" s="647"/>
      <c r="E4268" s="647"/>
      <c r="F4268" s="647"/>
      <c r="G4268" s="647"/>
    </row>
    <row r="4269" spans="3:7">
      <c r="C4269" s="647"/>
      <c r="D4269" s="647"/>
      <c r="E4269" s="647"/>
      <c r="F4269" s="647"/>
      <c r="G4269" s="647"/>
    </row>
    <row r="4270" spans="3:7">
      <c r="C4270" s="647"/>
      <c r="D4270" s="647"/>
      <c r="E4270" s="647"/>
      <c r="F4270" s="647"/>
      <c r="G4270" s="647"/>
    </row>
    <row r="4271" spans="3:7">
      <c r="C4271" s="647"/>
      <c r="D4271" s="647"/>
      <c r="E4271" s="647"/>
      <c r="F4271" s="647"/>
      <c r="G4271" s="647"/>
    </row>
    <row r="4272" spans="3:7">
      <c r="C4272" s="647"/>
      <c r="D4272" s="647"/>
      <c r="E4272" s="647"/>
      <c r="F4272" s="647"/>
      <c r="G4272" s="647"/>
    </row>
    <row r="4273" spans="3:7">
      <c r="C4273" s="647"/>
      <c r="D4273" s="647"/>
      <c r="E4273" s="647"/>
      <c r="F4273" s="647"/>
      <c r="G4273" s="647"/>
    </row>
    <row r="4274" spans="3:7">
      <c r="C4274" s="647"/>
      <c r="D4274" s="647"/>
      <c r="E4274" s="647"/>
      <c r="F4274" s="647"/>
      <c r="G4274" s="647"/>
    </row>
    <row r="4275" spans="3:7">
      <c r="C4275" s="647"/>
      <c r="D4275" s="647"/>
      <c r="E4275" s="647"/>
      <c r="F4275" s="647"/>
      <c r="G4275" s="647"/>
    </row>
    <row r="4276" spans="3:7">
      <c r="C4276" s="647"/>
      <c r="D4276" s="647"/>
      <c r="E4276" s="647"/>
      <c r="F4276" s="647"/>
      <c r="G4276" s="647"/>
    </row>
    <row r="4277" spans="3:7">
      <c r="C4277" s="647"/>
      <c r="D4277" s="647"/>
      <c r="E4277" s="647"/>
      <c r="F4277" s="647"/>
      <c r="G4277" s="647"/>
    </row>
    <row r="4278" spans="3:7">
      <c r="C4278" s="647"/>
      <c r="D4278" s="647"/>
      <c r="E4278" s="647"/>
      <c r="F4278" s="647"/>
      <c r="G4278" s="647"/>
    </row>
    <row r="4279" spans="3:7">
      <c r="C4279" s="647"/>
      <c r="D4279" s="647"/>
      <c r="E4279" s="647"/>
      <c r="F4279" s="647"/>
      <c r="G4279" s="647"/>
    </row>
    <row r="4280" spans="3:7">
      <c r="C4280" s="647"/>
      <c r="D4280" s="647"/>
      <c r="E4280" s="647"/>
      <c r="F4280" s="647"/>
      <c r="G4280" s="647"/>
    </row>
    <row r="4281" spans="3:7">
      <c r="C4281" s="647"/>
      <c r="D4281" s="647"/>
      <c r="E4281" s="647"/>
      <c r="F4281" s="647"/>
      <c r="G4281" s="647"/>
    </row>
    <row r="4282" spans="3:7">
      <c r="C4282" s="647"/>
      <c r="D4282" s="647"/>
      <c r="E4282" s="647"/>
      <c r="F4282" s="647"/>
      <c r="G4282" s="647"/>
    </row>
    <row r="4283" spans="3:7">
      <c r="C4283" s="647"/>
      <c r="D4283" s="647"/>
      <c r="E4283" s="647"/>
      <c r="F4283" s="647"/>
      <c r="G4283" s="647"/>
    </row>
    <row r="4284" spans="3:7">
      <c r="C4284" s="647"/>
      <c r="D4284" s="647"/>
      <c r="E4284" s="647"/>
      <c r="F4284" s="647"/>
      <c r="G4284" s="647"/>
    </row>
    <row r="4285" spans="3:7">
      <c r="C4285" s="647"/>
      <c r="D4285" s="647"/>
      <c r="E4285" s="647"/>
      <c r="F4285" s="647"/>
      <c r="G4285" s="647"/>
    </row>
    <row r="4286" spans="3:7">
      <c r="C4286" s="647"/>
      <c r="D4286" s="647"/>
      <c r="E4286" s="647"/>
      <c r="F4286" s="647"/>
      <c r="G4286" s="647"/>
    </row>
    <row r="4287" spans="3:7">
      <c r="C4287" s="647"/>
      <c r="D4287" s="647"/>
      <c r="E4287" s="647"/>
      <c r="F4287" s="647"/>
      <c r="G4287" s="647"/>
    </row>
    <row r="4288" spans="3:7">
      <c r="C4288" s="647"/>
      <c r="D4288" s="647"/>
      <c r="E4288" s="647"/>
      <c r="F4288" s="647"/>
      <c r="G4288" s="647"/>
    </row>
    <row r="4289" spans="3:7">
      <c r="C4289" s="647"/>
      <c r="D4289" s="647"/>
      <c r="E4289" s="647"/>
      <c r="F4289" s="647"/>
      <c r="G4289" s="647"/>
    </row>
    <row r="4290" spans="3:7">
      <c r="C4290" s="647"/>
      <c r="D4290" s="647"/>
      <c r="E4290" s="647"/>
      <c r="F4290" s="647"/>
      <c r="G4290" s="647"/>
    </row>
    <row r="4291" spans="3:7">
      <c r="C4291" s="647"/>
      <c r="D4291" s="647"/>
      <c r="E4291" s="647"/>
      <c r="F4291" s="647"/>
      <c r="G4291" s="647"/>
    </row>
    <row r="4292" spans="3:7">
      <c r="C4292" s="647"/>
      <c r="D4292" s="647"/>
      <c r="E4292" s="647"/>
      <c r="F4292" s="647"/>
      <c r="G4292" s="647"/>
    </row>
    <row r="4293" spans="3:7">
      <c r="C4293" s="647"/>
      <c r="D4293" s="647"/>
      <c r="E4293" s="647"/>
      <c r="F4293" s="647"/>
      <c r="G4293" s="647"/>
    </row>
    <row r="4294" spans="3:7">
      <c r="C4294" s="647"/>
      <c r="D4294" s="647"/>
      <c r="E4294" s="647"/>
      <c r="F4294" s="647"/>
      <c r="G4294" s="647"/>
    </row>
    <row r="4295" spans="3:7">
      <c r="C4295" s="647"/>
      <c r="D4295" s="647"/>
      <c r="E4295" s="647"/>
      <c r="F4295" s="647"/>
      <c r="G4295" s="647"/>
    </row>
    <row r="4296" spans="3:7">
      <c r="C4296" s="647"/>
      <c r="D4296" s="647"/>
      <c r="E4296" s="647"/>
      <c r="F4296" s="647"/>
      <c r="G4296" s="647"/>
    </row>
    <row r="4297" spans="3:7">
      <c r="C4297" s="647"/>
      <c r="D4297" s="647"/>
      <c r="E4297" s="647"/>
      <c r="F4297" s="647"/>
      <c r="G4297" s="647"/>
    </row>
    <row r="4298" spans="3:7">
      <c r="C4298" s="647"/>
      <c r="D4298" s="647"/>
      <c r="E4298" s="647"/>
      <c r="F4298" s="647"/>
      <c r="G4298" s="647"/>
    </row>
    <row r="4299" spans="3:7">
      <c r="C4299" s="647"/>
      <c r="D4299" s="647"/>
      <c r="E4299" s="647"/>
      <c r="F4299" s="647"/>
      <c r="G4299" s="647"/>
    </row>
    <row r="4300" spans="3:7">
      <c r="C4300" s="647"/>
      <c r="D4300" s="647"/>
      <c r="E4300" s="647"/>
      <c r="F4300" s="647"/>
      <c r="G4300" s="647"/>
    </row>
    <row r="4301" spans="3:7">
      <c r="C4301" s="647"/>
      <c r="D4301" s="647"/>
      <c r="E4301" s="647"/>
      <c r="F4301" s="647"/>
      <c r="G4301" s="647"/>
    </row>
    <row r="4302" spans="3:7">
      <c r="C4302" s="647"/>
      <c r="D4302" s="647"/>
      <c r="E4302" s="647"/>
      <c r="F4302" s="647"/>
      <c r="G4302" s="647"/>
    </row>
    <row r="4303" spans="3:7">
      <c r="C4303" s="647"/>
      <c r="D4303" s="647"/>
      <c r="E4303" s="647"/>
      <c r="F4303" s="647"/>
      <c r="G4303" s="647"/>
    </row>
    <row r="4304" spans="3:7">
      <c r="C4304" s="647"/>
      <c r="D4304" s="647"/>
      <c r="E4304" s="647"/>
      <c r="F4304" s="647"/>
      <c r="G4304" s="647"/>
    </row>
    <row r="4305" spans="3:7">
      <c r="C4305" s="647"/>
      <c r="D4305" s="647"/>
      <c r="E4305" s="647"/>
      <c r="F4305" s="647"/>
      <c r="G4305" s="647"/>
    </row>
    <row r="4306" spans="3:7">
      <c r="C4306" s="647"/>
      <c r="D4306" s="647"/>
      <c r="E4306" s="647"/>
      <c r="F4306" s="647"/>
      <c r="G4306" s="647"/>
    </row>
    <row r="4307" spans="3:7">
      <c r="C4307" s="647"/>
      <c r="D4307" s="647"/>
      <c r="E4307" s="647"/>
      <c r="F4307" s="647"/>
      <c r="G4307" s="647"/>
    </row>
    <row r="4308" spans="3:7">
      <c r="C4308" s="647"/>
      <c r="D4308" s="647"/>
      <c r="E4308" s="647"/>
      <c r="F4308" s="647"/>
      <c r="G4308" s="647"/>
    </row>
    <row r="4309" spans="3:7">
      <c r="C4309" s="647"/>
      <c r="D4309" s="647"/>
      <c r="E4309" s="647"/>
      <c r="F4309" s="647"/>
      <c r="G4309" s="647"/>
    </row>
    <row r="4310" spans="3:7">
      <c r="C4310" s="647"/>
      <c r="D4310" s="647"/>
      <c r="E4310" s="647"/>
      <c r="F4310" s="647"/>
      <c r="G4310" s="647"/>
    </row>
    <row r="4311" spans="3:7">
      <c r="C4311" s="647"/>
      <c r="D4311" s="647"/>
      <c r="E4311" s="647"/>
      <c r="F4311" s="647"/>
      <c r="G4311" s="647"/>
    </row>
    <row r="4312" spans="3:7">
      <c r="C4312" s="647"/>
      <c r="D4312" s="647"/>
      <c r="E4312" s="647"/>
      <c r="F4312" s="647"/>
      <c r="G4312" s="647"/>
    </row>
    <row r="4313" spans="3:7">
      <c r="C4313" s="647"/>
      <c r="D4313" s="647"/>
      <c r="E4313" s="647"/>
      <c r="F4313" s="647"/>
      <c r="G4313" s="647"/>
    </row>
    <row r="4314" spans="3:7">
      <c r="C4314" s="647"/>
      <c r="D4314" s="647"/>
      <c r="E4314" s="647"/>
      <c r="F4314" s="647"/>
      <c r="G4314" s="647"/>
    </row>
    <row r="4315" spans="3:7">
      <c r="C4315" s="647"/>
      <c r="D4315" s="647"/>
      <c r="E4315" s="647"/>
      <c r="F4315" s="647"/>
      <c r="G4315" s="647"/>
    </row>
    <row r="4316" spans="3:7">
      <c r="C4316" s="647"/>
      <c r="D4316" s="647"/>
      <c r="E4316" s="647"/>
      <c r="F4316" s="647"/>
      <c r="G4316" s="647"/>
    </row>
    <row r="4317" spans="3:7">
      <c r="C4317" s="647"/>
      <c r="D4317" s="647"/>
      <c r="E4317" s="647"/>
      <c r="F4317" s="647"/>
      <c r="G4317" s="647"/>
    </row>
    <row r="4318" spans="3:7">
      <c r="C4318" s="647"/>
      <c r="D4318" s="647"/>
      <c r="E4318" s="647"/>
      <c r="F4318" s="647"/>
      <c r="G4318" s="647"/>
    </row>
    <row r="4319" spans="3:7">
      <c r="C4319" s="647"/>
      <c r="D4319" s="647"/>
      <c r="E4319" s="647"/>
      <c r="F4319" s="647"/>
      <c r="G4319" s="647"/>
    </row>
    <row r="4320" spans="3:7">
      <c r="C4320" s="647"/>
      <c r="D4320" s="647"/>
      <c r="E4320" s="647"/>
      <c r="F4320" s="647"/>
      <c r="G4320" s="647"/>
    </row>
    <row r="4321" spans="3:7">
      <c r="C4321" s="647"/>
      <c r="D4321" s="647"/>
      <c r="E4321" s="647"/>
      <c r="F4321" s="647"/>
      <c r="G4321" s="647"/>
    </row>
    <row r="4322" spans="3:7">
      <c r="C4322" s="647"/>
      <c r="D4322" s="647"/>
      <c r="E4322" s="647"/>
      <c r="F4322" s="647"/>
      <c r="G4322" s="647"/>
    </row>
    <row r="4323" spans="3:7">
      <c r="C4323" s="647"/>
      <c r="D4323" s="647"/>
      <c r="E4323" s="647"/>
      <c r="F4323" s="647"/>
      <c r="G4323" s="647"/>
    </row>
    <row r="4324" spans="3:7">
      <c r="C4324" s="647"/>
      <c r="D4324" s="647"/>
      <c r="E4324" s="647"/>
      <c r="F4324" s="647"/>
      <c r="G4324" s="647"/>
    </row>
    <row r="4325" spans="3:7">
      <c r="C4325" s="647"/>
      <c r="D4325" s="647"/>
      <c r="E4325" s="647"/>
      <c r="F4325" s="647"/>
      <c r="G4325" s="647"/>
    </row>
    <row r="4326" spans="3:7">
      <c r="C4326" s="647"/>
      <c r="D4326" s="647"/>
      <c r="E4326" s="647"/>
      <c r="F4326" s="647"/>
      <c r="G4326" s="647"/>
    </row>
    <row r="4327" spans="3:7">
      <c r="C4327" s="647"/>
      <c r="D4327" s="647"/>
      <c r="E4327" s="647"/>
      <c r="F4327" s="647"/>
      <c r="G4327" s="647"/>
    </row>
    <row r="4328" spans="3:7">
      <c r="C4328" s="647"/>
      <c r="D4328" s="647"/>
      <c r="E4328" s="647"/>
      <c r="F4328" s="647"/>
      <c r="G4328" s="647"/>
    </row>
    <row r="4329" spans="3:7">
      <c r="C4329" s="647"/>
      <c r="D4329" s="647"/>
      <c r="E4329" s="647"/>
      <c r="F4329" s="647"/>
      <c r="G4329" s="647"/>
    </row>
    <row r="4330" spans="3:7">
      <c r="C4330" s="647"/>
      <c r="D4330" s="647"/>
      <c r="E4330" s="647"/>
      <c r="F4330" s="647"/>
      <c r="G4330" s="647"/>
    </row>
    <row r="4331" spans="3:7">
      <c r="C4331" s="647"/>
      <c r="D4331" s="647"/>
      <c r="E4331" s="647"/>
      <c r="F4331" s="647"/>
      <c r="G4331" s="647"/>
    </row>
    <row r="4332" spans="3:7">
      <c r="C4332" s="647"/>
      <c r="D4332" s="647"/>
      <c r="E4332" s="647"/>
      <c r="F4332" s="647"/>
      <c r="G4332" s="647"/>
    </row>
    <row r="4333" spans="3:7">
      <c r="C4333" s="647"/>
      <c r="D4333" s="647"/>
      <c r="E4333" s="647"/>
      <c r="F4333" s="647"/>
      <c r="G4333" s="647"/>
    </row>
    <row r="4334" spans="3:7">
      <c r="C4334" s="647"/>
      <c r="D4334" s="647"/>
      <c r="E4334" s="647"/>
      <c r="F4334" s="647"/>
      <c r="G4334" s="647"/>
    </row>
    <row r="4335" spans="3:7">
      <c r="C4335" s="647"/>
      <c r="D4335" s="647"/>
      <c r="E4335" s="647"/>
      <c r="F4335" s="647"/>
      <c r="G4335" s="647"/>
    </row>
    <row r="4336" spans="3:7">
      <c r="C4336" s="647"/>
      <c r="D4336" s="647"/>
      <c r="E4336" s="647"/>
      <c r="F4336" s="647"/>
      <c r="G4336" s="647"/>
    </row>
    <row r="4337" spans="3:7">
      <c r="C4337" s="647"/>
      <c r="D4337" s="647"/>
      <c r="E4337" s="647"/>
      <c r="F4337" s="647"/>
      <c r="G4337" s="647"/>
    </row>
    <row r="4338" spans="3:7">
      <c r="C4338" s="647"/>
      <c r="D4338" s="647"/>
      <c r="E4338" s="647"/>
      <c r="F4338" s="647"/>
      <c r="G4338" s="647"/>
    </row>
    <row r="4339" spans="3:7">
      <c r="C4339" s="647"/>
      <c r="D4339" s="647"/>
      <c r="E4339" s="647"/>
      <c r="F4339" s="647"/>
      <c r="G4339" s="647"/>
    </row>
    <row r="4340" spans="3:7">
      <c r="C4340" s="647"/>
      <c r="D4340" s="647"/>
      <c r="E4340" s="647"/>
      <c r="F4340" s="647"/>
      <c r="G4340" s="647"/>
    </row>
    <row r="4341" spans="3:7">
      <c r="C4341" s="647"/>
      <c r="D4341" s="647"/>
      <c r="E4341" s="647"/>
      <c r="F4341" s="647"/>
      <c r="G4341" s="647"/>
    </row>
    <row r="4342" spans="3:7">
      <c r="C4342" s="647"/>
      <c r="D4342" s="647"/>
      <c r="E4342" s="647"/>
      <c r="F4342" s="647"/>
      <c r="G4342" s="647"/>
    </row>
    <row r="4343" spans="3:7">
      <c r="C4343" s="647"/>
      <c r="D4343" s="647"/>
      <c r="E4343" s="647"/>
      <c r="F4343" s="647"/>
      <c r="G4343" s="647"/>
    </row>
    <row r="4344" spans="3:7">
      <c r="C4344" s="647"/>
      <c r="D4344" s="647"/>
      <c r="E4344" s="647"/>
      <c r="F4344" s="647"/>
      <c r="G4344" s="647"/>
    </row>
    <row r="4345" spans="3:7">
      <c r="C4345" s="647"/>
      <c r="D4345" s="647"/>
      <c r="E4345" s="647"/>
      <c r="F4345" s="647"/>
      <c r="G4345" s="647"/>
    </row>
    <row r="4346" spans="3:7">
      <c r="C4346" s="647"/>
      <c r="D4346" s="647"/>
      <c r="E4346" s="647"/>
      <c r="F4346" s="647"/>
      <c r="G4346" s="647"/>
    </row>
    <row r="4347" spans="3:7">
      <c r="C4347" s="647"/>
      <c r="D4347" s="647"/>
      <c r="E4347" s="647"/>
      <c r="F4347" s="647"/>
      <c r="G4347" s="647"/>
    </row>
    <row r="4348" spans="3:7">
      <c r="C4348" s="647"/>
      <c r="D4348" s="647"/>
      <c r="E4348" s="647"/>
      <c r="F4348" s="647"/>
      <c r="G4348" s="647"/>
    </row>
    <row r="4349" spans="3:7">
      <c r="C4349" s="647"/>
      <c r="D4349" s="647"/>
      <c r="E4349" s="647"/>
      <c r="F4349" s="647"/>
      <c r="G4349" s="647"/>
    </row>
    <row r="4350" spans="3:7">
      <c r="C4350" s="647"/>
      <c r="D4350" s="647"/>
      <c r="E4350" s="647"/>
      <c r="F4350" s="647"/>
      <c r="G4350" s="647"/>
    </row>
    <row r="4351" spans="3:7">
      <c r="C4351" s="647"/>
      <c r="D4351" s="647"/>
      <c r="E4351" s="647"/>
      <c r="F4351" s="647"/>
      <c r="G4351" s="647"/>
    </row>
    <row r="4352" spans="3:7">
      <c r="C4352" s="647"/>
      <c r="D4352" s="647"/>
      <c r="E4352" s="647"/>
      <c r="F4352" s="647"/>
      <c r="G4352" s="647"/>
    </row>
    <row r="4353" spans="3:7">
      <c r="C4353" s="647"/>
      <c r="D4353" s="647"/>
      <c r="E4353" s="647"/>
      <c r="F4353" s="647"/>
      <c r="G4353" s="647"/>
    </row>
    <row r="4354" spans="3:7">
      <c r="C4354" s="647"/>
      <c r="D4354" s="647"/>
      <c r="E4354" s="647"/>
      <c r="F4354" s="647"/>
      <c r="G4354" s="647"/>
    </row>
    <row r="4355" spans="3:7">
      <c r="C4355" s="647"/>
      <c r="D4355" s="647"/>
      <c r="E4355" s="647"/>
      <c r="F4355" s="647"/>
      <c r="G4355" s="647"/>
    </row>
    <row r="4356" spans="3:7">
      <c r="C4356" s="647"/>
      <c r="D4356" s="647"/>
      <c r="E4356" s="647"/>
      <c r="F4356" s="647"/>
      <c r="G4356" s="647"/>
    </row>
    <row r="4357" spans="3:7">
      <c r="C4357" s="647"/>
      <c r="D4357" s="647"/>
      <c r="E4357" s="647"/>
      <c r="F4357" s="647"/>
      <c r="G4357" s="647"/>
    </row>
    <row r="4358" spans="3:7">
      <c r="C4358" s="647"/>
      <c r="D4358" s="647"/>
      <c r="E4358" s="647"/>
      <c r="F4358" s="647"/>
      <c r="G4358" s="647"/>
    </row>
    <row r="4359" spans="3:7">
      <c r="C4359" s="647"/>
      <c r="D4359" s="647"/>
      <c r="E4359" s="647"/>
      <c r="F4359" s="647"/>
      <c r="G4359" s="647"/>
    </row>
    <row r="4360" spans="3:7">
      <c r="C4360" s="647"/>
      <c r="D4360" s="647"/>
      <c r="E4360" s="647"/>
      <c r="F4360" s="647"/>
      <c r="G4360" s="647"/>
    </row>
    <row r="4361" spans="3:7">
      <c r="C4361" s="647"/>
      <c r="D4361" s="647"/>
      <c r="E4361" s="647"/>
      <c r="F4361" s="647"/>
      <c r="G4361" s="647"/>
    </row>
    <row r="4362" spans="3:7">
      <c r="C4362" s="647"/>
      <c r="D4362" s="647"/>
      <c r="E4362" s="647"/>
      <c r="F4362" s="647"/>
      <c r="G4362" s="647"/>
    </row>
    <row r="4363" spans="3:7">
      <c r="C4363" s="647"/>
      <c r="D4363" s="647"/>
      <c r="E4363" s="647"/>
      <c r="F4363" s="647"/>
      <c r="G4363" s="647"/>
    </row>
    <row r="4364" spans="3:7">
      <c r="C4364" s="647"/>
      <c r="D4364" s="647"/>
      <c r="E4364" s="647"/>
      <c r="F4364" s="647"/>
      <c r="G4364" s="647"/>
    </row>
    <row r="4365" spans="3:7">
      <c r="C4365" s="647"/>
      <c r="D4365" s="647"/>
      <c r="E4365" s="647"/>
      <c r="F4365" s="647"/>
      <c r="G4365" s="647"/>
    </row>
    <row r="4366" spans="3:7">
      <c r="C4366" s="647"/>
      <c r="D4366" s="647"/>
      <c r="E4366" s="647"/>
      <c r="F4366" s="647"/>
      <c r="G4366" s="647"/>
    </row>
    <row r="4367" spans="3:7">
      <c r="C4367" s="647"/>
      <c r="D4367" s="647"/>
      <c r="E4367" s="647"/>
      <c r="F4367" s="647"/>
      <c r="G4367" s="647"/>
    </row>
    <row r="4368" spans="3:7">
      <c r="C4368" s="647"/>
      <c r="D4368" s="647"/>
      <c r="E4368" s="647"/>
      <c r="F4368" s="647"/>
      <c r="G4368" s="647"/>
    </row>
    <row r="4369" spans="3:7">
      <c r="C4369" s="647"/>
      <c r="D4369" s="647"/>
      <c r="E4369" s="647"/>
      <c r="F4369" s="647"/>
      <c r="G4369" s="647"/>
    </row>
    <row r="4370" spans="3:7">
      <c r="C4370" s="647"/>
      <c r="D4370" s="647"/>
      <c r="E4370" s="647"/>
      <c r="F4370" s="647"/>
      <c r="G4370" s="647"/>
    </row>
    <row r="4371" spans="3:7">
      <c r="C4371" s="647"/>
      <c r="D4371" s="647"/>
      <c r="E4371" s="647"/>
      <c r="F4371" s="647"/>
      <c r="G4371" s="647"/>
    </row>
    <row r="4372" spans="3:7">
      <c r="C4372" s="647"/>
      <c r="D4372" s="647"/>
      <c r="E4372" s="647"/>
      <c r="F4372" s="647"/>
      <c r="G4372" s="647"/>
    </row>
    <row r="4373" spans="3:7">
      <c r="C4373" s="647"/>
      <c r="D4373" s="647"/>
      <c r="E4373" s="647"/>
      <c r="F4373" s="647"/>
      <c r="G4373" s="647"/>
    </row>
    <row r="4374" spans="3:7">
      <c r="C4374" s="647"/>
      <c r="D4374" s="647"/>
      <c r="E4374" s="647"/>
      <c r="F4374" s="647"/>
      <c r="G4374" s="647"/>
    </row>
    <row r="4375" spans="3:7">
      <c r="C4375" s="647"/>
      <c r="D4375" s="647"/>
      <c r="E4375" s="647"/>
      <c r="F4375" s="647"/>
      <c r="G4375" s="647"/>
    </row>
    <row r="4376" spans="3:7">
      <c r="C4376" s="647"/>
      <c r="D4376" s="647"/>
      <c r="E4376" s="647"/>
      <c r="F4376" s="647"/>
      <c r="G4376" s="647"/>
    </row>
    <row r="4377" spans="3:7">
      <c r="C4377" s="647"/>
      <c r="D4377" s="647"/>
      <c r="E4377" s="647"/>
      <c r="F4377" s="647"/>
      <c r="G4377" s="647"/>
    </row>
    <row r="4378" spans="3:7">
      <c r="C4378" s="647"/>
      <c r="D4378" s="647"/>
      <c r="E4378" s="647"/>
      <c r="F4378" s="647"/>
      <c r="G4378" s="647"/>
    </row>
    <row r="4379" spans="3:7">
      <c r="C4379" s="647"/>
      <c r="D4379" s="647"/>
      <c r="E4379" s="647"/>
      <c r="F4379" s="647"/>
      <c r="G4379" s="647"/>
    </row>
    <row r="4380" spans="3:7">
      <c r="C4380" s="647"/>
      <c r="D4380" s="647"/>
      <c r="E4380" s="647"/>
      <c r="F4380" s="647"/>
      <c r="G4380" s="647"/>
    </row>
    <row r="4381" spans="3:7">
      <c r="C4381" s="647"/>
      <c r="D4381" s="647"/>
      <c r="E4381" s="647"/>
      <c r="F4381" s="647"/>
      <c r="G4381" s="647"/>
    </row>
    <row r="4382" spans="3:7">
      <c r="C4382" s="647"/>
      <c r="D4382" s="647"/>
      <c r="E4382" s="647"/>
      <c r="F4382" s="647"/>
      <c r="G4382" s="647"/>
    </row>
    <row r="4383" spans="3:7">
      <c r="C4383" s="647"/>
      <c r="D4383" s="647"/>
      <c r="E4383" s="647"/>
      <c r="F4383" s="647"/>
      <c r="G4383" s="647"/>
    </row>
    <row r="4384" spans="3:7">
      <c r="C4384" s="647"/>
      <c r="D4384" s="647"/>
      <c r="E4384" s="647"/>
      <c r="F4384" s="647"/>
      <c r="G4384" s="647"/>
    </row>
    <row r="4385" spans="3:7">
      <c r="C4385" s="647"/>
      <c r="D4385" s="647"/>
      <c r="E4385" s="647"/>
      <c r="F4385" s="647"/>
      <c r="G4385" s="647"/>
    </row>
    <row r="4386" spans="3:7">
      <c r="C4386" s="647"/>
      <c r="D4386" s="647"/>
      <c r="E4386" s="647"/>
      <c r="F4386" s="647"/>
      <c r="G4386" s="647"/>
    </row>
    <row r="4387" spans="3:7">
      <c r="C4387" s="647"/>
      <c r="D4387" s="647"/>
      <c r="E4387" s="647"/>
      <c r="F4387" s="647"/>
      <c r="G4387" s="647"/>
    </row>
    <row r="4388" spans="3:7">
      <c r="C4388" s="647"/>
      <c r="D4388" s="647"/>
      <c r="E4388" s="647"/>
      <c r="F4388" s="647"/>
      <c r="G4388" s="647"/>
    </row>
    <row r="4389" spans="3:7">
      <c r="C4389" s="647"/>
      <c r="D4389" s="647"/>
      <c r="E4389" s="647"/>
      <c r="F4389" s="647"/>
      <c r="G4389" s="647"/>
    </row>
    <row r="4390" spans="3:7">
      <c r="C4390" s="647"/>
      <c r="D4390" s="647"/>
      <c r="E4390" s="647"/>
      <c r="F4390" s="647"/>
      <c r="G4390" s="647"/>
    </row>
    <row r="4391" spans="3:7">
      <c r="C4391" s="647"/>
      <c r="D4391" s="647"/>
      <c r="E4391" s="647"/>
      <c r="F4391" s="647"/>
      <c r="G4391" s="647"/>
    </row>
    <row r="4392" spans="3:7">
      <c r="C4392" s="647"/>
      <c r="D4392" s="647"/>
      <c r="E4392" s="647"/>
      <c r="F4392" s="647"/>
      <c r="G4392" s="647"/>
    </row>
    <row r="4393" spans="3:7">
      <c r="C4393" s="647"/>
      <c r="D4393" s="647"/>
      <c r="E4393" s="647"/>
      <c r="F4393" s="647"/>
      <c r="G4393" s="647"/>
    </row>
    <row r="4394" spans="3:7">
      <c r="C4394" s="647"/>
      <c r="D4394" s="647"/>
      <c r="E4394" s="647"/>
      <c r="F4394" s="647"/>
      <c r="G4394" s="647"/>
    </row>
    <row r="4395" spans="3:7">
      <c r="C4395" s="647"/>
      <c r="D4395" s="647"/>
      <c r="E4395" s="647"/>
      <c r="F4395" s="647"/>
      <c r="G4395" s="647"/>
    </row>
    <row r="4396" spans="3:7">
      <c r="C4396" s="647"/>
      <c r="D4396" s="647"/>
      <c r="E4396" s="647"/>
      <c r="F4396" s="647"/>
      <c r="G4396" s="647"/>
    </row>
    <row r="4397" spans="3:7">
      <c r="C4397" s="647"/>
      <c r="D4397" s="647"/>
      <c r="E4397" s="647"/>
      <c r="F4397" s="647"/>
      <c r="G4397" s="647"/>
    </row>
    <row r="4398" spans="3:7">
      <c r="C4398" s="647"/>
      <c r="D4398" s="647"/>
      <c r="E4398" s="647"/>
      <c r="F4398" s="647"/>
      <c r="G4398" s="647"/>
    </row>
    <row r="4399" spans="3:7">
      <c r="C4399" s="647"/>
      <c r="D4399" s="647"/>
      <c r="E4399" s="647"/>
      <c r="F4399" s="647"/>
      <c r="G4399" s="647"/>
    </row>
    <row r="4400" spans="3:7">
      <c r="C4400" s="647"/>
      <c r="D4400" s="647"/>
      <c r="E4400" s="647"/>
      <c r="F4400" s="647"/>
      <c r="G4400" s="647"/>
    </row>
    <row r="4401" spans="3:7">
      <c r="C4401" s="647"/>
      <c r="D4401" s="647"/>
      <c r="E4401" s="647"/>
      <c r="F4401" s="647"/>
      <c r="G4401" s="647"/>
    </row>
    <row r="4402" spans="3:7">
      <c r="C4402" s="647"/>
      <c r="D4402" s="647"/>
      <c r="E4402" s="647"/>
      <c r="F4402" s="647"/>
      <c r="G4402" s="647"/>
    </row>
    <row r="4403" spans="3:7">
      <c r="C4403" s="647"/>
      <c r="D4403" s="647"/>
      <c r="E4403" s="647"/>
      <c r="F4403" s="647"/>
      <c r="G4403" s="647"/>
    </row>
    <row r="4404" spans="3:7">
      <c r="C4404" s="647"/>
      <c r="D4404" s="647"/>
      <c r="E4404" s="647"/>
      <c r="F4404" s="647"/>
      <c r="G4404" s="647"/>
    </row>
    <row r="4405" spans="3:7">
      <c r="C4405" s="647"/>
      <c r="D4405" s="647"/>
      <c r="E4405" s="647"/>
      <c r="F4405" s="647"/>
      <c r="G4405" s="647"/>
    </row>
    <row r="4406" spans="3:7">
      <c r="C4406" s="647"/>
      <c r="D4406" s="647"/>
      <c r="E4406" s="647"/>
      <c r="F4406" s="647"/>
      <c r="G4406" s="647"/>
    </row>
    <row r="4407" spans="3:7">
      <c r="C4407" s="647"/>
      <c r="D4407" s="647"/>
      <c r="E4407" s="647"/>
      <c r="F4407" s="647"/>
      <c r="G4407" s="647"/>
    </row>
    <row r="4408" spans="3:7">
      <c r="C4408" s="647"/>
      <c r="D4408" s="647"/>
      <c r="E4408" s="647"/>
      <c r="F4408" s="647"/>
      <c r="G4408" s="647"/>
    </row>
    <row r="4409" spans="3:7">
      <c r="C4409" s="647"/>
      <c r="D4409" s="647"/>
      <c r="E4409" s="647"/>
      <c r="F4409" s="647"/>
      <c r="G4409" s="647"/>
    </row>
    <row r="4410" spans="3:7">
      <c r="C4410" s="647"/>
      <c r="D4410" s="647"/>
      <c r="E4410" s="647"/>
      <c r="F4410" s="647"/>
      <c r="G4410" s="647"/>
    </row>
    <row r="4411" spans="3:7">
      <c r="C4411" s="647"/>
      <c r="D4411" s="647"/>
      <c r="E4411" s="647"/>
      <c r="F4411" s="647"/>
      <c r="G4411" s="647"/>
    </row>
    <row r="4412" spans="3:7">
      <c r="C4412" s="647"/>
      <c r="D4412" s="647"/>
      <c r="E4412" s="647"/>
      <c r="F4412" s="647"/>
      <c r="G4412" s="647"/>
    </row>
    <row r="4413" spans="3:7">
      <c r="C4413" s="647"/>
      <c r="D4413" s="647"/>
      <c r="E4413" s="647"/>
      <c r="F4413" s="647"/>
      <c r="G4413" s="647"/>
    </row>
    <row r="4414" spans="3:7">
      <c r="C4414" s="647"/>
      <c r="D4414" s="647"/>
      <c r="E4414" s="647"/>
      <c r="F4414" s="647"/>
      <c r="G4414" s="647"/>
    </row>
    <row r="4415" spans="3:7">
      <c r="C4415" s="647"/>
      <c r="D4415" s="647"/>
      <c r="E4415" s="647"/>
      <c r="F4415" s="647"/>
      <c r="G4415" s="647"/>
    </row>
    <row r="4416" spans="3:7">
      <c r="C4416" s="647"/>
      <c r="D4416" s="647"/>
      <c r="E4416" s="647"/>
      <c r="F4416" s="647"/>
      <c r="G4416" s="647"/>
    </row>
    <row r="4417" spans="3:7">
      <c r="C4417" s="647"/>
      <c r="D4417" s="647"/>
      <c r="E4417" s="647"/>
      <c r="F4417" s="647"/>
      <c r="G4417" s="647"/>
    </row>
    <row r="4418" spans="3:7">
      <c r="C4418" s="647"/>
      <c r="D4418" s="647"/>
      <c r="E4418" s="647"/>
      <c r="F4418" s="647"/>
      <c r="G4418" s="647"/>
    </row>
    <row r="4419" spans="3:7">
      <c r="C4419" s="647"/>
      <c r="D4419" s="647"/>
      <c r="E4419" s="647"/>
      <c r="F4419" s="647"/>
      <c r="G4419" s="647"/>
    </row>
    <row r="4420" spans="3:7">
      <c r="C4420" s="647"/>
      <c r="D4420" s="647"/>
      <c r="E4420" s="647"/>
      <c r="F4420" s="647"/>
      <c r="G4420" s="647"/>
    </row>
    <row r="4421" spans="3:7">
      <c r="C4421" s="647"/>
      <c r="D4421" s="647"/>
      <c r="E4421" s="647"/>
      <c r="F4421" s="647"/>
      <c r="G4421" s="647"/>
    </row>
    <row r="4422" spans="3:7">
      <c r="C4422" s="647"/>
      <c r="D4422" s="647"/>
      <c r="E4422" s="647"/>
      <c r="F4422" s="647"/>
      <c r="G4422" s="647"/>
    </row>
    <row r="4423" spans="3:7">
      <c r="C4423" s="647"/>
      <c r="D4423" s="647"/>
      <c r="E4423" s="647"/>
      <c r="F4423" s="647"/>
      <c r="G4423" s="647"/>
    </row>
    <row r="4424" spans="3:7">
      <c r="C4424" s="647"/>
      <c r="D4424" s="647"/>
      <c r="E4424" s="647"/>
      <c r="F4424" s="647"/>
      <c r="G4424" s="647"/>
    </row>
    <row r="4425" spans="3:7">
      <c r="C4425" s="647"/>
      <c r="D4425" s="647"/>
      <c r="E4425" s="647"/>
      <c r="F4425" s="647"/>
      <c r="G4425" s="647"/>
    </row>
    <row r="4426" spans="3:7">
      <c r="C4426" s="647"/>
      <c r="D4426" s="647"/>
      <c r="E4426" s="647"/>
      <c r="F4426" s="647"/>
      <c r="G4426" s="647"/>
    </row>
    <row r="4427" spans="3:7">
      <c r="C4427" s="647"/>
      <c r="D4427" s="647"/>
      <c r="E4427" s="647"/>
      <c r="F4427" s="647"/>
      <c r="G4427" s="647"/>
    </row>
    <row r="4428" spans="3:7">
      <c r="C4428" s="647"/>
      <c r="D4428" s="647"/>
      <c r="E4428" s="647"/>
      <c r="F4428" s="647"/>
      <c r="G4428" s="647"/>
    </row>
    <row r="4429" spans="3:7">
      <c r="C4429" s="647"/>
      <c r="D4429" s="647"/>
      <c r="E4429" s="647"/>
      <c r="F4429" s="647"/>
      <c r="G4429" s="647"/>
    </row>
    <row r="4430" spans="3:7">
      <c r="C4430" s="647"/>
      <c r="D4430" s="647"/>
      <c r="E4430" s="647"/>
      <c r="F4430" s="647"/>
      <c r="G4430" s="647"/>
    </row>
    <row r="4431" spans="3:7">
      <c r="C4431" s="647"/>
      <c r="D4431" s="647"/>
      <c r="E4431" s="647"/>
      <c r="F4431" s="647"/>
      <c r="G4431" s="647"/>
    </row>
    <row r="4432" spans="3:7">
      <c r="C4432" s="647"/>
      <c r="D4432" s="647"/>
      <c r="E4432" s="647"/>
      <c r="F4432" s="647"/>
      <c r="G4432" s="647"/>
    </row>
    <row r="4433" spans="3:7">
      <c r="C4433" s="647"/>
      <c r="D4433" s="647"/>
      <c r="E4433" s="647"/>
      <c r="F4433" s="647"/>
      <c r="G4433" s="647"/>
    </row>
    <row r="4434" spans="3:7">
      <c r="C4434" s="647"/>
      <c r="D4434" s="647"/>
      <c r="E4434" s="647"/>
      <c r="F4434" s="647"/>
      <c r="G4434" s="647"/>
    </row>
    <row r="4435" spans="3:7">
      <c r="C4435" s="647"/>
      <c r="D4435" s="647"/>
      <c r="E4435" s="647"/>
      <c r="F4435" s="647"/>
      <c r="G4435" s="647"/>
    </row>
    <row r="4436" spans="3:7">
      <c r="C4436" s="647"/>
      <c r="D4436" s="647"/>
      <c r="E4436" s="647"/>
      <c r="F4436" s="647"/>
      <c r="G4436" s="647"/>
    </row>
    <row r="4437" spans="3:7">
      <c r="C4437" s="647"/>
      <c r="D4437" s="647"/>
      <c r="E4437" s="647"/>
      <c r="F4437" s="647"/>
      <c r="G4437" s="647"/>
    </row>
    <row r="4438" spans="3:7">
      <c r="C4438" s="647"/>
      <c r="D4438" s="647"/>
      <c r="E4438" s="647"/>
      <c r="F4438" s="647"/>
      <c r="G4438" s="647"/>
    </row>
    <row r="4439" spans="3:7">
      <c r="C4439" s="647"/>
      <c r="D4439" s="647"/>
      <c r="E4439" s="647"/>
      <c r="F4439" s="647"/>
      <c r="G4439" s="647"/>
    </row>
    <row r="4440" spans="3:7">
      <c r="C4440" s="647"/>
      <c r="D4440" s="647"/>
      <c r="E4440" s="647"/>
      <c r="F4440" s="647"/>
      <c r="G4440" s="647"/>
    </row>
    <row r="4441" spans="3:7">
      <c r="C4441" s="647"/>
      <c r="D4441" s="647"/>
      <c r="E4441" s="647"/>
      <c r="F4441" s="647"/>
      <c r="G4441" s="647"/>
    </row>
    <row r="4442" spans="3:7">
      <c r="C4442" s="647"/>
      <c r="D4442" s="647"/>
      <c r="E4442" s="647"/>
      <c r="F4442" s="647"/>
      <c r="G4442" s="647"/>
    </row>
    <row r="4443" spans="3:7">
      <c r="C4443" s="647"/>
      <c r="D4443" s="647"/>
      <c r="E4443" s="647"/>
      <c r="F4443" s="647"/>
      <c r="G4443" s="647"/>
    </row>
    <row r="4444" spans="3:7">
      <c r="C4444" s="647"/>
      <c r="D4444" s="647"/>
      <c r="E4444" s="647"/>
      <c r="F4444" s="647"/>
      <c r="G4444" s="647"/>
    </row>
    <row r="4445" spans="3:7">
      <c r="C4445" s="647"/>
      <c r="D4445" s="647"/>
      <c r="E4445" s="647"/>
      <c r="F4445" s="647"/>
      <c r="G4445" s="647"/>
    </row>
    <row r="4446" spans="3:7">
      <c r="C4446" s="647"/>
      <c r="D4446" s="647"/>
      <c r="E4446" s="647"/>
      <c r="F4446" s="647"/>
      <c r="G4446" s="647"/>
    </row>
    <row r="4447" spans="3:7">
      <c r="C4447" s="647"/>
      <c r="D4447" s="647"/>
      <c r="E4447" s="647"/>
      <c r="F4447" s="647"/>
      <c r="G4447" s="647"/>
    </row>
    <row r="4448" spans="3:7">
      <c r="C4448" s="647"/>
      <c r="D4448" s="647"/>
      <c r="E4448" s="647"/>
      <c r="F4448" s="647"/>
      <c r="G4448" s="647"/>
    </row>
    <row r="4449" spans="3:7">
      <c r="C4449" s="647"/>
      <c r="D4449" s="647"/>
      <c r="E4449" s="647"/>
      <c r="F4449" s="647"/>
      <c r="G4449" s="647"/>
    </row>
    <row r="4450" spans="3:7">
      <c r="C4450" s="647"/>
      <c r="D4450" s="647"/>
      <c r="E4450" s="647"/>
      <c r="F4450" s="647"/>
      <c r="G4450" s="647"/>
    </row>
    <row r="4451" spans="3:7">
      <c r="C4451" s="647"/>
      <c r="D4451" s="647"/>
      <c r="E4451" s="647"/>
      <c r="F4451" s="647"/>
      <c r="G4451" s="647"/>
    </row>
    <row r="4452" spans="3:7">
      <c r="C4452" s="647"/>
      <c r="D4452" s="647"/>
      <c r="E4452" s="647"/>
      <c r="F4452" s="647"/>
      <c r="G4452" s="647"/>
    </row>
    <row r="4453" spans="3:7">
      <c r="C4453" s="647"/>
      <c r="D4453" s="647"/>
      <c r="E4453" s="647"/>
      <c r="F4453" s="647"/>
      <c r="G4453" s="647"/>
    </row>
    <row r="4454" spans="3:7">
      <c r="C4454" s="647"/>
      <c r="D4454" s="647"/>
      <c r="E4454" s="647"/>
      <c r="F4454" s="647"/>
      <c r="G4454" s="647"/>
    </row>
    <row r="4455" spans="3:7">
      <c r="C4455" s="647"/>
      <c r="D4455" s="647"/>
      <c r="E4455" s="647"/>
      <c r="F4455" s="647"/>
      <c r="G4455" s="647"/>
    </row>
    <row r="4456" spans="3:7">
      <c r="C4456" s="647"/>
      <c r="D4456" s="647"/>
      <c r="E4456" s="647"/>
      <c r="F4456" s="647"/>
      <c r="G4456" s="647"/>
    </row>
    <row r="4457" spans="3:7">
      <c r="C4457" s="647"/>
      <c r="D4457" s="647"/>
      <c r="E4457" s="647"/>
      <c r="F4457" s="647"/>
      <c r="G4457" s="647"/>
    </row>
    <row r="4458" spans="3:7">
      <c r="C4458" s="647"/>
      <c r="D4458" s="647"/>
      <c r="E4458" s="647"/>
      <c r="F4458" s="647"/>
      <c r="G4458" s="647"/>
    </row>
    <row r="4459" spans="3:7">
      <c r="C4459" s="647"/>
      <c r="D4459" s="647"/>
      <c r="E4459" s="647"/>
      <c r="F4459" s="647"/>
      <c r="G4459" s="647"/>
    </row>
    <row r="4460" spans="3:7">
      <c r="C4460" s="647"/>
      <c r="D4460" s="647"/>
      <c r="E4460" s="647"/>
      <c r="F4460" s="647"/>
      <c r="G4460" s="647"/>
    </row>
    <row r="4461" spans="3:7">
      <c r="C4461" s="647"/>
      <c r="D4461" s="647"/>
      <c r="E4461" s="647"/>
      <c r="F4461" s="647"/>
      <c r="G4461" s="647"/>
    </row>
    <row r="4462" spans="3:7">
      <c r="C4462" s="647"/>
      <c r="D4462" s="647"/>
      <c r="E4462" s="647"/>
      <c r="F4462" s="647"/>
      <c r="G4462" s="647"/>
    </row>
    <row r="4463" spans="3:7">
      <c r="C4463" s="647"/>
      <c r="D4463" s="647"/>
      <c r="E4463" s="647"/>
      <c r="F4463" s="647"/>
      <c r="G4463" s="647"/>
    </row>
    <row r="4464" spans="3:7">
      <c r="C4464" s="647"/>
      <c r="D4464" s="647"/>
      <c r="E4464" s="647"/>
      <c r="F4464" s="647"/>
      <c r="G4464" s="647"/>
    </row>
    <row r="4465" spans="3:7">
      <c r="C4465" s="647"/>
      <c r="D4465" s="647"/>
      <c r="E4465" s="647"/>
      <c r="F4465" s="647"/>
      <c r="G4465" s="647"/>
    </row>
    <row r="4466" spans="3:7">
      <c r="C4466" s="647"/>
      <c r="D4466" s="647"/>
      <c r="E4466" s="647"/>
      <c r="F4466" s="647"/>
      <c r="G4466" s="647"/>
    </row>
    <row r="4467" spans="3:7">
      <c r="C4467" s="647"/>
      <c r="D4467" s="647"/>
      <c r="E4467" s="647"/>
      <c r="F4467" s="647"/>
      <c r="G4467" s="647"/>
    </row>
    <row r="4468" spans="3:7">
      <c r="C4468" s="647"/>
      <c r="D4468" s="647"/>
      <c r="E4468" s="647"/>
      <c r="F4468" s="647"/>
      <c r="G4468" s="647"/>
    </row>
    <row r="4469" spans="3:7">
      <c r="C4469" s="647"/>
      <c r="D4469" s="647"/>
      <c r="E4469" s="647"/>
      <c r="F4469" s="647"/>
      <c r="G4469" s="647"/>
    </row>
    <row r="4470" spans="3:7">
      <c r="C4470" s="647"/>
      <c r="D4470" s="647"/>
      <c r="E4470" s="647"/>
      <c r="F4470" s="647"/>
      <c r="G4470" s="647"/>
    </row>
    <row r="4471" spans="3:7">
      <c r="C4471" s="647"/>
      <c r="D4471" s="647"/>
      <c r="E4471" s="647"/>
      <c r="F4471" s="647"/>
      <c r="G4471" s="647"/>
    </row>
    <row r="4472" spans="3:7">
      <c r="C4472" s="647"/>
      <c r="D4472" s="647"/>
      <c r="E4472" s="647"/>
      <c r="F4472" s="647"/>
      <c r="G4472" s="647"/>
    </row>
    <row r="4473" spans="3:7">
      <c r="C4473" s="647"/>
      <c r="D4473" s="647"/>
      <c r="E4473" s="647"/>
      <c r="F4473" s="647"/>
      <c r="G4473" s="647"/>
    </row>
    <row r="4474" spans="3:7">
      <c r="C4474" s="647"/>
      <c r="D4474" s="647"/>
      <c r="E4474" s="647"/>
      <c r="F4474" s="647"/>
      <c r="G4474" s="647"/>
    </row>
    <row r="4475" spans="3:7">
      <c r="C4475" s="647"/>
      <c r="D4475" s="647"/>
      <c r="E4475" s="647"/>
      <c r="F4475" s="647"/>
      <c r="G4475" s="647"/>
    </row>
    <row r="4476" spans="3:7">
      <c r="C4476" s="647"/>
      <c r="D4476" s="647"/>
      <c r="E4476" s="647"/>
      <c r="F4476" s="647"/>
      <c r="G4476" s="647"/>
    </row>
    <row r="4477" spans="3:7">
      <c r="C4477" s="647"/>
      <c r="D4477" s="647"/>
      <c r="E4477" s="647"/>
      <c r="F4477" s="647"/>
      <c r="G4477" s="647"/>
    </row>
    <row r="4478" spans="3:7">
      <c r="C4478" s="647"/>
      <c r="D4478" s="647"/>
      <c r="E4478" s="647"/>
      <c r="F4478" s="647"/>
      <c r="G4478" s="647"/>
    </row>
    <row r="4479" spans="3:7">
      <c r="C4479" s="647"/>
      <c r="D4479" s="647"/>
      <c r="E4479" s="647"/>
      <c r="F4479" s="647"/>
      <c r="G4479" s="647"/>
    </row>
    <row r="4480" spans="3:7">
      <c r="C4480" s="647"/>
      <c r="D4480" s="647"/>
      <c r="E4480" s="647"/>
      <c r="F4480" s="647"/>
      <c r="G4480" s="647"/>
    </row>
    <row r="4481" spans="3:7">
      <c r="C4481" s="647"/>
      <c r="D4481" s="647"/>
      <c r="E4481" s="647"/>
      <c r="F4481" s="647"/>
      <c r="G4481" s="647"/>
    </row>
    <row r="4482" spans="3:7">
      <c r="C4482" s="647"/>
      <c r="D4482" s="647"/>
      <c r="E4482" s="647"/>
      <c r="F4482" s="647"/>
      <c r="G4482" s="647"/>
    </row>
    <row r="4483" spans="3:7">
      <c r="C4483" s="647"/>
      <c r="D4483" s="647"/>
      <c r="E4483" s="647"/>
      <c r="F4483" s="647"/>
      <c r="G4483" s="647"/>
    </row>
    <row r="4484" spans="3:7">
      <c r="C4484" s="647"/>
      <c r="D4484" s="647"/>
      <c r="E4484" s="647"/>
      <c r="F4484" s="647"/>
      <c r="G4484" s="647"/>
    </row>
    <row r="4485" spans="3:7">
      <c r="C4485" s="647"/>
      <c r="D4485" s="647"/>
      <c r="E4485" s="647"/>
      <c r="F4485" s="647"/>
      <c r="G4485" s="647"/>
    </row>
    <row r="4486" spans="3:7">
      <c r="C4486" s="647"/>
      <c r="D4486" s="647"/>
      <c r="E4486" s="647"/>
      <c r="F4486" s="647"/>
      <c r="G4486" s="647"/>
    </row>
    <row r="4487" spans="3:7">
      <c r="C4487" s="647"/>
      <c r="D4487" s="647"/>
      <c r="E4487" s="647"/>
      <c r="F4487" s="647"/>
      <c r="G4487" s="647"/>
    </row>
    <row r="4488" spans="3:7">
      <c r="C4488" s="647"/>
      <c r="D4488" s="647"/>
      <c r="E4488" s="647"/>
      <c r="F4488" s="647"/>
      <c r="G4488" s="647"/>
    </row>
    <row r="4489" spans="3:7">
      <c r="C4489" s="647"/>
      <c r="D4489" s="647"/>
      <c r="E4489" s="647"/>
      <c r="F4489" s="647"/>
      <c r="G4489" s="647"/>
    </row>
    <row r="4490" spans="3:7">
      <c r="C4490" s="647"/>
      <c r="D4490" s="647"/>
      <c r="E4490" s="647"/>
      <c r="F4490" s="647"/>
      <c r="G4490" s="647"/>
    </row>
    <row r="4491" spans="3:7">
      <c r="C4491" s="647"/>
      <c r="D4491" s="647"/>
      <c r="E4491" s="647"/>
      <c r="F4491" s="647"/>
      <c r="G4491" s="647"/>
    </row>
    <row r="4492" spans="3:7">
      <c r="C4492" s="647"/>
      <c r="D4492" s="647"/>
      <c r="E4492" s="647"/>
      <c r="F4492" s="647"/>
      <c r="G4492" s="647"/>
    </row>
    <row r="4493" spans="3:7">
      <c r="C4493" s="647"/>
      <c r="D4493" s="647"/>
      <c r="E4493" s="647"/>
      <c r="F4493" s="647"/>
      <c r="G4493" s="647"/>
    </row>
    <row r="4494" spans="3:7">
      <c r="C4494" s="647"/>
      <c r="D4494" s="647"/>
      <c r="E4494" s="647"/>
      <c r="F4494" s="647"/>
      <c r="G4494" s="647"/>
    </row>
    <row r="4495" spans="3:7">
      <c r="C4495" s="647"/>
      <c r="D4495" s="647"/>
      <c r="E4495" s="647"/>
      <c r="F4495" s="647"/>
      <c r="G4495" s="647"/>
    </row>
    <row r="4496" spans="3:7">
      <c r="C4496" s="647"/>
      <c r="D4496" s="647"/>
      <c r="E4496" s="647"/>
      <c r="F4496" s="647"/>
      <c r="G4496" s="647"/>
    </row>
    <row r="4497" spans="3:7">
      <c r="C4497" s="647"/>
      <c r="D4497" s="647"/>
      <c r="E4497" s="647"/>
      <c r="F4497" s="647"/>
      <c r="G4497" s="647"/>
    </row>
    <row r="4498" spans="3:7">
      <c r="C4498" s="647"/>
      <c r="D4498" s="647"/>
      <c r="E4498" s="647"/>
      <c r="F4498" s="647"/>
      <c r="G4498" s="647"/>
    </row>
    <row r="4499" spans="3:7">
      <c r="C4499" s="647"/>
      <c r="D4499" s="647"/>
      <c r="E4499" s="647"/>
      <c r="F4499" s="647"/>
      <c r="G4499" s="647"/>
    </row>
    <row r="4500" spans="3:7">
      <c r="C4500" s="647"/>
      <c r="D4500" s="647"/>
      <c r="E4500" s="647"/>
      <c r="F4500" s="647"/>
      <c r="G4500" s="647"/>
    </row>
    <row r="4501" spans="3:7">
      <c r="C4501" s="647"/>
      <c r="D4501" s="647"/>
      <c r="E4501" s="647"/>
      <c r="F4501" s="647"/>
      <c r="G4501" s="647"/>
    </row>
    <row r="4502" spans="3:7">
      <c r="C4502" s="647"/>
      <c r="D4502" s="647"/>
      <c r="E4502" s="647"/>
      <c r="F4502" s="647"/>
      <c r="G4502" s="647"/>
    </row>
    <row r="4503" spans="3:7">
      <c r="C4503" s="647"/>
      <c r="D4503" s="647"/>
      <c r="E4503" s="647"/>
      <c r="F4503" s="647"/>
      <c r="G4503" s="647"/>
    </row>
    <row r="4504" spans="3:7">
      <c r="C4504" s="647"/>
      <c r="D4504" s="647"/>
      <c r="E4504" s="647"/>
      <c r="F4504" s="647"/>
      <c r="G4504" s="647"/>
    </row>
    <row r="4505" spans="3:7">
      <c r="C4505" s="647"/>
      <c r="D4505" s="647"/>
      <c r="E4505" s="647"/>
      <c r="F4505" s="647"/>
      <c r="G4505" s="647"/>
    </row>
    <row r="4506" spans="3:7">
      <c r="C4506" s="647"/>
      <c r="D4506" s="647"/>
      <c r="E4506" s="647"/>
      <c r="F4506" s="647"/>
      <c r="G4506" s="647"/>
    </row>
    <row r="4507" spans="3:7">
      <c r="C4507" s="647"/>
      <c r="D4507" s="647"/>
      <c r="E4507" s="647"/>
      <c r="F4507" s="647"/>
      <c r="G4507" s="647"/>
    </row>
    <row r="4508" spans="3:7">
      <c r="C4508" s="647"/>
      <c r="D4508" s="647"/>
      <c r="E4508" s="647"/>
      <c r="F4508" s="647"/>
      <c r="G4508" s="647"/>
    </row>
    <row r="4509" spans="3:7">
      <c r="C4509" s="647"/>
      <c r="D4509" s="647"/>
      <c r="E4509" s="647"/>
      <c r="F4509" s="647"/>
      <c r="G4509" s="647"/>
    </row>
    <row r="4510" spans="3:7">
      <c r="C4510" s="647"/>
      <c r="D4510" s="647"/>
      <c r="E4510" s="647"/>
      <c r="F4510" s="647"/>
      <c r="G4510" s="647"/>
    </row>
    <row r="4511" spans="3:7">
      <c r="C4511" s="647"/>
      <c r="D4511" s="647"/>
      <c r="E4511" s="647"/>
      <c r="F4511" s="647"/>
      <c r="G4511" s="647"/>
    </row>
    <row r="4512" spans="3:7">
      <c r="C4512" s="647"/>
      <c r="D4512" s="647"/>
      <c r="E4512" s="647"/>
      <c r="F4512" s="647"/>
      <c r="G4512" s="647"/>
    </row>
    <row r="4513" spans="3:7">
      <c r="C4513" s="647"/>
      <c r="D4513" s="647"/>
      <c r="E4513" s="647"/>
      <c r="F4513" s="647"/>
      <c r="G4513" s="647"/>
    </row>
    <row r="4514" spans="3:7">
      <c r="C4514" s="647"/>
      <c r="D4514" s="647"/>
      <c r="E4514" s="647"/>
      <c r="F4514" s="647"/>
      <c r="G4514" s="647"/>
    </row>
    <row r="4515" spans="3:7">
      <c r="C4515" s="647"/>
      <c r="D4515" s="647"/>
      <c r="E4515" s="647"/>
      <c r="F4515" s="647"/>
      <c r="G4515" s="647"/>
    </row>
    <row r="4516" spans="3:7">
      <c r="C4516" s="647"/>
      <c r="D4516" s="647"/>
      <c r="E4516" s="647"/>
      <c r="F4516" s="647"/>
      <c r="G4516" s="647"/>
    </row>
    <row r="4517" spans="3:7">
      <c r="C4517" s="647"/>
      <c r="D4517" s="647"/>
      <c r="E4517" s="647"/>
      <c r="F4517" s="647"/>
      <c r="G4517" s="647"/>
    </row>
    <row r="4518" spans="3:7">
      <c r="C4518" s="647"/>
      <c r="D4518" s="647"/>
      <c r="E4518" s="647"/>
      <c r="F4518" s="647"/>
      <c r="G4518" s="647"/>
    </row>
    <row r="4519" spans="3:7">
      <c r="C4519" s="647"/>
      <c r="D4519" s="647"/>
      <c r="E4519" s="647"/>
      <c r="F4519" s="647"/>
      <c r="G4519" s="647"/>
    </row>
    <row r="4520" spans="3:7">
      <c r="C4520" s="647"/>
      <c r="D4520" s="647"/>
      <c r="E4520" s="647"/>
      <c r="F4520" s="647"/>
      <c r="G4520" s="647"/>
    </row>
    <row r="4521" spans="3:7">
      <c r="C4521" s="647"/>
      <c r="D4521" s="647"/>
      <c r="E4521" s="647"/>
      <c r="F4521" s="647"/>
      <c r="G4521" s="647"/>
    </row>
    <row r="4522" spans="3:7">
      <c r="C4522" s="647"/>
      <c r="D4522" s="647"/>
      <c r="E4522" s="647"/>
      <c r="F4522" s="647"/>
      <c r="G4522" s="647"/>
    </row>
    <row r="4523" spans="3:7">
      <c r="C4523" s="647"/>
      <c r="D4523" s="647"/>
      <c r="E4523" s="647"/>
      <c r="F4523" s="647"/>
      <c r="G4523" s="647"/>
    </row>
    <row r="4524" spans="3:7">
      <c r="C4524" s="647"/>
      <c r="D4524" s="647"/>
      <c r="E4524" s="647"/>
      <c r="F4524" s="647"/>
      <c r="G4524" s="647"/>
    </row>
    <row r="4525" spans="3:7">
      <c r="C4525" s="647"/>
      <c r="D4525" s="647"/>
      <c r="E4525" s="647"/>
      <c r="F4525" s="647"/>
      <c r="G4525" s="647"/>
    </row>
    <row r="4526" spans="3:7">
      <c r="C4526" s="647"/>
      <c r="D4526" s="647"/>
      <c r="E4526" s="647"/>
      <c r="F4526" s="647"/>
      <c r="G4526" s="647"/>
    </row>
    <row r="4527" spans="3:7">
      <c r="C4527" s="647"/>
      <c r="D4527" s="647"/>
      <c r="E4527" s="647"/>
      <c r="F4527" s="647"/>
      <c r="G4527" s="647"/>
    </row>
    <row r="4528" spans="3:7">
      <c r="C4528" s="647"/>
      <c r="D4528" s="647"/>
      <c r="E4528" s="647"/>
      <c r="F4528" s="647"/>
      <c r="G4528" s="647"/>
    </row>
    <row r="4529" spans="3:7">
      <c r="C4529" s="647"/>
      <c r="D4529" s="647"/>
      <c r="E4529" s="647"/>
      <c r="F4529" s="647"/>
      <c r="G4529" s="647"/>
    </row>
    <row r="4530" spans="3:7">
      <c r="C4530" s="647"/>
      <c r="D4530" s="647"/>
      <c r="E4530" s="647"/>
      <c r="F4530" s="647"/>
      <c r="G4530" s="647"/>
    </row>
    <row r="4531" spans="3:7">
      <c r="C4531" s="647"/>
      <c r="D4531" s="647"/>
      <c r="E4531" s="647"/>
      <c r="F4531" s="647"/>
      <c r="G4531" s="647"/>
    </row>
    <row r="4532" spans="3:7">
      <c r="C4532" s="647"/>
      <c r="D4532" s="647"/>
      <c r="E4532" s="647"/>
      <c r="F4532" s="647"/>
      <c r="G4532" s="647"/>
    </row>
    <row r="4533" spans="3:7">
      <c r="C4533" s="647"/>
      <c r="D4533" s="647"/>
      <c r="E4533" s="647"/>
      <c r="F4533" s="647"/>
      <c r="G4533" s="647"/>
    </row>
    <row r="4534" spans="3:7">
      <c r="C4534" s="647"/>
      <c r="D4534" s="647"/>
      <c r="E4534" s="647"/>
      <c r="F4534" s="647"/>
      <c r="G4534" s="647"/>
    </row>
    <row r="4535" spans="3:7">
      <c r="C4535" s="647"/>
      <c r="D4535" s="647"/>
      <c r="E4535" s="647"/>
      <c r="F4535" s="647"/>
      <c r="G4535" s="647"/>
    </row>
    <row r="4536" spans="3:7">
      <c r="C4536" s="647"/>
      <c r="D4536" s="647"/>
      <c r="E4536" s="647"/>
      <c r="F4536" s="647"/>
      <c r="G4536" s="647"/>
    </row>
    <row r="4537" spans="3:7">
      <c r="C4537" s="647"/>
      <c r="D4537" s="647"/>
      <c r="E4537" s="647"/>
      <c r="F4537" s="647"/>
      <c r="G4537" s="647"/>
    </row>
    <row r="4538" spans="3:7">
      <c r="C4538" s="647"/>
      <c r="D4538" s="647"/>
      <c r="E4538" s="647"/>
      <c r="F4538" s="647"/>
      <c r="G4538" s="647"/>
    </row>
    <row r="4539" spans="3:7">
      <c r="C4539" s="647"/>
      <c r="D4539" s="647"/>
      <c r="E4539" s="647"/>
      <c r="F4539" s="647"/>
      <c r="G4539" s="647"/>
    </row>
    <row r="4540" spans="3:7">
      <c r="C4540" s="647"/>
      <c r="D4540" s="647"/>
      <c r="E4540" s="647"/>
      <c r="F4540" s="647"/>
      <c r="G4540" s="647"/>
    </row>
    <row r="4541" spans="3:7">
      <c r="C4541" s="647"/>
      <c r="D4541" s="647"/>
      <c r="E4541" s="647"/>
      <c r="F4541" s="647"/>
      <c r="G4541" s="647"/>
    </row>
    <row r="4542" spans="3:7">
      <c r="C4542" s="647"/>
      <c r="D4542" s="647"/>
      <c r="E4542" s="647"/>
      <c r="F4542" s="647"/>
      <c r="G4542" s="647"/>
    </row>
    <row r="4543" spans="3:7">
      <c r="C4543" s="647"/>
      <c r="D4543" s="647"/>
      <c r="E4543" s="647"/>
      <c r="F4543" s="647"/>
      <c r="G4543" s="647"/>
    </row>
    <row r="4544" spans="3:7">
      <c r="C4544" s="647"/>
      <c r="D4544" s="647"/>
      <c r="E4544" s="647"/>
      <c r="F4544" s="647"/>
      <c r="G4544" s="647"/>
    </row>
    <row r="4545" spans="3:7">
      <c r="C4545" s="647"/>
      <c r="D4545" s="647"/>
      <c r="E4545" s="647"/>
      <c r="F4545" s="647"/>
      <c r="G4545" s="647"/>
    </row>
    <row r="4546" spans="3:7">
      <c r="C4546" s="647"/>
      <c r="D4546" s="647"/>
      <c r="E4546" s="647"/>
      <c r="F4546" s="647"/>
      <c r="G4546" s="647"/>
    </row>
    <row r="4547" spans="3:7">
      <c r="C4547" s="647"/>
      <c r="D4547" s="647"/>
      <c r="E4547" s="647"/>
      <c r="F4547" s="647"/>
      <c r="G4547" s="647"/>
    </row>
    <row r="4548" spans="3:7">
      <c r="C4548" s="647"/>
      <c r="D4548" s="647"/>
      <c r="E4548" s="647"/>
      <c r="F4548" s="647"/>
      <c r="G4548" s="647"/>
    </row>
    <row r="4549" spans="3:7">
      <c r="C4549" s="647"/>
      <c r="D4549" s="647"/>
      <c r="E4549" s="647"/>
      <c r="F4549" s="647"/>
      <c r="G4549" s="647"/>
    </row>
    <row r="4550" spans="3:7">
      <c r="C4550" s="647"/>
      <c r="D4550" s="647"/>
      <c r="E4550" s="647"/>
      <c r="F4550" s="647"/>
      <c r="G4550" s="647"/>
    </row>
    <row r="4551" spans="3:7">
      <c r="C4551" s="647"/>
      <c r="D4551" s="647"/>
      <c r="E4551" s="647"/>
      <c r="F4551" s="647"/>
      <c r="G4551" s="647"/>
    </row>
    <row r="4552" spans="3:7">
      <c r="C4552" s="647"/>
      <c r="D4552" s="647"/>
      <c r="E4552" s="647"/>
      <c r="F4552" s="647"/>
      <c r="G4552" s="647"/>
    </row>
    <row r="4553" spans="3:7">
      <c r="C4553" s="647"/>
      <c r="D4553" s="647"/>
      <c r="E4553" s="647"/>
      <c r="F4553" s="647"/>
      <c r="G4553" s="647"/>
    </row>
    <row r="4554" spans="3:7">
      <c r="C4554" s="647"/>
      <c r="D4554" s="647"/>
      <c r="E4554" s="647"/>
      <c r="F4554" s="647"/>
      <c r="G4554" s="647"/>
    </row>
    <row r="4555" spans="3:7">
      <c r="C4555" s="647"/>
      <c r="D4555" s="647"/>
      <c r="E4555" s="647"/>
      <c r="F4555" s="647"/>
      <c r="G4555" s="647"/>
    </row>
    <row r="4556" spans="3:7">
      <c r="C4556" s="647"/>
      <c r="D4556" s="647"/>
      <c r="E4556" s="647"/>
      <c r="F4556" s="647"/>
      <c r="G4556" s="647"/>
    </row>
    <row r="4557" spans="3:7">
      <c r="C4557" s="647"/>
      <c r="D4557" s="647"/>
      <c r="E4557" s="647"/>
      <c r="F4557" s="647"/>
      <c r="G4557" s="647"/>
    </row>
    <row r="4558" spans="3:7">
      <c r="C4558" s="647"/>
      <c r="D4558" s="647"/>
      <c r="E4558" s="647"/>
      <c r="F4558" s="647"/>
      <c r="G4558" s="647"/>
    </row>
    <row r="4559" spans="3:7">
      <c r="C4559" s="647"/>
      <c r="D4559" s="647"/>
      <c r="E4559" s="647"/>
      <c r="F4559" s="647"/>
      <c r="G4559" s="647"/>
    </row>
    <row r="4560" spans="3:7">
      <c r="C4560" s="647"/>
      <c r="D4560" s="647"/>
      <c r="E4560" s="647"/>
      <c r="F4560" s="647"/>
      <c r="G4560" s="647"/>
    </row>
    <row r="4561" spans="3:7">
      <c r="C4561" s="647"/>
      <c r="D4561" s="647"/>
      <c r="E4561" s="647"/>
      <c r="F4561" s="647"/>
      <c r="G4561" s="647"/>
    </row>
    <row r="4562" spans="3:7">
      <c r="C4562" s="647"/>
      <c r="D4562" s="647"/>
      <c r="E4562" s="647"/>
      <c r="F4562" s="647"/>
      <c r="G4562" s="647"/>
    </row>
    <row r="4563" spans="3:7">
      <c r="C4563" s="647"/>
      <c r="D4563" s="647"/>
      <c r="E4563" s="647"/>
      <c r="F4563" s="647"/>
      <c r="G4563" s="647"/>
    </row>
    <row r="4564" spans="3:7">
      <c r="C4564" s="647"/>
      <c r="D4564" s="647"/>
      <c r="E4564" s="647"/>
      <c r="F4564" s="647"/>
      <c r="G4564" s="647"/>
    </row>
    <row r="4565" spans="3:7">
      <c r="C4565" s="647"/>
      <c r="D4565" s="647"/>
      <c r="E4565" s="647"/>
      <c r="F4565" s="647"/>
      <c r="G4565" s="647"/>
    </row>
    <row r="4566" spans="3:7">
      <c r="C4566" s="647"/>
      <c r="D4566" s="647"/>
      <c r="E4566" s="647"/>
      <c r="F4566" s="647"/>
      <c r="G4566" s="647"/>
    </row>
    <row r="4567" spans="3:7">
      <c r="C4567" s="647"/>
      <c r="D4567" s="647"/>
      <c r="E4567" s="647"/>
      <c r="F4567" s="647"/>
      <c r="G4567" s="647"/>
    </row>
    <row r="4568" spans="3:7">
      <c r="C4568" s="647"/>
      <c r="D4568" s="647"/>
      <c r="E4568" s="647"/>
      <c r="F4568" s="647"/>
      <c r="G4568" s="647"/>
    </row>
    <row r="4569" spans="3:7">
      <c r="C4569" s="647"/>
      <c r="D4569" s="647"/>
      <c r="E4569" s="647"/>
      <c r="F4569" s="647"/>
      <c r="G4569" s="647"/>
    </row>
    <row r="4570" spans="3:7">
      <c r="C4570" s="647"/>
      <c r="D4570" s="647"/>
      <c r="E4570" s="647"/>
      <c r="F4570" s="647"/>
      <c r="G4570" s="647"/>
    </row>
    <row r="4571" spans="3:7">
      <c r="C4571" s="647"/>
      <c r="D4571" s="647"/>
      <c r="E4571" s="647"/>
      <c r="F4571" s="647"/>
      <c r="G4571" s="647"/>
    </row>
    <row r="4572" spans="3:7">
      <c r="C4572" s="647"/>
      <c r="D4572" s="647"/>
      <c r="E4572" s="647"/>
      <c r="F4572" s="647"/>
      <c r="G4572" s="647"/>
    </row>
    <row r="4573" spans="3:7">
      <c r="C4573" s="647"/>
      <c r="D4573" s="647"/>
      <c r="E4573" s="647"/>
      <c r="F4573" s="647"/>
      <c r="G4573" s="647"/>
    </row>
    <row r="4574" spans="3:7">
      <c r="C4574" s="647"/>
      <c r="D4574" s="647"/>
      <c r="E4574" s="647"/>
      <c r="F4574" s="647"/>
      <c r="G4574" s="647"/>
    </row>
    <row r="4575" spans="3:7">
      <c r="C4575" s="647"/>
      <c r="D4575" s="647"/>
      <c r="E4575" s="647"/>
      <c r="F4575" s="647"/>
      <c r="G4575" s="647"/>
    </row>
    <row r="4576" spans="3:7">
      <c r="C4576" s="647"/>
      <c r="D4576" s="647"/>
      <c r="E4576" s="647"/>
      <c r="F4576" s="647"/>
      <c r="G4576" s="647"/>
    </row>
    <row r="4577" spans="3:7">
      <c r="C4577" s="647"/>
      <c r="D4577" s="647"/>
      <c r="E4577" s="647"/>
      <c r="F4577" s="647"/>
      <c r="G4577" s="647"/>
    </row>
    <row r="4578" spans="3:7">
      <c r="C4578" s="647"/>
      <c r="D4578" s="647"/>
      <c r="E4578" s="647"/>
      <c r="F4578" s="647"/>
      <c r="G4578" s="647"/>
    </row>
    <row r="4579" spans="3:7">
      <c r="C4579" s="647"/>
      <c r="D4579" s="647"/>
      <c r="E4579" s="647"/>
      <c r="F4579" s="647"/>
      <c r="G4579" s="647"/>
    </row>
    <row r="4580" spans="3:7">
      <c r="C4580" s="647"/>
      <c r="D4580" s="647"/>
      <c r="E4580" s="647"/>
      <c r="F4580" s="647"/>
      <c r="G4580" s="647"/>
    </row>
    <row r="4581" spans="3:7">
      <c r="C4581" s="647"/>
      <c r="D4581" s="647"/>
      <c r="E4581" s="647"/>
      <c r="F4581" s="647"/>
      <c r="G4581" s="647"/>
    </row>
    <row r="4582" spans="3:7">
      <c r="C4582" s="647"/>
      <c r="D4582" s="647"/>
      <c r="E4582" s="647"/>
      <c r="F4582" s="647"/>
      <c r="G4582" s="647"/>
    </row>
    <row r="4583" spans="3:7">
      <c r="C4583" s="647"/>
      <c r="D4583" s="647"/>
      <c r="E4583" s="647"/>
      <c r="F4583" s="647"/>
      <c r="G4583" s="647"/>
    </row>
    <row r="4584" spans="3:7">
      <c r="C4584" s="647"/>
      <c r="D4584" s="647"/>
      <c r="E4584" s="647"/>
      <c r="F4584" s="647"/>
      <c r="G4584" s="647"/>
    </row>
    <row r="4585" spans="3:7">
      <c r="C4585" s="647"/>
      <c r="D4585" s="647"/>
      <c r="E4585" s="647"/>
      <c r="F4585" s="647"/>
      <c r="G4585" s="647"/>
    </row>
    <row r="4586" spans="3:7">
      <c r="C4586" s="647"/>
      <c r="D4586" s="647"/>
      <c r="E4586" s="647"/>
      <c r="F4586" s="647"/>
      <c r="G4586" s="647"/>
    </row>
    <row r="4587" spans="3:7">
      <c r="C4587" s="647"/>
      <c r="D4587" s="647"/>
      <c r="E4587" s="647"/>
      <c r="F4587" s="647"/>
      <c r="G4587" s="647"/>
    </row>
    <row r="4588" spans="3:7">
      <c r="C4588" s="647"/>
      <c r="D4588" s="647"/>
      <c r="E4588" s="647"/>
      <c r="F4588" s="647"/>
      <c r="G4588" s="647"/>
    </row>
    <row r="4589" spans="3:7">
      <c r="C4589" s="647"/>
      <c r="D4589" s="647"/>
      <c r="E4589" s="647"/>
      <c r="F4589" s="647"/>
      <c r="G4589" s="647"/>
    </row>
    <row r="4590" spans="3:7">
      <c r="C4590" s="647"/>
      <c r="D4590" s="647"/>
      <c r="E4590" s="647"/>
      <c r="F4590" s="647"/>
      <c r="G4590" s="647"/>
    </row>
    <row r="4591" spans="3:7">
      <c r="C4591" s="647"/>
      <c r="D4591" s="647"/>
      <c r="E4591" s="647"/>
      <c r="F4591" s="647"/>
      <c r="G4591" s="647"/>
    </row>
    <row r="4592" spans="3:7">
      <c r="C4592" s="647"/>
      <c r="D4592" s="647"/>
      <c r="E4592" s="647"/>
      <c r="F4592" s="647"/>
      <c r="G4592" s="647"/>
    </row>
    <row r="4593" spans="3:7">
      <c r="C4593" s="647"/>
      <c r="D4593" s="647"/>
      <c r="E4593" s="647"/>
      <c r="F4593" s="647"/>
      <c r="G4593" s="647"/>
    </row>
    <row r="4594" spans="3:7">
      <c r="C4594" s="647"/>
      <c r="D4594" s="647"/>
      <c r="E4594" s="647"/>
      <c r="F4594" s="647"/>
      <c r="G4594" s="647"/>
    </row>
    <row r="4595" spans="3:7">
      <c r="C4595" s="647"/>
      <c r="D4595" s="647"/>
      <c r="E4595" s="647"/>
      <c r="F4595" s="647"/>
      <c r="G4595" s="647"/>
    </row>
    <row r="4596" spans="3:7">
      <c r="C4596" s="647"/>
      <c r="D4596" s="647"/>
      <c r="E4596" s="647"/>
      <c r="F4596" s="647"/>
      <c r="G4596" s="647"/>
    </row>
    <row r="4597" spans="3:7">
      <c r="C4597" s="647"/>
      <c r="D4597" s="647"/>
      <c r="E4597" s="647"/>
      <c r="F4597" s="647"/>
      <c r="G4597" s="647"/>
    </row>
    <row r="4598" spans="3:7">
      <c r="C4598" s="647"/>
      <c r="D4598" s="647"/>
      <c r="E4598" s="647"/>
      <c r="F4598" s="647"/>
      <c r="G4598" s="647"/>
    </row>
    <row r="4599" spans="3:7">
      <c r="C4599" s="647"/>
      <c r="D4599" s="647"/>
      <c r="E4599" s="647"/>
      <c r="F4599" s="647"/>
      <c r="G4599" s="647"/>
    </row>
    <row r="4600" spans="3:7">
      <c r="C4600" s="647"/>
      <c r="D4600" s="647"/>
      <c r="E4600" s="647"/>
      <c r="F4600" s="647"/>
      <c r="G4600" s="647"/>
    </row>
    <row r="4601" spans="3:7">
      <c r="C4601" s="647"/>
      <c r="D4601" s="647"/>
      <c r="E4601" s="647"/>
      <c r="F4601" s="647"/>
      <c r="G4601" s="647"/>
    </row>
    <row r="4602" spans="3:7">
      <c r="C4602" s="647"/>
      <c r="D4602" s="647"/>
      <c r="E4602" s="647"/>
      <c r="F4602" s="647"/>
      <c r="G4602" s="647"/>
    </row>
    <row r="4603" spans="3:7">
      <c r="C4603" s="647"/>
      <c r="D4603" s="647"/>
      <c r="E4603" s="647"/>
      <c r="F4603" s="647"/>
      <c r="G4603" s="647"/>
    </row>
    <row r="4604" spans="3:7">
      <c r="C4604" s="647"/>
      <c r="D4604" s="647"/>
      <c r="E4604" s="647"/>
      <c r="F4604" s="647"/>
      <c r="G4604" s="647"/>
    </row>
    <row r="4605" spans="3:7">
      <c r="C4605" s="647"/>
      <c r="D4605" s="647"/>
      <c r="E4605" s="647"/>
      <c r="F4605" s="647"/>
      <c r="G4605" s="647"/>
    </row>
    <row r="4606" spans="3:7">
      <c r="C4606" s="647"/>
      <c r="D4606" s="647"/>
      <c r="E4606" s="647"/>
      <c r="F4606" s="647"/>
      <c r="G4606" s="647"/>
    </row>
    <row r="4607" spans="3:7">
      <c r="C4607" s="647"/>
      <c r="D4607" s="647"/>
      <c r="E4607" s="647"/>
      <c r="F4607" s="647"/>
      <c r="G4607" s="647"/>
    </row>
    <row r="4608" spans="3:7">
      <c r="C4608" s="647"/>
      <c r="D4608" s="647"/>
      <c r="E4608" s="647"/>
      <c r="F4608" s="647"/>
      <c r="G4608" s="647"/>
    </row>
    <row r="4609" spans="3:7">
      <c r="C4609" s="647"/>
      <c r="D4609" s="647"/>
      <c r="E4609" s="647"/>
      <c r="F4609" s="647"/>
      <c r="G4609" s="647"/>
    </row>
    <row r="4610" spans="3:7">
      <c r="C4610" s="647"/>
      <c r="D4610" s="647"/>
      <c r="E4610" s="647"/>
      <c r="F4610" s="647"/>
      <c r="G4610" s="647"/>
    </row>
    <row r="4611" spans="3:7">
      <c r="C4611" s="647"/>
      <c r="D4611" s="647"/>
      <c r="E4611" s="647"/>
      <c r="F4611" s="647"/>
      <c r="G4611" s="647"/>
    </row>
    <row r="4612" spans="3:7">
      <c r="C4612" s="647"/>
      <c r="D4612" s="647"/>
      <c r="E4612" s="647"/>
      <c r="F4612" s="647"/>
      <c r="G4612" s="647"/>
    </row>
    <row r="4613" spans="3:7">
      <c r="C4613" s="647"/>
      <c r="D4613" s="647"/>
      <c r="E4613" s="647"/>
      <c r="F4613" s="647"/>
      <c r="G4613" s="647"/>
    </row>
    <row r="4614" spans="3:7">
      <c r="C4614" s="647"/>
      <c r="D4614" s="647"/>
      <c r="E4614" s="647"/>
      <c r="F4614" s="647"/>
      <c r="G4614" s="647"/>
    </row>
    <row r="4615" spans="3:7">
      <c r="C4615" s="647"/>
      <c r="D4615" s="647"/>
      <c r="E4615" s="647"/>
      <c r="F4615" s="647"/>
      <c r="G4615" s="647"/>
    </row>
    <row r="4616" spans="3:7">
      <c r="C4616" s="647"/>
      <c r="D4616" s="647"/>
      <c r="E4616" s="647"/>
      <c r="F4616" s="647"/>
      <c r="G4616" s="647"/>
    </row>
    <row r="4617" spans="3:7">
      <c r="C4617" s="647"/>
      <c r="D4617" s="647"/>
      <c r="E4617" s="647"/>
      <c r="F4617" s="647"/>
      <c r="G4617" s="647"/>
    </row>
    <row r="4618" spans="3:7">
      <c r="C4618" s="647"/>
      <c r="D4618" s="647"/>
      <c r="E4618" s="647"/>
      <c r="F4618" s="647"/>
      <c r="G4618" s="647"/>
    </row>
    <row r="4619" spans="3:7">
      <c r="C4619" s="647"/>
      <c r="D4619" s="647"/>
      <c r="E4619" s="647"/>
      <c r="F4619" s="647"/>
      <c r="G4619" s="647"/>
    </row>
    <row r="4620" spans="3:7">
      <c r="C4620" s="647"/>
      <c r="D4620" s="647"/>
      <c r="E4620" s="647"/>
      <c r="F4620" s="647"/>
      <c r="G4620" s="647"/>
    </row>
    <row r="4621" spans="3:7">
      <c r="C4621" s="647"/>
      <c r="D4621" s="647"/>
      <c r="E4621" s="647"/>
      <c r="F4621" s="647"/>
      <c r="G4621" s="647"/>
    </row>
    <row r="4622" spans="3:7">
      <c r="C4622" s="647"/>
      <c r="D4622" s="647"/>
      <c r="E4622" s="647"/>
      <c r="F4622" s="647"/>
      <c r="G4622" s="647"/>
    </row>
    <row r="4623" spans="3:7">
      <c r="C4623" s="647"/>
      <c r="D4623" s="647"/>
      <c r="E4623" s="647"/>
      <c r="F4623" s="647"/>
      <c r="G4623" s="647"/>
    </row>
    <row r="4624" spans="3:7">
      <c r="C4624" s="647"/>
      <c r="D4624" s="647"/>
      <c r="E4624" s="647"/>
      <c r="F4624" s="647"/>
      <c r="G4624" s="647"/>
    </row>
    <row r="4625" spans="3:7">
      <c r="C4625" s="647"/>
      <c r="D4625" s="647"/>
      <c r="E4625" s="647"/>
      <c r="F4625" s="647"/>
      <c r="G4625" s="647"/>
    </row>
    <row r="4626" spans="3:7">
      <c r="C4626" s="647"/>
      <c r="D4626" s="647"/>
      <c r="E4626" s="647"/>
      <c r="F4626" s="647"/>
      <c r="G4626" s="647"/>
    </row>
    <row r="4627" spans="3:7">
      <c r="C4627" s="647"/>
      <c r="D4627" s="647"/>
      <c r="E4627" s="647"/>
      <c r="F4627" s="647"/>
      <c r="G4627" s="647"/>
    </row>
    <row r="4628" spans="3:7">
      <c r="C4628" s="647"/>
      <c r="D4628" s="647"/>
      <c r="E4628" s="647"/>
      <c r="F4628" s="647"/>
      <c r="G4628" s="647"/>
    </row>
    <row r="4629" spans="3:7">
      <c r="C4629" s="647"/>
      <c r="D4629" s="647"/>
      <c r="E4629" s="647"/>
      <c r="F4629" s="647"/>
      <c r="G4629" s="647"/>
    </row>
    <row r="4630" spans="3:7">
      <c r="C4630" s="647"/>
      <c r="D4630" s="647"/>
      <c r="E4630" s="647"/>
      <c r="F4630" s="647"/>
      <c r="G4630" s="647"/>
    </row>
    <row r="4631" spans="3:7">
      <c r="C4631" s="647"/>
      <c r="D4631" s="647"/>
      <c r="E4631" s="647"/>
      <c r="F4631" s="647"/>
      <c r="G4631" s="647"/>
    </row>
    <row r="4632" spans="3:7">
      <c r="C4632" s="647"/>
      <c r="D4632" s="647"/>
      <c r="E4632" s="647"/>
      <c r="F4632" s="647"/>
      <c r="G4632" s="647"/>
    </row>
    <row r="4633" spans="3:7">
      <c r="C4633" s="647"/>
      <c r="D4633" s="647"/>
      <c r="E4633" s="647"/>
      <c r="F4633" s="647"/>
      <c r="G4633" s="647"/>
    </row>
    <row r="4634" spans="3:7">
      <c r="C4634" s="647"/>
      <c r="D4634" s="647"/>
      <c r="E4634" s="647"/>
      <c r="F4634" s="647"/>
      <c r="G4634" s="647"/>
    </row>
    <row r="4635" spans="3:7">
      <c r="C4635" s="647"/>
      <c r="D4635" s="647"/>
      <c r="E4635" s="647"/>
      <c r="F4635" s="647"/>
      <c r="G4635" s="647"/>
    </row>
    <row r="4636" spans="3:7">
      <c r="C4636" s="647"/>
      <c r="D4636" s="647"/>
      <c r="E4636" s="647"/>
      <c r="F4636" s="647"/>
      <c r="G4636" s="647"/>
    </row>
    <row r="4637" spans="3:7">
      <c r="C4637" s="647"/>
      <c r="D4637" s="647"/>
      <c r="E4637" s="647"/>
      <c r="F4637" s="647"/>
      <c r="G4637" s="647"/>
    </row>
    <row r="4638" spans="3:7">
      <c r="C4638" s="647"/>
      <c r="D4638" s="647"/>
      <c r="E4638" s="647"/>
      <c r="F4638" s="647"/>
      <c r="G4638" s="647"/>
    </row>
    <row r="4639" spans="3:7">
      <c r="C4639" s="647"/>
      <c r="D4639" s="647"/>
      <c r="E4639" s="647"/>
      <c r="F4639" s="647"/>
      <c r="G4639" s="647"/>
    </row>
    <row r="4640" spans="3:7">
      <c r="C4640" s="647"/>
      <c r="D4640" s="647"/>
      <c r="E4640" s="647"/>
      <c r="F4640" s="647"/>
      <c r="G4640" s="647"/>
    </row>
    <row r="4641" spans="3:7">
      <c r="C4641" s="647"/>
      <c r="D4641" s="647"/>
      <c r="E4641" s="647"/>
      <c r="F4641" s="647"/>
      <c r="G4641" s="647"/>
    </row>
    <row r="4642" spans="3:7">
      <c r="C4642" s="647"/>
      <c r="D4642" s="647"/>
      <c r="E4642" s="647"/>
      <c r="F4642" s="647"/>
      <c r="G4642" s="647"/>
    </row>
    <row r="4643" spans="3:7">
      <c r="C4643" s="647"/>
      <c r="D4643" s="647"/>
      <c r="E4643" s="647"/>
      <c r="F4643" s="647"/>
      <c r="G4643" s="647"/>
    </row>
    <row r="4644" spans="3:7">
      <c r="C4644" s="647"/>
      <c r="D4644" s="647"/>
      <c r="E4644" s="647"/>
      <c r="F4644" s="647"/>
      <c r="G4644" s="647"/>
    </row>
    <row r="4645" spans="3:7">
      <c r="C4645" s="647"/>
      <c r="D4645" s="647"/>
      <c r="E4645" s="647"/>
      <c r="F4645" s="647"/>
      <c r="G4645" s="647"/>
    </row>
    <row r="4646" spans="3:7">
      <c r="C4646" s="647"/>
      <c r="D4646" s="647"/>
      <c r="E4646" s="647"/>
      <c r="F4646" s="647"/>
      <c r="G4646" s="647"/>
    </row>
    <row r="4647" spans="3:7">
      <c r="C4647" s="647"/>
      <c r="D4647" s="647"/>
      <c r="E4647" s="647"/>
      <c r="F4647" s="647"/>
      <c r="G4647" s="647"/>
    </row>
    <row r="4648" spans="3:7">
      <c r="C4648" s="647"/>
      <c r="D4648" s="647"/>
      <c r="E4648" s="647"/>
      <c r="F4648" s="647"/>
      <c r="G4648" s="647"/>
    </row>
    <row r="4649" spans="3:7">
      <c r="C4649" s="647"/>
      <c r="D4649" s="647"/>
      <c r="E4649" s="647"/>
      <c r="F4649" s="647"/>
      <c r="G4649" s="647"/>
    </row>
    <row r="4650" spans="3:7">
      <c r="C4650" s="647"/>
      <c r="D4650" s="647"/>
      <c r="E4650" s="647"/>
      <c r="F4650" s="647"/>
      <c r="G4650" s="647"/>
    </row>
    <row r="4651" spans="3:7">
      <c r="C4651" s="647"/>
      <c r="D4651" s="647"/>
      <c r="E4651" s="647"/>
      <c r="F4651" s="647"/>
      <c r="G4651" s="647"/>
    </row>
    <row r="4652" spans="3:7">
      <c r="C4652" s="647"/>
      <c r="D4652" s="647"/>
      <c r="E4652" s="647"/>
      <c r="F4652" s="647"/>
      <c r="G4652" s="647"/>
    </row>
    <row r="4653" spans="3:7">
      <c r="C4653" s="647"/>
      <c r="D4653" s="647"/>
      <c r="E4653" s="647"/>
      <c r="F4653" s="647"/>
      <c r="G4653" s="647"/>
    </row>
    <row r="4654" spans="3:7">
      <c r="C4654" s="647"/>
      <c r="D4654" s="647"/>
      <c r="E4654" s="647"/>
      <c r="F4654" s="647"/>
      <c r="G4654" s="647"/>
    </row>
    <row r="4655" spans="3:7">
      <c r="C4655" s="647"/>
      <c r="D4655" s="647"/>
      <c r="E4655" s="647"/>
      <c r="F4655" s="647"/>
      <c r="G4655" s="647"/>
    </row>
    <row r="4656" spans="3:7">
      <c r="C4656" s="647"/>
      <c r="D4656" s="647"/>
      <c r="E4656" s="647"/>
      <c r="F4656" s="647"/>
      <c r="G4656" s="647"/>
    </row>
    <row r="4657" spans="3:7">
      <c r="C4657" s="647"/>
      <c r="D4657" s="647"/>
      <c r="E4657" s="647"/>
      <c r="F4657" s="647"/>
      <c r="G4657" s="647"/>
    </row>
    <row r="4658" spans="3:7">
      <c r="C4658" s="647"/>
      <c r="D4658" s="647"/>
      <c r="E4658" s="647"/>
      <c r="F4658" s="647"/>
      <c r="G4658" s="647"/>
    </row>
    <row r="4659" spans="3:7">
      <c r="C4659" s="647"/>
      <c r="D4659" s="647"/>
      <c r="E4659" s="647"/>
      <c r="F4659" s="647"/>
      <c r="G4659" s="647"/>
    </row>
    <row r="4660" spans="3:7">
      <c r="C4660" s="647"/>
      <c r="D4660" s="647"/>
      <c r="E4660" s="647"/>
      <c r="F4660" s="647"/>
      <c r="G4660" s="647"/>
    </row>
    <row r="4661" spans="3:7">
      <c r="C4661" s="647"/>
      <c r="D4661" s="647"/>
      <c r="E4661" s="647"/>
      <c r="F4661" s="647"/>
      <c r="G4661" s="647"/>
    </row>
    <row r="4662" spans="3:7">
      <c r="C4662" s="647"/>
      <c r="D4662" s="647"/>
      <c r="E4662" s="647"/>
      <c r="F4662" s="647"/>
      <c r="G4662" s="647"/>
    </row>
    <row r="4663" spans="3:7">
      <c r="C4663" s="647"/>
      <c r="D4663" s="647"/>
      <c r="E4663" s="647"/>
      <c r="F4663" s="647"/>
      <c r="G4663" s="647"/>
    </row>
    <row r="4664" spans="3:7">
      <c r="C4664" s="647"/>
      <c r="D4664" s="647"/>
      <c r="E4664" s="647"/>
      <c r="F4664" s="647"/>
      <c r="G4664" s="647"/>
    </row>
    <row r="4665" spans="3:7">
      <c r="C4665" s="647"/>
      <c r="D4665" s="647"/>
      <c r="E4665" s="647"/>
      <c r="F4665" s="647"/>
      <c r="G4665" s="647"/>
    </row>
    <row r="4666" spans="3:7">
      <c r="C4666" s="647"/>
      <c r="D4666" s="647"/>
      <c r="E4666" s="647"/>
      <c r="F4666" s="647"/>
      <c r="G4666" s="647"/>
    </row>
    <row r="4667" spans="3:7">
      <c r="C4667" s="647"/>
      <c r="D4667" s="647"/>
      <c r="E4667" s="647"/>
      <c r="F4667" s="647"/>
      <c r="G4667" s="647"/>
    </row>
    <row r="4668" spans="3:7">
      <c r="C4668" s="647"/>
      <c r="D4668" s="647"/>
      <c r="E4668" s="647"/>
      <c r="F4668" s="647"/>
      <c r="G4668" s="647"/>
    </row>
    <row r="4669" spans="3:7">
      <c r="C4669" s="647"/>
      <c r="D4669" s="647"/>
      <c r="E4669" s="647"/>
      <c r="F4669" s="647"/>
      <c r="G4669" s="647"/>
    </row>
    <row r="4670" spans="3:7">
      <c r="C4670" s="647"/>
      <c r="D4670" s="647"/>
      <c r="E4670" s="647"/>
      <c r="F4670" s="647"/>
      <c r="G4670" s="647"/>
    </row>
    <row r="4671" spans="3:7">
      <c r="C4671" s="647"/>
      <c r="D4671" s="647"/>
      <c r="E4671" s="647"/>
      <c r="F4671" s="647"/>
      <c r="G4671" s="647"/>
    </row>
    <row r="4672" spans="3:7">
      <c r="C4672" s="647"/>
      <c r="D4672" s="647"/>
      <c r="E4672" s="647"/>
      <c r="F4672" s="647"/>
      <c r="G4672" s="647"/>
    </row>
    <row r="4673" spans="3:7">
      <c r="C4673" s="647"/>
      <c r="D4673" s="647"/>
      <c r="E4673" s="647"/>
      <c r="F4673" s="647"/>
      <c r="G4673" s="647"/>
    </row>
    <row r="4674" spans="3:7">
      <c r="C4674" s="647"/>
      <c r="D4674" s="647"/>
      <c r="E4674" s="647"/>
      <c r="F4674" s="647"/>
      <c r="G4674" s="647"/>
    </row>
    <row r="4675" spans="3:7">
      <c r="C4675" s="647"/>
      <c r="D4675" s="647"/>
      <c r="E4675" s="647"/>
      <c r="F4675" s="647"/>
      <c r="G4675" s="647"/>
    </row>
    <row r="4676" spans="3:7">
      <c r="C4676" s="647"/>
      <c r="D4676" s="647"/>
      <c r="E4676" s="647"/>
      <c r="F4676" s="647"/>
      <c r="G4676" s="647"/>
    </row>
    <row r="4677" spans="3:7">
      <c r="C4677" s="647"/>
      <c r="D4677" s="647"/>
      <c r="E4677" s="647"/>
      <c r="F4677" s="647"/>
      <c r="G4677" s="647"/>
    </row>
    <row r="4678" spans="3:7">
      <c r="C4678" s="647"/>
      <c r="D4678" s="647"/>
      <c r="E4678" s="647"/>
      <c r="F4678" s="647"/>
      <c r="G4678" s="647"/>
    </row>
    <row r="4679" spans="3:7">
      <c r="C4679" s="647"/>
      <c r="D4679" s="647"/>
      <c r="E4679" s="647"/>
      <c r="F4679" s="647"/>
      <c r="G4679" s="647"/>
    </row>
    <row r="4680" spans="3:7">
      <c r="C4680" s="647"/>
      <c r="D4680" s="647"/>
      <c r="E4680" s="647"/>
      <c r="F4680" s="647"/>
      <c r="G4680" s="647"/>
    </row>
    <row r="4681" spans="3:7">
      <c r="C4681" s="647"/>
      <c r="D4681" s="647"/>
      <c r="E4681" s="647"/>
      <c r="F4681" s="647"/>
      <c r="G4681" s="647"/>
    </row>
    <row r="4682" spans="3:7">
      <c r="C4682" s="647"/>
      <c r="D4682" s="647"/>
      <c r="E4682" s="647"/>
      <c r="F4682" s="647"/>
      <c r="G4682" s="647"/>
    </row>
    <row r="4683" spans="3:7">
      <c r="C4683" s="647"/>
      <c r="D4683" s="647"/>
      <c r="E4683" s="647"/>
      <c r="F4683" s="647"/>
      <c r="G4683" s="647"/>
    </row>
    <row r="4684" spans="3:7">
      <c r="C4684" s="647"/>
      <c r="D4684" s="647"/>
      <c r="E4684" s="647"/>
      <c r="F4684" s="647"/>
      <c r="G4684" s="647"/>
    </row>
    <row r="4685" spans="3:7">
      <c r="C4685" s="647"/>
      <c r="D4685" s="647"/>
      <c r="E4685" s="647"/>
      <c r="F4685" s="647"/>
      <c r="G4685" s="647"/>
    </row>
    <row r="4686" spans="3:7">
      <c r="C4686" s="647"/>
      <c r="D4686" s="647"/>
      <c r="E4686" s="647"/>
      <c r="F4686" s="647"/>
      <c r="G4686" s="647"/>
    </row>
    <row r="4687" spans="3:7">
      <c r="C4687" s="647"/>
      <c r="D4687" s="647"/>
      <c r="E4687" s="647"/>
      <c r="F4687" s="647"/>
      <c r="G4687" s="647"/>
    </row>
    <row r="4688" spans="3:7">
      <c r="C4688" s="647"/>
      <c r="D4688" s="647"/>
      <c r="E4688" s="647"/>
      <c r="F4688" s="647"/>
      <c r="G4688" s="647"/>
    </row>
    <row r="4689" spans="3:7">
      <c r="C4689" s="647"/>
      <c r="D4689" s="647"/>
      <c r="E4689" s="647"/>
      <c r="F4689" s="647"/>
      <c r="G4689" s="647"/>
    </row>
    <row r="4690" spans="3:7">
      <c r="C4690" s="647"/>
      <c r="D4690" s="647"/>
      <c r="E4690" s="647"/>
      <c r="F4690" s="647"/>
      <c r="G4690" s="647"/>
    </row>
    <row r="4691" spans="3:7">
      <c r="C4691" s="647"/>
      <c r="D4691" s="647"/>
      <c r="E4691" s="647"/>
      <c r="F4691" s="647"/>
      <c r="G4691" s="647"/>
    </row>
    <row r="4692" spans="3:7">
      <c r="C4692" s="647"/>
      <c r="D4692" s="647"/>
      <c r="E4692" s="647"/>
      <c r="F4692" s="647"/>
      <c r="G4692" s="647"/>
    </row>
    <row r="4693" spans="3:7">
      <c r="C4693" s="647"/>
      <c r="D4693" s="647"/>
      <c r="E4693" s="647"/>
      <c r="F4693" s="647"/>
      <c r="G4693" s="647"/>
    </row>
    <row r="4694" spans="3:7">
      <c r="C4694" s="647"/>
      <c r="D4694" s="647"/>
      <c r="E4694" s="647"/>
      <c r="F4694" s="647"/>
      <c r="G4694" s="647"/>
    </row>
    <row r="4695" spans="3:7">
      <c r="C4695" s="647"/>
      <c r="D4695" s="647"/>
      <c r="E4695" s="647"/>
      <c r="F4695" s="647"/>
      <c r="G4695" s="647"/>
    </row>
    <row r="4696" spans="3:7">
      <c r="C4696" s="647"/>
      <c r="D4696" s="647"/>
      <c r="E4696" s="647"/>
      <c r="F4696" s="647"/>
      <c r="G4696" s="647"/>
    </row>
    <row r="4697" spans="3:7">
      <c r="C4697" s="647"/>
      <c r="D4697" s="647"/>
      <c r="E4697" s="647"/>
      <c r="F4697" s="647"/>
      <c r="G4697" s="647"/>
    </row>
    <row r="4698" spans="3:7">
      <c r="C4698" s="647"/>
      <c r="D4698" s="647"/>
      <c r="E4698" s="647"/>
      <c r="F4698" s="647"/>
      <c r="G4698" s="647"/>
    </row>
    <row r="4699" spans="3:7">
      <c r="C4699" s="647"/>
      <c r="D4699" s="647"/>
      <c r="E4699" s="647"/>
      <c r="F4699" s="647"/>
      <c r="G4699" s="647"/>
    </row>
    <row r="4700" spans="3:7">
      <c r="C4700" s="647"/>
      <c r="D4700" s="647"/>
      <c r="E4700" s="647"/>
      <c r="F4700" s="647"/>
      <c r="G4700" s="647"/>
    </row>
    <row r="4701" spans="3:7">
      <c r="C4701" s="647"/>
      <c r="D4701" s="647"/>
      <c r="E4701" s="647"/>
      <c r="F4701" s="647"/>
      <c r="G4701" s="647"/>
    </row>
    <row r="4702" spans="3:7">
      <c r="C4702" s="647"/>
      <c r="D4702" s="647"/>
      <c r="E4702" s="647"/>
      <c r="F4702" s="647"/>
      <c r="G4702" s="647"/>
    </row>
    <row r="4703" spans="3:7">
      <c r="C4703" s="647"/>
      <c r="D4703" s="647"/>
      <c r="E4703" s="647"/>
      <c r="F4703" s="647"/>
      <c r="G4703" s="647"/>
    </row>
    <row r="4704" spans="3:7">
      <c r="C4704" s="647"/>
      <c r="D4704" s="647"/>
      <c r="E4704" s="647"/>
      <c r="F4704" s="647"/>
      <c r="G4704" s="647"/>
    </row>
    <row r="4705" spans="3:7">
      <c r="C4705" s="647"/>
      <c r="D4705" s="647"/>
      <c r="E4705" s="647"/>
      <c r="F4705" s="647"/>
      <c r="G4705" s="647"/>
    </row>
    <row r="4706" spans="3:7">
      <c r="C4706" s="647"/>
      <c r="D4706" s="647"/>
      <c r="E4706" s="647"/>
      <c r="F4706" s="647"/>
      <c r="G4706" s="647"/>
    </row>
    <row r="4707" spans="3:7">
      <c r="C4707" s="647"/>
      <c r="D4707" s="647"/>
      <c r="E4707" s="647"/>
      <c r="F4707" s="647"/>
      <c r="G4707" s="647"/>
    </row>
    <row r="4708" spans="3:7">
      <c r="C4708" s="647"/>
      <c r="D4708" s="647"/>
      <c r="E4708" s="647"/>
      <c r="F4708" s="647"/>
      <c r="G4708" s="647"/>
    </row>
    <row r="4709" spans="3:7">
      <c r="C4709" s="647"/>
      <c r="D4709" s="647"/>
      <c r="E4709" s="647"/>
      <c r="F4709" s="647"/>
      <c r="G4709" s="647"/>
    </row>
    <row r="4710" spans="3:7">
      <c r="C4710" s="647"/>
      <c r="D4710" s="647"/>
      <c r="E4710" s="647"/>
      <c r="F4710" s="647"/>
      <c r="G4710" s="647"/>
    </row>
    <row r="4711" spans="3:7">
      <c r="C4711" s="647"/>
      <c r="D4711" s="647"/>
      <c r="E4711" s="647"/>
      <c r="F4711" s="647"/>
      <c r="G4711" s="647"/>
    </row>
    <row r="4712" spans="3:7">
      <c r="C4712" s="647"/>
      <c r="D4712" s="647"/>
      <c r="E4712" s="647"/>
      <c r="F4712" s="647"/>
      <c r="G4712" s="647"/>
    </row>
    <row r="4713" spans="3:7">
      <c r="C4713" s="647"/>
      <c r="D4713" s="647"/>
      <c r="E4713" s="647"/>
      <c r="F4713" s="647"/>
      <c r="G4713" s="647"/>
    </row>
    <row r="4714" spans="3:7">
      <c r="C4714" s="647"/>
      <c r="D4714" s="647"/>
      <c r="E4714" s="647"/>
      <c r="F4714" s="647"/>
      <c r="G4714" s="647"/>
    </row>
    <row r="4715" spans="3:7">
      <c r="C4715" s="647"/>
      <c r="D4715" s="647"/>
      <c r="E4715" s="647"/>
      <c r="F4715" s="647"/>
      <c r="G4715" s="647"/>
    </row>
    <row r="4716" spans="3:7">
      <c r="C4716" s="647"/>
      <c r="D4716" s="647"/>
      <c r="E4716" s="647"/>
      <c r="F4716" s="647"/>
      <c r="G4716" s="647"/>
    </row>
    <row r="4717" spans="3:7">
      <c r="C4717" s="647"/>
      <c r="D4717" s="647"/>
      <c r="E4717" s="647"/>
      <c r="F4717" s="647"/>
      <c r="G4717" s="647"/>
    </row>
    <row r="4718" spans="3:7">
      <c r="C4718" s="647"/>
      <c r="D4718" s="647"/>
      <c r="E4718" s="647"/>
      <c r="F4718" s="647"/>
      <c r="G4718" s="647"/>
    </row>
    <row r="4719" spans="3:7">
      <c r="C4719" s="647"/>
      <c r="D4719" s="647"/>
      <c r="E4719" s="647"/>
      <c r="F4719" s="647"/>
      <c r="G4719" s="647"/>
    </row>
    <row r="4720" spans="3:7">
      <c r="C4720" s="647"/>
      <c r="D4720" s="647"/>
      <c r="E4720" s="647"/>
      <c r="F4720" s="647"/>
      <c r="G4720" s="647"/>
    </row>
    <row r="4721" spans="3:7">
      <c r="C4721" s="647"/>
      <c r="D4721" s="647"/>
      <c r="E4721" s="647"/>
      <c r="F4721" s="647"/>
      <c r="G4721" s="647"/>
    </row>
    <row r="4722" spans="3:7">
      <c r="C4722" s="647"/>
      <c r="D4722" s="647"/>
      <c r="E4722" s="647"/>
      <c r="F4722" s="647"/>
      <c r="G4722" s="647"/>
    </row>
    <row r="4723" spans="3:7">
      <c r="C4723" s="647"/>
      <c r="D4723" s="647"/>
      <c r="E4723" s="647"/>
      <c r="F4723" s="647"/>
      <c r="G4723" s="647"/>
    </row>
    <row r="4724" spans="3:7">
      <c r="C4724" s="647"/>
      <c r="D4724" s="647"/>
      <c r="E4724" s="647"/>
      <c r="F4724" s="647"/>
      <c r="G4724" s="647"/>
    </row>
    <row r="4725" spans="3:7">
      <c r="C4725" s="647"/>
      <c r="D4725" s="647"/>
      <c r="E4725" s="647"/>
      <c r="F4725" s="647"/>
      <c r="G4725" s="647"/>
    </row>
    <row r="4726" spans="3:7">
      <c r="C4726" s="647"/>
      <c r="D4726" s="647"/>
      <c r="E4726" s="647"/>
      <c r="F4726" s="647"/>
      <c r="G4726" s="647"/>
    </row>
    <row r="4727" spans="3:7">
      <c r="C4727" s="647"/>
      <c r="D4727" s="647"/>
      <c r="E4727" s="647"/>
      <c r="F4727" s="647"/>
      <c r="G4727" s="647"/>
    </row>
    <row r="4728" spans="3:7">
      <c r="C4728" s="647"/>
      <c r="D4728" s="647"/>
      <c r="E4728" s="647"/>
      <c r="F4728" s="647"/>
      <c r="G4728" s="647"/>
    </row>
    <row r="4729" spans="3:7">
      <c r="C4729" s="647"/>
      <c r="D4729" s="647"/>
      <c r="E4729" s="647"/>
      <c r="F4729" s="647"/>
      <c r="G4729" s="647"/>
    </row>
    <row r="4730" spans="3:7">
      <c r="C4730" s="647"/>
      <c r="D4730" s="647"/>
      <c r="E4730" s="647"/>
      <c r="F4730" s="647"/>
      <c r="G4730" s="647"/>
    </row>
    <row r="4731" spans="3:7">
      <c r="C4731" s="647"/>
      <c r="D4731" s="647"/>
      <c r="E4731" s="647"/>
      <c r="F4731" s="647"/>
      <c r="G4731" s="647"/>
    </row>
    <row r="4732" spans="3:7">
      <c r="C4732" s="647"/>
      <c r="D4732" s="647"/>
      <c r="E4732" s="647"/>
      <c r="F4732" s="647"/>
      <c r="G4732" s="647"/>
    </row>
    <row r="4733" spans="3:7">
      <c r="C4733" s="647"/>
      <c r="D4733" s="647"/>
      <c r="E4733" s="647"/>
      <c r="F4733" s="647"/>
      <c r="G4733" s="647"/>
    </row>
    <row r="4734" spans="3:7">
      <c r="C4734" s="647"/>
      <c r="D4734" s="647"/>
      <c r="E4734" s="647"/>
      <c r="F4734" s="647"/>
      <c r="G4734" s="647"/>
    </row>
    <row r="4735" spans="3:7">
      <c r="C4735" s="647"/>
      <c r="D4735" s="647"/>
      <c r="E4735" s="647"/>
      <c r="F4735" s="647"/>
      <c r="G4735" s="647"/>
    </row>
    <row r="4736" spans="3:7">
      <c r="C4736" s="647"/>
      <c r="D4736" s="647"/>
      <c r="E4736" s="647"/>
      <c r="F4736" s="647"/>
      <c r="G4736" s="647"/>
    </row>
    <row r="4737" spans="3:7">
      <c r="C4737" s="647"/>
      <c r="D4737" s="647"/>
      <c r="E4737" s="647"/>
      <c r="F4737" s="647"/>
      <c r="G4737" s="647"/>
    </row>
    <row r="4738" spans="3:7">
      <c r="C4738" s="647"/>
      <c r="D4738" s="647"/>
      <c r="E4738" s="647"/>
      <c r="F4738" s="647"/>
      <c r="G4738" s="647"/>
    </row>
    <row r="4739" spans="3:7">
      <c r="C4739" s="647"/>
      <c r="D4739" s="647"/>
      <c r="E4739" s="647"/>
      <c r="F4739" s="647"/>
      <c r="G4739" s="647"/>
    </row>
    <row r="4740" spans="3:7">
      <c r="C4740" s="647"/>
      <c r="D4740" s="647"/>
      <c r="E4740" s="647"/>
      <c r="F4740" s="647"/>
      <c r="G4740" s="647"/>
    </row>
    <row r="4741" spans="3:7">
      <c r="C4741" s="647"/>
      <c r="D4741" s="647"/>
      <c r="E4741" s="647"/>
      <c r="F4741" s="647"/>
      <c r="G4741" s="647"/>
    </row>
    <row r="4742" spans="3:7">
      <c r="C4742" s="647"/>
      <c r="D4742" s="647"/>
      <c r="E4742" s="647"/>
      <c r="F4742" s="647"/>
      <c r="G4742" s="647"/>
    </row>
    <row r="4743" spans="3:7">
      <c r="C4743" s="647"/>
      <c r="D4743" s="647"/>
      <c r="E4743" s="647"/>
      <c r="F4743" s="647"/>
      <c r="G4743" s="647"/>
    </row>
    <row r="4744" spans="3:7">
      <c r="C4744" s="647"/>
      <c r="D4744" s="647"/>
      <c r="E4744" s="647"/>
      <c r="F4744" s="647"/>
      <c r="G4744" s="647"/>
    </row>
    <row r="4745" spans="3:7">
      <c r="C4745" s="647"/>
      <c r="D4745" s="647"/>
      <c r="E4745" s="647"/>
      <c r="F4745" s="647"/>
      <c r="G4745" s="647"/>
    </row>
    <row r="4746" spans="3:7">
      <c r="C4746" s="647"/>
      <c r="D4746" s="647"/>
      <c r="E4746" s="647"/>
      <c r="F4746" s="647"/>
      <c r="G4746" s="647"/>
    </row>
    <row r="4747" spans="3:7">
      <c r="C4747" s="647"/>
      <c r="D4747" s="647"/>
      <c r="E4747" s="647"/>
      <c r="F4747" s="647"/>
      <c r="G4747" s="647"/>
    </row>
    <row r="4748" spans="3:7">
      <c r="C4748" s="647"/>
      <c r="D4748" s="647"/>
      <c r="E4748" s="647"/>
      <c r="F4748" s="647"/>
      <c r="G4748" s="647"/>
    </row>
    <row r="4749" spans="3:7">
      <c r="C4749" s="647"/>
      <c r="D4749" s="647"/>
      <c r="E4749" s="647"/>
      <c r="F4749" s="647"/>
      <c r="G4749" s="647"/>
    </row>
    <row r="4750" spans="3:7">
      <c r="C4750" s="647"/>
      <c r="D4750" s="647"/>
      <c r="E4750" s="647"/>
      <c r="F4750" s="647"/>
      <c r="G4750" s="647"/>
    </row>
    <row r="4751" spans="3:7">
      <c r="C4751" s="647"/>
      <c r="D4751" s="647"/>
      <c r="E4751" s="647"/>
      <c r="F4751" s="647"/>
      <c r="G4751" s="647"/>
    </row>
    <row r="4752" spans="3:7">
      <c r="C4752" s="647"/>
      <c r="D4752" s="647"/>
      <c r="E4752" s="647"/>
      <c r="F4752" s="647"/>
      <c r="G4752" s="647"/>
    </row>
    <row r="4753" spans="3:7">
      <c r="C4753" s="647"/>
      <c r="D4753" s="647"/>
      <c r="E4753" s="647"/>
      <c r="F4753" s="647"/>
      <c r="G4753" s="647"/>
    </row>
    <row r="4754" spans="3:7">
      <c r="C4754" s="647"/>
      <c r="D4754" s="647"/>
      <c r="E4754" s="647"/>
      <c r="F4754" s="647"/>
      <c r="G4754" s="647"/>
    </row>
    <row r="4755" spans="3:7">
      <c r="C4755" s="647"/>
      <c r="D4755" s="647"/>
      <c r="E4755" s="647"/>
      <c r="F4755" s="647"/>
      <c r="G4755" s="647"/>
    </row>
    <row r="4756" spans="3:7">
      <c r="C4756" s="647"/>
      <c r="D4756" s="647"/>
      <c r="E4756" s="647"/>
      <c r="F4756" s="647"/>
      <c r="G4756" s="647"/>
    </row>
    <row r="4757" spans="3:7">
      <c r="C4757" s="647"/>
      <c r="D4757" s="647"/>
      <c r="E4757" s="647"/>
      <c r="F4757" s="647"/>
      <c r="G4757" s="647"/>
    </row>
    <row r="4758" spans="3:7">
      <c r="C4758" s="647"/>
      <c r="D4758" s="647"/>
      <c r="E4758" s="647"/>
      <c r="F4758" s="647"/>
      <c r="G4758" s="647"/>
    </row>
    <row r="4759" spans="3:7">
      <c r="C4759" s="647"/>
      <c r="D4759" s="647"/>
      <c r="E4759" s="647"/>
      <c r="F4759" s="647"/>
      <c r="G4759" s="647"/>
    </row>
    <row r="4760" spans="3:7">
      <c r="C4760" s="647"/>
      <c r="D4760" s="647"/>
      <c r="E4760" s="647"/>
      <c r="F4760" s="647"/>
      <c r="G4760" s="647"/>
    </row>
    <row r="4761" spans="3:7">
      <c r="C4761" s="647"/>
      <c r="D4761" s="647"/>
      <c r="E4761" s="647"/>
      <c r="F4761" s="647"/>
      <c r="G4761" s="647"/>
    </row>
    <row r="4762" spans="3:7">
      <c r="C4762" s="647"/>
      <c r="D4762" s="647"/>
      <c r="E4762" s="647"/>
      <c r="F4762" s="647"/>
      <c r="G4762" s="647"/>
    </row>
    <row r="4763" spans="3:7">
      <c r="C4763" s="647"/>
      <c r="D4763" s="647"/>
      <c r="E4763" s="647"/>
      <c r="F4763" s="647"/>
      <c r="G4763" s="647"/>
    </row>
    <row r="4764" spans="3:7">
      <c r="C4764" s="647"/>
      <c r="D4764" s="647"/>
      <c r="E4764" s="647"/>
      <c r="F4764" s="647"/>
      <c r="G4764" s="647"/>
    </row>
    <row r="4765" spans="3:7">
      <c r="C4765" s="647"/>
      <c r="D4765" s="647"/>
      <c r="E4765" s="647"/>
      <c r="F4765" s="647"/>
      <c r="G4765" s="647"/>
    </row>
    <row r="4766" spans="3:7">
      <c r="C4766" s="647"/>
      <c r="D4766" s="647"/>
      <c r="E4766" s="647"/>
      <c r="F4766" s="647"/>
      <c r="G4766" s="647"/>
    </row>
    <row r="4767" spans="3:7">
      <c r="C4767" s="647"/>
      <c r="D4767" s="647"/>
      <c r="E4767" s="647"/>
      <c r="F4767" s="647"/>
      <c r="G4767" s="647"/>
    </row>
    <row r="4768" spans="3:7">
      <c r="C4768" s="647"/>
      <c r="D4768" s="647"/>
      <c r="E4768" s="647"/>
      <c r="F4768" s="647"/>
      <c r="G4768" s="647"/>
    </row>
    <row r="4769" spans="3:7">
      <c r="C4769" s="647"/>
      <c r="D4769" s="647"/>
      <c r="E4769" s="647"/>
      <c r="F4769" s="647"/>
      <c r="G4769" s="647"/>
    </row>
    <row r="4770" spans="3:7">
      <c r="C4770" s="647"/>
      <c r="D4770" s="647"/>
      <c r="E4770" s="647"/>
      <c r="F4770" s="647"/>
      <c r="G4770" s="647"/>
    </row>
    <row r="4771" spans="3:7">
      <c r="C4771" s="647"/>
      <c r="D4771" s="647"/>
      <c r="E4771" s="647"/>
      <c r="F4771" s="647"/>
      <c r="G4771" s="647"/>
    </row>
    <row r="4772" spans="3:7">
      <c r="C4772" s="647"/>
      <c r="D4772" s="647"/>
      <c r="E4772" s="647"/>
      <c r="F4772" s="647"/>
      <c r="G4772" s="647"/>
    </row>
    <row r="4773" spans="3:7">
      <c r="C4773" s="647"/>
      <c r="D4773" s="647"/>
      <c r="E4773" s="647"/>
      <c r="F4773" s="647"/>
      <c r="G4773" s="647"/>
    </row>
    <row r="4774" spans="3:7">
      <c r="C4774" s="647"/>
      <c r="D4774" s="647"/>
      <c r="E4774" s="647"/>
      <c r="F4774" s="647"/>
      <c r="G4774" s="647"/>
    </row>
    <row r="4775" spans="3:7">
      <c r="C4775" s="647"/>
      <c r="D4775" s="647"/>
      <c r="E4775" s="647"/>
      <c r="F4775" s="647"/>
      <c r="G4775" s="647"/>
    </row>
    <row r="4776" spans="3:7">
      <c r="C4776" s="647"/>
      <c r="D4776" s="647"/>
      <c r="E4776" s="647"/>
      <c r="F4776" s="647"/>
      <c r="G4776" s="647"/>
    </row>
    <row r="4777" spans="3:7">
      <c r="C4777" s="647"/>
      <c r="D4777" s="647"/>
      <c r="E4777" s="647"/>
      <c r="F4777" s="647"/>
      <c r="G4777" s="647"/>
    </row>
    <row r="4778" spans="3:7">
      <c r="C4778" s="647"/>
      <c r="D4778" s="647"/>
      <c r="E4778" s="647"/>
      <c r="F4778" s="647"/>
      <c r="G4778" s="647"/>
    </row>
    <row r="4779" spans="3:7">
      <c r="C4779" s="647"/>
      <c r="D4779" s="647"/>
      <c r="E4779" s="647"/>
      <c r="F4779" s="647"/>
      <c r="G4779" s="647"/>
    </row>
    <row r="4780" spans="3:7">
      <c r="C4780" s="647"/>
      <c r="D4780" s="647"/>
      <c r="E4780" s="647"/>
      <c r="F4780" s="647"/>
      <c r="G4780" s="647"/>
    </row>
    <row r="4781" spans="3:7">
      <c r="C4781" s="647"/>
      <c r="D4781" s="647"/>
      <c r="E4781" s="647"/>
      <c r="F4781" s="647"/>
      <c r="G4781" s="647"/>
    </row>
    <row r="4782" spans="3:7">
      <c r="C4782" s="647"/>
      <c r="D4782" s="647"/>
      <c r="E4782" s="647"/>
      <c r="F4782" s="647"/>
      <c r="G4782" s="647"/>
    </row>
    <row r="4783" spans="3:7">
      <c r="C4783" s="647"/>
      <c r="D4783" s="647"/>
      <c r="E4783" s="647"/>
      <c r="F4783" s="647"/>
      <c r="G4783" s="647"/>
    </row>
    <row r="4784" spans="3:7">
      <c r="C4784" s="647"/>
      <c r="D4784" s="647"/>
      <c r="E4784" s="647"/>
      <c r="F4784" s="647"/>
      <c r="G4784" s="647"/>
    </row>
    <row r="4785" spans="3:7">
      <c r="C4785" s="647"/>
      <c r="D4785" s="647"/>
      <c r="E4785" s="647"/>
      <c r="F4785" s="647"/>
      <c r="G4785" s="647"/>
    </row>
    <row r="4786" spans="3:7">
      <c r="C4786" s="647"/>
      <c r="D4786" s="647"/>
      <c r="E4786" s="647"/>
      <c r="F4786" s="647"/>
      <c r="G4786" s="647"/>
    </row>
    <row r="4787" spans="3:7">
      <c r="C4787" s="647"/>
      <c r="D4787" s="647"/>
      <c r="E4787" s="647"/>
      <c r="F4787" s="647"/>
      <c r="G4787" s="647"/>
    </row>
    <row r="4788" spans="3:7">
      <c r="C4788" s="647"/>
      <c r="D4788" s="647"/>
      <c r="E4788" s="647"/>
      <c r="F4788" s="647"/>
      <c r="G4788" s="647"/>
    </row>
    <row r="4789" spans="3:7">
      <c r="C4789" s="647"/>
      <c r="D4789" s="647"/>
      <c r="E4789" s="647"/>
      <c r="F4789" s="647"/>
      <c r="G4789" s="647"/>
    </row>
    <row r="4790" spans="3:7">
      <c r="C4790" s="647"/>
      <c r="D4790" s="647"/>
      <c r="E4790" s="647"/>
      <c r="F4790" s="647"/>
      <c r="G4790" s="647"/>
    </row>
    <row r="4791" spans="3:7">
      <c r="C4791" s="647"/>
      <c r="D4791" s="647"/>
      <c r="E4791" s="647"/>
      <c r="F4791" s="647"/>
      <c r="G4791" s="647"/>
    </row>
    <row r="4792" spans="3:7">
      <c r="C4792" s="647"/>
      <c r="D4792" s="647"/>
      <c r="E4792" s="647"/>
      <c r="F4792" s="647"/>
      <c r="G4792" s="647"/>
    </row>
    <row r="4793" spans="3:7">
      <c r="C4793" s="647"/>
      <c r="D4793" s="647"/>
      <c r="E4793" s="647"/>
      <c r="F4793" s="647"/>
      <c r="G4793" s="647"/>
    </row>
    <row r="4794" spans="3:7">
      <c r="C4794" s="647"/>
      <c r="D4794" s="647"/>
      <c r="E4794" s="647"/>
      <c r="F4794" s="647"/>
      <c r="G4794" s="647"/>
    </row>
    <row r="4795" spans="3:7">
      <c r="C4795" s="647"/>
      <c r="D4795" s="647"/>
      <c r="E4795" s="647"/>
      <c r="F4795" s="647"/>
      <c r="G4795" s="647"/>
    </row>
    <row r="4796" spans="3:7">
      <c r="C4796" s="647"/>
      <c r="D4796" s="647"/>
      <c r="E4796" s="647"/>
      <c r="F4796" s="647"/>
      <c r="G4796" s="647"/>
    </row>
    <row r="4797" spans="3:7">
      <c r="C4797" s="647"/>
      <c r="D4797" s="647"/>
      <c r="E4797" s="647"/>
      <c r="F4797" s="647"/>
      <c r="G4797" s="647"/>
    </row>
    <row r="4798" spans="3:7">
      <c r="C4798" s="647"/>
      <c r="D4798" s="647"/>
      <c r="E4798" s="647"/>
      <c r="F4798" s="647"/>
      <c r="G4798" s="647"/>
    </row>
    <row r="4799" spans="3:7">
      <c r="C4799" s="647"/>
      <c r="D4799" s="647"/>
      <c r="E4799" s="647"/>
      <c r="F4799" s="647"/>
      <c r="G4799" s="647"/>
    </row>
    <row r="4800" spans="3:7">
      <c r="C4800" s="647"/>
      <c r="D4800" s="647"/>
      <c r="E4800" s="647"/>
      <c r="F4800" s="647"/>
      <c r="G4800" s="647"/>
    </row>
    <row r="4801" spans="3:7">
      <c r="C4801" s="647"/>
      <c r="D4801" s="647"/>
      <c r="E4801" s="647"/>
      <c r="F4801" s="647"/>
      <c r="G4801" s="647"/>
    </row>
    <row r="4802" spans="3:7">
      <c r="C4802" s="647"/>
      <c r="D4802" s="647"/>
      <c r="E4802" s="647"/>
      <c r="F4802" s="647"/>
      <c r="G4802" s="647"/>
    </row>
    <row r="4803" spans="3:7">
      <c r="C4803" s="647"/>
      <c r="D4803" s="647"/>
      <c r="E4803" s="647"/>
      <c r="F4803" s="647"/>
      <c r="G4803" s="647"/>
    </row>
    <row r="4804" spans="3:7">
      <c r="C4804" s="647"/>
      <c r="D4804" s="647"/>
      <c r="E4804" s="647"/>
      <c r="F4804" s="647"/>
      <c r="G4804" s="647"/>
    </row>
    <row r="4805" spans="3:7">
      <c r="C4805" s="647"/>
      <c r="D4805" s="647"/>
      <c r="E4805" s="647"/>
      <c r="F4805" s="647"/>
      <c r="G4805" s="647"/>
    </row>
    <row r="4806" spans="3:7">
      <c r="C4806" s="647"/>
      <c r="D4806" s="647"/>
      <c r="E4806" s="647"/>
      <c r="F4806" s="647"/>
      <c r="G4806" s="647"/>
    </row>
    <row r="4807" spans="3:7">
      <c r="C4807" s="647"/>
      <c r="D4807" s="647"/>
      <c r="E4807" s="647"/>
      <c r="F4807" s="647"/>
      <c r="G4807" s="647"/>
    </row>
    <row r="4808" spans="3:7">
      <c r="C4808" s="647"/>
      <c r="D4808" s="647"/>
      <c r="E4808" s="647"/>
      <c r="F4808" s="647"/>
      <c r="G4808" s="647"/>
    </row>
    <row r="4809" spans="3:7">
      <c r="C4809" s="647"/>
      <c r="D4809" s="647"/>
      <c r="E4809" s="647"/>
      <c r="F4809" s="647"/>
      <c r="G4809" s="647"/>
    </row>
    <row r="4810" spans="3:7">
      <c r="C4810" s="647"/>
      <c r="D4810" s="647"/>
      <c r="E4810" s="647"/>
      <c r="F4810" s="647"/>
      <c r="G4810" s="647"/>
    </row>
    <row r="4811" spans="3:7">
      <c r="C4811" s="647"/>
      <c r="D4811" s="647"/>
      <c r="E4811" s="647"/>
      <c r="F4811" s="647"/>
      <c r="G4811" s="647"/>
    </row>
    <row r="4812" spans="3:7">
      <c r="C4812" s="647"/>
      <c r="D4812" s="647"/>
      <c r="E4812" s="647"/>
      <c r="F4812" s="647"/>
      <c r="G4812" s="647"/>
    </row>
    <row r="4813" spans="3:7">
      <c r="C4813" s="647"/>
      <c r="D4813" s="647"/>
      <c r="E4813" s="647"/>
      <c r="F4813" s="647"/>
      <c r="G4813" s="647"/>
    </row>
    <row r="4814" spans="3:7">
      <c r="C4814" s="647"/>
      <c r="D4814" s="647"/>
      <c r="E4814" s="647"/>
      <c r="F4814" s="647"/>
      <c r="G4814" s="647"/>
    </row>
    <row r="4815" spans="3:7">
      <c r="C4815" s="647"/>
      <c r="D4815" s="647"/>
      <c r="E4815" s="647"/>
      <c r="F4815" s="647"/>
      <c r="G4815" s="647"/>
    </row>
    <row r="4816" spans="3:7">
      <c r="C4816" s="647"/>
      <c r="D4816" s="647"/>
      <c r="E4816" s="647"/>
      <c r="F4816" s="647"/>
      <c r="G4816" s="647"/>
    </row>
    <row r="4817" spans="3:7">
      <c r="C4817" s="647"/>
      <c r="D4817" s="647"/>
      <c r="E4817" s="647"/>
      <c r="F4817" s="647"/>
      <c r="G4817" s="647"/>
    </row>
    <row r="4818" spans="3:7">
      <c r="C4818" s="647"/>
      <c r="D4818" s="647"/>
      <c r="E4818" s="647"/>
      <c r="F4818" s="647"/>
      <c r="G4818" s="647"/>
    </row>
    <row r="4819" spans="3:7">
      <c r="C4819" s="647"/>
      <c r="D4819" s="647"/>
      <c r="E4819" s="647"/>
      <c r="F4819" s="647"/>
      <c r="G4819" s="647"/>
    </row>
    <row r="4820" spans="3:7">
      <c r="C4820" s="647"/>
      <c r="D4820" s="647"/>
      <c r="E4820" s="647"/>
      <c r="F4820" s="647"/>
      <c r="G4820" s="647"/>
    </row>
    <row r="4821" spans="3:7">
      <c r="C4821" s="647"/>
      <c r="D4821" s="647"/>
      <c r="E4821" s="647"/>
      <c r="F4821" s="647"/>
      <c r="G4821" s="647"/>
    </row>
    <row r="4822" spans="3:7">
      <c r="C4822" s="647"/>
      <c r="D4822" s="647"/>
      <c r="E4822" s="647"/>
      <c r="F4822" s="647"/>
      <c r="G4822" s="647"/>
    </row>
    <row r="4823" spans="3:7">
      <c r="C4823" s="647"/>
      <c r="D4823" s="647"/>
      <c r="E4823" s="647"/>
      <c r="F4823" s="647"/>
      <c r="G4823" s="647"/>
    </row>
    <row r="4824" spans="3:7">
      <c r="C4824" s="647"/>
      <c r="D4824" s="647"/>
      <c r="E4824" s="647"/>
      <c r="F4824" s="647"/>
      <c r="G4824" s="647"/>
    </row>
    <row r="4825" spans="3:7">
      <c r="C4825" s="647"/>
      <c r="D4825" s="647"/>
      <c r="E4825" s="647"/>
      <c r="F4825" s="647"/>
      <c r="G4825" s="647"/>
    </row>
    <row r="4826" spans="3:7">
      <c r="C4826" s="647"/>
      <c r="D4826" s="647"/>
      <c r="E4826" s="647"/>
      <c r="F4826" s="647"/>
      <c r="G4826" s="647"/>
    </row>
    <row r="4827" spans="3:7">
      <c r="C4827" s="647"/>
      <c r="D4827" s="647"/>
      <c r="E4827" s="647"/>
      <c r="F4827" s="647"/>
      <c r="G4827" s="647"/>
    </row>
    <row r="4828" spans="3:7">
      <c r="C4828" s="647"/>
      <c r="D4828" s="647"/>
      <c r="E4828" s="647"/>
      <c r="F4828" s="647"/>
      <c r="G4828" s="647"/>
    </row>
    <row r="4829" spans="3:7">
      <c r="C4829" s="647"/>
      <c r="D4829" s="647"/>
      <c r="E4829" s="647"/>
      <c r="F4829" s="647"/>
      <c r="G4829" s="647"/>
    </row>
    <row r="4830" spans="3:7">
      <c r="C4830" s="647"/>
      <c r="D4830" s="647"/>
      <c r="E4830" s="647"/>
      <c r="F4830" s="647"/>
      <c r="G4830" s="647"/>
    </row>
    <row r="4831" spans="3:7">
      <c r="C4831" s="647"/>
      <c r="D4831" s="647"/>
      <c r="E4831" s="647"/>
      <c r="F4831" s="647"/>
      <c r="G4831" s="647"/>
    </row>
    <row r="4832" spans="3:7">
      <c r="C4832" s="647"/>
      <c r="D4832" s="647"/>
      <c r="E4832" s="647"/>
      <c r="F4832" s="647"/>
      <c r="G4832" s="647"/>
    </row>
    <row r="4833" spans="3:7">
      <c r="C4833" s="647"/>
      <c r="D4833" s="647"/>
      <c r="E4833" s="647"/>
      <c r="F4833" s="647"/>
      <c r="G4833" s="647"/>
    </row>
    <row r="4834" spans="3:7">
      <c r="C4834" s="647"/>
      <c r="D4834" s="647"/>
      <c r="E4834" s="647"/>
      <c r="F4834" s="647"/>
      <c r="G4834" s="647"/>
    </row>
    <row r="4835" spans="3:7">
      <c r="C4835" s="647"/>
      <c r="D4835" s="647"/>
      <c r="E4835" s="647"/>
      <c r="F4835" s="647"/>
      <c r="G4835" s="647"/>
    </row>
    <row r="4836" spans="3:7">
      <c r="C4836" s="647"/>
      <c r="D4836" s="647"/>
      <c r="E4836" s="647"/>
      <c r="F4836" s="647"/>
      <c r="G4836" s="647"/>
    </row>
    <row r="4837" spans="3:7">
      <c r="C4837" s="647"/>
      <c r="D4837" s="647"/>
      <c r="E4837" s="647"/>
      <c r="F4837" s="647"/>
      <c r="G4837" s="647"/>
    </row>
    <row r="4838" spans="3:7">
      <c r="C4838" s="647"/>
      <c r="D4838" s="647"/>
      <c r="E4838" s="647"/>
      <c r="F4838" s="647"/>
      <c r="G4838" s="647"/>
    </row>
    <row r="4839" spans="3:7">
      <c r="C4839" s="647"/>
      <c r="D4839" s="647"/>
      <c r="E4839" s="647"/>
      <c r="F4839" s="647"/>
      <c r="G4839" s="647"/>
    </row>
    <row r="4840" spans="3:7">
      <c r="C4840" s="647"/>
      <c r="D4840" s="647"/>
      <c r="E4840" s="647"/>
      <c r="F4840" s="647"/>
      <c r="G4840" s="647"/>
    </row>
    <row r="4841" spans="3:7">
      <c r="C4841" s="647"/>
      <c r="D4841" s="647"/>
      <c r="E4841" s="647"/>
      <c r="F4841" s="647"/>
      <c r="G4841" s="647"/>
    </row>
    <row r="4842" spans="3:7">
      <c r="C4842" s="647"/>
      <c r="D4842" s="647"/>
      <c r="E4842" s="647"/>
      <c r="F4842" s="647"/>
      <c r="G4842" s="647"/>
    </row>
    <row r="4843" spans="3:7">
      <c r="C4843" s="647"/>
      <c r="D4843" s="647"/>
      <c r="E4843" s="647"/>
      <c r="F4843" s="647"/>
      <c r="G4843" s="647"/>
    </row>
    <row r="4844" spans="3:7">
      <c r="C4844" s="647"/>
      <c r="D4844" s="647"/>
      <c r="E4844" s="647"/>
      <c r="F4844" s="647"/>
      <c r="G4844" s="647"/>
    </row>
    <row r="4845" spans="3:7">
      <c r="C4845" s="647"/>
      <c r="D4845" s="647"/>
      <c r="E4845" s="647"/>
      <c r="F4845" s="647"/>
      <c r="G4845" s="647"/>
    </row>
    <row r="4846" spans="3:7">
      <c r="C4846" s="647"/>
      <c r="D4846" s="647"/>
      <c r="E4846" s="647"/>
      <c r="F4846" s="647"/>
      <c r="G4846" s="647"/>
    </row>
    <row r="4847" spans="3:7">
      <c r="C4847" s="647"/>
      <c r="D4847" s="647"/>
      <c r="E4847" s="647"/>
      <c r="F4847" s="647"/>
      <c r="G4847" s="647"/>
    </row>
    <row r="4848" spans="3:7">
      <c r="C4848" s="647"/>
      <c r="D4848" s="647"/>
      <c r="E4848" s="647"/>
      <c r="F4848" s="647"/>
      <c r="G4848" s="647"/>
    </row>
    <row r="4849" spans="3:7">
      <c r="C4849" s="647"/>
      <c r="D4849" s="647"/>
      <c r="E4849" s="647"/>
      <c r="F4849" s="647"/>
      <c r="G4849" s="647"/>
    </row>
    <row r="4850" spans="3:7">
      <c r="C4850" s="647"/>
      <c r="D4850" s="647"/>
      <c r="E4850" s="647"/>
      <c r="F4850" s="647"/>
      <c r="G4850" s="647"/>
    </row>
    <row r="4851" spans="3:7">
      <c r="C4851" s="647"/>
      <c r="D4851" s="647"/>
      <c r="E4851" s="647"/>
      <c r="F4851" s="647"/>
      <c r="G4851" s="647"/>
    </row>
    <row r="4852" spans="3:7">
      <c r="C4852" s="647"/>
      <c r="D4852" s="647"/>
      <c r="E4852" s="647"/>
      <c r="F4852" s="647"/>
      <c r="G4852" s="647"/>
    </row>
    <row r="4853" spans="3:7">
      <c r="C4853" s="647"/>
      <c r="D4853" s="647"/>
      <c r="E4853" s="647"/>
      <c r="F4853" s="647"/>
      <c r="G4853" s="647"/>
    </row>
    <row r="4854" spans="3:7">
      <c r="C4854" s="647"/>
      <c r="D4854" s="647"/>
      <c r="E4854" s="647"/>
      <c r="F4854" s="647"/>
      <c r="G4854" s="647"/>
    </row>
    <row r="4855" spans="3:7">
      <c r="C4855" s="647"/>
      <c r="D4855" s="647"/>
      <c r="E4855" s="647"/>
      <c r="F4855" s="647"/>
      <c r="G4855" s="647"/>
    </row>
    <row r="4856" spans="3:7">
      <c r="C4856" s="647"/>
      <c r="D4856" s="647"/>
      <c r="E4856" s="647"/>
      <c r="F4856" s="647"/>
      <c r="G4856" s="647"/>
    </row>
    <row r="4857" spans="3:7">
      <c r="C4857" s="647"/>
      <c r="D4857" s="647"/>
      <c r="E4857" s="647"/>
      <c r="F4857" s="647"/>
      <c r="G4857" s="647"/>
    </row>
    <row r="4858" spans="3:7">
      <c r="C4858" s="647"/>
      <c r="D4858" s="647"/>
      <c r="E4858" s="647"/>
      <c r="F4858" s="647"/>
      <c r="G4858" s="647"/>
    </row>
    <row r="4859" spans="3:7">
      <c r="C4859" s="647"/>
      <c r="D4859" s="647"/>
      <c r="E4859" s="647"/>
      <c r="F4859" s="647"/>
      <c r="G4859" s="647"/>
    </row>
    <row r="4860" spans="3:7">
      <c r="C4860" s="647"/>
      <c r="D4860" s="647"/>
      <c r="E4860" s="647"/>
      <c r="F4860" s="647"/>
      <c r="G4860" s="647"/>
    </row>
    <row r="4861" spans="3:7">
      <c r="C4861" s="647"/>
      <c r="D4861" s="647"/>
      <c r="E4861" s="647"/>
      <c r="F4861" s="647"/>
      <c r="G4861" s="647"/>
    </row>
    <row r="4862" spans="3:7">
      <c r="C4862" s="647"/>
      <c r="D4862" s="647"/>
      <c r="E4862" s="647"/>
      <c r="F4862" s="647"/>
      <c r="G4862" s="647"/>
    </row>
    <row r="4863" spans="3:7">
      <c r="C4863" s="647"/>
      <c r="D4863" s="647"/>
      <c r="E4863" s="647"/>
      <c r="F4863" s="647"/>
      <c r="G4863" s="647"/>
    </row>
    <row r="4864" spans="3:7">
      <c r="C4864" s="647"/>
      <c r="D4864" s="647"/>
      <c r="E4864" s="647"/>
      <c r="F4864" s="647"/>
      <c r="G4864" s="647"/>
    </row>
    <row r="4865" spans="3:7">
      <c r="C4865" s="647"/>
      <c r="D4865" s="647"/>
      <c r="E4865" s="647"/>
      <c r="F4865" s="647"/>
      <c r="G4865" s="647"/>
    </row>
    <row r="4866" spans="3:7">
      <c r="C4866" s="647"/>
      <c r="D4866" s="647"/>
      <c r="E4866" s="647"/>
      <c r="F4866" s="647"/>
      <c r="G4866" s="647"/>
    </row>
    <row r="4867" spans="3:7">
      <c r="C4867" s="647"/>
      <c r="D4867" s="647"/>
      <c r="E4867" s="647"/>
      <c r="F4867" s="647"/>
      <c r="G4867" s="647"/>
    </row>
    <row r="4868" spans="3:7">
      <c r="C4868" s="647"/>
      <c r="D4868" s="647"/>
      <c r="E4868" s="647"/>
      <c r="F4868" s="647"/>
      <c r="G4868" s="647"/>
    </row>
    <row r="4869" spans="3:7">
      <c r="C4869" s="647"/>
      <c r="D4869" s="647"/>
      <c r="E4869" s="647"/>
      <c r="F4869" s="647"/>
      <c r="G4869" s="647"/>
    </row>
    <row r="4870" spans="3:7">
      <c r="C4870" s="647"/>
      <c r="D4870" s="647"/>
      <c r="E4870" s="647"/>
      <c r="F4870" s="647"/>
      <c r="G4870" s="647"/>
    </row>
    <row r="4871" spans="3:7">
      <c r="C4871" s="647"/>
      <c r="D4871" s="647"/>
      <c r="E4871" s="647"/>
      <c r="F4871" s="647"/>
      <c r="G4871" s="647"/>
    </row>
    <row r="4872" spans="3:7">
      <c r="C4872" s="647"/>
      <c r="D4872" s="647"/>
      <c r="E4872" s="647"/>
      <c r="F4872" s="647"/>
      <c r="G4872" s="647"/>
    </row>
    <row r="4873" spans="3:7">
      <c r="C4873" s="647"/>
      <c r="D4873" s="647"/>
      <c r="E4873" s="647"/>
      <c r="F4873" s="647"/>
      <c r="G4873" s="647"/>
    </row>
    <row r="4874" spans="3:7">
      <c r="C4874" s="647"/>
      <c r="D4874" s="647"/>
      <c r="E4874" s="647"/>
      <c r="F4874" s="647"/>
      <c r="G4874" s="647"/>
    </row>
    <row r="4875" spans="3:7">
      <c r="C4875" s="647"/>
      <c r="D4875" s="647"/>
      <c r="E4875" s="647"/>
      <c r="F4875" s="647"/>
      <c r="G4875" s="647"/>
    </row>
    <row r="4876" spans="3:7">
      <c r="C4876" s="647"/>
      <c r="D4876" s="647"/>
      <c r="E4876" s="647"/>
      <c r="F4876" s="647"/>
      <c r="G4876" s="647"/>
    </row>
    <row r="4877" spans="3:7">
      <c r="C4877" s="647"/>
      <c r="D4877" s="647"/>
      <c r="E4877" s="647"/>
      <c r="F4877" s="647"/>
      <c r="G4877" s="647"/>
    </row>
    <row r="4878" spans="3:7">
      <c r="C4878" s="647"/>
      <c r="D4878" s="647"/>
      <c r="E4878" s="647"/>
      <c r="F4878" s="647"/>
      <c r="G4878" s="647"/>
    </row>
    <row r="4879" spans="3:7">
      <c r="C4879" s="647"/>
      <c r="D4879" s="647"/>
      <c r="E4879" s="647"/>
      <c r="F4879" s="647"/>
      <c r="G4879" s="647"/>
    </row>
    <row r="4880" spans="3:7">
      <c r="C4880" s="647"/>
      <c r="D4880" s="647"/>
      <c r="E4880" s="647"/>
      <c r="F4880" s="647"/>
      <c r="G4880" s="647"/>
    </row>
    <row r="4881" spans="3:7">
      <c r="C4881" s="647"/>
      <c r="D4881" s="647"/>
      <c r="E4881" s="647"/>
      <c r="F4881" s="647"/>
      <c r="G4881" s="647"/>
    </row>
    <row r="4882" spans="3:7">
      <c r="C4882" s="647"/>
      <c r="D4882" s="647"/>
      <c r="E4882" s="647"/>
      <c r="F4882" s="647"/>
      <c r="G4882" s="647"/>
    </row>
    <row r="4883" spans="3:7">
      <c r="C4883" s="647"/>
      <c r="D4883" s="647"/>
      <c r="E4883" s="647"/>
      <c r="F4883" s="647"/>
      <c r="G4883" s="647"/>
    </row>
    <row r="4884" spans="3:7">
      <c r="C4884" s="647"/>
      <c r="D4884" s="647"/>
      <c r="E4884" s="647"/>
      <c r="F4884" s="647"/>
      <c r="G4884" s="647"/>
    </row>
    <row r="4885" spans="3:7">
      <c r="C4885" s="647"/>
      <c r="D4885" s="647"/>
      <c r="E4885" s="647"/>
      <c r="F4885" s="647"/>
      <c r="G4885" s="647"/>
    </row>
    <row r="4886" spans="3:7">
      <c r="C4886" s="647"/>
      <c r="D4886" s="647"/>
      <c r="E4886" s="647"/>
      <c r="F4886" s="647"/>
      <c r="G4886" s="647"/>
    </row>
    <row r="4887" spans="3:7">
      <c r="C4887" s="647"/>
      <c r="D4887" s="647"/>
      <c r="E4887" s="647"/>
      <c r="F4887" s="647"/>
      <c r="G4887" s="647"/>
    </row>
    <row r="4888" spans="3:7">
      <c r="C4888" s="647"/>
      <c r="D4888" s="647"/>
      <c r="E4888" s="647"/>
      <c r="F4888" s="647"/>
      <c r="G4888" s="647"/>
    </row>
    <row r="4889" spans="3:7">
      <c r="C4889" s="647"/>
      <c r="D4889" s="647"/>
      <c r="E4889" s="647"/>
      <c r="F4889" s="647"/>
      <c r="G4889" s="647"/>
    </row>
    <row r="4890" spans="3:7">
      <c r="C4890" s="647"/>
      <c r="D4890" s="647"/>
      <c r="E4890" s="647"/>
      <c r="F4890" s="647"/>
      <c r="G4890" s="647"/>
    </row>
    <row r="4891" spans="3:7">
      <c r="C4891" s="647"/>
      <c r="D4891" s="647"/>
      <c r="E4891" s="647"/>
      <c r="F4891" s="647"/>
      <c r="G4891" s="647"/>
    </row>
    <row r="4892" spans="3:7">
      <c r="C4892" s="647"/>
      <c r="D4892" s="647"/>
      <c r="E4892" s="647"/>
      <c r="F4892" s="647"/>
      <c r="G4892" s="647"/>
    </row>
    <row r="4893" spans="3:7">
      <c r="C4893" s="647"/>
      <c r="D4893" s="647"/>
      <c r="E4893" s="647"/>
      <c r="F4893" s="647"/>
      <c r="G4893" s="647"/>
    </row>
    <row r="4894" spans="3:7">
      <c r="C4894" s="647"/>
      <c r="D4894" s="647"/>
      <c r="E4894" s="647"/>
      <c r="F4894" s="647"/>
      <c r="G4894" s="647"/>
    </row>
    <row r="4895" spans="3:7">
      <c r="C4895" s="647"/>
      <c r="D4895" s="647"/>
      <c r="E4895" s="647"/>
      <c r="F4895" s="647"/>
      <c r="G4895" s="647"/>
    </row>
    <row r="4896" spans="3:7">
      <c r="C4896" s="647"/>
      <c r="D4896" s="647"/>
      <c r="E4896" s="647"/>
      <c r="F4896" s="647"/>
      <c r="G4896" s="647"/>
    </row>
    <row r="4897" spans="3:7">
      <c r="C4897" s="647"/>
      <c r="D4897" s="647"/>
      <c r="E4897" s="647"/>
      <c r="F4897" s="647"/>
      <c r="G4897" s="647"/>
    </row>
    <row r="4898" spans="3:7">
      <c r="C4898" s="647"/>
      <c r="D4898" s="647"/>
      <c r="E4898" s="647"/>
      <c r="F4898" s="647"/>
      <c r="G4898" s="647"/>
    </row>
    <row r="4899" spans="3:7">
      <c r="C4899" s="647"/>
      <c r="D4899" s="647"/>
      <c r="E4899" s="647"/>
      <c r="F4899" s="647"/>
      <c r="G4899" s="647"/>
    </row>
    <row r="4900" spans="3:7">
      <c r="C4900" s="647"/>
      <c r="D4900" s="647"/>
      <c r="E4900" s="647"/>
      <c r="F4900" s="647"/>
      <c r="G4900" s="647"/>
    </row>
    <row r="4901" spans="3:7">
      <c r="C4901" s="647"/>
      <c r="D4901" s="647"/>
      <c r="E4901" s="647"/>
      <c r="F4901" s="647"/>
      <c r="G4901" s="647"/>
    </row>
    <row r="4902" spans="3:7">
      <c r="C4902" s="647"/>
      <c r="D4902" s="647"/>
      <c r="E4902" s="647"/>
      <c r="F4902" s="647"/>
      <c r="G4902" s="647"/>
    </row>
    <row r="4903" spans="3:7">
      <c r="C4903" s="647"/>
      <c r="D4903" s="647"/>
      <c r="E4903" s="647"/>
      <c r="F4903" s="647"/>
      <c r="G4903" s="647"/>
    </row>
    <row r="4904" spans="3:7">
      <c r="C4904" s="647"/>
      <c r="D4904" s="647"/>
      <c r="E4904" s="647"/>
      <c r="F4904" s="647"/>
      <c r="G4904" s="647"/>
    </row>
    <row r="4905" spans="3:7">
      <c r="C4905" s="647"/>
      <c r="D4905" s="647"/>
      <c r="E4905" s="647"/>
      <c r="F4905" s="647"/>
      <c r="G4905" s="647"/>
    </row>
    <row r="4906" spans="3:7">
      <c r="C4906" s="647"/>
      <c r="D4906" s="647"/>
      <c r="E4906" s="647"/>
      <c r="F4906" s="647"/>
      <c r="G4906" s="647"/>
    </row>
    <row r="4907" spans="3:7">
      <c r="C4907" s="647"/>
      <c r="D4907" s="647"/>
      <c r="E4907" s="647"/>
      <c r="F4907" s="647"/>
      <c r="G4907" s="647"/>
    </row>
    <row r="4908" spans="3:7">
      <c r="C4908" s="647"/>
      <c r="D4908" s="647"/>
      <c r="E4908" s="647"/>
      <c r="F4908" s="647"/>
      <c r="G4908" s="647"/>
    </row>
    <row r="4909" spans="3:7">
      <c r="C4909" s="647"/>
      <c r="D4909" s="647"/>
      <c r="E4909" s="647"/>
      <c r="F4909" s="647"/>
      <c r="G4909" s="647"/>
    </row>
    <row r="4910" spans="3:7">
      <c r="C4910" s="647"/>
      <c r="D4910" s="647"/>
      <c r="E4910" s="647"/>
      <c r="F4910" s="647"/>
      <c r="G4910" s="647"/>
    </row>
    <row r="4911" spans="3:7">
      <c r="C4911" s="647"/>
      <c r="D4911" s="647"/>
      <c r="E4911" s="647"/>
      <c r="F4911" s="647"/>
      <c r="G4911" s="647"/>
    </row>
    <row r="4912" spans="3:7">
      <c r="C4912" s="647"/>
      <c r="D4912" s="647"/>
      <c r="E4912" s="647"/>
      <c r="F4912" s="647"/>
      <c r="G4912" s="647"/>
    </row>
    <row r="4913" spans="3:7">
      <c r="C4913" s="647"/>
      <c r="D4913" s="647"/>
      <c r="E4913" s="647"/>
      <c r="F4913" s="647"/>
      <c r="G4913" s="647"/>
    </row>
    <row r="4914" spans="3:7">
      <c r="C4914" s="647"/>
      <c r="D4914" s="647"/>
      <c r="E4914" s="647"/>
      <c r="F4914" s="647"/>
      <c r="G4914" s="647"/>
    </row>
    <row r="4915" spans="3:7">
      <c r="C4915" s="647"/>
      <c r="D4915" s="647"/>
      <c r="E4915" s="647"/>
      <c r="F4915" s="647"/>
      <c r="G4915" s="647"/>
    </row>
    <row r="4916" spans="3:7">
      <c r="C4916" s="647"/>
      <c r="D4916" s="647"/>
      <c r="E4916" s="647"/>
      <c r="F4916" s="647"/>
      <c r="G4916" s="647"/>
    </row>
    <row r="4917" spans="3:7">
      <c r="C4917" s="647"/>
      <c r="D4917" s="647"/>
      <c r="E4917" s="647"/>
      <c r="F4917" s="647"/>
      <c r="G4917" s="647"/>
    </row>
    <row r="4918" spans="3:7">
      <c r="C4918" s="647"/>
      <c r="D4918" s="647"/>
      <c r="E4918" s="647"/>
      <c r="F4918" s="647"/>
      <c r="G4918" s="647"/>
    </row>
    <row r="4919" spans="3:7">
      <c r="C4919" s="647"/>
      <c r="D4919" s="647"/>
      <c r="E4919" s="647"/>
      <c r="F4919" s="647"/>
      <c r="G4919" s="647"/>
    </row>
    <row r="4920" spans="3:7">
      <c r="C4920" s="647"/>
      <c r="D4920" s="647"/>
      <c r="E4920" s="647"/>
      <c r="F4920" s="647"/>
      <c r="G4920" s="647"/>
    </row>
    <row r="4921" spans="3:7">
      <c r="C4921" s="647"/>
      <c r="D4921" s="647"/>
      <c r="E4921" s="647"/>
      <c r="F4921" s="647"/>
      <c r="G4921" s="647"/>
    </row>
    <row r="4922" spans="3:7">
      <c r="C4922" s="647"/>
      <c r="D4922" s="647"/>
      <c r="E4922" s="647"/>
      <c r="F4922" s="647"/>
      <c r="G4922" s="647"/>
    </row>
    <row r="4923" spans="3:7">
      <c r="C4923" s="647"/>
      <c r="D4923" s="647"/>
      <c r="E4923" s="647"/>
      <c r="F4923" s="647"/>
      <c r="G4923" s="647"/>
    </row>
    <row r="4924" spans="3:7">
      <c r="C4924" s="647"/>
      <c r="D4924" s="647"/>
      <c r="E4924" s="647"/>
      <c r="F4924" s="647"/>
      <c r="G4924" s="647"/>
    </row>
    <row r="4925" spans="3:7">
      <c r="C4925" s="647"/>
      <c r="D4925" s="647"/>
      <c r="E4925" s="647"/>
      <c r="F4925" s="647"/>
      <c r="G4925" s="647"/>
    </row>
    <row r="4926" spans="3:7">
      <c r="C4926" s="647"/>
      <c r="D4926" s="647"/>
      <c r="E4926" s="647"/>
      <c r="F4926" s="647"/>
      <c r="G4926" s="647"/>
    </row>
    <row r="4927" spans="3:7">
      <c r="C4927" s="647"/>
      <c r="D4927" s="647"/>
      <c r="E4927" s="647"/>
      <c r="F4927" s="647"/>
      <c r="G4927" s="647"/>
    </row>
    <row r="4928" spans="3:7">
      <c r="C4928" s="647"/>
      <c r="D4928" s="647"/>
      <c r="E4928" s="647"/>
      <c r="F4928" s="647"/>
      <c r="G4928" s="647"/>
    </row>
    <row r="4929" spans="3:7">
      <c r="C4929" s="647"/>
      <c r="D4929" s="647"/>
      <c r="E4929" s="647"/>
      <c r="F4929" s="647"/>
      <c r="G4929" s="647"/>
    </row>
    <row r="4930" spans="3:7">
      <c r="C4930" s="647"/>
      <c r="D4930" s="647"/>
      <c r="E4930" s="647"/>
      <c r="F4930" s="647"/>
      <c r="G4930" s="647"/>
    </row>
    <row r="4931" spans="3:7">
      <c r="C4931" s="647"/>
      <c r="D4931" s="647"/>
      <c r="E4931" s="647"/>
      <c r="F4931" s="647"/>
      <c r="G4931" s="647"/>
    </row>
    <row r="4932" spans="3:7">
      <c r="C4932" s="647"/>
      <c r="D4932" s="647"/>
      <c r="E4932" s="647"/>
      <c r="F4932" s="647"/>
      <c r="G4932" s="647"/>
    </row>
    <row r="4933" spans="3:7">
      <c r="C4933" s="647"/>
      <c r="D4933" s="647"/>
      <c r="E4933" s="647"/>
      <c r="F4933" s="647"/>
      <c r="G4933" s="647"/>
    </row>
    <row r="4934" spans="3:7">
      <c r="C4934" s="647"/>
      <c r="D4934" s="647"/>
      <c r="E4934" s="647"/>
      <c r="F4934" s="647"/>
      <c r="G4934" s="647"/>
    </row>
    <row r="4935" spans="3:7">
      <c r="C4935" s="647"/>
      <c r="D4935" s="647"/>
      <c r="E4935" s="647"/>
      <c r="F4935" s="647"/>
      <c r="G4935" s="647"/>
    </row>
    <row r="4936" spans="3:7">
      <c r="C4936" s="647"/>
      <c r="D4936" s="647"/>
      <c r="E4936" s="647"/>
      <c r="F4936" s="647"/>
      <c r="G4936" s="647"/>
    </row>
    <row r="4937" spans="3:7">
      <c r="C4937" s="647"/>
      <c r="D4937" s="647"/>
      <c r="E4937" s="647"/>
      <c r="F4937" s="647"/>
      <c r="G4937" s="647"/>
    </row>
    <row r="4938" spans="3:7">
      <c r="C4938" s="647"/>
      <c r="D4938" s="647"/>
      <c r="E4938" s="647"/>
      <c r="F4938" s="647"/>
      <c r="G4938" s="647"/>
    </row>
    <row r="4939" spans="3:7">
      <c r="C4939" s="647"/>
      <c r="D4939" s="647"/>
      <c r="E4939" s="647"/>
      <c r="F4939" s="647"/>
      <c r="G4939" s="647"/>
    </row>
    <row r="4940" spans="3:7">
      <c r="C4940" s="647"/>
      <c r="D4940" s="647"/>
      <c r="E4940" s="647"/>
      <c r="F4940" s="647"/>
      <c r="G4940" s="647"/>
    </row>
    <row r="4941" spans="3:7">
      <c r="C4941" s="647"/>
      <c r="D4941" s="647"/>
      <c r="E4941" s="647"/>
      <c r="F4941" s="647"/>
      <c r="G4941" s="647"/>
    </row>
    <row r="4942" spans="3:7">
      <c r="C4942" s="647"/>
      <c r="D4942" s="647"/>
      <c r="E4942" s="647"/>
      <c r="F4942" s="647"/>
      <c r="G4942" s="647"/>
    </row>
    <row r="4943" spans="3:7">
      <c r="C4943" s="647"/>
      <c r="D4943" s="647"/>
      <c r="E4943" s="647"/>
      <c r="F4943" s="647"/>
      <c r="G4943" s="647"/>
    </row>
    <row r="4944" spans="3:7">
      <c r="C4944" s="647"/>
      <c r="D4944" s="647"/>
      <c r="E4944" s="647"/>
      <c r="F4944" s="647"/>
      <c r="G4944" s="647"/>
    </row>
    <row r="4945" spans="3:7">
      <c r="C4945" s="647"/>
      <c r="D4945" s="647"/>
      <c r="E4945" s="647"/>
      <c r="F4945" s="647"/>
      <c r="G4945" s="647"/>
    </row>
    <row r="4946" spans="3:7">
      <c r="C4946" s="647"/>
      <c r="D4946" s="647"/>
      <c r="E4946" s="647"/>
      <c r="F4946" s="647"/>
      <c r="G4946" s="647"/>
    </row>
    <row r="4947" spans="3:7">
      <c r="C4947" s="647"/>
      <c r="D4947" s="647"/>
      <c r="E4947" s="647"/>
      <c r="F4947" s="647"/>
      <c r="G4947" s="647"/>
    </row>
    <row r="4948" spans="3:7">
      <c r="C4948" s="647"/>
      <c r="D4948" s="647"/>
      <c r="E4948" s="647"/>
      <c r="F4948" s="647"/>
      <c r="G4948" s="647"/>
    </row>
    <row r="4949" spans="3:7">
      <c r="C4949" s="647"/>
      <c r="D4949" s="647"/>
      <c r="E4949" s="647"/>
      <c r="F4949" s="647"/>
      <c r="G4949" s="647"/>
    </row>
    <row r="4950" spans="3:7">
      <c r="C4950" s="647"/>
      <c r="D4950" s="647"/>
      <c r="E4950" s="647"/>
      <c r="F4950" s="647"/>
      <c r="G4950" s="647"/>
    </row>
    <row r="4951" spans="3:7">
      <c r="C4951" s="647"/>
      <c r="D4951" s="647"/>
      <c r="E4951" s="647"/>
      <c r="F4951" s="647"/>
      <c r="G4951" s="647"/>
    </row>
    <row r="4952" spans="3:7">
      <c r="C4952" s="647"/>
      <c r="D4952" s="647"/>
      <c r="E4952" s="647"/>
      <c r="F4952" s="647"/>
      <c r="G4952" s="647"/>
    </row>
    <row r="4953" spans="3:7">
      <c r="C4953" s="647"/>
      <c r="D4953" s="647"/>
      <c r="E4953" s="647"/>
      <c r="F4953" s="647"/>
      <c r="G4953" s="647"/>
    </row>
    <row r="4954" spans="3:7">
      <c r="C4954" s="647"/>
      <c r="D4954" s="647"/>
      <c r="E4954" s="647"/>
      <c r="F4954" s="647"/>
      <c r="G4954" s="647"/>
    </row>
    <row r="4955" spans="3:7">
      <c r="C4955" s="647"/>
      <c r="D4955" s="647"/>
      <c r="E4955" s="647"/>
      <c r="F4955" s="647"/>
      <c r="G4955" s="647"/>
    </row>
    <row r="4956" spans="3:7">
      <c r="C4956" s="647"/>
      <c r="D4956" s="647"/>
      <c r="E4956" s="647"/>
      <c r="F4956" s="647"/>
      <c r="G4956" s="647"/>
    </row>
    <row r="4957" spans="3:7">
      <c r="C4957" s="647"/>
      <c r="D4957" s="647"/>
      <c r="E4957" s="647"/>
      <c r="F4957" s="647"/>
      <c r="G4957" s="647"/>
    </row>
    <row r="4958" spans="3:7">
      <c r="C4958" s="647"/>
      <c r="D4958" s="647"/>
      <c r="E4958" s="647"/>
      <c r="F4958" s="647"/>
      <c r="G4958" s="647"/>
    </row>
    <row r="4959" spans="3:7">
      <c r="C4959" s="647"/>
      <c r="D4959" s="647"/>
      <c r="E4959" s="647"/>
      <c r="F4959" s="647"/>
      <c r="G4959" s="647"/>
    </row>
    <row r="4960" spans="3:7">
      <c r="C4960" s="647"/>
      <c r="D4960" s="647"/>
      <c r="E4960" s="647"/>
      <c r="F4960" s="647"/>
      <c r="G4960" s="647"/>
    </row>
    <row r="4961" spans="3:7">
      <c r="C4961" s="647"/>
      <c r="D4961" s="647"/>
      <c r="E4961" s="647"/>
      <c r="F4961" s="647"/>
      <c r="G4961" s="647"/>
    </row>
    <row r="4962" spans="3:7">
      <c r="C4962" s="647"/>
      <c r="D4962" s="647"/>
      <c r="E4962" s="647"/>
      <c r="F4962" s="647"/>
      <c r="G4962" s="647"/>
    </row>
    <row r="4963" spans="3:7">
      <c r="C4963" s="647"/>
      <c r="D4963" s="647"/>
      <c r="E4963" s="647"/>
      <c r="F4963" s="647"/>
      <c r="G4963" s="647"/>
    </row>
    <row r="4964" spans="3:7">
      <c r="C4964" s="647"/>
      <c r="D4964" s="647"/>
      <c r="E4964" s="647"/>
      <c r="F4964" s="647"/>
      <c r="G4964" s="647"/>
    </row>
    <row r="4965" spans="3:7">
      <c r="C4965" s="647"/>
      <c r="D4965" s="647"/>
      <c r="E4965" s="647"/>
      <c r="F4965" s="647"/>
      <c r="G4965" s="647"/>
    </row>
    <row r="4966" spans="3:7">
      <c r="C4966" s="647"/>
      <c r="D4966" s="647"/>
      <c r="E4966" s="647"/>
      <c r="F4966" s="647"/>
      <c r="G4966" s="647"/>
    </row>
    <row r="4967" spans="3:7">
      <c r="C4967" s="647"/>
      <c r="D4967" s="647"/>
      <c r="E4967" s="647"/>
      <c r="F4967" s="647"/>
      <c r="G4967" s="647"/>
    </row>
    <row r="4968" spans="3:7">
      <c r="C4968" s="647"/>
      <c r="D4968" s="647"/>
      <c r="E4968" s="647"/>
      <c r="F4968" s="647"/>
      <c r="G4968" s="647"/>
    </row>
    <row r="4969" spans="3:7">
      <c r="C4969" s="647"/>
      <c r="D4969" s="647"/>
      <c r="E4969" s="647"/>
      <c r="F4969" s="647"/>
      <c r="G4969" s="647"/>
    </row>
    <row r="4970" spans="3:7">
      <c r="C4970" s="647"/>
      <c r="D4970" s="647"/>
      <c r="E4970" s="647"/>
      <c r="F4970" s="647"/>
      <c r="G4970" s="647"/>
    </row>
    <row r="4971" spans="3:7">
      <c r="C4971" s="647"/>
      <c r="D4971" s="647"/>
      <c r="E4971" s="647"/>
      <c r="F4971" s="647"/>
      <c r="G4971" s="647"/>
    </row>
    <row r="4972" spans="3:7">
      <c r="C4972" s="647"/>
      <c r="D4972" s="647"/>
      <c r="E4972" s="647"/>
      <c r="F4972" s="647"/>
      <c r="G4972" s="647"/>
    </row>
    <row r="4973" spans="3:7">
      <c r="C4973" s="647"/>
      <c r="D4973" s="647"/>
      <c r="E4973" s="647"/>
      <c r="F4973" s="647"/>
      <c r="G4973" s="647"/>
    </row>
    <row r="4974" spans="3:7">
      <c r="C4974" s="647"/>
      <c r="D4974" s="647"/>
      <c r="E4974" s="647"/>
      <c r="F4974" s="647"/>
      <c r="G4974" s="647"/>
    </row>
    <row r="4975" spans="3:7">
      <c r="C4975" s="647"/>
      <c r="D4975" s="647"/>
      <c r="E4975" s="647"/>
      <c r="F4975" s="647"/>
      <c r="G4975" s="647"/>
    </row>
    <row r="4976" spans="3:7">
      <c r="C4976" s="647"/>
      <c r="D4976" s="647"/>
      <c r="E4976" s="647"/>
      <c r="F4976" s="647"/>
      <c r="G4976" s="647"/>
    </row>
    <row r="4977" spans="3:7">
      <c r="C4977" s="647"/>
      <c r="D4977" s="647"/>
      <c r="E4977" s="647"/>
      <c r="F4977" s="647"/>
      <c r="G4977" s="647"/>
    </row>
    <row r="4978" spans="3:7">
      <c r="C4978" s="647"/>
      <c r="D4978" s="647"/>
      <c r="E4978" s="647"/>
      <c r="F4978" s="647"/>
      <c r="G4978" s="647"/>
    </row>
    <row r="4979" spans="3:7">
      <c r="C4979" s="647"/>
      <c r="D4979" s="647"/>
      <c r="E4979" s="647"/>
      <c r="F4979" s="647"/>
      <c r="G4979" s="647"/>
    </row>
    <row r="4980" spans="3:7">
      <c r="C4980" s="647"/>
      <c r="D4980" s="647"/>
      <c r="E4980" s="647"/>
      <c r="F4980" s="647"/>
      <c r="G4980" s="647"/>
    </row>
    <row r="4981" spans="3:7">
      <c r="C4981" s="647"/>
      <c r="D4981" s="647"/>
      <c r="E4981" s="647"/>
      <c r="F4981" s="647"/>
      <c r="G4981" s="647"/>
    </row>
    <row r="4982" spans="3:7">
      <c r="C4982" s="647"/>
      <c r="D4982" s="647"/>
      <c r="E4982" s="647"/>
      <c r="F4982" s="647"/>
      <c r="G4982" s="647"/>
    </row>
    <row r="4983" spans="3:7">
      <c r="C4983" s="647"/>
      <c r="D4983" s="647"/>
      <c r="E4983" s="647"/>
      <c r="F4983" s="647"/>
      <c r="G4983" s="647"/>
    </row>
    <row r="4984" spans="3:7">
      <c r="C4984" s="647"/>
      <c r="D4984" s="647"/>
      <c r="E4984" s="647"/>
      <c r="F4984" s="647"/>
      <c r="G4984" s="647"/>
    </row>
    <row r="4985" spans="3:7">
      <c r="C4985" s="647"/>
      <c r="D4985" s="647"/>
      <c r="E4985" s="647"/>
      <c r="F4985" s="647"/>
      <c r="G4985" s="647"/>
    </row>
    <row r="4986" spans="3:7">
      <c r="C4986" s="647"/>
      <c r="D4986" s="647"/>
      <c r="E4986" s="647"/>
      <c r="F4986" s="647"/>
      <c r="G4986" s="647"/>
    </row>
    <row r="4987" spans="3:7">
      <c r="C4987" s="647"/>
      <c r="D4987" s="647"/>
      <c r="E4987" s="647"/>
      <c r="F4987" s="647"/>
      <c r="G4987" s="647"/>
    </row>
    <row r="4988" spans="3:7">
      <c r="C4988" s="647"/>
      <c r="D4988" s="647"/>
      <c r="E4988" s="647"/>
      <c r="F4988" s="647"/>
      <c r="G4988" s="647"/>
    </row>
    <row r="4989" spans="3:7">
      <c r="C4989" s="647"/>
      <c r="D4989" s="647"/>
      <c r="E4989" s="647"/>
      <c r="F4989" s="647"/>
      <c r="G4989" s="647"/>
    </row>
    <row r="4990" spans="3:7">
      <c r="C4990" s="647"/>
      <c r="D4990" s="647"/>
      <c r="E4990" s="647"/>
      <c r="F4990" s="647"/>
      <c r="G4990" s="647"/>
    </row>
    <row r="4991" spans="3:7">
      <c r="C4991" s="647"/>
      <c r="D4991" s="647"/>
      <c r="E4991" s="647"/>
      <c r="F4991" s="647"/>
      <c r="G4991" s="647"/>
    </row>
    <row r="4992" spans="3:7">
      <c r="C4992" s="647"/>
      <c r="D4992" s="647"/>
      <c r="E4992" s="647"/>
      <c r="F4992" s="647"/>
      <c r="G4992" s="647"/>
    </row>
    <row r="4993" spans="3:7">
      <c r="C4993" s="647"/>
      <c r="D4993" s="647"/>
      <c r="E4993" s="647"/>
      <c r="F4993" s="647"/>
      <c r="G4993" s="647"/>
    </row>
    <row r="4994" spans="3:7">
      <c r="C4994" s="647"/>
      <c r="D4994" s="647"/>
      <c r="E4994" s="647"/>
      <c r="F4994" s="647"/>
      <c r="G4994" s="647"/>
    </row>
    <row r="4995" spans="3:7">
      <c r="C4995" s="647"/>
      <c r="D4995" s="647"/>
      <c r="E4995" s="647"/>
      <c r="F4995" s="647"/>
      <c r="G4995" s="647"/>
    </row>
    <row r="4996" spans="3:7">
      <c r="C4996" s="647"/>
      <c r="D4996" s="647"/>
      <c r="E4996" s="647"/>
      <c r="F4996" s="647"/>
      <c r="G4996" s="647"/>
    </row>
    <row r="4997" spans="3:7">
      <c r="C4997" s="647"/>
      <c r="D4997" s="647"/>
      <c r="E4997" s="647"/>
      <c r="F4997" s="647"/>
      <c r="G4997" s="647"/>
    </row>
    <row r="4998" spans="3:7">
      <c r="C4998" s="647"/>
      <c r="D4998" s="647"/>
      <c r="E4998" s="647"/>
      <c r="F4998" s="647"/>
      <c r="G4998" s="647"/>
    </row>
    <row r="4999" spans="3:7">
      <c r="C4999" s="647"/>
      <c r="D4999" s="647"/>
      <c r="E4999" s="647"/>
      <c r="F4999" s="647"/>
      <c r="G4999" s="647"/>
    </row>
    <row r="5000" spans="3:7">
      <c r="C5000" s="647"/>
      <c r="D5000" s="647"/>
      <c r="E5000" s="647"/>
      <c r="F5000" s="647"/>
      <c r="G5000" s="647"/>
    </row>
    <row r="5001" spans="3:7">
      <c r="C5001" s="647"/>
      <c r="D5001" s="647"/>
      <c r="E5001" s="647"/>
      <c r="F5001" s="647"/>
      <c r="G5001" s="647"/>
    </row>
    <row r="5002" spans="3:7">
      <c r="C5002" s="647"/>
      <c r="D5002" s="647"/>
      <c r="E5002" s="647"/>
      <c r="F5002" s="647"/>
      <c r="G5002" s="647"/>
    </row>
    <row r="5003" spans="3:7">
      <c r="C5003" s="647"/>
      <c r="D5003" s="647"/>
      <c r="E5003" s="647"/>
      <c r="F5003" s="647"/>
      <c r="G5003" s="647"/>
    </row>
    <row r="5004" spans="3:7">
      <c r="C5004" s="647"/>
      <c r="D5004" s="647"/>
      <c r="E5004" s="647"/>
      <c r="F5004" s="647"/>
      <c r="G5004" s="647"/>
    </row>
    <row r="5005" spans="3:7">
      <c r="C5005" s="647"/>
      <c r="D5005" s="647"/>
      <c r="E5005" s="647"/>
      <c r="F5005" s="647"/>
      <c r="G5005" s="647"/>
    </row>
    <row r="5006" spans="3:7">
      <c r="C5006" s="647"/>
      <c r="D5006" s="647"/>
      <c r="E5006" s="647"/>
      <c r="F5006" s="647"/>
      <c r="G5006" s="647"/>
    </row>
    <row r="5007" spans="3:7">
      <c r="C5007" s="647"/>
      <c r="D5007" s="647"/>
      <c r="E5007" s="647"/>
      <c r="F5007" s="647"/>
      <c r="G5007" s="647"/>
    </row>
    <row r="5008" spans="3:7">
      <c r="C5008" s="647"/>
      <c r="D5008" s="647"/>
      <c r="E5008" s="647"/>
      <c r="F5008" s="647"/>
      <c r="G5008" s="647"/>
    </row>
    <row r="5009" spans="3:7">
      <c r="C5009" s="647"/>
      <c r="D5009" s="647"/>
      <c r="E5009" s="647"/>
      <c r="F5009" s="647"/>
      <c r="G5009" s="647"/>
    </row>
    <row r="5010" spans="3:7">
      <c r="C5010" s="647"/>
      <c r="D5010" s="647"/>
      <c r="E5010" s="647"/>
      <c r="F5010" s="647"/>
      <c r="G5010" s="647"/>
    </row>
    <row r="5011" spans="3:7">
      <c r="C5011" s="647"/>
      <c r="D5011" s="647"/>
      <c r="E5011" s="647"/>
      <c r="F5011" s="647"/>
      <c r="G5011" s="647"/>
    </row>
    <row r="5012" spans="3:7">
      <c r="C5012" s="647"/>
      <c r="D5012" s="647"/>
      <c r="E5012" s="647"/>
      <c r="F5012" s="647"/>
      <c r="G5012" s="647"/>
    </row>
    <row r="5013" spans="3:7">
      <c r="C5013" s="647"/>
      <c r="D5013" s="647"/>
      <c r="E5013" s="647"/>
      <c r="F5013" s="647"/>
      <c r="G5013" s="647"/>
    </row>
    <row r="5014" spans="3:7">
      <c r="C5014" s="647"/>
      <c r="D5014" s="647"/>
      <c r="E5014" s="647"/>
      <c r="F5014" s="647"/>
      <c r="G5014" s="647"/>
    </row>
    <row r="5015" spans="3:7">
      <c r="C5015" s="647"/>
      <c r="D5015" s="647"/>
      <c r="E5015" s="647"/>
      <c r="F5015" s="647"/>
      <c r="G5015" s="647"/>
    </row>
    <row r="5016" spans="3:7">
      <c r="C5016" s="647"/>
      <c r="D5016" s="647"/>
      <c r="E5016" s="647"/>
      <c r="F5016" s="647"/>
      <c r="G5016" s="647"/>
    </row>
    <row r="5017" spans="3:7">
      <c r="C5017" s="647"/>
      <c r="D5017" s="647"/>
      <c r="E5017" s="647"/>
      <c r="F5017" s="647"/>
      <c r="G5017" s="647"/>
    </row>
    <row r="5018" spans="3:7">
      <c r="C5018" s="647"/>
      <c r="D5018" s="647"/>
      <c r="E5018" s="647"/>
      <c r="F5018" s="647"/>
      <c r="G5018" s="647"/>
    </row>
    <row r="5019" spans="3:7">
      <c r="C5019" s="647"/>
      <c r="D5019" s="647"/>
      <c r="E5019" s="647"/>
      <c r="F5019" s="647"/>
      <c r="G5019" s="647"/>
    </row>
    <row r="5020" spans="3:7">
      <c r="C5020" s="647"/>
      <c r="D5020" s="647"/>
      <c r="E5020" s="647"/>
      <c r="F5020" s="647"/>
      <c r="G5020" s="647"/>
    </row>
    <row r="5021" spans="3:7">
      <c r="C5021" s="647"/>
      <c r="D5021" s="647"/>
      <c r="E5021" s="647"/>
      <c r="F5021" s="647"/>
      <c r="G5021" s="647"/>
    </row>
    <row r="5022" spans="3:7">
      <c r="C5022" s="647"/>
      <c r="D5022" s="647"/>
      <c r="E5022" s="647"/>
      <c r="F5022" s="647"/>
      <c r="G5022" s="647"/>
    </row>
    <row r="5023" spans="3:7">
      <c r="C5023" s="647"/>
      <c r="D5023" s="647"/>
      <c r="E5023" s="647"/>
      <c r="F5023" s="647"/>
      <c r="G5023" s="647"/>
    </row>
    <row r="5024" spans="3:7">
      <c r="C5024" s="647"/>
      <c r="D5024" s="647"/>
      <c r="E5024" s="647"/>
      <c r="F5024" s="647"/>
      <c r="G5024" s="647"/>
    </row>
    <row r="5025" spans="3:7">
      <c r="C5025" s="647"/>
      <c r="D5025" s="647"/>
      <c r="E5025" s="647"/>
      <c r="F5025" s="647"/>
      <c r="G5025" s="647"/>
    </row>
    <row r="5026" spans="3:7">
      <c r="C5026" s="647"/>
      <c r="D5026" s="647"/>
      <c r="E5026" s="647"/>
      <c r="F5026" s="647"/>
      <c r="G5026" s="647"/>
    </row>
    <row r="5027" spans="3:7">
      <c r="C5027" s="647"/>
      <c r="D5027" s="647"/>
      <c r="E5027" s="647"/>
      <c r="F5027" s="647"/>
      <c r="G5027" s="647"/>
    </row>
    <row r="5028" spans="3:7">
      <c r="C5028" s="647"/>
      <c r="D5028" s="647"/>
      <c r="E5028" s="647"/>
      <c r="F5028" s="647"/>
      <c r="G5028" s="647"/>
    </row>
    <row r="5029" spans="3:7">
      <c r="C5029" s="647"/>
      <c r="D5029" s="647"/>
      <c r="E5029" s="647"/>
      <c r="F5029" s="647"/>
      <c r="G5029" s="647"/>
    </row>
    <row r="5030" spans="3:7">
      <c r="C5030" s="647"/>
      <c r="D5030" s="647"/>
      <c r="E5030" s="647"/>
      <c r="F5030" s="647"/>
      <c r="G5030" s="647"/>
    </row>
    <row r="5031" spans="3:7">
      <c r="C5031" s="647"/>
      <c r="D5031" s="647"/>
      <c r="E5031" s="647"/>
      <c r="F5031" s="647"/>
      <c r="G5031" s="647"/>
    </row>
    <row r="5032" spans="3:7">
      <c r="C5032" s="647"/>
      <c r="D5032" s="647"/>
      <c r="E5032" s="647"/>
      <c r="F5032" s="647"/>
      <c r="G5032" s="647"/>
    </row>
    <row r="5033" spans="3:7">
      <c r="C5033" s="647"/>
      <c r="D5033" s="647"/>
      <c r="E5033" s="647"/>
      <c r="F5033" s="647"/>
      <c r="G5033" s="647"/>
    </row>
    <row r="5034" spans="3:7">
      <c r="C5034" s="647"/>
      <c r="D5034" s="647"/>
      <c r="E5034" s="647"/>
      <c r="F5034" s="647"/>
      <c r="G5034" s="647"/>
    </row>
    <row r="5035" spans="3:7">
      <c r="C5035" s="647"/>
      <c r="D5035" s="647"/>
      <c r="E5035" s="647"/>
      <c r="F5035" s="647"/>
      <c r="G5035" s="647"/>
    </row>
    <row r="5036" spans="3:7">
      <c r="C5036" s="647"/>
      <c r="D5036" s="647"/>
      <c r="E5036" s="647"/>
      <c r="F5036" s="647"/>
      <c r="G5036" s="647"/>
    </row>
    <row r="5037" spans="3:7">
      <c r="C5037" s="647"/>
      <c r="D5037" s="647"/>
      <c r="E5037" s="647"/>
      <c r="F5037" s="647"/>
      <c r="G5037" s="647"/>
    </row>
    <row r="5038" spans="3:7">
      <c r="C5038" s="647"/>
      <c r="D5038" s="647"/>
      <c r="E5038" s="647"/>
      <c r="F5038" s="647"/>
      <c r="G5038" s="647"/>
    </row>
    <row r="5039" spans="3:7">
      <c r="C5039" s="647"/>
      <c r="D5039" s="647"/>
      <c r="E5039" s="647"/>
      <c r="F5039" s="647"/>
      <c r="G5039" s="647"/>
    </row>
    <row r="5040" spans="3:7">
      <c r="C5040" s="647"/>
      <c r="D5040" s="647"/>
      <c r="E5040" s="647"/>
      <c r="F5040" s="647"/>
      <c r="G5040" s="647"/>
    </row>
    <row r="5041" spans="3:7">
      <c r="C5041" s="647"/>
      <c r="D5041" s="647"/>
      <c r="E5041" s="647"/>
      <c r="F5041" s="647"/>
      <c r="G5041" s="647"/>
    </row>
    <row r="5042" spans="3:7">
      <c r="C5042" s="647"/>
      <c r="D5042" s="647"/>
      <c r="E5042" s="647"/>
      <c r="F5042" s="647"/>
      <c r="G5042" s="647"/>
    </row>
    <row r="5043" spans="3:7">
      <c r="C5043" s="647"/>
      <c r="D5043" s="647"/>
      <c r="E5043" s="647"/>
      <c r="F5043" s="647"/>
      <c r="G5043" s="647"/>
    </row>
    <row r="5044" spans="3:7">
      <c r="C5044" s="647"/>
      <c r="D5044" s="647"/>
      <c r="E5044" s="647"/>
      <c r="F5044" s="647"/>
      <c r="G5044" s="647"/>
    </row>
    <row r="5045" spans="3:7">
      <c r="C5045" s="647"/>
      <c r="D5045" s="647"/>
      <c r="E5045" s="647"/>
      <c r="F5045" s="647"/>
      <c r="G5045" s="647"/>
    </row>
    <row r="5046" spans="3:7">
      <c r="C5046" s="647"/>
      <c r="D5046" s="647"/>
      <c r="E5046" s="647"/>
      <c r="F5046" s="647"/>
      <c r="G5046" s="647"/>
    </row>
    <row r="5047" spans="3:7">
      <c r="C5047" s="647"/>
      <c r="D5047" s="647"/>
      <c r="E5047" s="647"/>
      <c r="F5047" s="647"/>
      <c r="G5047" s="647"/>
    </row>
    <row r="5048" spans="3:7">
      <c r="C5048" s="647"/>
      <c r="D5048" s="647"/>
      <c r="E5048" s="647"/>
      <c r="F5048" s="647"/>
      <c r="G5048" s="647"/>
    </row>
    <row r="5049" spans="3:7">
      <c r="C5049" s="647"/>
      <c r="D5049" s="647"/>
      <c r="E5049" s="647"/>
      <c r="F5049" s="647"/>
      <c r="G5049" s="647"/>
    </row>
    <row r="5050" spans="3:7">
      <c r="C5050" s="647"/>
      <c r="D5050" s="647"/>
      <c r="E5050" s="647"/>
      <c r="F5050" s="647"/>
      <c r="G5050" s="647"/>
    </row>
    <row r="5051" spans="3:7">
      <c r="C5051" s="647"/>
      <c r="D5051" s="647"/>
      <c r="E5051" s="647"/>
      <c r="F5051" s="647"/>
      <c r="G5051" s="647"/>
    </row>
    <row r="5052" spans="3:7">
      <c r="C5052" s="647"/>
      <c r="D5052" s="647"/>
      <c r="E5052" s="647"/>
      <c r="F5052" s="647"/>
      <c r="G5052" s="647"/>
    </row>
    <row r="5053" spans="3:7">
      <c r="C5053" s="647"/>
      <c r="D5053" s="647"/>
      <c r="E5053" s="647"/>
      <c r="F5053" s="647"/>
      <c r="G5053" s="647"/>
    </row>
    <row r="5054" spans="3:7">
      <c r="C5054" s="647"/>
      <c r="D5054" s="647"/>
      <c r="E5054" s="647"/>
      <c r="F5054" s="647"/>
      <c r="G5054" s="647"/>
    </row>
    <row r="5055" spans="3:7">
      <c r="C5055" s="647"/>
      <c r="D5055" s="647"/>
      <c r="E5055" s="647"/>
      <c r="F5055" s="647"/>
      <c r="G5055" s="647"/>
    </row>
    <row r="5056" spans="3:7">
      <c r="C5056" s="647"/>
      <c r="D5056" s="647"/>
      <c r="E5056" s="647"/>
      <c r="F5056" s="647"/>
      <c r="G5056" s="647"/>
    </row>
    <row r="5057" spans="3:7">
      <c r="C5057" s="647"/>
      <c r="D5057" s="647"/>
      <c r="E5057" s="647"/>
      <c r="F5057" s="647"/>
      <c r="G5057" s="647"/>
    </row>
    <row r="5058" spans="3:7">
      <c r="C5058" s="647"/>
      <c r="D5058" s="647"/>
      <c r="E5058" s="647"/>
      <c r="F5058" s="647"/>
      <c r="G5058" s="647"/>
    </row>
    <row r="5059" spans="3:7">
      <c r="C5059" s="647"/>
      <c r="D5059" s="647"/>
      <c r="E5059" s="647"/>
      <c r="F5059" s="647"/>
      <c r="G5059" s="647"/>
    </row>
    <row r="5060" spans="3:7">
      <c r="C5060" s="647"/>
      <c r="D5060" s="647"/>
      <c r="E5060" s="647"/>
      <c r="F5060" s="647"/>
      <c r="G5060" s="647"/>
    </row>
    <row r="5061" spans="3:7">
      <c r="C5061" s="647"/>
      <c r="D5061" s="647"/>
      <c r="E5061" s="647"/>
      <c r="F5061" s="647"/>
      <c r="G5061" s="647"/>
    </row>
    <row r="5062" spans="3:7">
      <c r="C5062" s="647"/>
      <c r="D5062" s="647"/>
      <c r="E5062" s="647"/>
      <c r="F5062" s="647"/>
      <c r="G5062" s="647"/>
    </row>
    <row r="5063" spans="3:7">
      <c r="C5063" s="647"/>
      <c r="D5063" s="647"/>
      <c r="E5063" s="647"/>
      <c r="F5063" s="647"/>
      <c r="G5063" s="647"/>
    </row>
    <row r="5064" spans="3:7">
      <c r="C5064" s="647"/>
      <c r="D5064" s="647"/>
      <c r="E5064" s="647"/>
      <c r="F5064" s="647"/>
      <c r="G5064" s="647"/>
    </row>
    <row r="5065" spans="3:7">
      <c r="C5065" s="647"/>
      <c r="D5065" s="647"/>
      <c r="E5065" s="647"/>
      <c r="F5065" s="647"/>
      <c r="G5065" s="647"/>
    </row>
    <row r="5066" spans="3:7">
      <c r="C5066" s="647"/>
      <c r="D5066" s="647"/>
      <c r="E5066" s="647"/>
      <c r="F5066" s="647"/>
      <c r="G5066" s="647"/>
    </row>
    <row r="5067" spans="3:7">
      <c r="C5067" s="647"/>
      <c r="D5067" s="647"/>
      <c r="E5067" s="647"/>
      <c r="F5067" s="647"/>
      <c r="G5067" s="647"/>
    </row>
    <row r="5068" spans="3:7">
      <c r="C5068" s="647"/>
      <c r="D5068" s="647"/>
      <c r="E5068" s="647"/>
      <c r="F5068" s="647"/>
      <c r="G5068" s="647"/>
    </row>
    <row r="5069" spans="3:7">
      <c r="C5069" s="647"/>
      <c r="D5069" s="647"/>
      <c r="E5069" s="647"/>
      <c r="F5069" s="647"/>
      <c r="G5069" s="647"/>
    </row>
    <row r="5070" spans="3:7">
      <c r="C5070" s="647"/>
      <c r="D5070" s="647"/>
      <c r="E5070" s="647"/>
      <c r="F5070" s="647"/>
      <c r="G5070" s="647"/>
    </row>
    <row r="5071" spans="3:7">
      <c r="C5071" s="647"/>
      <c r="D5071" s="647"/>
      <c r="E5071" s="647"/>
      <c r="F5071" s="647"/>
      <c r="G5071" s="647"/>
    </row>
    <row r="5072" spans="3:7">
      <c r="C5072" s="647"/>
      <c r="D5072" s="647"/>
      <c r="E5072" s="647"/>
      <c r="F5072" s="647"/>
      <c r="G5072" s="647"/>
    </row>
    <row r="5073" spans="3:7">
      <c r="C5073" s="647"/>
      <c r="D5073" s="647"/>
      <c r="E5073" s="647"/>
      <c r="F5073" s="647"/>
      <c r="G5073" s="647"/>
    </row>
    <row r="5074" spans="3:7">
      <c r="C5074" s="647"/>
      <c r="D5074" s="647"/>
      <c r="E5074" s="647"/>
      <c r="F5074" s="647"/>
      <c r="G5074" s="647"/>
    </row>
    <row r="5075" spans="3:7">
      <c r="C5075" s="647"/>
      <c r="D5075" s="647"/>
      <c r="E5075" s="647"/>
      <c r="F5075" s="647"/>
      <c r="G5075" s="647"/>
    </row>
    <row r="5076" spans="3:7">
      <c r="C5076" s="647"/>
      <c r="D5076" s="647"/>
      <c r="E5076" s="647"/>
      <c r="F5076" s="647"/>
      <c r="G5076" s="647"/>
    </row>
    <row r="5077" spans="3:7">
      <c r="C5077" s="647"/>
      <c r="D5077" s="647"/>
      <c r="E5077" s="647"/>
      <c r="F5077" s="647"/>
      <c r="G5077" s="647"/>
    </row>
    <row r="5078" spans="3:7">
      <c r="C5078" s="647"/>
      <c r="D5078" s="647"/>
      <c r="E5078" s="647"/>
      <c r="F5078" s="647"/>
      <c r="G5078" s="647"/>
    </row>
    <row r="5079" spans="3:7">
      <c r="C5079" s="647"/>
      <c r="D5079" s="647"/>
      <c r="E5079" s="647"/>
      <c r="F5079" s="647"/>
      <c r="G5079" s="647"/>
    </row>
    <row r="5080" spans="3:7">
      <c r="C5080" s="647"/>
      <c r="D5080" s="647"/>
      <c r="E5080" s="647"/>
      <c r="F5080" s="647"/>
      <c r="G5080" s="647"/>
    </row>
    <row r="5081" spans="3:7">
      <c r="C5081" s="647"/>
      <c r="D5081" s="647"/>
      <c r="E5081" s="647"/>
      <c r="F5081" s="647"/>
      <c r="G5081" s="647"/>
    </row>
    <row r="5082" spans="3:7">
      <c r="C5082" s="647"/>
      <c r="D5082" s="647"/>
      <c r="E5082" s="647"/>
      <c r="F5082" s="647"/>
      <c r="G5082" s="647"/>
    </row>
    <row r="5083" spans="3:7">
      <c r="C5083" s="647"/>
      <c r="D5083" s="647"/>
      <c r="E5083" s="647"/>
      <c r="F5083" s="647"/>
      <c r="G5083" s="647"/>
    </row>
    <row r="5084" spans="3:7">
      <c r="C5084" s="647"/>
      <c r="D5084" s="647"/>
      <c r="E5084" s="647"/>
      <c r="F5084" s="647"/>
      <c r="G5084" s="647"/>
    </row>
    <row r="5085" spans="3:7">
      <c r="C5085" s="647"/>
      <c r="D5085" s="647"/>
      <c r="E5085" s="647"/>
      <c r="F5085" s="647"/>
      <c r="G5085" s="647"/>
    </row>
    <row r="5086" spans="3:7">
      <c r="C5086" s="647"/>
      <c r="D5086" s="647"/>
      <c r="E5086" s="647"/>
      <c r="F5086" s="647"/>
      <c r="G5086" s="647"/>
    </row>
    <row r="5087" spans="3:7">
      <c r="C5087" s="647"/>
      <c r="D5087" s="647"/>
      <c r="E5087" s="647"/>
      <c r="F5087" s="647"/>
      <c r="G5087" s="647"/>
    </row>
    <row r="5088" spans="3:7">
      <c r="C5088" s="647"/>
      <c r="D5088" s="647"/>
      <c r="E5088" s="647"/>
      <c r="F5088" s="647"/>
      <c r="G5088" s="647"/>
    </row>
    <row r="5089" spans="3:7">
      <c r="C5089" s="647"/>
      <c r="D5089" s="647"/>
      <c r="E5089" s="647"/>
      <c r="F5089" s="647"/>
      <c r="G5089" s="647"/>
    </row>
    <row r="5090" spans="3:7">
      <c r="C5090" s="647"/>
      <c r="D5090" s="647"/>
      <c r="E5090" s="647"/>
      <c r="F5090" s="647"/>
      <c r="G5090" s="647"/>
    </row>
    <row r="5091" spans="3:7">
      <c r="C5091" s="647"/>
      <c r="D5091" s="647"/>
      <c r="E5091" s="647"/>
      <c r="F5091" s="647"/>
      <c r="G5091" s="647"/>
    </row>
    <row r="5092" spans="3:7">
      <c r="C5092" s="647"/>
      <c r="D5092" s="647"/>
      <c r="E5092" s="647"/>
      <c r="F5092" s="647"/>
      <c r="G5092" s="647"/>
    </row>
    <row r="5093" spans="3:7">
      <c r="C5093" s="647"/>
      <c r="D5093" s="647"/>
      <c r="E5093" s="647"/>
      <c r="F5093" s="647"/>
      <c r="G5093" s="647"/>
    </row>
    <row r="5094" spans="3:7">
      <c r="C5094" s="647"/>
      <c r="D5094" s="647"/>
      <c r="E5094" s="647"/>
      <c r="F5094" s="647"/>
      <c r="G5094" s="647"/>
    </row>
    <row r="5095" spans="3:7">
      <c r="C5095" s="647"/>
      <c r="D5095" s="647"/>
      <c r="E5095" s="647"/>
      <c r="F5095" s="647"/>
      <c r="G5095" s="647"/>
    </row>
    <row r="5096" spans="3:7">
      <c r="C5096" s="647"/>
      <c r="D5096" s="647"/>
      <c r="E5096" s="647"/>
      <c r="F5096" s="647"/>
      <c r="G5096" s="647"/>
    </row>
    <row r="5097" spans="3:7">
      <c r="C5097" s="647"/>
      <c r="D5097" s="647"/>
      <c r="E5097" s="647"/>
      <c r="F5097" s="647"/>
      <c r="G5097" s="647"/>
    </row>
    <row r="5098" spans="3:7">
      <c r="C5098" s="647"/>
      <c r="D5098" s="647"/>
      <c r="E5098" s="647"/>
      <c r="F5098" s="647"/>
      <c r="G5098" s="647"/>
    </row>
    <row r="5099" spans="3:7">
      <c r="C5099" s="647"/>
      <c r="D5099" s="647"/>
      <c r="E5099" s="647"/>
      <c r="F5099" s="647"/>
      <c r="G5099" s="647"/>
    </row>
    <row r="5100" spans="3:7">
      <c r="C5100" s="647"/>
      <c r="D5100" s="647"/>
      <c r="E5100" s="647"/>
      <c r="F5100" s="647"/>
      <c r="G5100" s="647"/>
    </row>
    <row r="5101" spans="3:7">
      <c r="C5101" s="647"/>
      <c r="D5101" s="647"/>
      <c r="E5101" s="647"/>
      <c r="F5101" s="647"/>
      <c r="G5101" s="647"/>
    </row>
    <row r="5102" spans="3:7">
      <c r="C5102" s="647"/>
      <c r="D5102" s="647"/>
      <c r="E5102" s="647"/>
      <c r="F5102" s="647"/>
      <c r="G5102" s="647"/>
    </row>
    <row r="5103" spans="3:7">
      <c r="C5103" s="647"/>
      <c r="D5103" s="647"/>
      <c r="E5103" s="647"/>
      <c r="F5103" s="647"/>
      <c r="G5103" s="647"/>
    </row>
    <row r="5104" spans="3:7">
      <c r="C5104" s="647"/>
      <c r="D5104" s="647"/>
      <c r="E5104" s="647"/>
      <c r="F5104" s="647"/>
      <c r="G5104" s="647"/>
    </row>
    <row r="5105" spans="3:7">
      <c r="C5105" s="647"/>
      <c r="D5105" s="647"/>
      <c r="E5105" s="647"/>
      <c r="F5105" s="647"/>
      <c r="G5105" s="647"/>
    </row>
    <row r="5106" spans="3:7">
      <c r="C5106" s="647"/>
      <c r="D5106" s="647"/>
      <c r="E5106" s="647"/>
      <c r="F5106" s="647"/>
      <c r="G5106" s="647"/>
    </row>
    <row r="5107" spans="3:7">
      <c r="C5107" s="647"/>
      <c r="D5107" s="647"/>
      <c r="E5107" s="647"/>
      <c r="F5107" s="647"/>
      <c r="G5107" s="647"/>
    </row>
    <row r="5108" spans="3:7">
      <c r="C5108" s="647"/>
      <c r="D5108" s="647"/>
      <c r="E5108" s="647"/>
      <c r="F5108" s="647"/>
      <c r="G5108" s="647"/>
    </row>
    <row r="5109" spans="3:7">
      <c r="C5109" s="647"/>
      <c r="D5109" s="647"/>
      <c r="E5109" s="647"/>
      <c r="F5109" s="647"/>
      <c r="G5109" s="647"/>
    </row>
    <row r="5110" spans="3:7">
      <c r="C5110" s="647"/>
      <c r="D5110" s="647"/>
      <c r="E5110" s="647"/>
      <c r="F5110" s="647"/>
      <c r="G5110" s="647"/>
    </row>
    <row r="5111" spans="3:7">
      <c r="C5111" s="647"/>
      <c r="D5111" s="647"/>
      <c r="E5111" s="647"/>
      <c r="F5111" s="647"/>
      <c r="G5111" s="647"/>
    </row>
    <row r="5112" spans="3:7">
      <c r="C5112" s="647"/>
      <c r="D5112" s="647"/>
      <c r="E5112" s="647"/>
      <c r="F5112" s="647"/>
      <c r="G5112" s="647"/>
    </row>
    <row r="5113" spans="3:7">
      <c r="C5113" s="647"/>
      <c r="D5113" s="647"/>
      <c r="E5113" s="647"/>
      <c r="F5113" s="647"/>
      <c r="G5113" s="647"/>
    </row>
    <row r="5114" spans="3:7">
      <c r="C5114" s="647"/>
      <c r="D5114" s="647"/>
      <c r="E5114" s="647"/>
      <c r="F5114" s="647"/>
      <c r="G5114" s="647"/>
    </row>
    <row r="5115" spans="3:7">
      <c r="C5115" s="647"/>
      <c r="D5115" s="647"/>
      <c r="E5115" s="647"/>
      <c r="F5115" s="647"/>
      <c r="G5115" s="647"/>
    </row>
    <row r="5116" spans="3:7">
      <c r="C5116" s="647"/>
      <c r="D5116" s="647"/>
      <c r="E5116" s="647"/>
      <c r="F5116" s="647"/>
      <c r="G5116" s="647"/>
    </row>
    <row r="5117" spans="3:7">
      <c r="C5117" s="647"/>
      <c r="D5117" s="647"/>
      <c r="E5117" s="647"/>
      <c r="F5117" s="647"/>
      <c r="G5117" s="647"/>
    </row>
    <row r="5118" spans="3:7">
      <c r="C5118" s="647"/>
      <c r="D5118" s="647"/>
      <c r="E5118" s="647"/>
      <c r="F5118" s="647"/>
      <c r="G5118" s="647"/>
    </row>
    <row r="5119" spans="3:7">
      <c r="C5119" s="647"/>
      <c r="D5119" s="647"/>
      <c r="E5119" s="647"/>
      <c r="F5119" s="647"/>
      <c r="G5119" s="647"/>
    </row>
    <row r="5120" spans="3:7">
      <c r="C5120" s="647"/>
      <c r="D5120" s="647"/>
      <c r="E5120" s="647"/>
      <c r="F5120" s="647"/>
      <c r="G5120" s="647"/>
    </row>
    <row r="5121" spans="3:7">
      <c r="C5121" s="647"/>
      <c r="D5121" s="647"/>
      <c r="E5121" s="647"/>
      <c r="F5121" s="647"/>
      <c r="G5121" s="647"/>
    </row>
    <row r="5122" spans="3:7">
      <c r="C5122" s="647"/>
      <c r="D5122" s="647"/>
      <c r="E5122" s="647"/>
      <c r="F5122" s="647"/>
      <c r="G5122" s="647"/>
    </row>
    <row r="5123" spans="3:7">
      <c r="C5123" s="647"/>
      <c r="D5123" s="647"/>
      <c r="E5123" s="647"/>
      <c r="F5123" s="647"/>
      <c r="G5123" s="647"/>
    </row>
    <row r="5124" spans="3:7">
      <c r="C5124" s="647"/>
      <c r="D5124" s="647"/>
      <c r="E5124" s="647"/>
      <c r="F5124" s="647"/>
      <c r="G5124" s="647"/>
    </row>
    <row r="5125" spans="3:7">
      <c r="C5125" s="647"/>
      <c r="D5125" s="647"/>
      <c r="E5125" s="647"/>
      <c r="F5125" s="647"/>
      <c r="G5125" s="647"/>
    </row>
    <row r="5126" spans="3:7">
      <c r="C5126" s="647"/>
      <c r="D5126" s="647"/>
      <c r="E5126" s="647"/>
      <c r="F5126" s="647"/>
      <c r="G5126" s="647"/>
    </row>
    <row r="5127" spans="3:7">
      <c r="C5127" s="647"/>
      <c r="D5127" s="647"/>
      <c r="E5127" s="647"/>
      <c r="F5127" s="647"/>
      <c r="G5127" s="647"/>
    </row>
    <row r="5128" spans="3:7">
      <c r="C5128" s="647"/>
      <c r="D5128" s="647"/>
      <c r="E5128" s="647"/>
      <c r="F5128" s="647"/>
      <c r="G5128" s="647"/>
    </row>
    <row r="5129" spans="3:7">
      <c r="C5129" s="647"/>
      <c r="D5129" s="647"/>
      <c r="E5129" s="647"/>
      <c r="F5129" s="647"/>
      <c r="G5129" s="647"/>
    </row>
    <row r="5130" spans="3:7">
      <c r="C5130" s="647"/>
      <c r="D5130" s="647"/>
      <c r="E5130" s="647"/>
      <c r="F5130" s="647"/>
      <c r="G5130" s="647"/>
    </row>
    <row r="5131" spans="3:7">
      <c r="C5131" s="647"/>
      <c r="D5131" s="647"/>
      <c r="E5131" s="647"/>
      <c r="F5131" s="647"/>
      <c r="G5131" s="647"/>
    </row>
    <row r="5132" spans="3:7">
      <c r="C5132" s="647"/>
      <c r="D5132" s="647"/>
      <c r="E5132" s="647"/>
      <c r="F5132" s="647"/>
      <c r="G5132" s="647"/>
    </row>
    <row r="5133" spans="3:7">
      <c r="C5133" s="647"/>
      <c r="D5133" s="647"/>
      <c r="E5133" s="647"/>
      <c r="F5133" s="647"/>
      <c r="G5133" s="647"/>
    </row>
    <row r="5134" spans="3:7">
      <c r="C5134" s="647"/>
      <c r="D5134" s="647"/>
      <c r="E5134" s="647"/>
      <c r="F5134" s="647"/>
      <c r="G5134" s="647"/>
    </row>
    <row r="5135" spans="3:7">
      <c r="C5135" s="647"/>
      <c r="D5135" s="647"/>
      <c r="E5135" s="647"/>
      <c r="F5135" s="647"/>
      <c r="G5135" s="647"/>
    </row>
    <row r="5136" spans="3:7">
      <c r="C5136" s="647"/>
      <c r="D5136" s="647"/>
      <c r="E5136" s="647"/>
      <c r="F5136" s="647"/>
      <c r="G5136" s="647"/>
    </row>
    <row r="5137" spans="3:7">
      <c r="C5137" s="647"/>
      <c r="D5137" s="647"/>
      <c r="E5137" s="647"/>
      <c r="F5137" s="647"/>
      <c r="G5137" s="647"/>
    </row>
    <row r="5138" spans="3:7">
      <c r="C5138" s="647"/>
      <c r="D5138" s="647"/>
      <c r="E5138" s="647"/>
      <c r="F5138" s="647"/>
      <c r="G5138" s="647"/>
    </row>
    <row r="5139" spans="3:7">
      <c r="C5139" s="647"/>
      <c r="D5139" s="647"/>
      <c r="E5139" s="647"/>
      <c r="F5139" s="647"/>
      <c r="G5139" s="647"/>
    </row>
    <row r="5140" spans="3:7">
      <c r="C5140" s="647"/>
      <c r="D5140" s="647"/>
      <c r="E5140" s="647"/>
      <c r="F5140" s="647"/>
      <c r="G5140" s="647"/>
    </row>
    <row r="5141" spans="3:7">
      <c r="C5141" s="647"/>
      <c r="D5141" s="647"/>
      <c r="E5141" s="647"/>
      <c r="F5141" s="647"/>
      <c r="G5141" s="647"/>
    </row>
    <row r="5142" spans="3:7">
      <c r="C5142" s="647"/>
      <c r="D5142" s="647"/>
      <c r="E5142" s="647"/>
      <c r="F5142" s="647"/>
      <c r="G5142" s="647"/>
    </row>
    <row r="5143" spans="3:7">
      <c r="C5143" s="647"/>
      <c r="D5143" s="647"/>
      <c r="E5143" s="647"/>
      <c r="F5143" s="647"/>
      <c r="G5143" s="647"/>
    </row>
    <row r="5144" spans="3:7">
      <c r="C5144" s="647"/>
      <c r="D5144" s="647"/>
      <c r="E5144" s="647"/>
      <c r="F5144" s="647"/>
      <c r="G5144" s="647"/>
    </row>
    <row r="5145" spans="3:7">
      <c r="C5145" s="647"/>
      <c r="D5145" s="647"/>
      <c r="E5145" s="647"/>
      <c r="F5145" s="647"/>
      <c r="G5145" s="647"/>
    </row>
    <row r="5146" spans="3:7">
      <c r="C5146" s="647"/>
      <c r="D5146" s="647"/>
      <c r="E5146" s="647"/>
      <c r="F5146" s="647"/>
      <c r="G5146" s="647"/>
    </row>
    <row r="5147" spans="3:7">
      <c r="C5147" s="647"/>
      <c r="D5147" s="647"/>
      <c r="E5147" s="647"/>
      <c r="F5147" s="647"/>
      <c r="G5147" s="647"/>
    </row>
    <row r="5148" spans="3:7">
      <c r="C5148" s="647"/>
      <c r="D5148" s="647"/>
      <c r="E5148" s="647"/>
      <c r="F5148" s="647"/>
      <c r="G5148" s="647"/>
    </row>
    <row r="5149" spans="3:7">
      <c r="C5149" s="647"/>
      <c r="D5149" s="647"/>
      <c r="E5149" s="647"/>
      <c r="F5149" s="647"/>
      <c r="G5149" s="647"/>
    </row>
    <row r="5150" spans="3:7">
      <c r="C5150" s="647"/>
      <c r="D5150" s="647"/>
      <c r="E5150" s="647"/>
      <c r="F5150" s="647"/>
      <c r="G5150" s="647"/>
    </row>
    <row r="5151" spans="3:7">
      <c r="C5151" s="647"/>
      <c r="D5151" s="647"/>
      <c r="E5151" s="647"/>
      <c r="F5151" s="647"/>
      <c r="G5151" s="647"/>
    </row>
    <row r="5152" spans="3:7">
      <c r="C5152" s="647"/>
      <c r="D5152" s="647"/>
      <c r="E5152" s="647"/>
      <c r="F5152" s="647"/>
      <c r="G5152" s="647"/>
    </row>
    <row r="5153" spans="3:7">
      <c r="C5153" s="647"/>
      <c r="D5153" s="647"/>
      <c r="E5153" s="647"/>
      <c r="F5153" s="647"/>
      <c r="G5153" s="647"/>
    </row>
    <row r="5154" spans="3:7">
      <c r="C5154" s="647"/>
      <c r="D5154" s="647"/>
      <c r="E5154" s="647"/>
      <c r="F5154" s="647"/>
      <c r="G5154" s="647"/>
    </row>
    <row r="5155" spans="3:7">
      <c r="C5155" s="647"/>
      <c r="D5155" s="647"/>
      <c r="E5155" s="647"/>
      <c r="F5155" s="647"/>
      <c r="G5155" s="647"/>
    </row>
    <row r="5156" spans="3:7">
      <c r="C5156" s="647"/>
      <c r="D5156" s="647"/>
      <c r="E5156" s="647"/>
      <c r="F5156" s="647"/>
      <c r="G5156" s="647"/>
    </row>
    <row r="5157" spans="3:7">
      <c r="C5157" s="647"/>
      <c r="D5157" s="647"/>
      <c r="E5157" s="647"/>
      <c r="F5157" s="647"/>
      <c r="G5157" s="647"/>
    </row>
    <row r="5158" spans="3:7">
      <c r="C5158" s="647"/>
      <c r="D5158" s="647"/>
      <c r="E5158" s="647"/>
      <c r="F5158" s="647"/>
      <c r="G5158" s="647"/>
    </row>
    <row r="5159" spans="3:7">
      <c r="C5159" s="647"/>
      <c r="D5159" s="647"/>
      <c r="E5159" s="647"/>
      <c r="F5159" s="647"/>
      <c r="G5159" s="647"/>
    </row>
    <row r="5160" spans="3:7">
      <c r="C5160" s="647"/>
      <c r="D5160" s="647"/>
      <c r="E5160" s="647"/>
      <c r="F5160" s="647"/>
      <c r="G5160" s="647"/>
    </row>
    <row r="5161" spans="3:7">
      <c r="C5161" s="647"/>
      <c r="D5161" s="647"/>
      <c r="E5161" s="647"/>
      <c r="F5161" s="647"/>
      <c r="G5161" s="647"/>
    </row>
    <row r="5162" spans="3:7">
      <c r="C5162" s="647"/>
      <c r="D5162" s="647"/>
      <c r="E5162" s="647"/>
      <c r="F5162" s="647"/>
      <c r="G5162" s="647"/>
    </row>
    <row r="5163" spans="3:7">
      <c r="C5163" s="647"/>
      <c r="D5163" s="647"/>
      <c r="E5163" s="647"/>
      <c r="F5163" s="647"/>
      <c r="G5163" s="647"/>
    </row>
    <row r="5164" spans="3:7">
      <c r="C5164" s="647"/>
      <c r="D5164" s="647"/>
      <c r="E5164" s="647"/>
      <c r="F5164" s="647"/>
      <c r="G5164" s="647"/>
    </row>
    <row r="5165" spans="3:7">
      <c r="C5165" s="647"/>
      <c r="D5165" s="647"/>
      <c r="E5165" s="647"/>
      <c r="F5165" s="647"/>
      <c r="G5165" s="647"/>
    </row>
    <row r="5166" spans="3:7">
      <c r="C5166" s="647"/>
      <c r="D5166" s="647"/>
      <c r="E5166" s="647"/>
      <c r="F5166" s="647"/>
      <c r="G5166" s="647"/>
    </row>
    <row r="5167" spans="3:7">
      <c r="C5167" s="647"/>
      <c r="D5167" s="647"/>
      <c r="E5167" s="647"/>
      <c r="F5167" s="647"/>
      <c r="G5167" s="647"/>
    </row>
    <row r="5168" spans="3:7">
      <c r="C5168" s="647"/>
      <c r="D5168" s="647"/>
      <c r="E5168" s="647"/>
      <c r="F5168" s="647"/>
      <c r="G5168" s="647"/>
    </row>
    <row r="5169" spans="3:7">
      <c r="C5169" s="647"/>
      <c r="D5169" s="647"/>
      <c r="E5169" s="647"/>
      <c r="F5169" s="647"/>
      <c r="G5169" s="647"/>
    </row>
    <row r="5170" spans="3:7">
      <c r="C5170" s="647"/>
      <c r="D5170" s="647"/>
      <c r="E5170" s="647"/>
      <c r="F5170" s="647"/>
      <c r="G5170" s="647"/>
    </row>
    <row r="5171" spans="3:7">
      <c r="C5171" s="647"/>
      <c r="D5171" s="647"/>
      <c r="E5171" s="647"/>
      <c r="F5171" s="647"/>
      <c r="G5171" s="647"/>
    </row>
    <row r="5172" spans="3:7">
      <c r="C5172" s="647"/>
      <c r="D5172" s="647"/>
      <c r="E5172" s="647"/>
      <c r="F5172" s="647"/>
      <c r="G5172" s="647"/>
    </row>
    <row r="5173" spans="3:7">
      <c r="C5173" s="647"/>
      <c r="D5173" s="647"/>
      <c r="E5173" s="647"/>
      <c r="F5173" s="647"/>
      <c r="G5173" s="647"/>
    </row>
    <row r="5174" spans="3:7">
      <c r="C5174" s="647"/>
      <c r="D5174" s="647"/>
      <c r="E5174" s="647"/>
      <c r="F5174" s="647"/>
      <c r="G5174" s="647"/>
    </row>
    <row r="5175" spans="3:7">
      <c r="C5175" s="647"/>
      <c r="D5175" s="647"/>
      <c r="E5175" s="647"/>
      <c r="F5175" s="647"/>
      <c r="G5175" s="647"/>
    </row>
    <row r="5176" spans="3:7">
      <c r="C5176" s="647"/>
      <c r="D5176" s="647"/>
      <c r="E5176" s="647"/>
      <c r="F5176" s="647"/>
      <c r="G5176" s="647"/>
    </row>
    <row r="5177" spans="3:7">
      <c r="C5177" s="647"/>
      <c r="D5177" s="647"/>
      <c r="E5177" s="647"/>
      <c r="F5177" s="647"/>
      <c r="G5177" s="647"/>
    </row>
    <row r="5178" spans="3:7">
      <c r="C5178" s="647"/>
      <c r="D5178" s="647"/>
      <c r="E5178" s="647"/>
      <c r="F5178" s="647"/>
      <c r="G5178" s="647"/>
    </row>
    <row r="5179" spans="3:7">
      <c r="C5179" s="647"/>
      <c r="D5179" s="647"/>
      <c r="E5179" s="647"/>
      <c r="F5179" s="647"/>
      <c r="G5179" s="647"/>
    </row>
    <row r="5180" spans="3:7">
      <c r="C5180" s="647"/>
      <c r="D5180" s="647"/>
      <c r="E5180" s="647"/>
      <c r="F5180" s="647"/>
      <c r="G5180" s="647"/>
    </row>
    <row r="5181" spans="3:7">
      <c r="C5181" s="647"/>
      <c r="D5181" s="647"/>
      <c r="E5181" s="647"/>
      <c r="F5181" s="647"/>
      <c r="G5181" s="647"/>
    </row>
    <row r="5182" spans="3:7">
      <c r="C5182" s="647"/>
      <c r="D5182" s="647"/>
      <c r="E5182" s="647"/>
      <c r="F5182" s="647"/>
      <c r="G5182" s="647"/>
    </row>
    <row r="5183" spans="3:7">
      <c r="C5183" s="647"/>
      <c r="D5183" s="647"/>
      <c r="E5183" s="647"/>
      <c r="F5183" s="647"/>
      <c r="G5183" s="647"/>
    </row>
    <row r="5184" spans="3:7">
      <c r="C5184" s="647"/>
      <c r="D5184" s="647"/>
      <c r="E5184" s="647"/>
      <c r="F5184" s="647"/>
      <c r="G5184" s="647"/>
    </row>
    <row r="5185" spans="3:7">
      <c r="C5185" s="647"/>
      <c r="D5185" s="647"/>
      <c r="E5185" s="647"/>
      <c r="F5185" s="647"/>
      <c r="G5185" s="647"/>
    </row>
    <row r="5186" spans="3:7">
      <c r="C5186" s="647"/>
      <c r="D5186" s="647"/>
      <c r="E5186" s="647"/>
      <c r="F5186" s="647"/>
      <c r="G5186" s="647"/>
    </row>
    <row r="5187" spans="3:7">
      <c r="C5187" s="647"/>
      <c r="D5187" s="647"/>
      <c r="E5187" s="647"/>
      <c r="F5187" s="647"/>
      <c r="G5187" s="647"/>
    </row>
    <row r="5188" spans="3:7">
      <c r="C5188" s="647"/>
      <c r="D5188" s="647"/>
      <c r="E5188" s="647"/>
      <c r="F5188" s="647"/>
      <c r="G5188" s="647"/>
    </row>
    <row r="5189" spans="3:7">
      <c r="C5189" s="647"/>
      <c r="D5189" s="647"/>
      <c r="E5189" s="647"/>
      <c r="F5189" s="647"/>
      <c r="G5189" s="647"/>
    </row>
    <row r="5190" spans="3:7">
      <c r="C5190" s="647"/>
      <c r="D5190" s="647"/>
      <c r="E5190" s="647"/>
      <c r="F5190" s="647"/>
      <c r="G5190" s="647"/>
    </row>
    <row r="5191" spans="3:7">
      <c r="C5191" s="647"/>
      <c r="D5191" s="647"/>
      <c r="E5191" s="647"/>
      <c r="F5191" s="647"/>
      <c r="G5191" s="647"/>
    </row>
    <row r="5192" spans="3:7">
      <c r="C5192" s="647"/>
      <c r="D5192" s="647"/>
      <c r="E5192" s="647"/>
      <c r="F5192" s="647"/>
      <c r="G5192" s="647"/>
    </row>
    <row r="5193" spans="3:7">
      <c r="C5193" s="647"/>
      <c r="D5193" s="647"/>
      <c r="E5193" s="647"/>
      <c r="F5193" s="647"/>
      <c r="G5193" s="647"/>
    </row>
    <row r="5194" spans="3:7">
      <c r="C5194" s="647"/>
      <c r="D5194" s="647"/>
      <c r="E5194" s="647"/>
      <c r="F5194" s="647"/>
      <c r="G5194" s="647"/>
    </row>
    <row r="5195" spans="3:7">
      <c r="C5195" s="647"/>
      <c r="D5195" s="647"/>
      <c r="E5195" s="647"/>
      <c r="F5195" s="647"/>
      <c r="G5195" s="647"/>
    </row>
    <row r="5196" spans="3:7">
      <c r="C5196" s="647"/>
      <c r="D5196" s="647"/>
      <c r="E5196" s="647"/>
      <c r="F5196" s="647"/>
      <c r="G5196" s="647"/>
    </row>
    <row r="5197" spans="3:7">
      <c r="C5197" s="647"/>
      <c r="D5197" s="647"/>
      <c r="E5197" s="647"/>
      <c r="F5197" s="647"/>
      <c r="G5197" s="647"/>
    </row>
    <row r="5198" spans="3:7">
      <c r="C5198" s="647"/>
      <c r="D5198" s="647"/>
      <c r="E5198" s="647"/>
      <c r="F5198" s="647"/>
      <c r="G5198" s="647"/>
    </row>
    <row r="5199" spans="3:7">
      <c r="C5199" s="647"/>
      <c r="D5199" s="647"/>
      <c r="E5199" s="647"/>
      <c r="F5199" s="647"/>
      <c r="G5199" s="647"/>
    </row>
    <row r="5200" spans="3:7">
      <c r="C5200" s="647"/>
      <c r="D5200" s="647"/>
      <c r="E5200" s="647"/>
      <c r="F5200" s="647"/>
      <c r="G5200" s="647"/>
    </row>
    <row r="5201" spans="3:7">
      <c r="C5201" s="647"/>
      <c r="D5201" s="647"/>
      <c r="E5201" s="647"/>
      <c r="F5201" s="647"/>
      <c r="G5201" s="647"/>
    </row>
    <row r="5202" spans="3:7">
      <c r="C5202" s="647"/>
      <c r="D5202" s="647"/>
      <c r="E5202" s="647"/>
      <c r="F5202" s="647"/>
      <c r="G5202" s="647"/>
    </row>
    <row r="5203" spans="3:7">
      <c r="C5203" s="647"/>
      <c r="D5203" s="647"/>
      <c r="E5203" s="647"/>
      <c r="F5203" s="647"/>
      <c r="G5203" s="647"/>
    </row>
    <row r="5204" spans="3:7">
      <c r="C5204" s="647"/>
      <c r="D5204" s="647"/>
      <c r="E5204" s="647"/>
      <c r="F5204" s="647"/>
      <c r="G5204" s="647"/>
    </row>
    <row r="5205" spans="3:7">
      <c r="C5205" s="647"/>
      <c r="D5205" s="647"/>
      <c r="E5205" s="647"/>
      <c r="F5205" s="647"/>
      <c r="G5205" s="647"/>
    </row>
    <row r="5206" spans="3:7">
      <c r="C5206" s="647"/>
      <c r="D5206" s="647"/>
      <c r="E5206" s="647"/>
      <c r="F5206" s="647"/>
      <c r="G5206" s="647"/>
    </row>
    <row r="5207" spans="3:7">
      <c r="C5207" s="647"/>
      <c r="D5207" s="647"/>
      <c r="E5207" s="647"/>
      <c r="F5207" s="647"/>
      <c r="G5207" s="647"/>
    </row>
    <row r="5208" spans="3:7">
      <c r="C5208" s="647"/>
      <c r="D5208" s="647"/>
      <c r="E5208" s="647"/>
      <c r="F5208" s="647"/>
      <c r="G5208" s="647"/>
    </row>
    <row r="5209" spans="3:7">
      <c r="C5209" s="647"/>
      <c r="D5209" s="647"/>
      <c r="E5209" s="647"/>
      <c r="F5209" s="647"/>
      <c r="G5209" s="647"/>
    </row>
    <row r="5210" spans="3:7">
      <c r="C5210" s="647"/>
      <c r="D5210" s="647"/>
      <c r="E5210" s="647"/>
      <c r="F5210" s="647"/>
      <c r="G5210" s="647"/>
    </row>
    <row r="5211" spans="3:7">
      <c r="C5211" s="647"/>
      <c r="D5211" s="647"/>
      <c r="E5211" s="647"/>
      <c r="F5211" s="647"/>
      <c r="G5211" s="647"/>
    </row>
    <row r="5212" spans="3:7">
      <c r="C5212" s="647"/>
      <c r="D5212" s="647"/>
      <c r="E5212" s="647"/>
      <c r="F5212" s="647"/>
      <c r="G5212" s="647"/>
    </row>
    <row r="5213" spans="3:7">
      <c r="C5213" s="647"/>
      <c r="D5213" s="647"/>
      <c r="E5213" s="647"/>
      <c r="F5213" s="647"/>
      <c r="G5213" s="647"/>
    </row>
    <row r="5214" spans="3:7">
      <c r="C5214" s="647"/>
      <c r="D5214" s="647"/>
      <c r="E5214" s="647"/>
      <c r="F5214" s="647"/>
      <c r="G5214" s="647"/>
    </row>
    <row r="5215" spans="3:7">
      <c r="C5215" s="647"/>
      <c r="D5215" s="647"/>
      <c r="E5215" s="647"/>
      <c r="F5215" s="647"/>
      <c r="G5215" s="647"/>
    </row>
    <row r="5216" spans="3:7">
      <c r="C5216" s="647"/>
      <c r="D5216" s="647"/>
      <c r="E5216" s="647"/>
      <c r="F5216" s="647"/>
      <c r="G5216" s="647"/>
    </row>
    <row r="5217" spans="3:7">
      <c r="C5217" s="647"/>
      <c r="D5217" s="647"/>
      <c r="E5217" s="647"/>
      <c r="F5217" s="647"/>
      <c r="G5217" s="647"/>
    </row>
    <row r="5218" spans="3:7">
      <c r="C5218" s="647"/>
      <c r="D5218" s="647"/>
      <c r="E5218" s="647"/>
      <c r="F5218" s="647"/>
      <c r="G5218" s="647"/>
    </row>
    <row r="5219" spans="3:7">
      <c r="C5219" s="647"/>
      <c r="D5219" s="647"/>
      <c r="E5219" s="647"/>
      <c r="F5219" s="647"/>
      <c r="G5219" s="647"/>
    </row>
    <row r="5220" spans="3:7">
      <c r="C5220" s="647"/>
      <c r="D5220" s="647"/>
      <c r="E5220" s="647"/>
      <c r="F5220" s="647"/>
      <c r="G5220" s="647"/>
    </row>
    <row r="5221" spans="3:7">
      <c r="C5221" s="647"/>
      <c r="D5221" s="647"/>
      <c r="E5221" s="647"/>
      <c r="F5221" s="647"/>
      <c r="G5221" s="647"/>
    </row>
    <row r="5222" spans="3:7">
      <c r="C5222" s="647"/>
      <c r="D5222" s="647"/>
      <c r="E5222" s="647"/>
      <c r="F5222" s="647"/>
      <c r="G5222" s="647"/>
    </row>
    <row r="5223" spans="3:7">
      <c r="C5223" s="647"/>
      <c r="D5223" s="647"/>
      <c r="E5223" s="647"/>
      <c r="F5223" s="647"/>
      <c r="G5223" s="647"/>
    </row>
    <row r="5224" spans="3:7">
      <c r="C5224" s="647"/>
      <c r="D5224" s="647"/>
      <c r="E5224" s="647"/>
      <c r="F5224" s="647"/>
      <c r="G5224" s="647"/>
    </row>
    <row r="5225" spans="3:7">
      <c r="C5225" s="647"/>
      <c r="D5225" s="647"/>
      <c r="E5225" s="647"/>
      <c r="F5225" s="647"/>
      <c r="G5225" s="647"/>
    </row>
    <row r="5226" spans="3:7">
      <c r="C5226" s="647"/>
      <c r="D5226" s="647"/>
      <c r="E5226" s="647"/>
      <c r="F5226" s="647"/>
      <c r="G5226" s="647"/>
    </row>
    <row r="5227" spans="3:7">
      <c r="C5227" s="647"/>
      <c r="D5227" s="647"/>
      <c r="E5227" s="647"/>
      <c r="F5227" s="647"/>
      <c r="G5227" s="647"/>
    </row>
    <row r="5228" spans="3:7">
      <c r="C5228" s="647"/>
      <c r="D5228" s="647"/>
      <c r="E5228" s="647"/>
      <c r="F5228" s="647"/>
      <c r="G5228" s="647"/>
    </row>
    <row r="5229" spans="3:7">
      <c r="C5229" s="647"/>
      <c r="D5229" s="647"/>
      <c r="E5229" s="647"/>
      <c r="F5229" s="647"/>
      <c r="G5229" s="647"/>
    </row>
    <row r="5230" spans="3:7">
      <c r="C5230" s="647"/>
      <c r="D5230" s="647"/>
      <c r="E5230" s="647"/>
      <c r="F5230" s="647"/>
      <c r="G5230" s="647"/>
    </row>
    <row r="5231" spans="3:7">
      <c r="C5231" s="647"/>
      <c r="D5231" s="647"/>
      <c r="E5231" s="647"/>
      <c r="F5231" s="647"/>
      <c r="G5231" s="647"/>
    </row>
    <row r="5232" spans="3:7">
      <c r="C5232" s="647"/>
      <c r="D5232" s="647"/>
      <c r="E5232" s="647"/>
      <c r="F5232" s="647"/>
      <c r="G5232" s="647"/>
    </row>
    <row r="5233" spans="3:7">
      <c r="C5233" s="647"/>
      <c r="D5233" s="647"/>
      <c r="E5233" s="647"/>
      <c r="F5233" s="647"/>
      <c r="G5233" s="647"/>
    </row>
    <row r="5234" spans="3:7">
      <c r="C5234" s="647"/>
      <c r="D5234" s="647"/>
      <c r="E5234" s="647"/>
      <c r="F5234" s="647"/>
      <c r="G5234" s="647"/>
    </row>
    <row r="5235" spans="3:7">
      <c r="C5235" s="647"/>
      <c r="D5235" s="647"/>
      <c r="E5235" s="647"/>
      <c r="F5235" s="647"/>
      <c r="G5235" s="647"/>
    </row>
    <row r="5236" spans="3:7">
      <c r="C5236" s="647"/>
      <c r="D5236" s="647"/>
      <c r="E5236" s="647"/>
      <c r="F5236" s="647"/>
      <c r="G5236" s="647"/>
    </row>
    <row r="5237" spans="3:7">
      <c r="C5237" s="647"/>
      <c r="D5237" s="647"/>
      <c r="E5237" s="647"/>
      <c r="F5237" s="647"/>
      <c r="G5237" s="647"/>
    </row>
    <row r="5238" spans="3:7">
      <c r="C5238" s="647"/>
      <c r="D5238" s="647"/>
      <c r="E5238" s="647"/>
      <c r="F5238" s="647"/>
      <c r="G5238" s="647"/>
    </row>
    <row r="5239" spans="3:7">
      <c r="C5239" s="647"/>
      <c r="D5239" s="647"/>
      <c r="E5239" s="647"/>
      <c r="F5239" s="647"/>
      <c r="G5239" s="647"/>
    </row>
    <row r="5240" spans="3:7">
      <c r="C5240" s="647"/>
      <c r="D5240" s="647"/>
      <c r="E5240" s="647"/>
      <c r="F5240" s="647"/>
      <c r="G5240" s="647"/>
    </row>
    <row r="5241" spans="3:7">
      <c r="C5241" s="647"/>
      <c r="D5241" s="647"/>
      <c r="E5241" s="647"/>
      <c r="F5241" s="647"/>
      <c r="G5241" s="647"/>
    </row>
    <row r="5242" spans="3:7">
      <c r="C5242" s="647"/>
      <c r="D5242" s="647"/>
      <c r="E5242" s="647"/>
      <c r="F5242" s="647"/>
      <c r="G5242" s="647"/>
    </row>
    <row r="5243" spans="3:7">
      <c r="C5243" s="647"/>
      <c r="D5243" s="647"/>
      <c r="E5243" s="647"/>
      <c r="F5243" s="647"/>
      <c r="G5243" s="647"/>
    </row>
    <row r="5244" spans="3:7">
      <c r="C5244" s="647"/>
      <c r="D5244" s="647"/>
      <c r="E5244" s="647"/>
      <c r="F5244" s="647"/>
      <c r="G5244" s="647"/>
    </row>
    <row r="5245" spans="3:7">
      <c r="C5245" s="647"/>
      <c r="D5245" s="647"/>
      <c r="E5245" s="647"/>
      <c r="F5245" s="647"/>
      <c r="G5245" s="647"/>
    </row>
    <row r="5246" spans="3:7">
      <c r="C5246" s="647"/>
      <c r="D5246" s="647"/>
      <c r="E5246" s="647"/>
      <c r="F5246" s="647"/>
      <c r="G5246" s="647"/>
    </row>
    <row r="5247" spans="3:7">
      <c r="C5247" s="647"/>
      <c r="D5247" s="647"/>
      <c r="E5247" s="647"/>
      <c r="F5247" s="647"/>
      <c r="G5247" s="647"/>
    </row>
    <row r="5248" spans="3:7">
      <c r="C5248" s="647"/>
      <c r="D5248" s="647"/>
      <c r="E5248" s="647"/>
      <c r="F5248" s="647"/>
      <c r="G5248" s="647"/>
    </row>
    <row r="5249" spans="3:7">
      <c r="C5249" s="647"/>
      <c r="D5249" s="647"/>
      <c r="E5249" s="647"/>
      <c r="F5249" s="647"/>
      <c r="G5249" s="647"/>
    </row>
    <row r="5250" spans="3:7">
      <c r="C5250" s="647"/>
      <c r="D5250" s="647"/>
      <c r="E5250" s="647"/>
      <c r="F5250" s="647"/>
      <c r="G5250" s="647"/>
    </row>
    <row r="5251" spans="3:7">
      <c r="C5251" s="647"/>
      <c r="D5251" s="647"/>
      <c r="E5251" s="647"/>
      <c r="F5251" s="647"/>
      <c r="G5251" s="647"/>
    </row>
    <row r="5252" spans="3:7">
      <c r="C5252" s="647"/>
      <c r="D5252" s="647"/>
      <c r="E5252" s="647"/>
      <c r="F5252" s="647"/>
      <c r="G5252" s="647"/>
    </row>
    <row r="5253" spans="3:7">
      <c r="C5253" s="647"/>
      <c r="D5253" s="647"/>
      <c r="E5253" s="647"/>
      <c r="F5253" s="647"/>
      <c r="G5253" s="647"/>
    </row>
    <row r="5254" spans="3:7">
      <c r="C5254" s="647"/>
      <c r="D5254" s="647"/>
      <c r="E5254" s="647"/>
      <c r="F5254" s="647"/>
      <c r="G5254" s="647"/>
    </row>
    <row r="5255" spans="3:7">
      <c r="C5255" s="647"/>
      <c r="D5255" s="647"/>
      <c r="E5255" s="647"/>
      <c r="F5255" s="647"/>
      <c r="G5255" s="647"/>
    </row>
    <row r="5256" spans="3:7">
      <c r="C5256" s="647"/>
      <c r="D5256" s="647"/>
      <c r="E5256" s="647"/>
      <c r="F5256" s="647"/>
      <c r="G5256" s="647"/>
    </row>
    <row r="5257" spans="3:7">
      <c r="C5257" s="647"/>
      <c r="D5257" s="647"/>
      <c r="E5257" s="647"/>
      <c r="F5257" s="647"/>
      <c r="G5257" s="647"/>
    </row>
    <row r="5258" spans="3:7">
      <c r="C5258" s="647"/>
      <c r="D5258" s="647"/>
      <c r="E5258" s="647"/>
      <c r="F5258" s="647"/>
      <c r="G5258" s="647"/>
    </row>
    <row r="5259" spans="3:7">
      <c r="C5259" s="647"/>
      <c r="D5259" s="647"/>
      <c r="E5259" s="647"/>
      <c r="F5259" s="647"/>
      <c r="G5259" s="647"/>
    </row>
    <row r="5260" spans="3:7">
      <c r="C5260" s="647"/>
      <c r="D5260" s="647"/>
      <c r="E5260" s="647"/>
      <c r="F5260" s="647"/>
      <c r="G5260" s="647"/>
    </row>
    <row r="5261" spans="3:7">
      <c r="C5261" s="647"/>
      <c r="D5261" s="647"/>
      <c r="E5261" s="647"/>
      <c r="F5261" s="647"/>
      <c r="G5261" s="647"/>
    </row>
    <row r="5262" spans="3:7">
      <c r="C5262" s="647"/>
      <c r="D5262" s="647"/>
      <c r="E5262" s="647"/>
      <c r="F5262" s="647"/>
      <c r="G5262" s="647"/>
    </row>
    <row r="5263" spans="3:7">
      <c r="C5263" s="647"/>
      <c r="D5263" s="647"/>
      <c r="E5263" s="647"/>
      <c r="F5263" s="647"/>
      <c r="G5263" s="647"/>
    </row>
    <row r="5264" spans="3:7">
      <c r="C5264" s="647"/>
      <c r="D5264" s="647"/>
      <c r="E5264" s="647"/>
      <c r="F5264" s="647"/>
      <c r="G5264" s="647"/>
    </row>
    <row r="5265" spans="3:7">
      <c r="C5265" s="647"/>
      <c r="D5265" s="647"/>
      <c r="E5265" s="647"/>
      <c r="F5265" s="647"/>
      <c r="G5265" s="647"/>
    </row>
    <row r="5266" spans="3:7">
      <c r="C5266" s="647"/>
      <c r="D5266" s="647"/>
      <c r="E5266" s="647"/>
      <c r="F5266" s="647"/>
      <c r="G5266" s="647"/>
    </row>
    <row r="5267" spans="3:7">
      <c r="C5267" s="647"/>
      <c r="D5267" s="647"/>
      <c r="E5267" s="647"/>
      <c r="F5267" s="647"/>
      <c r="G5267" s="647"/>
    </row>
    <row r="5268" spans="3:7">
      <c r="C5268" s="647"/>
      <c r="D5268" s="647"/>
      <c r="E5268" s="647"/>
      <c r="F5268" s="647"/>
      <c r="G5268" s="647"/>
    </row>
    <row r="5269" spans="3:7">
      <c r="C5269" s="647"/>
      <c r="D5269" s="647"/>
      <c r="E5269" s="647"/>
      <c r="F5269" s="647"/>
      <c r="G5269" s="647"/>
    </row>
    <row r="5270" spans="3:7">
      <c r="C5270" s="647"/>
      <c r="D5270" s="647"/>
      <c r="E5270" s="647"/>
      <c r="F5270" s="647"/>
      <c r="G5270" s="647"/>
    </row>
    <row r="5271" spans="3:7">
      <c r="C5271" s="647"/>
      <c r="D5271" s="647"/>
      <c r="E5271" s="647"/>
      <c r="F5271" s="647"/>
      <c r="G5271" s="647"/>
    </row>
    <row r="5272" spans="3:7">
      <c r="C5272" s="647"/>
      <c r="D5272" s="647"/>
      <c r="E5272" s="647"/>
      <c r="F5272" s="647"/>
      <c r="G5272" s="647"/>
    </row>
    <row r="5273" spans="3:7">
      <c r="C5273" s="647"/>
      <c r="D5273" s="647"/>
      <c r="E5273" s="647"/>
      <c r="F5273" s="647"/>
      <c r="G5273" s="647"/>
    </row>
    <row r="5274" spans="3:7">
      <c r="C5274" s="647"/>
      <c r="D5274" s="647"/>
      <c r="E5274" s="647"/>
      <c r="F5274" s="647"/>
      <c r="G5274" s="647"/>
    </row>
    <row r="5275" spans="3:7">
      <c r="C5275" s="647"/>
      <c r="D5275" s="647"/>
      <c r="E5275" s="647"/>
      <c r="F5275" s="647"/>
      <c r="G5275" s="647"/>
    </row>
    <row r="5276" spans="3:7">
      <c r="C5276" s="647"/>
      <c r="D5276" s="647"/>
      <c r="E5276" s="647"/>
      <c r="F5276" s="647"/>
      <c r="G5276" s="647"/>
    </row>
    <row r="5277" spans="3:7">
      <c r="C5277" s="647"/>
      <c r="D5277" s="647"/>
      <c r="E5277" s="647"/>
      <c r="F5277" s="647"/>
      <c r="G5277" s="647"/>
    </row>
    <row r="5278" spans="3:7">
      <c r="C5278" s="647"/>
      <c r="D5278" s="647"/>
      <c r="E5278" s="647"/>
      <c r="F5278" s="647"/>
      <c r="G5278" s="647"/>
    </row>
    <row r="5279" spans="3:7">
      <c r="C5279" s="647"/>
      <c r="D5279" s="647"/>
      <c r="E5279" s="647"/>
      <c r="F5279" s="647"/>
      <c r="G5279" s="647"/>
    </row>
    <row r="5280" spans="3:7">
      <c r="C5280" s="647"/>
      <c r="D5280" s="647"/>
      <c r="E5280" s="647"/>
      <c r="F5280" s="647"/>
      <c r="G5280" s="647"/>
    </row>
    <row r="5281" spans="3:7">
      <c r="C5281" s="647"/>
      <c r="D5281" s="647"/>
      <c r="E5281" s="647"/>
      <c r="F5281" s="647"/>
      <c r="G5281" s="647"/>
    </row>
    <row r="5282" spans="3:7">
      <c r="C5282" s="647"/>
      <c r="D5282" s="647"/>
      <c r="E5282" s="647"/>
      <c r="F5282" s="647"/>
      <c r="G5282" s="647"/>
    </row>
    <row r="5283" spans="3:7">
      <c r="C5283" s="647"/>
      <c r="D5283" s="647"/>
      <c r="E5283" s="647"/>
      <c r="F5283" s="647"/>
      <c r="G5283" s="647"/>
    </row>
    <row r="5284" spans="3:7">
      <c r="C5284" s="647"/>
      <c r="D5284" s="647"/>
      <c r="E5284" s="647"/>
      <c r="F5284" s="647"/>
      <c r="G5284" s="647"/>
    </row>
    <row r="5285" spans="3:7">
      <c r="C5285" s="647"/>
      <c r="D5285" s="647"/>
      <c r="E5285" s="647"/>
      <c r="F5285" s="647"/>
      <c r="G5285" s="647"/>
    </row>
    <row r="5286" spans="3:7">
      <c r="C5286" s="647"/>
      <c r="D5286" s="647"/>
      <c r="E5286" s="647"/>
      <c r="F5286" s="647"/>
      <c r="G5286" s="647"/>
    </row>
    <row r="5287" spans="3:7">
      <c r="C5287" s="647"/>
      <c r="D5287" s="647"/>
      <c r="E5287" s="647"/>
      <c r="F5287" s="647"/>
      <c r="G5287" s="647"/>
    </row>
    <row r="5288" spans="3:7">
      <c r="C5288" s="647"/>
      <c r="D5288" s="647"/>
      <c r="E5288" s="647"/>
      <c r="F5288" s="647"/>
      <c r="G5288" s="647"/>
    </row>
    <row r="5289" spans="3:7">
      <c r="C5289" s="647"/>
      <c r="D5289" s="647"/>
      <c r="E5289" s="647"/>
      <c r="F5289" s="647"/>
      <c r="G5289" s="647"/>
    </row>
    <row r="5290" spans="3:7">
      <c r="C5290" s="647"/>
      <c r="D5290" s="647"/>
      <c r="E5290" s="647"/>
      <c r="F5290" s="647"/>
      <c r="G5290" s="647"/>
    </row>
    <row r="5291" spans="3:7">
      <c r="C5291" s="647"/>
      <c r="D5291" s="647"/>
      <c r="E5291" s="647"/>
      <c r="F5291" s="647"/>
      <c r="G5291" s="647"/>
    </row>
    <row r="5292" spans="3:7">
      <c r="C5292" s="647"/>
      <c r="D5292" s="647"/>
      <c r="E5292" s="647"/>
      <c r="F5292" s="647"/>
      <c r="G5292" s="647"/>
    </row>
    <row r="5293" spans="3:7">
      <c r="C5293" s="647"/>
      <c r="D5293" s="647"/>
      <c r="E5293" s="647"/>
      <c r="F5293" s="647"/>
      <c r="G5293" s="647"/>
    </row>
    <row r="5294" spans="3:7">
      <c r="C5294" s="647"/>
      <c r="D5294" s="647"/>
      <c r="E5294" s="647"/>
      <c r="F5294" s="647"/>
      <c r="G5294" s="647"/>
    </row>
    <row r="5295" spans="3:7">
      <c r="C5295" s="647"/>
      <c r="D5295" s="647"/>
      <c r="E5295" s="647"/>
      <c r="F5295" s="647"/>
      <c r="G5295" s="647"/>
    </row>
    <row r="5296" spans="3:7">
      <c r="C5296" s="647"/>
      <c r="D5296" s="647"/>
      <c r="E5296" s="647"/>
      <c r="F5296" s="647"/>
      <c r="G5296" s="647"/>
    </row>
    <row r="5297" spans="3:7">
      <c r="C5297" s="647"/>
      <c r="D5297" s="647"/>
      <c r="E5297" s="647"/>
      <c r="F5297" s="647"/>
      <c r="G5297" s="647"/>
    </row>
    <row r="5298" spans="3:7">
      <c r="C5298" s="647"/>
      <c r="D5298" s="647"/>
      <c r="E5298" s="647"/>
      <c r="F5298" s="647"/>
      <c r="G5298" s="647"/>
    </row>
    <row r="5299" spans="3:7">
      <c r="C5299" s="647"/>
      <c r="D5299" s="647"/>
      <c r="E5299" s="647"/>
      <c r="F5299" s="647"/>
      <c r="G5299" s="647"/>
    </row>
    <row r="5300" spans="3:7">
      <c r="C5300" s="647"/>
      <c r="D5300" s="647"/>
      <c r="E5300" s="647"/>
      <c r="F5300" s="647"/>
      <c r="G5300" s="647"/>
    </row>
    <row r="5301" spans="3:7">
      <c r="C5301" s="647"/>
      <c r="D5301" s="647"/>
      <c r="E5301" s="647"/>
      <c r="F5301" s="647"/>
      <c r="G5301" s="647"/>
    </row>
    <row r="5302" spans="3:7">
      <c r="C5302" s="647"/>
      <c r="D5302" s="647"/>
      <c r="E5302" s="647"/>
      <c r="F5302" s="647"/>
      <c r="G5302" s="647"/>
    </row>
    <row r="5303" spans="3:7">
      <c r="C5303" s="647"/>
      <c r="D5303" s="647"/>
      <c r="E5303" s="647"/>
      <c r="F5303" s="647"/>
      <c r="G5303" s="647"/>
    </row>
    <row r="5304" spans="3:7">
      <c r="C5304" s="647"/>
      <c r="D5304" s="647"/>
      <c r="E5304" s="647"/>
      <c r="F5304" s="647"/>
      <c r="G5304" s="647"/>
    </row>
    <row r="5305" spans="3:7">
      <c r="C5305" s="647"/>
      <c r="D5305" s="647"/>
      <c r="E5305" s="647"/>
      <c r="F5305" s="647"/>
      <c r="G5305" s="647"/>
    </row>
    <row r="5306" spans="3:7">
      <c r="C5306" s="647"/>
      <c r="D5306" s="647"/>
      <c r="E5306" s="647"/>
      <c r="F5306" s="647"/>
      <c r="G5306" s="647"/>
    </row>
    <row r="5307" spans="3:7">
      <c r="C5307" s="647"/>
      <c r="D5307" s="647"/>
      <c r="E5307" s="647"/>
      <c r="F5307" s="647"/>
      <c r="G5307" s="647"/>
    </row>
    <row r="5308" spans="3:7">
      <c r="C5308" s="647"/>
      <c r="D5308" s="647"/>
      <c r="E5308" s="647"/>
      <c r="F5308" s="647"/>
      <c r="G5308" s="647"/>
    </row>
    <row r="5309" spans="3:7">
      <c r="C5309" s="647"/>
      <c r="D5309" s="647"/>
      <c r="E5309" s="647"/>
      <c r="F5309" s="647"/>
      <c r="G5309" s="647"/>
    </row>
    <row r="5310" spans="3:7">
      <c r="C5310" s="647"/>
      <c r="D5310" s="647"/>
      <c r="E5310" s="647"/>
      <c r="F5310" s="647"/>
      <c r="G5310" s="647"/>
    </row>
    <row r="5311" spans="3:7">
      <c r="C5311" s="647"/>
      <c r="D5311" s="647"/>
      <c r="E5311" s="647"/>
      <c r="F5311" s="647"/>
      <c r="G5311" s="647"/>
    </row>
    <row r="5312" spans="3:7">
      <c r="C5312" s="647"/>
      <c r="D5312" s="647"/>
      <c r="E5312" s="647"/>
      <c r="F5312" s="647"/>
      <c r="G5312" s="647"/>
    </row>
    <row r="5313" spans="3:7">
      <c r="C5313" s="647"/>
      <c r="D5313" s="647"/>
      <c r="E5313" s="647"/>
      <c r="F5313" s="647"/>
      <c r="G5313" s="647"/>
    </row>
    <row r="5314" spans="3:7">
      <c r="C5314" s="647"/>
      <c r="D5314" s="647"/>
      <c r="E5314" s="647"/>
      <c r="F5314" s="647"/>
      <c r="G5314" s="647"/>
    </row>
    <row r="5315" spans="3:7">
      <c r="C5315" s="647"/>
      <c r="D5315" s="647"/>
      <c r="E5315" s="647"/>
      <c r="F5315" s="647"/>
      <c r="G5315" s="647"/>
    </row>
    <row r="5316" spans="3:7">
      <c r="C5316" s="647"/>
      <c r="D5316" s="647"/>
      <c r="E5316" s="647"/>
      <c r="F5316" s="647"/>
      <c r="G5316" s="647"/>
    </row>
    <row r="5317" spans="3:7">
      <c r="C5317" s="647"/>
      <c r="D5317" s="647"/>
      <c r="E5317" s="647"/>
      <c r="F5317" s="647"/>
      <c r="G5317" s="647"/>
    </row>
    <row r="5318" spans="3:7">
      <c r="C5318" s="647"/>
      <c r="D5318" s="647"/>
      <c r="E5318" s="647"/>
      <c r="F5318" s="647"/>
      <c r="G5318" s="647"/>
    </row>
    <row r="5319" spans="3:7">
      <c r="C5319" s="647"/>
      <c r="D5319" s="647"/>
      <c r="E5319" s="647"/>
      <c r="F5319" s="647"/>
      <c r="G5319" s="647"/>
    </row>
    <row r="5320" spans="3:7">
      <c r="C5320" s="647"/>
      <c r="D5320" s="647"/>
      <c r="E5320" s="647"/>
      <c r="F5320" s="647"/>
      <c r="G5320" s="647"/>
    </row>
    <row r="5321" spans="3:7">
      <c r="C5321" s="647"/>
      <c r="D5321" s="647"/>
      <c r="E5321" s="647"/>
      <c r="F5321" s="647"/>
      <c r="G5321" s="647"/>
    </row>
    <row r="5322" spans="3:7">
      <c r="C5322" s="647"/>
      <c r="D5322" s="647"/>
      <c r="E5322" s="647"/>
      <c r="F5322" s="647"/>
      <c r="G5322" s="647"/>
    </row>
    <row r="5323" spans="3:7">
      <c r="C5323" s="647"/>
      <c r="D5323" s="647"/>
      <c r="E5323" s="647"/>
      <c r="F5323" s="647"/>
      <c r="G5323" s="647"/>
    </row>
    <row r="5324" spans="3:7">
      <c r="C5324" s="647"/>
      <c r="D5324" s="647"/>
      <c r="E5324" s="647"/>
      <c r="F5324" s="647"/>
      <c r="G5324" s="647"/>
    </row>
    <row r="5325" spans="3:7">
      <c r="C5325" s="647"/>
      <c r="D5325" s="647"/>
      <c r="E5325" s="647"/>
      <c r="F5325" s="647"/>
      <c r="G5325" s="647"/>
    </row>
    <row r="5326" spans="3:7">
      <c r="C5326" s="647"/>
      <c r="D5326" s="647"/>
      <c r="E5326" s="647"/>
      <c r="F5326" s="647"/>
      <c r="G5326" s="647"/>
    </row>
    <row r="5327" spans="3:7">
      <c r="C5327" s="647"/>
      <c r="D5327" s="647"/>
      <c r="E5327" s="647"/>
      <c r="F5327" s="647"/>
      <c r="G5327" s="647"/>
    </row>
    <row r="5328" spans="3:7">
      <c r="C5328" s="647"/>
      <c r="D5328" s="647"/>
      <c r="E5328" s="647"/>
      <c r="F5328" s="647"/>
      <c r="G5328" s="647"/>
    </row>
    <row r="5329" spans="3:7">
      <c r="C5329" s="647"/>
      <c r="D5329" s="647"/>
      <c r="E5329" s="647"/>
      <c r="F5329" s="647"/>
      <c r="G5329" s="647"/>
    </row>
    <row r="5330" spans="3:7">
      <c r="C5330" s="647"/>
      <c r="D5330" s="647"/>
      <c r="E5330" s="647"/>
      <c r="F5330" s="647"/>
      <c r="G5330" s="647"/>
    </row>
    <row r="5331" spans="3:7">
      <c r="C5331" s="647"/>
      <c r="D5331" s="647"/>
      <c r="E5331" s="647"/>
      <c r="F5331" s="647"/>
      <c r="G5331" s="647"/>
    </row>
    <row r="5332" spans="3:7">
      <c r="C5332" s="647"/>
      <c r="D5332" s="647"/>
      <c r="E5332" s="647"/>
      <c r="F5332" s="647"/>
      <c r="G5332" s="647"/>
    </row>
    <row r="5333" spans="3:7">
      <c r="C5333" s="647"/>
      <c r="D5333" s="647"/>
      <c r="E5333" s="647"/>
      <c r="F5333" s="647"/>
      <c r="G5333" s="647"/>
    </row>
    <row r="5334" spans="3:7">
      <c r="C5334" s="647"/>
      <c r="D5334" s="647"/>
      <c r="E5334" s="647"/>
      <c r="F5334" s="647"/>
      <c r="G5334" s="647"/>
    </row>
    <row r="5335" spans="3:7">
      <c r="C5335" s="647"/>
      <c r="D5335" s="647"/>
      <c r="E5335" s="647"/>
      <c r="F5335" s="647"/>
      <c r="G5335" s="647"/>
    </row>
    <row r="5336" spans="3:7">
      <c r="C5336" s="647"/>
      <c r="D5336" s="647"/>
      <c r="E5336" s="647"/>
      <c r="F5336" s="647"/>
      <c r="G5336" s="647"/>
    </row>
    <row r="5337" spans="3:7">
      <c r="C5337" s="647"/>
      <c r="D5337" s="647"/>
      <c r="E5337" s="647"/>
      <c r="F5337" s="647"/>
      <c r="G5337" s="647"/>
    </row>
    <row r="5338" spans="3:7">
      <c r="C5338" s="647"/>
      <c r="D5338" s="647"/>
      <c r="E5338" s="647"/>
      <c r="F5338" s="647"/>
      <c r="G5338" s="647"/>
    </row>
    <row r="5339" spans="3:7">
      <c r="C5339" s="647"/>
      <c r="D5339" s="647"/>
      <c r="E5339" s="647"/>
      <c r="F5339" s="647"/>
      <c r="G5339" s="647"/>
    </row>
    <row r="5340" spans="3:7">
      <c r="C5340" s="647"/>
      <c r="D5340" s="647"/>
      <c r="E5340" s="647"/>
      <c r="F5340" s="647"/>
      <c r="G5340" s="647"/>
    </row>
    <row r="5341" spans="3:7">
      <c r="C5341" s="647"/>
      <c r="D5341" s="647"/>
      <c r="E5341" s="647"/>
      <c r="F5341" s="647"/>
      <c r="G5341" s="647"/>
    </row>
    <row r="5342" spans="3:7">
      <c r="C5342" s="647"/>
      <c r="D5342" s="647"/>
      <c r="E5342" s="647"/>
      <c r="F5342" s="647"/>
      <c r="G5342" s="647"/>
    </row>
    <row r="5343" spans="3:7">
      <c r="C5343" s="647"/>
      <c r="D5343" s="647"/>
      <c r="E5343" s="647"/>
      <c r="F5343" s="647"/>
      <c r="G5343" s="647"/>
    </row>
    <row r="5344" spans="3:7">
      <c r="C5344" s="647"/>
      <c r="D5344" s="647"/>
      <c r="E5344" s="647"/>
      <c r="F5344" s="647"/>
      <c r="G5344" s="647"/>
    </row>
    <row r="5345" spans="3:7">
      <c r="C5345" s="647"/>
      <c r="D5345" s="647"/>
      <c r="E5345" s="647"/>
      <c r="F5345" s="647"/>
      <c r="G5345" s="647"/>
    </row>
    <row r="5346" spans="3:7">
      <c r="C5346" s="647"/>
      <c r="D5346" s="647"/>
      <c r="E5346" s="647"/>
      <c r="F5346" s="647"/>
      <c r="G5346" s="647"/>
    </row>
    <row r="5347" spans="3:7">
      <c r="C5347" s="647"/>
      <c r="D5347" s="647"/>
      <c r="E5347" s="647"/>
      <c r="F5347" s="647"/>
      <c r="G5347" s="647"/>
    </row>
    <row r="5348" spans="3:7">
      <c r="C5348" s="647"/>
      <c r="D5348" s="647"/>
      <c r="E5348" s="647"/>
      <c r="F5348" s="647"/>
      <c r="G5348" s="647"/>
    </row>
    <row r="5349" spans="3:7">
      <c r="C5349" s="647"/>
      <c r="D5349" s="647"/>
      <c r="E5349" s="647"/>
      <c r="F5349" s="647"/>
      <c r="G5349" s="647"/>
    </row>
    <row r="5350" spans="3:7">
      <c r="C5350" s="647"/>
      <c r="D5350" s="647"/>
      <c r="E5350" s="647"/>
      <c r="F5350" s="647"/>
      <c r="G5350" s="647"/>
    </row>
    <row r="5351" spans="3:7">
      <c r="C5351" s="647"/>
      <c r="D5351" s="647"/>
      <c r="E5351" s="647"/>
      <c r="F5351" s="647"/>
      <c r="G5351" s="647"/>
    </row>
    <row r="5352" spans="3:7">
      <c r="C5352" s="647"/>
      <c r="D5352" s="647"/>
      <c r="E5352" s="647"/>
      <c r="F5352" s="647"/>
      <c r="G5352" s="647"/>
    </row>
    <row r="5353" spans="3:7">
      <c r="C5353" s="647"/>
      <c r="D5353" s="647"/>
      <c r="E5353" s="647"/>
      <c r="F5353" s="647"/>
      <c r="G5353" s="647"/>
    </row>
    <row r="5354" spans="3:7">
      <c r="C5354" s="647"/>
      <c r="D5354" s="647"/>
      <c r="E5354" s="647"/>
      <c r="F5354" s="647"/>
      <c r="G5354" s="647"/>
    </row>
    <row r="5355" spans="3:7">
      <c r="C5355" s="647"/>
      <c r="D5355" s="647"/>
      <c r="E5355" s="647"/>
      <c r="F5355" s="647"/>
      <c r="G5355" s="647"/>
    </row>
    <row r="5356" spans="3:7">
      <c r="C5356" s="647"/>
      <c r="D5356" s="647"/>
      <c r="E5356" s="647"/>
      <c r="F5356" s="647"/>
      <c r="G5356" s="647"/>
    </row>
    <row r="5357" spans="3:7">
      <c r="C5357" s="647"/>
      <c r="D5357" s="647"/>
      <c r="E5357" s="647"/>
      <c r="F5357" s="647"/>
      <c r="G5357" s="647"/>
    </row>
    <row r="5358" spans="3:7">
      <c r="C5358" s="647"/>
      <c r="D5358" s="647"/>
      <c r="E5358" s="647"/>
      <c r="F5358" s="647"/>
      <c r="G5358" s="647"/>
    </row>
    <row r="5359" spans="3:7">
      <c r="C5359" s="647"/>
      <c r="D5359" s="647"/>
      <c r="E5359" s="647"/>
      <c r="F5359" s="647"/>
      <c r="G5359" s="647"/>
    </row>
    <row r="5360" spans="3:7">
      <c r="C5360" s="647"/>
      <c r="D5360" s="647"/>
      <c r="E5360" s="647"/>
      <c r="F5360" s="647"/>
      <c r="G5360" s="647"/>
    </row>
    <row r="5361" spans="3:7">
      <c r="C5361" s="647"/>
      <c r="D5361" s="647"/>
      <c r="E5361" s="647"/>
      <c r="F5361" s="647"/>
      <c r="G5361" s="647"/>
    </row>
    <row r="5362" spans="3:7">
      <c r="C5362" s="647"/>
      <c r="D5362" s="647"/>
      <c r="E5362" s="647"/>
      <c r="F5362" s="647"/>
      <c r="G5362" s="647"/>
    </row>
    <row r="5363" spans="3:7">
      <c r="C5363" s="647"/>
      <c r="D5363" s="647"/>
      <c r="E5363" s="647"/>
      <c r="F5363" s="647"/>
      <c r="G5363" s="647"/>
    </row>
    <row r="5364" spans="3:7">
      <c r="C5364" s="647"/>
      <c r="D5364" s="647"/>
      <c r="E5364" s="647"/>
      <c r="F5364" s="647"/>
      <c r="G5364" s="647"/>
    </row>
    <row r="5365" spans="3:7">
      <c r="C5365" s="647"/>
      <c r="D5365" s="647"/>
      <c r="E5365" s="647"/>
      <c r="F5365" s="647"/>
      <c r="G5365" s="647"/>
    </row>
    <row r="5366" spans="3:7">
      <c r="C5366" s="647"/>
      <c r="D5366" s="647"/>
      <c r="E5366" s="647"/>
      <c r="F5366" s="647"/>
      <c r="G5366" s="647"/>
    </row>
    <row r="5367" spans="3:7">
      <c r="C5367" s="647"/>
      <c r="D5367" s="647"/>
      <c r="E5367" s="647"/>
      <c r="F5367" s="647"/>
      <c r="G5367" s="647"/>
    </row>
    <row r="5368" spans="3:7">
      <c r="C5368" s="647"/>
      <c r="D5368" s="647"/>
      <c r="E5368" s="647"/>
      <c r="F5368" s="647"/>
      <c r="G5368" s="647"/>
    </row>
    <row r="5369" spans="3:7">
      <c r="C5369" s="647"/>
      <c r="D5369" s="647"/>
      <c r="E5369" s="647"/>
      <c r="F5369" s="647"/>
      <c r="G5369" s="647"/>
    </row>
    <row r="5370" spans="3:7">
      <c r="C5370" s="647"/>
      <c r="D5370" s="647"/>
      <c r="E5370" s="647"/>
      <c r="F5370" s="647"/>
      <c r="G5370" s="647"/>
    </row>
    <row r="5371" spans="3:7">
      <c r="C5371" s="647"/>
      <c r="D5371" s="647"/>
      <c r="E5371" s="647"/>
      <c r="F5371" s="647"/>
      <c r="G5371" s="647"/>
    </row>
    <row r="5372" spans="3:7">
      <c r="C5372" s="647"/>
      <c r="D5372" s="647"/>
      <c r="E5372" s="647"/>
      <c r="F5372" s="647"/>
      <c r="G5372" s="647"/>
    </row>
    <row r="5373" spans="3:7">
      <c r="C5373" s="647"/>
      <c r="D5373" s="647"/>
      <c r="E5373" s="647"/>
      <c r="F5373" s="647"/>
      <c r="G5373" s="647"/>
    </row>
    <row r="5374" spans="3:7">
      <c r="C5374" s="647"/>
      <c r="D5374" s="647"/>
      <c r="E5374" s="647"/>
      <c r="F5374" s="647"/>
      <c r="G5374" s="647"/>
    </row>
    <row r="5375" spans="3:7">
      <c r="C5375" s="647"/>
      <c r="D5375" s="647"/>
      <c r="E5375" s="647"/>
      <c r="F5375" s="647"/>
      <c r="G5375" s="647"/>
    </row>
    <row r="5376" spans="3:7">
      <c r="C5376" s="647"/>
      <c r="D5376" s="647"/>
      <c r="E5376" s="647"/>
      <c r="F5376" s="647"/>
      <c r="G5376" s="647"/>
    </row>
    <row r="5377" spans="3:7">
      <c r="C5377" s="647"/>
      <c r="D5377" s="647"/>
      <c r="E5377" s="647"/>
      <c r="F5377" s="647"/>
      <c r="G5377" s="647"/>
    </row>
    <row r="5378" spans="3:7">
      <c r="C5378" s="647"/>
      <c r="D5378" s="647"/>
      <c r="E5378" s="647"/>
      <c r="F5378" s="647"/>
      <c r="G5378" s="647"/>
    </row>
    <row r="5379" spans="3:7">
      <c r="C5379" s="647"/>
      <c r="D5379" s="647"/>
      <c r="E5379" s="647"/>
      <c r="F5379" s="647"/>
      <c r="G5379" s="647"/>
    </row>
    <row r="5380" spans="3:7">
      <c r="C5380" s="647"/>
      <c r="D5380" s="647"/>
      <c r="E5380" s="647"/>
      <c r="F5380" s="647"/>
      <c r="G5380" s="647"/>
    </row>
    <row r="5381" spans="3:7">
      <c r="C5381" s="647"/>
      <c r="D5381" s="647"/>
      <c r="E5381" s="647"/>
      <c r="F5381" s="647"/>
      <c r="G5381" s="647"/>
    </row>
    <row r="5382" spans="3:7">
      <c r="C5382" s="647"/>
      <c r="D5382" s="647"/>
      <c r="E5382" s="647"/>
      <c r="F5382" s="647"/>
      <c r="G5382" s="647"/>
    </row>
    <row r="5383" spans="3:7">
      <c r="C5383" s="647"/>
      <c r="D5383" s="647"/>
      <c r="E5383" s="647"/>
      <c r="F5383" s="647"/>
      <c r="G5383" s="647"/>
    </row>
    <row r="5384" spans="3:7">
      <c r="C5384" s="647"/>
      <c r="D5384" s="647"/>
      <c r="E5384" s="647"/>
      <c r="F5384" s="647"/>
      <c r="G5384" s="647"/>
    </row>
    <row r="5385" spans="3:7">
      <c r="C5385" s="647"/>
      <c r="D5385" s="647"/>
      <c r="E5385" s="647"/>
      <c r="F5385" s="647"/>
      <c r="G5385" s="647"/>
    </row>
    <row r="5386" spans="3:7">
      <c r="C5386" s="647"/>
      <c r="D5386" s="647"/>
      <c r="E5386" s="647"/>
      <c r="F5386" s="647"/>
      <c r="G5386" s="647"/>
    </row>
    <row r="5387" spans="3:7">
      <c r="C5387" s="647"/>
      <c r="D5387" s="647"/>
      <c r="E5387" s="647"/>
      <c r="F5387" s="647"/>
      <c r="G5387" s="647"/>
    </row>
    <row r="5388" spans="3:7">
      <c r="C5388" s="647"/>
      <c r="D5388" s="647"/>
      <c r="E5388" s="647"/>
      <c r="F5388" s="647"/>
      <c r="G5388" s="647"/>
    </row>
    <row r="5389" spans="3:7">
      <c r="C5389" s="647"/>
      <c r="D5389" s="647"/>
      <c r="E5389" s="647"/>
      <c r="F5389" s="647"/>
      <c r="G5389" s="647"/>
    </row>
    <row r="5390" spans="3:7">
      <c r="C5390" s="647"/>
      <c r="D5390" s="647"/>
      <c r="E5390" s="647"/>
      <c r="F5390" s="647"/>
      <c r="G5390" s="647"/>
    </row>
    <row r="5391" spans="3:7">
      <c r="C5391" s="647"/>
      <c r="D5391" s="647"/>
      <c r="E5391" s="647"/>
      <c r="F5391" s="647"/>
      <c r="G5391" s="647"/>
    </row>
    <row r="5392" spans="3:7">
      <c r="C5392" s="647"/>
      <c r="D5392" s="647"/>
      <c r="E5392" s="647"/>
      <c r="F5392" s="647"/>
      <c r="G5392" s="647"/>
    </row>
    <row r="5393" spans="3:7">
      <c r="C5393" s="647"/>
      <c r="D5393" s="647"/>
      <c r="E5393" s="647"/>
      <c r="F5393" s="647"/>
      <c r="G5393" s="647"/>
    </row>
    <row r="5394" spans="3:7">
      <c r="C5394" s="647"/>
      <c r="D5394" s="647"/>
      <c r="E5394" s="647"/>
      <c r="F5394" s="647"/>
      <c r="G5394" s="647"/>
    </row>
    <row r="5395" spans="3:7">
      <c r="C5395" s="647"/>
      <c r="D5395" s="647"/>
      <c r="E5395" s="647"/>
      <c r="F5395" s="647"/>
      <c r="G5395" s="647"/>
    </row>
    <row r="5396" spans="3:7">
      <c r="C5396" s="647"/>
      <c r="D5396" s="647"/>
      <c r="E5396" s="647"/>
      <c r="F5396" s="647"/>
      <c r="G5396" s="647"/>
    </row>
    <row r="5397" spans="3:7">
      <c r="C5397" s="647"/>
      <c r="D5397" s="647"/>
      <c r="E5397" s="647"/>
      <c r="F5397" s="647"/>
      <c r="G5397" s="647"/>
    </row>
    <row r="5398" spans="3:7">
      <c r="C5398" s="647"/>
      <c r="D5398" s="647"/>
      <c r="E5398" s="647"/>
      <c r="F5398" s="647"/>
      <c r="G5398" s="647"/>
    </row>
    <row r="5399" spans="3:7">
      <c r="C5399" s="647"/>
      <c r="D5399" s="647"/>
      <c r="E5399" s="647"/>
      <c r="F5399" s="647"/>
      <c r="G5399" s="647"/>
    </row>
    <row r="5400" spans="3:7">
      <c r="C5400" s="647"/>
      <c r="D5400" s="647"/>
      <c r="E5400" s="647"/>
      <c r="F5400" s="647"/>
      <c r="G5400" s="647"/>
    </row>
    <row r="5401" spans="3:7">
      <c r="C5401" s="647"/>
      <c r="D5401" s="647"/>
      <c r="E5401" s="647"/>
      <c r="F5401" s="647"/>
      <c r="G5401" s="647"/>
    </row>
    <row r="5402" spans="3:7">
      <c r="C5402" s="647"/>
      <c r="D5402" s="647"/>
      <c r="E5402" s="647"/>
      <c r="F5402" s="647"/>
      <c r="G5402" s="647"/>
    </row>
    <row r="5403" spans="3:7">
      <c r="C5403" s="647"/>
      <c r="D5403" s="647"/>
      <c r="E5403" s="647"/>
      <c r="F5403" s="647"/>
      <c r="G5403" s="647"/>
    </row>
    <row r="5404" spans="3:7">
      <c r="C5404" s="647"/>
      <c r="D5404" s="647"/>
      <c r="E5404" s="647"/>
      <c r="F5404" s="647"/>
      <c r="G5404" s="647"/>
    </row>
    <row r="5405" spans="3:7">
      <c r="C5405" s="647"/>
      <c r="D5405" s="647"/>
      <c r="E5405" s="647"/>
      <c r="F5405" s="647"/>
      <c r="G5405" s="647"/>
    </row>
    <row r="5406" spans="3:7">
      <c r="C5406" s="647"/>
      <c r="D5406" s="647"/>
      <c r="E5406" s="647"/>
      <c r="F5406" s="647"/>
      <c r="G5406" s="647"/>
    </row>
    <row r="5407" spans="3:7">
      <c r="C5407" s="647"/>
      <c r="D5407" s="647"/>
      <c r="E5407" s="647"/>
      <c r="F5407" s="647"/>
      <c r="G5407" s="647"/>
    </row>
    <row r="5408" spans="3:7">
      <c r="C5408" s="647"/>
      <c r="D5408" s="647"/>
      <c r="E5408" s="647"/>
      <c r="F5408" s="647"/>
      <c r="G5408" s="647"/>
    </row>
    <row r="5409" spans="3:7">
      <c r="C5409" s="647"/>
      <c r="D5409" s="647"/>
      <c r="E5409" s="647"/>
      <c r="F5409" s="647"/>
      <c r="G5409" s="647"/>
    </row>
    <row r="5410" spans="3:7">
      <c r="C5410" s="647"/>
      <c r="D5410" s="647"/>
      <c r="E5410" s="647"/>
      <c r="F5410" s="647"/>
      <c r="G5410" s="647"/>
    </row>
    <row r="5411" spans="3:7">
      <c r="C5411" s="647"/>
      <c r="D5411" s="647"/>
      <c r="E5411" s="647"/>
      <c r="F5411" s="647"/>
      <c r="G5411" s="647"/>
    </row>
    <row r="5412" spans="3:7">
      <c r="C5412" s="647"/>
      <c r="D5412" s="647"/>
      <c r="E5412" s="647"/>
      <c r="F5412" s="647"/>
      <c r="G5412" s="647"/>
    </row>
    <row r="5413" spans="3:7">
      <c r="C5413" s="647"/>
      <c r="D5413" s="647"/>
      <c r="E5413" s="647"/>
      <c r="F5413" s="647"/>
      <c r="G5413" s="647"/>
    </row>
    <row r="5414" spans="3:7">
      <c r="C5414" s="647"/>
      <c r="D5414" s="647"/>
      <c r="E5414" s="647"/>
      <c r="F5414" s="647"/>
      <c r="G5414" s="647"/>
    </row>
    <row r="5415" spans="3:7">
      <c r="C5415" s="647"/>
      <c r="D5415" s="647"/>
      <c r="E5415" s="647"/>
      <c r="F5415" s="647"/>
      <c r="G5415" s="647"/>
    </row>
    <row r="5416" spans="3:7">
      <c r="C5416" s="647"/>
      <c r="D5416" s="647"/>
      <c r="E5416" s="647"/>
      <c r="F5416" s="647"/>
      <c r="G5416" s="647"/>
    </row>
    <row r="5417" spans="3:7">
      <c r="C5417" s="647"/>
      <c r="D5417" s="647"/>
      <c r="E5417" s="647"/>
      <c r="F5417" s="647"/>
      <c r="G5417" s="647"/>
    </row>
    <row r="5418" spans="3:7">
      <c r="C5418" s="647"/>
      <c r="D5418" s="647"/>
      <c r="E5418" s="647"/>
      <c r="F5418" s="647"/>
      <c r="G5418" s="647"/>
    </row>
    <row r="5419" spans="3:7">
      <c r="C5419" s="647"/>
      <c r="D5419" s="647"/>
      <c r="E5419" s="647"/>
      <c r="F5419" s="647"/>
      <c r="G5419" s="647"/>
    </row>
    <row r="5420" spans="3:7">
      <c r="C5420" s="647"/>
      <c r="D5420" s="647"/>
      <c r="E5420" s="647"/>
      <c r="F5420" s="647"/>
      <c r="G5420" s="647"/>
    </row>
    <row r="5421" spans="3:7">
      <c r="C5421" s="647"/>
      <c r="D5421" s="647"/>
      <c r="E5421" s="647"/>
      <c r="F5421" s="647"/>
      <c r="G5421" s="647"/>
    </row>
    <row r="5422" spans="3:7">
      <c r="C5422" s="647"/>
      <c r="D5422" s="647"/>
      <c r="E5422" s="647"/>
      <c r="F5422" s="647"/>
      <c r="G5422" s="647"/>
    </row>
    <row r="5423" spans="3:7">
      <c r="C5423" s="647"/>
      <c r="D5423" s="647"/>
      <c r="E5423" s="647"/>
      <c r="F5423" s="647"/>
      <c r="G5423" s="647"/>
    </row>
    <row r="5424" spans="3:7">
      <c r="C5424" s="647"/>
      <c r="D5424" s="647"/>
      <c r="E5424" s="647"/>
      <c r="F5424" s="647"/>
      <c r="G5424" s="647"/>
    </row>
    <row r="5425" spans="3:7">
      <c r="C5425" s="647"/>
      <c r="D5425" s="647"/>
      <c r="E5425" s="647"/>
      <c r="F5425" s="647"/>
      <c r="G5425" s="647"/>
    </row>
    <row r="5426" spans="3:7">
      <c r="C5426" s="647"/>
      <c r="D5426" s="647"/>
      <c r="E5426" s="647"/>
      <c r="F5426" s="647"/>
      <c r="G5426" s="647"/>
    </row>
    <row r="5427" spans="3:7">
      <c r="C5427" s="647"/>
      <c r="D5427" s="647"/>
      <c r="E5427" s="647"/>
      <c r="F5427" s="647"/>
      <c r="G5427" s="647"/>
    </row>
    <row r="5428" spans="3:7">
      <c r="C5428" s="647"/>
      <c r="D5428" s="647"/>
      <c r="E5428" s="647"/>
      <c r="F5428" s="647"/>
      <c r="G5428" s="647"/>
    </row>
    <row r="5429" spans="3:7">
      <c r="C5429" s="647"/>
      <c r="D5429" s="647"/>
      <c r="E5429" s="647"/>
      <c r="F5429" s="647"/>
      <c r="G5429" s="647"/>
    </row>
    <row r="5430" spans="3:7">
      <c r="C5430" s="647"/>
      <c r="D5430" s="647"/>
      <c r="E5430" s="647"/>
      <c r="F5430" s="647"/>
      <c r="G5430" s="647"/>
    </row>
    <row r="5431" spans="3:7">
      <c r="C5431" s="647"/>
      <c r="D5431" s="647"/>
      <c r="E5431" s="647"/>
      <c r="F5431" s="647"/>
      <c r="G5431" s="647"/>
    </row>
    <row r="5432" spans="3:7">
      <c r="C5432" s="647"/>
      <c r="D5432" s="647"/>
      <c r="E5432" s="647"/>
      <c r="F5432" s="647"/>
      <c r="G5432" s="647"/>
    </row>
    <row r="5433" spans="3:7">
      <c r="C5433" s="647"/>
      <c r="D5433" s="647"/>
      <c r="E5433" s="647"/>
      <c r="F5433" s="647"/>
      <c r="G5433" s="647"/>
    </row>
    <row r="5434" spans="3:7">
      <c r="C5434" s="647"/>
      <c r="D5434" s="647"/>
      <c r="E5434" s="647"/>
      <c r="F5434" s="647"/>
      <c r="G5434" s="647"/>
    </row>
    <row r="5435" spans="3:7">
      <c r="C5435" s="647"/>
      <c r="D5435" s="647"/>
      <c r="E5435" s="647"/>
      <c r="F5435" s="647"/>
      <c r="G5435" s="647"/>
    </row>
    <row r="5436" spans="3:7">
      <c r="C5436" s="647"/>
      <c r="D5436" s="647"/>
      <c r="E5436" s="647"/>
      <c r="F5436" s="647"/>
      <c r="G5436" s="647"/>
    </row>
    <row r="5437" spans="3:7">
      <c r="C5437" s="647"/>
      <c r="D5437" s="647"/>
      <c r="E5437" s="647"/>
      <c r="F5437" s="647"/>
      <c r="G5437" s="647"/>
    </row>
    <row r="5438" spans="3:7">
      <c r="C5438" s="647"/>
      <c r="D5438" s="647"/>
      <c r="E5438" s="647"/>
      <c r="F5438" s="647"/>
      <c r="G5438" s="647"/>
    </row>
    <row r="5439" spans="3:7">
      <c r="C5439" s="647"/>
      <c r="D5439" s="647"/>
      <c r="E5439" s="647"/>
      <c r="F5439" s="647"/>
      <c r="G5439" s="647"/>
    </row>
    <row r="5440" spans="3:7">
      <c r="C5440" s="647"/>
      <c r="D5440" s="647"/>
      <c r="E5440" s="647"/>
      <c r="F5440" s="647"/>
      <c r="G5440" s="647"/>
    </row>
    <row r="5441" spans="3:7">
      <c r="C5441" s="647"/>
      <c r="D5441" s="647"/>
      <c r="E5441" s="647"/>
      <c r="F5441" s="647"/>
      <c r="G5441" s="647"/>
    </row>
    <row r="5442" spans="3:7">
      <c r="C5442" s="647"/>
      <c r="D5442" s="647"/>
      <c r="E5442" s="647"/>
      <c r="F5442" s="647"/>
      <c r="G5442" s="647"/>
    </row>
    <row r="5443" spans="3:7">
      <c r="C5443" s="647"/>
      <c r="D5443" s="647"/>
      <c r="E5443" s="647"/>
      <c r="F5443" s="647"/>
      <c r="G5443" s="647"/>
    </row>
    <row r="5444" spans="3:7">
      <c r="C5444" s="647"/>
      <c r="D5444" s="647"/>
      <c r="E5444" s="647"/>
      <c r="F5444" s="647"/>
      <c r="G5444" s="647"/>
    </row>
    <row r="5445" spans="3:7">
      <c r="C5445" s="647"/>
      <c r="D5445" s="647"/>
      <c r="E5445" s="647"/>
      <c r="F5445" s="647"/>
      <c r="G5445" s="647"/>
    </row>
    <row r="5446" spans="3:7">
      <c r="C5446" s="647"/>
      <c r="D5446" s="647"/>
      <c r="E5446" s="647"/>
      <c r="F5446" s="647"/>
      <c r="G5446" s="647"/>
    </row>
    <row r="5447" spans="3:7">
      <c r="C5447" s="647"/>
      <c r="D5447" s="647"/>
      <c r="E5447" s="647"/>
      <c r="F5447" s="647"/>
      <c r="G5447" s="647"/>
    </row>
    <row r="5448" spans="3:7">
      <c r="C5448" s="647"/>
      <c r="D5448" s="647"/>
      <c r="E5448" s="647"/>
      <c r="F5448" s="647"/>
      <c r="G5448" s="647"/>
    </row>
    <row r="5449" spans="3:7">
      <c r="C5449" s="647"/>
      <c r="D5449" s="647"/>
      <c r="E5449" s="647"/>
      <c r="F5449" s="647"/>
      <c r="G5449" s="647"/>
    </row>
    <row r="5450" spans="3:7">
      <c r="C5450" s="647"/>
      <c r="D5450" s="647"/>
      <c r="E5450" s="647"/>
      <c r="F5450" s="647"/>
      <c r="G5450" s="647"/>
    </row>
    <row r="5451" spans="3:7">
      <c r="C5451" s="647"/>
      <c r="D5451" s="647"/>
      <c r="E5451" s="647"/>
      <c r="F5451" s="647"/>
      <c r="G5451" s="647"/>
    </row>
    <row r="5452" spans="3:7">
      <c r="C5452" s="647"/>
      <c r="D5452" s="647"/>
      <c r="E5452" s="647"/>
      <c r="F5452" s="647"/>
      <c r="G5452" s="647"/>
    </row>
    <row r="5453" spans="3:7">
      <c r="C5453" s="647"/>
      <c r="D5453" s="647"/>
      <c r="E5453" s="647"/>
      <c r="F5453" s="647"/>
      <c r="G5453" s="647"/>
    </row>
    <row r="5454" spans="3:7">
      <c r="C5454" s="647"/>
      <c r="D5454" s="647"/>
      <c r="E5454" s="647"/>
      <c r="F5454" s="647"/>
      <c r="G5454" s="647"/>
    </row>
    <row r="5455" spans="3:7">
      <c r="C5455" s="647"/>
      <c r="D5455" s="647"/>
      <c r="E5455" s="647"/>
      <c r="F5455" s="647"/>
      <c r="G5455" s="647"/>
    </row>
    <row r="5456" spans="3:7">
      <c r="C5456" s="647"/>
      <c r="D5456" s="647"/>
      <c r="E5456" s="647"/>
      <c r="F5456" s="647"/>
      <c r="G5456" s="647"/>
    </row>
    <row r="5457" spans="3:7">
      <c r="C5457" s="647"/>
      <c r="D5457" s="647"/>
      <c r="E5457" s="647"/>
      <c r="F5457" s="647"/>
      <c r="G5457" s="647"/>
    </row>
    <row r="5458" spans="3:7">
      <c r="C5458" s="647"/>
      <c r="D5458" s="647"/>
      <c r="E5458" s="647"/>
      <c r="F5458" s="647"/>
      <c r="G5458" s="647"/>
    </row>
    <row r="5459" spans="3:7">
      <c r="C5459" s="647"/>
      <c r="D5459" s="647"/>
      <c r="E5459" s="647"/>
      <c r="F5459" s="647"/>
      <c r="G5459" s="647"/>
    </row>
    <row r="5460" spans="3:7">
      <c r="C5460" s="647"/>
      <c r="D5460" s="647"/>
      <c r="E5460" s="647"/>
      <c r="F5460" s="647"/>
      <c r="G5460" s="647"/>
    </row>
    <row r="5461" spans="3:7">
      <c r="C5461" s="647"/>
      <c r="D5461" s="647"/>
      <c r="E5461" s="647"/>
      <c r="F5461" s="647"/>
      <c r="G5461" s="647"/>
    </row>
    <row r="5462" spans="3:7">
      <c r="C5462" s="647"/>
      <c r="D5462" s="647"/>
      <c r="E5462" s="647"/>
      <c r="F5462" s="647"/>
      <c r="G5462" s="647"/>
    </row>
    <row r="5463" spans="3:7">
      <c r="C5463" s="647"/>
      <c r="D5463" s="647"/>
      <c r="E5463" s="647"/>
      <c r="F5463" s="647"/>
      <c r="G5463" s="647"/>
    </row>
    <row r="5464" spans="3:7">
      <c r="C5464" s="647"/>
      <c r="D5464" s="647"/>
      <c r="E5464" s="647"/>
      <c r="F5464" s="647"/>
      <c r="G5464" s="647"/>
    </row>
    <row r="5465" spans="3:7">
      <c r="C5465" s="647"/>
      <c r="D5465" s="647"/>
      <c r="E5465" s="647"/>
      <c r="F5465" s="647"/>
      <c r="G5465" s="647"/>
    </row>
    <row r="5466" spans="3:7">
      <c r="C5466" s="647"/>
      <c r="D5466" s="647"/>
      <c r="E5466" s="647"/>
      <c r="F5466" s="647"/>
      <c r="G5466" s="647"/>
    </row>
    <row r="5467" spans="3:7">
      <c r="C5467" s="647"/>
      <c r="D5467" s="647"/>
      <c r="E5467" s="647"/>
      <c r="F5467" s="647"/>
      <c r="G5467" s="647"/>
    </row>
    <row r="5468" spans="3:7">
      <c r="C5468" s="647"/>
      <c r="D5468" s="647"/>
      <c r="E5468" s="647"/>
      <c r="F5468" s="647"/>
      <c r="G5468" s="647"/>
    </row>
    <row r="5469" spans="3:7">
      <c r="C5469" s="647"/>
      <c r="D5469" s="647"/>
      <c r="E5469" s="647"/>
      <c r="F5469" s="647"/>
      <c r="G5469" s="647"/>
    </row>
    <row r="5470" spans="3:7">
      <c r="C5470" s="647"/>
      <c r="D5470" s="647"/>
      <c r="E5470" s="647"/>
      <c r="F5470" s="647"/>
      <c r="G5470" s="647"/>
    </row>
    <row r="5471" spans="3:7">
      <c r="C5471" s="647"/>
      <c r="D5471" s="647"/>
      <c r="E5471" s="647"/>
      <c r="F5471" s="647"/>
      <c r="G5471" s="647"/>
    </row>
    <row r="5472" spans="3:7">
      <c r="C5472" s="647"/>
      <c r="D5472" s="647"/>
      <c r="E5472" s="647"/>
      <c r="F5472" s="647"/>
      <c r="G5472" s="647"/>
    </row>
    <row r="5473" spans="3:7">
      <c r="C5473" s="647"/>
      <c r="D5473" s="647"/>
      <c r="E5473" s="647"/>
      <c r="F5473" s="647"/>
      <c r="G5473" s="647"/>
    </row>
    <row r="5474" spans="3:7">
      <c r="C5474" s="647"/>
      <c r="D5474" s="647"/>
      <c r="E5474" s="647"/>
      <c r="F5474" s="647"/>
      <c r="G5474" s="647"/>
    </row>
    <row r="5475" spans="3:7">
      <c r="C5475" s="647"/>
      <c r="D5475" s="647"/>
      <c r="E5475" s="647"/>
      <c r="F5475" s="647"/>
      <c r="G5475" s="647"/>
    </row>
    <row r="5476" spans="3:7">
      <c r="C5476" s="647"/>
      <c r="D5476" s="647"/>
      <c r="E5476" s="647"/>
      <c r="F5476" s="647"/>
      <c r="G5476" s="647"/>
    </row>
    <row r="5477" spans="3:7">
      <c r="C5477" s="647"/>
      <c r="D5477" s="647"/>
      <c r="E5477" s="647"/>
      <c r="F5477" s="647"/>
      <c r="G5477" s="647"/>
    </row>
    <row r="5478" spans="3:7">
      <c r="C5478" s="647"/>
      <c r="D5478" s="647"/>
      <c r="E5478" s="647"/>
      <c r="F5478" s="647"/>
      <c r="G5478" s="647"/>
    </row>
    <row r="5479" spans="3:7">
      <c r="C5479" s="647"/>
      <c r="D5479" s="647"/>
      <c r="E5479" s="647"/>
      <c r="F5479" s="647"/>
      <c r="G5479" s="647"/>
    </row>
    <row r="5480" spans="3:7">
      <c r="C5480" s="647"/>
      <c r="D5480" s="647"/>
      <c r="E5480" s="647"/>
      <c r="F5480" s="647"/>
      <c r="G5480" s="647"/>
    </row>
    <row r="5481" spans="3:7">
      <c r="C5481" s="647"/>
      <c r="D5481" s="647"/>
      <c r="E5481" s="647"/>
      <c r="F5481" s="647"/>
      <c r="G5481" s="647"/>
    </row>
    <row r="5482" spans="3:7">
      <c r="C5482" s="647"/>
      <c r="D5482" s="647"/>
      <c r="E5482" s="647"/>
      <c r="F5482" s="647"/>
      <c r="G5482" s="647"/>
    </row>
    <row r="5483" spans="3:7">
      <c r="C5483" s="647"/>
      <c r="D5483" s="647"/>
      <c r="E5483" s="647"/>
      <c r="F5483" s="647"/>
      <c r="G5483" s="647"/>
    </row>
    <row r="5484" spans="3:7">
      <c r="C5484" s="647"/>
      <c r="D5484" s="647"/>
      <c r="E5484" s="647"/>
      <c r="F5484" s="647"/>
      <c r="G5484" s="647"/>
    </row>
    <row r="5485" spans="3:7">
      <c r="C5485" s="647"/>
      <c r="D5485" s="647"/>
      <c r="E5485" s="647"/>
      <c r="F5485" s="647"/>
      <c r="G5485" s="647"/>
    </row>
    <row r="5486" spans="3:7">
      <c r="C5486" s="647"/>
      <c r="D5486" s="647"/>
      <c r="E5486" s="647"/>
      <c r="F5486" s="647"/>
      <c r="G5486" s="647"/>
    </row>
    <row r="5487" spans="3:7">
      <c r="C5487" s="647"/>
      <c r="D5487" s="647"/>
      <c r="E5487" s="647"/>
      <c r="F5487" s="647"/>
      <c r="G5487" s="647"/>
    </row>
    <row r="5488" spans="3:7">
      <c r="C5488" s="647"/>
      <c r="D5488" s="647"/>
      <c r="E5488" s="647"/>
      <c r="F5488" s="647"/>
      <c r="G5488" s="647"/>
    </row>
    <row r="5489" spans="3:7">
      <c r="C5489" s="647"/>
      <c r="D5489" s="647"/>
      <c r="E5489" s="647"/>
      <c r="F5489" s="647"/>
      <c r="G5489" s="647"/>
    </row>
    <row r="5490" spans="3:7">
      <c r="C5490" s="647"/>
      <c r="D5490" s="647"/>
      <c r="E5490" s="647"/>
      <c r="F5490" s="647"/>
      <c r="G5490" s="647"/>
    </row>
    <row r="5491" spans="3:7">
      <c r="C5491" s="647"/>
      <c r="D5491" s="647"/>
      <c r="E5491" s="647"/>
      <c r="F5491" s="647"/>
      <c r="G5491" s="647"/>
    </row>
    <row r="5492" spans="3:7">
      <c r="C5492" s="647"/>
      <c r="D5492" s="647"/>
      <c r="E5492" s="647"/>
      <c r="F5492" s="647"/>
      <c r="G5492" s="647"/>
    </row>
    <row r="5493" spans="3:7">
      <c r="C5493" s="647"/>
      <c r="D5493" s="647"/>
      <c r="E5493" s="647"/>
      <c r="F5493" s="647"/>
      <c r="G5493" s="647"/>
    </row>
    <row r="5494" spans="3:7">
      <c r="C5494" s="647"/>
      <c r="D5494" s="647"/>
      <c r="E5494" s="647"/>
      <c r="F5494" s="647"/>
      <c r="G5494" s="647"/>
    </row>
    <row r="5495" spans="3:7">
      <c r="C5495" s="647"/>
      <c r="D5495" s="647"/>
      <c r="E5495" s="647"/>
      <c r="F5495" s="647"/>
      <c r="G5495" s="647"/>
    </row>
    <row r="5496" spans="3:7">
      <c r="C5496" s="647"/>
      <c r="D5496" s="647"/>
      <c r="E5496" s="647"/>
      <c r="F5496" s="647"/>
      <c r="G5496" s="647"/>
    </row>
    <row r="5497" spans="3:7">
      <c r="C5497" s="647"/>
      <c r="D5497" s="647"/>
      <c r="E5497" s="647"/>
      <c r="F5497" s="647"/>
      <c r="G5497" s="647"/>
    </row>
    <row r="5498" spans="3:7">
      <c r="C5498" s="647"/>
      <c r="D5498" s="647"/>
      <c r="E5498" s="647"/>
      <c r="F5498" s="647"/>
      <c r="G5498" s="647"/>
    </row>
    <row r="5499" spans="3:7">
      <c r="C5499" s="647"/>
      <c r="D5499" s="647"/>
      <c r="E5499" s="647"/>
      <c r="F5499" s="647"/>
      <c r="G5499" s="647"/>
    </row>
    <row r="5500" spans="3:7">
      <c r="C5500" s="647"/>
      <c r="D5500" s="647"/>
      <c r="E5500" s="647"/>
      <c r="F5500" s="647"/>
      <c r="G5500" s="647"/>
    </row>
    <row r="5501" spans="3:7">
      <c r="C5501" s="647"/>
      <c r="D5501" s="647"/>
      <c r="E5501" s="647"/>
      <c r="F5501" s="647"/>
      <c r="G5501" s="647"/>
    </row>
    <row r="5502" spans="3:7">
      <c r="C5502" s="647"/>
      <c r="D5502" s="647"/>
      <c r="E5502" s="647"/>
      <c r="F5502" s="647"/>
      <c r="G5502" s="647"/>
    </row>
    <row r="5503" spans="3:7">
      <c r="C5503" s="647"/>
      <c r="D5503" s="647"/>
      <c r="E5503" s="647"/>
      <c r="F5503" s="647"/>
      <c r="G5503" s="647"/>
    </row>
    <row r="5504" spans="3:7">
      <c r="C5504" s="647"/>
      <c r="D5504" s="647"/>
      <c r="E5504" s="647"/>
      <c r="F5504" s="647"/>
      <c r="G5504" s="647"/>
    </row>
    <row r="5505" spans="3:7">
      <c r="C5505" s="647"/>
      <c r="D5505" s="647"/>
      <c r="E5505" s="647"/>
      <c r="F5505" s="647"/>
      <c r="G5505" s="647"/>
    </row>
    <row r="5506" spans="3:7">
      <c r="C5506" s="647"/>
      <c r="D5506" s="647"/>
      <c r="E5506" s="647"/>
      <c r="F5506" s="647"/>
      <c r="G5506" s="647"/>
    </row>
    <row r="5507" spans="3:7">
      <c r="C5507" s="647"/>
      <c r="D5507" s="647"/>
      <c r="E5507" s="647"/>
      <c r="F5507" s="647"/>
      <c r="G5507" s="647"/>
    </row>
    <row r="5508" spans="3:7">
      <c r="C5508" s="647"/>
      <c r="D5508" s="647"/>
      <c r="E5508" s="647"/>
      <c r="F5508" s="647"/>
      <c r="G5508" s="647"/>
    </row>
    <row r="5509" spans="3:7">
      <c r="C5509" s="647"/>
      <c r="D5509" s="647"/>
      <c r="E5509" s="647"/>
      <c r="F5509" s="647"/>
      <c r="G5509" s="647"/>
    </row>
    <row r="5510" spans="3:7">
      <c r="C5510" s="647"/>
      <c r="D5510" s="647"/>
      <c r="E5510" s="647"/>
      <c r="F5510" s="647"/>
      <c r="G5510" s="647"/>
    </row>
    <row r="5511" spans="3:7">
      <c r="C5511" s="647"/>
      <c r="D5511" s="647"/>
      <c r="E5511" s="647"/>
      <c r="F5511" s="647"/>
      <c r="G5511" s="647"/>
    </row>
    <row r="5512" spans="3:7">
      <c r="C5512" s="647"/>
      <c r="D5512" s="647"/>
      <c r="E5512" s="647"/>
      <c r="F5512" s="647"/>
      <c r="G5512" s="647"/>
    </row>
    <row r="5513" spans="3:7">
      <c r="C5513" s="647"/>
      <c r="D5513" s="647"/>
      <c r="E5513" s="647"/>
      <c r="F5513" s="647"/>
      <c r="G5513" s="647"/>
    </row>
    <row r="5514" spans="3:7">
      <c r="C5514" s="647"/>
      <c r="D5514" s="647"/>
      <c r="E5514" s="647"/>
      <c r="F5514" s="647"/>
      <c r="G5514" s="647"/>
    </row>
    <row r="5515" spans="3:7">
      <c r="C5515" s="647"/>
      <c r="D5515" s="647"/>
      <c r="E5515" s="647"/>
      <c r="F5515" s="647"/>
      <c r="G5515" s="647"/>
    </row>
    <row r="5516" spans="3:7">
      <c r="C5516" s="647"/>
      <c r="D5516" s="647"/>
      <c r="E5516" s="647"/>
      <c r="F5516" s="647"/>
      <c r="G5516" s="647"/>
    </row>
    <row r="5517" spans="3:7">
      <c r="C5517" s="647"/>
      <c r="D5517" s="647"/>
      <c r="E5517" s="647"/>
      <c r="F5517" s="647"/>
      <c r="G5517" s="647"/>
    </row>
    <row r="5518" spans="3:7">
      <c r="C5518" s="647"/>
      <c r="D5518" s="647"/>
      <c r="E5518" s="647"/>
      <c r="F5518" s="647"/>
      <c r="G5518" s="647"/>
    </row>
    <row r="5519" spans="3:7">
      <c r="C5519" s="647"/>
      <c r="D5519" s="647"/>
      <c r="E5519" s="647"/>
      <c r="F5519" s="647"/>
      <c r="G5519" s="647"/>
    </row>
    <row r="5520" spans="3:7">
      <c r="C5520" s="647"/>
      <c r="D5520" s="647"/>
      <c r="E5520" s="647"/>
      <c r="F5520" s="647"/>
      <c r="G5520" s="647"/>
    </row>
    <row r="5521" spans="3:7">
      <c r="C5521" s="647"/>
      <c r="D5521" s="647"/>
      <c r="E5521" s="647"/>
      <c r="F5521" s="647"/>
      <c r="G5521" s="647"/>
    </row>
    <row r="5522" spans="3:7">
      <c r="C5522" s="647"/>
      <c r="D5522" s="647"/>
      <c r="E5522" s="647"/>
      <c r="F5522" s="647"/>
      <c r="G5522" s="647"/>
    </row>
    <row r="5523" spans="3:7">
      <c r="C5523" s="647"/>
      <c r="D5523" s="647"/>
      <c r="E5523" s="647"/>
      <c r="F5523" s="647"/>
      <c r="G5523" s="647"/>
    </row>
    <row r="5524" spans="3:7">
      <c r="C5524" s="647"/>
      <c r="D5524" s="647"/>
      <c r="E5524" s="647"/>
      <c r="F5524" s="647"/>
      <c r="G5524" s="647"/>
    </row>
    <row r="5525" spans="3:7">
      <c r="C5525" s="647"/>
      <c r="D5525" s="647"/>
      <c r="E5525" s="647"/>
      <c r="F5525" s="647"/>
      <c r="G5525" s="647"/>
    </row>
    <row r="5526" spans="3:7">
      <c r="C5526" s="647"/>
      <c r="D5526" s="647"/>
      <c r="E5526" s="647"/>
      <c r="F5526" s="647"/>
      <c r="G5526" s="647"/>
    </row>
    <row r="5527" spans="3:7">
      <c r="C5527" s="647"/>
      <c r="D5527" s="647"/>
      <c r="E5527" s="647"/>
      <c r="F5527" s="647"/>
      <c r="G5527" s="647"/>
    </row>
    <row r="5528" spans="3:7">
      <c r="C5528" s="647"/>
      <c r="D5528" s="647"/>
      <c r="E5528" s="647"/>
      <c r="F5528" s="647"/>
      <c r="G5528" s="647"/>
    </row>
    <row r="5529" spans="3:7">
      <c r="C5529" s="647"/>
      <c r="D5529" s="647"/>
      <c r="E5529" s="647"/>
      <c r="F5529" s="647"/>
      <c r="G5529" s="647"/>
    </row>
    <row r="5530" spans="3:7">
      <c r="C5530" s="647"/>
      <c r="D5530" s="647"/>
      <c r="E5530" s="647"/>
      <c r="F5530" s="647"/>
      <c r="G5530" s="647"/>
    </row>
    <row r="5531" spans="3:7">
      <c r="C5531" s="647"/>
      <c r="D5531" s="647"/>
      <c r="E5531" s="647"/>
      <c r="F5531" s="647"/>
      <c r="G5531" s="647"/>
    </row>
    <row r="5532" spans="3:7">
      <c r="C5532" s="647"/>
      <c r="D5532" s="647"/>
      <c r="E5532" s="647"/>
      <c r="F5532" s="647"/>
      <c r="G5532" s="647"/>
    </row>
    <row r="5533" spans="3:7">
      <c r="C5533" s="647"/>
      <c r="D5533" s="647"/>
      <c r="E5533" s="647"/>
      <c r="F5533" s="647"/>
      <c r="G5533" s="647"/>
    </row>
    <row r="5534" spans="3:7">
      <c r="C5534" s="647"/>
      <c r="D5534" s="647"/>
      <c r="E5534" s="647"/>
      <c r="F5534" s="647"/>
      <c r="G5534" s="647"/>
    </row>
    <row r="5535" spans="3:7">
      <c r="C5535" s="647"/>
      <c r="D5535" s="647"/>
      <c r="E5535" s="647"/>
      <c r="F5535" s="647"/>
      <c r="G5535" s="647"/>
    </row>
    <row r="5536" spans="3:7">
      <c r="C5536" s="647"/>
      <c r="D5536" s="647"/>
      <c r="E5536" s="647"/>
      <c r="F5536" s="647"/>
      <c r="G5536" s="647"/>
    </row>
    <row r="5537" spans="3:7">
      <c r="C5537" s="647"/>
      <c r="D5537" s="647"/>
      <c r="E5537" s="647"/>
      <c r="F5537" s="647"/>
      <c r="G5537" s="647"/>
    </row>
    <row r="5538" spans="3:7">
      <c r="C5538" s="647"/>
      <c r="D5538" s="647"/>
      <c r="E5538" s="647"/>
      <c r="F5538" s="647"/>
      <c r="G5538" s="647"/>
    </row>
    <row r="5539" spans="3:7">
      <c r="C5539" s="647"/>
      <c r="D5539" s="647"/>
      <c r="E5539" s="647"/>
      <c r="F5539" s="647"/>
      <c r="G5539" s="647"/>
    </row>
    <row r="5540" spans="3:7">
      <c r="C5540" s="647"/>
      <c r="D5540" s="647"/>
      <c r="E5540" s="647"/>
      <c r="F5540" s="647"/>
      <c r="G5540" s="647"/>
    </row>
    <row r="5541" spans="3:7">
      <c r="C5541" s="647"/>
      <c r="D5541" s="647"/>
      <c r="E5541" s="647"/>
      <c r="F5541" s="647"/>
      <c r="G5541" s="647"/>
    </row>
    <row r="5542" spans="3:7">
      <c r="C5542" s="647"/>
      <c r="D5542" s="647"/>
      <c r="E5542" s="647"/>
      <c r="F5542" s="647"/>
      <c r="G5542" s="647"/>
    </row>
    <row r="5543" spans="3:7">
      <c r="C5543" s="647"/>
      <c r="D5543" s="647"/>
      <c r="E5543" s="647"/>
      <c r="F5543" s="647"/>
      <c r="G5543" s="647"/>
    </row>
    <row r="5544" spans="3:7">
      <c r="C5544" s="647"/>
      <c r="D5544" s="647"/>
      <c r="E5544" s="647"/>
      <c r="F5544" s="647"/>
      <c r="G5544" s="647"/>
    </row>
    <row r="5545" spans="3:7">
      <c r="C5545" s="647"/>
      <c r="D5545" s="647"/>
      <c r="E5545" s="647"/>
      <c r="F5545" s="647"/>
      <c r="G5545" s="647"/>
    </row>
    <row r="5546" spans="3:7">
      <c r="C5546" s="647"/>
      <c r="D5546" s="647"/>
      <c r="E5546" s="647"/>
      <c r="F5546" s="647"/>
      <c r="G5546" s="647"/>
    </row>
    <row r="5547" spans="3:7">
      <c r="C5547" s="647"/>
      <c r="D5547" s="647"/>
      <c r="E5547" s="647"/>
      <c r="F5547" s="647"/>
      <c r="G5547" s="647"/>
    </row>
    <row r="5548" spans="3:7">
      <c r="C5548" s="647"/>
      <c r="D5548" s="647"/>
      <c r="E5548" s="647"/>
      <c r="F5548" s="647"/>
      <c r="G5548" s="647"/>
    </row>
    <row r="5549" spans="3:7">
      <c r="C5549" s="647"/>
      <c r="D5549" s="647"/>
      <c r="E5549" s="647"/>
      <c r="F5549" s="647"/>
      <c r="G5549" s="647"/>
    </row>
    <row r="5550" spans="3:7">
      <c r="C5550" s="647"/>
      <c r="D5550" s="647"/>
      <c r="E5550" s="647"/>
      <c r="F5550" s="647"/>
      <c r="G5550" s="647"/>
    </row>
    <row r="5551" spans="3:7">
      <c r="C5551" s="647"/>
      <c r="D5551" s="647"/>
      <c r="E5551" s="647"/>
      <c r="F5551" s="647"/>
      <c r="G5551" s="647"/>
    </row>
    <row r="5552" spans="3:7">
      <c r="C5552" s="647"/>
      <c r="D5552" s="647"/>
      <c r="E5552" s="647"/>
      <c r="F5552" s="647"/>
      <c r="G5552" s="647"/>
    </row>
    <row r="5553" spans="3:7">
      <c r="C5553" s="647"/>
      <c r="D5553" s="647"/>
      <c r="E5553" s="647"/>
      <c r="F5553" s="647"/>
      <c r="G5553" s="647"/>
    </row>
    <row r="5554" spans="3:7">
      <c r="C5554" s="647"/>
      <c r="D5554" s="647"/>
      <c r="E5554" s="647"/>
      <c r="F5554" s="647"/>
      <c r="G5554" s="647"/>
    </row>
    <row r="5555" spans="3:7">
      <c r="C5555" s="647"/>
      <c r="D5555" s="647"/>
      <c r="E5555" s="647"/>
      <c r="F5555" s="647"/>
      <c r="G5555" s="647"/>
    </row>
    <row r="5556" spans="3:7">
      <c r="C5556" s="647"/>
      <c r="D5556" s="647"/>
      <c r="E5556" s="647"/>
      <c r="F5556" s="647"/>
      <c r="G5556" s="647"/>
    </row>
    <row r="5557" spans="3:7">
      <c r="C5557" s="647"/>
      <c r="D5557" s="647"/>
      <c r="E5557" s="647"/>
      <c r="F5557" s="647"/>
      <c r="G5557" s="647"/>
    </row>
    <row r="5558" spans="3:7">
      <c r="C5558" s="647"/>
      <c r="D5558" s="647"/>
      <c r="E5558" s="647"/>
      <c r="F5558" s="647"/>
      <c r="G5558" s="647"/>
    </row>
    <row r="5559" spans="3:7">
      <c r="C5559" s="647"/>
      <c r="D5559" s="647"/>
      <c r="E5559" s="647"/>
      <c r="F5559" s="647"/>
      <c r="G5559" s="647"/>
    </row>
    <row r="5560" spans="3:7">
      <c r="C5560" s="647"/>
      <c r="D5560" s="647"/>
      <c r="E5560" s="647"/>
      <c r="F5560" s="647"/>
      <c r="G5560" s="647"/>
    </row>
    <row r="5561" spans="3:7">
      <c r="C5561" s="647"/>
      <c r="D5561" s="647"/>
      <c r="E5561" s="647"/>
      <c r="F5561" s="647"/>
      <c r="G5561" s="647"/>
    </row>
    <row r="5562" spans="3:7">
      <c r="C5562" s="647"/>
      <c r="D5562" s="647"/>
      <c r="E5562" s="647"/>
      <c r="F5562" s="647"/>
      <c r="G5562" s="647"/>
    </row>
    <row r="5563" spans="3:7">
      <c r="C5563" s="647"/>
      <c r="D5563" s="647"/>
      <c r="E5563" s="647"/>
      <c r="F5563" s="647"/>
      <c r="G5563" s="647"/>
    </row>
    <row r="5564" spans="3:7">
      <c r="C5564" s="647"/>
      <c r="D5564" s="647"/>
      <c r="E5564" s="647"/>
      <c r="F5564" s="647"/>
      <c r="G5564" s="647"/>
    </row>
    <row r="5565" spans="3:7">
      <c r="C5565" s="647"/>
      <c r="D5565" s="647"/>
      <c r="E5565" s="647"/>
      <c r="F5565" s="647"/>
      <c r="G5565" s="647"/>
    </row>
    <row r="5566" spans="3:7">
      <c r="C5566" s="647"/>
      <c r="D5566" s="647"/>
      <c r="E5566" s="647"/>
      <c r="F5566" s="647"/>
      <c r="G5566" s="647"/>
    </row>
    <row r="5567" spans="3:7">
      <c r="C5567" s="647"/>
      <c r="D5567" s="647"/>
      <c r="E5567" s="647"/>
      <c r="F5567" s="647"/>
      <c r="G5567" s="647"/>
    </row>
    <row r="5568" spans="3:7">
      <c r="C5568" s="647"/>
      <c r="D5568" s="647"/>
      <c r="E5568" s="647"/>
      <c r="F5568" s="647"/>
      <c r="G5568" s="647"/>
    </row>
    <row r="5569" spans="3:7">
      <c r="C5569" s="647"/>
      <c r="D5569" s="647"/>
      <c r="E5569" s="647"/>
      <c r="F5569" s="647"/>
      <c r="G5569" s="647"/>
    </row>
    <row r="5570" spans="3:7">
      <c r="C5570" s="647"/>
      <c r="D5570" s="647"/>
      <c r="E5570" s="647"/>
      <c r="F5570" s="647"/>
      <c r="G5570" s="647"/>
    </row>
    <row r="5571" spans="3:7">
      <c r="C5571" s="647"/>
      <c r="D5571" s="647"/>
      <c r="E5571" s="647"/>
      <c r="F5571" s="647"/>
      <c r="G5571" s="647"/>
    </row>
    <row r="5572" spans="3:7">
      <c r="C5572" s="647"/>
      <c r="D5572" s="647"/>
      <c r="E5572" s="647"/>
      <c r="F5572" s="647"/>
      <c r="G5572" s="647"/>
    </row>
    <row r="5573" spans="3:7">
      <c r="C5573" s="647"/>
      <c r="D5573" s="647"/>
      <c r="E5573" s="647"/>
      <c r="F5573" s="647"/>
      <c r="G5573" s="647"/>
    </row>
    <row r="5574" spans="3:7">
      <c r="C5574" s="647"/>
      <c r="D5574" s="647"/>
      <c r="E5574" s="647"/>
      <c r="F5574" s="647"/>
      <c r="G5574" s="647"/>
    </row>
    <row r="5575" spans="3:7">
      <c r="C5575" s="647"/>
      <c r="D5575" s="647"/>
      <c r="E5575" s="647"/>
      <c r="F5575" s="647"/>
      <c r="G5575" s="647"/>
    </row>
    <row r="5576" spans="3:7">
      <c r="C5576" s="647"/>
      <c r="D5576" s="647"/>
      <c r="E5576" s="647"/>
      <c r="F5576" s="647"/>
      <c r="G5576" s="647"/>
    </row>
    <row r="5577" spans="3:7">
      <c r="C5577" s="647"/>
      <c r="D5577" s="647"/>
      <c r="E5577" s="647"/>
      <c r="F5577" s="647"/>
      <c r="G5577" s="647"/>
    </row>
    <row r="5578" spans="3:7">
      <c r="C5578" s="647"/>
      <c r="D5578" s="647"/>
      <c r="E5578" s="647"/>
      <c r="F5578" s="647"/>
      <c r="G5578" s="647"/>
    </row>
    <row r="5579" spans="3:7">
      <c r="C5579" s="647"/>
      <c r="D5579" s="647"/>
      <c r="E5579" s="647"/>
      <c r="F5579" s="647"/>
      <c r="G5579" s="647"/>
    </row>
    <row r="5580" spans="3:7">
      <c r="C5580" s="647"/>
      <c r="D5580" s="647"/>
      <c r="E5580" s="647"/>
      <c r="F5580" s="647"/>
      <c r="G5580" s="647"/>
    </row>
    <row r="5581" spans="3:7">
      <c r="C5581" s="647"/>
      <c r="D5581" s="647"/>
      <c r="E5581" s="647"/>
      <c r="F5581" s="647"/>
      <c r="G5581" s="647"/>
    </row>
    <row r="5582" spans="3:7">
      <c r="C5582" s="647"/>
      <c r="D5582" s="647"/>
      <c r="E5582" s="647"/>
      <c r="F5582" s="647"/>
      <c r="G5582" s="647"/>
    </row>
    <row r="5583" spans="3:7">
      <c r="C5583" s="647"/>
      <c r="D5583" s="647"/>
      <c r="E5583" s="647"/>
      <c r="F5583" s="647"/>
      <c r="G5583" s="647"/>
    </row>
    <row r="5584" spans="3:7">
      <c r="C5584" s="647"/>
      <c r="D5584" s="647"/>
      <c r="E5584" s="647"/>
      <c r="F5584" s="647"/>
      <c r="G5584" s="647"/>
    </row>
    <row r="5585" spans="3:7">
      <c r="C5585" s="647"/>
      <c r="D5585" s="647"/>
      <c r="E5585" s="647"/>
      <c r="F5585" s="647"/>
      <c r="G5585" s="647"/>
    </row>
    <row r="5586" spans="3:7">
      <c r="C5586" s="647"/>
      <c r="D5586" s="647"/>
      <c r="E5586" s="647"/>
      <c r="F5586" s="647"/>
      <c r="G5586" s="647"/>
    </row>
    <row r="5587" spans="3:7">
      <c r="C5587" s="647"/>
      <c r="D5587" s="647"/>
      <c r="E5587" s="647"/>
      <c r="F5587" s="647"/>
      <c r="G5587" s="647"/>
    </row>
    <row r="5588" spans="3:7">
      <c r="C5588" s="647"/>
      <c r="D5588" s="647"/>
      <c r="E5588" s="647"/>
      <c r="F5588" s="647"/>
      <c r="G5588" s="647"/>
    </row>
    <row r="5589" spans="3:7">
      <c r="C5589" s="647"/>
      <c r="D5589" s="647"/>
      <c r="E5589" s="647"/>
      <c r="F5589" s="647"/>
      <c r="G5589" s="647"/>
    </row>
    <row r="5590" spans="3:7">
      <c r="C5590" s="647"/>
      <c r="D5590" s="647"/>
      <c r="E5590" s="647"/>
      <c r="F5590" s="647"/>
      <c r="G5590" s="647"/>
    </row>
    <row r="5591" spans="3:7">
      <c r="C5591" s="647"/>
      <c r="D5591" s="647"/>
      <c r="E5591" s="647"/>
      <c r="F5591" s="647"/>
      <c r="G5591" s="647"/>
    </row>
    <row r="5592" spans="3:7">
      <c r="C5592" s="647"/>
      <c r="D5592" s="647"/>
      <c r="E5592" s="647"/>
      <c r="F5592" s="647"/>
      <c r="G5592" s="647"/>
    </row>
    <row r="5593" spans="3:7">
      <c r="C5593" s="647"/>
      <c r="D5593" s="647"/>
      <c r="E5593" s="647"/>
      <c r="F5593" s="647"/>
      <c r="G5593" s="647"/>
    </row>
    <row r="5594" spans="3:7">
      <c r="C5594" s="647"/>
      <c r="D5594" s="647"/>
      <c r="E5594" s="647"/>
      <c r="F5594" s="647"/>
      <c r="G5594" s="647"/>
    </row>
    <row r="5595" spans="3:7">
      <c r="C5595" s="647"/>
      <c r="D5595" s="647"/>
      <c r="E5595" s="647"/>
      <c r="F5595" s="647"/>
      <c r="G5595" s="647"/>
    </row>
    <row r="5596" spans="3:7">
      <c r="C5596" s="647"/>
      <c r="D5596" s="647"/>
      <c r="E5596" s="647"/>
      <c r="F5596" s="647"/>
      <c r="G5596" s="647"/>
    </row>
    <row r="5597" spans="3:7">
      <c r="C5597" s="647"/>
      <c r="D5597" s="647"/>
      <c r="E5597" s="647"/>
      <c r="F5597" s="647"/>
      <c r="G5597" s="647"/>
    </row>
    <row r="5598" spans="3:7">
      <c r="C5598" s="647"/>
      <c r="D5598" s="647"/>
      <c r="E5598" s="647"/>
      <c r="F5598" s="647"/>
      <c r="G5598" s="647"/>
    </row>
    <row r="5599" spans="3:7">
      <c r="C5599" s="647"/>
      <c r="D5599" s="647"/>
      <c r="E5599" s="647"/>
      <c r="F5599" s="647"/>
      <c r="G5599" s="647"/>
    </row>
    <row r="5600" spans="3:7">
      <c r="C5600" s="647"/>
      <c r="D5600" s="647"/>
      <c r="E5600" s="647"/>
      <c r="F5600" s="647"/>
      <c r="G5600" s="647"/>
    </row>
    <row r="5601" spans="3:7">
      <c r="C5601" s="647"/>
      <c r="D5601" s="647"/>
      <c r="E5601" s="647"/>
      <c r="F5601" s="647"/>
      <c r="G5601" s="647"/>
    </row>
    <row r="5602" spans="3:7">
      <c r="C5602" s="647"/>
      <c r="D5602" s="647"/>
      <c r="E5602" s="647"/>
      <c r="F5602" s="647"/>
      <c r="G5602" s="647"/>
    </row>
    <row r="5603" spans="3:7">
      <c r="C5603" s="647"/>
      <c r="D5603" s="647"/>
      <c r="E5603" s="647"/>
      <c r="F5603" s="647"/>
      <c r="G5603" s="647"/>
    </row>
    <row r="5604" spans="3:7">
      <c r="C5604" s="647"/>
      <c r="D5604" s="647"/>
      <c r="E5604" s="647"/>
      <c r="F5604" s="647"/>
      <c r="G5604" s="647"/>
    </row>
    <row r="5605" spans="3:7">
      <c r="C5605" s="647"/>
      <c r="D5605" s="647"/>
      <c r="E5605" s="647"/>
      <c r="F5605" s="647"/>
      <c r="G5605" s="647"/>
    </row>
    <row r="5606" spans="3:7">
      <c r="C5606" s="647"/>
      <c r="D5606" s="647"/>
      <c r="E5606" s="647"/>
      <c r="F5606" s="647"/>
      <c r="G5606" s="647"/>
    </row>
    <row r="5607" spans="3:7">
      <c r="C5607" s="647"/>
      <c r="D5607" s="647"/>
      <c r="E5607" s="647"/>
      <c r="F5607" s="647"/>
      <c r="G5607" s="647"/>
    </row>
    <row r="5608" spans="3:7">
      <c r="C5608" s="647"/>
      <c r="D5608" s="647"/>
      <c r="E5608" s="647"/>
      <c r="F5608" s="647"/>
      <c r="G5608" s="647"/>
    </row>
    <row r="5609" spans="3:7">
      <c r="C5609" s="647"/>
      <c r="D5609" s="647"/>
      <c r="E5609" s="647"/>
      <c r="F5609" s="647"/>
      <c r="G5609" s="647"/>
    </row>
    <row r="5610" spans="3:7">
      <c r="C5610" s="647"/>
      <c r="D5610" s="647"/>
      <c r="E5610" s="647"/>
      <c r="F5610" s="647"/>
      <c r="G5610" s="647"/>
    </row>
    <row r="5611" spans="3:7">
      <c r="C5611" s="647"/>
      <c r="D5611" s="647"/>
      <c r="E5611" s="647"/>
      <c r="F5611" s="647"/>
      <c r="G5611" s="647"/>
    </row>
    <row r="5612" spans="3:7">
      <c r="C5612" s="647"/>
      <c r="D5612" s="647"/>
      <c r="E5612" s="647"/>
      <c r="F5612" s="647"/>
      <c r="G5612" s="647"/>
    </row>
    <row r="5613" spans="3:7">
      <c r="C5613" s="647"/>
      <c r="D5613" s="647"/>
      <c r="E5613" s="647"/>
      <c r="F5613" s="647"/>
      <c r="G5613" s="647"/>
    </row>
    <row r="5614" spans="3:7">
      <c r="C5614" s="647"/>
      <c r="D5614" s="647"/>
      <c r="E5614" s="647"/>
      <c r="F5614" s="647"/>
      <c r="G5614" s="647"/>
    </row>
    <row r="5615" spans="3:7">
      <c r="C5615" s="647"/>
      <c r="D5615" s="647"/>
      <c r="E5615" s="647"/>
      <c r="F5615" s="647"/>
      <c r="G5615" s="647"/>
    </row>
    <row r="5616" spans="3:7">
      <c r="C5616" s="647"/>
      <c r="D5616" s="647"/>
      <c r="E5616" s="647"/>
      <c r="F5616" s="647"/>
      <c r="G5616" s="647"/>
    </row>
    <row r="5617" spans="3:7">
      <c r="C5617" s="647"/>
      <c r="D5617" s="647"/>
      <c r="E5617" s="647"/>
      <c r="F5617" s="647"/>
      <c r="G5617" s="647"/>
    </row>
    <row r="5618" spans="3:7">
      <c r="C5618" s="647"/>
      <c r="D5618" s="647"/>
      <c r="E5618" s="647"/>
      <c r="F5618" s="647"/>
      <c r="G5618" s="647"/>
    </row>
    <row r="5619" spans="3:7">
      <c r="C5619" s="647"/>
      <c r="D5619" s="647"/>
      <c r="E5619" s="647"/>
      <c r="F5619" s="647"/>
      <c r="G5619" s="647"/>
    </row>
    <row r="5620" spans="3:7">
      <c r="C5620" s="647"/>
      <c r="D5620" s="647"/>
      <c r="E5620" s="647"/>
      <c r="F5620" s="647"/>
      <c r="G5620" s="647"/>
    </row>
    <row r="5621" spans="3:7">
      <c r="C5621" s="647"/>
      <c r="D5621" s="647"/>
      <c r="E5621" s="647"/>
      <c r="F5621" s="647"/>
      <c r="G5621" s="647"/>
    </row>
    <row r="5622" spans="3:7">
      <c r="C5622" s="647"/>
      <c r="D5622" s="647"/>
      <c r="E5622" s="647"/>
      <c r="F5622" s="647"/>
      <c r="G5622" s="647"/>
    </row>
    <row r="5623" spans="3:7">
      <c r="C5623" s="647"/>
      <c r="D5623" s="647"/>
      <c r="E5623" s="647"/>
      <c r="F5623" s="647"/>
      <c r="G5623" s="647"/>
    </row>
    <row r="5624" spans="3:7">
      <c r="C5624" s="647"/>
      <c r="D5624" s="647"/>
      <c r="E5624" s="647"/>
      <c r="F5624" s="647"/>
      <c r="G5624" s="647"/>
    </row>
    <row r="5625" spans="3:7">
      <c r="C5625" s="647"/>
      <c r="D5625" s="647"/>
      <c r="E5625" s="647"/>
      <c r="F5625" s="647"/>
      <c r="G5625" s="647"/>
    </row>
    <row r="5626" spans="3:7">
      <c r="C5626" s="647"/>
      <c r="D5626" s="647"/>
      <c r="E5626" s="647"/>
      <c r="F5626" s="647"/>
      <c r="G5626" s="647"/>
    </row>
    <row r="5627" spans="3:7">
      <c r="C5627" s="647"/>
      <c r="D5627" s="647"/>
      <c r="E5627" s="647"/>
      <c r="F5627" s="647"/>
      <c r="G5627" s="647"/>
    </row>
    <row r="5628" spans="3:7">
      <c r="C5628" s="647"/>
      <c r="D5628" s="647"/>
      <c r="E5628" s="647"/>
      <c r="F5628" s="647"/>
      <c r="G5628" s="647"/>
    </row>
    <row r="5629" spans="3:7">
      <c r="C5629" s="647"/>
      <c r="D5629" s="647"/>
      <c r="E5629" s="647"/>
      <c r="F5629" s="647"/>
      <c r="G5629" s="647"/>
    </row>
    <row r="5630" spans="3:7">
      <c r="C5630" s="647"/>
      <c r="D5630" s="647"/>
      <c r="E5630" s="647"/>
      <c r="F5630" s="647"/>
      <c r="G5630" s="647"/>
    </row>
    <row r="5631" spans="3:7">
      <c r="C5631" s="647"/>
      <c r="D5631" s="647"/>
      <c r="E5631" s="647"/>
      <c r="F5631" s="647"/>
      <c r="G5631" s="647"/>
    </row>
    <row r="5632" spans="3:7">
      <c r="C5632" s="647"/>
      <c r="D5632" s="647"/>
      <c r="E5632" s="647"/>
      <c r="F5632" s="647"/>
      <c r="G5632" s="647"/>
    </row>
    <row r="5633" spans="3:7">
      <c r="C5633" s="647"/>
      <c r="D5633" s="647"/>
      <c r="E5633" s="647"/>
      <c r="F5633" s="647"/>
      <c r="G5633" s="647"/>
    </row>
    <row r="5634" spans="3:7">
      <c r="C5634" s="647"/>
      <c r="D5634" s="647"/>
      <c r="E5634" s="647"/>
      <c r="F5634" s="647"/>
      <c r="G5634" s="647"/>
    </row>
    <row r="5635" spans="3:7">
      <c r="C5635" s="647"/>
      <c r="D5635" s="647"/>
      <c r="E5635" s="647"/>
      <c r="F5635" s="647"/>
      <c r="G5635" s="647"/>
    </row>
    <row r="5636" spans="3:7">
      <c r="C5636" s="647"/>
      <c r="D5636" s="647"/>
      <c r="E5636" s="647"/>
      <c r="F5636" s="647"/>
      <c r="G5636" s="647"/>
    </row>
    <row r="5637" spans="3:7">
      <c r="C5637" s="647"/>
      <c r="D5637" s="647"/>
      <c r="E5637" s="647"/>
      <c r="F5637" s="647"/>
      <c r="G5637" s="647"/>
    </row>
    <row r="5638" spans="3:7">
      <c r="C5638" s="647"/>
      <c r="D5638" s="647"/>
      <c r="E5638" s="647"/>
      <c r="F5638" s="647"/>
      <c r="G5638" s="647"/>
    </row>
    <row r="5639" spans="3:7">
      <c r="C5639" s="647"/>
      <c r="D5639" s="647"/>
      <c r="E5639" s="647"/>
      <c r="F5639" s="647"/>
      <c r="G5639" s="647"/>
    </row>
    <row r="5640" spans="3:7">
      <c r="C5640" s="647"/>
      <c r="D5640" s="647"/>
      <c r="E5640" s="647"/>
      <c r="F5640" s="647"/>
      <c r="G5640" s="647"/>
    </row>
    <row r="5641" spans="3:7">
      <c r="C5641" s="647"/>
      <c r="D5641" s="647"/>
      <c r="E5641" s="647"/>
      <c r="F5641" s="647"/>
      <c r="G5641" s="647"/>
    </row>
    <row r="5642" spans="3:7">
      <c r="C5642" s="647"/>
      <c r="D5642" s="647"/>
      <c r="E5642" s="647"/>
      <c r="F5642" s="647"/>
      <c r="G5642" s="647"/>
    </row>
    <row r="5643" spans="3:7">
      <c r="C5643" s="647"/>
      <c r="D5643" s="647"/>
      <c r="E5643" s="647"/>
      <c r="F5643" s="647"/>
      <c r="G5643" s="647"/>
    </row>
    <row r="5644" spans="3:7">
      <c r="C5644" s="647"/>
      <c r="D5644" s="647"/>
      <c r="E5644" s="647"/>
      <c r="F5644" s="647"/>
      <c r="G5644" s="647"/>
    </row>
    <row r="5645" spans="3:7">
      <c r="C5645" s="647"/>
      <c r="D5645" s="647"/>
      <c r="E5645" s="647"/>
      <c r="F5645" s="647"/>
      <c r="G5645" s="647"/>
    </row>
    <row r="5646" spans="3:7">
      <c r="C5646" s="647"/>
      <c r="D5646" s="647"/>
      <c r="E5646" s="647"/>
      <c r="F5646" s="647"/>
      <c r="G5646" s="647"/>
    </row>
    <row r="5647" spans="3:7">
      <c r="C5647" s="647"/>
      <c r="D5647" s="647"/>
      <c r="E5647" s="647"/>
      <c r="F5647" s="647"/>
      <c r="G5647" s="647"/>
    </row>
    <row r="5648" spans="3:7">
      <c r="C5648" s="647"/>
      <c r="D5648" s="647"/>
      <c r="E5648" s="647"/>
      <c r="F5648" s="647"/>
      <c r="G5648" s="647"/>
    </row>
    <row r="5649" spans="3:7">
      <c r="C5649" s="647"/>
      <c r="D5649" s="647"/>
      <c r="E5649" s="647"/>
      <c r="F5649" s="647"/>
      <c r="G5649" s="647"/>
    </row>
    <row r="5650" spans="3:7">
      <c r="C5650" s="647"/>
      <c r="D5650" s="647"/>
      <c r="E5650" s="647"/>
      <c r="F5650" s="647"/>
      <c r="G5650" s="647"/>
    </row>
    <row r="5651" spans="3:7">
      <c r="C5651" s="647"/>
      <c r="D5651" s="647"/>
      <c r="E5651" s="647"/>
      <c r="F5651" s="647"/>
      <c r="G5651" s="647"/>
    </row>
    <row r="5652" spans="3:7">
      <c r="C5652" s="647"/>
      <c r="D5652" s="647"/>
      <c r="E5652" s="647"/>
      <c r="F5652" s="647"/>
      <c r="G5652" s="647"/>
    </row>
    <row r="5653" spans="3:7">
      <c r="C5653" s="647"/>
      <c r="D5653" s="647"/>
      <c r="E5653" s="647"/>
      <c r="F5653" s="647"/>
      <c r="G5653" s="647"/>
    </row>
    <row r="5654" spans="3:7">
      <c r="C5654" s="647"/>
      <c r="D5654" s="647"/>
      <c r="E5654" s="647"/>
      <c r="F5654" s="647"/>
      <c r="G5654" s="647"/>
    </row>
    <row r="5655" spans="3:7">
      <c r="C5655" s="647"/>
      <c r="D5655" s="647"/>
      <c r="E5655" s="647"/>
      <c r="F5655" s="647"/>
      <c r="G5655" s="647"/>
    </row>
    <row r="5656" spans="3:7">
      <c r="C5656" s="647"/>
      <c r="D5656" s="647"/>
      <c r="E5656" s="647"/>
      <c r="F5656" s="647"/>
      <c r="G5656" s="647"/>
    </row>
    <row r="5657" spans="3:7">
      <c r="C5657" s="647"/>
      <c r="D5657" s="647"/>
      <c r="E5657" s="647"/>
      <c r="F5657" s="647"/>
      <c r="G5657" s="647"/>
    </row>
    <row r="5658" spans="3:7">
      <c r="C5658" s="647"/>
      <c r="D5658" s="647"/>
      <c r="E5658" s="647"/>
      <c r="F5658" s="647"/>
      <c r="G5658" s="647"/>
    </row>
    <row r="5659" spans="3:7">
      <c r="C5659" s="647"/>
      <c r="D5659" s="647"/>
      <c r="E5659" s="647"/>
      <c r="F5659" s="647"/>
      <c r="G5659" s="647"/>
    </row>
    <row r="5660" spans="3:7">
      <c r="C5660" s="647"/>
      <c r="D5660" s="647"/>
      <c r="E5660" s="647"/>
      <c r="F5660" s="647"/>
      <c r="G5660" s="647"/>
    </row>
    <row r="5661" spans="3:7">
      <c r="C5661" s="647"/>
      <c r="D5661" s="647"/>
      <c r="E5661" s="647"/>
      <c r="F5661" s="647"/>
      <c r="G5661" s="647"/>
    </row>
    <row r="5662" spans="3:7">
      <c r="C5662" s="647"/>
      <c r="D5662" s="647"/>
      <c r="E5662" s="647"/>
      <c r="F5662" s="647"/>
      <c r="G5662" s="647"/>
    </row>
    <row r="5663" spans="3:7">
      <c r="C5663" s="647"/>
      <c r="D5663" s="647"/>
      <c r="E5663" s="647"/>
      <c r="F5663" s="647"/>
      <c r="G5663" s="647"/>
    </row>
    <row r="5664" spans="3:7">
      <c r="C5664" s="647"/>
      <c r="D5664" s="647"/>
      <c r="E5664" s="647"/>
      <c r="F5664" s="647"/>
      <c r="G5664" s="647"/>
    </row>
    <row r="5665" spans="3:7">
      <c r="C5665" s="647"/>
      <c r="D5665" s="647"/>
      <c r="E5665" s="647"/>
      <c r="F5665" s="647"/>
      <c r="G5665" s="647"/>
    </row>
    <row r="5666" spans="3:7">
      <c r="C5666" s="647"/>
      <c r="D5666" s="647"/>
      <c r="E5666" s="647"/>
      <c r="F5666" s="647"/>
      <c r="G5666" s="647"/>
    </row>
    <row r="5667" spans="3:7">
      <c r="C5667" s="647"/>
      <c r="D5667" s="647"/>
      <c r="E5667" s="647"/>
      <c r="F5667" s="647"/>
      <c r="G5667" s="647"/>
    </row>
    <row r="5668" spans="3:7">
      <c r="C5668" s="647"/>
      <c r="D5668" s="647"/>
      <c r="E5668" s="647"/>
      <c r="F5668" s="647"/>
      <c r="G5668" s="647"/>
    </row>
    <row r="5669" spans="3:7">
      <c r="C5669" s="647"/>
      <c r="D5669" s="647"/>
      <c r="E5669" s="647"/>
      <c r="F5669" s="647"/>
      <c r="G5669" s="647"/>
    </row>
    <row r="5670" spans="3:7">
      <c r="C5670" s="647"/>
      <c r="D5670" s="647"/>
      <c r="E5670" s="647"/>
      <c r="F5670" s="647"/>
      <c r="G5670" s="647"/>
    </row>
    <row r="5671" spans="3:7">
      <c r="C5671" s="647"/>
      <c r="D5671" s="647"/>
      <c r="E5671" s="647"/>
      <c r="F5671" s="647"/>
      <c r="G5671" s="647"/>
    </row>
    <row r="5672" spans="3:7">
      <c r="C5672" s="647"/>
      <c r="D5672" s="647"/>
      <c r="E5672" s="647"/>
      <c r="F5672" s="647"/>
      <c r="G5672" s="647"/>
    </row>
    <row r="5673" spans="3:7">
      <c r="C5673" s="647"/>
      <c r="D5673" s="647"/>
      <c r="E5673" s="647"/>
      <c r="F5673" s="647"/>
      <c r="G5673" s="647"/>
    </row>
    <row r="5674" spans="3:7">
      <c r="C5674" s="647"/>
      <c r="D5674" s="647"/>
      <c r="E5674" s="647"/>
      <c r="F5674" s="647"/>
      <c r="G5674" s="647"/>
    </row>
    <row r="5675" spans="3:7">
      <c r="C5675" s="647"/>
      <c r="D5675" s="647"/>
      <c r="E5675" s="647"/>
      <c r="F5675" s="647"/>
      <c r="G5675" s="647"/>
    </row>
    <row r="5676" spans="3:7">
      <c r="C5676" s="647"/>
      <c r="D5676" s="647"/>
      <c r="E5676" s="647"/>
      <c r="F5676" s="647"/>
      <c r="G5676" s="647"/>
    </row>
    <row r="5677" spans="3:7">
      <c r="C5677" s="647"/>
      <c r="D5677" s="647"/>
      <c r="E5677" s="647"/>
      <c r="F5677" s="647"/>
      <c r="G5677" s="647"/>
    </row>
    <row r="5678" spans="3:7">
      <c r="C5678" s="647"/>
      <c r="D5678" s="647"/>
      <c r="E5678" s="647"/>
      <c r="F5678" s="647"/>
      <c r="G5678" s="647"/>
    </row>
    <row r="5679" spans="3:7">
      <c r="C5679" s="647"/>
      <c r="D5679" s="647"/>
      <c r="E5679" s="647"/>
      <c r="F5679" s="647"/>
      <c r="G5679" s="647"/>
    </row>
    <row r="5680" spans="3:7">
      <c r="C5680" s="647"/>
      <c r="D5680" s="647"/>
      <c r="E5680" s="647"/>
      <c r="F5680" s="647"/>
      <c r="G5680" s="647"/>
    </row>
    <row r="5681" spans="3:7">
      <c r="C5681" s="647"/>
      <c r="D5681" s="647"/>
      <c r="E5681" s="647"/>
      <c r="F5681" s="647"/>
      <c r="G5681" s="647"/>
    </row>
    <row r="5682" spans="3:7">
      <c r="C5682" s="647"/>
      <c r="D5682" s="647"/>
      <c r="E5682" s="647"/>
      <c r="F5682" s="647"/>
      <c r="G5682" s="647"/>
    </row>
    <row r="5683" spans="3:7">
      <c r="C5683" s="647"/>
      <c r="D5683" s="647"/>
      <c r="E5683" s="647"/>
      <c r="F5683" s="647"/>
      <c r="G5683" s="647"/>
    </row>
    <row r="5684" spans="3:7">
      <c r="C5684" s="647"/>
      <c r="D5684" s="647"/>
      <c r="E5684" s="647"/>
      <c r="F5684" s="647"/>
      <c r="G5684" s="647"/>
    </row>
    <row r="5685" spans="3:7">
      <c r="C5685" s="647"/>
      <c r="D5685" s="647"/>
      <c r="E5685" s="647"/>
      <c r="F5685" s="647"/>
      <c r="G5685" s="647"/>
    </row>
    <row r="5686" spans="3:7">
      <c r="C5686" s="647"/>
      <c r="D5686" s="647"/>
      <c r="E5686" s="647"/>
      <c r="F5686" s="647"/>
      <c r="G5686" s="647"/>
    </row>
    <row r="5687" spans="3:7">
      <c r="C5687" s="647"/>
      <c r="D5687" s="647"/>
      <c r="E5687" s="647"/>
      <c r="F5687" s="647"/>
      <c r="G5687" s="647"/>
    </row>
    <row r="5688" spans="3:7">
      <c r="C5688" s="647"/>
      <c r="D5688" s="647"/>
      <c r="E5688" s="647"/>
      <c r="F5688" s="647"/>
      <c r="G5688" s="647"/>
    </row>
    <row r="5689" spans="3:7">
      <c r="C5689" s="647"/>
      <c r="D5689" s="647"/>
      <c r="E5689" s="647"/>
      <c r="F5689" s="647"/>
      <c r="G5689" s="647"/>
    </row>
    <row r="5690" spans="3:7">
      <c r="C5690" s="647"/>
      <c r="D5690" s="647"/>
      <c r="E5690" s="647"/>
      <c r="F5690" s="647"/>
      <c r="G5690" s="647"/>
    </row>
    <row r="5691" spans="3:7">
      <c r="C5691" s="647"/>
      <c r="D5691" s="647"/>
      <c r="E5691" s="647"/>
      <c r="F5691" s="647"/>
      <c r="G5691" s="647"/>
    </row>
    <row r="5692" spans="3:7">
      <c r="C5692" s="647"/>
      <c r="D5692" s="647"/>
      <c r="E5692" s="647"/>
      <c r="F5692" s="647"/>
      <c r="G5692" s="647"/>
    </row>
    <row r="5693" spans="3:7">
      <c r="C5693" s="647"/>
      <c r="D5693" s="647"/>
      <c r="E5693" s="647"/>
      <c r="F5693" s="647"/>
      <c r="G5693" s="647"/>
    </row>
    <row r="5694" spans="3:7">
      <c r="C5694" s="647"/>
      <c r="D5694" s="647"/>
      <c r="E5694" s="647"/>
      <c r="F5694" s="647"/>
      <c r="G5694" s="647"/>
    </row>
    <row r="5695" spans="3:7">
      <c r="C5695" s="647"/>
      <c r="D5695" s="647"/>
      <c r="E5695" s="647"/>
      <c r="F5695" s="647"/>
      <c r="G5695" s="647"/>
    </row>
    <row r="5696" spans="3:7">
      <c r="C5696" s="647"/>
      <c r="D5696" s="647"/>
      <c r="E5696" s="647"/>
      <c r="F5696" s="647"/>
      <c r="G5696" s="647"/>
    </row>
    <row r="5697" spans="3:7">
      <c r="C5697" s="647"/>
      <c r="D5697" s="647"/>
      <c r="E5697" s="647"/>
      <c r="F5697" s="647"/>
      <c r="G5697" s="647"/>
    </row>
    <row r="5698" spans="3:7">
      <c r="C5698" s="647"/>
      <c r="D5698" s="647"/>
      <c r="E5698" s="647"/>
      <c r="F5698" s="647"/>
      <c r="G5698" s="647"/>
    </row>
    <row r="5699" spans="3:7">
      <c r="C5699" s="647"/>
      <c r="D5699" s="647"/>
      <c r="E5699" s="647"/>
      <c r="F5699" s="647"/>
      <c r="G5699" s="647"/>
    </row>
    <row r="5700" spans="3:7">
      <c r="C5700" s="647"/>
      <c r="D5700" s="647"/>
      <c r="E5700" s="647"/>
      <c r="F5700" s="647"/>
      <c r="G5700" s="647"/>
    </row>
    <row r="5701" spans="3:7">
      <c r="C5701" s="647"/>
      <c r="D5701" s="647"/>
      <c r="E5701" s="647"/>
      <c r="F5701" s="647"/>
      <c r="G5701" s="647"/>
    </row>
    <row r="5702" spans="3:7">
      <c r="C5702" s="647"/>
      <c r="D5702" s="647"/>
      <c r="E5702" s="647"/>
      <c r="F5702" s="647"/>
      <c r="G5702" s="647"/>
    </row>
    <row r="5703" spans="3:7">
      <c r="C5703" s="647"/>
      <c r="D5703" s="647"/>
      <c r="E5703" s="647"/>
      <c r="F5703" s="647"/>
      <c r="G5703" s="647"/>
    </row>
    <row r="5704" spans="3:7">
      <c r="C5704" s="647"/>
      <c r="D5704" s="647"/>
      <c r="E5704" s="647"/>
      <c r="F5704" s="647"/>
      <c r="G5704" s="647"/>
    </row>
    <row r="5705" spans="3:7">
      <c r="C5705" s="647"/>
      <c r="D5705" s="647"/>
      <c r="E5705" s="647"/>
      <c r="F5705" s="647"/>
      <c r="G5705" s="647"/>
    </row>
    <row r="5706" spans="3:7">
      <c r="C5706" s="647"/>
      <c r="D5706" s="647"/>
      <c r="E5706" s="647"/>
      <c r="F5706" s="647"/>
      <c r="G5706" s="647"/>
    </row>
    <row r="5707" spans="3:7">
      <c r="C5707" s="647"/>
      <c r="D5707" s="647"/>
      <c r="E5707" s="647"/>
      <c r="F5707" s="647"/>
      <c r="G5707" s="647"/>
    </row>
    <row r="5708" spans="3:7">
      <c r="C5708" s="647"/>
      <c r="D5708" s="647"/>
      <c r="E5708" s="647"/>
      <c r="F5708" s="647"/>
      <c r="G5708" s="647"/>
    </row>
    <row r="5709" spans="3:7">
      <c r="C5709" s="647"/>
      <c r="D5709" s="647"/>
      <c r="E5709" s="647"/>
      <c r="F5709" s="647"/>
      <c r="G5709" s="647"/>
    </row>
    <row r="5710" spans="3:7">
      <c r="C5710" s="647"/>
      <c r="D5710" s="647"/>
      <c r="E5710" s="647"/>
      <c r="F5710" s="647"/>
      <c r="G5710" s="647"/>
    </row>
    <row r="5711" spans="3:7">
      <c r="C5711" s="647"/>
      <c r="D5711" s="647"/>
      <c r="E5711" s="647"/>
      <c r="F5711" s="647"/>
      <c r="G5711" s="647"/>
    </row>
    <row r="5712" spans="3:7">
      <c r="C5712" s="647"/>
      <c r="D5712" s="647"/>
      <c r="E5712" s="647"/>
      <c r="F5712" s="647"/>
      <c r="G5712" s="647"/>
    </row>
    <row r="5713" spans="3:7">
      <c r="C5713" s="647"/>
      <c r="D5713" s="647"/>
      <c r="E5713" s="647"/>
      <c r="F5713" s="647"/>
      <c r="G5713" s="647"/>
    </row>
    <row r="5714" spans="3:7">
      <c r="C5714" s="647"/>
      <c r="D5714" s="647"/>
      <c r="E5714" s="647"/>
      <c r="F5714" s="647"/>
      <c r="G5714" s="647"/>
    </row>
    <row r="5715" spans="3:7">
      <c r="C5715" s="647"/>
      <c r="D5715" s="647"/>
      <c r="E5715" s="647"/>
      <c r="F5715" s="647"/>
      <c r="G5715" s="647"/>
    </row>
    <row r="5716" spans="3:7">
      <c r="C5716" s="647"/>
      <c r="D5716" s="647"/>
      <c r="E5716" s="647"/>
      <c r="F5716" s="647"/>
      <c r="G5716" s="647"/>
    </row>
    <row r="5717" spans="3:7">
      <c r="C5717" s="647"/>
      <c r="D5717" s="647"/>
      <c r="E5717" s="647"/>
      <c r="F5717" s="647"/>
      <c r="G5717" s="647"/>
    </row>
    <row r="5718" spans="3:7">
      <c r="C5718" s="647"/>
      <c r="D5718" s="647"/>
      <c r="E5718" s="647"/>
      <c r="F5718" s="647"/>
      <c r="G5718" s="647"/>
    </row>
    <row r="5719" spans="3:7">
      <c r="C5719" s="647"/>
      <c r="D5719" s="647"/>
      <c r="E5719" s="647"/>
      <c r="F5719" s="647"/>
      <c r="G5719" s="647"/>
    </row>
    <row r="5720" spans="3:7">
      <c r="C5720" s="647"/>
      <c r="D5720" s="647"/>
      <c r="E5720" s="647"/>
      <c r="F5720" s="647"/>
      <c r="G5720" s="647"/>
    </row>
    <row r="5721" spans="3:7">
      <c r="C5721" s="647"/>
      <c r="D5721" s="647"/>
      <c r="E5721" s="647"/>
      <c r="F5721" s="647"/>
      <c r="G5721" s="647"/>
    </row>
    <row r="5722" spans="3:7">
      <c r="C5722" s="647"/>
      <c r="D5722" s="647"/>
      <c r="E5722" s="647"/>
      <c r="F5722" s="647"/>
      <c r="G5722" s="647"/>
    </row>
    <row r="5723" spans="3:7">
      <c r="C5723" s="647"/>
      <c r="D5723" s="647"/>
      <c r="E5723" s="647"/>
      <c r="F5723" s="647"/>
      <c r="G5723" s="647"/>
    </row>
    <row r="5724" spans="3:7">
      <c r="C5724" s="647"/>
      <c r="D5724" s="647"/>
      <c r="E5724" s="647"/>
      <c r="F5724" s="647"/>
      <c r="G5724" s="647"/>
    </row>
    <row r="5725" spans="3:7">
      <c r="C5725" s="647"/>
      <c r="D5725" s="647"/>
      <c r="E5725" s="647"/>
      <c r="F5725" s="647"/>
      <c r="G5725" s="647"/>
    </row>
    <row r="5726" spans="3:7">
      <c r="C5726" s="647"/>
      <c r="D5726" s="647"/>
      <c r="E5726" s="647"/>
      <c r="F5726" s="647"/>
      <c r="G5726" s="647"/>
    </row>
    <row r="5727" spans="3:7">
      <c r="C5727" s="647"/>
      <c r="D5727" s="647"/>
      <c r="E5727" s="647"/>
      <c r="F5727" s="647"/>
      <c r="G5727" s="647"/>
    </row>
    <row r="5728" spans="3:7">
      <c r="C5728" s="647"/>
      <c r="D5728" s="647"/>
      <c r="E5728" s="647"/>
      <c r="F5728" s="647"/>
      <c r="G5728" s="647"/>
    </row>
    <row r="5729" spans="3:7">
      <c r="C5729" s="647"/>
      <c r="D5729" s="647"/>
      <c r="E5729" s="647"/>
      <c r="F5729" s="647"/>
      <c r="G5729" s="647"/>
    </row>
    <row r="5730" spans="3:7">
      <c r="C5730" s="647"/>
      <c r="D5730" s="647"/>
      <c r="E5730" s="647"/>
      <c r="F5730" s="647"/>
      <c r="G5730" s="647"/>
    </row>
    <row r="5731" spans="3:7">
      <c r="C5731" s="647"/>
      <c r="D5731" s="647"/>
      <c r="E5731" s="647"/>
      <c r="F5731" s="647"/>
      <c r="G5731" s="647"/>
    </row>
    <row r="5732" spans="3:7">
      <c r="C5732" s="647"/>
      <c r="D5732" s="647"/>
      <c r="E5732" s="647"/>
      <c r="F5732" s="647"/>
      <c r="G5732" s="647"/>
    </row>
    <row r="5733" spans="3:7">
      <c r="C5733" s="647"/>
      <c r="D5733" s="647"/>
      <c r="E5733" s="647"/>
      <c r="F5733" s="647"/>
      <c r="G5733" s="647"/>
    </row>
    <row r="5734" spans="3:7">
      <c r="C5734" s="647"/>
      <c r="D5734" s="647"/>
      <c r="E5734" s="647"/>
      <c r="F5734" s="647"/>
      <c r="G5734" s="647"/>
    </row>
    <row r="5735" spans="3:7">
      <c r="C5735" s="647"/>
      <c r="D5735" s="647"/>
      <c r="E5735" s="647"/>
      <c r="F5735" s="647"/>
      <c r="G5735" s="647"/>
    </row>
    <row r="5736" spans="3:7">
      <c r="C5736" s="647"/>
      <c r="D5736" s="647"/>
      <c r="E5736" s="647"/>
      <c r="F5736" s="647"/>
      <c r="G5736" s="647"/>
    </row>
    <row r="5737" spans="3:7">
      <c r="C5737" s="647"/>
      <c r="D5737" s="647"/>
      <c r="E5737" s="647"/>
      <c r="F5737" s="647"/>
      <c r="G5737" s="647"/>
    </row>
    <row r="5738" spans="3:7">
      <c r="C5738" s="647"/>
      <c r="D5738" s="647"/>
      <c r="E5738" s="647"/>
      <c r="F5738" s="647"/>
      <c r="G5738" s="647"/>
    </row>
    <row r="5739" spans="3:7">
      <c r="C5739" s="647"/>
      <c r="D5739" s="647"/>
      <c r="E5739" s="647"/>
      <c r="F5739" s="647"/>
      <c r="G5739" s="647"/>
    </row>
    <row r="5740" spans="3:7">
      <c r="C5740" s="647"/>
      <c r="D5740" s="647"/>
      <c r="E5740" s="647"/>
      <c r="F5740" s="647"/>
      <c r="G5740" s="647"/>
    </row>
    <row r="5741" spans="3:7">
      <c r="C5741" s="647"/>
      <c r="D5741" s="647"/>
      <c r="E5741" s="647"/>
      <c r="F5741" s="647"/>
      <c r="G5741" s="647"/>
    </row>
    <row r="5742" spans="3:7">
      <c r="C5742" s="647"/>
      <c r="D5742" s="647"/>
      <c r="E5742" s="647"/>
      <c r="F5742" s="647"/>
      <c r="G5742" s="647"/>
    </row>
    <row r="5743" spans="3:7">
      <c r="C5743" s="647"/>
      <c r="D5743" s="647"/>
      <c r="E5743" s="647"/>
      <c r="F5743" s="647"/>
      <c r="G5743" s="647"/>
    </row>
    <row r="5744" spans="3:7">
      <c r="C5744" s="647"/>
      <c r="D5744" s="647"/>
      <c r="E5744" s="647"/>
      <c r="F5744" s="647"/>
      <c r="G5744" s="647"/>
    </row>
    <row r="5745" spans="3:7">
      <c r="C5745" s="647"/>
      <c r="D5745" s="647"/>
      <c r="E5745" s="647"/>
      <c r="F5745" s="647"/>
      <c r="G5745" s="647"/>
    </row>
    <row r="5746" spans="3:7">
      <c r="C5746" s="647"/>
      <c r="D5746" s="647"/>
      <c r="E5746" s="647"/>
      <c r="F5746" s="647"/>
      <c r="G5746" s="647"/>
    </row>
    <row r="5747" spans="3:7">
      <c r="C5747" s="647"/>
      <c r="D5747" s="647"/>
      <c r="E5747" s="647"/>
      <c r="F5747" s="647"/>
      <c r="G5747" s="647"/>
    </row>
    <row r="5748" spans="3:7">
      <c r="C5748" s="647"/>
      <c r="D5748" s="647"/>
      <c r="E5748" s="647"/>
      <c r="F5748" s="647"/>
      <c r="G5748" s="647"/>
    </row>
    <row r="5749" spans="3:7">
      <c r="C5749" s="647"/>
      <c r="D5749" s="647"/>
      <c r="E5749" s="647"/>
      <c r="F5749" s="647"/>
      <c r="G5749" s="647"/>
    </row>
    <row r="5750" spans="3:7">
      <c r="C5750" s="647"/>
      <c r="D5750" s="647"/>
      <c r="E5750" s="647"/>
      <c r="F5750" s="647"/>
      <c r="G5750" s="647"/>
    </row>
    <row r="5751" spans="3:7">
      <c r="C5751" s="647"/>
      <c r="D5751" s="647"/>
      <c r="E5751" s="647"/>
      <c r="F5751" s="647"/>
      <c r="G5751" s="647"/>
    </row>
    <row r="5752" spans="3:7">
      <c r="C5752" s="647"/>
      <c r="D5752" s="647"/>
      <c r="E5752" s="647"/>
      <c r="F5752" s="647"/>
      <c r="G5752" s="647"/>
    </row>
    <row r="5753" spans="3:7">
      <c r="C5753" s="647"/>
      <c r="D5753" s="647"/>
      <c r="E5753" s="647"/>
      <c r="F5753" s="647"/>
      <c r="G5753" s="647"/>
    </row>
    <row r="5754" spans="3:7">
      <c r="C5754" s="647"/>
      <c r="D5754" s="647"/>
      <c r="E5754" s="647"/>
      <c r="F5754" s="647"/>
      <c r="G5754" s="647"/>
    </row>
    <row r="5755" spans="3:7">
      <c r="C5755" s="647"/>
      <c r="D5755" s="647"/>
      <c r="E5755" s="647"/>
      <c r="F5755" s="647"/>
      <c r="G5755" s="647"/>
    </row>
    <row r="5756" spans="3:7">
      <c r="C5756" s="647"/>
      <c r="D5756" s="647"/>
      <c r="E5756" s="647"/>
      <c r="F5756" s="647"/>
      <c r="G5756" s="647"/>
    </row>
    <row r="5757" spans="3:7">
      <c r="C5757" s="647"/>
      <c r="D5757" s="647"/>
      <c r="E5757" s="647"/>
      <c r="F5757" s="647"/>
      <c r="G5757" s="647"/>
    </row>
    <row r="5758" spans="3:7">
      <c r="C5758" s="647"/>
      <c r="D5758" s="647"/>
      <c r="E5758" s="647"/>
      <c r="F5758" s="647"/>
      <c r="G5758" s="647"/>
    </row>
    <row r="5759" spans="3:7">
      <c r="C5759" s="647"/>
      <c r="D5759" s="647"/>
      <c r="E5759" s="647"/>
      <c r="F5759" s="647"/>
      <c r="G5759" s="647"/>
    </row>
    <row r="5760" spans="3:7">
      <c r="C5760" s="647"/>
      <c r="D5760" s="647"/>
      <c r="E5760" s="647"/>
      <c r="F5760" s="647"/>
      <c r="G5760" s="647"/>
    </row>
    <row r="5761" spans="3:7">
      <c r="C5761" s="647"/>
      <c r="D5761" s="647"/>
      <c r="E5761" s="647"/>
      <c r="F5761" s="647"/>
      <c r="G5761" s="647"/>
    </row>
    <row r="5762" spans="3:7">
      <c r="C5762" s="647"/>
      <c r="D5762" s="647"/>
      <c r="E5762" s="647"/>
      <c r="F5762" s="647"/>
      <c r="G5762" s="647"/>
    </row>
    <row r="5763" spans="3:7">
      <c r="C5763" s="647"/>
      <c r="D5763" s="647"/>
      <c r="E5763" s="647"/>
      <c r="F5763" s="647"/>
      <c r="G5763" s="647"/>
    </row>
    <row r="5764" spans="3:7">
      <c r="C5764" s="647"/>
      <c r="D5764" s="647"/>
      <c r="E5764" s="647"/>
      <c r="F5764" s="647"/>
      <c r="G5764" s="647"/>
    </row>
    <row r="5765" spans="3:7">
      <c r="C5765" s="647"/>
      <c r="D5765" s="647"/>
      <c r="E5765" s="647"/>
      <c r="F5765" s="647"/>
      <c r="G5765" s="647"/>
    </row>
    <row r="5766" spans="3:7">
      <c r="C5766" s="647"/>
      <c r="D5766" s="647"/>
      <c r="E5766" s="647"/>
      <c r="F5766" s="647"/>
      <c r="G5766" s="647"/>
    </row>
    <row r="5767" spans="3:7">
      <c r="C5767" s="647"/>
      <c r="D5767" s="647"/>
      <c r="E5767" s="647"/>
      <c r="F5767" s="647"/>
      <c r="G5767" s="647"/>
    </row>
    <row r="5768" spans="3:7">
      <c r="C5768" s="647"/>
      <c r="D5768" s="647"/>
      <c r="E5768" s="647"/>
      <c r="F5768" s="647"/>
      <c r="G5768" s="647"/>
    </row>
    <row r="5769" spans="3:7">
      <c r="C5769" s="647"/>
      <c r="D5769" s="647"/>
      <c r="E5769" s="647"/>
      <c r="F5769" s="647"/>
      <c r="G5769" s="647"/>
    </row>
    <row r="5770" spans="3:7">
      <c r="C5770" s="647"/>
      <c r="D5770" s="647"/>
      <c r="E5770" s="647"/>
      <c r="F5770" s="647"/>
      <c r="G5770" s="647"/>
    </row>
    <row r="5771" spans="3:7">
      <c r="C5771" s="647"/>
      <c r="D5771" s="647"/>
      <c r="E5771" s="647"/>
      <c r="F5771" s="647"/>
      <c r="G5771" s="647"/>
    </row>
    <row r="5772" spans="3:7">
      <c r="C5772" s="647"/>
      <c r="D5772" s="647"/>
      <c r="E5772" s="647"/>
      <c r="F5772" s="647"/>
      <c r="G5772" s="647"/>
    </row>
    <row r="5773" spans="3:7">
      <c r="C5773" s="647"/>
      <c r="D5773" s="647"/>
      <c r="E5773" s="647"/>
      <c r="F5773" s="647"/>
      <c r="G5773" s="647"/>
    </row>
    <row r="5774" spans="3:7">
      <c r="C5774" s="647"/>
      <c r="D5774" s="647"/>
      <c r="E5774" s="647"/>
      <c r="F5774" s="647"/>
      <c r="G5774" s="647"/>
    </row>
    <row r="5775" spans="3:7">
      <c r="C5775" s="647"/>
      <c r="D5775" s="647"/>
      <c r="E5775" s="647"/>
      <c r="F5775" s="647"/>
      <c r="G5775" s="647"/>
    </row>
    <row r="5776" spans="3:7">
      <c r="C5776" s="647"/>
      <c r="D5776" s="647"/>
      <c r="E5776" s="647"/>
      <c r="F5776" s="647"/>
      <c r="G5776" s="647"/>
    </row>
    <row r="5777" spans="3:7">
      <c r="C5777" s="647"/>
      <c r="D5777" s="647"/>
      <c r="E5777" s="647"/>
      <c r="F5777" s="647"/>
      <c r="G5777" s="647"/>
    </row>
    <row r="5778" spans="3:7">
      <c r="C5778" s="647"/>
      <c r="D5778" s="647"/>
      <c r="E5778" s="647"/>
      <c r="F5778" s="647"/>
      <c r="G5778" s="647"/>
    </row>
    <row r="5779" spans="3:7">
      <c r="C5779" s="647"/>
      <c r="D5779" s="647"/>
      <c r="E5779" s="647"/>
      <c r="F5779" s="647"/>
      <c r="G5779" s="647"/>
    </row>
    <row r="5780" spans="3:7">
      <c r="C5780" s="647"/>
      <c r="D5780" s="647"/>
      <c r="E5780" s="647"/>
      <c r="F5780" s="647"/>
      <c r="G5780" s="647"/>
    </row>
    <row r="5781" spans="3:7">
      <c r="C5781" s="647"/>
      <c r="D5781" s="647"/>
      <c r="E5781" s="647"/>
      <c r="F5781" s="647"/>
      <c r="G5781" s="647"/>
    </row>
    <row r="5782" spans="3:7">
      <c r="C5782" s="647"/>
      <c r="D5782" s="647"/>
      <c r="E5782" s="647"/>
      <c r="F5782" s="647"/>
      <c r="G5782" s="647"/>
    </row>
    <row r="5783" spans="3:7">
      <c r="C5783" s="647"/>
      <c r="D5783" s="647"/>
      <c r="E5783" s="647"/>
      <c r="F5783" s="647"/>
      <c r="G5783" s="647"/>
    </row>
    <row r="5784" spans="3:7">
      <c r="C5784" s="647"/>
      <c r="D5784" s="647"/>
      <c r="E5784" s="647"/>
      <c r="F5784" s="647"/>
      <c r="G5784" s="647"/>
    </row>
    <row r="5785" spans="3:7">
      <c r="C5785" s="647"/>
      <c r="D5785" s="647"/>
      <c r="E5785" s="647"/>
      <c r="F5785" s="647"/>
      <c r="G5785" s="647"/>
    </row>
    <row r="5786" spans="3:7">
      <c r="C5786" s="647"/>
      <c r="D5786" s="647"/>
      <c r="E5786" s="647"/>
      <c r="F5786" s="647"/>
      <c r="G5786" s="647"/>
    </row>
    <row r="5787" spans="3:7">
      <c r="C5787" s="647"/>
      <c r="D5787" s="647"/>
      <c r="E5787" s="647"/>
      <c r="F5787" s="647"/>
      <c r="G5787" s="647"/>
    </row>
    <row r="5788" spans="3:7">
      <c r="C5788" s="647"/>
      <c r="D5788" s="647"/>
      <c r="E5788" s="647"/>
      <c r="F5788" s="647"/>
      <c r="G5788" s="647"/>
    </row>
    <row r="5789" spans="3:7">
      <c r="C5789" s="647"/>
      <c r="D5789" s="647"/>
      <c r="E5789" s="647"/>
      <c r="F5789" s="647"/>
      <c r="G5789" s="647"/>
    </row>
    <row r="5790" spans="3:7">
      <c r="C5790" s="647"/>
      <c r="D5790" s="647"/>
      <c r="E5790" s="647"/>
      <c r="F5790" s="647"/>
      <c r="G5790" s="647"/>
    </row>
    <row r="5791" spans="3:7">
      <c r="C5791" s="647"/>
      <c r="D5791" s="647"/>
      <c r="E5791" s="647"/>
      <c r="F5791" s="647"/>
      <c r="G5791" s="647"/>
    </row>
    <row r="5792" spans="3:7">
      <c r="C5792" s="647"/>
      <c r="D5792" s="647"/>
      <c r="E5792" s="647"/>
      <c r="F5792" s="647"/>
      <c r="G5792" s="647"/>
    </row>
    <row r="5793" spans="3:7">
      <c r="C5793" s="647"/>
      <c r="D5793" s="647"/>
      <c r="E5793" s="647"/>
      <c r="F5793" s="647"/>
      <c r="G5793" s="647"/>
    </row>
    <row r="5794" spans="3:7">
      <c r="C5794" s="647"/>
      <c r="D5794" s="647"/>
      <c r="E5794" s="647"/>
      <c r="F5794" s="647"/>
      <c r="G5794" s="647"/>
    </row>
    <row r="5795" spans="3:7">
      <c r="C5795" s="647"/>
      <c r="D5795" s="647"/>
      <c r="E5795" s="647"/>
      <c r="F5795" s="647"/>
      <c r="G5795" s="647"/>
    </row>
    <row r="5796" spans="3:7">
      <c r="C5796" s="647"/>
      <c r="D5796" s="647"/>
      <c r="E5796" s="647"/>
      <c r="F5796" s="647"/>
      <c r="G5796" s="647"/>
    </row>
    <row r="5797" spans="3:7">
      <c r="C5797" s="647"/>
      <c r="D5797" s="647"/>
      <c r="E5797" s="647"/>
      <c r="F5797" s="647"/>
      <c r="G5797" s="647"/>
    </row>
    <row r="5798" spans="3:7">
      <c r="C5798" s="647"/>
      <c r="D5798" s="647"/>
      <c r="E5798" s="647"/>
      <c r="F5798" s="647"/>
      <c r="G5798" s="647"/>
    </row>
    <row r="5799" spans="3:7">
      <c r="C5799" s="647"/>
      <c r="D5799" s="647"/>
      <c r="E5799" s="647"/>
      <c r="F5799" s="647"/>
      <c r="G5799" s="647"/>
    </row>
    <row r="5800" spans="3:7">
      <c r="C5800" s="647"/>
      <c r="D5800" s="647"/>
      <c r="E5800" s="647"/>
      <c r="F5800" s="647"/>
      <c r="G5800" s="647"/>
    </row>
    <row r="5801" spans="3:7">
      <c r="C5801" s="647"/>
      <c r="D5801" s="647"/>
      <c r="E5801" s="647"/>
      <c r="F5801" s="647"/>
      <c r="G5801" s="647"/>
    </row>
    <row r="5802" spans="3:7">
      <c r="C5802" s="647"/>
      <c r="D5802" s="647"/>
      <c r="E5802" s="647"/>
      <c r="F5802" s="647"/>
      <c r="G5802" s="647"/>
    </row>
    <row r="5803" spans="3:7">
      <c r="C5803" s="647"/>
      <c r="D5803" s="647"/>
      <c r="E5803" s="647"/>
      <c r="F5803" s="647"/>
      <c r="G5803" s="647"/>
    </row>
    <row r="5804" spans="3:7">
      <c r="C5804" s="647"/>
      <c r="D5804" s="647"/>
      <c r="E5804" s="647"/>
      <c r="F5804" s="647"/>
      <c r="G5804" s="647"/>
    </row>
    <row r="5805" spans="3:7">
      <c r="C5805" s="647"/>
      <c r="D5805" s="647"/>
      <c r="E5805" s="647"/>
      <c r="F5805" s="647"/>
      <c r="G5805" s="647"/>
    </row>
    <row r="5806" spans="3:7">
      <c r="C5806" s="647"/>
      <c r="D5806" s="647"/>
      <c r="E5806" s="647"/>
      <c r="F5806" s="647"/>
      <c r="G5806" s="647"/>
    </row>
    <row r="5807" spans="3:7">
      <c r="C5807" s="647"/>
      <c r="D5807" s="647"/>
      <c r="E5807" s="647"/>
      <c r="F5807" s="647"/>
      <c r="G5807" s="647"/>
    </row>
    <row r="5808" spans="3:7">
      <c r="C5808" s="647"/>
      <c r="D5808" s="647"/>
      <c r="E5808" s="647"/>
      <c r="F5808" s="647"/>
      <c r="G5808" s="647"/>
    </row>
    <row r="5809" spans="3:7">
      <c r="C5809" s="647"/>
      <c r="D5809" s="647"/>
      <c r="E5809" s="647"/>
      <c r="F5809" s="647"/>
      <c r="G5809" s="647"/>
    </row>
    <row r="5810" spans="3:7">
      <c r="C5810" s="647"/>
      <c r="D5810" s="647"/>
      <c r="E5810" s="647"/>
      <c r="F5810" s="647"/>
      <c r="G5810" s="647"/>
    </row>
    <row r="5811" spans="3:7">
      <c r="C5811" s="647"/>
      <c r="D5811" s="647"/>
      <c r="E5811" s="647"/>
      <c r="F5811" s="647"/>
      <c r="G5811" s="647"/>
    </row>
    <row r="5812" spans="3:7">
      <c r="C5812" s="647"/>
      <c r="D5812" s="647"/>
      <c r="E5812" s="647"/>
      <c r="F5812" s="647"/>
      <c r="G5812" s="647"/>
    </row>
    <row r="5813" spans="3:7">
      <c r="C5813" s="647"/>
      <c r="D5813" s="647"/>
      <c r="E5813" s="647"/>
      <c r="F5813" s="647"/>
      <c r="G5813" s="647"/>
    </row>
    <row r="5814" spans="3:7">
      <c r="C5814" s="647"/>
      <c r="D5814" s="647"/>
      <c r="E5814" s="647"/>
      <c r="F5814" s="647"/>
      <c r="G5814" s="647"/>
    </row>
    <row r="5815" spans="3:7">
      <c r="C5815" s="647"/>
      <c r="D5815" s="647"/>
      <c r="E5815" s="647"/>
      <c r="F5815" s="647"/>
      <c r="G5815" s="647"/>
    </row>
    <row r="5816" spans="3:7">
      <c r="C5816" s="647"/>
      <c r="D5816" s="647"/>
      <c r="E5816" s="647"/>
      <c r="F5816" s="647"/>
      <c r="G5816" s="647"/>
    </row>
    <row r="5817" spans="3:7">
      <c r="C5817" s="647"/>
      <c r="D5817" s="647"/>
      <c r="E5817" s="647"/>
      <c r="F5817" s="647"/>
      <c r="G5817" s="647"/>
    </row>
    <row r="5818" spans="3:7">
      <c r="C5818" s="647"/>
      <c r="D5818" s="647"/>
      <c r="E5818" s="647"/>
      <c r="F5818" s="647"/>
      <c r="G5818" s="647"/>
    </row>
    <row r="5819" spans="3:7">
      <c r="C5819" s="647"/>
      <c r="D5819" s="647"/>
      <c r="E5819" s="647"/>
      <c r="F5819" s="647"/>
      <c r="G5819" s="647"/>
    </row>
    <row r="5820" spans="3:7">
      <c r="C5820" s="647"/>
      <c r="D5820" s="647"/>
      <c r="E5820" s="647"/>
      <c r="F5820" s="647"/>
      <c r="G5820" s="647"/>
    </row>
    <row r="5821" spans="3:7">
      <c r="C5821" s="647"/>
      <c r="D5821" s="647"/>
      <c r="E5821" s="647"/>
      <c r="F5821" s="647"/>
      <c r="G5821" s="647"/>
    </row>
    <row r="5822" spans="3:7">
      <c r="C5822" s="647"/>
      <c r="D5822" s="647"/>
      <c r="E5822" s="647"/>
      <c r="F5822" s="647"/>
      <c r="G5822" s="647"/>
    </row>
    <row r="5823" spans="3:7">
      <c r="C5823" s="647"/>
      <c r="D5823" s="647"/>
      <c r="E5823" s="647"/>
      <c r="F5823" s="647"/>
      <c r="G5823" s="647"/>
    </row>
    <row r="5824" spans="3:7">
      <c r="C5824" s="647"/>
      <c r="D5824" s="647"/>
      <c r="E5824" s="647"/>
      <c r="F5824" s="647"/>
      <c r="G5824" s="647"/>
    </row>
    <row r="5825" spans="3:7">
      <c r="C5825" s="647"/>
      <c r="D5825" s="647"/>
      <c r="E5825" s="647"/>
      <c r="F5825" s="647"/>
      <c r="G5825" s="647"/>
    </row>
    <row r="5826" spans="3:7">
      <c r="C5826" s="647"/>
      <c r="D5826" s="647"/>
      <c r="E5826" s="647"/>
      <c r="F5826" s="647"/>
      <c r="G5826" s="647"/>
    </row>
    <row r="5827" spans="3:7">
      <c r="C5827" s="647"/>
      <c r="D5827" s="647"/>
      <c r="E5827" s="647"/>
      <c r="F5827" s="647"/>
      <c r="G5827" s="647"/>
    </row>
    <row r="5828" spans="3:7">
      <c r="C5828" s="647"/>
      <c r="D5828" s="647"/>
      <c r="E5828" s="647"/>
      <c r="F5828" s="647"/>
      <c r="G5828" s="647"/>
    </row>
    <row r="5829" spans="3:7">
      <c r="C5829" s="647"/>
      <c r="D5829" s="647"/>
      <c r="E5829" s="647"/>
      <c r="F5829" s="647"/>
      <c r="G5829" s="647"/>
    </row>
    <row r="5830" spans="3:7">
      <c r="C5830" s="647"/>
      <c r="D5830" s="647"/>
      <c r="E5830" s="647"/>
      <c r="F5830" s="647"/>
      <c r="G5830" s="647"/>
    </row>
    <row r="5831" spans="3:7">
      <c r="C5831" s="647"/>
      <c r="D5831" s="647"/>
      <c r="E5831" s="647"/>
      <c r="F5831" s="647"/>
      <c r="G5831" s="647"/>
    </row>
    <row r="5832" spans="3:7">
      <c r="C5832" s="647"/>
      <c r="D5832" s="647"/>
      <c r="E5832" s="647"/>
      <c r="F5832" s="647"/>
      <c r="G5832" s="647"/>
    </row>
    <row r="5833" spans="3:7">
      <c r="C5833" s="647"/>
      <c r="D5833" s="647"/>
      <c r="E5833" s="647"/>
      <c r="F5833" s="647"/>
      <c r="G5833" s="647"/>
    </row>
    <row r="5834" spans="3:7">
      <c r="C5834" s="647"/>
      <c r="D5834" s="647"/>
      <c r="E5834" s="647"/>
      <c r="F5834" s="647"/>
      <c r="G5834" s="647"/>
    </row>
    <row r="5835" spans="3:7">
      <c r="C5835" s="647"/>
      <c r="D5835" s="647"/>
      <c r="E5835" s="647"/>
      <c r="F5835" s="647"/>
      <c r="G5835" s="647"/>
    </row>
    <row r="5836" spans="3:7">
      <c r="C5836" s="647"/>
      <c r="D5836" s="647"/>
      <c r="E5836" s="647"/>
      <c r="F5836" s="647"/>
      <c r="G5836" s="647"/>
    </row>
    <row r="5837" spans="3:7">
      <c r="C5837" s="647"/>
      <c r="D5837" s="647"/>
      <c r="E5837" s="647"/>
      <c r="F5837" s="647"/>
      <c r="G5837" s="647"/>
    </row>
    <row r="5838" spans="3:7">
      <c r="C5838" s="647"/>
      <c r="D5838" s="647"/>
      <c r="E5838" s="647"/>
      <c r="F5838" s="647"/>
      <c r="G5838" s="647"/>
    </row>
    <row r="5839" spans="3:7">
      <c r="C5839" s="647"/>
      <c r="D5839" s="647"/>
      <c r="E5839" s="647"/>
      <c r="F5839" s="647"/>
      <c r="G5839" s="647"/>
    </row>
    <row r="5840" spans="3:7">
      <c r="C5840" s="647"/>
      <c r="D5840" s="647"/>
      <c r="E5840" s="647"/>
      <c r="F5840" s="647"/>
      <c r="G5840" s="647"/>
    </row>
    <row r="5841" spans="3:7">
      <c r="C5841" s="647"/>
      <c r="D5841" s="647"/>
      <c r="E5841" s="647"/>
      <c r="F5841" s="647"/>
      <c r="G5841" s="647"/>
    </row>
    <row r="5842" spans="3:7">
      <c r="C5842" s="647"/>
      <c r="D5842" s="647"/>
      <c r="E5842" s="647"/>
      <c r="F5842" s="647"/>
      <c r="G5842" s="647"/>
    </row>
    <row r="5843" spans="3:7">
      <c r="C5843" s="647"/>
      <c r="D5843" s="647"/>
      <c r="E5843" s="647"/>
      <c r="F5843" s="647"/>
      <c r="G5843" s="647"/>
    </row>
    <row r="5844" spans="3:7">
      <c r="C5844" s="647"/>
      <c r="D5844" s="647"/>
      <c r="E5844" s="647"/>
      <c r="F5844" s="647"/>
      <c r="G5844" s="647"/>
    </row>
    <row r="5845" spans="3:7">
      <c r="C5845" s="647"/>
      <c r="D5845" s="647"/>
      <c r="E5845" s="647"/>
      <c r="F5845" s="647"/>
      <c r="G5845" s="647"/>
    </row>
    <row r="5846" spans="3:7">
      <c r="C5846" s="647"/>
      <c r="D5846" s="647"/>
      <c r="E5846" s="647"/>
      <c r="F5846" s="647"/>
      <c r="G5846" s="647"/>
    </row>
    <row r="5847" spans="3:7">
      <c r="C5847" s="647"/>
      <c r="D5847" s="647"/>
      <c r="E5847" s="647"/>
      <c r="F5847" s="647"/>
      <c r="G5847" s="647"/>
    </row>
    <row r="5848" spans="3:7">
      <c r="C5848" s="647"/>
      <c r="D5848" s="647"/>
      <c r="E5848" s="647"/>
      <c r="F5848" s="647"/>
      <c r="G5848" s="647"/>
    </row>
    <row r="5849" spans="3:7">
      <c r="C5849" s="647"/>
      <c r="D5849" s="647"/>
      <c r="E5849" s="647"/>
      <c r="F5849" s="647"/>
      <c r="G5849" s="647"/>
    </row>
    <row r="5850" spans="3:7">
      <c r="C5850" s="647"/>
      <c r="D5850" s="647"/>
      <c r="E5850" s="647"/>
      <c r="F5850" s="647"/>
      <c r="G5850" s="647"/>
    </row>
    <row r="5851" spans="3:7">
      <c r="C5851" s="647"/>
      <c r="D5851" s="647"/>
      <c r="E5851" s="647"/>
      <c r="F5851" s="647"/>
      <c r="G5851" s="647"/>
    </row>
    <row r="5852" spans="3:7">
      <c r="C5852" s="647"/>
      <c r="D5852" s="647"/>
      <c r="E5852" s="647"/>
      <c r="F5852" s="647"/>
      <c r="G5852" s="647"/>
    </row>
    <row r="5853" spans="3:7">
      <c r="C5853" s="647"/>
      <c r="D5853" s="647"/>
      <c r="E5853" s="647"/>
      <c r="F5853" s="647"/>
      <c r="G5853" s="647"/>
    </row>
    <row r="5854" spans="3:7">
      <c r="C5854" s="647"/>
      <c r="D5854" s="647"/>
      <c r="E5854" s="647"/>
      <c r="F5854" s="647"/>
      <c r="G5854" s="647"/>
    </row>
    <row r="5855" spans="3:7">
      <c r="C5855" s="647"/>
      <c r="D5855" s="647"/>
      <c r="E5855" s="647"/>
      <c r="F5855" s="647"/>
      <c r="G5855" s="647"/>
    </row>
    <row r="5856" spans="3:7">
      <c r="C5856" s="647"/>
      <c r="D5856" s="647"/>
      <c r="E5856" s="647"/>
      <c r="F5856" s="647"/>
      <c r="G5856" s="647"/>
    </row>
    <row r="5857" spans="3:7">
      <c r="C5857" s="647"/>
      <c r="D5857" s="647"/>
      <c r="E5857" s="647"/>
      <c r="F5857" s="647"/>
      <c r="G5857" s="647"/>
    </row>
    <row r="5858" spans="3:7">
      <c r="C5858" s="647"/>
      <c r="D5858" s="647"/>
      <c r="E5858" s="647"/>
      <c r="F5858" s="647"/>
      <c r="G5858" s="647"/>
    </row>
    <row r="5859" spans="3:7">
      <c r="C5859" s="647"/>
      <c r="D5859" s="647"/>
      <c r="E5859" s="647"/>
      <c r="F5859" s="647"/>
      <c r="G5859" s="647"/>
    </row>
    <row r="5860" spans="3:7">
      <c r="C5860" s="647"/>
      <c r="D5860" s="647"/>
      <c r="E5860" s="647"/>
      <c r="F5860" s="647"/>
      <c r="G5860" s="647"/>
    </row>
    <row r="5861" spans="3:7">
      <c r="C5861" s="647"/>
      <c r="D5861" s="647"/>
      <c r="E5861" s="647"/>
      <c r="F5861" s="647"/>
      <c r="G5861" s="647"/>
    </row>
    <row r="5862" spans="3:7">
      <c r="C5862" s="647"/>
      <c r="D5862" s="647"/>
      <c r="E5862" s="647"/>
      <c r="F5862" s="647"/>
      <c r="G5862" s="647"/>
    </row>
    <row r="5863" spans="3:7">
      <c r="C5863" s="647"/>
      <c r="D5863" s="647"/>
      <c r="E5863" s="647"/>
      <c r="F5863" s="647"/>
      <c r="G5863" s="647"/>
    </row>
    <row r="5864" spans="3:7">
      <c r="C5864" s="647"/>
      <c r="D5864" s="647"/>
      <c r="E5864" s="647"/>
      <c r="F5864" s="647"/>
      <c r="G5864" s="647"/>
    </row>
    <row r="5865" spans="3:7">
      <c r="C5865" s="647"/>
      <c r="D5865" s="647"/>
      <c r="E5865" s="647"/>
      <c r="F5865" s="647"/>
      <c r="G5865" s="647"/>
    </row>
    <row r="5866" spans="3:7">
      <c r="C5866" s="647"/>
      <c r="D5866" s="647"/>
      <c r="E5866" s="647"/>
      <c r="F5866" s="647"/>
      <c r="G5866" s="647"/>
    </row>
    <row r="5867" spans="3:7">
      <c r="C5867" s="647"/>
      <c r="D5867" s="647"/>
      <c r="E5867" s="647"/>
      <c r="F5867" s="647"/>
      <c r="G5867" s="647"/>
    </row>
    <row r="5868" spans="3:7">
      <c r="C5868" s="647"/>
      <c r="D5868" s="647"/>
      <c r="E5868" s="647"/>
      <c r="F5868" s="647"/>
      <c r="G5868" s="647"/>
    </row>
    <row r="5869" spans="3:7">
      <c r="C5869" s="647"/>
      <c r="D5869" s="647"/>
      <c r="E5869" s="647"/>
      <c r="F5869" s="647"/>
      <c r="G5869" s="647"/>
    </row>
    <row r="5870" spans="3:7">
      <c r="C5870" s="647"/>
      <c r="D5870" s="647"/>
      <c r="E5870" s="647"/>
      <c r="F5870" s="647"/>
      <c r="G5870" s="647"/>
    </row>
    <row r="5871" spans="3:7">
      <c r="C5871" s="647"/>
      <c r="D5871" s="647"/>
      <c r="E5871" s="647"/>
      <c r="F5871" s="647"/>
      <c r="G5871" s="647"/>
    </row>
    <row r="5872" spans="3:7">
      <c r="C5872" s="647"/>
      <c r="D5872" s="647"/>
      <c r="E5872" s="647"/>
      <c r="F5872" s="647"/>
      <c r="G5872" s="647"/>
    </row>
    <row r="5873" spans="3:7">
      <c r="C5873" s="647"/>
      <c r="D5873" s="647"/>
      <c r="E5873" s="647"/>
      <c r="F5873" s="647"/>
      <c r="G5873" s="647"/>
    </row>
    <row r="5874" spans="3:7">
      <c r="C5874" s="647"/>
      <c r="D5874" s="647"/>
      <c r="E5874" s="647"/>
      <c r="F5874" s="647"/>
      <c r="G5874" s="647"/>
    </row>
    <row r="5875" spans="3:7">
      <c r="C5875" s="647"/>
      <c r="D5875" s="647"/>
      <c r="E5875" s="647"/>
      <c r="F5875" s="647"/>
      <c r="G5875" s="647"/>
    </row>
    <row r="5876" spans="3:7">
      <c r="C5876" s="647"/>
      <c r="D5876" s="647"/>
      <c r="E5876" s="647"/>
      <c r="F5876" s="647"/>
      <c r="G5876" s="647"/>
    </row>
    <row r="5877" spans="3:7">
      <c r="C5877" s="647"/>
      <c r="D5877" s="647"/>
      <c r="E5877" s="647"/>
      <c r="F5877" s="647"/>
      <c r="G5877" s="647"/>
    </row>
    <row r="5878" spans="3:7">
      <c r="C5878" s="647"/>
      <c r="D5878" s="647"/>
      <c r="E5878" s="647"/>
      <c r="F5878" s="647"/>
      <c r="G5878" s="647"/>
    </row>
    <row r="5879" spans="3:7">
      <c r="C5879" s="647"/>
      <c r="D5879" s="647"/>
      <c r="E5879" s="647"/>
      <c r="F5879" s="647"/>
      <c r="G5879" s="647"/>
    </row>
    <row r="5880" spans="3:7">
      <c r="C5880" s="647"/>
      <c r="D5880" s="647"/>
      <c r="E5880" s="647"/>
      <c r="F5880" s="647"/>
      <c r="G5880" s="647"/>
    </row>
    <row r="5881" spans="3:7">
      <c r="C5881" s="647"/>
      <c r="D5881" s="647"/>
      <c r="E5881" s="647"/>
      <c r="F5881" s="647"/>
      <c r="G5881" s="647"/>
    </row>
    <row r="5882" spans="3:7">
      <c r="C5882" s="647"/>
      <c r="D5882" s="647"/>
      <c r="E5882" s="647"/>
      <c r="F5882" s="647"/>
      <c r="G5882" s="647"/>
    </row>
    <row r="5883" spans="3:7">
      <c r="C5883" s="647"/>
      <c r="D5883" s="647"/>
      <c r="E5883" s="647"/>
      <c r="F5883" s="647"/>
      <c r="G5883" s="647"/>
    </row>
    <row r="5884" spans="3:7">
      <c r="C5884" s="647"/>
      <c r="D5884" s="647"/>
      <c r="E5884" s="647"/>
      <c r="F5884" s="647"/>
      <c r="G5884" s="647"/>
    </row>
    <row r="5885" spans="3:7">
      <c r="C5885" s="647"/>
      <c r="D5885" s="647"/>
      <c r="E5885" s="647"/>
      <c r="F5885" s="647"/>
      <c r="G5885" s="647"/>
    </row>
    <row r="5886" spans="3:7">
      <c r="C5886" s="647"/>
      <c r="D5886" s="647"/>
      <c r="E5886" s="647"/>
      <c r="F5886" s="647"/>
      <c r="G5886" s="647"/>
    </row>
    <row r="5887" spans="3:7">
      <c r="C5887" s="647"/>
      <c r="D5887" s="647"/>
      <c r="E5887" s="647"/>
      <c r="F5887" s="647"/>
      <c r="G5887" s="647"/>
    </row>
    <row r="5888" spans="3:7">
      <c r="C5888" s="647"/>
      <c r="D5888" s="647"/>
      <c r="E5888" s="647"/>
      <c r="F5888" s="647"/>
      <c r="G5888" s="647"/>
    </row>
    <row r="5889" spans="3:7">
      <c r="C5889" s="647"/>
      <c r="D5889" s="647"/>
      <c r="E5889" s="647"/>
      <c r="F5889" s="647"/>
      <c r="G5889" s="647"/>
    </row>
    <row r="5890" spans="3:7">
      <c r="C5890" s="647"/>
      <c r="D5890" s="647"/>
      <c r="E5890" s="647"/>
      <c r="F5890" s="647"/>
      <c r="G5890" s="647"/>
    </row>
    <row r="5891" spans="3:7">
      <c r="C5891" s="647"/>
      <c r="D5891" s="647"/>
      <c r="E5891" s="647"/>
      <c r="F5891" s="647"/>
      <c r="G5891" s="647"/>
    </row>
    <row r="5892" spans="3:7">
      <c r="C5892" s="647"/>
      <c r="D5892" s="647"/>
      <c r="E5892" s="647"/>
      <c r="F5892" s="647"/>
      <c r="G5892" s="647"/>
    </row>
    <row r="5893" spans="3:7">
      <c r="C5893" s="647"/>
      <c r="D5893" s="647"/>
      <c r="E5893" s="647"/>
      <c r="F5893" s="647"/>
      <c r="G5893" s="647"/>
    </row>
    <row r="5894" spans="3:7">
      <c r="C5894" s="647"/>
      <c r="D5894" s="647"/>
      <c r="E5894" s="647"/>
      <c r="F5894" s="647"/>
      <c r="G5894" s="647"/>
    </row>
    <row r="5895" spans="3:7">
      <c r="C5895" s="647"/>
      <c r="D5895" s="647"/>
      <c r="E5895" s="647"/>
      <c r="F5895" s="647"/>
      <c r="G5895" s="647"/>
    </row>
    <row r="5896" spans="3:7">
      <c r="C5896" s="647"/>
      <c r="D5896" s="647"/>
      <c r="E5896" s="647"/>
      <c r="F5896" s="647"/>
      <c r="G5896" s="647"/>
    </row>
    <row r="5897" spans="3:7">
      <c r="C5897" s="647"/>
      <c r="D5897" s="647"/>
      <c r="E5897" s="647"/>
      <c r="F5897" s="647"/>
      <c r="G5897" s="647"/>
    </row>
    <row r="5898" spans="3:7">
      <c r="C5898" s="647"/>
      <c r="D5898" s="647"/>
      <c r="E5898" s="647"/>
      <c r="F5898" s="647"/>
      <c r="G5898" s="647"/>
    </row>
    <row r="5899" spans="3:7">
      <c r="C5899" s="647"/>
      <c r="D5899" s="647"/>
      <c r="E5899" s="647"/>
      <c r="F5899" s="647"/>
      <c r="G5899" s="647"/>
    </row>
    <row r="5900" spans="3:7">
      <c r="C5900" s="647"/>
      <c r="D5900" s="647"/>
      <c r="E5900" s="647"/>
      <c r="F5900" s="647"/>
      <c r="G5900" s="647"/>
    </row>
    <row r="5901" spans="3:7">
      <c r="C5901" s="647"/>
      <c r="D5901" s="647"/>
      <c r="E5901" s="647"/>
      <c r="F5901" s="647"/>
      <c r="G5901" s="647"/>
    </row>
    <row r="5902" spans="3:7">
      <c r="C5902" s="647"/>
      <c r="D5902" s="647"/>
      <c r="E5902" s="647"/>
      <c r="F5902" s="647"/>
      <c r="G5902" s="647"/>
    </row>
    <row r="5903" spans="3:7">
      <c r="C5903" s="647"/>
      <c r="D5903" s="647"/>
      <c r="E5903" s="647"/>
      <c r="F5903" s="647"/>
      <c r="G5903" s="647"/>
    </row>
    <row r="5904" spans="3:7">
      <c r="C5904" s="647"/>
      <c r="D5904" s="647"/>
      <c r="E5904" s="647"/>
      <c r="F5904" s="647"/>
      <c r="G5904" s="647"/>
    </row>
    <row r="5905" spans="3:7">
      <c r="C5905" s="647"/>
      <c r="D5905" s="647"/>
      <c r="E5905" s="647"/>
      <c r="F5905" s="647"/>
      <c r="G5905" s="647"/>
    </row>
    <row r="5906" spans="3:7">
      <c r="C5906" s="647"/>
      <c r="D5906" s="647"/>
      <c r="E5906" s="647"/>
      <c r="F5906" s="647"/>
      <c r="G5906" s="647"/>
    </row>
    <row r="5907" spans="3:7">
      <c r="C5907" s="647"/>
      <c r="D5907" s="647"/>
      <c r="E5907" s="647"/>
      <c r="F5907" s="647"/>
      <c r="G5907" s="647"/>
    </row>
    <row r="5908" spans="3:7">
      <c r="C5908" s="647"/>
      <c r="D5908" s="647"/>
      <c r="E5908" s="647"/>
      <c r="F5908" s="647"/>
      <c r="G5908" s="647"/>
    </row>
    <row r="5909" spans="3:7">
      <c r="C5909" s="647"/>
      <c r="D5909" s="647"/>
      <c r="E5909" s="647"/>
      <c r="F5909" s="647"/>
      <c r="G5909" s="647"/>
    </row>
    <row r="5910" spans="3:7">
      <c r="C5910" s="647"/>
      <c r="D5910" s="647"/>
      <c r="E5910" s="647"/>
      <c r="F5910" s="647"/>
      <c r="G5910" s="647"/>
    </row>
    <row r="5911" spans="3:7">
      <c r="C5911" s="647"/>
      <c r="D5911" s="647"/>
      <c r="E5911" s="647"/>
      <c r="F5911" s="647"/>
      <c r="G5911" s="647"/>
    </row>
    <row r="5912" spans="3:7">
      <c r="C5912" s="647"/>
      <c r="D5912" s="647"/>
      <c r="E5912" s="647"/>
      <c r="F5912" s="647"/>
      <c r="G5912" s="647"/>
    </row>
    <row r="5913" spans="3:7">
      <c r="C5913" s="647"/>
      <c r="D5913" s="647"/>
      <c r="E5913" s="647"/>
      <c r="F5913" s="647"/>
      <c r="G5913" s="647"/>
    </row>
    <row r="5914" spans="3:7">
      <c r="C5914" s="647"/>
      <c r="D5914" s="647"/>
      <c r="E5914" s="647"/>
      <c r="F5914" s="647"/>
      <c r="G5914" s="647"/>
    </row>
    <row r="5915" spans="3:7">
      <c r="C5915" s="647"/>
      <c r="D5915" s="647"/>
      <c r="E5915" s="647"/>
      <c r="F5915" s="647"/>
      <c r="G5915" s="647"/>
    </row>
    <row r="5916" spans="3:7">
      <c r="C5916" s="647"/>
      <c r="D5916" s="647"/>
      <c r="E5916" s="647"/>
      <c r="F5916" s="647"/>
      <c r="G5916" s="647"/>
    </row>
    <row r="5917" spans="3:7">
      <c r="C5917" s="647"/>
      <c r="D5917" s="647"/>
      <c r="E5917" s="647"/>
      <c r="F5917" s="647"/>
      <c r="G5917" s="647"/>
    </row>
    <row r="5918" spans="3:7">
      <c r="C5918" s="647"/>
      <c r="D5918" s="647"/>
      <c r="E5918" s="647"/>
      <c r="F5918" s="647"/>
      <c r="G5918" s="647"/>
    </row>
    <row r="5919" spans="3:7">
      <c r="C5919" s="647"/>
      <c r="D5919" s="647"/>
      <c r="E5919" s="647"/>
      <c r="F5919" s="647"/>
      <c r="G5919" s="647"/>
    </row>
    <row r="5920" spans="3:7">
      <c r="C5920" s="647"/>
      <c r="D5920" s="647"/>
      <c r="E5920" s="647"/>
      <c r="F5920" s="647"/>
      <c r="G5920" s="647"/>
    </row>
    <row r="5921" spans="3:7">
      <c r="C5921" s="647"/>
      <c r="D5921" s="647"/>
      <c r="E5921" s="647"/>
      <c r="F5921" s="647"/>
      <c r="G5921" s="647"/>
    </row>
    <row r="5922" spans="3:7">
      <c r="C5922" s="647"/>
      <c r="D5922" s="647"/>
      <c r="E5922" s="647"/>
      <c r="F5922" s="647"/>
      <c r="G5922" s="647"/>
    </row>
    <row r="5923" spans="3:7">
      <c r="C5923" s="647"/>
      <c r="D5923" s="647"/>
      <c r="E5923" s="647"/>
      <c r="F5923" s="647"/>
      <c r="G5923" s="647"/>
    </row>
    <row r="5924" spans="3:7">
      <c r="C5924" s="647"/>
      <c r="D5924" s="647"/>
      <c r="E5924" s="647"/>
      <c r="F5924" s="647"/>
      <c r="G5924" s="647"/>
    </row>
    <row r="5925" spans="3:7">
      <c r="C5925" s="647"/>
      <c r="D5925" s="647"/>
      <c r="E5925" s="647"/>
      <c r="F5925" s="647"/>
      <c r="G5925" s="647"/>
    </row>
    <row r="5926" spans="3:7">
      <c r="C5926" s="647"/>
      <c r="D5926" s="647"/>
      <c r="E5926" s="647"/>
      <c r="F5926" s="647"/>
      <c r="G5926" s="647"/>
    </row>
    <row r="5927" spans="3:7">
      <c r="C5927" s="647"/>
      <c r="D5927" s="647"/>
      <c r="E5927" s="647"/>
      <c r="F5927" s="647"/>
      <c r="G5927" s="647"/>
    </row>
    <row r="5928" spans="3:7">
      <c r="C5928" s="647"/>
      <c r="D5928" s="647"/>
      <c r="E5928" s="647"/>
      <c r="F5928" s="647"/>
      <c r="G5928" s="647"/>
    </row>
    <row r="5929" spans="3:7">
      <c r="C5929" s="647"/>
      <c r="D5929" s="647"/>
      <c r="E5929" s="647"/>
      <c r="F5929" s="647"/>
      <c r="G5929" s="647"/>
    </row>
    <row r="5930" spans="3:7">
      <c r="C5930" s="647"/>
      <c r="D5930" s="647"/>
      <c r="E5930" s="647"/>
      <c r="F5930" s="647"/>
      <c r="G5930" s="647"/>
    </row>
    <row r="5931" spans="3:7">
      <c r="C5931" s="647"/>
      <c r="D5931" s="647"/>
      <c r="E5931" s="647"/>
      <c r="F5931" s="647"/>
      <c r="G5931" s="647"/>
    </row>
    <row r="5932" spans="3:7">
      <c r="C5932" s="647"/>
      <c r="D5932" s="647"/>
      <c r="E5932" s="647"/>
      <c r="F5932" s="647"/>
      <c r="G5932" s="647"/>
    </row>
    <row r="5933" spans="3:7">
      <c r="C5933" s="647"/>
      <c r="D5933" s="647"/>
      <c r="E5933" s="647"/>
      <c r="F5933" s="647"/>
      <c r="G5933" s="647"/>
    </row>
    <row r="5934" spans="3:7">
      <c r="C5934" s="647"/>
      <c r="D5934" s="647"/>
      <c r="E5934" s="647"/>
      <c r="F5934" s="647"/>
      <c r="G5934" s="647"/>
    </row>
    <row r="5935" spans="3:7">
      <c r="C5935" s="647"/>
      <c r="D5935" s="647"/>
      <c r="E5935" s="647"/>
      <c r="F5935" s="647"/>
      <c r="G5935" s="647"/>
    </row>
    <row r="5936" spans="3:7">
      <c r="C5936" s="647"/>
      <c r="D5936" s="647"/>
      <c r="E5936" s="647"/>
      <c r="F5936" s="647"/>
      <c r="G5936" s="647"/>
    </row>
    <row r="5937" spans="3:7">
      <c r="C5937" s="647"/>
      <c r="D5937" s="647"/>
      <c r="E5937" s="647"/>
      <c r="F5937" s="647"/>
      <c r="G5937" s="647"/>
    </row>
    <row r="5938" spans="3:7">
      <c r="C5938" s="647"/>
      <c r="D5938" s="647"/>
      <c r="E5938" s="647"/>
      <c r="F5938" s="647"/>
      <c r="G5938" s="647"/>
    </row>
    <row r="5939" spans="3:7">
      <c r="C5939" s="647"/>
      <c r="D5939" s="647"/>
      <c r="E5939" s="647"/>
      <c r="F5939" s="647"/>
      <c r="G5939" s="647"/>
    </row>
    <row r="5940" spans="3:7">
      <c r="C5940" s="647"/>
      <c r="D5940" s="647"/>
      <c r="E5940" s="647"/>
      <c r="F5940" s="647"/>
      <c r="G5940" s="647"/>
    </row>
    <row r="5941" spans="3:7">
      <c r="C5941" s="647"/>
      <c r="D5941" s="647"/>
      <c r="E5941" s="647"/>
      <c r="F5941" s="647"/>
      <c r="G5941" s="647"/>
    </row>
    <row r="5942" spans="3:7">
      <c r="C5942" s="647"/>
      <c r="D5942" s="647"/>
      <c r="E5942" s="647"/>
      <c r="F5942" s="647"/>
      <c r="G5942" s="647"/>
    </row>
    <row r="5943" spans="3:7">
      <c r="C5943" s="647"/>
      <c r="D5943" s="647"/>
      <c r="E5943" s="647"/>
      <c r="F5943" s="647"/>
      <c r="G5943" s="647"/>
    </row>
    <row r="5944" spans="3:7">
      <c r="C5944" s="647"/>
      <c r="D5944" s="647"/>
      <c r="E5944" s="647"/>
      <c r="F5944" s="647"/>
      <c r="G5944" s="647"/>
    </row>
    <row r="5945" spans="3:7">
      <c r="C5945" s="647"/>
      <c r="D5945" s="647"/>
      <c r="E5945" s="647"/>
      <c r="F5945" s="647"/>
      <c r="G5945" s="647"/>
    </row>
    <row r="5946" spans="3:7">
      <c r="C5946" s="647"/>
      <c r="D5946" s="647"/>
      <c r="E5946" s="647"/>
      <c r="F5946" s="647"/>
      <c r="G5946" s="647"/>
    </row>
    <row r="5947" spans="3:7">
      <c r="C5947" s="647"/>
      <c r="D5947" s="647"/>
      <c r="E5947" s="647"/>
      <c r="F5947" s="647"/>
      <c r="G5947" s="647"/>
    </row>
    <row r="5948" spans="3:7">
      <c r="C5948" s="647"/>
      <c r="D5948" s="647"/>
      <c r="E5948" s="647"/>
      <c r="F5948" s="647"/>
      <c r="G5948" s="647"/>
    </row>
    <row r="5949" spans="3:7">
      <c r="C5949" s="647"/>
      <c r="D5949" s="647"/>
      <c r="E5949" s="647"/>
      <c r="F5949" s="647"/>
      <c r="G5949" s="647"/>
    </row>
    <row r="5950" spans="3:7">
      <c r="C5950" s="647"/>
      <c r="D5950" s="647"/>
      <c r="E5950" s="647"/>
      <c r="F5950" s="647"/>
      <c r="G5950" s="647"/>
    </row>
    <row r="5951" spans="3:7">
      <c r="C5951" s="647"/>
      <c r="D5951" s="647"/>
      <c r="E5951" s="647"/>
      <c r="F5951" s="647"/>
      <c r="G5951" s="647"/>
    </row>
    <row r="5952" spans="3:7">
      <c r="C5952" s="647"/>
      <c r="D5952" s="647"/>
      <c r="E5952" s="647"/>
      <c r="F5952" s="647"/>
      <c r="G5952" s="647"/>
    </row>
    <row r="5953" spans="3:7">
      <c r="C5953" s="647"/>
      <c r="D5953" s="647"/>
      <c r="E5953" s="647"/>
      <c r="F5953" s="647"/>
      <c r="G5953" s="647"/>
    </row>
    <row r="5954" spans="3:7">
      <c r="C5954" s="647"/>
      <c r="D5954" s="647"/>
      <c r="E5954" s="647"/>
      <c r="F5954" s="647"/>
      <c r="G5954" s="647"/>
    </row>
    <row r="5955" spans="3:7">
      <c r="C5955" s="647"/>
      <c r="D5955" s="647"/>
      <c r="E5955" s="647"/>
      <c r="F5955" s="647"/>
      <c r="G5955" s="647"/>
    </row>
    <row r="5956" spans="3:7">
      <c r="C5956" s="647"/>
      <c r="D5956" s="647"/>
      <c r="E5956" s="647"/>
      <c r="F5956" s="647"/>
      <c r="G5956" s="647"/>
    </row>
    <row r="5957" spans="3:7">
      <c r="C5957" s="647"/>
      <c r="D5957" s="647"/>
      <c r="E5957" s="647"/>
      <c r="F5957" s="647"/>
      <c r="G5957" s="647"/>
    </row>
    <row r="5958" spans="3:7">
      <c r="C5958" s="647"/>
      <c r="D5958" s="647"/>
      <c r="E5958" s="647"/>
      <c r="F5958" s="647"/>
      <c r="G5958" s="647"/>
    </row>
    <row r="5959" spans="3:7">
      <c r="C5959" s="647"/>
      <c r="D5959" s="647"/>
      <c r="E5959" s="647"/>
      <c r="F5959" s="647"/>
      <c r="G5959" s="647"/>
    </row>
    <row r="5960" spans="3:7">
      <c r="C5960" s="647"/>
      <c r="D5960" s="647"/>
      <c r="E5960" s="647"/>
      <c r="F5960" s="647"/>
      <c r="G5960" s="647"/>
    </row>
    <row r="5961" spans="3:7">
      <c r="C5961" s="647"/>
      <c r="D5961" s="647"/>
      <c r="E5961" s="647"/>
      <c r="F5961" s="647"/>
      <c r="G5961" s="647"/>
    </row>
    <row r="5962" spans="3:7">
      <c r="C5962" s="647"/>
      <c r="D5962" s="647"/>
      <c r="E5962" s="647"/>
      <c r="F5962" s="647"/>
      <c r="G5962" s="647"/>
    </row>
    <row r="5963" spans="3:7">
      <c r="C5963" s="647"/>
      <c r="D5963" s="647"/>
      <c r="E5963" s="647"/>
      <c r="F5963" s="647"/>
      <c r="G5963" s="647"/>
    </row>
    <row r="5964" spans="3:7">
      <c r="C5964" s="647"/>
      <c r="D5964" s="647"/>
      <c r="E5964" s="647"/>
      <c r="F5964" s="647"/>
      <c r="G5964" s="647"/>
    </row>
    <row r="5965" spans="3:7">
      <c r="C5965" s="647"/>
      <c r="D5965" s="647"/>
      <c r="E5965" s="647"/>
      <c r="F5965" s="647"/>
      <c r="G5965" s="647"/>
    </row>
    <row r="5966" spans="3:7">
      <c r="C5966" s="647"/>
      <c r="D5966" s="647"/>
      <c r="E5966" s="647"/>
      <c r="F5966" s="647"/>
      <c r="G5966" s="647"/>
    </row>
    <row r="5967" spans="3:7">
      <c r="C5967" s="647"/>
      <c r="D5967" s="647"/>
      <c r="E5967" s="647"/>
      <c r="F5967" s="647"/>
      <c r="G5967" s="647"/>
    </row>
    <row r="5968" spans="3:7">
      <c r="C5968" s="647"/>
      <c r="D5968" s="647"/>
      <c r="E5968" s="647"/>
      <c r="F5968" s="647"/>
      <c r="G5968" s="647"/>
    </row>
    <row r="5969" spans="3:7">
      <c r="C5969" s="647"/>
      <c r="D5969" s="647"/>
      <c r="E5969" s="647"/>
      <c r="F5969" s="647"/>
      <c r="G5969" s="647"/>
    </row>
    <row r="5970" spans="3:7">
      <c r="C5970" s="647"/>
      <c r="D5970" s="647"/>
      <c r="E5970" s="647"/>
      <c r="F5970" s="647"/>
      <c r="G5970" s="647"/>
    </row>
    <row r="5971" spans="3:7">
      <c r="C5971" s="647"/>
      <c r="D5971" s="647"/>
      <c r="E5971" s="647"/>
      <c r="F5971" s="647"/>
      <c r="G5971" s="647"/>
    </row>
    <row r="5972" spans="3:7">
      <c r="C5972" s="647"/>
      <c r="D5972" s="647"/>
      <c r="E5972" s="647"/>
      <c r="F5972" s="647"/>
      <c r="G5972" s="647"/>
    </row>
    <row r="5973" spans="3:7">
      <c r="C5973" s="647"/>
      <c r="D5973" s="647"/>
      <c r="E5973" s="647"/>
      <c r="F5973" s="647"/>
      <c r="G5973" s="647"/>
    </row>
    <row r="5974" spans="3:7">
      <c r="C5974" s="647"/>
      <c r="D5974" s="647"/>
      <c r="E5974" s="647"/>
      <c r="F5974" s="647"/>
      <c r="G5974" s="647"/>
    </row>
    <row r="5975" spans="3:7">
      <c r="C5975" s="647"/>
      <c r="D5975" s="647"/>
      <c r="E5975" s="647"/>
      <c r="F5975" s="647"/>
      <c r="G5975" s="647"/>
    </row>
    <row r="5976" spans="3:7">
      <c r="C5976" s="647"/>
      <c r="D5976" s="647"/>
      <c r="E5976" s="647"/>
      <c r="F5976" s="647"/>
      <c r="G5976" s="647"/>
    </row>
    <row r="5977" spans="3:7">
      <c r="C5977" s="647"/>
      <c r="D5977" s="647"/>
      <c r="E5977" s="647"/>
      <c r="F5977" s="647"/>
      <c r="G5977" s="647"/>
    </row>
    <row r="5978" spans="3:7">
      <c r="C5978" s="647"/>
      <c r="D5978" s="647"/>
      <c r="E5978" s="647"/>
      <c r="F5978" s="647"/>
      <c r="G5978" s="647"/>
    </row>
    <row r="5979" spans="3:7">
      <c r="C5979" s="647"/>
      <c r="D5979" s="647"/>
      <c r="E5979" s="647"/>
      <c r="F5979" s="647"/>
      <c r="G5979" s="647"/>
    </row>
    <row r="5980" spans="3:7">
      <c r="C5980" s="647"/>
      <c r="D5980" s="647"/>
      <c r="E5980" s="647"/>
      <c r="F5980" s="647"/>
      <c r="G5980" s="647"/>
    </row>
    <row r="5981" spans="3:7">
      <c r="C5981" s="647"/>
      <c r="D5981" s="647"/>
      <c r="E5981" s="647"/>
      <c r="F5981" s="647"/>
      <c r="G5981" s="647"/>
    </row>
    <row r="5982" spans="3:7">
      <c r="C5982" s="647"/>
      <c r="D5982" s="647"/>
      <c r="E5982" s="647"/>
      <c r="F5982" s="647"/>
      <c r="G5982" s="647"/>
    </row>
    <row r="5983" spans="3:7">
      <c r="C5983" s="647"/>
      <c r="D5983" s="647"/>
      <c r="E5983" s="647"/>
      <c r="F5983" s="647"/>
      <c r="G5983" s="647"/>
    </row>
    <row r="5984" spans="3:7">
      <c r="C5984" s="647"/>
      <c r="D5984" s="647"/>
      <c r="E5984" s="647"/>
      <c r="F5984" s="647"/>
      <c r="G5984" s="647"/>
    </row>
    <row r="5985" spans="3:7">
      <c r="C5985" s="647"/>
      <c r="D5985" s="647"/>
      <c r="E5985" s="647"/>
      <c r="F5985" s="647"/>
      <c r="G5985" s="647"/>
    </row>
    <row r="5986" spans="3:7">
      <c r="C5986" s="647"/>
      <c r="D5986" s="647"/>
      <c r="E5986" s="647"/>
      <c r="F5986" s="647"/>
      <c r="G5986" s="647"/>
    </row>
    <row r="5987" spans="3:7">
      <c r="C5987" s="647"/>
      <c r="D5987" s="647"/>
      <c r="E5987" s="647"/>
      <c r="F5987" s="647"/>
      <c r="G5987" s="647"/>
    </row>
    <row r="5988" spans="3:7">
      <c r="C5988" s="647"/>
      <c r="D5988" s="647"/>
      <c r="E5988" s="647"/>
      <c r="F5988" s="647"/>
      <c r="G5988" s="647"/>
    </row>
    <row r="5989" spans="3:7">
      <c r="C5989" s="647"/>
      <c r="D5989" s="647"/>
      <c r="E5989" s="647"/>
      <c r="F5989" s="647"/>
      <c r="G5989" s="647"/>
    </row>
    <row r="5990" spans="3:7">
      <c r="C5990" s="647"/>
      <c r="D5990" s="647"/>
      <c r="E5990" s="647"/>
      <c r="F5990" s="647"/>
      <c r="G5990" s="647"/>
    </row>
    <row r="5991" spans="3:7">
      <c r="C5991" s="647"/>
      <c r="D5991" s="647"/>
      <c r="E5991" s="647"/>
      <c r="F5991" s="647"/>
      <c r="G5991" s="647"/>
    </row>
    <row r="5992" spans="3:7">
      <c r="C5992" s="647"/>
      <c r="D5992" s="647"/>
      <c r="E5992" s="647"/>
      <c r="F5992" s="647"/>
      <c r="G5992" s="647"/>
    </row>
    <row r="5993" spans="3:7">
      <c r="C5993" s="647"/>
      <c r="D5993" s="647"/>
      <c r="E5993" s="647"/>
      <c r="F5993" s="647"/>
      <c r="G5993" s="647"/>
    </row>
    <row r="5994" spans="3:7">
      <c r="C5994" s="647"/>
      <c r="D5994" s="647"/>
      <c r="E5994" s="647"/>
      <c r="F5994" s="647"/>
      <c r="G5994" s="647"/>
    </row>
    <row r="5995" spans="3:7">
      <c r="C5995" s="647"/>
      <c r="D5995" s="647"/>
      <c r="E5995" s="647"/>
      <c r="F5995" s="647"/>
      <c r="G5995" s="647"/>
    </row>
    <row r="5996" spans="3:7">
      <c r="C5996" s="647"/>
      <c r="D5996" s="647"/>
      <c r="E5996" s="647"/>
      <c r="F5996" s="647"/>
      <c r="G5996" s="647"/>
    </row>
    <row r="5997" spans="3:7">
      <c r="C5997" s="647"/>
      <c r="D5997" s="647"/>
      <c r="E5997" s="647"/>
      <c r="F5997" s="647"/>
      <c r="G5997" s="647"/>
    </row>
    <row r="5998" spans="3:7">
      <c r="C5998" s="647"/>
      <c r="D5998" s="647"/>
      <c r="E5998" s="647"/>
      <c r="F5998" s="647"/>
      <c r="G5998" s="647"/>
    </row>
    <row r="5999" spans="3:7">
      <c r="C5999" s="647"/>
      <c r="D5999" s="647"/>
      <c r="E5999" s="647"/>
      <c r="F5999" s="647"/>
      <c r="G5999" s="647"/>
    </row>
    <row r="6000" spans="3:7">
      <c r="C6000" s="647"/>
      <c r="D6000" s="647"/>
      <c r="E6000" s="647"/>
      <c r="F6000" s="647"/>
      <c r="G6000" s="647"/>
    </row>
    <row r="6001" spans="3:7">
      <c r="C6001" s="647"/>
      <c r="D6001" s="647"/>
      <c r="E6001" s="647"/>
      <c r="F6001" s="647"/>
      <c r="G6001" s="647"/>
    </row>
    <row r="6002" spans="3:7">
      <c r="C6002" s="647"/>
      <c r="D6002" s="647"/>
      <c r="E6002" s="647"/>
      <c r="F6002" s="647"/>
      <c r="G6002" s="647"/>
    </row>
    <row r="6003" spans="3:7">
      <c r="C6003" s="647"/>
      <c r="D6003" s="647"/>
      <c r="E6003" s="647"/>
      <c r="F6003" s="647"/>
      <c r="G6003" s="647"/>
    </row>
    <row r="6004" spans="3:7">
      <c r="C6004" s="647"/>
      <c r="D6004" s="647"/>
      <c r="E6004" s="647"/>
      <c r="F6004" s="647"/>
      <c r="G6004" s="647"/>
    </row>
    <row r="6005" spans="3:7">
      <c r="C6005" s="647"/>
      <c r="D6005" s="647"/>
      <c r="E6005" s="647"/>
      <c r="F6005" s="647"/>
      <c r="G6005" s="647"/>
    </row>
    <row r="6006" spans="3:7">
      <c r="C6006" s="647"/>
      <c r="D6006" s="647"/>
      <c r="E6006" s="647"/>
      <c r="F6006" s="647"/>
      <c r="G6006" s="647"/>
    </row>
    <row r="6007" spans="3:7">
      <c r="C6007" s="647"/>
      <c r="D6007" s="647"/>
      <c r="E6007" s="647"/>
      <c r="F6007" s="647"/>
      <c r="G6007" s="647"/>
    </row>
    <row r="6008" spans="3:7">
      <c r="C6008" s="647"/>
      <c r="D6008" s="647"/>
      <c r="E6008" s="647"/>
      <c r="F6008" s="647"/>
      <c r="G6008" s="647"/>
    </row>
    <row r="6009" spans="3:7">
      <c r="C6009" s="647"/>
      <c r="D6009" s="647"/>
      <c r="E6009" s="647"/>
      <c r="F6009" s="647"/>
      <c r="G6009" s="647"/>
    </row>
    <row r="6010" spans="3:7">
      <c r="C6010" s="647"/>
      <c r="D6010" s="647"/>
      <c r="E6010" s="647"/>
      <c r="F6010" s="647"/>
      <c r="G6010" s="647"/>
    </row>
    <row r="6011" spans="3:7">
      <c r="C6011" s="647"/>
      <c r="D6011" s="647"/>
      <c r="E6011" s="647"/>
      <c r="F6011" s="647"/>
      <c r="G6011" s="647"/>
    </row>
    <row r="6012" spans="3:7">
      <c r="C6012" s="647"/>
      <c r="D6012" s="647"/>
      <c r="E6012" s="647"/>
      <c r="F6012" s="647"/>
      <c r="G6012" s="647"/>
    </row>
    <row r="6013" spans="3:7">
      <c r="C6013" s="647"/>
      <c r="D6013" s="647"/>
      <c r="E6013" s="647"/>
      <c r="F6013" s="647"/>
      <c r="G6013" s="647"/>
    </row>
    <row r="6014" spans="3:7">
      <c r="C6014" s="647"/>
      <c r="D6014" s="647"/>
      <c r="E6014" s="647"/>
      <c r="F6014" s="647"/>
      <c r="G6014" s="647"/>
    </row>
    <row r="6015" spans="3:7">
      <c r="C6015" s="647"/>
      <c r="D6015" s="647"/>
      <c r="E6015" s="647"/>
      <c r="F6015" s="647"/>
      <c r="G6015" s="647"/>
    </row>
    <row r="6016" spans="3:7">
      <c r="C6016" s="647"/>
      <c r="D6016" s="647"/>
      <c r="E6016" s="647"/>
      <c r="F6016" s="647"/>
      <c r="G6016" s="647"/>
    </row>
    <row r="6017" spans="3:7">
      <c r="C6017" s="647"/>
      <c r="D6017" s="647"/>
      <c r="E6017" s="647"/>
      <c r="F6017" s="647"/>
      <c r="G6017" s="647"/>
    </row>
    <row r="6018" spans="3:7">
      <c r="C6018" s="647"/>
      <c r="D6018" s="647"/>
      <c r="E6018" s="647"/>
      <c r="F6018" s="647"/>
      <c r="G6018" s="647"/>
    </row>
    <row r="6019" spans="3:7">
      <c r="C6019" s="647"/>
      <c r="D6019" s="647"/>
      <c r="E6019" s="647"/>
      <c r="F6019" s="647"/>
      <c r="G6019" s="647"/>
    </row>
    <row r="6020" spans="3:7">
      <c r="C6020" s="647"/>
      <c r="D6020" s="647"/>
      <c r="E6020" s="647"/>
      <c r="F6020" s="647"/>
      <c r="G6020" s="647"/>
    </row>
    <row r="6021" spans="3:7">
      <c r="C6021" s="647"/>
      <c r="D6021" s="647"/>
      <c r="E6021" s="647"/>
      <c r="F6021" s="647"/>
      <c r="G6021" s="647"/>
    </row>
    <row r="6022" spans="3:7">
      <c r="C6022" s="647"/>
      <c r="D6022" s="647"/>
      <c r="E6022" s="647"/>
      <c r="F6022" s="647"/>
      <c r="G6022" s="647"/>
    </row>
    <row r="6023" spans="3:7">
      <c r="C6023" s="647"/>
      <c r="D6023" s="647"/>
      <c r="E6023" s="647"/>
      <c r="F6023" s="647"/>
      <c r="G6023" s="647"/>
    </row>
    <row r="6024" spans="3:7">
      <c r="C6024" s="647"/>
      <c r="D6024" s="647"/>
      <c r="E6024" s="647"/>
      <c r="F6024" s="647"/>
      <c r="G6024" s="647"/>
    </row>
    <row r="6025" spans="3:7">
      <c r="C6025" s="647"/>
      <c r="D6025" s="647"/>
      <c r="E6025" s="647"/>
      <c r="F6025" s="647"/>
      <c r="G6025" s="647"/>
    </row>
    <row r="6026" spans="3:7">
      <c r="C6026" s="647"/>
      <c r="D6026" s="647"/>
      <c r="E6026" s="647"/>
      <c r="F6026" s="647"/>
      <c r="G6026" s="647"/>
    </row>
    <row r="6027" spans="3:7">
      <c r="C6027" s="647"/>
      <c r="D6027" s="647"/>
      <c r="E6027" s="647"/>
      <c r="F6027" s="647"/>
      <c r="G6027" s="647"/>
    </row>
    <row r="6028" spans="3:7">
      <c r="C6028" s="647"/>
      <c r="D6028" s="647"/>
      <c r="E6028" s="647"/>
      <c r="F6028" s="647"/>
      <c r="G6028" s="647"/>
    </row>
    <row r="6029" spans="3:7">
      <c r="C6029" s="647"/>
      <c r="D6029" s="647"/>
      <c r="E6029" s="647"/>
      <c r="F6029" s="647"/>
      <c r="G6029" s="647"/>
    </row>
    <row r="6030" spans="3:7">
      <c r="C6030" s="647"/>
      <c r="D6030" s="647"/>
      <c r="E6030" s="647"/>
      <c r="F6030" s="647"/>
      <c r="G6030" s="647"/>
    </row>
    <row r="6031" spans="3:7">
      <c r="C6031" s="647"/>
      <c r="D6031" s="647"/>
      <c r="E6031" s="647"/>
      <c r="F6031" s="647"/>
      <c r="G6031" s="647"/>
    </row>
    <row r="6032" spans="3:7">
      <c r="C6032" s="647"/>
      <c r="D6032" s="647"/>
      <c r="E6032" s="647"/>
      <c r="F6032" s="647"/>
      <c r="G6032" s="647"/>
    </row>
    <row r="6033" spans="3:7">
      <c r="C6033" s="647"/>
      <c r="D6033" s="647"/>
      <c r="E6033" s="647"/>
      <c r="F6033" s="647"/>
      <c r="G6033" s="647"/>
    </row>
    <row r="6034" spans="3:7">
      <c r="C6034" s="647"/>
      <c r="D6034" s="647"/>
      <c r="E6034" s="647"/>
      <c r="F6034" s="647"/>
      <c r="G6034" s="647"/>
    </row>
    <row r="6035" spans="3:7">
      <c r="C6035" s="647"/>
      <c r="D6035" s="647"/>
      <c r="E6035" s="647"/>
      <c r="F6035" s="647"/>
      <c r="G6035" s="647"/>
    </row>
    <row r="6036" spans="3:7">
      <c r="C6036" s="647"/>
      <c r="D6036" s="647"/>
      <c r="E6036" s="647"/>
      <c r="F6036" s="647"/>
      <c r="G6036" s="647"/>
    </row>
    <row r="6037" spans="3:7">
      <c r="C6037" s="647"/>
      <c r="D6037" s="647"/>
      <c r="E6037" s="647"/>
      <c r="F6037" s="647"/>
      <c r="G6037" s="647"/>
    </row>
    <row r="6038" spans="3:7">
      <c r="C6038" s="647"/>
      <c r="D6038" s="647"/>
      <c r="E6038" s="647"/>
      <c r="F6038" s="647"/>
      <c r="G6038" s="647"/>
    </row>
    <row r="6039" spans="3:7">
      <c r="C6039" s="647"/>
      <c r="D6039" s="647"/>
      <c r="E6039" s="647"/>
      <c r="F6039" s="647"/>
      <c r="G6039" s="647"/>
    </row>
    <row r="6040" spans="3:7">
      <c r="C6040" s="647"/>
      <c r="D6040" s="647"/>
      <c r="E6040" s="647"/>
      <c r="F6040" s="647"/>
      <c r="G6040" s="647"/>
    </row>
    <row r="6041" spans="3:7">
      <c r="C6041" s="647"/>
      <c r="D6041" s="647"/>
      <c r="E6041" s="647"/>
      <c r="F6041" s="647"/>
      <c r="G6041" s="647"/>
    </row>
    <row r="6042" spans="3:7">
      <c r="C6042" s="647"/>
      <c r="D6042" s="647"/>
      <c r="E6042" s="647"/>
      <c r="F6042" s="647"/>
      <c r="G6042" s="647"/>
    </row>
    <row r="6043" spans="3:7">
      <c r="C6043" s="647"/>
      <c r="D6043" s="647"/>
      <c r="E6043" s="647"/>
      <c r="F6043" s="647"/>
      <c r="G6043" s="647"/>
    </row>
    <row r="6044" spans="3:7">
      <c r="C6044" s="647"/>
      <c r="D6044" s="647"/>
      <c r="E6044" s="647"/>
      <c r="F6044" s="647"/>
      <c r="G6044" s="647"/>
    </row>
    <row r="6045" spans="3:7">
      <c r="C6045" s="647"/>
      <c r="D6045" s="647"/>
      <c r="E6045" s="647"/>
      <c r="F6045" s="647"/>
      <c r="G6045" s="647"/>
    </row>
    <row r="6046" spans="3:7">
      <c r="C6046" s="647"/>
      <c r="D6046" s="647"/>
      <c r="E6046" s="647"/>
      <c r="F6046" s="647"/>
      <c r="G6046" s="647"/>
    </row>
    <row r="6047" spans="3:7">
      <c r="C6047" s="647"/>
      <c r="D6047" s="647"/>
      <c r="E6047" s="647"/>
      <c r="F6047" s="647"/>
      <c r="G6047" s="647"/>
    </row>
    <row r="6048" spans="3:7">
      <c r="C6048" s="647"/>
      <c r="D6048" s="647"/>
      <c r="E6048" s="647"/>
      <c r="F6048" s="647"/>
      <c r="G6048" s="647"/>
    </row>
    <row r="6049" spans="3:7">
      <c r="C6049" s="647"/>
      <c r="D6049" s="647"/>
      <c r="E6049" s="647"/>
      <c r="F6049" s="647"/>
      <c r="G6049" s="647"/>
    </row>
    <row r="6050" spans="3:7">
      <c r="C6050" s="647"/>
      <c r="D6050" s="647"/>
      <c r="E6050" s="647"/>
      <c r="F6050" s="647"/>
      <c r="G6050" s="647"/>
    </row>
    <row r="6051" spans="3:7">
      <c r="C6051" s="647"/>
      <c r="D6051" s="647"/>
      <c r="E6051" s="647"/>
      <c r="F6051" s="647"/>
      <c r="G6051" s="647"/>
    </row>
    <row r="6052" spans="3:7">
      <c r="C6052" s="647"/>
      <c r="D6052" s="647"/>
      <c r="E6052" s="647"/>
      <c r="F6052" s="647"/>
      <c r="G6052" s="647"/>
    </row>
    <row r="6053" spans="3:7">
      <c r="C6053" s="647"/>
      <c r="D6053" s="647"/>
      <c r="E6053" s="647"/>
      <c r="F6053" s="647"/>
      <c r="G6053" s="647"/>
    </row>
    <row r="6054" spans="3:7">
      <c r="C6054" s="647"/>
      <c r="D6054" s="647"/>
      <c r="E6054" s="647"/>
      <c r="F6054" s="647"/>
      <c r="G6054" s="647"/>
    </row>
    <row r="6055" spans="3:7">
      <c r="C6055" s="647"/>
      <c r="D6055" s="647"/>
      <c r="E6055" s="647"/>
      <c r="F6055" s="647"/>
      <c r="G6055" s="647"/>
    </row>
    <row r="6056" spans="3:7">
      <c r="C6056" s="647"/>
      <c r="D6056" s="647"/>
      <c r="E6056" s="647"/>
      <c r="F6056" s="647"/>
      <c r="G6056" s="647"/>
    </row>
    <row r="6057" spans="3:7">
      <c r="C6057" s="647"/>
      <c r="D6057" s="647"/>
      <c r="E6057" s="647"/>
      <c r="F6057" s="647"/>
      <c r="G6057" s="647"/>
    </row>
    <row r="6058" spans="3:7">
      <c r="C6058" s="647"/>
      <c r="D6058" s="647"/>
      <c r="E6058" s="647"/>
      <c r="F6058" s="647"/>
      <c r="G6058" s="647"/>
    </row>
    <row r="6059" spans="3:7">
      <c r="C6059" s="647"/>
      <c r="D6059" s="647"/>
      <c r="E6059" s="647"/>
      <c r="F6059" s="647"/>
      <c r="G6059" s="647"/>
    </row>
    <row r="6060" spans="3:7">
      <c r="C6060" s="647"/>
      <c r="D6060" s="647"/>
      <c r="E6060" s="647"/>
      <c r="F6060" s="647"/>
      <c r="G6060" s="647"/>
    </row>
    <row r="6061" spans="3:7">
      <c r="C6061" s="647"/>
      <c r="D6061" s="647"/>
      <c r="E6061" s="647"/>
      <c r="F6061" s="647"/>
      <c r="G6061" s="647"/>
    </row>
    <row r="6062" spans="3:7">
      <c r="C6062" s="647"/>
      <c r="D6062" s="647"/>
      <c r="E6062" s="647"/>
      <c r="F6062" s="647"/>
      <c r="G6062" s="647"/>
    </row>
    <row r="6063" spans="3:7">
      <c r="C6063" s="647"/>
      <c r="D6063" s="647"/>
      <c r="E6063" s="647"/>
      <c r="F6063" s="647"/>
      <c r="G6063" s="647"/>
    </row>
    <row r="6064" spans="3:7">
      <c r="C6064" s="647"/>
      <c r="D6064" s="647"/>
      <c r="E6064" s="647"/>
      <c r="F6064" s="647"/>
      <c r="G6064" s="647"/>
    </row>
    <row r="6065" spans="3:7">
      <c r="C6065" s="647"/>
      <c r="D6065" s="647"/>
      <c r="E6065" s="647"/>
      <c r="F6065" s="647"/>
      <c r="G6065" s="647"/>
    </row>
    <row r="6066" spans="3:7">
      <c r="C6066" s="647"/>
      <c r="D6066" s="647"/>
      <c r="E6066" s="647"/>
      <c r="F6066" s="647"/>
      <c r="G6066" s="647"/>
    </row>
    <row r="6067" spans="3:7">
      <c r="C6067" s="647"/>
      <c r="D6067" s="647"/>
      <c r="E6067" s="647"/>
      <c r="F6067" s="647"/>
      <c r="G6067" s="647"/>
    </row>
    <row r="6068" spans="3:7">
      <c r="C6068" s="647"/>
      <c r="D6068" s="647"/>
      <c r="E6068" s="647"/>
      <c r="F6068" s="647"/>
      <c r="G6068" s="647"/>
    </row>
    <row r="6069" spans="3:7">
      <c r="C6069" s="647"/>
      <c r="D6069" s="647"/>
      <c r="E6069" s="647"/>
      <c r="F6069" s="647"/>
      <c r="G6069" s="647"/>
    </row>
    <row r="6070" spans="3:7">
      <c r="C6070" s="647"/>
      <c r="D6070" s="647"/>
      <c r="E6070" s="647"/>
      <c r="F6070" s="647"/>
      <c r="G6070" s="647"/>
    </row>
    <row r="6071" spans="3:7">
      <c r="C6071" s="647"/>
      <c r="D6071" s="647"/>
      <c r="E6071" s="647"/>
      <c r="F6071" s="647"/>
      <c r="G6071" s="647"/>
    </row>
    <row r="6072" spans="3:7">
      <c r="C6072" s="647"/>
      <c r="D6072" s="647"/>
      <c r="E6072" s="647"/>
      <c r="F6072" s="647"/>
      <c r="G6072" s="647"/>
    </row>
    <row r="6073" spans="3:7">
      <c r="C6073" s="647"/>
      <c r="D6073" s="647"/>
      <c r="E6073" s="647"/>
      <c r="F6073" s="647"/>
      <c r="G6073" s="647"/>
    </row>
    <row r="6074" spans="3:7">
      <c r="C6074" s="647"/>
      <c r="D6074" s="647"/>
      <c r="E6074" s="647"/>
      <c r="F6074" s="647"/>
      <c r="G6074" s="647"/>
    </row>
    <row r="6075" spans="3:7">
      <c r="C6075" s="647"/>
      <c r="D6075" s="647"/>
      <c r="E6075" s="647"/>
      <c r="F6075" s="647"/>
      <c r="G6075" s="647"/>
    </row>
    <row r="6076" spans="3:7">
      <c r="C6076" s="647"/>
      <c r="D6076" s="647"/>
      <c r="E6076" s="647"/>
      <c r="F6076" s="647"/>
      <c r="G6076" s="647"/>
    </row>
    <row r="6077" spans="3:7">
      <c r="C6077" s="647"/>
      <c r="D6077" s="647"/>
      <c r="E6077" s="647"/>
      <c r="F6077" s="647"/>
      <c r="G6077" s="647"/>
    </row>
    <row r="6078" spans="3:7">
      <c r="C6078" s="647"/>
      <c r="D6078" s="647"/>
      <c r="E6078" s="647"/>
      <c r="F6078" s="647"/>
      <c r="G6078" s="647"/>
    </row>
    <row r="6079" spans="3:7">
      <c r="C6079" s="647"/>
      <c r="D6079" s="647"/>
      <c r="E6079" s="647"/>
      <c r="F6079" s="647"/>
      <c r="G6079" s="647"/>
    </row>
    <row r="6080" spans="3:7">
      <c r="C6080" s="647"/>
      <c r="D6080" s="647"/>
      <c r="E6080" s="647"/>
      <c r="F6080" s="647"/>
      <c r="G6080" s="647"/>
    </row>
    <row r="6081" spans="3:7">
      <c r="C6081" s="647"/>
      <c r="D6081" s="647"/>
      <c r="E6081" s="647"/>
      <c r="F6081" s="647"/>
      <c r="G6081" s="647"/>
    </row>
    <row r="6082" spans="3:7">
      <c r="C6082" s="647"/>
      <c r="D6082" s="647"/>
      <c r="E6082" s="647"/>
      <c r="F6082" s="647"/>
      <c r="G6082" s="647"/>
    </row>
    <row r="6083" spans="3:7">
      <c r="C6083" s="647"/>
      <c r="D6083" s="647"/>
      <c r="E6083" s="647"/>
      <c r="F6083" s="647"/>
      <c r="G6083" s="647"/>
    </row>
    <row r="6084" spans="3:7">
      <c r="C6084" s="647"/>
      <c r="D6084" s="647"/>
      <c r="E6084" s="647"/>
      <c r="F6084" s="647"/>
      <c r="G6084" s="647"/>
    </row>
    <row r="6085" spans="3:7">
      <c r="C6085" s="647"/>
      <c r="D6085" s="647"/>
      <c r="E6085" s="647"/>
      <c r="F6085" s="647"/>
      <c r="G6085" s="647"/>
    </row>
    <row r="6086" spans="3:7">
      <c r="C6086" s="647"/>
      <c r="D6086" s="647"/>
      <c r="E6086" s="647"/>
      <c r="F6086" s="647"/>
      <c r="G6086" s="647"/>
    </row>
    <row r="6087" spans="3:7">
      <c r="C6087" s="647"/>
      <c r="D6087" s="647"/>
      <c r="E6087" s="647"/>
      <c r="F6087" s="647"/>
      <c r="G6087" s="647"/>
    </row>
    <row r="6088" spans="3:7">
      <c r="C6088" s="647"/>
      <c r="D6088" s="647"/>
      <c r="E6088" s="647"/>
      <c r="F6088" s="647"/>
      <c r="G6088" s="647"/>
    </row>
    <row r="6089" spans="3:7">
      <c r="C6089" s="647"/>
      <c r="D6089" s="647"/>
      <c r="E6089" s="647"/>
      <c r="F6089" s="647"/>
      <c r="G6089" s="647"/>
    </row>
    <row r="6090" spans="3:7">
      <c r="C6090" s="647"/>
      <c r="D6090" s="647"/>
      <c r="E6090" s="647"/>
      <c r="F6090" s="647"/>
      <c r="G6090" s="647"/>
    </row>
    <row r="6091" spans="3:7">
      <c r="C6091" s="647"/>
      <c r="D6091" s="647"/>
      <c r="E6091" s="647"/>
      <c r="F6091" s="647"/>
      <c r="G6091" s="647"/>
    </row>
    <row r="6092" spans="3:7">
      <c r="C6092" s="647"/>
      <c r="D6092" s="647"/>
      <c r="E6092" s="647"/>
      <c r="F6092" s="647"/>
      <c r="G6092" s="647"/>
    </row>
    <row r="6093" spans="3:7">
      <c r="C6093" s="647"/>
      <c r="D6093" s="647"/>
      <c r="E6093" s="647"/>
      <c r="F6093" s="647"/>
      <c r="G6093" s="647"/>
    </row>
    <row r="6094" spans="3:7">
      <c r="C6094" s="647"/>
      <c r="D6094" s="647"/>
      <c r="E6094" s="647"/>
      <c r="F6094" s="647"/>
      <c r="G6094" s="647"/>
    </row>
    <row r="6095" spans="3:7">
      <c r="C6095" s="647"/>
      <c r="D6095" s="647"/>
      <c r="E6095" s="647"/>
      <c r="F6095" s="647"/>
      <c r="G6095" s="647"/>
    </row>
    <row r="6096" spans="3:7">
      <c r="C6096" s="647"/>
      <c r="D6096" s="647"/>
      <c r="E6096" s="647"/>
      <c r="F6096" s="647"/>
      <c r="G6096" s="647"/>
    </row>
    <row r="6097" spans="3:7">
      <c r="C6097" s="647"/>
      <c r="D6097" s="647"/>
      <c r="E6097" s="647"/>
      <c r="F6097" s="647"/>
      <c r="G6097" s="647"/>
    </row>
    <row r="6098" spans="3:7">
      <c r="C6098" s="647"/>
      <c r="D6098" s="647"/>
      <c r="E6098" s="647"/>
      <c r="F6098" s="647"/>
      <c r="G6098" s="647"/>
    </row>
    <row r="6099" spans="3:7">
      <c r="C6099" s="647"/>
      <c r="D6099" s="647"/>
      <c r="E6099" s="647"/>
      <c r="F6099" s="647"/>
      <c r="G6099" s="647"/>
    </row>
    <row r="6100" spans="3:7">
      <c r="C6100" s="647"/>
      <c r="D6100" s="647"/>
      <c r="E6100" s="647"/>
      <c r="F6100" s="647"/>
      <c r="G6100" s="647"/>
    </row>
    <row r="6101" spans="3:7">
      <c r="C6101" s="647"/>
      <c r="D6101" s="647"/>
      <c r="E6101" s="647"/>
      <c r="F6101" s="647"/>
      <c r="G6101" s="647"/>
    </row>
    <row r="6102" spans="3:7">
      <c r="C6102" s="647"/>
      <c r="D6102" s="647"/>
      <c r="E6102" s="647"/>
      <c r="F6102" s="647"/>
      <c r="G6102" s="647"/>
    </row>
    <row r="6103" spans="3:7">
      <c r="C6103" s="647"/>
      <c r="D6103" s="647"/>
      <c r="E6103" s="647"/>
      <c r="F6103" s="647"/>
      <c r="G6103" s="647"/>
    </row>
    <row r="6104" spans="3:7">
      <c r="C6104" s="647"/>
      <c r="D6104" s="647"/>
      <c r="E6104" s="647"/>
      <c r="F6104" s="647"/>
      <c r="G6104" s="647"/>
    </row>
    <row r="6105" spans="3:7">
      <c r="C6105" s="647"/>
      <c r="D6105" s="647"/>
      <c r="E6105" s="647"/>
      <c r="F6105" s="647"/>
      <c r="G6105" s="647"/>
    </row>
    <row r="6106" spans="3:7">
      <c r="C6106" s="647"/>
      <c r="D6106" s="647"/>
      <c r="E6106" s="647"/>
      <c r="F6106" s="647"/>
      <c r="G6106" s="647"/>
    </row>
    <row r="6107" spans="3:7">
      <c r="C6107" s="647"/>
      <c r="D6107" s="647"/>
      <c r="E6107" s="647"/>
      <c r="F6107" s="647"/>
      <c r="G6107" s="647"/>
    </row>
    <row r="6108" spans="3:7">
      <c r="C6108" s="647"/>
      <c r="D6108" s="647"/>
      <c r="E6108" s="647"/>
      <c r="F6108" s="647"/>
      <c r="G6108" s="647"/>
    </row>
    <row r="6109" spans="3:7">
      <c r="C6109" s="647"/>
      <c r="D6109" s="647"/>
      <c r="E6109" s="647"/>
      <c r="F6109" s="647"/>
      <c r="G6109" s="647"/>
    </row>
    <row r="6110" spans="3:7">
      <c r="C6110" s="647"/>
      <c r="D6110" s="647"/>
      <c r="E6110" s="647"/>
      <c r="F6110" s="647"/>
      <c r="G6110" s="647"/>
    </row>
    <row r="6111" spans="3:7">
      <c r="C6111" s="647"/>
      <c r="D6111" s="647"/>
      <c r="E6111" s="647"/>
      <c r="F6111" s="647"/>
      <c r="G6111" s="647"/>
    </row>
    <row r="6112" spans="3:7">
      <c r="C6112" s="647"/>
      <c r="D6112" s="647"/>
      <c r="E6112" s="647"/>
      <c r="F6112" s="647"/>
      <c r="G6112" s="647"/>
    </row>
    <row r="6113" spans="3:7">
      <c r="C6113" s="647"/>
      <c r="D6113" s="647"/>
      <c r="E6113" s="647"/>
      <c r="F6113" s="647"/>
      <c r="G6113" s="647"/>
    </row>
    <row r="6114" spans="3:7">
      <c r="C6114" s="647"/>
      <c r="D6114" s="647"/>
      <c r="E6114" s="647"/>
      <c r="F6114" s="647"/>
      <c r="G6114" s="647"/>
    </row>
    <row r="6115" spans="3:7">
      <c r="C6115" s="647"/>
      <c r="D6115" s="647"/>
      <c r="E6115" s="647"/>
      <c r="F6115" s="647"/>
      <c r="G6115" s="647"/>
    </row>
    <row r="6116" spans="3:7">
      <c r="C6116" s="647"/>
      <c r="D6116" s="647"/>
      <c r="E6116" s="647"/>
      <c r="F6116" s="647"/>
      <c r="G6116" s="647"/>
    </row>
    <row r="6117" spans="3:7">
      <c r="C6117" s="647"/>
      <c r="D6117" s="647"/>
      <c r="E6117" s="647"/>
      <c r="F6117" s="647"/>
      <c r="G6117" s="647"/>
    </row>
    <row r="6118" spans="3:7">
      <c r="C6118" s="647"/>
      <c r="D6118" s="647"/>
      <c r="E6118" s="647"/>
      <c r="F6118" s="647"/>
      <c r="G6118" s="647"/>
    </row>
    <row r="6119" spans="3:7">
      <c r="C6119" s="647"/>
      <c r="D6119" s="647"/>
      <c r="E6119" s="647"/>
      <c r="F6119" s="647"/>
      <c r="G6119" s="647"/>
    </row>
    <row r="6120" spans="3:7">
      <c r="C6120" s="647"/>
      <c r="D6120" s="647"/>
      <c r="E6120" s="647"/>
      <c r="F6120" s="647"/>
      <c r="G6120" s="647"/>
    </row>
    <row r="6121" spans="3:7">
      <c r="C6121" s="647"/>
      <c r="D6121" s="647"/>
      <c r="E6121" s="647"/>
      <c r="F6121" s="647"/>
      <c r="G6121" s="647"/>
    </row>
    <row r="6122" spans="3:7">
      <c r="C6122" s="647"/>
      <c r="D6122" s="647"/>
      <c r="E6122" s="647"/>
      <c r="F6122" s="647"/>
      <c r="G6122" s="647"/>
    </row>
    <row r="6123" spans="3:7">
      <c r="C6123" s="647"/>
      <c r="D6123" s="647"/>
      <c r="E6123" s="647"/>
      <c r="F6123" s="647"/>
      <c r="G6123" s="647"/>
    </row>
    <row r="6124" spans="3:7">
      <c r="C6124" s="647"/>
      <c r="D6124" s="647"/>
      <c r="E6124" s="647"/>
      <c r="F6124" s="647"/>
      <c r="G6124" s="647"/>
    </row>
    <row r="6125" spans="3:7">
      <c r="C6125" s="647"/>
      <c r="D6125" s="647"/>
      <c r="E6125" s="647"/>
      <c r="F6125" s="647"/>
      <c r="G6125" s="647"/>
    </row>
    <row r="6126" spans="3:7">
      <c r="C6126" s="647"/>
      <c r="D6126" s="647"/>
      <c r="E6126" s="647"/>
      <c r="F6126" s="647"/>
      <c r="G6126" s="647"/>
    </row>
    <row r="6127" spans="3:7">
      <c r="C6127" s="647"/>
      <c r="D6127" s="647"/>
      <c r="E6127" s="647"/>
      <c r="F6127" s="647"/>
      <c r="G6127" s="647"/>
    </row>
    <row r="6128" spans="3:7">
      <c r="C6128" s="647"/>
      <c r="D6128" s="647"/>
      <c r="E6128" s="647"/>
      <c r="F6128" s="647"/>
      <c r="G6128" s="647"/>
    </row>
    <row r="6129" spans="3:7">
      <c r="C6129" s="647"/>
      <c r="D6129" s="647"/>
      <c r="E6129" s="647"/>
      <c r="F6129" s="647"/>
      <c r="G6129" s="647"/>
    </row>
    <row r="6130" spans="3:7">
      <c r="C6130" s="647"/>
      <c r="D6130" s="647"/>
      <c r="E6130" s="647"/>
      <c r="F6130" s="647"/>
      <c r="G6130" s="647"/>
    </row>
    <row r="6131" spans="3:7">
      <c r="C6131" s="647"/>
      <c r="D6131" s="647"/>
      <c r="E6131" s="647"/>
      <c r="F6131" s="647"/>
      <c r="G6131" s="647"/>
    </row>
    <row r="6132" spans="3:7">
      <c r="C6132" s="647"/>
      <c r="D6132" s="647"/>
      <c r="E6132" s="647"/>
      <c r="F6132" s="647"/>
      <c r="G6132" s="647"/>
    </row>
    <row r="6133" spans="3:7">
      <c r="C6133" s="647"/>
      <c r="D6133" s="647"/>
      <c r="E6133" s="647"/>
      <c r="F6133" s="647"/>
      <c r="G6133" s="647"/>
    </row>
    <row r="6134" spans="3:7">
      <c r="C6134" s="647"/>
      <c r="D6134" s="647"/>
      <c r="E6134" s="647"/>
      <c r="F6134" s="647"/>
      <c r="G6134" s="647"/>
    </row>
    <row r="6135" spans="3:7">
      <c r="C6135" s="647"/>
      <c r="D6135" s="647"/>
      <c r="E6135" s="647"/>
      <c r="F6135" s="647"/>
      <c r="G6135" s="647"/>
    </row>
    <row r="6136" spans="3:7">
      <c r="C6136" s="647"/>
      <c r="D6136" s="647"/>
      <c r="E6136" s="647"/>
      <c r="F6136" s="647"/>
      <c r="G6136" s="647"/>
    </row>
    <row r="6137" spans="3:7">
      <c r="C6137" s="647"/>
      <c r="D6137" s="647"/>
      <c r="E6137" s="647"/>
      <c r="F6137" s="647"/>
      <c r="G6137" s="647"/>
    </row>
    <row r="6138" spans="3:7">
      <c r="C6138" s="647"/>
      <c r="D6138" s="647"/>
      <c r="E6138" s="647"/>
      <c r="F6138" s="647"/>
      <c r="G6138" s="647"/>
    </row>
    <row r="6139" spans="3:7">
      <c r="C6139" s="647"/>
      <c r="D6139" s="647"/>
      <c r="E6139" s="647"/>
      <c r="F6139" s="647"/>
      <c r="G6139" s="647"/>
    </row>
    <row r="6140" spans="3:7">
      <c r="C6140" s="647"/>
      <c r="D6140" s="647"/>
      <c r="E6140" s="647"/>
      <c r="F6140" s="647"/>
      <c r="G6140" s="647"/>
    </row>
    <row r="6141" spans="3:7">
      <c r="C6141" s="647"/>
      <c r="D6141" s="647"/>
      <c r="E6141" s="647"/>
      <c r="F6141" s="647"/>
      <c r="G6141" s="647"/>
    </row>
    <row r="6142" spans="3:7">
      <c r="C6142" s="647"/>
      <c r="D6142" s="647"/>
      <c r="E6142" s="647"/>
      <c r="F6142" s="647"/>
      <c r="G6142" s="647"/>
    </row>
    <row r="6143" spans="3:7">
      <c r="C6143" s="647"/>
      <c r="D6143" s="647"/>
      <c r="E6143" s="647"/>
      <c r="F6143" s="647"/>
      <c r="G6143" s="647"/>
    </row>
    <row r="6144" spans="3:7">
      <c r="C6144" s="647"/>
      <c r="D6144" s="647"/>
      <c r="E6144" s="647"/>
      <c r="F6144" s="647"/>
      <c r="G6144" s="647"/>
    </row>
    <row r="6145" spans="3:7">
      <c r="C6145" s="647"/>
      <c r="D6145" s="647"/>
      <c r="E6145" s="647"/>
      <c r="F6145" s="647"/>
      <c r="G6145" s="647"/>
    </row>
    <row r="6146" spans="3:7">
      <c r="C6146" s="647"/>
      <c r="D6146" s="647"/>
      <c r="E6146" s="647"/>
      <c r="F6146" s="647"/>
      <c r="G6146" s="647"/>
    </row>
    <row r="6147" spans="3:7">
      <c r="C6147" s="647"/>
      <c r="D6147" s="647"/>
      <c r="E6147" s="647"/>
      <c r="F6147" s="647"/>
      <c r="G6147" s="647"/>
    </row>
    <row r="6148" spans="3:7">
      <c r="C6148" s="647"/>
      <c r="D6148" s="647"/>
      <c r="E6148" s="647"/>
      <c r="F6148" s="647"/>
      <c r="G6148" s="647"/>
    </row>
    <row r="6149" spans="3:7">
      <c r="C6149" s="647"/>
      <c r="D6149" s="647"/>
      <c r="E6149" s="647"/>
      <c r="F6149" s="647"/>
      <c r="G6149" s="647"/>
    </row>
    <row r="6150" spans="3:7">
      <c r="C6150" s="647"/>
      <c r="D6150" s="647"/>
      <c r="E6150" s="647"/>
      <c r="F6150" s="647"/>
      <c r="G6150" s="647"/>
    </row>
    <row r="6151" spans="3:7">
      <c r="C6151" s="647"/>
      <c r="D6151" s="647"/>
      <c r="E6151" s="647"/>
      <c r="F6151" s="647"/>
      <c r="G6151" s="647"/>
    </row>
    <row r="6152" spans="3:7">
      <c r="C6152" s="647"/>
      <c r="D6152" s="647"/>
      <c r="E6152" s="647"/>
      <c r="F6152" s="647"/>
      <c r="G6152" s="647"/>
    </row>
    <row r="6153" spans="3:7">
      <c r="C6153" s="647"/>
      <c r="D6153" s="647"/>
      <c r="E6153" s="647"/>
      <c r="F6153" s="647"/>
      <c r="G6153" s="647"/>
    </row>
    <row r="6154" spans="3:7">
      <c r="C6154" s="647"/>
      <c r="D6154" s="647"/>
      <c r="E6154" s="647"/>
      <c r="F6154" s="647"/>
      <c r="G6154" s="647"/>
    </row>
    <row r="6155" spans="3:7">
      <c r="C6155" s="647"/>
      <c r="D6155" s="647"/>
      <c r="E6155" s="647"/>
      <c r="F6155" s="647"/>
      <c r="G6155" s="647"/>
    </row>
    <row r="6156" spans="3:7">
      <c r="C6156" s="647"/>
      <c r="D6156" s="647"/>
      <c r="E6156" s="647"/>
      <c r="F6156" s="647"/>
      <c r="G6156" s="647"/>
    </row>
    <row r="6157" spans="3:7">
      <c r="C6157" s="647"/>
      <c r="D6157" s="647"/>
      <c r="E6157" s="647"/>
      <c r="F6157" s="647"/>
      <c r="G6157" s="647"/>
    </row>
    <row r="6158" spans="3:7">
      <c r="C6158" s="647"/>
      <c r="D6158" s="647"/>
      <c r="E6158" s="647"/>
      <c r="F6158" s="647"/>
      <c r="G6158" s="647"/>
    </row>
    <row r="6159" spans="3:7">
      <c r="C6159" s="647"/>
      <c r="D6159" s="647"/>
      <c r="E6159" s="647"/>
      <c r="F6159" s="647"/>
      <c r="G6159" s="647"/>
    </row>
    <row r="6160" spans="3:7">
      <c r="C6160" s="647"/>
      <c r="D6160" s="647"/>
      <c r="E6160" s="647"/>
      <c r="F6160" s="647"/>
      <c r="G6160" s="647"/>
    </row>
    <row r="6161" spans="3:7">
      <c r="C6161" s="647"/>
      <c r="D6161" s="647"/>
      <c r="E6161" s="647"/>
      <c r="F6161" s="647"/>
      <c r="G6161" s="647"/>
    </row>
    <row r="6162" spans="3:7">
      <c r="C6162" s="647"/>
      <c r="D6162" s="647"/>
      <c r="E6162" s="647"/>
      <c r="F6162" s="647"/>
      <c r="G6162" s="647"/>
    </row>
    <row r="6163" spans="3:7">
      <c r="C6163" s="647"/>
      <c r="D6163" s="647"/>
      <c r="E6163" s="647"/>
      <c r="F6163" s="647"/>
      <c r="G6163" s="647"/>
    </row>
    <row r="6164" spans="3:7">
      <c r="C6164" s="647"/>
      <c r="D6164" s="647"/>
      <c r="E6164" s="647"/>
      <c r="F6164" s="647"/>
      <c r="G6164" s="647"/>
    </row>
    <row r="6165" spans="3:7">
      <c r="C6165" s="647"/>
      <c r="D6165" s="647"/>
      <c r="E6165" s="647"/>
      <c r="F6165" s="647"/>
      <c r="G6165" s="647"/>
    </row>
    <row r="6166" spans="3:7">
      <c r="C6166" s="647"/>
      <c r="D6166" s="647"/>
      <c r="E6166" s="647"/>
      <c r="F6166" s="647"/>
      <c r="G6166" s="647"/>
    </row>
    <row r="6167" spans="3:7">
      <c r="C6167" s="647"/>
      <c r="D6167" s="647"/>
      <c r="E6167" s="647"/>
      <c r="F6167" s="647"/>
      <c r="G6167" s="647"/>
    </row>
    <row r="6168" spans="3:7">
      <c r="C6168" s="647"/>
      <c r="D6168" s="647"/>
      <c r="E6168" s="647"/>
      <c r="F6168" s="647"/>
      <c r="G6168" s="647"/>
    </row>
    <row r="6169" spans="3:7">
      <c r="C6169" s="647"/>
      <c r="D6169" s="647"/>
      <c r="E6169" s="647"/>
      <c r="F6169" s="647"/>
      <c r="G6169" s="647"/>
    </row>
    <row r="6170" spans="3:7">
      <c r="C6170" s="647"/>
      <c r="D6170" s="647"/>
      <c r="E6170" s="647"/>
      <c r="F6170" s="647"/>
      <c r="G6170" s="647"/>
    </row>
    <row r="6171" spans="3:7">
      <c r="C6171" s="647"/>
      <c r="D6171" s="647"/>
      <c r="E6171" s="647"/>
      <c r="F6171" s="647"/>
      <c r="G6171" s="647"/>
    </row>
    <row r="6172" spans="3:7">
      <c r="C6172" s="647"/>
      <c r="D6172" s="647"/>
      <c r="E6172" s="647"/>
      <c r="F6172" s="647"/>
      <c r="G6172" s="647"/>
    </row>
    <row r="6173" spans="3:7">
      <c r="C6173" s="647"/>
      <c r="D6173" s="647"/>
      <c r="E6173" s="647"/>
      <c r="F6173" s="647"/>
      <c r="G6173" s="647"/>
    </row>
    <row r="6174" spans="3:7">
      <c r="C6174" s="647"/>
      <c r="D6174" s="647"/>
      <c r="E6174" s="647"/>
      <c r="F6174" s="647"/>
      <c r="G6174" s="647"/>
    </row>
    <row r="6175" spans="3:7">
      <c r="C6175" s="647"/>
      <c r="D6175" s="647"/>
      <c r="E6175" s="647"/>
      <c r="F6175" s="647"/>
      <c r="G6175" s="647"/>
    </row>
    <row r="6176" spans="3:7">
      <c r="C6176" s="647"/>
      <c r="D6176" s="647"/>
      <c r="E6176" s="647"/>
      <c r="F6176" s="647"/>
      <c r="G6176" s="647"/>
    </row>
    <row r="6177" spans="3:7">
      <c r="C6177" s="647"/>
      <c r="D6177" s="647"/>
      <c r="E6177" s="647"/>
      <c r="F6177" s="647"/>
      <c r="G6177" s="647"/>
    </row>
    <row r="6178" spans="3:7">
      <c r="C6178" s="647"/>
      <c r="D6178" s="647"/>
      <c r="E6178" s="647"/>
      <c r="F6178" s="647"/>
      <c r="G6178" s="647"/>
    </row>
    <row r="6179" spans="3:7">
      <c r="C6179" s="647"/>
      <c r="D6179" s="647"/>
      <c r="E6179" s="647"/>
      <c r="F6179" s="647"/>
      <c r="G6179" s="647"/>
    </row>
    <row r="6180" spans="3:7">
      <c r="C6180" s="647"/>
      <c r="D6180" s="647"/>
      <c r="E6180" s="647"/>
      <c r="F6180" s="647"/>
      <c r="G6180" s="647"/>
    </row>
    <row r="6181" spans="3:7">
      <c r="C6181" s="647"/>
      <c r="D6181" s="647"/>
      <c r="E6181" s="647"/>
      <c r="F6181" s="647"/>
      <c r="G6181" s="647"/>
    </row>
    <row r="6182" spans="3:7">
      <c r="C6182" s="647"/>
      <c r="D6182" s="647"/>
      <c r="E6182" s="647"/>
      <c r="F6182" s="647"/>
      <c r="G6182" s="647"/>
    </row>
    <row r="6183" spans="3:7">
      <c r="C6183" s="647"/>
      <c r="D6183" s="647"/>
      <c r="E6183" s="647"/>
      <c r="F6183" s="647"/>
      <c r="G6183" s="647"/>
    </row>
    <row r="6184" spans="3:7">
      <c r="C6184" s="647"/>
      <c r="D6184" s="647"/>
      <c r="E6184" s="647"/>
      <c r="F6184" s="647"/>
      <c r="G6184" s="647"/>
    </row>
    <row r="6185" spans="3:7">
      <c r="C6185" s="647"/>
      <c r="D6185" s="647"/>
      <c r="E6185" s="647"/>
      <c r="F6185" s="647"/>
      <c r="G6185" s="647"/>
    </row>
    <row r="6186" spans="3:7">
      <c r="C6186" s="647"/>
      <c r="D6186" s="647"/>
      <c r="E6186" s="647"/>
      <c r="F6186" s="647"/>
      <c r="G6186" s="647"/>
    </row>
    <row r="6187" spans="3:7">
      <c r="C6187" s="647"/>
      <c r="D6187" s="647"/>
      <c r="E6187" s="647"/>
      <c r="F6187" s="647"/>
      <c r="G6187" s="647"/>
    </row>
    <row r="6188" spans="3:7">
      <c r="C6188" s="647"/>
      <c r="D6188" s="647"/>
      <c r="E6188" s="647"/>
      <c r="F6188" s="647"/>
      <c r="G6188" s="647"/>
    </row>
    <row r="6189" spans="3:7">
      <c r="C6189" s="647"/>
      <c r="D6189" s="647"/>
      <c r="E6189" s="647"/>
      <c r="F6189" s="647"/>
      <c r="G6189" s="647"/>
    </row>
    <row r="6190" spans="3:7">
      <c r="C6190" s="647"/>
      <c r="D6190" s="647"/>
      <c r="E6190" s="647"/>
      <c r="F6190" s="647"/>
      <c r="G6190" s="647"/>
    </row>
    <row r="6191" spans="3:7">
      <c r="C6191" s="647"/>
      <c r="D6191" s="647"/>
      <c r="E6191" s="647"/>
      <c r="F6191" s="647"/>
      <c r="G6191" s="647"/>
    </row>
    <row r="6192" spans="3:7">
      <c r="C6192" s="647"/>
      <c r="D6192" s="647"/>
      <c r="E6192" s="647"/>
      <c r="F6192" s="647"/>
      <c r="G6192" s="647"/>
    </row>
    <row r="6193" spans="3:7">
      <c r="C6193" s="647"/>
      <c r="D6193" s="647"/>
      <c r="E6193" s="647"/>
      <c r="F6193" s="647"/>
      <c r="G6193" s="647"/>
    </row>
    <row r="6194" spans="3:7">
      <c r="C6194" s="647"/>
      <c r="D6194" s="647"/>
      <c r="E6194" s="647"/>
      <c r="F6194" s="647"/>
      <c r="G6194" s="647"/>
    </row>
    <row r="6195" spans="3:7">
      <c r="C6195" s="647"/>
      <c r="D6195" s="647"/>
      <c r="E6195" s="647"/>
      <c r="F6195" s="647"/>
      <c r="G6195" s="647"/>
    </row>
    <row r="6196" spans="3:7">
      <c r="C6196" s="647"/>
      <c r="D6196" s="647"/>
      <c r="E6196" s="647"/>
      <c r="F6196" s="647"/>
      <c r="G6196" s="647"/>
    </row>
    <row r="6197" spans="3:7">
      <c r="C6197" s="647"/>
      <c r="D6197" s="647"/>
      <c r="E6197" s="647"/>
      <c r="F6197" s="647"/>
      <c r="G6197" s="647"/>
    </row>
    <row r="6198" spans="3:7">
      <c r="C6198" s="647"/>
      <c r="D6198" s="647"/>
      <c r="E6198" s="647"/>
      <c r="F6198" s="647"/>
      <c r="G6198" s="647"/>
    </row>
    <row r="6199" spans="3:7">
      <c r="C6199" s="647"/>
      <c r="D6199" s="647"/>
      <c r="E6199" s="647"/>
      <c r="F6199" s="647"/>
      <c r="G6199" s="647"/>
    </row>
    <row r="6200" spans="3:7">
      <c r="C6200" s="647"/>
      <c r="D6200" s="647"/>
      <c r="E6200" s="647"/>
      <c r="F6200" s="647"/>
      <c r="G6200" s="647"/>
    </row>
    <row r="6201" spans="3:7">
      <c r="C6201" s="647"/>
      <c r="D6201" s="647"/>
      <c r="E6201" s="647"/>
      <c r="F6201" s="647"/>
      <c r="G6201" s="647"/>
    </row>
    <row r="6202" spans="3:7">
      <c r="C6202" s="647"/>
      <c r="D6202" s="647"/>
      <c r="E6202" s="647"/>
      <c r="F6202" s="647"/>
      <c r="G6202" s="647"/>
    </row>
    <row r="6203" spans="3:7">
      <c r="C6203" s="647"/>
      <c r="D6203" s="647"/>
      <c r="E6203" s="647"/>
      <c r="F6203" s="647"/>
      <c r="G6203" s="647"/>
    </row>
    <row r="6204" spans="3:7">
      <c r="C6204" s="647"/>
      <c r="D6204" s="647"/>
      <c r="E6204" s="647"/>
      <c r="F6204" s="647"/>
      <c r="G6204" s="647"/>
    </row>
    <row r="6205" spans="3:7">
      <c r="C6205" s="647"/>
      <c r="D6205" s="647"/>
      <c r="E6205" s="647"/>
      <c r="F6205" s="647"/>
      <c r="G6205" s="647"/>
    </row>
    <row r="6206" spans="3:7">
      <c r="C6206" s="647"/>
      <c r="D6206" s="647"/>
      <c r="E6206" s="647"/>
      <c r="F6206" s="647"/>
      <c r="G6206" s="647"/>
    </row>
    <row r="6207" spans="3:7">
      <c r="C6207" s="647"/>
      <c r="D6207" s="647"/>
      <c r="E6207" s="647"/>
      <c r="F6207" s="647"/>
      <c r="G6207" s="647"/>
    </row>
    <row r="6208" spans="3:7">
      <c r="C6208" s="647"/>
      <c r="D6208" s="647"/>
      <c r="E6208" s="647"/>
      <c r="F6208" s="647"/>
      <c r="G6208" s="647"/>
    </row>
    <row r="6209" spans="3:7">
      <c r="C6209" s="647"/>
      <c r="D6209" s="647"/>
      <c r="E6209" s="647"/>
      <c r="F6209" s="647"/>
      <c r="G6209" s="647"/>
    </row>
    <row r="6210" spans="3:7">
      <c r="C6210" s="647"/>
      <c r="D6210" s="647"/>
      <c r="E6210" s="647"/>
      <c r="F6210" s="647"/>
      <c r="G6210" s="647"/>
    </row>
    <row r="6211" spans="3:7">
      <c r="C6211" s="647"/>
      <c r="D6211" s="647"/>
      <c r="E6211" s="647"/>
      <c r="F6211" s="647"/>
      <c r="G6211" s="647"/>
    </row>
    <row r="6212" spans="3:7">
      <c r="C6212" s="647"/>
      <c r="D6212" s="647"/>
      <c r="E6212" s="647"/>
      <c r="F6212" s="647"/>
      <c r="G6212" s="647"/>
    </row>
    <row r="6213" spans="3:7">
      <c r="C6213" s="647"/>
      <c r="D6213" s="647"/>
      <c r="E6213" s="647"/>
      <c r="F6213" s="647"/>
      <c r="G6213" s="647"/>
    </row>
    <row r="6214" spans="3:7">
      <c r="C6214" s="647"/>
      <c r="D6214" s="647"/>
      <c r="E6214" s="647"/>
      <c r="F6214" s="647"/>
      <c r="G6214" s="647"/>
    </row>
    <row r="6215" spans="3:7">
      <c r="C6215" s="647"/>
      <c r="D6215" s="647"/>
      <c r="E6215" s="647"/>
      <c r="F6215" s="647"/>
      <c r="G6215" s="647"/>
    </row>
    <row r="6216" spans="3:7">
      <c r="C6216" s="647"/>
      <c r="D6216" s="647"/>
      <c r="E6216" s="647"/>
      <c r="F6216" s="647"/>
      <c r="G6216" s="647"/>
    </row>
    <row r="6217" spans="3:7">
      <c r="C6217" s="647"/>
      <c r="D6217" s="647"/>
      <c r="E6217" s="647"/>
      <c r="F6217" s="647"/>
      <c r="G6217" s="647"/>
    </row>
    <row r="6218" spans="3:7">
      <c r="C6218" s="647"/>
      <c r="D6218" s="647"/>
      <c r="E6218" s="647"/>
      <c r="F6218" s="647"/>
      <c r="G6218" s="647"/>
    </row>
    <row r="6219" spans="3:7">
      <c r="C6219" s="647"/>
      <c r="D6219" s="647"/>
      <c r="E6219" s="647"/>
      <c r="F6219" s="647"/>
      <c r="G6219" s="647"/>
    </row>
    <row r="6220" spans="3:7">
      <c r="C6220" s="647"/>
      <c r="D6220" s="647"/>
      <c r="E6220" s="647"/>
      <c r="F6220" s="647"/>
      <c r="G6220" s="647"/>
    </row>
    <row r="6221" spans="3:7">
      <c r="C6221" s="647"/>
      <c r="D6221" s="647"/>
      <c r="E6221" s="647"/>
      <c r="F6221" s="647"/>
      <c r="G6221" s="647"/>
    </row>
    <row r="6222" spans="3:7">
      <c r="C6222" s="647"/>
      <c r="D6222" s="647"/>
      <c r="E6222" s="647"/>
      <c r="F6222" s="647"/>
      <c r="G6222" s="647"/>
    </row>
    <row r="6223" spans="3:7">
      <c r="C6223" s="647"/>
      <c r="D6223" s="647"/>
      <c r="E6223" s="647"/>
      <c r="F6223" s="647"/>
      <c r="G6223" s="647"/>
    </row>
    <row r="6224" spans="3:7">
      <c r="C6224" s="647"/>
      <c r="D6224" s="647"/>
      <c r="E6224" s="647"/>
      <c r="F6224" s="647"/>
      <c r="G6224" s="647"/>
    </row>
    <row r="6225" spans="3:7">
      <c r="C6225" s="647"/>
      <c r="D6225" s="647"/>
      <c r="E6225" s="647"/>
      <c r="F6225" s="647"/>
      <c r="G6225" s="647"/>
    </row>
    <row r="6226" spans="3:7">
      <c r="C6226" s="647"/>
      <c r="D6226" s="647"/>
      <c r="E6226" s="647"/>
      <c r="F6226" s="647"/>
      <c r="G6226" s="647"/>
    </row>
    <row r="6227" spans="3:7">
      <c r="C6227" s="647"/>
      <c r="D6227" s="647"/>
      <c r="E6227" s="647"/>
      <c r="F6227" s="647"/>
      <c r="G6227" s="647"/>
    </row>
    <row r="6228" spans="3:7">
      <c r="C6228" s="647"/>
      <c r="D6228" s="647"/>
      <c r="E6228" s="647"/>
      <c r="F6228" s="647"/>
      <c r="G6228" s="647"/>
    </row>
    <row r="6229" spans="3:7">
      <c r="C6229" s="647"/>
      <c r="D6229" s="647"/>
      <c r="E6229" s="647"/>
      <c r="F6229" s="647"/>
      <c r="G6229" s="647"/>
    </row>
    <row r="6230" spans="3:7">
      <c r="C6230" s="647"/>
      <c r="D6230" s="647"/>
      <c r="E6230" s="647"/>
      <c r="F6230" s="647"/>
      <c r="G6230" s="647"/>
    </row>
    <row r="6231" spans="3:7">
      <c r="C6231" s="647"/>
      <c r="D6231" s="647"/>
      <c r="E6231" s="647"/>
      <c r="F6231" s="647"/>
      <c r="G6231" s="647"/>
    </row>
    <row r="6232" spans="3:7">
      <c r="C6232" s="647"/>
      <c r="D6232" s="647"/>
      <c r="E6232" s="647"/>
      <c r="F6232" s="647"/>
      <c r="G6232" s="647"/>
    </row>
    <row r="6233" spans="3:7">
      <c r="C6233" s="647"/>
      <c r="D6233" s="647"/>
      <c r="E6233" s="647"/>
      <c r="F6233" s="647"/>
      <c r="G6233" s="647"/>
    </row>
    <row r="6234" spans="3:7">
      <c r="C6234" s="647"/>
      <c r="D6234" s="647"/>
      <c r="E6234" s="647"/>
      <c r="F6234" s="647"/>
      <c r="G6234" s="647"/>
    </row>
    <row r="6235" spans="3:7">
      <c r="C6235" s="647"/>
      <c r="D6235" s="647"/>
      <c r="E6235" s="647"/>
      <c r="F6235" s="647"/>
      <c r="G6235" s="647"/>
    </row>
    <row r="6236" spans="3:7">
      <c r="C6236" s="647"/>
      <c r="D6236" s="647"/>
      <c r="E6236" s="647"/>
      <c r="F6236" s="647"/>
      <c r="G6236" s="647"/>
    </row>
    <row r="6237" spans="3:7">
      <c r="C6237" s="647"/>
      <c r="D6237" s="647"/>
      <c r="E6237" s="647"/>
      <c r="F6237" s="647"/>
      <c r="G6237" s="647"/>
    </row>
    <row r="6238" spans="3:7">
      <c r="C6238" s="647"/>
      <c r="D6238" s="647"/>
      <c r="E6238" s="647"/>
      <c r="F6238" s="647"/>
      <c r="G6238" s="647"/>
    </row>
    <row r="6239" spans="3:7">
      <c r="C6239" s="647"/>
      <c r="D6239" s="647"/>
      <c r="E6239" s="647"/>
      <c r="F6239" s="647"/>
      <c r="G6239" s="647"/>
    </row>
    <row r="6240" spans="3:7">
      <c r="C6240" s="647"/>
      <c r="D6240" s="647"/>
      <c r="E6240" s="647"/>
      <c r="F6240" s="647"/>
      <c r="G6240" s="647"/>
    </row>
    <row r="6241" spans="3:7">
      <c r="C6241" s="647"/>
      <c r="D6241" s="647"/>
      <c r="E6241" s="647"/>
      <c r="F6241" s="647"/>
      <c r="G6241" s="647"/>
    </row>
    <row r="6242" spans="3:7">
      <c r="C6242" s="647"/>
      <c r="D6242" s="647"/>
      <c r="E6242" s="647"/>
      <c r="F6242" s="647"/>
      <c r="G6242" s="647"/>
    </row>
    <row r="6243" spans="3:7">
      <c r="C6243" s="647"/>
      <c r="D6243" s="647"/>
      <c r="E6243" s="647"/>
      <c r="F6243" s="647"/>
      <c r="G6243" s="647"/>
    </row>
    <row r="6244" spans="3:7">
      <c r="C6244" s="647"/>
      <c r="D6244" s="647"/>
      <c r="E6244" s="647"/>
      <c r="F6244" s="647"/>
      <c r="G6244" s="647"/>
    </row>
    <row r="6245" spans="3:7">
      <c r="C6245" s="647"/>
      <c r="D6245" s="647"/>
      <c r="E6245" s="647"/>
      <c r="F6245" s="647"/>
      <c r="G6245" s="647"/>
    </row>
    <row r="6246" spans="3:7">
      <c r="C6246" s="647"/>
      <c r="D6246" s="647"/>
      <c r="E6246" s="647"/>
      <c r="F6246" s="647"/>
      <c r="G6246" s="647"/>
    </row>
    <row r="6247" spans="3:7">
      <c r="C6247" s="647"/>
      <c r="D6247" s="647"/>
      <c r="E6247" s="647"/>
      <c r="F6247" s="647"/>
      <c r="G6247" s="647"/>
    </row>
    <row r="6248" spans="3:7">
      <c r="C6248" s="647"/>
      <c r="D6248" s="647"/>
      <c r="E6248" s="647"/>
      <c r="F6248" s="647"/>
      <c r="G6248" s="647"/>
    </row>
    <row r="6249" spans="3:7">
      <c r="C6249" s="647"/>
      <c r="D6249" s="647"/>
      <c r="E6249" s="647"/>
      <c r="F6249" s="647"/>
      <c r="G6249" s="647"/>
    </row>
    <row r="6250" spans="3:7">
      <c r="C6250" s="647"/>
      <c r="D6250" s="647"/>
      <c r="E6250" s="647"/>
      <c r="F6250" s="647"/>
      <c r="G6250" s="647"/>
    </row>
    <row r="6251" spans="3:7">
      <c r="C6251" s="647"/>
      <c r="D6251" s="647"/>
      <c r="E6251" s="647"/>
      <c r="F6251" s="647"/>
      <c r="G6251" s="647"/>
    </row>
    <row r="6252" spans="3:7">
      <c r="C6252" s="647"/>
      <c r="D6252" s="647"/>
      <c r="E6252" s="647"/>
      <c r="F6252" s="647"/>
      <c r="G6252" s="647"/>
    </row>
    <row r="6253" spans="3:7">
      <c r="C6253" s="647"/>
      <c r="D6253" s="647"/>
      <c r="E6253" s="647"/>
      <c r="F6253" s="647"/>
      <c r="G6253" s="647"/>
    </row>
    <row r="6254" spans="3:7">
      <c r="C6254" s="647"/>
      <c r="D6254" s="647"/>
      <c r="E6254" s="647"/>
      <c r="F6254" s="647"/>
      <c r="G6254" s="647"/>
    </row>
    <row r="6255" spans="3:7">
      <c r="C6255" s="647"/>
      <c r="D6255" s="647"/>
      <c r="E6255" s="647"/>
      <c r="F6255" s="647"/>
      <c r="G6255" s="647"/>
    </row>
    <row r="6256" spans="3:7">
      <c r="C6256" s="647"/>
      <c r="D6256" s="647"/>
      <c r="E6256" s="647"/>
      <c r="F6256" s="647"/>
      <c r="G6256" s="647"/>
    </row>
    <row r="6257" spans="3:7">
      <c r="C6257" s="647"/>
      <c r="D6257" s="647"/>
      <c r="E6257" s="647"/>
      <c r="F6257" s="647"/>
      <c r="G6257" s="647"/>
    </row>
    <row r="6258" spans="3:7">
      <c r="C6258" s="647"/>
      <c r="D6258" s="647"/>
      <c r="E6258" s="647"/>
      <c r="F6258" s="647"/>
      <c r="G6258" s="647"/>
    </row>
    <row r="6259" spans="3:7">
      <c r="C6259" s="647"/>
      <c r="D6259" s="647"/>
      <c r="E6259" s="647"/>
      <c r="F6259" s="647"/>
      <c r="G6259" s="647"/>
    </row>
    <row r="6260" spans="3:7">
      <c r="C6260" s="647"/>
      <c r="D6260" s="647"/>
      <c r="E6260" s="647"/>
      <c r="F6260" s="647"/>
      <c r="G6260" s="647"/>
    </row>
    <row r="6261" spans="3:7">
      <c r="C6261" s="647"/>
      <c r="D6261" s="647"/>
      <c r="E6261" s="647"/>
      <c r="F6261" s="647"/>
      <c r="G6261" s="647"/>
    </row>
    <row r="6262" spans="3:7">
      <c r="C6262" s="647"/>
      <c r="D6262" s="647"/>
      <c r="E6262" s="647"/>
      <c r="F6262" s="647"/>
      <c r="G6262" s="647"/>
    </row>
    <row r="6263" spans="3:7">
      <c r="C6263" s="647"/>
      <c r="D6263" s="647"/>
      <c r="E6263" s="647"/>
      <c r="F6263" s="647"/>
      <c r="G6263" s="647"/>
    </row>
    <row r="6264" spans="3:7">
      <c r="C6264" s="647"/>
      <c r="D6264" s="647"/>
      <c r="E6264" s="647"/>
      <c r="F6264" s="647"/>
      <c r="G6264" s="647"/>
    </row>
    <row r="6265" spans="3:7">
      <c r="C6265" s="647"/>
      <c r="D6265" s="647"/>
      <c r="E6265" s="647"/>
      <c r="F6265" s="647"/>
      <c r="G6265" s="647"/>
    </row>
    <row r="6266" spans="3:7">
      <c r="C6266" s="647"/>
      <c r="D6266" s="647"/>
      <c r="E6266" s="647"/>
      <c r="F6266" s="647"/>
      <c r="G6266" s="647"/>
    </row>
    <row r="6267" spans="3:7">
      <c r="C6267" s="647"/>
      <c r="D6267" s="647"/>
      <c r="E6267" s="647"/>
      <c r="F6267" s="647"/>
      <c r="G6267" s="647"/>
    </row>
    <row r="6268" spans="3:7">
      <c r="C6268" s="647"/>
      <c r="D6268" s="647"/>
      <c r="E6268" s="647"/>
      <c r="F6268" s="647"/>
      <c r="G6268" s="647"/>
    </row>
    <row r="6269" spans="3:7">
      <c r="C6269" s="647"/>
      <c r="D6269" s="647"/>
      <c r="E6269" s="647"/>
      <c r="F6269" s="647"/>
      <c r="G6269" s="647"/>
    </row>
    <row r="6270" spans="3:7">
      <c r="C6270" s="647"/>
      <c r="D6270" s="647"/>
      <c r="E6270" s="647"/>
      <c r="F6270" s="647"/>
      <c r="G6270" s="647"/>
    </row>
    <row r="6271" spans="3:7">
      <c r="C6271" s="647"/>
      <c r="D6271" s="647"/>
      <c r="E6271" s="647"/>
      <c r="F6271" s="647"/>
      <c r="G6271" s="647"/>
    </row>
    <row r="6272" spans="3:7">
      <c r="C6272" s="647"/>
      <c r="D6272" s="647"/>
      <c r="E6272" s="647"/>
      <c r="F6272" s="647"/>
      <c r="G6272" s="647"/>
    </row>
    <row r="6273" spans="3:7">
      <c r="C6273" s="647"/>
      <c r="D6273" s="647"/>
      <c r="E6273" s="647"/>
      <c r="F6273" s="647"/>
      <c r="G6273" s="647"/>
    </row>
    <row r="6274" spans="3:7">
      <c r="C6274" s="647"/>
      <c r="D6274" s="647"/>
      <c r="E6274" s="647"/>
      <c r="F6274" s="647"/>
      <c r="G6274" s="647"/>
    </row>
    <row r="6275" spans="3:7">
      <c r="C6275" s="647"/>
      <c r="D6275" s="647"/>
      <c r="E6275" s="647"/>
      <c r="F6275" s="647"/>
      <c r="G6275" s="647"/>
    </row>
    <row r="6276" spans="3:7">
      <c r="C6276" s="647"/>
      <c r="D6276" s="647"/>
      <c r="E6276" s="647"/>
      <c r="F6276" s="647"/>
      <c r="G6276" s="647"/>
    </row>
    <row r="6277" spans="3:7">
      <c r="C6277" s="647"/>
      <c r="D6277" s="647"/>
      <c r="E6277" s="647"/>
      <c r="F6277" s="647"/>
      <c r="G6277" s="647"/>
    </row>
    <row r="6278" spans="3:7">
      <c r="C6278" s="647"/>
      <c r="D6278" s="647"/>
      <c r="E6278" s="647"/>
      <c r="F6278" s="647"/>
      <c r="G6278" s="647"/>
    </row>
    <row r="6279" spans="3:7">
      <c r="C6279" s="647"/>
      <c r="D6279" s="647"/>
      <c r="E6279" s="647"/>
      <c r="F6279" s="647"/>
      <c r="G6279" s="647"/>
    </row>
    <row r="6280" spans="3:7">
      <c r="C6280" s="647"/>
      <c r="D6280" s="647"/>
      <c r="E6280" s="647"/>
      <c r="F6280" s="647"/>
      <c r="G6280" s="647"/>
    </row>
    <row r="6281" spans="3:7">
      <c r="C6281" s="647"/>
      <c r="D6281" s="647"/>
      <c r="E6281" s="647"/>
      <c r="F6281" s="647"/>
      <c r="G6281" s="647"/>
    </row>
    <row r="6282" spans="3:7">
      <c r="C6282" s="647"/>
      <c r="D6282" s="647"/>
      <c r="E6282" s="647"/>
      <c r="F6282" s="647"/>
      <c r="G6282" s="647"/>
    </row>
    <row r="6283" spans="3:7">
      <c r="C6283" s="647"/>
      <c r="D6283" s="647"/>
      <c r="E6283" s="647"/>
      <c r="F6283" s="647"/>
      <c r="G6283" s="647"/>
    </row>
    <row r="6284" spans="3:7">
      <c r="C6284" s="647"/>
      <c r="D6284" s="647"/>
      <c r="E6284" s="647"/>
      <c r="F6284" s="647"/>
      <c r="G6284" s="647"/>
    </row>
    <row r="6285" spans="3:7">
      <c r="C6285" s="647"/>
      <c r="D6285" s="647"/>
      <c r="E6285" s="647"/>
      <c r="F6285" s="647"/>
      <c r="G6285" s="647"/>
    </row>
    <row r="6286" spans="3:7">
      <c r="C6286" s="647"/>
      <c r="D6286" s="647"/>
      <c r="E6286" s="647"/>
      <c r="F6286" s="647"/>
      <c r="G6286" s="647"/>
    </row>
    <row r="6287" spans="3:7">
      <c r="C6287" s="647"/>
      <c r="D6287" s="647"/>
      <c r="E6287" s="647"/>
      <c r="F6287" s="647"/>
      <c r="G6287" s="647"/>
    </row>
    <row r="6288" spans="3:7">
      <c r="C6288" s="647"/>
      <c r="D6288" s="647"/>
      <c r="E6288" s="647"/>
      <c r="F6288" s="647"/>
      <c r="G6288" s="647"/>
    </row>
    <row r="6289" spans="3:7">
      <c r="C6289" s="647"/>
      <c r="D6289" s="647"/>
      <c r="E6289" s="647"/>
      <c r="F6289" s="647"/>
      <c r="G6289" s="647"/>
    </row>
    <row r="6290" spans="3:7">
      <c r="C6290" s="647"/>
      <c r="D6290" s="647"/>
      <c r="E6290" s="647"/>
      <c r="F6290" s="647"/>
      <c r="G6290" s="647"/>
    </row>
    <row r="6291" spans="3:7">
      <c r="C6291" s="647"/>
      <c r="D6291" s="647"/>
      <c r="E6291" s="647"/>
      <c r="F6291" s="647"/>
      <c r="G6291" s="647"/>
    </row>
    <row r="6292" spans="3:7">
      <c r="C6292" s="647"/>
      <c r="D6292" s="647"/>
      <c r="E6292" s="647"/>
      <c r="F6292" s="647"/>
      <c r="G6292" s="647"/>
    </row>
    <row r="6293" spans="3:7">
      <c r="C6293" s="647"/>
      <c r="D6293" s="647"/>
      <c r="E6293" s="647"/>
      <c r="F6293" s="647"/>
      <c r="G6293" s="647"/>
    </row>
    <row r="6294" spans="3:7">
      <c r="C6294" s="647"/>
      <c r="D6294" s="647"/>
      <c r="E6294" s="647"/>
      <c r="F6294" s="647"/>
      <c r="G6294" s="647"/>
    </row>
    <row r="6295" spans="3:7">
      <c r="C6295" s="647"/>
      <c r="D6295" s="647"/>
      <c r="E6295" s="647"/>
      <c r="F6295" s="647"/>
      <c r="G6295" s="647"/>
    </row>
    <row r="6296" spans="3:7">
      <c r="C6296" s="647"/>
      <c r="D6296" s="647"/>
      <c r="E6296" s="647"/>
      <c r="F6296" s="647"/>
      <c r="G6296" s="647"/>
    </row>
    <row r="6297" spans="3:7">
      <c r="C6297" s="647"/>
      <c r="D6297" s="647"/>
      <c r="E6297" s="647"/>
      <c r="F6297" s="647"/>
      <c r="G6297" s="647"/>
    </row>
    <row r="6298" spans="3:7">
      <c r="C6298" s="647"/>
      <c r="D6298" s="647"/>
      <c r="E6298" s="647"/>
      <c r="F6298" s="647"/>
      <c r="G6298" s="647"/>
    </row>
    <row r="6299" spans="3:7">
      <c r="C6299" s="647"/>
      <c r="D6299" s="647"/>
      <c r="E6299" s="647"/>
      <c r="F6299" s="647"/>
      <c r="G6299" s="647"/>
    </row>
    <row r="6300" spans="3:7">
      <c r="C6300" s="647"/>
      <c r="D6300" s="647"/>
      <c r="E6300" s="647"/>
      <c r="F6300" s="647"/>
      <c r="G6300" s="647"/>
    </row>
    <row r="6301" spans="3:7">
      <c r="C6301" s="647"/>
      <c r="D6301" s="647"/>
      <c r="E6301" s="647"/>
      <c r="F6301" s="647"/>
      <c r="G6301" s="647"/>
    </row>
    <row r="6302" spans="3:7">
      <c r="C6302" s="647"/>
      <c r="D6302" s="647"/>
      <c r="E6302" s="647"/>
      <c r="F6302" s="647"/>
      <c r="G6302" s="647"/>
    </row>
    <row r="6303" spans="3:7">
      <c r="C6303" s="647"/>
      <c r="D6303" s="647"/>
      <c r="E6303" s="647"/>
      <c r="F6303" s="647"/>
      <c r="G6303" s="647"/>
    </row>
    <row r="6304" spans="3:7">
      <c r="C6304" s="647"/>
      <c r="D6304" s="647"/>
      <c r="E6304" s="647"/>
      <c r="F6304" s="647"/>
      <c r="G6304" s="647"/>
    </row>
    <row r="6305" spans="3:7">
      <c r="C6305" s="647"/>
      <c r="D6305" s="647"/>
      <c r="E6305" s="647"/>
      <c r="F6305" s="647"/>
      <c r="G6305" s="647"/>
    </row>
    <row r="6306" spans="3:7">
      <c r="C6306" s="647"/>
      <c r="D6306" s="647"/>
      <c r="E6306" s="647"/>
      <c r="F6306" s="647"/>
      <c r="G6306" s="647"/>
    </row>
    <row r="6307" spans="3:7">
      <c r="C6307" s="647"/>
      <c r="D6307" s="647"/>
      <c r="E6307" s="647"/>
      <c r="F6307" s="647"/>
      <c r="G6307" s="647"/>
    </row>
    <row r="6308" spans="3:7">
      <c r="C6308" s="647"/>
      <c r="D6308" s="647"/>
      <c r="E6308" s="647"/>
      <c r="F6308" s="647"/>
      <c r="G6308" s="647"/>
    </row>
    <row r="6309" spans="3:7">
      <c r="C6309" s="647"/>
      <c r="D6309" s="647"/>
      <c r="E6309" s="647"/>
      <c r="F6309" s="647"/>
      <c r="G6309" s="647"/>
    </row>
    <row r="6310" spans="3:7">
      <c r="C6310" s="647"/>
      <c r="D6310" s="647"/>
      <c r="E6310" s="647"/>
      <c r="F6310" s="647"/>
      <c r="G6310" s="647"/>
    </row>
    <row r="6311" spans="3:7">
      <c r="C6311" s="647"/>
      <c r="D6311" s="647"/>
      <c r="E6311" s="647"/>
      <c r="F6311" s="647"/>
      <c r="G6311" s="647"/>
    </row>
    <row r="6312" spans="3:7">
      <c r="C6312" s="647"/>
      <c r="D6312" s="647"/>
      <c r="E6312" s="647"/>
      <c r="F6312" s="647"/>
      <c r="G6312" s="647"/>
    </row>
    <row r="6313" spans="3:7">
      <c r="C6313" s="647"/>
      <c r="D6313" s="647"/>
      <c r="E6313" s="647"/>
      <c r="F6313" s="647"/>
      <c r="G6313" s="647"/>
    </row>
    <row r="6314" spans="3:7">
      <c r="C6314" s="647"/>
      <c r="D6314" s="647"/>
      <c r="E6314" s="647"/>
      <c r="F6314" s="647"/>
      <c r="G6314" s="647"/>
    </row>
    <row r="6315" spans="3:7">
      <c r="C6315" s="647"/>
      <c r="D6315" s="647"/>
      <c r="E6315" s="647"/>
      <c r="F6315" s="647"/>
      <c r="G6315" s="647"/>
    </row>
    <row r="6316" spans="3:7">
      <c r="C6316" s="647"/>
      <c r="D6316" s="647"/>
      <c r="E6316" s="647"/>
      <c r="F6316" s="647"/>
      <c r="G6316" s="647"/>
    </row>
    <row r="6317" spans="3:7">
      <c r="C6317" s="647"/>
      <c r="D6317" s="647"/>
      <c r="E6317" s="647"/>
      <c r="F6317" s="647"/>
      <c r="G6317" s="647"/>
    </row>
    <row r="6318" spans="3:7">
      <c r="C6318" s="647"/>
      <c r="D6318" s="647"/>
      <c r="E6318" s="647"/>
      <c r="F6318" s="647"/>
      <c r="G6318" s="647"/>
    </row>
    <row r="6319" spans="3:7">
      <c r="C6319" s="647"/>
      <c r="D6319" s="647"/>
      <c r="E6319" s="647"/>
      <c r="F6319" s="647"/>
      <c r="G6319" s="647"/>
    </row>
    <row r="6320" spans="3:7">
      <c r="C6320" s="647"/>
      <c r="D6320" s="647"/>
      <c r="E6320" s="647"/>
      <c r="F6320" s="647"/>
      <c r="G6320" s="647"/>
    </row>
    <row r="6321" spans="3:7">
      <c r="C6321" s="647"/>
      <c r="D6321" s="647"/>
      <c r="E6321" s="647"/>
      <c r="F6321" s="647"/>
      <c r="G6321" s="647"/>
    </row>
    <row r="6322" spans="3:7">
      <c r="C6322" s="647"/>
      <c r="D6322" s="647"/>
      <c r="E6322" s="647"/>
      <c r="F6322" s="647"/>
      <c r="G6322" s="647"/>
    </row>
    <row r="6323" spans="3:7">
      <c r="C6323" s="647"/>
      <c r="D6323" s="647"/>
      <c r="E6323" s="647"/>
      <c r="F6323" s="647"/>
      <c r="G6323" s="647"/>
    </row>
    <row r="6324" spans="3:7">
      <c r="C6324" s="647"/>
      <c r="D6324" s="647"/>
      <c r="E6324" s="647"/>
      <c r="F6324" s="647"/>
      <c r="G6324" s="647"/>
    </row>
    <row r="6325" spans="3:7">
      <c r="C6325" s="647"/>
      <c r="D6325" s="647"/>
      <c r="E6325" s="647"/>
      <c r="F6325" s="647"/>
      <c r="G6325" s="647"/>
    </row>
    <row r="6326" spans="3:7">
      <c r="C6326" s="647"/>
      <c r="D6326" s="647"/>
      <c r="E6326" s="647"/>
      <c r="F6326" s="647"/>
      <c r="G6326" s="647"/>
    </row>
    <row r="6327" spans="3:7">
      <c r="C6327" s="647"/>
      <c r="D6327" s="647"/>
      <c r="E6327" s="647"/>
      <c r="F6327" s="647"/>
      <c r="G6327" s="647"/>
    </row>
    <row r="6328" spans="3:7">
      <c r="C6328" s="647"/>
      <c r="D6328" s="647"/>
      <c r="E6328" s="647"/>
      <c r="F6328" s="647"/>
      <c r="G6328" s="647"/>
    </row>
    <row r="6329" spans="3:7">
      <c r="C6329" s="647"/>
      <c r="D6329" s="647"/>
      <c r="E6329" s="647"/>
      <c r="F6329" s="647"/>
      <c r="G6329" s="647"/>
    </row>
    <row r="6330" spans="3:7">
      <c r="C6330" s="647"/>
      <c r="D6330" s="647"/>
      <c r="E6330" s="647"/>
      <c r="F6330" s="647"/>
      <c r="G6330" s="647"/>
    </row>
    <row r="6331" spans="3:7">
      <c r="C6331" s="647"/>
      <c r="D6331" s="647"/>
      <c r="E6331" s="647"/>
      <c r="F6331" s="647"/>
      <c r="G6331" s="647"/>
    </row>
    <row r="6332" spans="3:7">
      <c r="C6332" s="647"/>
      <c r="D6332" s="647"/>
      <c r="E6332" s="647"/>
      <c r="F6332" s="647"/>
      <c r="G6332" s="647"/>
    </row>
    <row r="6333" spans="3:7">
      <c r="C6333" s="647"/>
      <c r="D6333" s="647"/>
      <c r="E6333" s="647"/>
      <c r="F6333" s="647"/>
      <c r="G6333" s="647"/>
    </row>
    <row r="6334" spans="3:7">
      <c r="C6334" s="647"/>
      <c r="D6334" s="647"/>
      <c r="E6334" s="647"/>
      <c r="F6334" s="647"/>
      <c r="G6334" s="647"/>
    </row>
    <row r="6335" spans="3:7">
      <c r="C6335" s="647"/>
      <c r="D6335" s="647"/>
      <c r="E6335" s="647"/>
      <c r="F6335" s="647"/>
      <c r="G6335" s="647"/>
    </row>
    <row r="6336" spans="3:7">
      <c r="C6336" s="647"/>
      <c r="D6336" s="647"/>
      <c r="E6336" s="647"/>
      <c r="F6336" s="647"/>
      <c r="G6336" s="647"/>
    </row>
    <row r="6337" spans="3:7">
      <c r="C6337" s="647"/>
      <c r="D6337" s="647"/>
      <c r="E6337" s="647"/>
      <c r="F6337" s="647"/>
      <c r="G6337" s="647"/>
    </row>
    <row r="6338" spans="3:7">
      <c r="C6338" s="647"/>
      <c r="D6338" s="647"/>
      <c r="E6338" s="647"/>
      <c r="F6338" s="647"/>
      <c r="G6338" s="647"/>
    </row>
    <row r="6339" spans="3:7">
      <c r="C6339" s="647"/>
      <c r="D6339" s="647"/>
      <c r="E6339" s="647"/>
      <c r="F6339" s="647"/>
      <c r="G6339" s="647"/>
    </row>
    <row r="6340" spans="3:7">
      <c r="C6340" s="647"/>
      <c r="D6340" s="647"/>
      <c r="E6340" s="647"/>
      <c r="F6340" s="647"/>
      <c r="G6340" s="647"/>
    </row>
    <row r="6341" spans="3:7">
      <c r="C6341" s="647"/>
      <c r="D6341" s="647"/>
      <c r="E6341" s="647"/>
      <c r="F6341" s="647"/>
      <c r="G6341" s="647"/>
    </row>
    <row r="6342" spans="3:7">
      <c r="C6342" s="647"/>
      <c r="D6342" s="647"/>
      <c r="E6342" s="647"/>
      <c r="F6342" s="647"/>
      <c r="G6342" s="647"/>
    </row>
    <row r="6343" spans="3:7">
      <c r="C6343" s="647"/>
      <c r="D6343" s="647"/>
      <c r="E6343" s="647"/>
      <c r="F6343" s="647"/>
      <c r="G6343" s="647"/>
    </row>
    <row r="6344" spans="3:7">
      <c r="C6344" s="647"/>
      <c r="D6344" s="647"/>
      <c r="E6344" s="647"/>
      <c r="F6344" s="647"/>
      <c r="G6344" s="647"/>
    </row>
    <row r="6345" spans="3:7">
      <c r="C6345" s="647"/>
      <c r="D6345" s="647"/>
      <c r="E6345" s="647"/>
      <c r="F6345" s="647"/>
      <c r="G6345" s="647"/>
    </row>
    <row r="6346" spans="3:7">
      <c r="C6346" s="647"/>
      <c r="D6346" s="647"/>
      <c r="E6346" s="647"/>
      <c r="F6346" s="647"/>
      <c r="G6346" s="647"/>
    </row>
    <row r="6347" spans="3:7">
      <c r="C6347" s="647"/>
      <c r="D6347" s="647"/>
      <c r="E6347" s="647"/>
      <c r="F6347" s="647"/>
      <c r="G6347" s="647"/>
    </row>
    <row r="6348" spans="3:7">
      <c r="C6348" s="647"/>
      <c r="D6348" s="647"/>
      <c r="E6348" s="647"/>
      <c r="F6348" s="647"/>
      <c r="G6348" s="647"/>
    </row>
    <row r="6349" spans="3:7">
      <c r="C6349" s="647"/>
      <c r="D6349" s="647"/>
      <c r="E6349" s="647"/>
      <c r="F6349" s="647"/>
      <c r="G6349" s="647"/>
    </row>
    <row r="6350" spans="3:7">
      <c r="C6350" s="647"/>
      <c r="D6350" s="647"/>
      <c r="E6350" s="647"/>
      <c r="F6350" s="647"/>
      <c r="G6350" s="647"/>
    </row>
    <row r="6351" spans="3:7">
      <c r="C6351" s="647"/>
      <c r="D6351" s="647"/>
      <c r="E6351" s="647"/>
      <c r="F6351" s="647"/>
      <c r="G6351" s="647"/>
    </row>
    <row r="6352" spans="3:7">
      <c r="C6352" s="647"/>
      <c r="D6352" s="647"/>
      <c r="E6352" s="647"/>
      <c r="F6352" s="647"/>
      <c r="G6352" s="647"/>
    </row>
    <row r="6353" spans="3:7">
      <c r="C6353" s="647"/>
      <c r="D6353" s="647"/>
      <c r="E6353" s="647"/>
      <c r="F6353" s="647"/>
      <c r="G6353" s="647"/>
    </row>
    <row r="6354" spans="3:7">
      <c r="C6354" s="647"/>
      <c r="D6354" s="647"/>
      <c r="E6354" s="647"/>
      <c r="F6354" s="647"/>
      <c r="G6354" s="647"/>
    </row>
    <row r="6355" spans="3:7">
      <c r="C6355" s="647"/>
      <c r="D6355" s="647"/>
      <c r="E6355" s="647"/>
      <c r="F6355" s="647"/>
      <c r="G6355" s="647"/>
    </row>
    <row r="6356" spans="3:7">
      <c r="C6356" s="647"/>
      <c r="D6356" s="647"/>
      <c r="E6356" s="647"/>
      <c r="F6356" s="647"/>
      <c r="G6356" s="647"/>
    </row>
    <row r="6357" spans="3:7">
      <c r="C6357" s="647"/>
      <c r="D6357" s="647"/>
      <c r="E6357" s="647"/>
      <c r="F6357" s="647"/>
      <c r="G6357" s="647"/>
    </row>
    <row r="6358" spans="3:7">
      <c r="C6358" s="647"/>
      <c r="D6358" s="647"/>
      <c r="E6358" s="647"/>
      <c r="F6358" s="647"/>
      <c r="G6358" s="647"/>
    </row>
    <row r="6359" spans="3:7">
      <c r="C6359" s="647"/>
      <c r="D6359" s="647"/>
      <c r="E6359" s="647"/>
      <c r="F6359" s="647"/>
      <c r="G6359" s="647"/>
    </row>
    <row r="6360" spans="3:7">
      <c r="C6360" s="647"/>
      <c r="D6360" s="647"/>
      <c r="E6360" s="647"/>
      <c r="F6360" s="647"/>
      <c r="G6360" s="647"/>
    </row>
    <row r="6361" spans="3:7">
      <c r="C6361" s="647"/>
      <c r="D6361" s="647"/>
      <c r="E6361" s="647"/>
      <c r="F6361" s="647"/>
      <c r="G6361" s="647"/>
    </row>
    <row r="6362" spans="3:7">
      <c r="C6362" s="647"/>
      <c r="D6362" s="647"/>
      <c r="E6362" s="647"/>
      <c r="F6362" s="647"/>
      <c r="G6362" s="647"/>
    </row>
    <row r="6363" spans="3:7">
      <c r="C6363" s="647"/>
      <c r="D6363" s="647"/>
      <c r="E6363" s="647"/>
      <c r="F6363" s="647"/>
      <c r="G6363" s="647"/>
    </row>
    <row r="6364" spans="3:7">
      <c r="C6364" s="647"/>
      <c r="D6364" s="647"/>
      <c r="E6364" s="647"/>
      <c r="F6364" s="647"/>
      <c r="G6364" s="647"/>
    </row>
    <row r="6365" spans="3:7">
      <c r="C6365" s="647"/>
      <c r="D6365" s="647"/>
      <c r="E6365" s="647"/>
      <c r="F6365" s="647"/>
      <c r="G6365" s="647"/>
    </row>
    <row r="6366" spans="3:7">
      <c r="C6366" s="647"/>
      <c r="D6366" s="647"/>
      <c r="E6366" s="647"/>
      <c r="F6366" s="647"/>
      <c r="G6366" s="647"/>
    </row>
    <row r="6367" spans="3:7">
      <c r="C6367" s="647"/>
      <c r="D6367" s="647"/>
      <c r="E6367" s="647"/>
      <c r="F6367" s="647"/>
      <c r="G6367" s="647"/>
    </row>
    <row r="6368" spans="3:7">
      <c r="C6368" s="647"/>
      <c r="D6368" s="647"/>
      <c r="E6368" s="647"/>
      <c r="F6368" s="647"/>
      <c r="G6368" s="647"/>
    </row>
    <row r="6369" spans="3:7">
      <c r="C6369" s="647"/>
      <c r="D6369" s="647"/>
      <c r="E6369" s="647"/>
      <c r="F6369" s="647"/>
      <c r="G6369" s="647"/>
    </row>
    <row r="6370" spans="3:7">
      <c r="C6370" s="647"/>
      <c r="D6370" s="647"/>
      <c r="E6370" s="647"/>
      <c r="F6370" s="647"/>
      <c r="G6370" s="647"/>
    </row>
    <row r="6371" spans="3:7">
      <c r="C6371" s="647"/>
      <c r="D6371" s="647"/>
      <c r="E6371" s="647"/>
      <c r="F6371" s="647"/>
      <c r="G6371" s="647"/>
    </row>
    <row r="6372" spans="3:7">
      <c r="C6372" s="647"/>
      <c r="D6372" s="647"/>
      <c r="E6372" s="647"/>
      <c r="F6372" s="647"/>
      <c r="G6372" s="647"/>
    </row>
    <row r="6373" spans="3:7">
      <c r="C6373" s="647"/>
      <c r="D6373" s="647"/>
      <c r="E6373" s="647"/>
      <c r="F6373" s="647"/>
      <c r="G6373" s="647"/>
    </row>
    <row r="6374" spans="3:7">
      <c r="C6374" s="647"/>
      <c r="D6374" s="647"/>
      <c r="E6374" s="647"/>
      <c r="F6374" s="647"/>
      <c r="G6374" s="647"/>
    </row>
    <row r="6375" spans="3:7">
      <c r="C6375" s="647"/>
      <c r="D6375" s="647"/>
      <c r="E6375" s="647"/>
      <c r="F6375" s="647"/>
      <c r="G6375" s="647"/>
    </row>
    <row r="6376" spans="3:7">
      <c r="C6376" s="647"/>
      <c r="D6376" s="647"/>
      <c r="E6376" s="647"/>
      <c r="F6376" s="647"/>
      <c r="G6376" s="647"/>
    </row>
    <row r="6377" spans="3:7">
      <c r="C6377" s="647"/>
      <c r="D6377" s="647"/>
      <c r="E6377" s="647"/>
      <c r="F6377" s="647"/>
      <c r="G6377" s="647"/>
    </row>
    <row r="6378" spans="3:7">
      <c r="C6378" s="647"/>
      <c r="D6378" s="647"/>
      <c r="E6378" s="647"/>
      <c r="F6378" s="647"/>
      <c r="G6378" s="647"/>
    </row>
    <row r="6379" spans="3:7">
      <c r="C6379" s="647"/>
      <c r="D6379" s="647"/>
      <c r="E6379" s="647"/>
      <c r="F6379" s="647"/>
      <c r="G6379" s="647"/>
    </row>
    <row r="6380" spans="3:7">
      <c r="C6380" s="647"/>
      <c r="D6380" s="647"/>
      <c r="E6380" s="647"/>
      <c r="F6380" s="647"/>
      <c r="G6380" s="647"/>
    </row>
    <row r="6381" spans="3:7">
      <c r="C6381" s="647"/>
      <c r="D6381" s="647"/>
      <c r="E6381" s="647"/>
      <c r="F6381" s="647"/>
      <c r="G6381" s="647"/>
    </row>
    <row r="6382" spans="3:7">
      <c r="C6382" s="647"/>
      <c r="D6382" s="647"/>
      <c r="E6382" s="647"/>
      <c r="F6382" s="647"/>
      <c r="G6382" s="647"/>
    </row>
    <row r="6383" spans="3:7">
      <c r="C6383" s="647"/>
      <c r="D6383" s="647"/>
      <c r="E6383" s="647"/>
      <c r="F6383" s="647"/>
      <c r="G6383" s="647"/>
    </row>
    <row r="6384" spans="3:7">
      <c r="C6384" s="647"/>
      <c r="D6384" s="647"/>
      <c r="E6384" s="647"/>
      <c r="F6384" s="647"/>
      <c r="G6384" s="647"/>
    </row>
    <row r="6385" spans="3:7">
      <c r="C6385" s="647"/>
      <c r="D6385" s="647"/>
      <c r="E6385" s="647"/>
      <c r="F6385" s="647"/>
      <c r="G6385" s="647"/>
    </row>
    <row r="6386" spans="3:7">
      <c r="C6386" s="647"/>
      <c r="D6386" s="647"/>
      <c r="E6386" s="647"/>
      <c r="F6386" s="647"/>
      <c r="G6386" s="647"/>
    </row>
    <row r="6387" spans="3:7">
      <c r="C6387" s="647"/>
      <c r="D6387" s="647"/>
      <c r="E6387" s="647"/>
      <c r="F6387" s="647"/>
      <c r="G6387" s="647"/>
    </row>
    <row r="6388" spans="3:7">
      <c r="C6388" s="647"/>
      <c r="D6388" s="647"/>
      <c r="E6388" s="647"/>
      <c r="F6388" s="647"/>
      <c r="G6388" s="647"/>
    </row>
    <row r="6389" spans="3:7">
      <c r="C6389" s="647"/>
      <c r="D6389" s="647"/>
      <c r="E6389" s="647"/>
      <c r="F6389" s="647"/>
      <c r="G6389" s="647"/>
    </row>
    <row r="6390" spans="3:7">
      <c r="C6390" s="647"/>
      <c r="D6390" s="647"/>
      <c r="E6390" s="647"/>
      <c r="F6390" s="647"/>
      <c r="G6390" s="647"/>
    </row>
    <row r="6391" spans="3:7">
      <c r="C6391" s="647"/>
      <c r="D6391" s="647"/>
      <c r="E6391" s="647"/>
      <c r="F6391" s="647"/>
      <c r="G6391" s="647"/>
    </row>
    <row r="6392" spans="3:7">
      <c r="C6392" s="647"/>
      <c r="D6392" s="647"/>
      <c r="E6392" s="647"/>
      <c r="F6392" s="647"/>
      <c r="G6392" s="647"/>
    </row>
    <row r="6393" spans="3:7">
      <c r="C6393" s="647"/>
      <c r="D6393" s="647"/>
      <c r="E6393" s="647"/>
      <c r="F6393" s="647"/>
      <c r="G6393" s="647"/>
    </row>
    <row r="6394" spans="3:7">
      <c r="C6394" s="647"/>
      <c r="D6394" s="647"/>
      <c r="E6394" s="647"/>
      <c r="F6394" s="647"/>
      <c r="G6394" s="647"/>
    </row>
    <row r="6395" spans="3:7">
      <c r="C6395" s="647"/>
      <c r="D6395" s="647"/>
      <c r="E6395" s="647"/>
      <c r="F6395" s="647"/>
      <c r="G6395" s="647"/>
    </row>
    <row r="6396" spans="3:7">
      <c r="C6396" s="647"/>
      <c r="D6396" s="647"/>
      <c r="E6396" s="647"/>
      <c r="F6396" s="647"/>
      <c r="G6396" s="647"/>
    </row>
    <row r="6397" spans="3:7">
      <c r="C6397" s="647"/>
      <c r="D6397" s="647"/>
      <c r="E6397" s="647"/>
      <c r="F6397" s="647"/>
      <c r="G6397" s="647"/>
    </row>
    <row r="6398" spans="3:7">
      <c r="C6398" s="647"/>
      <c r="D6398" s="647"/>
      <c r="E6398" s="647"/>
      <c r="F6398" s="647"/>
      <c r="G6398" s="647"/>
    </row>
    <row r="6399" spans="3:7">
      <c r="C6399" s="647"/>
      <c r="D6399" s="647"/>
      <c r="E6399" s="647"/>
      <c r="F6399" s="647"/>
      <c r="G6399" s="647"/>
    </row>
    <row r="6400" spans="3:7">
      <c r="C6400" s="647"/>
      <c r="D6400" s="647"/>
      <c r="E6400" s="647"/>
      <c r="F6400" s="647"/>
      <c r="G6400" s="647"/>
    </row>
    <row r="6401" spans="3:7">
      <c r="C6401" s="647"/>
      <c r="D6401" s="647"/>
      <c r="E6401" s="647"/>
      <c r="F6401" s="647"/>
      <c r="G6401" s="647"/>
    </row>
    <row r="6402" spans="3:7">
      <c r="C6402" s="647"/>
      <c r="D6402" s="647"/>
      <c r="E6402" s="647"/>
      <c r="F6402" s="647"/>
      <c r="G6402" s="647"/>
    </row>
    <row r="6403" spans="3:7">
      <c r="C6403" s="647"/>
      <c r="D6403" s="647"/>
      <c r="E6403" s="647"/>
      <c r="F6403" s="647"/>
      <c r="G6403" s="647"/>
    </row>
    <row r="6404" spans="3:7">
      <c r="C6404" s="647"/>
      <c r="D6404" s="647"/>
      <c r="E6404" s="647"/>
      <c r="F6404" s="647"/>
      <c r="G6404" s="647"/>
    </row>
    <row r="6405" spans="3:7">
      <c r="C6405" s="647"/>
      <c r="D6405" s="647"/>
      <c r="E6405" s="647"/>
      <c r="F6405" s="647"/>
      <c r="G6405" s="647"/>
    </row>
    <row r="6406" spans="3:7">
      <c r="C6406" s="647"/>
      <c r="D6406" s="647"/>
      <c r="E6406" s="647"/>
      <c r="F6406" s="647"/>
      <c r="G6406" s="647"/>
    </row>
    <row r="6407" spans="3:7">
      <c r="C6407" s="647"/>
      <c r="D6407" s="647"/>
      <c r="E6407" s="647"/>
      <c r="F6407" s="647"/>
      <c r="G6407" s="647"/>
    </row>
    <row r="6408" spans="3:7">
      <c r="C6408" s="647"/>
      <c r="D6408" s="647"/>
      <c r="E6408" s="647"/>
      <c r="F6408" s="647"/>
      <c r="G6408" s="647"/>
    </row>
    <row r="6409" spans="3:7">
      <c r="C6409" s="647"/>
      <c r="D6409" s="647"/>
      <c r="E6409" s="647"/>
      <c r="F6409" s="647"/>
      <c r="G6409" s="647"/>
    </row>
    <row r="6410" spans="3:7">
      <c r="C6410" s="647"/>
      <c r="D6410" s="647"/>
      <c r="E6410" s="647"/>
      <c r="F6410" s="647"/>
      <c r="G6410" s="647"/>
    </row>
    <row r="6411" spans="3:7">
      <c r="C6411" s="647"/>
      <c r="D6411" s="647"/>
      <c r="E6411" s="647"/>
      <c r="F6411" s="647"/>
      <c r="G6411" s="647"/>
    </row>
    <row r="6412" spans="3:7">
      <c r="C6412" s="647"/>
      <c r="D6412" s="647"/>
      <c r="E6412" s="647"/>
      <c r="F6412" s="647"/>
      <c r="G6412" s="647"/>
    </row>
    <row r="6413" spans="3:7">
      <c r="C6413" s="647"/>
      <c r="D6413" s="647"/>
      <c r="E6413" s="647"/>
      <c r="F6413" s="647"/>
      <c r="G6413" s="647"/>
    </row>
    <row r="6414" spans="3:7">
      <c r="C6414" s="647"/>
      <c r="D6414" s="647"/>
      <c r="E6414" s="647"/>
      <c r="F6414" s="647"/>
      <c r="G6414" s="647"/>
    </row>
    <row r="6415" spans="3:7">
      <c r="C6415" s="647"/>
      <c r="D6415" s="647"/>
      <c r="E6415" s="647"/>
      <c r="F6415" s="647"/>
      <c r="G6415" s="647"/>
    </row>
    <row r="6416" spans="3:7">
      <c r="C6416" s="647"/>
      <c r="D6416" s="647"/>
      <c r="E6416" s="647"/>
      <c r="F6416" s="647"/>
      <c r="G6416" s="647"/>
    </row>
    <row r="6417" spans="3:7">
      <c r="C6417" s="647"/>
      <c r="D6417" s="647"/>
      <c r="E6417" s="647"/>
      <c r="F6417" s="647"/>
      <c r="G6417" s="647"/>
    </row>
    <row r="6418" spans="3:7">
      <c r="C6418" s="647"/>
      <c r="D6418" s="647"/>
      <c r="E6418" s="647"/>
      <c r="F6418" s="647"/>
      <c r="G6418" s="647"/>
    </row>
    <row r="6419" spans="3:7">
      <c r="C6419" s="647"/>
      <c r="D6419" s="647"/>
      <c r="E6419" s="647"/>
      <c r="F6419" s="647"/>
      <c r="G6419" s="647"/>
    </row>
    <row r="6420" spans="3:7">
      <c r="C6420" s="647"/>
      <c r="D6420" s="647"/>
      <c r="E6420" s="647"/>
      <c r="F6420" s="647"/>
      <c r="G6420" s="647"/>
    </row>
    <row r="6421" spans="3:7">
      <c r="C6421" s="647"/>
      <c r="D6421" s="647"/>
      <c r="E6421" s="647"/>
      <c r="F6421" s="647"/>
      <c r="G6421" s="647"/>
    </row>
    <row r="6422" spans="3:7">
      <c r="C6422" s="647"/>
      <c r="D6422" s="647"/>
      <c r="E6422" s="647"/>
      <c r="F6422" s="647"/>
      <c r="G6422" s="647"/>
    </row>
    <row r="6423" spans="3:7">
      <c r="C6423" s="647"/>
      <c r="D6423" s="647"/>
      <c r="E6423" s="647"/>
      <c r="F6423" s="647"/>
      <c r="G6423" s="647"/>
    </row>
    <row r="6424" spans="3:7">
      <c r="C6424" s="647"/>
      <c r="D6424" s="647"/>
      <c r="E6424" s="647"/>
      <c r="F6424" s="647"/>
      <c r="G6424" s="647"/>
    </row>
    <row r="6425" spans="3:7">
      <c r="C6425" s="647"/>
      <c r="D6425" s="647"/>
      <c r="E6425" s="647"/>
      <c r="F6425" s="647"/>
      <c r="G6425" s="647"/>
    </row>
    <row r="6426" spans="3:7">
      <c r="C6426" s="647"/>
      <c r="D6426" s="647"/>
      <c r="E6426" s="647"/>
      <c r="F6426" s="647"/>
      <c r="G6426" s="647"/>
    </row>
    <row r="6427" spans="3:7">
      <c r="C6427" s="647"/>
      <c r="D6427" s="647"/>
      <c r="E6427" s="647"/>
      <c r="F6427" s="647"/>
      <c r="G6427" s="647"/>
    </row>
    <row r="6428" spans="3:7">
      <c r="C6428" s="647"/>
      <c r="D6428" s="647"/>
      <c r="E6428" s="647"/>
      <c r="F6428" s="647"/>
      <c r="G6428" s="647"/>
    </row>
    <row r="6429" spans="3:7">
      <c r="C6429" s="647"/>
      <c r="D6429" s="647"/>
      <c r="E6429" s="647"/>
      <c r="F6429" s="647"/>
      <c r="G6429" s="647"/>
    </row>
    <row r="6430" spans="3:7">
      <c r="C6430" s="647"/>
      <c r="D6430" s="647"/>
      <c r="E6430" s="647"/>
      <c r="F6430" s="647"/>
      <c r="G6430" s="647"/>
    </row>
    <row r="6431" spans="3:7">
      <c r="C6431" s="647"/>
      <c r="D6431" s="647"/>
      <c r="E6431" s="647"/>
      <c r="F6431" s="647"/>
      <c r="G6431" s="647"/>
    </row>
    <row r="6432" spans="3:7">
      <c r="C6432" s="647"/>
      <c r="D6432" s="647"/>
      <c r="E6432" s="647"/>
      <c r="F6432" s="647"/>
      <c r="G6432" s="647"/>
    </row>
    <row r="6433" spans="3:7">
      <c r="C6433" s="647"/>
      <c r="D6433" s="647"/>
      <c r="E6433" s="647"/>
      <c r="F6433" s="647"/>
      <c r="G6433" s="647"/>
    </row>
    <row r="6434" spans="3:7">
      <c r="C6434" s="647"/>
      <c r="D6434" s="647"/>
      <c r="E6434" s="647"/>
      <c r="F6434" s="647"/>
      <c r="G6434" s="647"/>
    </row>
    <row r="6435" spans="3:7">
      <c r="C6435" s="647"/>
      <c r="D6435" s="647"/>
      <c r="E6435" s="647"/>
      <c r="F6435" s="647"/>
      <c r="G6435" s="647"/>
    </row>
    <row r="6436" spans="3:7">
      <c r="C6436" s="647"/>
      <c r="D6436" s="647"/>
      <c r="E6436" s="647"/>
      <c r="F6436" s="647"/>
      <c r="G6436" s="647"/>
    </row>
    <row r="6437" spans="3:7">
      <c r="C6437" s="647"/>
      <c r="D6437" s="647"/>
      <c r="E6437" s="647"/>
      <c r="F6437" s="647"/>
      <c r="G6437" s="647"/>
    </row>
    <row r="6438" spans="3:7">
      <c r="C6438" s="647"/>
      <c r="D6438" s="647"/>
      <c r="E6438" s="647"/>
      <c r="F6438" s="647"/>
      <c r="G6438" s="647"/>
    </row>
    <row r="6439" spans="3:7">
      <c r="C6439" s="647"/>
      <c r="D6439" s="647"/>
      <c r="E6439" s="647"/>
      <c r="F6439" s="647"/>
      <c r="G6439" s="647"/>
    </row>
    <row r="6440" spans="3:7">
      <c r="C6440" s="647"/>
      <c r="D6440" s="647"/>
      <c r="E6440" s="647"/>
      <c r="F6440" s="647"/>
      <c r="G6440" s="647"/>
    </row>
    <row r="6441" spans="3:7">
      <c r="C6441" s="647"/>
      <c r="D6441" s="647"/>
      <c r="E6441" s="647"/>
      <c r="F6441" s="647"/>
      <c r="G6441" s="647"/>
    </row>
    <row r="6442" spans="3:7">
      <c r="C6442" s="647"/>
      <c r="D6442" s="647"/>
      <c r="E6442" s="647"/>
      <c r="F6442" s="647"/>
      <c r="G6442" s="647"/>
    </row>
    <row r="6443" spans="3:7">
      <c r="C6443" s="647"/>
      <c r="D6443" s="647"/>
      <c r="E6443" s="647"/>
      <c r="F6443" s="647"/>
      <c r="G6443" s="647"/>
    </row>
    <row r="6444" spans="3:7">
      <c r="C6444" s="647"/>
      <c r="D6444" s="647"/>
      <c r="E6444" s="647"/>
      <c r="F6444" s="647"/>
      <c r="G6444" s="647"/>
    </row>
    <row r="6445" spans="3:7">
      <c r="C6445" s="647"/>
      <c r="D6445" s="647"/>
      <c r="E6445" s="647"/>
      <c r="F6445" s="647"/>
      <c r="G6445" s="647"/>
    </row>
    <row r="6446" spans="3:7">
      <c r="C6446" s="647"/>
      <c r="D6446" s="647"/>
      <c r="E6446" s="647"/>
      <c r="F6446" s="647"/>
      <c r="G6446" s="647"/>
    </row>
    <row r="6447" spans="3:7">
      <c r="C6447" s="647"/>
      <c r="D6447" s="647"/>
      <c r="E6447" s="647"/>
      <c r="F6447" s="647"/>
      <c r="G6447" s="647"/>
    </row>
    <row r="6448" spans="3:7">
      <c r="C6448" s="647"/>
      <c r="D6448" s="647"/>
      <c r="E6448" s="647"/>
      <c r="F6448" s="647"/>
      <c r="G6448" s="647"/>
    </row>
    <row r="6449" spans="3:7">
      <c r="C6449" s="647"/>
      <c r="D6449" s="647"/>
      <c r="E6449" s="647"/>
      <c r="F6449" s="647"/>
      <c r="G6449" s="647"/>
    </row>
    <row r="6450" spans="3:7">
      <c r="C6450" s="647"/>
      <c r="D6450" s="647"/>
      <c r="E6450" s="647"/>
      <c r="F6450" s="647"/>
      <c r="G6450" s="647"/>
    </row>
    <row r="6451" spans="3:7">
      <c r="C6451" s="647"/>
      <c r="D6451" s="647"/>
      <c r="E6451" s="647"/>
      <c r="F6451" s="647"/>
      <c r="G6451" s="647"/>
    </row>
    <row r="6452" spans="3:7">
      <c r="C6452" s="647"/>
      <c r="D6452" s="647"/>
      <c r="E6452" s="647"/>
      <c r="F6452" s="647"/>
      <c r="G6452" s="647"/>
    </row>
    <row r="6453" spans="3:7">
      <c r="C6453" s="647"/>
      <c r="D6453" s="647"/>
      <c r="E6453" s="647"/>
      <c r="F6453" s="647"/>
      <c r="G6453" s="647"/>
    </row>
    <row r="6454" spans="3:7">
      <c r="C6454" s="647"/>
      <c r="D6454" s="647"/>
      <c r="E6454" s="647"/>
      <c r="F6454" s="647"/>
      <c r="G6454" s="647"/>
    </row>
    <row r="6455" spans="3:7">
      <c r="C6455" s="647"/>
      <c r="D6455" s="647"/>
      <c r="E6455" s="647"/>
      <c r="F6455" s="647"/>
      <c r="G6455" s="647"/>
    </row>
    <row r="6456" spans="3:7">
      <c r="C6456" s="647"/>
      <c r="D6456" s="647"/>
      <c r="E6456" s="647"/>
      <c r="F6456" s="647"/>
      <c r="G6456" s="647"/>
    </row>
    <row r="6457" spans="3:7">
      <c r="C6457" s="647"/>
      <c r="D6457" s="647"/>
      <c r="E6457" s="647"/>
      <c r="F6457" s="647"/>
      <c r="G6457" s="647"/>
    </row>
    <row r="6458" spans="3:7">
      <c r="C6458" s="647"/>
      <c r="D6458" s="647"/>
      <c r="E6458" s="647"/>
      <c r="F6458" s="647"/>
      <c r="G6458" s="647"/>
    </row>
    <row r="6459" spans="3:7">
      <c r="C6459" s="647"/>
      <c r="D6459" s="647"/>
      <c r="E6459" s="647"/>
      <c r="F6459" s="647"/>
      <c r="G6459" s="647"/>
    </row>
    <row r="6460" spans="3:7">
      <c r="C6460" s="647"/>
      <c r="D6460" s="647"/>
      <c r="E6460" s="647"/>
      <c r="F6460" s="647"/>
      <c r="G6460" s="647"/>
    </row>
    <row r="6461" spans="3:7">
      <c r="C6461" s="647"/>
      <c r="D6461" s="647"/>
      <c r="E6461" s="647"/>
      <c r="F6461" s="647"/>
      <c r="G6461" s="647"/>
    </row>
    <row r="6462" spans="3:7">
      <c r="C6462" s="647"/>
      <c r="D6462" s="647"/>
      <c r="E6462" s="647"/>
      <c r="F6462" s="647"/>
      <c r="G6462" s="647"/>
    </row>
    <row r="6463" spans="3:7">
      <c r="C6463" s="647"/>
      <c r="D6463" s="647"/>
      <c r="E6463" s="647"/>
      <c r="F6463" s="647"/>
      <c r="G6463" s="647"/>
    </row>
    <row r="6464" spans="3:7">
      <c r="C6464" s="647"/>
      <c r="D6464" s="647"/>
      <c r="E6464" s="647"/>
      <c r="F6464" s="647"/>
      <c r="G6464" s="647"/>
    </row>
    <row r="6465" spans="3:7">
      <c r="C6465" s="647"/>
      <c r="D6465" s="647"/>
      <c r="E6465" s="647"/>
      <c r="F6465" s="647"/>
      <c r="G6465" s="647"/>
    </row>
    <row r="6466" spans="3:7">
      <c r="C6466" s="647"/>
      <c r="D6466" s="647"/>
      <c r="E6466" s="647"/>
      <c r="F6466" s="647"/>
      <c r="G6466" s="647"/>
    </row>
    <row r="6467" spans="3:7">
      <c r="C6467" s="647"/>
      <c r="D6467" s="647"/>
      <c r="E6467" s="647"/>
      <c r="F6467" s="647"/>
      <c r="G6467" s="647"/>
    </row>
    <row r="6468" spans="3:7">
      <c r="C6468" s="647"/>
      <c r="D6468" s="647"/>
      <c r="E6468" s="647"/>
      <c r="F6468" s="647"/>
      <c r="G6468" s="647"/>
    </row>
    <row r="6469" spans="3:7">
      <c r="C6469" s="647"/>
      <c r="D6469" s="647"/>
      <c r="E6469" s="647"/>
      <c r="F6469" s="647"/>
      <c r="G6469" s="647"/>
    </row>
    <row r="6470" spans="3:7">
      <c r="C6470" s="647"/>
      <c r="D6470" s="647"/>
      <c r="E6470" s="647"/>
      <c r="F6470" s="647"/>
      <c r="G6470" s="647"/>
    </row>
    <row r="6471" spans="3:7">
      <c r="C6471" s="647"/>
      <c r="D6471" s="647"/>
      <c r="E6471" s="647"/>
      <c r="F6471" s="647"/>
      <c r="G6471" s="647"/>
    </row>
    <row r="6472" spans="3:7">
      <c r="C6472" s="647"/>
      <c r="D6472" s="647"/>
      <c r="E6472" s="647"/>
      <c r="F6472" s="647"/>
      <c r="G6472" s="647"/>
    </row>
    <row r="6473" spans="3:7">
      <c r="C6473" s="647"/>
      <c r="D6473" s="647"/>
      <c r="E6473" s="647"/>
      <c r="F6473" s="647"/>
      <c r="G6473" s="647"/>
    </row>
    <row r="6474" spans="3:7">
      <c r="C6474" s="647"/>
      <c r="D6474" s="647"/>
      <c r="E6474" s="647"/>
      <c r="F6474" s="647"/>
      <c r="G6474" s="647"/>
    </row>
    <row r="6475" spans="3:7">
      <c r="C6475" s="647"/>
      <c r="D6475" s="647"/>
      <c r="E6475" s="647"/>
      <c r="F6475" s="647"/>
      <c r="G6475" s="647"/>
    </row>
    <row r="6476" spans="3:7">
      <c r="C6476" s="647"/>
      <c r="D6476" s="647"/>
      <c r="E6476" s="647"/>
      <c r="F6476" s="647"/>
      <c r="G6476" s="647"/>
    </row>
    <row r="6477" spans="3:7">
      <c r="C6477" s="647"/>
      <c r="D6477" s="647"/>
      <c r="E6477" s="647"/>
      <c r="F6477" s="647"/>
      <c r="G6477" s="647"/>
    </row>
    <row r="6478" spans="3:7">
      <c r="C6478" s="647"/>
      <c r="D6478" s="647"/>
      <c r="E6478" s="647"/>
      <c r="F6478" s="647"/>
      <c r="G6478" s="647"/>
    </row>
    <row r="6479" spans="3:7">
      <c r="C6479" s="647"/>
      <c r="D6479" s="647"/>
      <c r="E6479" s="647"/>
      <c r="F6479" s="647"/>
      <c r="G6479" s="647"/>
    </row>
    <row r="6480" spans="3:7">
      <c r="C6480" s="647"/>
      <c r="D6480" s="647"/>
      <c r="E6480" s="647"/>
      <c r="F6480" s="647"/>
      <c r="G6480" s="647"/>
    </row>
    <row r="6481" spans="3:7">
      <c r="C6481" s="647"/>
      <c r="D6481" s="647"/>
      <c r="E6481" s="647"/>
      <c r="F6481" s="647"/>
      <c r="G6481" s="647"/>
    </row>
    <row r="6482" spans="3:7">
      <c r="C6482" s="647"/>
      <c r="D6482" s="647"/>
      <c r="E6482" s="647"/>
      <c r="F6482" s="647"/>
      <c r="G6482" s="647"/>
    </row>
    <row r="6483" spans="3:7">
      <c r="C6483" s="647"/>
      <c r="D6483" s="647"/>
      <c r="E6483" s="647"/>
      <c r="F6483" s="647"/>
      <c r="G6483" s="647"/>
    </row>
    <row r="6484" spans="3:7">
      <c r="C6484" s="647"/>
      <c r="D6484" s="647"/>
      <c r="E6484" s="647"/>
      <c r="F6484" s="647"/>
      <c r="G6484" s="647"/>
    </row>
    <row r="6485" spans="3:7">
      <c r="C6485" s="647"/>
      <c r="D6485" s="647"/>
      <c r="E6485" s="647"/>
      <c r="F6485" s="647"/>
      <c r="G6485" s="647"/>
    </row>
    <row r="6486" spans="3:7">
      <c r="C6486" s="647"/>
      <c r="D6486" s="647"/>
      <c r="E6486" s="647"/>
      <c r="F6486" s="647"/>
      <c r="G6486" s="647"/>
    </row>
    <row r="6487" spans="3:7">
      <c r="C6487" s="647"/>
      <c r="D6487" s="647"/>
      <c r="E6487" s="647"/>
      <c r="F6487" s="647"/>
      <c r="G6487" s="647"/>
    </row>
    <row r="6488" spans="3:7">
      <c r="C6488" s="647"/>
      <c r="D6488" s="647"/>
      <c r="E6488" s="647"/>
      <c r="F6488" s="647"/>
      <c r="G6488" s="647"/>
    </row>
    <row r="6489" spans="3:7">
      <c r="C6489" s="647"/>
      <c r="D6489" s="647"/>
      <c r="E6489" s="647"/>
      <c r="F6489" s="647"/>
      <c r="G6489" s="647"/>
    </row>
    <row r="6490" spans="3:7">
      <c r="C6490" s="647"/>
      <c r="D6490" s="647"/>
      <c r="E6490" s="647"/>
      <c r="F6490" s="647"/>
      <c r="G6490" s="647"/>
    </row>
    <row r="6491" spans="3:7">
      <c r="C6491" s="647"/>
      <c r="D6491" s="647"/>
      <c r="E6491" s="647"/>
      <c r="F6491" s="647"/>
      <c r="G6491" s="647"/>
    </row>
    <row r="6492" spans="3:7">
      <c r="C6492" s="647"/>
      <c r="D6492" s="647"/>
      <c r="E6492" s="647"/>
      <c r="F6492" s="647"/>
      <c r="G6492" s="647"/>
    </row>
    <row r="6493" spans="3:7">
      <c r="C6493" s="647"/>
      <c r="D6493" s="647"/>
      <c r="E6493" s="647"/>
      <c r="F6493" s="647"/>
      <c r="G6493" s="647"/>
    </row>
    <row r="6494" spans="3:7">
      <c r="C6494" s="647"/>
      <c r="D6494" s="647"/>
      <c r="E6494" s="647"/>
      <c r="F6494" s="647"/>
      <c r="G6494" s="647"/>
    </row>
    <row r="6495" spans="3:7">
      <c r="C6495" s="647"/>
      <c r="D6495" s="647"/>
      <c r="E6495" s="647"/>
      <c r="F6495" s="647"/>
      <c r="G6495" s="647"/>
    </row>
    <row r="6496" spans="3:7">
      <c r="C6496" s="647"/>
      <c r="D6496" s="647"/>
      <c r="E6496" s="647"/>
      <c r="F6496" s="647"/>
      <c r="G6496" s="647"/>
    </row>
    <row r="6497" spans="3:7">
      <c r="C6497" s="647"/>
      <c r="D6497" s="647"/>
      <c r="E6497" s="647"/>
      <c r="F6497" s="647"/>
      <c r="G6497" s="647"/>
    </row>
    <row r="6498" spans="3:7">
      <c r="C6498" s="647"/>
      <c r="D6498" s="647"/>
      <c r="E6498" s="647"/>
      <c r="F6498" s="647"/>
      <c r="G6498" s="647"/>
    </row>
    <row r="6499" spans="3:7">
      <c r="C6499" s="647"/>
      <c r="D6499" s="647"/>
      <c r="E6499" s="647"/>
      <c r="F6499" s="647"/>
      <c r="G6499" s="647"/>
    </row>
    <row r="6500" spans="3:7">
      <c r="C6500" s="647"/>
      <c r="D6500" s="647"/>
      <c r="E6500" s="647"/>
      <c r="F6500" s="647"/>
      <c r="G6500" s="647"/>
    </row>
    <row r="6501" spans="3:7">
      <c r="C6501" s="647"/>
      <c r="D6501" s="647"/>
      <c r="E6501" s="647"/>
      <c r="F6501" s="647"/>
      <c r="G6501" s="647"/>
    </row>
    <row r="6502" spans="3:7">
      <c r="C6502" s="647"/>
      <c r="D6502" s="647"/>
      <c r="E6502" s="647"/>
      <c r="F6502" s="647"/>
      <c r="G6502" s="647"/>
    </row>
    <row r="6503" spans="3:7">
      <c r="C6503" s="647"/>
      <c r="D6503" s="647"/>
      <c r="E6503" s="647"/>
      <c r="F6503" s="647"/>
      <c r="G6503" s="647"/>
    </row>
    <row r="6504" spans="3:7">
      <c r="C6504" s="647"/>
      <c r="D6504" s="647"/>
      <c r="E6504" s="647"/>
      <c r="F6504" s="647"/>
      <c r="G6504" s="647"/>
    </row>
    <row r="6505" spans="3:7">
      <c r="C6505" s="647"/>
      <c r="D6505" s="647"/>
      <c r="E6505" s="647"/>
      <c r="F6505" s="647"/>
      <c r="G6505" s="647"/>
    </row>
    <row r="6506" spans="3:7">
      <c r="C6506" s="647"/>
      <c r="D6506" s="647"/>
      <c r="E6506" s="647"/>
      <c r="F6506" s="647"/>
      <c r="G6506" s="647"/>
    </row>
    <row r="6507" spans="3:7">
      <c r="C6507" s="647"/>
      <c r="D6507" s="647"/>
      <c r="E6507" s="647"/>
      <c r="F6507" s="647"/>
      <c r="G6507" s="647"/>
    </row>
    <row r="6508" spans="3:7">
      <c r="C6508" s="647"/>
      <c r="D6508" s="647"/>
      <c r="E6508" s="647"/>
      <c r="F6508" s="647"/>
      <c r="G6508" s="647"/>
    </row>
    <row r="6509" spans="3:7">
      <c r="C6509" s="647"/>
      <c r="D6509" s="647"/>
      <c r="E6509" s="647"/>
      <c r="F6509" s="647"/>
      <c r="G6509" s="647"/>
    </row>
    <row r="6510" spans="3:7">
      <c r="C6510" s="647"/>
      <c r="D6510" s="647"/>
      <c r="E6510" s="647"/>
      <c r="F6510" s="647"/>
      <c r="G6510" s="647"/>
    </row>
    <row r="6511" spans="3:7">
      <c r="C6511" s="647"/>
      <c r="D6511" s="647"/>
      <c r="E6511" s="647"/>
      <c r="F6511" s="647"/>
      <c r="G6511" s="647"/>
    </row>
    <row r="6512" spans="3:7">
      <c r="C6512" s="647"/>
      <c r="D6512" s="647"/>
      <c r="E6512" s="647"/>
      <c r="F6512" s="647"/>
      <c r="G6512" s="647"/>
    </row>
    <row r="6513" spans="3:7">
      <c r="C6513" s="647"/>
      <c r="D6513" s="647"/>
      <c r="E6513" s="647"/>
      <c r="F6513" s="647"/>
      <c r="G6513" s="647"/>
    </row>
    <row r="6514" spans="3:7">
      <c r="C6514" s="647"/>
      <c r="D6514" s="647"/>
      <c r="E6514" s="647"/>
      <c r="F6514" s="647"/>
      <c r="G6514" s="647"/>
    </row>
    <row r="6515" spans="3:7">
      <c r="C6515" s="647"/>
      <c r="D6515" s="647"/>
      <c r="E6515" s="647"/>
      <c r="F6515" s="647"/>
      <c r="G6515" s="647"/>
    </row>
    <row r="6516" spans="3:7">
      <c r="C6516" s="647"/>
      <c r="D6516" s="647"/>
      <c r="E6516" s="647"/>
      <c r="F6516" s="647"/>
      <c r="G6516" s="647"/>
    </row>
    <row r="6517" spans="3:7">
      <c r="C6517" s="647"/>
      <c r="D6517" s="647"/>
      <c r="E6517" s="647"/>
      <c r="F6517" s="647"/>
      <c r="G6517" s="647"/>
    </row>
    <row r="6518" spans="3:7">
      <c r="C6518" s="647"/>
      <c r="D6518" s="647"/>
      <c r="E6518" s="647"/>
      <c r="F6518" s="647"/>
      <c r="G6518" s="647"/>
    </row>
    <row r="6519" spans="3:7">
      <c r="C6519" s="647"/>
      <c r="D6519" s="647"/>
      <c r="E6519" s="647"/>
      <c r="F6519" s="647"/>
      <c r="G6519" s="647"/>
    </row>
    <row r="6520" spans="3:7">
      <c r="C6520" s="647"/>
      <c r="D6520" s="647"/>
      <c r="E6520" s="647"/>
      <c r="F6520" s="647"/>
      <c r="G6520" s="647"/>
    </row>
    <row r="6521" spans="3:7">
      <c r="C6521" s="647"/>
      <c r="D6521" s="647"/>
      <c r="E6521" s="647"/>
      <c r="F6521" s="647"/>
      <c r="G6521" s="647"/>
    </row>
    <row r="6522" spans="3:7">
      <c r="C6522" s="647"/>
      <c r="D6522" s="647"/>
      <c r="E6522" s="647"/>
      <c r="F6522" s="647"/>
      <c r="G6522" s="647"/>
    </row>
    <row r="6523" spans="3:7">
      <c r="C6523" s="647"/>
      <c r="D6523" s="647"/>
      <c r="E6523" s="647"/>
      <c r="F6523" s="647"/>
      <c r="G6523" s="647"/>
    </row>
    <row r="6524" spans="3:7">
      <c r="C6524" s="647"/>
      <c r="D6524" s="647"/>
      <c r="E6524" s="647"/>
      <c r="F6524" s="647"/>
      <c r="G6524" s="647"/>
    </row>
    <row r="6525" spans="3:7">
      <c r="C6525" s="647"/>
      <c r="D6525" s="647"/>
      <c r="E6525" s="647"/>
      <c r="F6525" s="647"/>
      <c r="G6525" s="647"/>
    </row>
    <row r="6526" spans="3:7">
      <c r="C6526" s="647"/>
      <c r="D6526" s="647"/>
      <c r="E6526" s="647"/>
      <c r="F6526" s="647"/>
      <c r="G6526" s="647"/>
    </row>
    <row r="6527" spans="3:7">
      <c r="C6527" s="647"/>
      <c r="D6527" s="647"/>
      <c r="E6527" s="647"/>
      <c r="F6527" s="647"/>
      <c r="G6527" s="647"/>
    </row>
    <row r="6528" spans="3:7">
      <c r="C6528" s="647"/>
      <c r="D6528" s="647"/>
      <c r="E6528" s="647"/>
      <c r="F6528" s="647"/>
      <c r="G6528" s="647"/>
    </row>
    <row r="6529" spans="3:7">
      <c r="C6529" s="647"/>
      <c r="D6529" s="647"/>
      <c r="E6529" s="647"/>
      <c r="F6529" s="647"/>
      <c r="G6529" s="647"/>
    </row>
    <row r="6530" spans="3:7">
      <c r="C6530" s="647"/>
      <c r="D6530" s="647"/>
      <c r="E6530" s="647"/>
      <c r="F6530" s="647"/>
      <c r="G6530" s="647"/>
    </row>
    <row r="6531" spans="3:7">
      <c r="C6531" s="647"/>
      <c r="D6531" s="647"/>
      <c r="E6531" s="647"/>
      <c r="F6531" s="647"/>
      <c r="G6531" s="647"/>
    </row>
    <row r="6532" spans="3:7">
      <c r="C6532" s="647"/>
      <c r="D6532" s="647"/>
      <c r="E6532" s="647"/>
      <c r="F6532" s="647"/>
      <c r="G6532" s="647"/>
    </row>
    <row r="6533" spans="3:7">
      <c r="C6533" s="647"/>
      <c r="D6533" s="647"/>
      <c r="E6533" s="647"/>
      <c r="F6533" s="647"/>
      <c r="G6533" s="647"/>
    </row>
    <row r="6534" spans="3:7">
      <c r="C6534" s="647"/>
      <c r="D6534" s="647"/>
      <c r="E6534" s="647"/>
      <c r="F6534" s="647"/>
      <c r="G6534" s="647"/>
    </row>
    <row r="6535" spans="3:7">
      <c r="C6535" s="647"/>
      <c r="D6535" s="647"/>
      <c r="E6535" s="647"/>
      <c r="F6535" s="647"/>
      <c r="G6535" s="647"/>
    </row>
    <row r="6536" spans="3:7">
      <c r="C6536" s="647"/>
      <c r="D6536" s="647"/>
      <c r="E6536" s="647"/>
      <c r="F6536" s="647"/>
      <c r="G6536" s="647"/>
    </row>
    <row r="6537" spans="3:7">
      <c r="C6537" s="647"/>
      <c r="D6537" s="647"/>
      <c r="E6537" s="647"/>
      <c r="F6537" s="647"/>
      <c r="G6537" s="647"/>
    </row>
    <row r="6538" spans="3:7">
      <c r="C6538" s="647"/>
      <c r="D6538" s="647"/>
      <c r="E6538" s="647"/>
      <c r="F6538" s="647"/>
      <c r="G6538" s="647"/>
    </row>
    <row r="6539" spans="3:7">
      <c r="C6539" s="647"/>
      <c r="D6539" s="647"/>
      <c r="E6539" s="647"/>
      <c r="F6539" s="647"/>
      <c r="G6539" s="647"/>
    </row>
    <row r="6540" spans="3:7">
      <c r="C6540" s="647"/>
      <c r="D6540" s="647"/>
      <c r="E6540" s="647"/>
      <c r="F6540" s="647"/>
      <c r="G6540" s="647"/>
    </row>
    <row r="6541" spans="3:7">
      <c r="C6541" s="647"/>
      <c r="D6541" s="647"/>
      <c r="E6541" s="647"/>
      <c r="F6541" s="647"/>
      <c r="G6541" s="647"/>
    </row>
    <row r="6542" spans="3:7">
      <c r="C6542" s="647"/>
      <c r="D6542" s="647"/>
      <c r="E6542" s="647"/>
      <c r="F6542" s="647"/>
      <c r="G6542" s="647"/>
    </row>
    <row r="6543" spans="3:7">
      <c r="C6543" s="647"/>
      <c r="D6543" s="647"/>
      <c r="E6543" s="647"/>
      <c r="F6543" s="647"/>
      <c r="G6543" s="647"/>
    </row>
    <row r="6544" spans="3:7">
      <c r="C6544" s="647"/>
      <c r="D6544" s="647"/>
      <c r="E6544" s="647"/>
      <c r="F6544" s="647"/>
      <c r="G6544" s="647"/>
    </row>
    <row r="6545" spans="3:7">
      <c r="C6545" s="647"/>
      <c r="D6545" s="647"/>
      <c r="E6545" s="647"/>
      <c r="F6545" s="647"/>
      <c r="G6545" s="647"/>
    </row>
    <row r="6546" spans="3:7">
      <c r="C6546" s="647"/>
      <c r="D6546" s="647"/>
      <c r="E6546" s="647"/>
      <c r="F6546" s="647"/>
      <c r="G6546" s="647"/>
    </row>
    <row r="6547" spans="3:7">
      <c r="C6547" s="647"/>
      <c r="D6547" s="647"/>
      <c r="E6547" s="647"/>
      <c r="F6547" s="647"/>
      <c r="G6547" s="647"/>
    </row>
    <row r="6548" spans="3:7">
      <c r="C6548" s="647"/>
      <c r="D6548" s="647"/>
      <c r="E6548" s="647"/>
      <c r="F6548" s="647"/>
      <c r="G6548" s="647"/>
    </row>
    <row r="6549" spans="3:7">
      <c r="C6549" s="647"/>
      <c r="D6549" s="647"/>
      <c r="E6549" s="647"/>
      <c r="F6549" s="647"/>
      <c r="G6549" s="647"/>
    </row>
    <row r="6550" spans="3:7">
      <c r="C6550" s="647"/>
      <c r="D6550" s="647"/>
      <c r="E6550" s="647"/>
      <c r="F6550" s="647"/>
      <c r="G6550" s="647"/>
    </row>
    <row r="6551" spans="3:7">
      <c r="C6551" s="647"/>
      <c r="D6551" s="647"/>
      <c r="E6551" s="647"/>
      <c r="F6551" s="647"/>
      <c r="G6551" s="647"/>
    </row>
    <row r="6552" spans="3:7">
      <c r="C6552" s="647"/>
      <c r="D6552" s="647"/>
      <c r="E6552" s="647"/>
      <c r="F6552" s="647"/>
      <c r="G6552" s="647"/>
    </row>
    <row r="6553" spans="3:7">
      <c r="C6553" s="647"/>
      <c r="D6553" s="647"/>
      <c r="E6553" s="647"/>
      <c r="F6553" s="647"/>
      <c r="G6553" s="647"/>
    </row>
    <row r="6554" spans="3:7">
      <c r="C6554" s="647"/>
      <c r="D6554" s="647"/>
      <c r="E6554" s="647"/>
      <c r="F6554" s="647"/>
      <c r="G6554" s="647"/>
    </row>
    <row r="6555" spans="3:7">
      <c r="C6555" s="647"/>
      <c r="D6555" s="647"/>
      <c r="E6555" s="647"/>
      <c r="F6555" s="647"/>
      <c r="G6555" s="647"/>
    </row>
    <row r="6556" spans="3:7">
      <c r="C6556" s="647"/>
      <c r="D6556" s="647"/>
      <c r="E6556" s="647"/>
      <c r="F6556" s="647"/>
      <c r="G6556" s="647"/>
    </row>
    <row r="6557" spans="3:7">
      <c r="C6557" s="647"/>
      <c r="D6557" s="647"/>
      <c r="E6557" s="647"/>
      <c r="F6557" s="647"/>
      <c r="G6557" s="647"/>
    </row>
    <row r="6558" spans="3:7">
      <c r="C6558" s="647"/>
      <c r="D6558" s="647"/>
      <c r="E6558" s="647"/>
      <c r="F6558" s="647"/>
      <c r="G6558" s="647"/>
    </row>
    <row r="6559" spans="3:7">
      <c r="C6559" s="647"/>
      <c r="D6559" s="647"/>
      <c r="E6559" s="647"/>
      <c r="F6559" s="647"/>
      <c r="G6559" s="647"/>
    </row>
    <row r="6560" spans="3:7">
      <c r="C6560" s="647"/>
      <c r="D6560" s="647"/>
      <c r="E6560" s="647"/>
      <c r="F6560" s="647"/>
      <c r="G6560" s="647"/>
    </row>
    <row r="6561" spans="3:7">
      <c r="C6561" s="647"/>
      <c r="D6561" s="647"/>
      <c r="E6561" s="647"/>
      <c r="F6561" s="647"/>
      <c r="G6561" s="647"/>
    </row>
    <row r="6562" spans="3:7">
      <c r="C6562" s="647"/>
      <c r="D6562" s="647"/>
      <c r="E6562" s="647"/>
      <c r="F6562" s="647"/>
      <c r="G6562" s="647"/>
    </row>
    <row r="6563" spans="3:7">
      <c r="C6563" s="647"/>
      <c r="D6563" s="647"/>
      <c r="E6563" s="647"/>
      <c r="F6563" s="647"/>
      <c r="G6563" s="647"/>
    </row>
    <row r="6564" spans="3:7">
      <c r="C6564" s="647"/>
      <c r="D6564" s="647"/>
      <c r="E6564" s="647"/>
      <c r="F6564" s="647"/>
      <c r="G6564" s="647"/>
    </row>
    <row r="6565" spans="3:7">
      <c r="C6565" s="647"/>
      <c r="D6565" s="647"/>
      <c r="E6565" s="647"/>
      <c r="F6565" s="647"/>
      <c r="G6565" s="647"/>
    </row>
    <row r="6566" spans="3:7">
      <c r="C6566" s="647"/>
      <c r="D6566" s="647"/>
      <c r="E6566" s="647"/>
      <c r="F6566" s="647"/>
      <c r="G6566" s="647"/>
    </row>
    <row r="6567" spans="3:7">
      <c r="C6567" s="647"/>
      <c r="D6567" s="647"/>
      <c r="E6567" s="647"/>
      <c r="F6567" s="647"/>
      <c r="G6567" s="647"/>
    </row>
    <row r="6568" spans="3:7">
      <c r="C6568" s="647"/>
      <c r="D6568" s="647"/>
      <c r="E6568" s="647"/>
      <c r="F6568" s="647"/>
      <c r="G6568" s="647"/>
    </row>
    <row r="6569" spans="3:7">
      <c r="C6569" s="647"/>
      <c r="D6569" s="647"/>
      <c r="E6569" s="647"/>
      <c r="F6569" s="647"/>
      <c r="G6569" s="647"/>
    </row>
    <row r="6570" spans="3:7">
      <c r="C6570" s="647"/>
      <c r="D6570" s="647"/>
      <c r="E6570" s="647"/>
      <c r="F6570" s="647"/>
      <c r="G6570" s="647"/>
    </row>
    <row r="6571" spans="3:7">
      <c r="C6571" s="647"/>
      <c r="D6571" s="647"/>
      <c r="E6571" s="647"/>
      <c r="F6571" s="647"/>
      <c r="G6571" s="647"/>
    </row>
    <row r="6572" spans="3:7">
      <c r="C6572" s="647"/>
      <c r="D6572" s="647"/>
      <c r="E6572" s="647"/>
      <c r="F6572" s="647"/>
      <c r="G6572" s="647"/>
    </row>
    <row r="6573" spans="3:7">
      <c r="C6573" s="647"/>
      <c r="D6573" s="647"/>
      <c r="E6573" s="647"/>
      <c r="F6573" s="647"/>
      <c r="G6573" s="647"/>
    </row>
    <row r="6574" spans="3:7">
      <c r="C6574" s="647"/>
      <c r="D6574" s="647"/>
      <c r="E6574" s="647"/>
      <c r="F6574" s="647"/>
      <c r="G6574" s="647"/>
    </row>
    <row r="6575" spans="3:7">
      <c r="C6575" s="647"/>
      <c r="D6575" s="647"/>
      <c r="E6575" s="647"/>
      <c r="F6575" s="647"/>
      <c r="G6575" s="647"/>
    </row>
    <row r="6576" spans="3:7">
      <c r="C6576" s="647"/>
      <c r="D6576" s="647"/>
      <c r="E6576" s="647"/>
      <c r="F6576" s="647"/>
      <c r="G6576" s="647"/>
    </row>
    <row r="6577" spans="3:7">
      <c r="C6577" s="647"/>
      <c r="D6577" s="647"/>
      <c r="E6577" s="647"/>
      <c r="F6577" s="647"/>
      <c r="G6577" s="647"/>
    </row>
    <row r="6578" spans="3:7">
      <c r="C6578" s="647"/>
      <c r="D6578" s="647"/>
      <c r="E6578" s="647"/>
      <c r="F6578" s="647"/>
      <c r="G6578" s="647"/>
    </row>
    <row r="6579" spans="3:7">
      <c r="C6579" s="647"/>
      <c r="D6579" s="647"/>
      <c r="E6579" s="647"/>
      <c r="F6579" s="647"/>
      <c r="G6579" s="647"/>
    </row>
    <row r="6580" spans="3:7">
      <c r="C6580" s="647"/>
      <c r="D6580" s="647"/>
      <c r="E6580" s="647"/>
      <c r="F6580" s="647"/>
      <c r="G6580" s="647"/>
    </row>
    <row r="6581" spans="3:7">
      <c r="C6581" s="647"/>
      <c r="D6581" s="647"/>
      <c r="E6581" s="647"/>
      <c r="F6581" s="647"/>
      <c r="G6581" s="647"/>
    </row>
    <row r="6582" spans="3:7">
      <c r="C6582" s="647"/>
      <c r="D6582" s="647"/>
      <c r="E6582" s="647"/>
      <c r="F6582" s="647"/>
      <c r="G6582" s="647"/>
    </row>
    <row r="6583" spans="3:7">
      <c r="C6583" s="647"/>
      <c r="D6583" s="647"/>
      <c r="E6583" s="647"/>
      <c r="F6583" s="647"/>
      <c r="G6583" s="647"/>
    </row>
    <row r="6584" spans="3:7">
      <c r="C6584" s="647"/>
      <c r="D6584" s="647"/>
      <c r="E6584" s="647"/>
      <c r="F6584" s="647"/>
      <c r="G6584" s="647"/>
    </row>
    <row r="6585" spans="3:7">
      <c r="C6585" s="647"/>
      <c r="D6585" s="647"/>
      <c r="E6585" s="647"/>
      <c r="F6585" s="647"/>
      <c r="G6585" s="647"/>
    </row>
    <row r="6586" spans="3:7">
      <c r="C6586" s="647"/>
      <c r="D6586" s="647"/>
      <c r="E6586" s="647"/>
      <c r="F6586" s="647"/>
      <c r="G6586" s="647"/>
    </row>
    <row r="6587" spans="3:7">
      <c r="C6587" s="647"/>
      <c r="D6587" s="647"/>
      <c r="E6587" s="647"/>
      <c r="F6587" s="647"/>
      <c r="G6587" s="647"/>
    </row>
    <row r="6588" spans="3:7">
      <c r="C6588" s="647"/>
      <c r="D6588" s="647"/>
      <c r="E6588" s="647"/>
      <c r="F6588" s="647"/>
      <c r="G6588" s="647"/>
    </row>
    <row r="6589" spans="3:7">
      <c r="C6589" s="647"/>
      <c r="D6589" s="647"/>
      <c r="E6589" s="647"/>
      <c r="F6589" s="647"/>
      <c r="G6589" s="647"/>
    </row>
    <row r="6590" spans="3:7">
      <c r="C6590" s="647"/>
      <c r="D6590" s="647"/>
      <c r="E6590" s="647"/>
      <c r="F6590" s="647"/>
      <c r="G6590" s="647"/>
    </row>
    <row r="6591" spans="3:7">
      <c r="C6591" s="647"/>
      <c r="D6591" s="647"/>
      <c r="E6591" s="647"/>
      <c r="F6591" s="647"/>
      <c r="G6591" s="647"/>
    </row>
    <row r="6592" spans="3:7">
      <c r="C6592" s="647"/>
      <c r="D6592" s="647"/>
      <c r="E6592" s="647"/>
      <c r="F6592" s="647"/>
      <c r="G6592" s="647"/>
    </row>
    <row r="6593" spans="3:7">
      <c r="C6593" s="647"/>
      <c r="D6593" s="647"/>
      <c r="E6593" s="647"/>
      <c r="F6593" s="647"/>
      <c r="G6593" s="647"/>
    </row>
    <row r="6594" spans="3:7">
      <c r="C6594" s="647"/>
      <c r="D6594" s="647"/>
      <c r="E6594" s="647"/>
      <c r="F6594" s="647"/>
      <c r="G6594" s="647"/>
    </row>
    <row r="6595" spans="3:7">
      <c r="C6595" s="647"/>
      <c r="D6595" s="647"/>
      <c r="E6595" s="647"/>
      <c r="F6595" s="647"/>
      <c r="G6595" s="647"/>
    </row>
    <row r="6596" spans="3:7">
      <c r="C6596" s="647"/>
      <c r="D6596" s="647"/>
      <c r="E6596" s="647"/>
      <c r="F6596" s="647"/>
      <c r="G6596" s="647"/>
    </row>
    <row r="6597" spans="3:7">
      <c r="C6597" s="647"/>
      <c r="D6597" s="647"/>
      <c r="E6597" s="647"/>
      <c r="F6597" s="647"/>
      <c r="G6597" s="647"/>
    </row>
    <row r="6598" spans="3:7">
      <c r="C6598" s="647"/>
      <c r="D6598" s="647"/>
      <c r="E6598" s="647"/>
      <c r="F6598" s="647"/>
      <c r="G6598" s="647"/>
    </row>
    <row r="6599" spans="3:7">
      <c r="C6599" s="647"/>
      <c r="D6599" s="647"/>
      <c r="E6599" s="647"/>
      <c r="F6599" s="647"/>
      <c r="G6599" s="647"/>
    </row>
    <row r="6600" spans="3:7">
      <c r="C6600" s="647"/>
      <c r="D6600" s="647"/>
      <c r="E6600" s="647"/>
      <c r="F6600" s="647"/>
      <c r="G6600" s="647"/>
    </row>
    <row r="6601" spans="3:7">
      <c r="C6601" s="647"/>
      <c r="D6601" s="647"/>
      <c r="E6601" s="647"/>
      <c r="F6601" s="647"/>
      <c r="G6601" s="647"/>
    </row>
    <row r="6602" spans="3:7">
      <c r="C6602" s="647"/>
      <c r="D6602" s="647"/>
      <c r="E6602" s="647"/>
      <c r="F6602" s="647"/>
      <c r="G6602" s="647"/>
    </row>
    <row r="6603" spans="3:7">
      <c r="C6603" s="647"/>
      <c r="D6603" s="647"/>
      <c r="E6603" s="647"/>
      <c r="F6603" s="647"/>
      <c r="G6603" s="647"/>
    </row>
    <row r="6604" spans="3:7">
      <c r="C6604" s="647"/>
      <c r="D6604" s="647"/>
      <c r="E6604" s="647"/>
      <c r="F6604" s="647"/>
      <c r="G6604" s="647"/>
    </row>
    <row r="6605" spans="3:7">
      <c r="C6605" s="647"/>
      <c r="D6605" s="647"/>
      <c r="E6605" s="647"/>
      <c r="F6605" s="647"/>
      <c r="G6605" s="647"/>
    </row>
    <row r="6606" spans="3:7">
      <c r="C6606" s="647"/>
      <c r="D6606" s="647"/>
      <c r="E6606" s="647"/>
      <c r="F6606" s="647"/>
      <c r="G6606" s="647"/>
    </row>
    <row r="6607" spans="3:7">
      <c r="C6607" s="647"/>
      <c r="D6607" s="647"/>
      <c r="E6607" s="647"/>
      <c r="F6607" s="647"/>
      <c r="G6607" s="647"/>
    </row>
    <row r="6608" spans="3:7">
      <c r="C6608" s="647"/>
      <c r="D6608" s="647"/>
      <c r="E6608" s="647"/>
      <c r="F6608" s="647"/>
      <c r="G6608" s="647"/>
    </row>
    <row r="6609" spans="3:7">
      <c r="C6609" s="647"/>
      <c r="D6609" s="647"/>
      <c r="E6609" s="647"/>
      <c r="F6609" s="647"/>
      <c r="G6609" s="647"/>
    </row>
    <row r="6610" spans="3:7">
      <c r="C6610" s="647"/>
      <c r="D6610" s="647"/>
      <c r="E6610" s="647"/>
      <c r="F6610" s="647"/>
      <c r="G6610" s="647"/>
    </row>
    <row r="6611" spans="3:7">
      <c r="C6611" s="647"/>
      <c r="D6611" s="647"/>
      <c r="E6611" s="647"/>
      <c r="F6611" s="647"/>
      <c r="G6611" s="647"/>
    </row>
    <row r="6612" spans="3:7">
      <c r="C6612" s="647"/>
      <c r="D6612" s="647"/>
      <c r="E6612" s="647"/>
      <c r="F6612" s="647"/>
      <c r="G6612" s="647"/>
    </row>
    <row r="6613" spans="3:7">
      <c r="C6613" s="647"/>
      <c r="D6613" s="647"/>
      <c r="E6613" s="647"/>
      <c r="F6613" s="647"/>
      <c r="G6613" s="647"/>
    </row>
    <row r="6614" spans="3:7">
      <c r="C6614" s="647"/>
      <c r="D6614" s="647"/>
      <c r="E6614" s="647"/>
      <c r="F6614" s="647"/>
      <c r="G6614" s="647"/>
    </row>
    <row r="6615" spans="3:7">
      <c r="C6615" s="647"/>
      <c r="D6615" s="647"/>
      <c r="E6615" s="647"/>
      <c r="F6615" s="647"/>
      <c r="G6615" s="647"/>
    </row>
    <row r="6616" spans="3:7">
      <c r="C6616" s="647"/>
      <c r="D6616" s="647"/>
      <c r="E6616" s="647"/>
      <c r="F6616" s="647"/>
      <c r="G6616" s="647"/>
    </row>
    <row r="6617" spans="3:7">
      <c r="C6617" s="647"/>
      <c r="D6617" s="647"/>
      <c r="E6617" s="647"/>
      <c r="F6617" s="647"/>
      <c r="G6617" s="647"/>
    </row>
    <row r="6618" spans="3:7">
      <c r="C6618" s="647"/>
      <c r="D6618" s="647"/>
      <c r="E6618" s="647"/>
      <c r="F6618" s="647"/>
      <c r="G6618" s="647"/>
    </row>
    <row r="6619" spans="3:7">
      <c r="C6619" s="647"/>
      <c r="D6619" s="647"/>
      <c r="E6619" s="647"/>
      <c r="F6619" s="647"/>
      <c r="G6619" s="647"/>
    </row>
    <row r="6620" spans="3:7">
      <c r="C6620" s="647"/>
      <c r="D6620" s="647"/>
      <c r="E6620" s="647"/>
      <c r="F6620" s="647"/>
      <c r="G6620" s="647"/>
    </row>
    <row r="6621" spans="3:7">
      <c r="C6621" s="647"/>
      <c r="D6621" s="647"/>
      <c r="E6621" s="647"/>
      <c r="F6621" s="647"/>
      <c r="G6621" s="647"/>
    </row>
    <row r="6622" spans="3:7">
      <c r="C6622" s="647"/>
      <c r="D6622" s="647"/>
      <c r="E6622" s="647"/>
      <c r="F6622" s="647"/>
      <c r="G6622" s="647"/>
    </row>
    <row r="6623" spans="3:7">
      <c r="C6623" s="647"/>
      <c r="D6623" s="647"/>
      <c r="E6623" s="647"/>
      <c r="F6623" s="647"/>
      <c r="G6623" s="647"/>
    </row>
    <row r="6624" spans="3:7">
      <c r="C6624" s="647"/>
      <c r="D6624" s="647"/>
      <c r="E6624" s="647"/>
      <c r="F6624" s="647"/>
      <c r="G6624" s="647"/>
    </row>
    <row r="6625" spans="3:7">
      <c r="C6625" s="647"/>
      <c r="D6625" s="647"/>
      <c r="E6625" s="647"/>
      <c r="F6625" s="647"/>
      <c r="G6625" s="647"/>
    </row>
    <row r="6626" spans="3:7">
      <c r="C6626" s="647"/>
      <c r="D6626" s="647"/>
      <c r="E6626" s="647"/>
      <c r="F6626" s="647"/>
      <c r="G6626" s="647"/>
    </row>
    <row r="6627" spans="3:7">
      <c r="C6627" s="647"/>
      <c r="D6627" s="647"/>
      <c r="E6627" s="647"/>
      <c r="F6627" s="647"/>
      <c r="G6627" s="647"/>
    </row>
    <row r="6628" spans="3:7">
      <c r="C6628" s="647"/>
      <c r="D6628" s="647"/>
      <c r="E6628" s="647"/>
      <c r="F6628" s="647"/>
      <c r="G6628" s="647"/>
    </row>
    <row r="6629" spans="3:7">
      <c r="C6629" s="647"/>
      <c r="D6629" s="647"/>
      <c r="E6629" s="647"/>
      <c r="F6629" s="647"/>
      <c r="G6629" s="647"/>
    </row>
    <row r="6630" spans="3:7">
      <c r="C6630" s="647"/>
      <c r="D6630" s="647"/>
      <c r="E6630" s="647"/>
      <c r="F6630" s="647"/>
      <c r="G6630" s="647"/>
    </row>
    <row r="6631" spans="3:7">
      <c r="C6631" s="647"/>
      <c r="D6631" s="647"/>
      <c r="E6631" s="647"/>
      <c r="F6631" s="647"/>
      <c r="G6631" s="647"/>
    </row>
    <row r="6632" spans="3:7">
      <c r="C6632" s="647"/>
      <c r="D6632" s="647"/>
      <c r="E6632" s="647"/>
      <c r="F6632" s="647"/>
      <c r="G6632" s="647"/>
    </row>
    <row r="6633" spans="3:7">
      <c r="C6633" s="647"/>
      <c r="D6633" s="647"/>
      <c r="E6633" s="647"/>
      <c r="F6633" s="647"/>
      <c r="G6633" s="647"/>
    </row>
    <row r="6634" spans="3:7">
      <c r="C6634" s="647"/>
      <c r="D6634" s="647"/>
      <c r="E6634" s="647"/>
      <c r="F6634" s="647"/>
      <c r="G6634" s="647"/>
    </row>
    <row r="6635" spans="3:7">
      <c r="C6635" s="647"/>
      <c r="D6635" s="647"/>
      <c r="E6635" s="647"/>
      <c r="F6635" s="647"/>
      <c r="G6635" s="647"/>
    </row>
    <row r="6636" spans="3:7">
      <c r="C6636" s="647"/>
      <c r="D6636" s="647"/>
      <c r="E6636" s="647"/>
      <c r="F6636" s="647"/>
      <c r="G6636" s="647"/>
    </row>
    <row r="6637" spans="3:7">
      <c r="C6637" s="647"/>
      <c r="D6637" s="647"/>
      <c r="E6637" s="647"/>
      <c r="F6637" s="647"/>
      <c r="G6637" s="647"/>
    </row>
    <row r="6638" spans="3:7">
      <c r="C6638" s="647"/>
      <c r="D6638" s="647"/>
      <c r="E6638" s="647"/>
      <c r="F6638" s="647"/>
      <c r="G6638" s="647"/>
    </row>
    <row r="6639" spans="3:7">
      <c r="C6639" s="647"/>
      <c r="D6639" s="647"/>
      <c r="E6639" s="647"/>
      <c r="F6639" s="647"/>
      <c r="G6639" s="647"/>
    </row>
    <row r="6640" spans="3:7">
      <c r="C6640" s="647"/>
      <c r="D6640" s="647"/>
      <c r="E6640" s="647"/>
      <c r="F6640" s="647"/>
      <c r="G6640" s="647"/>
    </row>
    <row r="6641" spans="3:7">
      <c r="C6641" s="647"/>
      <c r="D6641" s="647"/>
      <c r="E6641" s="647"/>
      <c r="F6641" s="647"/>
      <c r="G6641" s="647"/>
    </row>
    <row r="6642" spans="3:7">
      <c r="C6642" s="647"/>
      <c r="D6642" s="647"/>
      <c r="E6642" s="647"/>
      <c r="F6642" s="647"/>
      <c r="G6642" s="647"/>
    </row>
    <row r="6643" spans="3:7">
      <c r="C6643" s="647"/>
      <c r="D6643" s="647"/>
      <c r="E6643" s="647"/>
      <c r="F6643" s="647"/>
      <c r="G6643" s="647"/>
    </row>
    <row r="6644" spans="3:7">
      <c r="C6644" s="647"/>
      <c r="D6644" s="647"/>
      <c r="E6644" s="647"/>
      <c r="F6644" s="647"/>
      <c r="G6644" s="647"/>
    </row>
    <row r="6645" spans="3:7">
      <c r="C6645" s="647"/>
      <c r="D6645" s="647"/>
      <c r="E6645" s="647"/>
      <c r="F6645" s="647"/>
      <c r="G6645" s="647"/>
    </row>
    <row r="6646" spans="3:7">
      <c r="C6646" s="647"/>
      <c r="D6646" s="647"/>
      <c r="E6646" s="647"/>
      <c r="F6646" s="647"/>
      <c r="G6646" s="647"/>
    </row>
    <row r="6647" spans="3:7">
      <c r="C6647" s="647"/>
      <c r="D6647" s="647"/>
      <c r="E6647" s="647"/>
      <c r="F6647" s="647"/>
      <c r="G6647" s="647"/>
    </row>
    <row r="6648" spans="3:7">
      <c r="C6648" s="647"/>
      <c r="D6648" s="647"/>
      <c r="E6648" s="647"/>
      <c r="F6648" s="647"/>
      <c r="G6648" s="647"/>
    </row>
    <row r="6649" spans="3:7">
      <c r="C6649" s="647"/>
      <c r="D6649" s="647"/>
      <c r="E6649" s="647"/>
      <c r="F6649" s="647"/>
      <c r="G6649" s="647"/>
    </row>
    <row r="6650" spans="3:7">
      <c r="C6650" s="647"/>
      <c r="D6650" s="647"/>
      <c r="E6650" s="647"/>
      <c r="F6650" s="647"/>
      <c r="G6650" s="647"/>
    </row>
    <row r="6651" spans="3:7">
      <c r="C6651" s="647"/>
      <c r="D6651" s="647"/>
      <c r="E6651" s="647"/>
      <c r="F6651" s="647"/>
      <c r="G6651" s="647"/>
    </row>
    <row r="6652" spans="3:7">
      <c r="C6652" s="647"/>
      <c r="D6652" s="647"/>
      <c r="E6652" s="647"/>
      <c r="F6652" s="647"/>
      <c r="G6652" s="647"/>
    </row>
    <row r="6653" spans="3:7">
      <c r="C6653" s="647"/>
      <c r="D6653" s="647"/>
      <c r="E6653" s="647"/>
      <c r="F6653" s="647"/>
      <c r="G6653" s="647"/>
    </row>
    <row r="6654" spans="3:7">
      <c r="C6654" s="647"/>
      <c r="D6654" s="647"/>
      <c r="E6654" s="647"/>
      <c r="F6654" s="647"/>
      <c r="G6654" s="647"/>
    </row>
    <row r="6655" spans="3:7">
      <c r="C6655" s="647"/>
      <c r="D6655" s="647"/>
      <c r="E6655" s="647"/>
      <c r="F6655" s="647"/>
      <c r="G6655" s="647"/>
    </row>
    <row r="6656" spans="3:7">
      <c r="C6656" s="647"/>
      <c r="D6656" s="647"/>
      <c r="E6656" s="647"/>
      <c r="F6656" s="647"/>
      <c r="G6656" s="647"/>
    </row>
    <row r="6657" spans="3:7">
      <c r="C6657" s="647"/>
      <c r="D6657" s="647"/>
      <c r="E6657" s="647"/>
      <c r="F6657" s="647"/>
      <c r="G6657" s="647"/>
    </row>
    <row r="6658" spans="3:7">
      <c r="C6658" s="647"/>
      <c r="D6658" s="647"/>
      <c r="E6658" s="647"/>
      <c r="F6658" s="647"/>
      <c r="G6658" s="647"/>
    </row>
    <row r="6659" spans="3:7">
      <c r="C6659" s="647"/>
      <c r="D6659" s="647"/>
      <c r="E6659" s="647"/>
      <c r="F6659" s="647"/>
      <c r="G6659" s="647"/>
    </row>
    <row r="6660" spans="3:7">
      <c r="C6660" s="647"/>
      <c r="D6660" s="647"/>
      <c r="E6660" s="647"/>
      <c r="F6660" s="647"/>
      <c r="G6660" s="647"/>
    </row>
    <row r="6661" spans="3:7">
      <c r="C6661" s="647"/>
      <c r="D6661" s="647"/>
      <c r="E6661" s="647"/>
      <c r="F6661" s="647"/>
      <c r="G6661" s="647"/>
    </row>
    <row r="6662" spans="3:7">
      <c r="C6662" s="647"/>
      <c r="D6662" s="647"/>
      <c r="E6662" s="647"/>
      <c r="F6662" s="647"/>
      <c r="G6662" s="647"/>
    </row>
    <row r="6663" spans="3:7">
      <c r="C6663" s="647"/>
      <c r="D6663" s="647"/>
      <c r="E6663" s="647"/>
      <c r="F6663" s="647"/>
      <c r="G6663" s="647"/>
    </row>
    <row r="6664" spans="3:7">
      <c r="C6664" s="647"/>
      <c r="D6664" s="647"/>
      <c r="E6664" s="647"/>
      <c r="F6664" s="647"/>
      <c r="G6664" s="647"/>
    </row>
    <row r="6665" spans="3:7">
      <c r="C6665" s="647"/>
      <c r="D6665" s="647"/>
      <c r="E6665" s="647"/>
      <c r="F6665" s="647"/>
      <c r="G6665" s="647"/>
    </row>
    <row r="6666" spans="3:7">
      <c r="C6666" s="647"/>
      <c r="D6666" s="647"/>
      <c r="E6666" s="647"/>
      <c r="F6666" s="647"/>
      <c r="G6666" s="647"/>
    </row>
    <row r="6667" spans="3:7">
      <c r="C6667" s="647"/>
      <c r="D6667" s="647"/>
      <c r="E6667" s="647"/>
      <c r="F6667" s="647"/>
      <c r="G6667" s="647"/>
    </row>
    <row r="6668" spans="3:7">
      <c r="C6668" s="647"/>
      <c r="D6668" s="647"/>
      <c r="E6668" s="647"/>
      <c r="F6668" s="647"/>
      <c r="G6668" s="647"/>
    </row>
    <row r="6669" spans="3:7">
      <c r="C6669" s="647"/>
      <c r="D6669" s="647"/>
      <c r="E6669" s="647"/>
      <c r="F6669" s="647"/>
      <c r="G6669" s="647"/>
    </row>
    <row r="6670" spans="3:7">
      <c r="C6670" s="647"/>
      <c r="D6670" s="647"/>
      <c r="E6670" s="647"/>
      <c r="F6670" s="647"/>
      <c r="G6670" s="647"/>
    </row>
    <row r="6671" spans="3:7">
      <c r="C6671" s="647"/>
      <c r="D6671" s="647"/>
      <c r="E6671" s="647"/>
      <c r="F6671" s="647"/>
      <c r="G6671" s="647"/>
    </row>
    <row r="6672" spans="3:7">
      <c r="C6672" s="647"/>
      <c r="D6672" s="647"/>
      <c r="E6672" s="647"/>
      <c r="F6672" s="647"/>
      <c r="G6672" s="647"/>
    </row>
    <row r="6673" spans="3:7">
      <c r="C6673" s="647"/>
      <c r="D6673" s="647"/>
      <c r="E6673" s="647"/>
      <c r="F6673" s="647"/>
      <c r="G6673" s="647"/>
    </row>
    <row r="6674" spans="3:7">
      <c r="C6674" s="647"/>
      <c r="D6674" s="647"/>
      <c r="E6674" s="647"/>
      <c r="F6674" s="647"/>
      <c r="G6674" s="647"/>
    </row>
    <row r="6675" spans="3:7">
      <c r="C6675" s="647"/>
      <c r="D6675" s="647"/>
      <c r="E6675" s="647"/>
      <c r="F6675" s="647"/>
      <c r="G6675" s="647"/>
    </row>
    <row r="6676" spans="3:7">
      <c r="C6676" s="647"/>
      <c r="D6676" s="647"/>
      <c r="E6676" s="647"/>
      <c r="F6676" s="647"/>
      <c r="G6676" s="647"/>
    </row>
    <row r="6677" spans="3:7">
      <c r="C6677" s="647"/>
      <c r="D6677" s="647"/>
      <c r="E6677" s="647"/>
      <c r="F6677" s="647"/>
      <c r="G6677" s="647"/>
    </row>
    <row r="6678" spans="3:7">
      <c r="C6678" s="647"/>
      <c r="D6678" s="647"/>
      <c r="E6678" s="647"/>
      <c r="F6678" s="647"/>
      <c r="G6678" s="647"/>
    </row>
    <row r="6679" spans="3:7">
      <c r="C6679" s="647"/>
      <c r="D6679" s="647"/>
      <c r="E6679" s="647"/>
      <c r="F6679" s="647"/>
      <c r="G6679" s="647"/>
    </row>
    <row r="6680" spans="3:7">
      <c r="C6680" s="647"/>
      <c r="D6680" s="647"/>
      <c r="E6680" s="647"/>
      <c r="F6680" s="647"/>
      <c r="G6680" s="647"/>
    </row>
    <row r="6681" spans="3:7">
      <c r="C6681" s="647"/>
      <c r="D6681" s="647"/>
      <c r="E6681" s="647"/>
      <c r="F6681" s="647"/>
      <c r="G6681" s="647"/>
    </row>
    <row r="6682" spans="3:7">
      <c r="C6682" s="647"/>
      <c r="D6682" s="647"/>
      <c r="E6682" s="647"/>
      <c r="F6682" s="647"/>
      <c r="G6682" s="647"/>
    </row>
    <row r="6683" spans="3:7">
      <c r="C6683" s="647"/>
      <c r="D6683" s="647"/>
      <c r="E6683" s="647"/>
      <c r="F6683" s="647"/>
      <c r="G6683" s="647"/>
    </row>
    <row r="6684" spans="3:7">
      <c r="C6684" s="647"/>
      <c r="D6684" s="647"/>
      <c r="E6684" s="647"/>
      <c r="F6684" s="647"/>
      <c r="G6684" s="647"/>
    </row>
    <row r="6685" spans="3:7">
      <c r="C6685" s="647"/>
      <c r="D6685" s="647"/>
      <c r="E6685" s="647"/>
      <c r="F6685" s="647"/>
      <c r="G6685" s="647"/>
    </row>
    <row r="6686" spans="3:7">
      <c r="C6686" s="647"/>
      <c r="D6686" s="647"/>
      <c r="E6686" s="647"/>
      <c r="F6686" s="647"/>
      <c r="G6686" s="647"/>
    </row>
    <row r="6687" spans="3:7">
      <c r="C6687" s="647"/>
      <c r="D6687" s="647"/>
      <c r="E6687" s="647"/>
      <c r="F6687" s="647"/>
      <c r="G6687" s="647"/>
    </row>
    <row r="6688" spans="3:7">
      <c r="C6688" s="647"/>
      <c r="D6688" s="647"/>
      <c r="E6688" s="647"/>
      <c r="F6688" s="647"/>
      <c r="G6688" s="647"/>
    </row>
    <row r="6689" spans="3:7">
      <c r="C6689" s="647"/>
      <c r="D6689" s="647"/>
      <c r="E6689" s="647"/>
      <c r="F6689" s="647"/>
      <c r="G6689" s="647"/>
    </row>
    <row r="6690" spans="3:7">
      <c r="C6690" s="647"/>
      <c r="D6690" s="647"/>
      <c r="E6690" s="647"/>
      <c r="F6690" s="647"/>
      <c r="G6690" s="647"/>
    </row>
    <row r="6691" spans="3:7">
      <c r="C6691" s="647"/>
      <c r="D6691" s="647"/>
      <c r="E6691" s="647"/>
      <c r="F6691" s="647"/>
      <c r="G6691" s="647"/>
    </row>
    <row r="6692" spans="3:7">
      <c r="C6692" s="647"/>
      <c r="D6692" s="647"/>
      <c r="E6692" s="647"/>
      <c r="F6692" s="647"/>
      <c r="G6692" s="647"/>
    </row>
    <row r="6693" spans="3:7">
      <c r="C6693" s="647"/>
      <c r="D6693" s="647"/>
      <c r="E6693" s="647"/>
      <c r="F6693" s="647"/>
      <c r="G6693" s="647"/>
    </row>
    <row r="6694" spans="3:7">
      <c r="C6694" s="647"/>
      <c r="D6694" s="647"/>
      <c r="E6694" s="647"/>
      <c r="F6694" s="647"/>
      <c r="G6694" s="647"/>
    </row>
    <row r="6695" spans="3:7">
      <c r="C6695" s="647"/>
      <c r="D6695" s="647"/>
      <c r="E6695" s="647"/>
      <c r="F6695" s="647"/>
      <c r="G6695" s="647"/>
    </row>
    <row r="6696" spans="3:7">
      <c r="C6696" s="647"/>
      <c r="D6696" s="647"/>
      <c r="E6696" s="647"/>
      <c r="F6696" s="647"/>
      <c r="G6696" s="647"/>
    </row>
    <row r="6697" spans="3:7">
      <c r="C6697" s="647"/>
      <c r="D6697" s="647"/>
      <c r="E6697" s="647"/>
      <c r="F6697" s="647"/>
      <c r="G6697" s="647"/>
    </row>
    <row r="6698" spans="3:7">
      <c r="C6698" s="647"/>
      <c r="D6698" s="647"/>
      <c r="E6698" s="647"/>
      <c r="F6698" s="647"/>
      <c r="G6698" s="647"/>
    </row>
    <row r="6699" spans="3:7">
      <c r="C6699" s="647"/>
      <c r="D6699" s="647"/>
      <c r="E6699" s="647"/>
      <c r="F6699" s="647"/>
      <c r="G6699" s="647"/>
    </row>
    <row r="6700" spans="3:7">
      <c r="C6700" s="647"/>
      <c r="D6700" s="647"/>
      <c r="E6700" s="647"/>
      <c r="F6700" s="647"/>
      <c r="G6700" s="647"/>
    </row>
    <row r="6701" spans="3:7">
      <c r="C6701" s="647"/>
      <c r="D6701" s="647"/>
      <c r="E6701" s="647"/>
      <c r="F6701" s="647"/>
      <c r="G6701" s="647"/>
    </row>
    <row r="6702" spans="3:7">
      <c r="C6702" s="647"/>
      <c r="D6702" s="647"/>
      <c r="E6702" s="647"/>
      <c r="F6702" s="647"/>
      <c r="G6702" s="647"/>
    </row>
    <row r="6703" spans="3:7">
      <c r="C6703" s="647"/>
      <c r="D6703" s="647"/>
      <c r="E6703" s="647"/>
      <c r="F6703" s="647"/>
      <c r="G6703" s="647"/>
    </row>
    <row r="6704" spans="3:7">
      <c r="C6704" s="647"/>
      <c r="D6704" s="647"/>
      <c r="E6704" s="647"/>
      <c r="F6704" s="647"/>
      <c r="G6704" s="647"/>
    </row>
    <row r="6705" spans="3:7">
      <c r="C6705" s="647"/>
      <c r="D6705" s="647"/>
      <c r="E6705" s="647"/>
      <c r="F6705" s="647"/>
      <c r="G6705" s="647"/>
    </row>
    <row r="6706" spans="3:7">
      <c r="C6706" s="647"/>
      <c r="D6706" s="647"/>
      <c r="E6706" s="647"/>
      <c r="F6706" s="647"/>
      <c r="G6706" s="647"/>
    </row>
    <row r="6707" spans="3:7">
      <c r="C6707" s="647"/>
      <c r="D6707" s="647"/>
      <c r="E6707" s="647"/>
      <c r="F6707" s="647"/>
      <c r="G6707" s="647"/>
    </row>
    <row r="6708" spans="3:7">
      <c r="C6708" s="647"/>
      <c r="D6708" s="647"/>
      <c r="E6708" s="647"/>
      <c r="F6708" s="647"/>
      <c r="G6708" s="647"/>
    </row>
    <row r="6709" spans="3:7">
      <c r="C6709" s="647"/>
      <c r="D6709" s="647"/>
      <c r="E6709" s="647"/>
      <c r="F6709" s="647"/>
      <c r="G6709" s="647"/>
    </row>
    <row r="6710" spans="3:7">
      <c r="C6710" s="647"/>
      <c r="D6710" s="647"/>
      <c r="E6710" s="647"/>
      <c r="F6710" s="647"/>
      <c r="G6710" s="647"/>
    </row>
    <row r="6711" spans="3:7">
      <c r="C6711" s="647"/>
      <c r="D6711" s="647"/>
      <c r="E6711" s="647"/>
      <c r="F6711" s="647"/>
      <c r="G6711" s="647"/>
    </row>
    <row r="6712" spans="3:7">
      <c r="C6712" s="647"/>
      <c r="D6712" s="647"/>
      <c r="E6712" s="647"/>
      <c r="F6712" s="647"/>
      <c r="G6712" s="647"/>
    </row>
    <row r="6713" spans="3:7">
      <c r="C6713" s="647"/>
      <c r="D6713" s="647"/>
      <c r="E6713" s="647"/>
      <c r="F6713" s="647"/>
      <c r="G6713" s="647"/>
    </row>
    <row r="6714" spans="3:7">
      <c r="C6714" s="647"/>
      <c r="D6714" s="647"/>
      <c r="E6714" s="647"/>
      <c r="F6714" s="647"/>
      <c r="G6714" s="647"/>
    </row>
    <row r="6715" spans="3:7">
      <c r="C6715" s="647"/>
      <c r="D6715" s="647"/>
      <c r="E6715" s="647"/>
      <c r="F6715" s="647"/>
      <c r="G6715" s="647"/>
    </row>
    <row r="6716" spans="3:7">
      <c r="C6716" s="647"/>
      <c r="D6716" s="647"/>
      <c r="E6716" s="647"/>
      <c r="F6716" s="647"/>
      <c r="G6716" s="647"/>
    </row>
    <row r="6717" spans="3:7">
      <c r="C6717" s="647"/>
      <c r="D6717" s="647"/>
      <c r="E6717" s="647"/>
      <c r="F6717" s="647"/>
      <c r="G6717" s="647"/>
    </row>
    <row r="6718" spans="3:7">
      <c r="C6718" s="647"/>
      <c r="D6718" s="647"/>
      <c r="E6718" s="647"/>
      <c r="F6718" s="647"/>
      <c r="G6718" s="647"/>
    </row>
    <row r="6719" spans="3:7">
      <c r="C6719" s="647"/>
      <c r="D6719" s="647"/>
      <c r="E6719" s="647"/>
      <c r="F6719" s="647"/>
      <c r="G6719" s="647"/>
    </row>
    <row r="6720" spans="3:7">
      <c r="C6720" s="647"/>
      <c r="D6720" s="647"/>
      <c r="E6720" s="647"/>
      <c r="F6720" s="647"/>
      <c r="G6720" s="647"/>
    </row>
    <row r="6721" spans="3:7">
      <c r="C6721" s="647"/>
      <c r="D6721" s="647"/>
      <c r="E6721" s="647"/>
      <c r="F6721" s="647"/>
      <c r="G6721" s="647"/>
    </row>
    <row r="6722" spans="3:7">
      <c r="C6722" s="647"/>
      <c r="D6722" s="647"/>
      <c r="E6722" s="647"/>
      <c r="F6722" s="647"/>
      <c r="G6722" s="647"/>
    </row>
    <row r="6723" spans="3:7">
      <c r="C6723" s="647"/>
      <c r="D6723" s="647"/>
      <c r="E6723" s="647"/>
      <c r="F6723" s="647"/>
      <c r="G6723" s="647"/>
    </row>
    <row r="6724" spans="3:7">
      <c r="C6724" s="647"/>
      <c r="D6724" s="647"/>
      <c r="E6724" s="647"/>
      <c r="F6724" s="647"/>
      <c r="G6724" s="647"/>
    </row>
    <row r="6725" spans="3:7">
      <c r="C6725" s="647"/>
      <c r="D6725" s="647"/>
      <c r="E6725" s="647"/>
      <c r="F6725" s="647"/>
      <c r="G6725" s="647"/>
    </row>
    <row r="6726" spans="3:7">
      <c r="C6726" s="647"/>
      <c r="D6726" s="647"/>
      <c r="E6726" s="647"/>
      <c r="F6726" s="647"/>
      <c r="G6726" s="647"/>
    </row>
    <row r="6727" spans="3:7">
      <c r="C6727" s="647"/>
      <c r="D6727" s="647"/>
      <c r="E6727" s="647"/>
      <c r="F6727" s="647"/>
      <c r="G6727" s="647"/>
    </row>
    <row r="6728" spans="3:7">
      <c r="C6728" s="647"/>
      <c r="D6728" s="647"/>
      <c r="E6728" s="647"/>
      <c r="F6728" s="647"/>
      <c r="G6728" s="647"/>
    </row>
    <row r="6729" spans="3:7">
      <c r="C6729" s="647"/>
      <c r="D6729" s="647"/>
      <c r="E6729" s="647"/>
      <c r="F6729" s="647"/>
      <c r="G6729" s="647"/>
    </row>
    <row r="6730" spans="3:7">
      <c r="C6730" s="647"/>
      <c r="D6730" s="647"/>
      <c r="E6730" s="647"/>
      <c r="F6730" s="647"/>
      <c r="G6730" s="647"/>
    </row>
    <row r="6731" spans="3:7">
      <c r="C6731" s="647"/>
      <c r="D6731" s="647"/>
      <c r="E6731" s="647"/>
      <c r="F6731" s="647"/>
      <c r="G6731" s="647"/>
    </row>
    <row r="6732" spans="3:7">
      <c r="C6732" s="647"/>
      <c r="D6732" s="647"/>
      <c r="E6732" s="647"/>
      <c r="F6732" s="647"/>
      <c r="G6732" s="647"/>
    </row>
    <row r="6733" spans="3:7">
      <c r="C6733" s="647"/>
      <c r="D6733" s="647"/>
      <c r="E6733" s="647"/>
      <c r="F6733" s="647"/>
      <c r="G6733" s="647"/>
    </row>
    <row r="6734" spans="3:7">
      <c r="C6734" s="647"/>
      <c r="D6734" s="647"/>
      <c r="E6734" s="647"/>
      <c r="F6734" s="647"/>
      <c r="G6734" s="647"/>
    </row>
    <row r="6735" spans="3:7">
      <c r="C6735" s="647"/>
      <c r="D6735" s="647"/>
      <c r="E6735" s="647"/>
      <c r="F6735" s="647"/>
      <c r="G6735" s="647"/>
    </row>
    <row r="6736" spans="3:7">
      <c r="C6736" s="647"/>
      <c r="D6736" s="647"/>
      <c r="E6736" s="647"/>
      <c r="F6736" s="647"/>
      <c r="G6736" s="647"/>
    </row>
    <row r="6737" spans="3:7">
      <c r="C6737" s="647"/>
      <c r="D6737" s="647"/>
      <c r="E6737" s="647"/>
      <c r="F6737" s="647"/>
      <c r="G6737" s="647"/>
    </row>
    <row r="6738" spans="3:7">
      <c r="C6738" s="647"/>
      <c r="D6738" s="647"/>
      <c r="E6738" s="647"/>
      <c r="F6738" s="647"/>
      <c r="G6738" s="647"/>
    </row>
    <row r="6739" spans="3:7">
      <c r="C6739" s="647"/>
      <c r="D6739" s="647"/>
      <c r="E6739" s="647"/>
      <c r="F6739" s="647"/>
      <c r="G6739" s="647"/>
    </row>
    <row r="6740" spans="3:7">
      <c r="C6740" s="647"/>
      <c r="D6740" s="647"/>
      <c r="E6740" s="647"/>
      <c r="F6740" s="647"/>
      <c r="G6740" s="647"/>
    </row>
    <row r="6741" spans="3:7">
      <c r="C6741" s="647"/>
      <c r="D6741" s="647"/>
      <c r="E6741" s="647"/>
      <c r="F6741" s="647"/>
      <c r="G6741" s="647"/>
    </row>
    <row r="6742" spans="3:7">
      <c r="C6742" s="647"/>
      <c r="D6742" s="647"/>
      <c r="E6742" s="647"/>
      <c r="F6742" s="647"/>
      <c r="G6742" s="647"/>
    </row>
    <row r="6743" spans="3:7">
      <c r="C6743" s="647"/>
      <c r="D6743" s="647"/>
      <c r="E6743" s="647"/>
      <c r="F6743" s="647"/>
      <c r="G6743" s="647"/>
    </row>
    <row r="6744" spans="3:7">
      <c r="C6744" s="647"/>
      <c r="D6744" s="647"/>
      <c r="E6744" s="647"/>
      <c r="F6744" s="647"/>
      <c r="G6744" s="647"/>
    </row>
    <row r="6745" spans="3:7">
      <c r="C6745" s="647"/>
      <c r="D6745" s="647"/>
      <c r="E6745" s="647"/>
      <c r="F6745" s="647"/>
      <c r="G6745" s="647"/>
    </row>
    <row r="6746" spans="3:7">
      <c r="C6746" s="647"/>
      <c r="D6746" s="647"/>
      <c r="E6746" s="647"/>
      <c r="F6746" s="647"/>
      <c r="G6746" s="647"/>
    </row>
    <row r="6747" spans="3:7">
      <c r="C6747" s="647"/>
      <c r="D6747" s="647"/>
      <c r="E6747" s="647"/>
      <c r="F6747" s="647"/>
      <c r="G6747" s="647"/>
    </row>
    <row r="6748" spans="3:7">
      <c r="C6748" s="647"/>
      <c r="D6748" s="647"/>
      <c r="E6748" s="647"/>
      <c r="F6748" s="647"/>
      <c r="G6748" s="647"/>
    </row>
    <row r="6749" spans="3:7">
      <c r="C6749" s="647"/>
      <c r="D6749" s="647"/>
      <c r="E6749" s="647"/>
      <c r="F6749" s="647"/>
      <c r="G6749" s="647"/>
    </row>
    <row r="6750" spans="3:7">
      <c r="C6750" s="647"/>
      <c r="D6750" s="647"/>
      <c r="E6750" s="647"/>
      <c r="F6750" s="647"/>
      <c r="G6750" s="647"/>
    </row>
    <row r="6751" spans="3:7">
      <c r="C6751" s="647"/>
      <c r="D6751" s="647"/>
      <c r="E6751" s="647"/>
      <c r="F6751" s="647"/>
      <c r="G6751" s="647"/>
    </row>
    <row r="6752" spans="3:7">
      <c r="C6752" s="647"/>
      <c r="D6752" s="647"/>
      <c r="E6752" s="647"/>
      <c r="F6752" s="647"/>
      <c r="G6752" s="647"/>
    </row>
    <row r="6753" spans="3:7">
      <c r="C6753" s="647"/>
      <c r="D6753" s="647"/>
      <c r="E6753" s="647"/>
      <c r="F6753" s="647"/>
      <c r="G6753" s="647"/>
    </row>
    <row r="6754" spans="3:7">
      <c r="C6754" s="647"/>
      <c r="D6754" s="647"/>
      <c r="E6754" s="647"/>
      <c r="F6754" s="647"/>
      <c r="G6754" s="647"/>
    </row>
    <row r="6755" spans="3:7">
      <c r="C6755" s="647"/>
      <c r="D6755" s="647"/>
      <c r="E6755" s="647"/>
      <c r="F6755" s="647"/>
      <c r="G6755" s="647"/>
    </row>
    <row r="6756" spans="3:7">
      <c r="C6756" s="647"/>
      <c r="D6756" s="647"/>
      <c r="E6756" s="647"/>
      <c r="F6756" s="647"/>
      <c r="G6756" s="647"/>
    </row>
    <row r="6757" spans="3:7">
      <c r="C6757" s="647"/>
      <c r="D6757" s="647"/>
      <c r="E6757" s="647"/>
      <c r="F6757" s="647"/>
      <c r="G6757" s="647"/>
    </row>
    <row r="6758" spans="3:7">
      <c r="C6758" s="647"/>
      <c r="D6758" s="647"/>
      <c r="E6758" s="647"/>
      <c r="F6758" s="647"/>
      <c r="G6758" s="647"/>
    </row>
    <row r="6759" spans="3:7">
      <c r="C6759" s="647"/>
      <c r="D6759" s="647"/>
      <c r="E6759" s="647"/>
      <c r="F6759" s="647"/>
      <c r="G6759" s="647"/>
    </row>
    <row r="6760" spans="3:7">
      <c r="C6760" s="647"/>
      <c r="D6760" s="647"/>
      <c r="E6760" s="647"/>
      <c r="F6760" s="647"/>
      <c r="G6760" s="647"/>
    </row>
    <row r="6761" spans="3:7">
      <c r="C6761" s="647"/>
      <c r="D6761" s="647"/>
      <c r="E6761" s="647"/>
      <c r="F6761" s="647"/>
      <c r="G6761" s="647"/>
    </row>
    <row r="6762" spans="3:7">
      <c r="C6762" s="647"/>
      <c r="D6762" s="647"/>
      <c r="E6762" s="647"/>
      <c r="F6762" s="647"/>
      <c r="G6762" s="647"/>
    </row>
    <row r="6763" spans="3:7">
      <c r="C6763" s="647"/>
      <c r="D6763" s="647"/>
      <c r="E6763" s="647"/>
      <c r="F6763" s="647"/>
      <c r="G6763" s="647"/>
    </row>
    <row r="6764" spans="3:7">
      <c r="C6764" s="647"/>
      <c r="D6764" s="647"/>
      <c r="E6764" s="647"/>
      <c r="F6764" s="647"/>
      <c r="G6764" s="647"/>
    </row>
    <row r="6765" spans="3:7">
      <c r="C6765" s="647"/>
      <c r="D6765" s="647"/>
      <c r="E6765" s="647"/>
      <c r="F6765" s="647"/>
      <c r="G6765" s="647"/>
    </row>
    <row r="6766" spans="3:7">
      <c r="C6766" s="647"/>
      <c r="D6766" s="647"/>
      <c r="E6766" s="647"/>
      <c r="F6766" s="647"/>
      <c r="G6766" s="647"/>
    </row>
    <row r="6767" spans="3:7">
      <c r="C6767" s="647"/>
      <c r="D6767" s="647"/>
      <c r="E6767" s="647"/>
      <c r="F6767" s="647"/>
      <c r="G6767" s="647"/>
    </row>
    <row r="6768" spans="3:7">
      <c r="C6768" s="647"/>
      <c r="D6768" s="647"/>
      <c r="E6768" s="647"/>
      <c r="F6768" s="647"/>
      <c r="G6768" s="647"/>
    </row>
    <row r="6769" spans="3:7">
      <c r="C6769" s="647"/>
      <c r="D6769" s="647"/>
      <c r="E6769" s="647"/>
      <c r="F6769" s="647"/>
      <c r="G6769" s="647"/>
    </row>
    <row r="6770" spans="3:7">
      <c r="C6770" s="647"/>
      <c r="D6770" s="647"/>
      <c r="E6770" s="647"/>
      <c r="F6770" s="647"/>
      <c r="G6770" s="647"/>
    </row>
    <row r="6771" spans="3:7">
      <c r="C6771" s="647"/>
      <c r="D6771" s="647"/>
      <c r="E6771" s="647"/>
      <c r="F6771" s="647"/>
      <c r="G6771" s="647"/>
    </row>
    <row r="6772" spans="3:7">
      <c r="C6772" s="647"/>
      <c r="D6772" s="647"/>
      <c r="E6772" s="647"/>
      <c r="F6772" s="647"/>
      <c r="G6772" s="647"/>
    </row>
    <row r="6773" spans="3:7">
      <c r="C6773" s="647"/>
      <c r="D6773" s="647"/>
      <c r="E6773" s="647"/>
      <c r="F6773" s="647"/>
      <c r="G6773" s="647"/>
    </row>
    <row r="6774" spans="3:7">
      <c r="C6774" s="647"/>
      <c r="D6774" s="647"/>
      <c r="E6774" s="647"/>
      <c r="F6774" s="647"/>
      <c r="G6774" s="647"/>
    </row>
    <row r="6775" spans="3:7">
      <c r="C6775" s="647"/>
      <c r="D6775" s="647"/>
      <c r="E6775" s="647"/>
      <c r="F6775" s="647"/>
      <c r="G6775" s="647"/>
    </row>
    <row r="6776" spans="3:7">
      <c r="C6776" s="647"/>
      <c r="D6776" s="647"/>
      <c r="E6776" s="647"/>
      <c r="F6776" s="647"/>
      <c r="G6776" s="647"/>
    </row>
    <row r="6777" spans="3:7">
      <c r="C6777" s="647"/>
      <c r="D6777" s="647"/>
      <c r="E6777" s="647"/>
      <c r="F6777" s="647"/>
      <c r="G6777" s="647"/>
    </row>
    <row r="6778" spans="3:7">
      <c r="C6778" s="647"/>
      <c r="D6778" s="647"/>
      <c r="E6778" s="647"/>
      <c r="F6778" s="647"/>
      <c r="G6778" s="647"/>
    </row>
    <row r="6779" spans="3:7">
      <c r="C6779" s="647"/>
      <c r="D6779" s="647"/>
      <c r="E6779" s="647"/>
      <c r="F6779" s="647"/>
      <c r="G6779" s="647"/>
    </row>
    <row r="6780" spans="3:7">
      <c r="C6780" s="647"/>
      <c r="D6780" s="647"/>
      <c r="E6780" s="647"/>
      <c r="F6780" s="647"/>
      <c r="G6780" s="647"/>
    </row>
    <row r="6781" spans="3:7">
      <c r="C6781" s="647"/>
      <c r="D6781" s="647"/>
      <c r="E6781" s="647"/>
      <c r="F6781" s="647"/>
      <c r="G6781" s="647"/>
    </row>
    <row r="6782" spans="3:7">
      <c r="C6782" s="647"/>
      <c r="D6782" s="647"/>
      <c r="E6782" s="647"/>
      <c r="F6782" s="647"/>
      <c r="G6782" s="647"/>
    </row>
    <row r="6783" spans="3:7">
      <c r="C6783" s="647"/>
      <c r="D6783" s="647"/>
      <c r="E6783" s="647"/>
      <c r="F6783" s="647"/>
      <c r="G6783" s="647"/>
    </row>
    <row r="6784" spans="3:7">
      <c r="C6784" s="647"/>
      <c r="D6784" s="647"/>
      <c r="E6784" s="647"/>
      <c r="F6784" s="647"/>
      <c r="G6784" s="647"/>
    </row>
    <row r="6785" spans="3:7">
      <c r="C6785" s="647"/>
      <c r="D6785" s="647"/>
      <c r="E6785" s="647"/>
      <c r="F6785" s="647"/>
      <c r="G6785" s="647"/>
    </row>
    <row r="6786" spans="3:7">
      <c r="C6786" s="647"/>
      <c r="D6786" s="647"/>
      <c r="E6786" s="647"/>
      <c r="F6786" s="647"/>
      <c r="G6786" s="647"/>
    </row>
    <row r="6787" spans="3:7">
      <c r="C6787" s="647"/>
      <c r="D6787" s="647"/>
      <c r="E6787" s="647"/>
      <c r="F6787" s="647"/>
      <c r="G6787" s="647"/>
    </row>
    <row r="6788" spans="3:7">
      <c r="C6788" s="647"/>
      <c r="D6788" s="647"/>
      <c r="E6788" s="647"/>
      <c r="F6788" s="647"/>
      <c r="G6788" s="647"/>
    </row>
    <row r="6789" spans="3:7">
      <c r="C6789" s="647"/>
      <c r="D6789" s="647"/>
      <c r="E6789" s="647"/>
      <c r="F6789" s="647"/>
      <c r="G6789" s="647"/>
    </row>
    <row r="6790" spans="3:7">
      <c r="C6790" s="647"/>
      <c r="D6790" s="647"/>
      <c r="E6790" s="647"/>
      <c r="F6790" s="647"/>
      <c r="G6790" s="647"/>
    </row>
    <row r="6791" spans="3:7">
      <c r="C6791" s="647"/>
      <c r="D6791" s="647"/>
      <c r="E6791" s="647"/>
      <c r="F6791" s="647"/>
      <c r="G6791" s="647"/>
    </row>
    <row r="6792" spans="3:7">
      <c r="C6792" s="647"/>
      <c r="D6792" s="647"/>
      <c r="E6792" s="647"/>
      <c r="F6792" s="647"/>
      <c r="G6792" s="647"/>
    </row>
    <row r="6793" spans="3:7">
      <c r="C6793" s="647"/>
      <c r="D6793" s="647"/>
      <c r="E6793" s="647"/>
      <c r="F6793" s="647"/>
      <c r="G6793" s="647"/>
    </row>
    <row r="6794" spans="3:7">
      <c r="C6794" s="647"/>
      <c r="D6794" s="647"/>
      <c r="E6794" s="647"/>
      <c r="F6794" s="647"/>
      <c r="G6794" s="647"/>
    </row>
    <row r="6795" spans="3:7">
      <c r="C6795" s="647"/>
      <c r="D6795" s="647"/>
      <c r="E6795" s="647"/>
      <c r="F6795" s="647"/>
      <c r="G6795" s="647"/>
    </row>
    <row r="6796" spans="3:7">
      <c r="C6796" s="647"/>
      <c r="D6796" s="647"/>
      <c r="E6796" s="647"/>
      <c r="F6796" s="647"/>
      <c r="G6796" s="647"/>
    </row>
    <row r="6797" spans="3:7">
      <c r="C6797" s="647"/>
      <c r="D6797" s="647"/>
      <c r="E6797" s="647"/>
      <c r="F6797" s="647"/>
      <c r="G6797" s="647"/>
    </row>
    <row r="6798" spans="3:7">
      <c r="C6798" s="647"/>
      <c r="D6798" s="647"/>
      <c r="E6798" s="647"/>
      <c r="F6798" s="647"/>
      <c r="G6798" s="647"/>
    </row>
    <row r="6799" spans="3:7">
      <c r="C6799" s="647"/>
      <c r="D6799" s="647"/>
      <c r="E6799" s="647"/>
      <c r="F6799" s="647"/>
      <c r="G6799" s="647"/>
    </row>
    <row r="6800" spans="3:7">
      <c r="C6800" s="647"/>
      <c r="D6800" s="647"/>
      <c r="E6800" s="647"/>
      <c r="F6800" s="647"/>
      <c r="G6800" s="647"/>
    </row>
    <row r="6801" spans="3:7">
      <c r="C6801" s="647"/>
      <c r="D6801" s="647"/>
      <c r="E6801" s="647"/>
      <c r="F6801" s="647"/>
      <c r="G6801" s="647"/>
    </row>
    <row r="6802" spans="3:7">
      <c r="C6802" s="647"/>
      <c r="D6802" s="647"/>
      <c r="E6802" s="647"/>
      <c r="F6802" s="647"/>
      <c r="G6802" s="647"/>
    </row>
    <row r="6803" spans="3:7">
      <c r="C6803" s="647"/>
      <c r="D6803" s="647"/>
      <c r="E6803" s="647"/>
      <c r="F6803" s="647"/>
      <c r="G6803" s="647"/>
    </row>
    <row r="6804" spans="3:7">
      <c r="C6804" s="647"/>
      <c r="D6804" s="647"/>
      <c r="E6804" s="647"/>
      <c r="F6804" s="647"/>
      <c r="G6804" s="647"/>
    </row>
    <row r="6805" spans="3:7">
      <c r="C6805" s="647"/>
      <c r="D6805" s="647"/>
      <c r="E6805" s="647"/>
      <c r="F6805" s="647"/>
      <c r="G6805" s="647"/>
    </row>
    <row r="6806" spans="3:7">
      <c r="C6806" s="647"/>
      <c r="D6806" s="647"/>
      <c r="E6806" s="647"/>
      <c r="F6806" s="647"/>
      <c r="G6806" s="647"/>
    </row>
    <row r="6807" spans="3:7">
      <c r="C6807" s="647"/>
      <c r="D6807" s="647"/>
      <c r="E6807" s="647"/>
      <c r="F6807" s="647"/>
      <c r="G6807" s="647"/>
    </row>
    <row r="6808" spans="3:7">
      <c r="C6808" s="647"/>
      <c r="D6808" s="647"/>
      <c r="E6808" s="647"/>
      <c r="F6808" s="647"/>
      <c r="G6808" s="647"/>
    </row>
    <row r="6809" spans="3:7">
      <c r="C6809" s="647"/>
      <c r="D6809" s="647"/>
      <c r="E6809" s="647"/>
      <c r="F6809" s="647"/>
      <c r="G6809" s="647"/>
    </row>
    <row r="6810" spans="3:7">
      <c r="C6810" s="647"/>
      <c r="D6810" s="647"/>
      <c r="E6810" s="647"/>
      <c r="F6810" s="647"/>
      <c r="G6810" s="647"/>
    </row>
    <row r="6811" spans="3:7">
      <c r="C6811" s="647"/>
      <c r="D6811" s="647"/>
      <c r="E6811" s="647"/>
      <c r="F6811" s="647"/>
      <c r="G6811" s="647"/>
    </row>
    <row r="6812" spans="3:7">
      <c r="C6812" s="647"/>
      <c r="D6812" s="647"/>
      <c r="E6812" s="647"/>
      <c r="F6812" s="647"/>
      <c r="G6812" s="647"/>
    </row>
    <row r="6813" spans="3:7">
      <c r="C6813" s="647"/>
      <c r="D6813" s="647"/>
      <c r="E6813" s="647"/>
      <c r="F6813" s="647"/>
      <c r="G6813" s="647"/>
    </row>
    <row r="6814" spans="3:7">
      <c r="C6814" s="647"/>
      <c r="D6814" s="647"/>
      <c r="E6814" s="647"/>
      <c r="F6814" s="647"/>
      <c r="G6814" s="647"/>
    </row>
    <row r="6815" spans="3:7">
      <c r="C6815" s="647"/>
      <c r="D6815" s="647"/>
      <c r="E6815" s="647"/>
      <c r="F6815" s="647"/>
      <c r="G6815" s="647"/>
    </row>
    <row r="6816" spans="3:7">
      <c r="C6816" s="647"/>
      <c r="D6816" s="647"/>
      <c r="E6816" s="647"/>
      <c r="F6816" s="647"/>
      <c r="G6816" s="647"/>
    </row>
    <row r="6817" spans="3:7">
      <c r="C6817" s="647"/>
      <c r="D6817" s="647"/>
      <c r="E6817" s="647"/>
      <c r="F6817" s="647"/>
      <c r="G6817" s="647"/>
    </row>
    <row r="6818" spans="3:7">
      <c r="C6818" s="647"/>
      <c r="D6818" s="647"/>
      <c r="E6818" s="647"/>
      <c r="F6818" s="647"/>
      <c r="G6818" s="647"/>
    </row>
    <row r="6819" spans="3:7">
      <c r="C6819" s="647"/>
      <c r="D6819" s="647"/>
      <c r="E6819" s="647"/>
      <c r="F6819" s="647"/>
      <c r="G6819" s="647"/>
    </row>
    <row r="6820" spans="3:7">
      <c r="C6820" s="647"/>
      <c r="D6820" s="647"/>
      <c r="E6820" s="647"/>
      <c r="F6820" s="647"/>
      <c r="G6820" s="647"/>
    </row>
    <row r="6821" spans="3:7">
      <c r="C6821" s="647"/>
      <c r="D6821" s="647"/>
      <c r="E6821" s="647"/>
      <c r="F6821" s="647"/>
      <c r="G6821" s="647"/>
    </row>
    <row r="6822" spans="3:7">
      <c r="C6822" s="647"/>
      <c r="D6822" s="647"/>
      <c r="E6822" s="647"/>
      <c r="F6822" s="647"/>
      <c r="G6822" s="647"/>
    </row>
    <row r="6823" spans="3:7">
      <c r="C6823" s="647"/>
      <c r="D6823" s="647"/>
      <c r="E6823" s="647"/>
      <c r="F6823" s="647"/>
      <c r="G6823" s="647"/>
    </row>
    <row r="6824" spans="3:7">
      <c r="C6824" s="647"/>
      <c r="D6824" s="647"/>
      <c r="E6824" s="647"/>
      <c r="F6824" s="647"/>
      <c r="G6824" s="647"/>
    </row>
    <row r="6825" spans="3:7">
      <c r="C6825" s="647"/>
      <c r="D6825" s="647"/>
      <c r="E6825" s="647"/>
      <c r="F6825" s="647"/>
      <c r="G6825" s="647"/>
    </row>
    <row r="6826" spans="3:7">
      <c r="C6826" s="647"/>
      <c r="D6826" s="647"/>
      <c r="E6826" s="647"/>
      <c r="F6826" s="647"/>
      <c r="G6826" s="647"/>
    </row>
    <row r="6827" spans="3:7">
      <c r="C6827" s="647"/>
      <c r="D6827" s="647"/>
      <c r="E6827" s="647"/>
      <c r="F6827" s="647"/>
      <c r="G6827" s="647"/>
    </row>
    <row r="6828" spans="3:7">
      <c r="C6828" s="647"/>
      <c r="D6828" s="647"/>
      <c r="E6828" s="647"/>
      <c r="F6828" s="647"/>
      <c r="G6828" s="647"/>
    </row>
    <row r="6829" spans="3:7">
      <c r="C6829" s="647"/>
      <c r="D6829" s="647"/>
      <c r="E6829" s="647"/>
      <c r="F6829" s="647"/>
      <c r="G6829" s="647"/>
    </row>
    <row r="6830" spans="3:7">
      <c r="C6830" s="647"/>
      <c r="D6830" s="647"/>
      <c r="E6830" s="647"/>
      <c r="F6830" s="647"/>
      <c r="G6830" s="647"/>
    </row>
    <row r="6831" spans="3:7">
      <c r="C6831" s="647"/>
      <c r="D6831" s="647"/>
      <c r="E6831" s="647"/>
      <c r="F6831" s="647"/>
      <c r="G6831" s="647"/>
    </row>
    <row r="6832" spans="3:7">
      <c r="C6832" s="647"/>
      <c r="D6832" s="647"/>
      <c r="E6832" s="647"/>
      <c r="F6832" s="647"/>
      <c r="G6832" s="647"/>
    </row>
    <row r="6833" spans="3:7">
      <c r="C6833" s="647"/>
      <c r="D6833" s="647"/>
      <c r="E6833" s="647"/>
      <c r="F6833" s="647"/>
      <c r="G6833" s="647"/>
    </row>
    <row r="6834" spans="3:7">
      <c r="C6834" s="647"/>
      <c r="D6834" s="647"/>
      <c r="E6834" s="647"/>
      <c r="F6834" s="647"/>
      <c r="G6834" s="647"/>
    </row>
    <row r="6835" spans="3:7">
      <c r="C6835" s="647"/>
      <c r="D6835" s="647"/>
      <c r="E6835" s="647"/>
      <c r="F6835" s="647"/>
      <c r="G6835" s="647"/>
    </row>
    <row r="6836" spans="3:7">
      <c r="C6836" s="647"/>
      <c r="D6836" s="647"/>
      <c r="E6836" s="647"/>
      <c r="F6836" s="647"/>
      <c r="G6836" s="647"/>
    </row>
    <row r="6837" spans="3:7">
      <c r="C6837" s="647"/>
      <c r="D6837" s="647"/>
      <c r="E6837" s="647"/>
      <c r="F6837" s="647"/>
      <c r="G6837" s="647"/>
    </row>
    <row r="6838" spans="3:7">
      <c r="C6838" s="647"/>
      <c r="D6838" s="647"/>
      <c r="E6838" s="647"/>
      <c r="F6838" s="647"/>
      <c r="G6838" s="647"/>
    </row>
    <row r="6839" spans="3:7">
      <c r="C6839" s="647"/>
      <c r="D6839" s="647"/>
      <c r="E6839" s="647"/>
      <c r="F6839" s="647"/>
      <c r="G6839" s="647"/>
    </row>
    <row r="6840" spans="3:7">
      <c r="C6840" s="647"/>
      <c r="D6840" s="647"/>
      <c r="E6840" s="647"/>
      <c r="F6840" s="647"/>
      <c r="G6840" s="647"/>
    </row>
    <row r="6841" spans="3:7">
      <c r="C6841" s="647"/>
      <c r="D6841" s="647"/>
      <c r="E6841" s="647"/>
      <c r="F6841" s="647"/>
      <c r="G6841" s="647"/>
    </row>
    <row r="6842" spans="3:7">
      <c r="C6842" s="647"/>
      <c r="D6842" s="647"/>
      <c r="E6842" s="647"/>
      <c r="F6842" s="647"/>
      <c r="G6842" s="647"/>
    </row>
    <row r="6843" spans="3:7">
      <c r="C6843" s="647"/>
      <c r="D6843" s="647"/>
      <c r="E6843" s="647"/>
      <c r="F6843" s="647"/>
      <c r="G6843" s="647"/>
    </row>
    <row r="6844" spans="3:7">
      <c r="C6844" s="647"/>
      <c r="D6844" s="647"/>
      <c r="E6844" s="647"/>
      <c r="F6844" s="647"/>
      <c r="G6844" s="647"/>
    </row>
    <row r="6845" spans="3:7">
      <c r="C6845" s="647"/>
      <c r="D6845" s="647"/>
      <c r="E6845" s="647"/>
      <c r="F6845" s="647"/>
      <c r="G6845" s="647"/>
    </row>
    <row r="6846" spans="3:7">
      <c r="C6846" s="647"/>
      <c r="D6846" s="647"/>
      <c r="E6846" s="647"/>
      <c r="F6846" s="647"/>
      <c r="G6846" s="647"/>
    </row>
    <row r="6847" spans="3:7">
      <c r="C6847" s="647"/>
      <c r="D6847" s="647"/>
      <c r="E6847" s="647"/>
      <c r="F6847" s="647"/>
      <c r="G6847" s="647"/>
    </row>
    <row r="6848" spans="3:7">
      <c r="C6848" s="647"/>
      <c r="D6848" s="647"/>
      <c r="E6848" s="647"/>
      <c r="F6848" s="647"/>
      <c r="G6848" s="647"/>
    </row>
    <row r="6849" spans="3:7">
      <c r="C6849" s="647"/>
      <c r="D6849" s="647"/>
      <c r="E6849" s="647"/>
      <c r="F6849" s="647"/>
      <c r="G6849" s="647"/>
    </row>
    <row r="6850" spans="3:7">
      <c r="C6850" s="647"/>
      <c r="D6850" s="647"/>
      <c r="E6850" s="647"/>
      <c r="F6850" s="647"/>
      <c r="G6850" s="647"/>
    </row>
    <row r="6851" spans="3:7">
      <c r="C6851" s="647"/>
      <c r="D6851" s="647"/>
      <c r="E6851" s="647"/>
      <c r="F6851" s="647"/>
      <c r="G6851" s="647"/>
    </row>
    <row r="6852" spans="3:7">
      <c r="C6852" s="647"/>
      <c r="D6852" s="647"/>
      <c r="E6852" s="647"/>
      <c r="F6852" s="647"/>
      <c r="G6852" s="647"/>
    </row>
    <row r="6853" spans="3:7">
      <c r="C6853" s="647"/>
      <c r="D6853" s="647"/>
      <c r="E6853" s="647"/>
      <c r="F6853" s="647"/>
      <c r="G6853" s="647"/>
    </row>
    <row r="6854" spans="3:7">
      <c r="C6854" s="647"/>
      <c r="D6854" s="647"/>
      <c r="E6854" s="647"/>
      <c r="F6854" s="647"/>
      <c r="G6854" s="647"/>
    </row>
    <row r="6855" spans="3:7">
      <c r="C6855" s="647"/>
      <c r="D6855" s="647"/>
      <c r="E6855" s="647"/>
      <c r="F6855" s="647"/>
      <c r="G6855" s="647"/>
    </row>
    <row r="6856" spans="3:7">
      <c r="C6856" s="647"/>
      <c r="D6856" s="647"/>
      <c r="E6856" s="647"/>
      <c r="F6856" s="647"/>
      <c r="G6856" s="647"/>
    </row>
    <row r="6857" spans="3:7">
      <c r="C6857" s="647"/>
      <c r="D6857" s="647"/>
      <c r="E6857" s="647"/>
      <c r="F6857" s="647"/>
      <c r="G6857" s="647"/>
    </row>
    <row r="6858" spans="3:7">
      <c r="C6858" s="647"/>
      <c r="D6858" s="647"/>
      <c r="E6858" s="647"/>
      <c r="F6858" s="647"/>
      <c r="G6858" s="647"/>
    </row>
    <row r="6859" spans="3:7">
      <c r="C6859" s="647"/>
      <c r="D6859" s="647"/>
      <c r="E6859" s="647"/>
      <c r="F6859" s="647"/>
      <c r="G6859" s="647"/>
    </row>
    <row r="6860" spans="3:7">
      <c r="C6860" s="647"/>
      <c r="D6860" s="647"/>
      <c r="E6860" s="647"/>
      <c r="F6860" s="647"/>
      <c r="G6860" s="647"/>
    </row>
    <row r="6861" spans="3:7">
      <c r="C6861" s="647"/>
      <c r="D6861" s="647"/>
      <c r="E6861" s="647"/>
      <c r="F6861" s="647"/>
      <c r="G6861" s="647"/>
    </row>
    <row r="6862" spans="3:7">
      <c r="C6862" s="647"/>
      <c r="D6862" s="647"/>
      <c r="E6862" s="647"/>
      <c r="F6862" s="647"/>
      <c r="G6862" s="647"/>
    </row>
    <row r="6863" spans="3:7">
      <c r="C6863" s="647"/>
      <c r="D6863" s="647"/>
      <c r="E6863" s="647"/>
      <c r="F6863" s="647"/>
      <c r="G6863" s="647"/>
    </row>
    <row r="6864" spans="3:7">
      <c r="C6864" s="647"/>
      <c r="D6864" s="647"/>
      <c r="E6864" s="647"/>
      <c r="F6864" s="647"/>
      <c r="G6864" s="647"/>
    </row>
    <row r="6865" spans="3:7">
      <c r="C6865" s="647"/>
      <c r="D6865" s="647"/>
      <c r="E6865" s="647"/>
      <c r="F6865" s="647"/>
      <c r="G6865" s="647"/>
    </row>
    <row r="6866" spans="3:7">
      <c r="C6866" s="647"/>
      <c r="D6866" s="647"/>
      <c r="E6866" s="647"/>
      <c r="F6866" s="647"/>
      <c r="G6866" s="647"/>
    </row>
    <row r="6867" spans="3:7">
      <c r="C6867" s="647"/>
      <c r="D6867" s="647"/>
      <c r="E6867" s="647"/>
      <c r="F6867" s="647"/>
      <c r="G6867" s="647"/>
    </row>
    <row r="6868" spans="3:7">
      <c r="C6868" s="647"/>
      <c r="D6868" s="647"/>
      <c r="E6868" s="647"/>
      <c r="F6868" s="647"/>
      <c r="G6868" s="647"/>
    </row>
    <row r="6869" spans="3:7">
      <c r="C6869" s="647"/>
      <c r="D6869" s="647"/>
      <c r="E6869" s="647"/>
      <c r="F6869" s="647"/>
      <c r="G6869" s="647"/>
    </row>
    <row r="6870" spans="3:7">
      <c r="C6870" s="647"/>
      <c r="D6870" s="647"/>
      <c r="E6870" s="647"/>
      <c r="F6870" s="647"/>
      <c r="G6870" s="647"/>
    </row>
    <row r="6871" spans="3:7">
      <c r="C6871" s="647"/>
      <c r="D6871" s="647"/>
      <c r="E6871" s="647"/>
      <c r="F6871" s="647"/>
      <c r="G6871" s="647"/>
    </row>
    <row r="6872" spans="3:7">
      <c r="C6872" s="647"/>
      <c r="D6872" s="647"/>
      <c r="E6872" s="647"/>
      <c r="F6872" s="647"/>
      <c r="G6872" s="647"/>
    </row>
    <row r="6873" spans="3:7">
      <c r="C6873" s="647"/>
      <c r="D6873" s="647"/>
      <c r="E6873" s="647"/>
      <c r="F6873" s="647"/>
      <c r="G6873" s="647"/>
    </row>
    <row r="6874" spans="3:7">
      <c r="C6874" s="647"/>
      <c r="D6874" s="647"/>
      <c r="E6874" s="647"/>
      <c r="F6874" s="647"/>
      <c r="G6874" s="647"/>
    </row>
    <row r="6875" spans="3:7">
      <c r="C6875" s="647"/>
      <c r="D6875" s="647"/>
      <c r="E6875" s="647"/>
      <c r="F6875" s="647"/>
      <c r="G6875" s="647"/>
    </row>
    <row r="6876" spans="3:7">
      <c r="C6876" s="647"/>
      <c r="D6876" s="647"/>
      <c r="E6876" s="647"/>
      <c r="F6876" s="647"/>
      <c r="G6876" s="647"/>
    </row>
    <row r="6877" spans="3:7">
      <c r="C6877" s="647"/>
      <c r="D6877" s="647"/>
      <c r="E6877" s="647"/>
      <c r="F6877" s="647"/>
      <c r="G6877" s="647"/>
    </row>
    <row r="6878" spans="3:7">
      <c r="C6878" s="647"/>
      <c r="D6878" s="647"/>
      <c r="E6878" s="647"/>
      <c r="F6878" s="647"/>
      <c r="G6878" s="647"/>
    </row>
    <row r="6879" spans="3:7">
      <c r="C6879" s="647"/>
      <c r="D6879" s="647"/>
      <c r="E6879" s="647"/>
      <c r="F6879" s="647"/>
      <c r="G6879" s="647"/>
    </row>
    <row r="6880" spans="3:7">
      <c r="C6880" s="647"/>
      <c r="D6880" s="647"/>
      <c r="E6880" s="647"/>
      <c r="F6880" s="647"/>
      <c r="G6880" s="647"/>
    </row>
    <row r="6881" spans="3:7">
      <c r="C6881" s="647"/>
      <c r="D6881" s="647"/>
      <c r="E6881" s="647"/>
      <c r="F6881" s="647"/>
      <c r="G6881" s="647"/>
    </row>
    <row r="6882" spans="3:7">
      <c r="C6882" s="647"/>
      <c r="D6882" s="647"/>
      <c r="E6882" s="647"/>
      <c r="F6882" s="647"/>
      <c r="G6882" s="647"/>
    </row>
    <row r="6883" spans="3:7">
      <c r="C6883" s="647"/>
      <c r="D6883" s="647"/>
      <c r="E6883" s="647"/>
      <c r="F6883" s="647"/>
      <c r="G6883" s="647"/>
    </row>
    <row r="6884" spans="3:7">
      <c r="C6884" s="647"/>
      <c r="D6884" s="647"/>
      <c r="E6884" s="647"/>
      <c r="F6884" s="647"/>
      <c r="G6884" s="647"/>
    </row>
    <row r="6885" spans="3:7">
      <c r="C6885" s="647"/>
      <c r="D6885" s="647"/>
      <c r="E6885" s="647"/>
      <c r="F6885" s="647"/>
      <c r="G6885" s="647"/>
    </row>
    <row r="6886" spans="3:7">
      <c r="C6886" s="647"/>
      <c r="D6886" s="647"/>
      <c r="E6886" s="647"/>
      <c r="F6886" s="647"/>
      <c r="G6886" s="647"/>
    </row>
    <row r="6887" spans="3:7">
      <c r="C6887" s="647"/>
      <c r="D6887" s="647"/>
      <c r="E6887" s="647"/>
      <c r="F6887" s="647"/>
      <c r="G6887" s="647"/>
    </row>
    <row r="6888" spans="3:7">
      <c r="C6888" s="647"/>
      <c r="D6888" s="647"/>
      <c r="E6888" s="647"/>
      <c r="F6888" s="647"/>
      <c r="G6888" s="647"/>
    </row>
    <row r="6889" spans="3:7">
      <c r="C6889" s="647"/>
      <c r="D6889" s="647"/>
      <c r="E6889" s="647"/>
      <c r="F6889" s="647"/>
      <c r="G6889" s="647"/>
    </row>
    <row r="6890" spans="3:7">
      <c r="C6890" s="647"/>
      <c r="D6890" s="647"/>
      <c r="E6890" s="647"/>
      <c r="F6890" s="647"/>
      <c r="G6890" s="647"/>
    </row>
    <row r="6891" spans="3:7">
      <c r="C6891" s="647"/>
      <c r="D6891" s="647"/>
      <c r="E6891" s="647"/>
      <c r="F6891" s="647"/>
      <c r="G6891" s="647"/>
    </row>
    <row r="6892" spans="3:7">
      <c r="C6892" s="647"/>
      <c r="D6892" s="647"/>
      <c r="E6892" s="647"/>
      <c r="F6892" s="647"/>
      <c r="G6892" s="647"/>
    </row>
    <row r="6893" spans="3:7">
      <c r="C6893" s="647"/>
      <c r="D6893" s="647"/>
      <c r="E6893" s="647"/>
      <c r="F6893" s="647"/>
      <c r="G6893" s="647"/>
    </row>
    <row r="6894" spans="3:7">
      <c r="C6894" s="647"/>
      <c r="D6894" s="647"/>
      <c r="E6894" s="647"/>
      <c r="F6894" s="647"/>
      <c r="G6894" s="647"/>
    </row>
    <row r="6895" spans="3:7">
      <c r="C6895" s="647"/>
      <c r="D6895" s="647"/>
      <c r="E6895" s="647"/>
      <c r="F6895" s="647"/>
      <c r="G6895" s="647"/>
    </row>
    <row r="6896" spans="3:7">
      <c r="C6896" s="647"/>
      <c r="D6896" s="647"/>
      <c r="E6896" s="647"/>
      <c r="F6896" s="647"/>
      <c r="G6896" s="647"/>
    </row>
    <row r="6897" spans="3:7">
      <c r="C6897" s="647"/>
      <c r="D6897" s="647"/>
      <c r="E6897" s="647"/>
      <c r="F6897" s="647"/>
      <c r="G6897" s="647"/>
    </row>
    <row r="6898" spans="3:7">
      <c r="C6898" s="647"/>
      <c r="D6898" s="647"/>
      <c r="E6898" s="647"/>
      <c r="F6898" s="647"/>
      <c r="G6898" s="647"/>
    </row>
    <row r="6899" spans="3:7">
      <c r="C6899" s="647"/>
      <c r="D6899" s="647"/>
      <c r="E6899" s="647"/>
      <c r="F6899" s="647"/>
      <c r="G6899" s="647"/>
    </row>
    <row r="6900" spans="3:7">
      <c r="C6900" s="647"/>
      <c r="D6900" s="647"/>
      <c r="E6900" s="647"/>
      <c r="F6900" s="647"/>
      <c r="G6900" s="647"/>
    </row>
    <row r="6901" spans="3:7">
      <c r="C6901" s="647"/>
      <c r="D6901" s="647"/>
      <c r="E6901" s="647"/>
      <c r="F6901" s="647"/>
      <c r="G6901" s="647"/>
    </row>
    <row r="6902" spans="3:7">
      <c r="C6902" s="647"/>
      <c r="D6902" s="647"/>
      <c r="E6902" s="647"/>
      <c r="F6902" s="647"/>
      <c r="G6902" s="647"/>
    </row>
    <row r="6903" spans="3:7">
      <c r="C6903" s="647"/>
      <c r="D6903" s="647"/>
      <c r="E6903" s="647"/>
      <c r="F6903" s="647"/>
      <c r="G6903" s="647"/>
    </row>
    <row r="6904" spans="3:7">
      <c r="C6904" s="647"/>
      <c r="D6904" s="647"/>
      <c r="E6904" s="647"/>
      <c r="F6904" s="647"/>
      <c r="G6904" s="647"/>
    </row>
    <row r="6905" spans="3:7">
      <c r="C6905" s="647"/>
      <c r="D6905" s="647"/>
      <c r="E6905" s="647"/>
      <c r="F6905" s="647"/>
      <c r="G6905" s="647"/>
    </row>
    <row r="6906" spans="3:7">
      <c r="C6906" s="647"/>
      <c r="D6906" s="647"/>
      <c r="E6906" s="647"/>
      <c r="F6906" s="647"/>
      <c r="G6906" s="647"/>
    </row>
    <row r="6907" spans="3:7">
      <c r="C6907" s="647"/>
      <c r="D6907" s="647"/>
      <c r="E6907" s="647"/>
      <c r="F6907" s="647"/>
      <c r="G6907" s="647"/>
    </row>
    <row r="6908" spans="3:7">
      <c r="C6908" s="647"/>
      <c r="D6908" s="647"/>
      <c r="E6908" s="647"/>
      <c r="F6908" s="647"/>
      <c r="G6908" s="647"/>
    </row>
    <row r="6909" spans="3:7">
      <c r="C6909" s="647"/>
      <c r="D6909" s="647"/>
      <c r="E6909" s="647"/>
      <c r="F6909" s="647"/>
      <c r="G6909" s="647"/>
    </row>
    <row r="6910" spans="3:7">
      <c r="C6910" s="647"/>
      <c r="D6910" s="647"/>
      <c r="E6910" s="647"/>
      <c r="F6910" s="647"/>
      <c r="G6910" s="647"/>
    </row>
    <row r="6911" spans="3:7">
      <c r="C6911" s="647"/>
      <c r="D6911" s="647"/>
      <c r="E6911" s="647"/>
      <c r="F6911" s="647"/>
      <c r="G6911" s="647"/>
    </row>
    <row r="6912" spans="3:7">
      <c r="C6912" s="647"/>
      <c r="D6912" s="647"/>
      <c r="E6912" s="647"/>
      <c r="F6912" s="647"/>
      <c r="G6912" s="647"/>
    </row>
    <row r="6913" spans="3:7">
      <c r="C6913" s="647"/>
      <c r="D6913" s="647"/>
      <c r="E6913" s="647"/>
      <c r="F6913" s="647"/>
      <c r="G6913" s="647"/>
    </row>
    <row r="6914" spans="3:7">
      <c r="C6914" s="647"/>
      <c r="D6914" s="647"/>
      <c r="E6914" s="647"/>
      <c r="F6914" s="647"/>
      <c r="G6914" s="647"/>
    </row>
    <row r="6915" spans="3:7">
      <c r="C6915" s="647"/>
      <c r="D6915" s="647"/>
      <c r="E6915" s="647"/>
      <c r="F6915" s="647"/>
      <c r="G6915" s="647"/>
    </row>
    <row r="6916" spans="3:7">
      <c r="C6916" s="647"/>
      <c r="D6916" s="647"/>
      <c r="E6916" s="647"/>
      <c r="F6916" s="647"/>
      <c r="G6916" s="647"/>
    </row>
    <row r="6917" spans="3:7">
      <c r="C6917" s="647"/>
      <c r="D6917" s="647"/>
      <c r="E6917" s="647"/>
      <c r="F6917" s="647"/>
      <c r="G6917" s="647"/>
    </row>
    <row r="6918" spans="3:7">
      <c r="C6918" s="647"/>
      <c r="D6918" s="647"/>
      <c r="E6918" s="647"/>
      <c r="F6918" s="647"/>
      <c r="G6918" s="647"/>
    </row>
    <row r="6919" spans="3:7">
      <c r="C6919" s="647"/>
      <c r="D6919" s="647"/>
      <c r="E6919" s="647"/>
      <c r="F6919" s="647"/>
      <c r="G6919" s="647"/>
    </row>
    <row r="6920" spans="3:7">
      <c r="C6920" s="647"/>
      <c r="D6920" s="647"/>
      <c r="E6920" s="647"/>
      <c r="F6920" s="647"/>
      <c r="G6920" s="647"/>
    </row>
    <row r="6921" spans="3:7">
      <c r="C6921" s="647"/>
      <c r="D6921" s="647"/>
      <c r="E6921" s="647"/>
      <c r="F6921" s="647"/>
      <c r="G6921" s="647"/>
    </row>
    <row r="6922" spans="3:7">
      <c r="C6922" s="647"/>
      <c r="D6922" s="647"/>
      <c r="E6922" s="647"/>
      <c r="F6922" s="647"/>
      <c r="G6922" s="647"/>
    </row>
    <row r="6923" spans="3:7">
      <c r="C6923" s="647"/>
      <c r="D6923" s="647"/>
      <c r="E6923" s="647"/>
      <c r="F6923" s="647"/>
      <c r="G6923" s="647"/>
    </row>
    <row r="6924" spans="3:7">
      <c r="C6924" s="647"/>
      <c r="D6924" s="647"/>
      <c r="E6924" s="647"/>
      <c r="F6924" s="647"/>
      <c r="G6924" s="647"/>
    </row>
    <row r="6925" spans="3:7">
      <c r="C6925" s="647"/>
      <c r="D6925" s="647"/>
      <c r="E6925" s="647"/>
      <c r="F6925" s="647"/>
      <c r="G6925" s="647"/>
    </row>
    <row r="6926" spans="3:7">
      <c r="C6926" s="647"/>
      <c r="D6926" s="647"/>
      <c r="E6926" s="647"/>
      <c r="F6926" s="647"/>
      <c r="G6926" s="647"/>
    </row>
    <row r="6927" spans="3:7">
      <c r="C6927" s="647"/>
      <c r="D6927" s="647"/>
      <c r="E6927" s="647"/>
      <c r="F6927" s="647"/>
      <c r="G6927" s="647"/>
    </row>
    <row r="6928" spans="3:7">
      <c r="C6928" s="647"/>
      <c r="D6928" s="647"/>
      <c r="E6928" s="647"/>
      <c r="F6928" s="647"/>
      <c r="G6928" s="647"/>
    </row>
    <row r="6929" spans="3:7">
      <c r="C6929" s="647"/>
      <c r="D6929" s="647"/>
      <c r="E6929" s="647"/>
      <c r="F6929" s="647"/>
      <c r="G6929" s="647"/>
    </row>
    <row r="6930" spans="3:7">
      <c r="C6930" s="647"/>
      <c r="D6930" s="647"/>
      <c r="E6930" s="647"/>
      <c r="F6930" s="647"/>
      <c r="G6930" s="647"/>
    </row>
    <row r="6931" spans="3:7">
      <c r="C6931" s="647"/>
      <c r="D6931" s="647"/>
      <c r="E6931" s="647"/>
      <c r="F6931" s="647"/>
      <c r="G6931" s="647"/>
    </row>
    <row r="6932" spans="3:7">
      <c r="C6932" s="647"/>
      <c r="D6932" s="647"/>
      <c r="E6932" s="647"/>
      <c r="F6932" s="647"/>
      <c r="G6932" s="647"/>
    </row>
    <row r="6933" spans="3:7">
      <c r="C6933" s="647"/>
      <c r="D6933" s="647"/>
      <c r="E6933" s="647"/>
      <c r="F6933" s="647"/>
      <c r="G6933" s="647"/>
    </row>
    <row r="6934" spans="3:7">
      <c r="C6934" s="647"/>
      <c r="D6934" s="647"/>
      <c r="E6934" s="647"/>
      <c r="F6934" s="647"/>
      <c r="G6934" s="647"/>
    </row>
    <row r="6935" spans="3:7">
      <c r="C6935" s="647"/>
      <c r="D6935" s="647"/>
      <c r="E6935" s="647"/>
      <c r="F6935" s="647"/>
      <c r="G6935" s="647"/>
    </row>
    <row r="6936" spans="3:7">
      <c r="C6936" s="647"/>
      <c r="D6936" s="647"/>
      <c r="E6936" s="647"/>
      <c r="F6936" s="647"/>
      <c r="G6936" s="647"/>
    </row>
    <row r="6937" spans="3:7">
      <c r="C6937" s="647"/>
      <c r="D6937" s="647"/>
      <c r="E6937" s="647"/>
      <c r="F6937" s="647"/>
      <c r="G6937" s="647"/>
    </row>
    <row r="6938" spans="3:7">
      <c r="C6938" s="647"/>
      <c r="D6938" s="647"/>
      <c r="E6938" s="647"/>
      <c r="F6938" s="647"/>
      <c r="G6938" s="647"/>
    </row>
    <row r="6939" spans="3:7">
      <c r="C6939" s="647"/>
      <c r="D6939" s="647"/>
      <c r="E6939" s="647"/>
      <c r="F6939" s="647"/>
      <c r="G6939" s="647"/>
    </row>
    <row r="6940" spans="3:7">
      <c r="C6940" s="647"/>
      <c r="D6940" s="647"/>
      <c r="E6940" s="647"/>
      <c r="F6940" s="647"/>
      <c r="G6940" s="647"/>
    </row>
    <row r="6941" spans="3:7">
      <c r="C6941" s="647"/>
      <c r="D6941" s="647"/>
      <c r="E6941" s="647"/>
      <c r="F6941" s="647"/>
      <c r="G6941" s="647"/>
    </row>
    <row r="6942" spans="3:7">
      <c r="C6942" s="647"/>
      <c r="D6942" s="647"/>
      <c r="E6942" s="647"/>
      <c r="F6942" s="647"/>
      <c r="G6942" s="647"/>
    </row>
    <row r="6943" spans="3:7">
      <c r="C6943" s="647"/>
      <c r="D6943" s="647"/>
      <c r="E6943" s="647"/>
      <c r="F6943" s="647"/>
      <c r="G6943" s="647"/>
    </row>
    <row r="6944" spans="3:7">
      <c r="C6944" s="647"/>
      <c r="D6944" s="647"/>
      <c r="E6944" s="647"/>
      <c r="F6944" s="647"/>
      <c r="G6944" s="647"/>
    </row>
    <row r="6945" spans="3:7">
      <c r="C6945" s="647"/>
      <c r="D6945" s="647"/>
      <c r="E6945" s="647"/>
      <c r="F6945" s="647"/>
      <c r="G6945" s="647"/>
    </row>
    <row r="6946" spans="3:7">
      <c r="C6946" s="647"/>
      <c r="D6946" s="647"/>
      <c r="E6946" s="647"/>
      <c r="F6946" s="647"/>
      <c r="G6946" s="647"/>
    </row>
    <row r="6947" spans="3:7">
      <c r="C6947" s="647"/>
      <c r="D6947" s="647"/>
      <c r="E6947" s="647"/>
      <c r="F6947" s="647"/>
      <c r="G6947" s="647"/>
    </row>
    <row r="6948" spans="3:7">
      <c r="C6948" s="647"/>
      <c r="D6948" s="647"/>
      <c r="E6948" s="647"/>
      <c r="F6948" s="647"/>
      <c r="G6948" s="647"/>
    </row>
    <row r="6949" spans="3:7">
      <c r="C6949" s="647"/>
      <c r="D6949" s="647"/>
      <c r="E6949" s="647"/>
      <c r="F6949" s="647"/>
      <c r="G6949" s="647"/>
    </row>
    <row r="6950" spans="3:7">
      <c r="C6950" s="647"/>
      <c r="D6950" s="647"/>
      <c r="E6950" s="647"/>
      <c r="F6950" s="647"/>
      <c r="G6950" s="647"/>
    </row>
    <row r="6951" spans="3:7">
      <c r="C6951" s="647"/>
      <c r="D6951" s="647"/>
      <c r="E6951" s="647"/>
      <c r="F6951" s="647"/>
      <c r="G6951" s="647"/>
    </row>
    <row r="6952" spans="3:7">
      <c r="C6952" s="647"/>
      <c r="D6952" s="647"/>
      <c r="E6952" s="647"/>
      <c r="F6952" s="647"/>
      <c r="G6952" s="647"/>
    </row>
    <row r="6953" spans="3:7">
      <c r="C6953" s="647"/>
      <c r="D6953" s="647"/>
      <c r="E6953" s="647"/>
      <c r="F6953" s="647"/>
      <c r="G6953" s="647"/>
    </row>
    <row r="6954" spans="3:7">
      <c r="C6954" s="647"/>
      <c r="D6954" s="647"/>
      <c r="E6954" s="647"/>
      <c r="F6954" s="647"/>
      <c r="G6954" s="647"/>
    </row>
    <row r="6955" spans="3:7">
      <c r="C6955" s="647"/>
      <c r="D6955" s="647"/>
      <c r="E6955" s="647"/>
      <c r="F6955" s="647"/>
      <c r="G6955" s="647"/>
    </row>
    <row r="6956" spans="3:7">
      <c r="C6956" s="647"/>
      <c r="D6956" s="647"/>
      <c r="E6956" s="647"/>
      <c r="F6956" s="647"/>
      <c r="G6956" s="647"/>
    </row>
    <row r="6957" spans="3:7">
      <c r="C6957" s="647"/>
      <c r="D6957" s="647"/>
      <c r="E6957" s="647"/>
      <c r="F6957" s="647"/>
      <c r="G6957" s="647"/>
    </row>
    <row r="6958" spans="3:7">
      <c r="C6958" s="647"/>
      <c r="D6958" s="647"/>
      <c r="E6958" s="647"/>
      <c r="F6958" s="647"/>
      <c r="G6958" s="647"/>
    </row>
    <row r="6959" spans="3:7">
      <c r="C6959" s="647"/>
      <c r="D6959" s="647"/>
      <c r="E6959" s="647"/>
      <c r="F6959" s="647"/>
      <c r="G6959" s="647"/>
    </row>
    <row r="6960" spans="3:7">
      <c r="C6960" s="647"/>
      <c r="D6960" s="647"/>
      <c r="E6960" s="647"/>
      <c r="F6960" s="647"/>
      <c r="G6960" s="647"/>
    </row>
    <row r="6961" spans="3:7">
      <c r="C6961" s="647"/>
      <c r="D6961" s="647"/>
      <c r="E6961" s="647"/>
      <c r="F6961" s="647"/>
      <c r="G6961" s="647"/>
    </row>
    <row r="6962" spans="3:7">
      <c r="C6962" s="647"/>
      <c r="D6962" s="647"/>
      <c r="E6962" s="647"/>
      <c r="F6962" s="647"/>
      <c r="G6962" s="647"/>
    </row>
    <row r="6963" spans="3:7">
      <c r="C6963" s="647"/>
      <c r="D6963" s="647"/>
      <c r="E6963" s="647"/>
      <c r="F6963" s="647"/>
      <c r="G6963" s="647"/>
    </row>
    <row r="6964" spans="3:7">
      <c r="C6964" s="647"/>
      <c r="D6964" s="647"/>
      <c r="E6964" s="647"/>
      <c r="F6964" s="647"/>
      <c r="G6964" s="647"/>
    </row>
    <row r="6965" spans="3:7">
      <c r="C6965" s="647"/>
      <c r="D6965" s="647"/>
      <c r="E6965" s="647"/>
      <c r="F6965" s="647"/>
      <c r="G6965" s="647"/>
    </row>
    <row r="6966" spans="3:7">
      <c r="C6966" s="647"/>
      <c r="D6966" s="647"/>
      <c r="E6966" s="647"/>
      <c r="F6966" s="647"/>
      <c r="G6966" s="647"/>
    </row>
    <row r="6967" spans="3:7">
      <c r="C6967" s="647"/>
      <c r="D6967" s="647"/>
      <c r="E6967" s="647"/>
      <c r="F6967" s="647"/>
      <c r="G6967" s="647"/>
    </row>
    <row r="6968" spans="3:7">
      <c r="C6968" s="647"/>
      <c r="D6968" s="647"/>
      <c r="E6968" s="647"/>
      <c r="F6968" s="647"/>
      <c r="G6968" s="647"/>
    </row>
    <row r="6969" spans="3:7">
      <c r="C6969" s="647"/>
      <c r="D6969" s="647"/>
      <c r="E6969" s="647"/>
      <c r="F6969" s="647"/>
      <c r="G6969" s="647"/>
    </row>
    <row r="6970" spans="3:7">
      <c r="C6970" s="647"/>
      <c r="D6970" s="647"/>
      <c r="E6970" s="647"/>
      <c r="F6970" s="647"/>
      <c r="G6970" s="647"/>
    </row>
    <row r="6971" spans="3:7">
      <c r="C6971" s="647"/>
      <c r="D6971" s="647"/>
      <c r="E6971" s="647"/>
      <c r="F6971" s="647"/>
      <c r="G6971" s="647"/>
    </row>
    <row r="6972" spans="3:7">
      <c r="C6972" s="647"/>
      <c r="D6972" s="647"/>
      <c r="E6972" s="647"/>
      <c r="F6972" s="647"/>
      <c r="G6972" s="647"/>
    </row>
    <row r="6973" spans="3:7">
      <c r="C6973" s="647"/>
      <c r="D6973" s="647"/>
      <c r="E6973" s="647"/>
      <c r="F6973" s="647"/>
      <c r="G6973" s="647"/>
    </row>
    <row r="6974" spans="3:7">
      <c r="C6974" s="647"/>
      <c r="D6974" s="647"/>
      <c r="E6974" s="647"/>
      <c r="F6974" s="647"/>
      <c r="G6974" s="647"/>
    </row>
    <row r="6975" spans="3:7">
      <c r="C6975" s="647"/>
      <c r="D6975" s="647"/>
      <c r="E6975" s="647"/>
      <c r="F6975" s="647"/>
      <c r="G6975" s="647"/>
    </row>
    <row r="6976" spans="3:7">
      <c r="C6976" s="647"/>
      <c r="D6976" s="647"/>
      <c r="E6976" s="647"/>
      <c r="F6976" s="647"/>
      <c r="G6976" s="647"/>
    </row>
    <row r="6977" spans="3:7">
      <c r="C6977" s="647"/>
      <c r="D6977" s="647"/>
      <c r="E6977" s="647"/>
      <c r="F6977" s="647"/>
      <c r="G6977" s="647"/>
    </row>
    <row r="6978" spans="3:7">
      <c r="C6978" s="647"/>
      <c r="D6978" s="647"/>
      <c r="E6978" s="647"/>
      <c r="F6978" s="647"/>
      <c r="G6978" s="647"/>
    </row>
    <row r="6979" spans="3:7">
      <c r="C6979" s="647"/>
      <c r="D6979" s="647"/>
      <c r="E6979" s="647"/>
      <c r="F6979" s="647"/>
      <c r="G6979" s="647"/>
    </row>
    <row r="6980" spans="3:7">
      <c r="C6980" s="647"/>
      <c r="D6980" s="647"/>
      <c r="E6980" s="647"/>
      <c r="F6980" s="647"/>
      <c r="G6980" s="647"/>
    </row>
    <row r="6981" spans="3:7">
      <c r="C6981" s="647"/>
      <c r="D6981" s="647"/>
      <c r="E6981" s="647"/>
      <c r="F6981" s="647"/>
      <c r="G6981" s="647"/>
    </row>
    <row r="6982" spans="3:7">
      <c r="C6982" s="647"/>
      <c r="D6982" s="647"/>
      <c r="E6982" s="647"/>
      <c r="F6982" s="647"/>
      <c r="G6982" s="647"/>
    </row>
    <row r="6983" spans="3:7">
      <c r="C6983" s="647"/>
      <c r="D6983" s="647"/>
      <c r="E6983" s="647"/>
      <c r="F6983" s="647"/>
      <c r="G6983" s="647"/>
    </row>
    <row r="6984" spans="3:7">
      <c r="C6984" s="647"/>
      <c r="D6984" s="647"/>
      <c r="E6984" s="647"/>
      <c r="F6984" s="647"/>
      <c r="G6984" s="647"/>
    </row>
    <row r="6985" spans="3:7">
      <c r="C6985" s="647"/>
      <c r="D6985" s="647"/>
      <c r="E6985" s="647"/>
      <c r="F6985" s="647"/>
      <c r="G6985" s="647"/>
    </row>
    <row r="6986" spans="3:7">
      <c r="C6986" s="647"/>
      <c r="D6986" s="647"/>
      <c r="E6986" s="647"/>
      <c r="F6986" s="647"/>
      <c r="G6986" s="647"/>
    </row>
    <row r="6987" spans="3:7">
      <c r="C6987" s="647"/>
      <c r="D6987" s="647"/>
      <c r="E6987" s="647"/>
      <c r="F6987" s="647"/>
      <c r="G6987" s="647"/>
    </row>
    <row r="6988" spans="3:7">
      <c r="C6988" s="647"/>
      <c r="D6988" s="647"/>
      <c r="E6988" s="647"/>
      <c r="F6988" s="647"/>
      <c r="G6988" s="647"/>
    </row>
    <row r="6989" spans="3:7">
      <c r="C6989" s="647"/>
      <c r="D6989" s="647"/>
      <c r="E6989" s="647"/>
      <c r="F6989" s="647"/>
      <c r="G6989" s="647"/>
    </row>
    <row r="6990" spans="3:7">
      <c r="C6990" s="647"/>
      <c r="D6990" s="647"/>
      <c r="E6990" s="647"/>
      <c r="F6990" s="647"/>
      <c r="G6990" s="647"/>
    </row>
    <row r="6991" spans="3:7">
      <c r="C6991" s="647"/>
      <c r="D6991" s="647"/>
      <c r="E6991" s="647"/>
      <c r="F6991" s="647"/>
      <c r="G6991" s="647"/>
    </row>
    <row r="6992" spans="3:7">
      <c r="C6992" s="647"/>
      <c r="D6992" s="647"/>
      <c r="E6992" s="647"/>
      <c r="F6992" s="647"/>
      <c r="G6992" s="647"/>
    </row>
    <row r="6993" spans="3:7">
      <c r="C6993" s="647"/>
      <c r="D6993" s="647"/>
      <c r="E6993" s="647"/>
      <c r="F6993" s="647"/>
      <c r="G6993" s="647"/>
    </row>
    <row r="6994" spans="3:7">
      <c r="C6994" s="647"/>
      <c r="D6994" s="647"/>
      <c r="E6994" s="647"/>
      <c r="F6994" s="647"/>
      <c r="G6994" s="647"/>
    </row>
    <row r="6995" spans="3:7">
      <c r="C6995" s="647"/>
      <c r="D6995" s="647"/>
      <c r="E6995" s="647"/>
      <c r="F6995" s="647"/>
      <c r="G6995" s="647"/>
    </row>
    <row r="6996" spans="3:7">
      <c r="C6996" s="647"/>
      <c r="D6996" s="647"/>
      <c r="E6996" s="647"/>
      <c r="F6996" s="647"/>
      <c r="G6996" s="647"/>
    </row>
    <row r="6997" spans="3:7">
      <c r="C6997" s="647"/>
      <c r="D6997" s="647"/>
      <c r="E6997" s="647"/>
      <c r="F6997" s="647"/>
      <c r="G6997" s="647"/>
    </row>
    <row r="6998" spans="3:7">
      <c r="C6998" s="647"/>
      <c r="D6998" s="647"/>
      <c r="E6998" s="647"/>
      <c r="F6998" s="647"/>
      <c r="G6998" s="647"/>
    </row>
    <row r="6999" spans="3:7">
      <c r="C6999" s="647"/>
      <c r="D6999" s="647"/>
      <c r="E6999" s="647"/>
      <c r="F6999" s="647"/>
      <c r="G6999" s="647"/>
    </row>
    <row r="7000" spans="3:7">
      <c r="C7000" s="647"/>
      <c r="D7000" s="647"/>
      <c r="E7000" s="647"/>
      <c r="F7000" s="647"/>
      <c r="G7000" s="647"/>
    </row>
    <row r="7001" spans="3:7">
      <c r="C7001" s="647"/>
      <c r="D7001" s="647"/>
      <c r="E7001" s="647"/>
      <c r="F7001" s="647"/>
      <c r="G7001" s="647"/>
    </row>
    <row r="7002" spans="3:7">
      <c r="C7002" s="647"/>
      <c r="D7002" s="647"/>
      <c r="E7002" s="647"/>
      <c r="F7002" s="647"/>
      <c r="G7002" s="647"/>
    </row>
    <row r="7003" spans="3:7">
      <c r="C7003" s="647"/>
      <c r="D7003" s="647"/>
      <c r="E7003" s="647"/>
      <c r="F7003" s="647"/>
      <c r="G7003" s="647"/>
    </row>
    <row r="7004" spans="3:7">
      <c r="C7004" s="647"/>
      <c r="D7004" s="647"/>
      <c r="E7004" s="647"/>
      <c r="F7004" s="647"/>
      <c r="G7004" s="647"/>
    </row>
    <row r="7005" spans="3:7">
      <c r="C7005" s="647"/>
      <c r="D7005" s="647"/>
      <c r="E7005" s="647"/>
      <c r="F7005" s="647"/>
      <c r="G7005" s="647"/>
    </row>
    <row r="7006" spans="3:7">
      <c r="C7006" s="647"/>
      <c r="D7006" s="647"/>
      <c r="E7006" s="647"/>
      <c r="F7006" s="647"/>
      <c r="G7006" s="647"/>
    </row>
    <row r="7007" spans="3:7">
      <c r="C7007" s="647"/>
      <c r="D7007" s="647"/>
      <c r="E7007" s="647"/>
      <c r="F7007" s="647"/>
      <c r="G7007" s="647"/>
    </row>
    <row r="7008" spans="3:7">
      <c r="C7008" s="647"/>
      <c r="D7008" s="647"/>
      <c r="E7008" s="647"/>
      <c r="F7008" s="647"/>
      <c r="G7008" s="647"/>
    </row>
    <row r="7009" spans="3:7">
      <c r="C7009" s="647"/>
      <c r="D7009" s="647"/>
      <c r="E7009" s="647"/>
      <c r="F7009" s="647"/>
      <c r="G7009" s="647"/>
    </row>
    <row r="7010" spans="3:7">
      <c r="C7010" s="647"/>
      <c r="D7010" s="647"/>
      <c r="E7010" s="647"/>
      <c r="F7010" s="647"/>
      <c r="G7010" s="647"/>
    </row>
    <row r="7011" spans="3:7">
      <c r="C7011" s="647"/>
      <c r="D7011" s="647"/>
      <c r="E7011" s="647"/>
      <c r="F7011" s="647"/>
      <c r="G7011" s="647"/>
    </row>
    <row r="7012" spans="3:7">
      <c r="C7012" s="647"/>
      <c r="D7012" s="647"/>
      <c r="E7012" s="647"/>
      <c r="F7012" s="647"/>
      <c r="G7012" s="647"/>
    </row>
    <row r="7013" spans="3:7">
      <c r="C7013" s="647"/>
      <c r="D7013" s="647"/>
      <c r="E7013" s="647"/>
      <c r="F7013" s="647"/>
      <c r="G7013" s="647"/>
    </row>
    <row r="7014" spans="3:7">
      <c r="C7014" s="647"/>
      <c r="D7014" s="647"/>
      <c r="E7014" s="647"/>
      <c r="F7014" s="647"/>
      <c r="G7014" s="647"/>
    </row>
    <row r="7015" spans="3:7">
      <c r="C7015" s="647"/>
      <c r="D7015" s="647"/>
      <c r="E7015" s="647"/>
      <c r="F7015" s="647"/>
      <c r="G7015" s="647"/>
    </row>
    <row r="7016" spans="3:7">
      <c r="C7016" s="647"/>
      <c r="D7016" s="647"/>
      <c r="E7016" s="647"/>
      <c r="F7016" s="647"/>
      <c r="G7016" s="647"/>
    </row>
    <row r="7017" spans="3:7">
      <c r="C7017" s="647"/>
      <c r="D7017" s="647"/>
      <c r="E7017" s="647"/>
      <c r="F7017" s="647"/>
      <c r="G7017" s="647"/>
    </row>
    <row r="7018" spans="3:7">
      <c r="C7018" s="647"/>
      <c r="D7018" s="647"/>
      <c r="E7018" s="647"/>
      <c r="F7018" s="647"/>
      <c r="G7018" s="647"/>
    </row>
    <row r="7019" spans="3:7">
      <c r="C7019" s="647"/>
      <c r="D7019" s="647"/>
      <c r="E7019" s="647"/>
      <c r="F7019" s="647"/>
      <c r="G7019" s="647"/>
    </row>
    <row r="7020" spans="3:7">
      <c r="C7020" s="647"/>
      <c r="D7020" s="647"/>
      <c r="E7020" s="647"/>
      <c r="F7020" s="647"/>
      <c r="G7020" s="647"/>
    </row>
    <row r="7021" spans="3:7">
      <c r="C7021" s="647"/>
      <c r="D7021" s="647"/>
      <c r="E7021" s="647"/>
      <c r="F7021" s="647"/>
      <c r="G7021" s="647"/>
    </row>
    <row r="7022" spans="3:7">
      <c r="C7022" s="647"/>
      <c r="D7022" s="647"/>
      <c r="E7022" s="647"/>
      <c r="F7022" s="647"/>
      <c r="G7022" s="647"/>
    </row>
    <row r="7023" spans="3:7">
      <c r="C7023" s="647"/>
      <c r="D7023" s="647"/>
      <c r="E7023" s="647"/>
      <c r="F7023" s="647"/>
      <c r="G7023" s="647"/>
    </row>
    <row r="7024" spans="3:7">
      <c r="C7024" s="647"/>
      <c r="D7024" s="647"/>
      <c r="E7024" s="647"/>
      <c r="F7024" s="647"/>
      <c r="G7024" s="647"/>
    </row>
    <row r="7025" spans="3:7">
      <c r="C7025" s="647"/>
      <c r="D7025" s="647"/>
      <c r="E7025" s="647"/>
      <c r="F7025" s="647"/>
      <c r="G7025" s="647"/>
    </row>
    <row r="7026" spans="3:7">
      <c r="C7026" s="647"/>
      <c r="D7026" s="647"/>
      <c r="E7026" s="647"/>
      <c r="F7026" s="647"/>
      <c r="G7026" s="647"/>
    </row>
    <row r="7027" spans="3:7">
      <c r="C7027" s="647"/>
      <c r="D7027" s="647"/>
      <c r="E7027" s="647"/>
      <c r="F7027" s="647"/>
      <c r="G7027" s="647"/>
    </row>
    <row r="7028" spans="3:7">
      <c r="C7028" s="647"/>
      <c r="D7028" s="647"/>
      <c r="E7028" s="647"/>
      <c r="F7028" s="647"/>
      <c r="G7028" s="647"/>
    </row>
    <row r="7029" spans="3:7">
      <c r="C7029" s="647"/>
      <c r="D7029" s="647"/>
      <c r="E7029" s="647"/>
      <c r="F7029" s="647"/>
      <c r="G7029" s="647"/>
    </row>
    <row r="7030" spans="3:7">
      <c r="C7030" s="647"/>
      <c r="D7030" s="647"/>
      <c r="E7030" s="647"/>
      <c r="F7030" s="647"/>
      <c r="G7030" s="647"/>
    </row>
    <row r="7031" spans="3:7">
      <c r="C7031" s="647"/>
      <c r="D7031" s="647"/>
      <c r="E7031" s="647"/>
      <c r="F7031" s="647"/>
      <c r="G7031" s="647"/>
    </row>
    <row r="7032" spans="3:7">
      <c r="C7032" s="647"/>
      <c r="D7032" s="647"/>
      <c r="E7032" s="647"/>
      <c r="F7032" s="647"/>
      <c r="G7032" s="647"/>
    </row>
    <row r="7033" spans="3:7">
      <c r="C7033" s="647"/>
      <c r="D7033" s="647"/>
      <c r="E7033" s="647"/>
      <c r="F7033" s="647"/>
      <c r="G7033" s="647"/>
    </row>
    <row r="7034" spans="3:7">
      <c r="C7034" s="647"/>
      <c r="D7034" s="647"/>
      <c r="E7034" s="647"/>
      <c r="F7034" s="647"/>
      <c r="G7034" s="647"/>
    </row>
    <row r="7035" spans="3:7">
      <c r="C7035" s="647"/>
      <c r="D7035" s="647"/>
      <c r="E7035" s="647"/>
      <c r="F7035" s="647"/>
      <c r="G7035" s="647"/>
    </row>
    <row r="7036" spans="3:7">
      <c r="C7036" s="647"/>
      <c r="D7036" s="647"/>
      <c r="E7036" s="647"/>
      <c r="F7036" s="647"/>
      <c r="G7036" s="647"/>
    </row>
    <row r="7037" spans="3:7">
      <c r="C7037" s="647"/>
      <c r="D7037" s="647"/>
      <c r="E7037" s="647"/>
      <c r="F7037" s="647"/>
      <c r="G7037" s="647"/>
    </row>
    <row r="7038" spans="3:7">
      <c r="C7038" s="647"/>
      <c r="D7038" s="647"/>
      <c r="E7038" s="647"/>
      <c r="F7038" s="647"/>
      <c r="G7038" s="647"/>
    </row>
    <row r="7039" spans="3:7">
      <c r="C7039" s="647"/>
      <c r="D7039" s="647"/>
      <c r="E7039" s="647"/>
      <c r="F7039" s="647"/>
      <c r="G7039" s="647"/>
    </row>
    <row r="7040" spans="3:7">
      <c r="C7040" s="647"/>
      <c r="D7040" s="647"/>
      <c r="E7040" s="647"/>
      <c r="F7040" s="647"/>
      <c r="G7040" s="647"/>
    </row>
    <row r="7041" spans="3:7">
      <c r="C7041" s="647"/>
      <c r="D7041" s="647"/>
      <c r="E7041" s="647"/>
      <c r="F7041" s="647"/>
      <c r="G7041" s="647"/>
    </row>
    <row r="7042" spans="3:7">
      <c r="C7042" s="647"/>
      <c r="D7042" s="647"/>
      <c r="E7042" s="647"/>
      <c r="F7042" s="647"/>
      <c r="G7042" s="647"/>
    </row>
    <row r="7043" spans="3:7">
      <c r="C7043" s="647"/>
      <c r="D7043" s="647"/>
      <c r="E7043" s="647"/>
      <c r="F7043" s="647"/>
      <c r="G7043" s="647"/>
    </row>
    <row r="7044" spans="3:7">
      <c r="C7044" s="647"/>
      <c r="D7044" s="647"/>
      <c r="E7044" s="647"/>
      <c r="F7044" s="647"/>
      <c r="G7044" s="647"/>
    </row>
    <row r="7045" spans="3:7">
      <c r="C7045" s="647"/>
      <c r="D7045" s="647"/>
      <c r="E7045" s="647"/>
      <c r="F7045" s="647"/>
      <c r="G7045" s="647"/>
    </row>
    <row r="7046" spans="3:7">
      <c r="C7046" s="647"/>
      <c r="D7046" s="647"/>
      <c r="E7046" s="647"/>
      <c r="F7046" s="647"/>
      <c r="G7046" s="647"/>
    </row>
    <row r="7047" spans="3:7">
      <c r="C7047" s="647"/>
      <c r="D7047" s="647"/>
      <c r="E7047" s="647"/>
      <c r="F7047" s="647"/>
      <c r="G7047" s="647"/>
    </row>
    <row r="7048" spans="3:7">
      <c r="C7048" s="647"/>
      <c r="D7048" s="647"/>
      <c r="E7048" s="647"/>
      <c r="F7048" s="647"/>
      <c r="G7048" s="647"/>
    </row>
    <row r="7049" spans="3:7">
      <c r="C7049" s="647"/>
      <c r="D7049" s="647"/>
      <c r="E7049" s="647"/>
      <c r="F7049" s="647"/>
      <c r="G7049" s="647"/>
    </row>
    <row r="7050" spans="3:7">
      <c r="C7050" s="647"/>
      <c r="D7050" s="647"/>
      <c r="E7050" s="647"/>
      <c r="F7050" s="647"/>
      <c r="G7050" s="647"/>
    </row>
    <row r="7051" spans="3:7">
      <c r="C7051" s="647"/>
      <c r="D7051" s="647"/>
      <c r="E7051" s="647"/>
      <c r="F7051" s="647"/>
      <c r="G7051" s="647"/>
    </row>
    <row r="7052" spans="3:7">
      <c r="C7052" s="647"/>
      <c r="D7052" s="647"/>
      <c r="E7052" s="647"/>
      <c r="F7052" s="647"/>
      <c r="G7052" s="647"/>
    </row>
    <row r="7053" spans="3:7">
      <c r="C7053" s="647"/>
      <c r="D7053" s="647"/>
      <c r="E7053" s="647"/>
      <c r="F7053" s="647"/>
      <c r="G7053" s="647"/>
    </row>
    <row r="7054" spans="3:7">
      <c r="C7054" s="647"/>
      <c r="D7054" s="647"/>
      <c r="E7054" s="647"/>
      <c r="F7054" s="647"/>
      <c r="G7054" s="647"/>
    </row>
    <row r="7055" spans="3:7">
      <c r="C7055" s="647"/>
      <c r="D7055" s="647"/>
      <c r="E7055" s="647"/>
      <c r="F7055" s="647"/>
      <c r="G7055" s="647"/>
    </row>
    <row r="7056" spans="3:7">
      <c r="C7056" s="647"/>
      <c r="D7056" s="647"/>
      <c r="E7056" s="647"/>
      <c r="F7056" s="647"/>
      <c r="G7056" s="647"/>
    </row>
    <row r="7057" spans="3:7">
      <c r="C7057" s="647"/>
      <c r="D7057" s="647"/>
      <c r="E7057" s="647"/>
      <c r="F7057" s="647"/>
      <c r="G7057" s="647"/>
    </row>
    <row r="7058" spans="3:7">
      <c r="C7058" s="647"/>
      <c r="D7058" s="647"/>
      <c r="E7058" s="647"/>
      <c r="F7058" s="647"/>
      <c r="G7058" s="647"/>
    </row>
    <row r="7059" spans="3:7">
      <c r="C7059" s="647"/>
      <c r="D7059" s="647"/>
      <c r="E7059" s="647"/>
      <c r="F7059" s="647"/>
      <c r="G7059" s="647"/>
    </row>
    <row r="7060" spans="3:7">
      <c r="C7060" s="647"/>
      <c r="D7060" s="647"/>
      <c r="E7060" s="647"/>
      <c r="F7060" s="647"/>
      <c r="G7060" s="647"/>
    </row>
    <row r="7061" spans="3:7">
      <c r="C7061" s="647"/>
      <c r="D7061" s="647"/>
      <c r="E7061" s="647"/>
      <c r="F7061" s="647"/>
      <c r="G7061" s="647"/>
    </row>
    <row r="7062" spans="3:7">
      <c r="C7062" s="647"/>
      <c r="D7062" s="647"/>
      <c r="E7062" s="647"/>
      <c r="F7062" s="647"/>
      <c r="G7062" s="647"/>
    </row>
    <row r="7063" spans="3:7">
      <c r="C7063" s="647"/>
      <c r="D7063" s="647"/>
      <c r="E7063" s="647"/>
      <c r="F7063" s="647"/>
      <c r="G7063" s="647"/>
    </row>
    <row r="7064" spans="3:7">
      <c r="C7064" s="647"/>
      <c r="D7064" s="647"/>
      <c r="E7064" s="647"/>
      <c r="F7064" s="647"/>
      <c r="G7064" s="647"/>
    </row>
    <row r="7065" spans="3:7">
      <c r="C7065" s="647"/>
      <c r="D7065" s="647"/>
      <c r="E7065" s="647"/>
      <c r="F7065" s="647"/>
      <c r="G7065" s="647"/>
    </row>
    <row r="7066" spans="3:7">
      <c r="C7066" s="647"/>
      <c r="D7066" s="647"/>
      <c r="E7066" s="647"/>
      <c r="F7066" s="647"/>
      <c r="G7066" s="647"/>
    </row>
    <row r="7067" spans="3:7">
      <c r="C7067" s="647"/>
      <c r="D7067" s="647"/>
      <c r="E7067" s="647"/>
      <c r="F7067" s="647"/>
      <c r="G7067" s="647"/>
    </row>
    <row r="7068" spans="3:7">
      <c r="C7068" s="647"/>
      <c r="D7068" s="647"/>
      <c r="E7068" s="647"/>
      <c r="F7068" s="647"/>
      <c r="G7068" s="647"/>
    </row>
    <row r="7069" spans="3:7">
      <c r="C7069" s="647"/>
      <c r="D7069" s="647"/>
      <c r="E7069" s="647"/>
      <c r="F7069" s="647"/>
      <c r="G7069" s="647"/>
    </row>
    <row r="7070" spans="3:7">
      <c r="C7070" s="647"/>
      <c r="D7070" s="647"/>
      <c r="E7070" s="647"/>
      <c r="F7070" s="647"/>
      <c r="G7070" s="647"/>
    </row>
    <row r="7071" spans="3:7">
      <c r="C7071" s="647"/>
      <c r="D7071" s="647"/>
      <c r="E7071" s="647"/>
      <c r="F7071" s="647"/>
      <c r="G7071" s="647"/>
    </row>
    <row r="7072" spans="3:7">
      <c r="C7072" s="647"/>
      <c r="D7072" s="647"/>
      <c r="E7072" s="647"/>
      <c r="F7072" s="647"/>
      <c r="G7072" s="647"/>
    </row>
    <row r="7073" spans="3:7">
      <c r="C7073" s="647"/>
      <c r="D7073" s="647"/>
      <c r="E7073" s="647"/>
      <c r="F7073" s="647"/>
      <c r="G7073" s="647"/>
    </row>
    <row r="7074" spans="3:7">
      <c r="C7074" s="647"/>
      <c r="D7074" s="647"/>
      <c r="E7074" s="647"/>
      <c r="F7074" s="647"/>
      <c r="G7074" s="647"/>
    </row>
    <row r="7075" spans="3:7">
      <c r="C7075" s="647"/>
      <c r="D7075" s="647"/>
      <c r="E7075" s="647"/>
      <c r="F7075" s="647"/>
      <c r="G7075" s="647"/>
    </row>
    <row r="7076" spans="3:7">
      <c r="C7076" s="647"/>
      <c r="D7076" s="647"/>
      <c r="E7076" s="647"/>
      <c r="F7076" s="647"/>
      <c r="G7076" s="647"/>
    </row>
    <row r="7077" spans="3:7">
      <c r="C7077" s="647"/>
      <c r="D7077" s="647"/>
      <c r="E7077" s="647"/>
      <c r="F7077" s="647"/>
      <c r="G7077" s="647"/>
    </row>
    <row r="7078" spans="3:7">
      <c r="C7078" s="647"/>
      <c r="D7078" s="647"/>
      <c r="E7078" s="647"/>
      <c r="F7078" s="647"/>
      <c r="G7078" s="647"/>
    </row>
    <row r="7079" spans="3:7">
      <c r="C7079" s="647"/>
      <c r="D7079" s="647"/>
      <c r="E7079" s="647"/>
      <c r="F7079" s="647"/>
      <c r="G7079" s="647"/>
    </row>
    <row r="7080" spans="3:7">
      <c r="C7080" s="647"/>
      <c r="D7080" s="647"/>
      <c r="E7080" s="647"/>
      <c r="F7080" s="647"/>
      <c r="G7080" s="647"/>
    </row>
    <row r="7081" spans="3:7">
      <c r="C7081" s="647"/>
      <c r="D7081" s="647"/>
      <c r="E7081" s="647"/>
      <c r="F7081" s="647"/>
      <c r="G7081" s="647"/>
    </row>
    <row r="7082" spans="3:7">
      <c r="C7082" s="647"/>
      <c r="D7082" s="647"/>
      <c r="E7082" s="647"/>
      <c r="F7082" s="647"/>
      <c r="G7082" s="647"/>
    </row>
    <row r="7083" spans="3:7">
      <c r="C7083" s="647"/>
      <c r="D7083" s="647"/>
      <c r="E7083" s="647"/>
      <c r="F7083" s="647"/>
      <c r="G7083" s="647"/>
    </row>
    <row r="7084" spans="3:7">
      <c r="C7084" s="647"/>
      <c r="D7084" s="647"/>
      <c r="E7084" s="647"/>
      <c r="F7084" s="647"/>
      <c r="G7084" s="647"/>
    </row>
    <row r="7085" spans="3:7">
      <c r="C7085" s="647"/>
      <c r="D7085" s="647"/>
      <c r="E7085" s="647"/>
      <c r="F7085" s="647"/>
      <c r="G7085" s="647"/>
    </row>
    <row r="7086" spans="3:7">
      <c r="C7086" s="647"/>
      <c r="D7086" s="647"/>
      <c r="E7086" s="647"/>
      <c r="F7086" s="647"/>
      <c r="G7086" s="647"/>
    </row>
    <row r="7087" spans="3:7">
      <c r="C7087" s="647"/>
      <c r="D7087" s="647"/>
      <c r="E7087" s="647"/>
      <c r="F7087" s="647"/>
      <c r="G7087" s="647"/>
    </row>
    <row r="7088" spans="3:7">
      <c r="C7088" s="647"/>
      <c r="D7088" s="647"/>
      <c r="E7088" s="647"/>
      <c r="F7088" s="647"/>
      <c r="G7088" s="647"/>
    </row>
    <row r="7089" spans="3:7">
      <c r="C7089" s="647"/>
      <c r="D7089" s="647"/>
      <c r="E7089" s="647"/>
      <c r="F7089" s="647"/>
      <c r="G7089" s="647"/>
    </row>
    <row r="7090" spans="3:7">
      <c r="C7090" s="647"/>
      <c r="D7090" s="647"/>
      <c r="E7090" s="647"/>
      <c r="F7090" s="647"/>
      <c r="G7090" s="647"/>
    </row>
    <row r="7091" spans="3:7">
      <c r="C7091" s="647"/>
      <c r="D7091" s="647"/>
      <c r="E7091" s="647"/>
      <c r="F7091" s="647"/>
      <c r="G7091" s="647"/>
    </row>
    <row r="7092" spans="3:7">
      <c r="C7092" s="647"/>
      <c r="D7092" s="647"/>
      <c r="E7092" s="647"/>
      <c r="F7092" s="647"/>
      <c r="G7092" s="647"/>
    </row>
    <row r="7093" spans="3:7">
      <c r="C7093" s="647"/>
      <c r="D7093" s="647"/>
      <c r="E7093" s="647"/>
      <c r="F7093" s="647"/>
      <c r="G7093" s="647"/>
    </row>
    <row r="7094" spans="3:7">
      <c r="C7094" s="647"/>
      <c r="D7094" s="647"/>
      <c r="E7094" s="647"/>
      <c r="F7094" s="647"/>
      <c r="G7094" s="647"/>
    </row>
    <row r="7095" spans="3:7">
      <c r="C7095" s="647"/>
      <c r="D7095" s="647"/>
      <c r="E7095" s="647"/>
      <c r="F7095" s="647"/>
      <c r="G7095" s="647"/>
    </row>
    <row r="7096" spans="3:7">
      <c r="C7096" s="647"/>
      <c r="D7096" s="647"/>
      <c r="E7096" s="647"/>
      <c r="F7096" s="647"/>
      <c r="G7096" s="647"/>
    </row>
    <row r="7097" spans="3:7">
      <c r="C7097" s="647"/>
      <c r="D7097" s="647"/>
      <c r="E7097" s="647"/>
      <c r="F7097" s="647"/>
      <c r="G7097" s="647"/>
    </row>
    <row r="7098" spans="3:7">
      <c r="C7098" s="647"/>
      <c r="D7098" s="647"/>
      <c r="E7098" s="647"/>
      <c r="F7098" s="647"/>
      <c r="G7098" s="647"/>
    </row>
    <row r="7099" spans="3:7">
      <c r="C7099" s="647"/>
      <c r="D7099" s="647"/>
      <c r="E7099" s="647"/>
      <c r="F7099" s="647"/>
      <c r="G7099" s="647"/>
    </row>
    <row r="7100" spans="3:7">
      <c r="C7100" s="647"/>
      <c r="D7100" s="647"/>
      <c r="E7100" s="647"/>
      <c r="F7100" s="647"/>
      <c r="G7100" s="647"/>
    </row>
    <row r="7101" spans="3:7">
      <c r="C7101" s="647"/>
      <c r="D7101" s="647"/>
      <c r="E7101" s="647"/>
      <c r="F7101" s="647"/>
      <c r="G7101" s="647"/>
    </row>
    <row r="7102" spans="3:7">
      <c r="C7102" s="647"/>
      <c r="D7102" s="647"/>
      <c r="E7102" s="647"/>
      <c r="F7102" s="647"/>
      <c r="G7102" s="647"/>
    </row>
    <row r="7103" spans="3:7">
      <c r="C7103" s="647"/>
      <c r="D7103" s="647"/>
      <c r="E7103" s="647"/>
      <c r="F7103" s="647"/>
      <c r="G7103" s="647"/>
    </row>
    <row r="7104" spans="3:7">
      <c r="C7104" s="647"/>
      <c r="D7104" s="647"/>
      <c r="E7104" s="647"/>
      <c r="F7104" s="647"/>
      <c r="G7104" s="647"/>
    </row>
    <row r="7105" spans="3:7">
      <c r="C7105" s="647"/>
      <c r="D7105" s="647"/>
      <c r="E7105" s="647"/>
      <c r="F7105" s="647"/>
      <c r="G7105" s="647"/>
    </row>
    <row r="7106" spans="3:7">
      <c r="C7106" s="647"/>
      <c r="D7106" s="647"/>
      <c r="E7106" s="647"/>
      <c r="F7106" s="647"/>
      <c r="G7106" s="647"/>
    </row>
    <row r="7107" spans="3:7">
      <c r="C7107" s="647"/>
      <c r="D7107" s="647"/>
      <c r="E7107" s="647"/>
      <c r="F7107" s="647"/>
      <c r="G7107" s="647"/>
    </row>
    <row r="7108" spans="3:7">
      <c r="C7108" s="647"/>
      <c r="D7108" s="647"/>
      <c r="E7108" s="647"/>
      <c r="F7108" s="647"/>
      <c r="G7108" s="647"/>
    </row>
    <row r="7109" spans="3:7">
      <c r="C7109" s="647"/>
      <c r="D7109" s="647"/>
      <c r="E7109" s="647"/>
      <c r="F7109" s="647"/>
      <c r="G7109" s="647"/>
    </row>
    <row r="7110" spans="3:7">
      <c r="C7110" s="647"/>
      <c r="D7110" s="647"/>
      <c r="E7110" s="647"/>
      <c r="F7110" s="647"/>
      <c r="G7110" s="647"/>
    </row>
    <row r="7111" spans="3:7">
      <c r="C7111" s="647"/>
      <c r="D7111" s="647"/>
      <c r="E7111" s="647"/>
      <c r="F7111" s="647"/>
      <c r="G7111" s="647"/>
    </row>
    <row r="7112" spans="3:7">
      <c r="C7112" s="647"/>
      <c r="D7112" s="647"/>
      <c r="E7112" s="647"/>
      <c r="F7112" s="647"/>
      <c r="G7112" s="647"/>
    </row>
    <row r="7113" spans="3:7">
      <c r="C7113" s="647"/>
      <c r="D7113" s="647"/>
      <c r="E7113" s="647"/>
      <c r="F7113" s="647"/>
      <c r="G7113" s="647"/>
    </row>
    <row r="7114" spans="3:7">
      <c r="C7114" s="647"/>
      <c r="D7114" s="647"/>
      <c r="E7114" s="647"/>
      <c r="F7114" s="647"/>
      <c r="G7114" s="647"/>
    </row>
    <row r="7115" spans="3:7">
      <c r="C7115" s="647"/>
      <c r="D7115" s="647"/>
      <c r="E7115" s="647"/>
      <c r="F7115" s="647"/>
      <c r="G7115" s="647"/>
    </row>
    <row r="7116" spans="3:7">
      <c r="C7116" s="647"/>
      <c r="D7116" s="647"/>
      <c r="E7116" s="647"/>
      <c r="F7116" s="647"/>
      <c r="G7116" s="647"/>
    </row>
    <row r="7117" spans="3:7">
      <c r="C7117" s="647"/>
      <c r="D7117" s="647"/>
      <c r="E7117" s="647"/>
      <c r="F7117" s="647"/>
      <c r="G7117" s="647"/>
    </row>
    <row r="7118" spans="3:7">
      <c r="C7118" s="647"/>
      <c r="D7118" s="647"/>
      <c r="E7118" s="647"/>
      <c r="F7118" s="647"/>
      <c r="G7118" s="647"/>
    </row>
    <row r="7119" spans="3:7">
      <c r="C7119" s="647"/>
      <c r="D7119" s="647"/>
      <c r="E7119" s="647"/>
      <c r="F7119" s="647"/>
      <c r="G7119" s="647"/>
    </row>
    <row r="7120" spans="3:7">
      <c r="C7120" s="647"/>
      <c r="D7120" s="647"/>
      <c r="E7120" s="647"/>
      <c r="F7120" s="647"/>
      <c r="G7120" s="647"/>
    </row>
    <row r="7121" spans="3:7">
      <c r="C7121" s="647"/>
      <c r="D7121" s="647"/>
      <c r="E7121" s="647"/>
      <c r="F7121" s="647"/>
      <c r="G7121" s="647"/>
    </row>
    <row r="7122" spans="3:7">
      <c r="C7122" s="647"/>
      <c r="D7122" s="647"/>
      <c r="E7122" s="647"/>
      <c r="F7122" s="647"/>
      <c r="G7122" s="647"/>
    </row>
    <row r="7123" spans="3:7">
      <c r="C7123" s="647"/>
      <c r="D7123" s="647"/>
      <c r="E7123" s="647"/>
      <c r="F7123" s="647"/>
      <c r="G7123" s="647"/>
    </row>
    <row r="7124" spans="3:7">
      <c r="C7124" s="647"/>
      <c r="D7124" s="647"/>
      <c r="E7124" s="647"/>
      <c r="F7124" s="647"/>
      <c r="G7124" s="647"/>
    </row>
    <row r="7125" spans="3:7">
      <c r="C7125" s="647"/>
      <c r="D7125" s="647"/>
      <c r="E7125" s="647"/>
      <c r="F7125" s="647"/>
      <c r="G7125" s="647"/>
    </row>
    <row r="7126" spans="3:7">
      <c r="C7126" s="647"/>
      <c r="D7126" s="647"/>
      <c r="E7126" s="647"/>
      <c r="F7126" s="647"/>
      <c r="G7126" s="647"/>
    </row>
    <row r="7127" spans="3:7">
      <c r="C7127" s="647"/>
      <c r="D7127" s="647"/>
      <c r="E7127" s="647"/>
      <c r="F7127" s="647"/>
      <c r="G7127" s="647"/>
    </row>
    <row r="7128" spans="3:7">
      <c r="C7128" s="647"/>
      <c r="D7128" s="647"/>
      <c r="E7128" s="647"/>
      <c r="F7128" s="647"/>
      <c r="G7128" s="647"/>
    </row>
    <row r="7129" spans="3:7">
      <c r="C7129" s="647"/>
      <c r="D7129" s="647"/>
      <c r="E7129" s="647"/>
      <c r="F7129" s="647"/>
      <c r="G7129" s="647"/>
    </row>
    <row r="7130" spans="3:7">
      <c r="C7130" s="647"/>
      <c r="D7130" s="647"/>
      <c r="E7130" s="647"/>
      <c r="F7130" s="647"/>
      <c r="G7130" s="647"/>
    </row>
    <row r="7131" spans="3:7">
      <c r="C7131" s="647"/>
      <c r="D7131" s="647"/>
      <c r="E7131" s="647"/>
      <c r="F7131" s="647"/>
      <c r="G7131" s="647"/>
    </row>
    <row r="7132" spans="3:7">
      <c r="C7132" s="647"/>
      <c r="D7132" s="647"/>
      <c r="E7132" s="647"/>
      <c r="F7132" s="647"/>
      <c r="G7132" s="647"/>
    </row>
    <row r="7133" spans="3:7">
      <c r="C7133" s="647"/>
      <c r="D7133" s="647"/>
      <c r="E7133" s="647"/>
      <c r="F7133" s="647"/>
      <c r="G7133" s="647"/>
    </row>
    <row r="7134" spans="3:7">
      <c r="C7134" s="647"/>
      <c r="D7134" s="647"/>
      <c r="E7134" s="647"/>
      <c r="F7134" s="647"/>
      <c r="G7134" s="647"/>
    </row>
    <row r="7135" spans="3:7">
      <c r="C7135" s="647"/>
      <c r="D7135" s="647"/>
      <c r="E7135" s="647"/>
      <c r="F7135" s="647"/>
      <c r="G7135" s="647"/>
    </row>
    <row r="7136" spans="3:7">
      <c r="C7136" s="647"/>
      <c r="D7136" s="647"/>
      <c r="E7136" s="647"/>
      <c r="F7136" s="647"/>
      <c r="G7136" s="647"/>
    </row>
    <row r="7137" spans="3:7">
      <c r="C7137" s="647"/>
      <c r="D7137" s="647"/>
      <c r="E7137" s="647"/>
      <c r="F7137" s="647"/>
      <c r="G7137" s="647"/>
    </row>
    <row r="7138" spans="3:7">
      <c r="C7138" s="647"/>
      <c r="D7138" s="647"/>
      <c r="E7138" s="647"/>
      <c r="F7138" s="647"/>
      <c r="G7138" s="647"/>
    </row>
    <row r="7139" spans="3:7">
      <c r="C7139" s="647"/>
      <c r="D7139" s="647"/>
      <c r="E7139" s="647"/>
      <c r="F7139" s="647"/>
      <c r="G7139" s="647"/>
    </row>
    <row r="7140" spans="3:7">
      <c r="C7140" s="647"/>
      <c r="D7140" s="647"/>
      <c r="E7140" s="647"/>
      <c r="F7140" s="647"/>
      <c r="G7140" s="647"/>
    </row>
    <row r="7141" spans="3:7">
      <c r="C7141" s="647"/>
      <c r="D7141" s="647"/>
      <c r="E7141" s="647"/>
      <c r="F7141" s="647"/>
      <c r="G7141" s="647"/>
    </row>
    <row r="7142" spans="3:7">
      <c r="C7142" s="647"/>
      <c r="D7142" s="647"/>
      <c r="E7142" s="647"/>
      <c r="F7142" s="647"/>
      <c r="G7142" s="647"/>
    </row>
    <row r="7143" spans="3:7">
      <c r="C7143" s="647"/>
      <c r="D7143" s="647"/>
      <c r="E7143" s="647"/>
      <c r="F7143" s="647"/>
      <c r="G7143" s="647"/>
    </row>
    <row r="7144" spans="3:7">
      <c r="C7144" s="647"/>
      <c r="D7144" s="647"/>
      <c r="E7144" s="647"/>
      <c r="F7144" s="647"/>
      <c r="G7144" s="647"/>
    </row>
    <row r="7145" spans="3:7">
      <c r="C7145" s="647"/>
      <c r="D7145" s="647"/>
      <c r="E7145" s="647"/>
      <c r="F7145" s="647"/>
      <c r="G7145" s="647"/>
    </row>
    <row r="7146" spans="3:7">
      <c r="C7146" s="647"/>
      <c r="D7146" s="647"/>
      <c r="E7146" s="647"/>
      <c r="F7146" s="647"/>
      <c r="G7146" s="647"/>
    </row>
    <row r="7147" spans="3:7">
      <c r="C7147" s="647"/>
      <c r="D7147" s="647"/>
      <c r="E7147" s="647"/>
      <c r="F7147" s="647"/>
      <c r="G7147" s="647"/>
    </row>
    <row r="7148" spans="3:7">
      <c r="C7148" s="647"/>
      <c r="D7148" s="647"/>
      <c r="E7148" s="647"/>
      <c r="F7148" s="647"/>
      <c r="G7148" s="647"/>
    </row>
    <row r="7149" spans="3:7">
      <c r="C7149" s="647"/>
      <c r="D7149" s="647"/>
      <c r="E7149" s="647"/>
      <c r="F7149" s="647"/>
      <c r="G7149" s="647"/>
    </row>
    <row r="7150" spans="3:7">
      <c r="C7150" s="647"/>
      <c r="D7150" s="647"/>
      <c r="E7150" s="647"/>
      <c r="F7150" s="647"/>
      <c r="G7150" s="647"/>
    </row>
    <row r="7151" spans="3:7">
      <c r="C7151" s="647"/>
      <c r="D7151" s="647"/>
      <c r="E7151" s="647"/>
      <c r="F7151" s="647"/>
      <c r="G7151" s="647"/>
    </row>
    <row r="7152" spans="3:7">
      <c r="C7152" s="647"/>
      <c r="D7152" s="647"/>
      <c r="E7152" s="647"/>
      <c r="F7152" s="647"/>
      <c r="G7152" s="647"/>
    </row>
    <row r="7153" spans="3:7">
      <c r="C7153" s="647"/>
      <c r="D7153" s="647"/>
      <c r="E7153" s="647"/>
      <c r="F7153" s="647"/>
      <c r="G7153" s="647"/>
    </row>
    <row r="7154" spans="3:7">
      <c r="C7154" s="647"/>
      <c r="D7154" s="647"/>
      <c r="E7154" s="647"/>
      <c r="F7154" s="647"/>
      <c r="G7154" s="647"/>
    </row>
    <row r="7155" spans="3:7">
      <c r="C7155" s="647"/>
      <c r="D7155" s="647"/>
      <c r="E7155" s="647"/>
      <c r="F7155" s="647"/>
      <c r="G7155" s="647"/>
    </row>
    <row r="7156" spans="3:7">
      <c r="C7156" s="647"/>
      <c r="D7156" s="647"/>
      <c r="E7156" s="647"/>
      <c r="F7156" s="647"/>
      <c r="G7156" s="647"/>
    </row>
    <row r="7157" spans="3:7">
      <c r="C7157" s="647"/>
      <c r="D7157" s="647"/>
      <c r="E7157" s="647"/>
      <c r="F7157" s="647"/>
      <c r="G7157" s="647"/>
    </row>
    <row r="7158" spans="3:7">
      <c r="C7158" s="647"/>
      <c r="D7158" s="647"/>
      <c r="E7158" s="647"/>
      <c r="F7158" s="647"/>
      <c r="G7158" s="647"/>
    </row>
    <row r="7159" spans="3:7">
      <c r="C7159" s="647"/>
      <c r="D7159" s="647"/>
      <c r="E7159" s="647"/>
      <c r="F7159" s="647"/>
      <c r="G7159" s="647"/>
    </row>
    <row r="7160" spans="3:7">
      <c r="C7160" s="647"/>
      <c r="D7160" s="647"/>
      <c r="E7160" s="647"/>
      <c r="F7160" s="647"/>
      <c r="G7160" s="647"/>
    </row>
    <row r="7161" spans="3:7">
      <c r="C7161" s="647"/>
      <c r="D7161" s="647"/>
      <c r="E7161" s="647"/>
      <c r="F7161" s="647"/>
      <c r="G7161" s="647"/>
    </row>
    <row r="7162" spans="3:7">
      <c r="C7162" s="647"/>
      <c r="D7162" s="647"/>
      <c r="E7162" s="647"/>
      <c r="F7162" s="647"/>
      <c r="G7162" s="647"/>
    </row>
    <row r="7163" spans="3:7">
      <c r="C7163" s="647"/>
      <c r="D7163" s="647"/>
      <c r="E7163" s="647"/>
      <c r="F7163" s="647"/>
      <c r="G7163" s="647"/>
    </row>
    <row r="7164" spans="3:7">
      <c r="C7164" s="647"/>
      <c r="D7164" s="647"/>
      <c r="E7164" s="647"/>
      <c r="F7164" s="647"/>
      <c r="G7164" s="647"/>
    </row>
    <row r="7165" spans="3:7">
      <c r="C7165" s="647"/>
      <c r="D7165" s="647"/>
      <c r="E7165" s="647"/>
      <c r="F7165" s="647"/>
      <c r="G7165" s="647"/>
    </row>
    <row r="7166" spans="3:7">
      <c r="C7166" s="647"/>
      <c r="D7166" s="647"/>
      <c r="E7166" s="647"/>
      <c r="F7166" s="647"/>
      <c r="G7166" s="647"/>
    </row>
    <row r="7167" spans="3:7">
      <c r="C7167" s="647"/>
      <c r="D7167" s="647"/>
      <c r="E7167" s="647"/>
      <c r="F7167" s="647"/>
      <c r="G7167" s="647"/>
    </row>
    <row r="7168" spans="3:7">
      <c r="C7168" s="647"/>
      <c r="D7168" s="647"/>
      <c r="E7168" s="647"/>
      <c r="F7168" s="647"/>
      <c r="G7168" s="647"/>
    </row>
    <row r="7169" spans="3:7">
      <c r="C7169" s="647"/>
      <c r="D7169" s="647"/>
      <c r="E7169" s="647"/>
      <c r="F7169" s="647"/>
      <c r="G7169" s="647"/>
    </row>
    <row r="7170" spans="3:7">
      <c r="C7170" s="647"/>
      <c r="D7170" s="647"/>
      <c r="E7170" s="647"/>
      <c r="F7170" s="647"/>
      <c r="G7170" s="647"/>
    </row>
    <row r="7171" spans="3:7">
      <c r="C7171" s="647"/>
      <c r="D7171" s="647"/>
      <c r="E7171" s="647"/>
      <c r="F7171" s="647"/>
      <c r="G7171" s="647"/>
    </row>
    <row r="7172" spans="3:7">
      <c r="C7172" s="647"/>
      <c r="D7172" s="647"/>
      <c r="E7172" s="647"/>
      <c r="F7172" s="647"/>
      <c r="G7172" s="647"/>
    </row>
    <row r="7173" spans="3:7">
      <c r="C7173" s="647"/>
      <c r="D7173" s="647"/>
      <c r="E7173" s="647"/>
      <c r="F7173" s="647"/>
      <c r="G7173" s="647"/>
    </row>
    <row r="7174" spans="3:7">
      <c r="C7174" s="647"/>
      <c r="D7174" s="647"/>
      <c r="E7174" s="647"/>
      <c r="F7174" s="647"/>
      <c r="G7174" s="647"/>
    </row>
    <row r="7175" spans="3:7">
      <c r="C7175" s="647"/>
      <c r="D7175" s="647"/>
      <c r="E7175" s="647"/>
      <c r="F7175" s="647"/>
      <c r="G7175" s="647"/>
    </row>
    <row r="7176" spans="3:7">
      <c r="C7176" s="647"/>
      <c r="D7176" s="647"/>
      <c r="E7176" s="647"/>
      <c r="F7176" s="647"/>
      <c r="G7176" s="647"/>
    </row>
    <row r="7177" spans="3:7">
      <c r="C7177" s="647"/>
      <c r="D7177" s="647"/>
      <c r="E7177" s="647"/>
      <c r="F7177" s="647"/>
      <c r="G7177" s="647"/>
    </row>
    <row r="7178" spans="3:7">
      <c r="C7178" s="647"/>
      <c r="D7178" s="647"/>
      <c r="E7178" s="647"/>
      <c r="F7178" s="647"/>
      <c r="G7178" s="647"/>
    </row>
    <row r="7179" spans="3:7">
      <c r="C7179" s="647"/>
      <c r="D7179" s="647"/>
      <c r="E7179" s="647"/>
      <c r="F7179" s="647"/>
      <c r="G7179" s="647"/>
    </row>
    <row r="7180" spans="3:7">
      <c r="C7180" s="647"/>
      <c r="D7180" s="647"/>
      <c r="E7180" s="647"/>
      <c r="F7180" s="647"/>
      <c r="G7180" s="647"/>
    </row>
    <row r="7181" spans="3:7">
      <c r="C7181" s="647"/>
      <c r="D7181" s="647"/>
      <c r="E7181" s="647"/>
      <c r="F7181" s="647"/>
      <c r="G7181" s="647"/>
    </row>
    <row r="7182" spans="3:7">
      <c r="C7182" s="647"/>
      <c r="D7182" s="647"/>
      <c r="E7182" s="647"/>
      <c r="F7182" s="647"/>
      <c r="G7182" s="647"/>
    </row>
    <row r="7183" spans="3:7">
      <c r="C7183" s="647"/>
      <c r="D7183" s="647"/>
      <c r="E7183" s="647"/>
      <c r="F7183" s="647"/>
      <c r="G7183" s="647"/>
    </row>
    <row r="7184" spans="3:7">
      <c r="C7184" s="647"/>
      <c r="D7184" s="647"/>
      <c r="E7184" s="647"/>
      <c r="F7184" s="647"/>
      <c r="G7184" s="647"/>
    </row>
    <row r="7185" spans="3:7">
      <c r="C7185" s="647"/>
      <c r="D7185" s="647"/>
      <c r="E7185" s="647"/>
      <c r="F7185" s="647"/>
      <c r="G7185" s="647"/>
    </row>
    <row r="7186" spans="3:7">
      <c r="C7186" s="647"/>
      <c r="D7186" s="647"/>
      <c r="E7186" s="647"/>
      <c r="F7186" s="647"/>
      <c r="G7186" s="647"/>
    </row>
    <row r="7187" spans="3:7">
      <c r="C7187" s="647"/>
      <c r="D7187" s="647"/>
      <c r="E7187" s="647"/>
      <c r="F7187" s="647"/>
      <c r="G7187" s="647"/>
    </row>
    <row r="7188" spans="3:7">
      <c r="C7188" s="647"/>
      <c r="D7188" s="647"/>
      <c r="E7188" s="647"/>
      <c r="F7188" s="647"/>
      <c r="G7188" s="647"/>
    </row>
    <row r="7189" spans="3:7">
      <c r="C7189" s="647"/>
      <c r="D7189" s="647"/>
      <c r="E7189" s="647"/>
      <c r="F7189" s="647"/>
      <c r="G7189" s="647"/>
    </row>
    <row r="7190" spans="3:7">
      <c r="C7190" s="647"/>
      <c r="D7190" s="647"/>
      <c r="E7190" s="647"/>
      <c r="F7190" s="647"/>
      <c r="G7190" s="647"/>
    </row>
    <row r="7191" spans="3:7">
      <c r="C7191" s="647"/>
      <c r="D7191" s="647"/>
      <c r="E7191" s="647"/>
      <c r="F7191" s="647"/>
      <c r="G7191" s="647"/>
    </row>
    <row r="7192" spans="3:7">
      <c r="C7192" s="647"/>
      <c r="D7192" s="647"/>
      <c r="E7192" s="647"/>
      <c r="F7192" s="647"/>
      <c r="G7192" s="647"/>
    </row>
    <row r="7193" spans="3:7">
      <c r="C7193" s="647"/>
      <c r="D7193" s="647"/>
      <c r="E7193" s="647"/>
      <c r="F7193" s="647"/>
      <c r="G7193" s="647"/>
    </row>
    <row r="7194" spans="3:7">
      <c r="C7194" s="647"/>
      <c r="D7194" s="647"/>
      <c r="E7194" s="647"/>
      <c r="F7194" s="647"/>
      <c r="G7194" s="647"/>
    </row>
    <row r="7195" spans="3:7">
      <c r="C7195" s="647"/>
      <c r="D7195" s="647"/>
      <c r="E7195" s="647"/>
      <c r="F7195" s="647"/>
      <c r="G7195" s="647"/>
    </row>
    <row r="7196" spans="3:7">
      <c r="C7196" s="647"/>
      <c r="D7196" s="647"/>
      <c r="E7196" s="647"/>
      <c r="F7196" s="647"/>
      <c r="G7196" s="647"/>
    </row>
    <row r="7197" spans="3:7">
      <c r="C7197" s="647"/>
      <c r="D7197" s="647"/>
      <c r="E7197" s="647"/>
      <c r="F7197" s="647"/>
      <c r="G7197" s="647"/>
    </row>
    <row r="7198" spans="3:7">
      <c r="C7198" s="647"/>
      <c r="D7198" s="647"/>
      <c r="E7198" s="647"/>
      <c r="F7198" s="647"/>
      <c r="G7198" s="647"/>
    </row>
    <row r="7199" spans="3:7">
      <c r="C7199" s="647"/>
      <c r="D7199" s="647"/>
      <c r="E7199" s="647"/>
      <c r="F7199" s="647"/>
      <c r="G7199" s="647"/>
    </row>
    <row r="7200" spans="3:7">
      <c r="C7200" s="647"/>
      <c r="D7200" s="647"/>
      <c r="E7200" s="647"/>
      <c r="F7200" s="647"/>
      <c r="G7200" s="647"/>
    </row>
    <row r="7201" spans="3:7">
      <c r="C7201" s="647"/>
      <c r="D7201" s="647"/>
      <c r="E7201" s="647"/>
      <c r="F7201" s="647"/>
      <c r="G7201" s="647"/>
    </row>
    <row r="7202" spans="3:7">
      <c r="C7202" s="647"/>
      <c r="D7202" s="647"/>
      <c r="E7202" s="647"/>
      <c r="F7202" s="647"/>
      <c r="G7202" s="647"/>
    </row>
    <row r="7203" spans="3:7">
      <c r="C7203" s="647"/>
      <c r="D7203" s="647"/>
      <c r="E7203" s="647"/>
      <c r="F7203" s="647"/>
      <c r="G7203" s="647"/>
    </row>
    <row r="7204" spans="3:7">
      <c r="C7204" s="647"/>
      <c r="D7204" s="647"/>
      <c r="E7204" s="647"/>
      <c r="F7204" s="647"/>
      <c r="G7204" s="647"/>
    </row>
    <row r="7205" spans="3:7">
      <c r="C7205" s="647"/>
      <c r="D7205" s="647"/>
      <c r="E7205" s="647"/>
      <c r="F7205" s="647"/>
      <c r="G7205" s="647"/>
    </row>
    <row r="7206" spans="3:7">
      <c r="C7206" s="647"/>
      <c r="D7206" s="647"/>
      <c r="E7206" s="647"/>
      <c r="F7206" s="647"/>
      <c r="G7206" s="647"/>
    </row>
    <row r="7207" spans="3:7">
      <c r="C7207" s="647"/>
      <c r="D7207" s="647"/>
      <c r="E7207" s="647"/>
      <c r="F7207" s="647"/>
      <c r="G7207" s="647"/>
    </row>
    <row r="7208" spans="3:7">
      <c r="C7208" s="647"/>
      <c r="D7208" s="647"/>
      <c r="E7208" s="647"/>
      <c r="F7208" s="647"/>
      <c r="G7208" s="647"/>
    </row>
    <row r="7209" spans="3:7">
      <c r="C7209" s="647"/>
      <c r="D7209" s="647"/>
      <c r="E7209" s="647"/>
      <c r="F7209" s="647"/>
      <c r="G7209" s="647"/>
    </row>
    <row r="7210" spans="3:7">
      <c r="C7210" s="647"/>
      <c r="D7210" s="647"/>
      <c r="E7210" s="647"/>
      <c r="F7210" s="647"/>
      <c r="G7210" s="647"/>
    </row>
    <row r="7211" spans="3:7">
      <c r="C7211" s="647"/>
      <c r="D7211" s="647"/>
      <c r="E7211" s="647"/>
      <c r="F7211" s="647"/>
      <c r="G7211" s="647"/>
    </row>
    <row r="7212" spans="3:7">
      <c r="C7212" s="647"/>
      <c r="D7212" s="647"/>
      <c r="E7212" s="647"/>
      <c r="F7212" s="647"/>
      <c r="G7212" s="647"/>
    </row>
    <row r="7213" spans="3:7">
      <c r="C7213" s="647"/>
      <c r="D7213" s="647"/>
      <c r="E7213" s="647"/>
      <c r="F7213" s="647"/>
      <c r="G7213" s="647"/>
    </row>
    <row r="7214" spans="3:7">
      <c r="C7214" s="647"/>
      <c r="D7214" s="647"/>
      <c r="E7214" s="647"/>
      <c r="F7214" s="647"/>
      <c r="G7214" s="647"/>
    </row>
    <row r="7215" spans="3:7">
      <c r="C7215" s="647"/>
      <c r="D7215" s="647"/>
      <c r="E7215" s="647"/>
      <c r="F7215" s="647"/>
      <c r="G7215" s="647"/>
    </row>
    <row r="7216" spans="3:7">
      <c r="C7216" s="647"/>
      <c r="D7216" s="647"/>
      <c r="E7216" s="647"/>
      <c r="F7216" s="647"/>
      <c r="G7216" s="647"/>
    </row>
    <row r="7217" spans="3:7">
      <c r="C7217" s="647"/>
      <c r="D7217" s="647"/>
      <c r="E7217" s="647"/>
      <c r="F7217" s="647"/>
      <c r="G7217" s="647"/>
    </row>
    <row r="7218" spans="3:7">
      <c r="C7218" s="647"/>
      <c r="D7218" s="647"/>
      <c r="E7218" s="647"/>
      <c r="F7218" s="647"/>
      <c r="G7218" s="647"/>
    </row>
    <row r="7219" spans="3:7">
      <c r="C7219" s="647"/>
      <c r="D7219" s="647"/>
      <c r="E7219" s="647"/>
      <c r="F7219" s="647"/>
      <c r="G7219" s="647"/>
    </row>
    <row r="7220" spans="3:7">
      <c r="C7220" s="647"/>
      <c r="D7220" s="647"/>
      <c r="E7220" s="647"/>
      <c r="F7220" s="647"/>
      <c r="G7220" s="647"/>
    </row>
    <row r="7221" spans="3:7">
      <c r="C7221" s="647"/>
      <c r="D7221" s="647"/>
      <c r="E7221" s="647"/>
      <c r="F7221" s="647"/>
      <c r="G7221" s="647"/>
    </row>
    <row r="7222" spans="3:7">
      <c r="C7222" s="647"/>
      <c r="D7222" s="647"/>
      <c r="E7222" s="647"/>
      <c r="F7222" s="647"/>
      <c r="G7222" s="647"/>
    </row>
    <row r="7223" spans="3:7">
      <c r="C7223" s="647"/>
      <c r="D7223" s="647"/>
      <c r="E7223" s="647"/>
      <c r="F7223" s="647"/>
      <c r="G7223" s="647"/>
    </row>
    <row r="7224" spans="3:7">
      <c r="C7224" s="647"/>
      <c r="D7224" s="647"/>
      <c r="E7224" s="647"/>
      <c r="F7224" s="647"/>
      <c r="G7224" s="647"/>
    </row>
    <row r="7225" spans="3:7">
      <c r="C7225" s="647"/>
      <c r="D7225" s="647"/>
      <c r="E7225" s="647"/>
      <c r="F7225" s="647"/>
      <c r="G7225" s="647"/>
    </row>
    <row r="7226" spans="3:7">
      <c r="C7226" s="647"/>
      <c r="D7226" s="647"/>
      <c r="E7226" s="647"/>
      <c r="F7226" s="647"/>
      <c r="G7226" s="647"/>
    </row>
    <row r="7227" spans="3:7">
      <c r="C7227" s="647"/>
      <c r="D7227" s="647"/>
      <c r="E7227" s="647"/>
      <c r="F7227" s="647"/>
      <c r="G7227" s="647"/>
    </row>
    <row r="7228" spans="3:7">
      <c r="C7228" s="647"/>
      <c r="D7228" s="647"/>
      <c r="E7228" s="647"/>
      <c r="F7228" s="647"/>
      <c r="G7228" s="647"/>
    </row>
    <row r="7229" spans="3:7">
      <c r="C7229" s="647"/>
      <c r="D7229" s="647"/>
      <c r="E7229" s="647"/>
      <c r="F7229" s="647"/>
      <c r="G7229" s="647"/>
    </row>
    <row r="7230" spans="3:7">
      <c r="C7230" s="647"/>
      <c r="D7230" s="647"/>
      <c r="E7230" s="647"/>
      <c r="F7230" s="647"/>
      <c r="G7230" s="647"/>
    </row>
    <row r="7231" spans="3:7">
      <c r="C7231" s="647"/>
      <c r="D7231" s="647"/>
      <c r="E7231" s="647"/>
      <c r="F7231" s="647"/>
      <c r="G7231" s="647"/>
    </row>
    <row r="7232" spans="3:7">
      <c r="C7232" s="647"/>
      <c r="D7232" s="647"/>
      <c r="E7232" s="647"/>
      <c r="F7232" s="647"/>
      <c r="G7232" s="647"/>
    </row>
    <row r="7233" spans="3:7">
      <c r="C7233" s="647"/>
      <c r="D7233" s="647"/>
      <c r="E7233" s="647"/>
      <c r="F7233" s="647"/>
      <c r="G7233" s="647"/>
    </row>
    <row r="7234" spans="3:7">
      <c r="C7234" s="647"/>
      <c r="D7234" s="647"/>
      <c r="E7234" s="647"/>
      <c r="F7234" s="647"/>
      <c r="G7234" s="647"/>
    </row>
    <row r="7235" spans="3:7">
      <c r="C7235" s="647"/>
      <c r="D7235" s="647"/>
      <c r="E7235" s="647"/>
      <c r="F7235" s="647"/>
      <c r="G7235" s="647"/>
    </row>
    <row r="7236" spans="3:7">
      <c r="C7236" s="647"/>
      <c r="D7236" s="647"/>
      <c r="E7236" s="647"/>
      <c r="F7236" s="647"/>
      <c r="G7236" s="647"/>
    </row>
    <row r="7237" spans="3:7">
      <c r="C7237" s="647"/>
      <c r="D7237" s="647"/>
      <c r="E7237" s="647"/>
      <c r="F7237" s="647"/>
      <c r="G7237" s="647"/>
    </row>
    <row r="7238" spans="3:7">
      <c r="C7238" s="647"/>
      <c r="D7238" s="647"/>
      <c r="E7238" s="647"/>
      <c r="F7238" s="647"/>
      <c r="G7238" s="647"/>
    </row>
    <row r="7239" spans="3:7">
      <c r="C7239" s="647"/>
      <c r="D7239" s="647"/>
      <c r="E7239" s="647"/>
      <c r="F7239" s="647"/>
      <c r="G7239" s="647"/>
    </row>
    <row r="7240" spans="3:7">
      <c r="C7240" s="647"/>
      <c r="D7240" s="647"/>
      <c r="E7240" s="647"/>
      <c r="F7240" s="647"/>
      <c r="G7240" s="647"/>
    </row>
    <row r="7241" spans="3:7">
      <c r="C7241" s="647"/>
      <c r="D7241" s="647"/>
      <c r="E7241" s="647"/>
      <c r="F7241" s="647"/>
      <c r="G7241" s="647"/>
    </row>
    <row r="7242" spans="3:7">
      <c r="C7242" s="647"/>
      <c r="D7242" s="647"/>
      <c r="E7242" s="647"/>
      <c r="F7242" s="647"/>
      <c r="G7242" s="647"/>
    </row>
    <row r="7243" spans="3:7">
      <c r="C7243" s="647"/>
      <c r="D7243" s="647"/>
      <c r="E7243" s="647"/>
      <c r="F7243" s="647"/>
      <c r="G7243" s="647"/>
    </row>
    <row r="7244" spans="3:7">
      <c r="C7244" s="647"/>
      <c r="D7244" s="647"/>
      <c r="E7244" s="647"/>
      <c r="F7244" s="647"/>
      <c r="G7244" s="647"/>
    </row>
    <row r="7245" spans="3:7">
      <c r="C7245" s="647"/>
      <c r="D7245" s="647"/>
      <c r="E7245" s="647"/>
      <c r="F7245" s="647"/>
      <c r="G7245" s="647"/>
    </row>
    <row r="7246" spans="3:7">
      <c r="C7246" s="647"/>
      <c r="D7246" s="647"/>
      <c r="E7246" s="647"/>
      <c r="F7246" s="647"/>
      <c r="G7246" s="647"/>
    </row>
    <row r="7247" spans="3:7">
      <c r="C7247" s="647"/>
      <c r="D7247" s="647"/>
      <c r="E7247" s="647"/>
      <c r="F7247" s="647"/>
      <c r="G7247" s="647"/>
    </row>
    <row r="7248" spans="3:7">
      <c r="C7248" s="647"/>
      <c r="D7248" s="647"/>
      <c r="E7248" s="647"/>
      <c r="F7248" s="647"/>
      <c r="G7248" s="647"/>
    </row>
    <row r="7249" spans="3:7">
      <c r="C7249" s="647"/>
      <c r="D7249" s="647"/>
      <c r="E7249" s="647"/>
      <c r="F7249" s="647"/>
      <c r="G7249" s="647"/>
    </row>
    <row r="7250" spans="3:7">
      <c r="C7250" s="647"/>
      <c r="D7250" s="647"/>
      <c r="E7250" s="647"/>
      <c r="F7250" s="647"/>
      <c r="G7250" s="647"/>
    </row>
    <row r="7251" spans="3:7">
      <c r="C7251" s="647"/>
      <c r="D7251" s="647"/>
      <c r="E7251" s="647"/>
      <c r="F7251" s="647"/>
      <c r="G7251" s="647"/>
    </row>
    <row r="7252" spans="3:7">
      <c r="C7252" s="647"/>
      <c r="D7252" s="647"/>
      <c r="E7252" s="647"/>
      <c r="F7252" s="647"/>
      <c r="G7252" s="647"/>
    </row>
    <row r="7253" spans="3:7">
      <c r="C7253" s="647"/>
      <c r="D7253" s="647"/>
      <c r="E7253" s="647"/>
      <c r="F7253" s="647"/>
      <c r="G7253" s="647"/>
    </row>
    <row r="7254" spans="3:7">
      <c r="C7254" s="647"/>
      <c r="D7254" s="647"/>
      <c r="E7254" s="647"/>
      <c r="F7254" s="647"/>
      <c r="G7254" s="647"/>
    </row>
    <row r="7255" spans="3:7">
      <c r="C7255" s="647"/>
      <c r="D7255" s="647"/>
      <c r="E7255" s="647"/>
      <c r="F7255" s="647"/>
      <c r="G7255" s="647"/>
    </row>
    <row r="7256" spans="3:7">
      <c r="C7256" s="647"/>
      <c r="D7256" s="647"/>
      <c r="E7256" s="647"/>
      <c r="F7256" s="647"/>
      <c r="G7256" s="647"/>
    </row>
    <row r="7257" spans="3:7">
      <c r="C7257" s="647"/>
      <c r="D7257" s="647"/>
      <c r="E7257" s="647"/>
      <c r="F7257" s="647"/>
      <c r="G7257" s="647"/>
    </row>
    <row r="7258" spans="3:7">
      <c r="C7258" s="647"/>
      <c r="D7258" s="647"/>
      <c r="E7258" s="647"/>
      <c r="F7258" s="647"/>
      <c r="G7258" s="647"/>
    </row>
    <row r="7259" spans="3:7">
      <c r="C7259" s="647"/>
      <c r="D7259" s="647"/>
      <c r="E7259" s="647"/>
      <c r="F7259" s="647"/>
      <c r="G7259" s="647"/>
    </row>
    <row r="7260" spans="3:7">
      <c r="C7260" s="647"/>
      <c r="D7260" s="647"/>
      <c r="E7260" s="647"/>
      <c r="F7260" s="647"/>
      <c r="G7260" s="647"/>
    </row>
    <row r="7261" spans="3:7">
      <c r="C7261" s="647"/>
      <c r="D7261" s="647"/>
      <c r="E7261" s="647"/>
      <c r="F7261" s="647"/>
      <c r="G7261" s="647"/>
    </row>
    <row r="7262" spans="3:7">
      <c r="C7262" s="647"/>
      <c r="D7262" s="647"/>
      <c r="E7262" s="647"/>
      <c r="F7262" s="647"/>
      <c r="G7262" s="647"/>
    </row>
    <row r="7263" spans="3:7">
      <c r="C7263" s="647"/>
      <c r="D7263" s="647"/>
      <c r="E7263" s="647"/>
      <c r="F7263" s="647"/>
      <c r="G7263" s="647"/>
    </row>
    <row r="7264" spans="3:7">
      <c r="C7264" s="647"/>
      <c r="D7264" s="647"/>
      <c r="E7264" s="647"/>
      <c r="F7264" s="647"/>
      <c r="G7264" s="647"/>
    </row>
    <row r="7265" spans="3:7">
      <c r="C7265" s="647"/>
      <c r="D7265" s="647"/>
      <c r="E7265" s="647"/>
      <c r="F7265" s="647"/>
      <c r="G7265" s="647"/>
    </row>
    <row r="7266" spans="3:7">
      <c r="C7266" s="647"/>
      <c r="D7266" s="647"/>
      <c r="E7266" s="647"/>
      <c r="F7266" s="647"/>
      <c r="G7266" s="647"/>
    </row>
    <row r="7267" spans="3:7">
      <c r="C7267" s="647"/>
      <c r="D7267" s="647"/>
      <c r="E7267" s="647"/>
      <c r="F7267" s="647"/>
      <c r="G7267" s="647"/>
    </row>
    <row r="7268" spans="3:7">
      <c r="C7268" s="647"/>
      <c r="D7268" s="647"/>
      <c r="E7268" s="647"/>
      <c r="F7268" s="647"/>
      <c r="G7268" s="647"/>
    </row>
    <row r="7269" spans="3:7">
      <c r="C7269" s="647"/>
      <c r="D7269" s="647"/>
      <c r="E7269" s="647"/>
      <c r="F7269" s="647"/>
      <c r="G7269" s="647"/>
    </row>
    <row r="7270" spans="3:7">
      <c r="C7270" s="647"/>
      <c r="D7270" s="647"/>
      <c r="E7270" s="647"/>
      <c r="F7270" s="647"/>
      <c r="G7270" s="647"/>
    </row>
    <row r="7271" spans="3:7">
      <c r="C7271" s="647"/>
      <c r="D7271" s="647"/>
      <c r="E7271" s="647"/>
      <c r="F7271" s="647"/>
      <c r="G7271" s="647"/>
    </row>
    <row r="7272" spans="3:7">
      <c r="C7272" s="647"/>
      <c r="D7272" s="647"/>
      <c r="E7272" s="647"/>
      <c r="F7272" s="647"/>
      <c r="G7272" s="647"/>
    </row>
    <row r="7273" spans="3:7">
      <c r="C7273" s="647"/>
      <c r="D7273" s="647"/>
      <c r="E7273" s="647"/>
      <c r="F7273" s="647"/>
      <c r="G7273" s="647"/>
    </row>
    <row r="7274" spans="3:7">
      <c r="C7274" s="647"/>
      <c r="D7274" s="647"/>
      <c r="E7274" s="647"/>
      <c r="F7274" s="647"/>
      <c r="G7274" s="647"/>
    </row>
    <row r="7275" spans="3:7">
      <c r="C7275" s="647"/>
      <c r="D7275" s="647"/>
      <c r="E7275" s="647"/>
      <c r="F7275" s="647"/>
      <c r="G7275" s="647"/>
    </row>
    <row r="7276" spans="3:7">
      <c r="C7276" s="647"/>
      <c r="D7276" s="647"/>
      <c r="E7276" s="647"/>
      <c r="F7276" s="647"/>
      <c r="G7276" s="647"/>
    </row>
    <row r="7277" spans="3:7">
      <c r="C7277" s="647"/>
      <c r="D7277" s="647"/>
      <c r="E7277" s="647"/>
      <c r="F7277" s="647"/>
      <c r="G7277" s="647"/>
    </row>
    <row r="7278" spans="3:7">
      <c r="C7278" s="647"/>
      <c r="D7278" s="647"/>
      <c r="E7278" s="647"/>
      <c r="F7278" s="647"/>
      <c r="G7278" s="647"/>
    </row>
    <row r="7279" spans="3:7">
      <c r="C7279" s="647"/>
      <c r="D7279" s="647"/>
      <c r="E7279" s="647"/>
      <c r="F7279" s="647"/>
      <c r="G7279" s="647"/>
    </row>
    <row r="7280" spans="3:7">
      <c r="C7280" s="647"/>
      <c r="D7280" s="647"/>
      <c r="E7280" s="647"/>
      <c r="F7280" s="647"/>
      <c r="G7280" s="647"/>
    </row>
    <row r="7281" spans="3:7">
      <c r="C7281" s="647"/>
      <c r="D7281" s="647"/>
      <c r="E7281" s="647"/>
      <c r="F7281" s="647"/>
      <c r="G7281" s="647"/>
    </row>
    <row r="7282" spans="3:7">
      <c r="C7282" s="647"/>
      <c r="D7282" s="647"/>
      <c r="E7282" s="647"/>
      <c r="F7282" s="647"/>
      <c r="G7282" s="647"/>
    </row>
    <row r="7283" spans="3:7">
      <c r="C7283" s="647"/>
      <c r="D7283" s="647"/>
      <c r="E7283" s="647"/>
      <c r="F7283" s="647"/>
      <c r="G7283" s="647"/>
    </row>
    <row r="7284" spans="3:7">
      <c r="C7284" s="647"/>
      <c r="D7284" s="647"/>
      <c r="E7284" s="647"/>
      <c r="F7284" s="647"/>
      <c r="G7284" s="647"/>
    </row>
    <row r="7285" spans="3:7">
      <c r="C7285" s="647"/>
      <c r="D7285" s="647"/>
      <c r="E7285" s="647"/>
      <c r="F7285" s="647"/>
      <c r="G7285" s="647"/>
    </row>
    <row r="7286" spans="3:7">
      <c r="C7286" s="647"/>
      <c r="D7286" s="647"/>
      <c r="E7286" s="647"/>
      <c r="F7286" s="647"/>
      <c r="G7286" s="647"/>
    </row>
    <row r="7287" spans="3:7">
      <c r="C7287" s="647"/>
      <c r="D7287" s="647"/>
      <c r="E7287" s="647"/>
      <c r="F7287" s="647"/>
      <c r="G7287" s="647"/>
    </row>
    <row r="7288" spans="3:7">
      <c r="C7288" s="647"/>
      <c r="D7288" s="647"/>
      <c r="E7288" s="647"/>
      <c r="F7288" s="647"/>
      <c r="G7288" s="647"/>
    </row>
    <row r="7289" spans="3:7">
      <c r="C7289" s="647"/>
      <c r="D7289" s="647"/>
      <c r="E7289" s="647"/>
      <c r="F7289" s="647"/>
      <c r="G7289" s="647"/>
    </row>
    <row r="7290" spans="3:7">
      <c r="C7290" s="647"/>
      <c r="D7290" s="647"/>
      <c r="E7290" s="647"/>
      <c r="F7290" s="647"/>
      <c r="G7290" s="647"/>
    </row>
    <row r="7291" spans="3:7">
      <c r="C7291" s="647"/>
      <c r="D7291" s="647"/>
      <c r="E7291" s="647"/>
      <c r="F7291" s="647"/>
      <c r="G7291" s="647"/>
    </row>
    <row r="7292" spans="3:7">
      <c r="C7292" s="647"/>
      <c r="D7292" s="647"/>
      <c r="E7292" s="647"/>
      <c r="F7292" s="647"/>
      <c r="G7292" s="647"/>
    </row>
    <row r="7293" spans="3:7">
      <c r="C7293" s="647"/>
      <c r="D7293" s="647"/>
      <c r="E7293" s="647"/>
      <c r="F7293" s="647"/>
      <c r="G7293" s="647"/>
    </row>
    <row r="7294" spans="3:7">
      <c r="C7294" s="647"/>
      <c r="D7294" s="647"/>
      <c r="E7294" s="647"/>
      <c r="F7294" s="647"/>
      <c r="G7294" s="647"/>
    </row>
    <row r="7295" spans="3:7">
      <c r="C7295" s="647"/>
      <c r="D7295" s="647"/>
      <c r="E7295" s="647"/>
      <c r="F7295" s="647"/>
      <c r="G7295" s="647"/>
    </row>
    <row r="7296" spans="3:7">
      <c r="C7296" s="647"/>
      <c r="D7296" s="647"/>
      <c r="E7296" s="647"/>
      <c r="F7296" s="647"/>
      <c r="G7296" s="647"/>
    </row>
    <row r="7297" spans="3:7">
      <c r="C7297" s="647"/>
      <c r="D7297" s="647"/>
      <c r="E7297" s="647"/>
      <c r="F7297" s="647"/>
      <c r="G7297" s="647"/>
    </row>
    <row r="7298" spans="3:7">
      <c r="C7298" s="647"/>
      <c r="D7298" s="647"/>
      <c r="E7298" s="647"/>
      <c r="F7298" s="647"/>
      <c r="G7298" s="647"/>
    </row>
    <row r="7299" spans="3:7">
      <c r="C7299" s="647"/>
      <c r="D7299" s="647"/>
      <c r="E7299" s="647"/>
      <c r="F7299" s="647"/>
      <c r="G7299" s="647"/>
    </row>
    <row r="7300" spans="3:7">
      <c r="C7300" s="647"/>
      <c r="D7300" s="647"/>
      <c r="E7300" s="647"/>
      <c r="F7300" s="647"/>
      <c r="G7300" s="647"/>
    </row>
    <row r="7301" spans="3:7">
      <c r="C7301" s="647"/>
      <c r="D7301" s="647"/>
      <c r="E7301" s="647"/>
      <c r="F7301" s="647"/>
      <c r="G7301" s="647"/>
    </row>
    <row r="7302" spans="3:7">
      <c r="C7302" s="647"/>
      <c r="D7302" s="647"/>
      <c r="E7302" s="647"/>
      <c r="F7302" s="647"/>
      <c r="G7302" s="647"/>
    </row>
    <row r="7303" spans="3:7">
      <c r="C7303" s="647"/>
      <c r="D7303" s="647"/>
      <c r="E7303" s="647"/>
      <c r="F7303" s="647"/>
      <c r="G7303" s="647"/>
    </row>
    <row r="7304" spans="3:7">
      <c r="C7304" s="647"/>
      <c r="D7304" s="647"/>
      <c r="E7304" s="647"/>
      <c r="F7304" s="647"/>
      <c r="G7304" s="647"/>
    </row>
    <row r="7305" spans="3:7">
      <c r="C7305" s="647"/>
      <c r="D7305" s="647"/>
      <c r="E7305" s="647"/>
      <c r="F7305" s="647"/>
      <c r="G7305" s="647"/>
    </row>
    <row r="7306" spans="3:7">
      <c r="C7306" s="647"/>
      <c r="D7306" s="647"/>
      <c r="E7306" s="647"/>
      <c r="F7306" s="647"/>
      <c r="G7306" s="647"/>
    </row>
    <row r="7307" spans="3:7">
      <c r="C7307" s="647"/>
      <c r="D7307" s="647"/>
      <c r="E7307" s="647"/>
      <c r="F7307" s="647"/>
      <c r="G7307" s="647"/>
    </row>
    <row r="7308" spans="3:7">
      <c r="C7308" s="647"/>
      <c r="D7308" s="647"/>
      <c r="E7308" s="647"/>
      <c r="F7308" s="647"/>
      <c r="G7308" s="647"/>
    </row>
    <row r="7309" spans="3:7">
      <c r="C7309" s="647"/>
      <c r="D7309" s="647"/>
      <c r="E7309" s="647"/>
      <c r="F7309" s="647"/>
      <c r="G7309" s="647"/>
    </row>
    <row r="7310" spans="3:7">
      <c r="C7310" s="647"/>
      <c r="D7310" s="647"/>
      <c r="E7310" s="647"/>
      <c r="F7310" s="647"/>
      <c r="G7310" s="647"/>
    </row>
    <row r="7311" spans="3:7">
      <c r="C7311" s="647"/>
      <c r="D7311" s="647"/>
      <c r="E7311" s="647"/>
      <c r="F7311" s="647"/>
      <c r="G7311" s="647"/>
    </row>
    <row r="7312" spans="3:7">
      <c r="C7312" s="647"/>
      <c r="D7312" s="647"/>
      <c r="E7312" s="647"/>
      <c r="F7312" s="647"/>
      <c r="G7312" s="647"/>
    </row>
    <row r="7313" spans="3:7">
      <c r="C7313" s="647"/>
      <c r="D7313" s="647"/>
      <c r="E7313" s="647"/>
      <c r="F7313" s="647"/>
      <c r="G7313" s="647"/>
    </row>
    <row r="7314" spans="3:7">
      <c r="C7314" s="647"/>
      <c r="D7314" s="647"/>
      <c r="E7314" s="647"/>
      <c r="F7314" s="647"/>
      <c r="G7314" s="647"/>
    </row>
    <row r="7315" spans="3:7">
      <c r="C7315" s="647"/>
      <c r="D7315" s="647"/>
      <c r="E7315" s="647"/>
      <c r="F7315" s="647"/>
      <c r="G7315" s="647"/>
    </row>
    <row r="7316" spans="3:7">
      <c r="C7316" s="647"/>
      <c r="D7316" s="647"/>
      <c r="E7316" s="647"/>
      <c r="F7316" s="647"/>
      <c r="G7316" s="647"/>
    </row>
    <row r="7317" spans="3:7">
      <c r="C7317" s="647"/>
      <c r="D7317" s="647"/>
      <c r="E7317" s="647"/>
      <c r="F7317" s="647"/>
      <c r="G7317" s="647"/>
    </row>
    <row r="7318" spans="3:7">
      <c r="C7318" s="647"/>
      <c r="D7318" s="647"/>
      <c r="E7318" s="647"/>
      <c r="F7318" s="647"/>
      <c r="G7318" s="647"/>
    </row>
    <row r="7319" spans="3:7">
      <c r="C7319" s="647"/>
      <c r="D7319" s="647"/>
      <c r="E7319" s="647"/>
      <c r="F7319" s="647"/>
      <c r="G7319" s="647"/>
    </row>
    <row r="7320" spans="3:7">
      <c r="C7320" s="647"/>
      <c r="D7320" s="647"/>
      <c r="E7320" s="647"/>
      <c r="F7320" s="647"/>
      <c r="G7320" s="647"/>
    </row>
    <row r="7321" spans="3:7">
      <c r="C7321" s="647"/>
      <c r="D7321" s="647"/>
      <c r="E7321" s="647"/>
      <c r="F7321" s="647"/>
      <c r="G7321" s="647"/>
    </row>
    <row r="7322" spans="3:7">
      <c r="C7322" s="647"/>
      <c r="D7322" s="647"/>
      <c r="E7322" s="647"/>
      <c r="F7322" s="647"/>
      <c r="G7322" s="647"/>
    </row>
    <row r="7323" spans="3:7">
      <c r="C7323" s="647"/>
      <c r="D7323" s="647"/>
      <c r="E7323" s="647"/>
      <c r="F7323" s="647"/>
      <c r="G7323" s="647"/>
    </row>
    <row r="7324" spans="3:7">
      <c r="C7324" s="647"/>
      <c r="D7324" s="647"/>
      <c r="E7324" s="647"/>
      <c r="F7324" s="647"/>
      <c r="G7324" s="647"/>
    </row>
    <row r="7325" spans="3:7">
      <c r="C7325" s="647"/>
      <c r="D7325" s="647"/>
      <c r="E7325" s="647"/>
      <c r="F7325" s="647"/>
      <c r="G7325" s="647"/>
    </row>
    <row r="7326" spans="3:7">
      <c r="C7326" s="647"/>
      <c r="D7326" s="647"/>
      <c r="E7326" s="647"/>
      <c r="F7326" s="647"/>
      <c r="G7326" s="647"/>
    </row>
    <row r="7327" spans="3:7">
      <c r="C7327" s="647"/>
      <c r="D7327" s="647"/>
      <c r="E7327" s="647"/>
      <c r="F7327" s="647"/>
      <c r="G7327" s="647"/>
    </row>
    <row r="7328" spans="3:7">
      <c r="C7328" s="647"/>
      <c r="D7328" s="647"/>
      <c r="E7328" s="647"/>
      <c r="F7328" s="647"/>
      <c r="G7328" s="647"/>
    </row>
    <row r="7329" spans="3:7">
      <c r="C7329" s="647"/>
      <c r="D7329" s="647"/>
      <c r="E7329" s="647"/>
      <c r="F7329" s="647"/>
      <c r="G7329" s="647"/>
    </row>
    <row r="7330" spans="3:7">
      <c r="C7330" s="647"/>
      <c r="D7330" s="647"/>
      <c r="E7330" s="647"/>
      <c r="F7330" s="647"/>
      <c r="G7330" s="647"/>
    </row>
    <row r="7331" spans="3:7">
      <c r="C7331" s="647"/>
      <c r="D7331" s="647"/>
      <c r="E7331" s="647"/>
      <c r="F7331" s="647"/>
      <c r="G7331" s="647"/>
    </row>
    <row r="7332" spans="3:7">
      <c r="C7332" s="647"/>
      <c r="D7332" s="647"/>
      <c r="E7332" s="647"/>
      <c r="F7332" s="647"/>
      <c r="G7332" s="647"/>
    </row>
    <row r="7333" spans="3:7">
      <c r="C7333" s="647"/>
      <c r="D7333" s="647"/>
      <c r="E7333" s="647"/>
      <c r="F7333" s="647"/>
      <c r="G7333" s="647"/>
    </row>
    <row r="7334" spans="3:7">
      <c r="C7334" s="647"/>
      <c r="D7334" s="647"/>
      <c r="E7334" s="647"/>
      <c r="F7334" s="647"/>
      <c r="G7334" s="647"/>
    </row>
    <row r="7335" spans="3:7">
      <c r="C7335" s="647"/>
      <c r="D7335" s="647"/>
      <c r="E7335" s="647"/>
      <c r="F7335" s="647"/>
      <c r="G7335" s="647"/>
    </row>
    <row r="7336" spans="3:7">
      <c r="C7336" s="647"/>
      <c r="D7336" s="647"/>
      <c r="E7336" s="647"/>
      <c r="F7336" s="647"/>
      <c r="G7336" s="647"/>
    </row>
    <row r="7337" spans="3:7">
      <c r="C7337" s="647"/>
      <c r="D7337" s="647"/>
      <c r="E7337" s="647"/>
      <c r="F7337" s="647"/>
      <c r="G7337" s="647"/>
    </row>
    <row r="7338" spans="3:7">
      <c r="C7338" s="647"/>
      <c r="D7338" s="647"/>
      <c r="E7338" s="647"/>
      <c r="F7338" s="647"/>
      <c r="G7338" s="647"/>
    </row>
    <row r="7339" spans="3:7">
      <c r="C7339" s="647"/>
      <c r="D7339" s="647"/>
      <c r="E7339" s="647"/>
      <c r="F7339" s="647"/>
      <c r="G7339" s="647"/>
    </row>
    <row r="7340" spans="3:7">
      <c r="C7340" s="647"/>
      <c r="D7340" s="647"/>
      <c r="E7340" s="647"/>
      <c r="F7340" s="647"/>
      <c r="G7340" s="647"/>
    </row>
    <row r="7341" spans="3:7">
      <c r="C7341" s="647"/>
      <c r="D7341" s="647"/>
      <c r="E7341" s="647"/>
      <c r="F7341" s="647"/>
      <c r="G7341" s="647"/>
    </row>
    <row r="7342" spans="3:7">
      <c r="C7342" s="647"/>
      <c r="D7342" s="647"/>
      <c r="E7342" s="647"/>
      <c r="F7342" s="647"/>
      <c r="G7342" s="647"/>
    </row>
    <row r="7343" spans="3:7">
      <c r="C7343" s="647"/>
      <c r="D7343" s="647"/>
      <c r="E7343" s="647"/>
      <c r="F7343" s="647"/>
      <c r="G7343" s="647"/>
    </row>
    <row r="7344" spans="3:7">
      <c r="C7344" s="647"/>
      <c r="D7344" s="647"/>
      <c r="E7344" s="647"/>
      <c r="F7344" s="647"/>
      <c r="G7344" s="647"/>
    </row>
    <row r="7345" spans="3:7">
      <c r="C7345" s="647"/>
      <c r="D7345" s="647"/>
      <c r="E7345" s="647"/>
      <c r="F7345" s="647"/>
      <c r="G7345" s="647"/>
    </row>
    <row r="7346" spans="3:7">
      <c r="C7346" s="647"/>
      <c r="D7346" s="647"/>
      <c r="E7346" s="647"/>
      <c r="F7346" s="647"/>
      <c r="G7346" s="647"/>
    </row>
    <row r="7347" spans="3:7">
      <c r="C7347" s="647"/>
      <c r="D7347" s="647"/>
      <c r="E7347" s="647"/>
      <c r="F7347" s="647"/>
      <c r="G7347" s="647"/>
    </row>
    <row r="7348" spans="3:7">
      <c r="C7348" s="647"/>
      <c r="D7348" s="647"/>
      <c r="E7348" s="647"/>
      <c r="F7348" s="647"/>
      <c r="G7348" s="647"/>
    </row>
    <row r="7349" spans="3:7">
      <c r="C7349" s="647"/>
      <c r="D7349" s="647"/>
      <c r="E7349" s="647"/>
      <c r="F7349" s="647"/>
      <c r="G7349" s="647"/>
    </row>
    <row r="7350" spans="3:7">
      <c r="C7350" s="647"/>
      <c r="D7350" s="647"/>
      <c r="E7350" s="647"/>
      <c r="F7350" s="647"/>
      <c r="G7350" s="647"/>
    </row>
    <row r="7351" spans="3:7">
      <c r="C7351" s="647"/>
      <c r="D7351" s="647"/>
      <c r="E7351" s="647"/>
      <c r="F7351" s="647"/>
      <c r="G7351" s="647"/>
    </row>
    <row r="7352" spans="3:7">
      <c r="C7352" s="647"/>
      <c r="D7352" s="647"/>
      <c r="E7352" s="647"/>
      <c r="F7352" s="647"/>
      <c r="G7352" s="647"/>
    </row>
    <row r="7353" spans="3:7">
      <c r="C7353" s="647"/>
      <c r="D7353" s="647"/>
      <c r="E7353" s="647"/>
      <c r="F7353" s="647"/>
      <c r="G7353" s="647"/>
    </row>
    <row r="7354" spans="3:7">
      <c r="C7354" s="647"/>
      <c r="D7354" s="647"/>
      <c r="E7354" s="647"/>
      <c r="F7354" s="647"/>
      <c r="G7354" s="647"/>
    </row>
    <row r="7355" spans="3:7">
      <c r="C7355" s="647"/>
      <c r="D7355" s="647"/>
      <c r="E7355" s="647"/>
      <c r="F7355" s="647"/>
      <c r="G7355" s="647"/>
    </row>
    <row r="7356" spans="3:7">
      <c r="C7356" s="647"/>
      <c r="D7356" s="647"/>
      <c r="E7356" s="647"/>
      <c r="F7356" s="647"/>
      <c r="G7356" s="647"/>
    </row>
    <row r="7357" spans="3:7">
      <c r="C7357" s="647"/>
      <c r="D7357" s="647"/>
      <c r="E7357" s="647"/>
      <c r="F7357" s="647"/>
      <c r="G7357" s="647"/>
    </row>
    <row r="7358" spans="3:7">
      <c r="C7358" s="647"/>
      <c r="D7358" s="647"/>
      <c r="E7358" s="647"/>
      <c r="F7358" s="647"/>
      <c r="G7358" s="647"/>
    </row>
    <row r="7359" spans="3:7">
      <c r="C7359" s="647"/>
      <c r="D7359" s="647"/>
      <c r="E7359" s="647"/>
      <c r="F7359" s="647"/>
      <c r="G7359" s="647"/>
    </row>
    <row r="7360" spans="3:7">
      <c r="C7360" s="647"/>
      <c r="D7360" s="647"/>
      <c r="E7360" s="647"/>
      <c r="F7360" s="647"/>
      <c r="G7360" s="647"/>
    </row>
    <row r="7361" spans="3:7">
      <c r="C7361" s="647"/>
      <c r="D7361" s="647"/>
      <c r="E7361" s="647"/>
      <c r="F7361" s="647"/>
      <c r="G7361" s="647"/>
    </row>
    <row r="7362" spans="3:7">
      <c r="C7362" s="647"/>
      <c r="D7362" s="647"/>
      <c r="E7362" s="647"/>
      <c r="F7362" s="647"/>
      <c r="G7362" s="647"/>
    </row>
    <row r="7363" spans="3:7">
      <c r="C7363" s="647"/>
      <c r="D7363" s="647"/>
      <c r="E7363" s="647"/>
      <c r="F7363" s="647"/>
      <c r="G7363" s="647"/>
    </row>
    <row r="7364" spans="3:7">
      <c r="C7364" s="647"/>
      <c r="D7364" s="647"/>
      <c r="E7364" s="647"/>
      <c r="F7364" s="647"/>
      <c r="G7364" s="647"/>
    </row>
    <row r="7365" spans="3:7">
      <c r="C7365" s="647"/>
      <c r="D7365" s="647"/>
      <c r="E7365" s="647"/>
      <c r="F7365" s="647"/>
      <c r="G7365" s="647"/>
    </row>
    <row r="7366" spans="3:7">
      <c r="C7366" s="647"/>
      <c r="D7366" s="647"/>
      <c r="E7366" s="647"/>
      <c r="F7366" s="647"/>
      <c r="G7366" s="647"/>
    </row>
    <row r="7367" spans="3:7">
      <c r="C7367" s="647"/>
      <c r="D7367" s="647"/>
      <c r="E7367" s="647"/>
      <c r="F7367" s="647"/>
      <c r="G7367" s="647"/>
    </row>
    <row r="7368" spans="3:7">
      <c r="C7368" s="647"/>
      <c r="D7368" s="647"/>
      <c r="E7368" s="647"/>
      <c r="F7368" s="647"/>
      <c r="G7368" s="647"/>
    </row>
    <row r="7369" spans="3:7">
      <c r="C7369" s="647"/>
      <c r="D7369" s="647"/>
      <c r="E7369" s="647"/>
      <c r="F7369" s="647"/>
      <c r="G7369" s="647"/>
    </row>
    <row r="7370" spans="3:7">
      <c r="C7370" s="647"/>
      <c r="D7370" s="647"/>
      <c r="E7370" s="647"/>
      <c r="F7370" s="647"/>
      <c r="G7370" s="647"/>
    </row>
    <row r="7371" spans="3:7">
      <c r="C7371" s="647"/>
      <c r="D7371" s="647"/>
      <c r="E7371" s="647"/>
      <c r="F7371" s="647"/>
      <c r="G7371" s="647"/>
    </row>
    <row r="7372" spans="3:7">
      <c r="C7372" s="647"/>
      <c r="D7372" s="647"/>
      <c r="E7372" s="647"/>
      <c r="F7372" s="647"/>
      <c r="G7372" s="647"/>
    </row>
    <row r="7373" spans="3:7">
      <c r="C7373" s="647"/>
      <c r="D7373" s="647"/>
      <c r="E7373" s="647"/>
      <c r="F7373" s="647"/>
      <c r="G7373" s="647"/>
    </row>
    <row r="7374" spans="3:7">
      <c r="C7374" s="647"/>
      <c r="D7374" s="647"/>
      <c r="E7374" s="647"/>
      <c r="F7374" s="647"/>
      <c r="G7374" s="647"/>
    </row>
    <row r="7375" spans="3:7">
      <c r="C7375" s="647"/>
      <c r="D7375" s="647"/>
      <c r="E7375" s="647"/>
      <c r="F7375" s="647"/>
      <c r="G7375" s="647"/>
    </row>
    <row r="7376" spans="3:7">
      <c r="C7376" s="647"/>
      <c r="D7376" s="647"/>
      <c r="E7376" s="647"/>
      <c r="F7376" s="647"/>
      <c r="G7376" s="647"/>
    </row>
    <row r="7377" spans="3:7">
      <c r="C7377" s="647"/>
      <c r="D7377" s="647"/>
      <c r="E7377" s="647"/>
      <c r="F7377" s="647"/>
      <c r="G7377" s="647"/>
    </row>
    <row r="7378" spans="3:7">
      <c r="C7378" s="647"/>
      <c r="D7378" s="647"/>
      <c r="E7378" s="647"/>
      <c r="F7378" s="647"/>
      <c r="G7378" s="647"/>
    </row>
    <row r="7379" spans="3:7">
      <c r="C7379" s="647"/>
      <c r="D7379" s="647"/>
      <c r="E7379" s="647"/>
      <c r="F7379" s="647"/>
      <c r="G7379" s="647"/>
    </row>
    <row r="7380" spans="3:7">
      <c r="C7380" s="647"/>
      <c r="D7380" s="647"/>
      <c r="E7380" s="647"/>
      <c r="F7380" s="647"/>
      <c r="G7380" s="647"/>
    </row>
    <row r="7381" spans="3:7">
      <c r="C7381" s="647"/>
      <c r="D7381" s="647"/>
      <c r="E7381" s="647"/>
      <c r="F7381" s="647"/>
      <c r="G7381" s="647"/>
    </row>
    <row r="7382" spans="3:7">
      <c r="C7382" s="647"/>
      <c r="D7382" s="647"/>
      <c r="E7382" s="647"/>
      <c r="F7382" s="647"/>
      <c r="G7382" s="647"/>
    </row>
    <row r="7383" spans="3:7">
      <c r="C7383" s="647"/>
      <c r="D7383" s="647"/>
      <c r="E7383" s="647"/>
      <c r="F7383" s="647"/>
      <c r="G7383" s="647"/>
    </row>
    <row r="7384" spans="3:7">
      <c r="C7384" s="647"/>
      <c r="D7384" s="647"/>
      <c r="E7384" s="647"/>
      <c r="F7384" s="647"/>
      <c r="G7384" s="647"/>
    </row>
    <row r="7385" spans="3:7">
      <c r="C7385" s="647"/>
      <c r="D7385" s="647"/>
      <c r="E7385" s="647"/>
      <c r="F7385" s="647"/>
      <c r="G7385" s="647"/>
    </row>
    <row r="7386" spans="3:7">
      <c r="C7386" s="647"/>
      <c r="D7386" s="647"/>
      <c r="E7386" s="647"/>
      <c r="F7386" s="647"/>
      <c r="G7386" s="647"/>
    </row>
    <row r="7387" spans="3:7">
      <c r="C7387" s="647"/>
      <c r="D7387" s="647"/>
      <c r="E7387" s="647"/>
      <c r="F7387" s="647"/>
      <c r="G7387" s="647"/>
    </row>
    <row r="7388" spans="3:7">
      <c r="C7388" s="647"/>
      <c r="D7388" s="647"/>
      <c r="E7388" s="647"/>
      <c r="F7388" s="647"/>
      <c r="G7388" s="647"/>
    </row>
    <row r="7389" spans="3:7">
      <c r="C7389" s="647"/>
      <c r="D7389" s="647"/>
      <c r="E7389" s="647"/>
      <c r="F7389" s="647"/>
      <c r="G7389" s="647"/>
    </row>
    <row r="7390" spans="3:7">
      <c r="C7390" s="647"/>
      <c r="D7390" s="647"/>
      <c r="E7390" s="647"/>
      <c r="F7390" s="647"/>
      <c r="G7390" s="647"/>
    </row>
    <row r="7391" spans="3:7">
      <c r="C7391" s="647"/>
      <c r="D7391" s="647"/>
      <c r="E7391" s="647"/>
      <c r="F7391" s="647"/>
      <c r="G7391" s="647"/>
    </row>
    <row r="7392" spans="3:7">
      <c r="C7392" s="647"/>
      <c r="D7392" s="647"/>
      <c r="E7392" s="647"/>
      <c r="F7392" s="647"/>
      <c r="G7392" s="647"/>
    </row>
    <row r="7393" spans="3:7">
      <c r="C7393" s="647"/>
      <c r="D7393" s="647"/>
      <c r="E7393" s="647"/>
      <c r="F7393" s="647"/>
      <c r="G7393" s="647"/>
    </row>
    <row r="7394" spans="3:7">
      <c r="C7394" s="647"/>
      <c r="D7394" s="647"/>
      <c r="E7394" s="647"/>
      <c r="F7394" s="647"/>
      <c r="G7394" s="647"/>
    </row>
    <row r="7395" spans="3:7">
      <c r="C7395" s="647"/>
      <c r="D7395" s="647"/>
      <c r="E7395" s="647"/>
      <c r="F7395" s="647"/>
      <c r="G7395" s="647"/>
    </row>
    <row r="7396" spans="3:7">
      <c r="C7396" s="647"/>
      <c r="D7396" s="647"/>
      <c r="E7396" s="647"/>
      <c r="F7396" s="647"/>
      <c r="G7396" s="647"/>
    </row>
    <row r="7397" spans="3:7">
      <c r="C7397" s="647"/>
      <c r="D7397" s="647"/>
      <c r="E7397" s="647"/>
      <c r="F7397" s="647"/>
      <c r="G7397" s="647"/>
    </row>
    <row r="7398" spans="3:7">
      <c r="C7398" s="647"/>
      <c r="D7398" s="647"/>
      <c r="E7398" s="647"/>
      <c r="F7398" s="647"/>
      <c r="G7398" s="647"/>
    </row>
    <row r="7399" spans="3:7">
      <c r="C7399" s="647"/>
      <c r="D7399" s="647"/>
      <c r="E7399" s="647"/>
      <c r="F7399" s="647"/>
      <c r="G7399" s="647"/>
    </row>
    <row r="7400" spans="3:7">
      <c r="C7400" s="647"/>
      <c r="D7400" s="647"/>
      <c r="E7400" s="647"/>
      <c r="F7400" s="647"/>
      <c r="G7400" s="647"/>
    </row>
    <row r="7401" spans="3:7">
      <c r="C7401" s="647"/>
      <c r="D7401" s="647"/>
      <c r="E7401" s="647"/>
      <c r="F7401" s="647"/>
      <c r="G7401" s="647"/>
    </row>
    <row r="7402" spans="3:7">
      <c r="C7402" s="647"/>
      <c r="D7402" s="647"/>
      <c r="E7402" s="647"/>
      <c r="F7402" s="647"/>
      <c r="G7402" s="647"/>
    </row>
    <row r="7403" spans="3:7">
      <c r="C7403" s="647"/>
      <c r="D7403" s="647"/>
      <c r="E7403" s="647"/>
      <c r="F7403" s="647"/>
      <c r="G7403" s="647"/>
    </row>
    <row r="7404" spans="3:7">
      <c r="C7404" s="647"/>
      <c r="D7404" s="647"/>
      <c r="E7404" s="647"/>
      <c r="F7404" s="647"/>
      <c r="G7404" s="647"/>
    </row>
    <row r="7405" spans="3:7">
      <c r="C7405" s="647"/>
      <c r="D7405" s="647"/>
      <c r="E7405" s="647"/>
      <c r="F7405" s="647"/>
      <c r="G7405" s="647"/>
    </row>
    <row r="7406" spans="3:7">
      <c r="C7406" s="647"/>
      <c r="D7406" s="647"/>
      <c r="E7406" s="647"/>
      <c r="F7406" s="647"/>
      <c r="G7406" s="647"/>
    </row>
    <row r="7407" spans="3:7">
      <c r="C7407" s="647"/>
      <c r="D7407" s="647"/>
      <c r="E7407" s="647"/>
      <c r="F7407" s="647"/>
      <c r="G7407" s="647"/>
    </row>
    <row r="7408" spans="3:7">
      <c r="C7408" s="647"/>
      <c r="D7408" s="647"/>
      <c r="E7408" s="647"/>
      <c r="F7408" s="647"/>
      <c r="G7408" s="647"/>
    </row>
    <row r="7409" spans="3:7">
      <c r="C7409" s="647"/>
      <c r="D7409" s="647"/>
      <c r="E7409" s="647"/>
      <c r="F7409" s="647"/>
      <c r="G7409" s="647"/>
    </row>
    <row r="7410" spans="3:7">
      <c r="C7410" s="647"/>
      <c r="D7410" s="647"/>
      <c r="E7410" s="647"/>
      <c r="F7410" s="647"/>
      <c r="G7410" s="647"/>
    </row>
    <row r="7411" spans="3:7">
      <c r="C7411" s="647"/>
      <c r="D7411" s="647"/>
      <c r="E7411" s="647"/>
      <c r="F7411" s="647"/>
      <c r="G7411" s="647"/>
    </row>
    <row r="7412" spans="3:7">
      <c r="C7412" s="647"/>
      <c r="D7412" s="647"/>
      <c r="E7412" s="647"/>
      <c r="F7412" s="647"/>
      <c r="G7412" s="647"/>
    </row>
    <row r="7413" spans="3:7">
      <c r="C7413" s="647"/>
      <c r="D7413" s="647"/>
      <c r="E7413" s="647"/>
      <c r="F7413" s="647"/>
      <c r="G7413" s="647"/>
    </row>
    <row r="7414" spans="3:7">
      <c r="C7414" s="647"/>
      <c r="D7414" s="647"/>
      <c r="E7414" s="647"/>
      <c r="F7414" s="647"/>
      <c r="G7414" s="647"/>
    </row>
    <row r="7415" spans="3:7">
      <c r="C7415" s="647"/>
      <c r="D7415" s="647"/>
      <c r="E7415" s="647"/>
      <c r="F7415" s="647"/>
      <c r="G7415" s="647"/>
    </row>
    <row r="7416" spans="3:7">
      <c r="C7416" s="647"/>
      <c r="D7416" s="647"/>
      <c r="E7416" s="647"/>
      <c r="F7416" s="647"/>
      <c r="G7416" s="647"/>
    </row>
    <row r="7417" spans="3:7">
      <c r="C7417" s="647"/>
      <c r="D7417" s="647"/>
      <c r="E7417" s="647"/>
      <c r="F7417" s="647"/>
      <c r="G7417" s="647"/>
    </row>
    <row r="7418" spans="3:7">
      <c r="C7418" s="647"/>
      <c r="D7418" s="647"/>
      <c r="E7418" s="647"/>
      <c r="F7418" s="647"/>
      <c r="G7418" s="647"/>
    </row>
    <row r="7419" spans="3:7">
      <c r="C7419" s="647"/>
      <c r="D7419" s="647"/>
      <c r="E7419" s="647"/>
      <c r="F7419" s="647"/>
      <c r="G7419" s="647"/>
    </row>
    <row r="7420" spans="3:7">
      <c r="C7420" s="647"/>
      <c r="D7420" s="647"/>
      <c r="E7420" s="647"/>
      <c r="F7420" s="647"/>
      <c r="G7420" s="647"/>
    </row>
    <row r="7421" spans="3:7">
      <c r="C7421" s="647"/>
      <c r="D7421" s="647"/>
      <c r="E7421" s="647"/>
      <c r="F7421" s="647"/>
      <c r="G7421" s="647"/>
    </row>
    <row r="7422" spans="3:7">
      <c r="C7422" s="647"/>
      <c r="D7422" s="647"/>
      <c r="E7422" s="647"/>
      <c r="F7422" s="647"/>
      <c r="G7422" s="647"/>
    </row>
    <row r="7423" spans="3:7">
      <c r="C7423" s="647"/>
      <c r="D7423" s="647"/>
      <c r="E7423" s="647"/>
      <c r="F7423" s="647"/>
      <c r="G7423" s="647"/>
    </row>
    <row r="7424" spans="3:7">
      <c r="C7424" s="647"/>
      <c r="D7424" s="647"/>
      <c r="E7424" s="647"/>
      <c r="F7424" s="647"/>
      <c r="G7424" s="647"/>
    </row>
    <row r="7425" spans="3:7">
      <c r="C7425" s="647"/>
      <c r="D7425" s="647"/>
      <c r="E7425" s="647"/>
      <c r="F7425" s="647"/>
      <c r="G7425" s="647"/>
    </row>
    <row r="7426" spans="3:7">
      <c r="C7426" s="647"/>
      <c r="D7426" s="647"/>
      <c r="E7426" s="647"/>
      <c r="F7426" s="647"/>
      <c r="G7426" s="647"/>
    </row>
    <row r="7427" spans="3:7">
      <c r="C7427" s="647"/>
      <c r="D7427" s="647"/>
      <c r="E7427" s="647"/>
      <c r="F7427" s="647"/>
      <c r="G7427" s="647"/>
    </row>
    <row r="7428" spans="3:7">
      <c r="C7428" s="647"/>
      <c r="D7428" s="647"/>
      <c r="E7428" s="647"/>
      <c r="F7428" s="647"/>
      <c r="G7428" s="647"/>
    </row>
    <row r="7429" spans="3:7">
      <c r="C7429" s="647"/>
      <c r="D7429" s="647"/>
      <c r="E7429" s="647"/>
      <c r="F7429" s="647"/>
      <c r="G7429" s="647"/>
    </row>
    <row r="7430" spans="3:7">
      <c r="C7430" s="647"/>
      <c r="D7430" s="647"/>
      <c r="E7430" s="647"/>
      <c r="F7430" s="647"/>
      <c r="G7430" s="647"/>
    </row>
    <row r="7431" spans="3:7">
      <c r="C7431" s="647"/>
      <c r="D7431" s="647"/>
      <c r="E7431" s="647"/>
      <c r="F7431" s="647"/>
      <c r="G7431" s="647"/>
    </row>
    <row r="7432" spans="3:7">
      <c r="C7432" s="647"/>
      <c r="D7432" s="647"/>
      <c r="E7432" s="647"/>
      <c r="F7432" s="647"/>
      <c r="G7432" s="647"/>
    </row>
    <row r="7433" spans="3:7">
      <c r="C7433" s="647"/>
      <c r="D7433" s="647"/>
      <c r="E7433" s="647"/>
      <c r="F7433" s="647"/>
      <c r="G7433" s="647"/>
    </row>
    <row r="7434" spans="3:7">
      <c r="C7434" s="647"/>
      <c r="D7434" s="647"/>
      <c r="E7434" s="647"/>
      <c r="F7434" s="647"/>
      <c r="G7434" s="647"/>
    </row>
    <row r="7435" spans="3:7">
      <c r="C7435" s="647"/>
      <c r="D7435" s="647"/>
      <c r="E7435" s="647"/>
      <c r="F7435" s="647"/>
      <c r="G7435" s="647"/>
    </row>
    <row r="7436" spans="3:7">
      <c r="C7436" s="647"/>
      <c r="D7436" s="647"/>
      <c r="E7436" s="647"/>
      <c r="F7436" s="647"/>
      <c r="G7436" s="647"/>
    </row>
    <row r="7437" spans="3:7">
      <c r="C7437" s="647"/>
      <c r="D7437" s="647"/>
      <c r="E7437" s="647"/>
      <c r="F7437" s="647"/>
      <c r="G7437" s="647"/>
    </row>
    <row r="7438" spans="3:7">
      <c r="C7438" s="647"/>
      <c r="D7438" s="647"/>
      <c r="E7438" s="647"/>
      <c r="F7438" s="647"/>
      <c r="G7438" s="647"/>
    </row>
    <row r="7439" spans="3:7">
      <c r="C7439" s="647"/>
      <c r="D7439" s="647"/>
      <c r="E7439" s="647"/>
      <c r="F7439" s="647"/>
      <c r="G7439" s="647"/>
    </row>
    <row r="7440" spans="3:7">
      <c r="C7440" s="647"/>
      <c r="D7440" s="647"/>
      <c r="E7440" s="647"/>
      <c r="F7440" s="647"/>
      <c r="G7440" s="647"/>
    </row>
    <row r="7441" spans="3:7">
      <c r="C7441" s="647"/>
      <c r="D7441" s="647"/>
      <c r="E7441" s="647"/>
      <c r="F7441" s="647"/>
      <c r="G7441" s="647"/>
    </row>
    <row r="7442" spans="3:7">
      <c r="C7442" s="647"/>
      <c r="D7442" s="647"/>
      <c r="E7442" s="647"/>
      <c r="F7442" s="647"/>
      <c r="G7442" s="647"/>
    </row>
    <row r="7443" spans="3:7">
      <c r="C7443" s="647"/>
      <c r="D7443" s="647"/>
      <c r="E7443" s="647"/>
      <c r="F7443" s="647"/>
      <c r="G7443" s="647"/>
    </row>
    <row r="7444" spans="3:7">
      <c r="C7444" s="647"/>
      <c r="D7444" s="647"/>
      <c r="E7444" s="647"/>
      <c r="F7444" s="647"/>
      <c r="G7444" s="647"/>
    </row>
    <row r="7445" spans="3:7">
      <c r="C7445" s="647"/>
      <c r="D7445" s="647"/>
      <c r="E7445" s="647"/>
      <c r="F7445" s="647"/>
      <c r="G7445" s="647"/>
    </row>
    <row r="7446" spans="3:7">
      <c r="C7446" s="647"/>
      <c r="D7446" s="647"/>
      <c r="E7446" s="647"/>
      <c r="F7446" s="647"/>
      <c r="G7446" s="647"/>
    </row>
    <row r="7447" spans="3:7">
      <c r="C7447" s="647"/>
      <c r="D7447" s="647"/>
      <c r="E7447" s="647"/>
      <c r="F7447" s="647"/>
      <c r="G7447" s="647"/>
    </row>
    <row r="7448" spans="3:7">
      <c r="C7448" s="647"/>
      <c r="D7448" s="647"/>
      <c r="E7448" s="647"/>
      <c r="F7448" s="647"/>
      <c r="G7448" s="647"/>
    </row>
    <row r="7449" spans="3:7">
      <c r="C7449" s="647"/>
      <c r="D7449" s="647"/>
      <c r="E7449" s="647"/>
      <c r="F7449" s="647"/>
      <c r="G7449" s="647"/>
    </row>
    <row r="7450" spans="3:7">
      <c r="C7450" s="647"/>
      <c r="D7450" s="647"/>
      <c r="E7450" s="647"/>
      <c r="F7450" s="647"/>
      <c r="G7450" s="647"/>
    </row>
    <row r="7451" spans="3:7">
      <c r="C7451" s="647"/>
      <c r="D7451" s="647"/>
      <c r="E7451" s="647"/>
      <c r="F7451" s="647"/>
      <c r="G7451" s="647"/>
    </row>
    <row r="7452" spans="3:7">
      <c r="C7452" s="647"/>
      <c r="D7452" s="647"/>
      <c r="E7452" s="647"/>
      <c r="F7452" s="647"/>
      <c r="G7452" s="647"/>
    </row>
    <row r="7453" spans="3:7">
      <c r="C7453" s="647"/>
      <c r="D7453" s="647"/>
      <c r="E7453" s="647"/>
      <c r="F7453" s="647"/>
      <c r="G7453" s="647"/>
    </row>
    <row r="7454" spans="3:7">
      <c r="C7454" s="647"/>
      <c r="D7454" s="647"/>
      <c r="E7454" s="647"/>
      <c r="F7454" s="647"/>
      <c r="G7454" s="647"/>
    </row>
    <row r="7455" spans="3:7">
      <c r="C7455" s="647"/>
      <c r="D7455" s="647"/>
      <c r="E7455" s="647"/>
      <c r="F7455" s="647"/>
      <c r="G7455" s="647"/>
    </row>
    <row r="7456" spans="3:7">
      <c r="C7456" s="647"/>
      <c r="D7456" s="647"/>
      <c r="E7456" s="647"/>
      <c r="F7456" s="647"/>
      <c r="G7456" s="647"/>
    </row>
    <row r="7457" spans="3:7">
      <c r="C7457" s="647"/>
      <c r="D7457" s="647"/>
      <c r="E7457" s="647"/>
      <c r="F7457" s="647"/>
      <c r="G7457" s="647"/>
    </row>
    <row r="7458" spans="3:7">
      <c r="C7458" s="647"/>
      <c r="D7458" s="647"/>
      <c r="E7458" s="647"/>
      <c r="F7458" s="647"/>
      <c r="G7458" s="647"/>
    </row>
    <row r="7459" spans="3:7">
      <c r="C7459" s="647"/>
      <c r="D7459" s="647"/>
      <c r="E7459" s="647"/>
      <c r="F7459" s="647"/>
      <c r="G7459" s="647"/>
    </row>
    <row r="7460" spans="3:7">
      <c r="C7460" s="647"/>
      <c r="D7460" s="647"/>
      <c r="E7460" s="647"/>
      <c r="F7460" s="647"/>
      <c r="G7460" s="647"/>
    </row>
    <row r="7461" spans="3:7">
      <c r="C7461" s="647"/>
      <c r="D7461" s="647"/>
      <c r="E7461" s="647"/>
      <c r="F7461" s="647"/>
      <c r="G7461" s="647"/>
    </row>
    <row r="7462" spans="3:7">
      <c r="C7462" s="647"/>
      <c r="D7462" s="647"/>
      <c r="E7462" s="647"/>
      <c r="F7462" s="647"/>
      <c r="G7462" s="647"/>
    </row>
    <row r="7463" spans="3:7">
      <c r="C7463" s="647"/>
      <c r="D7463" s="647"/>
      <c r="E7463" s="647"/>
      <c r="F7463" s="647"/>
      <c r="G7463" s="647"/>
    </row>
    <row r="7464" spans="3:7">
      <c r="C7464" s="647"/>
      <c r="D7464" s="647"/>
      <c r="E7464" s="647"/>
      <c r="F7464" s="647"/>
      <c r="G7464" s="647"/>
    </row>
    <row r="7465" spans="3:7">
      <c r="C7465" s="647"/>
      <c r="D7465" s="647"/>
      <c r="E7465" s="647"/>
      <c r="F7465" s="647"/>
      <c r="G7465" s="647"/>
    </row>
    <row r="7466" spans="3:7">
      <c r="C7466" s="647"/>
      <c r="D7466" s="647"/>
      <c r="E7466" s="647"/>
      <c r="F7466" s="647"/>
      <c r="G7466" s="647"/>
    </row>
    <row r="7467" spans="3:7">
      <c r="C7467" s="647"/>
      <c r="D7467" s="647"/>
      <c r="E7467" s="647"/>
      <c r="F7467" s="647"/>
      <c r="G7467" s="647"/>
    </row>
    <row r="7468" spans="3:7">
      <c r="C7468" s="647"/>
      <c r="D7468" s="647"/>
      <c r="E7468" s="647"/>
      <c r="F7468" s="647"/>
      <c r="G7468" s="647"/>
    </row>
    <row r="7469" spans="3:7">
      <c r="C7469" s="647"/>
      <c r="D7469" s="647"/>
      <c r="E7469" s="647"/>
      <c r="F7469" s="647"/>
      <c r="G7469" s="647"/>
    </row>
    <row r="7470" spans="3:7">
      <c r="C7470" s="647"/>
      <c r="D7470" s="647"/>
      <c r="E7470" s="647"/>
      <c r="F7470" s="647"/>
      <c r="G7470" s="647"/>
    </row>
    <row r="7471" spans="3:7">
      <c r="C7471" s="647"/>
      <c r="D7471" s="647"/>
      <c r="E7471" s="647"/>
      <c r="F7471" s="647"/>
      <c r="G7471" s="647"/>
    </row>
    <row r="7472" spans="3:7">
      <c r="C7472" s="647"/>
      <c r="D7472" s="647"/>
      <c r="E7472" s="647"/>
      <c r="F7472" s="647"/>
      <c r="G7472" s="647"/>
    </row>
    <row r="7473" spans="3:7">
      <c r="C7473" s="647"/>
      <c r="D7473" s="647"/>
      <c r="E7473" s="647"/>
      <c r="F7473" s="647"/>
      <c r="G7473" s="647"/>
    </row>
    <row r="7474" spans="3:7">
      <c r="C7474" s="647"/>
      <c r="D7474" s="647"/>
      <c r="E7474" s="647"/>
      <c r="F7474" s="647"/>
      <c r="G7474" s="647"/>
    </row>
    <row r="7475" spans="3:7">
      <c r="C7475" s="647"/>
      <c r="D7475" s="647"/>
      <c r="E7475" s="647"/>
      <c r="F7475" s="647"/>
      <c r="G7475" s="647"/>
    </row>
    <row r="7476" spans="3:7">
      <c r="C7476" s="647"/>
      <c r="D7476" s="647"/>
      <c r="E7476" s="647"/>
      <c r="F7476" s="647"/>
      <c r="G7476" s="647"/>
    </row>
    <row r="7477" spans="3:7">
      <c r="C7477" s="647"/>
      <c r="D7477" s="647"/>
      <c r="E7477" s="647"/>
      <c r="F7477" s="647"/>
      <c r="G7477" s="647"/>
    </row>
    <row r="7478" spans="3:7">
      <c r="C7478" s="647"/>
      <c r="D7478" s="647"/>
      <c r="E7478" s="647"/>
      <c r="F7478" s="647"/>
      <c r="G7478" s="647"/>
    </row>
    <row r="7479" spans="3:7">
      <c r="C7479" s="647"/>
      <c r="D7479" s="647"/>
      <c r="E7479" s="647"/>
      <c r="F7479" s="647"/>
      <c r="G7479" s="647"/>
    </row>
    <row r="7480" spans="3:7">
      <c r="C7480" s="647"/>
      <c r="D7480" s="647"/>
      <c r="E7480" s="647"/>
      <c r="F7480" s="647"/>
      <c r="G7480" s="647"/>
    </row>
    <row r="7481" spans="3:7">
      <c r="C7481" s="647"/>
      <c r="D7481" s="647"/>
      <c r="E7481" s="647"/>
      <c r="F7481" s="647"/>
      <c r="G7481" s="647"/>
    </row>
    <row r="7482" spans="3:7">
      <c r="C7482" s="647"/>
      <c r="D7482" s="647"/>
      <c r="E7482" s="647"/>
      <c r="F7482" s="647"/>
      <c r="G7482" s="647"/>
    </row>
    <row r="7483" spans="3:7">
      <c r="C7483" s="647"/>
      <c r="D7483" s="647"/>
      <c r="E7483" s="647"/>
      <c r="F7483" s="647"/>
      <c r="G7483" s="647"/>
    </row>
    <row r="7484" spans="3:7">
      <c r="C7484" s="647"/>
      <c r="D7484" s="647"/>
      <c r="E7484" s="647"/>
      <c r="F7484" s="647"/>
      <c r="G7484" s="647"/>
    </row>
    <row r="7485" spans="3:7">
      <c r="C7485" s="647"/>
      <c r="D7485" s="647"/>
      <c r="E7485" s="647"/>
      <c r="F7485" s="647"/>
      <c r="G7485" s="647"/>
    </row>
    <row r="7486" spans="3:7">
      <c r="C7486" s="647"/>
      <c r="D7486" s="647"/>
      <c r="E7486" s="647"/>
      <c r="F7486" s="647"/>
      <c r="G7486" s="647"/>
    </row>
    <row r="7487" spans="3:7">
      <c r="C7487" s="647"/>
      <c r="D7487" s="647"/>
      <c r="E7487" s="647"/>
      <c r="F7487" s="647"/>
      <c r="G7487" s="647"/>
    </row>
    <row r="7488" spans="3:7">
      <c r="C7488" s="647"/>
      <c r="D7488" s="647"/>
      <c r="E7488" s="647"/>
      <c r="F7488" s="647"/>
      <c r="G7488" s="647"/>
    </row>
    <row r="7489" spans="3:7">
      <c r="C7489" s="647"/>
      <c r="D7489" s="647"/>
      <c r="E7489" s="647"/>
      <c r="F7489" s="647"/>
      <c r="G7489" s="647"/>
    </row>
    <row r="7490" spans="3:7">
      <c r="C7490" s="647"/>
      <c r="D7490" s="647"/>
      <c r="E7490" s="647"/>
      <c r="F7490" s="647"/>
      <c r="G7490" s="647"/>
    </row>
    <row r="7491" spans="3:7">
      <c r="C7491" s="647"/>
      <c r="D7491" s="647"/>
      <c r="E7491" s="647"/>
      <c r="F7491" s="647"/>
      <c r="G7491" s="647"/>
    </row>
    <row r="7492" spans="3:7">
      <c r="C7492" s="647"/>
      <c r="D7492" s="647"/>
      <c r="E7492" s="647"/>
      <c r="F7492" s="647"/>
      <c r="G7492" s="647"/>
    </row>
    <row r="7493" spans="3:7">
      <c r="C7493" s="647"/>
      <c r="D7493" s="647"/>
      <c r="E7493" s="647"/>
      <c r="F7493" s="647"/>
      <c r="G7493" s="647"/>
    </row>
    <row r="7494" spans="3:7">
      <c r="C7494" s="647"/>
      <c r="D7494" s="647"/>
      <c r="E7494" s="647"/>
      <c r="F7494" s="647"/>
      <c r="G7494" s="647"/>
    </row>
    <row r="7495" spans="3:7">
      <c r="C7495" s="647"/>
      <c r="D7495" s="647"/>
      <c r="E7495" s="647"/>
      <c r="F7495" s="647"/>
      <c r="G7495" s="647"/>
    </row>
    <row r="7496" spans="3:7">
      <c r="C7496" s="647"/>
      <c r="D7496" s="647"/>
      <c r="E7496" s="647"/>
      <c r="F7496" s="647"/>
      <c r="G7496" s="647"/>
    </row>
    <row r="7497" spans="3:7">
      <c r="C7497" s="647"/>
      <c r="D7497" s="647"/>
      <c r="E7497" s="647"/>
      <c r="F7497" s="647"/>
      <c r="G7497" s="647"/>
    </row>
    <row r="7498" spans="3:7">
      <c r="C7498" s="647"/>
      <c r="D7498" s="647"/>
      <c r="E7498" s="647"/>
      <c r="F7498" s="647"/>
      <c r="G7498" s="647"/>
    </row>
    <row r="7499" spans="3:7">
      <c r="C7499" s="647"/>
      <c r="D7499" s="647"/>
      <c r="E7499" s="647"/>
      <c r="F7499" s="647"/>
      <c r="G7499" s="647"/>
    </row>
    <row r="7500" spans="3:7">
      <c r="C7500" s="647"/>
      <c r="D7500" s="647"/>
      <c r="E7500" s="647"/>
      <c r="F7500" s="647"/>
      <c r="G7500" s="647"/>
    </row>
    <row r="7501" spans="3:7">
      <c r="C7501" s="647"/>
      <c r="D7501" s="647"/>
      <c r="E7501" s="647"/>
      <c r="F7501" s="647"/>
      <c r="G7501" s="647"/>
    </row>
    <row r="7502" spans="3:7">
      <c r="C7502" s="647"/>
      <c r="D7502" s="647"/>
      <c r="E7502" s="647"/>
      <c r="F7502" s="647"/>
      <c r="G7502" s="647"/>
    </row>
    <row r="7503" spans="3:7">
      <c r="C7503" s="647"/>
      <c r="D7503" s="647"/>
      <c r="E7503" s="647"/>
      <c r="F7503" s="647"/>
      <c r="G7503" s="647"/>
    </row>
    <row r="7504" spans="3:7">
      <c r="C7504" s="647"/>
      <c r="D7504" s="647"/>
      <c r="E7504" s="647"/>
      <c r="F7504" s="647"/>
      <c r="G7504" s="647"/>
    </row>
    <row r="7505" spans="3:7">
      <c r="C7505" s="647"/>
      <c r="D7505" s="647"/>
      <c r="E7505" s="647"/>
      <c r="F7505" s="647"/>
      <c r="G7505" s="647"/>
    </row>
    <row r="7506" spans="3:7">
      <c r="C7506" s="647"/>
      <c r="D7506" s="647"/>
      <c r="E7506" s="647"/>
      <c r="F7506" s="647"/>
      <c r="G7506" s="647"/>
    </row>
    <row r="7507" spans="3:7">
      <c r="C7507" s="647"/>
      <c r="D7507" s="647"/>
      <c r="E7507" s="647"/>
      <c r="F7507" s="647"/>
      <c r="G7507" s="647"/>
    </row>
    <row r="7508" spans="3:7">
      <c r="C7508" s="647"/>
      <c r="D7508" s="647"/>
      <c r="E7508" s="647"/>
      <c r="F7508" s="647"/>
      <c r="G7508" s="647"/>
    </row>
    <row r="7509" spans="3:7">
      <c r="C7509" s="647"/>
      <c r="D7509" s="647"/>
      <c r="E7509" s="647"/>
      <c r="F7509" s="647"/>
      <c r="G7509" s="647"/>
    </row>
    <row r="7510" spans="3:7">
      <c r="C7510" s="647"/>
      <c r="D7510" s="647"/>
      <c r="E7510" s="647"/>
      <c r="F7510" s="647"/>
      <c r="G7510" s="647"/>
    </row>
    <row r="7511" spans="3:7">
      <c r="C7511" s="647"/>
      <c r="D7511" s="647"/>
      <c r="E7511" s="647"/>
      <c r="F7511" s="647"/>
      <c r="G7511" s="647"/>
    </row>
    <row r="7512" spans="3:7">
      <c r="C7512" s="647"/>
      <c r="D7512" s="647"/>
      <c r="E7512" s="647"/>
      <c r="F7512" s="647"/>
      <c r="G7512" s="647"/>
    </row>
    <row r="7513" spans="3:7">
      <c r="C7513" s="647"/>
      <c r="D7513" s="647"/>
      <c r="E7513" s="647"/>
      <c r="F7513" s="647"/>
      <c r="G7513" s="647"/>
    </row>
    <row r="7514" spans="3:7">
      <c r="C7514" s="647"/>
      <c r="D7514" s="647"/>
      <c r="E7514" s="647"/>
      <c r="F7514" s="647"/>
      <c r="G7514" s="647"/>
    </row>
    <row r="7515" spans="3:7">
      <c r="C7515" s="647"/>
      <c r="D7515" s="647"/>
      <c r="E7515" s="647"/>
      <c r="F7515" s="647"/>
      <c r="G7515" s="647"/>
    </row>
    <row r="7516" spans="3:7">
      <c r="C7516" s="647"/>
      <c r="D7516" s="647"/>
      <c r="E7516" s="647"/>
      <c r="F7516" s="647"/>
      <c r="G7516" s="647"/>
    </row>
    <row r="7517" spans="3:7">
      <c r="C7517" s="647"/>
      <c r="D7517" s="647"/>
      <c r="E7517" s="647"/>
      <c r="F7517" s="647"/>
      <c r="G7517" s="647"/>
    </row>
    <row r="7518" spans="3:7">
      <c r="C7518" s="647"/>
      <c r="D7518" s="647"/>
      <c r="E7518" s="647"/>
      <c r="F7518" s="647"/>
      <c r="G7518" s="647"/>
    </row>
    <row r="7519" spans="3:7">
      <c r="C7519" s="647"/>
      <c r="D7519" s="647"/>
      <c r="E7519" s="647"/>
      <c r="F7519" s="647"/>
      <c r="G7519" s="647"/>
    </row>
    <row r="7520" spans="3:7">
      <c r="C7520" s="647"/>
      <c r="D7520" s="647"/>
      <c r="E7520" s="647"/>
      <c r="F7520" s="647"/>
      <c r="G7520" s="647"/>
    </row>
    <row r="7521" spans="3:7">
      <c r="C7521" s="647"/>
      <c r="D7521" s="647"/>
      <c r="E7521" s="647"/>
      <c r="F7521" s="647"/>
      <c r="G7521" s="647"/>
    </row>
    <row r="7522" spans="3:7">
      <c r="C7522" s="647"/>
      <c r="D7522" s="647"/>
      <c r="E7522" s="647"/>
      <c r="F7522" s="647"/>
      <c r="G7522" s="647"/>
    </row>
    <row r="7523" spans="3:7">
      <c r="C7523" s="647"/>
      <c r="D7523" s="647"/>
      <c r="E7523" s="647"/>
      <c r="F7523" s="647"/>
      <c r="G7523" s="647"/>
    </row>
    <row r="7524" spans="3:7">
      <c r="C7524" s="647"/>
      <c r="D7524" s="647"/>
      <c r="E7524" s="647"/>
      <c r="F7524" s="647"/>
      <c r="G7524" s="647"/>
    </row>
    <row r="7525" spans="3:7">
      <c r="C7525" s="647"/>
      <c r="D7525" s="647"/>
      <c r="E7525" s="647"/>
      <c r="F7525" s="647"/>
      <c r="G7525" s="647"/>
    </row>
    <row r="7526" spans="3:7">
      <c r="C7526" s="647"/>
      <c r="D7526" s="647"/>
      <c r="E7526" s="647"/>
      <c r="F7526" s="647"/>
      <c r="G7526" s="647"/>
    </row>
    <row r="7527" spans="3:7">
      <c r="C7527" s="647"/>
      <c r="D7527" s="647"/>
      <c r="E7527" s="647"/>
      <c r="F7527" s="647"/>
      <c r="G7527" s="647"/>
    </row>
    <row r="7528" spans="3:7">
      <c r="C7528" s="647"/>
      <c r="D7528" s="647"/>
      <c r="E7528" s="647"/>
      <c r="F7528" s="647"/>
      <c r="G7528" s="647"/>
    </row>
    <row r="7529" spans="3:7">
      <c r="C7529" s="647"/>
      <c r="D7529" s="647"/>
      <c r="E7529" s="647"/>
      <c r="F7529" s="647"/>
      <c r="G7529" s="647"/>
    </row>
    <row r="7530" spans="3:7">
      <c r="C7530" s="647"/>
      <c r="D7530" s="647"/>
      <c r="E7530" s="647"/>
      <c r="F7530" s="647"/>
      <c r="G7530" s="647"/>
    </row>
    <row r="7531" spans="3:7">
      <c r="C7531" s="647"/>
      <c r="D7531" s="647"/>
      <c r="E7531" s="647"/>
      <c r="F7531" s="647"/>
      <c r="G7531" s="647"/>
    </row>
    <row r="7532" spans="3:7">
      <c r="C7532" s="647"/>
      <c r="D7532" s="647"/>
      <c r="E7532" s="647"/>
      <c r="F7532" s="647"/>
      <c r="G7532" s="647"/>
    </row>
    <row r="7533" spans="3:7">
      <c r="C7533" s="647"/>
      <c r="D7533" s="647"/>
      <c r="E7533" s="647"/>
      <c r="F7533" s="647"/>
      <c r="G7533" s="647"/>
    </row>
    <row r="7534" spans="3:7">
      <c r="C7534" s="647"/>
      <c r="D7534" s="647"/>
      <c r="E7534" s="647"/>
      <c r="F7534" s="647"/>
      <c r="G7534" s="647"/>
    </row>
    <row r="7535" spans="3:7">
      <c r="C7535" s="647"/>
      <c r="D7535" s="647"/>
      <c r="E7535" s="647"/>
      <c r="F7535" s="647"/>
      <c r="G7535" s="647"/>
    </row>
    <row r="7536" spans="3:7">
      <c r="C7536" s="647"/>
      <c r="D7536" s="647"/>
      <c r="E7536" s="647"/>
      <c r="F7536" s="647"/>
      <c r="G7536" s="647"/>
    </row>
    <row r="7537" spans="3:7">
      <c r="C7537" s="647"/>
      <c r="D7537" s="647"/>
      <c r="E7537" s="647"/>
      <c r="F7537" s="647"/>
      <c r="G7537" s="647"/>
    </row>
    <row r="7538" spans="3:7">
      <c r="C7538" s="647"/>
      <c r="D7538" s="647"/>
      <c r="E7538" s="647"/>
      <c r="F7538" s="647"/>
      <c r="G7538" s="647"/>
    </row>
    <row r="7539" spans="3:7">
      <c r="C7539" s="647"/>
      <c r="D7539" s="647"/>
      <c r="E7539" s="647"/>
      <c r="F7539" s="647"/>
      <c r="G7539" s="647"/>
    </row>
    <row r="7540" spans="3:7">
      <c r="C7540" s="647"/>
      <c r="D7540" s="647"/>
      <c r="E7540" s="647"/>
      <c r="F7540" s="647"/>
      <c r="G7540" s="647"/>
    </row>
    <row r="7541" spans="3:7">
      <c r="C7541" s="647"/>
      <c r="D7541" s="647"/>
      <c r="E7541" s="647"/>
      <c r="F7541" s="647"/>
      <c r="G7541" s="647"/>
    </row>
    <row r="7542" spans="3:7">
      <c r="C7542" s="647"/>
      <c r="D7542" s="647"/>
      <c r="E7542" s="647"/>
      <c r="F7542" s="647"/>
      <c r="G7542" s="647"/>
    </row>
    <row r="7543" spans="3:7">
      <c r="C7543" s="647"/>
      <c r="D7543" s="647"/>
      <c r="E7543" s="647"/>
      <c r="F7543" s="647"/>
      <c r="G7543" s="647"/>
    </row>
    <row r="7544" spans="3:7">
      <c r="C7544" s="647"/>
      <c r="D7544" s="647"/>
      <c r="E7544" s="647"/>
      <c r="F7544" s="647"/>
      <c r="G7544" s="647"/>
    </row>
    <row r="7545" spans="3:7">
      <c r="C7545" s="647"/>
      <c r="D7545" s="647"/>
      <c r="E7545" s="647"/>
      <c r="F7545" s="647"/>
      <c r="G7545" s="647"/>
    </row>
    <row r="7546" spans="3:7">
      <c r="C7546" s="647"/>
      <c r="D7546" s="647"/>
      <c r="E7546" s="647"/>
      <c r="F7546" s="647"/>
      <c r="G7546" s="647"/>
    </row>
    <row r="7547" spans="3:7">
      <c r="C7547" s="647"/>
      <c r="D7547" s="647"/>
      <c r="E7547" s="647"/>
      <c r="F7547" s="647"/>
      <c r="G7547" s="647"/>
    </row>
    <row r="7548" spans="3:7">
      <c r="C7548" s="647"/>
      <c r="D7548" s="647"/>
      <c r="E7548" s="647"/>
      <c r="F7548" s="647"/>
      <c r="G7548" s="647"/>
    </row>
    <row r="7549" spans="3:7">
      <c r="C7549" s="647"/>
      <c r="D7549" s="647"/>
      <c r="E7549" s="647"/>
      <c r="F7549" s="647"/>
      <c r="G7549" s="647"/>
    </row>
    <row r="7550" spans="3:7">
      <c r="C7550" s="647"/>
      <c r="D7550" s="647"/>
      <c r="E7550" s="647"/>
      <c r="F7550" s="647"/>
      <c r="G7550" s="647"/>
    </row>
    <row r="7551" spans="3:7">
      <c r="C7551" s="647"/>
      <c r="D7551" s="647"/>
      <c r="E7551" s="647"/>
      <c r="F7551" s="647"/>
      <c r="G7551" s="647"/>
    </row>
    <row r="7552" spans="3:7">
      <c r="C7552" s="647"/>
      <c r="D7552" s="647"/>
      <c r="E7552" s="647"/>
      <c r="F7552" s="647"/>
      <c r="G7552" s="647"/>
    </row>
    <row r="7553" spans="3:7">
      <c r="C7553" s="647"/>
      <c r="D7553" s="647"/>
      <c r="E7553" s="647"/>
      <c r="F7553" s="647"/>
      <c r="G7553" s="647"/>
    </row>
    <row r="7554" spans="3:7">
      <c r="C7554" s="647"/>
      <c r="D7554" s="647"/>
      <c r="E7554" s="647"/>
      <c r="F7554" s="647"/>
      <c r="G7554" s="647"/>
    </row>
    <row r="7555" spans="3:7">
      <c r="C7555" s="647"/>
      <c r="D7555" s="647"/>
      <c r="E7555" s="647"/>
      <c r="F7555" s="647"/>
      <c r="G7555" s="647"/>
    </row>
    <row r="7556" spans="3:7">
      <c r="C7556" s="647"/>
      <c r="D7556" s="647"/>
      <c r="E7556" s="647"/>
      <c r="F7556" s="647"/>
      <c r="G7556" s="647"/>
    </row>
    <row r="7557" spans="3:7">
      <c r="C7557" s="647"/>
      <c r="D7557" s="647"/>
      <c r="E7557" s="647"/>
      <c r="F7557" s="647"/>
      <c r="G7557" s="647"/>
    </row>
    <row r="7558" spans="3:7">
      <c r="C7558" s="647"/>
      <c r="D7558" s="647"/>
      <c r="E7558" s="647"/>
      <c r="F7558" s="647"/>
      <c r="G7558" s="647"/>
    </row>
    <row r="7559" spans="3:7">
      <c r="C7559" s="647"/>
      <c r="D7559" s="647"/>
      <c r="E7559" s="647"/>
      <c r="F7559" s="647"/>
      <c r="G7559" s="647"/>
    </row>
    <row r="7560" spans="3:7">
      <c r="C7560" s="647"/>
      <c r="D7560" s="647"/>
      <c r="E7560" s="647"/>
      <c r="F7560" s="647"/>
      <c r="G7560" s="647"/>
    </row>
    <row r="7561" spans="3:7">
      <c r="C7561" s="647"/>
      <c r="D7561" s="647"/>
      <c r="E7561" s="647"/>
      <c r="F7561" s="647"/>
      <c r="G7561" s="647"/>
    </row>
    <row r="7562" spans="3:7">
      <c r="C7562" s="647"/>
      <c r="D7562" s="647"/>
      <c r="E7562" s="647"/>
      <c r="F7562" s="647"/>
      <c r="G7562" s="647"/>
    </row>
    <row r="7563" spans="3:7">
      <c r="C7563" s="647"/>
      <c r="D7563" s="647"/>
      <c r="E7563" s="647"/>
      <c r="F7563" s="647"/>
      <c r="G7563" s="647"/>
    </row>
    <row r="7564" spans="3:7">
      <c r="C7564" s="647"/>
      <c r="D7564" s="647"/>
      <c r="E7564" s="647"/>
      <c r="F7564" s="647"/>
      <c r="G7564" s="647"/>
    </row>
    <row r="7565" spans="3:7">
      <c r="C7565" s="647"/>
      <c r="D7565" s="647"/>
      <c r="E7565" s="647"/>
      <c r="F7565" s="647"/>
      <c r="G7565" s="647"/>
    </row>
    <row r="7566" spans="3:7">
      <c r="C7566" s="647"/>
      <c r="D7566" s="647"/>
      <c r="E7566" s="647"/>
      <c r="F7566" s="647"/>
      <c r="G7566" s="647"/>
    </row>
    <row r="7567" spans="3:7">
      <c r="C7567" s="647"/>
      <c r="D7567" s="647"/>
      <c r="E7567" s="647"/>
      <c r="F7567" s="647"/>
      <c r="G7567" s="647"/>
    </row>
    <row r="7568" spans="3:7">
      <c r="C7568" s="647"/>
      <c r="D7568" s="647"/>
      <c r="E7568" s="647"/>
      <c r="F7568" s="647"/>
      <c r="G7568" s="647"/>
    </row>
    <row r="7569" spans="3:7">
      <c r="C7569" s="647"/>
      <c r="D7569" s="647"/>
      <c r="E7569" s="647"/>
      <c r="F7569" s="647"/>
      <c r="G7569" s="647"/>
    </row>
    <row r="7570" spans="3:7">
      <c r="C7570" s="647"/>
      <c r="D7570" s="647"/>
      <c r="E7570" s="647"/>
      <c r="F7570" s="647"/>
      <c r="G7570" s="647"/>
    </row>
    <row r="7571" spans="3:7">
      <c r="C7571" s="647"/>
      <c r="D7571" s="647"/>
      <c r="E7571" s="647"/>
      <c r="F7571" s="647"/>
      <c r="G7571" s="647"/>
    </row>
    <row r="7572" spans="3:7">
      <c r="C7572" s="647"/>
      <c r="D7572" s="647"/>
      <c r="E7572" s="647"/>
      <c r="F7572" s="647"/>
      <c r="G7572" s="647"/>
    </row>
    <row r="7573" spans="3:7">
      <c r="C7573" s="647"/>
      <c r="D7573" s="647"/>
      <c r="E7573" s="647"/>
      <c r="F7573" s="647"/>
      <c r="G7573" s="647"/>
    </row>
    <row r="7574" spans="3:7">
      <c r="C7574" s="647"/>
      <c r="D7574" s="647"/>
      <c r="E7574" s="647"/>
      <c r="F7574" s="647"/>
      <c r="G7574" s="647"/>
    </row>
    <row r="7575" spans="3:7">
      <c r="C7575" s="647"/>
      <c r="D7575" s="647"/>
      <c r="E7575" s="647"/>
      <c r="F7575" s="647"/>
      <c r="G7575" s="647"/>
    </row>
    <row r="7576" spans="3:7">
      <c r="C7576" s="647"/>
      <c r="D7576" s="647"/>
      <c r="E7576" s="647"/>
      <c r="F7576" s="647"/>
      <c r="G7576" s="647"/>
    </row>
    <row r="7577" spans="3:7">
      <c r="C7577" s="647"/>
      <c r="D7577" s="647"/>
      <c r="E7577" s="647"/>
      <c r="F7577" s="647"/>
      <c r="G7577" s="647"/>
    </row>
    <row r="7578" spans="3:7">
      <c r="C7578" s="647"/>
      <c r="D7578" s="647"/>
      <c r="E7578" s="647"/>
      <c r="F7578" s="647"/>
      <c r="G7578" s="647"/>
    </row>
    <row r="7579" spans="3:7">
      <c r="C7579" s="647"/>
      <c r="D7579" s="647"/>
      <c r="E7579" s="647"/>
      <c r="F7579" s="647"/>
      <c r="G7579" s="647"/>
    </row>
    <row r="7580" spans="3:7">
      <c r="C7580" s="647"/>
      <c r="D7580" s="647"/>
      <c r="E7580" s="647"/>
      <c r="F7580" s="647"/>
      <c r="G7580" s="647"/>
    </row>
    <row r="7581" spans="3:7">
      <c r="C7581" s="647"/>
      <c r="D7581" s="647"/>
      <c r="E7581" s="647"/>
      <c r="F7581" s="647"/>
      <c r="G7581" s="647"/>
    </row>
    <row r="7582" spans="3:7">
      <c r="C7582" s="647"/>
      <c r="D7582" s="647"/>
      <c r="E7582" s="647"/>
      <c r="F7582" s="647"/>
      <c r="G7582" s="647"/>
    </row>
    <row r="7583" spans="3:7">
      <c r="C7583" s="647"/>
      <c r="D7583" s="647"/>
      <c r="E7583" s="647"/>
      <c r="F7583" s="647"/>
      <c r="G7583" s="647"/>
    </row>
    <row r="7584" spans="3:7">
      <c r="C7584" s="647"/>
      <c r="D7584" s="647"/>
      <c r="E7584" s="647"/>
      <c r="F7584" s="647"/>
      <c r="G7584" s="647"/>
    </row>
    <row r="7585" spans="3:7">
      <c r="C7585" s="647"/>
      <c r="D7585" s="647"/>
      <c r="E7585" s="647"/>
      <c r="F7585" s="647"/>
      <c r="G7585" s="647"/>
    </row>
    <row r="7586" spans="3:7">
      <c r="C7586" s="647"/>
      <c r="D7586" s="647"/>
      <c r="E7586" s="647"/>
      <c r="F7586" s="647"/>
      <c r="G7586" s="647"/>
    </row>
    <row r="7587" spans="3:7">
      <c r="C7587" s="647"/>
      <c r="D7587" s="647"/>
      <c r="E7587" s="647"/>
      <c r="F7587" s="647"/>
      <c r="G7587" s="647"/>
    </row>
    <row r="7588" spans="3:7">
      <c r="C7588" s="647"/>
      <c r="D7588" s="647"/>
      <c r="E7588" s="647"/>
      <c r="F7588" s="647"/>
      <c r="G7588" s="647"/>
    </row>
    <row r="7589" spans="3:7">
      <c r="C7589" s="647"/>
      <c r="D7589" s="647"/>
      <c r="E7589" s="647"/>
      <c r="F7589" s="647"/>
      <c r="G7589" s="647"/>
    </row>
    <row r="7590" spans="3:7">
      <c r="C7590" s="647"/>
      <c r="D7590" s="647"/>
      <c r="E7590" s="647"/>
      <c r="F7590" s="647"/>
      <c r="G7590" s="647"/>
    </row>
    <row r="7591" spans="3:7">
      <c r="C7591" s="647"/>
      <c r="D7591" s="647"/>
      <c r="E7591" s="647"/>
      <c r="F7591" s="647"/>
      <c r="G7591" s="647"/>
    </row>
    <row r="7592" spans="3:7">
      <c r="C7592" s="647"/>
      <c r="D7592" s="647"/>
      <c r="E7592" s="647"/>
      <c r="F7592" s="647"/>
      <c r="G7592" s="647"/>
    </row>
    <row r="7593" spans="3:7">
      <c r="C7593" s="647"/>
      <c r="D7593" s="647"/>
      <c r="E7593" s="647"/>
      <c r="F7593" s="647"/>
      <c r="G7593" s="647"/>
    </row>
    <row r="7594" spans="3:7">
      <c r="C7594" s="647"/>
      <c r="D7594" s="647"/>
      <c r="E7594" s="647"/>
      <c r="F7594" s="647"/>
      <c r="G7594" s="647"/>
    </row>
    <row r="7595" spans="3:7">
      <c r="C7595" s="647"/>
      <c r="D7595" s="647"/>
      <c r="E7595" s="647"/>
      <c r="F7595" s="647"/>
      <c r="G7595" s="647"/>
    </row>
    <row r="7596" spans="3:7">
      <c r="C7596" s="647"/>
      <c r="D7596" s="647"/>
      <c r="E7596" s="647"/>
      <c r="F7596" s="647"/>
      <c r="G7596" s="647"/>
    </row>
    <row r="7597" spans="3:7">
      <c r="C7597" s="647"/>
      <c r="D7597" s="647"/>
      <c r="E7597" s="647"/>
      <c r="F7597" s="647"/>
      <c r="G7597" s="647"/>
    </row>
    <row r="7598" spans="3:7">
      <c r="C7598" s="647"/>
      <c r="D7598" s="647"/>
      <c r="E7598" s="647"/>
      <c r="F7598" s="647"/>
      <c r="G7598" s="647"/>
    </row>
    <row r="7599" spans="3:7">
      <c r="C7599" s="647"/>
      <c r="D7599" s="647"/>
      <c r="E7599" s="647"/>
      <c r="F7599" s="647"/>
      <c r="G7599" s="647"/>
    </row>
    <row r="7600" spans="3:7">
      <c r="C7600" s="647"/>
      <c r="D7600" s="647"/>
      <c r="E7600" s="647"/>
      <c r="F7600" s="647"/>
      <c r="G7600" s="647"/>
    </row>
    <row r="7601" spans="3:7">
      <c r="C7601" s="647"/>
      <c r="D7601" s="647"/>
      <c r="E7601" s="647"/>
      <c r="F7601" s="647"/>
      <c r="G7601" s="647"/>
    </row>
    <row r="7602" spans="3:7">
      <c r="C7602" s="647"/>
      <c r="D7602" s="647"/>
      <c r="E7602" s="647"/>
      <c r="F7602" s="647"/>
      <c r="G7602" s="647"/>
    </row>
    <row r="7603" spans="3:7">
      <c r="C7603" s="647"/>
      <c r="D7603" s="647"/>
      <c r="E7603" s="647"/>
      <c r="F7603" s="647"/>
      <c r="G7603" s="647"/>
    </row>
    <row r="7604" spans="3:7">
      <c r="C7604" s="647"/>
      <c r="D7604" s="647"/>
      <c r="E7604" s="647"/>
      <c r="F7604" s="647"/>
      <c r="G7604" s="647"/>
    </row>
    <row r="7605" spans="3:7">
      <c r="C7605" s="647"/>
      <c r="D7605" s="647"/>
      <c r="E7605" s="647"/>
      <c r="F7605" s="647"/>
      <c r="G7605" s="647"/>
    </row>
    <row r="7606" spans="3:7">
      <c r="C7606" s="647"/>
      <c r="D7606" s="647"/>
      <c r="E7606" s="647"/>
      <c r="F7606" s="647"/>
      <c r="G7606" s="647"/>
    </row>
    <row r="7607" spans="3:7">
      <c r="C7607" s="647"/>
      <c r="D7607" s="647"/>
      <c r="E7607" s="647"/>
      <c r="F7607" s="647"/>
      <c r="G7607" s="647"/>
    </row>
    <row r="7608" spans="3:7">
      <c r="C7608" s="647"/>
      <c r="D7608" s="647"/>
      <c r="E7608" s="647"/>
      <c r="F7608" s="647"/>
      <c r="G7608" s="647"/>
    </row>
    <row r="7609" spans="3:7">
      <c r="C7609" s="647"/>
      <c r="D7609" s="647"/>
      <c r="E7609" s="647"/>
      <c r="F7609" s="647"/>
      <c r="G7609" s="647"/>
    </row>
    <row r="7610" spans="3:7">
      <c r="C7610" s="647"/>
      <c r="D7610" s="647"/>
      <c r="E7610" s="647"/>
      <c r="F7610" s="647"/>
      <c r="G7610" s="647"/>
    </row>
    <row r="7611" spans="3:7">
      <c r="C7611" s="647"/>
      <c r="D7611" s="647"/>
      <c r="E7611" s="647"/>
      <c r="F7611" s="647"/>
      <c r="G7611" s="647"/>
    </row>
    <row r="7612" spans="3:7">
      <c r="C7612" s="647"/>
      <c r="D7612" s="647"/>
      <c r="E7612" s="647"/>
      <c r="F7612" s="647"/>
      <c r="G7612" s="647"/>
    </row>
    <row r="7613" spans="3:7">
      <c r="C7613" s="647"/>
      <c r="D7613" s="647"/>
      <c r="E7613" s="647"/>
      <c r="F7613" s="647"/>
      <c r="G7613" s="647"/>
    </row>
    <row r="7614" spans="3:7">
      <c r="C7614" s="647"/>
      <c r="D7614" s="647"/>
      <c r="E7614" s="647"/>
      <c r="F7614" s="647"/>
      <c r="G7614" s="647"/>
    </row>
    <row r="7615" spans="3:7">
      <c r="C7615" s="647"/>
      <c r="D7615" s="647"/>
      <c r="E7615" s="647"/>
      <c r="F7615" s="647"/>
      <c r="G7615" s="647"/>
    </row>
    <row r="7616" spans="3:7">
      <c r="C7616" s="647"/>
      <c r="D7616" s="647"/>
      <c r="E7616" s="647"/>
      <c r="F7616" s="647"/>
      <c r="G7616" s="647"/>
    </row>
    <row r="7617" spans="3:7">
      <c r="C7617" s="647"/>
      <c r="D7617" s="647"/>
      <c r="E7617" s="647"/>
      <c r="F7617" s="647"/>
      <c r="G7617" s="647"/>
    </row>
    <row r="7618" spans="3:7">
      <c r="C7618" s="647"/>
      <c r="D7618" s="647"/>
      <c r="E7618" s="647"/>
      <c r="F7618" s="647"/>
      <c r="G7618" s="647"/>
    </row>
    <row r="7619" spans="3:7">
      <c r="C7619" s="647"/>
      <c r="D7619" s="647"/>
      <c r="E7619" s="647"/>
      <c r="F7619" s="647"/>
      <c r="G7619" s="647"/>
    </row>
    <row r="7620" spans="3:7">
      <c r="C7620" s="647"/>
      <c r="D7620" s="647"/>
      <c r="E7620" s="647"/>
      <c r="F7620" s="647"/>
      <c r="G7620" s="647"/>
    </row>
    <row r="7621" spans="3:7">
      <c r="C7621" s="647"/>
      <c r="D7621" s="647"/>
      <c r="E7621" s="647"/>
      <c r="F7621" s="647"/>
      <c r="G7621" s="647"/>
    </row>
    <row r="7622" spans="3:7">
      <c r="C7622" s="647"/>
      <c r="D7622" s="647"/>
      <c r="E7622" s="647"/>
      <c r="F7622" s="647"/>
      <c r="G7622" s="647"/>
    </row>
    <row r="7623" spans="3:7">
      <c r="C7623" s="647"/>
      <c r="D7623" s="647"/>
      <c r="E7623" s="647"/>
      <c r="F7623" s="647"/>
      <c r="G7623" s="647"/>
    </row>
    <row r="7624" spans="3:7">
      <c r="C7624" s="647"/>
      <c r="D7624" s="647"/>
      <c r="E7624" s="647"/>
      <c r="F7624" s="647"/>
      <c r="G7624" s="647"/>
    </row>
    <row r="7625" spans="3:7">
      <c r="C7625" s="647"/>
      <c r="D7625" s="647"/>
      <c r="E7625" s="647"/>
      <c r="F7625" s="647"/>
      <c r="G7625" s="647"/>
    </row>
    <row r="7626" spans="3:7">
      <c r="C7626" s="647"/>
      <c r="D7626" s="647"/>
      <c r="E7626" s="647"/>
      <c r="F7626" s="647"/>
      <c r="G7626" s="647"/>
    </row>
    <row r="7627" spans="3:7">
      <c r="C7627" s="647"/>
      <c r="D7627" s="647"/>
      <c r="E7627" s="647"/>
      <c r="F7627" s="647"/>
      <c r="G7627" s="647"/>
    </row>
    <row r="7628" spans="3:7">
      <c r="C7628" s="647"/>
      <c r="D7628" s="647"/>
      <c r="E7628" s="647"/>
      <c r="F7628" s="647"/>
      <c r="G7628" s="647"/>
    </row>
    <row r="7629" spans="3:7">
      <c r="C7629" s="647"/>
      <c r="D7629" s="647"/>
      <c r="E7629" s="647"/>
      <c r="F7629" s="647"/>
      <c r="G7629" s="647"/>
    </row>
    <row r="7630" spans="3:7">
      <c r="C7630" s="647"/>
      <c r="D7630" s="647"/>
      <c r="E7630" s="647"/>
      <c r="F7630" s="647"/>
      <c r="G7630" s="647"/>
    </row>
    <row r="7631" spans="3:7">
      <c r="C7631" s="647"/>
      <c r="D7631" s="647"/>
      <c r="E7631" s="647"/>
      <c r="F7631" s="647"/>
      <c r="G7631" s="647"/>
    </row>
    <row r="7632" spans="3:7">
      <c r="C7632" s="647"/>
      <c r="D7632" s="647"/>
      <c r="E7632" s="647"/>
      <c r="F7632" s="647"/>
      <c r="G7632" s="647"/>
    </row>
    <row r="7633" spans="3:7">
      <c r="C7633" s="647"/>
      <c r="D7633" s="647"/>
      <c r="E7633" s="647"/>
      <c r="F7633" s="647"/>
      <c r="G7633" s="647"/>
    </row>
    <row r="7634" spans="3:7">
      <c r="C7634" s="647"/>
      <c r="D7634" s="647"/>
      <c r="E7634" s="647"/>
      <c r="F7634" s="647"/>
      <c r="G7634" s="647"/>
    </row>
    <row r="7635" spans="3:7">
      <c r="C7635" s="647"/>
      <c r="D7635" s="647"/>
      <c r="E7635" s="647"/>
      <c r="F7635" s="647"/>
      <c r="G7635" s="647"/>
    </row>
    <row r="7636" spans="3:7">
      <c r="C7636" s="647"/>
      <c r="D7636" s="647"/>
      <c r="E7636" s="647"/>
      <c r="F7636" s="647"/>
      <c r="G7636" s="647"/>
    </row>
    <row r="7637" spans="3:7">
      <c r="C7637" s="647"/>
      <c r="D7637" s="647"/>
      <c r="E7637" s="647"/>
      <c r="F7637" s="647"/>
      <c r="G7637" s="647"/>
    </row>
    <row r="7638" spans="3:7">
      <c r="C7638" s="647"/>
      <c r="D7638" s="647"/>
      <c r="E7638" s="647"/>
      <c r="F7638" s="647"/>
      <c r="G7638" s="647"/>
    </row>
    <row r="7639" spans="3:7">
      <c r="C7639" s="647"/>
      <c r="D7639" s="647"/>
      <c r="E7639" s="647"/>
      <c r="F7639" s="647"/>
      <c r="G7639" s="647"/>
    </row>
    <row r="7640" spans="3:7">
      <c r="C7640" s="647"/>
      <c r="D7640" s="647"/>
      <c r="E7640" s="647"/>
      <c r="F7640" s="647"/>
      <c r="G7640" s="647"/>
    </row>
    <row r="7641" spans="3:7">
      <c r="C7641" s="647"/>
      <c r="D7641" s="647"/>
      <c r="E7641" s="647"/>
      <c r="F7641" s="647"/>
      <c r="G7641" s="647"/>
    </row>
    <row r="7642" spans="3:7">
      <c r="C7642" s="647"/>
      <c r="D7642" s="647"/>
      <c r="E7642" s="647"/>
      <c r="F7642" s="647"/>
      <c r="G7642" s="647"/>
    </row>
    <row r="7643" spans="3:7">
      <c r="C7643" s="647"/>
      <c r="D7643" s="647"/>
      <c r="E7643" s="647"/>
      <c r="F7643" s="647"/>
      <c r="G7643" s="647"/>
    </row>
    <row r="7644" spans="3:7">
      <c r="C7644" s="647"/>
      <c r="D7644" s="647"/>
      <c r="E7644" s="647"/>
      <c r="F7644" s="647"/>
      <c r="G7644" s="647"/>
    </row>
    <row r="7645" spans="3:7">
      <c r="C7645" s="647"/>
      <c r="D7645" s="647"/>
      <c r="E7645" s="647"/>
      <c r="F7645" s="647"/>
      <c r="G7645" s="647"/>
    </row>
    <row r="7646" spans="3:7">
      <c r="C7646" s="647"/>
      <c r="D7646" s="647"/>
      <c r="E7646" s="647"/>
      <c r="F7646" s="647"/>
      <c r="G7646" s="647"/>
    </row>
    <row r="7647" spans="3:7">
      <c r="C7647" s="647"/>
      <c r="D7647" s="647"/>
      <c r="E7647" s="647"/>
      <c r="F7647" s="647"/>
      <c r="G7647" s="647"/>
    </row>
    <row r="7648" spans="3:7">
      <c r="C7648" s="647"/>
      <c r="D7648" s="647"/>
      <c r="E7648" s="647"/>
      <c r="F7648" s="647"/>
      <c r="G7648" s="647"/>
    </row>
    <row r="7649" spans="3:7">
      <c r="C7649" s="647"/>
      <c r="D7649" s="647"/>
      <c r="E7649" s="647"/>
      <c r="F7649" s="647"/>
      <c r="G7649" s="647"/>
    </row>
    <row r="7650" spans="3:7">
      <c r="C7650" s="647"/>
      <c r="D7650" s="647"/>
      <c r="E7650" s="647"/>
      <c r="F7650" s="647"/>
      <c r="G7650" s="647"/>
    </row>
    <row r="7651" spans="3:7">
      <c r="C7651" s="647"/>
      <c r="D7651" s="647"/>
      <c r="E7651" s="647"/>
      <c r="F7651" s="647"/>
      <c r="G7651" s="647"/>
    </row>
    <row r="7652" spans="3:7">
      <c r="C7652" s="647"/>
      <c r="D7652" s="647"/>
      <c r="E7652" s="647"/>
      <c r="F7652" s="647"/>
      <c r="G7652" s="647"/>
    </row>
    <row r="7653" spans="3:7">
      <c r="C7653" s="647"/>
      <c r="D7653" s="647"/>
      <c r="E7653" s="647"/>
      <c r="F7653" s="647"/>
      <c r="G7653" s="647"/>
    </row>
    <row r="7654" spans="3:7">
      <c r="C7654" s="647"/>
      <c r="D7654" s="647"/>
      <c r="E7654" s="647"/>
      <c r="F7654" s="647"/>
      <c r="G7654" s="647"/>
    </row>
    <row r="7655" spans="3:7">
      <c r="C7655" s="647"/>
      <c r="D7655" s="647"/>
      <c r="E7655" s="647"/>
      <c r="F7655" s="647"/>
      <c r="G7655" s="647"/>
    </row>
    <row r="7656" spans="3:7">
      <c r="C7656" s="647"/>
      <c r="D7656" s="647"/>
      <c r="E7656" s="647"/>
      <c r="F7656" s="647"/>
      <c r="G7656" s="647"/>
    </row>
    <row r="7657" spans="3:7">
      <c r="C7657" s="647"/>
      <c r="D7657" s="647"/>
      <c r="E7657" s="647"/>
      <c r="F7657" s="647"/>
      <c r="G7657" s="647"/>
    </row>
    <row r="7658" spans="3:7">
      <c r="C7658" s="647"/>
      <c r="D7658" s="647"/>
      <c r="E7658" s="647"/>
      <c r="F7658" s="647"/>
      <c r="G7658" s="647"/>
    </row>
    <row r="7659" spans="3:7">
      <c r="C7659" s="647"/>
      <c r="D7659" s="647"/>
      <c r="E7659" s="647"/>
      <c r="F7659" s="647"/>
      <c r="G7659" s="647"/>
    </row>
    <row r="7660" spans="3:7">
      <c r="C7660" s="647"/>
      <c r="D7660" s="647"/>
      <c r="E7660" s="647"/>
      <c r="F7660" s="647"/>
      <c r="G7660" s="647"/>
    </row>
    <row r="7661" spans="3:7">
      <c r="C7661" s="647"/>
      <c r="D7661" s="647"/>
      <c r="E7661" s="647"/>
      <c r="F7661" s="647"/>
      <c r="G7661" s="647"/>
    </row>
    <row r="7662" spans="3:7">
      <c r="C7662" s="647"/>
      <c r="D7662" s="647"/>
      <c r="E7662" s="647"/>
      <c r="F7662" s="647"/>
      <c r="G7662" s="647"/>
    </row>
    <row r="7663" spans="3:7">
      <c r="C7663" s="647"/>
      <c r="D7663" s="647"/>
      <c r="E7663" s="647"/>
      <c r="F7663" s="647"/>
      <c r="G7663" s="647"/>
    </row>
    <row r="7664" spans="3:7">
      <c r="C7664" s="647"/>
      <c r="D7664" s="647"/>
      <c r="E7664" s="647"/>
      <c r="F7664" s="647"/>
      <c r="G7664" s="647"/>
    </row>
    <row r="7665" spans="3:7">
      <c r="C7665" s="647"/>
      <c r="D7665" s="647"/>
      <c r="E7665" s="647"/>
      <c r="F7665" s="647"/>
      <c r="G7665" s="647"/>
    </row>
    <row r="7666" spans="3:7">
      <c r="C7666" s="647"/>
      <c r="D7666" s="647"/>
      <c r="E7666" s="647"/>
      <c r="F7666" s="647"/>
      <c r="G7666" s="647"/>
    </row>
    <row r="7667" spans="3:7">
      <c r="C7667" s="647"/>
      <c r="D7667" s="647"/>
      <c r="E7667" s="647"/>
      <c r="F7667" s="647"/>
      <c r="G7667" s="647"/>
    </row>
    <row r="7668" spans="3:7">
      <c r="C7668" s="647"/>
      <c r="D7668" s="647"/>
      <c r="E7668" s="647"/>
      <c r="F7668" s="647"/>
      <c r="G7668" s="647"/>
    </row>
    <row r="7669" spans="3:7">
      <c r="C7669" s="647"/>
      <c r="D7669" s="647"/>
      <c r="E7669" s="647"/>
      <c r="F7669" s="647"/>
      <c r="G7669" s="647"/>
    </row>
    <row r="7670" spans="3:7">
      <c r="C7670" s="647"/>
      <c r="D7670" s="647"/>
      <c r="E7670" s="647"/>
      <c r="F7670" s="647"/>
      <c r="G7670" s="647"/>
    </row>
    <row r="7671" spans="3:7">
      <c r="C7671" s="647"/>
      <c r="D7671" s="647"/>
      <c r="E7671" s="647"/>
      <c r="F7671" s="647"/>
      <c r="G7671" s="647"/>
    </row>
    <row r="7672" spans="3:7">
      <c r="C7672" s="647"/>
      <c r="D7672" s="647"/>
      <c r="E7672" s="647"/>
      <c r="F7672" s="647"/>
      <c r="G7672" s="647"/>
    </row>
    <row r="7673" spans="3:7">
      <c r="C7673" s="647"/>
      <c r="D7673" s="647"/>
      <c r="E7673" s="647"/>
      <c r="F7673" s="647"/>
      <c r="G7673" s="647"/>
    </row>
    <row r="7674" spans="3:7">
      <c r="C7674" s="647"/>
      <c r="D7674" s="647"/>
      <c r="E7674" s="647"/>
      <c r="F7674" s="647"/>
      <c r="G7674" s="647"/>
    </row>
    <row r="7675" spans="3:7">
      <c r="C7675" s="647"/>
      <c r="D7675" s="647"/>
      <c r="E7675" s="647"/>
      <c r="F7675" s="647"/>
      <c r="G7675" s="647"/>
    </row>
    <row r="7676" spans="3:7">
      <c r="C7676" s="647"/>
      <c r="D7676" s="647"/>
      <c r="E7676" s="647"/>
      <c r="F7676" s="647"/>
      <c r="G7676" s="647"/>
    </row>
    <row r="7677" spans="3:7">
      <c r="C7677" s="647"/>
      <c r="D7677" s="647"/>
      <c r="E7677" s="647"/>
      <c r="F7677" s="647"/>
      <c r="G7677" s="647"/>
    </row>
    <row r="7678" spans="3:7">
      <c r="C7678" s="647"/>
      <c r="D7678" s="647"/>
      <c r="E7678" s="647"/>
      <c r="F7678" s="647"/>
      <c r="G7678" s="647"/>
    </row>
    <row r="7679" spans="3:7">
      <c r="C7679" s="647"/>
      <c r="D7679" s="647"/>
      <c r="E7679" s="647"/>
      <c r="F7679" s="647"/>
      <c r="G7679" s="647"/>
    </row>
    <row r="7680" spans="3:7">
      <c r="C7680" s="647"/>
      <c r="D7680" s="647"/>
      <c r="E7680" s="647"/>
      <c r="F7680" s="647"/>
      <c r="G7680" s="647"/>
    </row>
    <row r="7681" spans="3:7">
      <c r="C7681" s="647"/>
      <c r="D7681" s="647"/>
      <c r="E7681" s="647"/>
      <c r="F7681" s="647"/>
      <c r="G7681" s="647"/>
    </row>
    <row r="7682" spans="3:7">
      <c r="C7682" s="647"/>
      <c r="D7682" s="647"/>
      <c r="E7682" s="647"/>
      <c r="F7682" s="647"/>
      <c r="G7682" s="647"/>
    </row>
    <row r="7683" spans="3:7">
      <c r="C7683" s="647"/>
      <c r="D7683" s="647"/>
      <c r="E7683" s="647"/>
      <c r="F7683" s="647"/>
      <c r="G7683" s="647"/>
    </row>
    <row r="7684" spans="3:7">
      <c r="C7684" s="647"/>
      <c r="D7684" s="647"/>
      <c r="E7684" s="647"/>
      <c r="F7684" s="647"/>
      <c r="G7684" s="647"/>
    </row>
    <row r="7685" spans="3:7">
      <c r="C7685" s="647"/>
      <c r="D7685" s="647"/>
      <c r="E7685" s="647"/>
      <c r="F7685" s="647"/>
      <c r="G7685" s="647"/>
    </row>
    <row r="7686" spans="3:7">
      <c r="C7686" s="647"/>
      <c r="D7686" s="647"/>
      <c r="E7686" s="647"/>
      <c r="F7686" s="647"/>
      <c r="G7686" s="647"/>
    </row>
    <row r="7687" spans="3:7">
      <c r="C7687" s="647"/>
      <c r="D7687" s="647"/>
      <c r="E7687" s="647"/>
      <c r="F7687" s="647"/>
      <c r="G7687" s="647"/>
    </row>
    <row r="7688" spans="3:7">
      <c r="C7688" s="647"/>
      <c r="D7688" s="647"/>
      <c r="E7688" s="647"/>
      <c r="F7688" s="647"/>
      <c r="G7688" s="647"/>
    </row>
    <row r="7689" spans="3:7">
      <c r="C7689" s="647"/>
      <c r="D7689" s="647"/>
      <c r="E7689" s="647"/>
      <c r="F7689" s="647"/>
      <c r="G7689" s="647"/>
    </row>
    <row r="7690" spans="3:7">
      <c r="C7690" s="647"/>
      <c r="D7690" s="647"/>
      <c r="E7690" s="647"/>
      <c r="F7690" s="647"/>
      <c r="G7690" s="647"/>
    </row>
    <row r="7691" spans="3:7">
      <c r="C7691" s="647"/>
      <c r="D7691" s="647"/>
      <c r="E7691" s="647"/>
      <c r="F7691" s="647"/>
      <c r="G7691" s="647"/>
    </row>
    <row r="7692" spans="3:7">
      <c r="C7692" s="647"/>
      <c r="D7692" s="647"/>
      <c r="E7692" s="647"/>
      <c r="F7692" s="647"/>
      <c r="G7692" s="647"/>
    </row>
    <row r="7693" spans="3:7">
      <c r="C7693" s="647"/>
      <c r="D7693" s="647"/>
      <c r="E7693" s="647"/>
      <c r="F7693" s="647"/>
      <c r="G7693" s="647"/>
    </row>
    <row r="7694" spans="3:7">
      <c r="C7694" s="647"/>
      <c r="D7694" s="647"/>
      <c r="E7694" s="647"/>
      <c r="F7694" s="647"/>
      <c r="G7694" s="647"/>
    </row>
    <row r="7695" spans="3:7">
      <c r="C7695" s="647"/>
      <c r="D7695" s="647"/>
      <c r="E7695" s="647"/>
      <c r="F7695" s="647"/>
      <c r="G7695" s="647"/>
    </row>
    <row r="7696" spans="3:7">
      <c r="C7696" s="647"/>
      <c r="D7696" s="647"/>
      <c r="E7696" s="647"/>
      <c r="F7696" s="647"/>
      <c r="G7696" s="647"/>
    </row>
    <row r="7697" spans="3:7">
      <c r="C7697" s="647"/>
      <c r="D7697" s="647"/>
      <c r="E7697" s="647"/>
      <c r="F7697" s="647"/>
      <c r="G7697" s="647"/>
    </row>
    <row r="7698" spans="3:7">
      <c r="C7698" s="647"/>
      <c r="D7698" s="647"/>
      <c r="E7698" s="647"/>
      <c r="F7698" s="647"/>
      <c r="G7698" s="647"/>
    </row>
    <row r="7699" spans="3:7">
      <c r="C7699" s="647"/>
      <c r="D7699" s="647"/>
      <c r="E7699" s="647"/>
      <c r="F7699" s="647"/>
      <c r="G7699" s="647"/>
    </row>
    <row r="7700" spans="3:7">
      <c r="C7700" s="647"/>
      <c r="D7700" s="647"/>
      <c r="E7700" s="647"/>
      <c r="F7700" s="647"/>
      <c r="G7700" s="647"/>
    </row>
    <row r="7701" spans="3:7">
      <c r="C7701" s="647"/>
      <c r="D7701" s="647"/>
      <c r="E7701" s="647"/>
      <c r="F7701" s="647"/>
      <c r="G7701" s="647"/>
    </row>
    <row r="7702" spans="3:7">
      <c r="C7702" s="647"/>
      <c r="D7702" s="647"/>
      <c r="E7702" s="647"/>
      <c r="F7702" s="647"/>
      <c r="G7702" s="647"/>
    </row>
    <row r="7703" spans="3:7">
      <c r="C7703" s="647"/>
      <c r="D7703" s="647"/>
      <c r="E7703" s="647"/>
      <c r="F7703" s="647"/>
      <c r="G7703" s="647"/>
    </row>
    <row r="7704" spans="3:7">
      <c r="C7704" s="647"/>
      <c r="D7704" s="647"/>
      <c r="E7704" s="647"/>
      <c r="F7704" s="647"/>
      <c r="G7704" s="647"/>
    </row>
    <row r="7705" spans="3:7">
      <c r="C7705" s="647"/>
      <c r="D7705" s="647"/>
      <c r="E7705" s="647"/>
      <c r="F7705" s="647"/>
      <c r="G7705" s="647"/>
    </row>
    <row r="7706" spans="3:7">
      <c r="C7706" s="647"/>
      <c r="D7706" s="647"/>
      <c r="E7706" s="647"/>
      <c r="F7706" s="647"/>
      <c r="G7706" s="647"/>
    </row>
    <row r="7707" spans="3:7">
      <c r="C7707" s="647"/>
      <c r="D7707" s="647"/>
      <c r="E7707" s="647"/>
      <c r="F7707" s="647"/>
      <c r="G7707" s="647"/>
    </row>
    <row r="7708" spans="3:7">
      <c r="C7708" s="647"/>
      <c r="D7708" s="647"/>
      <c r="E7708" s="647"/>
      <c r="F7708" s="647"/>
      <c r="G7708" s="647"/>
    </row>
    <row r="7709" spans="3:7">
      <c r="C7709" s="647"/>
      <c r="D7709" s="647"/>
      <c r="E7709" s="647"/>
      <c r="F7709" s="647"/>
      <c r="G7709" s="647"/>
    </row>
    <row r="7710" spans="3:7">
      <c r="C7710" s="647"/>
      <c r="D7710" s="647"/>
      <c r="E7710" s="647"/>
      <c r="F7710" s="647"/>
      <c r="G7710" s="647"/>
    </row>
    <row r="7711" spans="3:7">
      <c r="C7711" s="647"/>
      <c r="D7711" s="647"/>
      <c r="E7711" s="647"/>
      <c r="F7711" s="647"/>
      <c r="G7711" s="647"/>
    </row>
    <row r="7712" spans="3:7">
      <c r="C7712" s="647"/>
      <c r="D7712" s="647"/>
      <c r="E7712" s="647"/>
      <c r="F7712" s="647"/>
      <c r="G7712" s="647"/>
    </row>
    <row r="7713" spans="3:7">
      <c r="C7713" s="647"/>
      <c r="D7713" s="647"/>
      <c r="E7713" s="647"/>
      <c r="F7713" s="647"/>
      <c r="G7713" s="647"/>
    </row>
    <row r="7714" spans="3:7">
      <c r="C7714" s="647"/>
      <c r="D7714" s="647"/>
      <c r="E7714" s="647"/>
      <c r="F7714" s="647"/>
      <c r="G7714" s="647"/>
    </row>
    <row r="7715" spans="3:7">
      <c r="C7715" s="647"/>
      <c r="D7715" s="647"/>
      <c r="E7715" s="647"/>
      <c r="F7715" s="647"/>
      <c r="G7715" s="647"/>
    </row>
    <row r="7716" spans="3:7">
      <c r="C7716" s="647"/>
      <c r="D7716" s="647"/>
      <c r="E7716" s="647"/>
      <c r="F7716" s="647"/>
      <c r="G7716" s="647"/>
    </row>
    <row r="7717" spans="3:7">
      <c r="C7717" s="647"/>
      <c r="D7717" s="647"/>
      <c r="E7717" s="647"/>
      <c r="F7717" s="647"/>
      <c r="G7717" s="647"/>
    </row>
    <row r="7718" spans="3:7">
      <c r="C7718" s="647"/>
      <c r="D7718" s="647"/>
      <c r="E7718" s="647"/>
      <c r="F7718" s="647"/>
      <c r="G7718" s="647"/>
    </row>
    <row r="7719" spans="3:7">
      <c r="C7719" s="647"/>
      <c r="D7719" s="647"/>
      <c r="E7719" s="647"/>
      <c r="F7719" s="647"/>
      <c r="G7719" s="647"/>
    </row>
    <row r="7720" spans="3:7">
      <c r="C7720" s="647"/>
      <c r="D7720" s="647"/>
      <c r="E7720" s="647"/>
      <c r="F7720" s="647"/>
      <c r="G7720" s="647"/>
    </row>
    <row r="7721" spans="3:7">
      <c r="C7721" s="647"/>
      <c r="D7721" s="647"/>
      <c r="E7721" s="647"/>
      <c r="F7721" s="647"/>
      <c r="G7721" s="647"/>
    </row>
    <row r="7722" spans="3:7">
      <c r="C7722" s="647"/>
      <c r="D7722" s="647"/>
      <c r="E7722" s="647"/>
      <c r="F7722" s="647"/>
      <c r="G7722" s="647"/>
    </row>
    <row r="7723" spans="3:7">
      <c r="C7723" s="647"/>
      <c r="D7723" s="647"/>
      <c r="E7723" s="647"/>
      <c r="F7723" s="647"/>
      <c r="G7723" s="647"/>
    </row>
    <row r="7724" spans="3:7">
      <c r="C7724" s="647"/>
      <c r="D7724" s="647"/>
      <c r="E7724" s="647"/>
      <c r="F7724" s="647"/>
      <c r="G7724" s="647"/>
    </row>
    <row r="7725" spans="3:7">
      <c r="C7725" s="647"/>
      <c r="D7725" s="647"/>
      <c r="E7725" s="647"/>
      <c r="F7725" s="647"/>
      <c r="G7725" s="647"/>
    </row>
    <row r="7726" spans="3:7">
      <c r="C7726" s="647"/>
      <c r="D7726" s="647"/>
      <c r="E7726" s="647"/>
      <c r="F7726" s="647"/>
      <c r="G7726" s="647"/>
    </row>
    <row r="7727" spans="3:7">
      <c r="C7727" s="647"/>
      <c r="D7727" s="647"/>
      <c r="E7727" s="647"/>
      <c r="F7727" s="647"/>
      <c r="G7727" s="647"/>
    </row>
    <row r="7728" spans="3:7">
      <c r="C7728" s="647"/>
      <c r="D7728" s="647"/>
      <c r="E7728" s="647"/>
      <c r="F7728" s="647"/>
      <c r="G7728" s="647"/>
    </row>
    <row r="7729" spans="3:7">
      <c r="C7729" s="647"/>
      <c r="D7729" s="647"/>
      <c r="E7729" s="647"/>
      <c r="F7729" s="647"/>
      <c r="G7729" s="647"/>
    </row>
    <row r="7730" spans="3:7">
      <c r="C7730" s="647"/>
      <c r="D7730" s="647"/>
      <c r="E7730" s="647"/>
      <c r="F7730" s="647"/>
      <c r="G7730" s="647"/>
    </row>
    <row r="7731" spans="3:7">
      <c r="C7731" s="647"/>
      <c r="D7731" s="647"/>
      <c r="E7731" s="647"/>
      <c r="F7731" s="647"/>
      <c r="G7731" s="647"/>
    </row>
    <row r="7732" spans="3:7">
      <c r="C7732" s="647"/>
      <c r="D7732" s="647"/>
      <c r="E7732" s="647"/>
      <c r="F7732" s="647"/>
      <c r="G7732" s="647"/>
    </row>
    <row r="7733" spans="3:7">
      <c r="C7733" s="647"/>
      <c r="D7733" s="647"/>
      <c r="E7733" s="647"/>
      <c r="F7733" s="647"/>
      <c r="G7733" s="647"/>
    </row>
    <row r="7734" spans="3:7">
      <c r="C7734" s="647"/>
      <c r="D7734" s="647"/>
      <c r="E7734" s="647"/>
      <c r="F7734" s="647"/>
      <c r="G7734" s="647"/>
    </row>
    <row r="7735" spans="3:7">
      <c r="C7735" s="647"/>
      <c r="D7735" s="647"/>
      <c r="E7735" s="647"/>
      <c r="F7735" s="647"/>
      <c r="G7735" s="647"/>
    </row>
    <row r="7736" spans="3:7">
      <c r="C7736" s="647"/>
      <c r="D7736" s="647"/>
      <c r="E7736" s="647"/>
      <c r="F7736" s="647"/>
      <c r="G7736" s="647"/>
    </row>
    <row r="7737" spans="3:7">
      <c r="C7737" s="647"/>
      <c r="D7737" s="647"/>
      <c r="E7737" s="647"/>
      <c r="F7737" s="647"/>
      <c r="G7737" s="647"/>
    </row>
    <row r="7738" spans="3:7">
      <c r="C7738" s="647"/>
      <c r="D7738" s="647"/>
      <c r="E7738" s="647"/>
      <c r="F7738" s="647"/>
      <c r="G7738" s="647"/>
    </row>
    <row r="7739" spans="3:7">
      <c r="C7739" s="647"/>
      <c r="D7739" s="647"/>
      <c r="E7739" s="647"/>
      <c r="F7739" s="647"/>
      <c r="G7739" s="647"/>
    </row>
    <row r="7740" spans="3:7">
      <c r="C7740" s="647"/>
      <c r="D7740" s="647"/>
      <c r="E7740" s="647"/>
      <c r="F7740" s="647"/>
      <c r="G7740" s="647"/>
    </row>
    <row r="7741" spans="3:7">
      <c r="C7741" s="647"/>
      <c r="D7741" s="647"/>
      <c r="E7741" s="647"/>
      <c r="F7741" s="647"/>
      <c r="G7741" s="647"/>
    </row>
    <row r="7742" spans="3:7">
      <c r="C7742" s="647"/>
      <c r="D7742" s="647"/>
      <c r="E7742" s="647"/>
      <c r="F7742" s="647"/>
      <c r="G7742" s="647"/>
    </row>
    <row r="7743" spans="3:7">
      <c r="C7743" s="647"/>
      <c r="D7743" s="647"/>
      <c r="E7743" s="647"/>
      <c r="F7743" s="647"/>
      <c r="G7743" s="647"/>
    </row>
    <row r="7744" spans="3:7">
      <c r="C7744" s="647"/>
      <c r="D7744" s="647"/>
      <c r="E7744" s="647"/>
      <c r="F7744" s="647"/>
      <c r="G7744" s="647"/>
    </row>
    <row r="7745" spans="3:7">
      <c r="C7745" s="647"/>
      <c r="D7745" s="647"/>
      <c r="E7745" s="647"/>
      <c r="F7745" s="647"/>
      <c r="G7745" s="647"/>
    </row>
    <row r="7746" spans="3:7">
      <c r="C7746" s="647"/>
      <c r="D7746" s="647"/>
      <c r="E7746" s="647"/>
      <c r="F7746" s="647"/>
      <c r="G7746" s="647"/>
    </row>
    <row r="7747" spans="3:7">
      <c r="C7747" s="647"/>
      <c r="D7747" s="647"/>
      <c r="E7747" s="647"/>
      <c r="F7747" s="647"/>
      <c r="G7747" s="647"/>
    </row>
    <row r="7748" spans="3:7">
      <c r="C7748" s="647"/>
      <c r="D7748" s="647"/>
      <c r="E7748" s="647"/>
      <c r="F7748" s="647"/>
      <c r="G7748" s="647"/>
    </row>
    <row r="7749" spans="3:7">
      <c r="C7749" s="647"/>
      <c r="D7749" s="647"/>
      <c r="E7749" s="647"/>
      <c r="F7749" s="647"/>
      <c r="G7749" s="647"/>
    </row>
    <row r="7750" spans="3:7">
      <c r="C7750" s="647"/>
      <c r="D7750" s="647"/>
      <c r="E7750" s="647"/>
      <c r="F7750" s="647"/>
      <c r="G7750" s="647"/>
    </row>
    <row r="7751" spans="3:7">
      <c r="C7751" s="647"/>
      <c r="D7751" s="647"/>
      <c r="E7751" s="647"/>
      <c r="F7751" s="647"/>
      <c r="G7751" s="647"/>
    </row>
    <row r="7752" spans="3:7">
      <c r="C7752" s="647"/>
      <c r="D7752" s="647"/>
      <c r="E7752" s="647"/>
      <c r="F7752" s="647"/>
      <c r="G7752" s="647"/>
    </row>
    <row r="7753" spans="3:7">
      <c r="C7753" s="647"/>
      <c r="D7753" s="647"/>
      <c r="E7753" s="647"/>
      <c r="F7753" s="647"/>
      <c r="G7753" s="647"/>
    </row>
    <row r="7754" spans="3:7">
      <c r="C7754" s="647"/>
      <c r="D7754" s="647"/>
      <c r="E7754" s="647"/>
      <c r="F7754" s="647"/>
      <c r="G7754" s="647"/>
    </row>
    <row r="7755" spans="3:7">
      <c r="C7755" s="647"/>
      <c r="D7755" s="647"/>
      <c r="E7755" s="647"/>
      <c r="F7755" s="647"/>
      <c r="G7755" s="647"/>
    </row>
    <row r="7756" spans="3:7">
      <c r="C7756" s="647"/>
      <c r="D7756" s="647"/>
      <c r="E7756" s="647"/>
      <c r="F7756" s="647"/>
      <c r="G7756" s="647"/>
    </row>
    <row r="7757" spans="3:7">
      <c r="C7757" s="647"/>
      <c r="D7757" s="647"/>
      <c r="E7757" s="647"/>
      <c r="F7757" s="647"/>
      <c r="G7757" s="647"/>
    </row>
    <row r="7758" spans="3:7">
      <c r="C7758" s="647"/>
      <c r="D7758" s="647"/>
      <c r="E7758" s="647"/>
      <c r="F7758" s="647"/>
      <c r="G7758" s="647"/>
    </row>
    <row r="7759" spans="3:7">
      <c r="C7759" s="647"/>
      <c r="D7759" s="647"/>
      <c r="E7759" s="647"/>
      <c r="F7759" s="647"/>
      <c r="G7759" s="647"/>
    </row>
    <row r="7760" spans="3:7">
      <c r="C7760" s="647"/>
      <c r="D7760" s="647"/>
      <c r="E7760" s="647"/>
      <c r="F7760" s="647"/>
      <c r="G7760" s="647"/>
    </row>
    <row r="7761" spans="3:7">
      <c r="C7761" s="647"/>
      <c r="D7761" s="647"/>
      <c r="E7761" s="647"/>
      <c r="F7761" s="647"/>
      <c r="G7761" s="647"/>
    </row>
    <row r="7762" spans="3:7">
      <c r="C7762" s="647"/>
      <c r="D7762" s="647"/>
      <c r="E7762" s="647"/>
      <c r="F7762" s="647"/>
      <c r="G7762" s="647"/>
    </row>
    <row r="7763" spans="3:7">
      <c r="C7763" s="647"/>
      <c r="D7763" s="647"/>
      <c r="E7763" s="647"/>
      <c r="F7763" s="647"/>
      <c r="G7763" s="647"/>
    </row>
    <row r="7764" spans="3:7">
      <c r="C7764" s="647"/>
      <c r="D7764" s="647"/>
      <c r="E7764" s="647"/>
      <c r="F7764" s="647"/>
      <c r="G7764" s="647"/>
    </row>
    <row r="7765" spans="3:7">
      <c r="C7765" s="647"/>
      <c r="D7765" s="647"/>
      <c r="E7765" s="647"/>
      <c r="F7765" s="647"/>
      <c r="G7765" s="647"/>
    </row>
    <row r="7766" spans="3:7">
      <c r="C7766" s="647"/>
      <c r="D7766" s="647"/>
      <c r="E7766" s="647"/>
      <c r="F7766" s="647"/>
      <c r="G7766" s="647"/>
    </row>
    <row r="7767" spans="3:7">
      <c r="C7767" s="647"/>
      <c r="D7767" s="647"/>
      <c r="E7767" s="647"/>
      <c r="F7767" s="647"/>
      <c r="G7767" s="647"/>
    </row>
    <row r="7768" spans="3:7">
      <c r="C7768" s="647"/>
      <c r="D7768" s="647"/>
      <c r="E7768" s="647"/>
      <c r="F7768" s="647"/>
      <c r="G7768" s="647"/>
    </row>
    <row r="7769" spans="3:7">
      <c r="C7769" s="647"/>
      <c r="D7769" s="647"/>
      <c r="E7769" s="647"/>
      <c r="F7769" s="647"/>
      <c r="G7769" s="647"/>
    </row>
    <row r="7770" spans="3:7">
      <c r="C7770" s="647"/>
      <c r="D7770" s="647"/>
      <c r="E7770" s="647"/>
      <c r="F7770" s="647"/>
      <c r="G7770" s="647"/>
    </row>
    <row r="7771" spans="3:7">
      <c r="C7771" s="647"/>
      <c r="D7771" s="647"/>
      <c r="E7771" s="647"/>
      <c r="F7771" s="647"/>
      <c r="G7771" s="647"/>
    </row>
    <row r="7772" spans="3:7">
      <c r="C7772" s="647"/>
      <c r="D7772" s="647"/>
      <c r="E7772" s="647"/>
      <c r="F7772" s="647"/>
      <c r="G7772" s="647"/>
    </row>
    <row r="7773" spans="3:7">
      <c r="C7773" s="647"/>
      <c r="D7773" s="647"/>
      <c r="E7773" s="647"/>
      <c r="F7773" s="647"/>
      <c r="G7773" s="647"/>
    </row>
    <row r="7774" spans="3:7">
      <c r="C7774" s="647"/>
      <c r="D7774" s="647"/>
      <c r="E7774" s="647"/>
      <c r="F7774" s="647"/>
      <c r="G7774" s="647"/>
    </row>
    <row r="7775" spans="3:7">
      <c r="C7775" s="647"/>
      <c r="D7775" s="647"/>
      <c r="E7775" s="647"/>
      <c r="F7775" s="647"/>
      <c r="G7775" s="647"/>
    </row>
    <row r="7776" spans="3:7">
      <c r="C7776" s="647"/>
      <c r="D7776" s="647"/>
      <c r="E7776" s="647"/>
      <c r="F7776" s="647"/>
      <c r="G7776" s="647"/>
    </row>
    <row r="7777" spans="3:7">
      <c r="C7777" s="647"/>
      <c r="D7777" s="647"/>
      <c r="E7777" s="647"/>
      <c r="F7777" s="647"/>
      <c r="G7777" s="647"/>
    </row>
    <row r="7778" spans="3:7">
      <c r="C7778" s="647"/>
      <c r="D7778" s="647"/>
      <c r="E7778" s="647"/>
      <c r="F7778" s="647"/>
      <c r="G7778" s="647"/>
    </row>
    <row r="7779" spans="3:7">
      <c r="C7779" s="647"/>
      <c r="D7779" s="647"/>
      <c r="E7779" s="647"/>
      <c r="F7779" s="647"/>
      <c r="G7779" s="647"/>
    </row>
    <row r="7780" spans="3:7">
      <c r="C7780" s="647"/>
      <c r="D7780" s="647"/>
      <c r="E7780" s="647"/>
      <c r="F7780" s="647"/>
      <c r="G7780" s="647"/>
    </row>
    <row r="7781" spans="3:7">
      <c r="C7781" s="647"/>
      <c r="D7781" s="647"/>
      <c r="E7781" s="647"/>
      <c r="F7781" s="647"/>
      <c r="G7781" s="647"/>
    </row>
    <row r="7782" spans="3:7">
      <c r="C7782" s="647"/>
      <c r="D7782" s="647"/>
      <c r="E7782" s="647"/>
      <c r="F7782" s="647"/>
      <c r="G7782" s="647"/>
    </row>
    <row r="7783" spans="3:7">
      <c r="C7783" s="647"/>
      <c r="D7783" s="647"/>
      <c r="E7783" s="647"/>
      <c r="F7783" s="647"/>
      <c r="G7783" s="647"/>
    </row>
    <row r="7784" spans="3:7">
      <c r="C7784" s="647"/>
      <c r="D7784" s="647"/>
      <c r="E7784" s="647"/>
      <c r="F7784" s="647"/>
      <c r="G7784" s="647"/>
    </row>
    <row r="7785" spans="3:7">
      <c r="C7785" s="647"/>
      <c r="D7785" s="647"/>
      <c r="E7785" s="647"/>
      <c r="F7785" s="647"/>
      <c r="G7785" s="647"/>
    </row>
    <row r="7786" spans="3:7">
      <c r="C7786" s="647"/>
      <c r="D7786" s="647"/>
      <c r="E7786" s="647"/>
      <c r="F7786" s="647"/>
      <c r="G7786" s="647"/>
    </row>
    <row r="7787" spans="3:7">
      <c r="C7787" s="647"/>
      <c r="D7787" s="647"/>
      <c r="E7787" s="647"/>
      <c r="F7787" s="647"/>
      <c r="G7787" s="647"/>
    </row>
    <row r="7788" spans="3:7">
      <c r="C7788" s="647"/>
      <c r="D7788" s="647"/>
      <c r="E7788" s="647"/>
      <c r="F7788" s="647"/>
      <c r="G7788" s="647"/>
    </row>
    <row r="7789" spans="3:7">
      <c r="C7789" s="647"/>
      <c r="D7789" s="647"/>
      <c r="E7789" s="647"/>
      <c r="F7789" s="647"/>
      <c r="G7789" s="647"/>
    </row>
    <row r="7790" spans="3:7">
      <c r="C7790" s="647"/>
      <c r="D7790" s="647"/>
      <c r="E7790" s="647"/>
      <c r="F7790" s="647"/>
      <c r="G7790" s="647"/>
    </row>
    <row r="7791" spans="3:7">
      <c r="C7791" s="647"/>
      <c r="D7791" s="647"/>
      <c r="E7791" s="647"/>
      <c r="F7791" s="647"/>
      <c r="G7791" s="647"/>
    </row>
    <row r="7792" spans="3:7">
      <c r="C7792" s="647"/>
      <c r="D7792" s="647"/>
      <c r="E7792" s="647"/>
      <c r="F7792" s="647"/>
      <c r="G7792" s="647"/>
    </row>
    <row r="7793" spans="3:7">
      <c r="C7793" s="647"/>
      <c r="D7793" s="647"/>
      <c r="E7793" s="647"/>
      <c r="F7793" s="647"/>
      <c r="G7793" s="647"/>
    </row>
    <row r="7794" spans="3:7">
      <c r="C7794" s="647"/>
      <c r="D7794" s="647"/>
      <c r="E7794" s="647"/>
      <c r="F7794" s="647"/>
      <c r="G7794" s="647"/>
    </row>
    <row r="7795" spans="3:7">
      <c r="C7795" s="647"/>
      <c r="D7795" s="647"/>
      <c r="E7795" s="647"/>
      <c r="F7795" s="647"/>
      <c r="G7795" s="647"/>
    </row>
    <row r="7796" spans="3:7">
      <c r="C7796" s="647"/>
      <c r="D7796" s="647"/>
      <c r="E7796" s="647"/>
      <c r="F7796" s="647"/>
      <c r="G7796" s="647"/>
    </row>
    <row r="7797" spans="3:7">
      <c r="C7797" s="647"/>
      <c r="D7797" s="647"/>
      <c r="E7797" s="647"/>
      <c r="F7797" s="647"/>
      <c r="G7797" s="647"/>
    </row>
    <row r="7798" spans="3:7">
      <c r="C7798" s="647"/>
      <c r="D7798" s="647"/>
      <c r="E7798" s="647"/>
      <c r="F7798" s="647"/>
      <c r="G7798" s="647"/>
    </row>
    <row r="7799" spans="3:7">
      <c r="C7799" s="647"/>
      <c r="D7799" s="647"/>
      <c r="E7799" s="647"/>
      <c r="F7799" s="647"/>
      <c r="G7799" s="647"/>
    </row>
    <row r="7800" spans="3:7">
      <c r="C7800" s="647"/>
      <c r="D7800" s="647"/>
      <c r="E7800" s="647"/>
      <c r="F7800" s="647"/>
      <c r="G7800" s="647"/>
    </row>
    <row r="7801" spans="3:7">
      <c r="C7801" s="647"/>
      <c r="D7801" s="647"/>
      <c r="E7801" s="647"/>
      <c r="F7801" s="647"/>
      <c r="G7801" s="647"/>
    </row>
    <row r="7802" spans="3:7">
      <c r="C7802" s="647"/>
      <c r="D7802" s="647"/>
      <c r="E7802" s="647"/>
      <c r="F7802" s="647"/>
      <c r="G7802" s="647"/>
    </row>
    <row r="7803" spans="3:7">
      <c r="C7803" s="647"/>
      <c r="D7803" s="647"/>
      <c r="E7803" s="647"/>
      <c r="F7803" s="647"/>
      <c r="G7803" s="647"/>
    </row>
    <row r="7804" spans="3:7">
      <c r="C7804" s="647"/>
      <c r="D7804" s="647"/>
      <c r="E7804" s="647"/>
      <c r="F7804" s="647"/>
      <c r="G7804" s="647"/>
    </row>
    <row r="7805" spans="3:7">
      <c r="C7805" s="647"/>
      <c r="D7805" s="647"/>
      <c r="E7805" s="647"/>
      <c r="F7805" s="647"/>
      <c r="G7805" s="647"/>
    </row>
    <row r="7806" spans="3:7">
      <c r="C7806" s="647"/>
      <c r="D7806" s="647"/>
      <c r="E7806" s="647"/>
      <c r="F7806" s="647"/>
      <c r="G7806" s="647"/>
    </row>
    <row r="7807" spans="3:7">
      <c r="C7807" s="647"/>
      <c r="D7807" s="647"/>
      <c r="E7807" s="647"/>
      <c r="F7807" s="647"/>
      <c r="G7807" s="647"/>
    </row>
    <row r="7808" spans="3:7">
      <c r="C7808" s="647"/>
      <c r="D7808" s="647"/>
      <c r="E7808" s="647"/>
      <c r="F7808" s="647"/>
      <c r="G7808" s="647"/>
    </row>
    <row r="7809" spans="3:7">
      <c r="C7809" s="647"/>
      <c r="D7809" s="647"/>
      <c r="E7809" s="647"/>
      <c r="F7809" s="647"/>
      <c r="G7809" s="647"/>
    </row>
    <row r="7810" spans="3:7">
      <c r="C7810" s="647"/>
      <c r="D7810" s="647"/>
      <c r="E7810" s="647"/>
      <c r="F7810" s="647"/>
      <c r="G7810" s="647"/>
    </row>
    <row r="7811" spans="3:7">
      <c r="C7811" s="647"/>
      <c r="D7811" s="647"/>
      <c r="E7811" s="647"/>
      <c r="F7811" s="647"/>
      <c r="G7811" s="647"/>
    </row>
    <row r="7812" spans="3:7">
      <c r="C7812" s="647"/>
      <c r="D7812" s="647"/>
      <c r="E7812" s="647"/>
      <c r="F7812" s="647"/>
      <c r="G7812" s="647"/>
    </row>
    <row r="7813" spans="3:7">
      <c r="C7813" s="647"/>
      <c r="D7813" s="647"/>
      <c r="E7813" s="647"/>
      <c r="F7813" s="647"/>
      <c r="G7813" s="647"/>
    </row>
    <row r="7814" spans="3:7">
      <c r="C7814" s="647"/>
      <c r="D7814" s="647"/>
      <c r="E7814" s="647"/>
      <c r="F7814" s="647"/>
      <c r="G7814" s="647"/>
    </row>
    <row r="7815" spans="3:7">
      <c r="C7815" s="647"/>
      <c r="D7815" s="647"/>
      <c r="E7815" s="647"/>
      <c r="F7815" s="647"/>
      <c r="G7815" s="647"/>
    </row>
    <row r="7816" spans="3:7">
      <c r="C7816" s="647"/>
      <c r="D7816" s="647"/>
      <c r="E7816" s="647"/>
      <c r="F7816" s="647"/>
      <c r="G7816" s="647"/>
    </row>
    <row r="7817" spans="3:7">
      <c r="C7817" s="647"/>
      <c r="D7817" s="647"/>
      <c r="E7817" s="647"/>
      <c r="F7817" s="647"/>
      <c r="G7817" s="647"/>
    </row>
    <row r="7818" spans="3:7">
      <c r="C7818" s="647"/>
      <c r="D7818" s="647"/>
      <c r="E7818" s="647"/>
      <c r="F7818" s="647"/>
      <c r="G7818" s="647"/>
    </row>
    <row r="7819" spans="3:7">
      <c r="C7819" s="647"/>
      <c r="D7819" s="647"/>
      <c r="E7819" s="647"/>
      <c r="F7819" s="647"/>
      <c r="G7819" s="647"/>
    </row>
    <row r="7820" spans="3:7">
      <c r="C7820" s="647"/>
      <c r="D7820" s="647"/>
      <c r="E7820" s="647"/>
      <c r="F7820" s="647"/>
      <c r="G7820" s="647"/>
    </row>
    <row r="7821" spans="3:7">
      <c r="C7821" s="647"/>
      <c r="D7821" s="647"/>
      <c r="E7821" s="647"/>
      <c r="F7821" s="647"/>
      <c r="G7821" s="647"/>
    </row>
    <row r="7822" spans="3:7">
      <c r="C7822" s="647"/>
      <c r="D7822" s="647"/>
      <c r="E7822" s="647"/>
      <c r="F7822" s="647"/>
      <c r="G7822" s="647"/>
    </row>
    <row r="7823" spans="3:7">
      <c r="C7823" s="647"/>
      <c r="D7823" s="647"/>
      <c r="E7823" s="647"/>
      <c r="F7823" s="647"/>
      <c r="G7823" s="647"/>
    </row>
    <row r="7824" spans="3:7">
      <c r="C7824" s="647"/>
      <c r="D7824" s="647"/>
      <c r="E7824" s="647"/>
      <c r="F7824" s="647"/>
      <c r="G7824" s="647"/>
    </row>
    <row r="7825" spans="3:7">
      <c r="C7825" s="647"/>
      <c r="D7825" s="647"/>
      <c r="E7825" s="647"/>
      <c r="F7825" s="647"/>
      <c r="G7825" s="647"/>
    </row>
    <row r="7826" spans="3:7">
      <c r="C7826" s="647"/>
      <c r="D7826" s="647"/>
      <c r="E7826" s="647"/>
      <c r="F7826" s="647"/>
      <c r="G7826" s="647"/>
    </row>
    <row r="7827" spans="3:7">
      <c r="C7827" s="647"/>
      <c r="D7827" s="647"/>
      <c r="E7827" s="647"/>
      <c r="F7827" s="647"/>
      <c r="G7827" s="647"/>
    </row>
    <row r="7828" spans="3:7">
      <c r="C7828" s="647"/>
      <c r="D7828" s="647"/>
      <c r="E7828" s="647"/>
      <c r="F7828" s="647"/>
      <c r="G7828" s="647"/>
    </row>
    <row r="7829" spans="3:7">
      <c r="C7829" s="647"/>
      <c r="D7829" s="647"/>
      <c r="E7829" s="647"/>
      <c r="F7829" s="647"/>
      <c r="G7829" s="647"/>
    </row>
    <row r="7830" spans="3:7">
      <c r="C7830" s="647"/>
      <c r="D7830" s="647"/>
      <c r="E7830" s="647"/>
      <c r="F7830" s="647"/>
      <c r="G7830" s="647"/>
    </row>
    <row r="7831" spans="3:7">
      <c r="C7831" s="647"/>
      <c r="D7831" s="647"/>
      <c r="E7831" s="647"/>
      <c r="F7831" s="647"/>
      <c r="G7831" s="647"/>
    </row>
    <row r="7832" spans="3:7">
      <c r="C7832" s="647"/>
      <c r="D7832" s="647"/>
      <c r="E7832" s="647"/>
      <c r="F7832" s="647"/>
      <c r="G7832" s="647"/>
    </row>
    <row r="7833" spans="3:7">
      <c r="C7833" s="647"/>
      <c r="D7833" s="647"/>
      <c r="E7833" s="647"/>
      <c r="F7833" s="647"/>
      <c r="G7833" s="647"/>
    </row>
    <row r="7834" spans="3:7">
      <c r="C7834" s="647"/>
      <c r="D7834" s="647"/>
      <c r="E7834" s="647"/>
      <c r="F7834" s="647"/>
      <c r="G7834" s="647"/>
    </row>
    <row r="7835" spans="3:7">
      <c r="C7835" s="647"/>
      <c r="D7835" s="647"/>
      <c r="E7835" s="647"/>
      <c r="F7835" s="647"/>
      <c r="G7835" s="647"/>
    </row>
    <row r="7836" spans="3:7">
      <c r="C7836" s="647"/>
      <c r="D7836" s="647"/>
      <c r="E7836" s="647"/>
      <c r="F7836" s="647"/>
      <c r="G7836" s="647"/>
    </row>
    <row r="7837" spans="3:7">
      <c r="C7837" s="647"/>
      <c r="D7837" s="647"/>
      <c r="E7837" s="647"/>
      <c r="F7837" s="647"/>
      <c r="G7837" s="647"/>
    </row>
    <row r="7838" spans="3:7">
      <c r="C7838" s="647"/>
      <c r="D7838" s="647"/>
      <c r="E7838" s="647"/>
      <c r="F7838" s="647"/>
      <c r="G7838" s="647"/>
    </row>
    <row r="7839" spans="3:7">
      <c r="C7839" s="647"/>
      <c r="D7839" s="647"/>
      <c r="E7839" s="647"/>
      <c r="F7839" s="647"/>
      <c r="G7839" s="647"/>
    </row>
    <row r="7840" spans="3:7">
      <c r="C7840" s="647"/>
      <c r="D7840" s="647"/>
      <c r="E7840" s="647"/>
      <c r="F7840" s="647"/>
      <c r="G7840" s="647"/>
    </row>
    <row r="7841" spans="3:7">
      <c r="C7841" s="647"/>
      <c r="D7841" s="647"/>
      <c r="E7841" s="647"/>
      <c r="F7841" s="647"/>
      <c r="G7841" s="647"/>
    </row>
    <row r="7842" spans="3:7">
      <c r="C7842" s="647"/>
      <c r="D7842" s="647"/>
      <c r="E7842" s="647"/>
      <c r="F7842" s="647"/>
      <c r="G7842" s="647"/>
    </row>
    <row r="7843" spans="3:7">
      <c r="C7843" s="647"/>
      <c r="D7843" s="647"/>
      <c r="E7843" s="647"/>
      <c r="F7843" s="647"/>
      <c r="G7843" s="647"/>
    </row>
    <row r="7844" spans="3:7">
      <c r="C7844" s="647"/>
      <c r="D7844" s="647"/>
      <c r="E7844" s="647"/>
      <c r="F7844" s="647"/>
      <c r="G7844" s="647"/>
    </row>
    <row r="7845" spans="3:7">
      <c r="C7845" s="647"/>
      <c r="D7845" s="647"/>
      <c r="E7845" s="647"/>
      <c r="F7845" s="647"/>
      <c r="G7845" s="647"/>
    </row>
    <row r="7846" spans="3:7">
      <c r="C7846" s="647"/>
      <c r="D7846" s="647"/>
      <c r="E7846" s="647"/>
      <c r="F7846" s="647"/>
      <c r="G7846" s="647"/>
    </row>
    <row r="7847" spans="3:7">
      <c r="C7847" s="647"/>
      <c r="D7847" s="647"/>
      <c r="E7847" s="647"/>
      <c r="F7847" s="647"/>
      <c r="G7847" s="647"/>
    </row>
    <row r="7848" spans="3:7">
      <c r="C7848" s="647"/>
      <c r="D7848" s="647"/>
      <c r="E7848" s="647"/>
      <c r="F7848" s="647"/>
      <c r="G7848" s="647"/>
    </row>
    <row r="7849" spans="3:7">
      <c r="C7849" s="647"/>
      <c r="D7849" s="647"/>
      <c r="E7849" s="647"/>
      <c r="F7849" s="647"/>
      <c r="G7849" s="647"/>
    </row>
    <row r="7850" spans="3:7">
      <c r="C7850" s="647"/>
      <c r="D7850" s="647"/>
      <c r="E7850" s="647"/>
      <c r="F7850" s="647"/>
      <c r="G7850" s="647"/>
    </row>
    <row r="7851" spans="3:7">
      <c r="C7851" s="647"/>
      <c r="D7851" s="647"/>
      <c r="E7851" s="647"/>
      <c r="F7851" s="647"/>
      <c r="G7851" s="647"/>
    </row>
    <row r="7852" spans="3:7">
      <c r="C7852" s="647"/>
      <c r="D7852" s="647"/>
      <c r="E7852" s="647"/>
      <c r="F7852" s="647"/>
      <c r="G7852" s="647"/>
    </row>
    <row r="7853" spans="3:7">
      <c r="C7853" s="647"/>
      <c r="D7853" s="647"/>
      <c r="E7853" s="647"/>
      <c r="F7853" s="647"/>
      <c r="G7853" s="647"/>
    </row>
    <row r="7854" spans="3:7">
      <c r="C7854" s="647"/>
      <c r="D7854" s="647"/>
      <c r="E7854" s="647"/>
      <c r="F7854" s="647"/>
      <c r="G7854" s="647"/>
    </row>
    <row r="7855" spans="3:7">
      <c r="C7855" s="647"/>
      <c r="D7855" s="647"/>
      <c r="E7855" s="647"/>
      <c r="F7855" s="647"/>
      <c r="G7855" s="647"/>
    </row>
    <row r="7856" spans="3:7">
      <c r="C7856" s="647"/>
      <c r="D7856" s="647"/>
      <c r="E7856" s="647"/>
      <c r="F7856" s="647"/>
      <c r="G7856" s="647"/>
    </row>
    <row r="7857" spans="3:7">
      <c r="C7857" s="647"/>
      <c r="D7857" s="647"/>
      <c r="E7857" s="647"/>
      <c r="F7857" s="647"/>
      <c r="G7857" s="647"/>
    </row>
    <row r="7858" spans="3:7">
      <c r="C7858" s="647"/>
      <c r="D7858" s="647"/>
      <c r="E7858" s="647"/>
      <c r="F7858" s="647"/>
      <c r="G7858" s="647"/>
    </row>
    <row r="7859" spans="3:7">
      <c r="C7859" s="647"/>
      <c r="D7859" s="647"/>
      <c r="E7859" s="647"/>
      <c r="F7859" s="647"/>
      <c r="G7859" s="647"/>
    </row>
    <row r="7860" spans="3:7">
      <c r="C7860" s="647"/>
      <c r="D7860" s="647"/>
      <c r="E7860" s="647"/>
      <c r="F7860" s="647"/>
      <c r="G7860" s="647"/>
    </row>
    <row r="7861" spans="3:7">
      <c r="C7861" s="647"/>
      <c r="D7861" s="647"/>
      <c r="E7861" s="647"/>
      <c r="F7861" s="647"/>
      <c r="G7861" s="647"/>
    </row>
    <row r="7862" spans="3:7">
      <c r="C7862" s="647"/>
      <c r="D7862" s="647"/>
      <c r="E7862" s="647"/>
      <c r="F7862" s="647"/>
      <c r="G7862" s="647"/>
    </row>
    <row r="7863" spans="3:7">
      <c r="C7863" s="647"/>
      <c r="D7863" s="647"/>
      <c r="E7863" s="647"/>
      <c r="F7863" s="647"/>
      <c r="G7863" s="647"/>
    </row>
    <row r="7864" spans="3:7">
      <c r="C7864" s="647"/>
      <c r="D7864" s="647"/>
      <c r="E7864" s="647"/>
      <c r="F7864" s="647"/>
      <c r="G7864" s="647"/>
    </row>
    <row r="7865" spans="3:7">
      <c r="C7865" s="647"/>
      <c r="D7865" s="647"/>
      <c r="E7865" s="647"/>
      <c r="F7865" s="647"/>
      <c r="G7865" s="647"/>
    </row>
    <row r="7866" spans="3:7">
      <c r="C7866" s="647"/>
      <c r="D7866" s="647"/>
      <c r="E7866" s="647"/>
      <c r="F7866" s="647"/>
      <c r="G7866" s="647"/>
    </row>
    <row r="7867" spans="3:7">
      <c r="C7867" s="647"/>
      <c r="D7867" s="647"/>
      <c r="E7867" s="647"/>
      <c r="F7867" s="647"/>
      <c r="G7867" s="647"/>
    </row>
    <row r="7868" spans="3:7">
      <c r="C7868" s="647"/>
      <c r="D7868" s="647"/>
      <c r="E7868" s="647"/>
      <c r="F7868" s="647"/>
      <c r="G7868" s="647"/>
    </row>
    <row r="7869" spans="3:7">
      <c r="C7869" s="647"/>
      <c r="D7869" s="647"/>
      <c r="E7869" s="647"/>
      <c r="F7869" s="647"/>
      <c r="G7869" s="647"/>
    </row>
    <row r="7870" spans="3:7">
      <c r="C7870" s="647"/>
      <c r="D7870" s="647"/>
      <c r="E7870" s="647"/>
      <c r="F7870" s="647"/>
      <c r="G7870" s="647"/>
    </row>
    <row r="7871" spans="3:7">
      <c r="C7871" s="647"/>
      <c r="D7871" s="647"/>
      <c r="E7871" s="647"/>
      <c r="F7871" s="647"/>
      <c r="G7871" s="647"/>
    </row>
    <row r="7872" spans="3:7">
      <c r="C7872" s="647"/>
      <c r="D7872" s="647"/>
      <c r="E7872" s="647"/>
      <c r="F7872" s="647"/>
      <c r="G7872" s="647"/>
    </row>
    <row r="7873" spans="3:7">
      <c r="C7873" s="647"/>
      <c r="D7873" s="647"/>
      <c r="E7873" s="647"/>
      <c r="F7873" s="647"/>
      <c r="G7873" s="647"/>
    </row>
    <row r="7874" spans="3:7">
      <c r="C7874" s="647"/>
      <c r="D7874" s="647"/>
      <c r="E7874" s="647"/>
      <c r="F7874" s="647"/>
      <c r="G7874" s="647"/>
    </row>
    <row r="7875" spans="3:7">
      <c r="C7875" s="647"/>
      <c r="D7875" s="647"/>
      <c r="E7875" s="647"/>
      <c r="F7875" s="647"/>
      <c r="G7875" s="647"/>
    </row>
    <row r="7876" spans="3:7">
      <c r="C7876" s="647"/>
      <c r="D7876" s="647"/>
      <c r="E7876" s="647"/>
      <c r="F7876" s="647"/>
      <c r="G7876" s="647"/>
    </row>
    <row r="7877" spans="3:7">
      <c r="C7877" s="647"/>
      <c r="D7877" s="647"/>
      <c r="E7877" s="647"/>
      <c r="F7877" s="647"/>
      <c r="G7877" s="647"/>
    </row>
    <row r="7878" spans="3:7">
      <c r="C7878" s="647"/>
      <c r="D7878" s="647"/>
      <c r="E7878" s="647"/>
      <c r="F7878" s="647"/>
      <c r="G7878" s="647"/>
    </row>
    <row r="7879" spans="3:7">
      <c r="C7879" s="647"/>
      <c r="D7879" s="647"/>
      <c r="E7879" s="647"/>
      <c r="F7879" s="647"/>
      <c r="G7879" s="647"/>
    </row>
    <row r="7880" spans="3:7">
      <c r="C7880" s="647"/>
      <c r="D7880" s="647"/>
      <c r="E7880" s="647"/>
      <c r="F7880" s="647"/>
      <c r="G7880" s="647"/>
    </row>
    <row r="7881" spans="3:7">
      <c r="C7881" s="647"/>
      <c r="D7881" s="647"/>
      <c r="E7881" s="647"/>
      <c r="F7881" s="647"/>
      <c r="G7881" s="647"/>
    </row>
    <row r="7882" spans="3:7">
      <c r="C7882" s="647"/>
      <c r="D7882" s="647"/>
      <c r="E7882" s="647"/>
      <c r="F7882" s="647"/>
      <c r="G7882" s="647"/>
    </row>
    <row r="7883" spans="3:7">
      <c r="C7883" s="647"/>
      <c r="D7883" s="647"/>
      <c r="E7883" s="647"/>
      <c r="F7883" s="647"/>
      <c r="G7883" s="647"/>
    </row>
    <row r="7884" spans="3:7">
      <c r="C7884" s="647"/>
      <c r="D7884" s="647"/>
      <c r="E7884" s="647"/>
      <c r="F7884" s="647"/>
      <c r="G7884" s="647"/>
    </row>
    <row r="7885" spans="3:7">
      <c r="C7885" s="647"/>
      <c r="D7885" s="647"/>
      <c r="E7885" s="647"/>
      <c r="F7885" s="647"/>
      <c r="G7885" s="647"/>
    </row>
    <row r="7886" spans="3:7">
      <c r="C7886" s="647"/>
      <c r="D7886" s="647"/>
      <c r="E7886" s="647"/>
      <c r="F7886" s="647"/>
      <c r="G7886" s="647"/>
    </row>
    <row r="7887" spans="3:7">
      <c r="C7887" s="647"/>
      <c r="D7887" s="647"/>
      <c r="E7887" s="647"/>
      <c r="F7887" s="647"/>
      <c r="G7887" s="647"/>
    </row>
    <row r="7888" spans="3:7">
      <c r="C7888" s="647"/>
      <c r="D7888" s="647"/>
      <c r="E7888" s="647"/>
      <c r="F7888" s="647"/>
      <c r="G7888" s="647"/>
    </row>
    <row r="7889" spans="3:7">
      <c r="C7889" s="647"/>
      <c r="D7889" s="647"/>
      <c r="E7889" s="647"/>
      <c r="F7889" s="647"/>
      <c r="G7889" s="647"/>
    </row>
    <row r="7890" spans="3:7">
      <c r="C7890" s="647"/>
      <c r="D7890" s="647"/>
      <c r="E7890" s="647"/>
      <c r="F7890" s="647"/>
      <c r="G7890" s="647"/>
    </row>
    <row r="7891" spans="3:7">
      <c r="C7891" s="647"/>
      <c r="D7891" s="647"/>
      <c r="E7891" s="647"/>
      <c r="F7891" s="647"/>
      <c r="G7891" s="647"/>
    </row>
    <row r="7892" spans="3:7">
      <c r="C7892" s="647"/>
      <c r="D7892" s="647"/>
      <c r="E7892" s="647"/>
      <c r="F7892" s="647"/>
      <c r="G7892" s="647"/>
    </row>
    <row r="7893" spans="3:7">
      <c r="C7893" s="647"/>
      <c r="D7893" s="647"/>
      <c r="E7893" s="647"/>
      <c r="F7893" s="647"/>
      <c r="G7893" s="647"/>
    </row>
    <row r="7894" spans="3:7">
      <c r="C7894" s="647"/>
      <c r="D7894" s="647"/>
      <c r="E7894" s="647"/>
      <c r="F7894" s="647"/>
      <c r="G7894" s="647"/>
    </row>
    <row r="7895" spans="3:7">
      <c r="C7895" s="647"/>
      <c r="D7895" s="647"/>
      <c r="E7895" s="647"/>
      <c r="F7895" s="647"/>
      <c r="G7895" s="647"/>
    </row>
    <row r="7896" spans="3:7">
      <c r="C7896" s="647"/>
      <c r="D7896" s="647"/>
      <c r="E7896" s="647"/>
      <c r="F7896" s="647"/>
      <c r="G7896" s="647"/>
    </row>
    <row r="7897" spans="3:7">
      <c r="C7897" s="647"/>
      <c r="D7897" s="647"/>
      <c r="E7897" s="647"/>
      <c r="F7897" s="647"/>
      <c r="G7897" s="647"/>
    </row>
    <row r="7898" spans="3:7">
      <c r="C7898" s="647"/>
      <c r="D7898" s="647"/>
      <c r="E7898" s="647"/>
      <c r="F7898" s="647"/>
      <c r="G7898" s="647"/>
    </row>
    <row r="7899" spans="3:7">
      <c r="C7899" s="647"/>
      <c r="D7899" s="647"/>
      <c r="E7899" s="647"/>
      <c r="F7899" s="647"/>
      <c r="G7899" s="647"/>
    </row>
    <row r="7900" spans="3:7">
      <c r="C7900" s="647"/>
      <c r="D7900" s="647"/>
      <c r="E7900" s="647"/>
      <c r="F7900" s="647"/>
      <c r="G7900" s="647"/>
    </row>
    <row r="7901" spans="3:7">
      <c r="C7901" s="647"/>
      <c r="D7901" s="647"/>
      <c r="E7901" s="647"/>
      <c r="F7901" s="647"/>
      <c r="G7901" s="647"/>
    </row>
    <row r="7902" spans="3:7">
      <c r="C7902" s="647"/>
      <c r="D7902" s="647"/>
      <c r="E7902" s="647"/>
      <c r="F7902" s="647"/>
      <c r="G7902" s="647"/>
    </row>
    <row r="7903" spans="3:7">
      <c r="C7903" s="647"/>
      <c r="D7903" s="647"/>
      <c r="E7903" s="647"/>
      <c r="F7903" s="647"/>
      <c r="G7903" s="647"/>
    </row>
    <row r="7904" spans="3:7">
      <c r="C7904" s="647"/>
      <c r="D7904" s="647"/>
      <c r="E7904" s="647"/>
      <c r="F7904" s="647"/>
      <c r="G7904" s="647"/>
    </row>
    <row r="7905" spans="3:7">
      <c r="C7905" s="647"/>
      <c r="D7905" s="647"/>
      <c r="E7905" s="647"/>
      <c r="F7905" s="647"/>
      <c r="G7905" s="647"/>
    </row>
    <row r="7906" spans="3:7">
      <c r="C7906" s="647"/>
      <c r="D7906" s="647"/>
      <c r="E7906" s="647"/>
      <c r="F7906" s="647"/>
      <c r="G7906" s="647"/>
    </row>
    <row r="7907" spans="3:7">
      <c r="C7907" s="647"/>
      <c r="D7907" s="647"/>
      <c r="E7907" s="647"/>
      <c r="F7907" s="647"/>
      <c r="G7907" s="647"/>
    </row>
    <row r="7908" spans="3:7">
      <c r="C7908" s="647"/>
      <c r="D7908" s="647"/>
      <c r="E7908" s="647"/>
      <c r="F7908" s="647"/>
      <c r="G7908" s="647"/>
    </row>
    <row r="7909" spans="3:7">
      <c r="C7909" s="647"/>
      <c r="D7909" s="647"/>
      <c r="E7909" s="647"/>
      <c r="F7909" s="647"/>
      <c r="G7909" s="647"/>
    </row>
    <row r="7910" spans="3:7">
      <c r="C7910" s="647"/>
      <c r="D7910" s="647"/>
      <c r="E7910" s="647"/>
      <c r="F7910" s="647"/>
      <c r="G7910" s="647"/>
    </row>
    <row r="7911" spans="3:7">
      <c r="C7911" s="647"/>
      <c r="D7911" s="647"/>
      <c r="E7911" s="647"/>
      <c r="F7911" s="647"/>
      <c r="G7911" s="647"/>
    </row>
    <row r="7912" spans="3:7">
      <c r="C7912" s="647"/>
      <c r="D7912" s="647"/>
      <c r="E7912" s="647"/>
      <c r="F7912" s="647"/>
      <c r="G7912" s="647"/>
    </row>
    <row r="7913" spans="3:7">
      <c r="C7913" s="647"/>
      <c r="D7913" s="647"/>
      <c r="E7913" s="647"/>
      <c r="F7913" s="647"/>
      <c r="G7913" s="647"/>
    </row>
    <row r="7914" spans="3:7">
      <c r="C7914" s="647"/>
      <c r="D7914" s="647"/>
      <c r="E7914" s="647"/>
      <c r="F7914" s="647"/>
      <c r="G7914" s="647"/>
    </row>
    <row r="7915" spans="3:7">
      <c r="C7915" s="647"/>
      <c r="D7915" s="647"/>
      <c r="E7915" s="647"/>
      <c r="F7915" s="647"/>
      <c r="G7915" s="647"/>
    </row>
    <row r="7916" spans="3:7">
      <c r="C7916" s="647"/>
      <c r="D7916" s="647"/>
      <c r="E7916" s="647"/>
      <c r="F7916" s="647"/>
      <c r="G7916" s="647"/>
    </row>
    <row r="7917" spans="3:7">
      <c r="C7917" s="647"/>
      <c r="D7917" s="647"/>
      <c r="E7917" s="647"/>
      <c r="F7917" s="647"/>
      <c r="G7917" s="647"/>
    </row>
    <row r="7918" spans="3:7">
      <c r="C7918" s="647"/>
      <c r="D7918" s="647"/>
      <c r="E7918" s="647"/>
      <c r="F7918" s="647"/>
      <c r="G7918" s="647"/>
    </row>
    <row r="7919" spans="3:7">
      <c r="C7919" s="647"/>
      <c r="D7919" s="647"/>
      <c r="E7919" s="647"/>
      <c r="F7919" s="647"/>
      <c r="G7919" s="647"/>
    </row>
    <row r="7920" spans="3:7">
      <c r="C7920" s="647"/>
      <c r="D7920" s="647"/>
      <c r="E7920" s="647"/>
      <c r="F7920" s="647"/>
      <c r="G7920" s="647"/>
    </row>
    <row r="7921" spans="3:7">
      <c r="C7921" s="647"/>
      <c r="D7921" s="647"/>
      <c r="E7921" s="647"/>
      <c r="F7921" s="647"/>
      <c r="G7921" s="647"/>
    </row>
    <row r="7922" spans="3:7">
      <c r="C7922" s="647"/>
      <c r="D7922" s="647"/>
      <c r="E7922" s="647"/>
      <c r="F7922" s="647"/>
      <c r="G7922" s="647"/>
    </row>
    <row r="7923" spans="3:7">
      <c r="C7923" s="647"/>
      <c r="D7923" s="647"/>
      <c r="E7923" s="647"/>
      <c r="F7923" s="647"/>
      <c r="G7923" s="647"/>
    </row>
    <row r="7924" spans="3:7">
      <c r="C7924" s="647"/>
      <c r="D7924" s="647"/>
      <c r="E7924" s="647"/>
      <c r="F7924" s="647"/>
      <c r="G7924" s="647"/>
    </row>
    <row r="7925" spans="3:7">
      <c r="C7925" s="647"/>
      <c r="D7925" s="647"/>
      <c r="E7925" s="647"/>
      <c r="F7925" s="647"/>
      <c r="G7925" s="647"/>
    </row>
    <row r="7926" spans="3:7">
      <c r="C7926" s="647"/>
      <c r="D7926" s="647"/>
      <c r="E7926" s="647"/>
      <c r="F7926" s="647"/>
      <c r="G7926" s="647"/>
    </row>
    <row r="7927" spans="3:7">
      <c r="C7927" s="647"/>
      <c r="D7927" s="647"/>
      <c r="E7927" s="647"/>
      <c r="F7927" s="647"/>
      <c r="G7927" s="647"/>
    </row>
    <row r="7928" spans="3:7">
      <c r="C7928" s="647"/>
      <c r="D7928" s="647"/>
      <c r="E7928" s="647"/>
      <c r="F7928" s="647"/>
      <c r="G7928" s="647"/>
    </row>
    <row r="7929" spans="3:7">
      <c r="C7929" s="647"/>
      <c r="D7929" s="647"/>
      <c r="E7929" s="647"/>
      <c r="F7929" s="647"/>
      <c r="G7929" s="647"/>
    </row>
    <row r="7930" spans="3:7">
      <c r="C7930" s="647"/>
      <c r="D7930" s="647"/>
      <c r="E7930" s="647"/>
      <c r="F7930" s="647"/>
      <c r="G7930" s="647"/>
    </row>
    <row r="7931" spans="3:7">
      <c r="C7931" s="647"/>
      <c r="D7931" s="647"/>
      <c r="E7931" s="647"/>
      <c r="F7931" s="647"/>
      <c r="G7931" s="647"/>
    </row>
    <row r="7932" spans="3:7">
      <c r="C7932" s="647"/>
      <c r="D7932" s="647"/>
      <c r="E7932" s="647"/>
      <c r="F7932" s="647"/>
      <c r="G7932" s="647"/>
    </row>
    <row r="7933" spans="3:7">
      <c r="C7933" s="647"/>
      <c r="D7933" s="647"/>
      <c r="E7933" s="647"/>
      <c r="F7933" s="647"/>
      <c r="G7933" s="647"/>
    </row>
    <row r="7934" spans="3:7">
      <c r="C7934" s="647"/>
      <c r="D7934" s="647"/>
      <c r="E7934" s="647"/>
      <c r="F7934" s="647"/>
      <c r="G7934" s="647"/>
    </row>
    <row r="7935" spans="3:7">
      <c r="C7935" s="647"/>
      <c r="D7935" s="647"/>
      <c r="E7935" s="647"/>
      <c r="F7935" s="647"/>
      <c r="G7935" s="647"/>
    </row>
    <row r="7936" spans="3:7">
      <c r="C7936" s="647"/>
      <c r="D7936" s="647"/>
      <c r="E7936" s="647"/>
      <c r="F7936" s="647"/>
      <c r="G7936" s="647"/>
    </row>
    <row r="7937" spans="3:7">
      <c r="C7937" s="647"/>
      <c r="D7937" s="647"/>
      <c r="E7937" s="647"/>
      <c r="F7937" s="647"/>
      <c r="G7937" s="647"/>
    </row>
    <row r="7938" spans="3:7">
      <c r="C7938" s="647"/>
      <c r="D7938" s="647"/>
      <c r="E7938" s="647"/>
      <c r="F7938" s="647"/>
      <c r="G7938" s="647"/>
    </row>
    <row r="7939" spans="3:7">
      <c r="C7939" s="647"/>
      <c r="D7939" s="647"/>
      <c r="E7939" s="647"/>
      <c r="F7939" s="647"/>
      <c r="G7939" s="647"/>
    </row>
    <row r="7940" spans="3:7">
      <c r="C7940" s="647"/>
      <c r="D7940" s="647"/>
      <c r="E7940" s="647"/>
      <c r="F7940" s="647"/>
      <c r="G7940" s="647"/>
    </row>
    <row r="7941" spans="3:7">
      <c r="C7941" s="647"/>
      <c r="D7941" s="647"/>
      <c r="E7941" s="647"/>
      <c r="F7941" s="647"/>
      <c r="G7941" s="647"/>
    </row>
    <row r="7942" spans="3:7">
      <c r="C7942" s="647"/>
      <c r="D7942" s="647"/>
      <c r="E7942" s="647"/>
      <c r="F7942" s="647"/>
      <c r="G7942" s="647"/>
    </row>
    <row r="7943" spans="3:7">
      <c r="C7943" s="647"/>
      <c r="D7943" s="647"/>
      <c r="E7943" s="647"/>
      <c r="F7943" s="647"/>
      <c r="G7943" s="647"/>
    </row>
    <row r="7944" spans="3:7">
      <c r="C7944" s="647"/>
      <c r="D7944" s="647"/>
      <c r="E7944" s="647"/>
      <c r="F7944" s="647"/>
      <c r="G7944" s="647"/>
    </row>
    <row r="7945" spans="3:7">
      <c r="C7945" s="647"/>
      <c r="D7945" s="647"/>
      <c r="E7945" s="647"/>
      <c r="F7945" s="647"/>
      <c r="G7945" s="647"/>
    </row>
    <row r="7946" spans="3:7">
      <c r="C7946" s="647"/>
      <c r="D7946" s="647"/>
      <c r="E7946" s="647"/>
      <c r="F7946" s="647"/>
      <c r="G7946" s="647"/>
    </row>
    <row r="7947" spans="3:7">
      <c r="C7947" s="647"/>
      <c r="D7947" s="647"/>
      <c r="E7947" s="647"/>
      <c r="F7947" s="647"/>
      <c r="G7947" s="647"/>
    </row>
    <row r="7948" spans="3:7">
      <c r="C7948" s="647"/>
      <c r="D7948" s="647"/>
      <c r="E7948" s="647"/>
      <c r="F7948" s="647"/>
      <c r="G7948" s="647"/>
    </row>
    <row r="7949" spans="3:7">
      <c r="C7949" s="647"/>
      <c r="D7949" s="647"/>
      <c r="E7949" s="647"/>
      <c r="F7949" s="647"/>
      <c r="G7949" s="647"/>
    </row>
    <row r="7950" spans="3:7">
      <c r="C7950" s="647"/>
      <c r="D7950" s="647"/>
      <c r="E7950" s="647"/>
      <c r="F7950" s="647"/>
      <c r="G7950" s="647"/>
    </row>
    <row r="7951" spans="3:7">
      <c r="C7951" s="647"/>
      <c r="D7951" s="647"/>
      <c r="E7951" s="647"/>
      <c r="F7951" s="647"/>
      <c r="G7951" s="647"/>
    </row>
    <row r="7952" spans="3:7">
      <c r="C7952" s="647"/>
      <c r="D7952" s="647"/>
      <c r="E7952" s="647"/>
      <c r="F7952" s="647"/>
      <c r="G7952" s="647"/>
    </row>
    <row r="7953" spans="3:7">
      <c r="C7953" s="647"/>
      <c r="D7953" s="647"/>
      <c r="E7953" s="647"/>
      <c r="F7953" s="647"/>
      <c r="G7953" s="647"/>
    </row>
    <row r="7954" spans="3:7">
      <c r="C7954" s="647"/>
      <c r="D7954" s="647"/>
      <c r="E7954" s="647"/>
      <c r="F7954" s="647"/>
      <c r="G7954" s="647"/>
    </row>
    <row r="7955" spans="3:7">
      <c r="C7955" s="647"/>
      <c r="D7955" s="647"/>
      <c r="E7955" s="647"/>
      <c r="F7955" s="647"/>
      <c r="G7955" s="647"/>
    </row>
    <row r="7956" spans="3:7">
      <c r="C7956" s="647"/>
      <c r="D7956" s="647"/>
      <c r="E7956" s="647"/>
      <c r="F7956" s="647"/>
      <c r="G7956" s="647"/>
    </row>
    <row r="7957" spans="3:7">
      <c r="C7957" s="647"/>
      <c r="D7957" s="647"/>
      <c r="E7957" s="647"/>
      <c r="F7957" s="647"/>
      <c r="G7957" s="647"/>
    </row>
    <row r="7958" spans="3:7">
      <c r="C7958" s="647"/>
      <c r="D7958" s="647"/>
      <c r="E7958" s="647"/>
      <c r="F7958" s="647"/>
      <c r="G7958" s="647"/>
    </row>
    <row r="7959" spans="3:7">
      <c r="C7959" s="647"/>
      <c r="D7959" s="647"/>
      <c r="E7959" s="647"/>
      <c r="F7959" s="647"/>
      <c r="G7959" s="647"/>
    </row>
    <row r="7960" spans="3:7">
      <c r="C7960" s="647"/>
      <c r="D7960" s="647"/>
      <c r="E7960" s="647"/>
      <c r="F7960" s="647"/>
      <c r="G7960" s="647"/>
    </row>
    <row r="7961" spans="3:7">
      <c r="C7961" s="647"/>
      <c r="D7961" s="647"/>
      <c r="E7961" s="647"/>
      <c r="F7961" s="647"/>
      <c r="G7961" s="647"/>
    </row>
    <row r="7962" spans="3:7">
      <c r="C7962" s="647"/>
      <c r="D7962" s="647"/>
      <c r="E7962" s="647"/>
      <c r="F7962" s="647"/>
      <c r="G7962" s="647"/>
    </row>
    <row r="7963" spans="3:7">
      <c r="C7963" s="647"/>
      <c r="D7963" s="647"/>
      <c r="E7963" s="647"/>
      <c r="F7963" s="647"/>
      <c r="G7963" s="647"/>
    </row>
    <row r="7964" spans="3:7">
      <c r="C7964" s="647"/>
      <c r="D7964" s="647"/>
      <c r="E7964" s="647"/>
      <c r="F7964" s="647"/>
      <c r="G7964" s="647"/>
    </row>
    <row r="7965" spans="3:7">
      <c r="C7965" s="647"/>
      <c r="D7965" s="647"/>
      <c r="E7965" s="647"/>
      <c r="F7965" s="647"/>
      <c r="G7965" s="647"/>
    </row>
    <row r="7966" spans="3:7">
      <c r="C7966" s="647"/>
      <c r="D7966" s="647"/>
      <c r="E7966" s="647"/>
      <c r="F7966" s="647"/>
      <c r="G7966" s="647"/>
    </row>
    <row r="7967" spans="3:7">
      <c r="C7967" s="647"/>
      <c r="D7967" s="647"/>
      <c r="E7967" s="647"/>
      <c r="F7967" s="647"/>
      <c r="G7967" s="647"/>
    </row>
    <row r="7968" spans="3:7">
      <c r="C7968" s="647"/>
      <c r="D7968" s="647"/>
      <c r="E7968" s="647"/>
      <c r="F7968" s="647"/>
      <c r="G7968" s="647"/>
    </row>
    <row r="7969" spans="3:7">
      <c r="C7969" s="647"/>
      <c r="D7969" s="647"/>
      <c r="E7969" s="647"/>
      <c r="F7969" s="647"/>
      <c r="G7969" s="647"/>
    </row>
    <row r="7970" spans="3:7">
      <c r="C7970" s="647"/>
      <c r="D7970" s="647"/>
      <c r="E7970" s="647"/>
      <c r="F7970" s="647"/>
      <c r="G7970" s="647"/>
    </row>
    <row r="7971" spans="3:7">
      <c r="C7971" s="647"/>
      <c r="D7971" s="647"/>
      <c r="E7971" s="647"/>
      <c r="F7971" s="647"/>
      <c r="G7971" s="647"/>
    </row>
    <row r="7972" spans="3:7">
      <c r="C7972" s="647"/>
      <c r="D7972" s="647"/>
      <c r="E7972" s="647"/>
      <c r="F7972" s="647"/>
      <c r="G7972" s="647"/>
    </row>
    <row r="7973" spans="3:7">
      <c r="C7973" s="647"/>
      <c r="D7973" s="647"/>
      <c r="E7973" s="647"/>
      <c r="F7973" s="647"/>
      <c r="G7973" s="647"/>
    </row>
    <row r="7974" spans="3:7">
      <c r="C7974" s="647"/>
      <c r="D7974" s="647"/>
      <c r="E7974" s="647"/>
      <c r="F7974" s="647"/>
      <c r="G7974" s="647"/>
    </row>
    <row r="7975" spans="3:7">
      <c r="C7975" s="647"/>
      <c r="D7975" s="647"/>
      <c r="E7975" s="647"/>
      <c r="F7975" s="647"/>
      <c r="G7975" s="647"/>
    </row>
    <row r="7976" spans="3:7">
      <c r="C7976" s="647"/>
      <c r="D7976" s="647"/>
      <c r="E7976" s="647"/>
      <c r="F7976" s="647"/>
      <c r="G7976" s="647"/>
    </row>
    <row r="7977" spans="3:7">
      <c r="C7977" s="647"/>
      <c r="D7977" s="647"/>
      <c r="E7977" s="647"/>
      <c r="F7977" s="647"/>
      <c r="G7977" s="647"/>
    </row>
    <row r="7978" spans="3:7">
      <c r="C7978" s="647"/>
      <c r="D7978" s="647"/>
      <c r="E7978" s="647"/>
      <c r="F7978" s="647"/>
      <c r="G7978" s="647"/>
    </row>
    <row r="7979" spans="3:7">
      <c r="C7979" s="647"/>
      <c r="D7979" s="647"/>
      <c r="E7979" s="647"/>
      <c r="F7979" s="647"/>
      <c r="G7979" s="647"/>
    </row>
    <row r="7980" spans="3:7">
      <c r="C7980" s="647"/>
      <c r="D7980" s="647"/>
      <c r="E7980" s="647"/>
      <c r="F7980" s="647"/>
      <c r="G7980" s="647"/>
    </row>
    <row r="7981" spans="3:7">
      <c r="C7981" s="647"/>
      <c r="D7981" s="647"/>
      <c r="E7981" s="647"/>
      <c r="F7981" s="647"/>
      <c r="G7981" s="647"/>
    </row>
    <row r="7982" spans="3:7">
      <c r="C7982" s="647"/>
      <c r="D7982" s="647"/>
      <c r="E7982" s="647"/>
      <c r="F7982" s="647"/>
      <c r="G7982" s="647"/>
    </row>
    <row r="7983" spans="3:7">
      <c r="C7983" s="647"/>
      <c r="D7983" s="647"/>
      <c r="E7983" s="647"/>
      <c r="F7983" s="647"/>
      <c r="G7983" s="647"/>
    </row>
    <row r="7984" spans="3:7">
      <c r="C7984" s="647"/>
      <c r="D7984" s="647"/>
      <c r="E7984" s="647"/>
      <c r="F7984" s="647"/>
      <c r="G7984" s="647"/>
    </row>
    <row r="7985" spans="3:7">
      <c r="C7985" s="647"/>
      <c r="D7985" s="647"/>
      <c r="E7985" s="647"/>
      <c r="F7985" s="647"/>
      <c r="G7985" s="647"/>
    </row>
    <row r="7986" spans="3:7">
      <c r="C7986" s="647"/>
      <c r="D7986" s="647"/>
      <c r="E7986" s="647"/>
      <c r="F7986" s="647"/>
      <c r="G7986" s="647"/>
    </row>
    <row r="7987" spans="3:7">
      <c r="C7987" s="647"/>
      <c r="D7987" s="647"/>
      <c r="E7987" s="647"/>
      <c r="F7987" s="647"/>
      <c r="G7987" s="647"/>
    </row>
    <row r="7988" spans="3:7">
      <c r="C7988" s="647"/>
      <c r="D7988" s="647"/>
      <c r="E7988" s="647"/>
      <c r="F7988" s="647"/>
      <c r="G7988" s="647"/>
    </row>
    <row r="7989" spans="3:7">
      <c r="C7989" s="647"/>
      <c r="D7989" s="647"/>
      <c r="E7989" s="647"/>
      <c r="F7989" s="647"/>
      <c r="G7989" s="647"/>
    </row>
    <row r="7990" spans="3:7">
      <c r="C7990" s="647"/>
      <c r="D7990" s="647"/>
      <c r="E7990" s="647"/>
      <c r="F7990" s="647"/>
      <c r="G7990" s="647"/>
    </row>
    <row r="7991" spans="3:7">
      <c r="C7991" s="647"/>
      <c r="D7991" s="647"/>
      <c r="E7991" s="647"/>
      <c r="F7991" s="647"/>
      <c r="G7991" s="647"/>
    </row>
    <row r="7992" spans="3:7">
      <c r="C7992" s="647"/>
      <c r="D7992" s="647"/>
      <c r="E7992" s="647"/>
      <c r="F7992" s="647"/>
      <c r="G7992" s="647"/>
    </row>
    <row r="7993" spans="3:7">
      <c r="C7993" s="647"/>
      <c r="D7993" s="647"/>
      <c r="E7993" s="647"/>
      <c r="F7993" s="647"/>
      <c r="G7993" s="647"/>
    </row>
    <row r="7994" spans="3:7">
      <c r="C7994" s="647"/>
      <c r="D7994" s="647"/>
      <c r="E7994" s="647"/>
      <c r="F7994" s="647"/>
      <c r="G7994" s="647"/>
    </row>
    <row r="7995" spans="3:7">
      <c r="C7995" s="647"/>
      <c r="D7995" s="647"/>
      <c r="E7995" s="647"/>
      <c r="F7995" s="647"/>
      <c r="G7995" s="647"/>
    </row>
    <row r="7996" spans="3:7">
      <c r="C7996" s="647"/>
      <c r="D7996" s="647"/>
      <c r="E7996" s="647"/>
      <c r="F7996" s="647"/>
      <c r="G7996" s="647"/>
    </row>
    <row r="7997" spans="3:7">
      <c r="C7997" s="647"/>
      <c r="D7997" s="647"/>
      <c r="E7997" s="647"/>
      <c r="F7997" s="647"/>
      <c r="G7997" s="647"/>
    </row>
    <row r="7998" spans="3:7">
      <c r="C7998" s="647"/>
      <c r="D7998" s="647"/>
      <c r="E7998" s="647"/>
      <c r="F7998" s="647"/>
      <c r="G7998" s="647"/>
    </row>
    <row r="7999" spans="3:7">
      <c r="C7999" s="647"/>
      <c r="D7999" s="647"/>
      <c r="E7999" s="647"/>
      <c r="F7999" s="647"/>
      <c r="G7999" s="647"/>
    </row>
    <row r="8000" spans="3:7">
      <c r="C8000" s="647"/>
      <c r="D8000" s="647"/>
      <c r="E8000" s="647"/>
      <c r="F8000" s="647"/>
      <c r="G8000" s="647"/>
    </row>
    <row r="8001" spans="3:7">
      <c r="C8001" s="647"/>
      <c r="D8001" s="647"/>
      <c r="E8001" s="647"/>
      <c r="F8001" s="647"/>
      <c r="G8001" s="647"/>
    </row>
    <row r="8002" spans="3:7">
      <c r="C8002" s="647"/>
      <c r="D8002" s="647"/>
      <c r="E8002" s="647"/>
      <c r="F8002" s="647"/>
      <c r="G8002" s="647"/>
    </row>
    <row r="8003" spans="3:7">
      <c r="C8003" s="647"/>
      <c r="D8003" s="647"/>
      <c r="E8003" s="647"/>
      <c r="F8003" s="647"/>
      <c r="G8003" s="647"/>
    </row>
    <row r="8004" spans="3:7">
      <c r="C8004" s="647"/>
      <c r="D8004" s="647"/>
      <c r="E8004" s="647"/>
      <c r="F8004" s="647"/>
      <c r="G8004" s="647"/>
    </row>
    <row r="8005" spans="3:7">
      <c r="C8005" s="647"/>
      <c r="D8005" s="647"/>
      <c r="E8005" s="647"/>
      <c r="F8005" s="647"/>
      <c r="G8005" s="647"/>
    </row>
    <row r="8006" spans="3:7">
      <c r="C8006" s="647"/>
      <c r="D8006" s="647"/>
      <c r="E8006" s="647"/>
      <c r="F8006" s="647"/>
      <c r="G8006" s="647"/>
    </row>
    <row r="8007" spans="3:7">
      <c r="C8007" s="647"/>
      <c r="D8007" s="647"/>
      <c r="E8007" s="647"/>
      <c r="F8007" s="647"/>
      <c r="G8007" s="647"/>
    </row>
    <row r="8008" spans="3:7">
      <c r="C8008" s="647"/>
      <c r="D8008" s="647"/>
      <c r="E8008" s="647"/>
      <c r="F8008" s="647"/>
      <c r="G8008" s="647"/>
    </row>
    <row r="8009" spans="3:7">
      <c r="C8009" s="647"/>
      <c r="D8009" s="647"/>
      <c r="E8009" s="647"/>
      <c r="F8009" s="647"/>
      <c r="G8009" s="647"/>
    </row>
    <row r="8010" spans="3:7">
      <c r="C8010" s="647"/>
      <c r="D8010" s="647"/>
      <c r="E8010" s="647"/>
      <c r="F8010" s="647"/>
      <c r="G8010" s="647"/>
    </row>
    <row r="8011" spans="3:7">
      <c r="C8011" s="647"/>
      <c r="D8011" s="647"/>
      <c r="E8011" s="647"/>
      <c r="F8011" s="647"/>
      <c r="G8011" s="647"/>
    </row>
    <row r="8012" spans="3:7">
      <c r="C8012" s="647"/>
      <c r="D8012" s="647"/>
      <c r="E8012" s="647"/>
      <c r="F8012" s="647"/>
      <c r="G8012" s="647"/>
    </row>
    <row r="8013" spans="3:7">
      <c r="C8013" s="647"/>
      <c r="D8013" s="647"/>
      <c r="E8013" s="647"/>
      <c r="F8013" s="647"/>
      <c r="G8013" s="647"/>
    </row>
    <row r="8014" spans="3:7">
      <c r="C8014" s="647"/>
      <c r="D8014" s="647"/>
      <c r="E8014" s="647"/>
      <c r="F8014" s="647"/>
      <c r="G8014" s="647"/>
    </row>
    <row r="8015" spans="3:7">
      <c r="C8015" s="647"/>
      <c r="D8015" s="647"/>
      <c r="E8015" s="647"/>
      <c r="F8015" s="647"/>
      <c r="G8015" s="647"/>
    </row>
    <row r="8016" spans="3:7">
      <c r="C8016" s="647"/>
      <c r="D8016" s="647"/>
      <c r="E8016" s="647"/>
      <c r="F8016" s="647"/>
      <c r="G8016" s="647"/>
    </row>
    <row r="8017" spans="3:7">
      <c r="C8017" s="647"/>
      <c r="D8017" s="647"/>
      <c r="E8017" s="647"/>
      <c r="F8017" s="647"/>
      <c r="G8017" s="647"/>
    </row>
    <row r="8018" spans="3:7">
      <c r="C8018" s="647"/>
      <c r="D8018" s="647"/>
      <c r="E8018" s="647"/>
      <c r="F8018" s="647"/>
      <c r="G8018" s="647"/>
    </row>
    <row r="8019" spans="3:7">
      <c r="C8019" s="647"/>
      <c r="D8019" s="647"/>
      <c r="E8019" s="647"/>
      <c r="F8019" s="647"/>
      <c r="G8019" s="647"/>
    </row>
    <row r="8020" spans="3:7">
      <c r="C8020" s="647"/>
      <c r="D8020" s="647"/>
      <c r="E8020" s="647"/>
      <c r="F8020" s="647"/>
      <c r="G8020" s="647"/>
    </row>
    <row r="8021" spans="3:7">
      <c r="C8021" s="647"/>
      <c r="D8021" s="647"/>
      <c r="E8021" s="647"/>
      <c r="F8021" s="647"/>
      <c r="G8021" s="647"/>
    </row>
    <row r="8022" spans="3:7">
      <c r="C8022" s="647"/>
      <c r="D8022" s="647"/>
      <c r="E8022" s="647"/>
      <c r="F8022" s="647"/>
      <c r="G8022" s="647"/>
    </row>
    <row r="8023" spans="3:7">
      <c r="C8023" s="647"/>
      <c r="D8023" s="647"/>
      <c r="E8023" s="647"/>
      <c r="F8023" s="647"/>
      <c r="G8023" s="647"/>
    </row>
    <row r="8024" spans="3:7">
      <c r="C8024" s="647"/>
      <c r="D8024" s="647"/>
      <c r="E8024" s="647"/>
      <c r="F8024" s="647"/>
      <c r="G8024" s="647"/>
    </row>
    <row r="8025" spans="3:7">
      <c r="C8025" s="647"/>
      <c r="D8025" s="647"/>
      <c r="E8025" s="647"/>
      <c r="F8025" s="647"/>
      <c r="G8025" s="647"/>
    </row>
    <row r="8026" spans="3:7">
      <c r="C8026" s="647"/>
      <c r="D8026" s="647"/>
      <c r="E8026" s="647"/>
      <c r="F8026" s="647"/>
      <c r="G8026" s="647"/>
    </row>
    <row r="8027" spans="3:7">
      <c r="C8027" s="647"/>
      <c r="D8027" s="647"/>
      <c r="E8027" s="647"/>
      <c r="F8027" s="647"/>
      <c r="G8027" s="647"/>
    </row>
    <row r="8028" spans="3:7">
      <c r="C8028" s="647"/>
      <c r="D8028" s="647"/>
      <c r="E8028" s="647"/>
      <c r="F8028" s="647"/>
      <c r="G8028" s="647"/>
    </row>
    <row r="8029" spans="3:7">
      <c r="C8029" s="647"/>
      <c r="D8029" s="647"/>
      <c r="E8029" s="647"/>
      <c r="F8029" s="647"/>
      <c r="G8029" s="647"/>
    </row>
    <row r="8030" spans="3:7">
      <c r="C8030" s="647"/>
      <c r="D8030" s="647"/>
      <c r="E8030" s="647"/>
      <c r="F8030" s="647"/>
      <c r="G8030" s="647"/>
    </row>
    <row r="8031" spans="3:7">
      <c r="C8031" s="647"/>
      <c r="D8031" s="647"/>
      <c r="E8031" s="647"/>
      <c r="F8031" s="647"/>
      <c r="G8031" s="647"/>
    </row>
    <row r="8032" spans="3:7">
      <c r="C8032" s="647"/>
      <c r="D8032" s="647"/>
      <c r="E8032" s="647"/>
      <c r="F8032" s="647"/>
      <c r="G8032" s="647"/>
    </row>
    <row r="8033" spans="3:7">
      <c r="C8033" s="647"/>
      <c r="D8033" s="647"/>
      <c r="E8033" s="647"/>
      <c r="F8033" s="647"/>
      <c r="G8033" s="647"/>
    </row>
    <row r="8034" spans="3:7">
      <c r="C8034" s="647"/>
      <c r="D8034" s="647"/>
      <c r="E8034" s="647"/>
      <c r="F8034" s="647"/>
      <c r="G8034" s="647"/>
    </row>
    <row r="8035" spans="3:7">
      <c r="C8035" s="647"/>
      <c r="D8035" s="647"/>
      <c r="E8035" s="647"/>
      <c r="F8035" s="647"/>
      <c r="G8035" s="647"/>
    </row>
    <row r="8036" spans="3:7">
      <c r="C8036" s="647"/>
      <c r="D8036" s="647"/>
      <c r="E8036" s="647"/>
      <c r="F8036" s="647"/>
      <c r="G8036" s="647"/>
    </row>
    <row r="8037" spans="3:7">
      <c r="C8037" s="647"/>
      <c r="D8037" s="647"/>
      <c r="E8037" s="647"/>
      <c r="F8037" s="647"/>
      <c r="G8037" s="647"/>
    </row>
    <row r="8038" spans="3:7">
      <c r="C8038" s="647"/>
      <c r="D8038" s="647"/>
      <c r="E8038" s="647"/>
      <c r="F8038" s="647"/>
      <c r="G8038" s="647"/>
    </row>
    <row r="8039" spans="3:7">
      <c r="C8039" s="647"/>
      <c r="D8039" s="647"/>
      <c r="E8039" s="647"/>
      <c r="F8039" s="647"/>
      <c r="G8039" s="647"/>
    </row>
    <row r="8040" spans="3:7">
      <c r="C8040" s="647"/>
      <c r="D8040" s="647"/>
      <c r="E8040" s="647"/>
      <c r="F8040" s="647"/>
      <c r="G8040" s="647"/>
    </row>
    <row r="8041" spans="3:7">
      <c r="C8041" s="647"/>
      <c r="D8041" s="647"/>
      <c r="E8041" s="647"/>
      <c r="F8041" s="647"/>
      <c r="G8041" s="647"/>
    </row>
    <row r="8042" spans="3:7">
      <c r="C8042" s="647"/>
      <c r="D8042" s="647"/>
      <c r="E8042" s="647"/>
      <c r="F8042" s="647"/>
      <c r="G8042" s="647"/>
    </row>
    <row r="8043" spans="3:7">
      <c r="C8043" s="647"/>
      <c r="D8043" s="647"/>
      <c r="E8043" s="647"/>
      <c r="F8043" s="647"/>
      <c r="G8043" s="647"/>
    </row>
    <row r="8044" spans="3:7">
      <c r="C8044" s="647"/>
      <c r="D8044" s="647"/>
      <c r="E8044" s="647"/>
      <c r="F8044" s="647"/>
      <c r="G8044" s="647"/>
    </row>
    <row r="8045" spans="3:7">
      <c r="C8045" s="647"/>
      <c r="D8045" s="647"/>
      <c r="E8045" s="647"/>
      <c r="F8045" s="647"/>
      <c r="G8045" s="647"/>
    </row>
    <row r="8046" spans="3:7">
      <c r="C8046" s="647"/>
      <c r="D8046" s="647"/>
      <c r="E8046" s="647"/>
      <c r="F8046" s="647"/>
      <c r="G8046" s="647"/>
    </row>
    <row r="8047" spans="3:7">
      <c r="C8047" s="647"/>
      <c r="D8047" s="647"/>
      <c r="E8047" s="647"/>
      <c r="F8047" s="647"/>
      <c r="G8047" s="647"/>
    </row>
    <row r="8048" spans="3:7">
      <c r="C8048" s="647"/>
      <c r="D8048" s="647"/>
      <c r="E8048" s="647"/>
      <c r="F8048" s="647"/>
      <c r="G8048" s="647"/>
    </row>
    <row r="8049" spans="3:7">
      <c r="C8049" s="647"/>
      <c r="D8049" s="647"/>
      <c r="E8049" s="647"/>
      <c r="F8049" s="647"/>
      <c r="G8049" s="647"/>
    </row>
    <row r="8050" spans="3:7">
      <c r="C8050" s="647"/>
      <c r="D8050" s="647"/>
      <c r="E8050" s="647"/>
      <c r="F8050" s="647"/>
      <c r="G8050" s="647"/>
    </row>
    <row r="8051" spans="3:7">
      <c r="C8051" s="647"/>
      <c r="D8051" s="647"/>
      <c r="E8051" s="647"/>
      <c r="F8051" s="647"/>
      <c r="G8051" s="647"/>
    </row>
    <row r="8052" spans="3:7">
      <c r="C8052" s="647"/>
      <c r="D8052" s="647"/>
      <c r="E8052" s="647"/>
      <c r="F8052" s="647"/>
      <c r="G8052" s="647"/>
    </row>
    <row r="8053" spans="3:7">
      <c r="C8053" s="647"/>
      <c r="D8053" s="647"/>
      <c r="E8053" s="647"/>
      <c r="F8053" s="647"/>
      <c r="G8053" s="647"/>
    </row>
    <row r="8054" spans="3:7">
      <c r="C8054" s="647"/>
      <c r="D8054" s="647"/>
      <c r="E8054" s="647"/>
      <c r="F8054" s="647"/>
      <c r="G8054" s="647"/>
    </row>
    <row r="8055" spans="3:7">
      <c r="C8055" s="647"/>
      <c r="D8055" s="647"/>
      <c r="E8055" s="647"/>
      <c r="F8055" s="647"/>
      <c r="G8055" s="647"/>
    </row>
    <row r="8056" spans="3:7">
      <c r="C8056" s="647"/>
      <c r="D8056" s="647"/>
      <c r="E8056" s="647"/>
      <c r="F8056" s="647"/>
      <c r="G8056" s="647"/>
    </row>
    <row r="8057" spans="3:7">
      <c r="C8057" s="647"/>
      <c r="D8057" s="647"/>
      <c r="E8057" s="647"/>
      <c r="F8057" s="647"/>
      <c r="G8057" s="647"/>
    </row>
    <row r="8058" spans="3:7">
      <c r="C8058" s="647"/>
      <c r="D8058" s="647"/>
      <c r="E8058" s="647"/>
      <c r="F8058" s="647"/>
      <c r="G8058" s="647"/>
    </row>
    <row r="8059" spans="3:7">
      <c r="C8059" s="647"/>
      <c r="D8059" s="647"/>
      <c r="E8059" s="647"/>
      <c r="F8059" s="647"/>
      <c r="G8059" s="647"/>
    </row>
    <row r="8060" spans="3:7">
      <c r="C8060" s="647"/>
      <c r="D8060" s="647"/>
      <c r="E8060" s="647"/>
      <c r="F8060" s="647"/>
      <c r="G8060" s="647"/>
    </row>
    <row r="8061" spans="3:7">
      <c r="C8061" s="647"/>
      <c r="D8061" s="647"/>
      <c r="E8061" s="647"/>
      <c r="F8061" s="647"/>
      <c r="G8061" s="647"/>
    </row>
    <row r="8062" spans="3:7">
      <c r="C8062" s="647"/>
      <c r="D8062" s="647"/>
      <c r="E8062" s="647"/>
      <c r="F8062" s="647"/>
      <c r="G8062" s="647"/>
    </row>
    <row r="8063" spans="3:7">
      <c r="C8063" s="647"/>
      <c r="D8063" s="647"/>
      <c r="E8063" s="647"/>
      <c r="F8063" s="647"/>
      <c r="G8063" s="647"/>
    </row>
    <row r="8064" spans="3:7">
      <c r="C8064" s="647"/>
      <c r="D8064" s="647"/>
      <c r="E8064" s="647"/>
      <c r="F8064" s="647"/>
      <c r="G8064" s="647"/>
    </row>
    <row r="8065" spans="3:7">
      <c r="C8065" s="647"/>
      <c r="D8065" s="647"/>
      <c r="E8065" s="647"/>
      <c r="F8065" s="647"/>
      <c r="G8065" s="647"/>
    </row>
    <row r="8066" spans="3:7">
      <c r="C8066" s="647"/>
      <c r="D8066" s="647"/>
      <c r="E8066" s="647"/>
      <c r="F8066" s="647"/>
      <c r="G8066" s="647"/>
    </row>
    <row r="8067" spans="3:7">
      <c r="C8067" s="647"/>
      <c r="D8067" s="647"/>
      <c r="E8067" s="647"/>
      <c r="F8067" s="647"/>
      <c r="G8067" s="647"/>
    </row>
    <row r="8068" spans="3:7">
      <c r="C8068" s="647"/>
      <c r="D8068" s="647"/>
      <c r="E8068" s="647"/>
      <c r="F8068" s="647"/>
      <c r="G8068" s="647"/>
    </row>
    <row r="8069" spans="3:7">
      <c r="C8069" s="647"/>
      <c r="D8069" s="647"/>
      <c r="E8069" s="647"/>
      <c r="F8069" s="647"/>
      <c r="G8069" s="647"/>
    </row>
    <row r="8070" spans="3:7">
      <c r="C8070" s="647"/>
      <c r="D8070" s="647"/>
      <c r="E8070" s="647"/>
      <c r="F8070" s="647"/>
      <c r="G8070" s="647"/>
    </row>
    <row r="8071" spans="3:7">
      <c r="C8071" s="647"/>
      <c r="D8071" s="647"/>
      <c r="E8071" s="647"/>
      <c r="F8071" s="647"/>
      <c r="G8071" s="647"/>
    </row>
    <row r="8072" spans="3:7">
      <c r="C8072" s="647"/>
      <c r="D8072" s="647"/>
      <c r="E8072" s="647"/>
      <c r="F8072" s="647"/>
      <c r="G8072" s="647"/>
    </row>
    <row r="8073" spans="3:7">
      <c r="C8073" s="647"/>
      <c r="D8073" s="647"/>
      <c r="E8073" s="647"/>
      <c r="F8073" s="647"/>
      <c r="G8073" s="647"/>
    </row>
    <row r="8074" spans="3:7">
      <c r="C8074" s="647"/>
      <c r="D8074" s="647"/>
      <c r="E8074" s="647"/>
      <c r="F8074" s="647"/>
      <c r="G8074" s="647"/>
    </row>
    <row r="8075" spans="3:7">
      <c r="C8075" s="647"/>
      <c r="D8075" s="647"/>
      <c r="E8075" s="647"/>
      <c r="F8075" s="647"/>
      <c r="G8075" s="647"/>
    </row>
    <row r="8076" spans="3:7">
      <c r="C8076" s="647"/>
      <c r="D8076" s="647"/>
      <c r="E8076" s="647"/>
      <c r="F8076" s="647"/>
      <c r="G8076" s="647"/>
    </row>
    <row r="8077" spans="3:7">
      <c r="C8077" s="647"/>
      <c r="D8077" s="647"/>
      <c r="E8077" s="647"/>
      <c r="F8077" s="647"/>
      <c r="G8077" s="647"/>
    </row>
    <row r="8078" spans="3:7">
      <c r="C8078" s="647"/>
      <c r="D8078" s="647"/>
      <c r="E8078" s="647"/>
      <c r="F8078" s="647"/>
      <c r="G8078" s="647"/>
    </row>
    <row r="8079" spans="3:7">
      <c r="C8079" s="647"/>
      <c r="D8079" s="647"/>
      <c r="E8079" s="647"/>
      <c r="F8079" s="647"/>
      <c r="G8079" s="647"/>
    </row>
    <row r="8080" spans="3:7">
      <c r="C8080" s="647"/>
      <c r="D8080" s="647"/>
      <c r="E8080" s="647"/>
      <c r="F8080" s="647"/>
      <c r="G8080" s="647"/>
    </row>
    <row r="8081" spans="3:7">
      <c r="C8081" s="647"/>
      <c r="D8081" s="647"/>
      <c r="E8081" s="647"/>
      <c r="F8081" s="647"/>
      <c r="G8081" s="647"/>
    </row>
    <row r="8082" spans="3:7">
      <c r="C8082" s="647"/>
      <c r="D8082" s="647"/>
      <c r="E8082" s="647"/>
      <c r="F8082" s="647"/>
      <c r="G8082" s="647"/>
    </row>
    <row r="8083" spans="3:7">
      <c r="C8083" s="647"/>
      <c r="D8083" s="647"/>
      <c r="E8083" s="647"/>
      <c r="F8083" s="647"/>
      <c r="G8083" s="647"/>
    </row>
    <row r="8084" spans="3:7">
      <c r="C8084" s="647"/>
      <c r="D8084" s="647"/>
      <c r="E8084" s="647"/>
      <c r="F8084" s="647"/>
      <c r="G8084" s="647"/>
    </row>
    <row r="8085" spans="3:7">
      <c r="C8085" s="647"/>
      <c r="D8085" s="647"/>
      <c r="E8085" s="647"/>
      <c r="F8085" s="647"/>
      <c r="G8085" s="647"/>
    </row>
    <row r="8086" spans="3:7">
      <c r="C8086" s="647"/>
      <c r="D8086" s="647"/>
      <c r="E8086" s="647"/>
      <c r="F8086" s="647"/>
      <c r="G8086" s="647"/>
    </row>
    <row r="8087" spans="3:7">
      <c r="C8087" s="647"/>
      <c r="D8087" s="647"/>
      <c r="E8087" s="647"/>
      <c r="F8087" s="647"/>
      <c r="G8087" s="647"/>
    </row>
    <row r="8088" spans="3:7">
      <c r="C8088" s="647"/>
      <c r="D8088" s="647"/>
      <c r="E8088" s="647"/>
      <c r="F8088" s="647"/>
      <c r="G8088" s="647"/>
    </row>
    <row r="8089" spans="3:7">
      <c r="C8089" s="647"/>
      <c r="D8089" s="647"/>
      <c r="E8089" s="647"/>
      <c r="F8089" s="647"/>
      <c r="G8089" s="647"/>
    </row>
    <row r="8090" spans="3:7">
      <c r="C8090" s="647"/>
      <c r="D8090" s="647"/>
      <c r="E8090" s="647"/>
      <c r="F8090" s="647"/>
      <c r="G8090" s="647"/>
    </row>
    <row r="8091" spans="3:7">
      <c r="C8091" s="647"/>
      <c r="D8091" s="647"/>
      <c r="E8091" s="647"/>
      <c r="F8091" s="647"/>
      <c r="G8091" s="647"/>
    </row>
    <row r="8092" spans="3:7">
      <c r="C8092" s="647"/>
      <c r="D8092" s="647"/>
      <c r="E8092" s="647"/>
      <c r="F8092" s="647"/>
      <c r="G8092" s="647"/>
    </row>
    <row r="8093" spans="3:7">
      <c r="C8093" s="647"/>
      <c r="D8093" s="647"/>
      <c r="E8093" s="647"/>
      <c r="F8093" s="647"/>
      <c r="G8093" s="647"/>
    </row>
    <row r="8094" spans="3:7">
      <c r="C8094" s="647"/>
      <c r="D8094" s="647"/>
      <c r="E8094" s="647"/>
      <c r="F8094" s="647"/>
      <c r="G8094" s="647"/>
    </row>
    <row r="8095" spans="3:7">
      <c r="C8095" s="647"/>
      <c r="D8095" s="647"/>
      <c r="E8095" s="647"/>
      <c r="F8095" s="647"/>
      <c r="G8095" s="647"/>
    </row>
    <row r="8096" spans="3:7">
      <c r="C8096" s="647"/>
      <c r="D8096" s="647"/>
      <c r="E8096" s="647"/>
      <c r="F8096" s="647"/>
      <c r="G8096" s="647"/>
    </row>
    <row r="8097" spans="3:7">
      <c r="C8097" s="647"/>
      <c r="D8097" s="647"/>
      <c r="E8097" s="647"/>
      <c r="F8097" s="647"/>
      <c r="G8097" s="647"/>
    </row>
    <row r="8098" spans="3:7">
      <c r="C8098" s="647"/>
      <c r="D8098" s="647"/>
      <c r="E8098" s="647"/>
      <c r="F8098" s="647"/>
      <c r="G8098" s="647"/>
    </row>
    <row r="8099" spans="3:7">
      <c r="C8099" s="647"/>
      <c r="D8099" s="647"/>
      <c r="E8099" s="647"/>
      <c r="F8099" s="647"/>
      <c r="G8099" s="647"/>
    </row>
    <row r="8100" spans="3:7">
      <c r="C8100" s="647"/>
      <c r="D8100" s="647"/>
      <c r="E8100" s="647"/>
      <c r="F8100" s="647"/>
      <c r="G8100" s="647"/>
    </row>
    <row r="8101" spans="3:7">
      <c r="C8101" s="647"/>
      <c r="D8101" s="647"/>
      <c r="E8101" s="647"/>
      <c r="F8101" s="647"/>
      <c r="G8101" s="647"/>
    </row>
    <row r="8102" spans="3:7">
      <c r="C8102" s="647"/>
      <c r="D8102" s="647"/>
      <c r="E8102" s="647"/>
      <c r="F8102" s="647"/>
      <c r="G8102" s="647"/>
    </row>
    <row r="8103" spans="3:7">
      <c r="C8103" s="647"/>
      <c r="D8103" s="647"/>
      <c r="E8103" s="647"/>
      <c r="F8103" s="647"/>
      <c r="G8103" s="647"/>
    </row>
    <row r="8104" spans="3:7">
      <c r="C8104" s="647"/>
      <c r="D8104" s="647"/>
      <c r="E8104" s="647"/>
      <c r="F8104" s="647"/>
      <c r="G8104" s="647"/>
    </row>
    <row r="8105" spans="3:7">
      <c r="C8105" s="647"/>
      <c r="D8105" s="647"/>
      <c r="E8105" s="647"/>
      <c r="F8105" s="647"/>
      <c r="G8105" s="647"/>
    </row>
    <row r="8106" spans="3:7">
      <c r="C8106" s="647"/>
      <c r="D8106" s="647"/>
      <c r="E8106" s="647"/>
      <c r="F8106" s="647"/>
      <c r="G8106" s="647"/>
    </row>
    <row r="8107" spans="3:7">
      <c r="C8107" s="647"/>
      <c r="D8107" s="647"/>
      <c r="E8107" s="647"/>
      <c r="F8107" s="647"/>
      <c r="G8107" s="647"/>
    </row>
    <row r="8108" spans="3:7">
      <c r="C8108" s="647"/>
      <c r="D8108" s="647"/>
      <c r="E8108" s="647"/>
      <c r="F8108" s="647"/>
      <c r="G8108" s="647"/>
    </row>
    <row r="8109" spans="3:7">
      <c r="C8109" s="647"/>
      <c r="D8109" s="647"/>
      <c r="E8109" s="647"/>
      <c r="F8109" s="647"/>
      <c r="G8109" s="647"/>
    </row>
    <row r="8110" spans="3:7">
      <c r="C8110" s="647"/>
      <c r="D8110" s="647"/>
      <c r="E8110" s="647"/>
      <c r="F8110" s="647"/>
      <c r="G8110" s="647"/>
    </row>
    <row r="8111" spans="3:7">
      <c r="C8111" s="647"/>
      <c r="D8111" s="647"/>
      <c r="E8111" s="647"/>
      <c r="F8111" s="647"/>
      <c r="G8111" s="647"/>
    </row>
    <row r="8112" spans="3:7">
      <c r="C8112" s="647"/>
      <c r="D8112" s="647"/>
      <c r="E8112" s="647"/>
      <c r="F8112" s="647"/>
      <c r="G8112" s="647"/>
    </row>
    <row r="8113" spans="3:7">
      <c r="C8113" s="647"/>
      <c r="D8113" s="647"/>
      <c r="E8113" s="647"/>
      <c r="F8113" s="647"/>
      <c r="G8113" s="647"/>
    </row>
    <row r="8114" spans="3:7">
      <c r="C8114" s="647"/>
      <c r="D8114" s="647"/>
      <c r="E8114" s="647"/>
      <c r="F8114" s="647"/>
      <c r="G8114" s="647"/>
    </row>
    <row r="8115" spans="3:7">
      <c r="C8115" s="647"/>
      <c r="D8115" s="647"/>
      <c r="E8115" s="647"/>
      <c r="F8115" s="647"/>
      <c r="G8115" s="647"/>
    </row>
    <row r="8116" spans="3:7">
      <c r="C8116" s="647"/>
      <c r="D8116" s="647"/>
      <c r="E8116" s="647"/>
      <c r="F8116" s="647"/>
      <c r="G8116" s="647"/>
    </row>
    <row r="8117" spans="3:7">
      <c r="C8117" s="647"/>
      <c r="D8117" s="647"/>
      <c r="E8117" s="647"/>
      <c r="F8117" s="647"/>
      <c r="G8117" s="647"/>
    </row>
    <row r="8118" spans="3:7">
      <c r="C8118" s="647"/>
      <c r="D8118" s="647"/>
      <c r="E8118" s="647"/>
      <c r="F8118" s="647"/>
      <c r="G8118" s="647"/>
    </row>
    <row r="8119" spans="3:7">
      <c r="C8119" s="647"/>
      <c r="D8119" s="647"/>
      <c r="E8119" s="647"/>
      <c r="F8119" s="647"/>
      <c r="G8119" s="647"/>
    </row>
    <row r="8120" spans="3:7">
      <c r="C8120" s="647"/>
      <c r="D8120" s="647"/>
      <c r="E8120" s="647"/>
      <c r="F8120" s="647"/>
      <c r="G8120" s="647"/>
    </row>
    <row r="8121" spans="3:7">
      <c r="C8121" s="647"/>
      <c r="D8121" s="647"/>
      <c r="E8121" s="647"/>
      <c r="F8121" s="647"/>
      <c r="G8121" s="647"/>
    </row>
    <row r="8122" spans="3:7">
      <c r="C8122" s="647"/>
      <c r="D8122" s="647"/>
      <c r="E8122" s="647"/>
      <c r="F8122" s="647"/>
      <c r="G8122" s="647"/>
    </row>
    <row r="8123" spans="3:7">
      <c r="C8123" s="647"/>
      <c r="D8123" s="647"/>
      <c r="E8123" s="647"/>
      <c r="F8123" s="647"/>
      <c r="G8123" s="647"/>
    </row>
    <row r="8124" spans="3:7">
      <c r="C8124" s="647"/>
      <c r="D8124" s="647"/>
      <c r="E8124" s="647"/>
      <c r="F8124" s="647"/>
      <c r="G8124" s="647"/>
    </row>
    <row r="8125" spans="3:7">
      <c r="C8125" s="647"/>
      <c r="D8125" s="647"/>
      <c r="E8125" s="647"/>
      <c r="F8125" s="647"/>
      <c r="G8125" s="647"/>
    </row>
    <row r="8126" spans="3:7">
      <c r="C8126" s="647"/>
      <c r="D8126" s="647"/>
      <c r="E8126" s="647"/>
      <c r="F8126" s="647"/>
      <c r="G8126" s="647"/>
    </row>
    <row r="8127" spans="3:7">
      <c r="C8127" s="647"/>
      <c r="D8127" s="647"/>
      <c r="E8127" s="647"/>
      <c r="F8127" s="647"/>
      <c r="G8127" s="647"/>
    </row>
    <row r="8128" spans="3:7">
      <c r="C8128" s="647"/>
      <c r="D8128" s="647"/>
      <c r="E8128" s="647"/>
      <c r="F8128" s="647"/>
      <c r="G8128" s="647"/>
    </row>
    <row r="8129" spans="3:7">
      <c r="C8129" s="647"/>
      <c r="D8129" s="647"/>
      <c r="E8129" s="647"/>
      <c r="F8129" s="647"/>
      <c r="G8129" s="647"/>
    </row>
    <row r="8130" spans="3:7">
      <c r="C8130" s="647"/>
      <c r="D8130" s="647"/>
      <c r="E8130" s="647"/>
      <c r="F8130" s="647"/>
      <c r="G8130" s="647"/>
    </row>
    <row r="8131" spans="3:7">
      <c r="C8131" s="647"/>
      <c r="D8131" s="647"/>
      <c r="E8131" s="647"/>
      <c r="F8131" s="647"/>
      <c r="G8131" s="647"/>
    </row>
    <row r="8132" spans="3:7">
      <c r="C8132" s="647"/>
      <c r="D8132" s="647"/>
      <c r="E8132" s="647"/>
      <c r="F8132" s="647"/>
      <c r="G8132" s="647"/>
    </row>
    <row r="8133" spans="3:7">
      <c r="C8133" s="647"/>
      <c r="D8133" s="647"/>
      <c r="E8133" s="647"/>
      <c r="F8133" s="647"/>
      <c r="G8133" s="647"/>
    </row>
    <row r="8134" spans="3:7">
      <c r="C8134" s="647"/>
      <c r="D8134" s="647"/>
      <c r="E8134" s="647"/>
      <c r="F8134" s="647"/>
      <c r="G8134" s="647"/>
    </row>
    <row r="8135" spans="3:7">
      <c r="C8135" s="647"/>
      <c r="D8135" s="647"/>
      <c r="E8135" s="647"/>
      <c r="F8135" s="647"/>
      <c r="G8135" s="647"/>
    </row>
    <row r="8136" spans="3:7">
      <c r="C8136" s="647"/>
      <c r="D8136" s="647"/>
      <c r="E8136" s="647"/>
      <c r="F8136" s="647"/>
      <c r="G8136" s="647"/>
    </row>
    <row r="8137" spans="3:7">
      <c r="C8137" s="647"/>
      <c r="D8137" s="647"/>
      <c r="E8137" s="647"/>
      <c r="F8137" s="647"/>
      <c r="G8137" s="647"/>
    </row>
    <row r="8138" spans="3:7">
      <c r="C8138" s="647"/>
      <c r="D8138" s="647"/>
      <c r="E8138" s="647"/>
      <c r="F8138" s="647"/>
      <c r="G8138" s="647"/>
    </row>
    <row r="8139" spans="3:7">
      <c r="C8139" s="647"/>
      <c r="D8139" s="647"/>
      <c r="E8139" s="647"/>
      <c r="F8139" s="647"/>
      <c r="G8139" s="647"/>
    </row>
    <row r="8140" spans="3:7">
      <c r="C8140" s="647"/>
      <c r="D8140" s="647"/>
      <c r="E8140" s="647"/>
      <c r="F8140" s="647"/>
      <c r="G8140" s="647"/>
    </row>
    <row r="8141" spans="3:7">
      <c r="C8141" s="647"/>
      <c r="D8141" s="647"/>
      <c r="E8141" s="647"/>
      <c r="F8141" s="647"/>
      <c r="G8141" s="647"/>
    </row>
    <row r="8142" spans="3:7">
      <c r="C8142" s="647"/>
      <c r="D8142" s="647"/>
      <c r="E8142" s="647"/>
      <c r="F8142" s="647"/>
      <c r="G8142" s="647"/>
    </row>
    <row r="8143" spans="3:7">
      <c r="C8143" s="647"/>
      <c r="D8143" s="647"/>
      <c r="E8143" s="647"/>
      <c r="F8143" s="647"/>
      <c r="G8143" s="647"/>
    </row>
    <row r="8144" spans="3:7">
      <c r="C8144" s="647"/>
      <c r="D8144" s="647"/>
      <c r="E8144" s="647"/>
      <c r="F8144" s="647"/>
      <c r="G8144" s="647"/>
    </row>
    <row r="8145" spans="3:7">
      <c r="C8145" s="647"/>
      <c r="D8145" s="647"/>
      <c r="E8145" s="647"/>
      <c r="F8145" s="647"/>
      <c r="G8145" s="647"/>
    </row>
    <row r="8146" spans="3:7">
      <c r="C8146" s="647"/>
      <c r="D8146" s="647"/>
      <c r="E8146" s="647"/>
      <c r="F8146" s="647"/>
      <c r="G8146" s="647"/>
    </row>
    <row r="8147" spans="3:7">
      <c r="C8147" s="647"/>
      <c r="D8147" s="647"/>
      <c r="E8147" s="647"/>
      <c r="F8147" s="647"/>
      <c r="G8147" s="647"/>
    </row>
    <row r="8148" spans="3:7">
      <c r="C8148" s="647"/>
      <c r="D8148" s="647"/>
      <c r="E8148" s="647"/>
      <c r="F8148" s="647"/>
      <c r="G8148" s="647"/>
    </row>
    <row r="8149" spans="3:7">
      <c r="C8149" s="647"/>
      <c r="D8149" s="647"/>
      <c r="E8149" s="647"/>
      <c r="F8149" s="647"/>
      <c r="G8149" s="647"/>
    </row>
    <row r="8150" spans="3:7">
      <c r="C8150" s="647"/>
      <c r="D8150" s="647"/>
      <c r="E8150" s="647"/>
      <c r="F8150" s="647"/>
      <c r="G8150" s="647"/>
    </row>
    <row r="8151" spans="3:7">
      <c r="C8151" s="647"/>
      <c r="D8151" s="647"/>
      <c r="E8151" s="647"/>
      <c r="F8151" s="647"/>
      <c r="G8151" s="647"/>
    </row>
    <row r="8152" spans="3:7">
      <c r="C8152" s="647"/>
      <c r="D8152" s="647"/>
      <c r="E8152" s="647"/>
      <c r="F8152" s="647"/>
      <c r="G8152" s="647"/>
    </row>
    <row r="8153" spans="3:7">
      <c r="C8153" s="647"/>
      <c r="D8153" s="647"/>
      <c r="E8153" s="647"/>
      <c r="F8153" s="647"/>
      <c r="G8153" s="647"/>
    </row>
    <row r="8154" spans="3:7">
      <c r="C8154" s="647"/>
      <c r="D8154" s="647"/>
      <c r="E8154" s="647"/>
      <c r="F8154" s="647"/>
      <c r="G8154" s="647"/>
    </row>
    <row r="8155" spans="3:7">
      <c r="C8155" s="647"/>
      <c r="D8155" s="647"/>
      <c r="E8155" s="647"/>
      <c r="F8155" s="647"/>
      <c r="G8155" s="647"/>
    </row>
    <row r="8156" spans="3:7">
      <c r="C8156" s="647"/>
      <c r="D8156" s="647"/>
      <c r="E8156" s="647"/>
      <c r="F8156" s="647"/>
      <c r="G8156" s="647"/>
    </row>
    <row r="8157" spans="3:7">
      <c r="C8157" s="647"/>
      <c r="D8157" s="647"/>
      <c r="E8157" s="647"/>
      <c r="F8157" s="647"/>
      <c r="G8157" s="647"/>
    </row>
    <row r="8158" spans="3:7">
      <c r="C8158" s="647"/>
      <c r="D8158" s="647"/>
      <c r="E8158" s="647"/>
      <c r="F8158" s="647"/>
      <c r="G8158" s="647"/>
    </row>
    <row r="8159" spans="3:7">
      <c r="C8159" s="647"/>
      <c r="D8159" s="647"/>
      <c r="E8159" s="647"/>
      <c r="F8159" s="647"/>
      <c r="G8159" s="647"/>
    </row>
    <row r="8160" spans="3:7">
      <c r="C8160" s="647"/>
      <c r="D8160" s="647"/>
      <c r="E8160" s="647"/>
      <c r="F8160" s="647"/>
      <c r="G8160" s="647"/>
    </row>
    <row r="8161" spans="3:7">
      <c r="C8161" s="647"/>
      <c r="D8161" s="647"/>
      <c r="E8161" s="647"/>
      <c r="F8161" s="647"/>
      <c r="G8161" s="647"/>
    </row>
    <row r="8162" spans="3:7">
      <c r="C8162" s="647"/>
      <c r="D8162" s="647"/>
      <c r="E8162" s="647"/>
      <c r="F8162" s="647"/>
      <c r="G8162" s="647"/>
    </row>
    <row r="8163" spans="3:7">
      <c r="C8163" s="647"/>
      <c r="D8163" s="647"/>
      <c r="E8163" s="647"/>
      <c r="F8163" s="647"/>
      <c r="G8163" s="647"/>
    </row>
    <row r="8164" spans="3:7">
      <c r="C8164" s="647"/>
      <c r="D8164" s="647"/>
      <c r="E8164" s="647"/>
      <c r="F8164" s="647"/>
      <c r="G8164" s="647"/>
    </row>
    <row r="8165" spans="3:7">
      <c r="C8165" s="647"/>
      <c r="D8165" s="647"/>
      <c r="E8165" s="647"/>
      <c r="F8165" s="647"/>
      <c r="G8165" s="647"/>
    </row>
    <row r="8166" spans="3:7">
      <c r="C8166" s="647"/>
      <c r="D8166" s="647"/>
      <c r="E8166" s="647"/>
      <c r="F8166" s="647"/>
      <c r="G8166" s="647"/>
    </row>
    <row r="8167" spans="3:7">
      <c r="C8167" s="647"/>
      <c r="D8167" s="647"/>
      <c r="E8167" s="647"/>
      <c r="F8167" s="647"/>
      <c r="G8167" s="647"/>
    </row>
    <row r="8168" spans="3:7">
      <c r="C8168" s="647"/>
      <c r="D8168" s="647"/>
      <c r="E8168" s="647"/>
      <c r="F8168" s="647"/>
      <c r="G8168" s="647"/>
    </row>
    <row r="8169" spans="3:7">
      <c r="C8169" s="647"/>
      <c r="D8169" s="647"/>
      <c r="E8169" s="647"/>
      <c r="F8169" s="647"/>
      <c r="G8169" s="647"/>
    </row>
    <row r="8170" spans="3:7">
      <c r="C8170" s="647"/>
      <c r="D8170" s="647"/>
      <c r="E8170" s="647"/>
      <c r="F8170" s="647"/>
      <c r="G8170" s="647"/>
    </row>
    <row r="8171" spans="3:7">
      <c r="C8171" s="647"/>
      <c r="D8171" s="647"/>
      <c r="E8171" s="647"/>
      <c r="F8171" s="647"/>
      <c r="G8171" s="647"/>
    </row>
    <row r="8172" spans="3:7">
      <c r="C8172" s="647"/>
      <c r="D8172" s="647"/>
      <c r="E8172" s="647"/>
      <c r="F8172" s="647"/>
      <c r="G8172" s="647"/>
    </row>
    <row r="8173" spans="3:7">
      <c r="C8173" s="647"/>
      <c r="D8173" s="647"/>
      <c r="E8173" s="647"/>
      <c r="F8173" s="647"/>
      <c r="G8173" s="647"/>
    </row>
    <row r="8174" spans="3:7">
      <c r="C8174" s="647"/>
      <c r="D8174" s="647"/>
      <c r="E8174" s="647"/>
      <c r="F8174" s="647"/>
      <c r="G8174" s="647"/>
    </row>
    <row r="8175" spans="3:7">
      <c r="C8175" s="647"/>
      <c r="D8175" s="647"/>
      <c r="E8175" s="647"/>
      <c r="F8175" s="647"/>
      <c r="G8175" s="647"/>
    </row>
    <row r="8176" spans="3:7">
      <c r="C8176" s="647"/>
      <c r="D8176" s="647"/>
      <c r="E8176" s="647"/>
      <c r="F8176" s="647"/>
      <c r="G8176" s="647"/>
    </row>
    <row r="8177" spans="3:7">
      <c r="C8177" s="647"/>
      <c r="D8177" s="647"/>
      <c r="E8177" s="647"/>
      <c r="F8177" s="647"/>
      <c r="G8177" s="647"/>
    </row>
    <row r="8178" spans="3:7">
      <c r="C8178" s="647"/>
      <c r="D8178" s="647"/>
      <c r="E8178" s="647"/>
      <c r="F8178" s="647"/>
      <c r="G8178" s="647"/>
    </row>
    <row r="8179" spans="3:7">
      <c r="C8179" s="647"/>
      <c r="D8179" s="647"/>
      <c r="E8179" s="647"/>
      <c r="F8179" s="647"/>
      <c r="G8179" s="647"/>
    </row>
    <row r="8180" spans="3:7">
      <c r="C8180" s="647"/>
      <c r="D8180" s="647"/>
      <c r="E8180" s="647"/>
      <c r="F8180" s="647"/>
      <c r="G8180" s="647"/>
    </row>
    <row r="8181" spans="3:7">
      <c r="C8181" s="647"/>
      <c r="D8181" s="647"/>
      <c r="E8181" s="647"/>
      <c r="F8181" s="647"/>
      <c r="G8181" s="647"/>
    </row>
    <row r="8182" spans="3:7">
      <c r="C8182" s="647"/>
      <c r="D8182" s="647"/>
      <c r="E8182" s="647"/>
      <c r="F8182" s="647"/>
      <c r="G8182" s="647"/>
    </row>
    <row r="8183" spans="3:7">
      <c r="C8183" s="647"/>
      <c r="D8183" s="647"/>
      <c r="E8183" s="647"/>
      <c r="F8183" s="647"/>
      <c r="G8183" s="647"/>
    </row>
    <row r="8184" spans="3:7">
      <c r="C8184" s="647"/>
      <c r="D8184" s="647"/>
      <c r="E8184" s="647"/>
      <c r="F8184" s="647"/>
      <c r="G8184" s="647"/>
    </row>
    <row r="8185" spans="3:7">
      <c r="C8185" s="647"/>
      <c r="D8185" s="647"/>
      <c r="E8185" s="647"/>
      <c r="F8185" s="647"/>
      <c r="G8185" s="647"/>
    </row>
    <row r="8186" spans="3:7">
      <c r="C8186" s="647"/>
      <c r="D8186" s="647"/>
      <c r="E8186" s="647"/>
      <c r="F8186" s="647"/>
      <c r="G8186" s="647"/>
    </row>
    <row r="8187" spans="3:7">
      <c r="C8187" s="647"/>
      <c r="D8187" s="647"/>
      <c r="E8187" s="647"/>
      <c r="F8187" s="647"/>
      <c r="G8187" s="647"/>
    </row>
    <row r="8188" spans="3:7">
      <c r="C8188" s="647"/>
      <c r="D8188" s="647"/>
      <c r="E8188" s="647"/>
      <c r="F8188" s="647"/>
      <c r="G8188" s="647"/>
    </row>
    <row r="8189" spans="3:7">
      <c r="C8189" s="647"/>
      <c r="D8189" s="647"/>
      <c r="E8189" s="647"/>
      <c r="F8189" s="647"/>
      <c r="G8189" s="647"/>
    </row>
    <row r="8190" spans="3:7">
      <c r="C8190" s="647"/>
      <c r="D8190" s="647"/>
      <c r="E8190" s="647"/>
      <c r="F8190" s="647"/>
      <c r="G8190" s="647"/>
    </row>
    <row r="8191" spans="3:7">
      <c r="C8191" s="647"/>
      <c r="D8191" s="647"/>
      <c r="E8191" s="647"/>
      <c r="F8191" s="647"/>
      <c r="G8191" s="647"/>
    </row>
    <row r="8192" spans="3:7">
      <c r="C8192" s="647"/>
      <c r="D8192" s="647"/>
      <c r="E8192" s="647"/>
      <c r="F8192" s="647"/>
      <c r="G8192" s="647"/>
    </row>
    <row r="8193" spans="3:7">
      <c r="C8193" s="647"/>
      <c r="D8193" s="647"/>
      <c r="E8193" s="647"/>
      <c r="F8193" s="647"/>
      <c r="G8193" s="647"/>
    </row>
    <row r="8194" spans="3:7">
      <c r="C8194" s="647"/>
      <c r="D8194" s="647"/>
      <c r="E8194" s="647"/>
      <c r="F8194" s="647"/>
      <c r="G8194" s="647"/>
    </row>
    <row r="8195" spans="3:7">
      <c r="C8195" s="647"/>
      <c r="D8195" s="647"/>
      <c r="E8195" s="647"/>
      <c r="F8195" s="647"/>
      <c r="G8195" s="647"/>
    </row>
    <row r="8196" spans="3:7">
      <c r="C8196" s="647"/>
      <c r="D8196" s="647"/>
      <c r="E8196" s="647"/>
      <c r="F8196" s="647"/>
      <c r="G8196" s="647"/>
    </row>
    <row r="8197" spans="3:7">
      <c r="C8197" s="647"/>
      <c r="D8197" s="647"/>
      <c r="E8197" s="647"/>
      <c r="F8197" s="647"/>
      <c r="G8197" s="647"/>
    </row>
    <row r="8198" spans="3:7">
      <c r="C8198" s="647"/>
      <c r="D8198" s="647"/>
      <c r="E8198" s="647"/>
      <c r="F8198" s="647"/>
      <c r="G8198" s="647"/>
    </row>
    <row r="8199" spans="3:7">
      <c r="C8199" s="647"/>
      <c r="D8199" s="647"/>
      <c r="E8199" s="647"/>
      <c r="F8199" s="647"/>
      <c r="G8199" s="647"/>
    </row>
    <row r="8200" spans="3:7">
      <c r="C8200" s="647"/>
      <c r="D8200" s="647"/>
      <c r="E8200" s="647"/>
      <c r="F8200" s="647"/>
      <c r="G8200" s="647"/>
    </row>
    <row r="8201" spans="3:7">
      <c r="C8201" s="647"/>
      <c r="D8201" s="647"/>
      <c r="E8201" s="647"/>
      <c r="F8201" s="647"/>
      <c r="G8201" s="647"/>
    </row>
    <row r="8202" spans="3:7">
      <c r="C8202" s="647"/>
      <c r="D8202" s="647"/>
      <c r="E8202" s="647"/>
      <c r="F8202" s="647"/>
      <c r="G8202" s="647"/>
    </row>
    <row r="8203" spans="3:7">
      <c r="C8203" s="647"/>
      <c r="D8203" s="647"/>
      <c r="E8203" s="647"/>
      <c r="F8203" s="647"/>
      <c r="G8203" s="647"/>
    </row>
    <row r="8204" spans="3:7">
      <c r="C8204" s="647"/>
      <c r="D8204" s="647"/>
      <c r="E8204" s="647"/>
      <c r="F8204" s="647"/>
      <c r="G8204" s="647"/>
    </row>
    <row r="8205" spans="3:7">
      <c r="C8205" s="647"/>
      <c r="D8205" s="647"/>
      <c r="E8205" s="647"/>
      <c r="F8205" s="647"/>
      <c r="G8205" s="647"/>
    </row>
    <row r="8206" spans="3:7">
      <c r="C8206" s="647"/>
      <c r="D8206" s="647"/>
      <c r="E8206" s="647"/>
      <c r="F8206" s="647"/>
      <c r="G8206" s="647"/>
    </row>
    <row r="8207" spans="3:7">
      <c r="C8207" s="647"/>
      <c r="D8207" s="647"/>
      <c r="E8207" s="647"/>
      <c r="F8207" s="647"/>
      <c r="G8207" s="647"/>
    </row>
    <row r="8208" spans="3:7">
      <c r="C8208" s="647"/>
      <c r="D8208" s="647"/>
      <c r="E8208" s="647"/>
      <c r="F8208" s="647"/>
      <c r="G8208" s="647"/>
    </row>
    <row r="8209" spans="3:7">
      <c r="C8209" s="647"/>
      <c r="D8209" s="647"/>
      <c r="E8209" s="647"/>
      <c r="F8209" s="647"/>
      <c r="G8209" s="647"/>
    </row>
    <row r="8210" spans="3:7">
      <c r="C8210" s="647"/>
      <c r="D8210" s="647"/>
      <c r="E8210" s="647"/>
      <c r="F8210" s="647"/>
      <c r="G8210" s="647"/>
    </row>
    <row r="8211" spans="3:7">
      <c r="C8211" s="647"/>
      <c r="D8211" s="647"/>
      <c r="E8211" s="647"/>
      <c r="F8211" s="647"/>
      <c r="G8211" s="647"/>
    </row>
    <row r="8212" spans="3:7">
      <c r="C8212" s="647"/>
      <c r="D8212" s="647"/>
      <c r="E8212" s="647"/>
      <c r="F8212" s="647"/>
      <c r="G8212" s="647"/>
    </row>
    <row r="8213" spans="3:7">
      <c r="C8213" s="647"/>
      <c r="D8213" s="647"/>
      <c r="E8213" s="647"/>
      <c r="F8213" s="647"/>
      <c r="G8213" s="647"/>
    </row>
    <row r="8214" spans="3:7">
      <c r="C8214" s="647"/>
      <c r="D8214" s="647"/>
      <c r="E8214" s="647"/>
      <c r="F8214" s="647"/>
      <c r="G8214" s="647"/>
    </row>
    <row r="8215" spans="3:7">
      <c r="C8215" s="647"/>
      <c r="D8215" s="647"/>
      <c r="E8215" s="647"/>
      <c r="F8215" s="647"/>
      <c r="G8215" s="647"/>
    </row>
    <row r="8216" spans="3:7">
      <c r="C8216" s="647"/>
      <c r="D8216" s="647"/>
      <c r="E8216" s="647"/>
      <c r="F8216" s="647"/>
      <c r="G8216" s="647"/>
    </row>
    <row r="8217" spans="3:7">
      <c r="C8217" s="647"/>
      <c r="D8217" s="647"/>
      <c r="E8217" s="647"/>
      <c r="F8217" s="647"/>
      <c r="G8217" s="647"/>
    </row>
    <row r="8218" spans="3:7">
      <c r="C8218" s="647"/>
      <c r="D8218" s="647"/>
      <c r="E8218" s="647"/>
      <c r="F8218" s="647"/>
      <c r="G8218" s="647"/>
    </row>
    <row r="8219" spans="3:7">
      <c r="C8219" s="647"/>
      <c r="D8219" s="647"/>
      <c r="E8219" s="647"/>
      <c r="F8219" s="647"/>
      <c r="G8219" s="647"/>
    </row>
    <row r="8220" spans="3:7">
      <c r="C8220" s="647"/>
      <c r="D8220" s="647"/>
      <c r="E8220" s="647"/>
      <c r="F8220" s="647"/>
      <c r="G8220" s="647"/>
    </row>
    <row r="8221" spans="3:7">
      <c r="C8221" s="647"/>
      <c r="D8221" s="647"/>
      <c r="E8221" s="647"/>
      <c r="F8221" s="647"/>
      <c r="G8221" s="647"/>
    </row>
    <row r="8222" spans="3:7">
      <c r="C8222" s="647"/>
      <c r="D8222" s="647"/>
      <c r="E8222" s="647"/>
      <c r="F8222" s="647"/>
      <c r="G8222" s="647"/>
    </row>
    <row r="8223" spans="3:7">
      <c r="C8223" s="647"/>
      <c r="D8223" s="647"/>
      <c r="E8223" s="647"/>
      <c r="F8223" s="647"/>
      <c r="G8223" s="647"/>
    </row>
    <row r="8224" spans="3:7">
      <c r="C8224" s="647"/>
      <c r="D8224" s="647"/>
      <c r="E8224" s="647"/>
      <c r="F8224" s="647"/>
      <c r="G8224" s="647"/>
    </row>
    <row r="8225" spans="3:7">
      <c r="C8225" s="647"/>
      <c r="D8225" s="647"/>
      <c r="E8225" s="647"/>
      <c r="F8225" s="647"/>
      <c r="G8225" s="647"/>
    </row>
    <row r="8226" spans="3:7">
      <c r="C8226" s="647"/>
      <c r="D8226" s="647"/>
      <c r="E8226" s="647"/>
      <c r="F8226" s="647"/>
      <c r="G8226" s="647"/>
    </row>
    <row r="8227" spans="3:7">
      <c r="C8227" s="647"/>
      <c r="D8227" s="647"/>
      <c r="E8227" s="647"/>
      <c r="F8227" s="647"/>
      <c r="G8227" s="647"/>
    </row>
    <row r="8228" spans="3:7">
      <c r="C8228" s="647"/>
      <c r="D8228" s="647"/>
      <c r="E8228" s="647"/>
      <c r="F8228" s="647"/>
      <c r="G8228" s="647"/>
    </row>
    <row r="8229" spans="3:7">
      <c r="C8229" s="647"/>
      <c r="D8229" s="647"/>
      <c r="E8229" s="647"/>
      <c r="F8229" s="647"/>
      <c r="G8229" s="647"/>
    </row>
    <row r="8230" spans="3:7">
      <c r="C8230" s="647"/>
      <c r="D8230" s="647"/>
      <c r="E8230" s="647"/>
      <c r="F8230" s="647"/>
      <c r="G8230" s="647"/>
    </row>
    <row r="8231" spans="3:7">
      <c r="C8231" s="647"/>
      <c r="D8231" s="647"/>
      <c r="E8231" s="647"/>
      <c r="F8231" s="647"/>
      <c r="G8231" s="647"/>
    </row>
    <row r="8232" spans="3:7">
      <c r="C8232" s="647"/>
      <c r="D8232" s="647"/>
      <c r="E8232" s="647"/>
      <c r="F8232" s="647"/>
      <c r="G8232" s="647"/>
    </row>
    <row r="8233" spans="3:7">
      <c r="C8233" s="647"/>
      <c r="D8233" s="647"/>
      <c r="E8233" s="647"/>
      <c r="F8233" s="647"/>
      <c r="G8233" s="647"/>
    </row>
    <row r="8234" spans="3:7">
      <c r="C8234" s="647"/>
      <c r="D8234" s="647"/>
      <c r="E8234" s="647"/>
      <c r="F8234" s="647"/>
      <c r="G8234" s="647"/>
    </row>
    <row r="8235" spans="3:7">
      <c r="C8235" s="647"/>
      <c r="D8235" s="647"/>
      <c r="E8235" s="647"/>
      <c r="F8235" s="647"/>
      <c r="G8235" s="647"/>
    </row>
    <row r="8236" spans="3:7">
      <c r="C8236" s="647"/>
      <c r="D8236" s="647"/>
      <c r="E8236" s="647"/>
      <c r="F8236" s="647"/>
      <c r="G8236" s="647"/>
    </row>
    <row r="8237" spans="3:7">
      <c r="C8237" s="647"/>
      <c r="D8237" s="647"/>
      <c r="E8237" s="647"/>
      <c r="F8237" s="647"/>
      <c r="G8237" s="647"/>
    </row>
    <row r="8238" spans="3:7">
      <c r="C8238" s="647"/>
      <c r="D8238" s="647"/>
      <c r="E8238" s="647"/>
      <c r="F8238" s="647"/>
      <c r="G8238" s="647"/>
    </row>
    <row r="8239" spans="3:7">
      <c r="C8239" s="647"/>
      <c r="D8239" s="647"/>
      <c r="E8239" s="647"/>
      <c r="F8239" s="647"/>
      <c r="G8239" s="647"/>
    </row>
    <row r="8240" spans="3:7">
      <c r="C8240" s="647"/>
      <c r="D8240" s="647"/>
      <c r="E8240" s="647"/>
      <c r="F8240" s="647"/>
      <c r="G8240" s="647"/>
    </row>
    <row r="8241" spans="3:7">
      <c r="C8241" s="647"/>
      <c r="D8241" s="647"/>
      <c r="E8241" s="647"/>
      <c r="F8241" s="647"/>
      <c r="G8241" s="647"/>
    </row>
    <row r="8242" spans="3:7">
      <c r="C8242" s="647"/>
      <c r="D8242" s="647"/>
      <c r="E8242" s="647"/>
      <c r="F8242" s="647"/>
      <c r="G8242" s="647"/>
    </row>
    <row r="8243" spans="3:7">
      <c r="C8243" s="647"/>
      <c r="D8243" s="647"/>
      <c r="E8243" s="647"/>
      <c r="F8243" s="647"/>
      <c r="G8243" s="647"/>
    </row>
    <row r="8244" spans="3:7">
      <c r="C8244" s="647"/>
      <c r="D8244" s="647"/>
      <c r="E8244" s="647"/>
      <c r="F8244" s="647"/>
      <c r="G8244" s="647"/>
    </row>
    <row r="8245" spans="3:7">
      <c r="C8245" s="647"/>
      <c r="D8245" s="647"/>
      <c r="E8245" s="647"/>
      <c r="F8245" s="647"/>
      <c r="G8245" s="647"/>
    </row>
    <row r="8246" spans="3:7">
      <c r="C8246" s="647"/>
      <c r="D8246" s="647"/>
      <c r="E8246" s="647"/>
      <c r="F8246" s="647"/>
      <c r="G8246" s="647"/>
    </row>
    <row r="8247" spans="3:7">
      <c r="C8247" s="647"/>
      <c r="D8247" s="647"/>
      <c r="E8247" s="647"/>
      <c r="F8247" s="647"/>
      <c r="G8247" s="647"/>
    </row>
    <row r="8248" spans="3:7">
      <c r="C8248" s="647"/>
      <c r="D8248" s="647"/>
      <c r="E8248" s="647"/>
      <c r="F8248" s="647"/>
      <c r="G8248" s="647"/>
    </row>
    <row r="8249" spans="3:7">
      <c r="C8249" s="647"/>
      <c r="D8249" s="647"/>
      <c r="E8249" s="647"/>
      <c r="F8249" s="647"/>
      <c r="G8249" s="647"/>
    </row>
    <row r="8250" spans="3:7">
      <c r="C8250" s="647"/>
      <c r="D8250" s="647"/>
      <c r="E8250" s="647"/>
      <c r="F8250" s="647"/>
      <c r="G8250" s="647"/>
    </row>
    <row r="8251" spans="3:7">
      <c r="C8251" s="647"/>
      <c r="D8251" s="647"/>
      <c r="E8251" s="647"/>
      <c r="F8251" s="647"/>
      <c r="G8251" s="647"/>
    </row>
    <row r="8252" spans="3:7">
      <c r="C8252" s="647"/>
      <c r="D8252" s="647"/>
      <c r="E8252" s="647"/>
      <c r="F8252" s="647"/>
      <c r="G8252" s="647"/>
    </row>
    <row r="8253" spans="3:7">
      <c r="C8253" s="647"/>
      <c r="D8253" s="647"/>
      <c r="E8253" s="647"/>
      <c r="F8253" s="647"/>
      <c r="G8253" s="647"/>
    </row>
    <row r="8254" spans="3:7">
      <c r="C8254" s="647"/>
      <c r="D8254" s="647"/>
      <c r="E8254" s="647"/>
      <c r="F8254" s="647"/>
      <c r="G8254" s="647"/>
    </row>
    <row r="8255" spans="3:7">
      <c r="C8255" s="647"/>
      <c r="D8255" s="647"/>
      <c r="E8255" s="647"/>
      <c r="F8255" s="647"/>
      <c r="G8255" s="647"/>
    </row>
    <row r="8256" spans="3:7">
      <c r="C8256" s="647"/>
      <c r="D8256" s="647"/>
      <c r="E8256" s="647"/>
      <c r="F8256" s="647"/>
      <c r="G8256" s="647"/>
    </row>
    <row r="8257" spans="3:7">
      <c r="C8257" s="647"/>
      <c r="D8257" s="647"/>
      <c r="E8257" s="647"/>
      <c r="F8257" s="647"/>
      <c r="G8257" s="647"/>
    </row>
    <row r="8258" spans="3:7">
      <c r="C8258" s="647"/>
      <c r="D8258" s="647"/>
      <c r="E8258" s="647"/>
      <c r="F8258" s="647"/>
      <c r="G8258" s="647"/>
    </row>
    <row r="8259" spans="3:7">
      <c r="C8259" s="647"/>
      <c r="D8259" s="647"/>
      <c r="E8259" s="647"/>
      <c r="F8259" s="647"/>
      <c r="G8259" s="647"/>
    </row>
    <row r="8260" spans="3:7">
      <c r="C8260" s="647"/>
      <c r="D8260" s="647"/>
      <c r="E8260" s="647"/>
      <c r="F8260" s="647"/>
      <c r="G8260" s="647"/>
    </row>
    <row r="8261" spans="3:7">
      <c r="C8261" s="647"/>
      <c r="D8261" s="647"/>
      <c r="E8261" s="647"/>
      <c r="F8261" s="647"/>
      <c r="G8261" s="647"/>
    </row>
    <row r="8262" spans="3:7">
      <c r="C8262" s="647"/>
      <c r="D8262" s="647"/>
      <c r="E8262" s="647"/>
      <c r="F8262" s="647"/>
      <c r="G8262" s="647"/>
    </row>
    <row r="8263" spans="3:7">
      <c r="C8263" s="647"/>
      <c r="D8263" s="647"/>
      <c r="E8263" s="647"/>
      <c r="F8263" s="647"/>
      <c r="G8263" s="647"/>
    </row>
    <row r="8264" spans="3:7">
      <c r="C8264" s="647"/>
      <c r="D8264" s="647"/>
      <c r="E8264" s="647"/>
      <c r="F8264" s="647"/>
      <c r="G8264" s="647"/>
    </row>
    <row r="8265" spans="3:7">
      <c r="C8265" s="647"/>
      <c r="D8265" s="647"/>
      <c r="E8265" s="647"/>
      <c r="F8265" s="647"/>
      <c r="G8265" s="647"/>
    </row>
    <row r="8266" spans="3:7">
      <c r="C8266" s="647"/>
      <c r="D8266" s="647"/>
      <c r="E8266" s="647"/>
      <c r="F8266" s="647"/>
      <c r="G8266" s="647"/>
    </row>
    <row r="8267" spans="3:7">
      <c r="C8267" s="647"/>
      <c r="D8267" s="647"/>
      <c r="E8267" s="647"/>
      <c r="F8267" s="647"/>
      <c r="G8267" s="647"/>
    </row>
    <row r="8268" spans="3:7">
      <c r="C8268" s="647"/>
      <c r="D8268" s="647"/>
      <c r="E8268" s="647"/>
      <c r="F8268" s="647"/>
      <c r="G8268" s="647"/>
    </row>
    <row r="8269" spans="3:7">
      <c r="C8269" s="647"/>
      <c r="D8269" s="647"/>
      <c r="E8269" s="647"/>
      <c r="F8269" s="647"/>
      <c r="G8269" s="647"/>
    </row>
    <row r="8270" spans="3:7">
      <c r="C8270" s="647"/>
      <c r="D8270" s="647"/>
      <c r="E8270" s="647"/>
      <c r="F8270" s="647"/>
      <c r="G8270" s="647"/>
    </row>
    <row r="8271" spans="3:7">
      <c r="C8271" s="647"/>
      <c r="D8271" s="647"/>
      <c r="E8271" s="647"/>
      <c r="F8271" s="647"/>
      <c r="G8271" s="647"/>
    </row>
    <row r="8272" spans="3:7">
      <c r="C8272" s="647"/>
      <c r="D8272" s="647"/>
      <c r="E8272" s="647"/>
      <c r="F8272" s="647"/>
      <c r="G8272" s="647"/>
    </row>
    <row r="8273" spans="3:7">
      <c r="C8273" s="647"/>
      <c r="D8273" s="647"/>
      <c r="E8273" s="647"/>
      <c r="F8273" s="647"/>
      <c r="G8273" s="647"/>
    </row>
    <row r="8274" spans="3:7">
      <c r="C8274" s="647"/>
      <c r="D8274" s="647"/>
      <c r="E8274" s="647"/>
      <c r="F8274" s="647"/>
      <c r="G8274" s="647"/>
    </row>
    <row r="8275" spans="3:7">
      <c r="C8275" s="647"/>
      <c r="D8275" s="647"/>
      <c r="E8275" s="647"/>
      <c r="F8275" s="647"/>
      <c r="G8275" s="647"/>
    </row>
    <row r="8276" spans="3:7">
      <c r="C8276" s="647"/>
      <c r="D8276" s="647"/>
      <c r="E8276" s="647"/>
      <c r="F8276" s="647"/>
      <c r="G8276" s="647"/>
    </row>
    <row r="8277" spans="3:7">
      <c r="C8277" s="647"/>
      <c r="D8277" s="647"/>
      <c r="E8277" s="647"/>
      <c r="F8277" s="647"/>
      <c r="G8277" s="647"/>
    </row>
    <row r="8278" spans="3:7">
      <c r="C8278" s="647"/>
      <c r="D8278" s="647"/>
      <c r="E8278" s="647"/>
      <c r="F8278" s="647"/>
      <c r="G8278" s="647"/>
    </row>
    <row r="8279" spans="3:7">
      <c r="C8279" s="647"/>
      <c r="D8279" s="647"/>
      <c r="E8279" s="647"/>
      <c r="F8279" s="647"/>
      <c r="G8279" s="647"/>
    </row>
    <row r="8280" spans="3:7">
      <c r="C8280" s="647"/>
      <c r="D8280" s="647"/>
      <c r="E8280" s="647"/>
      <c r="F8280" s="647"/>
      <c r="G8280" s="647"/>
    </row>
    <row r="8281" spans="3:7">
      <c r="C8281" s="647"/>
      <c r="D8281" s="647"/>
      <c r="E8281" s="647"/>
      <c r="F8281" s="647"/>
      <c r="G8281" s="647"/>
    </row>
    <row r="8282" spans="3:7">
      <c r="C8282" s="647"/>
      <c r="D8282" s="647"/>
      <c r="E8282" s="647"/>
      <c r="F8282" s="647"/>
      <c r="G8282" s="647"/>
    </row>
    <row r="8283" spans="3:7">
      <c r="C8283" s="647"/>
      <c r="D8283" s="647"/>
      <c r="E8283" s="647"/>
      <c r="F8283" s="647"/>
      <c r="G8283" s="647"/>
    </row>
    <row r="8284" spans="3:7">
      <c r="C8284" s="647"/>
      <c r="D8284" s="647"/>
      <c r="E8284" s="647"/>
      <c r="F8284" s="647"/>
      <c r="G8284" s="647"/>
    </row>
    <row r="8285" spans="3:7">
      <c r="C8285" s="647"/>
      <c r="D8285" s="647"/>
      <c r="E8285" s="647"/>
      <c r="F8285" s="647"/>
      <c r="G8285" s="647"/>
    </row>
    <row r="8286" spans="3:7">
      <c r="C8286" s="647"/>
      <c r="D8286" s="647"/>
      <c r="E8286" s="647"/>
      <c r="F8286" s="647"/>
      <c r="G8286" s="647"/>
    </row>
    <row r="8287" spans="3:7">
      <c r="C8287" s="647"/>
      <c r="D8287" s="647"/>
      <c r="E8287" s="647"/>
      <c r="F8287" s="647"/>
      <c r="G8287" s="647"/>
    </row>
    <row r="8288" spans="3:7">
      <c r="C8288" s="647"/>
      <c r="D8288" s="647"/>
      <c r="E8288" s="647"/>
      <c r="F8288" s="647"/>
      <c r="G8288" s="647"/>
    </row>
    <row r="8289" spans="3:7">
      <c r="C8289" s="647"/>
      <c r="D8289" s="647"/>
      <c r="E8289" s="647"/>
      <c r="F8289" s="647"/>
      <c r="G8289" s="647"/>
    </row>
    <row r="8290" spans="3:7">
      <c r="C8290" s="647"/>
      <c r="D8290" s="647"/>
      <c r="E8290" s="647"/>
      <c r="F8290" s="647"/>
      <c r="G8290" s="647"/>
    </row>
    <row r="8291" spans="3:7">
      <c r="C8291" s="647"/>
      <c r="D8291" s="647"/>
      <c r="E8291" s="647"/>
      <c r="F8291" s="647"/>
      <c r="G8291" s="647"/>
    </row>
    <row r="8292" spans="3:7">
      <c r="C8292" s="647"/>
      <c r="D8292" s="647"/>
      <c r="E8292" s="647"/>
      <c r="F8292" s="647"/>
      <c r="G8292" s="647"/>
    </row>
    <row r="8293" spans="3:7">
      <c r="C8293" s="647"/>
      <c r="D8293" s="647"/>
      <c r="E8293" s="647"/>
      <c r="F8293" s="647"/>
      <c r="G8293" s="647"/>
    </row>
    <row r="8294" spans="3:7">
      <c r="C8294" s="647"/>
      <c r="D8294" s="647"/>
      <c r="E8294" s="647"/>
      <c r="F8294" s="647"/>
      <c r="G8294" s="647"/>
    </row>
    <row r="8295" spans="3:7">
      <c r="C8295" s="647"/>
      <c r="D8295" s="647"/>
      <c r="E8295" s="647"/>
      <c r="F8295" s="647"/>
      <c r="G8295" s="647"/>
    </row>
    <row r="8296" spans="3:7">
      <c r="C8296" s="647"/>
      <c r="D8296" s="647"/>
      <c r="E8296" s="647"/>
      <c r="F8296" s="647"/>
      <c r="G8296" s="647"/>
    </row>
    <row r="8297" spans="3:7">
      <c r="C8297" s="647"/>
      <c r="D8297" s="647"/>
      <c r="E8297" s="647"/>
      <c r="F8297" s="647"/>
      <c r="G8297" s="647"/>
    </row>
    <row r="8298" spans="3:7">
      <c r="C8298" s="647"/>
      <c r="D8298" s="647"/>
      <c r="E8298" s="647"/>
      <c r="F8298" s="647"/>
      <c r="G8298" s="647"/>
    </row>
    <row r="8299" spans="3:7">
      <c r="C8299" s="647"/>
      <c r="D8299" s="647"/>
      <c r="E8299" s="647"/>
      <c r="F8299" s="647"/>
      <c r="G8299" s="647"/>
    </row>
    <row r="8300" spans="3:7">
      <c r="C8300" s="647"/>
      <c r="D8300" s="647"/>
      <c r="E8300" s="647"/>
      <c r="F8300" s="647"/>
      <c r="G8300" s="647"/>
    </row>
    <row r="8301" spans="3:7">
      <c r="C8301" s="647"/>
      <c r="D8301" s="647"/>
      <c r="E8301" s="647"/>
      <c r="F8301" s="647"/>
      <c r="G8301" s="647"/>
    </row>
    <row r="8302" spans="3:7">
      <c r="C8302" s="647"/>
      <c r="D8302" s="647"/>
      <c r="E8302" s="647"/>
      <c r="F8302" s="647"/>
      <c r="G8302" s="647"/>
    </row>
    <row r="8303" spans="3:7">
      <c r="C8303" s="647"/>
      <c r="D8303" s="647"/>
      <c r="E8303" s="647"/>
      <c r="F8303" s="647"/>
      <c r="G8303" s="647"/>
    </row>
    <row r="8304" spans="3:7">
      <c r="C8304" s="647"/>
      <c r="D8304" s="647"/>
      <c r="E8304" s="647"/>
      <c r="F8304" s="647"/>
      <c r="G8304" s="647"/>
    </row>
    <row r="8305" spans="3:7">
      <c r="C8305" s="647"/>
      <c r="D8305" s="647"/>
      <c r="E8305" s="647"/>
      <c r="F8305" s="647"/>
      <c r="G8305" s="647"/>
    </row>
    <row r="8306" spans="3:7">
      <c r="C8306" s="647"/>
      <c r="D8306" s="647"/>
      <c r="E8306" s="647"/>
      <c r="F8306" s="647"/>
      <c r="G8306" s="647"/>
    </row>
    <row r="8307" spans="3:7">
      <c r="C8307" s="647"/>
      <c r="D8307" s="647"/>
      <c r="E8307" s="647"/>
      <c r="F8307" s="647"/>
      <c r="G8307" s="647"/>
    </row>
    <row r="8308" spans="3:7">
      <c r="C8308" s="647"/>
      <c r="D8308" s="647"/>
      <c r="E8308" s="647"/>
      <c r="F8308" s="647"/>
      <c r="G8308" s="647"/>
    </row>
    <row r="8309" spans="3:7">
      <c r="C8309" s="647"/>
      <c r="D8309" s="647"/>
      <c r="E8309" s="647"/>
      <c r="F8309" s="647"/>
      <c r="G8309" s="647"/>
    </row>
    <row r="8310" spans="3:7">
      <c r="C8310" s="647"/>
      <c r="D8310" s="647"/>
      <c r="E8310" s="647"/>
      <c r="F8310" s="647"/>
      <c r="G8310" s="647"/>
    </row>
    <row r="8311" spans="3:7">
      <c r="C8311" s="647"/>
      <c r="D8311" s="647"/>
      <c r="E8311" s="647"/>
      <c r="F8311" s="647"/>
      <c r="G8311" s="647"/>
    </row>
    <row r="8312" spans="3:7">
      <c r="C8312" s="647"/>
      <c r="D8312" s="647"/>
      <c r="E8312" s="647"/>
      <c r="F8312" s="647"/>
      <c r="G8312" s="647"/>
    </row>
    <row r="8313" spans="3:7">
      <c r="C8313" s="647"/>
      <c r="D8313" s="647"/>
      <c r="E8313" s="647"/>
      <c r="F8313" s="647"/>
      <c r="G8313" s="647"/>
    </row>
    <row r="8314" spans="3:7">
      <c r="C8314" s="647"/>
      <c r="D8314" s="647"/>
      <c r="E8314" s="647"/>
      <c r="F8314" s="647"/>
      <c r="G8314" s="647"/>
    </row>
    <row r="8315" spans="3:7">
      <c r="C8315" s="647"/>
      <c r="D8315" s="647"/>
      <c r="E8315" s="647"/>
      <c r="F8315" s="647"/>
      <c r="G8315" s="647"/>
    </row>
    <row r="8316" spans="3:7">
      <c r="C8316" s="647"/>
      <c r="D8316" s="647"/>
      <c r="E8316" s="647"/>
      <c r="F8316" s="647"/>
      <c r="G8316" s="647"/>
    </row>
    <row r="8317" spans="3:7">
      <c r="C8317" s="647"/>
      <c r="D8317" s="647"/>
      <c r="E8317" s="647"/>
      <c r="F8317" s="647"/>
      <c r="G8317" s="647"/>
    </row>
    <row r="8318" spans="3:7">
      <c r="C8318" s="647"/>
      <c r="D8318" s="647"/>
      <c r="E8318" s="647"/>
      <c r="F8318" s="647"/>
      <c r="G8318" s="647"/>
    </row>
    <row r="8319" spans="3:7">
      <c r="C8319" s="647"/>
      <c r="D8319" s="647"/>
      <c r="E8319" s="647"/>
      <c r="F8319" s="647"/>
      <c r="G8319" s="647"/>
    </row>
    <row r="8320" spans="3:7">
      <c r="C8320" s="647"/>
      <c r="D8320" s="647"/>
      <c r="E8320" s="647"/>
      <c r="F8320" s="647"/>
      <c r="G8320" s="647"/>
    </row>
    <row r="8321" spans="3:7">
      <c r="C8321" s="647"/>
      <c r="D8321" s="647"/>
      <c r="E8321" s="647"/>
      <c r="F8321" s="647"/>
      <c r="G8321" s="647"/>
    </row>
    <row r="8322" spans="3:7">
      <c r="C8322" s="647"/>
      <c r="D8322" s="647"/>
      <c r="E8322" s="647"/>
      <c r="F8322" s="647"/>
      <c r="G8322" s="647"/>
    </row>
    <row r="8323" spans="3:7">
      <c r="C8323" s="647"/>
      <c r="D8323" s="647"/>
      <c r="E8323" s="647"/>
      <c r="F8323" s="647"/>
      <c r="G8323" s="647"/>
    </row>
    <row r="8324" spans="3:7">
      <c r="C8324" s="647"/>
      <c r="D8324" s="647"/>
      <c r="E8324" s="647"/>
      <c r="F8324" s="647"/>
      <c r="G8324" s="647"/>
    </row>
    <row r="8325" spans="3:7">
      <c r="C8325" s="647"/>
      <c r="D8325" s="647"/>
      <c r="E8325" s="647"/>
      <c r="F8325" s="647"/>
      <c r="G8325" s="647"/>
    </row>
    <row r="8326" spans="3:7">
      <c r="C8326" s="647"/>
      <c r="D8326" s="647"/>
      <c r="E8326" s="647"/>
      <c r="F8326" s="647"/>
      <c r="G8326" s="647"/>
    </row>
    <row r="8327" spans="3:7">
      <c r="C8327" s="647"/>
      <c r="D8327" s="647"/>
      <c r="E8327" s="647"/>
      <c r="F8327" s="647"/>
      <c r="G8327" s="647"/>
    </row>
    <row r="8328" spans="3:7">
      <c r="C8328" s="647"/>
      <c r="D8328" s="647"/>
      <c r="E8328" s="647"/>
      <c r="F8328" s="647"/>
      <c r="G8328" s="647"/>
    </row>
    <row r="8329" spans="3:7">
      <c r="C8329" s="647"/>
      <c r="D8329" s="647"/>
      <c r="E8329" s="647"/>
      <c r="F8329" s="647"/>
      <c r="G8329" s="647"/>
    </row>
    <row r="8330" spans="3:7">
      <c r="C8330" s="647"/>
      <c r="D8330" s="647"/>
      <c r="E8330" s="647"/>
      <c r="F8330" s="647"/>
      <c r="G8330" s="647"/>
    </row>
    <row r="8331" spans="3:7">
      <c r="C8331" s="647"/>
      <c r="D8331" s="647"/>
      <c r="E8331" s="647"/>
      <c r="F8331" s="647"/>
      <c r="G8331" s="647"/>
    </row>
    <row r="8332" spans="3:7">
      <c r="C8332" s="647"/>
      <c r="D8332" s="647"/>
      <c r="E8332" s="647"/>
      <c r="F8332" s="647"/>
      <c r="G8332" s="647"/>
    </row>
    <row r="8333" spans="3:7">
      <c r="C8333" s="647"/>
      <c r="D8333" s="647"/>
      <c r="E8333" s="647"/>
      <c r="F8333" s="647"/>
      <c r="G8333" s="647"/>
    </row>
    <row r="8334" spans="3:7">
      <c r="C8334" s="647"/>
      <c r="D8334" s="647"/>
      <c r="E8334" s="647"/>
      <c r="F8334" s="647"/>
      <c r="G8334" s="647"/>
    </row>
    <row r="8335" spans="3:7">
      <c r="C8335" s="647"/>
      <c r="D8335" s="647"/>
      <c r="E8335" s="647"/>
      <c r="F8335" s="647"/>
      <c r="G8335" s="647"/>
    </row>
    <row r="8336" spans="3:7">
      <c r="C8336" s="647"/>
      <c r="D8336" s="647"/>
      <c r="E8336" s="647"/>
      <c r="F8336" s="647"/>
      <c r="G8336" s="647"/>
    </row>
    <row r="8337" spans="3:7">
      <c r="C8337" s="647"/>
      <c r="D8337" s="647"/>
      <c r="E8337" s="647"/>
      <c r="F8337" s="647"/>
      <c r="G8337" s="647"/>
    </row>
    <row r="8338" spans="3:7">
      <c r="C8338" s="647"/>
      <c r="D8338" s="647"/>
      <c r="E8338" s="647"/>
      <c r="F8338" s="647"/>
      <c r="G8338" s="647"/>
    </row>
    <row r="8339" spans="3:7">
      <c r="C8339" s="647"/>
      <c r="D8339" s="647"/>
      <c r="E8339" s="647"/>
      <c r="F8339" s="647"/>
      <c r="G8339" s="647"/>
    </row>
    <row r="8340" spans="3:7">
      <c r="C8340" s="647"/>
      <c r="D8340" s="647"/>
      <c r="E8340" s="647"/>
      <c r="F8340" s="647"/>
      <c r="G8340" s="647"/>
    </row>
    <row r="8341" spans="3:7">
      <c r="C8341" s="647"/>
      <c r="D8341" s="647"/>
      <c r="E8341" s="647"/>
      <c r="F8341" s="647"/>
      <c r="G8341" s="647"/>
    </row>
    <row r="8342" spans="3:7">
      <c r="C8342" s="647"/>
      <c r="D8342" s="647"/>
      <c r="E8342" s="647"/>
      <c r="F8342" s="647"/>
      <c r="G8342" s="647"/>
    </row>
    <row r="8343" spans="3:7">
      <c r="C8343" s="647"/>
      <c r="D8343" s="647"/>
      <c r="E8343" s="647"/>
      <c r="F8343" s="647"/>
      <c r="G8343" s="647"/>
    </row>
    <row r="8344" spans="3:7">
      <c r="C8344" s="647"/>
      <c r="D8344" s="647"/>
      <c r="E8344" s="647"/>
      <c r="F8344" s="647"/>
      <c r="G8344" s="647"/>
    </row>
    <row r="8345" spans="3:7">
      <c r="C8345" s="647"/>
      <c r="D8345" s="647"/>
      <c r="E8345" s="647"/>
      <c r="F8345" s="647"/>
      <c r="G8345" s="647"/>
    </row>
    <row r="8346" spans="3:7">
      <c r="C8346" s="647"/>
      <c r="D8346" s="647"/>
      <c r="E8346" s="647"/>
      <c r="F8346" s="647"/>
      <c r="G8346" s="647"/>
    </row>
    <row r="8347" spans="3:7">
      <c r="C8347" s="647"/>
      <c r="D8347" s="647"/>
      <c r="E8347" s="647"/>
      <c r="F8347" s="647"/>
      <c r="G8347" s="647"/>
    </row>
    <row r="8348" spans="3:7">
      <c r="C8348" s="647"/>
      <c r="D8348" s="647"/>
      <c r="E8348" s="647"/>
      <c r="F8348" s="647"/>
      <c r="G8348" s="647"/>
    </row>
    <row r="8349" spans="3:7">
      <c r="C8349" s="647"/>
      <c r="D8349" s="647"/>
      <c r="E8349" s="647"/>
      <c r="F8349" s="647"/>
      <c r="G8349" s="647"/>
    </row>
    <row r="8350" spans="3:7">
      <c r="C8350" s="647"/>
      <c r="D8350" s="647"/>
      <c r="E8350" s="647"/>
      <c r="F8350" s="647"/>
      <c r="G8350" s="647"/>
    </row>
    <row r="8351" spans="3:7">
      <c r="C8351" s="647"/>
      <c r="D8351" s="647"/>
      <c r="E8351" s="647"/>
      <c r="F8351" s="647"/>
      <c r="G8351" s="647"/>
    </row>
    <row r="8352" spans="3:7">
      <c r="C8352" s="647"/>
      <c r="D8352" s="647"/>
      <c r="E8352" s="647"/>
      <c r="F8352" s="647"/>
      <c r="G8352" s="647"/>
    </row>
    <row r="8353" spans="3:7">
      <c r="C8353" s="647"/>
      <c r="D8353" s="647"/>
      <c r="E8353" s="647"/>
      <c r="F8353" s="647"/>
      <c r="G8353" s="647"/>
    </row>
    <row r="8354" spans="3:7">
      <c r="C8354" s="647"/>
      <c r="D8354" s="647"/>
      <c r="E8354" s="647"/>
      <c r="F8354" s="647"/>
      <c r="G8354" s="647"/>
    </row>
    <row r="8355" spans="3:7">
      <c r="C8355" s="647"/>
      <c r="D8355" s="647"/>
      <c r="E8355" s="647"/>
      <c r="F8355" s="647"/>
      <c r="G8355" s="647"/>
    </row>
    <row r="8356" spans="3:7">
      <c r="C8356" s="647"/>
      <c r="D8356" s="647"/>
      <c r="E8356" s="647"/>
      <c r="F8356" s="647"/>
      <c r="G8356" s="647"/>
    </row>
    <row r="8357" spans="3:7">
      <c r="C8357" s="647"/>
      <c r="D8357" s="647"/>
      <c r="E8357" s="647"/>
      <c r="F8357" s="647"/>
      <c r="G8357" s="647"/>
    </row>
    <row r="8358" spans="3:7">
      <c r="C8358" s="647"/>
      <c r="D8358" s="647"/>
      <c r="E8358" s="647"/>
      <c r="F8358" s="647"/>
      <c r="G8358" s="647"/>
    </row>
    <row r="8359" spans="3:7">
      <c r="C8359" s="647"/>
      <c r="D8359" s="647"/>
      <c r="E8359" s="647"/>
      <c r="F8359" s="647"/>
      <c r="G8359" s="647"/>
    </row>
    <row r="8360" spans="3:7">
      <c r="C8360" s="647"/>
      <c r="D8360" s="647"/>
      <c r="E8360" s="647"/>
      <c r="F8360" s="647"/>
      <c r="G8360" s="647"/>
    </row>
    <row r="8361" spans="3:7">
      <c r="C8361" s="647"/>
      <c r="D8361" s="647"/>
      <c r="E8361" s="647"/>
      <c r="F8361" s="647"/>
      <c r="G8361" s="647"/>
    </row>
    <row r="8362" spans="3:7">
      <c r="C8362" s="647"/>
      <c r="D8362" s="647"/>
      <c r="E8362" s="647"/>
      <c r="F8362" s="647"/>
      <c r="G8362" s="647"/>
    </row>
    <row r="8363" spans="3:7">
      <c r="C8363" s="647"/>
      <c r="D8363" s="647"/>
      <c r="E8363" s="647"/>
      <c r="F8363" s="647"/>
      <c r="G8363" s="647"/>
    </row>
    <row r="8364" spans="3:7">
      <c r="C8364" s="647"/>
      <c r="D8364" s="647"/>
      <c r="E8364" s="647"/>
      <c r="F8364" s="647"/>
      <c r="G8364" s="647"/>
    </row>
    <row r="8365" spans="3:7">
      <c r="C8365" s="647"/>
      <c r="D8365" s="647"/>
      <c r="E8365" s="647"/>
      <c r="F8365" s="647"/>
      <c r="G8365" s="647"/>
    </row>
    <row r="8366" spans="3:7">
      <c r="C8366" s="647"/>
      <c r="D8366" s="647"/>
      <c r="E8366" s="647"/>
      <c r="F8366" s="647"/>
      <c r="G8366" s="647"/>
    </row>
    <row r="8367" spans="3:7">
      <c r="C8367" s="647"/>
      <c r="D8367" s="647"/>
      <c r="E8367" s="647"/>
      <c r="F8367" s="647"/>
      <c r="G8367" s="647"/>
    </row>
    <row r="8368" spans="3:7">
      <c r="C8368" s="647"/>
      <c r="D8368" s="647"/>
      <c r="E8368" s="647"/>
      <c r="F8368" s="647"/>
      <c r="G8368" s="647"/>
    </row>
    <row r="8369" spans="3:7">
      <c r="C8369" s="647"/>
      <c r="D8369" s="647"/>
      <c r="E8369" s="647"/>
      <c r="F8369" s="647"/>
      <c r="G8369" s="647"/>
    </row>
    <row r="8370" spans="3:7">
      <c r="C8370" s="647"/>
      <c r="D8370" s="647"/>
      <c r="E8370" s="647"/>
      <c r="F8370" s="647"/>
      <c r="G8370" s="647"/>
    </row>
    <row r="8371" spans="3:7">
      <c r="C8371" s="647"/>
      <c r="D8371" s="647"/>
      <c r="E8371" s="647"/>
      <c r="F8371" s="647"/>
      <c r="G8371" s="647"/>
    </row>
    <row r="8372" spans="3:7">
      <c r="C8372" s="647"/>
      <c r="D8372" s="647"/>
      <c r="E8372" s="647"/>
      <c r="F8372" s="647"/>
      <c r="G8372" s="647"/>
    </row>
    <row r="8373" spans="3:7">
      <c r="C8373" s="647"/>
      <c r="D8373" s="647"/>
      <c r="E8373" s="647"/>
      <c r="F8373" s="647"/>
      <c r="G8373" s="647"/>
    </row>
    <row r="8374" spans="3:7">
      <c r="C8374" s="647"/>
      <c r="D8374" s="647"/>
      <c r="E8374" s="647"/>
      <c r="F8374" s="647"/>
      <c r="G8374" s="647"/>
    </row>
    <row r="8375" spans="3:7">
      <c r="C8375" s="647"/>
      <c r="D8375" s="647"/>
      <c r="E8375" s="647"/>
      <c r="F8375" s="647"/>
      <c r="G8375" s="647"/>
    </row>
    <row r="8376" spans="3:7">
      <c r="C8376" s="647"/>
      <c r="D8376" s="647"/>
      <c r="E8376" s="647"/>
      <c r="F8376" s="647"/>
      <c r="G8376" s="647"/>
    </row>
    <row r="8377" spans="3:7">
      <c r="C8377" s="647"/>
      <c r="D8377" s="647"/>
      <c r="E8377" s="647"/>
      <c r="F8377" s="647"/>
      <c r="G8377" s="647"/>
    </row>
    <row r="8378" spans="3:7">
      <c r="C8378" s="647"/>
      <c r="D8378" s="647"/>
      <c r="E8378" s="647"/>
      <c r="F8378" s="647"/>
      <c r="G8378" s="647"/>
    </row>
    <row r="8379" spans="3:7">
      <c r="C8379" s="647"/>
      <c r="D8379" s="647"/>
      <c r="E8379" s="647"/>
      <c r="F8379" s="647"/>
      <c r="G8379" s="647"/>
    </row>
    <row r="8380" spans="3:7">
      <c r="C8380" s="647"/>
      <c r="D8380" s="647"/>
      <c r="E8380" s="647"/>
      <c r="F8380" s="647"/>
      <c r="G8380" s="647"/>
    </row>
    <row r="8381" spans="3:7">
      <c r="C8381" s="647"/>
      <c r="D8381" s="647"/>
      <c r="E8381" s="647"/>
      <c r="F8381" s="647"/>
      <c r="G8381" s="647"/>
    </row>
    <row r="8382" spans="3:7">
      <c r="C8382" s="647"/>
      <c r="D8382" s="647"/>
      <c r="E8382" s="647"/>
      <c r="F8382" s="647"/>
      <c r="G8382" s="647"/>
    </row>
    <row r="8383" spans="3:7">
      <c r="C8383" s="647"/>
      <c r="D8383" s="647"/>
      <c r="E8383" s="647"/>
      <c r="F8383" s="647"/>
      <c r="G8383" s="647"/>
    </row>
    <row r="8384" spans="3:7">
      <c r="C8384" s="647"/>
      <c r="D8384" s="647"/>
      <c r="E8384" s="647"/>
      <c r="F8384" s="647"/>
      <c r="G8384" s="647"/>
    </row>
    <row r="8385" spans="3:7">
      <c r="C8385" s="647"/>
      <c r="D8385" s="647"/>
      <c r="E8385" s="647"/>
      <c r="F8385" s="647"/>
      <c r="G8385" s="647"/>
    </row>
    <row r="8386" spans="3:7">
      <c r="C8386" s="647"/>
      <c r="D8386" s="647"/>
      <c r="E8386" s="647"/>
      <c r="F8386" s="647"/>
      <c r="G8386" s="647"/>
    </row>
    <row r="8387" spans="3:7">
      <c r="C8387" s="647"/>
      <c r="D8387" s="647"/>
      <c r="E8387" s="647"/>
      <c r="F8387" s="647"/>
      <c r="G8387" s="647"/>
    </row>
    <row r="8388" spans="3:7">
      <c r="C8388" s="647"/>
      <c r="D8388" s="647"/>
      <c r="E8388" s="647"/>
      <c r="F8388" s="647"/>
      <c r="G8388" s="647"/>
    </row>
    <row r="8389" spans="3:7">
      <c r="C8389" s="647"/>
      <c r="D8389" s="647"/>
      <c r="E8389" s="647"/>
      <c r="F8389" s="647"/>
      <c r="G8389" s="647"/>
    </row>
    <row r="8390" spans="3:7">
      <c r="C8390" s="647"/>
      <c r="D8390" s="647"/>
      <c r="E8390" s="647"/>
      <c r="F8390" s="647"/>
      <c r="G8390" s="647"/>
    </row>
    <row r="8391" spans="3:7">
      <c r="C8391" s="647"/>
      <c r="D8391" s="647"/>
      <c r="E8391" s="647"/>
      <c r="F8391" s="647"/>
      <c r="G8391" s="647"/>
    </row>
    <row r="8392" spans="3:7">
      <c r="C8392" s="647"/>
      <c r="D8392" s="647"/>
      <c r="E8392" s="647"/>
      <c r="F8392" s="647"/>
      <c r="G8392" s="647"/>
    </row>
    <row r="8393" spans="3:7">
      <c r="C8393" s="647"/>
      <c r="D8393" s="647"/>
      <c r="E8393" s="647"/>
      <c r="F8393" s="647"/>
      <c r="G8393" s="647"/>
    </row>
    <row r="8394" spans="3:7">
      <c r="C8394" s="647"/>
      <c r="D8394" s="647"/>
      <c r="E8394" s="647"/>
      <c r="F8394" s="647"/>
      <c r="G8394" s="647"/>
    </row>
    <row r="8395" spans="3:7">
      <c r="C8395" s="647"/>
      <c r="D8395" s="647"/>
      <c r="E8395" s="647"/>
      <c r="F8395" s="647"/>
      <c r="G8395" s="647"/>
    </row>
    <row r="8396" spans="3:7">
      <c r="C8396" s="647"/>
      <c r="D8396" s="647"/>
      <c r="E8396" s="647"/>
      <c r="F8396" s="647"/>
      <c r="G8396" s="647"/>
    </row>
    <row r="8397" spans="3:7">
      <c r="C8397" s="647"/>
      <c r="D8397" s="647"/>
      <c r="E8397" s="647"/>
      <c r="F8397" s="647"/>
      <c r="G8397" s="647"/>
    </row>
    <row r="8398" spans="3:7">
      <c r="C8398" s="647"/>
      <c r="D8398" s="647"/>
      <c r="E8398" s="647"/>
      <c r="F8398" s="647"/>
      <c r="G8398" s="647"/>
    </row>
    <row r="8399" spans="3:7">
      <c r="C8399" s="647"/>
      <c r="D8399" s="647"/>
      <c r="E8399" s="647"/>
      <c r="F8399" s="647"/>
      <c r="G8399" s="647"/>
    </row>
    <row r="8400" spans="3:7">
      <c r="C8400" s="647"/>
      <c r="D8400" s="647"/>
      <c r="E8400" s="647"/>
      <c r="F8400" s="647"/>
      <c r="G8400" s="647"/>
    </row>
    <row r="8401" spans="3:7">
      <c r="C8401" s="647"/>
      <c r="D8401" s="647"/>
      <c r="E8401" s="647"/>
      <c r="F8401" s="647"/>
      <c r="G8401" s="647"/>
    </row>
    <row r="8402" spans="3:7">
      <c r="C8402" s="647"/>
      <c r="D8402" s="647"/>
      <c r="E8402" s="647"/>
      <c r="F8402" s="647"/>
      <c r="G8402" s="647"/>
    </row>
    <row r="8403" spans="3:7">
      <c r="C8403" s="647"/>
      <c r="D8403" s="647"/>
      <c r="E8403" s="647"/>
      <c r="F8403" s="647"/>
      <c r="G8403" s="647"/>
    </row>
    <row r="8404" spans="3:7">
      <c r="C8404" s="647"/>
      <c r="D8404" s="647"/>
      <c r="E8404" s="647"/>
      <c r="F8404" s="647"/>
      <c r="G8404" s="647"/>
    </row>
    <row r="8405" spans="3:7">
      <c r="C8405" s="647"/>
      <c r="D8405" s="647"/>
      <c r="E8405" s="647"/>
      <c r="F8405" s="647"/>
      <c r="G8405" s="647"/>
    </row>
    <row r="8406" spans="3:7">
      <c r="C8406" s="647"/>
      <c r="D8406" s="647"/>
      <c r="E8406" s="647"/>
      <c r="F8406" s="647"/>
      <c r="G8406" s="647"/>
    </row>
    <row r="8407" spans="3:7">
      <c r="C8407" s="647"/>
      <c r="D8407" s="647"/>
      <c r="E8407" s="647"/>
      <c r="F8407" s="647"/>
      <c r="G8407" s="647"/>
    </row>
    <row r="8408" spans="3:7">
      <c r="C8408" s="647"/>
      <c r="D8408" s="647"/>
      <c r="E8408" s="647"/>
      <c r="F8408" s="647"/>
      <c r="G8408" s="647"/>
    </row>
    <row r="8409" spans="3:7">
      <c r="C8409" s="647"/>
      <c r="D8409" s="647"/>
      <c r="E8409" s="647"/>
      <c r="F8409" s="647"/>
      <c r="G8409" s="647"/>
    </row>
    <row r="8410" spans="3:7">
      <c r="C8410" s="647"/>
      <c r="D8410" s="647"/>
      <c r="E8410" s="647"/>
      <c r="F8410" s="647"/>
      <c r="G8410" s="647"/>
    </row>
    <row r="8411" spans="3:7">
      <c r="C8411" s="647"/>
      <c r="D8411" s="647"/>
      <c r="E8411" s="647"/>
      <c r="F8411" s="647"/>
      <c r="G8411" s="647"/>
    </row>
    <row r="8412" spans="3:7">
      <c r="C8412" s="647"/>
      <c r="D8412" s="647"/>
      <c r="E8412" s="647"/>
      <c r="F8412" s="647"/>
      <c r="G8412" s="647"/>
    </row>
    <row r="8413" spans="3:7">
      <c r="C8413" s="647"/>
      <c r="D8413" s="647"/>
      <c r="E8413" s="647"/>
      <c r="F8413" s="647"/>
      <c r="G8413" s="647"/>
    </row>
    <row r="8414" spans="3:7">
      <c r="C8414" s="647"/>
      <c r="D8414" s="647"/>
      <c r="E8414" s="647"/>
      <c r="F8414" s="647"/>
      <c r="G8414" s="647"/>
    </row>
    <row r="8415" spans="3:7">
      <c r="C8415" s="647"/>
      <c r="D8415" s="647"/>
      <c r="E8415" s="647"/>
      <c r="F8415" s="647"/>
      <c r="G8415" s="647"/>
    </row>
    <row r="8416" spans="3:7">
      <c r="C8416" s="647"/>
      <c r="D8416" s="647"/>
      <c r="E8416" s="647"/>
      <c r="F8416" s="647"/>
      <c r="G8416" s="647"/>
    </row>
    <row r="8417" spans="3:7">
      <c r="C8417" s="647"/>
      <c r="D8417" s="647"/>
      <c r="E8417" s="647"/>
      <c r="F8417" s="647"/>
      <c r="G8417" s="647"/>
    </row>
    <row r="8418" spans="3:7">
      <c r="C8418" s="647"/>
      <c r="D8418" s="647"/>
      <c r="E8418" s="647"/>
      <c r="F8418" s="647"/>
      <c r="G8418" s="647"/>
    </row>
    <row r="8419" spans="3:7">
      <c r="C8419" s="647"/>
      <c r="D8419" s="647"/>
      <c r="E8419" s="647"/>
      <c r="F8419" s="647"/>
      <c r="G8419" s="647"/>
    </row>
    <row r="8420" spans="3:7">
      <c r="C8420" s="647"/>
      <c r="D8420" s="647"/>
      <c r="E8420" s="647"/>
      <c r="F8420" s="647"/>
      <c r="G8420" s="647"/>
    </row>
    <row r="8421" spans="3:7">
      <c r="C8421" s="647"/>
      <c r="D8421" s="647"/>
      <c r="E8421" s="647"/>
      <c r="F8421" s="647"/>
      <c r="G8421" s="647"/>
    </row>
    <row r="8422" spans="3:7">
      <c r="C8422" s="647"/>
      <c r="D8422" s="647"/>
      <c r="E8422" s="647"/>
      <c r="F8422" s="647"/>
      <c r="G8422" s="647"/>
    </row>
    <row r="8423" spans="3:7">
      <c r="C8423" s="647"/>
      <c r="D8423" s="647"/>
      <c r="E8423" s="647"/>
      <c r="F8423" s="647"/>
      <c r="G8423" s="647"/>
    </row>
    <row r="8424" spans="3:7">
      <c r="C8424" s="647"/>
      <c r="D8424" s="647"/>
      <c r="E8424" s="647"/>
      <c r="F8424" s="647"/>
      <c r="G8424" s="647"/>
    </row>
    <row r="8425" spans="3:7">
      <c r="C8425" s="647"/>
      <c r="D8425" s="647"/>
      <c r="E8425" s="647"/>
      <c r="F8425" s="647"/>
      <c r="G8425" s="647"/>
    </row>
    <row r="8426" spans="3:7">
      <c r="C8426" s="647"/>
      <c r="D8426" s="647"/>
      <c r="E8426" s="647"/>
      <c r="F8426" s="647"/>
      <c r="G8426" s="647"/>
    </row>
    <row r="8427" spans="3:7">
      <c r="C8427" s="647"/>
      <c r="D8427" s="647"/>
      <c r="E8427" s="647"/>
      <c r="F8427" s="647"/>
      <c r="G8427" s="647"/>
    </row>
    <row r="8428" spans="3:7">
      <c r="C8428" s="647"/>
      <c r="D8428" s="647"/>
      <c r="E8428" s="647"/>
      <c r="F8428" s="647"/>
      <c r="G8428" s="647"/>
    </row>
    <row r="8429" spans="3:7">
      <c r="C8429" s="647"/>
      <c r="D8429" s="647"/>
      <c r="E8429" s="647"/>
      <c r="F8429" s="647"/>
      <c r="G8429" s="647"/>
    </row>
    <row r="8430" spans="3:7">
      <c r="C8430" s="647"/>
      <c r="D8430" s="647"/>
      <c r="E8430" s="647"/>
      <c r="F8430" s="647"/>
      <c r="G8430" s="647"/>
    </row>
    <row r="8431" spans="3:7">
      <c r="C8431" s="647"/>
      <c r="D8431" s="647"/>
      <c r="E8431" s="647"/>
      <c r="F8431" s="647"/>
      <c r="G8431" s="647"/>
    </row>
    <row r="8432" spans="3:7">
      <c r="C8432" s="647"/>
      <c r="D8432" s="647"/>
      <c r="E8432" s="647"/>
      <c r="F8432" s="647"/>
      <c r="G8432" s="647"/>
    </row>
    <row r="8433" spans="3:7">
      <c r="C8433" s="647"/>
      <c r="D8433" s="647"/>
      <c r="E8433" s="647"/>
      <c r="F8433" s="647"/>
      <c r="G8433" s="647"/>
    </row>
    <row r="8434" spans="3:7">
      <c r="C8434" s="647"/>
      <c r="D8434" s="647"/>
      <c r="E8434" s="647"/>
      <c r="F8434" s="647"/>
      <c r="G8434" s="647"/>
    </row>
    <row r="8435" spans="3:7">
      <c r="C8435" s="647"/>
      <c r="D8435" s="647"/>
      <c r="E8435" s="647"/>
      <c r="F8435" s="647"/>
      <c r="G8435" s="647"/>
    </row>
    <row r="8436" spans="3:7">
      <c r="C8436" s="647"/>
      <c r="D8436" s="647"/>
      <c r="E8436" s="647"/>
      <c r="F8436" s="647"/>
      <c r="G8436" s="647"/>
    </row>
    <row r="8437" spans="3:7">
      <c r="C8437" s="647"/>
      <c r="D8437" s="647"/>
      <c r="E8437" s="647"/>
      <c r="F8437" s="647"/>
      <c r="G8437" s="647"/>
    </row>
    <row r="8438" spans="3:7">
      <c r="C8438" s="647"/>
      <c r="D8438" s="647"/>
      <c r="E8438" s="647"/>
      <c r="F8438" s="647"/>
      <c r="G8438" s="647"/>
    </row>
    <row r="8439" spans="3:7">
      <c r="C8439" s="647"/>
      <c r="D8439" s="647"/>
      <c r="E8439" s="647"/>
      <c r="F8439" s="647"/>
      <c r="G8439" s="647"/>
    </row>
    <row r="8440" spans="3:7">
      <c r="C8440" s="647"/>
      <c r="D8440" s="647"/>
      <c r="E8440" s="647"/>
      <c r="F8440" s="647"/>
      <c r="G8440" s="647"/>
    </row>
    <row r="8441" spans="3:7">
      <c r="C8441" s="647"/>
      <c r="D8441" s="647"/>
      <c r="E8441" s="647"/>
      <c r="F8441" s="647"/>
      <c r="G8441" s="647"/>
    </row>
    <row r="8442" spans="3:7">
      <c r="C8442" s="647"/>
      <c r="D8442" s="647"/>
      <c r="E8442" s="647"/>
      <c r="F8442" s="647"/>
      <c r="G8442" s="647"/>
    </row>
    <row r="8443" spans="3:7">
      <c r="C8443" s="647"/>
      <c r="D8443" s="647"/>
      <c r="E8443" s="647"/>
      <c r="F8443" s="647"/>
      <c r="G8443" s="647"/>
    </row>
    <row r="8444" spans="3:7">
      <c r="C8444" s="647"/>
      <c r="D8444" s="647"/>
      <c r="E8444" s="647"/>
      <c r="F8444" s="647"/>
      <c r="G8444" s="647"/>
    </row>
    <row r="8445" spans="3:7">
      <c r="C8445" s="647"/>
      <c r="D8445" s="647"/>
      <c r="E8445" s="647"/>
      <c r="F8445" s="647"/>
      <c r="G8445" s="647"/>
    </row>
    <row r="8446" spans="3:7">
      <c r="C8446" s="647"/>
      <c r="D8446" s="647"/>
      <c r="E8446" s="647"/>
      <c r="F8446" s="647"/>
      <c r="G8446" s="647"/>
    </row>
    <row r="8447" spans="3:7">
      <c r="C8447" s="647"/>
      <c r="D8447" s="647"/>
      <c r="E8447" s="647"/>
      <c r="F8447" s="647"/>
      <c r="G8447" s="647"/>
    </row>
    <row r="8448" spans="3:7">
      <c r="C8448" s="647"/>
      <c r="D8448" s="647"/>
      <c r="E8448" s="647"/>
      <c r="F8448" s="647"/>
      <c r="G8448" s="647"/>
    </row>
    <row r="8449" spans="3:7">
      <c r="C8449" s="647"/>
      <c r="D8449" s="647"/>
      <c r="E8449" s="647"/>
      <c r="F8449" s="647"/>
      <c r="G8449" s="647"/>
    </row>
    <row r="8450" spans="3:7">
      <c r="C8450" s="647"/>
      <c r="D8450" s="647"/>
      <c r="E8450" s="647"/>
      <c r="F8450" s="647"/>
      <c r="G8450" s="647"/>
    </row>
    <row r="8451" spans="3:7">
      <c r="C8451" s="647"/>
      <c r="D8451" s="647"/>
      <c r="E8451" s="647"/>
      <c r="F8451" s="647"/>
      <c r="G8451" s="647"/>
    </row>
    <row r="8452" spans="3:7">
      <c r="C8452" s="647"/>
      <c r="D8452" s="647"/>
      <c r="E8452" s="647"/>
      <c r="F8452" s="647"/>
      <c r="G8452" s="647"/>
    </row>
    <row r="8453" spans="3:7">
      <c r="C8453" s="647"/>
      <c r="D8453" s="647"/>
      <c r="E8453" s="647"/>
      <c r="F8453" s="647"/>
      <c r="G8453" s="647"/>
    </row>
    <row r="8454" spans="3:7">
      <c r="C8454" s="647"/>
      <c r="D8454" s="647"/>
      <c r="E8454" s="647"/>
      <c r="F8454" s="647"/>
      <c r="G8454" s="647"/>
    </row>
    <row r="8455" spans="3:7">
      <c r="C8455" s="647"/>
      <c r="D8455" s="647"/>
      <c r="E8455" s="647"/>
      <c r="F8455" s="647"/>
      <c r="G8455" s="647"/>
    </row>
    <row r="8456" spans="3:7">
      <c r="C8456" s="647"/>
      <c r="D8456" s="647"/>
      <c r="E8456" s="647"/>
      <c r="F8456" s="647"/>
      <c r="G8456" s="647"/>
    </row>
    <row r="8457" spans="3:7">
      <c r="C8457" s="647"/>
      <c r="D8457" s="647"/>
      <c r="E8457" s="647"/>
      <c r="F8457" s="647"/>
      <c r="G8457" s="647"/>
    </row>
    <row r="8458" spans="3:7">
      <c r="C8458" s="647"/>
      <c r="D8458" s="647"/>
      <c r="E8458" s="647"/>
      <c r="F8458" s="647"/>
      <c r="G8458" s="647"/>
    </row>
    <row r="8459" spans="3:7">
      <c r="C8459" s="647"/>
      <c r="D8459" s="647"/>
      <c r="E8459" s="647"/>
      <c r="F8459" s="647"/>
      <c r="G8459" s="647"/>
    </row>
    <row r="8460" spans="3:7">
      <c r="C8460" s="647"/>
      <c r="D8460" s="647"/>
      <c r="E8460" s="647"/>
      <c r="F8460" s="647"/>
      <c r="G8460" s="647"/>
    </row>
    <row r="8461" spans="3:7">
      <c r="C8461" s="647"/>
      <c r="D8461" s="647"/>
      <c r="E8461" s="647"/>
      <c r="F8461" s="647"/>
      <c r="G8461" s="647"/>
    </row>
    <row r="8462" spans="3:7">
      <c r="C8462" s="647"/>
      <c r="D8462" s="647"/>
      <c r="E8462" s="647"/>
      <c r="F8462" s="647"/>
      <c r="G8462" s="647"/>
    </row>
    <row r="8463" spans="3:7">
      <c r="C8463" s="647"/>
      <c r="D8463" s="647"/>
      <c r="E8463" s="647"/>
      <c r="F8463" s="647"/>
      <c r="G8463" s="647"/>
    </row>
    <row r="8464" spans="3:7">
      <c r="C8464" s="647"/>
      <c r="D8464" s="647"/>
      <c r="E8464" s="647"/>
      <c r="F8464" s="647"/>
      <c r="G8464" s="647"/>
    </row>
    <row r="8465" spans="3:7">
      <c r="C8465" s="647"/>
      <c r="D8465" s="647"/>
      <c r="E8465" s="647"/>
      <c r="F8465" s="647"/>
      <c r="G8465" s="647"/>
    </row>
    <row r="8466" spans="3:7">
      <c r="C8466" s="647"/>
      <c r="D8466" s="647"/>
      <c r="E8466" s="647"/>
      <c r="F8466" s="647"/>
      <c r="G8466" s="647"/>
    </row>
    <row r="8467" spans="3:7">
      <c r="C8467" s="647"/>
      <c r="D8467" s="647"/>
      <c r="E8467" s="647"/>
      <c r="F8467" s="647"/>
      <c r="G8467" s="647"/>
    </row>
    <row r="8468" spans="3:7">
      <c r="C8468" s="647"/>
      <c r="D8468" s="647"/>
      <c r="E8468" s="647"/>
      <c r="F8468" s="647"/>
      <c r="G8468" s="647"/>
    </row>
    <row r="8469" spans="3:7">
      <c r="C8469" s="647"/>
      <c r="D8469" s="647"/>
      <c r="E8469" s="647"/>
      <c r="F8469" s="647"/>
      <c r="G8469" s="647"/>
    </row>
    <row r="8470" spans="3:7">
      <c r="C8470" s="647"/>
      <c r="D8470" s="647"/>
      <c r="E8470" s="647"/>
      <c r="F8470" s="647"/>
      <c r="G8470" s="647"/>
    </row>
    <row r="8471" spans="3:7">
      <c r="C8471" s="647"/>
      <c r="D8471" s="647"/>
      <c r="E8471" s="647"/>
      <c r="F8471" s="647"/>
      <c r="G8471" s="647"/>
    </row>
    <row r="8472" spans="3:7">
      <c r="C8472" s="647"/>
      <c r="D8472" s="647"/>
      <c r="E8472" s="647"/>
      <c r="F8472" s="647"/>
      <c r="G8472" s="647"/>
    </row>
    <row r="8473" spans="3:7">
      <c r="C8473" s="647"/>
      <c r="D8473" s="647"/>
      <c r="E8473" s="647"/>
      <c r="F8473" s="647"/>
      <c r="G8473" s="647"/>
    </row>
    <row r="8474" spans="3:7">
      <c r="C8474" s="647"/>
      <c r="D8474" s="647"/>
      <c r="E8474" s="647"/>
      <c r="F8474" s="647"/>
      <c r="G8474" s="647"/>
    </row>
    <row r="8475" spans="3:7">
      <c r="C8475" s="647"/>
      <c r="D8475" s="647"/>
      <c r="E8475" s="647"/>
      <c r="F8475" s="647"/>
      <c r="G8475" s="647"/>
    </row>
    <row r="8476" spans="3:7">
      <c r="C8476" s="647"/>
      <c r="D8476" s="647"/>
      <c r="E8476" s="647"/>
      <c r="F8476" s="647"/>
      <c r="G8476" s="647"/>
    </row>
    <row r="8477" spans="3:7">
      <c r="C8477" s="647"/>
      <c r="D8477" s="647"/>
      <c r="E8477" s="647"/>
      <c r="F8477" s="647"/>
      <c r="G8477" s="647"/>
    </row>
    <row r="8478" spans="3:7">
      <c r="C8478" s="647"/>
      <c r="D8478" s="647"/>
      <c r="E8478" s="647"/>
      <c r="F8478" s="647"/>
      <c r="G8478" s="647"/>
    </row>
    <row r="8479" spans="3:7">
      <c r="C8479" s="647"/>
      <c r="D8479" s="647"/>
      <c r="E8479" s="647"/>
      <c r="F8479" s="647"/>
      <c r="G8479" s="647"/>
    </row>
    <row r="8480" spans="3:7">
      <c r="C8480" s="647"/>
      <c r="D8480" s="647"/>
      <c r="E8480" s="647"/>
      <c r="F8480" s="647"/>
      <c r="G8480" s="647"/>
    </row>
    <row r="8481" spans="3:7">
      <c r="C8481" s="647"/>
      <c r="D8481" s="647"/>
      <c r="E8481" s="647"/>
      <c r="F8481" s="647"/>
      <c r="G8481" s="647"/>
    </row>
    <row r="8482" spans="3:7">
      <c r="C8482" s="647"/>
      <c r="D8482" s="647"/>
      <c r="E8482" s="647"/>
      <c r="F8482" s="647"/>
      <c r="G8482" s="647"/>
    </row>
    <row r="8483" spans="3:7">
      <c r="C8483" s="647"/>
      <c r="D8483" s="647"/>
      <c r="E8483" s="647"/>
      <c r="F8483" s="647"/>
      <c r="G8483" s="647"/>
    </row>
    <row r="8484" spans="3:7">
      <c r="C8484" s="647"/>
      <c r="D8484" s="647"/>
      <c r="E8484" s="647"/>
      <c r="F8484" s="647"/>
      <c r="G8484" s="647"/>
    </row>
    <row r="8485" spans="3:7">
      <c r="C8485" s="647"/>
      <c r="D8485" s="647"/>
      <c r="E8485" s="647"/>
      <c r="F8485" s="647"/>
      <c r="G8485" s="647"/>
    </row>
    <row r="8486" spans="3:7">
      <c r="C8486" s="647"/>
      <c r="D8486" s="647"/>
      <c r="E8486" s="647"/>
      <c r="F8486" s="647"/>
      <c r="G8486" s="647"/>
    </row>
    <row r="8487" spans="3:7">
      <c r="C8487" s="647"/>
      <c r="D8487" s="647"/>
      <c r="E8487" s="647"/>
      <c r="F8487" s="647"/>
      <c r="G8487" s="647"/>
    </row>
    <row r="8488" spans="3:7">
      <c r="C8488" s="647"/>
      <c r="D8488" s="647"/>
      <c r="E8488" s="647"/>
      <c r="F8488" s="647"/>
      <c r="G8488" s="647"/>
    </row>
    <row r="8489" spans="3:7">
      <c r="C8489" s="647"/>
      <c r="D8489" s="647"/>
      <c r="E8489" s="647"/>
      <c r="F8489" s="647"/>
      <c r="G8489" s="647"/>
    </row>
    <row r="8490" spans="3:7">
      <c r="C8490" s="647"/>
      <c r="D8490" s="647"/>
      <c r="E8490" s="647"/>
      <c r="F8490" s="647"/>
      <c r="G8490" s="647"/>
    </row>
    <row r="8491" spans="3:7">
      <c r="C8491" s="647"/>
      <c r="D8491" s="647"/>
      <c r="E8491" s="647"/>
      <c r="F8491" s="647"/>
      <c r="G8491" s="647"/>
    </row>
    <row r="8492" spans="3:7">
      <c r="C8492" s="647"/>
      <c r="D8492" s="647"/>
      <c r="E8492" s="647"/>
      <c r="F8492" s="647"/>
      <c r="G8492" s="647"/>
    </row>
    <row r="8493" spans="3:7">
      <c r="C8493" s="647"/>
      <c r="D8493" s="647"/>
      <c r="E8493" s="647"/>
      <c r="F8493" s="647"/>
      <c r="G8493" s="647"/>
    </row>
    <row r="8494" spans="3:7">
      <c r="C8494" s="647"/>
      <c r="D8494" s="647"/>
      <c r="E8494" s="647"/>
      <c r="F8494" s="647"/>
      <c r="G8494" s="647"/>
    </row>
    <row r="8495" spans="3:7">
      <c r="C8495" s="647"/>
      <c r="D8495" s="647"/>
      <c r="E8495" s="647"/>
      <c r="F8495" s="647"/>
      <c r="G8495" s="647"/>
    </row>
    <row r="8496" spans="3:7">
      <c r="C8496" s="647"/>
      <c r="D8496" s="647"/>
      <c r="E8496" s="647"/>
      <c r="F8496" s="647"/>
      <c r="G8496" s="647"/>
    </row>
    <row r="8497" spans="3:7">
      <c r="C8497" s="647"/>
      <c r="D8497" s="647"/>
      <c r="E8497" s="647"/>
      <c r="F8497" s="647"/>
      <c r="G8497" s="647"/>
    </row>
    <row r="8498" spans="3:7">
      <c r="C8498" s="647"/>
      <c r="D8498" s="647"/>
      <c r="E8498" s="647"/>
      <c r="F8498" s="647"/>
      <c r="G8498" s="647"/>
    </row>
    <row r="8499" spans="3:7">
      <c r="C8499" s="647"/>
      <c r="D8499" s="647"/>
      <c r="E8499" s="647"/>
      <c r="F8499" s="647"/>
      <c r="G8499" s="647"/>
    </row>
    <row r="8500" spans="3:7">
      <c r="C8500" s="647"/>
      <c r="D8500" s="647"/>
      <c r="E8500" s="647"/>
      <c r="F8500" s="647"/>
      <c r="G8500" s="647"/>
    </row>
    <row r="8501" spans="3:7">
      <c r="C8501" s="647"/>
      <c r="D8501" s="647"/>
      <c r="E8501" s="647"/>
      <c r="F8501" s="647"/>
      <c r="G8501" s="647"/>
    </row>
    <row r="8502" spans="3:7">
      <c r="C8502" s="647"/>
      <c r="D8502" s="647"/>
      <c r="E8502" s="647"/>
      <c r="F8502" s="647"/>
      <c r="G8502" s="647"/>
    </row>
    <row r="8503" spans="3:7">
      <c r="C8503" s="647"/>
      <c r="D8503" s="647"/>
      <c r="E8503" s="647"/>
      <c r="F8503" s="647"/>
      <c r="G8503" s="647"/>
    </row>
    <row r="8504" spans="3:7">
      <c r="C8504" s="647"/>
      <c r="D8504" s="647"/>
      <c r="E8504" s="647"/>
      <c r="F8504" s="647"/>
      <c r="G8504" s="647"/>
    </row>
    <row r="8505" spans="3:7">
      <c r="C8505" s="647"/>
      <c r="D8505" s="647"/>
      <c r="E8505" s="647"/>
      <c r="F8505" s="647"/>
      <c r="G8505" s="647"/>
    </row>
    <row r="8506" spans="3:7">
      <c r="C8506" s="647"/>
      <c r="D8506" s="647"/>
      <c r="E8506" s="647"/>
      <c r="F8506" s="647"/>
      <c r="G8506" s="647"/>
    </row>
    <row r="8507" spans="3:7">
      <c r="C8507" s="647"/>
      <c r="D8507" s="647"/>
      <c r="E8507" s="647"/>
      <c r="F8507" s="647"/>
      <c r="G8507" s="647"/>
    </row>
    <row r="8508" spans="3:7">
      <c r="C8508" s="647"/>
      <c r="D8508" s="647"/>
      <c r="E8508" s="647"/>
      <c r="F8508" s="647"/>
      <c r="G8508" s="647"/>
    </row>
    <row r="8509" spans="3:7">
      <c r="C8509" s="647"/>
      <c r="D8509" s="647"/>
      <c r="E8509" s="647"/>
      <c r="F8509" s="647"/>
      <c r="G8509" s="647"/>
    </row>
    <row r="8510" spans="3:7">
      <c r="C8510" s="647"/>
      <c r="D8510" s="647"/>
      <c r="E8510" s="647"/>
      <c r="F8510" s="647"/>
      <c r="G8510" s="647"/>
    </row>
    <row r="8511" spans="3:7">
      <c r="C8511" s="647"/>
      <c r="D8511" s="647"/>
      <c r="E8511" s="647"/>
      <c r="F8511" s="647"/>
      <c r="G8511" s="647"/>
    </row>
    <row r="8512" spans="3:7">
      <c r="C8512" s="647"/>
      <c r="D8512" s="647"/>
      <c r="E8512" s="647"/>
      <c r="F8512" s="647"/>
      <c r="G8512" s="647"/>
    </row>
    <row r="8513" spans="3:7">
      <c r="C8513" s="647"/>
      <c r="D8513" s="647"/>
      <c r="E8513" s="647"/>
      <c r="F8513" s="647"/>
      <c r="G8513" s="647"/>
    </row>
    <row r="8514" spans="3:7">
      <c r="C8514" s="647"/>
      <c r="D8514" s="647"/>
      <c r="E8514" s="647"/>
      <c r="F8514" s="647"/>
      <c r="G8514" s="647"/>
    </row>
    <row r="8515" spans="3:7">
      <c r="C8515" s="647"/>
      <c r="D8515" s="647"/>
      <c r="E8515" s="647"/>
      <c r="F8515" s="647"/>
      <c r="G8515" s="647"/>
    </row>
    <row r="8516" spans="3:7">
      <c r="C8516" s="647"/>
      <c r="D8516" s="647"/>
      <c r="E8516" s="647"/>
      <c r="F8516" s="647"/>
      <c r="G8516" s="647"/>
    </row>
    <row r="8517" spans="3:7">
      <c r="C8517" s="647"/>
      <c r="D8517" s="647"/>
      <c r="E8517" s="647"/>
      <c r="F8517" s="647"/>
      <c r="G8517" s="647"/>
    </row>
    <row r="8518" spans="3:7">
      <c r="C8518" s="647"/>
      <c r="D8518" s="647"/>
      <c r="E8518" s="647"/>
      <c r="F8518" s="647"/>
      <c r="G8518" s="647"/>
    </row>
    <row r="8519" spans="3:7">
      <c r="C8519" s="647"/>
      <c r="D8519" s="647"/>
      <c r="E8519" s="647"/>
      <c r="F8519" s="647"/>
      <c r="G8519" s="647"/>
    </row>
    <row r="8520" spans="3:7">
      <c r="C8520" s="647"/>
      <c r="D8520" s="647"/>
      <c r="E8520" s="647"/>
      <c r="F8520" s="647"/>
      <c r="G8520" s="647"/>
    </row>
    <row r="8521" spans="3:7">
      <c r="C8521" s="647"/>
      <c r="D8521" s="647"/>
      <c r="E8521" s="647"/>
      <c r="F8521" s="647"/>
      <c r="G8521" s="647"/>
    </row>
    <row r="8522" spans="3:7">
      <c r="C8522" s="647"/>
      <c r="D8522" s="647"/>
      <c r="E8522" s="647"/>
      <c r="F8522" s="647"/>
      <c r="G8522" s="647"/>
    </row>
    <row r="8523" spans="3:7">
      <c r="C8523" s="647"/>
      <c r="D8523" s="647"/>
      <c r="E8523" s="647"/>
      <c r="F8523" s="647"/>
      <c r="G8523" s="647"/>
    </row>
    <row r="8524" spans="3:7">
      <c r="C8524" s="647"/>
      <c r="D8524" s="647"/>
      <c r="E8524" s="647"/>
      <c r="F8524" s="647"/>
      <c r="G8524" s="647"/>
    </row>
    <row r="8525" spans="3:7">
      <c r="C8525" s="647"/>
      <c r="D8525" s="647"/>
      <c r="E8525" s="647"/>
      <c r="F8525" s="647"/>
      <c r="G8525" s="647"/>
    </row>
    <row r="8526" spans="3:7">
      <c r="C8526" s="647"/>
      <c r="D8526" s="647"/>
      <c r="E8526" s="647"/>
      <c r="F8526" s="647"/>
      <c r="G8526" s="647"/>
    </row>
    <row r="8527" spans="3:7">
      <c r="C8527" s="647"/>
      <c r="D8527" s="647"/>
      <c r="E8527" s="647"/>
      <c r="F8527" s="647"/>
      <c r="G8527" s="647"/>
    </row>
    <row r="8528" spans="3:7">
      <c r="C8528" s="647"/>
      <c r="D8528" s="647"/>
      <c r="E8528" s="647"/>
      <c r="F8528" s="647"/>
      <c r="G8528" s="647"/>
    </row>
    <row r="8529" spans="3:7">
      <c r="C8529" s="647"/>
      <c r="D8529" s="647"/>
      <c r="E8529" s="647"/>
      <c r="F8529" s="647"/>
      <c r="G8529" s="647"/>
    </row>
    <row r="8530" spans="3:7">
      <c r="C8530" s="647"/>
      <c r="D8530" s="647"/>
      <c r="E8530" s="647"/>
      <c r="F8530" s="647"/>
      <c r="G8530" s="647"/>
    </row>
    <row r="8531" spans="3:7">
      <c r="C8531" s="647"/>
      <c r="D8531" s="647"/>
      <c r="E8531" s="647"/>
      <c r="F8531" s="647"/>
      <c r="G8531" s="647"/>
    </row>
    <row r="8532" spans="3:7">
      <c r="C8532" s="647"/>
      <c r="D8532" s="647"/>
      <c r="E8532" s="647"/>
      <c r="F8532" s="647"/>
      <c r="G8532" s="647"/>
    </row>
    <row r="8533" spans="3:7">
      <c r="C8533" s="647"/>
      <c r="D8533" s="647"/>
      <c r="E8533" s="647"/>
      <c r="F8533" s="647"/>
      <c r="G8533" s="647"/>
    </row>
    <row r="8534" spans="3:7">
      <c r="C8534" s="647"/>
      <c r="D8534" s="647"/>
      <c r="E8534" s="647"/>
      <c r="F8534" s="647"/>
      <c r="G8534" s="647"/>
    </row>
    <row r="8535" spans="3:7">
      <c r="C8535" s="647"/>
      <c r="D8535" s="647"/>
      <c r="E8535" s="647"/>
      <c r="F8535" s="647"/>
      <c r="G8535" s="647"/>
    </row>
    <row r="8536" spans="3:7">
      <c r="C8536" s="647"/>
      <c r="D8536" s="647"/>
      <c r="E8536" s="647"/>
      <c r="F8536" s="647"/>
      <c r="G8536" s="647"/>
    </row>
    <row r="8537" spans="3:7">
      <c r="C8537" s="647"/>
      <c r="D8537" s="647"/>
      <c r="E8537" s="647"/>
      <c r="F8537" s="647"/>
      <c r="G8537" s="647"/>
    </row>
    <row r="8538" spans="3:7">
      <c r="C8538" s="647"/>
      <c r="D8538" s="647"/>
      <c r="E8538" s="647"/>
      <c r="F8538" s="647"/>
      <c r="G8538" s="647"/>
    </row>
    <row r="8539" spans="3:7">
      <c r="C8539" s="647"/>
      <c r="D8539" s="647"/>
      <c r="E8539" s="647"/>
      <c r="F8539" s="647"/>
      <c r="G8539" s="647"/>
    </row>
    <row r="8540" spans="3:7">
      <c r="C8540" s="647"/>
      <c r="D8540" s="647"/>
      <c r="E8540" s="647"/>
      <c r="F8540" s="647"/>
      <c r="G8540" s="647"/>
    </row>
    <row r="8541" spans="3:7">
      <c r="C8541" s="647"/>
      <c r="D8541" s="647"/>
      <c r="E8541" s="647"/>
      <c r="F8541" s="647"/>
      <c r="G8541" s="647"/>
    </row>
    <row r="8542" spans="3:7">
      <c r="C8542" s="647"/>
      <c r="D8542" s="647"/>
      <c r="E8542" s="647"/>
      <c r="F8542" s="647"/>
      <c r="G8542" s="647"/>
    </row>
    <row r="8543" spans="3:7">
      <c r="C8543" s="647"/>
      <c r="D8543" s="647"/>
      <c r="E8543" s="647"/>
      <c r="F8543" s="647"/>
      <c r="G8543" s="647"/>
    </row>
    <row r="8544" spans="3:7">
      <c r="C8544" s="647"/>
      <c r="D8544" s="647"/>
      <c r="E8544" s="647"/>
      <c r="F8544" s="647"/>
      <c r="G8544" s="647"/>
    </row>
    <row r="8545" spans="3:7">
      <c r="C8545" s="647"/>
      <c r="D8545" s="647"/>
      <c r="E8545" s="647"/>
      <c r="F8545" s="647"/>
      <c r="G8545" s="647"/>
    </row>
    <row r="8546" spans="3:7">
      <c r="C8546" s="647"/>
      <c r="D8546" s="647"/>
      <c r="E8546" s="647"/>
      <c r="F8546" s="647"/>
      <c r="G8546" s="647"/>
    </row>
    <row r="8547" spans="3:7">
      <c r="C8547" s="647"/>
      <c r="D8547" s="647"/>
      <c r="E8547" s="647"/>
      <c r="F8547" s="647"/>
      <c r="G8547" s="647"/>
    </row>
    <row r="8548" spans="3:7">
      <c r="C8548" s="647"/>
      <c r="D8548" s="647"/>
      <c r="E8548" s="647"/>
      <c r="F8548" s="647"/>
      <c r="G8548" s="647"/>
    </row>
    <row r="8549" spans="3:7">
      <c r="C8549" s="647"/>
      <c r="D8549" s="647"/>
      <c r="E8549" s="647"/>
      <c r="F8549" s="647"/>
      <c r="G8549" s="647"/>
    </row>
    <row r="8550" spans="3:7">
      <c r="C8550" s="647"/>
      <c r="D8550" s="647"/>
      <c r="E8550" s="647"/>
      <c r="F8550" s="647"/>
      <c r="G8550" s="647"/>
    </row>
    <row r="8551" spans="3:7">
      <c r="C8551" s="647"/>
      <c r="D8551" s="647"/>
      <c r="E8551" s="647"/>
      <c r="F8551" s="647"/>
      <c r="G8551" s="647"/>
    </row>
    <row r="8552" spans="3:7">
      <c r="C8552" s="647"/>
      <c r="D8552" s="647"/>
      <c r="E8552" s="647"/>
      <c r="F8552" s="647"/>
      <c r="G8552" s="647"/>
    </row>
    <row r="8553" spans="3:7">
      <c r="C8553" s="647"/>
      <c r="D8553" s="647"/>
      <c r="E8553" s="647"/>
      <c r="F8553" s="647"/>
      <c r="G8553" s="647"/>
    </row>
    <row r="8554" spans="3:7">
      <c r="C8554" s="647"/>
      <c r="D8554" s="647"/>
      <c r="E8554" s="647"/>
      <c r="F8554" s="647"/>
      <c r="G8554" s="647"/>
    </row>
    <row r="8555" spans="3:7">
      <c r="C8555" s="647"/>
      <c r="D8555" s="647"/>
      <c r="E8555" s="647"/>
      <c r="F8555" s="647"/>
      <c r="G8555" s="647"/>
    </row>
    <row r="8556" spans="3:7">
      <c r="C8556" s="647"/>
      <c r="D8556" s="647"/>
      <c r="E8556" s="647"/>
      <c r="F8556" s="647"/>
      <c r="G8556" s="647"/>
    </row>
    <row r="8557" spans="3:7">
      <c r="C8557" s="647"/>
      <c r="D8557" s="647"/>
      <c r="E8557" s="647"/>
      <c r="F8557" s="647"/>
      <c r="G8557" s="647"/>
    </row>
    <row r="8558" spans="3:7">
      <c r="C8558" s="647"/>
      <c r="D8558" s="647"/>
      <c r="E8558" s="647"/>
      <c r="F8558" s="647"/>
      <c r="G8558" s="647"/>
    </row>
    <row r="8559" spans="3:7">
      <c r="C8559" s="647"/>
      <c r="D8559" s="647"/>
      <c r="E8559" s="647"/>
      <c r="F8559" s="647"/>
      <c r="G8559" s="647"/>
    </row>
    <row r="8560" spans="3:7">
      <c r="C8560" s="647"/>
      <c r="D8560" s="647"/>
      <c r="E8560" s="647"/>
      <c r="F8560" s="647"/>
      <c r="G8560" s="647"/>
    </row>
    <row r="8561" spans="3:7">
      <c r="C8561" s="647"/>
      <c r="D8561" s="647"/>
      <c r="E8561" s="647"/>
      <c r="F8561" s="647"/>
      <c r="G8561" s="647"/>
    </row>
    <row r="8562" spans="3:7">
      <c r="C8562" s="647"/>
      <c r="D8562" s="647"/>
      <c r="E8562" s="647"/>
      <c r="F8562" s="647"/>
      <c r="G8562" s="647"/>
    </row>
    <row r="8563" spans="3:7">
      <c r="C8563" s="647"/>
      <c r="D8563" s="647"/>
      <c r="E8563" s="647"/>
      <c r="F8563" s="647"/>
      <c r="G8563" s="647"/>
    </row>
    <row r="8564" spans="3:7">
      <c r="C8564" s="647"/>
      <c r="D8564" s="647"/>
      <c r="E8564" s="647"/>
      <c r="F8564" s="647"/>
      <c r="G8564" s="647"/>
    </row>
    <row r="8565" spans="3:7">
      <c r="C8565" s="647"/>
      <c r="D8565" s="647"/>
      <c r="E8565" s="647"/>
      <c r="F8565" s="647"/>
      <c r="G8565" s="647"/>
    </row>
    <row r="8566" spans="3:7">
      <c r="C8566" s="647"/>
      <c r="D8566" s="647"/>
      <c r="E8566" s="647"/>
      <c r="F8566" s="647"/>
      <c r="G8566" s="647"/>
    </row>
    <row r="8567" spans="3:7">
      <c r="C8567" s="647"/>
      <c r="D8567" s="647"/>
      <c r="E8567" s="647"/>
      <c r="F8567" s="647"/>
      <c r="G8567" s="647"/>
    </row>
    <row r="8568" spans="3:7">
      <c r="C8568" s="647"/>
      <c r="D8568" s="647"/>
      <c r="E8568" s="647"/>
      <c r="F8568" s="647"/>
      <c r="G8568" s="647"/>
    </row>
    <row r="8569" spans="3:7">
      <c r="C8569" s="647"/>
      <c r="D8569" s="647"/>
      <c r="E8569" s="647"/>
      <c r="F8569" s="647"/>
      <c r="G8569" s="647"/>
    </row>
    <row r="8570" spans="3:7">
      <c r="C8570" s="647"/>
      <c r="D8570" s="647"/>
      <c r="E8570" s="647"/>
      <c r="F8570" s="647"/>
      <c r="G8570" s="647"/>
    </row>
    <row r="8571" spans="3:7">
      <c r="C8571" s="647"/>
      <c r="D8571" s="647"/>
      <c r="E8571" s="647"/>
      <c r="F8571" s="647"/>
      <c r="G8571" s="647"/>
    </row>
    <row r="8572" spans="3:7">
      <c r="C8572" s="647"/>
      <c r="D8572" s="647"/>
      <c r="E8572" s="647"/>
      <c r="F8572" s="647"/>
      <c r="G8572" s="647"/>
    </row>
    <row r="8573" spans="3:7">
      <c r="C8573" s="647"/>
      <c r="D8573" s="647"/>
      <c r="E8573" s="647"/>
      <c r="F8573" s="647"/>
      <c r="G8573" s="647"/>
    </row>
    <row r="8574" spans="3:7">
      <c r="C8574" s="647"/>
      <c r="D8574" s="647"/>
      <c r="E8574" s="647"/>
      <c r="F8574" s="647"/>
      <c r="G8574" s="647"/>
    </row>
    <row r="8575" spans="3:7">
      <c r="C8575" s="647"/>
      <c r="D8575" s="647"/>
      <c r="E8575" s="647"/>
      <c r="F8575" s="647"/>
      <c r="G8575" s="647"/>
    </row>
    <row r="8576" spans="3:7">
      <c r="C8576" s="647"/>
      <c r="D8576" s="647"/>
      <c r="E8576" s="647"/>
      <c r="F8576" s="647"/>
      <c r="G8576" s="647"/>
    </row>
    <row r="8577" spans="3:7">
      <c r="C8577" s="647"/>
      <c r="D8577" s="647"/>
      <c r="E8577" s="647"/>
      <c r="F8577" s="647"/>
      <c r="G8577" s="647"/>
    </row>
    <row r="8578" spans="3:7">
      <c r="C8578" s="647"/>
      <c r="D8578" s="647"/>
      <c r="E8578" s="647"/>
      <c r="F8578" s="647"/>
      <c r="G8578" s="647"/>
    </row>
    <row r="8579" spans="3:7">
      <c r="C8579" s="647"/>
      <c r="D8579" s="647"/>
      <c r="E8579" s="647"/>
      <c r="F8579" s="647"/>
      <c r="G8579" s="647"/>
    </row>
    <row r="8580" spans="3:7">
      <c r="C8580" s="647"/>
      <c r="D8580" s="647"/>
      <c r="E8580" s="647"/>
      <c r="F8580" s="647"/>
      <c r="G8580" s="647"/>
    </row>
    <row r="8581" spans="3:7">
      <c r="C8581" s="647"/>
      <c r="D8581" s="647"/>
      <c r="E8581" s="647"/>
      <c r="F8581" s="647"/>
      <c r="G8581" s="647"/>
    </row>
    <row r="8582" spans="3:7">
      <c r="C8582" s="647"/>
      <c r="D8582" s="647"/>
      <c r="E8582" s="647"/>
      <c r="F8582" s="647"/>
      <c r="G8582" s="647"/>
    </row>
    <row r="8583" spans="3:7">
      <c r="C8583" s="647"/>
      <c r="D8583" s="647"/>
      <c r="E8583" s="647"/>
      <c r="F8583" s="647"/>
      <c r="G8583" s="647"/>
    </row>
    <row r="8584" spans="3:7">
      <c r="C8584" s="647"/>
      <c r="D8584" s="647"/>
      <c r="E8584" s="647"/>
      <c r="F8584" s="647"/>
      <c r="G8584" s="647"/>
    </row>
    <row r="8585" spans="3:7">
      <c r="C8585" s="647"/>
      <c r="D8585" s="647"/>
      <c r="E8585" s="647"/>
      <c r="F8585" s="647"/>
      <c r="G8585" s="647"/>
    </row>
    <row r="8586" spans="3:7">
      <c r="C8586" s="647"/>
      <c r="D8586" s="647"/>
      <c r="E8586" s="647"/>
      <c r="F8586" s="647"/>
      <c r="G8586" s="647"/>
    </row>
    <row r="8587" spans="3:7">
      <c r="C8587" s="647"/>
      <c r="D8587" s="647"/>
      <c r="E8587" s="647"/>
      <c r="F8587" s="647"/>
      <c r="G8587" s="647"/>
    </row>
    <row r="8588" spans="3:7">
      <c r="C8588" s="647"/>
      <c r="D8588" s="647"/>
      <c r="E8588" s="647"/>
      <c r="F8588" s="647"/>
      <c r="G8588" s="647"/>
    </row>
    <row r="8589" spans="3:7">
      <c r="C8589" s="647"/>
      <c r="D8589" s="647"/>
      <c r="E8589" s="647"/>
      <c r="F8589" s="647"/>
      <c r="G8589" s="647"/>
    </row>
    <row r="8590" spans="3:7">
      <c r="C8590" s="647"/>
      <c r="D8590" s="647"/>
      <c r="E8590" s="647"/>
      <c r="F8590" s="647"/>
      <c r="G8590" s="647"/>
    </row>
    <row r="8591" spans="3:7">
      <c r="C8591" s="647"/>
      <c r="D8591" s="647"/>
      <c r="E8591" s="647"/>
      <c r="F8591" s="647"/>
      <c r="G8591" s="647"/>
    </row>
    <row r="8592" spans="3:7">
      <c r="C8592" s="647"/>
      <c r="D8592" s="647"/>
      <c r="E8592" s="647"/>
      <c r="F8592" s="647"/>
      <c r="G8592" s="647"/>
    </row>
    <row r="8593" spans="3:7">
      <c r="C8593" s="647"/>
      <c r="D8593" s="647"/>
      <c r="E8593" s="647"/>
      <c r="F8593" s="647"/>
      <c r="G8593" s="647"/>
    </row>
    <row r="8594" spans="3:7">
      <c r="C8594" s="647"/>
      <c r="D8594" s="647"/>
      <c r="E8594" s="647"/>
      <c r="F8594" s="647"/>
      <c r="G8594" s="647"/>
    </row>
    <row r="8595" spans="3:7">
      <c r="C8595" s="647"/>
      <c r="D8595" s="647"/>
      <c r="E8595" s="647"/>
      <c r="F8595" s="647"/>
      <c r="G8595" s="647"/>
    </row>
    <row r="8596" spans="3:7">
      <c r="C8596" s="647"/>
      <c r="D8596" s="647"/>
      <c r="E8596" s="647"/>
      <c r="F8596" s="647"/>
      <c r="G8596" s="647"/>
    </row>
    <row r="8597" spans="3:7">
      <c r="C8597" s="647"/>
      <c r="D8597" s="647"/>
      <c r="E8597" s="647"/>
      <c r="F8597" s="647"/>
      <c r="G8597" s="647"/>
    </row>
    <row r="8598" spans="3:7">
      <c r="C8598" s="647"/>
      <c r="D8598" s="647"/>
      <c r="E8598" s="647"/>
      <c r="F8598" s="647"/>
      <c r="G8598" s="647"/>
    </row>
    <row r="8599" spans="3:7">
      <c r="C8599" s="647"/>
      <c r="D8599" s="647"/>
      <c r="E8599" s="647"/>
      <c r="F8599" s="647"/>
      <c r="G8599" s="647"/>
    </row>
    <row r="8600" spans="3:7">
      <c r="C8600" s="647"/>
      <c r="D8600" s="647"/>
      <c r="E8600" s="647"/>
      <c r="F8600" s="647"/>
      <c r="G8600" s="647"/>
    </row>
    <row r="8601" spans="3:7">
      <c r="C8601" s="647"/>
      <c r="D8601" s="647"/>
      <c r="E8601" s="647"/>
      <c r="F8601" s="647"/>
      <c r="G8601" s="647"/>
    </row>
    <row r="8602" spans="3:7">
      <c r="C8602" s="647"/>
      <c r="D8602" s="647"/>
      <c r="E8602" s="647"/>
      <c r="F8602" s="647"/>
      <c r="G8602" s="647"/>
    </row>
    <row r="8603" spans="3:7">
      <c r="C8603" s="647"/>
      <c r="D8603" s="647"/>
      <c r="E8603" s="647"/>
      <c r="F8603" s="647"/>
      <c r="G8603" s="647"/>
    </row>
    <row r="8604" spans="3:7">
      <c r="C8604" s="647"/>
      <c r="D8604" s="647"/>
      <c r="E8604" s="647"/>
      <c r="F8604" s="647"/>
      <c r="G8604" s="647"/>
    </row>
    <row r="8605" spans="3:7">
      <c r="C8605" s="647"/>
      <c r="D8605" s="647"/>
      <c r="E8605" s="647"/>
      <c r="F8605" s="647"/>
      <c r="G8605" s="647"/>
    </row>
    <row r="8606" spans="3:7">
      <c r="C8606" s="647"/>
      <c r="D8606" s="647"/>
      <c r="E8606" s="647"/>
      <c r="F8606" s="647"/>
      <c r="G8606" s="647"/>
    </row>
    <row r="8607" spans="3:7">
      <c r="C8607" s="647"/>
      <c r="D8607" s="647"/>
      <c r="E8607" s="647"/>
      <c r="F8607" s="647"/>
      <c r="G8607" s="647"/>
    </row>
    <row r="8608" spans="3:7">
      <c r="C8608" s="647"/>
      <c r="D8608" s="647"/>
      <c r="E8608" s="647"/>
      <c r="F8608" s="647"/>
      <c r="G8608" s="647"/>
    </row>
    <row r="8609" spans="3:7">
      <c r="C8609" s="647"/>
      <c r="D8609" s="647"/>
      <c r="E8609" s="647"/>
      <c r="F8609" s="647"/>
      <c r="G8609" s="647"/>
    </row>
    <row r="8610" spans="3:7">
      <c r="C8610" s="647"/>
      <c r="D8610" s="647"/>
      <c r="E8610" s="647"/>
      <c r="F8610" s="647"/>
      <c r="G8610" s="647"/>
    </row>
    <row r="8611" spans="3:7">
      <c r="C8611" s="647"/>
      <c r="D8611" s="647"/>
      <c r="E8611" s="647"/>
      <c r="F8611" s="647"/>
      <c r="G8611" s="647"/>
    </row>
    <row r="8612" spans="3:7">
      <c r="C8612" s="647"/>
      <c r="D8612" s="647"/>
      <c r="E8612" s="647"/>
      <c r="F8612" s="647"/>
      <c r="G8612" s="647"/>
    </row>
    <row r="8613" spans="3:7">
      <c r="C8613" s="647"/>
      <c r="D8613" s="647"/>
      <c r="E8613" s="647"/>
      <c r="F8613" s="647"/>
      <c r="G8613" s="647"/>
    </row>
    <row r="8614" spans="3:7">
      <c r="C8614" s="647"/>
      <c r="D8614" s="647"/>
      <c r="E8614" s="647"/>
      <c r="F8614" s="647"/>
      <c r="G8614" s="647"/>
    </row>
    <row r="8615" spans="3:7">
      <c r="C8615" s="647"/>
      <c r="D8615" s="647"/>
      <c r="E8615" s="647"/>
      <c r="F8615" s="647"/>
      <c r="G8615" s="647"/>
    </row>
    <row r="8616" spans="3:7">
      <c r="C8616" s="647"/>
      <c r="D8616" s="647"/>
      <c r="E8616" s="647"/>
      <c r="F8616" s="647"/>
      <c r="G8616" s="647"/>
    </row>
    <row r="8617" spans="3:7">
      <c r="C8617" s="647"/>
      <c r="D8617" s="647"/>
      <c r="E8617" s="647"/>
      <c r="F8617" s="647"/>
      <c r="G8617" s="647"/>
    </row>
    <row r="8618" spans="3:7">
      <c r="C8618" s="647"/>
      <c r="D8618" s="647"/>
      <c r="E8618" s="647"/>
      <c r="F8618" s="647"/>
      <c r="G8618" s="647"/>
    </row>
    <row r="8619" spans="3:7">
      <c r="C8619" s="647"/>
      <c r="D8619" s="647"/>
      <c r="E8619" s="647"/>
      <c r="F8619" s="647"/>
      <c r="G8619" s="647"/>
    </row>
    <row r="8620" spans="3:7">
      <c r="C8620" s="647"/>
      <c r="D8620" s="647"/>
      <c r="E8620" s="647"/>
      <c r="F8620" s="647"/>
      <c r="G8620" s="647"/>
    </row>
    <row r="8621" spans="3:7">
      <c r="C8621" s="647"/>
      <c r="D8621" s="647"/>
      <c r="E8621" s="647"/>
      <c r="F8621" s="647"/>
      <c r="G8621" s="647"/>
    </row>
    <row r="8622" spans="3:7">
      <c r="C8622" s="647"/>
      <c r="D8622" s="647"/>
      <c r="E8622" s="647"/>
      <c r="F8622" s="647"/>
      <c r="G8622" s="647"/>
    </row>
    <row r="8623" spans="3:7">
      <c r="C8623" s="647"/>
      <c r="D8623" s="647"/>
      <c r="E8623" s="647"/>
      <c r="F8623" s="647"/>
      <c r="G8623" s="647"/>
    </row>
    <row r="8624" spans="3:7">
      <c r="C8624" s="647"/>
      <c r="D8624" s="647"/>
      <c r="E8624" s="647"/>
      <c r="F8624" s="647"/>
      <c r="G8624" s="647"/>
    </row>
    <row r="8625" spans="3:7">
      <c r="C8625" s="647"/>
      <c r="D8625" s="647"/>
      <c r="E8625" s="647"/>
      <c r="F8625" s="647"/>
      <c r="G8625" s="647"/>
    </row>
    <row r="8626" spans="3:7">
      <c r="C8626" s="647"/>
      <c r="D8626" s="647"/>
      <c r="E8626" s="647"/>
      <c r="F8626" s="647"/>
      <c r="G8626" s="647"/>
    </row>
    <row r="8627" spans="3:7">
      <c r="C8627" s="647"/>
      <c r="D8627" s="647"/>
      <c r="E8627" s="647"/>
      <c r="F8627" s="647"/>
      <c r="G8627" s="647"/>
    </row>
    <row r="8628" spans="3:7">
      <c r="C8628" s="647"/>
      <c r="D8628" s="647"/>
      <c r="E8628" s="647"/>
      <c r="F8628" s="647"/>
      <c r="G8628" s="647"/>
    </row>
    <row r="8629" spans="3:7">
      <c r="C8629" s="647"/>
      <c r="D8629" s="647"/>
      <c r="E8629" s="647"/>
      <c r="F8629" s="647"/>
      <c r="G8629" s="647"/>
    </row>
    <row r="8630" spans="3:7">
      <c r="C8630" s="647"/>
      <c r="D8630" s="647"/>
      <c r="E8630" s="647"/>
      <c r="F8630" s="647"/>
      <c r="G8630" s="647"/>
    </row>
    <row r="8631" spans="3:7">
      <c r="C8631" s="647"/>
      <c r="D8631" s="647"/>
      <c r="E8631" s="647"/>
      <c r="F8631" s="647"/>
      <c r="G8631" s="647"/>
    </row>
    <row r="8632" spans="3:7">
      <c r="C8632" s="647"/>
      <c r="D8632" s="647"/>
      <c r="E8632" s="647"/>
      <c r="F8632" s="647"/>
      <c r="G8632" s="647"/>
    </row>
    <row r="8633" spans="3:7">
      <c r="C8633" s="647"/>
      <c r="D8633" s="647"/>
      <c r="E8633" s="647"/>
      <c r="F8633" s="647"/>
      <c r="G8633" s="647"/>
    </row>
    <row r="8634" spans="3:7">
      <c r="C8634" s="647"/>
      <c r="D8634" s="647"/>
      <c r="E8634" s="647"/>
      <c r="F8634" s="647"/>
      <c r="G8634" s="647"/>
    </row>
    <row r="8635" spans="3:7">
      <c r="C8635" s="647"/>
      <c r="D8635" s="647"/>
      <c r="E8635" s="647"/>
      <c r="F8635" s="647"/>
      <c r="G8635" s="647"/>
    </row>
    <row r="8636" spans="3:7">
      <c r="C8636" s="647"/>
      <c r="D8636" s="647"/>
      <c r="E8636" s="647"/>
      <c r="F8636" s="647"/>
      <c r="G8636" s="647"/>
    </row>
    <row r="8637" spans="3:7">
      <c r="C8637" s="647"/>
      <c r="D8637" s="647"/>
      <c r="E8637" s="647"/>
      <c r="F8637" s="647"/>
      <c r="G8637" s="647"/>
    </row>
    <row r="8638" spans="3:7">
      <c r="C8638" s="647"/>
      <c r="D8638" s="647"/>
      <c r="E8638" s="647"/>
      <c r="F8638" s="647"/>
      <c r="G8638" s="647"/>
    </row>
    <row r="8639" spans="3:7">
      <c r="C8639" s="647"/>
      <c r="D8639" s="647"/>
      <c r="E8639" s="647"/>
      <c r="F8639" s="647"/>
      <c r="G8639" s="647"/>
    </row>
    <row r="8640" spans="3:7">
      <c r="C8640" s="647"/>
      <c r="D8640" s="647"/>
      <c r="E8640" s="647"/>
      <c r="F8640" s="647"/>
      <c r="G8640" s="647"/>
    </row>
    <row r="8641" spans="3:7">
      <c r="C8641" s="647"/>
      <c r="D8641" s="647"/>
      <c r="E8641" s="647"/>
      <c r="F8641" s="647"/>
      <c r="G8641" s="647"/>
    </row>
    <row r="8642" spans="3:7">
      <c r="C8642" s="647"/>
      <c r="D8642" s="647"/>
      <c r="E8642" s="647"/>
      <c r="F8642" s="647"/>
      <c r="G8642" s="647"/>
    </row>
    <row r="8643" spans="3:7">
      <c r="C8643" s="647"/>
      <c r="D8643" s="647"/>
      <c r="E8643" s="647"/>
      <c r="F8643" s="647"/>
      <c r="G8643" s="647"/>
    </row>
    <row r="8644" spans="3:7">
      <c r="C8644" s="647"/>
      <c r="D8644" s="647"/>
      <c r="E8644" s="647"/>
      <c r="F8644" s="647"/>
      <c r="G8644" s="647"/>
    </row>
    <row r="8645" spans="3:7">
      <c r="C8645" s="647"/>
      <c r="D8645" s="647"/>
      <c r="E8645" s="647"/>
      <c r="F8645" s="647"/>
      <c r="G8645" s="647"/>
    </row>
    <row r="8646" spans="3:7">
      <c r="C8646" s="647"/>
      <c r="D8646" s="647"/>
      <c r="E8646" s="647"/>
      <c r="F8646" s="647"/>
      <c r="G8646" s="647"/>
    </row>
    <row r="8647" spans="3:7">
      <c r="C8647" s="647"/>
      <c r="D8647" s="647"/>
      <c r="E8647" s="647"/>
      <c r="F8647" s="647"/>
      <c r="G8647" s="647"/>
    </row>
    <row r="8648" spans="3:7">
      <c r="C8648" s="647"/>
      <c r="D8648" s="647"/>
      <c r="E8648" s="647"/>
      <c r="F8648" s="647"/>
      <c r="G8648" s="647"/>
    </row>
    <row r="8649" spans="3:7">
      <c r="C8649" s="647"/>
      <c r="D8649" s="647"/>
      <c r="E8649" s="647"/>
      <c r="F8649" s="647"/>
      <c r="G8649" s="647"/>
    </row>
    <row r="8650" spans="3:7">
      <c r="C8650" s="647"/>
      <c r="D8650" s="647"/>
      <c r="E8650" s="647"/>
      <c r="F8650" s="647"/>
      <c r="G8650" s="647"/>
    </row>
    <row r="8651" spans="3:7">
      <c r="C8651" s="647"/>
      <c r="D8651" s="647"/>
      <c r="E8651" s="647"/>
      <c r="F8651" s="647"/>
      <c r="G8651" s="647"/>
    </row>
    <row r="8652" spans="3:7">
      <c r="C8652" s="647"/>
      <c r="D8652" s="647"/>
      <c r="E8652" s="647"/>
      <c r="F8652" s="647"/>
      <c r="G8652" s="647"/>
    </row>
    <row r="8653" spans="3:7">
      <c r="C8653" s="647"/>
      <c r="D8653" s="647"/>
      <c r="E8653" s="647"/>
      <c r="F8653" s="647"/>
      <c r="G8653" s="647"/>
    </row>
    <row r="8654" spans="3:7">
      <c r="C8654" s="647"/>
      <c r="D8654" s="647"/>
      <c r="E8654" s="647"/>
      <c r="F8654" s="647"/>
      <c r="G8654" s="647"/>
    </row>
    <row r="8655" spans="3:7">
      <c r="C8655" s="647"/>
      <c r="D8655" s="647"/>
      <c r="E8655" s="647"/>
      <c r="F8655" s="647"/>
      <c r="G8655" s="647"/>
    </row>
    <row r="8656" spans="3:7">
      <c r="C8656" s="647"/>
      <c r="D8656" s="647"/>
      <c r="E8656" s="647"/>
      <c r="F8656" s="647"/>
      <c r="G8656" s="647"/>
    </row>
    <row r="8657" spans="3:7">
      <c r="C8657" s="647"/>
      <c r="D8657" s="647"/>
      <c r="E8657" s="647"/>
      <c r="F8657" s="647"/>
      <c r="G8657" s="647"/>
    </row>
    <row r="8658" spans="3:7">
      <c r="C8658" s="647"/>
      <c r="D8658" s="647"/>
      <c r="E8658" s="647"/>
      <c r="F8658" s="647"/>
      <c r="G8658" s="647"/>
    </row>
    <row r="8659" spans="3:7">
      <c r="C8659" s="647"/>
      <c r="D8659" s="647"/>
      <c r="E8659" s="647"/>
      <c r="F8659" s="647"/>
      <c r="G8659" s="647"/>
    </row>
    <row r="8660" spans="3:7">
      <c r="C8660" s="647"/>
      <c r="D8660" s="647"/>
      <c r="E8660" s="647"/>
      <c r="F8660" s="647"/>
      <c r="G8660" s="647"/>
    </row>
    <row r="8661" spans="3:7">
      <c r="C8661" s="647"/>
      <c r="D8661" s="647"/>
      <c r="E8661" s="647"/>
      <c r="F8661" s="647"/>
      <c r="G8661" s="647"/>
    </row>
    <row r="8662" spans="3:7">
      <c r="C8662" s="647"/>
      <c r="D8662" s="647"/>
      <c r="E8662" s="647"/>
      <c r="F8662" s="647"/>
      <c r="G8662" s="647"/>
    </row>
    <row r="8663" spans="3:7">
      <c r="C8663" s="647"/>
      <c r="D8663" s="647"/>
      <c r="E8663" s="647"/>
      <c r="F8663" s="647"/>
      <c r="G8663" s="647"/>
    </row>
    <row r="8664" spans="3:7">
      <c r="C8664" s="647"/>
      <c r="D8664" s="647"/>
      <c r="E8664" s="647"/>
      <c r="F8664" s="647"/>
      <c r="G8664" s="647"/>
    </row>
    <row r="8665" spans="3:7">
      <c r="C8665" s="647"/>
      <c r="D8665" s="647"/>
      <c r="E8665" s="647"/>
      <c r="F8665" s="647"/>
      <c r="G8665" s="647"/>
    </row>
    <row r="8666" spans="3:7">
      <c r="C8666" s="647"/>
      <c r="D8666" s="647"/>
      <c r="E8666" s="647"/>
      <c r="F8666" s="647"/>
      <c r="G8666" s="647"/>
    </row>
    <row r="8667" spans="3:7">
      <c r="C8667" s="647"/>
      <c r="D8667" s="647"/>
      <c r="E8667" s="647"/>
      <c r="F8667" s="647"/>
      <c r="G8667" s="647"/>
    </row>
    <row r="8668" spans="3:7">
      <c r="C8668" s="647"/>
      <c r="D8668" s="647"/>
      <c r="E8668" s="647"/>
      <c r="F8668" s="647"/>
      <c r="G8668" s="647"/>
    </row>
    <row r="8669" spans="3:7">
      <c r="C8669" s="647"/>
      <c r="D8669" s="647"/>
      <c r="E8669" s="647"/>
      <c r="F8669" s="647"/>
      <c r="G8669" s="647"/>
    </row>
    <row r="8670" spans="3:7">
      <c r="C8670" s="647"/>
      <c r="D8670" s="647"/>
      <c r="E8670" s="647"/>
      <c r="F8670" s="647"/>
      <c r="G8670" s="647"/>
    </row>
    <row r="8671" spans="3:7">
      <c r="C8671" s="647"/>
      <c r="D8671" s="647"/>
      <c r="E8671" s="647"/>
      <c r="F8671" s="647"/>
      <c r="G8671" s="647"/>
    </row>
    <row r="8672" spans="3:7">
      <c r="C8672" s="647"/>
      <c r="D8672" s="647"/>
      <c r="E8672" s="647"/>
      <c r="F8672" s="647"/>
      <c r="G8672" s="647"/>
    </row>
    <row r="8673" spans="3:7">
      <c r="C8673" s="647"/>
      <c r="D8673" s="647"/>
      <c r="E8673" s="647"/>
      <c r="F8673" s="647"/>
      <c r="G8673" s="647"/>
    </row>
    <row r="8674" spans="3:7">
      <c r="C8674" s="647"/>
      <c r="D8674" s="647"/>
      <c r="E8674" s="647"/>
      <c r="F8674" s="647"/>
      <c r="G8674" s="647"/>
    </row>
    <row r="8675" spans="3:7">
      <c r="C8675" s="647"/>
      <c r="D8675" s="647"/>
      <c r="E8675" s="647"/>
      <c r="F8675" s="647"/>
      <c r="G8675" s="647"/>
    </row>
    <row r="8676" spans="3:7">
      <c r="C8676" s="647"/>
      <c r="D8676" s="647"/>
      <c r="E8676" s="647"/>
      <c r="F8676" s="647"/>
      <c r="G8676" s="647"/>
    </row>
    <row r="8677" spans="3:7">
      <c r="C8677" s="647"/>
      <c r="D8677" s="647"/>
      <c r="E8677" s="647"/>
      <c r="F8677" s="647"/>
      <c r="G8677" s="647"/>
    </row>
    <row r="8678" spans="3:7">
      <c r="C8678" s="647"/>
      <c r="D8678" s="647"/>
      <c r="E8678" s="647"/>
      <c r="F8678" s="647"/>
      <c r="G8678" s="647"/>
    </row>
    <row r="8679" spans="3:7">
      <c r="C8679" s="647"/>
      <c r="D8679" s="647"/>
      <c r="E8679" s="647"/>
      <c r="F8679" s="647"/>
      <c r="G8679" s="647"/>
    </row>
    <row r="8680" spans="3:7">
      <c r="C8680" s="647"/>
      <c r="D8680" s="647"/>
      <c r="E8680" s="647"/>
      <c r="F8680" s="647"/>
      <c r="G8680" s="647"/>
    </row>
    <row r="8681" spans="3:7">
      <c r="C8681" s="647"/>
      <c r="D8681" s="647"/>
      <c r="E8681" s="647"/>
      <c r="F8681" s="647"/>
      <c r="G8681" s="647"/>
    </row>
    <row r="8682" spans="3:7">
      <c r="C8682" s="647"/>
      <c r="D8682" s="647"/>
      <c r="E8682" s="647"/>
      <c r="F8682" s="647"/>
      <c r="G8682" s="647"/>
    </row>
    <row r="8683" spans="3:7">
      <c r="C8683" s="647"/>
      <c r="D8683" s="647"/>
      <c r="E8683" s="647"/>
      <c r="F8683" s="647"/>
      <c r="G8683" s="647"/>
    </row>
    <row r="8684" spans="3:7">
      <c r="C8684" s="647"/>
      <c r="D8684" s="647"/>
      <c r="E8684" s="647"/>
      <c r="F8684" s="647"/>
      <c r="G8684" s="647"/>
    </row>
    <row r="8685" spans="3:7">
      <c r="C8685" s="647"/>
      <c r="D8685" s="647"/>
      <c r="E8685" s="647"/>
      <c r="F8685" s="647"/>
      <c r="G8685" s="647"/>
    </row>
    <row r="8686" spans="3:7">
      <c r="C8686" s="647"/>
      <c r="D8686" s="647"/>
      <c r="E8686" s="647"/>
      <c r="F8686" s="647"/>
      <c r="G8686" s="647"/>
    </row>
    <row r="8687" spans="3:7">
      <c r="C8687" s="647"/>
      <c r="D8687" s="647"/>
      <c r="E8687" s="647"/>
      <c r="F8687" s="647"/>
      <c r="G8687" s="647"/>
    </row>
    <row r="8688" spans="3:7">
      <c r="C8688" s="647"/>
      <c r="D8688" s="647"/>
      <c r="E8688" s="647"/>
      <c r="F8688" s="647"/>
      <c r="G8688" s="647"/>
    </row>
    <row r="8689" spans="3:7">
      <c r="C8689" s="647"/>
      <c r="D8689" s="647"/>
      <c r="E8689" s="647"/>
      <c r="F8689" s="647"/>
      <c r="G8689" s="647"/>
    </row>
    <row r="8690" spans="3:7">
      <c r="C8690" s="647"/>
      <c r="D8690" s="647"/>
      <c r="E8690" s="647"/>
      <c r="F8690" s="647"/>
      <c r="G8690" s="647"/>
    </row>
    <row r="8691" spans="3:7">
      <c r="C8691" s="647"/>
      <c r="D8691" s="647"/>
      <c r="E8691" s="647"/>
      <c r="F8691" s="647"/>
      <c r="G8691" s="647"/>
    </row>
    <row r="8692" spans="3:7">
      <c r="C8692" s="647"/>
      <c r="D8692" s="647"/>
      <c r="E8692" s="647"/>
      <c r="F8692" s="647"/>
      <c r="G8692" s="647"/>
    </row>
    <row r="8693" spans="3:7">
      <c r="C8693" s="647"/>
      <c r="D8693" s="647"/>
      <c r="E8693" s="647"/>
      <c r="F8693" s="647"/>
      <c r="G8693" s="647"/>
    </row>
    <row r="8694" spans="3:7">
      <c r="C8694" s="647"/>
      <c r="D8694" s="647"/>
      <c r="E8694" s="647"/>
      <c r="F8694" s="647"/>
      <c r="G8694" s="647"/>
    </row>
    <row r="8695" spans="3:7">
      <c r="C8695" s="647"/>
      <c r="D8695" s="647"/>
      <c r="E8695" s="647"/>
      <c r="F8695" s="647"/>
      <c r="G8695" s="647"/>
    </row>
    <row r="8696" spans="3:7">
      <c r="C8696" s="647"/>
      <c r="D8696" s="647"/>
      <c r="E8696" s="647"/>
      <c r="F8696" s="647"/>
      <c r="G8696" s="647"/>
    </row>
    <row r="8697" spans="3:7">
      <c r="C8697" s="647"/>
      <c r="D8697" s="647"/>
      <c r="E8697" s="647"/>
      <c r="F8697" s="647"/>
      <c r="G8697" s="647"/>
    </row>
    <row r="8698" spans="3:7">
      <c r="C8698" s="647"/>
      <c r="D8698" s="647"/>
      <c r="E8698" s="647"/>
      <c r="F8698" s="647"/>
      <c r="G8698" s="647"/>
    </row>
    <row r="8699" spans="3:7">
      <c r="C8699" s="647"/>
      <c r="D8699" s="647"/>
      <c r="E8699" s="647"/>
      <c r="F8699" s="647"/>
      <c r="G8699" s="647"/>
    </row>
    <row r="8700" spans="3:7">
      <c r="C8700" s="647"/>
      <c r="D8700" s="647"/>
      <c r="E8700" s="647"/>
      <c r="F8700" s="647"/>
      <c r="G8700" s="647"/>
    </row>
    <row r="8701" spans="3:7">
      <c r="C8701" s="647"/>
      <c r="D8701" s="647"/>
      <c r="E8701" s="647"/>
      <c r="F8701" s="647"/>
      <c r="G8701" s="647"/>
    </row>
    <row r="8702" spans="3:7">
      <c r="C8702" s="647"/>
      <c r="D8702" s="647"/>
      <c r="E8702" s="647"/>
      <c r="F8702" s="647"/>
      <c r="G8702" s="647"/>
    </row>
    <row r="8703" spans="3:7">
      <c r="C8703" s="647"/>
      <c r="D8703" s="647"/>
      <c r="E8703" s="647"/>
      <c r="F8703" s="647"/>
      <c r="G8703" s="647"/>
    </row>
    <row r="8704" spans="3:7">
      <c r="C8704" s="647"/>
      <c r="D8704" s="647"/>
      <c r="E8704" s="647"/>
      <c r="F8704" s="647"/>
      <c r="G8704" s="647"/>
    </row>
    <row r="8705" spans="3:7">
      <c r="C8705" s="647"/>
      <c r="D8705" s="647"/>
      <c r="E8705" s="647"/>
      <c r="F8705" s="647"/>
      <c r="G8705" s="647"/>
    </row>
    <row r="8706" spans="3:7">
      <c r="C8706" s="647"/>
      <c r="D8706" s="647"/>
      <c r="E8706" s="647"/>
      <c r="F8706" s="647"/>
      <c r="G8706" s="647"/>
    </row>
    <row r="8707" spans="3:7">
      <c r="C8707" s="647"/>
      <c r="D8707" s="647"/>
      <c r="E8707" s="647"/>
      <c r="F8707" s="647"/>
      <c r="G8707" s="647"/>
    </row>
    <row r="8708" spans="3:7">
      <c r="C8708" s="647"/>
      <c r="D8708" s="647"/>
      <c r="E8708" s="647"/>
      <c r="F8708" s="647"/>
      <c r="G8708" s="647"/>
    </row>
    <row r="8709" spans="3:7">
      <c r="C8709" s="647"/>
      <c r="D8709" s="647"/>
      <c r="E8709" s="647"/>
      <c r="F8709" s="647"/>
      <c r="G8709" s="647"/>
    </row>
    <row r="8710" spans="3:7">
      <c r="C8710" s="647"/>
      <c r="D8710" s="647"/>
      <c r="E8710" s="647"/>
      <c r="F8710" s="647"/>
      <c r="G8710" s="647"/>
    </row>
    <row r="8711" spans="3:7">
      <c r="C8711" s="647"/>
      <c r="D8711" s="647"/>
      <c r="E8711" s="647"/>
      <c r="F8711" s="647"/>
      <c r="G8711" s="647"/>
    </row>
    <row r="8712" spans="3:7">
      <c r="C8712" s="647"/>
      <c r="D8712" s="647"/>
      <c r="E8712" s="647"/>
      <c r="F8712" s="647"/>
      <c r="G8712" s="647"/>
    </row>
    <row r="8713" spans="3:7">
      <c r="C8713" s="647"/>
      <c r="D8713" s="647"/>
      <c r="E8713" s="647"/>
      <c r="F8713" s="647"/>
      <c r="G8713" s="647"/>
    </row>
    <row r="8714" spans="3:7">
      <c r="C8714" s="647"/>
      <c r="D8714" s="647"/>
      <c r="E8714" s="647"/>
      <c r="F8714" s="647"/>
      <c r="G8714" s="647"/>
    </row>
    <row r="8715" spans="3:7">
      <c r="C8715" s="647"/>
      <c r="D8715" s="647"/>
      <c r="E8715" s="647"/>
      <c r="F8715" s="647"/>
      <c r="G8715" s="647"/>
    </row>
    <row r="8716" spans="3:7">
      <c r="C8716" s="647"/>
      <c r="D8716" s="647"/>
      <c r="E8716" s="647"/>
      <c r="F8716" s="647"/>
      <c r="G8716" s="647"/>
    </row>
    <row r="8717" spans="3:7">
      <c r="C8717" s="647"/>
      <c r="D8717" s="647"/>
      <c r="E8717" s="647"/>
      <c r="F8717" s="647"/>
      <c r="G8717" s="647"/>
    </row>
    <row r="8718" spans="3:7">
      <c r="C8718" s="647"/>
      <c r="D8718" s="647"/>
      <c r="E8718" s="647"/>
      <c r="F8718" s="647"/>
      <c r="G8718" s="647"/>
    </row>
    <row r="8719" spans="3:7">
      <c r="C8719" s="647"/>
      <c r="D8719" s="647"/>
      <c r="E8719" s="647"/>
      <c r="F8719" s="647"/>
      <c r="G8719" s="647"/>
    </row>
    <row r="8720" spans="3:7">
      <c r="C8720" s="647"/>
      <c r="D8720" s="647"/>
      <c r="E8720" s="647"/>
      <c r="F8720" s="647"/>
      <c r="G8720" s="647"/>
    </row>
    <row r="8721" spans="3:7">
      <c r="C8721" s="647"/>
      <c r="D8721" s="647"/>
      <c r="E8721" s="647"/>
      <c r="F8721" s="647"/>
      <c r="G8721" s="647"/>
    </row>
    <row r="8722" spans="3:7">
      <c r="C8722" s="647"/>
      <c r="D8722" s="647"/>
      <c r="E8722" s="647"/>
      <c r="F8722" s="647"/>
      <c r="G8722" s="647"/>
    </row>
    <row r="8723" spans="3:7">
      <c r="C8723" s="647"/>
      <c r="D8723" s="647"/>
      <c r="E8723" s="647"/>
      <c r="F8723" s="647"/>
      <c r="G8723" s="647"/>
    </row>
    <row r="8724" spans="3:7">
      <c r="C8724" s="647"/>
      <c r="D8724" s="647"/>
      <c r="E8724" s="647"/>
      <c r="F8724" s="647"/>
      <c r="G8724" s="647"/>
    </row>
    <row r="8725" spans="3:7">
      <c r="C8725" s="647"/>
      <c r="D8725" s="647"/>
      <c r="E8725" s="647"/>
      <c r="F8725" s="647"/>
      <c r="G8725" s="647"/>
    </row>
    <row r="8726" spans="3:7">
      <c r="C8726" s="647"/>
      <c r="D8726" s="647"/>
      <c r="E8726" s="647"/>
      <c r="F8726" s="647"/>
      <c r="G8726" s="647"/>
    </row>
    <row r="8727" spans="3:7">
      <c r="C8727" s="647"/>
      <c r="D8727" s="647"/>
      <c r="E8727" s="647"/>
      <c r="F8727" s="647"/>
      <c r="G8727" s="647"/>
    </row>
    <row r="8728" spans="3:7">
      <c r="C8728" s="647"/>
      <c r="D8728" s="647"/>
      <c r="E8728" s="647"/>
      <c r="F8728" s="647"/>
      <c r="G8728" s="647"/>
    </row>
    <row r="8729" spans="3:7">
      <c r="C8729" s="647"/>
      <c r="D8729" s="647"/>
      <c r="E8729" s="647"/>
      <c r="F8729" s="647"/>
      <c r="G8729" s="647"/>
    </row>
    <row r="8730" spans="3:7">
      <c r="C8730" s="647"/>
      <c r="D8730" s="647"/>
      <c r="E8730" s="647"/>
      <c r="F8730" s="647"/>
      <c r="G8730" s="647"/>
    </row>
    <row r="8731" spans="3:7">
      <c r="C8731" s="647"/>
      <c r="D8731" s="647"/>
      <c r="E8731" s="647"/>
      <c r="F8731" s="647"/>
      <c r="G8731" s="647"/>
    </row>
    <row r="8732" spans="3:7">
      <c r="C8732" s="647"/>
      <c r="D8732" s="647"/>
      <c r="E8732" s="647"/>
      <c r="F8732" s="647"/>
      <c r="G8732" s="647"/>
    </row>
    <row r="8733" spans="3:7">
      <c r="C8733" s="647"/>
      <c r="D8733" s="647"/>
      <c r="E8733" s="647"/>
      <c r="F8733" s="647"/>
      <c r="G8733" s="647"/>
    </row>
    <row r="8734" spans="3:7">
      <c r="C8734" s="647"/>
      <c r="D8734" s="647"/>
      <c r="E8734" s="647"/>
      <c r="F8734" s="647"/>
      <c r="G8734" s="647"/>
    </row>
    <row r="8735" spans="3:7">
      <c r="C8735" s="647"/>
      <c r="D8735" s="647"/>
      <c r="E8735" s="647"/>
      <c r="F8735" s="647"/>
      <c r="G8735" s="647"/>
    </row>
    <row r="8736" spans="3:7">
      <c r="C8736" s="647"/>
      <c r="D8736" s="647"/>
      <c r="E8736" s="647"/>
      <c r="F8736" s="647"/>
      <c r="G8736" s="647"/>
    </row>
    <row r="8737" spans="3:7">
      <c r="C8737" s="647"/>
      <c r="D8737" s="647"/>
      <c r="E8737" s="647"/>
      <c r="F8737" s="647"/>
      <c r="G8737" s="647"/>
    </row>
    <row r="8738" spans="3:7">
      <c r="C8738" s="647"/>
      <c r="D8738" s="647"/>
      <c r="E8738" s="647"/>
      <c r="F8738" s="647"/>
      <c r="G8738" s="647"/>
    </row>
    <row r="8739" spans="3:7">
      <c r="C8739" s="647"/>
      <c r="D8739" s="647"/>
      <c r="E8739" s="647"/>
      <c r="F8739" s="647"/>
      <c r="G8739" s="647"/>
    </row>
    <row r="8740" spans="3:7">
      <c r="C8740" s="647"/>
      <c r="D8740" s="647"/>
      <c r="E8740" s="647"/>
      <c r="F8740" s="647"/>
      <c r="G8740" s="647"/>
    </row>
    <row r="8741" spans="3:7">
      <c r="C8741" s="647"/>
      <c r="D8741" s="647"/>
      <c r="E8741" s="647"/>
      <c r="F8741" s="647"/>
      <c r="G8741" s="647"/>
    </row>
    <row r="8742" spans="3:7">
      <c r="C8742" s="647"/>
      <c r="D8742" s="647"/>
      <c r="E8742" s="647"/>
      <c r="F8742" s="647"/>
      <c r="G8742" s="647"/>
    </row>
    <row r="8743" spans="3:7">
      <c r="C8743" s="647"/>
      <c r="D8743" s="647"/>
      <c r="E8743" s="647"/>
      <c r="F8743" s="647"/>
      <c r="G8743" s="647"/>
    </row>
    <row r="8744" spans="3:7">
      <c r="C8744" s="647"/>
      <c r="D8744" s="647"/>
      <c r="E8744" s="647"/>
      <c r="F8744" s="647"/>
      <c r="G8744" s="647"/>
    </row>
    <row r="8745" spans="3:7">
      <c r="C8745" s="647"/>
      <c r="D8745" s="647"/>
      <c r="E8745" s="647"/>
      <c r="F8745" s="647"/>
      <c r="G8745" s="647"/>
    </row>
    <row r="8746" spans="3:7">
      <c r="C8746" s="647"/>
      <c r="D8746" s="647"/>
      <c r="E8746" s="647"/>
      <c r="F8746" s="647"/>
      <c r="G8746" s="647"/>
    </row>
    <row r="8747" spans="3:7">
      <c r="C8747" s="647"/>
      <c r="D8747" s="647"/>
      <c r="E8747" s="647"/>
      <c r="F8747" s="647"/>
      <c r="G8747" s="647"/>
    </row>
    <row r="8748" spans="3:7">
      <c r="C8748" s="647"/>
      <c r="D8748" s="647"/>
      <c r="E8748" s="647"/>
      <c r="F8748" s="647"/>
      <c r="G8748" s="647"/>
    </row>
    <row r="8749" spans="3:7">
      <c r="C8749" s="647"/>
      <c r="D8749" s="647"/>
      <c r="E8749" s="647"/>
      <c r="F8749" s="647"/>
      <c r="G8749" s="647"/>
    </row>
    <row r="8750" spans="3:7">
      <c r="C8750" s="647"/>
      <c r="D8750" s="647"/>
      <c r="E8750" s="647"/>
      <c r="F8750" s="647"/>
      <c r="G8750" s="647"/>
    </row>
    <row r="8751" spans="3:7">
      <c r="C8751" s="647"/>
      <c r="D8751" s="647"/>
      <c r="E8751" s="647"/>
      <c r="F8751" s="647"/>
      <c r="G8751" s="647"/>
    </row>
    <row r="8752" spans="3:7">
      <c r="C8752" s="647"/>
      <c r="D8752" s="647"/>
      <c r="E8752" s="647"/>
      <c r="F8752" s="647"/>
      <c r="G8752" s="647"/>
    </row>
    <row r="8753" spans="3:7">
      <c r="C8753" s="647"/>
      <c r="D8753" s="647"/>
      <c r="E8753" s="647"/>
      <c r="F8753" s="647"/>
      <c r="G8753" s="647"/>
    </row>
    <row r="8754" spans="3:7">
      <c r="C8754" s="647"/>
      <c r="D8754" s="647"/>
      <c r="E8754" s="647"/>
      <c r="F8754" s="647"/>
      <c r="G8754" s="647"/>
    </row>
    <row r="8755" spans="3:7">
      <c r="C8755" s="647"/>
      <c r="D8755" s="647"/>
      <c r="E8755" s="647"/>
      <c r="F8755" s="647"/>
      <c r="G8755" s="647"/>
    </row>
    <row r="8756" spans="3:7">
      <c r="C8756" s="647"/>
      <c r="D8756" s="647"/>
      <c r="E8756" s="647"/>
      <c r="F8756" s="647"/>
      <c r="G8756" s="647"/>
    </row>
    <row r="8757" spans="3:7">
      <c r="C8757" s="647"/>
      <c r="D8757" s="647"/>
      <c r="E8757" s="647"/>
      <c r="F8757" s="647"/>
      <c r="G8757" s="647"/>
    </row>
    <row r="8758" spans="3:7">
      <c r="C8758" s="647"/>
      <c r="D8758" s="647"/>
      <c r="E8758" s="647"/>
      <c r="F8758" s="647"/>
      <c r="G8758" s="647"/>
    </row>
    <row r="8759" spans="3:7">
      <c r="C8759" s="647"/>
      <c r="D8759" s="647"/>
      <c r="E8759" s="647"/>
      <c r="F8759" s="647"/>
      <c r="G8759" s="647"/>
    </row>
    <row r="8760" spans="3:7">
      <c r="C8760" s="647"/>
      <c r="D8760" s="647"/>
      <c r="E8760" s="647"/>
      <c r="F8760" s="647"/>
      <c r="G8760" s="647"/>
    </row>
    <row r="8761" spans="3:7">
      <c r="C8761" s="647"/>
      <c r="D8761" s="647"/>
      <c r="E8761" s="647"/>
      <c r="F8761" s="647"/>
      <c r="G8761" s="647"/>
    </row>
    <row r="8762" spans="3:7">
      <c r="C8762" s="647"/>
      <c r="D8762" s="647"/>
      <c r="E8762" s="647"/>
      <c r="F8762" s="647"/>
      <c r="G8762" s="647"/>
    </row>
    <row r="8763" spans="3:7">
      <c r="C8763" s="647"/>
      <c r="D8763" s="647"/>
      <c r="E8763" s="647"/>
      <c r="F8763" s="647"/>
      <c r="G8763" s="647"/>
    </row>
    <row r="8764" spans="3:7">
      <c r="C8764" s="647"/>
      <c r="D8764" s="647"/>
      <c r="E8764" s="647"/>
      <c r="F8764" s="647"/>
      <c r="G8764" s="647"/>
    </row>
    <row r="8765" spans="3:7">
      <c r="C8765" s="647"/>
      <c r="D8765" s="647"/>
      <c r="E8765" s="647"/>
      <c r="F8765" s="647"/>
      <c r="G8765" s="647"/>
    </row>
    <row r="8766" spans="3:7">
      <c r="C8766" s="647"/>
      <c r="D8766" s="647"/>
      <c r="E8766" s="647"/>
      <c r="F8766" s="647"/>
      <c r="G8766" s="647"/>
    </row>
    <row r="8767" spans="3:7">
      <c r="C8767" s="647"/>
      <c r="D8767" s="647"/>
      <c r="E8767" s="647"/>
      <c r="F8767" s="647"/>
      <c r="G8767" s="647"/>
    </row>
    <row r="8768" spans="3:7">
      <c r="C8768" s="647"/>
      <c r="D8768" s="647"/>
      <c r="E8768" s="647"/>
      <c r="F8768" s="647"/>
      <c r="G8768" s="647"/>
    </row>
    <row r="8769" spans="3:7">
      <c r="C8769" s="647"/>
      <c r="D8769" s="647"/>
      <c r="E8769" s="647"/>
      <c r="F8769" s="647"/>
      <c r="G8769" s="647"/>
    </row>
    <row r="8770" spans="3:7">
      <c r="C8770" s="647"/>
      <c r="D8770" s="647"/>
      <c r="E8770" s="647"/>
      <c r="F8770" s="647"/>
      <c r="G8770" s="647"/>
    </row>
    <row r="8771" spans="3:7">
      <c r="C8771" s="647"/>
      <c r="D8771" s="647"/>
      <c r="E8771" s="647"/>
      <c r="F8771" s="647"/>
      <c r="G8771" s="647"/>
    </row>
    <row r="8772" spans="3:7">
      <c r="C8772" s="647"/>
      <c r="D8772" s="647"/>
      <c r="E8772" s="647"/>
      <c r="F8772" s="647"/>
      <c r="G8772" s="647"/>
    </row>
    <row r="8773" spans="3:7">
      <c r="C8773" s="647"/>
      <c r="D8773" s="647"/>
      <c r="E8773" s="647"/>
      <c r="F8773" s="647"/>
      <c r="G8773" s="647"/>
    </row>
    <row r="8774" spans="3:7">
      <c r="C8774" s="647"/>
      <c r="D8774" s="647"/>
      <c r="E8774" s="647"/>
      <c r="F8774" s="647"/>
      <c r="G8774" s="647"/>
    </row>
    <row r="8775" spans="3:7">
      <c r="C8775" s="647"/>
      <c r="D8775" s="647"/>
      <c r="E8775" s="647"/>
      <c r="F8775" s="647"/>
      <c r="G8775" s="647"/>
    </row>
    <row r="8776" spans="3:7">
      <c r="C8776" s="647"/>
      <c r="D8776" s="647"/>
      <c r="E8776" s="647"/>
      <c r="F8776" s="647"/>
      <c r="G8776" s="647"/>
    </row>
    <row r="8777" spans="3:7">
      <c r="C8777" s="647"/>
      <c r="D8777" s="647"/>
      <c r="E8777" s="647"/>
      <c r="F8777" s="647"/>
      <c r="G8777" s="647"/>
    </row>
    <row r="8778" spans="3:7">
      <c r="C8778" s="647"/>
      <c r="D8778" s="647"/>
      <c r="E8778" s="647"/>
      <c r="F8778" s="647"/>
      <c r="G8778" s="647"/>
    </row>
    <row r="8779" spans="3:7">
      <c r="C8779" s="647"/>
      <c r="D8779" s="647"/>
      <c r="E8779" s="647"/>
      <c r="F8779" s="647"/>
      <c r="G8779" s="647"/>
    </row>
    <row r="8780" spans="3:7">
      <c r="C8780" s="647"/>
      <c r="D8780" s="647"/>
      <c r="E8780" s="647"/>
      <c r="F8780" s="647"/>
      <c r="G8780" s="647"/>
    </row>
    <row r="8781" spans="3:7">
      <c r="C8781" s="647"/>
      <c r="D8781" s="647"/>
      <c r="E8781" s="647"/>
      <c r="F8781" s="647"/>
      <c r="G8781" s="647"/>
    </row>
    <row r="8782" spans="3:7">
      <c r="C8782" s="647"/>
      <c r="D8782" s="647"/>
      <c r="E8782" s="647"/>
      <c r="F8782" s="647"/>
      <c r="G8782" s="647"/>
    </row>
    <row r="8783" spans="3:7">
      <c r="C8783" s="647"/>
      <c r="D8783" s="647"/>
      <c r="E8783" s="647"/>
      <c r="F8783" s="647"/>
      <c r="G8783" s="647"/>
    </row>
    <row r="8784" spans="3:7">
      <c r="C8784" s="647"/>
      <c r="D8784" s="647"/>
      <c r="E8784" s="647"/>
      <c r="F8784" s="647"/>
      <c r="G8784" s="647"/>
    </row>
    <row r="8785" spans="3:7">
      <c r="C8785" s="647"/>
      <c r="D8785" s="647"/>
      <c r="E8785" s="647"/>
      <c r="F8785" s="647"/>
      <c r="G8785" s="647"/>
    </row>
    <row r="8786" spans="3:7">
      <c r="C8786" s="647"/>
      <c r="D8786" s="647"/>
      <c r="E8786" s="647"/>
      <c r="F8786" s="647"/>
      <c r="G8786" s="647"/>
    </row>
    <row r="8787" spans="3:7">
      <c r="C8787" s="647"/>
      <c r="D8787" s="647"/>
      <c r="E8787" s="647"/>
      <c r="F8787" s="647"/>
      <c r="G8787" s="647"/>
    </row>
    <row r="8788" spans="3:7">
      <c r="C8788" s="647"/>
      <c r="D8788" s="647"/>
      <c r="E8788" s="647"/>
      <c r="F8788" s="647"/>
      <c r="G8788" s="647"/>
    </row>
    <row r="8789" spans="3:7">
      <c r="C8789" s="647"/>
      <c r="D8789" s="647"/>
      <c r="E8789" s="647"/>
      <c r="F8789" s="647"/>
      <c r="G8789" s="647"/>
    </row>
    <row r="8790" spans="3:7">
      <c r="C8790" s="647"/>
      <c r="D8790" s="647"/>
      <c r="E8790" s="647"/>
      <c r="F8790" s="647"/>
      <c r="G8790" s="647"/>
    </row>
    <row r="8791" spans="3:7">
      <c r="C8791" s="647"/>
      <c r="D8791" s="647"/>
      <c r="E8791" s="647"/>
      <c r="F8791" s="647"/>
      <c r="G8791" s="647"/>
    </row>
    <row r="8792" spans="3:7">
      <c r="C8792" s="647"/>
      <c r="D8792" s="647"/>
      <c r="E8792" s="647"/>
      <c r="F8792" s="647"/>
      <c r="G8792" s="647"/>
    </row>
    <row r="8793" spans="3:7">
      <c r="C8793" s="647"/>
      <c r="D8793" s="647"/>
      <c r="E8793" s="647"/>
      <c r="F8793" s="647"/>
      <c r="G8793" s="647"/>
    </row>
    <row r="8794" spans="3:7">
      <c r="C8794" s="647"/>
      <c r="D8794" s="647"/>
      <c r="E8794" s="647"/>
      <c r="F8794" s="647"/>
      <c r="G8794" s="647"/>
    </row>
    <row r="8795" spans="3:7">
      <c r="C8795" s="647"/>
      <c r="D8795" s="647"/>
      <c r="E8795" s="647"/>
      <c r="F8795" s="647"/>
      <c r="G8795" s="647"/>
    </row>
    <row r="8796" spans="3:7">
      <c r="C8796" s="647"/>
      <c r="D8796" s="647"/>
      <c r="E8796" s="647"/>
      <c r="F8796" s="647"/>
      <c r="G8796" s="647"/>
    </row>
    <row r="8797" spans="3:7">
      <c r="C8797" s="647"/>
      <c r="D8797" s="647"/>
      <c r="E8797" s="647"/>
      <c r="F8797" s="647"/>
      <c r="G8797" s="647"/>
    </row>
    <row r="8798" spans="3:7">
      <c r="C8798" s="647"/>
      <c r="D8798" s="647"/>
      <c r="E8798" s="647"/>
      <c r="F8798" s="647"/>
      <c r="G8798" s="647"/>
    </row>
    <row r="8799" spans="3:7">
      <c r="C8799" s="647"/>
      <c r="D8799" s="647"/>
      <c r="E8799" s="647"/>
      <c r="F8799" s="647"/>
      <c r="G8799" s="647"/>
    </row>
    <row r="8800" spans="3:7">
      <c r="C8800" s="647"/>
      <c r="D8800" s="647"/>
      <c r="E8800" s="647"/>
      <c r="F8800" s="647"/>
      <c r="G8800" s="647"/>
    </row>
    <row r="8801" spans="3:7">
      <c r="C8801" s="647"/>
      <c r="D8801" s="647"/>
      <c r="E8801" s="647"/>
      <c r="F8801" s="647"/>
      <c r="G8801" s="647"/>
    </row>
    <row r="8802" spans="3:7">
      <c r="C8802" s="647"/>
      <c r="D8802" s="647"/>
      <c r="E8802" s="647"/>
      <c r="F8802" s="647"/>
      <c r="G8802" s="647"/>
    </row>
    <row r="8803" spans="3:7">
      <c r="C8803" s="647"/>
      <c r="D8803" s="647"/>
      <c r="E8803" s="647"/>
      <c r="F8803" s="647"/>
      <c r="G8803" s="647"/>
    </row>
    <row r="8804" spans="3:7">
      <c r="C8804" s="647"/>
      <c r="D8804" s="647"/>
      <c r="E8804" s="647"/>
      <c r="F8804" s="647"/>
      <c r="G8804" s="647"/>
    </row>
    <row r="8805" spans="3:7">
      <c r="C8805" s="647"/>
      <c r="D8805" s="647"/>
      <c r="E8805" s="647"/>
      <c r="F8805" s="647"/>
      <c r="G8805" s="647"/>
    </row>
    <row r="8806" spans="3:7">
      <c r="C8806" s="647"/>
      <c r="D8806" s="647"/>
      <c r="E8806" s="647"/>
      <c r="F8806" s="647"/>
      <c r="G8806" s="647"/>
    </row>
    <row r="8807" spans="3:7">
      <c r="C8807" s="647"/>
      <c r="D8807" s="647"/>
      <c r="E8807" s="647"/>
      <c r="F8807" s="647"/>
      <c r="G8807" s="647"/>
    </row>
    <row r="8808" spans="3:7">
      <c r="C8808" s="647"/>
      <c r="D8808" s="647"/>
      <c r="E8808" s="647"/>
      <c r="F8808" s="647"/>
      <c r="G8808" s="647"/>
    </row>
    <row r="8809" spans="3:7">
      <c r="C8809" s="647"/>
      <c r="D8809" s="647"/>
      <c r="E8809" s="647"/>
      <c r="F8809" s="647"/>
      <c r="G8809" s="647"/>
    </row>
    <row r="8810" spans="3:7">
      <c r="C8810" s="647"/>
      <c r="D8810" s="647"/>
      <c r="E8810" s="647"/>
      <c r="F8810" s="647"/>
      <c r="G8810" s="647"/>
    </row>
    <row r="8811" spans="3:7">
      <c r="C8811" s="647"/>
      <c r="D8811" s="647"/>
      <c r="E8811" s="647"/>
      <c r="F8811" s="647"/>
      <c r="G8811" s="647"/>
    </row>
    <row r="8812" spans="3:7">
      <c r="C8812" s="647"/>
      <c r="D8812" s="647"/>
      <c r="E8812" s="647"/>
      <c r="F8812" s="647"/>
      <c r="G8812" s="647"/>
    </row>
    <row r="8813" spans="3:7">
      <c r="C8813" s="647"/>
      <c r="D8813" s="647"/>
      <c r="E8813" s="647"/>
      <c r="F8813" s="647"/>
      <c r="G8813" s="647"/>
    </row>
    <row r="8814" spans="3:7">
      <c r="C8814" s="647"/>
      <c r="D8814" s="647"/>
      <c r="E8814" s="647"/>
      <c r="F8814" s="647"/>
      <c r="G8814" s="647"/>
    </row>
    <row r="8815" spans="3:7">
      <c r="C8815" s="647"/>
      <c r="D8815" s="647"/>
      <c r="E8815" s="647"/>
      <c r="F8815" s="647"/>
      <c r="G8815" s="647"/>
    </row>
    <row r="8816" spans="3:7">
      <c r="C8816" s="647"/>
      <c r="D8816" s="647"/>
      <c r="E8816" s="647"/>
      <c r="F8816" s="647"/>
      <c r="G8816" s="647"/>
    </row>
    <row r="8817" spans="3:7">
      <c r="C8817" s="647"/>
      <c r="D8817" s="647"/>
      <c r="E8817" s="647"/>
      <c r="F8817" s="647"/>
      <c r="G8817" s="647"/>
    </row>
    <row r="8818" spans="3:7">
      <c r="C8818" s="647"/>
      <c r="D8818" s="647"/>
      <c r="E8818" s="647"/>
      <c r="F8818" s="647"/>
      <c r="G8818" s="647"/>
    </row>
    <row r="8819" spans="3:7">
      <c r="C8819" s="647"/>
      <c r="D8819" s="647"/>
      <c r="E8819" s="647"/>
      <c r="F8819" s="647"/>
      <c r="G8819" s="647"/>
    </row>
    <row r="8820" spans="3:7">
      <c r="C8820" s="647"/>
      <c r="D8820" s="647"/>
      <c r="E8820" s="647"/>
      <c r="F8820" s="647"/>
      <c r="G8820" s="647"/>
    </row>
    <row r="8821" spans="3:7">
      <c r="C8821" s="647"/>
      <c r="D8821" s="647"/>
      <c r="E8821" s="647"/>
      <c r="F8821" s="647"/>
      <c r="G8821" s="647"/>
    </row>
    <row r="8822" spans="3:7">
      <c r="C8822" s="647"/>
      <c r="D8822" s="647"/>
      <c r="E8822" s="647"/>
      <c r="F8822" s="647"/>
      <c r="G8822" s="647"/>
    </row>
    <row r="8823" spans="3:7">
      <c r="C8823" s="647"/>
      <c r="D8823" s="647"/>
      <c r="E8823" s="647"/>
      <c r="F8823" s="647"/>
      <c r="G8823" s="647"/>
    </row>
    <row r="8824" spans="3:7">
      <c r="C8824" s="647"/>
      <c r="D8824" s="647"/>
      <c r="E8824" s="647"/>
      <c r="F8824" s="647"/>
      <c r="G8824" s="647"/>
    </row>
    <row r="8825" spans="3:7">
      <c r="C8825" s="647"/>
      <c r="D8825" s="647"/>
      <c r="E8825" s="647"/>
      <c r="F8825" s="647"/>
      <c r="G8825" s="647"/>
    </row>
    <row r="8826" spans="3:7">
      <c r="C8826" s="647"/>
      <c r="D8826" s="647"/>
      <c r="E8826" s="647"/>
      <c r="F8826" s="647"/>
      <c r="G8826" s="647"/>
    </row>
    <row r="8827" spans="3:7">
      <c r="C8827" s="647"/>
      <c r="D8827" s="647"/>
      <c r="E8827" s="647"/>
      <c r="F8827" s="647"/>
      <c r="G8827" s="647"/>
    </row>
    <row r="8828" spans="3:7">
      <c r="C8828" s="647"/>
      <c r="D8828" s="647"/>
      <c r="E8828" s="647"/>
      <c r="F8828" s="647"/>
      <c r="G8828" s="647"/>
    </row>
    <row r="8829" spans="3:7">
      <c r="C8829" s="647"/>
      <c r="D8829" s="647"/>
      <c r="E8829" s="647"/>
      <c r="F8829" s="647"/>
      <c r="G8829" s="647"/>
    </row>
    <row r="8830" spans="3:7">
      <c r="C8830" s="647"/>
      <c r="D8830" s="647"/>
      <c r="E8830" s="647"/>
      <c r="F8830" s="647"/>
      <c r="G8830" s="647"/>
    </row>
    <row r="8831" spans="3:7">
      <c r="C8831" s="647"/>
      <c r="D8831" s="647"/>
      <c r="E8831" s="647"/>
      <c r="F8831" s="647"/>
      <c r="G8831" s="647"/>
    </row>
    <row r="8832" spans="3:7">
      <c r="C8832" s="647"/>
      <c r="D8832" s="647"/>
      <c r="E8832" s="647"/>
      <c r="F8832" s="647"/>
      <c r="G8832" s="647"/>
    </row>
    <row r="8833" spans="3:7">
      <c r="C8833" s="647"/>
      <c r="D8833" s="647"/>
      <c r="E8833" s="647"/>
      <c r="F8833" s="647"/>
      <c r="G8833" s="647"/>
    </row>
    <row r="8834" spans="3:7">
      <c r="C8834" s="647"/>
      <c r="D8834" s="647"/>
      <c r="E8834" s="647"/>
      <c r="F8834" s="647"/>
      <c r="G8834" s="647"/>
    </row>
    <row r="8835" spans="3:7">
      <c r="C8835" s="647"/>
      <c r="D8835" s="647"/>
      <c r="E8835" s="647"/>
      <c r="F8835" s="647"/>
      <c r="G8835" s="647"/>
    </row>
    <row r="8836" spans="3:7">
      <c r="C8836" s="647"/>
      <c r="D8836" s="647"/>
      <c r="E8836" s="647"/>
      <c r="F8836" s="647"/>
      <c r="G8836" s="647"/>
    </row>
    <row r="8837" spans="3:7">
      <c r="C8837" s="647"/>
      <c r="D8837" s="647"/>
      <c r="E8837" s="647"/>
      <c r="F8837" s="647"/>
      <c r="G8837" s="647"/>
    </row>
    <row r="8838" spans="3:7">
      <c r="C8838" s="647"/>
      <c r="D8838" s="647"/>
      <c r="E8838" s="647"/>
      <c r="F8838" s="647"/>
      <c r="G8838" s="647"/>
    </row>
    <row r="8839" spans="3:7">
      <c r="C8839" s="647"/>
      <c r="D8839" s="647"/>
      <c r="E8839" s="647"/>
      <c r="F8839" s="647"/>
      <c r="G8839" s="647"/>
    </row>
    <row r="8840" spans="3:7">
      <c r="C8840" s="647"/>
      <c r="D8840" s="647"/>
      <c r="E8840" s="647"/>
      <c r="F8840" s="647"/>
      <c r="G8840" s="647"/>
    </row>
    <row r="8841" spans="3:7">
      <c r="C8841" s="647"/>
      <c r="D8841" s="647"/>
      <c r="E8841" s="647"/>
      <c r="F8841" s="647"/>
      <c r="G8841" s="647"/>
    </row>
    <row r="8842" spans="3:7">
      <c r="C8842" s="647"/>
      <c r="D8842" s="647"/>
      <c r="E8842" s="647"/>
      <c r="F8842" s="647"/>
      <c r="G8842" s="647"/>
    </row>
    <row r="8843" spans="3:7">
      <c r="C8843" s="647"/>
      <c r="D8843" s="647"/>
      <c r="E8843" s="647"/>
      <c r="F8843" s="647"/>
      <c r="G8843" s="647"/>
    </row>
    <row r="8844" spans="3:7">
      <c r="C8844" s="647"/>
      <c r="D8844" s="647"/>
      <c r="E8844" s="647"/>
      <c r="F8844" s="647"/>
      <c r="G8844" s="647"/>
    </row>
    <row r="8845" spans="3:7">
      <c r="C8845" s="647"/>
      <c r="D8845" s="647"/>
      <c r="E8845" s="647"/>
      <c r="F8845" s="647"/>
      <c r="G8845" s="647"/>
    </row>
    <row r="8846" spans="3:7">
      <c r="C8846" s="647"/>
      <c r="D8846" s="647"/>
      <c r="E8846" s="647"/>
      <c r="F8846" s="647"/>
      <c r="G8846" s="647"/>
    </row>
    <row r="8847" spans="3:7">
      <c r="C8847" s="647"/>
      <c r="D8847" s="647"/>
      <c r="E8847" s="647"/>
      <c r="F8847" s="647"/>
      <c r="G8847" s="647"/>
    </row>
    <row r="8848" spans="3:7">
      <c r="C8848" s="647"/>
      <c r="D8848" s="647"/>
      <c r="E8848" s="647"/>
      <c r="F8848" s="647"/>
      <c r="G8848" s="647"/>
    </row>
    <row r="8849" spans="3:7">
      <c r="C8849" s="647"/>
      <c r="D8849" s="647"/>
      <c r="E8849" s="647"/>
      <c r="F8849" s="647"/>
      <c r="G8849" s="647"/>
    </row>
    <row r="8850" spans="3:7">
      <c r="C8850" s="647"/>
      <c r="D8850" s="647"/>
      <c r="E8850" s="647"/>
      <c r="F8850" s="647"/>
      <c r="G8850" s="647"/>
    </row>
    <row r="8851" spans="3:7">
      <c r="C8851" s="647"/>
      <c r="D8851" s="647"/>
      <c r="E8851" s="647"/>
      <c r="F8851" s="647"/>
      <c r="G8851" s="647"/>
    </row>
    <row r="8852" spans="3:7">
      <c r="C8852" s="647"/>
      <c r="D8852" s="647"/>
      <c r="E8852" s="647"/>
      <c r="F8852" s="647"/>
      <c r="G8852" s="647"/>
    </row>
    <row r="8853" spans="3:7">
      <c r="C8853" s="647"/>
      <c r="D8853" s="647"/>
      <c r="E8853" s="647"/>
      <c r="F8853" s="647"/>
      <c r="G8853" s="647"/>
    </row>
    <row r="8854" spans="3:7">
      <c r="C8854" s="647"/>
      <c r="D8854" s="647"/>
      <c r="E8854" s="647"/>
      <c r="F8854" s="647"/>
      <c r="G8854" s="647"/>
    </row>
    <row r="8855" spans="3:7">
      <c r="C8855" s="647"/>
      <c r="D8855" s="647"/>
      <c r="E8855" s="647"/>
      <c r="F8855" s="647"/>
      <c r="G8855" s="647"/>
    </row>
    <row r="8856" spans="3:7">
      <c r="C8856" s="647"/>
      <c r="D8856" s="647"/>
      <c r="E8856" s="647"/>
      <c r="F8856" s="647"/>
      <c r="G8856" s="647"/>
    </row>
    <row r="8857" spans="3:7">
      <c r="C8857" s="647"/>
      <c r="D8857" s="647"/>
      <c r="E8857" s="647"/>
      <c r="F8857" s="647"/>
      <c r="G8857" s="647"/>
    </row>
    <row r="8858" spans="3:7">
      <c r="C8858" s="647"/>
      <c r="D8858" s="647"/>
      <c r="E8858" s="647"/>
      <c r="F8858" s="647"/>
      <c r="G8858" s="647"/>
    </row>
    <row r="8859" spans="3:7">
      <c r="C8859" s="647"/>
      <c r="D8859" s="647"/>
      <c r="E8859" s="647"/>
      <c r="F8859" s="647"/>
      <c r="G8859" s="647"/>
    </row>
    <row r="8860" spans="3:7">
      <c r="C8860" s="647"/>
      <c r="D8860" s="647"/>
      <c r="E8860" s="647"/>
      <c r="F8860" s="647"/>
      <c r="G8860" s="647"/>
    </row>
    <row r="8861" spans="3:7">
      <c r="C8861" s="647"/>
      <c r="D8861" s="647"/>
      <c r="E8861" s="647"/>
      <c r="F8861" s="647"/>
      <c r="G8861" s="647"/>
    </row>
    <row r="8862" spans="3:7">
      <c r="C8862" s="647"/>
      <c r="D8862" s="647"/>
      <c r="E8862" s="647"/>
      <c r="F8862" s="647"/>
      <c r="G8862" s="647"/>
    </row>
    <row r="8863" spans="3:7">
      <c r="C8863" s="647"/>
      <c r="D8863" s="647"/>
      <c r="E8863" s="647"/>
      <c r="F8863" s="647"/>
      <c r="G8863" s="647"/>
    </row>
    <row r="8864" spans="3:7">
      <c r="C8864" s="647"/>
      <c r="D8864" s="647"/>
      <c r="E8864" s="647"/>
      <c r="F8864" s="647"/>
      <c r="G8864" s="647"/>
    </row>
    <row r="8865" spans="3:7">
      <c r="C8865" s="647"/>
      <c r="D8865" s="647"/>
      <c r="E8865" s="647"/>
      <c r="F8865" s="647"/>
      <c r="G8865" s="647"/>
    </row>
    <row r="8866" spans="3:7">
      <c r="C8866" s="647"/>
      <c r="D8866" s="647"/>
      <c r="E8866" s="647"/>
      <c r="F8866" s="647"/>
      <c r="G8866" s="647"/>
    </row>
    <row r="8867" spans="3:7">
      <c r="C8867" s="647"/>
      <c r="D8867" s="647"/>
      <c r="E8867" s="647"/>
      <c r="F8867" s="647"/>
      <c r="G8867" s="647"/>
    </row>
    <row r="8868" spans="3:7">
      <c r="C8868" s="647"/>
      <c r="D8868" s="647"/>
      <c r="E8868" s="647"/>
      <c r="F8868" s="647"/>
      <c r="G8868" s="647"/>
    </row>
    <row r="8869" spans="3:7">
      <c r="C8869" s="647"/>
      <c r="D8869" s="647"/>
      <c r="E8869" s="647"/>
      <c r="F8869" s="647"/>
      <c r="G8869" s="647"/>
    </row>
    <row r="8870" spans="3:7">
      <c r="C8870" s="647"/>
      <c r="D8870" s="647"/>
      <c r="E8870" s="647"/>
      <c r="F8870" s="647"/>
      <c r="G8870" s="647"/>
    </row>
    <row r="8871" spans="3:7">
      <c r="C8871" s="647"/>
      <c r="D8871" s="647"/>
      <c r="E8871" s="647"/>
      <c r="F8871" s="647"/>
      <c r="G8871" s="647"/>
    </row>
    <row r="8872" spans="3:7">
      <c r="C8872" s="647"/>
      <c r="D8872" s="647"/>
      <c r="E8872" s="647"/>
      <c r="F8872" s="647"/>
      <c r="G8872" s="647"/>
    </row>
    <row r="8873" spans="3:7">
      <c r="C8873" s="647"/>
      <c r="D8873" s="647"/>
      <c r="E8873" s="647"/>
      <c r="F8873" s="647"/>
      <c r="G8873" s="647"/>
    </row>
    <row r="8874" spans="3:7">
      <c r="C8874" s="647"/>
      <c r="D8874" s="647"/>
      <c r="E8874" s="647"/>
      <c r="F8874" s="647"/>
      <c r="G8874" s="647"/>
    </row>
    <row r="8875" spans="3:7">
      <c r="C8875" s="647"/>
      <c r="D8875" s="647"/>
      <c r="E8875" s="647"/>
      <c r="F8875" s="647"/>
      <c r="G8875" s="647"/>
    </row>
    <row r="8876" spans="3:7">
      <c r="C8876" s="647"/>
      <c r="D8876" s="647"/>
      <c r="E8876" s="647"/>
      <c r="F8876" s="647"/>
      <c r="G8876" s="647"/>
    </row>
    <row r="8877" spans="3:7">
      <c r="C8877" s="647"/>
      <c r="D8877" s="647"/>
      <c r="E8877" s="647"/>
      <c r="F8877" s="647"/>
      <c r="G8877" s="647"/>
    </row>
    <row r="8878" spans="3:7">
      <c r="C8878" s="647"/>
      <c r="D8878" s="647"/>
      <c r="E8878" s="647"/>
      <c r="F8878" s="647"/>
      <c r="G8878" s="647"/>
    </row>
    <row r="8879" spans="3:7">
      <c r="C8879" s="647"/>
      <c r="D8879" s="647"/>
      <c r="E8879" s="647"/>
      <c r="F8879" s="647"/>
      <c r="G8879" s="647"/>
    </row>
    <row r="8880" spans="3:7">
      <c r="C8880" s="647"/>
      <c r="D8880" s="647"/>
      <c r="E8880" s="647"/>
      <c r="F8880" s="647"/>
      <c r="G8880" s="647"/>
    </row>
    <row r="8881" spans="3:7">
      <c r="C8881" s="647"/>
      <c r="D8881" s="647"/>
      <c r="E8881" s="647"/>
      <c r="F8881" s="647"/>
      <c r="G8881" s="647"/>
    </row>
    <row r="8882" spans="3:7">
      <c r="C8882" s="647"/>
      <c r="D8882" s="647"/>
      <c r="E8882" s="647"/>
      <c r="F8882" s="647"/>
      <c r="G8882" s="647"/>
    </row>
    <row r="8883" spans="3:7">
      <c r="C8883" s="647"/>
      <c r="D8883" s="647"/>
      <c r="E8883" s="647"/>
      <c r="F8883" s="647"/>
      <c r="G8883" s="647"/>
    </row>
    <row r="8884" spans="3:7">
      <c r="C8884" s="647"/>
      <c r="D8884" s="647"/>
      <c r="E8884" s="647"/>
      <c r="F8884" s="647"/>
      <c r="G8884" s="647"/>
    </row>
    <row r="8885" spans="3:7">
      <c r="C8885" s="647"/>
      <c r="D8885" s="647"/>
      <c r="E8885" s="647"/>
      <c r="F8885" s="647"/>
      <c r="G8885" s="647"/>
    </row>
    <row r="8886" spans="3:7">
      <c r="C8886" s="647"/>
      <c r="D8886" s="647"/>
      <c r="E8886" s="647"/>
      <c r="F8886" s="647"/>
      <c r="G8886" s="647"/>
    </row>
    <row r="8887" spans="3:7">
      <c r="C8887" s="647"/>
      <c r="D8887" s="647"/>
      <c r="E8887" s="647"/>
      <c r="F8887" s="647"/>
      <c r="G8887" s="647"/>
    </row>
    <row r="8888" spans="3:7">
      <c r="C8888" s="647"/>
      <c r="D8888" s="647"/>
      <c r="E8888" s="647"/>
      <c r="F8888" s="647"/>
      <c r="G8888" s="647"/>
    </row>
    <row r="8889" spans="3:7">
      <c r="C8889" s="647"/>
      <c r="D8889" s="647"/>
      <c r="E8889" s="647"/>
      <c r="F8889" s="647"/>
      <c r="G8889" s="647"/>
    </row>
    <row r="8890" spans="3:7">
      <c r="C8890" s="647"/>
      <c r="D8890" s="647"/>
      <c r="E8890" s="647"/>
      <c r="F8890" s="647"/>
      <c r="G8890" s="647"/>
    </row>
    <row r="8891" spans="3:7">
      <c r="C8891" s="647"/>
      <c r="D8891" s="647"/>
      <c r="E8891" s="647"/>
      <c r="F8891" s="647"/>
      <c r="G8891" s="647"/>
    </row>
    <row r="8892" spans="3:7">
      <c r="C8892" s="647"/>
      <c r="D8892" s="647"/>
      <c r="E8892" s="647"/>
      <c r="F8892" s="647"/>
      <c r="G8892" s="647"/>
    </row>
    <row r="8893" spans="3:7">
      <c r="C8893" s="647"/>
      <c r="D8893" s="647"/>
      <c r="E8893" s="647"/>
      <c r="F8893" s="647"/>
      <c r="G8893" s="647"/>
    </row>
    <row r="8894" spans="3:7">
      <c r="C8894" s="647"/>
      <c r="D8894" s="647"/>
      <c r="E8894" s="647"/>
      <c r="F8894" s="647"/>
      <c r="G8894" s="647"/>
    </row>
    <row r="8895" spans="3:7">
      <c r="C8895" s="647"/>
      <c r="D8895" s="647"/>
      <c r="E8895" s="647"/>
      <c r="F8895" s="647"/>
      <c r="G8895" s="647"/>
    </row>
    <row r="8896" spans="3:7">
      <c r="C8896" s="647"/>
      <c r="D8896" s="647"/>
      <c r="E8896" s="647"/>
      <c r="F8896" s="647"/>
      <c r="G8896" s="647"/>
    </row>
    <row r="8897" spans="3:7">
      <c r="C8897" s="647"/>
      <c r="D8897" s="647"/>
      <c r="E8897" s="647"/>
      <c r="F8897" s="647"/>
      <c r="G8897" s="647"/>
    </row>
    <row r="8898" spans="3:7">
      <c r="C8898" s="647"/>
      <c r="D8898" s="647"/>
      <c r="E8898" s="647"/>
      <c r="F8898" s="647"/>
      <c r="G8898" s="647"/>
    </row>
    <row r="8899" spans="3:7">
      <c r="C8899" s="647"/>
      <c r="D8899" s="647"/>
      <c r="E8899" s="647"/>
      <c r="F8899" s="647"/>
      <c r="G8899" s="647"/>
    </row>
    <row r="8900" spans="3:7">
      <c r="C8900" s="647"/>
      <c r="D8900" s="647"/>
      <c r="E8900" s="647"/>
      <c r="F8900" s="647"/>
      <c r="G8900" s="647"/>
    </row>
    <row r="8901" spans="3:7">
      <c r="C8901" s="647"/>
      <c r="D8901" s="647"/>
      <c r="E8901" s="647"/>
      <c r="F8901" s="647"/>
      <c r="G8901" s="647"/>
    </row>
    <row r="8902" spans="3:7">
      <c r="C8902" s="647"/>
      <c r="D8902" s="647"/>
      <c r="E8902" s="647"/>
      <c r="F8902" s="647"/>
      <c r="G8902" s="647"/>
    </row>
    <row r="8903" spans="3:7">
      <c r="C8903" s="647"/>
      <c r="D8903" s="647"/>
      <c r="E8903" s="647"/>
      <c r="F8903" s="647"/>
      <c r="G8903" s="647"/>
    </row>
    <row r="8904" spans="3:7">
      <c r="C8904" s="647"/>
      <c r="D8904" s="647"/>
      <c r="E8904" s="647"/>
      <c r="F8904" s="647"/>
      <c r="G8904" s="647"/>
    </row>
    <row r="8905" spans="3:7">
      <c r="C8905" s="647"/>
      <c r="D8905" s="647"/>
      <c r="E8905" s="647"/>
      <c r="F8905" s="647"/>
      <c r="G8905" s="647"/>
    </row>
    <row r="8906" spans="3:7">
      <c r="C8906" s="647"/>
      <c r="D8906" s="647"/>
      <c r="E8906" s="647"/>
      <c r="F8906" s="647"/>
      <c r="G8906" s="647"/>
    </row>
    <row r="8907" spans="3:7">
      <c r="C8907" s="647"/>
      <c r="D8907" s="647"/>
      <c r="E8907" s="647"/>
      <c r="F8907" s="647"/>
      <c r="G8907" s="647"/>
    </row>
    <row r="8908" spans="3:7">
      <c r="C8908" s="647"/>
      <c r="D8908" s="647"/>
      <c r="E8908" s="647"/>
      <c r="F8908" s="647"/>
      <c r="G8908" s="647"/>
    </row>
    <row r="8909" spans="3:7">
      <c r="C8909" s="647"/>
      <c r="D8909" s="647"/>
      <c r="E8909" s="647"/>
      <c r="F8909" s="647"/>
      <c r="G8909" s="647"/>
    </row>
    <row r="8910" spans="3:7">
      <c r="C8910" s="647"/>
      <c r="D8910" s="647"/>
      <c r="E8910" s="647"/>
      <c r="F8910" s="647"/>
      <c r="G8910" s="647"/>
    </row>
    <row r="8911" spans="3:7">
      <c r="C8911" s="647"/>
      <c r="D8911" s="647"/>
      <c r="E8911" s="647"/>
      <c r="F8911" s="647"/>
      <c r="G8911" s="647"/>
    </row>
    <row r="8912" spans="3:7">
      <c r="C8912" s="647"/>
      <c r="D8912" s="647"/>
      <c r="E8912" s="647"/>
      <c r="F8912" s="647"/>
      <c r="G8912" s="647"/>
    </row>
    <row r="8913" spans="3:7">
      <c r="C8913" s="647"/>
      <c r="D8913" s="647"/>
      <c r="E8913" s="647"/>
      <c r="F8913" s="647"/>
      <c r="G8913" s="647"/>
    </row>
    <row r="8914" spans="3:7">
      <c r="C8914" s="647"/>
      <c r="D8914" s="647"/>
      <c r="E8914" s="647"/>
      <c r="F8914" s="647"/>
      <c r="G8914" s="647"/>
    </row>
    <row r="8915" spans="3:7">
      <c r="C8915" s="647"/>
      <c r="D8915" s="647"/>
      <c r="E8915" s="647"/>
      <c r="F8915" s="647"/>
      <c r="G8915" s="647"/>
    </row>
    <row r="8916" spans="3:7">
      <c r="C8916" s="647"/>
      <c r="D8916" s="647"/>
      <c r="E8916" s="647"/>
      <c r="F8916" s="647"/>
      <c r="G8916" s="647"/>
    </row>
    <row r="8917" spans="3:7">
      <c r="C8917" s="647"/>
      <c r="D8917" s="647"/>
      <c r="E8917" s="647"/>
      <c r="F8917" s="647"/>
      <c r="G8917" s="647"/>
    </row>
    <row r="8918" spans="3:7">
      <c r="C8918" s="647"/>
      <c r="D8918" s="647"/>
      <c r="E8918" s="647"/>
      <c r="F8918" s="647"/>
      <c r="G8918" s="647"/>
    </row>
    <row r="8919" spans="3:7">
      <c r="C8919" s="647"/>
      <c r="D8919" s="647"/>
      <c r="E8919" s="647"/>
      <c r="F8919" s="647"/>
      <c r="G8919" s="647"/>
    </row>
    <row r="8920" spans="3:7">
      <c r="C8920" s="647"/>
      <c r="D8920" s="647"/>
      <c r="E8920" s="647"/>
      <c r="F8920" s="647"/>
      <c r="G8920" s="647"/>
    </row>
    <row r="8921" spans="3:7">
      <c r="C8921" s="647"/>
      <c r="D8921" s="647"/>
      <c r="E8921" s="647"/>
      <c r="F8921" s="647"/>
      <c r="G8921" s="647"/>
    </row>
    <row r="8922" spans="3:7">
      <c r="C8922" s="647"/>
      <c r="D8922" s="647"/>
      <c r="E8922" s="647"/>
      <c r="F8922" s="647"/>
      <c r="G8922" s="647"/>
    </row>
    <row r="8923" spans="3:7">
      <c r="C8923" s="647"/>
      <c r="D8923" s="647"/>
      <c r="E8923" s="647"/>
      <c r="F8923" s="647"/>
      <c r="G8923" s="647"/>
    </row>
    <row r="8924" spans="3:7">
      <c r="C8924" s="647"/>
      <c r="D8924" s="647"/>
      <c r="E8924" s="647"/>
      <c r="F8924" s="647"/>
      <c r="G8924" s="647"/>
    </row>
    <row r="8925" spans="3:7">
      <c r="C8925" s="647"/>
      <c r="D8925" s="647"/>
      <c r="E8925" s="647"/>
      <c r="F8925" s="647"/>
      <c r="G8925" s="647"/>
    </row>
    <row r="8926" spans="3:7">
      <c r="C8926" s="647"/>
      <c r="D8926" s="647"/>
      <c r="E8926" s="647"/>
      <c r="F8926" s="647"/>
      <c r="G8926" s="647"/>
    </row>
    <row r="8927" spans="3:7">
      <c r="C8927" s="647"/>
      <c r="D8927" s="647"/>
      <c r="E8927" s="647"/>
      <c r="F8927" s="647"/>
      <c r="G8927" s="647"/>
    </row>
    <row r="8928" spans="3:7">
      <c r="C8928" s="647"/>
      <c r="D8928" s="647"/>
      <c r="E8928" s="647"/>
      <c r="F8928" s="647"/>
      <c r="G8928" s="647"/>
    </row>
    <row r="8929" spans="3:7">
      <c r="C8929" s="647"/>
      <c r="D8929" s="647"/>
      <c r="E8929" s="647"/>
      <c r="F8929" s="647"/>
      <c r="G8929" s="647"/>
    </row>
    <row r="8930" spans="3:7">
      <c r="C8930" s="647"/>
      <c r="D8930" s="647"/>
      <c r="E8930" s="647"/>
      <c r="F8930" s="647"/>
      <c r="G8930" s="647"/>
    </row>
    <row r="8931" spans="3:7">
      <c r="C8931" s="647"/>
      <c r="D8931" s="647"/>
      <c r="E8931" s="647"/>
      <c r="F8931" s="647"/>
      <c r="G8931" s="647"/>
    </row>
    <row r="8932" spans="3:7">
      <c r="C8932" s="647"/>
      <c r="D8932" s="647"/>
      <c r="E8932" s="647"/>
      <c r="F8932" s="647"/>
      <c r="G8932" s="647"/>
    </row>
    <row r="8933" spans="3:7">
      <c r="C8933" s="647"/>
      <c r="D8933" s="647"/>
      <c r="E8933" s="647"/>
      <c r="F8933" s="647"/>
      <c r="G8933" s="647"/>
    </row>
    <row r="8934" spans="3:7">
      <c r="C8934" s="647"/>
      <c r="D8934" s="647"/>
      <c r="E8934" s="647"/>
      <c r="F8934" s="647"/>
      <c r="G8934" s="647"/>
    </row>
    <row r="8935" spans="3:7">
      <c r="C8935" s="647"/>
      <c r="D8935" s="647"/>
      <c r="E8935" s="647"/>
      <c r="F8935" s="647"/>
      <c r="G8935" s="647"/>
    </row>
    <row r="8936" spans="3:7">
      <c r="C8936" s="647"/>
      <c r="D8936" s="647"/>
      <c r="E8936" s="647"/>
      <c r="F8936" s="647"/>
      <c r="G8936" s="647"/>
    </row>
    <row r="8937" spans="3:7">
      <c r="C8937" s="647"/>
      <c r="D8937" s="647"/>
      <c r="E8937" s="647"/>
      <c r="F8937" s="647"/>
      <c r="G8937" s="647"/>
    </row>
    <row r="8938" spans="3:7">
      <c r="C8938" s="647"/>
      <c r="D8938" s="647"/>
      <c r="E8938" s="647"/>
      <c r="F8938" s="647"/>
      <c r="G8938" s="647"/>
    </row>
    <row r="8939" spans="3:7">
      <c r="C8939" s="647"/>
      <c r="D8939" s="647"/>
      <c r="E8939" s="647"/>
      <c r="F8939" s="647"/>
      <c r="G8939" s="647"/>
    </row>
    <row r="8940" spans="3:7">
      <c r="C8940" s="647"/>
      <c r="D8940" s="647"/>
      <c r="E8940" s="647"/>
      <c r="F8940" s="647"/>
      <c r="G8940" s="647"/>
    </row>
    <row r="8941" spans="3:7">
      <c r="C8941" s="647"/>
      <c r="D8941" s="647"/>
      <c r="E8941" s="647"/>
      <c r="F8941" s="647"/>
      <c r="G8941" s="647"/>
    </row>
    <row r="8942" spans="3:7">
      <c r="C8942" s="647"/>
      <c r="D8942" s="647"/>
      <c r="E8942" s="647"/>
      <c r="F8942" s="647"/>
      <c r="G8942" s="647"/>
    </row>
    <row r="8943" spans="3:7">
      <c r="C8943" s="647"/>
      <c r="D8943" s="647"/>
      <c r="E8943" s="647"/>
      <c r="F8943" s="647"/>
      <c r="G8943" s="647"/>
    </row>
    <row r="8944" spans="3:7">
      <c r="C8944" s="647"/>
      <c r="D8944" s="647"/>
      <c r="E8944" s="647"/>
      <c r="F8944" s="647"/>
      <c r="G8944" s="647"/>
    </row>
    <row r="8945" spans="3:7">
      <c r="C8945" s="647"/>
      <c r="D8945" s="647"/>
      <c r="E8945" s="647"/>
      <c r="F8945" s="647"/>
      <c r="G8945" s="647"/>
    </row>
    <row r="8946" spans="3:7">
      <c r="C8946" s="647"/>
      <c r="D8946" s="647"/>
      <c r="E8946" s="647"/>
      <c r="F8946" s="647"/>
      <c r="G8946" s="647"/>
    </row>
    <row r="8947" spans="3:7">
      <c r="C8947" s="647"/>
      <c r="D8947" s="647"/>
      <c r="E8947" s="647"/>
      <c r="F8947" s="647"/>
      <c r="G8947" s="647"/>
    </row>
    <row r="8948" spans="3:7">
      <c r="C8948" s="647"/>
      <c r="D8948" s="647"/>
      <c r="E8948" s="647"/>
      <c r="F8948" s="647"/>
      <c r="G8948" s="647"/>
    </row>
    <row r="8949" spans="3:7">
      <c r="C8949" s="647"/>
      <c r="D8949" s="647"/>
      <c r="E8949" s="647"/>
      <c r="F8949" s="647"/>
      <c r="G8949" s="647"/>
    </row>
    <row r="8950" spans="3:7">
      <c r="C8950" s="647"/>
      <c r="D8950" s="647"/>
      <c r="E8950" s="647"/>
      <c r="F8950" s="647"/>
      <c r="G8950" s="647"/>
    </row>
    <row r="8951" spans="3:7">
      <c r="C8951" s="647"/>
      <c r="D8951" s="647"/>
      <c r="E8951" s="647"/>
      <c r="F8951" s="647"/>
      <c r="G8951" s="647"/>
    </row>
    <row r="8952" spans="3:7">
      <c r="C8952" s="647"/>
      <c r="D8952" s="647"/>
      <c r="E8952" s="647"/>
      <c r="F8952" s="647"/>
      <c r="G8952" s="647"/>
    </row>
    <row r="8953" spans="3:7">
      <c r="C8953" s="647"/>
      <c r="D8953" s="647"/>
      <c r="E8953" s="647"/>
      <c r="F8953" s="647"/>
      <c r="G8953" s="647"/>
    </row>
    <row r="8954" spans="3:7">
      <c r="C8954" s="647"/>
      <c r="D8954" s="647"/>
      <c r="E8954" s="647"/>
      <c r="F8954" s="647"/>
      <c r="G8954" s="647"/>
    </row>
    <row r="8955" spans="3:7">
      <c r="C8955" s="647"/>
      <c r="D8955" s="647"/>
      <c r="E8955" s="647"/>
      <c r="F8955" s="647"/>
      <c r="G8955" s="647"/>
    </row>
    <row r="8956" spans="3:7">
      <c r="C8956" s="647"/>
      <c r="D8956" s="647"/>
      <c r="E8956" s="647"/>
      <c r="F8956" s="647"/>
      <c r="G8956" s="647"/>
    </row>
    <row r="8957" spans="3:7">
      <c r="C8957" s="647"/>
      <c r="D8957" s="647"/>
      <c r="E8957" s="647"/>
      <c r="F8957" s="647"/>
      <c r="G8957" s="647"/>
    </row>
    <row r="8958" spans="3:7">
      <c r="C8958" s="647"/>
      <c r="D8958" s="647"/>
      <c r="E8958" s="647"/>
      <c r="F8958" s="647"/>
      <c r="G8958" s="647"/>
    </row>
    <row r="8959" spans="3:7">
      <c r="C8959" s="647"/>
      <c r="D8959" s="647"/>
      <c r="E8959" s="647"/>
      <c r="F8959" s="647"/>
      <c r="G8959" s="647"/>
    </row>
    <row r="8960" spans="3:7">
      <c r="C8960" s="647"/>
      <c r="D8960" s="647"/>
      <c r="E8960" s="647"/>
      <c r="F8960" s="647"/>
      <c r="G8960" s="647"/>
    </row>
    <row r="8961" spans="3:7">
      <c r="C8961" s="647"/>
      <c r="D8961" s="647"/>
      <c r="E8961" s="647"/>
      <c r="F8961" s="647"/>
      <c r="G8961" s="647"/>
    </row>
    <row r="8962" spans="3:7">
      <c r="C8962" s="647"/>
      <c r="D8962" s="647"/>
      <c r="E8962" s="647"/>
      <c r="F8962" s="647"/>
      <c r="G8962" s="647"/>
    </row>
    <row r="8963" spans="3:7">
      <c r="C8963" s="647"/>
      <c r="D8963" s="647"/>
      <c r="E8963" s="647"/>
      <c r="F8963" s="647"/>
      <c r="G8963" s="647"/>
    </row>
    <row r="8964" spans="3:7">
      <c r="C8964" s="647"/>
      <c r="D8964" s="647"/>
      <c r="E8964" s="647"/>
      <c r="F8964" s="647"/>
      <c r="G8964" s="647"/>
    </row>
    <row r="8965" spans="3:7">
      <c r="C8965" s="647"/>
      <c r="D8965" s="647"/>
      <c r="E8965" s="647"/>
      <c r="F8965" s="647"/>
      <c r="G8965" s="647"/>
    </row>
    <row r="8966" spans="3:7">
      <c r="C8966" s="647"/>
      <c r="D8966" s="647"/>
      <c r="E8966" s="647"/>
      <c r="F8966" s="647"/>
      <c r="G8966" s="647"/>
    </row>
    <row r="8967" spans="3:7">
      <c r="C8967" s="647"/>
      <c r="D8967" s="647"/>
      <c r="E8967" s="647"/>
      <c r="F8967" s="647"/>
      <c r="G8967" s="647"/>
    </row>
    <row r="8968" spans="3:7">
      <c r="C8968" s="647"/>
      <c r="D8968" s="647"/>
      <c r="E8968" s="647"/>
      <c r="F8968" s="647"/>
      <c r="G8968" s="647"/>
    </row>
    <row r="8969" spans="3:7">
      <c r="C8969" s="647"/>
      <c r="D8969" s="647"/>
      <c r="E8969" s="647"/>
      <c r="F8969" s="647"/>
      <c r="G8969" s="647"/>
    </row>
    <row r="8970" spans="3:7">
      <c r="C8970" s="647"/>
      <c r="D8970" s="647"/>
      <c r="E8970" s="647"/>
      <c r="F8970" s="647"/>
      <c r="G8970" s="647"/>
    </row>
    <row r="8971" spans="3:7">
      <c r="C8971" s="647"/>
      <c r="D8971" s="647"/>
      <c r="E8971" s="647"/>
      <c r="F8971" s="647"/>
      <c r="G8971" s="647"/>
    </row>
    <row r="8972" spans="3:7">
      <c r="C8972" s="647"/>
      <c r="D8972" s="647"/>
      <c r="E8972" s="647"/>
      <c r="F8972" s="647"/>
      <c r="G8972" s="647"/>
    </row>
    <row r="8973" spans="3:7">
      <c r="C8973" s="647"/>
      <c r="D8973" s="647"/>
      <c r="E8973" s="647"/>
      <c r="F8973" s="647"/>
      <c r="G8973" s="647"/>
    </row>
    <row r="8974" spans="3:7">
      <c r="C8974" s="647"/>
      <c r="D8974" s="647"/>
      <c r="E8974" s="647"/>
      <c r="F8974" s="647"/>
      <c r="G8974" s="647"/>
    </row>
    <row r="8975" spans="3:7">
      <c r="C8975" s="647"/>
      <c r="D8975" s="647"/>
      <c r="E8975" s="647"/>
      <c r="F8975" s="647"/>
      <c r="G8975" s="647"/>
    </row>
    <row r="8976" spans="3:7">
      <c r="C8976" s="647"/>
      <c r="D8976" s="647"/>
      <c r="E8976" s="647"/>
      <c r="F8976" s="647"/>
      <c r="G8976" s="647"/>
    </row>
    <row r="8977" spans="3:7">
      <c r="C8977" s="647"/>
      <c r="D8977" s="647"/>
      <c r="E8977" s="647"/>
      <c r="F8977" s="647"/>
      <c r="G8977" s="647"/>
    </row>
    <row r="8978" spans="3:7">
      <c r="C8978" s="647"/>
      <c r="D8978" s="647"/>
      <c r="E8978" s="647"/>
      <c r="F8978" s="647"/>
      <c r="G8978" s="647"/>
    </row>
    <row r="8979" spans="3:7">
      <c r="C8979" s="647"/>
      <c r="D8979" s="647"/>
      <c r="E8979" s="647"/>
      <c r="F8979" s="647"/>
      <c r="G8979" s="647"/>
    </row>
    <row r="8980" spans="3:7">
      <c r="C8980" s="647"/>
      <c r="D8980" s="647"/>
      <c r="E8980" s="647"/>
      <c r="F8980" s="647"/>
      <c r="G8980" s="647"/>
    </row>
    <row r="8981" spans="3:7">
      <c r="C8981" s="647"/>
      <c r="D8981" s="647"/>
      <c r="E8981" s="647"/>
      <c r="F8981" s="647"/>
      <c r="G8981" s="647"/>
    </row>
    <row r="8982" spans="3:7">
      <c r="C8982" s="647"/>
      <c r="D8982" s="647"/>
      <c r="E8982" s="647"/>
      <c r="F8982" s="647"/>
      <c r="G8982" s="647"/>
    </row>
    <row r="8983" spans="3:7">
      <c r="C8983" s="647"/>
      <c r="D8983" s="647"/>
      <c r="E8983" s="647"/>
      <c r="F8983" s="647"/>
      <c r="G8983" s="647"/>
    </row>
    <row r="8984" spans="3:7">
      <c r="C8984" s="647"/>
      <c r="D8984" s="647"/>
      <c r="E8984" s="647"/>
      <c r="F8984" s="647"/>
      <c r="G8984" s="647"/>
    </row>
    <row r="8985" spans="3:7">
      <c r="C8985" s="647"/>
      <c r="D8985" s="647"/>
      <c r="E8985" s="647"/>
      <c r="F8985" s="647"/>
      <c r="G8985" s="647"/>
    </row>
    <row r="8986" spans="3:7">
      <c r="C8986" s="647"/>
      <c r="D8986" s="647"/>
      <c r="E8986" s="647"/>
      <c r="F8986" s="647"/>
      <c r="G8986" s="647"/>
    </row>
    <row r="8987" spans="3:7">
      <c r="C8987" s="647"/>
      <c r="D8987" s="647"/>
      <c r="E8987" s="647"/>
      <c r="F8987" s="647"/>
      <c r="G8987" s="647"/>
    </row>
    <row r="8988" spans="3:7">
      <c r="C8988" s="647"/>
      <c r="D8988" s="647"/>
      <c r="E8988" s="647"/>
      <c r="F8988" s="647"/>
      <c r="G8988" s="647"/>
    </row>
    <row r="8989" spans="3:7">
      <c r="C8989" s="647"/>
      <c r="D8989" s="647"/>
      <c r="E8989" s="647"/>
      <c r="F8989" s="647"/>
      <c r="G8989" s="647"/>
    </row>
    <row r="8990" spans="3:7">
      <c r="C8990" s="647"/>
      <c r="D8990" s="647"/>
      <c r="E8990" s="647"/>
      <c r="F8990" s="647"/>
      <c r="G8990" s="647"/>
    </row>
    <row r="8991" spans="3:7">
      <c r="C8991" s="647"/>
      <c r="D8991" s="647"/>
      <c r="E8991" s="647"/>
      <c r="F8991" s="647"/>
      <c r="G8991" s="647"/>
    </row>
    <row r="8992" spans="3:7">
      <c r="C8992" s="647"/>
      <c r="D8992" s="647"/>
      <c r="E8992" s="647"/>
      <c r="F8992" s="647"/>
      <c r="G8992" s="647"/>
    </row>
    <row r="8993" spans="3:7">
      <c r="C8993" s="647"/>
      <c r="D8993" s="647"/>
      <c r="E8993" s="647"/>
      <c r="F8993" s="647"/>
      <c r="G8993" s="647"/>
    </row>
    <row r="8994" spans="3:7">
      <c r="C8994" s="647"/>
      <c r="D8994" s="647"/>
      <c r="E8994" s="647"/>
      <c r="F8994" s="647"/>
      <c r="G8994" s="647"/>
    </row>
    <row r="8995" spans="3:7">
      <c r="C8995" s="647"/>
      <c r="D8995" s="647"/>
      <c r="E8995" s="647"/>
      <c r="F8995" s="647"/>
      <c r="G8995" s="647"/>
    </row>
    <row r="8996" spans="3:7">
      <c r="C8996" s="647"/>
      <c r="D8996" s="647"/>
      <c r="E8996" s="647"/>
      <c r="F8996" s="647"/>
      <c r="G8996" s="647"/>
    </row>
    <row r="8997" spans="3:7">
      <c r="C8997" s="647"/>
      <c r="D8997" s="647"/>
      <c r="E8997" s="647"/>
      <c r="F8997" s="647"/>
      <c r="G8997" s="647"/>
    </row>
    <row r="8998" spans="3:7">
      <c r="C8998" s="647"/>
      <c r="D8998" s="647"/>
      <c r="E8998" s="647"/>
      <c r="F8998" s="647"/>
      <c r="G8998" s="647"/>
    </row>
    <row r="8999" spans="3:7">
      <c r="C8999" s="647"/>
      <c r="D8999" s="647"/>
      <c r="E8999" s="647"/>
      <c r="F8999" s="647"/>
      <c r="G8999" s="647"/>
    </row>
    <row r="9000" spans="3:7">
      <c r="C9000" s="647"/>
      <c r="D9000" s="647"/>
      <c r="E9000" s="647"/>
      <c r="F9000" s="647"/>
      <c r="G9000" s="647"/>
    </row>
    <row r="9001" spans="3:7">
      <c r="C9001" s="647"/>
      <c r="D9001" s="647"/>
      <c r="E9001" s="647"/>
      <c r="F9001" s="647"/>
      <c r="G9001" s="647"/>
    </row>
    <row r="9002" spans="3:7">
      <c r="C9002" s="647"/>
      <c r="D9002" s="647"/>
      <c r="E9002" s="647"/>
      <c r="F9002" s="647"/>
      <c r="G9002" s="647"/>
    </row>
    <row r="9003" spans="3:7">
      <c r="C9003" s="647"/>
      <c r="D9003" s="647"/>
      <c r="E9003" s="647"/>
      <c r="F9003" s="647"/>
      <c r="G9003" s="647"/>
    </row>
    <row r="9004" spans="3:7">
      <c r="C9004" s="647"/>
      <c r="D9004" s="647"/>
      <c r="E9004" s="647"/>
      <c r="F9004" s="647"/>
      <c r="G9004" s="647"/>
    </row>
    <row r="9005" spans="3:7">
      <c r="C9005" s="647"/>
      <c r="D9005" s="647"/>
      <c r="E9005" s="647"/>
      <c r="F9005" s="647"/>
      <c r="G9005" s="647"/>
    </row>
    <row r="9006" spans="3:7">
      <c r="C9006" s="647"/>
      <c r="D9006" s="647"/>
      <c r="E9006" s="647"/>
      <c r="F9006" s="647"/>
      <c r="G9006" s="647"/>
    </row>
    <row r="9007" spans="3:7">
      <c r="C9007" s="647"/>
      <c r="D9007" s="647"/>
      <c r="E9007" s="647"/>
      <c r="F9007" s="647"/>
      <c r="G9007" s="647"/>
    </row>
    <row r="9008" spans="3:7">
      <c r="C9008" s="647"/>
      <c r="D9008" s="647"/>
      <c r="E9008" s="647"/>
      <c r="F9008" s="647"/>
      <c r="G9008" s="647"/>
    </row>
    <row r="9009" spans="3:7">
      <c r="C9009" s="647"/>
      <c r="D9009" s="647"/>
      <c r="E9009" s="647"/>
      <c r="F9009" s="647"/>
      <c r="G9009" s="647"/>
    </row>
    <row r="9010" spans="3:7">
      <c r="C9010" s="647"/>
      <c r="D9010" s="647"/>
      <c r="E9010" s="647"/>
      <c r="F9010" s="647"/>
      <c r="G9010" s="647"/>
    </row>
    <row r="9011" spans="3:7">
      <c r="C9011" s="647"/>
      <c r="D9011" s="647"/>
      <c r="E9011" s="647"/>
      <c r="F9011" s="647"/>
      <c r="G9011" s="647"/>
    </row>
    <row r="9012" spans="3:7">
      <c r="C9012" s="647"/>
      <c r="D9012" s="647"/>
      <c r="E9012" s="647"/>
      <c r="F9012" s="647"/>
      <c r="G9012" s="647"/>
    </row>
    <row r="9013" spans="3:7">
      <c r="C9013" s="647"/>
      <c r="D9013" s="647"/>
      <c r="E9013" s="647"/>
      <c r="F9013" s="647"/>
      <c r="G9013" s="647"/>
    </row>
    <row r="9014" spans="3:7">
      <c r="C9014" s="647"/>
      <c r="D9014" s="647"/>
      <c r="E9014" s="647"/>
      <c r="F9014" s="647"/>
      <c r="G9014" s="647"/>
    </row>
    <row r="9015" spans="3:7">
      <c r="C9015" s="647"/>
      <c r="D9015" s="647"/>
      <c r="E9015" s="647"/>
      <c r="F9015" s="647"/>
      <c r="G9015" s="647"/>
    </row>
    <row r="9016" spans="3:7">
      <c r="C9016" s="647"/>
      <c r="D9016" s="647"/>
      <c r="E9016" s="647"/>
      <c r="F9016" s="647"/>
      <c r="G9016" s="647"/>
    </row>
    <row r="9017" spans="3:7">
      <c r="C9017" s="647"/>
      <c r="D9017" s="647"/>
      <c r="E9017" s="647"/>
      <c r="F9017" s="647"/>
      <c r="G9017" s="647"/>
    </row>
    <row r="9018" spans="3:7">
      <c r="C9018" s="647"/>
      <c r="D9018" s="647"/>
      <c r="E9018" s="647"/>
      <c r="F9018" s="647"/>
      <c r="G9018" s="647"/>
    </row>
    <row r="9019" spans="3:7">
      <c r="C9019" s="647"/>
      <c r="D9019" s="647"/>
      <c r="E9019" s="647"/>
      <c r="F9019" s="647"/>
      <c r="G9019" s="647"/>
    </row>
    <row r="9020" spans="3:7">
      <c r="C9020" s="647"/>
      <c r="D9020" s="647"/>
      <c r="E9020" s="647"/>
      <c r="F9020" s="647"/>
      <c r="G9020" s="647"/>
    </row>
    <row r="9021" spans="3:7">
      <c r="C9021" s="647"/>
      <c r="D9021" s="647"/>
      <c r="E9021" s="647"/>
      <c r="F9021" s="647"/>
      <c r="G9021" s="647"/>
    </row>
    <row r="9022" spans="3:7">
      <c r="C9022" s="647"/>
      <c r="D9022" s="647"/>
      <c r="E9022" s="647"/>
      <c r="F9022" s="647"/>
      <c r="G9022" s="647"/>
    </row>
    <row r="9023" spans="3:7">
      <c r="C9023" s="647"/>
      <c r="D9023" s="647"/>
      <c r="E9023" s="647"/>
      <c r="F9023" s="647"/>
      <c r="G9023" s="647"/>
    </row>
    <row r="9024" spans="3:7">
      <c r="C9024" s="647"/>
      <c r="D9024" s="647"/>
      <c r="E9024" s="647"/>
      <c r="F9024" s="647"/>
      <c r="G9024" s="647"/>
    </row>
    <row r="9025" spans="3:7">
      <c r="C9025" s="647"/>
      <c r="D9025" s="647"/>
      <c r="E9025" s="647"/>
      <c r="F9025" s="647"/>
      <c r="G9025" s="647"/>
    </row>
    <row r="9026" spans="3:7">
      <c r="C9026" s="647"/>
      <c r="D9026" s="647"/>
      <c r="E9026" s="647"/>
      <c r="F9026" s="647"/>
      <c r="G9026" s="647"/>
    </row>
    <row r="9027" spans="3:7">
      <c r="C9027" s="647"/>
      <c r="D9027" s="647"/>
      <c r="E9027" s="647"/>
      <c r="F9027" s="647"/>
      <c r="G9027" s="647"/>
    </row>
    <row r="9028" spans="3:7">
      <c r="C9028" s="647"/>
      <c r="D9028" s="647"/>
      <c r="E9028" s="647"/>
      <c r="F9028" s="647"/>
      <c r="G9028" s="647"/>
    </row>
    <row r="9029" spans="3:7">
      <c r="C9029" s="647"/>
      <c r="D9029" s="647"/>
      <c r="E9029" s="647"/>
      <c r="F9029" s="647"/>
      <c r="G9029" s="647"/>
    </row>
    <row r="9030" spans="3:7">
      <c r="C9030" s="647"/>
      <c r="D9030" s="647"/>
      <c r="E9030" s="647"/>
      <c r="F9030" s="647"/>
      <c r="G9030" s="647"/>
    </row>
    <row r="9031" spans="3:7">
      <c r="C9031" s="647"/>
      <c r="D9031" s="647"/>
      <c r="E9031" s="647"/>
      <c r="F9031" s="647"/>
      <c r="G9031" s="647"/>
    </row>
    <row r="9032" spans="3:7">
      <c r="C9032" s="647"/>
      <c r="D9032" s="647"/>
      <c r="E9032" s="647"/>
      <c r="F9032" s="647"/>
      <c r="G9032" s="647"/>
    </row>
    <row r="9033" spans="3:7">
      <c r="C9033" s="647"/>
      <c r="D9033" s="647"/>
      <c r="E9033" s="647"/>
      <c r="F9033" s="647"/>
      <c r="G9033" s="647"/>
    </row>
    <row r="9034" spans="3:7">
      <c r="C9034" s="647"/>
      <c r="D9034" s="647"/>
      <c r="E9034" s="647"/>
      <c r="F9034" s="647"/>
      <c r="G9034" s="647"/>
    </row>
    <row r="9035" spans="3:7">
      <c r="C9035" s="647"/>
      <c r="D9035" s="647"/>
      <c r="E9035" s="647"/>
      <c r="F9035" s="647"/>
      <c r="G9035" s="647"/>
    </row>
    <row r="9036" spans="3:7">
      <c r="C9036" s="647"/>
      <c r="D9036" s="647"/>
      <c r="E9036" s="647"/>
      <c r="F9036" s="647"/>
      <c r="G9036" s="647"/>
    </row>
    <row r="9037" spans="3:7">
      <c r="C9037" s="647"/>
      <c r="D9037" s="647"/>
      <c r="E9037" s="647"/>
      <c r="F9037" s="647"/>
      <c r="G9037" s="647"/>
    </row>
    <row r="9038" spans="3:7">
      <c r="C9038" s="647"/>
      <c r="D9038" s="647"/>
      <c r="E9038" s="647"/>
      <c r="F9038" s="647"/>
      <c r="G9038" s="647"/>
    </row>
    <row r="9039" spans="3:7">
      <c r="C9039" s="647"/>
      <c r="D9039" s="647"/>
      <c r="E9039" s="647"/>
      <c r="F9039" s="647"/>
      <c r="G9039" s="647"/>
    </row>
    <row r="9040" spans="3:7">
      <c r="C9040" s="647"/>
      <c r="D9040" s="647"/>
      <c r="E9040" s="647"/>
      <c r="F9040" s="647"/>
      <c r="G9040" s="647"/>
    </row>
    <row r="9041" spans="3:7">
      <c r="C9041" s="647"/>
      <c r="D9041" s="647"/>
      <c r="E9041" s="647"/>
      <c r="F9041" s="647"/>
      <c r="G9041" s="647"/>
    </row>
    <row r="9042" spans="3:7">
      <c r="C9042" s="647"/>
      <c r="D9042" s="647"/>
      <c r="E9042" s="647"/>
      <c r="F9042" s="647"/>
      <c r="G9042" s="647"/>
    </row>
    <row r="9043" spans="3:7">
      <c r="C9043" s="647"/>
      <c r="D9043" s="647"/>
      <c r="E9043" s="647"/>
      <c r="F9043" s="647"/>
      <c r="G9043" s="647"/>
    </row>
    <row r="9044" spans="3:7">
      <c r="C9044" s="647"/>
      <c r="D9044" s="647"/>
      <c r="E9044" s="647"/>
      <c r="F9044" s="647"/>
      <c r="G9044" s="647"/>
    </row>
    <row r="9045" spans="3:7">
      <c r="C9045" s="647"/>
      <c r="D9045" s="647"/>
      <c r="E9045" s="647"/>
      <c r="F9045" s="647"/>
      <c r="G9045" s="647"/>
    </row>
    <row r="9046" spans="3:7">
      <c r="C9046" s="647"/>
      <c r="D9046" s="647"/>
      <c r="E9046" s="647"/>
      <c r="F9046" s="647"/>
      <c r="G9046" s="647"/>
    </row>
    <row r="9047" spans="3:7">
      <c r="C9047" s="647"/>
      <c r="D9047" s="647"/>
      <c r="E9047" s="647"/>
      <c r="F9047" s="647"/>
      <c r="G9047" s="647"/>
    </row>
    <row r="9048" spans="3:7">
      <c r="C9048" s="647"/>
      <c r="D9048" s="647"/>
      <c r="E9048" s="647"/>
      <c r="F9048" s="647"/>
      <c r="G9048" s="647"/>
    </row>
    <row r="9049" spans="3:7">
      <c r="C9049" s="647"/>
      <c r="D9049" s="647"/>
      <c r="E9049" s="647"/>
      <c r="F9049" s="647"/>
      <c r="G9049" s="647"/>
    </row>
    <row r="9050" spans="3:7">
      <c r="C9050" s="647"/>
      <c r="D9050" s="647"/>
      <c r="E9050" s="647"/>
      <c r="F9050" s="647"/>
      <c r="G9050" s="647"/>
    </row>
    <row r="9051" spans="3:7">
      <c r="C9051" s="647"/>
      <c r="D9051" s="647"/>
      <c r="E9051" s="647"/>
      <c r="F9051" s="647"/>
      <c r="G9051" s="647"/>
    </row>
    <row r="9052" spans="3:7">
      <c r="C9052" s="647"/>
      <c r="D9052" s="647"/>
      <c r="E9052" s="647"/>
      <c r="F9052" s="647"/>
      <c r="G9052" s="647"/>
    </row>
    <row r="9053" spans="3:7">
      <c r="C9053" s="647"/>
      <c r="D9053" s="647"/>
      <c r="E9053" s="647"/>
      <c r="F9053" s="647"/>
      <c r="G9053" s="647"/>
    </row>
    <row r="9054" spans="3:7">
      <c r="C9054" s="647"/>
      <c r="D9054" s="647"/>
      <c r="E9054" s="647"/>
      <c r="F9054" s="647"/>
      <c r="G9054" s="647"/>
    </row>
    <row r="9055" spans="3:7">
      <c r="C9055" s="647"/>
      <c r="D9055" s="647"/>
      <c r="E9055" s="647"/>
      <c r="F9055" s="647"/>
      <c r="G9055" s="647"/>
    </row>
    <row r="9056" spans="3:7">
      <c r="C9056" s="647"/>
      <c r="D9056" s="647"/>
      <c r="E9056" s="647"/>
      <c r="F9056" s="647"/>
      <c r="G9056" s="647"/>
    </row>
    <row r="9057" spans="3:7">
      <c r="C9057" s="647"/>
      <c r="D9057" s="647"/>
      <c r="E9057" s="647"/>
      <c r="F9057" s="647"/>
      <c r="G9057" s="647"/>
    </row>
    <row r="9058" spans="3:7">
      <c r="C9058" s="647"/>
      <c r="D9058" s="647"/>
      <c r="E9058" s="647"/>
      <c r="F9058" s="647"/>
      <c r="G9058" s="647"/>
    </row>
    <row r="9059" spans="3:7">
      <c r="C9059" s="647"/>
      <c r="D9059" s="647"/>
      <c r="E9059" s="647"/>
      <c r="F9059" s="647"/>
      <c r="G9059" s="647"/>
    </row>
    <row r="9060" spans="3:7">
      <c r="C9060" s="647"/>
      <c r="D9060" s="647"/>
      <c r="E9060" s="647"/>
      <c r="F9060" s="647"/>
      <c r="G9060" s="647"/>
    </row>
    <row r="9061" spans="3:7">
      <c r="C9061" s="647"/>
      <c r="D9061" s="647"/>
      <c r="E9061" s="647"/>
      <c r="F9061" s="647"/>
      <c r="G9061" s="647"/>
    </row>
    <row r="9062" spans="3:7">
      <c r="C9062" s="647"/>
      <c r="D9062" s="647"/>
      <c r="E9062" s="647"/>
      <c r="F9062" s="647"/>
      <c r="G9062" s="647"/>
    </row>
    <row r="9063" spans="3:7">
      <c r="C9063" s="647"/>
      <c r="D9063" s="647"/>
      <c r="E9063" s="647"/>
      <c r="F9063" s="647"/>
      <c r="G9063" s="647"/>
    </row>
    <row r="9064" spans="3:7">
      <c r="C9064" s="647"/>
      <c r="D9064" s="647"/>
      <c r="E9064" s="647"/>
      <c r="F9064" s="647"/>
      <c r="G9064" s="647"/>
    </row>
    <row r="9065" spans="3:7">
      <c r="C9065" s="647"/>
      <c r="D9065" s="647"/>
      <c r="E9065" s="647"/>
      <c r="F9065" s="647"/>
      <c r="G9065" s="647"/>
    </row>
    <row r="9066" spans="3:7">
      <c r="C9066" s="647"/>
      <c r="D9066" s="647"/>
      <c r="E9066" s="647"/>
      <c r="F9066" s="647"/>
      <c r="G9066" s="647"/>
    </row>
    <row r="9067" spans="3:7">
      <c r="C9067" s="647"/>
      <c r="D9067" s="647"/>
      <c r="E9067" s="647"/>
      <c r="F9067" s="647"/>
      <c r="G9067" s="647"/>
    </row>
    <row r="9068" spans="3:7">
      <c r="C9068" s="647"/>
      <c r="D9068" s="647"/>
      <c r="E9068" s="647"/>
      <c r="F9068" s="647"/>
      <c r="G9068" s="647"/>
    </row>
    <row r="9069" spans="3:7">
      <c r="C9069" s="647"/>
      <c r="D9069" s="647"/>
      <c r="E9069" s="647"/>
      <c r="F9069" s="647"/>
      <c r="G9069" s="647"/>
    </row>
    <row r="9070" spans="3:7">
      <c r="C9070" s="647"/>
      <c r="D9070" s="647"/>
      <c r="E9070" s="647"/>
      <c r="F9070" s="647"/>
      <c r="G9070" s="647"/>
    </row>
    <row r="9071" spans="3:7">
      <c r="C9071" s="647"/>
      <c r="D9071" s="647"/>
      <c r="E9071" s="647"/>
      <c r="F9071" s="647"/>
      <c r="G9071" s="647"/>
    </row>
    <row r="9072" spans="3:7">
      <c r="C9072" s="647"/>
      <c r="D9072" s="647"/>
      <c r="E9072" s="647"/>
      <c r="F9072" s="647"/>
      <c r="G9072" s="647"/>
    </row>
    <row r="9073" spans="3:7">
      <c r="C9073" s="647"/>
      <c r="D9073" s="647"/>
      <c r="E9073" s="647"/>
      <c r="F9073" s="647"/>
      <c r="G9073" s="647"/>
    </row>
    <row r="9074" spans="3:7">
      <c r="C9074" s="647"/>
      <c r="D9074" s="647"/>
      <c r="E9074" s="647"/>
      <c r="F9074" s="647"/>
      <c r="G9074" s="647"/>
    </row>
    <row r="9075" spans="3:7">
      <c r="C9075" s="647"/>
      <c r="D9075" s="647"/>
      <c r="E9075" s="647"/>
      <c r="F9075" s="647"/>
      <c r="G9075" s="647"/>
    </row>
    <row r="9076" spans="3:7">
      <c r="C9076" s="647"/>
      <c r="D9076" s="647"/>
      <c r="E9076" s="647"/>
      <c r="F9076" s="647"/>
      <c r="G9076" s="647"/>
    </row>
    <row r="9077" spans="3:7">
      <c r="C9077" s="647"/>
      <c r="D9077" s="647"/>
      <c r="E9077" s="647"/>
      <c r="F9077" s="647"/>
      <c r="G9077" s="647"/>
    </row>
    <row r="9078" spans="3:7">
      <c r="C9078" s="647"/>
      <c r="D9078" s="647"/>
      <c r="E9078" s="647"/>
      <c r="F9078" s="647"/>
      <c r="G9078" s="647"/>
    </row>
    <row r="9079" spans="3:7">
      <c r="C9079" s="647"/>
      <c r="D9079" s="647"/>
      <c r="E9079" s="647"/>
      <c r="F9079" s="647"/>
      <c r="G9079" s="647"/>
    </row>
    <row r="9080" spans="3:7">
      <c r="C9080" s="647"/>
      <c r="D9080" s="647"/>
      <c r="E9080" s="647"/>
      <c r="F9080" s="647"/>
      <c r="G9080" s="647"/>
    </row>
    <row r="9081" spans="3:7">
      <c r="C9081" s="647"/>
      <c r="D9081" s="647"/>
      <c r="E9081" s="647"/>
      <c r="F9081" s="647"/>
      <c r="G9081" s="647"/>
    </row>
    <row r="9082" spans="3:7">
      <c r="C9082" s="647"/>
      <c r="D9082" s="647"/>
      <c r="E9082" s="647"/>
      <c r="F9082" s="647"/>
      <c r="G9082" s="647"/>
    </row>
    <row r="9083" spans="3:7">
      <c r="C9083" s="647"/>
      <c r="D9083" s="647"/>
      <c r="E9083" s="647"/>
      <c r="F9083" s="647"/>
      <c r="G9083" s="647"/>
    </row>
    <row r="9084" spans="3:7">
      <c r="C9084" s="647"/>
      <c r="D9084" s="647"/>
      <c r="E9084" s="647"/>
      <c r="F9084" s="647"/>
      <c r="G9084" s="647"/>
    </row>
    <row r="9085" spans="3:7">
      <c r="C9085" s="647"/>
      <c r="D9085" s="647"/>
      <c r="E9085" s="647"/>
      <c r="F9085" s="647"/>
      <c r="G9085" s="647"/>
    </row>
    <row r="9086" spans="3:7">
      <c r="C9086" s="647"/>
      <c r="D9086" s="647"/>
      <c r="E9086" s="647"/>
      <c r="F9086" s="647"/>
      <c r="G9086" s="647"/>
    </row>
    <row r="9087" spans="3:7">
      <c r="C9087" s="647"/>
      <c r="D9087" s="647"/>
      <c r="E9087" s="647"/>
      <c r="F9087" s="647"/>
      <c r="G9087" s="647"/>
    </row>
    <row r="9088" spans="3:7">
      <c r="C9088" s="647"/>
      <c r="D9088" s="647"/>
      <c r="E9088" s="647"/>
      <c r="F9088" s="647"/>
      <c r="G9088" s="647"/>
    </row>
    <row r="9089" spans="3:7">
      <c r="C9089" s="647"/>
      <c r="D9089" s="647"/>
      <c r="E9089" s="647"/>
      <c r="F9089" s="647"/>
      <c r="G9089" s="647"/>
    </row>
    <row r="9090" spans="3:7">
      <c r="C9090" s="647"/>
      <c r="D9090" s="647"/>
      <c r="E9090" s="647"/>
      <c r="F9090" s="647"/>
      <c r="G9090" s="647"/>
    </row>
    <row r="9091" spans="3:7">
      <c r="C9091" s="647"/>
      <c r="D9091" s="647"/>
      <c r="E9091" s="647"/>
      <c r="F9091" s="647"/>
      <c r="G9091" s="647"/>
    </row>
    <row r="9092" spans="3:7">
      <c r="C9092" s="647"/>
      <c r="D9092" s="647"/>
      <c r="E9092" s="647"/>
      <c r="F9092" s="647"/>
      <c r="G9092" s="647"/>
    </row>
    <row r="9093" spans="3:7">
      <c r="C9093" s="647"/>
      <c r="D9093" s="647"/>
      <c r="E9093" s="647"/>
      <c r="F9093" s="647"/>
      <c r="G9093" s="647"/>
    </row>
    <row r="9094" spans="3:7">
      <c r="C9094" s="647"/>
      <c r="D9094" s="647"/>
      <c r="E9094" s="647"/>
      <c r="F9094" s="647"/>
      <c r="G9094" s="647"/>
    </row>
    <row r="9095" spans="3:7">
      <c r="C9095" s="647"/>
      <c r="D9095" s="647"/>
      <c r="E9095" s="647"/>
      <c r="F9095" s="647"/>
      <c r="G9095" s="647"/>
    </row>
    <row r="9096" spans="3:7">
      <c r="C9096" s="647"/>
      <c r="D9096" s="647"/>
      <c r="E9096" s="647"/>
      <c r="F9096" s="647"/>
      <c r="G9096" s="647"/>
    </row>
    <row r="9097" spans="3:7">
      <c r="C9097" s="647"/>
      <c r="D9097" s="647"/>
      <c r="E9097" s="647"/>
      <c r="F9097" s="647"/>
      <c r="G9097" s="647"/>
    </row>
    <row r="9098" spans="3:7">
      <c r="C9098" s="647"/>
      <c r="D9098" s="647"/>
      <c r="E9098" s="647"/>
      <c r="F9098" s="647"/>
      <c r="G9098" s="647"/>
    </row>
    <row r="9099" spans="3:7">
      <c r="C9099" s="647"/>
      <c r="D9099" s="647"/>
      <c r="E9099" s="647"/>
      <c r="F9099" s="647"/>
      <c r="G9099" s="647"/>
    </row>
    <row r="9100" spans="3:7">
      <c r="C9100" s="647"/>
      <c r="D9100" s="647"/>
      <c r="E9100" s="647"/>
      <c r="F9100" s="647"/>
      <c r="G9100" s="647"/>
    </row>
    <row r="9101" spans="3:7">
      <c r="C9101" s="647"/>
      <c r="D9101" s="647"/>
      <c r="E9101" s="647"/>
      <c r="F9101" s="647"/>
      <c r="G9101" s="647"/>
    </row>
    <row r="9102" spans="3:7">
      <c r="C9102" s="647"/>
      <c r="D9102" s="647"/>
      <c r="E9102" s="647"/>
      <c r="F9102" s="647"/>
      <c r="G9102" s="647"/>
    </row>
    <row r="9103" spans="3:7">
      <c r="C9103" s="647"/>
      <c r="D9103" s="647"/>
      <c r="E9103" s="647"/>
      <c r="F9103" s="647"/>
      <c r="G9103" s="647"/>
    </row>
    <row r="9104" spans="3:7">
      <c r="C9104" s="647"/>
      <c r="D9104" s="647"/>
      <c r="E9104" s="647"/>
      <c r="F9104" s="647"/>
      <c r="G9104" s="647"/>
    </row>
    <row r="9105" spans="3:7">
      <c r="C9105" s="647"/>
      <c r="D9105" s="647"/>
      <c r="E9105" s="647"/>
      <c r="F9105" s="647"/>
      <c r="G9105" s="647"/>
    </row>
    <row r="9106" spans="3:7">
      <c r="C9106" s="647"/>
      <c r="D9106" s="647"/>
      <c r="E9106" s="647"/>
      <c r="F9106" s="647"/>
      <c r="G9106" s="647"/>
    </row>
    <row r="9107" spans="3:7">
      <c r="C9107" s="647"/>
      <c r="D9107" s="647"/>
      <c r="E9107" s="647"/>
      <c r="F9107" s="647"/>
      <c r="G9107" s="647"/>
    </row>
    <row r="9108" spans="3:7">
      <c r="C9108" s="647"/>
      <c r="D9108" s="647"/>
      <c r="E9108" s="647"/>
      <c r="F9108" s="647"/>
      <c r="G9108" s="647"/>
    </row>
    <row r="9109" spans="3:7">
      <c r="C9109" s="647"/>
      <c r="D9109" s="647"/>
      <c r="E9109" s="647"/>
      <c r="F9109" s="647"/>
      <c r="G9109" s="647"/>
    </row>
    <row r="9110" spans="3:7">
      <c r="C9110" s="647"/>
      <c r="D9110" s="647"/>
      <c r="E9110" s="647"/>
      <c r="F9110" s="647"/>
      <c r="G9110" s="647"/>
    </row>
    <row r="9111" spans="3:7">
      <c r="C9111" s="647"/>
      <c r="D9111" s="647"/>
      <c r="E9111" s="647"/>
      <c r="F9111" s="647"/>
      <c r="G9111" s="647"/>
    </row>
    <row r="9112" spans="3:7">
      <c r="C9112" s="647"/>
      <c r="D9112" s="647"/>
      <c r="E9112" s="647"/>
      <c r="F9112" s="647"/>
      <c r="G9112" s="647"/>
    </row>
    <row r="9113" spans="3:7">
      <c r="C9113" s="647"/>
      <c r="D9113" s="647"/>
      <c r="E9113" s="647"/>
      <c r="F9113" s="647"/>
      <c r="G9113" s="647"/>
    </row>
    <row r="9114" spans="3:7">
      <c r="C9114" s="647"/>
      <c r="D9114" s="647"/>
      <c r="E9114" s="647"/>
      <c r="F9114" s="647"/>
      <c r="G9114" s="647"/>
    </row>
    <row r="9115" spans="3:7">
      <c r="C9115" s="647"/>
      <c r="D9115" s="647"/>
      <c r="E9115" s="647"/>
      <c r="F9115" s="647"/>
      <c r="G9115" s="647"/>
    </row>
    <row r="9116" spans="3:7">
      <c r="C9116" s="647"/>
      <c r="D9116" s="647"/>
      <c r="E9116" s="647"/>
      <c r="F9116" s="647"/>
      <c r="G9116" s="647"/>
    </row>
    <row r="9117" spans="3:7">
      <c r="C9117" s="647"/>
      <c r="D9117" s="647"/>
      <c r="E9117" s="647"/>
      <c r="F9117" s="647"/>
      <c r="G9117" s="647"/>
    </row>
    <row r="9118" spans="3:7">
      <c r="C9118" s="647"/>
      <c r="D9118" s="647"/>
      <c r="E9118" s="647"/>
      <c r="F9118" s="647"/>
      <c r="G9118" s="647"/>
    </row>
    <row r="9119" spans="3:7">
      <c r="C9119" s="647"/>
      <c r="D9119" s="647"/>
      <c r="E9119" s="647"/>
      <c r="F9119" s="647"/>
      <c r="G9119" s="647"/>
    </row>
    <row r="9120" spans="3:7">
      <c r="C9120" s="647"/>
      <c r="D9120" s="647"/>
      <c r="E9120" s="647"/>
      <c r="F9120" s="647"/>
      <c r="G9120" s="647"/>
    </row>
    <row r="9121" spans="3:7">
      <c r="C9121" s="647"/>
      <c r="D9121" s="647"/>
      <c r="E9121" s="647"/>
      <c r="F9121" s="647"/>
      <c r="G9121" s="647"/>
    </row>
    <row r="9122" spans="3:7">
      <c r="C9122" s="647"/>
      <c r="D9122" s="647"/>
      <c r="E9122" s="647"/>
      <c r="F9122" s="647"/>
      <c r="G9122" s="647"/>
    </row>
    <row r="9123" spans="3:7">
      <c r="C9123" s="647"/>
      <c r="D9123" s="647"/>
      <c r="E9123" s="647"/>
      <c r="F9123" s="647"/>
      <c r="G9123" s="647"/>
    </row>
    <row r="9124" spans="3:7">
      <c r="C9124" s="647"/>
      <c r="D9124" s="647"/>
      <c r="E9124" s="647"/>
      <c r="F9124" s="647"/>
      <c r="G9124" s="647"/>
    </row>
    <row r="9125" spans="3:7">
      <c r="C9125" s="647"/>
      <c r="D9125" s="647"/>
      <c r="E9125" s="647"/>
      <c r="F9125" s="647"/>
      <c r="G9125" s="647"/>
    </row>
    <row r="9126" spans="3:7">
      <c r="C9126" s="647"/>
      <c r="D9126" s="647"/>
      <c r="E9126" s="647"/>
      <c r="F9126" s="647"/>
      <c r="G9126" s="647"/>
    </row>
    <row r="9127" spans="3:7">
      <c r="C9127" s="647"/>
      <c r="D9127" s="647"/>
      <c r="E9127" s="647"/>
      <c r="F9127" s="647"/>
      <c r="G9127" s="647"/>
    </row>
    <row r="9128" spans="3:7">
      <c r="C9128" s="647"/>
      <c r="D9128" s="647"/>
      <c r="E9128" s="647"/>
      <c r="F9128" s="647"/>
      <c r="G9128" s="647"/>
    </row>
    <row r="9129" spans="3:7">
      <c r="C9129" s="647"/>
      <c r="D9129" s="647"/>
      <c r="E9129" s="647"/>
      <c r="F9129" s="647"/>
      <c r="G9129" s="647"/>
    </row>
    <row r="9130" spans="3:7">
      <c r="C9130" s="647"/>
      <c r="D9130" s="647"/>
      <c r="E9130" s="647"/>
      <c r="F9130" s="647"/>
      <c r="G9130" s="647"/>
    </row>
    <row r="9131" spans="3:7">
      <c r="C9131" s="647"/>
      <c r="D9131" s="647"/>
      <c r="E9131" s="647"/>
      <c r="F9131" s="647"/>
      <c r="G9131" s="647"/>
    </row>
    <row r="9132" spans="3:7">
      <c r="C9132" s="647"/>
      <c r="D9132" s="647"/>
      <c r="E9132" s="647"/>
      <c r="F9132" s="647"/>
      <c r="G9132" s="647"/>
    </row>
    <row r="9133" spans="3:7">
      <c r="C9133" s="647"/>
      <c r="D9133" s="647"/>
      <c r="E9133" s="647"/>
      <c r="F9133" s="647"/>
      <c r="G9133" s="647"/>
    </row>
    <row r="9134" spans="3:7">
      <c r="C9134" s="647"/>
      <c r="D9134" s="647"/>
      <c r="E9134" s="647"/>
      <c r="F9134" s="647"/>
      <c r="G9134" s="647"/>
    </row>
    <row r="9135" spans="3:7">
      <c r="C9135" s="647"/>
      <c r="D9135" s="647"/>
      <c r="E9135" s="647"/>
      <c r="F9135" s="647"/>
      <c r="G9135" s="647"/>
    </row>
    <row r="9136" spans="3:7">
      <c r="C9136" s="647"/>
      <c r="D9136" s="647"/>
      <c r="E9136" s="647"/>
      <c r="F9136" s="647"/>
      <c r="G9136" s="647"/>
    </row>
    <row r="9137" spans="3:7">
      <c r="C9137" s="647"/>
      <c r="D9137" s="647"/>
      <c r="E9137" s="647"/>
      <c r="F9137" s="647"/>
      <c r="G9137" s="647"/>
    </row>
    <row r="9138" spans="3:7">
      <c r="C9138" s="647"/>
      <c r="D9138" s="647"/>
      <c r="E9138" s="647"/>
      <c r="F9138" s="647"/>
      <c r="G9138" s="647"/>
    </row>
    <row r="9139" spans="3:7">
      <c r="C9139" s="647"/>
      <c r="D9139" s="647"/>
      <c r="E9139" s="647"/>
      <c r="F9139" s="647"/>
      <c r="G9139" s="647"/>
    </row>
    <row r="9140" spans="3:7">
      <c r="C9140" s="647"/>
      <c r="D9140" s="647"/>
      <c r="E9140" s="647"/>
      <c r="F9140" s="647"/>
      <c r="G9140" s="647"/>
    </row>
    <row r="9141" spans="3:7">
      <c r="C9141" s="647"/>
      <c r="D9141" s="647"/>
      <c r="E9141" s="647"/>
      <c r="F9141" s="647"/>
      <c r="G9141" s="647"/>
    </row>
    <row r="9142" spans="3:7">
      <c r="C9142" s="647"/>
      <c r="D9142" s="647"/>
      <c r="E9142" s="647"/>
      <c r="F9142" s="647"/>
      <c r="G9142" s="647"/>
    </row>
    <row r="9143" spans="3:7">
      <c r="C9143" s="647"/>
      <c r="D9143" s="647"/>
      <c r="E9143" s="647"/>
      <c r="F9143" s="647"/>
      <c r="G9143" s="647"/>
    </row>
    <row r="9144" spans="3:7">
      <c r="C9144" s="647"/>
      <c r="D9144" s="647"/>
      <c r="E9144" s="647"/>
      <c r="F9144" s="647"/>
      <c r="G9144" s="647"/>
    </row>
    <row r="9145" spans="3:7">
      <c r="C9145" s="647"/>
      <c r="D9145" s="647"/>
      <c r="E9145" s="647"/>
      <c r="F9145" s="647"/>
      <c r="G9145" s="647"/>
    </row>
    <row r="9146" spans="3:7">
      <c r="C9146" s="647"/>
      <c r="D9146" s="647"/>
      <c r="E9146" s="647"/>
      <c r="F9146" s="647"/>
      <c r="G9146" s="647"/>
    </row>
    <row r="9147" spans="3:7">
      <c r="C9147" s="647"/>
      <c r="D9147" s="647"/>
      <c r="E9147" s="647"/>
      <c r="F9147" s="647"/>
      <c r="G9147" s="647"/>
    </row>
    <row r="9148" spans="3:7">
      <c r="C9148" s="647"/>
      <c r="D9148" s="647"/>
      <c r="E9148" s="647"/>
      <c r="F9148" s="647"/>
      <c r="G9148" s="647"/>
    </row>
    <row r="9149" spans="3:7">
      <c r="C9149" s="647"/>
      <c r="D9149" s="647"/>
      <c r="E9149" s="647"/>
      <c r="F9149" s="647"/>
      <c r="G9149" s="647"/>
    </row>
    <row r="9150" spans="3:7">
      <c r="C9150" s="647"/>
      <c r="D9150" s="647"/>
      <c r="E9150" s="647"/>
      <c r="F9150" s="647"/>
      <c r="G9150" s="647"/>
    </row>
    <row r="9151" spans="3:7">
      <c r="C9151" s="647"/>
      <c r="D9151" s="647"/>
      <c r="E9151" s="647"/>
      <c r="F9151" s="647"/>
      <c r="G9151" s="647"/>
    </row>
    <row r="9152" spans="3:7">
      <c r="C9152" s="647"/>
      <c r="D9152" s="647"/>
      <c r="E9152" s="647"/>
      <c r="F9152" s="647"/>
      <c r="G9152" s="647"/>
    </row>
    <row r="9153" spans="3:7">
      <c r="C9153" s="647"/>
      <c r="D9153" s="647"/>
      <c r="E9153" s="647"/>
      <c r="F9153" s="647"/>
      <c r="G9153" s="647"/>
    </row>
    <row r="9154" spans="3:7">
      <c r="C9154" s="647"/>
      <c r="D9154" s="647"/>
      <c r="E9154" s="647"/>
      <c r="F9154" s="647"/>
      <c r="G9154" s="647"/>
    </row>
    <row r="9155" spans="3:7">
      <c r="C9155" s="647"/>
      <c r="D9155" s="647"/>
      <c r="E9155" s="647"/>
      <c r="F9155" s="647"/>
      <c r="G9155" s="647"/>
    </row>
    <row r="9156" spans="3:7">
      <c r="C9156" s="647"/>
      <c r="D9156" s="647"/>
      <c r="E9156" s="647"/>
      <c r="F9156" s="647"/>
      <c r="G9156" s="647"/>
    </row>
    <row r="9157" spans="3:7">
      <c r="C9157" s="647"/>
      <c r="D9157" s="647"/>
      <c r="E9157" s="647"/>
      <c r="F9157" s="647"/>
      <c r="G9157" s="647"/>
    </row>
    <row r="9158" spans="3:7">
      <c r="C9158" s="647"/>
      <c r="D9158" s="647"/>
      <c r="E9158" s="647"/>
      <c r="F9158" s="647"/>
      <c r="G9158" s="647"/>
    </row>
    <row r="9159" spans="3:7">
      <c r="C9159" s="647"/>
      <c r="D9159" s="647"/>
      <c r="E9159" s="647"/>
      <c r="F9159" s="647"/>
      <c r="G9159" s="647"/>
    </row>
    <row r="9160" spans="3:7">
      <c r="C9160" s="647"/>
      <c r="D9160" s="647"/>
      <c r="E9160" s="647"/>
      <c r="F9160" s="647"/>
      <c r="G9160" s="647"/>
    </row>
    <row r="9161" spans="3:7">
      <c r="C9161" s="647"/>
      <c r="D9161" s="647"/>
      <c r="E9161" s="647"/>
      <c r="F9161" s="647"/>
      <c r="G9161" s="647"/>
    </row>
    <row r="9162" spans="3:7">
      <c r="C9162" s="647"/>
      <c r="D9162" s="647"/>
      <c r="E9162" s="647"/>
      <c r="F9162" s="647"/>
      <c r="G9162" s="647"/>
    </row>
    <row r="9163" spans="3:7">
      <c r="C9163" s="647"/>
      <c r="D9163" s="647"/>
      <c r="E9163" s="647"/>
      <c r="F9163" s="647"/>
      <c r="G9163" s="647"/>
    </row>
    <row r="9164" spans="3:7">
      <c r="C9164" s="647"/>
      <c r="D9164" s="647"/>
      <c r="E9164" s="647"/>
      <c r="F9164" s="647"/>
      <c r="G9164" s="647"/>
    </row>
    <row r="9165" spans="3:7">
      <c r="C9165" s="647"/>
      <c r="D9165" s="647"/>
      <c r="E9165" s="647"/>
      <c r="F9165" s="647"/>
      <c r="G9165" s="647"/>
    </row>
    <row r="9166" spans="3:7">
      <c r="C9166" s="647"/>
      <c r="D9166" s="647"/>
      <c r="E9166" s="647"/>
      <c r="F9166" s="647"/>
      <c r="G9166" s="647"/>
    </row>
    <row r="9167" spans="3:7">
      <c r="C9167" s="647"/>
      <c r="D9167" s="647"/>
      <c r="E9167" s="647"/>
      <c r="F9167" s="647"/>
      <c r="G9167" s="647"/>
    </row>
    <row r="9168" spans="3:7">
      <c r="C9168" s="647"/>
      <c r="D9168" s="647"/>
      <c r="E9168" s="647"/>
      <c r="F9168" s="647"/>
      <c r="G9168" s="647"/>
    </row>
    <row r="9169" spans="3:7">
      <c r="C9169" s="647"/>
      <c r="D9169" s="647"/>
      <c r="E9169" s="647"/>
      <c r="F9169" s="647"/>
      <c r="G9169" s="647"/>
    </row>
    <row r="9170" spans="3:7">
      <c r="C9170" s="647"/>
      <c r="D9170" s="647"/>
      <c r="E9170" s="647"/>
      <c r="F9170" s="647"/>
      <c r="G9170" s="647"/>
    </row>
    <row r="9171" spans="3:7">
      <c r="C9171" s="647"/>
      <c r="D9171" s="647"/>
      <c r="E9171" s="647"/>
      <c r="F9171" s="647"/>
      <c r="G9171" s="647"/>
    </row>
    <row r="9172" spans="3:7">
      <c r="C9172" s="647"/>
      <c r="D9172" s="647"/>
      <c r="E9172" s="647"/>
      <c r="F9172" s="647"/>
      <c r="G9172" s="647"/>
    </row>
    <row r="9173" spans="3:7">
      <c r="C9173" s="647"/>
      <c r="D9173" s="647"/>
      <c r="E9173" s="647"/>
      <c r="F9173" s="647"/>
      <c r="G9173" s="647"/>
    </row>
    <row r="9174" spans="3:7">
      <c r="C9174" s="647"/>
      <c r="D9174" s="647"/>
      <c r="E9174" s="647"/>
      <c r="F9174" s="647"/>
      <c r="G9174" s="647"/>
    </row>
    <row r="9175" spans="3:7">
      <c r="C9175" s="647"/>
      <c r="D9175" s="647"/>
      <c r="E9175" s="647"/>
      <c r="F9175" s="647"/>
      <c r="G9175" s="647"/>
    </row>
    <row r="9176" spans="3:7">
      <c r="C9176" s="647"/>
      <c r="D9176" s="647"/>
      <c r="E9176" s="647"/>
      <c r="F9176" s="647"/>
      <c r="G9176" s="647"/>
    </row>
    <row r="9177" spans="3:7">
      <c r="C9177" s="647"/>
      <c r="D9177" s="647"/>
      <c r="E9177" s="647"/>
      <c r="F9177" s="647"/>
      <c r="G9177" s="647"/>
    </row>
    <row r="9178" spans="3:7">
      <c r="C9178" s="647"/>
      <c r="D9178" s="647"/>
      <c r="E9178" s="647"/>
      <c r="F9178" s="647"/>
      <c r="G9178" s="647"/>
    </row>
    <row r="9179" spans="3:7">
      <c r="C9179" s="647"/>
      <c r="D9179" s="647"/>
      <c r="E9179" s="647"/>
      <c r="F9179" s="647"/>
      <c r="G9179" s="647"/>
    </row>
    <row r="9180" spans="3:7">
      <c r="C9180" s="647"/>
      <c r="D9180" s="647"/>
      <c r="E9180" s="647"/>
      <c r="F9180" s="647"/>
      <c r="G9180" s="647"/>
    </row>
    <row r="9181" spans="3:7">
      <c r="C9181" s="647"/>
      <c r="D9181" s="647"/>
      <c r="E9181" s="647"/>
      <c r="F9181" s="647"/>
      <c r="G9181" s="647"/>
    </row>
    <row r="9182" spans="3:7">
      <c r="C9182" s="647"/>
      <c r="D9182" s="647"/>
      <c r="E9182" s="647"/>
      <c r="F9182" s="647"/>
      <c r="G9182" s="647"/>
    </row>
    <row r="9183" spans="3:7">
      <c r="C9183" s="647"/>
      <c r="D9183" s="647"/>
      <c r="E9183" s="647"/>
      <c r="F9183" s="647"/>
      <c r="G9183" s="647"/>
    </row>
    <row r="9184" spans="3:7">
      <c r="C9184" s="647"/>
      <c r="D9184" s="647"/>
      <c r="E9184" s="647"/>
      <c r="F9184" s="647"/>
      <c r="G9184" s="647"/>
    </row>
    <row r="9185" spans="3:7">
      <c r="C9185" s="647"/>
      <c r="D9185" s="647"/>
      <c r="E9185" s="647"/>
      <c r="F9185" s="647"/>
      <c r="G9185" s="647"/>
    </row>
    <row r="9186" spans="3:7">
      <c r="C9186" s="647"/>
      <c r="D9186" s="647"/>
      <c r="E9186" s="647"/>
      <c r="F9186" s="647"/>
      <c r="G9186" s="647"/>
    </row>
    <row r="9187" spans="3:7">
      <c r="C9187" s="647"/>
      <c r="D9187" s="647"/>
      <c r="E9187" s="647"/>
      <c r="F9187" s="647"/>
      <c r="G9187" s="647"/>
    </row>
    <row r="9188" spans="3:7">
      <c r="C9188" s="647"/>
      <c r="D9188" s="647"/>
      <c r="E9188" s="647"/>
      <c r="F9188" s="647"/>
      <c r="G9188" s="647"/>
    </row>
    <row r="9189" spans="3:7">
      <c r="C9189" s="647"/>
      <c r="D9189" s="647"/>
      <c r="E9189" s="647"/>
      <c r="F9189" s="647"/>
      <c r="G9189" s="647"/>
    </row>
    <row r="9190" spans="3:7">
      <c r="C9190" s="647"/>
      <c r="D9190" s="647"/>
      <c r="E9190" s="647"/>
      <c r="F9190" s="647"/>
      <c r="G9190" s="647"/>
    </row>
    <row r="9191" spans="3:7">
      <c r="C9191" s="647"/>
      <c r="D9191" s="647"/>
      <c r="E9191" s="647"/>
      <c r="F9191" s="647"/>
      <c r="G9191" s="647"/>
    </row>
    <row r="9192" spans="3:7">
      <c r="C9192" s="647"/>
      <c r="D9192" s="647"/>
      <c r="E9192" s="647"/>
      <c r="F9192" s="647"/>
      <c r="G9192" s="647"/>
    </row>
    <row r="9193" spans="3:7">
      <c r="C9193" s="647"/>
      <c r="D9193" s="647"/>
      <c r="E9193" s="647"/>
      <c r="F9193" s="647"/>
      <c r="G9193" s="647"/>
    </row>
    <row r="9194" spans="3:7">
      <c r="C9194" s="647"/>
      <c r="D9194" s="647"/>
      <c r="E9194" s="647"/>
      <c r="F9194" s="647"/>
      <c r="G9194" s="647"/>
    </row>
    <row r="9195" spans="3:7">
      <c r="C9195" s="647"/>
      <c r="D9195" s="647"/>
      <c r="E9195" s="647"/>
      <c r="F9195" s="647"/>
      <c r="G9195" s="647"/>
    </row>
    <row r="9196" spans="3:7">
      <c r="C9196" s="647"/>
      <c r="D9196" s="647"/>
      <c r="E9196" s="647"/>
      <c r="F9196" s="647"/>
      <c r="G9196" s="647"/>
    </row>
    <row r="9197" spans="3:7">
      <c r="C9197" s="647"/>
      <c r="D9197" s="647"/>
      <c r="E9197" s="647"/>
      <c r="F9197" s="647"/>
      <c r="G9197" s="647"/>
    </row>
    <row r="9198" spans="3:7">
      <c r="C9198" s="647"/>
      <c r="D9198" s="647"/>
      <c r="E9198" s="647"/>
      <c r="F9198" s="647"/>
      <c r="G9198" s="647"/>
    </row>
    <row r="9199" spans="3:7">
      <c r="C9199" s="647"/>
      <c r="D9199" s="647"/>
      <c r="E9199" s="647"/>
      <c r="F9199" s="647"/>
      <c r="G9199" s="647"/>
    </row>
    <row r="9200" spans="3:7">
      <c r="C9200" s="647"/>
      <c r="D9200" s="647"/>
      <c r="E9200" s="647"/>
      <c r="F9200" s="647"/>
      <c r="G9200" s="647"/>
    </row>
    <row r="9201" spans="3:7">
      <c r="C9201" s="647"/>
      <c r="D9201" s="647"/>
      <c r="E9201" s="647"/>
      <c r="F9201" s="647"/>
      <c r="G9201" s="647"/>
    </row>
    <row r="9202" spans="3:7">
      <c r="C9202" s="647"/>
      <c r="D9202" s="647"/>
      <c r="E9202" s="647"/>
      <c r="F9202" s="647"/>
      <c r="G9202" s="647"/>
    </row>
    <row r="9203" spans="3:7">
      <c r="C9203" s="647"/>
      <c r="D9203" s="647"/>
      <c r="E9203" s="647"/>
      <c r="F9203" s="647"/>
      <c r="G9203" s="647"/>
    </row>
    <row r="9204" spans="3:7">
      <c r="C9204" s="647"/>
      <c r="D9204" s="647"/>
      <c r="E9204" s="647"/>
      <c r="F9204" s="647"/>
      <c r="G9204" s="647"/>
    </row>
    <row r="9205" spans="3:7">
      <c r="C9205" s="647"/>
      <c r="D9205" s="647"/>
      <c r="E9205" s="647"/>
      <c r="F9205" s="647"/>
      <c r="G9205" s="647"/>
    </row>
    <row r="9206" spans="3:7">
      <c r="C9206" s="647"/>
      <c r="D9206" s="647"/>
      <c r="E9206" s="647"/>
      <c r="F9206" s="647"/>
      <c r="G9206" s="647"/>
    </row>
    <row r="9207" spans="3:7">
      <c r="C9207" s="647"/>
      <c r="D9207" s="647"/>
      <c r="E9207" s="647"/>
      <c r="F9207" s="647"/>
      <c r="G9207" s="647"/>
    </row>
    <row r="9208" spans="3:7">
      <c r="C9208" s="647"/>
      <c r="D9208" s="647"/>
      <c r="E9208" s="647"/>
      <c r="F9208" s="647"/>
      <c r="G9208" s="647"/>
    </row>
    <row r="9209" spans="3:7">
      <c r="C9209" s="647"/>
      <c r="D9209" s="647"/>
      <c r="E9209" s="647"/>
      <c r="F9209" s="647"/>
      <c r="G9209" s="647"/>
    </row>
    <row r="9210" spans="3:7">
      <c r="C9210" s="647"/>
      <c r="D9210" s="647"/>
      <c r="E9210" s="647"/>
      <c r="F9210" s="647"/>
      <c r="G9210" s="647"/>
    </row>
    <row r="9211" spans="3:7">
      <c r="C9211" s="647"/>
      <c r="D9211" s="647"/>
      <c r="E9211" s="647"/>
      <c r="F9211" s="647"/>
      <c r="G9211" s="647"/>
    </row>
    <row r="9212" spans="3:7">
      <c r="C9212" s="647"/>
      <c r="D9212" s="647"/>
      <c r="E9212" s="647"/>
      <c r="F9212" s="647"/>
      <c r="G9212" s="647"/>
    </row>
    <row r="9213" spans="3:7">
      <c r="C9213" s="647"/>
      <c r="D9213" s="647"/>
      <c r="E9213" s="647"/>
      <c r="F9213" s="647"/>
      <c r="G9213" s="647"/>
    </row>
    <row r="9214" spans="3:7">
      <c r="C9214" s="647"/>
      <c r="D9214" s="647"/>
      <c r="E9214" s="647"/>
      <c r="F9214" s="647"/>
      <c r="G9214" s="647"/>
    </row>
    <row r="9215" spans="3:7">
      <c r="C9215" s="647"/>
      <c r="D9215" s="647"/>
      <c r="E9215" s="647"/>
      <c r="F9215" s="647"/>
      <c r="G9215" s="647"/>
    </row>
    <row r="9216" spans="3:7">
      <c r="C9216" s="647"/>
      <c r="D9216" s="647"/>
      <c r="E9216" s="647"/>
      <c r="F9216" s="647"/>
      <c r="G9216" s="647"/>
    </row>
    <row r="9217" spans="3:7">
      <c r="C9217" s="647"/>
      <c r="D9217" s="647"/>
      <c r="E9217" s="647"/>
      <c r="F9217" s="647"/>
      <c r="G9217" s="647"/>
    </row>
    <row r="9218" spans="3:7">
      <c r="C9218" s="647"/>
      <c r="D9218" s="647"/>
      <c r="E9218" s="647"/>
      <c r="F9218" s="647"/>
      <c r="G9218" s="647"/>
    </row>
    <row r="9219" spans="3:7">
      <c r="C9219" s="647"/>
      <c r="D9219" s="647"/>
      <c r="E9219" s="647"/>
      <c r="F9219" s="647"/>
      <c r="G9219" s="647"/>
    </row>
    <row r="9220" spans="3:7">
      <c r="C9220" s="647"/>
      <c r="D9220" s="647"/>
      <c r="E9220" s="647"/>
      <c r="F9220" s="647"/>
      <c r="G9220" s="647"/>
    </row>
    <row r="9221" spans="3:7">
      <c r="C9221" s="647"/>
      <c r="D9221" s="647"/>
      <c r="E9221" s="647"/>
      <c r="F9221" s="647"/>
      <c r="G9221" s="647"/>
    </row>
    <row r="9222" spans="3:7">
      <c r="C9222" s="647"/>
      <c r="D9222" s="647"/>
      <c r="E9222" s="647"/>
      <c r="F9222" s="647"/>
      <c r="G9222" s="647"/>
    </row>
    <row r="9223" spans="3:7">
      <c r="C9223" s="647"/>
      <c r="D9223" s="647"/>
      <c r="E9223" s="647"/>
      <c r="F9223" s="647"/>
      <c r="G9223" s="647"/>
    </row>
    <row r="9224" spans="3:7">
      <c r="C9224" s="647"/>
      <c r="D9224" s="647"/>
      <c r="E9224" s="647"/>
      <c r="F9224" s="647"/>
      <c r="G9224" s="647"/>
    </row>
    <row r="9225" spans="3:7">
      <c r="C9225" s="647"/>
      <c r="D9225" s="647"/>
      <c r="E9225" s="647"/>
      <c r="F9225" s="647"/>
      <c r="G9225" s="647"/>
    </row>
    <row r="9226" spans="3:7">
      <c r="C9226" s="647"/>
      <c r="D9226" s="647"/>
      <c r="E9226" s="647"/>
      <c r="F9226" s="647"/>
      <c r="G9226" s="647"/>
    </row>
    <row r="9227" spans="3:7">
      <c r="C9227" s="647"/>
      <c r="D9227" s="647"/>
      <c r="E9227" s="647"/>
      <c r="F9227" s="647"/>
      <c r="G9227" s="647"/>
    </row>
    <row r="9228" spans="3:7">
      <c r="C9228" s="647"/>
      <c r="D9228" s="647"/>
      <c r="E9228" s="647"/>
      <c r="F9228" s="647"/>
      <c r="G9228" s="647"/>
    </row>
    <row r="9229" spans="3:7">
      <c r="C9229" s="647"/>
      <c r="D9229" s="647"/>
      <c r="E9229" s="647"/>
      <c r="F9229" s="647"/>
      <c r="G9229" s="647"/>
    </row>
    <row r="9230" spans="3:7">
      <c r="C9230" s="647"/>
      <c r="D9230" s="647"/>
      <c r="E9230" s="647"/>
      <c r="F9230" s="647"/>
      <c r="G9230" s="647"/>
    </row>
    <row r="9231" spans="3:7">
      <c r="C9231" s="647"/>
      <c r="D9231" s="647"/>
      <c r="E9231" s="647"/>
      <c r="F9231" s="647"/>
      <c r="G9231" s="647"/>
    </row>
    <row r="9232" spans="3:7">
      <c r="C9232" s="647"/>
      <c r="D9232" s="647"/>
      <c r="E9232" s="647"/>
      <c r="F9232" s="647"/>
      <c r="G9232" s="647"/>
    </row>
    <row r="9233" spans="3:7">
      <c r="C9233" s="647"/>
      <c r="D9233" s="647"/>
      <c r="E9233" s="647"/>
      <c r="F9233" s="647"/>
      <c r="G9233" s="647"/>
    </row>
    <row r="9234" spans="3:7">
      <c r="C9234" s="647"/>
      <c r="D9234" s="647"/>
      <c r="E9234" s="647"/>
      <c r="F9234" s="647"/>
      <c r="G9234" s="647"/>
    </row>
    <row r="9235" spans="3:7">
      <c r="C9235" s="647"/>
      <c r="D9235" s="647"/>
      <c r="E9235" s="647"/>
      <c r="F9235" s="647"/>
      <c r="G9235" s="647"/>
    </row>
    <row r="9236" spans="3:7">
      <c r="C9236" s="647"/>
      <c r="D9236" s="647"/>
      <c r="E9236" s="647"/>
      <c r="F9236" s="647"/>
      <c r="G9236" s="647"/>
    </row>
    <row r="9237" spans="3:7">
      <c r="C9237" s="647"/>
      <c r="D9237" s="647"/>
      <c r="E9237" s="647"/>
      <c r="F9237" s="647"/>
      <c r="G9237" s="647"/>
    </row>
    <row r="9238" spans="3:7">
      <c r="C9238" s="647"/>
      <c r="D9238" s="647"/>
      <c r="E9238" s="647"/>
      <c r="F9238" s="647"/>
      <c r="G9238" s="647"/>
    </row>
    <row r="9239" spans="3:7">
      <c r="C9239" s="647"/>
      <c r="D9239" s="647"/>
      <c r="E9239" s="647"/>
      <c r="F9239" s="647"/>
      <c r="G9239" s="647"/>
    </row>
    <row r="9240" spans="3:7">
      <c r="C9240" s="647"/>
      <c r="D9240" s="647"/>
      <c r="E9240" s="647"/>
      <c r="F9240" s="647"/>
      <c r="G9240" s="647"/>
    </row>
    <row r="9241" spans="3:7">
      <c r="C9241" s="647"/>
      <c r="D9241" s="647"/>
      <c r="E9241" s="647"/>
      <c r="F9241" s="647"/>
      <c r="G9241" s="647"/>
    </row>
    <row r="9242" spans="3:7">
      <c r="C9242" s="647"/>
      <c r="D9242" s="647"/>
      <c r="E9242" s="647"/>
      <c r="F9242" s="647"/>
      <c r="G9242" s="647"/>
    </row>
    <row r="9243" spans="3:7">
      <c r="C9243" s="647"/>
      <c r="D9243" s="647"/>
      <c r="E9243" s="647"/>
      <c r="F9243" s="647"/>
      <c r="G9243" s="647"/>
    </row>
    <row r="9244" spans="3:7">
      <c r="C9244" s="647"/>
      <c r="D9244" s="647"/>
      <c r="E9244" s="647"/>
      <c r="F9244" s="647"/>
      <c r="G9244" s="647"/>
    </row>
    <row r="9245" spans="3:7">
      <c r="C9245" s="647"/>
      <c r="D9245" s="647"/>
      <c r="E9245" s="647"/>
      <c r="F9245" s="647"/>
      <c r="G9245" s="647"/>
    </row>
    <row r="9246" spans="3:7">
      <c r="C9246" s="647"/>
      <c r="D9246" s="647"/>
      <c r="E9246" s="647"/>
      <c r="F9246" s="647"/>
      <c r="G9246" s="647"/>
    </row>
    <row r="9247" spans="3:7">
      <c r="C9247" s="647"/>
      <c r="D9247" s="647"/>
      <c r="E9247" s="647"/>
      <c r="F9247" s="647"/>
      <c r="G9247" s="647"/>
    </row>
    <row r="9248" spans="3:7">
      <c r="C9248" s="647"/>
      <c r="D9248" s="647"/>
      <c r="E9248" s="647"/>
      <c r="F9248" s="647"/>
      <c r="G9248" s="647"/>
    </row>
    <row r="9249" spans="3:7">
      <c r="C9249" s="647"/>
      <c r="D9249" s="647"/>
      <c r="E9249" s="647"/>
      <c r="F9249" s="647"/>
      <c r="G9249" s="647"/>
    </row>
    <row r="9250" spans="3:7">
      <c r="C9250" s="647"/>
      <c r="D9250" s="647"/>
      <c r="E9250" s="647"/>
      <c r="F9250" s="647"/>
      <c r="G9250" s="647"/>
    </row>
    <row r="9251" spans="3:7">
      <c r="C9251" s="647"/>
      <c r="D9251" s="647"/>
      <c r="E9251" s="647"/>
      <c r="F9251" s="647"/>
      <c r="G9251" s="647"/>
    </row>
    <row r="9252" spans="3:7">
      <c r="C9252" s="647"/>
      <c r="D9252" s="647"/>
      <c r="E9252" s="647"/>
      <c r="F9252" s="647"/>
      <c r="G9252" s="647"/>
    </row>
    <row r="9253" spans="3:7">
      <c r="C9253" s="647"/>
      <c r="D9253" s="647"/>
      <c r="E9253" s="647"/>
      <c r="F9253" s="647"/>
      <c r="G9253" s="647"/>
    </row>
    <row r="9254" spans="3:7">
      <c r="C9254" s="647"/>
      <c r="D9254" s="647"/>
      <c r="E9254" s="647"/>
      <c r="F9254" s="647"/>
      <c r="G9254" s="647"/>
    </row>
    <row r="9255" spans="3:7">
      <c r="C9255" s="647"/>
      <c r="D9255" s="647"/>
      <c r="E9255" s="647"/>
      <c r="F9255" s="647"/>
      <c r="G9255" s="647"/>
    </row>
    <row r="9256" spans="3:7">
      <c r="C9256" s="647"/>
      <c r="D9256" s="647"/>
      <c r="E9256" s="647"/>
      <c r="F9256" s="647"/>
      <c r="G9256" s="647"/>
    </row>
    <row r="9257" spans="3:7">
      <c r="C9257" s="647"/>
      <c r="D9257" s="647"/>
      <c r="E9257" s="647"/>
      <c r="F9257" s="647"/>
      <c r="G9257" s="647"/>
    </row>
    <row r="9258" spans="3:7">
      <c r="C9258" s="647"/>
      <c r="D9258" s="647"/>
      <c r="E9258" s="647"/>
      <c r="F9258" s="647"/>
      <c r="G9258" s="647"/>
    </row>
    <row r="9259" spans="3:7">
      <c r="C9259" s="647"/>
      <c r="D9259" s="647"/>
      <c r="E9259" s="647"/>
      <c r="F9259" s="647"/>
      <c r="G9259" s="647"/>
    </row>
    <row r="9260" spans="3:7">
      <c r="C9260" s="647"/>
      <c r="D9260" s="647"/>
      <c r="E9260" s="647"/>
      <c r="F9260" s="647"/>
      <c r="G9260" s="647"/>
    </row>
    <row r="9261" spans="3:7">
      <c r="C9261" s="647"/>
      <c r="D9261" s="647"/>
      <c r="E9261" s="647"/>
      <c r="F9261" s="647"/>
      <c r="G9261" s="647"/>
    </row>
    <row r="9262" spans="3:7">
      <c r="C9262" s="647"/>
      <c r="D9262" s="647"/>
      <c r="E9262" s="647"/>
      <c r="F9262" s="647"/>
      <c r="G9262" s="647"/>
    </row>
    <row r="9263" spans="3:7">
      <c r="C9263" s="647"/>
      <c r="D9263" s="647"/>
      <c r="E9263" s="647"/>
      <c r="F9263" s="647"/>
      <c r="G9263" s="647"/>
    </row>
    <row r="9264" spans="3:7">
      <c r="C9264" s="647"/>
      <c r="D9264" s="647"/>
      <c r="E9264" s="647"/>
      <c r="F9264" s="647"/>
      <c r="G9264" s="647"/>
    </row>
    <row r="9265" spans="3:7">
      <c r="C9265" s="647"/>
      <c r="D9265" s="647"/>
      <c r="E9265" s="647"/>
      <c r="F9265" s="647"/>
      <c r="G9265" s="647"/>
    </row>
    <row r="9266" spans="3:7">
      <c r="C9266" s="647"/>
      <c r="D9266" s="647"/>
      <c r="E9266" s="647"/>
      <c r="F9266" s="647"/>
      <c r="G9266" s="647"/>
    </row>
    <row r="9267" spans="3:7">
      <c r="C9267" s="647"/>
      <c r="D9267" s="647"/>
      <c r="E9267" s="647"/>
      <c r="F9267" s="647"/>
      <c r="G9267" s="647"/>
    </row>
    <row r="9268" spans="3:7">
      <c r="C9268" s="647"/>
      <c r="D9268" s="647"/>
      <c r="E9268" s="647"/>
      <c r="F9268" s="647"/>
      <c r="G9268" s="647"/>
    </row>
    <row r="9269" spans="3:7">
      <c r="C9269" s="647"/>
      <c r="D9269" s="647"/>
      <c r="E9269" s="647"/>
      <c r="F9269" s="647"/>
      <c r="G9269" s="647"/>
    </row>
    <row r="9270" spans="3:7">
      <c r="C9270" s="647"/>
      <c r="D9270" s="647"/>
      <c r="E9270" s="647"/>
      <c r="F9270" s="647"/>
      <c r="G9270" s="647"/>
    </row>
    <row r="9271" spans="3:7">
      <c r="C9271" s="647"/>
      <c r="D9271" s="647"/>
      <c r="E9271" s="647"/>
      <c r="F9271" s="647"/>
      <c r="G9271" s="647"/>
    </row>
    <row r="9272" spans="3:7">
      <c r="C9272" s="647"/>
      <c r="D9272" s="647"/>
      <c r="E9272" s="647"/>
      <c r="F9272" s="647"/>
      <c r="G9272" s="647"/>
    </row>
    <row r="9273" spans="3:7">
      <c r="C9273" s="647"/>
      <c r="D9273" s="647"/>
      <c r="E9273" s="647"/>
      <c r="F9273" s="647"/>
      <c r="G9273" s="647"/>
    </row>
    <row r="9274" spans="3:7">
      <c r="C9274" s="647"/>
      <c r="D9274" s="647"/>
      <c r="E9274" s="647"/>
      <c r="F9274" s="647"/>
      <c r="G9274" s="647"/>
    </row>
    <row r="9275" spans="3:7">
      <c r="C9275" s="647"/>
      <c r="D9275" s="647"/>
      <c r="E9275" s="647"/>
      <c r="F9275" s="647"/>
      <c r="G9275" s="647"/>
    </row>
    <row r="9276" spans="3:7">
      <c r="C9276" s="647"/>
      <c r="D9276" s="647"/>
      <c r="E9276" s="647"/>
      <c r="F9276" s="647"/>
      <c r="G9276" s="647"/>
    </row>
    <row r="9277" spans="3:7">
      <c r="C9277" s="647"/>
      <c r="D9277" s="647"/>
      <c r="E9277" s="647"/>
      <c r="F9277" s="647"/>
      <c r="G9277" s="647"/>
    </row>
    <row r="9278" spans="3:7">
      <c r="C9278" s="647"/>
      <c r="D9278" s="647"/>
      <c r="E9278" s="647"/>
      <c r="F9278" s="647"/>
      <c r="G9278" s="647"/>
    </row>
    <row r="9279" spans="3:7">
      <c r="C9279" s="647"/>
      <c r="D9279" s="647"/>
      <c r="E9279" s="647"/>
      <c r="F9279" s="647"/>
      <c r="G9279" s="647"/>
    </row>
    <row r="9280" spans="3:7">
      <c r="C9280" s="647"/>
      <c r="D9280" s="647"/>
      <c r="E9280" s="647"/>
      <c r="F9280" s="647"/>
      <c r="G9280" s="647"/>
    </row>
    <row r="9281" spans="3:7">
      <c r="C9281" s="647"/>
      <c r="D9281" s="647"/>
      <c r="E9281" s="647"/>
      <c r="F9281" s="647"/>
      <c r="G9281" s="647"/>
    </row>
    <row r="9282" spans="3:7">
      <c r="C9282" s="647"/>
      <c r="D9282" s="647"/>
      <c r="E9282" s="647"/>
      <c r="F9282" s="647"/>
      <c r="G9282" s="647"/>
    </row>
    <row r="9283" spans="3:7">
      <c r="C9283" s="647"/>
      <c r="D9283" s="647"/>
      <c r="E9283" s="647"/>
      <c r="F9283" s="647"/>
      <c r="G9283" s="647"/>
    </row>
    <row r="9284" spans="3:7">
      <c r="C9284" s="647"/>
      <c r="D9284" s="647"/>
      <c r="E9284" s="647"/>
      <c r="F9284" s="647"/>
      <c r="G9284" s="647"/>
    </row>
    <row r="9285" spans="3:7">
      <c r="C9285" s="647"/>
      <c r="D9285" s="647"/>
      <c r="E9285" s="647"/>
      <c r="F9285" s="647"/>
      <c r="G9285" s="647"/>
    </row>
    <row r="9286" spans="3:7">
      <c r="C9286" s="647"/>
      <c r="D9286" s="647"/>
      <c r="E9286" s="647"/>
      <c r="F9286" s="647"/>
      <c r="G9286" s="647"/>
    </row>
    <row r="9287" spans="3:7">
      <c r="C9287" s="647"/>
      <c r="D9287" s="647"/>
      <c r="E9287" s="647"/>
      <c r="F9287" s="647"/>
      <c r="G9287" s="647"/>
    </row>
    <row r="9288" spans="3:7">
      <c r="C9288" s="647"/>
      <c r="D9288" s="647"/>
      <c r="E9288" s="647"/>
      <c r="F9288" s="647"/>
      <c r="G9288" s="647"/>
    </row>
    <row r="9289" spans="3:7">
      <c r="C9289" s="647"/>
      <c r="D9289" s="647"/>
      <c r="E9289" s="647"/>
      <c r="F9289" s="647"/>
      <c r="G9289" s="647"/>
    </row>
    <row r="9290" spans="3:7">
      <c r="C9290" s="647"/>
      <c r="D9290" s="647"/>
      <c r="E9290" s="647"/>
      <c r="F9290" s="647"/>
      <c r="G9290" s="647"/>
    </row>
    <row r="9291" spans="3:7">
      <c r="C9291" s="647"/>
      <c r="D9291" s="647"/>
      <c r="E9291" s="647"/>
      <c r="F9291" s="647"/>
      <c r="G9291" s="647"/>
    </row>
    <row r="9292" spans="3:7">
      <c r="C9292" s="647"/>
      <c r="D9292" s="647"/>
      <c r="E9292" s="647"/>
      <c r="F9292" s="647"/>
      <c r="G9292" s="647"/>
    </row>
    <row r="9293" spans="3:7">
      <c r="C9293" s="647"/>
      <c r="D9293" s="647"/>
      <c r="E9293" s="647"/>
      <c r="F9293" s="647"/>
      <c r="G9293" s="647"/>
    </row>
    <row r="9294" spans="3:7">
      <c r="C9294" s="647"/>
      <c r="D9294" s="647"/>
      <c r="E9294" s="647"/>
      <c r="F9294" s="647"/>
      <c r="G9294" s="647"/>
    </row>
    <row r="9295" spans="3:7">
      <c r="C9295" s="647"/>
      <c r="D9295" s="647"/>
      <c r="E9295" s="647"/>
      <c r="F9295" s="647"/>
      <c r="G9295" s="647"/>
    </row>
    <row r="9296" spans="3:7">
      <c r="C9296" s="647"/>
      <c r="D9296" s="647"/>
      <c r="E9296" s="647"/>
      <c r="F9296" s="647"/>
      <c r="G9296" s="647"/>
    </row>
    <row r="9297" spans="3:7">
      <c r="C9297" s="647"/>
      <c r="D9297" s="647"/>
      <c r="E9297" s="647"/>
      <c r="F9297" s="647"/>
      <c r="G9297" s="647"/>
    </row>
    <row r="9298" spans="3:7">
      <c r="C9298" s="647"/>
      <c r="D9298" s="647"/>
      <c r="E9298" s="647"/>
      <c r="F9298" s="647"/>
      <c r="G9298" s="647"/>
    </row>
    <row r="9299" spans="3:7">
      <c r="C9299" s="647"/>
      <c r="D9299" s="647"/>
      <c r="E9299" s="647"/>
      <c r="F9299" s="647"/>
      <c r="G9299" s="647"/>
    </row>
    <row r="9300" spans="3:7">
      <c r="C9300" s="647"/>
      <c r="D9300" s="647"/>
      <c r="E9300" s="647"/>
      <c r="F9300" s="647"/>
      <c r="G9300" s="647"/>
    </row>
    <row r="9301" spans="3:7">
      <c r="C9301" s="647"/>
      <c r="D9301" s="647"/>
      <c r="E9301" s="647"/>
      <c r="F9301" s="647"/>
      <c r="G9301" s="647"/>
    </row>
    <row r="9302" spans="3:7">
      <c r="C9302" s="647"/>
      <c r="D9302" s="647"/>
      <c r="E9302" s="647"/>
      <c r="F9302" s="647"/>
      <c r="G9302" s="647"/>
    </row>
    <row r="9303" spans="3:7">
      <c r="C9303" s="647"/>
      <c r="D9303" s="647"/>
      <c r="E9303" s="647"/>
      <c r="F9303" s="647"/>
      <c r="G9303" s="647"/>
    </row>
    <row r="9304" spans="3:7">
      <c r="C9304" s="647"/>
      <c r="D9304" s="647"/>
      <c r="E9304" s="647"/>
      <c r="F9304" s="647"/>
      <c r="G9304" s="647"/>
    </row>
    <row r="9305" spans="3:7">
      <c r="C9305" s="647"/>
      <c r="D9305" s="647"/>
      <c r="E9305" s="647"/>
      <c r="F9305" s="647"/>
      <c r="G9305" s="647"/>
    </row>
    <row r="9306" spans="3:7">
      <c r="C9306" s="647"/>
      <c r="D9306" s="647"/>
      <c r="E9306" s="647"/>
      <c r="F9306" s="647"/>
      <c r="G9306" s="647"/>
    </row>
    <row r="9307" spans="3:7">
      <c r="C9307" s="647"/>
      <c r="D9307" s="647"/>
      <c r="E9307" s="647"/>
      <c r="F9307" s="647"/>
      <c r="G9307" s="647"/>
    </row>
    <row r="9308" spans="3:7">
      <c r="C9308" s="647"/>
      <c r="D9308" s="647"/>
      <c r="E9308" s="647"/>
      <c r="F9308" s="647"/>
      <c r="G9308" s="647"/>
    </row>
    <row r="9309" spans="3:7">
      <c r="C9309" s="647"/>
      <c r="D9309" s="647"/>
      <c r="E9309" s="647"/>
      <c r="F9309" s="647"/>
      <c r="G9309" s="647"/>
    </row>
    <row r="9310" spans="3:7">
      <c r="C9310" s="647"/>
      <c r="D9310" s="647"/>
      <c r="E9310" s="647"/>
      <c r="F9310" s="647"/>
      <c r="G9310" s="647"/>
    </row>
    <row r="9311" spans="3:7">
      <c r="C9311" s="647"/>
      <c r="D9311" s="647"/>
      <c r="E9311" s="647"/>
      <c r="F9311" s="647"/>
      <c r="G9311" s="647"/>
    </row>
    <row r="9312" spans="3:7">
      <c r="C9312" s="647"/>
      <c r="D9312" s="647"/>
      <c r="E9312" s="647"/>
      <c r="F9312" s="647"/>
      <c r="G9312" s="647"/>
    </row>
    <row r="9313" spans="3:7">
      <c r="C9313" s="647"/>
      <c r="D9313" s="647"/>
      <c r="E9313" s="647"/>
      <c r="F9313" s="647"/>
      <c r="G9313" s="647"/>
    </row>
    <row r="9314" spans="3:7">
      <c r="C9314" s="647"/>
      <c r="D9314" s="647"/>
      <c r="E9314" s="647"/>
      <c r="F9314" s="647"/>
      <c r="G9314" s="647"/>
    </row>
    <row r="9315" spans="3:7">
      <c r="C9315" s="647"/>
      <c r="D9315" s="647"/>
      <c r="E9315" s="647"/>
      <c r="F9315" s="647"/>
      <c r="G9315" s="647"/>
    </row>
    <row r="9316" spans="3:7">
      <c r="C9316" s="647"/>
      <c r="D9316" s="647"/>
      <c r="E9316" s="647"/>
      <c r="F9316" s="647"/>
      <c r="G9316" s="647"/>
    </row>
    <row r="9317" spans="3:7">
      <c r="C9317" s="647"/>
      <c r="D9317" s="647"/>
      <c r="E9317" s="647"/>
      <c r="F9317" s="647"/>
      <c r="G9317" s="647"/>
    </row>
    <row r="9318" spans="3:7">
      <c r="C9318" s="647"/>
      <c r="D9318" s="647"/>
      <c r="E9318" s="647"/>
      <c r="F9318" s="647"/>
      <c r="G9318" s="647"/>
    </row>
    <row r="9319" spans="3:7">
      <c r="C9319" s="647"/>
      <c r="D9319" s="647"/>
      <c r="E9319" s="647"/>
      <c r="F9319" s="647"/>
      <c r="G9319" s="647"/>
    </row>
    <row r="9320" spans="3:7">
      <c r="C9320" s="647"/>
      <c r="D9320" s="647"/>
      <c r="E9320" s="647"/>
      <c r="F9320" s="647"/>
      <c r="G9320" s="647"/>
    </row>
    <row r="9321" spans="3:7">
      <c r="C9321" s="647"/>
      <c r="D9321" s="647"/>
      <c r="E9321" s="647"/>
      <c r="F9321" s="647"/>
      <c r="G9321" s="647"/>
    </row>
    <row r="9322" spans="3:7">
      <c r="C9322" s="647"/>
      <c r="D9322" s="647"/>
      <c r="E9322" s="647"/>
      <c r="F9322" s="647"/>
      <c r="G9322" s="647"/>
    </row>
    <row r="9323" spans="3:7">
      <c r="C9323" s="647"/>
      <c r="D9323" s="647"/>
      <c r="E9323" s="647"/>
      <c r="F9323" s="647"/>
      <c r="G9323" s="647"/>
    </row>
    <row r="9324" spans="3:7">
      <c r="C9324" s="647"/>
      <c r="D9324" s="647"/>
      <c r="E9324" s="647"/>
      <c r="F9324" s="647"/>
      <c r="G9324" s="647"/>
    </row>
    <row r="9325" spans="3:7">
      <c r="C9325" s="647"/>
      <c r="D9325" s="647"/>
      <c r="E9325" s="647"/>
      <c r="F9325" s="647"/>
      <c r="G9325" s="647"/>
    </row>
    <row r="9326" spans="3:7">
      <c r="C9326" s="647"/>
      <c r="D9326" s="647"/>
      <c r="E9326" s="647"/>
      <c r="F9326" s="647"/>
      <c r="G9326" s="647"/>
    </row>
    <row r="9327" spans="3:7">
      <c r="C9327" s="647"/>
      <c r="D9327" s="647"/>
      <c r="E9327" s="647"/>
      <c r="F9327" s="647"/>
      <c r="G9327" s="647"/>
    </row>
    <row r="9328" spans="3:7">
      <c r="C9328" s="647"/>
      <c r="D9328" s="647"/>
      <c r="E9328" s="647"/>
      <c r="F9328" s="647"/>
      <c r="G9328" s="647"/>
    </row>
    <row r="9329" spans="3:7">
      <c r="C9329" s="647"/>
      <c r="D9329" s="647"/>
      <c r="E9329" s="647"/>
      <c r="F9329" s="647"/>
      <c r="G9329" s="647"/>
    </row>
    <row r="9330" spans="3:7">
      <c r="C9330" s="647"/>
      <c r="D9330" s="647"/>
      <c r="E9330" s="647"/>
      <c r="F9330" s="647"/>
      <c r="G9330" s="647"/>
    </row>
    <row r="9331" spans="3:7">
      <c r="C9331" s="647"/>
      <c r="D9331" s="647"/>
      <c r="E9331" s="647"/>
      <c r="F9331" s="647"/>
      <c r="G9331" s="647"/>
    </row>
    <row r="9332" spans="3:7">
      <c r="C9332" s="647"/>
      <c r="D9332" s="647"/>
      <c r="E9332" s="647"/>
      <c r="F9332" s="647"/>
      <c r="G9332" s="647"/>
    </row>
    <row r="9333" spans="3:7">
      <c r="C9333" s="647"/>
      <c r="D9333" s="647"/>
      <c r="E9333" s="647"/>
      <c r="F9333" s="647"/>
      <c r="G9333" s="647"/>
    </row>
    <row r="9334" spans="3:7">
      <c r="C9334" s="647"/>
      <c r="D9334" s="647"/>
      <c r="E9334" s="647"/>
      <c r="F9334" s="647"/>
      <c r="G9334" s="647"/>
    </row>
    <row r="9335" spans="3:7">
      <c r="C9335" s="647"/>
      <c r="D9335" s="647"/>
      <c r="E9335" s="647"/>
      <c r="F9335" s="647"/>
      <c r="G9335" s="647"/>
    </row>
    <row r="9336" spans="3:7">
      <c r="C9336" s="647"/>
      <c r="D9336" s="647"/>
      <c r="E9336" s="647"/>
      <c r="F9336" s="647"/>
      <c r="G9336" s="647"/>
    </row>
    <row r="9337" spans="3:7">
      <c r="C9337" s="647"/>
      <c r="D9337" s="647"/>
      <c r="E9337" s="647"/>
      <c r="F9337" s="647"/>
      <c r="G9337" s="647"/>
    </row>
    <row r="9338" spans="3:7">
      <c r="C9338" s="647"/>
      <c r="D9338" s="647"/>
      <c r="E9338" s="647"/>
      <c r="F9338" s="647"/>
      <c r="G9338" s="647"/>
    </row>
    <row r="9339" spans="3:7">
      <c r="C9339" s="647"/>
      <c r="D9339" s="647"/>
      <c r="E9339" s="647"/>
      <c r="F9339" s="647"/>
      <c r="G9339" s="647"/>
    </row>
    <row r="9340" spans="3:7">
      <c r="C9340" s="647"/>
      <c r="D9340" s="647"/>
      <c r="E9340" s="647"/>
      <c r="F9340" s="647"/>
      <c r="G9340" s="647"/>
    </row>
    <row r="9341" spans="3:7">
      <c r="C9341" s="647"/>
      <c r="D9341" s="647"/>
      <c r="E9341" s="647"/>
      <c r="F9341" s="647"/>
      <c r="G9341" s="647"/>
    </row>
    <row r="9342" spans="3:7">
      <c r="C9342" s="647"/>
      <c r="D9342" s="647"/>
      <c r="E9342" s="647"/>
      <c r="F9342" s="647"/>
      <c r="G9342" s="647"/>
    </row>
    <row r="9343" spans="3:7">
      <c r="C9343" s="647"/>
      <c r="D9343" s="647"/>
      <c r="E9343" s="647"/>
      <c r="F9343" s="647"/>
      <c r="G9343" s="647"/>
    </row>
    <row r="9344" spans="3:7">
      <c r="C9344" s="647"/>
      <c r="D9344" s="647"/>
      <c r="E9344" s="647"/>
      <c r="F9344" s="647"/>
      <c r="G9344" s="647"/>
    </row>
    <row r="9345" spans="3:7">
      <c r="C9345" s="647"/>
      <c r="D9345" s="647"/>
      <c r="E9345" s="647"/>
      <c r="F9345" s="647"/>
      <c r="G9345" s="647"/>
    </row>
    <row r="9346" spans="3:7">
      <c r="C9346" s="647"/>
      <c r="D9346" s="647"/>
      <c r="E9346" s="647"/>
      <c r="F9346" s="647"/>
      <c r="G9346" s="647"/>
    </row>
    <row r="9347" spans="3:7">
      <c r="C9347" s="647"/>
      <c r="D9347" s="647"/>
      <c r="E9347" s="647"/>
      <c r="F9347" s="647"/>
      <c r="G9347" s="647"/>
    </row>
    <row r="9348" spans="3:7">
      <c r="C9348" s="647"/>
      <c r="D9348" s="647"/>
      <c r="E9348" s="647"/>
      <c r="F9348" s="647"/>
      <c r="G9348" s="647"/>
    </row>
    <row r="9349" spans="3:7">
      <c r="C9349" s="647"/>
      <c r="D9349" s="647"/>
      <c r="E9349" s="647"/>
      <c r="F9349" s="647"/>
      <c r="G9349" s="647"/>
    </row>
    <row r="9350" spans="3:7">
      <c r="C9350" s="647"/>
      <c r="D9350" s="647"/>
      <c r="E9350" s="647"/>
      <c r="F9350" s="647"/>
      <c r="G9350" s="647"/>
    </row>
    <row r="9351" spans="3:7">
      <c r="C9351" s="647"/>
      <c r="D9351" s="647"/>
      <c r="E9351" s="647"/>
      <c r="F9351" s="647"/>
      <c r="G9351" s="647"/>
    </row>
    <row r="9352" spans="3:7">
      <c r="C9352" s="647"/>
      <c r="D9352" s="647"/>
      <c r="E9352" s="647"/>
      <c r="F9352" s="647"/>
      <c r="G9352" s="647"/>
    </row>
    <row r="9353" spans="3:7">
      <c r="C9353" s="647"/>
      <c r="D9353" s="647"/>
      <c r="E9353" s="647"/>
      <c r="F9353" s="647"/>
      <c r="G9353" s="647"/>
    </row>
    <row r="9354" spans="3:7">
      <c r="C9354" s="647"/>
      <c r="D9354" s="647"/>
      <c r="E9354" s="647"/>
      <c r="F9354" s="647"/>
      <c r="G9354" s="647"/>
    </row>
    <row r="9355" spans="3:7">
      <c r="C9355" s="647"/>
      <c r="D9355" s="647"/>
      <c r="E9355" s="647"/>
      <c r="F9355" s="647"/>
      <c r="G9355" s="647"/>
    </row>
    <row r="9356" spans="3:7">
      <c r="C9356" s="647"/>
      <c r="D9356" s="647"/>
      <c r="E9356" s="647"/>
      <c r="F9356" s="647"/>
      <c r="G9356" s="647"/>
    </row>
    <row r="9357" spans="3:7">
      <c r="C9357" s="647"/>
      <c r="D9357" s="647"/>
      <c r="E9357" s="647"/>
      <c r="F9357" s="647"/>
      <c r="G9357" s="647"/>
    </row>
    <row r="9358" spans="3:7">
      <c r="C9358" s="647"/>
      <c r="D9358" s="647"/>
      <c r="E9358" s="647"/>
      <c r="F9358" s="647"/>
      <c r="G9358" s="647"/>
    </row>
    <row r="9359" spans="3:7">
      <c r="C9359" s="647"/>
      <c r="D9359" s="647"/>
      <c r="E9359" s="647"/>
      <c r="F9359" s="647"/>
      <c r="G9359" s="647"/>
    </row>
    <row r="9360" spans="3:7">
      <c r="C9360" s="647"/>
      <c r="D9360" s="647"/>
      <c r="E9360" s="647"/>
      <c r="F9360" s="647"/>
      <c r="G9360" s="647"/>
    </row>
    <row r="9361" spans="3:7">
      <c r="C9361" s="647"/>
      <c r="D9361" s="647"/>
      <c r="E9361" s="647"/>
      <c r="F9361" s="647"/>
      <c r="G9361" s="647"/>
    </row>
    <row r="9362" spans="3:7">
      <c r="C9362" s="647"/>
      <c r="D9362" s="647"/>
      <c r="E9362" s="647"/>
      <c r="F9362" s="647"/>
      <c r="G9362" s="647"/>
    </row>
    <row r="9363" spans="3:7">
      <c r="C9363" s="647"/>
      <c r="D9363" s="647"/>
      <c r="E9363" s="647"/>
      <c r="F9363" s="647"/>
      <c r="G9363" s="647"/>
    </row>
    <row r="9364" spans="3:7">
      <c r="C9364" s="647"/>
      <c r="D9364" s="647"/>
      <c r="E9364" s="647"/>
      <c r="F9364" s="647"/>
      <c r="G9364" s="647"/>
    </row>
    <row r="9365" spans="3:7">
      <c r="C9365" s="647"/>
      <c r="D9365" s="647"/>
      <c r="E9365" s="647"/>
      <c r="F9365" s="647"/>
      <c r="G9365" s="647"/>
    </row>
    <row r="9366" spans="3:7">
      <c r="C9366" s="647"/>
      <c r="D9366" s="647"/>
      <c r="E9366" s="647"/>
      <c r="F9366" s="647"/>
      <c r="G9366" s="647"/>
    </row>
    <row r="9367" spans="3:7">
      <c r="C9367" s="647"/>
      <c r="D9367" s="647"/>
      <c r="E9367" s="647"/>
      <c r="F9367" s="647"/>
      <c r="G9367" s="647"/>
    </row>
    <row r="9368" spans="3:7">
      <c r="C9368" s="647"/>
      <c r="D9368" s="647"/>
      <c r="E9368" s="647"/>
      <c r="F9368" s="647"/>
      <c r="G9368" s="647"/>
    </row>
    <row r="9369" spans="3:7">
      <c r="C9369" s="647"/>
      <c r="D9369" s="647"/>
      <c r="E9369" s="647"/>
      <c r="F9369" s="647"/>
      <c r="G9369" s="647"/>
    </row>
    <row r="9370" spans="3:7">
      <c r="C9370" s="647"/>
      <c r="D9370" s="647"/>
      <c r="E9370" s="647"/>
      <c r="F9370" s="647"/>
      <c r="G9370" s="647"/>
    </row>
    <row r="9371" spans="3:7">
      <c r="C9371" s="647"/>
      <c r="D9371" s="647"/>
      <c r="E9371" s="647"/>
      <c r="F9371" s="647"/>
      <c r="G9371" s="647"/>
    </row>
    <row r="9372" spans="3:7">
      <c r="C9372" s="647"/>
      <c r="D9372" s="647"/>
      <c r="E9372" s="647"/>
      <c r="F9372" s="647"/>
      <c r="G9372" s="647"/>
    </row>
    <row r="9373" spans="3:7">
      <c r="C9373" s="647"/>
      <c r="D9373" s="647"/>
      <c r="E9373" s="647"/>
      <c r="F9373" s="647"/>
      <c r="G9373" s="647"/>
    </row>
    <row r="9374" spans="3:7">
      <c r="C9374" s="647"/>
      <c r="D9374" s="647"/>
      <c r="E9374" s="647"/>
      <c r="F9374" s="647"/>
      <c r="G9374" s="647"/>
    </row>
    <row r="9375" spans="3:7">
      <c r="C9375" s="647"/>
      <c r="D9375" s="647"/>
      <c r="E9375" s="647"/>
      <c r="F9375" s="647"/>
      <c r="G9375" s="647"/>
    </row>
    <row r="9376" spans="3:7">
      <c r="C9376" s="647"/>
      <c r="D9376" s="647"/>
      <c r="E9376" s="647"/>
      <c r="F9376" s="647"/>
      <c r="G9376" s="647"/>
    </row>
    <row r="9377" spans="3:7">
      <c r="C9377" s="647"/>
      <c r="D9377" s="647"/>
      <c r="E9377" s="647"/>
      <c r="F9377" s="647"/>
      <c r="G9377" s="647"/>
    </row>
    <row r="9378" spans="3:7">
      <c r="C9378" s="647"/>
      <c r="D9378" s="647"/>
      <c r="E9378" s="647"/>
      <c r="F9378" s="647"/>
      <c r="G9378" s="647"/>
    </row>
    <row r="9379" spans="3:7">
      <c r="C9379" s="647"/>
      <c r="D9379" s="647"/>
      <c r="E9379" s="647"/>
      <c r="F9379" s="647"/>
      <c r="G9379" s="647"/>
    </row>
    <row r="9380" spans="3:7">
      <c r="C9380" s="647"/>
      <c r="D9380" s="647"/>
      <c r="E9380" s="647"/>
      <c r="F9380" s="647"/>
      <c r="G9380" s="647"/>
    </row>
    <row r="9381" spans="3:7">
      <c r="C9381" s="647"/>
      <c r="D9381" s="647"/>
      <c r="E9381" s="647"/>
      <c r="F9381" s="647"/>
      <c r="G9381" s="647"/>
    </row>
    <row r="9382" spans="3:7">
      <c r="C9382" s="647"/>
      <c r="D9382" s="647"/>
      <c r="E9382" s="647"/>
      <c r="F9382" s="647"/>
      <c r="G9382" s="647"/>
    </row>
    <row r="9383" spans="3:7">
      <c r="C9383" s="647"/>
      <c r="D9383" s="647"/>
      <c r="E9383" s="647"/>
      <c r="F9383" s="647"/>
      <c r="G9383" s="647"/>
    </row>
    <row r="9384" spans="3:7">
      <c r="C9384" s="647"/>
      <c r="D9384" s="647"/>
      <c r="E9384" s="647"/>
      <c r="F9384" s="647"/>
      <c r="G9384" s="647"/>
    </row>
    <row r="9385" spans="3:7">
      <c r="C9385" s="647"/>
      <c r="D9385" s="647"/>
      <c r="E9385" s="647"/>
      <c r="F9385" s="647"/>
      <c r="G9385" s="647"/>
    </row>
    <row r="9386" spans="3:7">
      <c r="C9386" s="647"/>
      <c r="D9386" s="647"/>
      <c r="E9386" s="647"/>
      <c r="F9386" s="647"/>
      <c r="G9386" s="647"/>
    </row>
    <row r="9387" spans="3:7">
      <c r="C9387" s="647"/>
      <c r="D9387" s="647"/>
      <c r="E9387" s="647"/>
      <c r="F9387" s="647"/>
      <c r="G9387" s="647"/>
    </row>
    <row r="9388" spans="3:7">
      <c r="C9388" s="647"/>
      <c r="D9388" s="647"/>
      <c r="E9388" s="647"/>
      <c r="F9388" s="647"/>
      <c r="G9388" s="647"/>
    </row>
    <row r="9389" spans="3:7">
      <c r="C9389" s="647"/>
      <c r="D9389" s="647"/>
      <c r="E9389" s="647"/>
      <c r="F9389" s="647"/>
      <c r="G9389" s="647"/>
    </row>
    <row r="9390" spans="3:7">
      <c r="C9390" s="647"/>
      <c r="D9390" s="647"/>
      <c r="E9390" s="647"/>
      <c r="F9390" s="647"/>
      <c r="G9390" s="647"/>
    </row>
    <row r="9391" spans="3:7">
      <c r="C9391" s="647"/>
      <c r="D9391" s="647"/>
      <c r="E9391" s="647"/>
      <c r="F9391" s="647"/>
      <c r="G9391" s="647"/>
    </row>
    <row r="9392" spans="3:7">
      <c r="C9392" s="647"/>
      <c r="D9392" s="647"/>
      <c r="E9392" s="647"/>
      <c r="F9392" s="647"/>
      <c r="G9392" s="647"/>
    </row>
    <row r="9393" spans="3:7">
      <c r="C9393" s="647"/>
      <c r="D9393" s="647"/>
      <c r="E9393" s="647"/>
      <c r="F9393" s="647"/>
      <c r="G9393" s="647"/>
    </row>
    <row r="9394" spans="3:7">
      <c r="C9394" s="647"/>
      <c r="D9394" s="647"/>
      <c r="E9394" s="647"/>
      <c r="F9394" s="647"/>
      <c r="G9394" s="647"/>
    </row>
    <row r="9395" spans="3:7">
      <c r="C9395" s="647"/>
      <c r="D9395" s="647"/>
      <c r="E9395" s="647"/>
      <c r="F9395" s="647"/>
      <c r="G9395" s="647"/>
    </row>
    <row r="9396" spans="3:7">
      <c r="C9396" s="647"/>
      <c r="D9396" s="647"/>
      <c r="E9396" s="647"/>
      <c r="F9396" s="647"/>
      <c r="G9396" s="647"/>
    </row>
    <row r="9397" spans="3:7">
      <c r="C9397" s="647"/>
      <c r="D9397" s="647"/>
      <c r="E9397" s="647"/>
      <c r="F9397" s="647"/>
      <c r="G9397" s="647"/>
    </row>
    <row r="9398" spans="3:7">
      <c r="C9398" s="647"/>
      <c r="D9398" s="647"/>
      <c r="E9398" s="647"/>
      <c r="F9398" s="647"/>
      <c r="G9398" s="647"/>
    </row>
    <row r="9399" spans="3:7">
      <c r="C9399" s="647"/>
      <c r="D9399" s="647"/>
      <c r="E9399" s="647"/>
      <c r="F9399" s="647"/>
      <c r="G9399" s="647"/>
    </row>
    <row r="9400" spans="3:7">
      <c r="C9400" s="647"/>
      <c r="D9400" s="647"/>
      <c r="E9400" s="647"/>
      <c r="F9400" s="647"/>
      <c r="G9400" s="647"/>
    </row>
    <row r="9401" spans="3:7">
      <c r="C9401" s="647"/>
      <c r="D9401" s="647"/>
      <c r="E9401" s="647"/>
      <c r="F9401" s="647"/>
      <c r="G9401" s="647"/>
    </row>
    <row r="9402" spans="3:7">
      <c r="C9402" s="647"/>
      <c r="D9402" s="647"/>
      <c r="E9402" s="647"/>
      <c r="F9402" s="647"/>
      <c r="G9402" s="647"/>
    </row>
    <row r="9403" spans="3:7">
      <c r="C9403" s="647"/>
      <c r="D9403" s="647"/>
      <c r="E9403" s="647"/>
      <c r="F9403" s="647"/>
      <c r="G9403" s="647"/>
    </row>
    <row r="9404" spans="3:7">
      <c r="C9404" s="647"/>
      <c r="D9404" s="647"/>
      <c r="E9404" s="647"/>
      <c r="F9404" s="647"/>
      <c r="G9404" s="647"/>
    </row>
    <row r="9405" spans="3:7">
      <c r="C9405" s="647"/>
      <c r="D9405" s="647"/>
      <c r="E9405" s="647"/>
      <c r="F9405" s="647"/>
      <c r="G9405" s="647"/>
    </row>
    <row r="9406" spans="3:7">
      <c r="C9406" s="647"/>
      <c r="D9406" s="647"/>
      <c r="E9406" s="647"/>
      <c r="F9406" s="647"/>
      <c r="G9406" s="647"/>
    </row>
    <row r="9407" spans="3:7">
      <c r="C9407" s="647"/>
      <c r="D9407" s="647"/>
      <c r="E9407" s="647"/>
      <c r="F9407" s="647"/>
      <c r="G9407" s="647"/>
    </row>
    <row r="9408" spans="3:7">
      <c r="C9408" s="647"/>
      <c r="D9408" s="647"/>
      <c r="E9408" s="647"/>
      <c r="F9408" s="647"/>
      <c r="G9408" s="647"/>
    </row>
    <row r="9409" spans="3:7">
      <c r="C9409" s="647"/>
      <c r="D9409" s="647"/>
      <c r="E9409" s="647"/>
      <c r="F9409" s="647"/>
      <c r="G9409" s="647"/>
    </row>
    <row r="9410" spans="3:7">
      <c r="C9410" s="647"/>
      <c r="D9410" s="647"/>
      <c r="E9410" s="647"/>
      <c r="F9410" s="647"/>
      <c r="G9410" s="647"/>
    </row>
    <row r="9411" spans="3:7">
      <c r="C9411" s="647"/>
      <c r="D9411" s="647"/>
      <c r="E9411" s="647"/>
      <c r="F9411" s="647"/>
      <c r="G9411" s="647"/>
    </row>
    <row r="9412" spans="3:7">
      <c r="C9412" s="647"/>
      <c r="D9412" s="647"/>
      <c r="E9412" s="647"/>
      <c r="F9412" s="647"/>
      <c r="G9412" s="647"/>
    </row>
    <row r="9413" spans="3:7">
      <c r="C9413" s="647"/>
      <c r="D9413" s="647"/>
      <c r="E9413" s="647"/>
      <c r="F9413" s="647"/>
      <c r="G9413" s="647"/>
    </row>
    <row r="9414" spans="3:7">
      <c r="C9414" s="647"/>
      <c r="D9414" s="647"/>
      <c r="E9414" s="647"/>
      <c r="F9414" s="647"/>
      <c r="G9414" s="647"/>
    </row>
    <row r="9415" spans="3:7">
      <c r="C9415" s="647"/>
      <c r="D9415" s="647"/>
      <c r="E9415" s="647"/>
      <c r="F9415" s="647"/>
      <c r="G9415" s="647"/>
    </row>
    <row r="9416" spans="3:7">
      <c r="C9416" s="647"/>
      <c r="D9416" s="647"/>
      <c r="E9416" s="647"/>
      <c r="F9416" s="647"/>
      <c r="G9416" s="647"/>
    </row>
    <row r="9417" spans="3:7">
      <c r="C9417" s="647"/>
      <c r="D9417" s="647"/>
      <c r="E9417" s="647"/>
      <c r="F9417" s="647"/>
      <c r="G9417" s="647"/>
    </row>
    <row r="9418" spans="3:7">
      <c r="C9418" s="647"/>
      <c r="D9418" s="647"/>
      <c r="E9418" s="647"/>
      <c r="F9418" s="647"/>
      <c r="G9418" s="647"/>
    </row>
    <row r="9419" spans="3:7">
      <c r="C9419" s="647"/>
      <c r="D9419" s="647"/>
      <c r="E9419" s="647"/>
      <c r="F9419" s="647"/>
      <c r="G9419" s="647"/>
    </row>
    <row r="9420" spans="3:7">
      <c r="C9420" s="647"/>
      <c r="D9420" s="647"/>
      <c r="E9420" s="647"/>
      <c r="F9420" s="647"/>
      <c r="G9420" s="647"/>
    </row>
    <row r="9421" spans="3:7">
      <c r="C9421" s="647"/>
      <c r="D9421" s="647"/>
      <c r="E9421" s="647"/>
      <c r="F9421" s="647"/>
      <c r="G9421" s="647"/>
    </row>
    <row r="9422" spans="3:7">
      <c r="C9422" s="647"/>
      <c r="D9422" s="647"/>
      <c r="E9422" s="647"/>
      <c r="F9422" s="647"/>
      <c r="G9422" s="647"/>
    </row>
    <row r="9423" spans="3:7">
      <c r="C9423" s="647"/>
      <c r="D9423" s="647"/>
      <c r="E9423" s="647"/>
      <c r="F9423" s="647"/>
      <c r="G9423" s="647"/>
    </row>
    <row r="9424" spans="3:7">
      <c r="C9424" s="647"/>
      <c r="D9424" s="647"/>
      <c r="E9424" s="647"/>
      <c r="F9424" s="647"/>
      <c r="G9424" s="647"/>
    </row>
    <row r="9425" spans="3:7">
      <c r="C9425" s="647"/>
      <c r="D9425" s="647"/>
      <c r="E9425" s="647"/>
      <c r="F9425" s="647"/>
      <c r="G9425" s="647"/>
    </row>
    <row r="9426" spans="3:7">
      <c r="C9426" s="647"/>
      <c r="D9426" s="647"/>
      <c r="E9426" s="647"/>
      <c r="F9426" s="647"/>
      <c r="G9426" s="647"/>
    </row>
    <row r="9427" spans="3:7">
      <c r="C9427" s="647"/>
      <c r="D9427" s="647"/>
      <c r="E9427" s="647"/>
      <c r="F9427" s="647"/>
      <c r="G9427" s="647"/>
    </row>
    <row r="9428" spans="3:7">
      <c r="C9428" s="647"/>
      <c r="D9428" s="647"/>
      <c r="E9428" s="647"/>
      <c r="F9428" s="647"/>
      <c r="G9428" s="647"/>
    </row>
    <row r="9429" spans="3:7">
      <c r="C9429" s="647"/>
      <c r="D9429" s="647"/>
      <c r="E9429" s="647"/>
      <c r="F9429" s="647"/>
      <c r="G9429" s="647"/>
    </row>
    <row r="9430" spans="3:7">
      <c r="C9430" s="647"/>
      <c r="D9430" s="647"/>
      <c r="E9430" s="647"/>
      <c r="F9430" s="647"/>
      <c r="G9430" s="647"/>
    </row>
    <row r="9431" spans="3:7">
      <c r="C9431" s="647"/>
      <c r="D9431" s="647"/>
      <c r="E9431" s="647"/>
      <c r="F9431" s="647"/>
      <c r="G9431" s="647"/>
    </row>
    <row r="9432" spans="3:7">
      <c r="C9432" s="647"/>
      <c r="D9432" s="647"/>
      <c r="E9432" s="647"/>
      <c r="F9432" s="647"/>
      <c r="G9432" s="647"/>
    </row>
    <row r="9433" spans="3:7">
      <c r="C9433" s="647"/>
      <c r="D9433" s="647"/>
      <c r="E9433" s="647"/>
      <c r="F9433" s="647"/>
      <c r="G9433" s="647"/>
    </row>
    <row r="9434" spans="3:7">
      <c r="C9434" s="647"/>
      <c r="D9434" s="647"/>
      <c r="E9434" s="647"/>
      <c r="F9434" s="647"/>
      <c r="G9434" s="647"/>
    </row>
    <row r="9435" spans="3:7">
      <c r="C9435" s="647"/>
      <c r="D9435" s="647"/>
      <c r="E9435" s="647"/>
      <c r="F9435" s="647"/>
      <c r="G9435" s="647"/>
    </row>
    <row r="9436" spans="3:7">
      <c r="C9436" s="647"/>
      <c r="D9436" s="647"/>
      <c r="E9436" s="647"/>
      <c r="F9436" s="647"/>
      <c r="G9436" s="647"/>
    </row>
    <row r="9437" spans="3:7">
      <c r="C9437" s="647"/>
      <c r="D9437" s="647"/>
      <c r="E9437" s="647"/>
      <c r="F9437" s="647"/>
      <c r="G9437" s="647"/>
    </row>
    <row r="9438" spans="3:7">
      <c r="C9438" s="647"/>
      <c r="D9438" s="647"/>
      <c r="E9438" s="647"/>
      <c r="F9438" s="647"/>
      <c r="G9438" s="647"/>
    </row>
    <row r="9439" spans="3:7">
      <c r="C9439" s="647"/>
      <c r="D9439" s="647"/>
      <c r="E9439" s="647"/>
      <c r="F9439" s="647"/>
      <c r="G9439" s="647"/>
    </row>
    <row r="9440" spans="3:7">
      <c r="C9440" s="647"/>
      <c r="D9440" s="647"/>
      <c r="E9440" s="647"/>
      <c r="F9440" s="647"/>
      <c r="G9440" s="647"/>
    </row>
    <row r="9441" spans="3:7">
      <c r="C9441" s="647"/>
      <c r="D9441" s="647"/>
      <c r="E9441" s="647"/>
      <c r="F9441" s="647"/>
      <c r="G9441" s="647"/>
    </row>
    <row r="9442" spans="3:7">
      <c r="C9442" s="647"/>
      <c r="D9442" s="647"/>
      <c r="E9442" s="647"/>
      <c r="F9442" s="647"/>
      <c r="G9442" s="647"/>
    </row>
    <row r="9443" spans="3:7">
      <c r="C9443" s="647"/>
      <c r="D9443" s="647"/>
      <c r="E9443" s="647"/>
      <c r="F9443" s="647"/>
      <c r="G9443" s="647"/>
    </row>
    <row r="9444" spans="3:7">
      <c r="C9444" s="647"/>
      <c r="D9444" s="647"/>
      <c r="E9444" s="647"/>
      <c r="F9444" s="647"/>
      <c r="G9444" s="647"/>
    </row>
    <row r="9445" spans="3:7">
      <c r="C9445" s="647"/>
      <c r="D9445" s="647"/>
      <c r="E9445" s="647"/>
      <c r="F9445" s="647"/>
      <c r="G9445" s="647"/>
    </row>
    <row r="9446" spans="3:7">
      <c r="C9446" s="647"/>
      <c r="D9446" s="647"/>
      <c r="E9446" s="647"/>
      <c r="F9446" s="647"/>
      <c r="G9446" s="647"/>
    </row>
    <row r="9447" spans="3:7">
      <c r="C9447" s="647"/>
      <c r="D9447" s="647"/>
      <c r="E9447" s="647"/>
      <c r="F9447" s="647"/>
      <c r="G9447" s="647"/>
    </row>
    <row r="9448" spans="3:7">
      <c r="C9448" s="647"/>
      <c r="D9448" s="647"/>
      <c r="E9448" s="647"/>
      <c r="F9448" s="647"/>
      <c r="G9448" s="647"/>
    </row>
    <row r="9449" spans="3:7">
      <c r="C9449" s="647"/>
      <c r="D9449" s="647"/>
      <c r="E9449" s="647"/>
      <c r="F9449" s="647"/>
      <c r="G9449" s="647"/>
    </row>
    <row r="9450" spans="3:7">
      <c r="C9450" s="647"/>
      <c r="D9450" s="647"/>
      <c r="E9450" s="647"/>
      <c r="F9450" s="647"/>
      <c r="G9450" s="647"/>
    </row>
    <row r="9451" spans="3:7">
      <c r="C9451" s="647"/>
      <c r="D9451" s="647"/>
      <c r="E9451" s="647"/>
      <c r="F9451" s="647"/>
      <c r="G9451" s="647"/>
    </row>
    <row r="9452" spans="3:7">
      <c r="C9452" s="647"/>
      <c r="D9452" s="647"/>
      <c r="E9452" s="647"/>
      <c r="F9452" s="647"/>
      <c r="G9452" s="647"/>
    </row>
    <row r="9453" spans="3:7">
      <c r="C9453" s="647"/>
      <c r="D9453" s="647"/>
      <c r="E9453" s="647"/>
      <c r="F9453" s="647"/>
      <c r="G9453" s="647"/>
    </row>
    <row r="9454" spans="3:7">
      <c r="C9454" s="647"/>
      <c r="D9454" s="647"/>
      <c r="E9454" s="647"/>
      <c r="F9454" s="647"/>
      <c r="G9454" s="647"/>
    </row>
    <row r="9455" spans="3:7">
      <c r="C9455" s="647"/>
      <c r="D9455" s="647"/>
      <c r="E9455" s="647"/>
      <c r="F9455" s="647"/>
      <c r="G9455" s="647"/>
    </row>
    <row r="9456" spans="3:7">
      <c r="C9456" s="647"/>
      <c r="D9456" s="647"/>
      <c r="E9456" s="647"/>
      <c r="F9456" s="647"/>
      <c r="G9456" s="647"/>
    </row>
    <row r="9457" spans="3:7">
      <c r="C9457" s="647"/>
      <c r="D9457" s="647"/>
      <c r="E9457" s="647"/>
      <c r="F9457" s="647"/>
      <c r="G9457" s="647"/>
    </row>
    <row r="9458" spans="3:7">
      <c r="C9458" s="647"/>
      <c r="D9458" s="647"/>
      <c r="E9458" s="647"/>
      <c r="F9458" s="647"/>
      <c r="G9458" s="647"/>
    </row>
    <row r="9459" spans="3:7">
      <c r="C9459" s="647"/>
      <c r="D9459" s="647"/>
      <c r="E9459" s="647"/>
      <c r="F9459" s="647"/>
      <c r="G9459" s="647"/>
    </row>
    <row r="9460" spans="3:7">
      <c r="C9460" s="647"/>
      <c r="D9460" s="647"/>
      <c r="E9460" s="647"/>
      <c r="F9460" s="647"/>
      <c r="G9460" s="647"/>
    </row>
    <row r="9461" spans="3:7">
      <c r="C9461" s="647"/>
      <c r="D9461" s="647"/>
      <c r="E9461" s="647"/>
      <c r="F9461" s="647"/>
      <c r="G9461" s="647"/>
    </row>
    <row r="9462" spans="3:7">
      <c r="C9462" s="647"/>
      <c r="D9462" s="647"/>
      <c r="E9462" s="647"/>
      <c r="F9462" s="647"/>
      <c r="G9462" s="647"/>
    </row>
    <row r="9463" spans="3:7">
      <c r="C9463" s="647"/>
      <c r="D9463" s="647"/>
      <c r="E9463" s="647"/>
      <c r="F9463" s="647"/>
      <c r="G9463" s="647"/>
    </row>
    <row r="9464" spans="3:7">
      <c r="C9464" s="647"/>
      <c r="D9464" s="647"/>
      <c r="E9464" s="647"/>
      <c r="F9464" s="647"/>
      <c r="G9464" s="647"/>
    </row>
    <row r="9465" spans="3:7">
      <c r="C9465" s="647"/>
      <c r="D9465" s="647"/>
      <c r="E9465" s="647"/>
      <c r="F9465" s="647"/>
      <c r="G9465" s="647"/>
    </row>
    <row r="9466" spans="3:7">
      <c r="C9466" s="647"/>
      <c r="D9466" s="647"/>
      <c r="E9466" s="647"/>
      <c r="F9466" s="647"/>
      <c r="G9466" s="647"/>
    </row>
    <row r="9467" spans="3:7">
      <c r="C9467" s="647"/>
      <c r="D9467" s="647"/>
      <c r="E9467" s="647"/>
      <c r="F9467" s="647"/>
      <c r="G9467" s="647"/>
    </row>
    <row r="9468" spans="3:7">
      <c r="C9468" s="647"/>
      <c r="D9468" s="647"/>
      <c r="E9468" s="647"/>
      <c r="F9468" s="647"/>
      <c r="G9468" s="647"/>
    </row>
    <row r="9469" spans="3:7">
      <c r="C9469" s="647"/>
      <c r="D9469" s="647"/>
      <c r="E9469" s="647"/>
      <c r="F9469" s="647"/>
      <c r="G9469" s="647"/>
    </row>
    <row r="9470" spans="3:7">
      <c r="C9470" s="647"/>
      <c r="D9470" s="647"/>
      <c r="E9470" s="647"/>
      <c r="F9470" s="647"/>
      <c r="G9470" s="647"/>
    </row>
    <row r="9471" spans="3:7">
      <c r="C9471" s="647"/>
      <c r="D9471" s="647"/>
      <c r="E9471" s="647"/>
      <c r="F9471" s="647"/>
      <c r="G9471" s="647"/>
    </row>
    <row r="9472" spans="3:7">
      <c r="C9472" s="647"/>
      <c r="D9472" s="647"/>
      <c r="E9472" s="647"/>
      <c r="F9472" s="647"/>
      <c r="G9472" s="647"/>
    </row>
    <row r="9473" spans="3:7">
      <c r="C9473" s="647"/>
      <c r="D9473" s="647"/>
      <c r="E9473" s="647"/>
      <c r="F9473" s="647"/>
      <c r="G9473" s="647"/>
    </row>
    <row r="9474" spans="3:7">
      <c r="C9474" s="647"/>
      <c r="D9474" s="647"/>
      <c r="E9474" s="647"/>
      <c r="F9474" s="647"/>
      <c r="G9474" s="647"/>
    </row>
    <row r="9475" spans="3:7">
      <c r="C9475" s="647"/>
      <c r="D9475" s="647"/>
      <c r="E9475" s="647"/>
      <c r="F9475" s="647"/>
      <c r="G9475" s="647"/>
    </row>
    <row r="9476" spans="3:7">
      <c r="C9476" s="647"/>
      <c r="D9476" s="647"/>
      <c r="E9476" s="647"/>
      <c r="F9476" s="647"/>
      <c r="G9476" s="647"/>
    </row>
    <row r="9477" spans="3:7">
      <c r="C9477" s="647"/>
      <c r="D9477" s="647"/>
      <c r="E9477" s="647"/>
      <c r="F9477" s="647"/>
      <c r="G9477" s="647"/>
    </row>
    <row r="9478" spans="3:7">
      <c r="C9478" s="647"/>
      <c r="D9478" s="647"/>
      <c r="E9478" s="647"/>
      <c r="F9478" s="647"/>
      <c r="G9478" s="647"/>
    </row>
    <row r="9479" spans="3:7">
      <c r="C9479" s="647"/>
      <c r="D9479" s="647"/>
      <c r="E9479" s="647"/>
      <c r="F9479" s="647"/>
      <c r="G9479" s="647"/>
    </row>
    <row r="9480" spans="3:7">
      <c r="C9480" s="647"/>
      <c r="D9480" s="647"/>
      <c r="E9480" s="647"/>
      <c r="F9480" s="647"/>
      <c r="G9480" s="647"/>
    </row>
    <row r="9481" spans="3:7">
      <c r="C9481" s="647"/>
      <c r="D9481" s="647"/>
      <c r="E9481" s="647"/>
      <c r="F9481" s="647"/>
      <c r="G9481" s="647"/>
    </row>
    <row r="9482" spans="3:7">
      <c r="C9482" s="647"/>
      <c r="D9482" s="647"/>
      <c r="E9482" s="647"/>
      <c r="F9482" s="647"/>
      <c r="G9482" s="647"/>
    </row>
    <row r="9483" spans="3:7">
      <c r="C9483" s="647"/>
      <c r="D9483" s="647"/>
      <c r="E9483" s="647"/>
      <c r="F9483" s="647"/>
      <c r="G9483" s="647"/>
    </row>
    <row r="9484" spans="3:7">
      <c r="C9484" s="647"/>
      <c r="D9484" s="647"/>
      <c r="E9484" s="647"/>
      <c r="F9484" s="647"/>
      <c r="G9484" s="647"/>
    </row>
    <row r="9485" spans="3:7">
      <c r="C9485" s="647"/>
      <c r="D9485" s="647"/>
      <c r="E9485" s="647"/>
      <c r="F9485" s="647"/>
      <c r="G9485" s="647"/>
    </row>
    <row r="9486" spans="3:7">
      <c r="C9486" s="647"/>
      <c r="D9486" s="647"/>
      <c r="E9486" s="647"/>
      <c r="F9486" s="647"/>
      <c r="G9486" s="647"/>
    </row>
    <row r="9487" spans="3:7">
      <c r="C9487" s="647"/>
      <c r="D9487" s="647"/>
      <c r="E9487" s="647"/>
      <c r="F9487" s="647"/>
      <c r="G9487" s="647"/>
    </row>
    <row r="9488" spans="3:7">
      <c r="C9488" s="647"/>
      <c r="D9488" s="647"/>
      <c r="E9488" s="647"/>
      <c r="F9488" s="647"/>
      <c r="G9488" s="647"/>
    </row>
    <row r="9489" spans="3:7">
      <c r="C9489" s="647"/>
      <c r="D9489" s="647"/>
      <c r="E9489" s="647"/>
      <c r="F9489" s="647"/>
      <c r="G9489" s="647"/>
    </row>
    <row r="9490" spans="3:7">
      <c r="C9490" s="647"/>
      <c r="D9490" s="647"/>
      <c r="E9490" s="647"/>
      <c r="F9490" s="647"/>
      <c r="G9490" s="647"/>
    </row>
    <row r="9491" spans="3:7">
      <c r="C9491" s="647"/>
      <c r="D9491" s="647"/>
      <c r="E9491" s="647"/>
      <c r="F9491" s="647"/>
      <c r="G9491" s="647"/>
    </row>
    <row r="9492" spans="3:7">
      <c r="C9492" s="647"/>
      <c r="D9492" s="647"/>
      <c r="E9492" s="647"/>
      <c r="F9492" s="647"/>
      <c r="G9492" s="647"/>
    </row>
    <row r="9493" spans="3:7">
      <c r="C9493" s="647"/>
      <c r="D9493" s="647"/>
      <c r="E9493" s="647"/>
      <c r="F9493" s="647"/>
      <c r="G9493" s="647"/>
    </row>
    <row r="9494" spans="3:7">
      <c r="C9494" s="647"/>
      <c r="D9494" s="647"/>
      <c r="E9494" s="647"/>
      <c r="F9494" s="647"/>
      <c r="G9494" s="647"/>
    </row>
    <row r="9495" spans="3:7">
      <c r="C9495" s="647"/>
      <c r="D9495" s="647"/>
      <c r="E9495" s="647"/>
      <c r="F9495" s="647"/>
      <c r="G9495" s="647"/>
    </row>
    <row r="9496" spans="3:7">
      <c r="C9496" s="647"/>
      <c r="D9496" s="647"/>
      <c r="E9496" s="647"/>
      <c r="F9496" s="647"/>
      <c r="G9496" s="647"/>
    </row>
    <row r="9497" spans="3:7">
      <c r="C9497" s="647"/>
      <c r="D9497" s="647"/>
      <c r="E9497" s="647"/>
      <c r="F9497" s="647"/>
      <c r="G9497" s="647"/>
    </row>
    <row r="9498" spans="3:7">
      <c r="C9498" s="647"/>
      <c r="D9498" s="647"/>
      <c r="E9498" s="647"/>
      <c r="F9498" s="647"/>
      <c r="G9498" s="647"/>
    </row>
    <row r="9499" spans="3:7">
      <c r="C9499" s="647"/>
      <c r="D9499" s="647"/>
      <c r="E9499" s="647"/>
      <c r="F9499" s="647"/>
      <c r="G9499" s="647"/>
    </row>
    <row r="9500" spans="3:7">
      <c r="C9500" s="647"/>
      <c r="D9500" s="647"/>
      <c r="E9500" s="647"/>
      <c r="F9500" s="647"/>
      <c r="G9500" s="647"/>
    </row>
    <row r="9501" spans="3:7">
      <c r="C9501" s="647"/>
      <c r="D9501" s="647"/>
      <c r="E9501" s="647"/>
      <c r="F9501" s="647"/>
      <c r="G9501" s="647"/>
    </row>
    <row r="9502" spans="3:7">
      <c r="C9502" s="647"/>
      <c r="D9502" s="647"/>
      <c r="E9502" s="647"/>
      <c r="F9502" s="647"/>
      <c r="G9502" s="647"/>
    </row>
    <row r="9503" spans="3:7">
      <c r="C9503" s="647"/>
      <c r="D9503" s="647"/>
      <c r="E9503" s="647"/>
      <c r="F9503" s="647"/>
      <c r="G9503" s="647"/>
    </row>
    <row r="9504" spans="3:7">
      <c r="C9504" s="647"/>
      <c r="D9504" s="647"/>
      <c r="E9504" s="647"/>
      <c r="F9504" s="647"/>
      <c r="G9504" s="647"/>
    </row>
    <row r="9505" spans="3:7">
      <c r="C9505" s="647"/>
      <c r="D9505" s="647"/>
      <c r="E9505" s="647"/>
      <c r="F9505" s="647"/>
      <c r="G9505" s="647"/>
    </row>
    <row r="9506" spans="3:7">
      <c r="C9506" s="647"/>
      <c r="D9506" s="647"/>
      <c r="E9506" s="647"/>
      <c r="F9506" s="647"/>
      <c r="G9506" s="647"/>
    </row>
    <row r="9507" spans="3:7">
      <c r="C9507" s="647"/>
      <c r="D9507" s="647"/>
      <c r="E9507" s="647"/>
      <c r="F9507" s="647"/>
      <c r="G9507" s="647"/>
    </row>
    <row r="9508" spans="3:7">
      <c r="C9508" s="647"/>
      <c r="D9508" s="647"/>
      <c r="E9508" s="647"/>
      <c r="F9508" s="647"/>
      <c r="G9508" s="647"/>
    </row>
    <row r="9509" spans="3:7">
      <c r="C9509" s="647"/>
      <c r="D9509" s="647"/>
      <c r="E9509" s="647"/>
      <c r="F9509" s="647"/>
      <c r="G9509" s="647"/>
    </row>
    <row r="9510" spans="3:7">
      <c r="C9510" s="647"/>
      <c r="D9510" s="647"/>
      <c r="E9510" s="647"/>
      <c r="F9510" s="647"/>
      <c r="G9510" s="647"/>
    </row>
    <row r="9511" spans="3:7">
      <c r="C9511" s="647"/>
      <c r="D9511" s="647"/>
      <c r="E9511" s="647"/>
      <c r="F9511" s="647"/>
      <c r="G9511" s="647"/>
    </row>
    <row r="9512" spans="3:7">
      <c r="C9512" s="647"/>
      <c r="D9512" s="647"/>
      <c r="E9512" s="647"/>
      <c r="F9512" s="647"/>
      <c r="G9512" s="647"/>
    </row>
    <row r="9513" spans="3:7">
      <c r="C9513" s="647"/>
      <c r="D9513" s="647"/>
      <c r="E9513" s="647"/>
      <c r="F9513" s="647"/>
      <c r="G9513" s="647"/>
    </row>
    <row r="9514" spans="3:7">
      <c r="C9514" s="647"/>
      <c r="D9514" s="647"/>
      <c r="E9514" s="647"/>
      <c r="F9514" s="647"/>
      <c r="G9514" s="647"/>
    </row>
    <row r="9515" spans="3:7">
      <c r="C9515" s="647"/>
      <c r="D9515" s="647"/>
      <c r="E9515" s="647"/>
      <c r="F9515" s="647"/>
      <c r="G9515" s="647"/>
    </row>
    <row r="9516" spans="3:7">
      <c r="C9516" s="647"/>
      <c r="D9516" s="647"/>
      <c r="E9516" s="647"/>
      <c r="F9516" s="647"/>
      <c r="G9516" s="647"/>
    </row>
    <row r="9517" spans="3:7">
      <c r="C9517" s="647"/>
      <c r="D9517" s="647"/>
      <c r="E9517" s="647"/>
      <c r="F9517" s="647"/>
      <c r="G9517" s="647"/>
    </row>
    <row r="9518" spans="3:7">
      <c r="C9518" s="647"/>
      <c r="D9518" s="647"/>
      <c r="E9518" s="647"/>
      <c r="F9518" s="647"/>
      <c r="G9518" s="647"/>
    </row>
    <row r="9519" spans="3:7">
      <c r="C9519" s="647"/>
      <c r="D9519" s="647"/>
      <c r="E9519" s="647"/>
      <c r="F9519" s="647"/>
      <c r="G9519" s="647"/>
    </row>
    <row r="9520" spans="3:7">
      <c r="C9520" s="647"/>
      <c r="D9520" s="647"/>
      <c r="E9520" s="647"/>
      <c r="F9520" s="647"/>
      <c r="G9520" s="647"/>
    </row>
    <row r="9521" spans="3:7">
      <c r="C9521" s="647"/>
      <c r="D9521" s="647"/>
      <c r="E9521" s="647"/>
      <c r="F9521" s="647"/>
      <c r="G9521" s="647"/>
    </row>
    <row r="9522" spans="3:7">
      <c r="C9522" s="647"/>
      <c r="D9522" s="647"/>
      <c r="E9522" s="647"/>
      <c r="F9522" s="647"/>
      <c r="G9522" s="647"/>
    </row>
    <row r="9523" spans="3:7">
      <c r="C9523" s="647"/>
      <c r="D9523" s="647"/>
      <c r="E9523" s="647"/>
      <c r="F9523" s="647"/>
      <c r="G9523" s="647"/>
    </row>
    <row r="9524" spans="3:7">
      <c r="C9524" s="647"/>
      <c r="D9524" s="647"/>
      <c r="E9524" s="647"/>
      <c r="F9524" s="647"/>
      <c r="G9524" s="647"/>
    </row>
    <row r="9525" spans="3:7">
      <c r="C9525" s="647"/>
      <c r="D9525" s="647"/>
      <c r="E9525" s="647"/>
      <c r="F9525" s="647"/>
      <c r="G9525" s="647"/>
    </row>
    <row r="9526" spans="3:7">
      <c r="C9526" s="647"/>
      <c r="D9526" s="647"/>
      <c r="E9526" s="647"/>
      <c r="F9526" s="647"/>
      <c r="G9526" s="647"/>
    </row>
    <row r="9527" spans="3:7">
      <c r="C9527" s="647"/>
      <c r="D9527" s="647"/>
      <c r="E9527" s="647"/>
      <c r="F9527" s="647"/>
      <c r="G9527" s="647"/>
    </row>
    <row r="9528" spans="3:7">
      <c r="C9528" s="647"/>
      <c r="D9528" s="647"/>
      <c r="E9528" s="647"/>
      <c r="F9528" s="647"/>
      <c r="G9528" s="647"/>
    </row>
    <row r="9529" spans="3:7">
      <c r="C9529" s="647"/>
      <c r="D9529" s="647"/>
      <c r="E9529" s="647"/>
      <c r="F9529" s="647"/>
      <c r="G9529" s="647"/>
    </row>
    <row r="9530" spans="3:7">
      <c r="C9530" s="647"/>
      <c r="D9530" s="647"/>
      <c r="E9530" s="647"/>
      <c r="F9530" s="647"/>
      <c r="G9530" s="647"/>
    </row>
    <row r="9531" spans="3:7">
      <c r="C9531" s="647"/>
      <c r="D9531" s="647"/>
      <c r="E9531" s="647"/>
      <c r="F9531" s="647"/>
      <c r="G9531" s="647"/>
    </row>
    <row r="9532" spans="3:7">
      <c r="C9532" s="647"/>
      <c r="D9532" s="647"/>
      <c r="E9532" s="647"/>
      <c r="F9532" s="647"/>
      <c r="G9532" s="647"/>
    </row>
    <row r="9533" spans="3:7">
      <c r="C9533" s="647"/>
      <c r="D9533" s="647"/>
      <c r="E9533" s="647"/>
      <c r="F9533" s="647"/>
      <c r="G9533" s="647"/>
    </row>
    <row r="9534" spans="3:7">
      <c r="C9534" s="647"/>
      <c r="D9534" s="647"/>
      <c r="E9534" s="647"/>
      <c r="F9534" s="647"/>
      <c r="G9534" s="647"/>
    </row>
    <row r="9535" spans="3:7">
      <c r="C9535" s="647"/>
      <c r="D9535" s="647"/>
      <c r="E9535" s="647"/>
      <c r="F9535" s="647"/>
      <c r="G9535" s="647"/>
    </row>
    <row r="9536" spans="3:7">
      <c r="C9536" s="647"/>
      <c r="D9536" s="647"/>
      <c r="E9536" s="647"/>
      <c r="F9536" s="647"/>
      <c r="G9536" s="647"/>
    </row>
    <row r="9537" spans="3:7">
      <c r="C9537" s="647"/>
      <c r="D9537" s="647"/>
      <c r="E9537" s="647"/>
      <c r="F9537" s="647"/>
      <c r="G9537" s="647"/>
    </row>
    <row r="9538" spans="3:7">
      <c r="C9538" s="647"/>
      <c r="D9538" s="647"/>
      <c r="E9538" s="647"/>
      <c r="F9538" s="647"/>
      <c r="G9538" s="647"/>
    </row>
    <row r="9539" spans="3:7">
      <c r="C9539" s="647"/>
      <c r="D9539" s="647"/>
      <c r="E9539" s="647"/>
      <c r="F9539" s="647"/>
      <c r="G9539" s="647"/>
    </row>
    <row r="9540" spans="3:7">
      <c r="C9540" s="647"/>
      <c r="D9540" s="647"/>
      <c r="E9540" s="647"/>
      <c r="F9540" s="647"/>
      <c r="G9540" s="647"/>
    </row>
    <row r="9541" spans="3:7">
      <c r="C9541" s="647"/>
      <c r="D9541" s="647"/>
      <c r="E9541" s="647"/>
      <c r="F9541" s="647"/>
      <c r="G9541" s="647"/>
    </row>
    <row r="9542" spans="3:7">
      <c r="C9542" s="647"/>
      <c r="D9542" s="647"/>
      <c r="E9542" s="647"/>
      <c r="F9542" s="647"/>
      <c r="G9542" s="647"/>
    </row>
    <row r="9543" spans="3:7">
      <c r="C9543" s="647"/>
      <c r="D9543" s="647"/>
      <c r="E9543" s="647"/>
      <c r="F9543" s="647"/>
      <c r="G9543" s="647"/>
    </row>
    <row r="9544" spans="3:7">
      <c r="C9544" s="647"/>
      <c r="D9544" s="647"/>
      <c r="E9544" s="647"/>
      <c r="F9544" s="647"/>
      <c r="G9544" s="647"/>
    </row>
    <row r="9545" spans="3:7">
      <c r="C9545" s="647"/>
      <c r="D9545" s="647"/>
      <c r="E9545" s="647"/>
      <c r="F9545" s="647"/>
      <c r="G9545" s="647"/>
    </row>
    <row r="9546" spans="3:7">
      <c r="C9546" s="647"/>
      <c r="D9546" s="647"/>
      <c r="E9546" s="647"/>
      <c r="F9546" s="647"/>
      <c r="G9546" s="647"/>
    </row>
    <row r="9547" spans="3:7">
      <c r="C9547" s="647"/>
      <c r="D9547" s="647"/>
      <c r="E9547" s="647"/>
      <c r="F9547" s="647"/>
      <c r="G9547" s="647"/>
    </row>
    <row r="9548" spans="3:7">
      <c r="C9548" s="647"/>
      <c r="D9548" s="647"/>
      <c r="E9548" s="647"/>
      <c r="F9548" s="647"/>
      <c r="G9548" s="647"/>
    </row>
    <row r="9549" spans="3:7">
      <c r="C9549" s="647"/>
      <c r="D9549" s="647"/>
      <c r="E9549" s="647"/>
      <c r="F9549" s="647"/>
      <c r="G9549" s="647"/>
    </row>
    <row r="9550" spans="3:7">
      <c r="C9550" s="647"/>
      <c r="D9550" s="647"/>
      <c r="E9550" s="647"/>
      <c r="F9550" s="647"/>
      <c r="G9550" s="647"/>
    </row>
    <row r="9551" spans="3:7">
      <c r="C9551" s="647"/>
      <c r="D9551" s="647"/>
      <c r="E9551" s="647"/>
      <c r="F9551" s="647"/>
      <c r="G9551" s="647"/>
    </row>
    <row r="9552" spans="3:7">
      <c r="C9552" s="647"/>
      <c r="D9552" s="647"/>
      <c r="E9552" s="647"/>
      <c r="F9552" s="647"/>
      <c r="G9552" s="647"/>
    </row>
    <row r="9553" spans="3:7">
      <c r="C9553" s="647"/>
      <c r="D9553" s="647"/>
      <c r="E9553" s="647"/>
      <c r="F9553" s="647"/>
      <c r="G9553" s="647"/>
    </row>
    <row r="9554" spans="3:7">
      <c r="C9554" s="647"/>
      <c r="D9554" s="647"/>
      <c r="E9554" s="647"/>
      <c r="F9554" s="647"/>
      <c r="G9554" s="647"/>
    </row>
    <row r="9555" spans="3:7">
      <c r="C9555" s="647"/>
      <c r="D9555" s="647"/>
      <c r="E9555" s="647"/>
      <c r="F9555" s="647"/>
      <c r="G9555" s="647"/>
    </row>
    <row r="9556" spans="3:7">
      <c r="C9556" s="647"/>
      <c r="D9556" s="647"/>
      <c r="E9556" s="647"/>
      <c r="F9556" s="647"/>
      <c r="G9556" s="647"/>
    </row>
    <row r="9557" spans="3:7">
      <c r="C9557" s="647"/>
      <c r="D9557" s="647"/>
      <c r="E9557" s="647"/>
      <c r="F9557" s="647"/>
      <c r="G9557" s="647"/>
    </row>
    <row r="9558" spans="3:7">
      <c r="C9558" s="647"/>
      <c r="D9558" s="647"/>
      <c r="E9558" s="647"/>
      <c r="F9558" s="647"/>
      <c r="G9558" s="647"/>
    </row>
    <row r="9559" spans="3:7">
      <c r="C9559" s="647"/>
      <c r="D9559" s="647"/>
      <c r="E9559" s="647"/>
      <c r="F9559" s="647"/>
      <c r="G9559" s="647"/>
    </row>
    <row r="9560" spans="3:7">
      <c r="C9560" s="647"/>
      <c r="D9560" s="647"/>
      <c r="E9560" s="647"/>
      <c r="F9560" s="647"/>
      <c r="G9560" s="647"/>
    </row>
    <row r="9561" spans="3:7">
      <c r="C9561" s="647"/>
      <c r="D9561" s="647"/>
      <c r="E9561" s="647"/>
      <c r="F9561" s="647"/>
      <c r="G9561" s="647"/>
    </row>
    <row r="9562" spans="3:7">
      <c r="C9562" s="647"/>
      <c r="D9562" s="647"/>
      <c r="E9562" s="647"/>
      <c r="F9562" s="647"/>
      <c r="G9562" s="647"/>
    </row>
    <row r="9563" spans="3:7">
      <c r="C9563" s="647"/>
      <c r="D9563" s="647"/>
      <c r="E9563" s="647"/>
      <c r="F9563" s="647"/>
      <c r="G9563" s="647"/>
    </row>
    <row r="9564" spans="3:7">
      <c r="C9564" s="647"/>
      <c r="D9564" s="647"/>
      <c r="E9564" s="647"/>
      <c r="F9564" s="647"/>
      <c r="G9564" s="647"/>
    </row>
    <row r="9565" spans="3:7">
      <c r="C9565" s="647"/>
      <c r="D9565" s="647"/>
      <c r="E9565" s="647"/>
      <c r="F9565" s="647"/>
      <c r="G9565" s="647"/>
    </row>
    <row r="9566" spans="3:7">
      <c r="C9566" s="647"/>
      <c r="D9566" s="647"/>
      <c r="E9566" s="647"/>
      <c r="F9566" s="647"/>
      <c r="G9566" s="647"/>
    </row>
    <row r="9567" spans="3:7">
      <c r="C9567" s="647"/>
      <c r="D9567" s="647"/>
      <c r="E9567" s="647"/>
      <c r="F9567" s="647"/>
      <c r="G9567" s="647"/>
    </row>
    <row r="9568" spans="3:7">
      <c r="C9568" s="647"/>
      <c r="D9568" s="647"/>
      <c r="E9568" s="647"/>
      <c r="F9568" s="647"/>
      <c r="G9568" s="647"/>
    </row>
    <row r="9569" spans="3:7">
      <c r="C9569" s="647"/>
      <c r="D9569" s="647"/>
      <c r="E9569" s="647"/>
      <c r="F9569" s="647"/>
      <c r="G9569" s="647"/>
    </row>
    <row r="9570" spans="3:7">
      <c r="C9570" s="647"/>
      <c r="D9570" s="647"/>
      <c r="E9570" s="647"/>
      <c r="F9570" s="647"/>
      <c r="G9570" s="647"/>
    </row>
    <row r="9571" spans="3:7">
      <c r="C9571" s="647"/>
      <c r="D9571" s="647"/>
      <c r="E9571" s="647"/>
      <c r="F9571" s="647"/>
      <c r="G9571" s="647"/>
    </row>
    <row r="9572" spans="3:7">
      <c r="C9572" s="647"/>
      <c r="D9572" s="647"/>
      <c r="E9572" s="647"/>
      <c r="F9572" s="647"/>
      <c r="G9572" s="647"/>
    </row>
    <row r="9573" spans="3:7">
      <c r="C9573" s="647"/>
      <c r="D9573" s="647"/>
      <c r="E9573" s="647"/>
      <c r="F9573" s="647"/>
      <c r="G9573" s="647"/>
    </row>
    <row r="9574" spans="3:7">
      <c r="C9574" s="647"/>
      <c r="D9574" s="647"/>
      <c r="E9574" s="647"/>
      <c r="F9574" s="647"/>
      <c r="G9574" s="647"/>
    </row>
    <row r="9575" spans="3:7">
      <c r="C9575" s="647"/>
      <c r="D9575" s="647"/>
      <c r="E9575" s="647"/>
      <c r="F9575" s="647"/>
      <c r="G9575" s="647"/>
    </row>
    <row r="9576" spans="3:7">
      <c r="C9576" s="647"/>
      <c r="D9576" s="647"/>
      <c r="E9576" s="647"/>
      <c r="F9576" s="647"/>
      <c r="G9576" s="647"/>
    </row>
    <row r="9577" spans="3:7">
      <c r="C9577" s="647"/>
      <c r="D9577" s="647"/>
      <c r="E9577" s="647"/>
      <c r="F9577" s="647"/>
      <c r="G9577" s="647"/>
    </row>
    <row r="9578" spans="3:7">
      <c r="C9578" s="647"/>
      <c r="D9578" s="647"/>
      <c r="E9578" s="647"/>
      <c r="F9578" s="647"/>
      <c r="G9578" s="647"/>
    </row>
    <row r="9579" spans="3:7">
      <c r="C9579" s="647"/>
      <c r="D9579" s="647"/>
      <c r="E9579" s="647"/>
      <c r="F9579" s="647"/>
      <c r="G9579" s="647"/>
    </row>
    <row r="9580" spans="3:7">
      <c r="C9580" s="647"/>
      <c r="D9580" s="647"/>
      <c r="E9580" s="647"/>
      <c r="F9580" s="647"/>
      <c r="G9580" s="647"/>
    </row>
    <row r="9581" spans="3:7">
      <c r="C9581" s="647"/>
      <c r="D9581" s="647"/>
      <c r="E9581" s="647"/>
      <c r="F9581" s="647"/>
      <c r="G9581" s="647"/>
    </row>
    <row r="9582" spans="3:7">
      <c r="C9582" s="647"/>
      <c r="D9582" s="647"/>
      <c r="E9582" s="647"/>
      <c r="F9582" s="647"/>
      <c r="G9582" s="647"/>
    </row>
    <row r="9583" spans="3:7">
      <c r="C9583" s="647"/>
      <c r="D9583" s="647"/>
      <c r="E9583" s="647"/>
      <c r="F9583" s="647"/>
      <c r="G9583" s="647"/>
    </row>
    <row r="9584" spans="3:7">
      <c r="C9584" s="647"/>
      <c r="D9584" s="647"/>
      <c r="E9584" s="647"/>
      <c r="F9584" s="647"/>
      <c r="G9584" s="647"/>
    </row>
    <row r="9585" spans="3:7">
      <c r="C9585" s="647"/>
      <c r="D9585" s="647"/>
      <c r="E9585" s="647"/>
      <c r="F9585" s="647"/>
      <c r="G9585" s="647"/>
    </row>
    <row r="9586" spans="3:7">
      <c r="C9586" s="647"/>
      <c r="D9586" s="647"/>
      <c r="E9586" s="647"/>
      <c r="F9586" s="647"/>
      <c r="G9586" s="647"/>
    </row>
    <row r="9587" spans="3:7">
      <c r="C9587" s="647"/>
      <c r="D9587" s="647"/>
      <c r="E9587" s="647"/>
      <c r="F9587" s="647"/>
      <c r="G9587" s="647"/>
    </row>
    <row r="9588" spans="3:7">
      <c r="C9588" s="647"/>
      <c r="D9588" s="647"/>
      <c r="E9588" s="647"/>
      <c r="F9588" s="647"/>
      <c r="G9588" s="647"/>
    </row>
    <row r="9589" spans="3:7">
      <c r="C9589" s="647"/>
      <c r="D9589" s="647"/>
      <c r="E9589" s="647"/>
      <c r="F9589" s="647"/>
      <c r="G9589" s="647"/>
    </row>
    <row r="9590" spans="3:7">
      <c r="C9590" s="647"/>
      <c r="D9590" s="647"/>
      <c r="E9590" s="647"/>
      <c r="F9590" s="647"/>
      <c r="G9590" s="647"/>
    </row>
    <row r="9591" spans="3:7">
      <c r="C9591" s="647"/>
      <c r="D9591" s="647"/>
      <c r="E9591" s="647"/>
      <c r="F9591" s="647"/>
      <c r="G9591" s="647"/>
    </row>
    <row r="9592" spans="3:7">
      <c r="C9592" s="647"/>
      <c r="D9592" s="647"/>
      <c r="E9592" s="647"/>
      <c r="F9592" s="647"/>
      <c r="G9592" s="647"/>
    </row>
    <row r="9593" spans="3:7">
      <c r="C9593" s="647"/>
      <c r="D9593" s="647"/>
      <c r="E9593" s="647"/>
      <c r="F9593" s="647"/>
      <c r="G9593" s="647"/>
    </row>
    <row r="9594" spans="3:7">
      <c r="C9594" s="647"/>
      <c r="D9594" s="647"/>
      <c r="E9594" s="647"/>
      <c r="F9594" s="647"/>
      <c r="G9594" s="647"/>
    </row>
    <row r="9595" spans="3:7">
      <c r="C9595" s="647"/>
      <c r="D9595" s="647"/>
      <c r="E9595" s="647"/>
      <c r="F9595" s="647"/>
      <c r="G9595" s="647"/>
    </row>
    <row r="9596" spans="3:7">
      <c r="C9596" s="647"/>
      <c r="D9596" s="647"/>
      <c r="E9596" s="647"/>
      <c r="F9596" s="647"/>
      <c r="G9596" s="647"/>
    </row>
    <row r="9597" spans="3:7">
      <c r="C9597" s="647"/>
      <c r="D9597" s="647"/>
      <c r="E9597" s="647"/>
      <c r="F9597" s="647"/>
      <c r="G9597" s="647"/>
    </row>
    <row r="9598" spans="3:7">
      <c r="C9598" s="647"/>
      <c r="D9598" s="647"/>
      <c r="E9598" s="647"/>
      <c r="F9598" s="647"/>
      <c r="G9598" s="647"/>
    </row>
    <row r="9599" spans="3:7">
      <c r="C9599" s="647"/>
      <c r="D9599" s="647"/>
      <c r="E9599" s="647"/>
      <c r="F9599" s="647"/>
      <c r="G9599" s="647"/>
    </row>
    <row r="9600" spans="3:7">
      <c r="C9600" s="647"/>
      <c r="D9600" s="647"/>
      <c r="E9600" s="647"/>
      <c r="F9600" s="647"/>
      <c r="G9600" s="647"/>
    </row>
    <row r="9601" spans="3:7">
      <c r="C9601" s="647"/>
      <c r="D9601" s="647"/>
      <c r="E9601" s="647"/>
      <c r="F9601" s="647"/>
      <c r="G9601" s="647"/>
    </row>
    <row r="9602" spans="3:7">
      <c r="C9602" s="647"/>
      <c r="D9602" s="647"/>
      <c r="E9602" s="647"/>
      <c r="F9602" s="647"/>
      <c r="G9602" s="647"/>
    </row>
    <row r="9603" spans="3:7">
      <c r="C9603" s="647"/>
      <c r="D9603" s="647"/>
      <c r="E9603" s="647"/>
      <c r="F9603" s="647"/>
      <c r="G9603" s="647"/>
    </row>
    <row r="9604" spans="3:7">
      <c r="C9604" s="647"/>
      <c r="D9604" s="647"/>
      <c r="E9604" s="647"/>
      <c r="F9604" s="647"/>
      <c r="G9604" s="647"/>
    </row>
    <row r="9605" spans="3:7">
      <c r="C9605" s="647"/>
      <c r="D9605" s="647"/>
      <c r="E9605" s="647"/>
      <c r="F9605" s="647"/>
      <c r="G9605" s="647"/>
    </row>
    <row r="9606" spans="3:7">
      <c r="C9606" s="647"/>
      <c r="D9606" s="647"/>
      <c r="E9606" s="647"/>
      <c r="F9606" s="647"/>
      <c r="G9606" s="647"/>
    </row>
    <row r="9607" spans="3:7">
      <c r="C9607" s="647"/>
      <c r="D9607" s="647"/>
      <c r="E9607" s="647"/>
      <c r="F9607" s="647"/>
      <c r="G9607" s="647"/>
    </row>
    <row r="9608" spans="3:7">
      <c r="C9608" s="647"/>
      <c r="D9608" s="647"/>
      <c r="E9608" s="647"/>
      <c r="F9608" s="647"/>
      <c r="G9608" s="647"/>
    </row>
    <row r="9609" spans="3:7">
      <c r="C9609" s="647"/>
      <c r="D9609" s="647"/>
      <c r="E9609" s="647"/>
      <c r="F9609" s="647"/>
      <c r="G9609" s="647"/>
    </row>
    <row r="9610" spans="3:7">
      <c r="C9610" s="647"/>
      <c r="D9610" s="647"/>
      <c r="E9610" s="647"/>
      <c r="F9610" s="647"/>
      <c r="G9610" s="647"/>
    </row>
    <row r="9611" spans="3:7">
      <c r="C9611" s="647"/>
      <c r="D9611" s="647"/>
      <c r="E9611" s="647"/>
      <c r="F9611" s="647"/>
      <c r="G9611" s="647"/>
    </row>
    <row r="9612" spans="3:7">
      <c r="C9612" s="647"/>
      <c r="D9612" s="647"/>
      <c r="E9612" s="647"/>
      <c r="F9612" s="647"/>
      <c r="G9612" s="647"/>
    </row>
    <row r="9613" spans="3:7">
      <c r="C9613" s="647"/>
      <c r="D9613" s="647"/>
      <c r="E9613" s="647"/>
      <c r="F9613" s="647"/>
      <c r="G9613" s="647"/>
    </row>
    <row r="9614" spans="3:7">
      <c r="C9614" s="647"/>
      <c r="D9614" s="647"/>
      <c r="E9614" s="647"/>
      <c r="F9614" s="647"/>
      <c r="G9614" s="647"/>
    </row>
    <row r="9615" spans="3:7">
      <c r="C9615" s="647"/>
      <c r="D9615" s="647"/>
      <c r="E9615" s="647"/>
      <c r="F9615" s="647"/>
      <c r="G9615" s="647"/>
    </row>
    <row r="9616" spans="3:7">
      <c r="C9616" s="647"/>
      <c r="D9616" s="647"/>
      <c r="E9616" s="647"/>
      <c r="F9616" s="647"/>
      <c r="G9616" s="647"/>
    </row>
    <row r="9617" spans="3:7">
      <c r="C9617" s="647"/>
      <c r="D9617" s="647"/>
      <c r="E9617" s="647"/>
      <c r="F9617" s="647"/>
      <c r="G9617" s="647"/>
    </row>
    <row r="9618" spans="3:7">
      <c r="C9618" s="647"/>
      <c r="D9618" s="647"/>
      <c r="E9618" s="647"/>
      <c r="F9618" s="647"/>
      <c r="G9618" s="647"/>
    </row>
    <row r="9619" spans="3:7">
      <c r="C9619" s="647"/>
      <c r="D9619" s="647"/>
      <c r="E9619" s="647"/>
      <c r="F9619" s="647"/>
      <c r="G9619" s="647"/>
    </row>
    <row r="9620" spans="3:7">
      <c r="C9620" s="647"/>
      <c r="D9620" s="647"/>
      <c r="E9620" s="647"/>
      <c r="F9620" s="647"/>
      <c r="G9620" s="647"/>
    </row>
    <row r="9621" spans="3:7">
      <c r="C9621" s="647"/>
      <c r="D9621" s="647"/>
      <c r="E9621" s="647"/>
      <c r="F9621" s="647"/>
      <c r="G9621" s="647"/>
    </row>
    <row r="9622" spans="3:7">
      <c r="C9622" s="647"/>
      <c r="D9622" s="647"/>
      <c r="E9622" s="647"/>
      <c r="F9622" s="647"/>
      <c r="G9622" s="647"/>
    </row>
    <row r="9623" spans="3:7">
      <c r="C9623" s="647"/>
      <c r="D9623" s="647"/>
      <c r="E9623" s="647"/>
      <c r="F9623" s="647"/>
      <c r="G9623" s="647"/>
    </row>
    <row r="9624" spans="3:7">
      <c r="C9624" s="647"/>
      <c r="D9624" s="647"/>
      <c r="E9624" s="647"/>
      <c r="F9624" s="647"/>
      <c r="G9624" s="647"/>
    </row>
    <row r="9625" spans="3:7">
      <c r="C9625" s="647"/>
      <c r="D9625" s="647"/>
      <c r="E9625" s="647"/>
      <c r="F9625" s="647"/>
      <c r="G9625" s="647"/>
    </row>
    <row r="9626" spans="3:7">
      <c r="C9626" s="647"/>
      <c r="D9626" s="647"/>
      <c r="E9626" s="647"/>
      <c r="F9626" s="647"/>
      <c r="G9626" s="647"/>
    </row>
    <row r="9627" spans="3:7">
      <c r="C9627" s="647"/>
      <c r="D9627" s="647"/>
      <c r="E9627" s="647"/>
      <c r="F9627" s="647"/>
      <c r="G9627" s="647"/>
    </row>
    <row r="9628" spans="3:7">
      <c r="C9628" s="647"/>
      <c r="D9628" s="647"/>
      <c r="E9628" s="647"/>
      <c r="F9628" s="647"/>
      <c r="G9628" s="647"/>
    </row>
    <row r="9629" spans="3:7">
      <c r="C9629" s="647"/>
      <c r="D9629" s="647"/>
      <c r="E9629" s="647"/>
      <c r="F9629" s="647"/>
      <c r="G9629" s="647"/>
    </row>
    <row r="9630" spans="3:7">
      <c r="C9630" s="647"/>
      <c r="D9630" s="647"/>
      <c r="E9630" s="647"/>
      <c r="F9630" s="647"/>
      <c r="G9630" s="647"/>
    </row>
    <row r="9631" spans="3:7">
      <c r="C9631" s="647"/>
      <c r="D9631" s="647"/>
      <c r="E9631" s="647"/>
      <c r="F9631" s="647"/>
      <c r="G9631" s="647"/>
    </row>
    <row r="9632" spans="3:7">
      <c r="C9632" s="647"/>
      <c r="D9632" s="647"/>
      <c r="E9632" s="647"/>
      <c r="F9632" s="647"/>
      <c r="G9632" s="647"/>
    </row>
    <row r="9633" spans="3:7">
      <c r="C9633" s="647"/>
      <c r="D9633" s="647"/>
      <c r="E9633" s="647"/>
      <c r="F9633" s="647"/>
      <c r="G9633" s="647"/>
    </row>
    <row r="9634" spans="3:7">
      <c r="C9634" s="647"/>
      <c r="D9634" s="647"/>
      <c r="E9634" s="647"/>
      <c r="F9634" s="647"/>
      <c r="G9634" s="647"/>
    </row>
    <row r="9635" spans="3:7">
      <c r="C9635" s="647"/>
      <c r="D9635" s="647"/>
      <c r="E9635" s="647"/>
      <c r="F9635" s="647"/>
      <c r="G9635" s="647"/>
    </row>
    <row r="9636" spans="3:7">
      <c r="C9636" s="647"/>
      <c r="D9636" s="647"/>
      <c r="E9636" s="647"/>
      <c r="F9636" s="647"/>
      <c r="G9636" s="647"/>
    </row>
    <row r="9637" spans="3:7">
      <c r="C9637" s="647"/>
      <c r="D9637" s="647"/>
      <c r="E9637" s="647"/>
      <c r="F9637" s="647"/>
      <c r="G9637" s="647"/>
    </row>
    <row r="9638" spans="3:7">
      <c r="C9638" s="647"/>
      <c r="D9638" s="647"/>
      <c r="E9638" s="647"/>
      <c r="F9638" s="647"/>
      <c r="G9638" s="647"/>
    </row>
    <row r="9639" spans="3:7">
      <c r="C9639" s="647"/>
      <c r="D9639" s="647"/>
      <c r="E9639" s="647"/>
      <c r="F9639" s="647"/>
      <c r="G9639" s="647"/>
    </row>
    <row r="9640" spans="3:7">
      <c r="C9640" s="647"/>
      <c r="D9640" s="647"/>
      <c r="E9640" s="647"/>
      <c r="F9640" s="647"/>
      <c r="G9640" s="647"/>
    </row>
    <row r="9641" spans="3:7">
      <c r="C9641" s="647"/>
      <c r="D9641" s="647"/>
      <c r="E9641" s="647"/>
      <c r="F9641" s="647"/>
      <c r="G9641" s="647"/>
    </row>
    <row r="9642" spans="3:7">
      <c r="C9642" s="647"/>
      <c r="D9642" s="647"/>
      <c r="E9642" s="647"/>
      <c r="F9642" s="647"/>
      <c r="G9642" s="647"/>
    </row>
    <row r="9643" spans="3:7">
      <c r="C9643" s="647"/>
      <c r="D9643" s="647"/>
      <c r="E9643" s="647"/>
      <c r="F9643" s="647"/>
      <c r="G9643" s="647"/>
    </row>
    <row r="9644" spans="3:7">
      <c r="C9644" s="647"/>
      <c r="D9644" s="647"/>
      <c r="E9644" s="647"/>
      <c r="F9644" s="647"/>
      <c r="G9644" s="647"/>
    </row>
    <row r="9645" spans="3:7">
      <c r="C9645" s="647"/>
      <c r="D9645" s="647"/>
      <c r="E9645" s="647"/>
      <c r="F9645" s="647"/>
      <c r="G9645" s="647"/>
    </row>
    <row r="9646" spans="3:7">
      <c r="C9646" s="647"/>
      <c r="D9646" s="647"/>
      <c r="E9646" s="647"/>
      <c r="F9646" s="647"/>
      <c r="G9646" s="647"/>
    </row>
    <row r="9647" spans="3:7">
      <c r="C9647" s="647"/>
      <c r="D9647" s="647"/>
      <c r="E9647" s="647"/>
      <c r="F9647" s="647"/>
      <c r="G9647" s="647"/>
    </row>
    <row r="9648" spans="3:7">
      <c r="C9648" s="647"/>
      <c r="D9648" s="647"/>
      <c r="E9648" s="647"/>
      <c r="F9648" s="647"/>
      <c r="G9648" s="647"/>
    </row>
    <row r="9649" spans="3:7">
      <c r="C9649" s="647"/>
      <c r="D9649" s="647"/>
      <c r="E9649" s="647"/>
      <c r="F9649" s="647"/>
      <c r="G9649" s="647"/>
    </row>
    <row r="9650" spans="3:7">
      <c r="C9650" s="647"/>
      <c r="D9650" s="647"/>
      <c r="E9650" s="647"/>
      <c r="F9650" s="647"/>
      <c r="G9650" s="647"/>
    </row>
    <row r="9651" spans="3:7">
      <c r="C9651" s="647"/>
      <c r="D9651" s="647"/>
      <c r="E9651" s="647"/>
      <c r="F9651" s="647"/>
      <c r="G9651" s="647"/>
    </row>
    <row r="9652" spans="3:7">
      <c r="C9652" s="647"/>
      <c r="D9652" s="647"/>
      <c r="E9652" s="647"/>
      <c r="F9652" s="647"/>
      <c r="G9652" s="647"/>
    </row>
    <row r="9653" spans="3:7">
      <c r="C9653" s="647"/>
      <c r="D9653" s="647"/>
      <c r="E9653" s="647"/>
      <c r="F9653" s="647"/>
      <c r="G9653" s="647"/>
    </row>
    <row r="9654" spans="3:7">
      <c r="C9654" s="647"/>
      <c r="D9654" s="647"/>
      <c r="E9654" s="647"/>
      <c r="F9654" s="647"/>
      <c r="G9654" s="647"/>
    </row>
    <row r="9655" spans="3:7">
      <c r="C9655" s="647"/>
      <c r="D9655" s="647"/>
      <c r="E9655" s="647"/>
      <c r="F9655" s="647"/>
      <c r="G9655" s="647"/>
    </row>
    <row r="9656" spans="3:7">
      <c r="C9656" s="647"/>
      <c r="D9656" s="647"/>
      <c r="E9656" s="647"/>
      <c r="F9656" s="647"/>
      <c r="G9656" s="647"/>
    </row>
    <row r="9657" spans="3:7">
      <c r="C9657" s="647"/>
      <c r="D9657" s="647"/>
      <c r="E9657" s="647"/>
      <c r="F9657" s="647"/>
      <c r="G9657" s="647"/>
    </row>
    <row r="9658" spans="3:7">
      <c r="C9658" s="647"/>
      <c r="D9658" s="647"/>
      <c r="E9658" s="647"/>
      <c r="F9658" s="647"/>
      <c r="G9658" s="647"/>
    </row>
    <row r="9659" spans="3:7">
      <c r="C9659" s="647"/>
      <c r="D9659" s="647"/>
      <c r="E9659" s="647"/>
      <c r="F9659" s="647"/>
      <c r="G9659" s="647"/>
    </row>
    <row r="9660" spans="3:7">
      <c r="C9660" s="647"/>
      <c r="D9660" s="647"/>
      <c r="E9660" s="647"/>
      <c r="F9660" s="647"/>
      <c r="G9660" s="647"/>
    </row>
    <row r="9661" spans="3:7">
      <c r="C9661" s="647"/>
      <c r="D9661" s="647"/>
      <c r="E9661" s="647"/>
      <c r="F9661" s="647"/>
      <c r="G9661" s="647"/>
    </row>
    <row r="9662" spans="3:7">
      <c r="C9662" s="647"/>
      <c r="D9662" s="647"/>
      <c r="E9662" s="647"/>
      <c r="F9662" s="647"/>
      <c r="G9662" s="647"/>
    </row>
    <row r="9663" spans="3:7">
      <c r="C9663" s="647"/>
      <c r="D9663" s="647"/>
      <c r="E9663" s="647"/>
      <c r="F9663" s="647"/>
      <c r="G9663" s="647"/>
    </row>
    <row r="9664" spans="3:7">
      <c r="C9664" s="647"/>
      <c r="D9664" s="647"/>
      <c r="E9664" s="647"/>
      <c r="F9664" s="647"/>
      <c r="G9664" s="647"/>
    </row>
    <row r="9665" spans="3:7">
      <c r="C9665" s="647"/>
      <c r="D9665" s="647"/>
      <c r="E9665" s="647"/>
      <c r="F9665" s="647"/>
      <c r="G9665" s="647"/>
    </row>
    <row r="9666" spans="3:7">
      <c r="C9666" s="647"/>
      <c r="D9666" s="647"/>
      <c r="E9666" s="647"/>
      <c r="F9666" s="647"/>
      <c r="G9666" s="647"/>
    </row>
    <row r="9667" spans="3:7">
      <c r="C9667" s="647"/>
      <c r="D9667" s="647"/>
      <c r="E9667" s="647"/>
      <c r="F9667" s="647"/>
      <c r="G9667" s="647"/>
    </row>
    <row r="9668" spans="3:7">
      <c r="C9668" s="647"/>
      <c r="D9668" s="647"/>
      <c r="E9668" s="647"/>
      <c r="F9668" s="647"/>
      <c r="G9668" s="647"/>
    </row>
    <row r="9669" spans="3:7">
      <c r="C9669" s="647"/>
      <c r="D9669" s="647"/>
      <c r="E9669" s="647"/>
      <c r="F9669" s="647"/>
      <c r="G9669" s="647"/>
    </row>
    <row r="9670" spans="3:7">
      <c r="C9670" s="647"/>
      <c r="D9670" s="647"/>
      <c r="E9670" s="647"/>
      <c r="F9670" s="647"/>
      <c r="G9670" s="647"/>
    </row>
    <row r="9671" spans="3:7">
      <c r="C9671" s="647"/>
      <c r="D9671" s="647"/>
      <c r="E9671" s="647"/>
      <c r="F9671" s="647"/>
      <c r="G9671" s="647"/>
    </row>
    <row r="9672" spans="3:7">
      <c r="C9672" s="647"/>
      <c r="D9672" s="647"/>
      <c r="E9672" s="647"/>
      <c r="F9672" s="647"/>
      <c r="G9672" s="647"/>
    </row>
    <row r="9673" spans="3:7">
      <c r="C9673" s="647"/>
      <c r="D9673" s="647"/>
      <c r="E9673" s="647"/>
      <c r="F9673" s="647"/>
      <c r="G9673" s="647"/>
    </row>
    <row r="9674" spans="3:7">
      <c r="C9674" s="647"/>
      <c r="D9674" s="647"/>
      <c r="E9674" s="647"/>
      <c r="F9674" s="647"/>
      <c r="G9674" s="647"/>
    </row>
    <row r="9675" spans="3:7">
      <c r="C9675" s="647"/>
      <c r="D9675" s="647"/>
      <c r="E9675" s="647"/>
      <c r="F9675" s="647"/>
      <c r="G9675" s="647"/>
    </row>
    <row r="9676" spans="3:7">
      <c r="C9676" s="647"/>
      <c r="D9676" s="647"/>
      <c r="E9676" s="647"/>
      <c r="F9676" s="647"/>
      <c r="G9676" s="647"/>
    </row>
    <row r="9677" spans="3:7">
      <c r="C9677" s="647"/>
      <c r="D9677" s="647"/>
      <c r="E9677" s="647"/>
      <c r="F9677" s="647"/>
      <c r="G9677" s="647"/>
    </row>
    <row r="9678" spans="3:7">
      <c r="C9678" s="647"/>
      <c r="D9678" s="647"/>
      <c r="E9678" s="647"/>
      <c r="F9678" s="647"/>
      <c r="G9678" s="647"/>
    </row>
    <row r="9679" spans="3:7">
      <c r="C9679" s="647"/>
      <c r="D9679" s="647"/>
      <c r="E9679" s="647"/>
      <c r="F9679" s="647"/>
      <c r="G9679" s="647"/>
    </row>
    <row r="9680" spans="3:7">
      <c r="C9680" s="647"/>
      <c r="D9680" s="647"/>
      <c r="E9680" s="647"/>
      <c r="F9680" s="647"/>
      <c r="G9680" s="647"/>
    </row>
    <row r="9681" spans="3:7">
      <c r="C9681" s="647"/>
      <c r="D9681" s="647"/>
      <c r="E9681" s="647"/>
      <c r="F9681" s="647"/>
      <c r="G9681" s="647"/>
    </row>
    <row r="9682" spans="3:7">
      <c r="C9682" s="647"/>
      <c r="D9682" s="647"/>
      <c r="E9682" s="647"/>
      <c r="F9682" s="647"/>
      <c r="G9682" s="647"/>
    </row>
    <row r="9683" spans="3:7">
      <c r="C9683" s="647"/>
      <c r="D9683" s="647"/>
      <c r="E9683" s="647"/>
      <c r="F9683" s="647"/>
      <c r="G9683" s="647"/>
    </row>
    <row r="9684" spans="3:7">
      <c r="C9684" s="647"/>
      <c r="D9684" s="647"/>
      <c r="E9684" s="647"/>
      <c r="F9684" s="647"/>
      <c r="G9684" s="647"/>
    </row>
    <row r="9685" spans="3:7">
      <c r="C9685" s="647"/>
      <c r="D9685" s="647"/>
      <c r="E9685" s="647"/>
      <c r="F9685" s="647"/>
      <c r="G9685" s="647"/>
    </row>
    <row r="9686" spans="3:7">
      <c r="C9686" s="647"/>
      <c r="D9686" s="647"/>
      <c r="E9686" s="647"/>
      <c r="F9686" s="647"/>
      <c r="G9686" s="647"/>
    </row>
    <row r="9687" spans="3:7">
      <c r="C9687" s="647"/>
      <c r="D9687" s="647"/>
      <c r="E9687" s="647"/>
      <c r="F9687" s="647"/>
      <c r="G9687" s="647"/>
    </row>
    <row r="9688" spans="3:7">
      <c r="C9688" s="647"/>
      <c r="D9688" s="647"/>
      <c r="E9688" s="647"/>
      <c r="F9688" s="647"/>
      <c r="G9688" s="647"/>
    </row>
    <row r="9689" spans="3:7">
      <c r="C9689" s="647"/>
      <c r="D9689" s="647"/>
      <c r="E9689" s="647"/>
      <c r="F9689" s="647"/>
      <c r="G9689" s="647"/>
    </row>
    <row r="9690" spans="3:7">
      <c r="C9690" s="647"/>
      <c r="D9690" s="647"/>
      <c r="E9690" s="647"/>
      <c r="F9690" s="647"/>
      <c r="G9690" s="647"/>
    </row>
    <row r="9691" spans="3:7">
      <c r="C9691" s="647"/>
      <c r="D9691" s="647"/>
      <c r="E9691" s="647"/>
      <c r="F9691" s="647"/>
      <c r="G9691" s="647"/>
    </row>
    <row r="9692" spans="3:7">
      <c r="C9692" s="647"/>
      <c r="D9692" s="647"/>
      <c r="E9692" s="647"/>
      <c r="F9692" s="647"/>
      <c r="G9692" s="647"/>
    </row>
    <row r="9693" spans="3:7">
      <c r="C9693" s="647"/>
      <c r="D9693" s="647"/>
      <c r="E9693" s="647"/>
      <c r="F9693" s="647"/>
      <c r="G9693" s="647"/>
    </row>
    <row r="9694" spans="3:7">
      <c r="C9694" s="647"/>
      <c r="D9694" s="647"/>
      <c r="E9694" s="647"/>
      <c r="F9694" s="647"/>
      <c r="G9694" s="647"/>
    </row>
    <row r="9695" spans="3:7">
      <c r="C9695" s="647"/>
      <c r="D9695" s="647"/>
      <c r="E9695" s="647"/>
      <c r="F9695" s="647"/>
      <c r="G9695" s="647"/>
    </row>
    <row r="9696" spans="3:7">
      <c r="C9696" s="647"/>
      <c r="D9696" s="647"/>
      <c r="E9696" s="647"/>
      <c r="F9696" s="647"/>
      <c r="G9696" s="647"/>
    </row>
    <row r="9697" spans="3:7">
      <c r="C9697" s="647"/>
      <c r="D9697" s="647"/>
      <c r="E9697" s="647"/>
      <c r="F9697" s="647"/>
      <c r="G9697" s="647"/>
    </row>
    <row r="9698" spans="3:7">
      <c r="C9698" s="647"/>
      <c r="D9698" s="647"/>
      <c r="E9698" s="647"/>
      <c r="F9698" s="647"/>
      <c r="G9698" s="647"/>
    </row>
    <row r="9699" spans="3:7">
      <c r="C9699" s="647"/>
      <c r="D9699" s="647"/>
      <c r="E9699" s="647"/>
      <c r="F9699" s="647"/>
      <c r="G9699" s="647"/>
    </row>
    <row r="9700" spans="3:7">
      <c r="C9700" s="647"/>
      <c r="D9700" s="647"/>
      <c r="E9700" s="647"/>
      <c r="F9700" s="647"/>
      <c r="G9700" s="647"/>
    </row>
    <row r="9701" spans="3:7">
      <c r="C9701" s="647"/>
      <c r="D9701" s="647"/>
      <c r="E9701" s="647"/>
      <c r="F9701" s="647"/>
      <c r="G9701" s="647"/>
    </row>
    <row r="9702" spans="3:7">
      <c r="C9702" s="647"/>
      <c r="D9702" s="647"/>
      <c r="E9702" s="647"/>
      <c r="F9702" s="647"/>
      <c r="G9702" s="647"/>
    </row>
    <row r="9703" spans="3:7">
      <c r="C9703" s="647"/>
      <c r="D9703" s="647"/>
      <c r="E9703" s="647"/>
      <c r="F9703" s="647"/>
      <c r="G9703" s="647"/>
    </row>
    <row r="9704" spans="3:7">
      <c r="C9704" s="647"/>
      <c r="D9704" s="647"/>
      <c r="E9704" s="647"/>
      <c r="F9704" s="647"/>
      <c r="G9704" s="647"/>
    </row>
    <row r="9705" spans="3:7">
      <c r="C9705" s="647"/>
      <c r="D9705" s="647"/>
      <c r="E9705" s="647"/>
      <c r="F9705" s="647"/>
      <c r="G9705" s="647"/>
    </row>
    <row r="9706" spans="3:7">
      <c r="C9706" s="647"/>
      <c r="D9706" s="647"/>
      <c r="E9706" s="647"/>
      <c r="F9706" s="647"/>
      <c r="G9706" s="647"/>
    </row>
    <row r="9707" spans="3:7">
      <c r="C9707" s="647"/>
      <c r="D9707" s="647"/>
      <c r="E9707" s="647"/>
      <c r="F9707" s="647"/>
      <c r="G9707" s="647"/>
    </row>
    <row r="9708" spans="3:7">
      <c r="C9708" s="647"/>
      <c r="D9708" s="647"/>
      <c r="E9708" s="647"/>
      <c r="F9708" s="647"/>
      <c r="G9708" s="647"/>
    </row>
    <row r="9709" spans="3:7">
      <c r="C9709" s="647"/>
      <c r="D9709" s="647"/>
      <c r="E9709" s="647"/>
      <c r="F9709" s="647"/>
      <c r="G9709" s="647"/>
    </row>
    <row r="9710" spans="3:7">
      <c r="C9710" s="647"/>
      <c r="D9710" s="647"/>
      <c r="E9710" s="647"/>
      <c r="F9710" s="647"/>
      <c r="G9710" s="647"/>
    </row>
    <row r="9711" spans="3:7">
      <c r="C9711" s="647"/>
      <c r="D9711" s="647"/>
      <c r="E9711" s="647"/>
      <c r="F9711" s="647"/>
      <c r="G9711" s="647"/>
    </row>
    <row r="9712" spans="3:7">
      <c r="C9712" s="647"/>
      <c r="D9712" s="647"/>
      <c r="E9712" s="647"/>
      <c r="F9712" s="647"/>
      <c r="G9712" s="647"/>
    </row>
    <row r="9713" spans="3:7">
      <c r="C9713" s="647"/>
      <c r="D9713" s="647"/>
      <c r="E9713" s="647"/>
      <c r="F9713" s="647"/>
      <c r="G9713" s="647"/>
    </row>
    <row r="9714" spans="3:7">
      <c r="C9714" s="647"/>
      <c r="D9714" s="647"/>
      <c r="E9714" s="647"/>
      <c r="F9714" s="647"/>
      <c r="G9714" s="647"/>
    </row>
    <row r="9715" spans="3:7">
      <c r="C9715" s="647"/>
      <c r="D9715" s="647"/>
      <c r="E9715" s="647"/>
      <c r="F9715" s="647"/>
      <c r="G9715" s="647"/>
    </row>
    <row r="9716" spans="3:7">
      <c r="C9716" s="647"/>
      <c r="D9716" s="647"/>
      <c r="E9716" s="647"/>
      <c r="F9716" s="647"/>
      <c r="G9716" s="647"/>
    </row>
    <row r="9717" spans="3:7">
      <c r="C9717" s="647"/>
      <c r="D9717" s="647"/>
      <c r="E9717" s="647"/>
      <c r="F9717" s="647"/>
      <c r="G9717" s="647"/>
    </row>
    <row r="9718" spans="3:7">
      <c r="C9718" s="647"/>
      <c r="D9718" s="647"/>
      <c r="E9718" s="647"/>
      <c r="F9718" s="647"/>
      <c r="G9718" s="647"/>
    </row>
    <row r="9719" spans="3:7">
      <c r="C9719" s="647"/>
      <c r="D9719" s="647"/>
      <c r="E9719" s="647"/>
      <c r="F9719" s="647"/>
      <c r="G9719" s="647"/>
    </row>
    <row r="9720" spans="3:7">
      <c r="C9720" s="647"/>
      <c r="D9720" s="647"/>
      <c r="E9720" s="647"/>
      <c r="F9720" s="647"/>
      <c r="G9720" s="647"/>
    </row>
    <row r="9721" spans="3:7">
      <c r="C9721" s="647"/>
      <c r="D9721" s="647"/>
      <c r="E9721" s="647"/>
      <c r="F9721" s="647"/>
      <c r="G9721" s="647"/>
    </row>
    <row r="9722" spans="3:7">
      <c r="C9722" s="647"/>
      <c r="D9722" s="647"/>
      <c r="E9722" s="647"/>
      <c r="F9722" s="647"/>
      <c r="G9722" s="647"/>
    </row>
    <row r="9723" spans="3:7">
      <c r="C9723" s="647"/>
      <c r="D9723" s="647"/>
      <c r="E9723" s="647"/>
      <c r="F9723" s="647"/>
      <c r="G9723" s="647"/>
    </row>
    <row r="9724" spans="3:7">
      <c r="C9724" s="647"/>
      <c r="D9724" s="647"/>
      <c r="E9724" s="647"/>
      <c r="F9724" s="647"/>
      <c r="G9724" s="647"/>
    </row>
    <row r="9725" spans="3:7">
      <c r="C9725" s="647"/>
      <c r="D9725" s="647"/>
      <c r="E9725" s="647"/>
      <c r="F9725" s="647"/>
      <c r="G9725" s="647"/>
    </row>
    <row r="9726" spans="3:7">
      <c r="C9726" s="647"/>
      <c r="D9726" s="647"/>
      <c r="E9726" s="647"/>
      <c r="F9726" s="647"/>
      <c r="G9726" s="647"/>
    </row>
    <row r="9727" spans="3:7">
      <c r="C9727" s="647"/>
      <c r="D9727" s="647"/>
      <c r="E9727" s="647"/>
      <c r="F9727" s="647"/>
      <c r="G9727" s="647"/>
    </row>
    <row r="9728" spans="3:7">
      <c r="C9728" s="647"/>
      <c r="D9728" s="647"/>
      <c r="E9728" s="647"/>
      <c r="F9728" s="647"/>
      <c r="G9728" s="647"/>
    </row>
    <row r="9729" spans="3:7">
      <c r="C9729" s="647"/>
      <c r="D9729" s="647"/>
      <c r="E9729" s="647"/>
      <c r="F9729" s="647"/>
      <c r="G9729" s="647"/>
    </row>
    <row r="9730" spans="3:7">
      <c r="C9730" s="647"/>
      <c r="D9730" s="647"/>
      <c r="E9730" s="647"/>
      <c r="F9730" s="647"/>
      <c r="G9730" s="647"/>
    </row>
    <row r="9731" spans="3:7">
      <c r="C9731" s="647"/>
      <c r="D9731" s="647"/>
      <c r="E9731" s="647"/>
      <c r="F9731" s="647"/>
      <c r="G9731" s="647"/>
    </row>
    <row r="9732" spans="3:7">
      <c r="C9732" s="647"/>
      <c r="D9732" s="647"/>
      <c r="E9732" s="647"/>
      <c r="F9732" s="647"/>
      <c r="G9732" s="647"/>
    </row>
    <row r="9733" spans="3:7">
      <c r="C9733" s="647"/>
      <c r="D9733" s="647"/>
      <c r="E9733" s="647"/>
      <c r="F9733" s="647"/>
      <c r="G9733" s="647"/>
    </row>
    <row r="9734" spans="3:7">
      <c r="C9734" s="647"/>
      <c r="D9734" s="647"/>
      <c r="E9734" s="647"/>
      <c r="F9734" s="647"/>
      <c r="G9734" s="647"/>
    </row>
    <row r="9735" spans="3:7">
      <c r="C9735" s="647"/>
      <c r="D9735" s="647"/>
      <c r="E9735" s="647"/>
      <c r="F9735" s="647"/>
      <c r="G9735" s="647"/>
    </row>
    <row r="9736" spans="3:7">
      <c r="C9736" s="647"/>
      <c r="D9736" s="647"/>
      <c r="E9736" s="647"/>
      <c r="F9736" s="647"/>
      <c r="G9736" s="647"/>
    </row>
    <row r="9737" spans="3:7">
      <c r="C9737" s="647"/>
      <c r="D9737" s="647"/>
      <c r="E9737" s="647"/>
      <c r="F9737" s="647"/>
      <c r="G9737" s="647"/>
    </row>
    <row r="9738" spans="3:7">
      <c r="C9738" s="647"/>
      <c r="D9738" s="647"/>
      <c r="E9738" s="647"/>
      <c r="F9738" s="647"/>
      <c r="G9738" s="647"/>
    </row>
    <row r="9739" spans="3:7">
      <c r="C9739" s="647"/>
      <c r="D9739" s="647"/>
      <c r="E9739" s="647"/>
      <c r="F9739" s="647"/>
      <c r="G9739" s="647"/>
    </row>
    <row r="9740" spans="3:7">
      <c r="C9740" s="647"/>
      <c r="D9740" s="647"/>
      <c r="E9740" s="647"/>
      <c r="F9740" s="647"/>
      <c r="G9740" s="647"/>
    </row>
    <row r="9741" spans="3:7">
      <c r="C9741" s="647"/>
      <c r="D9741" s="647"/>
      <c r="E9741" s="647"/>
      <c r="F9741" s="647"/>
      <c r="G9741" s="647"/>
    </row>
    <row r="9742" spans="3:7">
      <c r="C9742" s="647"/>
      <c r="D9742" s="647"/>
      <c r="E9742" s="647"/>
      <c r="F9742" s="647"/>
      <c r="G9742" s="647"/>
    </row>
    <row r="9743" spans="3:7">
      <c r="C9743" s="647"/>
      <c r="D9743" s="647"/>
      <c r="E9743" s="647"/>
      <c r="F9743" s="647"/>
      <c r="G9743" s="647"/>
    </row>
    <row r="9744" spans="3:7">
      <c r="C9744" s="647"/>
      <c r="D9744" s="647"/>
      <c r="E9744" s="647"/>
      <c r="F9744" s="647"/>
      <c r="G9744" s="647"/>
    </row>
    <row r="9745" spans="3:7">
      <c r="C9745" s="647"/>
      <c r="D9745" s="647"/>
      <c r="E9745" s="647"/>
      <c r="F9745" s="647"/>
      <c r="G9745" s="647"/>
    </row>
    <row r="9746" spans="3:7">
      <c r="C9746" s="647"/>
      <c r="D9746" s="647"/>
      <c r="E9746" s="647"/>
      <c r="F9746" s="647"/>
      <c r="G9746" s="647"/>
    </row>
    <row r="9747" spans="3:7">
      <c r="C9747" s="647"/>
      <c r="D9747" s="647"/>
      <c r="E9747" s="647"/>
      <c r="F9747" s="647"/>
      <c r="G9747" s="647"/>
    </row>
    <row r="9748" spans="3:7">
      <c r="C9748" s="647"/>
      <c r="D9748" s="647"/>
      <c r="E9748" s="647"/>
      <c r="F9748" s="647"/>
      <c r="G9748" s="647"/>
    </row>
    <row r="9749" spans="3:7">
      <c r="C9749" s="647"/>
      <c r="D9749" s="647"/>
      <c r="E9749" s="647"/>
      <c r="F9749" s="647"/>
      <c r="G9749" s="647"/>
    </row>
    <row r="9750" spans="3:7">
      <c r="C9750" s="647"/>
      <c r="D9750" s="647"/>
      <c r="E9750" s="647"/>
      <c r="F9750" s="647"/>
      <c r="G9750" s="647"/>
    </row>
    <row r="9751" spans="3:7">
      <c r="C9751" s="647"/>
      <c r="D9751" s="647"/>
      <c r="E9751" s="647"/>
      <c r="F9751" s="647"/>
      <c r="G9751" s="647"/>
    </row>
    <row r="9752" spans="3:7">
      <c r="C9752" s="647"/>
      <c r="D9752" s="647"/>
      <c r="E9752" s="647"/>
      <c r="F9752" s="647"/>
      <c r="G9752" s="647"/>
    </row>
    <row r="9753" spans="3:7">
      <c r="C9753" s="647"/>
      <c r="D9753" s="647"/>
      <c r="E9753" s="647"/>
      <c r="F9753" s="647"/>
      <c r="G9753" s="647"/>
    </row>
    <row r="9754" spans="3:7">
      <c r="C9754" s="647"/>
      <c r="D9754" s="647"/>
      <c r="E9754" s="647"/>
      <c r="F9754" s="647"/>
      <c r="G9754" s="647"/>
    </row>
    <row r="9755" spans="3:7">
      <c r="C9755" s="647"/>
      <c r="D9755" s="647"/>
      <c r="E9755" s="647"/>
      <c r="F9755" s="647"/>
      <c r="G9755" s="647"/>
    </row>
    <row r="9756" spans="3:7">
      <c r="C9756" s="647"/>
      <c r="D9756" s="647"/>
      <c r="E9756" s="647"/>
      <c r="F9756" s="647"/>
      <c r="G9756" s="647"/>
    </row>
    <row r="9757" spans="3:7">
      <c r="C9757" s="647"/>
      <c r="D9757" s="647"/>
      <c r="E9757" s="647"/>
      <c r="F9757" s="647"/>
      <c r="G9757" s="647"/>
    </row>
    <row r="9758" spans="3:7">
      <c r="C9758" s="647"/>
      <c r="D9758" s="647"/>
      <c r="E9758" s="647"/>
      <c r="F9758" s="647"/>
      <c r="G9758" s="647"/>
    </row>
    <row r="9759" spans="3:7">
      <c r="C9759" s="647"/>
      <c r="D9759" s="647"/>
      <c r="E9759" s="647"/>
      <c r="F9759" s="647"/>
      <c r="G9759" s="647"/>
    </row>
    <row r="9760" spans="3:7">
      <c r="C9760" s="647"/>
      <c r="D9760" s="647"/>
      <c r="E9760" s="647"/>
      <c r="F9760" s="647"/>
      <c r="G9760" s="647"/>
    </row>
    <row r="9761" spans="3:7">
      <c r="C9761" s="647"/>
      <c r="D9761" s="647"/>
      <c r="E9761" s="647"/>
      <c r="F9761" s="647"/>
      <c r="G9761" s="647"/>
    </row>
    <row r="9762" spans="3:7">
      <c r="C9762" s="647"/>
      <c r="D9762" s="647"/>
      <c r="E9762" s="647"/>
      <c r="F9762" s="647"/>
      <c r="G9762" s="647"/>
    </row>
    <row r="9763" spans="3:7">
      <c r="C9763" s="647"/>
      <c r="D9763" s="647"/>
      <c r="E9763" s="647"/>
      <c r="F9763" s="647"/>
      <c r="G9763" s="647"/>
    </row>
    <row r="9764" spans="3:7">
      <c r="C9764" s="647"/>
      <c r="D9764" s="647"/>
      <c r="E9764" s="647"/>
      <c r="F9764" s="647"/>
      <c r="G9764" s="647"/>
    </row>
    <row r="9765" spans="3:7">
      <c r="C9765" s="647"/>
      <c r="D9765" s="647"/>
      <c r="E9765" s="647"/>
      <c r="F9765" s="647"/>
      <c r="G9765" s="647"/>
    </row>
    <row r="9766" spans="3:7">
      <c r="C9766" s="647"/>
      <c r="D9766" s="647"/>
      <c r="E9766" s="647"/>
      <c r="F9766" s="647"/>
      <c r="G9766" s="647"/>
    </row>
    <row r="9767" spans="3:7">
      <c r="C9767" s="647"/>
      <c r="D9767" s="647"/>
      <c r="E9767" s="647"/>
      <c r="F9767" s="647"/>
      <c r="G9767" s="647"/>
    </row>
    <row r="9768" spans="3:7">
      <c r="C9768" s="647"/>
      <c r="D9768" s="647"/>
      <c r="E9768" s="647"/>
      <c r="F9768" s="647"/>
      <c r="G9768" s="647"/>
    </row>
    <row r="9769" spans="3:7">
      <c r="C9769" s="647"/>
      <c r="D9769" s="647"/>
      <c r="E9769" s="647"/>
      <c r="F9769" s="647"/>
      <c r="G9769" s="647"/>
    </row>
    <row r="9770" spans="3:7">
      <c r="C9770" s="647"/>
      <c r="D9770" s="647"/>
      <c r="E9770" s="647"/>
      <c r="F9770" s="647"/>
      <c r="G9770" s="647"/>
    </row>
    <row r="9771" spans="3:7">
      <c r="C9771" s="647"/>
      <c r="D9771" s="647"/>
      <c r="E9771" s="647"/>
      <c r="F9771" s="647"/>
      <c r="G9771" s="647"/>
    </row>
    <row r="9772" spans="3:7">
      <c r="C9772" s="647"/>
      <c r="D9772" s="647"/>
      <c r="E9772" s="647"/>
      <c r="F9772" s="647"/>
      <c r="G9772" s="647"/>
    </row>
    <row r="9773" spans="3:7">
      <c r="C9773" s="647"/>
      <c r="D9773" s="647"/>
      <c r="E9773" s="647"/>
      <c r="F9773" s="647"/>
      <c r="G9773" s="647"/>
    </row>
    <row r="9774" spans="3:7">
      <c r="C9774" s="647"/>
      <c r="D9774" s="647"/>
      <c r="E9774" s="647"/>
      <c r="F9774" s="647"/>
      <c r="G9774" s="647"/>
    </row>
    <row r="9775" spans="3:7">
      <c r="C9775" s="647"/>
      <c r="D9775" s="647"/>
      <c r="E9775" s="647"/>
      <c r="F9775" s="647"/>
      <c r="G9775" s="647"/>
    </row>
    <row r="9776" spans="3:7">
      <c r="C9776" s="647"/>
      <c r="D9776" s="647"/>
      <c r="E9776" s="647"/>
      <c r="F9776" s="647"/>
      <c r="G9776" s="647"/>
    </row>
    <row r="9777" spans="3:7">
      <c r="C9777" s="647"/>
      <c r="D9777" s="647"/>
      <c r="E9777" s="647"/>
      <c r="F9777" s="647"/>
      <c r="G9777" s="647"/>
    </row>
    <row r="9778" spans="3:7">
      <c r="C9778" s="647"/>
      <c r="D9778" s="647"/>
      <c r="E9778" s="647"/>
      <c r="F9778" s="647"/>
      <c r="G9778" s="647"/>
    </row>
    <row r="9779" spans="3:7">
      <c r="C9779" s="647"/>
      <c r="D9779" s="647"/>
      <c r="E9779" s="647"/>
      <c r="F9779" s="647"/>
      <c r="G9779" s="647"/>
    </row>
    <row r="9780" spans="3:7">
      <c r="C9780" s="647"/>
      <c r="D9780" s="647"/>
      <c r="E9780" s="647"/>
      <c r="F9780" s="647"/>
      <c r="G9780" s="647"/>
    </row>
    <row r="9781" spans="3:7">
      <c r="C9781" s="647"/>
      <c r="D9781" s="647"/>
      <c r="E9781" s="647"/>
      <c r="F9781" s="647"/>
      <c r="G9781" s="647"/>
    </row>
    <row r="9782" spans="3:7">
      <c r="C9782" s="647"/>
      <c r="D9782" s="647"/>
      <c r="E9782" s="647"/>
      <c r="F9782" s="647"/>
      <c r="G9782" s="647"/>
    </row>
    <row r="9783" spans="3:7">
      <c r="C9783" s="647"/>
      <c r="D9783" s="647"/>
      <c r="E9783" s="647"/>
      <c r="F9783" s="647"/>
      <c r="G9783" s="647"/>
    </row>
    <row r="9784" spans="3:7">
      <c r="C9784" s="647"/>
      <c r="D9784" s="647"/>
      <c r="E9784" s="647"/>
      <c r="F9784" s="647"/>
      <c r="G9784" s="647"/>
    </row>
    <row r="9785" spans="3:7">
      <c r="C9785" s="647"/>
      <c r="D9785" s="647"/>
      <c r="E9785" s="647"/>
      <c r="F9785" s="647"/>
      <c r="G9785" s="647"/>
    </row>
    <row r="9786" spans="3:7">
      <c r="C9786" s="647"/>
      <c r="D9786" s="647"/>
      <c r="E9786" s="647"/>
      <c r="F9786" s="647"/>
      <c r="G9786" s="647"/>
    </row>
    <row r="9787" spans="3:7">
      <c r="C9787" s="647"/>
      <c r="D9787" s="647"/>
      <c r="E9787" s="647"/>
      <c r="F9787" s="647"/>
      <c r="G9787" s="647"/>
    </row>
    <row r="9788" spans="3:7">
      <c r="C9788" s="647"/>
      <c r="D9788" s="647"/>
      <c r="E9788" s="647"/>
      <c r="F9788" s="647"/>
      <c r="G9788" s="647"/>
    </row>
    <row r="9789" spans="3:7">
      <c r="C9789" s="647"/>
      <c r="D9789" s="647"/>
      <c r="E9789" s="647"/>
      <c r="F9789" s="647"/>
      <c r="G9789" s="647"/>
    </row>
    <row r="9790" spans="3:7">
      <c r="C9790" s="647"/>
      <c r="D9790" s="647"/>
      <c r="E9790" s="647"/>
      <c r="F9790" s="647"/>
      <c r="G9790" s="647"/>
    </row>
    <row r="9791" spans="3:7">
      <c r="C9791" s="647"/>
      <c r="D9791" s="647"/>
      <c r="E9791" s="647"/>
      <c r="F9791" s="647"/>
      <c r="G9791" s="647"/>
    </row>
    <row r="9792" spans="3:7">
      <c r="C9792" s="647"/>
      <c r="D9792" s="647"/>
      <c r="E9792" s="647"/>
      <c r="F9792" s="647"/>
      <c r="G9792" s="647"/>
    </row>
    <row r="9793" spans="3:7">
      <c r="C9793" s="647"/>
      <c r="D9793" s="647"/>
      <c r="E9793" s="647"/>
      <c r="F9793" s="647"/>
      <c r="G9793" s="647"/>
    </row>
    <row r="9794" spans="3:7">
      <c r="C9794" s="647"/>
      <c r="D9794" s="647"/>
      <c r="E9794" s="647"/>
      <c r="F9794" s="647"/>
      <c r="G9794" s="647"/>
    </row>
    <row r="9795" spans="3:7">
      <c r="C9795" s="647"/>
      <c r="D9795" s="647"/>
      <c r="E9795" s="647"/>
      <c r="F9795" s="647"/>
      <c r="G9795" s="647"/>
    </row>
    <row r="9796" spans="3:7">
      <c r="C9796" s="647"/>
      <c r="D9796" s="647"/>
      <c r="E9796" s="647"/>
      <c r="F9796" s="647"/>
      <c r="G9796" s="647"/>
    </row>
    <row r="9797" spans="3:7">
      <c r="C9797" s="647"/>
      <c r="D9797" s="647"/>
      <c r="E9797" s="647"/>
      <c r="F9797" s="647"/>
      <c r="G9797" s="647"/>
    </row>
    <row r="9798" spans="3:7">
      <c r="C9798" s="647"/>
      <c r="D9798" s="647"/>
      <c r="E9798" s="647"/>
      <c r="F9798" s="647"/>
      <c r="G9798" s="647"/>
    </row>
    <row r="9799" spans="3:7">
      <c r="C9799" s="647"/>
      <c r="D9799" s="647"/>
      <c r="E9799" s="647"/>
      <c r="F9799" s="647"/>
      <c r="G9799" s="647"/>
    </row>
    <row r="9800" spans="3:7">
      <c r="C9800" s="647"/>
      <c r="D9800" s="647"/>
      <c r="E9800" s="647"/>
      <c r="F9800" s="647"/>
      <c r="G9800" s="647"/>
    </row>
    <row r="9801" spans="3:7">
      <c r="C9801" s="647"/>
      <c r="D9801" s="647"/>
      <c r="E9801" s="647"/>
      <c r="F9801" s="647"/>
      <c r="G9801" s="647"/>
    </row>
    <row r="9802" spans="3:7">
      <c r="C9802" s="647"/>
      <c r="D9802" s="647"/>
      <c r="E9802" s="647"/>
      <c r="F9802" s="647"/>
      <c r="G9802" s="647"/>
    </row>
    <row r="9803" spans="3:7">
      <c r="C9803" s="647"/>
      <c r="D9803" s="647"/>
      <c r="E9803" s="647"/>
      <c r="F9803" s="647"/>
      <c r="G9803" s="647"/>
    </row>
    <row r="9804" spans="3:7">
      <c r="C9804" s="647"/>
      <c r="D9804" s="647"/>
      <c r="E9804" s="647"/>
      <c r="F9804" s="647"/>
      <c r="G9804" s="647"/>
    </row>
    <row r="9805" spans="3:7">
      <c r="C9805" s="647"/>
      <c r="D9805" s="647"/>
      <c r="E9805" s="647"/>
      <c r="F9805" s="647"/>
      <c r="G9805" s="647"/>
    </row>
    <row r="9806" spans="3:7">
      <c r="C9806" s="647"/>
      <c r="D9806" s="647"/>
      <c r="E9806" s="647"/>
      <c r="F9806" s="647"/>
      <c r="G9806" s="647"/>
    </row>
    <row r="9807" spans="3:7">
      <c r="C9807" s="647"/>
      <c r="D9807" s="647"/>
      <c r="E9807" s="647"/>
      <c r="F9807" s="647"/>
      <c r="G9807" s="647"/>
    </row>
    <row r="9808" spans="3:7">
      <c r="C9808" s="647"/>
      <c r="D9808" s="647"/>
      <c r="E9808" s="647"/>
      <c r="F9808" s="647"/>
      <c r="G9808" s="647"/>
    </row>
    <row r="9809" spans="3:7">
      <c r="C9809" s="647"/>
      <c r="D9809" s="647"/>
      <c r="E9809" s="647"/>
      <c r="F9809" s="647"/>
      <c r="G9809" s="647"/>
    </row>
    <row r="9810" spans="3:7">
      <c r="C9810" s="647"/>
      <c r="D9810" s="647"/>
      <c r="E9810" s="647"/>
      <c r="F9810" s="647"/>
      <c r="G9810" s="647"/>
    </row>
    <row r="9811" spans="3:7">
      <c r="C9811" s="647"/>
      <c r="D9811" s="647"/>
      <c r="E9811" s="647"/>
      <c r="F9811" s="647"/>
      <c r="G9811" s="647"/>
    </row>
    <row r="9812" spans="3:7">
      <c r="C9812" s="647"/>
      <c r="D9812" s="647"/>
      <c r="E9812" s="647"/>
      <c r="F9812" s="647"/>
      <c r="G9812" s="647"/>
    </row>
    <row r="9813" spans="3:7">
      <c r="C9813" s="647"/>
      <c r="D9813" s="647"/>
      <c r="E9813" s="647"/>
      <c r="F9813" s="647"/>
      <c r="G9813" s="647"/>
    </row>
    <row r="9814" spans="3:7">
      <c r="C9814" s="647"/>
      <c r="D9814" s="647"/>
      <c r="E9814" s="647"/>
      <c r="F9814" s="647"/>
      <c r="G9814" s="647"/>
    </row>
    <row r="9815" spans="3:7">
      <c r="C9815" s="647"/>
      <c r="D9815" s="647"/>
      <c r="E9815" s="647"/>
      <c r="F9815" s="647"/>
      <c r="G9815" s="647"/>
    </row>
    <row r="9816" spans="3:7">
      <c r="C9816" s="647"/>
      <c r="D9816" s="647"/>
      <c r="E9816" s="647"/>
      <c r="F9816" s="647"/>
      <c r="G9816" s="647"/>
    </row>
    <row r="9817" spans="3:7">
      <c r="C9817" s="647"/>
      <c r="D9817" s="647"/>
      <c r="E9817" s="647"/>
      <c r="F9817" s="647"/>
      <c r="G9817" s="647"/>
    </row>
    <row r="9818" spans="3:7">
      <c r="C9818" s="647"/>
      <c r="D9818" s="647"/>
      <c r="E9818" s="647"/>
      <c r="F9818" s="647"/>
      <c r="G9818" s="647"/>
    </row>
    <row r="9819" spans="3:7">
      <c r="C9819" s="647"/>
      <c r="D9819" s="647"/>
      <c r="E9819" s="647"/>
      <c r="F9819" s="647"/>
      <c r="G9819" s="647"/>
    </row>
    <row r="9820" spans="3:7">
      <c r="C9820" s="647"/>
      <c r="D9820" s="647"/>
      <c r="E9820" s="647"/>
      <c r="F9820" s="647"/>
      <c r="G9820" s="647"/>
    </row>
    <row r="9821" spans="3:7">
      <c r="C9821" s="647"/>
      <c r="D9821" s="647"/>
      <c r="E9821" s="647"/>
      <c r="F9821" s="647"/>
      <c r="G9821" s="647"/>
    </row>
    <row r="9822" spans="3:7">
      <c r="C9822" s="647"/>
      <c r="D9822" s="647"/>
      <c r="E9822" s="647"/>
      <c r="F9822" s="647"/>
      <c r="G9822" s="647"/>
    </row>
    <row r="9823" spans="3:7">
      <c r="C9823" s="647"/>
      <c r="D9823" s="647"/>
      <c r="E9823" s="647"/>
      <c r="F9823" s="647"/>
      <c r="G9823" s="647"/>
    </row>
    <row r="9824" spans="3:7">
      <c r="C9824" s="647"/>
      <c r="D9824" s="647"/>
      <c r="E9824" s="647"/>
      <c r="F9824" s="647"/>
      <c r="G9824" s="647"/>
    </row>
    <row r="9825" spans="3:7">
      <c r="C9825" s="647"/>
      <c r="D9825" s="647"/>
      <c r="E9825" s="647"/>
      <c r="F9825" s="647"/>
      <c r="G9825" s="647"/>
    </row>
    <row r="9826" spans="3:7">
      <c r="C9826" s="647"/>
      <c r="D9826" s="647"/>
      <c r="E9826" s="647"/>
      <c r="F9826" s="647"/>
      <c r="G9826" s="647"/>
    </row>
    <row r="9827" spans="3:7">
      <c r="C9827" s="647"/>
      <c r="D9827" s="647"/>
      <c r="E9827" s="647"/>
      <c r="F9827" s="647"/>
      <c r="G9827" s="647"/>
    </row>
    <row r="9828" spans="3:7">
      <c r="C9828" s="647"/>
      <c r="D9828" s="647"/>
      <c r="E9828" s="647"/>
      <c r="F9828" s="647"/>
      <c r="G9828" s="647"/>
    </row>
    <row r="9829" spans="3:7">
      <c r="C9829" s="647"/>
      <c r="D9829" s="647"/>
      <c r="E9829" s="647"/>
      <c r="F9829" s="647"/>
      <c r="G9829" s="647"/>
    </row>
    <row r="9830" spans="3:7">
      <c r="C9830" s="647"/>
      <c r="D9830" s="647"/>
      <c r="E9830" s="647"/>
      <c r="F9830" s="647"/>
      <c r="G9830" s="647"/>
    </row>
    <row r="9831" spans="3:7">
      <c r="C9831" s="647"/>
      <c r="D9831" s="647"/>
      <c r="E9831" s="647"/>
      <c r="F9831" s="647"/>
      <c r="G9831" s="647"/>
    </row>
    <row r="9832" spans="3:7">
      <c r="C9832" s="647"/>
      <c r="D9832" s="647"/>
      <c r="E9832" s="647"/>
      <c r="F9832" s="647"/>
      <c r="G9832" s="647"/>
    </row>
    <row r="9833" spans="3:7">
      <c r="C9833" s="647"/>
      <c r="D9833" s="647"/>
      <c r="E9833" s="647"/>
      <c r="F9833" s="647"/>
      <c r="G9833" s="647"/>
    </row>
    <row r="9834" spans="3:7">
      <c r="C9834" s="647"/>
      <c r="D9834" s="647"/>
      <c r="E9834" s="647"/>
      <c r="F9834" s="647"/>
      <c r="G9834" s="647"/>
    </row>
    <row r="9835" spans="3:7">
      <c r="C9835" s="647"/>
      <c r="D9835" s="647"/>
      <c r="E9835" s="647"/>
      <c r="F9835" s="647"/>
      <c r="G9835" s="647"/>
    </row>
    <row r="9836" spans="3:7">
      <c r="C9836" s="647"/>
      <c r="D9836" s="647"/>
      <c r="E9836" s="647"/>
      <c r="F9836" s="647"/>
      <c r="G9836" s="647"/>
    </row>
    <row r="9837" spans="3:7">
      <c r="C9837" s="647"/>
      <c r="D9837" s="647"/>
      <c r="E9837" s="647"/>
      <c r="F9837" s="647"/>
      <c r="G9837" s="647"/>
    </row>
    <row r="9838" spans="3:7">
      <c r="C9838" s="647"/>
      <c r="D9838" s="647"/>
      <c r="E9838" s="647"/>
      <c r="F9838" s="647"/>
      <c r="G9838" s="647"/>
    </row>
    <row r="9839" spans="3:7">
      <c r="C9839" s="647"/>
      <c r="D9839" s="647"/>
      <c r="E9839" s="647"/>
      <c r="F9839" s="647"/>
      <c r="G9839" s="647"/>
    </row>
    <row r="9840" spans="3:7">
      <c r="C9840" s="647"/>
      <c r="D9840" s="647"/>
      <c r="E9840" s="647"/>
      <c r="F9840" s="647"/>
      <c r="G9840" s="647"/>
    </row>
    <row r="9841" spans="3:7">
      <c r="C9841" s="647"/>
      <c r="D9841" s="647"/>
      <c r="E9841" s="647"/>
      <c r="F9841" s="647"/>
      <c r="G9841" s="647"/>
    </row>
    <row r="9842" spans="3:7">
      <c r="C9842" s="647"/>
      <c r="D9842" s="647"/>
      <c r="E9842" s="647"/>
      <c r="F9842" s="647"/>
      <c r="G9842" s="647"/>
    </row>
    <row r="9843" spans="3:7">
      <c r="C9843" s="647"/>
      <c r="D9843" s="647"/>
      <c r="E9843" s="647"/>
      <c r="F9843" s="647"/>
      <c r="G9843" s="647"/>
    </row>
    <row r="9844" spans="3:7">
      <c r="C9844" s="647"/>
      <c r="D9844" s="647"/>
      <c r="E9844" s="647"/>
      <c r="F9844" s="647"/>
      <c r="G9844" s="647"/>
    </row>
    <row r="9845" spans="3:7">
      <c r="C9845" s="647"/>
      <c r="D9845" s="647"/>
      <c r="E9845" s="647"/>
      <c r="F9845" s="647"/>
      <c r="G9845" s="647"/>
    </row>
    <row r="9846" spans="3:7">
      <c r="C9846" s="647"/>
      <c r="D9846" s="647"/>
      <c r="E9846" s="647"/>
      <c r="F9846" s="647"/>
      <c r="G9846" s="647"/>
    </row>
    <row r="9847" spans="3:7">
      <c r="C9847" s="647"/>
      <c r="D9847" s="647"/>
      <c r="E9847" s="647"/>
      <c r="F9847" s="647"/>
      <c r="G9847" s="647"/>
    </row>
    <row r="9848" spans="3:7">
      <c r="C9848" s="647"/>
      <c r="D9848" s="647"/>
      <c r="E9848" s="647"/>
      <c r="F9848" s="647"/>
      <c r="G9848" s="647"/>
    </row>
    <row r="9849" spans="3:7">
      <c r="C9849" s="647"/>
      <c r="D9849" s="647"/>
      <c r="E9849" s="647"/>
      <c r="F9849" s="647"/>
      <c r="G9849" s="647"/>
    </row>
    <row r="9850" spans="3:7">
      <c r="C9850" s="647"/>
      <c r="D9850" s="647"/>
      <c r="E9850" s="647"/>
      <c r="F9850" s="647"/>
      <c r="G9850" s="647"/>
    </row>
    <row r="9851" spans="3:7">
      <c r="C9851" s="647"/>
      <c r="D9851" s="647"/>
      <c r="E9851" s="647"/>
      <c r="F9851" s="647"/>
      <c r="G9851" s="647"/>
    </row>
    <row r="9852" spans="3:7">
      <c r="C9852" s="647"/>
      <c r="D9852" s="647"/>
      <c r="E9852" s="647"/>
      <c r="F9852" s="647"/>
      <c r="G9852" s="647"/>
    </row>
    <row r="9853" spans="3:7">
      <c r="C9853" s="647"/>
      <c r="D9853" s="647"/>
      <c r="E9853" s="647"/>
      <c r="F9853" s="647"/>
      <c r="G9853" s="647"/>
    </row>
    <row r="9854" spans="3:7">
      <c r="C9854" s="647"/>
      <c r="D9854" s="647"/>
      <c r="E9854" s="647"/>
      <c r="F9854" s="647"/>
      <c r="G9854" s="647"/>
    </row>
    <row r="9855" spans="3:7">
      <c r="C9855" s="647"/>
      <c r="D9855" s="647"/>
      <c r="E9855" s="647"/>
      <c r="F9855" s="647"/>
      <c r="G9855" s="647"/>
    </row>
    <row r="9856" spans="3:7">
      <c r="C9856" s="647"/>
      <c r="D9856" s="647"/>
      <c r="E9856" s="647"/>
      <c r="F9856" s="647"/>
      <c r="G9856" s="647"/>
    </row>
    <row r="9857" spans="3:7">
      <c r="C9857" s="647"/>
      <c r="D9857" s="647"/>
      <c r="E9857" s="647"/>
      <c r="F9857" s="647"/>
      <c r="G9857" s="647"/>
    </row>
    <row r="9858" spans="3:7">
      <c r="C9858" s="647"/>
      <c r="D9858" s="647"/>
      <c r="E9858" s="647"/>
      <c r="F9858" s="647"/>
      <c r="G9858" s="647"/>
    </row>
    <row r="9859" spans="3:7">
      <c r="C9859" s="647"/>
      <c r="D9859" s="647"/>
      <c r="E9859" s="647"/>
      <c r="F9859" s="647"/>
      <c r="G9859" s="647"/>
    </row>
    <row r="9860" spans="3:7">
      <c r="C9860" s="647"/>
      <c r="D9860" s="647"/>
      <c r="E9860" s="647"/>
      <c r="F9860" s="647"/>
      <c r="G9860" s="647"/>
    </row>
    <row r="9861" spans="3:7">
      <c r="C9861" s="647"/>
      <c r="D9861" s="647"/>
      <c r="E9861" s="647"/>
      <c r="F9861" s="647"/>
      <c r="G9861" s="647"/>
    </row>
    <row r="9862" spans="3:7">
      <c r="C9862" s="647"/>
      <c r="D9862" s="647"/>
      <c r="E9862" s="647"/>
      <c r="F9862" s="647"/>
      <c r="G9862" s="647"/>
    </row>
    <row r="9863" spans="3:7">
      <c r="C9863" s="647"/>
      <c r="D9863" s="647"/>
      <c r="E9863" s="647"/>
      <c r="F9863" s="647"/>
      <c r="G9863" s="647"/>
    </row>
    <row r="9864" spans="3:7">
      <c r="C9864" s="647"/>
      <c r="D9864" s="647"/>
      <c r="E9864" s="647"/>
      <c r="F9864" s="647"/>
      <c r="G9864" s="647"/>
    </row>
    <row r="9865" spans="3:7">
      <c r="C9865" s="647"/>
      <c r="D9865" s="647"/>
      <c r="E9865" s="647"/>
      <c r="F9865" s="647"/>
      <c r="G9865" s="647"/>
    </row>
    <row r="9866" spans="3:7">
      <c r="C9866" s="647"/>
      <c r="D9866" s="647"/>
      <c r="E9866" s="647"/>
      <c r="F9866" s="647"/>
      <c r="G9866" s="647"/>
    </row>
    <row r="9867" spans="3:7">
      <c r="C9867" s="647"/>
      <c r="D9867" s="647"/>
      <c r="E9867" s="647"/>
      <c r="F9867" s="647"/>
      <c r="G9867" s="647"/>
    </row>
    <row r="9868" spans="3:7">
      <c r="C9868" s="647"/>
      <c r="D9868" s="647"/>
      <c r="E9868" s="647"/>
      <c r="F9868" s="647"/>
      <c r="G9868" s="647"/>
    </row>
    <row r="9869" spans="3:7">
      <c r="C9869" s="647"/>
      <c r="D9869" s="647"/>
      <c r="E9869" s="647"/>
      <c r="F9869" s="647"/>
      <c r="G9869" s="647"/>
    </row>
    <row r="9870" spans="3:7">
      <c r="C9870" s="647"/>
      <c r="D9870" s="647"/>
      <c r="E9870" s="647"/>
      <c r="F9870" s="647"/>
      <c r="G9870" s="647"/>
    </row>
    <row r="9871" spans="3:7">
      <c r="C9871" s="647"/>
      <c r="D9871" s="647"/>
      <c r="E9871" s="647"/>
      <c r="F9871" s="647"/>
      <c r="G9871" s="647"/>
    </row>
    <row r="9872" spans="3:7">
      <c r="C9872" s="647"/>
      <c r="D9872" s="647"/>
      <c r="E9872" s="647"/>
      <c r="F9872" s="647"/>
      <c r="G9872" s="647"/>
    </row>
    <row r="9873" spans="3:7">
      <c r="C9873" s="647"/>
      <c r="D9873" s="647"/>
      <c r="E9873" s="647"/>
      <c r="F9873" s="647"/>
      <c r="G9873" s="647"/>
    </row>
    <row r="9874" spans="3:7">
      <c r="C9874" s="647"/>
      <c r="D9874" s="647"/>
      <c r="E9874" s="647"/>
      <c r="F9874" s="647"/>
      <c r="G9874" s="647"/>
    </row>
    <row r="9875" spans="3:7">
      <c r="C9875" s="647"/>
      <c r="D9875" s="647"/>
      <c r="E9875" s="647"/>
      <c r="F9875" s="647"/>
      <c r="G9875" s="647"/>
    </row>
    <row r="9876" spans="3:7">
      <c r="C9876" s="647"/>
      <c r="D9876" s="647"/>
      <c r="E9876" s="647"/>
      <c r="F9876" s="647"/>
      <c r="G9876" s="647"/>
    </row>
    <row r="9877" spans="3:7">
      <c r="C9877" s="647"/>
      <c r="D9877" s="647"/>
      <c r="E9877" s="647"/>
      <c r="F9877" s="647"/>
      <c r="G9877" s="647"/>
    </row>
    <row r="9878" spans="3:7">
      <c r="C9878" s="647"/>
      <c r="D9878" s="647"/>
      <c r="E9878" s="647"/>
      <c r="F9878" s="647"/>
      <c r="G9878" s="647"/>
    </row>
    <row r="9879" spans="3:7">
      <c r="C9879" s="647"/>
      <c r="D9879" s="647"/>
      <c r="E9879" s="647"/>
      <c r="F9879" s="647"/>
      <c r="G9879" s="647"/>
    </row>
    <row r="9880" spans="3:7">
      <c r="C9880" s="647"/>
      <c r="D9880" s="647"/>
      <c r="E9880" s="647"/>
      <c r="F9880" s="647"/>
      <c r="G9880" s="647"/>
    </row>
    <row r="9881" spans="3:7">
      <c r="C9881" s="647"/>
      <c r="D9881" s="647"/>
      <c r="E9881" s="647"/>
      <c r="F9881" s="647"/>
      <c r="G9881" s="647"/>
    </row>
    <row r="9882" spans="3:7">
      <c r="C9882" s="647"/>
      <c r="D9882" s="647"/>
      <c r="E9882" s="647"/>
      <c r="F9882" s="647"/>
      <c r="G9882" s="647"/>
    </row>
    <row r="9883" spans="3:7">
      <c r="C9883" s="647"/>
      <c r="D9883" s="647"/>
      <c r="E9883" s="647"/>
      <c r="F9883" s="647"/>
      <c r="G9883" s="647"/>
    </row>
    <row r="9884" spans="3:7">
      <c r="C9884" s="647"/>
      <c r="D9884" s="647"/>
      <c r="E9884" s="647"/>
      <c r="F9884" s="647"/>
      <c r="G9884" s="647"/>
    </row>
    <row r="9885" spans="3:7">
      <c r="C9885" s="647"/>
      <c r="D9885" s="647"/>
      <c r="E9885" s="647"/>
      <c r="F9885" s="647"/>
      <c r="G9885" s="647"/>
    </row>
    <row r="9886" spans="3:7">
      <c r="C9886" s="647"/>
      <c r="D9886" s="647"/>
      <c r="E9886" s="647"/>
      <c r="F9886" s="647"/>
      <c r="G9886" s="647"/>
    </row>
    <row r="9887" spans="3:7">
      <c r="C9887" s="647"/>
      <c r="D9887" s="647"/>
      <c r="E9887" s="647"/>
      <c r="F9887" s="647"/>
      <c r="G9887" s="647"/>
    </row>
    <row r="9888" spans="3:7">
      <c r="C9888" s="647"/>
      <c r="D9888" s="647"/>
      <c r="E9888" s="647"/>
      <c r="F9888" s="647"/>
      <c r="G9888" s="647"/>
    </row>
    <row r="9889" spans="3:7">
      <c r="C9889" s="647"/>
      <c r="D9889" s="647"/>
      <c r="E9889" s="647"/>
      <c r="F9889" s="647"/>
      <c r="G9889" s="647"/>
    </row>
    <row r="9890" spans="3:7">
      <c r="C9890" s="647"/>
      <c r="D9890" s="647"/>
      <c r="E9890" s="647"/>
      <c r="F9890" s="647"/>
      <c r="G9890" s="647"/>
    </row>
    <row r="9891" spans="3:7">
      <c r="C9891" s="647"/>
      <c r="D9891" s="647"/>
      <c r="E9891" s="647"/>
      <c r="F9891" s="647"/>
      <c r="G9891" s="647"/>
    </row>
    <row r="9892" spans="3:7">
      <c r="C9892" s="647"/>
      <c r="D9892" s="647"/>
      <c r="E9892" s="647"/>
      <c r="F9892" s="647"/>
      <c r="G9892" s="647"/>
    </row>
    <row r="9893" spans="3:7">
      <c r="C9893" s="647"/>
      <c r="D9893" s="647"/>
      <c r="E9893" s="647"/>
      <c r="F9893" s="647"/>
      <c r="G9893" s="647"/>
    </row>
    <row r="9894" spans="3:7">
      <c r="C9894" s="647"/>
      <c r="D9894" s="647"/>
      <c r="E9894" s="647"/>
      <c r="F9894" s="647"/>
      <c r="G9894" s="647"/>
    </row>
    <row r="9895" spans="3:7">
      <c r="C9895" s="647"/>
      <c r="D9895" s="647"/>
      <c r="E9895" s="647"/>
      <c r="F9895" s="647"/>
      <c r="G9895" s="647"/>
    </row>
    <row r="9896" spans="3:7">
      <c r="C9896" s="647"/>
      <c r="D9896" s="647"/>
      <c r="E9896" s="647"/>
      <c r="F9896" s="647"/>
      <c r="G9896" s="647"/>
    </row>
    <row r="9897" spans="3:7">
      <c r="C9897" s="647"/>
      <c r="D9897" s="647"/>
      <c r="E9897" s="647"/>
      <c r="F9897" s="647"/>
      <c r="G9897" s="647"/>
    </row>
    <row r="9898" spans="3:7">
      <c r="C9898" s="647"/>
      <c r="D9898" s="647"/>
      <c r="E9898" s="647"/>
      <c r="F9898" s="647"/>
      <c r="G9898" s="647"/>
    </row>
    <row r="9899" spans="3:7">
      <c r="C9899" s="647"/>
      <c r="D9899" s="647"/>
      <c r="E9899" s="647"/>
      <c r="F9899" s="647"/>
      <c r="G9899" s="647"/>
    </row>
    <row r="9900" spans="3:7">
      <c r="C9900" s="647"/>
      <c r="D9900" s="647"/>
      <c r="E9900" s="647"/>
      <c r="F9900" s="647"/>
      <c r="G9900" s="647"/>
    </row>
    <row r="9901" spans="3:7">
      <c r="C9901" s="647"/>
      <c r="D9901" s="647"/>
      <c r="E9901" s="647"/>
      <c r="F9901" s="647"/>
      <c r="G9901" s="647"/>
    </row>
    <row r="9902" spans="3:7">
      <c r="C9902" s="647"/>
      <c r="D9902" s="647"/>
      <c r="E9902" s="647"/>
      <c r="F9902" s="647"/>
      <c r="G9902" s="647"/>
    </row>
    <row r="9903" spans="3:7">
      <c r="C9903" s="647"/>
      <c r="D9903" s="647"/>
      <c r="E9903" s="647"/>
      <c r="F9903" s="647"/>
      <c r="G9903" s="647"/>
    </row>
    <row r="9904" spans="3:7">
      <c r="C9904" s="647"/>
      <c r="D9904" s="647"/>
      <c r="E9904" s="647"/>
      <c r="F9904" s="647"/>
      <c r="G9904" s="647"/>
    </row>
    <row r="9905" spans="3:7">
      <c r="C9905" s="647"/>
      <c r="D9905" s="647"/>
      <c r="E9905" s="647"/>
      <c r="F9905" s="647"/>
      <c r="G9905" s="647"/>
    </row>
    <row r="9906" spans="3:7">
      <c r="C9906" s="647"/>
      <c r="D9906" s="647"/>
      <c r="E9906" s="647"/>
      <c r="F9906" s="647"/>
      <c r="G9906" s="647"/>
    </row>
    <row r="9907" spans="3:7">
      <c r="C9907" s="647"/>
      <c r="D9907" s="647"/>
      <c r="E9907" s="647"/>
      <c r="F9907" s="647"/>
      <c r="G9907" s="647"/>
    </row>
    <row r="9908" spans="3:7">
      <c r="C9908" s="647"/>
      <c r="D9908" s="647"/>
      <c r="E9908" s="647"/>
      <c r="F9908" s="647"/>
      <c r="G9908" s="647"/>
    </row>
    <row r="9909" spans="3:7">
      <c r="C9909" s="647"/>
      <c r="D9909" s="647"/>
      <c r="E9909" s="647"/>
      <c r="F9909" s="647"/>
      <c r="G9909" s="647"/>
    </row>
    <row r="9910" spans="3:7">
      <c r="C9910" s="647"/>
      <c r="D9910" s="647"/>
      <c r="E9910" s="647"/>
      <c r="F9910" s="647"/>
      <c r="G9910" s="647"/>
    </row>
    <row r="9911" spans="3:7">
      <c r="C9911" s="647"/>
      <c r="D9911" s="647"/>
      <c r="E9911" s="647"/>
      <c r="F9911" s="647"/>
      <c r="G9911" s="647"/>
    </row>
    <row r="9912" spans="3:7">
      <c r="C9912" s="647"/>
      <c r="D9912" s="647"/>
      <c r="E9912" s="647"/>
      <c r="F9912" s="647"/>
      <c r="G9912" s="647"/>
    </row>
    <row r="9913" spans="3:7">
      <c r="C9913" s="647"/>
      <c r="D9913" s="647"/>
      <c r="E9913" s="647"/>
      <c r="F9913" s="647"/>
      <c r="G9913" s="647"/>
    </row>
    <row r="9914" spans="3:7">
      <c r="C9914" s="647"/>
      <c r="D9914" s="647"/>
      <c r="E9914" s="647"/>
      <c r="F9914" s="647"/>
      <c r="G9914" s="647"/>
    </row>
    <row r="9915" spans="3:7">
      <c r="C9915" s="647"/>
      <c r="D9915" s="647"/>
      <c r="E9915" s="647"/>
      <c r="F9915" s="647"/>
      <c r="G9915" s="647"/>
    </row>
    <row r="9916" spans="3:7">
      <c r="C9916" s="647"/>
      <c r="D9916" s="647"/>
      <c r="E9916" s="647"/>
      <c r="F9916" s="647"/>
      <c r="G9916" s="647"/>
    </row>
    <row r="9917" spans="3:7">
      <c r="C9917" s="647"/>
      <c r="D9917" s="647"/>
      <c r="E9917" s="647"/>
      <c r="F9917" s="647"/>
      <c r="G9917" s="647"/>
    </row>
    <row r="9918" spans="3:7">
      <c r="C9918" s="647"/>
      <c r="D9918" s="647"/>
      <c r="E9918" s="647"/>
      <c r="F9918" s="647"/>
      <c r="G9918" s="647"/>
    </row>
    <row r="9919" spans="3:7">
      <c r="C9919" s="647"/>
      <c r="D9919" s="647"/>
      <c r="E9919" s="647"/>
      <c r="F9919" s="647"/>
      <c r="G9919" s="647"/>
    </row>
    <row r="9920" spans="3:7">
      <c r="C9920" s="647"/>
      <c r="D9920" s="647"/>
      <c r="E9920" s="647"/>
      <c r="F9920" s="647"/>
      <c r="G9920" s="647"/>
    </row>
    <row r="9921" spans="3:7">
      <c r="C9921" s="647"/>
      <c r="D9921" s="647"/>
      <c r="E9921" s="647"/>
      <c r="F9921" s="647"/>
      <c r="G9921" s="647"/>
    </row>
    <row r="9922" spans="3:7">
      <c r="C9922" s="647"/>
      <c r="D9922" s="647"/>
      <c r="E9922" s="647"/>
      <c r="F9922" s="647"/>
      <c r="G9922" s="647"/>
    </row>
    <row r="9923" spans="3:7">
      <c r="C9923" s="647"/>
      <c r="D9923" s="647"/>
      <c r="E9923" s="647"/>
      <c r="F9923" s="647"/>
      <c r="G9923" s="647"/>
    </row>
    <row r="9924" spans="3:7">
      <c r="C9924" s="647"/>
      <c r="D9924" s="647"/>
      <c r="E9924" s="647"/>
      <c r="F9924" s="647"/>
      <c r="G9924" s="647"/>
    </row>
    <row r="9925" spans="3:7">
      <c r="C9925" s="647"/>
      <c r="D9925" s="647"/>
      <c r="E9925" s="647"/>
      <c r="F9925" s="647"/>
      <c r="G9925" s="647"/>
    </row>
    <row r="9926" spans="3:7">
      <c r="C9926" s="647"/>
      <c r="D9926" s="647"/>
      <c r="E9926" s="647"/>
      <c r="F9926" s="647"/>
      <c r="G9926" s="647"/>
    </row>
    <row r="9927" spans="3:7">
      <c r="C9927" s="647"/>
      <c r="D9927" s="647"/>
      <c r="E9927" s="647"/>
      <c r="F9927" s="647"/>
      <c r="G9927" s="647"/>
    </row>
    <row r="9928" spans="3:7">
      <c r="C9928" s="647"/>
      <c r="D9928" s="647"/>
      <c r="E9928" s="647"/>
      <c r="F9928" s="647"/>
      <c r="G9928" s="647"/>
    </row>
    <row r="9929" spans="3:7">
      <c r="C9929" s="647"/>
      <c r="D9929" s="647"/>
      <c r="E9929" s="647"/>
      <c r="F9929" s="647"/>
      <c r="G9929" s="647"/>
    </row>
    <row r="9930" spans="3:7">
      <c r="C9930" s="647"/>
      <c r="D9930" s="647"/>
      <c r="E9930" s="647"/>
      <c r="F9930" s="647"/>
      <c r="G9930" s="647"/>
    </row>
    <row r="9931" spans="3:7">
      <c r="C9931" s="647"/>
      <c r="D9931" s="647"/>
      <c r="E9931" s="647"/>
      <c r="F9931" s="647"/>
      <c r="G9931" s="647"/>
    </row>
    <row r="9932" spans="3:7">
      <c r="C9932" s="647"/>
      <c r="D9932" s="647"/>
      <c r="E9932" s="647"/>
      <c r="F9932" s="647"/>
      <c r="G9932" s="647"/>
    </row>
    <row r="9933" spans="3:7">
      <c r="C9933" s="647"/>
      <c r="D9933" s="647"/>
      <c r="E9933" s="647"/>
      <c r="F9933" s="647"/>
      <c r="G9933" s="647"/>
    </row>
    <row r="9934" spans="3:7">
      <c r="C9934" s="647"/>
      <c r="D9934" s="647"/>
      <c r="E9934" s="647"/>
      <c r="F9934" s="647"/>
      <c r="G9934" s="647"/>
    </row>
    <row r="9935" spans="3:7">
      <c r="C9935" s="647"/>
      <c r="D9935" s="647"/>
      <c r="E9935" s="647"/>
      <c r="F9935" s="647"/>
      <c r="G9935" s="647"/>
    </row>
    <row r="9936" spans="3:7">
      <c r="C9936" s="647"/>
      <c r="D9936" s="647"/>
      <c r="E9936" s="647"/>
      <c r="F9936" s="647"/>
      <c r="G9936" s="647"/>
    </row>
    <row r="9937" spans="3:7">
      <c r="C9937" s="647"/>
      <c r="D9937" s="647"/>
      <c r="E9937" s="647"/>
      <c r="F9937" s="647"/>
      <c r="G9937" s="647"/>
    </row>
    <row r="9938" spans="3:7">
      <c r="C9938" s="647"/>
      <c r="D9938" s="647"/>
      <c r="E9938" s="647"/>
      <c r="F9938" s="647"/>
      <c r="G9938" s="647"/>
    </row>
    <row r="9939" spans="3:7">
      <c r="C9939" s="647"/>
      <c r="D9939" s="647"/>
      <c r="E9939" s="647"/>
      <c r="F9939" s="647"/>
      <c r="G9939" s="647"/>
    </row>
    <row r="9940" spans="3:7">
      <c r="C9940" s="647"/>
      <c r="D9940" s="647"/>
      <c r="E9940" s="647"/>
      <c r="F9940" s="647"/>
      <c r="G9940" s="647"/>
    </row>
    <row r="9941" spans="3:7">
      <c r="C9941" s="647"/>
      <c r="D9941" s="647"/>
      <c r="E9941" s="647"/>
      <c r="F9941" s="647"/>
      <c r="G9941" s="647"/>
    </row>
    <row r="9942" spans="3:7">
      <c r="C9942" s="647"/>
      <c r="D9942" s="647"/>
      <c r="E9942" s="647"/>
      <c r="F9942" s="647"/>
      <c r="G9942" s="647"/>
    </row>
    <row r="9943" spans="3:7">
      <c r="C9943" s="647"/>
      <c r="D9943" s="647"/>
      <c r="E9943" s="647"/>
      <c r="F9943" s="647"/>
      <c r="G9943" s="647"/>
    </row>
    <row r="9944" spans="3:7">
      <c r="C9944" s="647"/>
      <c r="D9944" s="647"/>
      <c r="E9944" s="647"/>
      <c r="F9944" s="647"/>
      <c r="G9944" s="647"/>
    </row>
    <row r="9945" spans="3:7">
      <c r="C9945" s="647"/>
      <c r="D9945" s="647"/>
      <c r="E9945" s="647"/>
      <c r="F9945" s="647"/>
      <c r="G9945" s="647"/>
    </row>
    <row r="9946" spans="3:7">
      <c r="C9946" s="647"/>
      <c r="D9946" s="647"/>
      <c r="E9946" s="647"/>
      <c r="F9946" s="647"/>
      <c r="G9946" s="647"/>
    </row>
    <row r="9947" spans="3:7">
      <c r="C9947" s="647"/>
      <c r="D9947" s="647"/>
      <c r="E9947" s="647"/>
      <c r="F9947" s="647"/>
      <c r="G9947" s="647"/>
    </row>
    <row r="9948" spans="3:7">
      <c r="C9948" s="647"/>
      <c r="D9948" s="647"/>
      <c r="E9948" s="647"/>
      <c r="F9948" s="647"/>
      <c r="G9948" s="647"/>
    </row>
    <row r="9949" spans="3:7">
      <c r="C9949" s="647"/>
      <c r="D9949" s="647"/>
      <c r="E9949" s="647"/>
      <c r="F9949" s="647"/>
      <c r="G9949" s="647"/>
    </row>
    <row r="9950" spans="3:7">
      <c r="C9950" s="647"/>
      <c r="D9950" s="647"/>
      <c r="E9950" s="647"/>
      <c r="F9950" s="647"/>
      <c r="G9950" s="647"/>
    </row>
    <row r="9951" spans="3:7">
      <c r="C9951" s="647"/>
      <c r="D9951" s="647"/>
      <c r="E9951" s="647"/>
      <c r="F9951" s="647"/>
      <c r="G9951" s="647"/>
    </row>
    <row r="9952" spans="3:7">
      <c r="C9952" s="647"/>
      <c r="D9952" s="647"/>
      <c r="E9952" s="647"/>
      <c r="F9952" s="647"/>
      <c r="G9952" s="647"/>
    </row>
    <row r="9953" spans="3:7">
      <c r="C9953" s="647"/>
      <c r="D9953" s="647"/>
      <c r="E9953" s="647"/>
      <c r="F9953" s="647"/>
      <c r="G9953" s="647"/>
    </row>
    <row r="9954" spans="3:7">
      <c r="C9954" s="647"/>
      <c r="D9954" s="647"/>
      <c r="E9954" s="647"/>
      <c r="F9954" s="647"/>
      <c r="G9954" s="647"/>
    </row>
    <row r="9955" spans="3:7">
      <c r="C9955" s="647"/>
      <c r="D9955" s="647"/>
      <c r="E9955" s="647"/>
      <c r="F9955" s="647"/>
      <c r="G9955" s="647"/>
    </row>
    <row r="9956" spans="3:7">
      <c r="C9956" s="647"/>
      <c r="D9956" s="647"/>
      <c r="E9956" s="647"/>
      <c r="F9956" s="647"/>
      <c r="G9956" s="647"/>
    </row>
    <row r="9957" spans="3:7">
      <c r="C9957" s="647"/>
      <c r="D9957" s="647"/>
      <c r="E9957" s="647"/>
      <c r="F9957" s="647"/>
      <c r="G9957" s="647"/>
    </row>
    <row r="9958" spans="3:7">
      <c r="C9958" s="647"/>
      <c r="D9958" s="647"/>
      <c r="E9958" s="647"/>
      <c r="F9958" s="647"/>
      <c r="G9958" s="647"/>
    </row>
    <row r="9959" spans="3:7">
      <c r="C9959" s="647"/>
      <c r="D9959" s="647"/>
      <c r="E9959" s="647"/>
      <c r="F9959" s="647"/>
      <c r="G9959" s="647"/>
    </row>
    <row r="9960" spans="3:7">
      <c r="C9960" s="647"/>
      <c r="D9960" s="647"/>
      <c r="E9960" s="647"/>
      <c r="F9960" s="647"/>
      <c r="G9960" s="647"/>
    </row>
    <row r="9961" spans="3:7">
      <c r="C9961" s="647"/>
      <c r="D9961" s="647"/>
      <c r="E9961" s="647"/>
      <c r="F9961" s="647"/>
      <c r="G9961" s="647"/>
    </row>
    <row r="9962" spans="3:7">
      <c r="C9962" s="647"/>
      <c r="D9962" s="647"/>
      <c r="E9962" s="647"/>
      <c r="F9962" s="647"/>
      <c r="G9962" s="647"/>
    </row>
    <row r="9963" spans="3:7">
      <c r="C9963" s="647"/>
      <c r="D9963" s="647"/>
      <c r="E9963" s="647"/>
      <c r="F9963" s="647"/>
      <c r="G9963" s="647"/>
    </row>
    <row r="9964" spans="3:7">
      <c r="C9964" s="647"/>
      <c r="D9964" s="647"/>
      <c r="E9964" s="647"/>
      <c r="F9964" s="647"/>
      <c r="G9964" s="647"/>
    </row>
    <row r="9965" spans="3:7">
      <c r="C9965" s="647"/>
      <c r="D9965" s="647"/>
      <c r="E9965" s="647"/>
      <c r="F9965" s="647"/>
      <c r="G9965" s="647"/>
    </row>
    <row r="9966" spans="3:7">
      <c r="C9966" s="647"/>
      <c r="D9966" s="647"/>
      <c r="E9966" s="647"/>
      <c r="F9966" s="647"/>
      <c r="G9966" s="647"/>
    </row>
    <row r="9967" spans="3:7">
      <c r="C9967" s="647"/>
      <c r="D9967" s="647"/>
      <c r="E9967" s="647"/>
      <c r="F9967" s="647"/>
      <c r="G9967" s="647"/>
    </row>
    <row r="9968" spans="3:7">
      <c r="C9968" s="647"/>
      <c r="D9968" s="647"/>
      <c r="E9968" s="647"/>
      <c r="F9968" s="647"/>
      <c r="G9968" s="647"/>
    </row>
    <row r="9969" spans="3:7">
      <c r="C9969" s="647"/>
      <c r="D9969" s="647"/>
      <c r="E9969" s="647"/>
      <c r="F9969" s="647"/>
      <c r="G9969" s="647"/>
    </row>
    <row r="9970" spans="3:7">
      <c r="C9970" s="647"/>
      <c r="D9970" s="647"/>
      <c r="E9970" s="647"/>
      <c r="F9970" s="647"/>
      <c r="G9970" s="647"/>
    </row>
    <row r="9971" spans="3:7">
      <c r="C9971" s="647"/>
      <c r="D9971" s="647"/>
      <c r="E9971" s="647"/>
      <c r="F9971" s="647"/>
      <c r="G9971" s="647"/>
    </row>
    <row r="9972" spans="3:7">
      <c r="C9972" s="647"/>
      <c r="D9972" s="647"/>
      <c r="E9972" s="647"/>
      <c r="F9972" s="647"/>
      <c r="G9972" s="647"/>
    </row>
    <row r="9973" spans="3:7">
      <c r="C9973" s="647"/>
      <c r="D9973" s="647"/>
      <c r="E9973" s="647"/>
      <c r="F9973" s="647"/>
      <c r="G9973" s="647"/>
    </row>
    <row r="9974" spans="3:7">
      <c r="C9974" s="647"/>
      <c r="D9974" s="647"/>
      <c r="E9974" s="647"/>
      <c r="F9974" s="647"/>
      <c r="G9974" s="647"/>
    </row>
    <row r="9975" spans="3:7">
      <c r="C9975" s="647"/>
      <c r="D9975" s="647"/>
      <c r="E9975" s="647"/>
      <c r="F9975" s="647"/>
      <c r="G9975" s="647"/>
    </row>
    <row r="9976" spans="3:7">
      <c r="C9976" s="647"/>
      <c r="D9976" s="647"/>
      <c r="E9976" s="647"/>
      <c r="F9976" s="647"/>
      <c r="G9976" s="647"/>
    </row>
    <row r="9977" spans="3:7">
      <c r="C9977" s="647"/>
      <c r="D9977" s="647"/>
      <c r="E9977" s="647"/>
      <c r="F9977" s="647"/>
      <c r="G9977" s="647"/>
    </row>
    <row r="9978" spans="3:7">
      <c r="C9978" s="647"/>
      <c r="D9978" s="647"/>
      <c r="E9978" s="647"/>
      <c r="F9978" s="647"/>
      <c r="G9978" s="647"/>
    </row>
    <row r="9979" spans="3:7">
      <c r="C9979" s="647"/>
      <c r="D9979" s="647"/>
      <c r="E9979" s="647"/>
      <c r="F9979" s="647"/>
      <c r="G9979" s="647"/>
    </row>
    <row r="9980" spans="3:7">
      <c r="C9980" s="647"/>
      <c r="D9980" s="647"/>
      <c r="E9980" s="647"/>
      <c r="F9980" s="647"/>
      <c r="G9980" s="647"/>
    </row>
    <row r="9981" spans="3:7">
      <c r="C9981" s="647"/>
      <c r="D9981" s="647"/>
      <c r="E9981" s="647"/>
      <c r="F9981" s="647"/>
      <c r="G9981" s="647"/>
    </row>
    <row r="9982" spans="3:7">
      <c r="C9982" s="647"/>
      <c r="D9982" s="647"/>
      <c r="E9982" s="647"/>
      <c r="F9982" s="647"/>
      <c r="G9982" s="647"/>
    </row>
    <row r="9983" spans="3:7">
      <c r="C9983" s="647"/>
      <c r="D9983" s="647"/>
      <c r="E9983" s="647"/>
      <c r="F9983" s="647"/>
      <c r="G9983" s="647"/>
    </row>
    <row r="9984" spans="3:7">
      <c r="C9984" s="647"/>
      <c r="D9984" s="647"/>
      <c r="E9984" s="647"/>
      <c r="F9984" s="647"/>
      <c r="G9984" s="647"/>
    </row>
    <row r="9985" spans="3:7">
      <c r="C9985" s="647"/>
      <c r="D9985" s="647"/>
      <c r="E9985" s="647"/>
      <c r="F9985" s="647"/>
      <c r="G9985" s="647"/>
    </row>
    <row r="9986" spans="3:7">
      <c r="C9986" s="647"/>
      <c r="D9986" s="647"/>
      <c r="E9986" s="647"/>
      <c r="F9986" s="647"/>
      <c r="G9986" s="647"/>
    </row>
    <row r="9987" spans="3:7">
      <c r="C9987" s="647"/>
      <c r="D9987" s="647"/>
      <c r="E9987" s="647"/>
      <c r="F9987" s="647"/>
      <c r="G9987" s="647"/>
    </row>
    <row r="9988" spans="3:7">
      <c r="C9988" s="647"/>
      <c r="D9988" s="647"/>
      <c r="E9988" s="647"/>
      <c r="F9988" s="647"/>
      <c r="G9988" s="647"/>
    </row>
    <row r="9989" spans="3:7">
      <c r="C9989" s="647"/>
      <c r="D9989" s="647"/>
      <c r="E9989" s="647"/>
      <c r="F9989" s="647"/>
      <c r="G9989" s="647"/>
    </row>
    <row r="9990" spans="3:7">
      <c r="C9990" s="647"/>
      <c r="D9990" s="647"/>
      <c r="E9990" s="647"/>
      <c r="F9990" s="647"/>
      <c r="G9990" s="647"/>
    </row>
    <row r="9991" spans="3:7">
      <c r="C9991" s="647"/>
      <c r="D9991" s="647"/>
      <c r="E9991" s="647"/>
      <c r="F9991" s="647"/>
      <c r="G9991" s="647"/>
    </row>
    <row r="9992" spans="3:7">
      <c r="C9992" s="647"/>
      <c r="D9992" s="647"/>
      <c r="E9992" s="647"/>
      <c r="F9992" s="647"/>
      <c r="G9992" s="647"/>
    </row>
    <row r="9993" spans="3:7">
      <c r="C9993" s="647"/>
      <c r="D9993" s="647"/>
      <c r="E9993" s="647"/>
      <c r="F9993" s="647"/>
      <c r="G9993" s="647"/>
    </row>
    <row r="9994" spans="3:7">
      <c r="C9994" s="647"/>
      <c r="D9994" s="647"/>
      <c r="E9994" s="647"/>
      <c r="F9994" s="647"/>
      <c r="G9994" s="647"/>
    </row>
    <row r="9995" spans="3:7">
      <c r="C9995" s="647"/>
      <c r="D9995" s="647"/>
      <c r="E9995" s="647"/>
      <c r="F9995" s="647"/>
      <c r="G9995" s="647"/>
    </row>
    <row r="9996" spans="3:7">
      <c r="C9996" s="647"/>
      <c r="D9996" s="647"/>
      <c r="E9996" s="647"/>
      <c r="F9996" s="647"/>
      <c r="G9996" s="647"/>
    </row>
    <row r="9997" spans="3:7">
      <c r="C9997" s="647"/>
      <c r="D9997" s="647"/>
      <c r="E9997" s="647"/>
      <c r="F9997" s="647"/>
      <c r="G9997" s="647"/>
    </row>
    <row r="9998" spans="3:7">
      <c r="C9998" s="647"/>
      <c r="D9998" s="647"/>
      <c r="E9998" s="647"/>
      <c r="F9998" s="647"/>
      <c r="G9998" s="647"/>
    </row>
    <row r="9999" spans="3:7">
      <c r="C9999" s="647"/>
      <c r="D9999" s="647"/>
      <c r="E9999" s="647"/>
      <c r="F9999" s="647"/>
      <c r="G9999" s="647"/>
    </row>
    <row r="10000" spans="3:7">
      <c r="C10000" s="647"/>
      <c r="D10000" s="647"/>
      <c r="E10000" s="647"/>
      <c r="F10000" s="647"/>
      <c r="G10000" s="647"/>
    </row>
    <row r="10001" spans="3:7">
      <c r="C10001" s="647"/>
      <c r="D10001" s="647"/>
      <c r="E10001" s="647"/>
      <c r="F10001" s="647"/>
      <c r="G10001" s="647"/>
    </row>
    <row r="10002" spans="3:7">
      <c r="C10002" s="647"/>
      <c r="D10002" s="647"/>
      <c r="E10002" s="647"/>
      <c r="F10002" s="647"/>
      <c r="G10002" s="647"/>
    </row>
    <row r="10003" spans="3:7">
      <c r="C10003" s="647"/>
      <c r="D10003" s="647"/>
      <c r="E10003" s="647"/>
      <c r="F10003" s="647"/>
      <c r="G10003" s="647"/>
    </row>
    <row r="10004" spans="3:7">
      <c r="C10004" s="647"/>
      <c r="D10004" s="647"/>
      <c r="E10004" s="647"/>
      <c r="F10004" s="647"/>
      <c r="G10004" s="647"/>
    </row>
    <row r="10005" spans="3:7">
      <c r="C10005" s="647"/>
      <c r="D10005" s="647"/>
      <c r="E10005" s="647"/>
      <c r="F10005" s="647"/>
      <c r="G10005" s="647"/>
    </row>
    <row r="10006" spans="3:7">
      <c r="C10006" s="647"/>
      <c r="D10006" s="647"/>
      <c r="E10006" s="647"/>
      <c r="F10006" s="647"/>
      <c r="G10006" s="647"/>
    </row>
    <row r="10007" spans="3:7">
      <c r="C10007" s="647"/>
      <c r="D10007" s="647"/>
      <c r="E10007" s="647"/>
      <c r="F10007" s="647"/>
      <c r="G10007" s="647"/>
    </row>
    <row r="10008" spans="3:7">
      <c r="C10008" s="647"/>
      <c r="D10008" s="647"/>
      <c r="E10008" s="647"/>
      <c r="F10008" s="647"/>
      <c r="G10008" s="647"/>
    </row>
    <row r="10009" spans="3:7">
      <c r="C10009" s="647"/>
      <c r="D10009" s="647"/>
      <c r="E10009" s="647"/>
      <c r="F10009" s="647"/>
      <c r="G10009" s="647"/>
    </row>
    <row r="10010" spans="3:7">
      <c r="C10010" s="647"/>
      <c r="D10010" s="647"/>
      <c r="E10010" s="647"/>
      <c r="F10010" s="647"/>
      <c r="G10010" s="647"/>
    </row>
    <row r="10011" spans="3:7">
      <c r="C10011" s="647"/>
      <c r="D10011" s="647"/>
      <c r="E10011" s="647"/>
      <c r="F10011" s="647"/>
      <c r="G10011" s="647"/>
    </row>
    <row r="10012" spans="3:7">
      <c r="C10012" s="647"/>
      <c r="D10012" s="647"/>
      <c r="E10012" s="647"/>
      <c r="F10012" s="647"/>
      <c r="G10012" s="647"/>
    </row>
    <row r="10013" spans="3:7">
      <c r="C10013" s="647"/>
      <c r="D10013" s="647"/>
      <c r="E10013" s="647"/>
      <c r="F10013" s="647"/>
      <c r="G10013" s="647"/>
    </row>
    <row r="10014" spans="3:7">
      <c r="C10014" s="647"/>
      <c r="D10014" s="647"/>
      <c r="E10014" s="647"/>
      <c r="F10014" s="647"/>
      <c r="G10014" s="647"/>
    </row>
    <row r="10015" spans="3:7">
      <c r="C10015" s="647"/>
      <c r="D10015" s="647"/>
      <c r="E10015" s="647"/>
      <c r="F10015" s="647"/>
      <c r="G10015" s="647"/>
    </row>
    <row r="10016" spans="3:7">
      <c r="C10016" s="647"/>
      <c r="D10016" s="647"/>
      <c r="E10016" s="647"/>
      <c r="F10016" s="647"/>
      <c r="G10016" s="647"/>
    </row>
    <row r="10017" spans="3:7">
      <c r="C10017" s="647"/>
      <c r="D10017" s="647"/>
      <c r="E10017" s="647"/>
      <c r="F10017" s="647"/>
      <c r="G10017" s="647"/>
    </row>
    <row r="10018" spans="3:7">
      <c r="C10018" s="647"/>
      <c r="D10018" s="647"/>
      <c r="E10018" s="647"/>
      <c r="F10018" s="647"/>
      <c r="G10018" s="647"/>
    </row>
    <row r="10019" spans="3:7">
      <c r="C10019" s="647"/>
      <c r="D10019" s="647"/>
      <c r="E10019" s="647"/>
      <c r="F10019" s="647"/>
      <c r="G10019" s="647"/>
    </row>
    <row r="10020" spans="3:7">
      <c r="C10020" s="647"/>
      <c r="D10020" s="647"/>
      <c r="E10020" s="647"/>
      <c r="F10020" s="647"/>
      <c r="G10020" s="647"/>
    </row>
    <row r="10021" spans="3:7">
      <c r="C10021" s="647"/>
      <c r="D10021" s="647"/>
      <c r="E10021" s="647"/>
      <c r="F10021" s="647"/>
      <c r="G10021" s="647"/>
    </row>
    <row r="10022" spans="3:7">
      <c r="C10022" s="647"/>
      <c r="D10022" s="647"/>
      <c r="E10022" s="647"/>
      <c r="F10022" s="647"/>
      <c r="G10022" s="647"/>
    </row>
    <row r="10023" spans="3:7">
      <c r="C10023" s="647"/>
      <c r="D10023" s="647"/>
      <c r="E10023" s="647"/>
      <c r="F10023" s="647"/>
      <c r="G10023" s="647"/>
    </row>
    <row r="10024" spans="3:7">
      <c r="C10024" s="647"/>
      <c r="D10024" s="647"/>
      <c r="E10024" s="647"/>
      <c r="F10024" s="647"/>
      <c r="G10024" s="647"/>
    </row>
    <row r="10025" spans="3:7">
      <c r="C10025" s="647"/>
      <c r="D10025" s="647"/>
      <c r="E10025" s="647"/>
      <c r="F10025" s="647"/>
      <c r="G10025" s="647"/>
    </row>
    <row r="10026" spans="3:7">
      <c r="C10026" s="647"/>
      <c r="D10026" s="647"/>
      <c r="E10026" s="647"/>
      <c r="F10026" s="647"/>
      <c r="G10026" s="647"/>
    </row>
    <row r="10027" spans="3:7">
      <c r="C10027" s="647"/>
      <c r="D10027" s="647"/>
      <c r="E10027" s="647"/>
      <c r="F10027" s="647"/>
      <c r="G10027" s="647"/>
    </row>
    <row r="10028" spans="3:7">
      <c r="C10028" s="647"/>
      <c r="D10028" s="647"/>
      <c r="E10028" s="647"/>
      <c r="F10028" s="647"/>
      <c r="G10028" s="647"/>
    </row>
    <row r="10029" spans="3:7">
      <c r="C10029" s="647"/>
      <c r="D10029" s="647"/>
      <c r="E10029" s="647"/>
      <c r="F10029" s="647"/>
      <c r="G10029" s="647"/>
    </row>
    <row r="10030" spans="3:7">
      <c r="C10030" s="647"/>
      <c r="D10030" s="647"/>
      <c r="E10030" s="647"/>
      <c r="F10030" s="647"/>
      <c r="G10030" s="647"/>
    </row>
    <row r="10031" spans="3:7">
      <c r="C10031" s="647"/>
      <c r="D10031" s="647"/>
      <c r="E10031" s="647"/>
      <c r="F10031" s="647"/>
      <c r="G10031" s="647"/>
    </row>
    <row r="10032" spans="3:7">
      <c r="C10032" s="647"/>
      <c r="D10032" s="647"/>
      <c r="E10032" s="647"/>
      <c r="F10032" s="647"/>
      <c r="G10032" s="647"/>
    </row>
    <row r="10033" spans="3:7">
      <c r="C10033" s="647"/>
      <c r="D10033" s="647"/>
      <c r="E10033" s="647"/>
      <c r="F10033" s="647"/>
      <c r="G10033" s="647"/>
    </row>
    <row r="10034" spans="3:7">
      <c r="C10034" s="647"/>
      <c r="D10034" s="647"/>
      <c r="E10034" s="647"/>
      <c r="F10034" s="647"/>
      <c r="G10034" s="647"/>
    </row>
    <row r="10035" spans="3:7">
      <c r="C10035" s="647"/>
      <c r="D10035" s="647"/>
      <c r="E10035" s="647"/>
      <c r="F10035" s="647"/>
      <c r="G10035" s="647"/>
    </row>
    <row r="10036" spans="3:7">
      <c r="C10036" s="647"/>
      <c r="D10036" s="647"/>
      <c r="E10036" s="647"/>
      <c r="F10036" s="647"/>
      <c r="G10036" s="647"/>
    </row>
    <row r="10037" spans="3:7">
      <c r="C10037" s="647"/>
      <c r="D10037" s="647"/>
      <c r="E10037" s="647"/>
      <c r="F10037" s="647"/>
      <c r="G10037" s="647"/>
    </row>
    <row r="10038" spans="3:7">
      <c r="C10038" s="647"/>
      <c r="D10038" s="647"/>
      <c r="E10038" s="647"/>
      <c r="F10038" s="647"/>
      <c r="G10038" s="647"/>
    </row>
    <row r="10039" spans="3:7">
      <c r="C10039" s="647"/>
      <c r="D10039" s="647"/>
      <c r="E10039" s="647"/>
      <c r="F10039" s="647"/>
      <c r="G10039" s="647"/>
    </row>
    <row r="10040" spans="3:7">
      <c r="C10040" s="647"/>
      <c r="D10040" s="647"/>
      <c r="E10040" s="647"/>
      <c r="F10040" s="647"/>
      <c r="G10040" s="647"/>
    </row>
    <row r="10041" spans="3:7">
      <c r="C10041" s="647"/>
      <c r="D10041" s="647"/>
      <c r="E10041" s="647"/>
      <c r="F10041" s="647"/>
      <c r="G10041" s="647"/>
    </row>
    <row r="10042" spans="3:7">
      <c r="C10042" s="647"/>
      <c r="D10042" s="647"/>
      <c r="E10042" s="647"/>
      <c r="F10042" s="647"/>
      <c r="G10042" s="647"/>
    </row>
    <row r="10043" spans="3:7">
      <c r="C10043" s="647"/>
      <c r="D10043" s="647"/>
      <c r="E10043" s="647"/>
      <c r="F10043" s="647"/>
      <c r="G10043" s="647"/>
    </row>
    <row r="10044" spans="3:7">
      <c r="C10044" s="647"/>
      <c r="D10044" s="647"/>
      <c r="E10044" s="647"/>
      <c r="F10044" s="647"/>
      <c r="G10044" s="647"/>
    </row>
    <row r="10045" spans="3:7">
      <c r="C10045" s="647"/>
      <c r="D10045" s="647"/>
      <c r="E10045" s="647"/>
      <c r="F10045" s="647"/>
      <c r="G10045" s="647"/>
    </row>
    <row r="10046" spans="3:7">
      <c r="C10046" s="647"/>
      <c r="D10046" s="647"/>
      <c r="E10046" s="647"/>
      <c r="F10046" s="647"/>
      <c r="G10046" s="647"/>
    </row>
    <row r="10047" spans="3:7">
      <c r="C10047" s="647"/>
      <c r="D10047" s="647"/>
      <c r="E10047" s="647"/>
      <c r="F10047" s="647"/>
      <c r="G10047" s="647"/>
    </row>
    <row r="10048" spans="3:7">
      <c r="C10048" s="647"/>
      <c r="D10048" s="647"/>
      <c r="E10048" s="647"/>
      <c r="F10048" s="647"/>
      <c r="G10048" s="647"/>
    </row>
    <row r="10049" spans="3:7">
      <c r="C10049" s="647"/>
      <c r="D10049" s="647"/>
      <c r="E10049" s="647"/>
      <c r="F10049" s="647"/>
      <c r="G10049" s="647"/>
    </row>
    <row r="10050" spans="3:7">
      <c r="C10050" s="647"/>
      <c r="D10050" s="647"/>
      <c r="E10050" s="647"/>
      <c r="F10050" s="647"/>
      <c r="G10050" s="647"/>
    </row>
    <row r="10051" spans="3:7">
      <c r="C10051" s="647"/>
      <c r="D10051" s="647"/>
      <c r="E10051" s="647"/>
      <c r="F10051" s="647"/>
      <c r="G10051" s="647"/>
    </row>
    <row r="10052" spans="3:7">
      <c r="C10052" s="647"/>
      <c r="D10052" s="647"/>
      <c r="E10052" s="647"/>
      <c r="F10052" s="647"/>
      <c r="G10052" s="647"/>
    </row>
    <row r="10053" spans="3:7">
      <c r="C10053" s="647"/>
      <c r="D10053" s="647"/>
      <c r="E10053" s="647"/>
      <c r="F10053" s="647"/>
      <c r="G10053" s="647"/>
    </row>
    <row r="10054" spans="3:7">
      <c r="C10054" s="647"/>
      <c r="D10054" s="647"/>
      <c r="E10054" s="647"/>
      <c r="F10054" s="647"/>
      <c r="G10054" s="647"/>
    </row>
    <row r="10055" spans="3:7">
      <c r="C10055" s="647"/>
      <c r="D10055" s="647"/>
      <c r="E10055" s="647"/>
      <c r="F10055" s="647"/>
      <c r="G10055" s="647"/>
    </row>
    <row r="10056" spans="3:7">
      <c r="C10056" s="647"/>
      <c r="D10056" s="647"/>
      <c r="E10056" s="647"/>
      <c r="F10056" s="647"/>
      <c r="G10056" s="647"/>
    </row>
    <row r="10057" spans="3:7">
      <c r="C10057" s="647"/>
      <c r="D10057" s="647"/>
      <c r="E10057" s="647"/>
      <c r="F10057" s="647"/>
      <c r="G10057" s="647"/>
    </row>
    <row r="10058" spans="3:7">
      <c r="C10058" s="647"/>
      <c r="D10058" s="647"/>
      <c r="E10058" s="647"/>
      <c r="F10058" s="647"/>
      <c r="G10058" s="647"/>
    </row>
    <row r="10059" spans="3:7">
      <c r="C10059" s="647"/>
      <c r="D10059" s="647"/>
      <c r="E10059" s="647"/>
      <c r="F10059" s="647"/>
      <c r="G10059" s="647"/>
    </row>
    <row r="10060" spans="3:7">
      <c r="C10060" s="647"/>
      <c r="D10060" s="647"/>
      <c r="E10060" s="647"/>
      <c r="F10060" s="647"/>
      <c r="G10060" s="647"/>
    </row>
    <row r="10061" spans="3:7">
      <c r="C10061" s="647"/>
      <c r="D10061" s="647"/>
      <c r="E10061" s="647"/>
      <c r="F10061" s="647"/>
      <c r="G10061" s="647"/>
    </row>
    <row r="10062" spans="3:7">
      <c r="C10062" s="647"/>
      <c r="D10062" s="647"/>
      <c r="E10062" s="647"/>
      <c r="F10062" s="647"/>
      <c r="G10062" s="647"/>
    </row>
    <row r="10063" spans="3:7">
      <c r="C10063" s="647"/>
      <c r="D10063" s="647"/>
      <c r="E10063" s="647"/>
      <c r="F10063" s="647"/>
      <c r="G10063" s="647"/>
    </row>
    <row r="10064" spans="3:7">
      <c r="C10064" s="647"/>
      <c r="D10064" s="647"/>
      <c r="E10064" s="647"/>
      <c r="F10064" s="647"/>
      <c r="G10064" s="647"/>
    </row>
    <row r="10065" spans="3:7">
      <c r="C10065" s="647"/>
      <c r="D10065" s="647"/>
      <c r="E10065" s="647"/>
      <c r="F10065" s="647"/>
      <c r="G10065" s="647"/>
    </row>
    <row r="10066" spans="3:7">
      <c r="C10066" s="647"/>
      <c r="D10066" s="647"/>
      <c r="E10066" s="647"/>
      <c r="F10066" s="647"/>
      <c r="G10066" s="647"/>
    </row>
    <row r="10067" spans="3:7">
      <c r="C10067" s="647"/>
      <c r="D10067" s="647"/>
      <c r="E10067" s="647"/>
      <c r="F10067" s="647"/>
      <c r="G10067" s="647"/>
    </row>
    <row r="10068" spans="3:7">
      <c r="C10068" s="647"/>
      <c r="D10068" s="647"/>
      <c r="E10068" s="647"/>
      <c r="F10068" s="647"/>
      <c r="G10068" s="647"/>
    </row>
    <row r="10069" spans="3:7">
      <c r="C10069" s="647"/>
      <c r="D10069" s="647"/>
      <c r="E10069" s="647"/>
      <c r="F10069" s="647"/>
      <c r="G10069" s="647"/>
    </row>
    <row r="10070" spans="3:7">
      <c r="C10070" s="647"/>
      <c r="D10070" s="647"/>
      <c r="E10070" s="647"/>
      <c r="F10070" s="647"/>
      <c r="G10070" s="647"/>
    </row>
    <row r="10071" spans="3:7">
      <c r="C10071" s="647"/>
      <c r="D10071" s="647"/>
      <c r="E10071" s="647"/>
      <c r="F10071" s="647"/>
      <c r="G10071" s="647"/>
    </row>
    <row r="10072" spans="3:7">
      <c r="C10072" s="647"/>
      <c r="D10072" s="647"/>
      <c r="E10072" s="647"/>
      <c r="F10072" s="647"/>
      <c r="G10072" s="647"/>
    </row>
    <row r="10073" spans="3:7">
      <c r="C10073" s="647"/>
      <c r="D10073" s="647"/>
      <c r="E10073" s="647"/>
      <c r="F10073" s="647"/>
      <c r="G10073" s="647"/>
    </row>
    <row r="10074" spans="3:7">
      <c r="C10074" s="647"/>
      <c r="D10074" s="647"/>
      <c r="E10074" s="647"/>
      <c r="F10074" s="647"/>
      <c r="G10074" s="647"/>
    </row>
    <row r="10075" spans="3:7">
      <c r="C10075" s="647"/>
      <c r="D10075" s="647"/>
      <c r="E10075" s="647"/>
      <c r="F10075" s="647"/>
      <c r="G10075" s="647"/>
    </row>
    <row r="10076" spans="3:7">
      <c r="C10076" s="647"/>
      <c r="D10076" s="647"/>
      <c r="E10076" s="647"/>
      <c r="F10076" s="647"/>
      <c r="G10076" s="647"/>
    </row>
    <row r="10077" spans="3:7">
      <c r="C10077" s="647"/>
      <c r="D10077" s="647"/>
      <c r="E10077" s="647"/>
      <c r="F10077" s="647"/>
      <c r="G10077" s="647"/>
    </row>
    <row r="10078" spans="3:7">
      <c r="C10078" s="647"/>
      <c r="D10078" s="647"/>
      <c r="E10078" s="647"/>
      <c r="F10078" s="647"/>
      <c r="G10078" s="647"/>
    </row>
    <row r="10079" spans="3:7">
      <c r="C10079" s="647"/>
      <c r="D10079" s="647"/>
      <c r="E10079" s="647"/>
      <c r="F10079" s="647"/>
      <c r="G10079" s="647"/>
    </row>
    <row r="10080" spans="3:7">
      <c r="C10080" s="647"/>
      <c r="D10080" s="647"/>
      <c r="E10080" s="647"/>
      <c r="F10080" s="647"/>
      <c r="G10080" s="647"/>
    </row>
    <row r="10081" spans="3:7">
      <c r="C10081" s="647"/>
      <c r="D10081" s="647"/>
      <c r="E10081" s="647"/>
      <c r="F10081" s="647"/>
      <c r="G10081" s="647"/>
    </row>
    <row r="10082" spans="3:7">
      <c r="C10082" s="647"/>
      <c r="D10082" s="647"/>
      <c r="E10082" s="647"/>
      <c r="F10082" s="647"/>
      <c r="G10082" s="647"/>
    </row>
    <row r="10083" spans="3:7">
      <c r="C10083" s="647"/>
      <c r="D10083" s="647"/>
      <c r="E10083" s="647"/>
      <c r="F10083" s="647"/>
      <c r="G10083" s="647"/>
    </row>
    <row r="10084" spans="3:7">
      <c r="C10084" s="647"/>
      <c r="D10084" s="647"/>
      <c r="E10084" s="647"/>
      <c r="F10084" s="647"/>
      <c r="G10084" s="647"/>
    </row>
    <row r="10085" spans="3:7">
      <c r="C10085" s="647"/>
      <c r="D10085" s="647"/>
      <c r="E10085" s="647"/>
      <c r="F10085" s="647"/>
      <c r="G10085" s="647"/>
    </row>
    <row r="10086" spans="3:7">
      <c r="C10086" s="647"/>
      <c r="D10086" s="647"/>
      <c r="E10086" s="647"/>
      <c r="F10086" s="647"/>
      <c r="G10086" s="647"/>
    </row>
    <row r="10087" spans="3:7">
      <c r="C10087" s="647"/>
      <c r="D10087" s="647"/>
      <c r="E10087" s="647"/>
      <c r="F10087" s="647"/>
      <c r="G10087" s="647"/>
    </row>
    <row r="10088" spans="3:7">
      <c r="C10088" s="647"/>
      <c r="D10088" s="647"/>
      <c r="E10088" s="647"/>
      <c r="F10088" s="647"/>
      <c r="G10088" s="647"/>
    </row>
    <row r="10089" spans="3:7">
      <c r="C10089" s="647"/>
      <c r="D10089" s="647"/>
      <c r="E10089" s="647"/>
      <c r="F10089" s="647"/>
      <c r="G10089" s="647"/>
    </row>
    <row r="10090" spans="3:7">
      <c r="C10090" s="647"/>
      <c r="D10090" s="647"/>
      <c r="E10090" s="647"/>
      <c r="F10090" s="647"/>
      <c r="G10090" s="647"/>
    </row>
    <row r="10091" spans="3:7">
      <c r="C10091" s="647"/>
      <c r="D10091" s="647"/>
      <c r="E10091" s="647"/>
      <c r="F10091" s="647"/>
      <c r="G10091" s="647"/>
    </row>
    <row r="10092" spans="3:7">
      <c r="C10092" s="647"/>
      <c r="D10092" s="647"/>
      <c r="E10092" s="647"/>
      <c r="F10092" s="647"/>
      <c r="G10092" s="647"/>
    </row>
    <row r="10093" spans="3:7">
      <c r="C10093" s="647"/>
      <c r="D10093" s="647"/>
      <c r="E10093" s="647"/>
      <c r="F10093" s="647"/>
      <c r="G10093" s="647"/>
    </row>
    <row r="10094" spans="3:7">
      <c r="C10094" s="647"/>
      <c r="D10094" s="647"/>
      <c r="E10094" s="647"/>
      <c r="F10094" s="647"/>
      <c r="G10094" s="647"/>
    </row>
    <row r="10095" spans="3:7">
      <c r="C10095" s="647"/>
      <c r="D10095" s="647"/>
      <c r="E10095" s="647"/>
      <c r="F10095" s="647"/>
      <c r="G10095" s="647"/>
    </row>
    <row r="10096" spans="3:7">
      <c r="C10096" s="647"/>
      <c r="D10096" s="647"/>
      <c r="E10096" s="647"/>
      <c r="F10096" s="647"/>
      <c r="G10096" s="647"/>
    </row>
    <row r="10097" spans="3:7">
      <c r="C10097" s="647"/>
      <c r="D10097" s="647"/>
      <c r="E10097" s="647"/>
      <c r="F10097" s="647"/>
      <c r="G10097" s="647"/>
    </row>
    <row r="10098" spans="3:7">
      <c r="C10098" s="647"/>
      <c r="D10098" s="647"/>
      <c r="E10098" s="647"/>
      <c r="F10098" s="647"/>
      <c r="G10098" s="647"/>
    </row>
    <row r="10099" spans="3:7">
      <c r="C10099" s="647"/>
      <c r="D10099" s="647"/>
      <c r="E10099" s="647"/>
      <c r="F10099" s="647"/>
      <c r="G10099" s="647"/>
    </row>
    <row r="10100" spans="3:7">
      <c r="C10100" s="647"/>
      <c r="D10100" s="647"/>
      <c r="E10100" s="647"/>
      <c r="F10100" s="647"/>
      <c r="G10100" s="647"/>
    </row>
    <row r="10101" spans="3:7">
      <c r="C10101" s="647"/>
      <c r="D10101" s="647"/>
      <c r="E10101" s="647"/>
      <c r="F10101" s="647"/>
      <c r="G10101" s="647"/>
    </row>
    <row r="10102" spans="3:7">
      <c r="C10102" s="647"/>
      <c r="D10102" s="647"/>
      <c r="E10102" s="647"/>
      <c r="F10102" s="647"/>
      <c r="G10102" s="647"/>
    </row>
    <row r="10103" spans="3:7">
      <c r="C10103" s="647"/>
      <c r="D10103" s="647"/>
      <c r="E10103" s="647"/>
      <c r="F10103" s="647"/>
      <c r="G10103" s="647"/>
    </row>
    <row r="10104" spans="3:7">
      <c r="C10104" s="647"/>
      <c r="D10104" s="647"/>
      <c r="E10104" s="647"/>
      <c r="F10104" s="647"/>
      <c r="G10104" s="647"/>
    </row>
    <row r="10105" spans="3:7">
      <c r="C10105" s="647"/>
      <c r="D10105" s="647"/>
      <c r="E10105" s="647"/>
      <c r="F10105" s="647"/>
      <c r="G10105" s="647"/>
    </row>
    <row r="10106" spans="3:7">
      <c r="C10106" s="647"/>
      <c r="D10106" s="647"/>
      <c r="E10106" s="647"/>
      <c r="F10106" s="647"/>
      <c r="G10106" s="647"/>
    </row>
    <row r="10107" spans="3:7">
      <c r="C10107" s="647"/>
      <c r="D10107" s="647"/>
      <c r="E10107" s="647"/>
      <c r="F10107" s="647"/>
      <c r="G10107" s="647"/>
    </row>
    <row r="10108" spans="3:7">
      <c r="C10108" s="647"/>
      <c r="D10108" s="647"/>
      <c r="E10108" s="647"/>
      <c r="F10108" s="647"/>
      <c r="G10108" s="647"/>
    </row>
    <row r="10109" spans="3:7">
      <c r="C10109" s="647"/>
      <c r="D10109" s="647"/>
      <c r="E10109" s="647"/>
      <c r="F10109" s="647"/>
      <c r="G10109" s="647"/>
    </row>
    <row r="10110" spans="3:7">
      <c r="C10110" s="647"/>
      <c r="D10110" s="647"/>
      <c r="E10110" s="647"/>
      <c r="F10110" s="647"/>
      <c r="G10110" s="647"/>
    </row>
    <row r="10111" spans="3:7">
      <c r="C10111" s="647"/>
      <c r="D10111" s="647"/>
      <c r="E10111" s="647"/>
      <c r="F10111" s="647"/>
      <c r="G10111" s="647"/>
    </row>
    <row r="10112" spans="3:7">
      <c r="C10112" s="647"/>
      <c r="D10112" s="647"/>
      <c r="E10112" s="647"/>
      <c r="F10112" s="647"/>
      <c r="G10112" s="647"/>
    </row>
    <row r="10113" spans="3:7">
      <c r="C10113" s="647"/>
      <c r="D10113" s="647"/>
      <c r="E10113" s="647"/>
      <c r="F10113" s="647"/>
      <c r="G10113" s="647"/>
    </row>
    <row r="10114" spans="3:7">
      <c r="C10114" s="647"/>
      <c r="D10114" s="647"/>
      <c r="E10114" s="647"/>
      <c r="F10114" s="647"/>
      <c r="G10114" s="647"/>
    </row>
    <row r="10115" spans="3:7">
      <c r="C10115" s="647"/>
      <c r="D10115" s="647"/>
      <c r="E10115" s="647"/>
      <c r="F10115" s="647"/>
      <c r="G10115" s="647"/>
    </row>
    <row r="10116" spans="3:7">
      <c r="C10116" s="647"/>
      <c r="D10116" s="647"/>
      <c r="E10116" s="647"/>
      <c r="F10116" s="647"/>
      <c r="G10116" s="647"/>
    </row>
    <row r="10117" spans="3:7">
      <c r="C10117" s="647"/>
      <c r="D10117" s="647"/>
      <c r="E10117" s="647"/>
      <c r="F10117" s="647"/>
      <c r="G10117" s="647"/>
    </row>
    <row r="10118" spans="3:7">
      <c r="C10118" s="647"/>
      <c r="D10118" s="647"/>
      <c r="E10118" s="647"/>
      <c r="F10118" s="647"/>
      <c r="G10118" s="647"/>
    </row>
    <row r="10119" spans="3:7">
      <c r="C10119" s="647"/>
      <c r="D10119" s="647"/>
      <c r="E10119" s="647"/>
      <c r="F10119" s="647"/>
      <c r="G10119" s="647"/>
    </row>
    <row r="10120" spans="3:7">
      <c r="C10120" s="647"/>
      <c r="D10120" s="647"/>
      <c r="E10120" s="647"/>
      <c r="F10120" s="647"/>
      <c r="G10120" s="647"/>
    </row>
    <row r="10121" spans="3:7">
      <c r="C10121" s="647"/>
      <c r="D10121" s="647"/>
      <c r="E10121" s="647"/>
      <c r="F10121" s="647"/>
      <c r="G10121" s="647"/>
    </row>
    <row r="10122" spans="3:7">
      <c r="C10122" s="647"/>
      <c r="D10122" s="647"/>
      <c r="E10122" s="647"/>
      <c r="F10122" s="647"/>
      <c r="G10122" s="647"/>
    </row>
    <row r="10123" spans="3:7">
      <c r="C10123" s="647"/>
      <c r="D10123" s="647"/>
      <c r="E10123" s="647"/>
      <c r="F10123" s="647"/>
      <c r="G10123" s="647"/>
    </row>
    <row r="10124" spans="3:7">
      <c r="C10124" s="647"/>
      <c r="D10124" s="647"/>
      <c r="E10124" s="647"/>
      <c r="F10124" s="647"/>
      <c r="G10124" s="647"/>
    </row>
    <row r="10125" spans="3:7">
      <c r="C10125" s="647"/>
      <c r="D10125" s="647"/>
      <c r="E10125" s="647"/>
      <c r="F10125" s="647"/>
      <c r="G10125" s="647"/>
    </row>
    <row r="10126" spans="3:7">
      <c r="C10126" s="647"/>
      <c r="D10126" s="647"/>
      <c r="E10126" s="647"/>
      <c r="F10126" s="647"/>
      <c r="G10126" s="647"/>
    </row>
    <row r="10127" spans="3:7">
      <c r="C10127" s="647"/>
      <c r="D10127" s="647"/>
      <c r="E10127" s="647"/>
      <c r="F10127" s="647"/>
      <c r="G10127" s="647"/>
    </row>
    <row r="10128" spans="3:7">
      <c r="C10128" s="647"/>
      <c r="D10128" s="647"/>
      <c r="E10128" s="647"/>
      <c r="F10128" s="647"/>
      <c r="G10128" s="647"/>
    </row>
    <row r="10129" spans="3:7">
      <c r="C10129" s="647"/>
      <c r="D10129" s="647"/>
      <c r="E10129" s="647"/>
      <c r="F10129" s="647"/>
      <c r="G10129" s="647"/>
    </row>
    <row r="10130" spans="3:7">
      <c r="C10130" s="647"/>
      <c r="D10130" s="647"/>
      <c r="E10130" s="647"/>
      <c r="F10130" s="647"/>
      <c r="G10130" s="647"/>
    </row>
    <row r="10131" spans="3:7">
      <c r="C10131" s="647"/>
      <c r="D10131" s="647"/>
      <c r="E10131" s="647"/>
      <c r="F10131" s="647"/>
      <c r="G10131" s="647"/>
    </row>
    <row r="10132" spans="3:7">
      <c r="C10132" s="647"/>
      <c r="D10132" s="647"/>
      <c r="E10132" s="647"/>
      <c r="F10132" s="647"/>
      <c r="G10132" s="647"/>
    </row>
    <row r="10133" spans="3:7">
      <c r="C10133" s="647"/>
      <c r="D10133" s="647"/>
      <c r="E10133" s="647"/>
      <c r="F10133" s="647"/>
      <c r="G10133" s="647"/>
    </row>
    <row r="10134" spans="3:7">
      <c r="C10134" s="647"/>
      <c r="D10134" s="647"/>
      <c r="E10134" s="647"/>
      <c r="F10134" s="647"/>
      <c r="G10134" s="647"/>
    </row>
    <row r="10135" spans="3:7">
      <c r="C10135" s="647"/>
      <c r="D10135" s="647"/>
      <c r="E10135" s="647"/>
      <c r="F10135" s="647"/>
      <c r="G10135" s="647"/>
    </row>
    <row r="10136" spans="3:7">
      <c r="C10136" s="647"/>
      <c r="D10136" s="647"/>
      <c r="E10136" s="647"/>
      <c r="F10136" s="647"/>
      <c r="G10136" s="647"/>
    </row>
    <row r="10137" spans="3:7">
      <c r="C10137" s="647"/>
      <c r="D10137" s="647"/>
      <c r="E10137" s="647"/>
      <c r="F10137" s="647"/>
      <c r="G10137" s="647"/>
    </row>
    <row r="10138" spans="3:7">
      <c r="C10138" s="647"/>
      <c r="D10138" s="647"/>
      <c r="E10138" s="647"/>
      <c r="F10138" s="647"/>
      <c r="G10138" s="647"/>
    </row>
    <row r="10139" spans="3:7">
      <c r="C10139" s="647"/>
      <c r="D10139" s="647"/>
      <c r="E10139" s="647"/>
      <c r="F10139" s="647"/>
      <c r="G10139" s="647"/>
    </row>
    <row r="10140" spans="3:7">
      <c r="C10140" s="647"/>
      <c r="D10140" s="647"/>
      <c r="E10140" s="647"/>
      <c r="F10140" s="647"/>
      <c r="G10140" s="647"/>
    </row>
    <row r="10141" spans="3:7">
      <c r="C10141" s="647"/>
      <c r="D10141" s="647"/>
      <c r="E10141" s="647"/>
      <c r="F10141" s="647"/>
      <c r="G10141" s="647"/>
    </row>
    <row r="10142" spans="3:7">
      <c r="C10142" s="647"/>
      <c r="D10142" s="647"/>
      <c r="E10142" s="647"/>
      <c r="F10142" s="647"/>
      <c r="G10142" s="647"/>
    </row>
    <row r="10143" spans="3:7">
      <c r="C10143" s="647"/>
      <c r="D10143" s="647"/>
      <c r="E10143" s="647"/>
      <c r="F10143" s="647"/>
      <c r="G10143" s="647"/>
    </row>
    <row r="10144" spans="3:7">
      <c r="C10144" s="647"/>
      <c r="D10144" s="647"/>
      <c r="E10144" s="647"/>
      <c r="F10144" s="647"/>
      <c r="G10144" s="647"/>
    </row>
    <row r="10145" spans="3:7">
      <c r="C10145" s="647"/>
      <c r="D10145" s="647"/>
      <c r="E10145" s="647"/>
      <c r="F10145" s="647"/>
      <c r="G10145" s="647"/>
    </row>
    <row r="10146" spans="3:7">
      <c r="C10146" s="647"/>
      <c r="D10146" s="647"/>
      <c r="E10146" s="647"/>
      <c r="F10146" s="647"/>
      <c r="G10146" s="647"/>
    </row>
    <row r="10147" spans="3:7">
      <c r="C10147" s="647"/>
      <c r="D10147" s="647"/>
      <c r="E10147" s="647"/>
      <c r="F10147" s="647"/>
      <c r="G10147" s="647"/>
    </row>
    <row r="10148" spans="3:7">
      <c r="C10148" s="647"/>
      <c r="D10148" s="647"/>
      <c r="E10148" s="647"/>
      <c r="F10148" s="647"/>
      <c r="G10148" s="647"/>
    </row>
    <row r="10149" spans="3:7">
      <c r="C10149" s="647"/>
      <c r="D10149" s="647"/>
      <c r="E10149" s="647"/>
      <c r="F10149" s="647"/>
      <c r="G10149" s="647"/>
    </row>
    <row r="10150" spans="3:7">
      <c r="C10150" s="647"/>
      <c r="D10150" s="647"/>
      <c r="E10150" s="647"/>
      <c r="F10150" s="647"/>
      <c r="G10150" s="647"/>
    </row>
    <row r="10151" spans="3:7">
      <c r="C10151" s="647"/>
      <c r="D10151" s="647"/>
      <c r="E10151" s="647"/>
      <c r="F10151" s="647"/>
      <c r="G10151" s="647"/>
    </row>
    <row r="10152" spans="3:7">
      <c r="C10152" s="647"/>
      <c r="D10152" s="647"/>
      <c r="E10152" s="647"/>
      <c r="F10152" s="647"/>
      <c r="G10152" s="647"/>
    </row>
    <row r="10153" spans="3:7">
      <c r="C10153" s="647"/>
      <c r="D10153" s="647"/>
      <c r="E10153" s="647"/>
      <c r="F10153" s="647"/>
      <c r="G10153" s="647"/>
    </row>
    <row r="10154" spans="3:7">
      <c r="C10154" s="647"/>
      <c r="D10154" s="647"/>
      <c r="E10154" s="647"/>
      <c r="F10154" s="647"/>
      <c r="G10154" s="647"/>
    </row>
    <row r="10155" spans="3:7">
      <c r="C10155" s="647"/>
      <c r="D10155" s="647"/>
      <c r="E10155" s="647"/>
      <c r="F10155" s="647"/>
      <c r="G10155" s="647"/>
    </row>
    <row r="10156" spans="3:7">
      <c r="C10156" s="647"/>
      <c r="D10156" s="647"/>
      <c r="E10156" s="647"/>
      <c r="F10156" s="647"/>
      <c r="G10156" s="647"/>
    </row>
    <row r="10157" spans="3:7">
      <c r="C10157" s="647"/>
      <c r="D10157" s="647"/>
      <c r="E10157" s="647"/>
      <c r="F10157" s="647"/>
      <c r="G10157" s="647"/>
    </row>
    <row r="10158" spans="3:7">
      <c r="C10158" s="647"/>
      <c r="D10158" s="647"/>
      <c r="E10158" s="647"/>
      <c r="F10158" s="647"/>
      <c r="G10158" s="647"/>
    </row>
    <row r="10159" spans="3:7">
      <c r="C10159" s="647"/>
      <c r="D10159" s="647"/>
      <c r="E10159" s="647"/>
      <c r="F10159" s="647"/>
      <c r="G10159" s="647"/>
    </row>
    <row r="10160" spans="3:7">
      <c r="C10160" s="647"/>
      <c r="D10160" s="647"/>
      <c r="E10160" s="647"/>
      <c r="F10160" s="647"/>
      <c r="G10160" s="647"/>
    </row>
    <row r="10161" spans="3:7">
      <c r="C10161" s="647"/>
      <c r="D10161" s="647"/>
      <c r="E10161" s="647"/>
      <c r="F10161" s="647"/>
      <c r="G10161" s="647"/>
    </row>
    <row r="10162" spans="3:7">
      <c r="C10162" s="647"/>
      <c r="D10162" s="647"/>
      <c r="E10162" s="647"/>
      <c r="F10162" s="647"/>
      <c r="G10162" s="647"/>
    </row>
    <row r="10163" spans="3:7">
      <c r="C10163" s="647"/>
      <c r="D10163" s="647"/>
      <c r="E10163" s="647"/>
      <c r="F10163" s="647"/>
      <c r="G10163" s="647"/>
    </row>
    <row r="10164" spans="3:7">
      <c r="C10164" s="647"/>
      <c r="D10164" s="647"/>
      <c r="E10164" s="647"/>
      <c r="F10164" s="647"/>
      <c r="G10164" s="647"/>
    </row>
    <row r="10165" spans="3:7">
      <c r="C10165" s="647"/>
      <c r="D10165" s="647"/>
      <c r="E10165" s="647"/>
      <c r="F10165" s="647"/>
      <c r="G10165" s="647"/>
    </row>
    <row r="10166" spans="3:7">
      <c r="C10166" s="647"/>
      <c r="D10166" s="647"/>
      <c r="E10166" s="647"/>
      <c r="F10166" s="647"/>
      <c r="G10166" s="647"/>
    </row>
    <row r="10167" spans="3:7">
      <c r="C10167" s="647"/>
      <c r="D10167" s="647"/>
      <c r="E10167" s="647"/>
      <c r="F10167" s="647"/>
      <c r="G10167" s="647"/>
    </row>
    <row r="10168" spans="3:7">
      <c r="C10168" s="647"/>
      <c r="D10168" s="647"/>
      <c r="E10168" s="647"/>
      <c r="F10168" s="647"/>
      <c r="G10168" s="647"/>
    </row>
    <row r="10169" spans="3:7">
      <c r="C10169" s="647"/>
      <c r="D10169" s="647"/>
      <c r="E10169" s="647"/>
      <c r="F10169" s="647"/>
      <c r="G10169" s="647"/>
    </row>
    <row r="10170" spans="3:7">
      <c r="C10170" s="647"/>
      <c r="D10170" s="647"/>
      <c r="E10170" s="647"/>
      <c r="F10170" s="647"/>
      <c r="G10170" s="647"/>
    </row>
    <row r="10171" spans="3:7">
      <c r="C10171" s="647"/>
      <c r="D10171" s="647"/>
      <c r="E10171" s="647"/>
      <c r="F10171" s="647"/>
      <c r="G10171" s="647"/>
    </row>
    <row r="10172" spans="3:7">
      <c r="C10172" s="647"/>
      <c r="D10172" s="647"/>
      <c r="E10172" s="647"/>
      <c r="F10172" s="647"/>
      <c r="G10172" s="647"/>
    </row>
    <row r="10173" spans="3:7">
      <c r="C10173" s="647"/>
      <c r="D10173" s="647"/>
      <c r="E10173" s="647"/>
      <c r="F10173" s="647"/>
      <c r="G10173" s="647"/>
    </row>
    <row r="10174" spans="3:7">
      <c r="C10174" s="647"/>
      <c r="D10174" s="647"/>
      <c r="E10174" s="647"/>
      <c r="F10174" s="647"/>
      <c r="G10174" s="647"/>
    </row>
    <row r="10175" spans="3:7">
      <c r="C10175" s="647"/>
      <c r="D10175" s="647"/>
      <c r="E10175" s="647"/>
      <c r="F10175" s="647"/>
      <c r="G10175" s="647"/>
    </row>
    <row r="10176" spans="3:7">
      <c r="C10176" s="647"/>
      <c r="D10176" s="647"/>
      <c r="E10176" s="647"/>
      <c r="F10176" s="647"/>
      <c r="G10176" s="647"/>
    </row>
    <row r="10177" spans="3:7">
      <c r="C10177" s="647"/>
      <c r="D10177" s="647"/>
      <c r="E10177" s="647"/>
      <c r="F10177" s="647"/>
      <c r="G10177" s="647"/>
    </row>
    <row r="10178" spans="3:7">
      <c r="C10178" s="647"/>
      <c r="D10178" s="647"/>
      <c r="E10178" s="647"/>
      <c r="F10178" s="647"/>
      <c r="G10178" s="647"/>
    </row>
    <row r="10179" spans="3:7">
      <c r="C10179" s="647"/>
      <c r="D10179" s="647"/>
      <c r="E10179" s="647"/>
      <c r="F10179" s="647"/>
      <c r="G10179" s="647"/>
    </row>
    <row r="10180" spans="3:7">
      <c r="C10180" s="647"/>
      <c r="D10180" s="647"/>
      <c r="E10180" s="647"/>
      <c r="F10180" s="647"/>
      <c r="G10180" s="647"/>
    </row>
    <row r="10181" spans="3:7">
      <c r="C10181" s="647"/>
      <c r="D10181" s="647"/>
      <c r="E10181" s="647"/>
      <c r="F10181" s="647"/>
      <c r="G10181" s="647"/>
    </row>
    <row r="10182" spans="3:7">
      <c r="C10182" s="647"/>
      <c r="D10182" s="647"/>
      <c r="E10182" s="647"/>
      <c r="F10182" s="647"/>
      <c r="G10182" s="647"/>
    </row>
    <row r="10183" spans="3:7">
      <c r="C10183" s="647"/>
      <c r="D10183" s="647"/>
      <c r="E10183" s="647"/>
      <c r="F10183" s="647"/>
      <c r="G10183" s="647"/>
    </row>
    <row r="10184" spans="3:7">
      <c r="C10184" s="647"/>
      <c r="D10184" s="647"/>
      <c r="E10184" s="647"/>
      <c r="F10184" s="647"/>
      <c r="G10184" s="647"/>
    </row>
    <row r="10185" spans="3:7">
      <c r="C10185" s="647"/>
      <c r="D10185" s="647"/>
      <c r="E10185" s="647"/>
      <c r="F10185" s="647"/>
      <c r="G10185" s="647"/>
    </row>
    <row r="10186" spans="3:7">
      <c r="C10186" s="647"/>
      <c r="D10186" s="647"/>
      <c r="E10186" s="647"/>
      <c r="F10186" s="647"/>
      <c r="G10186" s="647"/>
    </row>
    <row r="10187" spans="3:7">
      <c r="C10187" s="647"/>
      <c r="D10187" s="647"/>
      <c r="E10187" s="647"/>
      <c r="F10187" s="647"/>
      <c r="G10187" s="647"/>
    </row>
    <row r="10188" spans="3:7">
      <c r="C10188" s="647"/>
      <c r="D10188" s="647"/>
      <c r="E10188" s="647"/>
      <c r="F10188" s="647"/>
      <c r="G10188" s="647"/>
    </row>
    <row r="10189" spans="3:7">
      <c r="C10189" s="647"/>
      <c r="D10189" s="647"/>
      <c r="E10189" s="647"/>
      <c r="F10189" s="647"/>
      <c r="G10189" s="647"/>
    </row>
    <row r="10190" spans="3:7">
      <c r="C10190" s="647"/>
      <c r="D10190" s="647"/>
      <c r="E10190" s="647"/>
      <c r="F10190" s="647"/>
      <c r="G10190" s="647"/>
    </row>
    <row r="10191" spans="3:7">
      <c r="C10191" s="647"/>
      <c r="D10191" s="647"/>
      <c r="E10191" s="647"/>
      <c r="F10191" s="647"/>
      <c r="G10191" s="647"/>
    </row>
    <row r="10192" spans="3:7">
      <c r="C10192" s="647"/>
      <c r="D10192" s="647"/>
      <c r="E10192" s="647"/>
      <c r="F10192" s="647"/>
      <c r="G10192" s="647"/>
    </row>
    <row r="10193" spans="3:7">
      <c r="C10193" s="647"/>
      <c r="D10193" s="647"/>
      <c r="E10193" s="647"/>
      <c r="F10193" s="647"/>
      <c r="G10193" s="647"/>
    </row>
    <row r="10194" spans="3:7">
      <c r="C10194" s="647"/>
      <c r="D10194" s="647"/>
      <c r="E10194" s="647"/>
      <c r="F10194" s="647"/>
      <c r="G10194" s="647"/>
    </row>
    <row r="10195" spans="3:7">
      <c r="C10195" s="647"/>
      <c r="D10195" s="647"/>
      <c r="E10195" s="647"/>
      <c r="F10195" s="647"/>
      <c r="G10195" s="647"/>
    </row>
    <row r="10196" spans="3:7">
      <c r="C10196" s="647"/>
      <c r="D10196" s="647"/>
      <c r="E10196" s="647"/>
      <c r="F10196" s="647"/>
      <c r="G10196" s="647"/>
    </row>
    <row r="10197" spans="3:7">
      <c r="C10197" s="647"/>
      <c r="D10197" s="647"/>
      <c r="E10197" s="647"/>
      <c r="F10197" s="647"/>
      <c r="G10197" s="647"/>
    </row>
    <row r="10198" spans="3:7">
      <c r="C10198" s="647"/>
      <c r="D10198" s="647"/>
      <c r="E10198" s="647"/>
      <c r="F10198" s="647"/>
      <c r="G10198" s="647"/>
    </row>
    <row r="10199" spans="3:7">
      <c r="C10199" s="647"/>
      <c r="D10199" s="647"/>
      <c r="E10199" s="647"/>
      <c r="F10199" s="647"/>
      <c r="G10199" s="647"/>
    </row>
    <row r="10200" spans="3:7">
      <c r="C10200" s="647"/>
      <c r="D10200" s="647"/>
      <c r="E10200" s="647"/>
      <c r="F10200" s="647"/>
      <c r="G10200" s="647"/>
    </row>
    <row r="10201" spans="3:7">
      <c r="C10201" s="647"/>
      <c r="D10201" s="647"/>
      <c r="E10201" s="647"/>
      <c r="F10201" s="647"/>
      <c r="G10201" s="647"/>
    </row>
    <row r="10202" spans="3:7">
      <c r="C10202" s="647"/>
      <c r="D10202" s="647"/>
      <c r="E10202" s="647"/>
      <c r="F10202" s="647"/>
      <c r="G10202" s="647"/>
    </row>
    <row r="10203" spans="3:7">
      <c r="C10203" s="647"/>
      <c r="D10203" s="647"/>
      <c r="E10203" s="647"/>
      <c r="F10203" s="647"/>
      <c r="G10203" s="647"/>
    </row>
    <row r="10204" spans="3:7">
      <c r="C10204" s="647"/>
      <c r="D10204" s="647"/>
      <c r="E10204" s="647"/>
      <c r="F10204" s="647"/>
      <c r="G10204" s="647"/>
    </row>
    <row r="10205" spans="3:7">
      <c r="C10205" s="647"/>
      <c r="D10205" s="647"/>
      <c r="E10205" s="647"/>
      <c r="F10205" s="647"/>
      <c r="G10205" s="647"/>
    </row>
    <row r="10206" spans="3:7">
      <c r="C10206" s="647"/>
      <c r="D10206" s="647"/>
      <c r="E10206" s="647"/>
      <c r="F10206" s="647"/>
      <c r="G10206" s="647"/>
    </row>
    <row r="10207" spans="3:7">
      <c r="C10207" s="647"/>
      <c r="D10207" s="647"/>
      <c r="E10207" s="647"/>
      <c r="F10207" s="647"/>
      <c r="G10207" s="647"/>
    </row>
    <row r="10208" spans="3:7">
      <c r="C10208" s="647"/>
      <c r="D10208" s="647"/>
      <c r="E10208" s="647"/>
      <c r="F10208" s="647"/>
      <c r="G10208" s="647"/>
    </row>
    <row r="10209" spans="3:7">
      <c r="C10209" s="647"/>
      <c r="D10209" s="647"/>
      <c r="E10209" s="647"/>
      <c r="F10209" s="647"/>
      <c r="G10209" s="647"/>
    </row>
    <row r="10210" spans="3:7">
      <c r="C10210" s="647"/>
      <c r="D10210" s="647"/>
      <c r="E10210" s="647"/>
      <c r="F10210" s="647"/>
      <c r="G10210" s="647"/>
    </row>
    <row r="10211" spans="3:7">
      <c r="C10211" s="647"/>
      <c r="D10211" s="647"/>
      <c r="E10211" s="647"/>
      <c r="F10211" s="647"/>
      <c r="G10211" s="647"/>
    </row>
    <row r="10212" spans="3:7">
      <c r="C10212" s="647"/>
      <c r="D10212" s="647"/>
      <c r="E10212" s="647"/>
      <c r="F10212" s="647"/>
      <c r="G10212" s="647"/>
    </row>
    <row r="10213" spans="3:7">
      <c r="C10213" s="647"/>
      <c r="D10213" s="647"/>
      <c r="E10213" s="647"/>
      <c r="F10213" s="647"/>
      <c r="G10213" s="647"/>
    </row>
    <row r="10214" spans="3:7">
      <c r="C10214" s="647"/>
      <c r="D10214" s="647"/>
      <c r="E10214" s="647"/>
      <c r="F10214" s="647"/>
      <c r="G10214" s="647"/>
    </row>
    <row r="10215" spans="3:7">
      <c r="C10215" s="647"/>
      <c r="D10215" s="647"/>
      <c r="E10215" s="647"/>
      <c r="F10215" s="647"/>
      <c r="G10215" s="647"/>
    </row>
    <row r="10216" spans="3:7">
      <c r="C10216" s="647"/>
      <c r="D10216" s="647"/>
      <c r="E10216" s="647"/>
      <c r="F10216" s="647"/>
      <c r="G10216" s="647"/>
    </row>
    <row r="10217" spans="3:7">
      <c r="C10217" s="647"/>
      <c r="D10217" s="647"/>
      <c r="E10217" s="647"/>
      <c r="F10217" s="647"/>
      <c r="G10217" s="647"/>
    </row>
    <row r="10218" spans="3:7">
      <c r="C10218" s="647"/>
      <c r="D10218" s="647"/>
      <c r="E10218" s="647"/>
      <c r="F10218" s="647"/>
      <c r="G10218" s="647"/>
    </row>
    <row r="10219" spans="3:7">
      <c r="C10219" s="647"/>
      <c r="D10219" s="647"/>
      <c r="E10219" s="647"/>
      <c r="F10219" s="647"/>
      <c r="G10219" s="647"/>
    </row>
    <row r="10220" spans="3:7">
      <c r="C10220" s="647"/>
      <c r="D10220" s="647"/>
      <c r="E10220" s="647"/>
      <c r="F10220" s="647"/>
      <c r="G10220" s="647"/>
    </row>
    <row r="10221" spans="3:7">
      <c r="C10221" s="647"/>
      <c r="D10221" s="647"/>
      <c r="E10221" s="647"/>
      <c r="F10221" s="647"/>
      <c r="G10221" s="647"/>
    </row>
    <row r="10222" spans="3:7">
      <c r="C10222" s="647"/>
      <c r="D10222" s="647"/>
      <c r="E10222" s="647"/>
      <c r="F10222" s="647"/>
      <c r="G10222" s="647"/>
    </row>
    <row r="10223" spans="3:7">
      <c r="C10223" s="647"/>
      <c r="D10223" s="647"/>
      <c r="E10223" s="647"/>
      <c r="F10223" s="647"/>
      <c r="G10223" s="647"/>
    </row>
    <row r="10224" spans="3:7">
      <c r="C10224" s="647"/>
      <c r="D10224" s="647"/>
      <c r="E10224" s="647"/>
      <c r="F10224" s="647"/>
      <c r="G10224" s="647"/>
    </row>
    <row r="10225" spans="3:7">
      <c r="C10225" s="647"/>
      <c r="D10225" s="647"/>
      <c r="E10225" s="647"/>
      <c r="F10225" s="647"/>
      <c r="G10225" s="647"/>
    </row>
    <row r="10226" spans="3:7">
      <c r="C10226" s="647"/>
      <c r="D10226" s="647"/>
      <c r="E10226" s="647"/>
      <c r="F10226" s="647"/>
      <c r="G10226" s="647"/>
    </row>
    <row r="10227" spans="3:7">
      <c r="C10227" s="647"/>
      <c r="D10227" s="647"/>
      <c r="E10227" s="647"/>
      <c r="F10227" s="647"/>
      <c r="G10227" s="647"/>
    </row>
    <row r="10228" spans="3:7">
      <c r="C10228" s="647"/>
      <c r="D10228" s="647"/>
      <c r="E10228" s="647"/>
      <c r="F10228" s="647"/>
      <c r="G10228" s="647"/>
    </row>
    <row r="10229" spans="3:7">
      <c r="C10229" s="647"/>
      <c r="D10229" s="647"/>
      <c r="E10229" s="647"/>
      <c r="F10229" s="647"/>
      <c r="G10229" s="647"/>
    </row>
    <row r="10230" spans="3:7">
      <c r="C10230" s="647"/>
      <c r="D10230" s="647"/>
      <c r="E10230" s="647"/>
      <c r="F10230" s="647"/>
      <c r="G10230" s="647"/>
    </row>
    <row r="10231" spans="3:7">
      <c r="C10231" s="647"/>
      <c r="D10231" s="647"/>
      <c r="E10231" s="647"/>
      <c r="F10231" s="647"/>
      <c r="G10231" s="647"/>
    </row>
    <row r="10232" spans="3:7">
      <c r="C10232" s="647"/>
      <c r="D10232" s="647"/>
      <c r="E10232" s="647"/>
      <c r="F10232" s="647"/>
      <c r="G10232" s="647"/>
    </row>
    <row r="10233" spans="3:7">
      <c r="C10233" s="647"/>
      <c r="D10233" s="647"/>
      <c r="E10233" s="647"/>
      <c r="F10233" s="647"/>
      <c r="G10233" s="647"/>
    </row>
    <row r="10234" spans="3:7">
      <c r="C10234" s="647"/>
      <c r="D10234" s="647"/>
      <c r="E10234" s="647"/>
      <c r="F10234" s="647"/>
      <c r="G10234" s="647"/>
    </row>
    <row r="10235" spans="3:7">
      <c r="C10235" s="647"/>
      <c r="D10235" s="647"/>
      <c r="E10235" s="647"/>
      <c r="F10235" s="647"/>
      <c r="G10235" s="647"/>
    </row>
    <row r="10236" spans="3:7">
      <c r="C10236" s="647"/>
      <c r="D10236" s="647"/>
      <c r="E10236" s="647"/>
      <c r="F10236" s="647"/>
      <c r="G10236" s="647"/>
    </row>
    <row r="10237" spans="3:7">
      <c r="C10237" s="647"/>
      <c r="D10237" s="647"/>
      <c r="E10237" s="647"/>
      <c r="F10237" s="647"/>
      <c r="G10237" s="647"/>
    </row>
    <row r="10238" spans="3:7">
      <c r="C10238" s="647"/>
      <c r="D10238" s="647"/>
      <c r="E10238" s="647"/>
      <c r="F10238" s="647"/>
      <c r="G10238" s="647"/>
    </row>
    <row r="10239" spans="3:7">
      <c r="C10239" s="647"/>
      <c r="D10239" s="647"/>
      <c r="E10239" s="647"/>
      <c r="F10239" s="647"/>
      <c r="G10239" s="647"/>
    </row>
    <row r="10240" spans="3:7">
      <c r="C10240" s="647"/>
      <c r="D10240" s="647"/>
      <c r="E10240" s="647"/>
      <c r="F10240" s="647"/>
      <c r="G10240" s="647"/>
    </row>
    <row r="10241" spans="3:7">
      <c r="C10241" s="647"/>
      <c r="D10241" s="647"/>
      <c r="E10241" s="647"/>
      <c r="F10241" s="647"/>
      <c r="G10241" s="647"/>
    </row>
    <row r="10242" spans="3:7">
      <c r="C10242" s="647"/>
      <c r="D10242" s="647"/>
      <c r="E10242" s="647"/>
      <c r="F10242" s="647"/>
      <c r="G10242" s="647"/>
    </row>
    <row r="10243" spans="3:7">
      <c r="C10243" s="647"/>
      <c r="D10243" s="647"/>
      <c r="E10243" s="647"/>
      <c r="F10243" s="647"/>
      <c r="G10243" s="647"/>
    </row>
    <row r="10244" spans="3:7">
      <c r="C10244" s="647"/>
      <c r="D10244" s="647"/>
      <c r="E10244" s="647"/>
      <c r="F10244" s="647"/>
      <c r="G10244" s="647"/>
    </row>
    <row r="10245" spans="3:7">
      <c r="C10245" s="647"/>
      <c r="D10245" s="647"/>
      <c r="E10245" s="647"/>
      <c r="F10245" s="647"/>
      <c r="G10245" s="647"/>
    </row>
    <row r="10246" spans="3:7">
      <c r="C10246" s="647"/>
      <c r="D10246" s="647"/>
      <c r="E10246" s="647"/>
      <c r="F10246" s="647"/>
      <c r="G10246" s="647"/>
    </row>
    <row r="10247" spans="3:7">
      <c r="C10247" s="647"/>
      <c r="D10247" s="647"/>
      <c r="E10247" s="647"/>
      <c r="F10247" s="647"/>
      <c r="G10247" s="647"/>
    </row>
    <row r="10248" spans="3:7">
      <c r="C10248" s="647"/>
      <c r="D10248" s="647"/>
      <c r="E10248" s="647"/>
      <c r="F10248" s="647"/>
      <c r="G10248" s="647"/>
    </row>
    <row r="10249" spans="3:7">
      <c r="C10249" s="647"/>
      <c r="D10249" s="647"/>
      <c r="E10249" s="647"/>
      <c r="F10249" s="647"/>
      <c r="G10249" s="647"/>
    </row>
    <row r="10250" spans="3:7">
      <c r="C10250" s="647"/>
      <c r="D10250" s="647"/>
      <c r="E10250" s="647"/>
      <c r="F10250" s="647"/>
      <c r="G10250" s="647"/>
    </row>
    <row r="10251" spans="3:7">
      <c r="C10251" s="647"/>
      <c r="D10251" s="647"/>
      <c r="E10251" s="647"/>
      <c r="F10251" s="647"/>
      <c r="G10251" s="647"/>
    </row>
    <row r="10252" spans="3:7">
      <c r="C10252" s="647"/>
      <c r="D10252" s="647"/>
      <c r="E10252" s="647"/>
      <c r="F10252" s="647"/>
      <c r="G10252" s="647"/>
    </row>
    <row r="10253" spans="3:7">
      <c r="C10253" s="647"/>
      <c r="D10253" s="647"/>
      <c r="E10253" s="647"/>
      <c r="F10253" s="647"/>
      <c r="G10253" s="647"/>
    </row>
    <row r="10254" spans="3:7">
      <c r="C10254" s="647"/>
      <c r="D10254" s="647"/>
      <c r="E10254" s="647"/>
      <c r="F10254" s="647"/>
      <c r="G10254" s="647"/>
    </row>
    <row r="10255" spans="3:7">
      <c r="C10255" s="647"/>
      <c r="D10255" s="647"/>
      <c r="E10255" s="647"/>
      <c r="F10255" s="647"/>
      <c r="G10255" s="647"/>
    </row>
    <row r="10256" spans="3:7">
      <c r="C10256" s="647"/>
      <c r="D10256" s="647"/>
      <c r="E10256" s="647"/>
      <c r="F10256" s="647"/>
      <c r="G10256" s="647"/>
    </row>
    <row r="10257" spans="3:7">
      <c r="C10257" s="647"/>
      <c r="D10257" s="647"/>
      <c r="E10257" s="647"/>
      <c r="F10257" s="647"/>
      <c r="G10257" s="647"/>
    </row>
    <row r="10258" spans="3:7">
      <c r="C10258" s="647"/>
      <c r="D10258" s="647"/>
      <c r="E10258" s="647"/>
      <c r="F10258" s="647"/>
      <c r="G10258" s="647"/>
    </row>
    <row r="10259" spans="3:7">
      <c r="C10259" s="647"/>
      <c r="D10259" s="647"/>
      <c r="E10259" s="647"/>
      <c r="F10259" s="647"/>
      <c r="G10259" s="647"/>
    </row>
    <row r="10260" spans="3:7">
      <c r="C10260" s="647"/>
      <c r="D10260" s="647"/>
      <c r="E10260" s="647"/>
      <c r="F10260" s="647"/>
      <c r="G10260" s="647"/>
    </row>
    <row r="10261" spans="3:7">
      <c r="C10261" s="647"/>
      <c r="D10261" s="647"/>
      <c r="E10261" s="647"/>
      <c r="F10261" s="647"/>
      <c r="G10261" s="647"/>
    </row>
    <row r="10262" spans="3:7">
      <c r="C10262" s="647"/>
      <c r="D10262" s="647"/>
      <c r="E10262" s="647"/>
      <c r="F10262" s="647"/>
      <c r="G10262" s="647"/>
    </row>
    <row r="10263" spans="3:7">
      <c r="C10263" s="647"/>
      <c r="D10263" s="647"/>
      <c r="E10263" s="647"/>
      <c r="F10263" s="647"/>
      <c r="G10263" s="647"/>
    </row>
    <row r="10264" spans="3:7">
      <c r="C10264" s="647"/>
      <c r="D10264" s="647"/>
      <c r="E10264" s="647"/>
      <c r="F10264" s="647"/>
      <c r="G10264" s="647"/>
    </row>
    <row r="10265" spans="3:7">
      <c r="C10265" s="647"/>
      <c r="D10265" s="647"/>
      <c r="E10265" s="647"/>
      <c r="F10265" s="647"/>
      <c r="G10265" s="647"/>
    </row>
    <row r="10266" spans="3:7">
      <c r="C10266" s="647"/>
      <c r="D10266" s="647"/>
      <c r="E10266" s="647"/>
      <c r="F10266" s="647"/>
      <c r="G10266" s="647"/>
    </row>
    <row r="10267" spans="3:7">
      <c r="C10267" s="647"/>
      <c r="D10267" s="647"/>
      <c r="E10267" s="647"/>
      <c r="F10267" s="647"/>
      <c r="G10267" s="647"/>
    </row>
    <row r="10268" spans="3:7">
      <c r="C10268" s="647"/>
      <c r="D10268" s="647"/>
      <c r="E10268" s="647"/>
      <c r="F10268" s="647"/>
      <c r="G10268" s="647"/>
    </row>
    <row r="10269" spans="3:7">
      <c r="C10269" s="647"/>
      <c r="D10269" s="647"/>
      <c r="E10269" s="647"/>
      <c r="F10269" s="647"/>
      <c r="G10269" s="647"/>
    </row>
    <row r="10270" spans="3:7">
      <c r="C10270" s="647"/>
      <c r="D10270" s="647"/>
      <c r="E10270" s="647"/>
      <c r="F10270" s="647"/>
      <c r="G10270" s="647"/>
    </row>
    <row r="10271" spans="3:7">
      <c r="C10271" s="647"/>
      <c r="D10271" s="647"/>
      <c r="E10271" s="647"/>
      <c r="F10271" s="647"/>
      <c r="G10271" s="647"/>
    </row>
    <row r="10272" spans="3:7">
      <c r="C10272" s="647"/>
      <c r="D10272" s="647"/>
      <c r="E10272" s="647"/>
      <c r="F10272" s="647"/>
      <c r="G10272" s="647"/>
    </row>
    <row r="10273" spans="3:7">
      <c r="C10273" s="647"/>
      <c r="D10273" s="647"/>
      <c r="E10273" s="647"/>
      <c r="F10273" s="647"/>
      <c r="G10273" s="647"/>
    </row>
    <row r="10274" spans="3:7">
      <c r="C10274" s="647"/>
      <c r="D10274" s="647"/>
      <c r="E10274" s="647"/>
      <c r="F10274" s="647"/>
      <c r="G10274" s="647"/>
    </row>
    <row r="10275" spans="3:7">
      <c r="C10275" s="647"/>
      <c r="D10275" s="647"/>
      <c r="E10275" s="647"/>
      <c r="F10275" s="647"/>
      <c r="G10275" s="647"/>
    </row>
    <row r="10276" spans="3:7">
      <c r="C10276" s="647"/>
      <c r="D10276" s="647"/>
      <c r="E10276" s="647"/>
      <c r="F10276" s="647"/>
      <c r="G10276" s="647"/>
    </row>
    <row r="10277" spans="3:7">
      <c r="C10277" s="647"/>
      <c r="D10277" s="647"/>
      <c r="E10277" s="647"/>
      <c r="F10277" s="647"/>
      <c r="G10277" s="647"/>
    </row>
    <row r="10278" spans="3:7">
      <c r="C10278" s="647"/>
      <c r="D10278" s="647"/>
      <c r="E10278" s="647"/>
      <c r="F10278" s="647"/>
      <c r="G10278" s="647"/>
    </row>
    <row r="10279" spans="3:7">
      <c r="C10279" s="647"/>
      <c r="D10279" s="647"/>
      <c r="E10279" s="647"/>
      <c r="F10279" s="647"/>
      <c r="G10279" s="647"/>
    </row>
    <row r="10280" spans="3:7">
      <c r="C10280" s="647"/>
      <c r="D10280" s="647"/>
      <c r="E10280" s="647"/>
      <c r="F10280" s="647"/>
      <c r="G10280" s="647"/>
    </row>
    <row r="10281" spans="3:7">
      <c r="C10281" s="647"/>
      <c r="D10281" s="647"/>
      <c r="E10281" s="647"/>
      <c r="F10281" s="647"/>
      <c r="G10281" s="647"/>
    </row>
    <row r="10282" spans="3:7">
      <c r="C10282" s="647"/>
      <c r="D10282" s="647"/>
      <c r="E10282" s="647"/>
      <c r="F10282" s="647"/>
      <c r="G10282" s="647"/>
    </row>
    <row r="10283" spans="3:7">
      <c r="C10283" s="647"/>
      <c r="D10283" s="647"/>
      <c r="E10283" s="647"/>
      <c r="F10283" s="647"/>
      <c r="G10283" s="647"/>
    </row>
    <row r="10284" spans="3:7">
      <c r="C10284" s="647"/>
      <c r="D10284" s="647"/>
      <c r="E10284" s="647"/>
      <c r="F10284" s="647"/>
      <c r="G10284" s="647"/>
    </row>
    <row r="10285" spans="3:7">
      <c r="C10285" s="647"/>
      <c r="D10285" s="647"/>
      <c r="E10285" s="647"/>
      <c r="F10285" s="647"/>
      <c r="G10285" s="647"/>
    </row>
    <row r="10286" spans="3:7">
      <c r="C10286" s="647"/>
      <c r="D10286" s="647"/>
      <c r="E10286" s="647"/>
      <c r="F10286" s="647"/>
      <c r="G10286" s="647"/>
    </row>
    <row r="10287" spans="3:7">
      <c r="C10287" s="647"/>
      <c r="D10287" s="647"/>
      <c r="E10287" s="647"/>
      <c r="F10287" s="647"/>
      <c r="G10287" s="647"/>
    </row>
    <row r="10288" spans="3:7">
      <c r="C10288" s="647"/>
      <c r="D10288" s="647"/>
      <c r="E10288" s="647"/>
      <c r="F10288" s="647"/>
      <c r="G10288" s="647"/>
    </row>
    <row r="10289" spans="3:7">
      <c r="C10289" s="647"/>
      <c r="D10289" s="647"/>
      <c r="E10289" s="647"/>
      <c r="F10289" s="647"/>
      <c r="G10289" s="647"/>
    </row>
    <row r="10290" spans="3:7">
      <c r="C10290" s="647"/>
      <c r="D10290" s="647"/>
      <c r="E10290" s="647"/>
      <c r="F10290" s="647"/>
      <c r="G10290" s="647"/>
    </row>
    <row r="10291" spans="3:7">
      <c r="C10291" s="647"/>
      <c r="D10291" s="647"/>
      <c r="E10291" s="647"/>
      <c r="F10291" s="647"/>
      <c r="G10291" s="647"/>
    </row>
    <row r="10292" spans="3:7">
      <c r="C10292" s="647"/>
      <c r="D10292" s="647"/>
      <c r="E10292" s="647"/>
      <c r="F10292" s="647"/>
      <c r="G10292" s="647"/>
    </row>
    <row r="10293" spans="3:7">
      <c r="C10293" s="647"/>
      <c r="D10293" s="647"/>
      <c r="E10293" s="647"/>
      <c r="F10293" s="647"/>
      <c r="G10293" s="647"/>
    </row>
    <row r="10294" spans="3:7">
      <c r="C10294" s="647"/>
      <c r="D10294" s="647"/>
      <c r="E10294" s="647"/>
      <c r="F10294" s="647"/>
      <c r="G10294" s="647"/>
    </row>
    <row r="10295" spans="3:7">
      <c r="C10295" s="647"/>
      <c r="D10295" s="647"/>
      <c r="E10295" s="647"/>
      <c r="F10295" s="647"/>
      <c r="G10295" s="647"/>
    </row>
    <row r="10296" spans="3:7">
      <c r="C10296" s="647"/>
      <c r="D10296" s="647"/>
      <c r="E10296" s="647"/>
      <c r="F10296" s="647"/>
      <c r="G10296" s="647"/>
    </row>
    <row r="10297" spans="3:7">
      <c r="C10297" s="647"/>
      <c r="D10297" s="647"/>
      <c r="E10297" s="647"/>
      <c r="F10297" s="647"/>
      <c r="G10297" s="647"/>
    </row>
    <row r="10298" spans="3:7">
      <c r="C10298" s="647"/>
      <c r="D10298" s="647"/>
      <c r="E10298" s="647"/>
      <c r="F10298" s="647"/>
      <c r="G10298" s="647"/>
    </row>
    <row r="10299" spans="3:7">
      <c r="C10299" s="647"/>
      <c r="D10299" s="647"/>
      <c r="E10299" s="647"/>
      <c r="F10299" s="647"/>
      <c r="G10299" s="647"/>
    </row>
    <row r="10300" spans="3:7">
      <c r="C10300" s="647"/>
      <c r="D10300" s="647"/>
      <c r="E10300" s="647"/>
      <c r="F10300" s="647"/>
      <c r="G10300" s="647"/>
    </row>
    <row r="10301" spans="3:7">
      <c r="C10301" s="647"/>
      <c r="D10301" s="647"/>
      <c r="E10301" s="647"/>
      <c r="F10301" s="647"/>
      <c r="G10301" s="647"/>
    </row>
    <row r="10302" spans="3:7">
      <c r="C10302" s="647"/>
      <c r="D10302" s="647"/>
      <c r="E10302" s="647"/>
      <c r="F10302" s="647"/>
      <c r="G10302" s="647"/>
    </row>
    <row r="10303" spans="3:7">
      <c r="C10303" s="647"/>
      <c r="D10303" s="647"/>
      <c r="E10303" s="647"/>
      <c r="F10303" s="647"/>
      <c r="G10303" s="647"/>
    </row>
    <row r="10304" spans="3:7">
      <c r="C10304" s="647"/>
      <c r="D10304" s="647"/>
      <c r="E10304" s="647"/>
      <c r="F10304" s="647"/>
      <c r="G10304" s="647"/>
    </row>
    <row r="10305" spans="3:7">
      <c r="C10305" s="647"/>
      <c r="D10305" s="647"/>
      <c r="E10305" s="647"/>
      <c r="F10305" s="647"/>
      <c r="G10305" s="647"/>
    </row>
    <row r="10306" spans="3:7">
      <c r="C10306" s="647"/>
      <c r="D10306" s="647"/>
      <c r="E10306" s="647"/>
      <c r="F10306" s="647"/>
      <c r="G10306" s="647"/>
    </row>
    <row r="10307" spans="3:7">
      <c r="C10307" s="647"/>
      <c r="D10307" s="647"/>
      <c r="E10307" s="647"/>
      <c r="F10307" s="647"/>
      <c r="G10307" s="647"/>
    </row>
    <row r="10308" spans="3:7">
      <c r="C10308" s="647"/>
      <c r="D10308" s="647"/>
      <c r="E10308" s="647"/>
      <c r="F10308" s="647"/>
      <c r="G10308" s="647"/>
    </row>
    <row r="10309" spans="3:7">
      <c r="C10309" s="647"/>
      <c r="D10309" s="647"/>
      <c r="E10309" s="647"/>
      <c r="F10309" s="647"/>
      <c r="G10309" s="647"/>
    </row>
    <row r="10310" spans="3:7">
      <c r="C10310" s="647"/>
      <c r="D10310" s="647"/>
      <c r="E10310" s="647"/>
      <c r="F10310" s="647"/>
      <c r="G10310" s="647"/>
    </row>
    <row r="10311" spans="3:7">
      <c r="C10311" s="647"/>
      <c r="D10311" s="647"/>
      <c r="E10311" s="647"/>
      <c r="F10311" s="647"/>
      <c r="G10311" s="647"/>
    </row>
    <row r="10312" spans="3:7">
      <c r="C10312" s="647"/>
      <c r="D10312" s="647"/>
      <c r="E10312" s="647"/>
      <c r="F10312" s="647"/>
      <c r="G10312" s="647"/>
    </row>
    <row r="10313" spans="3:7">
      <c r="C10313" s="647"/>
      <c r="D10313" s="647"/>
      <c r="E10313" s="647"/>
      <c r="F10313" s="647"/>
      <c r="G10313" s="647"/>
    </row>
    <row r="10314" spans="3:7">
      <c r="C10314" s="647"/>
      <c r="D10314" s="647"/>
      <c r="E10314" s="647"/>
      <c r="F10314" s="647"/>
      <c r="G10314" s="647"/>
    </row>
    <row r="10315" spans="3:7">
      <c r="C10315" s="647"/>
      <c r="D10315" s="647"/>
      <c r="E10315" s="647"/>
      <c r="F10315" s="647"/>
      <c r="G10315" s="647"/>
    </row>
    <row r="10316" spans="3:7">
      <c r="C10316" s="647"/>
      <c r="D10316" s="647"/>
      <c r="E10316" s="647"/>
      <c r="F10316" s="647"/>
      <c r="G10316" s="647"/>
    </row>
    <row r="10317" spans="3:7">
      <c r="C10317" s="647"/>
      <c r="D10317" s="647"/>
      <c r="E10317" s="647"/>
      <c r="F10317" s="647"/>
      <c r="G10317" s="647"/>
    </row>
    <row r="10318" spans="3:7">
      <c r="C10318" s="647"/>
      <c r="D10318" s="647"/>
      <c r="E10318" s="647"/>
      <c r="F10318" s="647"/>
      <c r="G10318" s="647"/>
    </row>
    <row r="10319" spans="3:7">
      <c r="C10319" s="647"/>
      <c r="D10319" s="647"/>
      <c r="E10319" s="647"/>
      <c r="F10319" s="647"/>
      <c r="G10319" s="647"/>
    </row>
    <row r="10320" spans="3:7">
      <c r="C10320" s="647"/>
      <c r="D10320" s="647"/>
      <c r="E10320" s="647"/>
      <c r="F10320" s="647"/>
      <c r="G10320" s="647"/>
    </row>
    <row r="10321" spans="3:7">
      <c r="C10321" s="647"/>
      <c r="D10321" s="647"/>
      <c r="E10321" s="647"/>
      <c r="F10321" s="647"/>
      <c r="G10321" s="647"/>
    </row>
    <row r="10322" spans="3:7">
      <c r="C10322" s="647"/>
      <c r="D10322" s="647"/>
      <c r="E10322" s="647"/>
      <c r="F10322" s="647"/>
      <c r="G10322" s="647"/>
    </row>
    <row r="10323" spans="3:7">
      <c r="C10323" s="647"/>
      <c r="D10323" s="647"/>
      <c r="E10323" s="647"/>
      <c r="F10323" s="647"/>
      <c r="G10323" s="647"/>
    </row>
    <row r="10324" spans="3:7">
      <c r="C10324" s="647"/>
      <c r="D10324" s="647"/>
      <c r="E10324" s="647"/>
      <c r="F10324" s="647"/>
      <c r="G10324" s="647"/>
    </row>
    <row r="10325" spans="3:7">
      <c r="C10325" s="647"/>
      <c r="D10325" s="647"/>
      <c r="E10325" s="647"/>
      <c r="F10325" s="647"/>
      <c r="G10325" s="647"/>
    </row>
    <row r="10326" spans="3:7">
      <c r="C10326" s="647"/>
      <c r="D10326" s="647"/>
      <c r="E10326" s="647"/>
      <c r="F10326" s="647"/>
      <c r="G10326" s="647"/>
    </row>
    <row r="10327" spans="3:7">
      <c r="C10327" s="647"/>
      <c r="D10327" s="647"/>
      <c r="E10327" s="647"/>
      <c r="F10327" s="647"/>
      <c r="G10327" s="647"/>
    </row>
    <row r="10328" spans="3:7">
      <c r="C10328" s="647"/>
      <c r="D10328" s="647"/>
      <c r="E10328" s="647"/>
      <c r="F10328" s="647"/>
      <c r="G10328" s="647"/>
    </row>
    <row r="10329" spans="3:7">
      <c r="C10329" s="647"/>
      <c r="D10329" s="647"/>
      <c r="E10329" s="647"/>
      <c r="F10329" s="647"/>
      <c r="G10329" s="647"/>
    </row>
    <row r="10330" spans="3:7">
      <c r="C10330" s="647"/>
      <c r="D10330" s="647"/>
      <c r="E10330" s="647"/>
      <c r="F10330" s="647"/>
      <c r="G10330" s="647"/>
    </row>
    <row r="10331" spans="3:7">
      <c r="C10331" s="647"/>
      <c r="D10331" s="647"/>
      <c r="E10331" s="647"/>
      <c r="F10331" s="647"/>
      <c r="G10331" s="647"/>
    </row>
    <row r="10332" spans="3:7">
      <c r="C10332" s="647"/>
      <c r="D10332" s="647"/>
      <c r="E10332" s="647"/>
      <c r="F10332" s="647"/>
      <c r="G10332" s="647"/>
    </row>
    <row r="10333" spans="3:7">
      <c r="C10333" s="647"/>
      <c r="D10333" s="647"/>
      <c r="E10333" s="647"/>
      <c r="F10333" s="647"/>
      <c r="G10333" s="647"/>
    </row>
    <row r="10334" spans="3:7">
      <c r="C10334" s="647"/>
      <c r="D10334" s="647"/>
      <c r="E10334" s="647"/>
      <c r="F10334" s="647"/>
      <c r="G10334" s="647"/>
    </row>
    <row r="10335" spans="3:7">
      <c r="C10335" s="647"/>
      <c r="D10335" s="647"/>
      <c r="E10335" s="647"/>
      <c r="F10335" s="647"/>
      <c r="G10335" s="647"/>
    </row>
    <row r="10336" spans="3:7">
      <c r="C10336" s="647"/>
      <c r="D10336" s="647"/>
      <c r="E10336" s="647"/>
      <c r="F10336" s="647"/>
      <c r="G10336" s="647"/>
    </row>
    <row r="10337" spans="3:7">
      <c r="C10337" s="647"/>
      <c r="D10337" s="647"/>
      <c r="E10337" s="647"/>
      <c r="F10337" s="647"/>
      <c r="G10337" s="647"/>
    </row>
    <row r="10338" spans="3:7">
      <c r="C10338" s="647"/>
      <c r="D10338" s="647"/>
      <c r="E10338" s="647"/>
      <c r="F10338" s="647"/>
      <c r="G10338" s="647"/>
    </row>
    <row r="10339" spans="3:7">
      <c r="C10339" s="647"/>
      <c r="D10339" s="647"/>
      <c r="E10339" s="647"/>
      <c r="F10339" s="647"/>
      <c r="G10339" s="647"/>
    </row>
    <row r="10340" spans="3:7">
      <c r="C10340" s="647"/>
      <c r="D10340" s="647"/>
      <c r="E10340" s="647"/>
      <c r="F10340" s="647"/>
      <c r="G10340" s="647"/>
    </row>
    <row r="10341" spans="3:7">
      <c r="C10341" s="647"/>
      <c r="D10341" s="647"/>
      <c r="E10341" s="647"/>
      <c r="F10341" s="647"/>
      <c r="G10341" s="647"/>
    </row>
    <row r="10342" spans="3:7">
      <c r="C10342" s="647"/>
      <c r="D10342" s="647"/>
      <c r="E10342" s="647"/>
      <c r="F10342" s="647"/>
      <c r="G10342" s="647"/>
    </row>
    <row r="10343" spans="3:7">
      <c r="C10343" s="647"/>
      <c r="D10343" s="647"/>
      <c r="E10343" s="647"/>
      <c r="F10343" s="647"/>
      <c r="G10343" s="647"/>
    </row>
    <row r="10344" spans="3:7">
      <c r="C10344" s="647"/>
      <c r="D10344" s="647"/>
      <c r="E10344" s="647"/>
      <c r="F10344" s="647"/>
      <c r="G10344" s="647"/>
    </row>
    <row r="10345" spans="3:7">
      <c r="C10345" s="647"/>
      <c r="D10345" s="647"/>
      <c r="E10345" s="647"/>
      <c r="F10345" s="647"/>
      <c r="G10345" s="647"/>
    </row>
    <row r="10346" spans="3:7">
      <c r="C10346" s="647"/>
      <c r="D10346" s="647"/>
      <c r="E10346" s="647"/>
      <c r="F10346" s="647"/>
      <c r="G10346" s="647"/>
    </row>
    <row r="10347" spans="3:7">
      <c r="C10347" s="647"/>
      <c r="D10347" s="647"/>
      <c r="E10347" s="647"/>
      <c r="F10347" s="647"/>
      <c r="G10347" s="647"/>
    </row>
    <row r="10348" spans="3:7">
      <c r="C10348" s="647"/>
      <c r="D10348" s="647"/>
      <c r="E10348" s="647"/>
      <c r="F10348" s="647"/>
      <c r="G10348" s="647"/>
    </row>
    <row r="10349" spans="3:7">
      <c r="C10349" s="647"/>
      <c r="D10349" s="647"/>
      <c r="E10349" s="647"/>
      <c r="F10349" s="647"/>
      <c r="G10349" s="647"/>
    </row>
    <row r="10350" spans="3:7">
      <c r="C10350" s="647"/>
      <c r="D10350" s="647"/>
      <c r="E10350" s="647"/>
      <c r="F10350" s="647"/>
      <c r="G10350" s="647"/>
    </row>
    <row r="10351" spans="3:7">
      <c r="C10351" s="647"/>
      <c r="D10351" s="647"/>
      <c r="E10351" s="647"/>
      <c r="F10351" s="647"/>
      <c r="G10351" s="647"/>
    </row>
    <row r="10352" spans="3:7">
      <c r="C10352" s="647"/>
      <c r="D10352" s="647"/>
      <c r="E10352" s="647"/>
      <c r="F10352" s="647"/>
      <c r="G10352" s="647"/>
    </row>
    <row r="10353" spans="3:7">
      <c r="C10353" s="647"/>
      <c r="D10353" s="647"/>
      <c r="E10353" s="647"/>
      <c r="F10353" s="647"/>
      <c r="G10353" s="647"/>
    </row>
    <row r="10354" spans="3:7">
      <c r="C10354" s="647"/>
      <c r="D10354" s="647"/>
      <c r="E10354" s="647"/>
      <c r="F10354" s="647"/>
      <c r="G10354" s="647"/>
    </row>
    <row r="10355" spans="3:7">
      <c r="C10355" s="647"/>
      <c r="D10355" s="647"/>
      <c r="E10355" s="647"/>
      <c r="F10355" s="647"/>
      <c r="G10355" s="647"/>
    </row>
    <row r="10356" spans="3:7">
      <c r="C10356" s="647"/>
      <c r="D10356" s="647"/>
      <c r="E10356" s="647"/>
      <c r="F10356" s="647"/>
      <c r="G10356" s="647"/>
    </row>
    <row r="10357" spans="3:7">
      <c r="C10357" s="647"/>
      <c r="D10357" s="647"/>
      <c r="E10357" s="647"/>
      <c r="F10357" s="647"/>
      <c r="G10357" s="647"/>
    </row>
    <row r="10358" spans="3:7">
      <c r="C10358" s="647"/>
      <c r="D10358" s="647"/>
      <c r="E10358" s="647"/>
      <c r="F10358" s="647"/>
      <c r="G10358" s="647"/>
    </row>
    <row r="10359" spans="3:7">
      <c r="C10359" s="647"/>
      <c r="D10359" s="647"/>
      <c r="E10359" s="647"/>
      <c r="F10359" s="647"/>
      <c r="G10359" s="647"/>
    </row>
    <row r="10360" spans="3:7">
      <c r="C10360" s="647"/>
      <c r="D10360" s="647"/>
      <c r="E10360" s="647"/>
      <c r="F10360" s="647"/>
      <c r="G10360" s="647"/>
    </row>
    <row r="10361" spans="3:7">
      <c r="C10361" s="647"/>
      <c r="D10361" s="647"/>
      <c r="E10361" s="647"/>
      <c r="F10361" s="647"/>
      <c r="G10361" s="647"/>
    </row>
    <row r="10362" spans="3:7">
      <c r="C10362" s="647"/>
      <c r="D10362" s="647"/>
      <c r="E10362" s="647"/>
      <c r="F10362" s="647"/>
      <c r="G10362" s="647"/>
    </row>
    <row r="10363" spans="3:7">
      <c r="C10363" s="647"/>
      <c r="D10363" s="647"/>
      <c r="E10363" s="647"/>
      <c r="F10363" s="647"/>
      <c r="G10363" s="647"/>
    </row>
    <row r="10364" spans="3:7">
      <c r="C10364" s="647"/>
      <c r="D10364" s="647"/>
      <c r="E10364" s="647"/>
      <c r="F10364" s="647"/>
      <c r="G10364" s="647"/>
    </row>
    <row r="10365" spans="3:7">
      <c r="C10365" s="647"/>
      <c r="D10365" s="647"/>
      <c r="E10365" s="647"/>
      <c r="F10365" s="647"/>
      <c r="G10365" s="647"/>
    </row>
    <row r="10366" spans="3:7">
      <c r="C10366" s="647"/>
      <c r="D10366" s="647"/>
      <c r="E10366" s="647"/>
      <c r="F10366" s="647"/>
      <c r="G10366" s="647"/>
    </row>
    <row r="10367" spans="3:7">
      <c r="C10367" s="647"/>
      <c r="D10367" s="647"/>
      <c r="E10367" s="647"/>
      <c r="F10367" s="647"/>
      <c r="G10367" s="647"/>
    </row>
    <row r="10368" spans="3:7">
      <c r="C10368" s="647"/>
      <c r="D10368" s="647"/>
      <c r="E10368" s="647"/>
      <c r="F10368" s="647"/>
      <c r="G10368" s="647"/>
    </row>
    <row r="10369" spans="3:7">
      <c r="C10369" s="647"/>
      <c r="D10369" s="647"/>
      <c r="E10369" s="647"/>
      <c r="F10369" s="647"/>
      <c r="G10369" s="647"/>
    </row>
    <row r="10370" spans="3:7">
      <c r="C10370" s="647"/>
      <c r="D10370" s="647"/>
      <c r="E10370" s="647"/>
      <c r="F10370" s="647"/>
      <c r="G10370" s="647"/>
    </row>
    <row r="10371" spans="3:7">
      <c r="C10371" s="647"/>
      <c r="D10371" s="647"/>
      <c r="E10371" s="647"/>
      <c r="F10371" s="647"/>
      <c r="G10371" s="647"/>
    </row>
    <row r="10372" spans="3:7">
      <c r="C10372" s="647"/>
      <c r="D10372" s="647"/>
      <c r="E10372" s="647"/>
      <c r="F10372" s="647"/>
      <c r="G10372" s="647"/>
    </row>
    <row r="10373" spans="3:7">
      <c r="C10373" s="647"/>
      <c r="D10373" s="647"/>
      <c r="E10373" s="647"/>
      <c r="F10373" s="647"/>
      <c r="G10373" s="647"/>
    </row>
    <row r="10374" spans="3:7">
      <c r="C10374" s="647"/>
      <c r="D10374" s="647"/>
      <c r="E10374" s="647"/>
      <c r="F10374" s="647"/>
      <c r="G10374" s="647"/>
    </row>
    <row r="10375" spans="3:7">
      <c r="C10375" s="647"/>
      <c r="D10375" s="647"/>
      <c r="E10375" s="647"/>
      <c r="F10375" s="647"/>
      <c r="G10375" s="647"/>
    </row>
    <row r="10376" spans="3:7">
      <c r="C10376" s="647"/>
      <c r="D10376" s="647"/>
      <c r="E10376" s="647"/>
      <c r="F10376" s="647"/>
      <c r="G10376" s="647"/>
    </row>
    <row r="10377" spans="3:7">
      <c r="C10377" s="647"/>
      <c r="D10377" s="647"/>
      <c r="E10377" s="647"/>
      <c r="F10377" s="647"/>
      <c r="G10377" s="647"/>
    </row>
    <row r="10378" spans="3:7">
      <c r="C10378" s="647"/>
      <c r="D10378" s="647"/>
      <c r="E10378" s="647"/>
      <c r="F10378" s="647"/>
      <c r="G10378" s="647"/>
    </row>
    <row r="10379" spans="3:7">
      <c r="C10379" s="647"/>
      <c r="D10379" s="647"/>
      <c r="E10379" s="647"/>
      <c r="F10379" s="647"/>
      <c r="G10379" s="647"/>
    </row>
    <row r="10380" spans="3:7">
      <c r="C10380" s="647"/>
      <c r="D10380" s="647"/>
      <c r="E10380" s="647"/>
      <c r="F10380" s="647"/>
      <c r="G10380" s="647"/>
    </row>
    <row r="10381" spans="3:7">
      <c r="C10381" s="647"/>
      <c r="D10381" s="647"/>
      <c r="E10381" s="647"/>
      <c r="F10381" s="647"/>
      <c r="G10381" s="647"/>
    </row>
    <row r="10382" spans="3:7">
      <c r="C10382" s="647"/>
      <c r="D10382" s="647"/>
      <c r="E10382" s="647"/>
      <c r="F10382" s="647"/>
      <c r="G10382" s="647"/>
    </row>
    <row r="10383" spans="3:7">
      <c r="C10383" s="647"/>
      <c r="D10383" s="647"/>
      <c r="E10383" s="647"/>
      <c r="F10383" s="647"/>
      <c r="G10383" s="647"/>
    </row>
    <row r="10384" spans="3:7">
      <c r="C10384" s="647"/>
      <c r="D10384" s="647"/>
      <c r="E10384" s="647"/>
      <c r="F10384" s="647"/>
      <c r="G10384" s="647"/>
    </row>
    <row r="10385" spans="3:7">
      <c r="C10385" s="647"/>
      <c r="D10385" s="647"/>
      <c r="E10385" s="647"/>
      <c r="F10385" s="647"/>
      <c r="G10385" s="647"/>
    </row>
    <row r="10386" spans="3:7">
      <c r="C10386" s="647"/>
      <c r="D10386" s="647"/>
      <c r="E10386" s="647"/>
      <c r="F10386" s="647"/>
      <c r="G10386" s="647"/>
    </row>
    <row r="10387" spans="3:7">
      <c r="C10387" s="647"/>
      <c r="D10387" s="647"/>
      <c r="E10387" s="647"/>
      <c r="F10387" s="647"/>
      <c r="G10387" s="647"/>
    </row>
    <row r="10388" spans="3:7">
      <c r="C10388" s="647"/>
      <c r="D10388" s="647"/>
      <c r="E10388" s="647"/>
      <c r="F10388" s="647"/>
      <c r="G10388" s="647"/>
    </row>
    <row r="10389" spans="3:7">
      <c r="C10389" s="647"/>
      <c r="D10389" s="647"/>
      <c r="E10389" s="647"/>
      <c r="F10389" s="647"/>
      <c r="G10389" s="647"/>
    </row>
    <row r="10390" spans="3:7">
      <c r="C10390" s="647"/>
      <c r="D10390" s="647"/>
      <c r="E10390" s="647"/>
      <c r="F10390" s="647"/>
      <c r="G10390" s="647"/>
    </row>
    <row r="10391" spans="3:7">
      <c r="C10391" s="647"/>
      <c r="D10391" s="647"/>
      <c r="E10391" s="647"/>
      <c r="F10391" s="647"/>
      <c r="G10391" s="647"/>
    </row>
    <row r="10392" spans="3:7">
      <c r="C10392" s="647"/>
      <c r="D10392" s="647"/>
      <c r="E10392" s="647"/>
      <c r="F10392" s="647"/>
      <c r="G10392" s="647"/>
    </row>
    <row r="10393" spans="3:7">
      <c r="C10393" s="647"/>
      <c r="D10393" s="647"/>
      <c r="E10393" s="647"/>
      <c r="F10393" s="647"/>
      <c r="G10393" s="647"/>
    </row>
    <row r="10394" spans="3:7">
      <c r="C10394" s="647"/>
      <c r="D10394" s="647"/>
      <c r="E10394" s="647"/>
      <c r="F10394" s="647"/>
      <c r="G10394" s="647"/>
    </row>
    <row r="10395" spans="3:7">
      <c r="C10395" s="647"/>
      <c r="D10395" s="647"/>
      <c r="E10395" s="647"/>
      <c r="F10395" s="647"/>
      <c r="G10395" s="647"/>
    </row>
    <row r="10396" spans="3:7">
      <c r="C10396" s="647"/>
      <c r="D10396" s="647"/>
      <c r="E10396" s="647"/>
      <c r="F10396" s="647"/>
      <c r="G10396" s="647"/>
    </row>
    <row r="10397" spans="3:7">
      <c r="C10397" s="647"/>
      <c r="D10397" s="647"/>
      <c r="E10397" s="647"/>
      <c r="F10397" s="647"/>
      <c r="G10397" s="647"/>
    </row>
    <row r="10398" spans="3:7">
      <c r="C10398" s="647"/>
      <c r="D10398" s="647"/>
      <c r="E10398" s="647"/>
      <c r="F10398" s="647"/>
      <c r="G10398" s="647"/>
    </row>
    <row r="10399" spans="3:7">
      <c r="C10399" s="647"/>
      <c r="D10399" s="647"/>
      <c r="E10399" s="647"/>
      <c r="F10399" s="647"/>
      <c r="G10399" s="647"/>
    </row>
    <row r="10400" spans="3:7">
      <c r="C10400" s="647"/>
      <c r="D10400" s="647"/>
      <c r="E10400" s="647"/>
      <c r="F10400" s="647"/>
      <c r="G10400" s="647"/>
    </row>
    <row r="10401" spans="3:7">
      <c r="C10401" s="647"/>
      <c r="D10401" s="647"/>
      <c r="E10401" s="647"/>
      <c r="F10401" s="647"/>
      <c r="G10401" s="647"/>
    </row>
    <row r="10402" spans="3:7">
      <c r="C10402" s="647"/>
      <c r="D10402" s="647"/>
      <c r="E10402" s="647"/>
      <c r="F10402" s="647"/>
      <c r="G10402" s="647"/>
    </row>
    <row r="10403" spans="3:7">
      <c r="C10403" s="647"/>
      <c r="D10403" s="647"/>
      <c r="E10403" s="647"/>
      <c r="F10403" s="647"/>
      <c r="G10403" s="647"/>
    </row>
    <row r="10404" spans="3:7">
      <c r="C10404" s="647"/>
      <c r="D10404" s="647"/>
      <c r="E10404" s="647"/>
      <c r="F10404" s="647"/>
      <c r="G10404" s="647"/>
    </row>
    <row r="10405" spans="3:7">
      <c r="C10405" s="647"/>
      <c r="D10405" s="647"/>
      <c r="E10405" s="647"/>
      <c r="F10405" s="647"/>
      <c r="G10405" s="647"/>
    </row>
    <row r="10406" spans="3:7">
      <c r="C10406" s="647"/>
      <c r="D10406" s="647"/>
      <c r="E10406" s="647"/>
      <c r="F10406" s="647"/>
      <c r="G10406" s="647"/>
    </row>
    <row r="10407" spans="3:7">
      <c r="C10407" s="647"/>
      <c r="D10407" s="647"/>
      <c r="E10407" s="647"/>
      <c r="F10407" s="647"/>
      <c r="G10407" s="647"/>
    </row>
    <row r="10408" spans="3:7">
      <c r="C10408" s="647"/>
      <c r="D10408" s="647"/>
      <c r="E10408" s="647"/>
      <c r="F10408" s="647"/>
      <c r="G10408" s="647"/>
    </row>
    <row r="10409" spans="3:7">
      <c r="C10409" s="647"/>
      <c r="D10409" s="647"/>
      <c r="E10409" s="647"/>
      <c r="F10409" s="647"/>
      <c r="G10409" s="647"/>
    </row>
    <row r="10410" spans="3:7">
      <c r="C10410" s="647"/>
      <c r="D10410" s="647"/>
      <c r="E10410" s="647"/>
      <c r="F10410" s="647"/>
      <c r="G10410" s="647"/>
    </row>
    <row r="10411" spans="3:7">
      <c r="C10411" s="647"/>
      <c r="D10411" s="647"/>
      <c r="E10411" s="647"/>
      <c r="F10411" s="647"/>
      <c r="G10411" s="647"/>
    </row>
    <row r="10412" spans="3:7">
      <c r="C10412" s="647"/>
      <c r="D10412" s="647"/>
      <c r="E10412" s="647"/>
      <c r="F10412" s="647"/>
      <c r="G10412" s="647"/>
    </row>
    <row r="10413" spans="3:7">
      <c r="C10413" s="647"/>
      <c r="D10413" s="647"/>
      <c r="E10413" s="647"/>
      <c r="F10413" s="647"/>
      <c r="G10413" s="647"/>
    </row>
    <row r="10414" spans="3:7">
      <c r="C10414" s="647"/>
      <c r="D10414" s="647"/>
      <c r="E10414" s="647"/>
      <c r="F10414" s="647"/>
      <c r="G10414" s="647"/>
    </row>
    <row r="10415" spans="3:7">
      <c r="C10415" s="647"/>
      <c r="D10415" s="647"/>
      <c r="E10415" s="647"/>
      <c r="F10415" s="647"/>
      <c r="G10415" s="647"/>
    </row>
    <row r="10416" spans="3:7">
      <c r="C10416" s="647"/>
      <c r="D10416" s="647"/>
      <c r="E10416" s="647"/>
      <c r="F10416" s="647"/>
      <c r="G10416" s="647"/>
    </row>
    <row r="10417" spans="3:7">
      <c r="C10417" s="647"/>
      <c r="D10417" s="647"/>
      <c r="E10417" s="647"/>
      <c r="F10417" s="647"/>
      <c r="G10417" s="647"/>
    </row>
    <row r="10418" spans="3:7">
      <c r="C10418" s="647"/>
      <c r="D10418" s="647"/>
      <c r="E10418" s="647"/>
      <c r="F10418" s="647"/>
      <c r="G10418" s="647"/>
    </row>
    <row r="10419" spans="3:7">
      <c r="C10419" s="647"/>
      <c r="D10419" s="647"/>
      <c r="E10419" s="647"/>
      <c r="F10419" s="647"/>
      <c r="G10419" s="647"/>
    </row>
    <row r="10420" spans="3:7">
      <c r="C10420" s="647"/>
      <c r="D10420" s="647"/>
      <c r="E10420" s="647"/>
      <c r="F10420" s="647"/>
      <c r="G10420" s="647"/>
    </row>
    <row r="10421" spans="3:7">
      <c r="C10421" s="647"/>
      <c r="D10421" s="647"/>
      <c r="E10421" s="647"/>
      <c r="F10421" s="647"/>
      <c r="G10421" s="647"/>
    </row>
    <row r="10422" spans="3:7">
      <c r="C10422" s="647"/>
      <c r="D10422" s="647"/>
      <c r="E10422" s="647"/>
      <c r="F10422" s="647"/>
      <c r="G10422" s="647"/>
    </row>
    <row r="10423" spans="3:7">
      <c r="C10423" s="647"/>
      <c r="D10423" s="647"/>
      <c r="E10423" s="647"/>
      <c r="F10423" s="647"/>
      <c r="G10423" s="647"/>
    </row>
    <row r="10424" spans="3:7">
      <c r="C10424" s="647"/>
      <c r="D10424" s="647"/>
      <c r="E10424" s="647"/>
      <c r="F10424" s="647"/>
      <c r="G10424" s="647"/>
    </row>
    <row r="10425" spans="3:7">
      <c r="C10425" s="647"/>
      <c r="D10425" s="647"/>
      <c r="E10425" s="647"/>
      <c r="F10425" s="647"/>
      <c r="G10425" s="647"/>
    </row>
    <row r="10426" spans="3:7">
      <c r="C10426" s="647"/>
      <c r="D10426" s="647"/>
      <c r="E10426" s="647"/>
      <c r="F10426" s="647"/>
      <c r="G10426" s="647"/>
    </row>
    <row r="10427" spans="3:7">
      <c r="C10427" s="647"/>
      <c r="D10427" s="647"/>
      <c r="E10427" s="647"/>
      <c r="F10427" s="647"/>
      <c r="G10427" s="647"/>
    </row>
    <row r="10428" spans="3:7">
      <c r="C10428" s="647"/>
      <c r="D10428" s="647"/>
      <c r="E10428" s="647"/>
      <c r="F10428" s="647"/>
      <c r="G10428" s="647"/>
    </row>
    <row r="10429" spans="3:7">
      <c r="C10429" s="647"/>
      <c r="D10429" s="647"/>
      <c r="E10429" s="647"/>
      <c r="F10429" s="647"/>
      <c r="G10429" s="647"/>
    </row>
    <row r="10430" spans="3:7">
      <c r="C10430" s="647"/>
      <c r="D10430" s="647"/>
      <c r="E10430" s="647"/>
      <c r="F10430" s="647"/>
      <c r="G10430" s="647"/>
    </row>
    <row r="10431" spans="3:7">
      <c r="C10431" s="647"/>
      <c r="D10431" s="647"/>
      <c r="E10431" s="647"/>
      <c r="F10431" s="647"/>
      <c r="G10431" s="647"/>
    </row>
    <row r="10432" spans="3:7">
      <c r="C10432" s="647"/>
      <c r="D10432" s="647"/>
      <c r="E10432" s="647"/>
      <c r="F10432" s="647"/>
      <c r="G10432" s="647"/>
    </row>
    <row r="10433" spans="3:7">
      <c r="C10433" s="647"/>
      <c r="D10433" s="647"/>
      <c r="E10433" s="647"/>
      <c r="F10433" s="647"/>
      <c r="G10433" s="647"/>
    </row>
    <row r="10434" spans="3:7">
      <c r="C10434" s="647"/>
      <c r="D10434" s="647"/>
      <c r="E10434" s="647"/>
      <c r="F10434" s="647"/>
      <c r="G10434" s="647"/>
    </row>
    <row r="10435" spans="3:7">
      <c r="C10435" s="647"/>
      <c r="D10435" s="647"/>
      <c r="E10435" s="647"/>
      <c r="F10435" s="647"/>
      <c r="G10435" s="647"/>
    </row>
    <row r="10436" spans="3:7">
      <c r="C10436" s="647"/>
      <c r="D10436" s="647"/>
      <c r="E10436" s="647"/>
      <c r="F10436" s="647"/>
      <c r="G10436" s="647"/>
    </row>
    <row r="10437" spans="3:7">
      <c r="C10437" s="647"/>
      <c r="D10437" s="647"/>
      <c r="E10437" s="647"/>
      <c r="F10437" s="647"/>
      <c r="G10437" s="647"/>
    </row>
    <row r="10438" spans="3:7">
      <c r="C10438" s="647"/>
      <c r="D10438" s="647"/>
      <c r="E10438" s="647"/>
      <c r="F10438" s="647"/>
      <c r="G10438" s="647"/>
    </row>
    <row r="10439" spans="3:7">
      <c r="C10439" s="647"/>
      <c r="D10439" s="647"/>
      <c r="E10439" s="647"/>
      <c r="F10439" s="647"/>
      <c r="G10439" s="647"/>
    </row>
    <row r="10440" spans="3:7">
      <c r="C10440" s="647"/>
      <c r="D10440" s="647"/>
      <c r="E10440" s="647"/>
      <c r="F10440" s="647"/>
      <c r="G10440" s="647"/>
    </row>
    <row r="10441" spans="3:7">
      <c r="C10441" s="647"/>
      <c r="D10441" s="647"/>
      <c r="E10441" s="647"/>
      <c r="F10441" s="647"/>
      <c r="G10441" s="647"/>
    </row>
    <row r="10442" spans="3:7">
      <c r="C10442" s="647"/>
      <c r="D10442" s="647"/>
      <c r="E10442" s="647"/>
      <c r="F10442" s="647"/>
      <c r="G10442" s="647"/>
    </row>
    <row r="10443" spans="3:7">
      <c r="C10443" s="647"/>
      <c r="D10443" s="647"/>
      <c r="E10443" s="647"/>
      <c r="F10443" s="647"/>
      <c r="G10443" s="647"/>
    </row>
    <row r="10444" spans="3:7">
      <c r="C10444" s="647"/>
      <c r="D10444" s="647"/>
      <c r="E10444" s="647"/>
      <c r="F10444" s="647"/>
      <c r="G10444" s="647"/>
    </row>
    <row r="10445" spans="3:7">
      <c r="C10445" s="647"/>
      <c r="D10445" s="647"/>
      <c r="E10445" s="647"/>
      <c r="F10445" s="647"/>
      <c r="G10445" s="647"/>
    </row>
    <row r="10446" spans="3:7">
      <c r="C10446" s="647"/>
      <c r="D10446" s="647"/>
      <c r="E10446" s="647"/>
      <c r="F10446" s="647"/>
      <c r="G10446" s="647"/>
    </row>
    <row r="10447" spans="3:7">
      <c r="C10447" s="647"/>
      <c r="D10447" s="647"/>
      <c r="E10447" s="647"/>
      <c r="F10447" s="647"/>
      <c r="G10447" s="647"/>
    </row>
    <row r="10448" spans="3:7">
      <c r="C10448" s="647"/>
      <c r="D10448" s="647"/>
      <c r="E10448" s="647"/>
      <c r="F10448" s="647"/>
      <c r="G10448" s="647"/>
    </row>
    <row r="10449" spans="3:7">
      <c r="C10449" s="647"/>
      <c r="D10449" s="647"/>
      <c r="E10449" s="647"/>
      <c r="F10449" s="647"/>
      <c r="G10449" s="647"/>
    </row>
    <row r="10450" spans="3:7">
      <c r="C10450" s="647"/>
      <c r="D10450" s="647"/>
      <c r="E10450" s="647"/>
      <c r="F10450" s="647"/>
      <c r="G10450" s="647"/>
    </row>
    <row r="10451" spans="3:7">
      <c r="C10451" s="647"/>
      <c r="D10451" s="647"/>
      <c r="E10451" s="647"/>
      <c r="F10451" s="647"/>
      <c r="G10451" s="647"/>
    </row>
    <row r="10452" spans="3:7">
      <c r="C10452" s="647"/>
      <c r="D10452" s="647"/>
      <c r="E10452" s="647"/>
      <c r="F10452" s="647"/>
      <c r="G10452" s="647"/>
    </row>
    <row r="10453" spans="3:7">
      <c r="C10453" s="647"/>
      <c r="D10453" s="647"/>
      <c r="E10453" s="647"/>
      <c r="F10453" s="647"/>
      <c r="G10453" s="647"/>
    </row>
    <row r="10454" spans="3:7">
      <c r="C10454" s="647"/>
      <c r="D10454" s="647"/>
      <c r="E10454" s="647"/>
      <c r="F10454" s="647"/>
      <c r="G10454" s="647"/>
    </row>
    <row r="10455" spans="3:7">
      <c r="C10455" s="647"/>
      <c r="D10455" s="647"/>
      <c r="E10455" s="647"/>
      <c r="F10455" s="647"/>
      <c r="G10455" s="647"/>
    </row>
    <row r="10456" spans="3:7">
      <c r="C10456" s="647"/>
      <c r="D10456" s="647"/>
      <c r="E10456" s="647"/>
      <c r="F10456" s="647"/>
      <c r="G10456" s="647"/>
    </row>
    <row r="10457" spans="3:7">
      <c r="C10457" s="647"/>
      <c r="D10457" s="647"/>
      <c r="E10457" s="647"/>
      <c r="F10457" s="647"/>
      <c r="G10457" s="647"/>
    </row>
    <row r="10458" spans="3:7">
      <c r="C10458" s="647"/>
      <c r="D10458" s="647"/>
      <c r="E10458" s="647"/>
      <c r="F10458" s="647"/>
      <c r="G10458" s="647"/>
    </row>
    <row r="10459" spans="3:7">
      <c r="C10459" s="647"/>
      <c r="D10459" s="647"/>
      <c r="E10459" s="647"/>
      <c r="F10459" s="647"/>
      <c r="G10459" s="647"/>
    </row>
    <row r="10460" spans="3:7">
      <c r="C10460" s="647"/>
      <c r="D10460" s="647"/>
      <c r="E10460" s="647"/>
      <c r="F10460" s="647"/>
      <c r="G10460" s="647"/>
    </row>
    <row r="10461" spans="3:7">
      <c r="C10461" s="647"/>
      <c r="D10461" s="647"/>
      <c r="E10461" s="647"/>
      <c r="F10461" s="647"/>
      <c r="G10461" s="647"/>
    </row>
    <row r="10462" spans="3:7">
      <c r="C10462" s="647"/>
      <c r="D10462" s="647"/>
      <c r="E10462" s="647"/>
      <c r="F10462" s="647"/>
      <c r="G10462" s="647"/>
    </row>
    <row r="10463" spans="3:7">
      <c r="C10463" s="647"/>
      <c r="D10463" s="647"/>
      <c r="E10463" s="647"/>
      <c r="F10463" s="647"/>
      <c r="G10463" s="647"/>
    </row>
    <row r="10464" spans="3:7">
      <c r="C10464" s="647"/>
      <c r="D10464" s="647"/>
      <c r="E10464" s="647"/>
      <c r="F10464" s="647"/>
      <c r="G10464" s="647"/>
    </row>
    <row r="10465" spans="3:7">
      <c r="C10465" s="647"/>
      <c r="D10465" s="647"/>
      <c r="E10465" s="647"/>
      <c r="F10465" s="647"/>
      <c r="G10465" s="647"/>
    </row>
    <row r="10466" spans="3:7">
      <c r="C10466" s="647"/>
      <c r="D10466" s="647"/>
      <c r="E10466" s="647"/>
      <c r="F10466" s="647"/>
      <c r="G10466" s="647"/>
    </row>
    <row r="10467" spans="3:7">
      <c r="C10467" s="647"/>
      <c r="D10467" s="647"/>
      <c r="E10467" s="647"/>
      <c r="F10467" s="647"/>
      <c r="G10467" s="647"/>
    </row>
    <row r="10468" spans="3:7">
      <c r="C10468" s="647"/>
      <c r="D10468" s="647"/>
      <c r="E10468" s="647"/>
      <c r="F10468" s="647"/>
      <c r="G10468" s="647"/>
    </row>
    <row r="10469" spans="3:7">
      <c r="C10469" s="647"/>
      <c r="D10469" s="647"/>
      <c r="E10469" s="647"/>
      <c r="F10469" s="647"/>
      <c r="G10469" s="647"/>
    </row>
    <row r="10470" spans="3:7">
      <c r="C10470" s="647"/>
      <c r="D10470" s="647"/>
      <c r="E10470" s="647"/>
      <c r="F10470" s="647"/>
      <c r="G10470" s="647"/>
    </row>
    <row r="10471" spans="3:7">
      <c r="C10471" s="647"/>
      <c r="D10471" s="647"/>
      <c r="E10471" s="647"/>
      <c r="F10471" s="647"/>
      <c r="G10471" s="647"/>
    </row>
    <row r="10472" spans="3:7">
      <c r="C10472" s="647"/>
      <c r="D10472" s="647"/>
      <c r="E10472" s="647"/>
      <c r="F10472" s="647"/>
      <c r="G10472" s="647"/>
    </row>
    <row r="10473" spans="3:7">
      <c r="C10473" s="647"/>
      <c r="D10473" s="647"/>
      <c r="E10473" s="647"/>
      <c r="F10473" s="647"/>
      <c r="G10473" s="647"/>
    </row>
    <row r="10474" spans="3:7">
      <c r="C10474" s="647"/>
      <c r="D10474" s="647"/>
      <c r="E10474" s="647"/>
      <c r="F10474" s="647"/>
      <c r="G10474" s="647"/>
    </row>
    <row r="10475" spans="3:7">
      <c r="C10475" s="647"/>
      <c r="D10475" s="647"/>
      <c r="E10475" s="647"/>
      <c r="F10475" s="647"/>
      <c r="G10475" s="647"/>
    </row>
    <row r="10476" spans="3:7">
      <c r="C10476" s="647"/>
      <c r="D10476" s="647"/>
      <c r="E10476" s="647"/>
      <c r="F10476" s="647"/>
      <c r="G10476" s="647"/>
    </row>
    <row r="10477" spans="3:7">
      <c r="C10477" s="647"/>
      <c r="D10477" s="647"/>
      <c r="E10477" s="647"/>
      <c r="F10477" s="647"/>
      <c r="G10477" s="647"/>
    </row>
    <row r="10478" spans="3:7">
      <c r="C10478" s="647"/>
      <c r="D10478" s="647"/>
      <c r="E10478" s="647"/>
      <c r="F10478" s="647"/>
      <c r="G10478" s="647"/>
    </row>
    <row r="10479" spans="3:7">
      <c r="C10479" s="647"/>
      <c r="D10479" s="647"/>
      <c r="E10479" s="647"/>
      <c r="F10479" s="647"/>
      <c r="G10479" s="647"/>
    </row>
    <row r="10480" spans="3:7">
      <c r="C10480" s="647"/>
      <c r="D10480" s="647"/>
      <c r="E10480" s="647"/>
      <c r="F10480" s="647"/>
      <c r="G10480" s="647"/>
    </row>
    <row r="10481" spans="3:7">
      <c r="C10481" s="647"/>
      <c r="D10481" s="647"/>
      <c r="E10481" s="647"/>
      <c r="F10481" s="647"/>
      <c r="G10481" s="647"/>
    </row>
    <row r="10482" spans="3:7">
      <c r="C10482" s="647"/>
      <c r="D10482" s="647"/>
      <c r="E10482" s="647"/>
      <c r="F10482" s="647"/>
      <c r="G10482" s="647"/>
    </row>
    <row r="10483" spans="3:7">
      <c r="C10483" s="647"/>
      <c r="D10483" s="647"/>
      <c r="E10483" s="647"/>
      <c r="F10483" s="647"/>
      <c r="G10483" s="647"/>
    </row>
    <row r="10484" spans="3:7">
      <c r="C10484" s="647"/>
      <c r="D10484" s="647"/>
      <c r="E10484" s="647"/>
      <c r="F10484" s="647"/>
      <c r="G10484" s="647"/>
    </row>
    <row r="10485" spans="3:7">
      <c r="C10485" s="647"/>
      <c r="D10485" s="647"/>
      <c r="E10485" s="647"/>
      <c r="F10485" s="647"/>
      <c r="G10485" s="647"/>
    </row>
    <row r="10486" spans="3:7">
      <c r="C10486" s="647"/>
      <c r="D10486" s="647"/>
      <c r="E10486" s="647"/>
      <c r="F10486" s="647"/>
      <c r="G10486" s="647"/>
    </row>
    <row r="10487" spans="3:7">
      <c r="C10487" s="647"/>
      <c r="D10487" s="647"/>
      <c r="E10487" s="647"/>
      <c r="F10487" s="647"/>
      <c r="G10487" s="647"/>
    </row>
    <row r="10488" spans="3:7">
      <c r="C10488" s="647"/>
      <c r="D10488" s="647"/>
      <c r="E10488" s="647"/>
      <c r="F10488" s="647"/>
      <c r="G10488" s="647"/>
    </row>
    <row r="10489" spans="3:7">
      <c r="C10489" s="647"/>
      <c r="D10489" s="647"/>
      <c r="E10489" s="647"/>
      <c r="F10489" s="647"/>
      <c r="G10489" s="647"/>
    </row>
    <row r="10490" spans="3:7">
      <c r="C10490" s="647"/>
      <c r="D10490" s="647"/>
      <c r="E10490" s="647"/>
      <c r="F10490" s="647"/>
      <c r="G10490" s="647"/>
    </row>
    <row r="10491" spans="3:7">
      <c r="C10491" s="647"/>
      <c r="D10491" s="647"/>
      <c r="E10491" s="647"/>
      <c r="F10491" s="647"/>
      <c r="G10491" s="647"/>
    </row>
    <row r="10492" spans="3:7">
      <c r="C10492" s="647"/>
      <c r="D10492" s="647"/>
      <c r="E10492" s="647"/>
      <c r="F10492" s="647"/>
      <c r="G10492" s="647"/>
    </row>
    <row r="10493" spans="3:7">
      <c r="C10493" s="647"/>
      <c r="D10493" s="647"/>
      <c r="E10493" s="647"/>
      <c r="F10493" s="647"/>
      <c r="G10493" s="647"/>
    </row>
    <row r="10494" spans="3:7">
      <c r="C10494" s="647"/>
      <c r="D10494" s="647"/>
      <c r="E10494" s="647"/>
      <c r="F10494" s="647"/>
      <c r="G10494" s="647"/>
    </row>
    <row r="10495" spans="3:7">
      <c r="C10495" s="647"/>
      <c r="D10495" s="647"/>
      <c r="E10495" s="647"/>
      <c r="F10495" s="647"/>
      <c r="G10495" s="647"/>
    </row>
    <row r="10496" spans="3:7">
      <c r="C10496" s="647"/>
      <c r="D10496" s="647"/>
      <c r="E10496" s="647"/>
      <c r="F10496" s="647"/>
      <c r="G10496" s="647"/>
    </row>
    <row r="10497" spans="3:7">
      <c r="C10497" s="647"/>
      <c r="D10497" s="647"/>
      <c r="E10497" s="647"/>
      <c r="F10497" s="647"/>
      <c r="G10497" s="647"/>
    </row>
    <row r="10498" spans="3:7">
      <c r="C10498" s="647"/>
      <c r="D10498" s="647"/>
      <c r="E10498" s="647"/>
      <c r="F10498" s="647"/>
      <c r="G10498" s="647"/>
    </row>
    <row r="10499" spans="3:7">
      <c r="C10499" s="647"/>
      <c r="D10499" s="647"/>
      <c r="E10499" s="647"/>
      <c r="F10499" s="647"/>
      <c r="G10499" s="647"/>
    </row>
    <row r="10500" spans="3:7">
      <c r="C10500" s="647"/>
      <c r="D10500" s="647"/>
      <c r="E10500" s="647"/>
      <c r="F10500" s="647"/>
      <c r="G10500" s="647"/>
    </row>
    <row r="10501" spans="3:7">
      <c r="C10501" s="647"/>
      <c r="D10501" s="647"/>
      <c r="E10501" s="647"/>
      <c r="F10501" s="647"/>
      <c r="G10501" s="647"/>
    </row>
    <row r="10502" spans="3:7">
      <c r="C10502" s="647"/>
      <c r="D10502" s="647"/>
      <c r="E10502" s="647"/>
      <c r="F10502" s="647"/>
      <c r="G10502" s="647"/>
    </row>
    <row r="10503" spans="3:7">
      <c r="C10503" s="647"/>
      <c r="D10503" s="647"/>
      <c r="E10503" s="647"/>
      <c r="F10503" s="647"/>
      <c r="G10503" s="647"/>
    </row>
    <row r="10504" spans="3:7">
      <c r="C10504" s="647"/>
      <c r="D10504" s="647"/>
      <c r="E10504" s="647"/>
      <c r="F10504" s="647"/>
      <c r="G10504" s="647"/>
    </row>
    <row r="10505" spans="3:7">
      <c r="C10505" s="647"/>
      <c r="D10505" s="647"/>
      <c r="E10505" s="647"/>
      <c r="F10505" s="647"/>
      <c r="G10505" s="647"/>
    </row>
    <row r="10506" spans="3:7">
      <c r="C10506" s="647"/>
      <c r="D10506" s="647"/>
      <c r="E10506" s="647"/>
      <c r="F10506" s="647"/>
      <c r="G10506" s="647"/>
    </row>
    <row r="10507" spans="3:7">
      <c r="C10507" s="647"/>
      <c r="D10507" s="647"/>
      <c r="E10507" s="647"/>
      <c r="F10507" s="647"/>
      <c r="G10507" s="647"/>
    </row>
    <row r="10508" spans="3:7">
      <c r="C10508" s="647"/>
      <c r="D10508" s="647"/>
      <c r="E10508" s="647"/>
      <c r="F10508" s="647"/>
      <c r="G10508" s="647"/>
    </row>
    <row r="10509" spans="3:7">
      <c r="C10509" s="647"/>
      <c r="D10509" s="647"/>
      <c r="E10509" s="647"/>
      <c r="F10509" s="647"/>
      <c r="G10509" s="647"/>
    </row>
    <row r="10510" spans="3:7">
      <c r="C10510" s="647"/>
      <c r="D10510" s="647"/>
      <c r="E10510" s="647"/>
      <c r="F10510" s="647"/>
      <c r="G10510" s="647"/>
    </row>
    <row r="10511" spans="3:7">
      <c r="C10511" s="647"/>
      <c r="D10511" s="647"/>
      <c r="E10511" s="647"/>
      <c r="F10511" s="647"/>
      <c r="G10511" s="647"/>
    </row>
    <row r="10512" spans="3:7">
      <c r="C10512" s="647"/>
      <c r="D10512" s="647"/>
      <c r="E10512" s="647"/>
      <c r="F10512" s="647"/>
      <c r="G10512" s="647"/>
    </row>
    <row r="10513" spans="3:7">
      <c r="C10513" s="647"/>
      <c r="D10513" s="647"/>
      <c r="E10513" s="647"/>
      <c r="F10513" s="647"/>
      <c r="G10513" s="647"/>
    </row>
    <row r="10514" spans="3:7">
      <c r="C10514" s="647"/>
      <c r="D10514" s="647"/>
      <c r="E10514" s="647"/>
      <c r="F10514" s="647"/>
      <c r="G10514" s="647"/>
    </row>
    <row r="10515" spans="3:7">
      <c r="C10515" s="647"/>
      <c r="D10515" s="647"/>
      <c r="E10515" s="647"/>
      <c r="F10515" s="647"/>
      <c r="G10515" s="647"/>
    </row>
    <row r="10516" spans="3:7">
      <c r="C10516" s="647"/>
      <c r="D10516" s="647"/>
      <c r="E10516" s="647"/>
      <c r="F10516" s="647"/>
      <c r="G10516" s="647"/>
    </row>
    <row r="10517" spans="3:7">
      <c r="C10517" s="647"/>
      <c r="D10517" s="647"/>
      <c r="E10517" s="647"/>
      <c r="F10517" s="647"/>
      <c r="G10517" s="647"/>
    </row>
    <row r="10518" spans="3:7">
      <c r="C10518" s="647"/>
      <c r="D10518" s="647"/>
      <c r="E10518" s="647"/>
      <c r="F10518" s="647"/>
      <c r="G10518" s="647"/>
    </row>
    <row r="10519" spans="3:7">
      <c r="C10519" s="647"/>
      <c r="D10519" s="647"/>
      <c r="E10519" s="647"/>
      <c r="F10519" s="647"/>
      <c r="G10519" s="647"/>
    </row>
    <row r="10520" spans="3:7">
      <c r="C10520" s="647"/>
      <c r="D10520" s="647"/>
      <c r="E10520" s="647"/>
      <c r="F10520" s="647"/>
      <c r="G10520" s="647"/>
    </row>
    <row r="10521" spans="3:7">
      <c r="C10521" s="647"/>
      <c r="D10521" s="647"/>
      <c r="E10521" s="647"/>
      <c r="F10521" s="647"/>
      <c r="G10521" s="647"/>
    </row>
    <row r="10522" spans="3:7">
      <c r="C10522" s="647"/>
      <c r="D10522" s="647"/>
      <c r="E10522" s="647"/>
      <c r="F10522" s="647"/>
      <c r="G10522" s="647"/>
    </row>
    <row r="10523" spans="3:7">
      <c r="C10523" s="647"/>
      <c r="D10523" s="647"/>
      <c r="E10523" s="647"/>
      <c r="F10523" s="647"/>
      <c r="G10523" s="647"/>
    </row>
    <row r="10524" spans="3:7">
      <c r="C10524" s="647"/>
      <c r="D10524" s="647"/>
      <c r="E10524" s="647"/>
      <c r="F10524" s="647"/>
      <c r="G10524" s="647"/>
    </row>
    <row r="10525" spans="3:7">
      <c r="C10525" s="647"/>
      <c r="D10525" s="647"/>
      <c r="E10525" s="647"/>
      <c r="F10525" s="647"/>
      <c r="G10525" s="647"/>
    </row>
    <row r="10526" spans="3:7">
      <c r="C10526" s="647"/>
      <c r="D10526" s="647"/>
      <c r="E10526" s="647"/>
      <c r="F10526" s="647"/>
      <c r="G10526" s="647"/>
    </row>
    <row r="10527" spans="3:7">
      <c r="C10527" s="647"/>
      <c r="D10527" s="647"/>
      <c r="E10527" s="647"/>
      <c r="F10527" s="647"/>
      <c r="G10527" s="647"/>
    </row>
    <row r="10528" spans="3:7">
      <c r="C10528" s="647"/>
      <c r="D10528" s="647"/>
      <c r="E10528" s="647"/>
      <c r="F10528" s="647"/>
      <c r="G10528" s="647"/>
    </row>
    <row r="10529" spans="3:7">
      <c r="C10529" s="647"/>
      <c r="D10529" s="647"/>
      <c r="E10529" s="647"/>
      <c r="F10529" s="647"/>
      <c r="G10529" s="647"/>
    </row>
    <row r="10530" spans="3:7">
      <c r="C10530" s="647"/>
      <c r="D10530" s="647"/>
      <c r="E10530" s="647"/>
      <c r="F10530" s="647"/>
      <c r="G10530" s="647"/>
    </row>
    <row r="10531" spans="3:7">
      <c r="C10531" s="647"/>
      <c r="D10531" s="647"/>
      <c r="E10531" s="647"/>
      <c r="F10531" s="647"/>
      <c r="G10531" s="647"/>
    </row>
    <row r="10532" spans="3:7">
      <c r="C10532" s="647"/>
      <c r="D10532" s="647"/>
      <c r="E10532" s="647"/>
      <c r="F10532" s="647"/>
      <c r="G10532" s="647"/>
    </row>
    <row r="10533" spans="3:7">
      <c r="C10533" s="647"/>
      <c r="D10533" s="647"/>
      <c r="E10533" s="647"/>
      <c r="F10533" s="647"/>
      <c r="G10533" s="647"/>
    </row>
    <row r="10534" spans="3:7">
      <c r="C10534" s="647"/>
      <c r="D10534" s="647"/>
      <c r="E10534" s="647"/>
      <c r="F10534" s="647"/>
      <c r="G10534" s="647"/>
    </row>
    <row r="10535" spans="3:7">
      <c r="C10535" s="647"/>
      <c r="D10535" s="647"/>
      <c r="E10535" s="647"/>
      <c r="F10535" s="647"/>
      <c r="G10535" s="647"/>
    </row>
    <row r="10536" spans="3:7">
      <c r="C10536" s="647"/>
      <c r="D10536" s="647"/>
      <c r="E10536" s="647"/>
      <c r="F10536" s="647"/>
      <c r="G10536" s="647"/>
    </row>
    <row r="10537" spans="3:7">
      <c r="C10537" s="647"/>
      <c r="D10537" s="647"/>
      <c r="E10537" s="647"/>
      <c r="F10537" s="647"/>
      <c r="G10537" s="647"/>
    </row>
    <row r="10538" spans="3:7">
      <c r="C10538" s="647"/>
      <c r="D10538" s="647"/>
      <c r="E10538" s="647"/>
      <c r="F10538" s="647"/>
      <c r="G10538" s="647"/>
    </row>
    <row r="10539" spans="3:7">
      <c r="C10539" s="647"/>
      <c r="D10539" s="647"/>
      <c r="E10539" s="647"/>
      <c r="F10539" s="647"/>
      <c r="G10539" s="647"/>
    </row>
    <row r="10540" spans="3:7">
      <c r="C10540" s="647"/>
      <c r="D10540" s="647"/>
      <c r="E10540" s="647"/>
      <c r="F10540" s="647"/>
      <c r="G10540" s="647"/>
    </row>
    <row r="10541" spans="3:7">
      <c r="C10541" s="647"/>
      <c r="D10541" s="647"/>
      <c r="E10541" s="647"/>
      <c r="F10541" s="647"/>
      <c r="G10541" s="647"/>
    </row>
    <row r="10542" spans="3:7">
      <c r="C10542" s="647"/>
      <c r="D10542" s="647"/>
      <c r="E10542" s="647"/>
      <c r="F10542" s="647"/>
      <c r="G10542" s="647"/>
    </row>
    <row r="10543" spans="3:7">
      <c r="C10543" s="647"/>
      <c r="D10543" s="647"/>
      <c r="E10543" s="647"/>
      <c r="F10543" s="647"/>
      <c r="G10543" s="647"/>
    </row>
    <row r="10544" spans="3:7">
      <c r="C10544" s="647"/>
      <c r="D10544" s="647"/>
      <c r="E10544" s="647"/>
      <c r="F10544" s="647"/>
      <c r="G10544" s="647"/>
    </row>
    <row r="10545" spans="3:7">
      <c r="C10545" s="647"/>
      <c r="D10545" s="647"/>
      <c r="E10545" s="647"/>
      <c r="F10545" s="647"/>
      <c r="G10545" s="647"/>
    </row>
    <row r="10546" spans="3:7">
      <c r="C10546" s="647"/>
      <c r="D10546" s="647"/>
      <c r="E10546" s="647"/>
      <c r="F10546" s="647"/>
      <c r="G10546" s="647"/>
    </row>
    <row r="10547" spans="3:7">
      <c r="C10547" s="647"/>
      <c r="D10547" s="647"/>
      <c r="E10547" s="647"/>
      <c r="F10547" s="647"/>
      <c r="G10547" s="647"/>
    </row>
    <row r="10548" spans="3:7">
      <c r="C10548" s="647"/>
      <c r="D10548" s="647"/>
      <c r="E10548" s="647"/>
      <c r="F10548" s="647"/>
      <c r="G10548" s="647"/>
    </row>
    <row r="10549" spans="3:7">
      <c r="C10549" s="647"/>
      <c r="D10549" s="647"/>
      <c r="E10549" s="647"/>
      <c r="F10549" s="647"/>
      <c r="G10549" s="647"/>
    </row>
    <row r="10550" spans="3:7">
      <c r="C10550" s="647"/>
      <c r="D10550" s="647"/>
      <c r="E10550" s="647"/>
      <c r="F10550" s="647"/>
      <c r="G10550" s="647"/>
    </row>
    <row r="10551" spans="3:7">
      <c r="C10551" s="647"/>
      <c r="D10551" s="647"/>
      <c r="E10551" s="647"/>
      <c r="F10551" s="647"/>
      <c r="G10551" s="647"/>
    </row>
    <row r="10552" spans="3:7">
      <c r="C10552" s="647"/>
      <c r="D10552" s="647"/>
      <c r="E10552" s="647"/>
      <c r="F10552" s="647"/>
      <c r="G10552" s="647"/>
    </row>
    <row r="10553" spans="3:7">
      <c r="C10553" s="647"/>
      <c r="D10553" s="647"/>
      <c r="E10553" s="647"/>
      <c r="F10553" s="647"/>
      <c r="G10553" s="647"/>
    </row>
    <row r="10554" spans="3:7">
      <c r="C10554" s="647"/>
      <c r="D10554" s="647"/>
      <c r="E10554" s="647"/>
      <c r="F10554" s="647"/>
      <c r="G10554" s="647"/>
    </row>
    <row r="10555" spans="3:7">
      <c r="C10555" s="647"/>
      <c r="D10555" s="647"/>
      <c r="E10555" s="647"/>
      <c r="F10555" s="647"/>
      <c r="G10555" s="647"/>
    </row>
    <row r="10556" spans="3:7">
      <c r="C10556" s="647"/>
      <c r="D10556" s="647"/>
      <c r="E10556" s="647"/>
      <c r="F10556" s="647"/>
      <c r="G10556" s="647"/>
    </row>
    <row r="10557" spans="3:7">
      <c r="C10557" s="647"/>
      <c r="D10557" s="647"/>
      <c r="E10557" s="647"/>
      <c r="F10557" s="647"/>
      <c r="G10557" s="647"/>
    </row>
    <row r="10558" spans="3:7">
      <c r="C10558" s="647"/>
      <c r="D10558" s="647"/>
      <c r="E10558" s="647"/>
      <c r="F10558" s="647"/>
      <c r="G10558" s="647"/>
    </row>
    <row r="10559" spans="3:7">
      <c r="C10559" s="647"/>
      <c r="D10559" s="647"/>
      <c r="E10559" s="647"/>
      <c r="F10559" s="647"/>
      <c r="G10559" s="647"/>
    </row>
    <row r="10560" spans="3:7">
      <c r="C10560" s="647"/>
      <c r="D10560" s="647"/>
      <c r="E10560" s="647"/>
      <c r="F10560" s="647"/>
      <c r="G10560" s="647"/>
    </row>
    <row r="10561" spans="3:7">
      <c r="C10561" s="647"/>
      <c r="D10561" s="647"/>
      <c r="E10561" s="647"/>
      <c r="F10561" s="647"/>
      <c r="G10561" s="647"/>
    </row>
    <row r="10562" spans="3:7">
      <c r="C10562" s="647"/>
      <c r="D10562" s="647"/>
      <c r="E10562" s="647"/>
      <c r="F10562" s="647"/>
      <c r="G10562" s="647"/>
    </row>
    <row r="10563" spans="3:7">
      <c r="C10563" s="647"/>
      <c r="D10563" s="647"/>
      <c r="E10563" s="647"/>
      <c r="F10563" s="647"/>
      <c r="G10563" s="647"/>
    </row>
    <row r="10564" spans="3:7">
      <c r="C10564" s="647"/>
      <c r="D10564" s="647"/>
      <c r="E10564" s="647"/>
      <c r="F10564" s="647"/>
      <c r="G10564" s="647"/>
    </row>
    <row r="10565" spans="3:7">
      <c r="C10565" s="647"/>
      <c r="D10565" s="647"/>
      <c r="E10565" s="647"/>
      <c r="F10565" s="647"/>
      <c r="G10565" s="647"/>
    </row>
    <row r="10566" spans="3:7">
      <c r="C10566" s="647"/>
      <c r="D10566" s="647"/>
      <c r="E10566" s="647"/>
      <c r="F10566" s="647"/>
      <c r="G10566" s="647"/>
    </row>
    <row r="10567" spans="3:7">
      <c r="C10567" s="647"/>
      <c r="D10567" s="647"/>
      <c r="E10567" s="647"/>
      <c r="F10567" s="647"/>
      <c r="G10567" s="647"/>
    </row>
    <row r="10568" spans="3:7">
      <c r="C10568" s="647"/>
      <c r="D10568" s="647"/>
      <c r="E10568" s="647"/>
      <c r="F10568" s="647"/>
      <c r="G10568" s="647"/>
    </row>
    <row r="10569" spans="3:7">
      <c r="C10569" s="647"/>
      <c r="D10569" s="647"/>
      <c r="E10569" s="647"/>
      <c r="F10569" s="647"/>
      <c r="G10569" s="647"/>
    </row>
    <row r="10570" spans="3:7">
      <c r="C10570" s="647"/>
      <c r="D10570" s="647"/>
      <c r="E10570" s="647"/>
      <c r="F10570" s="647"/>
      <c r="G10570" s="647"/>
    </row>
    <row r="10571" spans="3:7">
      <c r="C10571" s="647"/>
      <c r="D10571" s="647"/>
      <c r="E10571" s="647"/>
      <c r="F10571" s="647"/>
      <c r="G10571" s="647"/>
    </row>
    <row r="10572" spans="3:7">
      <c r="C10572" s="647"/>
      <c r="D10572" s="647"/>
      <c r="E10572" s="647"/>
      <c r="F10572" s="647"/>
      <c r="G10572" s="647"/>
    </row>
    <row r="10573" spans="3:7">
      <c r="C10573" s="647"/>
      <c r="D10573" s="647"/>
      <c r="E10573" s="647"/>
      <c r="F10573" s="647"/>
      <c r="G10573" s="647"/>
    </row>
    <row r="10574" spans="3:7">
      <c r="C10574" s="647"/>
      <c r="D10574" s="647"/>
      <c r="E10574" s="647"/>
      <c r="F10574" s="647"/>
      <c r="G10574" s="647"/>
    </row>
    <row r="10575" spans="3:7">
      <c r="C10575" s="647"/>
      <c r="D10575" s="647"/>
      <c r="E10575" s="647"/>
      <c r="F10575" s="647"/>
      <c r="G10575" s="647"/>
    </row>
    <row r="10576" spans="3:7">
      <c r="C10576" s="647"/>
      <c r="D10576" s="647"/>
      <c r="E10576" s="647"/>
      <c r="F10576" s="647"/>
      <c r="G10576" s="647"/>
    </row>
    <row r="10577" spans="3:7">
      <c r="C10577" s="647"/>
      <c r="D10577" s="647"/>
      <c r="E10577" s="647"/>
      <c r="F10577" s="647"/>
      <c r="G10577" s="647"/>
    </row>
    <row r="10578" spans="3:7">
      <c r="C10578" s="647"/>
      <c r="D10578" s="647"/>
      <c r="E10578" s="647"/>
      <c r="F10578" s="647"/>
      <c r="G10578" s="647"/>
    </row>
    <row r="10579" spans="3:7">
      <c r="C10579" s="647"/>
      <c r="D10579" s="647"/>
      <c r="E10579" s="647"/>
      <c r="F10579" s="647"/>
      <c r="G10579" s="647"/>
    </row>
    <row r="10580" spans="3:7">
      <c r="C10580" s="647"/>
      <c r="D10580" s="647"/>
      <c r="E10580" s="647"/>
      <c r="F10580" s="647"/>
      <c r="G10580" s="647"/>
    </row>
    <row r="10581" spans="3:7">
      <c r="C10581" s="647"/>
      <c r="D10581" s="647"/>
      <c r="E10581" s="647"/>
      <c r="F10581" s="647"/>
      <c r="G10581" s="647"/>
    </row>
    <row r="10582" spans="3:7">
      <c r="C10582" s="647"/>
      <c r="D10582" s="647"/>
      <c r="E10582" s="647"/>
      <c r="F10582" s="647"/>
      <c r="G10582" s="647"/>
    </row>
    <row r="10583" spans="3:7">
      <c r="C10583" s="647"/>
      <c r="D10583" s="647"/>
      <c r="E10583" s="647"/>
      <c r="F10583" s="647"/>
      <c r="G10583" s="647"/>
    </row>
    <row r="10584" spans="3:7">
      <c r="C10584" s="647"/>
      <c r="D10584" s="647"/>
      <c r="E10584" s="647"/>
      <c r="F10584" s="647"/>
      <c r="G10584" s="647"/>
    </row>
    <row r="10585" spans="3:7">
      <c r="C10585" s="647"/>
      <c r="D10585" s="647"/>
      <c r="E10585" s="647"/>
      <c r="F10585" s="647"/>
      <c r="G10585" s="647"/>
    </row>
    <row r="10586" spans="3:7">
      <c r="C10586" s="647"/>
      <c r="D10586" s="647"/>
      <c r="E10586" s="647"/>
      <c r="F10586" s="647"/>
      <c r="G10586" s="647"/>
    </row>
    <row r="10587" spans="3:7">
      <c r="C10587" s="647"/>
      <c r="D10587" s="647"/>
      <c r="E10587" s="647"/>
      <c r="F10587" s="647"/>
      <c r="G10587" s="647"/>
    </row>
    <row r="10588" spans="3:7">
      <c r="C10588" s="647"/>
      <c r="D10588" s="647"/>
      <c r="E10588" s="647"/>
      <c r="F10588" s="647"/>
      <c r="G10588" s="647"/>
    </row>
    <row r="10589" spans="3:7">
      <c r="C10589" s="647"/>
      <c r="D10589" s="647"/>
      <c r="E10589" s="647"/>
      <c r="F10589" s="647"/>
      <c r="G10589" s="647"/>
    </row>
    <row r="10590" spans="3:7">
      <c r="C10590" s="647"/>
      <c r="D10590" s="647"/>
      <c r="E10590" s="647"/>
      <c r="F10590" s="647"/>
      <c r="G10590" s="647"/>
    </row>
    <row r="10591" spans="3:7">
      <c r="C10591" s="647"/>
      <c r="D10591" s="647"/>
      <c r="E10591" s="647"/>
      <c r="F10591" s="647"/>
      <c r="G10591" s="647"/>
    </row>
    <row r="10592" spans="3:7">
      <c r="C10592" s="647"/>
      <c r="D10592" s="647"/>
      <c r="E10592" s="647"/>
      <c r="F10592" s="647"/>
      <c r="G10592" s="647"/>
    </row>
    <row r="10593" spans="3:7">
      <c r="C10593" s="647"/>
      <c r="D10593" s="647"/>
      <c r="E10593" s="647"/>
      <c r="F10593" s="647"/>
      <c r="G10593" s="647"/>
    </row>
    <row r="10594" spans="3:7">
      <c r="C10594" s="647"/>
      <c r="D10594" s="647"/>
      <c r="E10594" s="647"/>
      <c r="F10594" s="647"/>
      <c r="G10594" s="647"/>
    </row>
    <row r="10595" spans="3:7">
      <c r="C10595" s="647"/>
      <c r="D10595" s="647"/>
      <c r="E10595" s="647"/>
      <c r="F10595" s="647"/>
      <c r="G10595" s="647"/>
    </row>
    <row r="10596" spans="3:7">
      <c r="C10596" s="647"/>
      <c r="D10596" s="647"/>
      <c r="E10596" s="647"/>
      <c r="F10596" s="647"/>
      <c r="G10596" s="647"/>
    </row>
    <row r="10597" spans="3:7">
      <c r="C10597" s="647"/>
      <c r="D10597" s="647"/>
      <c r="E10597" s="647"/>
      <c r="F10597" s="647"/>
      <c r="G10597" s="647"/>
    </row>
    <row r="10598" spans="3:7">
      <c r="C10598" s="647"/>
      <c r="D10598" s="647"/>
      <c r="E10598" s="647"/>
      <c r="F10598" s="647"/>
      <c r="G10598" s="647"/>
    </row>
    <row r="10599" spans="3:7">
      <c r="C10599" s="647"/>
      <c r="D10599" s="647"/>
      <c r="E10599" s="647"/>
      <c r="F10599" s="647"/>
      <c r="G10599" s="647"/>
    </row>
    <row r="10600" spans="3:7">
      <c r="C10600" s="647"/>
      <c r="D10600" s="647"/>
      <c r="E10600" s="647"/>
      <c r="F10600" s="647"/>
      <c r="G10600" s="647"/>
    </row>
    <row r="10601" spans="3:7">
      <c r="C10601" s="647"/>
      <c r="D10601" s="647"/>
      <c r="E10601" s="647"/>
      <c r="F10601" s="647"/>
      <c r="G10601" s="647"/>
    </row>
    <row r="10602" spans="3:7">
      <c r="C10602" s="647"/>
      <c r="D10602" s="647"/>
      <c r="E10602" s="647"/>
      <c r="F10602" s="647"/>
      <c r="G10602" s="647"/>
    </row>
    <row r="10603" spans="3:7">
      <c r="C10603" s="647"/>
      <c r="D10603" s="647"/>
      <c r="E10603" s="647"/>
      <c r="F10603" s="647"/>
      <c r="G10603" s="647"/>
    </row>
    <row r="10604" spans="3:7">
      <c r="C10604" s="647"/>
      <c r="D10604" s="647"/>
      <c r="E10604" s="647"/>
      <c r="F10604" s="647"/>
      <c r="G10604" s="647"/>
    </row>
    <row r="10605" spans="3:7">
      <c r="C10605" s="647"/>
      <c r="D10605" s="647"/>
      <c r="E10605" s="647"/>
      <c r="F10605" s="647"/>
      <c r="G10605" s="647"/>
    </row>
    <row r="10606" spans="3:7">
      <c r="C10606" s="647"/>
      <c r="D10606" s="647"/>
      <c r="E10606" s="647"/>
      <c r="F10606" s="647"/>
      <c r="G10606" s="647"/>
    </row>
    <row r="10607" spans="3:7">
      <c r="C10607" s="647"/>
      <c r="D10607" s="647"/>
      <c r="E10607" s="647"/>
      <c r="F10607" s="647"/>
      <c r="G10607" s="647"/>
    </row>
    <row r="10608" spans="3:7">
      <c r="C10608" s="647"/>
      <c r="D10608" s="647"/>
      <c r="E10608" s="647"/>
      <c r="F10608" s="647"/>
      <c r="G10608" s="647"/>
    </row>
    <row r="10609" spans="3:7">
      <c r="C10609" s="647"/>
      <c r="D10609" s="647"/>
      <c r="E10609" s="647"/>
      <c r="F10609" s="647"/>
      <c r="G10609" s="647"/>
    </row>
    <row r="10610" spans="3:7">
      <c r="C10610" s="647"/>
      <c r="D10610" s="647"/>
      <c r="E10610" s="647"/>
      <c r="F10610" s="647"/>
      <c r="G10610" s="647"/>
    </row>
    <row r="10611" spans="3:7">
      <c r="C10611" s="647"/>
      <c r="D10611" s="647"/>
      <c r="E10611" s="647"/>
      <c r="F10611" s="647"/>
      <c r="G10611" s="647"/>
    </row>
    <row r="10612" spans="3:7">
      <c r="C10612" s="647"/>
      <c r="D10612" s="647"/>
      <c r="E10612" s="647"/>
      <c r="F10612" s="647"/>
      <c r="G10612" s="647"/>
    </row>
    <row r="10613" spans="3:7">
      <c r="C10613" s="647"/>
      <c r="D10613" s="647"/>
      <c r="E10613" s="647"/>
      <c r="F10613" s="647"/>
      <c r="G10613" s="647"/>
    </row>
    <row r="10614" spans="3:7">
      <c r="C10614" s="647"/>
      <c r="D10614" s="647"/>
      <c r="E10614" s="647"/>
      <c r="F10614" s="647"/>
      <c r="G10614" s="647"/>
    </row>
    <row r="10615" spans="3:7">
      <c r="C10615" s="647"/>
      <c r="D10615" s="647"/>
      <c r="E10615" s="647"/>
      <c r="F10615" s="647"/>
      <c r="G10615" s="647"/>
    </row>
    <row r="10616" spans="3:7">
      <c r="C10616" s="647"/>
      <c r="D10616" s="647"/>
      <c r="E10616" s="647"/>
      <c r="F10616" s="647"/>
      <c r="G10616" s="647"/>
    </row>
    <row r="10617" spans="3:7">
      <c r="C10617" s="647"/>
      <c r="D10617" s="647"/>
      <c r="E10617" s="647"/>
      <c r="F10617" s="647"/>
      <c r="G10617" s="647"/>
    </row>
    <row r="10618" spans="3:7">
      <c r="C10618" s="647"/>
      <c r="D10618" s="647"/>
      <c r="E10618" s="647"/>
      <c r="F10618" s="647"/>
      <c r="G10618" s="647"/>
    </row>
    <row r="10619" spans="3:7">
      <c r="C10619" s="647"/>
      <c r="D10619" s="647"/>
      <c r="E10619" s="647"/>
      <c r="F10619" s="647"/>
      <c r="G10619" s="647"/>
    </row>
    <row r="10620" spans="3:7">
      <c r="C10620" s="647"/>
      <c r="D10620" s="647"/>
      <c r="E10620" s="647"/>
      <c r="F10620" s="647"/>
      <c r="G10620" s="647"/>
    </row>
    <row r="10621" spans="3:7">
      <c r="C10621" s="647"/>
      <c r="D10621" s="647"/>
      <c r="E10621" s="647"/>
      <c r="F10621" s="647"/>
      <c r="G10621" s="647"/>
    </row>
    <row r="10622" spans="3:7">
      <c r="C10622" s="647"/>
      <c r="D10622" s="647"/>
      <c r="E10622" s="647"/>
      <c r="F10622" s="647"/>
      <c r="G10622" s="647"/>
    </row>
    <row r="10623" spans="3:7">
      <c r="C10623" s="647"/>
      <c r="D10623" s="647"/>
      <c r="E10623" s="647"/>
      <c r="F10623" s="647"/>
      <c r="G10623" s="647"/>
    </row>
    <row r="10624" spans="3:7">
      <c r="C10624" s="647"/>
      <c r="D10624" s="647"/>
      <c r="E10624" s="647"/>
      <c r="F10624" s="647"/>
      <c r="G10624" s="647"/>
    </row>
    <row r="10625" spans="3:7">
      <c r="C10625" s="647"/>
      <c r="D10625" s="647"/>
      <c r="E10625" s="647"/>
      <c r="F10625" s="647"/>
      <c r="G10625" s="647"/>
    </row>
    <row r="10626" spans="3:7">
      <c r="C10626" s="647"/>
      <c r="D10626" s="647"/>
      <c r="E10626" s="647"/>
      <c r="F10626" s="647"/>
      <c r="G10626" s="647"/>
    </row>
    <row r="10627" spans="3:7">
      <c r="C10627" s="647"/>
      <c r="D10627" s="647"/>
      <c r="E10627" s="647"/>
      <c r="F10627" s="647"/>
      <c r="G10627" s="647"/>
    </row>
    <row r="10628" spans="3:7">
      <c r="C10628" s="647"/>
      <c r="D10628" s="647"/>
      <c r="E10628" s="647"/>
      <c r="F10628" s="647"/>
      <c r="G10628" s="647"/>
    </row>
    <row r="10629" spans="3:7">
      <c r="C10629" s="647"/>
      <c r="D10629" s="647"/>
      <c r="E10629" s="647"/>
      <c r="F10629" s="647"/>
      <c r="G10629" s="647"/>
    </row>
    <row r="10630" spans="3:7">
      <c r="C10630" s="647"/>
      <c r="D10630" s="647"/>
      <c r="E10630" s="647"/>
      <c r="F10630" s="647"/>
      <c r="G10630" s="647"/>
    </row>
    <row r="10631" spans="3:7">
      <c r="C10631" s="647"/>
      <c r="D10631" s="647"/>
      <c r="E10631" s="647"/>
      <c r="F10631" s="647"/>
      <c r="G10631" s="647"/>
    </row>
    <row r="10632" spans="3:7">
      <c r="C10632" s="647"/>
      <c r="D10632" s="647"/>
      <c r="E10632" s="647"/>
      <c r="F10632" s="647"/>
      <c r="G10632" s="647"/>
    </row>
    <row r="10633" spans="3:7">
      <c r="C10633" s="647"/>
      <c r="D10633" s="647"/>
      <c r="E10633" s="647"/>
      <c r="F10633" s="647"/>
      <c r="G10633" s="647"/>
    </row>
    <row r="10634" spans="3:7">
      <c r="C10634" s="647"/>
      <c r="D10634" s="647"/>
      <c r="E10634" s="647"/>
      <c r="F10634" s="647"/>
      <c r="G10634" s="647"/>
    </row>
    <row r="10635" spans="3:7">
      <c r="C10635" s="647"/>
      <c r="D10635" s="647"/>
      <c r="E10635" s="647"/>
      <c r="F10635" s="647"/>
      <c r="G10635" s="647"/>
    </row>
    <row r="10636" spans="3:7">
      <c r="C10636" s="647"/>
      <c r="D10636" s="647"/>
      <c r="E10636" s="647"/>
      <c r="F10636" s="647"/>
      <c r="G10636" s="647"/>
    </row>
    <row r="10637" spans="3:7">
      <c r="C10637" s="647"/>
      <c r="D10637" s="647"/>
      <c r="E10637" s="647"/>
      <c r="F10637" s="647"/>
      <c r="G10637" s="647"/>
    </row>
    <row r="10638" spans="3:7">
      <c r="C10638" s="647"/>
      <c r="D10638" s="647"/>
      <c r="E10638" s="647"/>
      <c r="F10638" s="647"/>
      <c r="G10638" s="647"/>
    </row>
    <row r="10639" spans="3:7">
      <c r="C10639" s="647"/>
      <c r="D10639" s="647"/>
      <c r="E10639" s="647"/>
      <c r="F10639" s="647"/>
      <c r="G10639" s="647"/>
    </row>
    <row r="10640" spans="3:7">
      <c r="C10640" s="647"/>
      <c r="D10640" s="647"/>
      <c r="E10640" s="647"/>
      <c r="F10640" s="647"/>
      <c r="G10640" s="647"/>
    </row>
    <row r="10641" spans="3:7">
      <c r="C10641" s="647"/>
      <c r="D10641" s="647"/>
      <c r="E10641" s="647"/>
      <c r="F10641" s="647"/>
      <c r="G10641" s="647"/>
    </row>
    <row r="10642" spans="3:7">
      <c r="C10642" s="647"/>
      <c r="D10642" s="647"/>
      <c r="E10642" s="647"/>
      <c r="F10642" s="647"/>
      <c r="G10642" s="647"/>
    </row>
    <row r="10643" spans="3:7">
      <c r="C10643" s="647"/>
      <c r="D10643" s="647"/>
      <c r="E10643" s="647"/>
      <c r="F10643" s="647"/>
      <c r="G10643" s="647"/>
    </row>
    <row r="10644" spans="3:7">
      <c r="C10644" s="647"/>
      <c r="D10644" s="647"/>
      <c r="E10644" s="647"/>
      <c r="F10644" s="647"/>
      <c r="G10644" s="647"/>
    </row>
    <row r="10645" spans="3:7">
      <c r="C10645" s="647"/>
      <c r="D10645" s="647"/>
      <c r="E10645" s="647"/>
      <c r="F10645" s="647"/>
      <c r="G10645" s="647"/>
    </row>
    <row r="10646" spans="3:7">
      <c r="C10646" s="647"/>
      <c r="D10646" s="647"/>
      <c r="E10646" s="647"/>
      <c r="F10646" s="647"/>
      <c r="G10646" s="647"/>
    </row>
    <row r="10647" spans="3:7">
      <c r="C10647" s="647"/>
      <c r="D10647" s="647"/>
      <c r="E10647" s="647"/>
      <c r="F10647" s="647"/>
      <c r="G10647" s="647"/>
    </row>
    <row r="10648" spans="3:7">
      <c r="C10648" s="647"/>
      <c r="D10648" s="647"/>
      <c r="E10648" s="647"/>
      <c r="F10648" s="647"/>
      <c r="G10648" s="647"/>
    </row>
    <row r="10649" spans="3:7">
      <c r="C10649" s="647"/>
      <c r="D10649" s="647"/>
      <c r="E10649" s="647"/>
      <c r="F10649" s="647"/>
      <c r="G10649" s="647"/>
    </row>
    <row r="10650" spans="3:7">
      <c r="C10650" s="647"/>
      <c r="D10650" s="647"/>
      <c r="E10650" s="647"/>
      <c r="F10650" s="647"/>
      <c r="G10650" s="647"/>
    </row>
    <row r="10651" spans="3:7">
      <c r="C10651" s="647"/>
      <c r="D10651" s="647"/>
      <c r="E10651" s="647"/>
      <c r="F10651" s="647"/>
      <c r="G10651" s="647"/>
    </row>
    <row r="10652" spans="3:7">
      <c r="C10652" s="647"/>
      <c r="D10652" s="647"/>
      <c r="E10652" s="647"/>
      <c r="F10652" s="647"/>
      <c r="G10652" s="647"/>
    </row>
    <row r="10653" spans="3:7">
      <c r="C10653" s="647"/>
      <c r="D10653" s="647"/>
      <c r="E10653" s="647"/>
      <c r="F10653" s="647"/>
      <c r="G10653" s="647"/>
    </row>
    <row r="10654" spans="3:7">
      <c r="C10654" s="647"/>
      <c r="D10654" s="647"/>
      <c r="E10654" s="647"/>
      <c r="F10654" s="647"/>
      <c r="G10654" s="647"/>
    </row>
    <row r="10655" spans="3:7">
      <c r="C10655" s="647"/>
      <c r="D10655" s="647"/>
      <c r="E10655" s="647"/>
      <c r="F10655" s="647"/>
      <c r="G10655" s="647"/>
    </row>
    <row r="10656" spans="3:7">
      <c r="C10656" s="647"/>
      <c r="D10656" s="647"/>
      <c r="E10656" s="647"/>
      <c r="F10656" s="647"/>
      <c r="G10656" s="647"/>
    </row>
    <row r="10657" spans="3:7">
      <c r="C10657" s="647"/>
      <c r="D10657" s="647"/>
      <c r="E10657" s="647"/>
      <c r="F10657" s="647"/>
      <c r="G10657" s="647"/>
    </row>
    <row r="10658" spans="3:7">
      <c r="C10658" s="647"/>
      <c r="D10658" s="647"/>
      <c r="E10658" s="647"/>
      <c r="F10658" s="647"/>
      <c r="G10658" s="647"/>
    </row>
    <row r="10659" spans="3:7">
      <c r="C10659" s="647"/>
      <c r="D10659" s="647"/>
      <c r="E10659" s="647"/>
      <c r="F10659" s="647"/>
      <c r="G10659" s="647"/>
    </row>
    <row r="10660" spans="3:7">
      <c r="C10660" s="647"/>
      <c r="D10660" s="647"/>
      <c r="E10660" s="647"/>
      <c r="F10660" s="647"/>
      <c r="G10660" s="647"/>
    </row>
    <row r="10661" spans="3:7">
      <c r="C10661" s="647"/>
      <c r="D10661" s="647"/>
      <c r="E10661" s="647"/>
      <c r="F10661" s="647"/>
      <c r="G10661" s="647"/>
    </row>
    <row r="10662" spans="3:7">
      <c r="C10662" s="647"/>
      <c r="D10662" s="647"/>
      <c r="E10662" s="647"/>
      <c r="F10662" s="647"/>
      <c r="G10662" s="647"/>
    </row>
    <row r="10663" spans="3:7">
      <c r="C10663" s="647"/>
      <c r="D10663" s="647"/>
      <c r="E10663" s="647"/>
      <c r="F10663" s="647"/>
      <c r="G10663" s="647"/>
    </row>
    <row r="10664" spans="3:7">
      <c r="C10664" s="647"/>
      <c r="D10664" s="647"/>
      <c r="E10664" s="647"/>
      <c r="F10664" s="647"/>
      <c r="G10664" s="647"/>
    </row>
    <row r="10665" spans="3:7">
      <c r="C10665" s="647"/>
      <c r="D10665" s="647"/>
      <c r="E10665" s="647"/>
      <c r="F10665" s="647"/>
      <c r="G10665" s="647"/>
    </row>
    <row r="10666" spans="3:7">
      <c r="C10666" s="647"/>
      <c r="D10666" s="647"/>
      <c r="E10666" s="647"/>
      <c r="F10666" s="647"/>
      <c r="G10666" s="647"/>
    </row>
    <row r="10667" spans="3:7">
      <c r="C10667" s="647"/>
      <c r="D10667" s="647"/>
      <c r="E10667" s="647"/>
      <c r="F10667" s="647"/>
      <c r="G10667" s="647"/>
    </row>
    <row r="10668" spans="3:7">
      <c r="C10668" s="647"/>
      <c r="D10668" s="647"/>
      <c r="E10668" s="647"/>
      <c r="F10668" s="647"/>
      <c r="G10668" s="647"/>
    </row>
    <row r="10669" spans="3:7">
      <c r="C10669" s="647"/>
      <c r="D10669" s="647"/>
      <c r="E10669" s="647"/>
      <c r="F10669" s="647"/>
      <c r="G10669" s="647"/>
    </row>
    <row r="10670" spans="3:7">
      <c r="C10670" s="647"/>
      <c r="D10670" s="647"/>
      <c r="E10670" s="647"/>
      <c r="F10670" s="647"/>
      <c r="G10670" s="647"/>
    </row>
    <row r="10671" spans="3:7">
      <c r="C10671" s="647"/>
      <c r="D10671" s="647"/>
      <c r="E10671" s="647"/>
      <c r="F10671" s="647"/>
      <c r="G10671" s="647"/>
    </row>
    <row r="10672" spans="3:7">
      <c r="C10672" s="647"/>
      <c r="D10672" s="647"/>
      <c r="E10672" s="647"/>
      <c r="F10672" s="647"/>
      <c r="G10672" s="647"/>
    </row>
    <row r="10673" spans="3:7">
      <c r="C10673" s="647"/>
      <c r="D10673" s="647"/>
      <c r="E10673" s="647"/>
      <c r="F10673" s="647"/>
      <c r="G10673" s="647"/>
    </row>
    <row r="10674" spans="3:7">
      <c r="C10674" s="647"/>
      <c r="D10674" s="647"/>
      <c r="E10674" s="647"/>
      <c r="F10674" s="647"/>
      <c r="G10674" s="647"/>
    </row>
    <row r="10675" spans="3:7">
      <c r="C10675" s="647"/>
      <c r="D10675" s="647"/>
      <c r="E10675" s="647"/>
      <c r="F10675" s="647"/>
      <c r="G10675" s="647"/>
    </row>
    <row r="10676" spans="3:7">
      <c r="C10676" s="647"/>
      <c r="D10676" s="647"/>
      <c r="E10676" s="647"/>
      <c r="F10676" s="647"/>
      <c r="G10676" s="647"/>
    </row>
    <row r="10677" spans="3:7">
      <c r="C10677" s="647"/>
      <c r="D10677" s="647"/>
      <c r="E10677" s="647"/>
      <c r="F10677" s="647"/>
      <c r="G10677" s="647"/>
    </row>
    <row r="10678" spans="3:7">
      <c r="C10678" s="647"/>
      <c r="D10678" s="647"/>
      <c r="E10678" s="647"/>
      <c r="F10678" s="647"/>
      <c r="G10678" s="647"/>
    </row>
    <row r="10679" spans="3:7">
      <c r="C10679" s="647"/>
      <c r="D10679" s="647"/>
      <c r="E10679" s="647"/>
      <c r="F10679" s="647"/>
      <c r="G10679" s="647"/>
    </row>
    <row r="10680" spans="3:7">
      <c r="C10680" s="647"/>
      <c r="D10680" s="647"/>
      <c r="E10680" s="647"/>
      <c r="F10680" s="647"/>
      <c r="G10680" s="647"/>
    </row>
    <row r="10681" spans="3:7">
      <c r="C10681" s="647"/>
      <c r="D10681" s="647"/>
      <c r="E10681" s="647"/>
      <c r="F10681" s="647"/>
      <c r="G10681" s="647"/>
    </row>
    <row r="10682" spans="3:7">
      <c r="C10682" s="647"/>
      <c r="D10682" s="647"/>
      <c r="E10682" s="647"/>
      <c r="F10682" s="647"/>
      <c r="G10682" s="647"/>
    </row>
    <row r="10683" spans="3:7">
      <c r="C10683" s="647"/>
      <c r="D10683" s="647"/>
      <c r="E10683" s="647"/>
      <c r="F10683" s="647"/>
      <c r="G10683" s="647"/>
    </row>
    <row r="10684" spans="3:7">
      <c r="C10684" s="647"/>
      <c r="D10684" s="647"/>
      <c r="E10684" s="647"/>
      <c r="F10684" s="647"/>
      <c r="G10684" s="647"/>
    </row>
    <row r="10685" spans="3:7">
      <c r="C10685" s="647"/>
      <c r="D10685" s="647"/>
      <c r="E10685" s="647"/>
      <c r="F10685" s="647"/>
      <c r="G10685" s="647"/>
    </row>
    <row r="10686" spans="3:7">
      <c r="C10686" s="647"/>
      <c r="D10686" s="647"/>
      <c r="E10686" s="647"/>
      <c r="F10686" s="647"/>
      <c r="G10686" s="647"/>
    </row>
    <row r="10687" spans="3:7">
      <c r="C10687" s="647"/>
      <c r="D10687" s="647"/>
      <c r="E10687" s="647"/>
      <c r="F10687" s="647"/>
      <c r="G10687" s="647"/>
    </row>
    <row r="10688" spans="3:7">
      <c r="C10688" s="647"/>
      <c r="D10688" s="647"/>
      <c r="E10688" s="647"/>
      <c r="F10688" s="647"/>
      <c r="G10688" s="647"/>
    </row>
    <row r="10689" spans="3:7">
      <c r="C10689" s="647"/>
      <c r="D10689" s="647"/>
      <c r="E10689" s="647"/>
      <c r="F10689" s="647"/>
      <c r="G10689" s="647"/>
    </row>
    <row r="10690" spans="3:7">
      <c r="C10690" s="647"/>
      <c r="D10690" s="647"/>
      <c r="E10690" s="647"/>
      <c r="F10690" s="647"/>
      <c r="G10690" s="647"/>
    </row>
    <row r="10691" spans="3:7">
      <c r="C10691" s="647"/>
      <c r="D10691" s="647"/>
      <c r="E10691" s="647"/>
      <c r="F10691" s="647"/>
      <c r="G10691" s="647"/>
    </row>
    <row r="10692" spans="3:7">
      <c r="C10692" s="647"/>
      <c r="D10692" s="647"/>
      <c r="E10692" s="647"/>
      <c r="F10692" s="647"/>
      <c r="G10692" s="647"/>
    </row>
    <row r="10693" spans="3:7">
      <c r="C10693" s="647"/>
      <c r="D10693" s="647"/>
      <c r="E10693" s="647"/>
      <c r="F10693" s="647"/>
      <c r="G10693" s="647"/>
    </row>
    <row r="10694" spans="3:7">
      <c r="C10694" s="647"/>
      <c r="D10694" s="647"/>
      <c r="E10694" s="647"/>
      <c r="F10694" s="647"/>
      <c r="G10694" s="647"/>
    </row>
    <row r="10695" spans="3:7">
      <c r="C10695" s="647"/>
      <c r="D10695" s="647"/>
      <c r="E10695" s="647"/>
      <c r="F10695" s="647"/>
      <c r="G10695" s="647"/>
    </row>
    <row r="10696" spans="3:7">
      <c r="C10696" s="647"/>
      <c r="D10696" s="647"/>
      <c r="E10696" s="647"/>
      <c r="F10696" s="647"/>
      <c r="G10696" s="647"/>
    </row>
    <row r="10697" spans="3:7">
      <c r="C10697" s="647"/>
      <c r="D10697" s="647"/>
      <c r="E10697" s="647"/>
      <c r="F10697" s="647"/>
      <c r="G10697" s="647"/>
    </row>
    <row r="10698" spans="3:7">
      <c r="C10698" s="647"/>
      <c r="D10698" s="647"/>
      <c r="E10698" s="647"/>
      <c r="F10698" s="647"/>
      <c r="G10698" s="647"/>
    </row>
    <row r="10699" spans="3:7">
      <c r="C10699" s="647"/>
      <c r="D10699" s="647"/>
      <c r="E10699" s="647"/>
      <c r="F10699" s="647"/>
      <c r="G10699" s="647"/>
    </row>
    <row r="10700" spans="3:7">
      <c r="C10700" s="647"/>
      <c r="D10700" s="647"/>
      <c r="E10700" s="647"/>
      <c r="F10700" s="647"/>
      <c r="G10700" s="647"/>
    </row>
    <row r="10701" spans="3:7">
      <c r="C10701" s="647"/>
      <c r="D10701" s="647"/>
      <c r="E10701" s="647"/>
      <c r="F10701" s="647"/>
      <c r="G10701" s="647"/>
    </row>
    <row r="10702" spans="3:7">
      <c r="C10702" s="647"/>
      <c r="D10702" s="647"/>
      <c r="E10702" s="647"/>
      <c r="F10702" s="647"/>
      <c r="G10702" s="647"/>
    </row>
    <row r="10703" spans="3:7">
      <c r="C10703" s="647"/>
      <c r="D10703" s="647"/>
      <c r="E10703" s="647"/>
      <c r="F10703" s="647"/>
      <c r="G10703" s="647"/>
    </row>
    <row r="10704" spans="3:7">
      <c r="C10704" s="647"/>
      <c r="D10704" s="647"/>
      <c r="E10704" s="647"/>
      <c r="F10704" s="647"/>
      <c r="G10704" s="647"/>
    </row>
    <row r="10705" spans="3:7">
      <c r="C10705" s="647"/>
      <c r="D10705" s="647"/>
      <c r="E10705" s="647"/>
      <c r="F10705" s="647"/>
      <c r="G10705" s="647"/>
    </row>
    <row r="10706" spans="3:7">
      <c r="C10706" s="647"/>
      <c r="D10706" s="647"/>
      <c r="E10706" s="647"/>
      <c r="F10706" s="647"/>
      <c r="G10706" s="647"/>
    </row>
    <row r="10707" spans="3:7">
      <c r="C10707" s="647"/>
      <c r="D10707" s="647"/>
      <c r="E10707" s="647"/>
      <c r="F10707" s="647"/>
      <c r="G10707" s="647"/>
    </row>
    <row r="10708" spans="3:7">
      <c r="C10708" s="647"/>
      <c r="D10708" s="647"/>
      <c r="E10708" s="647"/>
      <c r="F10708" s="647"/>
      <c r="G10708" s="647"/>
    </row>
    <row r="10709" spans="3:7">
      <c r="C10709" s="647"/>
      <c r="D10709" s="647"/>
      <c r="E10709" s="647"/>
      <c r="F10709" s="647"/>
      <c r="G10709" s="647"/>
    </row>
    <row r="10710" spans="3:7">
      <c r="C10710" s="647"/>
      <c r="D10710" s="647"/>
      <c r="E10710" s="647"/>
      <c r="F10710" s="647"/>
      <c r="G10710" s="647"/>
    </row>
    <row r="10711" spans="3:7">
      <c r="C10711" s="647"/>
      <c r="D10711" s="647"/>
      <c r="E10711" s="647"/>
      <c r="F10711" s="647"/>
      <c r="G10711" s="647"/>
    </row>
    <row r="10712" spans="3:7">
      <c r="C10712" s="647"/>
      <c r="D10712" s="647"/>
      <c r="E10712" s="647"/>
      <c r="F10712" s="647"/>
      <c r="G10712" s="647"/>
    </row>
    <row r="10713" spans="3:7">
      <c r="C10713" s="647"/>
      <c r="D10713" s="647"/>
      <c r="E10713" s="647"/>
      <c r="F10713" s="647"/>
      <c r="G10713" s="647"/>
    </row>
    <row r="10714" spans="3:7">
      <c r="C10714" s="647"/>
      <c r="D10714" s="647"/>
      <c r="E10714" s="647"/>
      <c r="F10714" s="647"/>
      <c r="G10714" s="647"/>
    </row>
    <row r="10715" spans="3:7">
      <c r="C10715" s="647"/>
      <c r="D10715" s="647"/>
      <c r="E10715" s="647"/>
      <c r="F10715" s="647"/>
      <c r="G10715" s="647"/>
    </row>
    <row r="10716" spans="3:7">
      <c r="C10716" s="647"/>
      <c r="D10716" s="647"/>
      <c r="E10716" s="647"/>
      <c r="F10716" s="647"/>
      <c r="G10716" s="647"/>
    </row>
    <row r="10717" spans="3:7">
      <c r="C10717" s="647"/>
      <c r="D10717" s="647"/>
      <c r="E10717" s="647"/>
      <c r="F10717" s="647"/>
      <c r="G10717" s="647"/>
    </row>
    <row r="10718" spans="3:7">
      <c r="C10718" s="647"/>
      <c r="D10718" s="647"/>
      <c r="E10718" s="647"/>
      <c r="F10718" s="647"/>
      <c r="G10718" s="647"/>
    </row>
    <row r="10719" spans="3:7">
      <c r="C10719" s="647"/>
      <c r="D10719" s="647"/>
      <c r="E10719" s="647"/>
      <c r="F10719" s="647"/>
      <c r="G10719" s="647"/>
    </row>
    <row r="10720" spans="3:7">
      <c r="C10720" s="647"/>
      <c r="D10720" s="647"/>
      <c r="E10720" s="647"/>
      <c r="F10720" s="647"/>
      <c r="G10720" s="647"/>
    </row>
    <row r="10721" spans="3:7">
      <c r="C10721" s="647"/>
      <c r="D10721" s="647"/>
      <c r="E10721" s="647"/>
      <c r="F10721" s="647"/>
      <c r="G10721" s="647"/>
    </row>
    <row r="10722" spans="3:7">
      <c r="C10722" s="647"/>
      <c r="D10722" s="647"/>
      <c r="E10722" s="647"/>
      <c r="F10722" s="647"/>
      <c r="G10722" s="647"/>
    </row>
    <row r="10723" spans="3:7">
      <c r="C10723" s="647"/>
      <c r="D10723" s="647"/>
      <c r="E10723" s="647"/>
      <c r="F10723" s="647"/>
      <c r="G10723" s="647"/>
    </row>
    <row r="10724" spans="3:7">
      <c r="C10724" s="647"/>
      <c r="D10724" s="647"/>
      <c r="E10724" s="647"/>
      <c r="F10724" s="647"/>
      <c r="G10724" s="647"/>
    </row>
    <row r="10725" spans="3:7">
      <c r="C10725" s="647"/>
      <c r="D10725" s="647"/>
      <c r="E10725" s="647"/>
      <c r="F10725" s="647"/>
      <c r="G10725" s="647"/>
    </row>
    <row r="10726" spans="3:7">
      <c r="C10726" s="647"/>
      <c r="D10726" s="647"/>
      <c r="E10726" s="647"/>
      <c r="F10726" s="647"/>
      <c r="G10726" s="647"/>
    </row>
    <row r="10727" spans="3:7">
      <c r="C10727" s="647"/>
      <c r="D10727" s="647"/>
      <c r="E10727" s="647"/>
      <c r="F10727" s="647"/>
      <c r="G10727" s="647"/>
    </row>
    <row r="10728" spans="3:7">
      <c r="C10728" s="647"/>
      <c r="D10728" s="647"/>
      <c r="E10728" s="647"/>
      <c r="F10728" s="647"/>
      <c r="G10728" s="647"/>
    </row>
    <row r="10729" spans="3:7">
      <c r="C10729" s="647"/>
      <c r="D10729" s="647"/>
      <c r="E10729" s="647"/>
      <c r="F10729" s="647"/>
      <c r="G10729" s="647"/>
    </row>
    <row r="10730" spans="3:7">
      <c r="C10730" s="647"/>
      <c r="D10730" s="647"/>
      <c r="E10730" s="647"/>
      <c r="F10730" s="647"/>
      <c r="G10730" s="647"/>
    </row>
    <row r="10731" spans="3:7">
      <c r="C10731" s="647"/>
      <c r="D10731" s="647"/>
      <c r="E10731" s="647"/>
      <c r="F10731" s="647"/>
      <c r="G10731" s="647"/>
    </row>
    <row r="10732" spans="3:7">
      <c r="C10732" s="647"/>
      <c r="D10732" s="647"/>
      <c r="E10732" s="647"/>
      <c r="F10732" s="647"/>
      <c r="G10732" s="647"/>
    </row>
    <row r="10733" spans="3:7">
      <c r="C10733" s="647"/>
      <c r="D10733" s="647"/>
      <c r="E10733" s="647"/>
      <c r="F10733" s="647"/>
      <c r="G10733" s="647"/>
    </row>
    <row r="10734" spans="3:7">
      <c r="C10734" s="647"/>
      <c r="D10734" s="647"/>
      <c r="E10734" s="647"/>
      <c r="F10734" s="647"/>
      <c r="G10734" s="647"/>
    </row>
    <row r="10735" spans="3:7">
      <c r="C10735" s="647"/>
      <c r="D10735" s="647"/>
      <c r="E10735" s="647"/>
      <c r="F10735" s="647"/>
      <c r="G10735" s="647"/>
    </row>
    <row r="10736" spans="3:7">
      <c r="C10736" s="647"/>
      <c r="D10736" s="647"/>
      <c r="E10736" s="647"/>
      <c r="F10736" s="647"/>
      <c r="G10736" s="647"/>
    </row>
    <row r="10737" spans="3:7">
      <c r="C10737" s="647"/>
      <c r="D10737" s="647"/>
      <c r="E10737" s="647"/>
      <c r="F10737" s="647"/>
      <c r="G10737" s="647"/>
    </row>
    <row r="10738" spans="3:7">
      <c r="C10738" s="647"/>
      <c r="D10738" s="647"/>
      <c r="E10738" s="647"/>
      <c r="F10738" s="647"/>
      <c r="G10738" s="647"/>
    </row>
    <row r="10739" spans="3:7">
      <c r="C10739" s="647"/>
      <c r="D10739" s="647"/>
      <c r="E10739" s="647"/>
      <c r="F10739" s="647"/>
      <c r="G10739" s="647"/>
    </row>
    <row r="10740" spans="3:7">
      <c r="C10740" s="647"/>
      <c r="D10740" s="647"/>
      <c r="E10740" s="647"/>
      <c r="F10740" s="647"/>
      <c r="G10740" s="647"/>
    </row>
    <row r="10741" spans="3:7">
      <c r="C10741" s="647"/>
      <c r="D10741" s="647"/>
      <c r="E10741" s="647"/>
      <c r="F10741" s="647"/>
      <c r="G10741" s="647"/>
    </row>
    <row r="10742" spans="3:7">
      <c r="C10742" s="647"/>
      <c r="D10742" s="647"/>
      <c r="E10742" s="647"/>
      <c r="F10742" s="647"/>
      <c r="G10742" s="647"/>
    </row>
    <row r="10743" spans="3:7">
      <c r="C10743" s="647"/>
      <c r="D10743" s="647"/>
      <c r="E10743" s="647"/>
      <c r="F10743" s="647"/>
      <c r="G10743" s="647"/>
    </row>
    <row r="10744" spans="3:7">
      <c r="C10744" s="647"/>
      <c r="D10744" s="647"/>
      <c r="E10744" s="647"/>
      <c r="F10744" s="647"/>
      <c r="G10744" s="647"/>
    </row>
    <row r="10745" spans="3:7">
      <c r="C10745" s="647"/>
      <c r="D10745" s="647"/>
      <c r="E10745" s="647"/>
      <c r="F10745" s="647"/>
      <c r="G10745" s="647"/>
    </row>
    <row r="10746" spans="3:7">
      <c r="C10746" s="647"/>
      <c r="D10746" s="647"/>
      <c r="E10746" s="647"/>
      <c r="F10746" s="647"/>
      <c r="G10746" s="647"/>
    </row>
    <row r="10747" spans="3:7">
      <c r="C10747" s="647"/>
      <c r="D10747" s="647"/>
      <c r="E10747" s="647"/>
      <c r="F10747" s="647"/>
      <c r="G10747" s="647"/>
    </row>
    <row r="10748" spans="3:7">
      <c r="C10748" s="647"/>
      <c r="D10748" s="647"/>
      <c r="E10748" s="647"/>
      <c r="F10748" s="647"/>
      <c r="G10748" s="647"/>
    </row>
    <row r="10749" spans="3:7">
      <c r="C10749" s="647"/>
      <c r="D10749" s="647"/>
      <c r="E10749" s="647"/>
      <c r="F10749" s="647"/>
      <c r="G10749" s="647"/>
    </row>
    <row r="10750" spans="3:7">
      <c r="C10750" s="647"/>
      <c r="D10750" s="647"/>
      <c r="E10750" s="647"/>
      <c r="F10750" s="647"/>
      <c r="G10750" s="647"/>
    </row>
    <row r="10751" spans="3:7">
      <c r="C10751" s="647"/>
      <c r="D10751" s="647"/>
      <c r="E10751" s="647"/>
      <c r="F10751" s="647"/>
      <c r="G10751" s="647"/>
    </row>
    <row r="10752" spans="3:7">
      <c r="C10752" s="647"/>
      <c r="D10752" s="647"/>
      <c r="E10752" s="647"/>
      <c r="F10752" s="647"/>
      <c r="G10752" s="647"/>
    </row>
    <row r="10753" spans="3:7">
      <c r="C10753" s="647"/>
      <c r="D10753" s="647"/>
      <c r="E10753" s="647"/>
      <c r="F10753" s="647"/>
      <c r="G10753" s="647"/>
    </row>
    <row r="10754" spans="3:7">
      <c r="C10754" s="647"/>
      <c r="D10754" s="647"/>
      <c r="E10754" s="647"/>
      <c r="F10754" s="647"/>
      <c r="G10754" s="647"/>
    </row>
    <row r="10755" spans="3:7">
      <c r="C10755" s="647"/>
      <c r="D10755" s="647"/>
      <c r="E10755" s="647"/>
      <c r="F10755" s="647"/>
      <c r="G10755" s="647"/>
    </row>
    <row r="10756" spans="3:7">
      <c r="C10756" s="647"/>
      <c r="D10756" s="647"/>
      <c r="E10756" s="647"/>
      <c r="F10756" s="647"/>
      <c r="G10756" s="647"/>
    </row>
    <row r="10757" spans="3:7">
      <c r="C10757" s="647"/>
      <c r="D10757" s="647"/>
      <c r="E10757" s="647"/>
      <c r="F10757" s="647"/>
      <c r="G10757" s="647"/>
    </row>
    <row r="10758" spans="3:7">
      <c r="C10758" s="647"/>
      <c r="D10758" s="647"/>
      <c r="E10758" s="647"/>
      <c r="F10758" s="647"/>
      <c r="G10758" s="647"/>
    </row>
    <row r="10759" spans="3:7">
      <c r="C10759" s="647"/>
      <c r="D10759" s="647"/>
      <c r="E10759" s="647"/>
      <c r="F10759" s="647"/>
      <c r="G10759" s="647"/>
    </row>
    <row r="10760" spans="3:7">
      <c r="C10760" s="647"/>
      <c r="D10760" s="647"/>
      <c r="E10760" s="647"/>
      <c r="F10760" s="647"/>
      <c r="G10760" s="647"/>
    </row>
    <row r="10761" spans="3:7">
      <c r="C10761" s="647"/>
      <c r="D10761" s="647"/>
      <c r="E10761" s="647"/>
      <c r="F10761" s="647"/>
      <c r="G10761" s="647"/>
    </row>
    <row r="10762" spans="3:7">
      <c r="C10762" s="647"/>
      <c r="D10762" s="647"/>
      <c r="E10762" s="647"/>
      <c r="F10762" s="647"/>
      <c r="G10762" s="647"/>
    </row>
    <row r="10763" spans="3:7">
      <c r="C10763" s="647"/>
      <c r="D10763" s="647"/>
      <c r="E10763" s="647"/>
      <c r="F10763" s="647"/>
      <c r="G10763" s="647"/>
    </row>
    <row r="10764" spans="3:7">
      <c r="C10764" s="647"/>
      <c r="D10764" s="647"/>
      <c r="E10764" s="647"/>
      <c r="F10764" s="647"/>
      <c r="G10764" s="647"/>
    </row>
    <row r="10765" spans="3:7">
      <c r="C10765" s="647"/>
      <c r="D10765" s="647"/>
      <c r="E10765" s="647"/>
      <c r="F10765" s="647"/>
      <c r="G10765" s="647"/>
    </row>
    <row r="10766" spans="3:7">
      <c r="C10766" s="647"/>
      <c r="D10766" s="647"/>
      <c r="E10766" s="647"/>
      <c r="F10766" s="647"/>
      <c r="G10766" s="647"/>
    </row>
    <row r="10767" spans="3:7">
      <c r="C10767" s="647"/>
      <c r="D10767" s="647"/>
      <c r="E10767" s="647"/>
      <c r="F10767" s="647"/>
      <c r="G10767" s="647"/>
    </row>
    <row r="10768" spans="3:7">
      <c r="C10768" s="647"/>
      <c r="D10768" s="647"/>
      <c r="E10768" s="647"/>
      <c r="F10768" s="647"/>
      <c r="G10768" s="647"/>
    </row>
    <row r="10769" spans="3:7">
      <c r="C10769" s="647"/>
      <c r="D10769" s="647"/>
      <c r="E10769" s="647"/>
      <c r="F10769" s="647"/>
      <c r="G10769" s="647"/>
    </row>
    <row r="10770" spans="3:7">
      <c r="C10770" s="647"/>
      <c r="D10770" s="647"/>
      <c r="E10770" s="647"/>
      <c r="F10770" s="647"/>
      <c r="G10770" s="647"/>
    </row>
    <row r="10771" spans="3:7">
      <c r="C10771" s="647"/>
      <c r="D10771" s="647"/>
      <c r="E10771" s="647"/>
      <c r="F10771" s="647"/>
      <c r="G10771" s="647"/>
    </row>
    <row r="10772" spans="3:7">
      <c r="C10772" s="647"/>
      <c r="D10772" s="647"/>
      <c r="E10772" s="647"/>
      <c r="F10772" s="647"/>
      <c r="G10772" s="647"/>
    </row>
    <row r="10773" spans="3:7">
      <c r="C10773" s="647"/>
      <c r="D10773" s="647"/>
      <c r="E10773" s="647"/>
      <c r="F10773" s="647"/>
      <c r="G10773" s="647"/>
    </row>
    <row r="10774" spans="3:7">
      <c r="C10774" s="647"/>
      <c r="D10774" s="647"/>
      <c r="E10774" s="647"/>
      <c r="F10774" s="647"/>
      <c r="G10774" s="647"/>
    </row>
    <row r="10775" spans="3:7">
      <c r="C10775" s="647"/>
      <c r="D10775" s="647"/>
      <c r="E10775" s="647"/>
      <c r="F10775" s="647"/>
      <c r="G10775" s="647"/>
    </row>
    <row r="10776" spans="3:7">
      <c r="C10776" s="647"/>
      <c r="D10776" s="647"/>
      <c r="E10776" s="647"/>
      <c r="F10776" s="647"/>
      <c r="G10776" s="647"/>
    </row>
    <row r="10777" spans="3:7">
      <c r="C10777" s="647"/>
      <c r="D10777" s="647"/>
      <c r="E10777" s="647"/>
      <c r="F10777" s="647"/>
      <c r="G10777" s="647"/>
    </row>
    <row r="10778" spans="3:7">
      <c r="C10778" s="647"/>
      <c r="D10778" s="647"/>
      <c r="E10778" s="647"/>
      <c r="F10778" s="647"/>
      <c r="G10778" s="647"/>
    </row>
    <row r="10779" spans="3:7">
      <c r="C10779" s="647"/>
      <c r="D10779" s="647"/>
      <c r="E10779" s="647"/>
      <c r="F10779" s="647"/>
      <c r="G10779" s="647"/>
    </row>
    <row r="10780" spans="3:7">
      <c r="C10780" s="647"/>
      <c r="D10780" s="647"/>
      <c r="E10780" s="647"/>
      <c r="F10780" s="647"/>
      <c r="G10780" s="647"/>
    </row>
    <row r="10781" spans="3:7">
      <c r="C10781" s="647"/>
      <c r="D10781" s="647"/>
      <c r="E10781" s="647"/>
      <c r="F10781" s="647"/>
      <c r="G10781" s="647"/>
    </row>
    <row r="10782" spans="3:7">
      <c r="C10782" s="647"/>
      <c r="D10782" s="647"/>
      <c r="E10782" s="647"/>
      <c r="F10782" s="647"/>
      <c r="G10782" s="647"/>
    </row>
    <row r="10783" spans="3:7">
      <c r="C10783" s="647"/>
      <c r="D10783" s="647"/>
      <c r="E10783" s="647"/>
      <c r="F10783" s="647"/>
      <c r="G10783" s="647"/>
    </row>
    <row r="10784" spans="3:7">
      <c r="C10784" s="647"/>
      <c r="D10784" s="647"/>
      <c r="E10784" s="647"/>
      <c r="F10784" s="647"/>
      <c r="G10784" s="647"/>
    </row>
    <row r="10785" spans="3:7">
      <c r="C10785" s="647"/>
      <c r="D10785" s="647"/>
      <c r="E10785" s="647"/>
      <c r="F10785" s="647"/>
      <c r="G10785" s="647"/>
    </row>
    <row r="10786" spans="3:7">
      <c r="C10786" s="647"/>
      <c r="D10786" s="647"/>
      <c r="E10786" s="647"/>
      <c r="F10786" s="647"/>
      <c r="G10786" s="647"/>
    </row>
    <row r="10787" spans="3:7">
      <c r="C10787" s="647"/>
      <c r="D10787" s="647"/>
      <c r="E10787" s="647"/>
      <c r="F10787" s="647"/>
      <c r="G10787" s="647"/>
    </row>
    <row r="10788" spans="3:7">
      <c r="C10788" s="647"/>
      <c r="D10788" s="647"/>
      <c r="E10788" s="647"/>
      <c r="F10788" s="647"/>
      <c r="G10788" s="647"/>
    </row>
    <row r="10789" spans="3:7">
      <c r="C10789" s="647"/>
      <c r="D10789" s="647"/>
      <c r="E10789" s="647"/>
      <c r="F10789" s="647"/>
      <c r="G10789" s="647"/>
    </row>
    <row r="10790" spans="3:7">
      <c r="C10790" s="647"/>
      <c r="D10790" s="647"/>
      <c r="E10790" s="647"/>
      <c r="F10790" s="647"/>
      <c r="G10790" s="647"/>
    </row>
    <row r="10791" spans="3:7">
      <c r="C10791" s="647"/>
      <c r="D10791" s="647"/>
      <c r="E10791" s="647"/>
      <c r="F10791" s="647"/>
      <c r="G10791" s="647"/>
    </row>
    <row r="10792" spans="3:7">
      <c r="C10792" s="647"/>
      <c r="D10792" s="647"/>
      <c r="E10792" s="647"/>
      <c r="F10792" s="647"/>
      <c r="G10792" s="647"/>
    </row>
    <row r="10793" spans="3:7">
      <c r="C10793" s="647"/>
      <c r="D10793" s="647"/>
      <c r="E10793" s="647"/>
      <c r="F10793" s="647"/>
      <c r="G10793" s="647"/>
    </row>
    <row r="10794" spans="3:7">
      <c r="C10794" s="647"/>
      <c r="D10794" s="647"/>
      <c r="E10794" s="647"/>
      <c r="F10794" s="647"/>
      <c r="G10794" s="647"/>
    </row>
    <row r="10795" spans="3:7">
      <c r="C10795" s="647"/>
      <c r="D10795" s="647"/>
      <c r="E10795" s="647"/>
      <c r="F10795" s="647"/>
      <c r="G10795" s="647"/>
    </row>
    <row r="10796" spans="3:7">
      <c r="C10796" s="647"/>
      <c r="D10796" s="647"/>
      <c r="E10796" s="647"/>
      <c r="F10796" s="647"/>
      <c r="G10796" s="647"/>
    </row>
    <row r="10797" spans="3:7">
      <c r="C10797" s="647"/>
      <c r="D10797" s="647"/>
      <c r="E10797" s="647"/>
      <c r="F10797" s="647"/>
      <c r="G10797" s="647"/>
    </row>
    <row r="10798" spans="3:7">
      <c r="C10798" s="647"/>
      <c r="D10798" s="647"/>
      <c r="E10798" s="647"/>
      <c r="F10798" s="647"/>
      <c r="G10798" s="647"/>
    </row>
    <row r="10799" spans="3:7">
      <c r="C10799" s="647"/>
      <c r="D10799" s="647"/>
      <c r="E10799" s="647"/>
      <c r="F10799" s="647"/>
      <c r="G10799" s="647"/>
    </row>
    <row r="10800" spans="3:7">
      <c r="C10800" s="647"/>
      <c r="D10800" s="647"/>
      <c r="E10800" s="647"/>
      <c r="F10800" s="647"/>
      <c r="G10800" s="647"/>
    </row>
    <row r="10801" spans="3:7">
      <c r="C10801" s="647"/>
      <c r="D10801" s="647"/>
      <c r="E10801" s="647"/>
      <c r="F10801" s="647"/>
      <c r="G10801" s="647"/>
    </row>
    <row r="10802" spans="3:7">
      <c r="C10802" s="647"/>
      <c r="D10802" s="647"/>
      <c r="E10802" s="647"/>
      <c r="F10802" s="647"/>
      <c r="G10802" s="647"/>
    </row>
    <row r="10803" spans="3:7">
      <c r="C10803" s="647"/>
      <c r="D10803" s="647"/>
      <c r="E10803" s="647"/>
      <c r="F10803" s="647"/>
      <c r="G10803" s="647"/>
    </row>
    <row r="10804" spans="3:7">
      <c r="C10804" s="647"/>
      <c r="D10804" s="647"/>
      <c r="E10804" s="647"/>
      <c r="F10804" s="647"/>
      <c r="G10804" s="647"/>
    </row>
    <row r="10805" spans="3:7">
      <c r="C10805" s="647"/>
      <c r="D10805" s="647"/>
      <c r="E10805" s="647"/>
      <c r="F10805" s="647"/>
      <c r="G10805" s="647"/>
    </row>
    <row r="10806" spans="3:7">
      <c r="C10806" s="647"/>
      <c r="D10806" s="647"/>
      <c r="E10806" s="647"/>
      <c r="F10806" s="647"/>
      <c r="G10806" s="647"/>
    </row>
    <row r="10807" spans="3:7">
      <c r="C10807" s="647"/>
      <c r="D10807" s="647"/>
      <c r="E10807" s="647"/>
      <c r="F10807" s="647"/>
      <c r="G10807" s="647"/>
    </row>
    <row r="10808" spans="3:7">
      <c r="C10808" s="647"/>
      <c r="D10808" s="647"/>
      <c r="E10808" s="647"/>
      <c r="F10808" s="647"/>
      <c r="G10808" s="647"/>
    </row>
    <row r="10809" spans="3:7">
      <c r="C10809" s="647"/>
      <c r="D10809" s="647"/>
      <c r="E10809" s="647"/>
      <c r="F10809" s="647"/>
      <c r="G10809" s="647"/>
    </row>
    <row r="10810" spans="3:7">
      <c r="C10810" s="647"/>
      <c r="D10810" s="647"/>
      <c r="E10810" s="647"/>
      <c r="F10810" s="647"/>
      <c r="G10810" s="647"/>
    </row>
    <row r="10811" spans="3:7">
      <c r="C10811" s="647"/>
      <c r="D10811" s="647"/>
      <c r="E10811" s="647"/>
      <c r="F10811" s="647"/>
      <c r="G10811" s="647"/>
    </row>
    <row r="10812" spans="3:7">
      <c r="C10812" s="647"/>
      <c r="D10812" s="647"/>
      <c r="E10812" s="647"/>
      <c r="F10812" s="647"/>
      <c r="G10812" s="647"/>
    </row>
    <row r="10813" spans="3:7">
      <c r="C10813" s="647"/>
      <c r="D10813" s="647"/>
      <c r="E10813" s="647"/>
      <c r="F10813" s="647"/>
      <c r="G10813" s="647"/>
    </row>
    <row r="10814" spans="3:7">
      <c r="C10814" s="647"/>
      <c r="D10814" s="647"/>
      <c r="E10814" s="647"/>
      <c r="F10814" s="647"/>
      <c r="G10814" s="647"/>
    </row>
    <row r="10815" spans="3:7">
      <c r="C10815" s="647"/>
      <c r="D10815" s="647"/>
      <c r="E10815" s="647"/>
      <c r="F10815" s="647"/>
      <c r="G10815" s="647"/>
    </row>
    <row r="10816" spans="3:7">
      <c r="C10816" s="647"/>
      <c r="D10816" s="647"/>
      <c r="E10816" s="647"/>
      <c r="F10816" s="647"/>
      <c r="G10816" s="647"/>
    </row>
    <row r="10817" spans="3:7">
      <c r="C10817" s="647"/>
      <c r="D10817" s="647"/>
      <c r="E10817" s="647"/>
      <c r="F10817" s="647"/>
      <c r="G10817" s="647"/>
    </row>
    <row r="10818" spans="3:7">
      <c r="C10818" s="647"/>
      <c r="D10818" s="647"/>
      <c r="E10818" s="647"/>
      <c r="F10818" s="647"/>
      <c r="G10818" s="647"/>
    </row>
    <row r="10819" spans="3:7">
      <c r="C10819" s="647"/>
      <c r="D10819" s="647"/>
      <c r="E10819" s="647"/>
      <c r="F10819" s="647"/>
      <c r="G10819" s="647"/>
    </row>
    <row r="10820" spans="3:7">
      <c r="C10820" s="647"/>
      <c r="D10820" s="647"/>
      <c r="E10820" s="647"/>
      <c r="F10820" s="647"/>
      <c r="G10820" s="647"/>
    </row>
    <row r="10821" spans="3:7">
      <c r="C10821" s="647"/>
      <c r="D10821" s="647"/>
      <c r="E10821" s="647"/>
      <c r="F10821" s="647"/>
      <c r="G10821" s="647"/>
    </row>
    <row r="10822" spans="3:7">
      <c r="C10822" s="647"/>
      <c r="D10822" s="647"/>
      <c r="E10822" s="647"/>
      <c r="F10822" s="647"/>
      <c r="G10822" s="647"/>
    </row>
    <row r="10823" spans="3:7">
      <c r="C10823" s="647"/>
      <c r="D10823" s="647"/>
      <c r="E10823" s="647"/>
      <c r="F10823" s="647"/>
      <c r="G10823" s="647"/>
    </row>
    <row r="10824" spans="3:7">
      <c r="C10824" s="647"/>
      <c r="D10824" s="647"/>
      <c r="E10824" s="647"/>
      <c r="F10824" s="647"/>
      <c r="G10824" s="647"/>
    </row>
    <row r="10825" spans="3:7">
      <c r="C10825" s="647"/>
      <c r="D10825" s="647"/>
      <c r="E10825" s="647"/>
      <c r="F10825" s="647"/>
      <c r="G10825" s="647"/>
    </row>
    <row r="10826" spans="3:7">
      <c r="C10826" s="647"/>
      <c r="D10826" s="647"/>
      <c r="E10826" s="647"/>
      <c r="F10826" s="647"/>
      <c r="G10826" s="647"/>
    </row>
    <row r="10827" spans="3:7">
      <c r="C10827" s="647"/>
      <c r="D10827" s="647"/>
      <c r="E10827" s="647"/>
      <c r="F10827" s="647"/>
      <c r="G10827" s="647"/>
    </row>
    <row r="10828" spans="3:7">
      <c r="C10828" s="647"/>
      <c r="D10828" s="647"/>
      <c r="E10828" s="647"/>
      <c r="F10828" s="647"/>
      <c r="G10828" s="647"/>
    </row>
    <row r="10829" spans="3:7">
      <c r="C10829" s="647"/>
      <c r="D10829" s="647"/>
      <c r="E10829" s="647"/>
      <c r="F10829" s="647"/>
      <c r="G10829" s="647"/>
    </row>
    <row r="10830" spans="3:7">
      <c r="C10830" s="647"/>
      <c r="D10830" s="647"/>
      <c r="E10830" s="647"/>
      <c r="F10830" s="647"/>
      <c r="G10830" s="647"/>
    </row>
    <row r="10831" spans="3:7">
      <c r="C10831" s="647"/>
      <c r="D10831" s="647"/>
      <c r="E10831" s="647"/>
      <c r="F10831" s="647"/>
      <c r="G10831" s="647"/>
    </row>
    <row r="10832" spans="3:7">
      <c r="C10832" s="647"/>
      <c r="D10832" s="647"/>
      <c r="E10832" s="647"/>
      <c r="F10832" s="647"/>
      <c r="G10832" s="647"/>
    </row>
    <row r="10833" spans="3:7">
      <c r="C10833" s="647"/>
      <c r="D10833" s="647"/>
      <c r="E10833" s="647"/>
      <c r="F10833" s="647"/>
      <c r="G10833" s="647"/>
    </row>
    <row r="10834" spans="3:7">
      <c r="C10834" s="647"/>
      <c r="D10834" s="647"/>
      <c r="E10834" s="647"/>
      <c r="F10834" s="647"/>
      <c r="G10834" s="647"/>
    </row>
    <row r="10835" spans="3:7">
      <c r="C10835" s="647"/>
      <c r="D10835" s="647"/>
      <c r="E10835" s="647"/>
      <c r="F10835" s="647"/>
      <c r="G10835" s="647"/>
    </row>
    <row r="10836" spans="3:7">
      <c r="C10836" s="647"/>
      <c r="D10836" s="647"/>
      <c r="E10836" s="647"/>
      <c r="F10836" s="647"/>
      <c r="G10836" s="647"/>
    </row>
    <row r="10837" spans="3:7">
      <c r="C10837" s="647"/>
      <c r="D10837" s="647"/>
      <c r="E10837" s="647"/>
      <c r="F10837" s="647"/>
      <c r="G10837" s="647"/>
    </row>
    <row r="10838" spans="3:7">
      <c r="C10838" s="647"/>
      <c r="D10838" s="647"/>
      <c r="E10838" s="647"/>
      <c r="F10838" s="647"/>
      <c r="G10838" s="647"/>
    </row>
    <row r="10839" spans="3:7">
      <c r="C10839" s="647"/>
      <c r="D10839" s="647"/>
      <c r="E10839" s="647"/>
      <c r="F10839" s="647"/>
      <c r="G10839" s="647"/>
    </row>
    <row r="10840" spans="3:7">
      <c r="C10840" s="647"/>
      <c r="D10840" s="647"/>
      <c r="E10840" s="647"/>
      <c r="F10840" s="647"/>
      <c r="G10840" s="647"/>
    </row>
    <row r="10841" spans="3:7">
      <c r="C10841" s="647"/>
      <c r="D10841" s="647"/>
      <c r="E10841" s="647"/>
      <c r="F10841" s="647"/>
      <c r="G10841" s="647"/>
    </row>
    <row r="10842" spans="3:7">
      <c r="C10842" s="647"/>
      <c r="D10842" s="647"/>
      <c r="E10842" s="647"/>
      <c r="F10842" s="647"/>
      <c r="G10842" s="647"/>
    </row>
    <row r="10843" spans="3:7">
      <c r="C10843" s="647"/>
      <c r="D10843" s="647"/>
      <c r="E10843" s="647"/>
      <c r="F10843" s="647"/>
      <c r="G10843" s="647"/>
    </row>
    <row r="10844" spans="3:7">
      <c r="C10844" s="647"/>
      <c r="D10844" s="647"/>
      <c r="E10844" s="647"/>
      <c r="F10844" s="647"/>
      <c r="G10844" s="647"/>
    </row>
    <row r="10845" spans="3:7">
      <c r="C10845" s="647"/>
      <c r="D10845" s="647"/>
      <c r="E10845" s="647"/>
      <c r="F10845" s="647"/>
      <c r="G10845" s="647"/>
    </row>
    <row r="10846" spans="3:7">
      <c r="C10846" s="647"/>
      <c r="D10846" s="647"/>
      <c r="E10846" s="647"/>
      <c r="F10846" s="647"/>
      <c r="G10846" s="647"/>
    </row>
    <row r="10847" spans="3:7">
      <c r="C10847" s="647"/>
      <c r="D10847" s="647"/>
      <c r="E10847" s="647"/>
      <c r="F10847" s="647"/>
      <c r="G10847" s="647"/>
    </row>
    <row r="10848" spans="3:7">
      <c r="C10848" s="647"/>
      <c r="D10848" s="647"/>
      <c r="E10848" s="647"/>
      <c r="F10848" s="647"/>
      <c r="G10848" s="647"/>
    </row>
    <row r="10849" spans="3:7">
      <c r="C10849" s="647"/>
      <c r="D10849" s="647"/>
      <c r="E10849" s="647"/>
      <c r="F10849" s="647"/>
      <c r="G10849" s="647"/>
    </row>
    <row r="10850" spans="3:7">
      <c r="C10850" s="647"/>
      <c r="D10850" s="647"/>
      <c r="E10850" s="647"/>
      <c r="F10850" s="647"/>
      <c r="G10850" s="647"/>
    </row>
    <row r="10851" spans="3:7">
      <c r="C10851" s="647"/>
      <c r="D10851" s="647"/>
      <c r="E10851" s="647"/>
      <c r="F10851" s="647"/>
      <c r="G10851" s="647"/>
    </row>
    <row r="10852" spans="3:7">
      <c r="C10852" s="647"/>
      <c r="D10852" s="647"/>
      <c r="E10852" s="647"/>
      <c r="F10852" s="647"/>
      <c r="G10852" s="647"/>
    </row>
    <row r="10853" spans="3:7">
      <c r="C10853" s="647"/>
      <c r="D10853" s="647"/>
      <c r="E10853" s="647"/>
      <c r="F10853" s="647"/>
      <c r="G10853" s="647"/>
    </row>
    <row r="10854" spans="3:7">
      <c r="C10854" s="647"/>
      <c r="D10854" s="647"/>
      <c r="E10854" s="647"/>
      <c r="F10854" s="647"/>
      <c r="G10854" s="647"/>
    </row>
    <row r="10855" spans="3:7">
      <c r="C10855" s="647"/>
      <c r="D10855" s="647"/>
      <c r="E10855" s="647"/>
      <c r="F10855" s="647"/>
      <c r="G10855" s="647"/>
    </row>
    <row r="10856" spans="3:7">
      <c r="C10856" s="647"/>
      <c r="D10856" s="647"/>
      <c r="E10856" s="647"/>
      <c r="F10856" s="647"/>
      <c r="G10856" s="647"/>
    </row>
    <row r="10857" spans="3:7">
      <c r="C10857" s="647"/>
      <c r="D10857" s="647"/>
      <c r="E10857" s="647"/>
      <c r="F10857" s="647"/>
      <c r="G10857" s="647"/>
    </row>
    <row r="10858" spans="3:7">
      <c r="C10858" s="647"/>
      <c r="D10858" s="647"/>
      <c r="E10858" s="647"/>
      <c r="F10858" s="647"/>
      <c r="G10858" s="647"/>
    </row>
    <row r="10859" spans="3:7">
      <c r="C10859" s="647"/>
      <c r="D10859" s="647"/>
      <c r="E10859" s="647"/>
      <c r="F10859" s="647"/>
      <c r="G10859" s="647"/>
    </row>
    <row r="10860" spans="3:7">
      <c r="C10860" s="647"/>
      <c r="D10860" s="647"/>
      <c r="E10860" s="647"/>
      <c r="F10860" s="647"/>
      <c r="G10860" s="647"/>
    </row>
    <row r="10861" spans="3:7">
      <c r="C10861" s="647"/>
      <c r="D10861" s="647"/>
      <c r="E10861" s="647"/>
      <c r="F10861" s="647"/>
      <c r="G10861" s="647"/>
    </row>
    <row r="10862" spans="3:7">
      <c r="C10862" s="647"/>
      <c r="D10862" s="647"/>
      <c r="E10862" s="647"/>
      <c r="F10862" s="647"/>
      <c r="G10862" s="647"/>
    </row>
    <row r="10863" spans="3:7">
      <c r="C10863" s="647"/>
      <c r="D10863" s="647"/>
      <c r="E10863" s="647"/>
      <c r="F10863" s="647"/>
      <c r="G10863" s="647"/>
    </row>
    <row r="10864" spans="3:7">
      <c r="C10864" s="647"/>
      <c r="D10864" s="647"/>
      <c r="E10864" s="647"/>
      <c r="F10864" s="647"/>
      <c r="G10864" s="647"/>
    </row>
    <row r="10865" spans="3:7">
      <c r="C10865" s="647"/>
      <c r="D10865" s="647"/>
      <c r="E10865" s="647"/>
      <c r="F10865" s="647"/>
      <c r="G10865" s="647"/>
    </row>
    <row r="10866" spans="3:7">
      <c r="C10866" s="647"/>
      <c r="D10866" s="647"/>
      <c r="E10866" s="647"/>
      <c r="F10866" s="647"/>
      <c r="G10866" s="647"/>
    </row>
    <row r="10867" spans="3:7">
      <c r="C10867" s="647"/>
      <c r="D10867" s="647"/>
      <c r="E10867" s="647"/>
      <c r="F10867" s="647"/>
      <c r="G10867" s="647"/>
    </row>
    <row r="10868" spans="3:7">
      <c r="C10868" s="647"/>
      <c r="D10868" s="647"/>
      <c r="E10868" s="647"/>
      <c r="F10868" s="647"/>
      <c r="G10868" s="647"/>
    </row>
    <row r="10869" spans="3:7">
      <c r="C10869" s="647"/>
      <c r="D10869" s="647"/>
      <c r="E10869" s="647"/>
      <c r="F10869" s="647"/>
      <c r="G10869" s="647"/>
    </row>
    <row r="10870" spans="3:7">
      <c r="C10870" s="647"/>
      <c r="D10870" s="647"/>
      <c r="E10870" s="647"/>
      <c r="F10870" s="647"/>
      <c r="G10870" s="647"/>
    </row>
    <row r="10871" spans="3:7">
      <c r="C10871" s="647"/>
      <c r="D10871" s="647"/>
      <c r="E10871" s="647"/>
      <c r="F10871" s="647"/>
      <c r="G10871" s="647"/>
    </row>
    <row r="10872" spans="3:7">
      <c r="C10872" s="647"/>
      <c r="D10872" s="647"/>
      <c r="E10872" s="647"/>
      <c r="F10872" s="647"/>
      <c r="G10872" s="647"/>
    </row>
    <row r="10873" spans="3:7">
      <c r="C10873" s="647"/>
      <c r="D10873" s="647"/>
      <c r="E10873" s="647"/>
      <c r="F10873" s="647"/>
      <c r="G10873" s="647"/>
    </row>
    <row r="10874" spans="3:7">
      <c r="C10874" s="647"/>
      <c r="D10874" s="647"/>
      <c r="E10874" s="647"/>
      <c r="F10874" s="647"/>
      <c r="G10874" s="647"/>
    </row>
    <row r="10875" spans="3:7">
      <c r="C10875" s="647"/>
      <c r="D10875" s="647"/>
      <c r="E10875" s="647"/>
      <c r="F10875" s="647"/>
      <c r="G10875" s="647"/>
    </row>
    <row r="10876" spans="3:7">
      <c r="C10876" s="647"/>
      <c r="D10876" s="647"/>
      <c r="E10876" s="647"/>
      <c r="F10876" s="647"/>
      <c r="G10876" s="647"/>
    </row>
    <row r="10877" spans="3:7">
      <c r="C10877" s="647"/>
      <c r="D10877" s="647"/>
      <c r="E10877" s="647"/>
      <c r="F10877" s="647"/>
      <c r="G10877" s="647"/>
    </row>
    <row r="10878" spans="3:7">
      <c r="C10878" s="647"/>
      <c r="D10878" s="647"/>
      <c r="E10878" s="647"/>
      <c r="F10878" s="647"/>
      <c r="G10878" s="647"/>
    </row>
    <row r="10879" spans="3:7">
      <c r="C10879" s="647"/>
      <c r="D10879" s="647"/>
      <c r="E10879" s="647"/>
      <c r="F10879" s="647"/>
      <c r="G10879" s="647"/>
    </row>
    <row r="10880" spans="3:7">
      <c r="C10880" s="647"/>
      <c r="D10880" s="647"/>
      <c r="E10880" s="647"/>
      <c r="F10880" s="647"/>
      <c r="G10880" s="647"/>
    </row>
    <row r="10881" spans="3:7">
      <c r="C10881" s="647"/>
      <c r="D10881" s="647"/>
      <c r="E10881" s="647"/>
      <c r="F10881" s="647"/>
      <c r="G10881" s="647"/>
    </row>
    <row r="10882" spans="3:7">
      <c r="C10882" s="647"/>
      <c r="D10882" s="647"/>
      <c r="E10882" s="647"/>
      <c r="F10882" s="647"/>
      <c r="G10882" s="647"/>
    </row>
    <row r="10883" spans="3:7">
      <c r="C10883" s="647"/>
      <c r="D10883" s="647"/>
      <c r="E10883" s="647"/>
      <c r="F10883" s="647"/>
      <c r="G10883" s="647"/>
    </row>
    <row r="10884" spans="3:7">
      <c r="C10884" s="647"/>
      <c r="D10884" s="647"/>
      <c r="E10884" s="647"/>
      <c r="F10884" s="647"/>
      <c r="G10884" s="647"/>
    </row>
    <row r="10885" spans="3:7">
      <c r="C10885" s="647"/>
      <c r="D10885" s="647"/>
      <c r="E10885" s="647"/>
      <c r="F10885" s="647"/>
      <c r="G10885" s="647"/>
    </row>
    <row r="10886" spans="3:7">
      <c r="C10886" s="647"/>
      <c r="D10886" s="647"/>
      <c r="E10886" s="647"/>
      <c r="F10886" s="647"/>
      <c r="G10886" s="647"/>
    </row>
    <row r="10887" spans="3:7">
      <c r="C10887" s="647"/>
      <c r="D10887" s="647"/>
      <c r="E10887" s="647"/>
      <c r="F10887" s="647"/>
      <c r="G10887" s="647"/>
    </row>
    <row r="10888" spans="3:7">
      <c r="C10888" s="647"/>
      <c r="D10888" s="647"/>
      <c r="E10888" s="647"/>
      <c r="F10888" s="647"/>
      <c r="G10888" s="647"/>
    </row>
    <row r="10889" spans="3:7">
      <c r="C10889" s="647"/>
      <c r="D10889" s="647"/>
      <c r="E10889" s="647"/>
      <c r="F10889" s="647"/>
      <c r="G10889" s="647"/>
    </row>
    <row r="10890" spans="3:7">
      <c r="C10890" s="647"/>
      <c r="D10890" s="647"/>
      <c r="E10890" s="647"/>
      <c r="F10890" s="647"/>
      <c r="G10890" s="647"/>
    </row>
    <row r="10891" spans="3:7">
      <c r="C10891" s="647"/>
      <c r="D10891" s="647"/>
      <c r="E10891" s="647"/>
      <c r="F10891" s="647"/>
      <c r="G10891" s="647"/>
    </row>
    <row r="10892" spans="3:7">
      <c r="C10892" s="647"/>
      <c r="D10892" s="647"/>
      <c r="E10892" s="647"/>
      <c r="F10892" s="647"/>
      <c r="G10892" s="647"/>
    </row>
    <row r="10893" spans="3:7">
      <c r="C10893" s="647"/>
      <c r="D10893" s="647"/>
      <c r="E10893" s="647"/>
      <c r="F10893" s="647"/>
      <c r="G10893" s="647"/>
    </row>
    <row r="10894" spans="3:7">
      <c r="C10894" s="647"/>
      <c r="D10894" s="647"/>
      <c r="E10894" s="647"/>
      <c r="F10894" s="647"/>
      <c r="G10894" s="647"/>
    </row>
    <row r="10895" spans="3:7">
      <c r="C10895" s="647"/>
      <c r="D10895" s="647"/>
      <c r="E10895" s="647"/>
      <c r="F10895" s="647"/>
      <c r="G10895" s="647"/>
    </row>
    <row r="10896" spans="3:7">
      <c r="C10896" s="647"/>
      <c r="D10896" s="647"/>
      <c r="E10896" s="647"/>
      <c r="F10896" s="647"/>
      <c r="G10896" s="647"/>
    </row>
    <row r="10897" spans="3:7">
      <c r="C10897" s="647"/>
      <c r="D10897" s="647"/>
      <c r="E10897" s="647"/>
      <c r="F10897" s="647"/>
      <c r="G10897" s="647"/>
    </row>
    <row r="10898" spans="3:7">
      <c r="C10898" s="647"/>
      <c r="D10898" s="647"/>
      <c r="E10898" s="647"/>
      <c r="F10898" s="647"/>
      <c r="G10898" s="647"/>
    </row>
    <row r="10899" spans="3:7">
      <c r="C10899" s="647"/>
      <c r="D10899" s="647"/>
      <c r="E10899" s="647"/>
      <c r="F10899" s="647"/>
      <c r="G10899" s="647"/>
    </row>
    <row r="10900" spans="3:7">
      <c r="C10900" s="647"/>
      <c r="D10900" s="647"/>
      <c r="E10900" s="647"/>
      <c r="F10900" s="647"/>
      <c r="G10900" s="647"/>
    </row>
    <row r="10901" spans="3:7">
      <c r="C10901" s="647"/>
      <c r="D10901" s="647"/>
      <c r="E10901" s="647"/>
      <c r="F10901" s="647"/>
      <c r="G10901" s="647"/>
    </row>
    <row r="10902" spans="3:7">
      <c r="C10902" s="647"/>
      <c r="D10902" s="647"/>
      <c r="E10902" s="647"/>
      <c r="F10902" s="647"/>
      <c r="G10902" s="647"/>
    </row>
    <row r="10903" spans="3:7">
      <c r="C10903" s="647"/>
      <c r="D10903" s="647"/>
      <c r="E10903" s="647"/>
      <c r="F10903" s="647"/>
      <c r="G10903" s="647"/>
    </row>
    <row r="10904" spans="3:7">
      <c r="C10904" s="647"/>
      <c r="D10904" s="647"/>
      <c r="E10904" s="647"/>
      <c r="F10904" s="647"/>
      <c r="G10904" s="647"/>
    </row>
    <row r="10905" spans="3:7">
      <c r="C10905" s="647"/>
      <c r="D10905" s="647"/>
      <c r="E10905" s="647"/>
      <c r="F10905" s="647"/>
      <c r="G10905" s="647"/>
    </row>
    <row r="10906" spans="3:7">
      <c r="C10906" s="647"/>
      <c r="D10906" s="647"/>
      <c r="E10906" s="647"/>
      <c r="F10906" s="647"/>
      <c r="G10906" s="647"/>
    </row>
    <row r="10907" spans="3:7">
      <c r="C10907" s="647"/>
      <c r="D10907" s="647"/>
      <c r="E10907" s="647"/>
      <c r="F10907" s="647"/>
      <c r="G10907" s="647"/>
    </row>
    <row r="10908" spans="3:7">
      <c r="C10908" s="647"/>
      <c r="D10908" s="647"/>
      <c r="E10908" s="647"/>
      <c r="F10908" s="647"/>
      <c r="G10908" s="647"/>
    </row>
    <row r="10909" spans="3:7">
      <c r="C10909" s="647"/>
      <c r="D10909" s="647"/>
      <c r="E10909" s="647"/>
      <c r="F10909" s="647"/>
      <c r="G10909" s="647"/>
    </row>
    <row r="10910" spans="3:7">
      <c r="C10910" s="647"/>
      <c r="D10910" s="647"/>
      <c r="E10910" s="647"/>
      <c r="F10910" s="647"/>
      <c r="G10910" s="647"/>
    </row>
    <row r="10911" spans="3:7">
      <c r="C10911" s="647"/>
      <c r="D10911" s="647"/>
      <c r="E10911" s="647"/>
      <c r="F10911" s="647"/>
      <c r="G10911" s="647"/>
    </row>
    <row r="10912" spans="3:7">
      <c r="C10912" s="647"/>
      <c r="D10912" s="647"/>
      <c r="E10912" s="647"/>
      <c r="F10912" s="647"/>
      <c r="G10912" s="647"/>
    </row>
    <row r="10913" spans="3:7">
      <c r="C10913" s="647"/>
      <c r="D10913" s="647"/>
      <c r="E10913" s="647"/>
      <c r="F10913" s="647"/>
      <c r="G10913" s="647"/>
    </row>
    <row r="10914" spans="3:7">
      <c r="C10914" s="647"/>
      <c r="D10914" s="647"/>
      <c r="E10914" s="647"/>
      <c r="F10914" s="647"/>
      <c r="G10914" s="647"/>
    </row>
    <row r="10915" spans="3:7">
      <c r="C10915" s="647"/>
      <c r="D10915" s="647"/>
      <c r="E10915" s="647"/>
      <c r="F10915" s="647"/>
      <c r="G10915" s="647"/>
    </row>
    <row r="10916" spans="3:7">
      <c r="C10916" s="647"/>
      <c r="D10916" s="647"/>
      <c r="E10916" s="647"/>
      <c r="F10916" s="647"/>
      <c r="G10916" s="647"/>
    </row>
    <row r="10917" spans="3:7">
      <c r="C10917" s="647"/>
      <c r="D10917" s="647"/>
      <c r="E10917" s="647"/>
      <c r="F10917" s="647"/>
      <c r="G10917" s="647"/>
    </row>
    <row r="10918" spans="3:7">
      <c r="C10918" s="647"/>
      <c r="D10918" s="647"/>
      <c r="E10918" s="647"/>
      <c r="F10918" s="647"/>
      <c r="G10918" s="647"/>
    </row>
    <row r="10919" spans="3:7">
      <c r="C10919" s="647"/>
      <c r="D10919" s="647"/>
      <c r="E10919" s="647"/>
      <c r="F10919" s="647"/>
      <c r="G10919" s="647"/>
    </row>
    <row r="10920" spans="3:7">
      <c r="C10920" s="647"/>
      <c r="D10920" s="647"/>
      <c r="E10920" s="647"/>
      <c r="F10920" s="647"/>
      <c r="G10920" s="647"/>
    </row>
    <row r="10921" spans="3:7">
      <c r="C10921" s="647"/>
      <c r="D10921" s="647"/>
      <c r="E10921" s="647"/>
      <c r="F10921" s="647"/>
      <c r="G10921" s="647"/>
    </row>
    <row r="10922" spans="3:7">
      <c r="C10922" s="647"/>
      <c r="D10922" s="647"/>
      <c r="E10922" s="647"/>
      <c r="F10922" s="647"/>
      <c r="G10922" s="647"/>
    </row>
    <row r="10923" spans="3:7">
      <c r="C10923" s="647"/>
      <c r="D10923" s="647"/>
      <c r="E10923" s="647"/>
      <c r="F10923" s="647"/>
      <c r="G10923" s="647"/>
    </row>
    <row r="10924" spans="3:7">
      <c r="C10924" s="647"/>
      <c r="D10924" s="647"/>
      <c r="E10924" s="647"/>
      <c r="F10924" s="647"/>
      <c r="G10924" s="647"/>
    </row>
    <row r="10925" spans="3:7">
      <c r="C10925" s="647"/>
      <c r="D10925" s="647"/>
      <c r="E10925" s="647"/>
      <c r="F10925" s="647"/>
      <c r="G10925" s="647"/>
    </row>
    <row r="10926" spans="3:7">
      <c r="C10926" s="647"/>
      <c r="D10926" s="647"/>
      <c r="E10926" s="647"/>
      <c r="F10926" s="647"/>
      <c r="G10926" s="647"/>
    </row>
    <row r="10927" spans="3:7">
      <c r="C10927" s="647"/>
      <c r="D10927" s="647"/>
      <c r="E10927" s="647"/>
      <c r="F10927" s="647"/>
      <c r="G10927" s="647"/>
    </row>
    <row r="10928" spans="3:7">
      <c r="C10928" s="647"/>
      <c r="D10928" s="647"/>
      <c r="E10928" s="647"/>
      <c r="F10928" s="647"/>
      <c r="G10928" s="647"/>
    </row>
    <row r="10929" spans="3:7">
      <c r="C10929" s="647"/>
      <c r="D10929" s="647"/>
      <c r="E10929" s="647"/>
      <c r="F10929" s="647"/>
      <c r="G10929" s="647"/>
    </row>
    <row r="10930" spans="3:7">
      <c r="C10930" s="647"/>
      <c r="D10930" s="647"/>
      <c r="E10930" s="647"/>
      <c r="F10930" s="647"/>
      <c r="G10930" s="647"/>
    </row>
    <row r="10931" spans="3:7">
      <c r="C10931" s="647"/>
      <c r="D10931" s="647"/>
      <c r="E10931" s="647"/>
      <c r="F10931" s="647"/>
      <c r="G10931" s="647"/>
    </row>
    <row r="10932" spans="3:7">
      <c r="C10932" s="647"/>
      <c r="D10932" s="647"/>
      <c r="E10932" s="647"/>
      <c r="F10932" s="647"/>
      <c r="G10932" s="647"/>
    </row>
    <row r="10933" spans="3:7">
      <c r="C10933" s="647"/>
      <c r="D10933" s="647"/>
      <c r="E10933" s="647"/>
      <c r="F10933" s="647"/>
      <c r="G10933" s="647"/>
    </row>
    <row r="10934" spans="3:7">
      <c r="C10934" s="647"/>
      <c r="D10934" s="647"/>
      <c r="E10934" s="647"/>
      <c r="F10934" s="647"/>
      <c r="G10934" s="647"/>
    </row>
    <row r="10935" spans="3:7">
      <c r="C10935" s="647"/>
      <c r="D10935" s="647"/>
      <c r="E10935" s="647"/>
      <c r="F10935" s="647"/>
      <c r="G10935" s="647"/>
    </row>
    <row r="10936" spans="3:7">
      <c r="C10936" s="647"/>
      <c r="D10936" s="647"/>
      <c r="E10936" s="647"/>
      <c r="F10936" s="647"/>
      <c r="G10936" s="647"/>
    </row>
    <row r="10937" spans="3:7">
      <c r="C10937" s="647"/>
      <c r="D10937" s="647"/>
      <c r="E10937" s="647"/>
      <c r="F10937" s="647"/>
      <c r="G10937" s="647"/>
    </row>
    <row r="10938" spans="3:7">
      <c r="C10938" s="647"/>
      <c r="D10938" s="647"/>
      <c r="E10938" s="647"/>
      <c r="F10938" s="647"/>
      <c r="G10938" s="647"/>
    </row>
    <row r="10939" spans="3:7">
      <c r="C10939" s="647"/>
      <c r="D10939" s="647"/>
      <c r="E10939" s="647"/>
      <c r="F10939" s="647"/>
      <c r="G10939" s="647"/>
    </row>
    <row r="10940" spans="3:7">
      <c r="C10940" s="647"/>
      <c r="D10940" s="647"/>
      <c r="E10940" s="647"/>
      <c r="F10940" s="647"/>
      <c r="G10940" s="647"/>
    </row>
    <row r="10941" spans="3:7">
      <c r="C10941" s="647"/>
      <c r="D10941" s="647"/>
      <c r="E10941" s="647"/>
      <c r="F10941" s="647"/>
      <c r="G10941" s="647"/>
    </row>
    <row r="10942" spans="3:7">
      <c r="C10942" s="647"/>
      <c r="D10942" s="647"/>
      <c r="E10942" s="647"/>
      <c r="F10942" s="647"/>
      <c r="G10942" s="647"/>
    </row>
    <row r="10943" spans="3:7">
      <c r="C10943" s="647"/>
      <c r="D10943" s="647"/>
      <c r="E10943" s="647"/>
      <c r="F10943" s="647"/>
      <c r="G10943" s="647"/>
    </row>
    <row r="10944" spans="3:7">
      <c r="C10944" s="647"/>
      <c r="D10944" s="647"/>
      <c r="E10944" s="647"/>
      <c r="F10944" s="647"/>
      <c r="G10944" s="647"/>
    </row>
    <row r="10945" spans="3:7">
      <c r="C10945" s="647"/>
      <c r="D10945" s="647"/>
      <c r="E10945" s="647"/>
      <c r="F10945" s="647"/>
      <c r="G10945" s="647"/>
    </row>
    <row r="10946" spans="3:7">
      <c r="C10946" s="647"/>
      <c r="D10946" s="647"/>
      <c r="E10946" s="647"/>
      <c r="F10946" s="647"/>
      <c r="G10946" s="647"/>
    </row>
    <row r="10947" spans="3:7">
      <c r="C10947" s="647"/>
      <c r="D10947" s="647"/>
      <c r="E10947" s="647"/>
      <c r="F10947" s="647"/>
      <c r="G10947" s="647"/>
    </row>
    <row r="10948" spans="3:7">
      <c r="C10948" s="647"/>
      <c r="D10948" s="647"/>
      <c r="E10948" s="647"/>
      <c r="F10948" s="647"/>
      <c r="G10948" s="647"/>
    </row>
    <row r="10949" spans="3:7">
      <c r="C10949" s="647"/>
      <c r="D10949" s="647"/>
      <c r="E10949" s="647"/>
      <c r="F10949" s="647"/>
      <c r="G10949" s="647"/>
    </row>
    <row r="10950" spans="3:7">
      <c r="C10950" s="647"/>
      <c r="D10950" s="647"/>
      <c r="E10950" s="647"/>
      <c r="F10950" s="647"/>
      <c r="G10950" s="647"/>
    </row>
    <row r="10951" spans="3:7">
      <c r="C10951" s="647"/>
      <c r="D10951" s="647"/>
      <c r="E10951" s="647"/>
      <c r="F10951" s="647"/>
      <c r="G10951" s="647"/>
    </row>
    <row r="10952" spans="3:7">
      <c r="C10952" s="647"/>
      <c r="D10952" s="647"/>
      <c r="E10952" s="647"/>
      <c r="F10952" s="647"/>
      <c r="G10952" s="647"/>
    </row>
    <row r="10953" spans="3:7">
      <c r="C10953" s="647"/>
      <c r="D10953" s="647"/>
      <c r="E10953" s="647"/>
      <c r="F10953" s="647"/>
      <c r="G10953" s="647"/>
    </row>
    <row r="10954" spans="3:7">
      <c r="C10954" s="647"/>
      <c r="D10954" s="647"/>
      <c r="E10954" s="647"/>
      <c r="F10954" s="647"/>
      <c r="G10954" s="647"/>
    </row>
    <row r="10955" spans="3:7">
      <c r="C10955" s="647"/>
      <c r="D10955" s="647"/>
      <c r="E10955" s="647"/>
      <c r="F10955" s="647"/>
      <c r="G10955" s="647"/>
    </row>
    <row r="10956" spans="3:7">
      <c r="C10956" s="647"/>
      <c r="D10956" s="647"/>
      <c r="E10956" s="647"/>
      <c r="F10956" s="647"/>
      <c r="G10956" s="647"/>
    </row>
    <row r="10957" spans="3:7">
      <c r="C10957" s="647"/>
      <c r="D10957" s="647"/>
      <c r="E10957" s="647"/>
      <c r="F10957" s="647"/>
      <c r="G10957" s="647"/>
    </row>
    <row r="10958" spans="3:7">
      <c r="C10958" s="647"/>
      <c r="D10958" s="647"/>
      <c r="E10958" s="647"/>
      <c r="F10958" s="647"/>
      <c r="G10958" s="647"/>
    </row>
    <row r="10959" spans="3:7">
      <c r="C10959" s="647"/>
      <c r="D10959" s="647"/>
      <c r="E10959" s="647"/>
      <c r="F10959" s="647"/>
      <c r="G10959" s="647"/>
    </row>
    <row r="10960" spans="3:7">
      <c r="C10960" s="647"/>
      <c r="D10960" s="647"/>
      <c r="E10960" s="647"/>
      <c r="F10960" s="647"/>
      <c r="G10960" s="647"/>
    </row>
    <row r="10961" spans="3:7">
      <c r="C10961" s="647"/>
      <c r="D10961" s="647"/>
      <c r="E10961" s="647"/>
      <c r="F10961" s="647"/>
      <c r="G10961" s="647"/>
    </row>
    <row r="10962" spans="3:7">
      <c r="C10962" s="647"/>
      <c r="D10962" s="647"/>
      <c r="E10962" s="647"/>
      <c r="F10962" s="647"/>
      <c r="G10962" s="647"/>
    </row>
    <row r="10963" spans="3:7">
      <c r="C10963" s="647"/>
      <c r="D10963" s="647"/>
      <c r="E10963" s="647"/>
      <c r="F10963" s="647"/>
      <c r="G10963" s="647"/>
    </row>
    <row r="10964" spans="3:7">
      <c r="C10964" s="647"/>
      <c r="D10964" s="647"/>
      <c r="E10964" s="647"/>
      <c r="F10964" s="647"/>
      <c r="G10964" s="647"/>
    </row>
    <row r="10965" spans="3:7">
      <c r="C10965" s="647"/>
      <c r="D10965" s="647"/>
      <c r="E10965" s="647"/>
      <c r="F10965" s="647"/>
      <c r="G10965" s="647"/>
    </row>
    <row r="10966" spans="3:7">
      <c r="C10966" s="647"/>
      <c r="D10966" s="647"/>
      <c r="E10966" s="647"/>
      <c r="F10966" s="647"/>
      <c r="G10966" s="647"/>
    </row>
    <row r="10967" spans="3:7">
      <c r="C10967" s="647"/>
      <c r="D10967" s="647"/>
      <c r="E10967" s="647"/>
      <c r="F10967" s="647"/>
      <c r="G10967" s="647"/>
    </row>
    <row r="10968" spans="3:7">
      <c r="C10968" s="647"/>
      <c r="D10968" s="647"/>
      <c r="E10968" s="647"/>
      <c r="F10968" s="647"/>
      <c r="G10968" s="647"/>
    </row>
    <row r="10969" spans="3:7">
      <c r="C10969" s="647"/>
      <c r="D10969" s="647"/>
      <c r="E10969" s="647"/>
      <c r="F10969" s="647"/>
      <c r="G10969" s="647"/>
    </row>
    <row r="10970" spans="3:7">
      <c r="C10970" s="647"/>
      <c r="D10970" s="647"/>
      <c r="E10970" s="647"/>
      <c r="F10970" s="647"/>
      <c r="G10970" s="647"/>
    </row>
    <row r="10971" spans="3:7">
      <c r="C10971" s="647"/>
      <c r="D10971" s="647"/>
      <c r="E10971" s="647"/>
      <c r="F10971" s="647"/>
      <c r="G10971" s="647"/>
    </row>
    <row r="10972" spans="3:7">
      <c r="C10972" s="647"/>
      <c r="D10972" s="647"/>
      <c r="E10972" s="647"/>
      <c r="F10972" s="647"/>
      <c r="G10972" s="647"/>
    </row>
    <row r="10973" spans="3:7">
      <c r="C10973" s="647"/>
      <c r="D10973" s="647"/>
      <c r="E10973" s="647"/>
      <c r="F10973" s="647"/>
      <c r="G10973" s="647"/>
    </row>
    <row r="10974" spans="3:7">
      <c r="C10974" s="647"/>
      <c r="D10974" s="647"/>
      <c r="E10974" s="647"/>
      <c r="F10974" s="647"/>
      <c r="G10974" s="647"/>
    </row>
    <row r="10975" spans="3:7">
      <c r="C10975" s="647"/>
      <c r="D10975" s="647"/>
      <c r="E10975" s="647"/>
      <c r="F10975" s="647"/>
      <c r="G10975" s="647"/>
    </row>
    <row r="10976" spans="3:7">
      <c r="C10976" s="647"/>
      <c r="D10976" s="647"/>
      <c r="E10976" s="647"/>
      <c r="F10976" s="647"/>
      <c r="G10976" s="647"/>
    </row>
    <row r="10977" spans="3:7">
      <c r="C10977" s="647"/>
      <c r="D10977" s="647"/>
      <c r="E10977" s="647"/>
      <c r="F10977" s="647"/>
      <c r="G10977" s="647"/>
    </row>
    <row r="10978" spans="3:7">
      <c r="C10978" s="647"/>
      <c r="D10978" s="647"/>
      <c r="E10978" s="647"/>
      <c r="F10978" s="647"/>
      <c r="G10978" s="647"/>
    </row>
    <row r="10979" spans="3:7">
      <c r="C10979" s="647"/>
      <c r="D10979" s="647"/>
      <c r="E10979" s="647"/>
      <c r="F10979" s="647"/>
      <c r="G10979" s="647"/>
    </row>
    <row r="10980" spans="3:7">
      <c r="C10980" s="647"/>
      <c r="D10980" s="647"/>
      <c r="E10980" s="647"/>
      <c r="F10980" s="647"/>
      <c r="G10980" s="647"/>
    </row>
    <row r="10981" spans="3:7">
      <c r="C10981" s="647"/>
      <c r="D10981" s="647"/>
      <c r="E10981" s="647"/>
      <c r="F10981" s="647"/>
      <c r="G10981" s="647"/>
    </row>
    <row r="10982" spans="3:7">
      <c r="C10982" s="647"/>
      <c r="D10982" s="647"/>
      <c r="E10982" s="647"/>
      <c r="F10982" s="647"/>
      <c r="G10982" s="647"/>
    </row>
    <row r="10983" spans="3:7">
      <c r="C10983" s="647"/>
      <c r="D10983" s="647"/>
      <c r="E10983" s="647"/>
      <c r="F10983" s="647"/>
      <c r="G10983" s="647"/>
    </row>
    <row r="10984" spans="3:7">
      <c r="C10984" s="647"/>
      <c r="D10984" s="647"/>
      <c r="E10984" s="647"/>
      <c r="F10984" s="647"/>
      <c r="G10984" s="647"/>
    </row>
    <row r="10985" spans="3:7">
      <c r="C10985" s="647"/>
      <c r="D10985" s="647"/>
      <c r="E10985" s="647"/>
      <c r="F10985" s="647"/>
      <c r="G10985" s="647"/>
    </row>
    <row r="10986" spans="3:7">
      <c r="C10986" s="647"/>
      <c r="D10986" s="647"/>
      <c r="E10986" s="647"/>
      <c r="F10986" s="647"/>
      <c r="G10986" s="647"/>
    </row>
    <row r="10987" spans="3:7">
      <c r="C10987" s="647"/>
      <c r="D10987" s="647"/>
      <c r="E10987" s="647"/>
      <c r="F10987" s="647"/>
      <c r="G10987" s="647"/>
    </row>
    <row r="10988" spans="3:7">
      <c r="C10988" s="647"/>
      <c r="D10988" s="647"/>
      <c r="E10988" s="647"/>
      <c r="F10988" s="647"/>
      <c r="G10988" s="647"/>
    </row>
    <row r="10989" spans="3:7">
      <c r="C10989" s="647"/>
      <c r="D10989" s="647"/>
      <c r="E10989" s="647"/>
      <c r="F10989" s="647"/>
      <c r="G10989" s="647"/>
    </row>
    <row r="10990" spans="3:7">
      <c r="C10990" s="647"/>
      <c r="D10990" s="647"/>
      <c r="E10990" s="647"/>
      <c r="F10990" s="647"/>
      <c r="G10990" s="647"/>
    </row>
    <row r="10991" spans="3:7">
      <c r="C10991" s="647"/>
      <c r="D10991" s="647"/>
      <c r="E10991" s="647"/>
      <c r="F10991" s="647"/>
      <c r="G10991" s="647"/>
    </row>
    <row r="10992" spans="3:7">
      <c r="C10992" s="647"/>
      <c r="D10992" s="647"/>
      <c r="E10992" s="647"/>
      <c r="F10992" s="647"/>
      <c r="G10992" s="647"/>
    </row>
    <row r="10993" spans="3:7">
      <c r="C10993" s="647"/>
      <c r="D10993" s="647"/>
      <c r="E10993" s="647"/>
      <c r="F10993" s="647"/>
      <c r="G10993" s="647"/>
    </row>
    <row r="10994" spans="3:7">
      <c r="C10994" s="647"/>
      <c r="D10994" s="647"/>
      <c r="E10994" s="647"/>
      <c r="F10994" s="647"/>
      <c r="G10994" s="647"/>
    </row>
    <row r="10995" spans="3:7">
      <c r="C10995" s="647"/>
      <c r="D10995" s="647"/>
      <c r="E10995" s="647"/>
      <c r="F10995" s="647"/>
      <c r="G10995" s="647"/>
    </row>
    <row r="10996" spans="3:7">
      <c r="C10996" s="647"/>
      <c r="D10996" s="647"/>
      <c r="E10996" s="647"/>
      <c r="F10996" s="647"/>
      <c r="G10996" s="647"/>
    </row>
    <row r="10997" spans="3:7">
      <c r="C10997" s="647"/>
      <c r="D10997" s="647"/>
      <c r="E10997" s="647"/>
      <c r="F10997" s="647"/>
      <c r="G10997" s="647"/>
    </row>
    <row r="10998" spans="3:7">
      <c r="C10998" s="647"/>
      <c r="D10998" s="647"/>
      <c r="E10998" s="647"/>
      <c r="F10998" s="647"/>
      <c r="G10998" s="647"/>
    </row>
    <row r="10999" spans="3:7">
      <c r="C10999" s="647"/>
      <c r="D10999" s="647"/>
      <c r="E10999" s="647"/>
      <c r="F10999" s="647"/>
      <c r="G10999" s="647"/>
    </row>
    <row r="11000" spans="3:7">
      <c r="C11000" s="647"/>
      <c r="D11000" s="647"/>
      <c r="E11000" s="647"/>
      <c r="F11000" s="647"/>
      <c r="G11000" s="647"/>
    </row>
    <row r="11001" spans="3:7">
      <c r="C11001" s="647"/>
      <c r="D11001" s="647"/>
      <c r="E11001" s="647"/>
      <c r="F11001" s="647"/>
      <c r="G11001" s="647"/>
    </row>
    <row r="11002" spans="3:7">
      <c r="C11002" s="647"/>
      <c r="D11002" s="647"/>
      <c r="E11002" s="647"/>
      <c r="F11002" s="647"/>
      <c r="G11002" s="647"/>
    </row>
    <row r="11003" spans="3:7">
      <c r="C11003" s="647"/>
      <c r="D11003" s="647"/>
      <c r="E11003" s="647"/>
      <c r="F11003" s="647"/>
      <c r="G11003" s="647"/>
    </row>
    <row r="11004" spans="3:7">
      <c r="C11004" s="647"/>
      <c r="D11004" s="647"/>
      <c r="E11004" s="647"/>
      <c r="F11004" s="647"/>
      <c r="G11004" s="647"/>
    </row>
    <row r="11005" spans="3:7">
      <c r="C11005" s="647"/>
      <c r="D11005" s="647"/>
      <c r="E11005" s="647"/>
      <c r="F11005" s="647"/>
      <c r="G11005" s="647"/>
    </row>
    <row r="11006" spans="3:7">
      <c r="C11006" s="647"/>
      <c r="D11006" s="647"/>
      <c r="E11006" s="647"/>
      <c r="F11006" s="647"/>
      <c r="G11006" s="647"/>
    </row>
    <row r="11007" spans="3:7">
      <c r="C11007" s="647"/>
      <c r="D11007" s="647"/>
      <c r="E11007" s="647"/>
      <c r="F11007" s="647"/>
      <c r="G11007" s="647"/>
    </row>
    <row r="11008" spans="3:7">
      <c r="C11008" s="647"/>
      <c r="D11008" s="647"/>
      <c r="E11008" s="647"/>
      <c r="F11008" s="647"/>
      <c r="G11008" s="647"/>
    </row>
    <row r="11009" spans="3:7">
      <c r="C11009" s="647"/>
      <c r="D11009" s="647"/>
      <c r="E11009" s="647"/>
      <c r="F11009" s="647"/>
      <c r="G11009" s="647"/>
    </row>
    <row r="11010" spans="3:7">
      <c r="C11010" s="647"/>
      <c r="D11010" s="647"/>
      <c r="E11010" s="647"/>
      <c r="F11010" s="647"/>
      <c r="G11010" s="647"/>
    </row>
    <row r="11011" spans="3:7">
      <c r="C11011" s="647"/>
      <c r="D11011" s="647"/>
      <c r="E11011" s="647"/>
      <c r="F11011" s="647"/>
      <c r="G11011" s="647"/>
    </row>
    <row r="11012" spans="3:7">
      <c r="C11012" s="647"/>
      <c r="D11012" s="647"/>
      <c r="E11012" s="647"/>
      <c r="F11012" s="647"/>
      <c r="G11012" s="647"/>
    </row>
    <row r="11013" spans="3:7">
      <c r="C11013" s="647"/>
      <c r="D11013" s="647"/>
      <c r="E11013" s="647"/>
      <c r="F11013" s="647"/>
      <c r="G11013" s="647"/>
    </row>
    <row r="11014" spans="3:7">
      <c r="C11014" s="647"/>
      <c r="D11014" s="647"/>
      <c r="E11014" s="647"/>
      <c r="F11014" s="647"/>
      <c r="G11014" s="647"/>
    </row>
    <row r="11015" spans="3:7">
      <c r="C11015" s="647"/>
      <c r="D11015" s="647"/>
      <c r="E11015" s="647"/>
      <c r="F11015" s="647"/>
      <c r="G11015" s="647"/>
    </row>
    <row r="11016" spans="3:7">
      <c r="C11016" s="647"/>
      <c r="D11016" s="647"/>
      <c r="E11016" s="647"/>
      <c r="F11016" s="647"/>
      <c r="G11016" s="647"/>
    </row>
    <row r="11017" spans="3:7">
      <c r="C11017" s="647"/>
      <c r="D11017" s="647"/>
      <c r="E11017" s="647"/>
      <c r="F11017" s="647"/>
      <c r="G11017" s="647"/>
    </row>
    <row r="11018" spans="3:7">
      <c r="C11018" s="647"/>
      <c r="D11018" s="647"/>
      <c r="E11018" s="647"/>
      <c r="F11018" s="647"/>
      <c r="G11018" s="647"/>
    </row>
    <row r="11019" spans="3:7">
      <c r="C11019" s="647"/>
      <c r="D11019" s="647"/>
      <c r="E11019" s="647"/>
      <c r="F11019" s="647"/>
      <c r="G11019" s="647"/>
    </row>
    <row r="11020" spans="3:7">
      <c r="C11020" s="647"/>
      <c r="D11020" s="647"/>
      <c r="E11020" s="647"/>
      <c r="F11020" s="647"/>
      <c r="G11020" s="647"/>
    </row>
    <row r="11021" spans="3:7">
      <c r="C11021" s="647"/>
      <c r="D11021" s="647"/>
      <c r="E11021" s="647"/>
      <c r="F11021" s="647"/>
      <c r="G11021" s="647"/>
    </row>
    <row r="11022" spans="3:7">
      <c r="C11022" s="647"/>
      <c r="D11022" s="647"/>
      <c r="E11022" s="647"/>
      <c r="F11022" s="647"/>
      <c r="G11022" s="647"/>
    </row>
    <row r="11023" spans="3:7">
      <c r="C11023" s="647"/>
      <c r="D11023" s="647"/>
      <c r="E11023" s="647"/>
      <c r="F11023" s="647"/>
      <c r="G11023" s="647"/>
    </row>
    <row r="11024" spans="3:7">
      <c r="C11024" s="647"/>
      <c r="D11024" s="647"/>
      <c r="E11024" s="647"/>
      <c r="F11024" s="647"/>
      <c r="G11024" s="647"/>
    </row>
    <row r="11025" spans="3:7">
      <c r="C11025" s="647"/>
      <c r="D11025" s="647"/>
      <c r="E11025" s="647"/>
      <c r="F11025" s="647"/>
      <c r="G11025" s="647"/>
    </row>
    <row r="11026" spans="3:7">
      <c r="C11026" s="647"/>
      <c r="D11026" s="647"/>
      <c r="E11026" s="647"/>
      <c r="F11026" s="647"/>
      <c r="G11026" s="647"/>
    </row>
    <row r="11027" spans="3:7">
      <c r="C11027" s="647"/>
      <c r="D11027" s="647"/>
      <c r="E11027" s="647"/>
      <c r="F11027" s="647"/>
      <c r="G11027" s="647"/>
    </row>
    <row r="11028" spans="3:7">
      <c r="C11028" s="647"/>
      <c r="D11028" s="647"/>
      <c r="E11028" s="647"/>
      <c r="F11028" s="647"/>
      <c r="G11028" s="647"/>
    </row>
    <row r="11029" spans="3:7">
      <c r="C11029" s="647"/>
      <c r="D11029" s="647"/>
      <c r="E11029" s="647"/>
      <c r="F11029" s="647"/>
      <c r="G11029" s="647"/>
    </row>
    <row r="11030" spans="3:7">
      <c r="C11030" s="647"/>
      <c r="D11030" s="647"/>
      <c r="E11030" s="647"/>
      <c r="F11030" s="647"/>
      <c r="G11030" s="647"/>
    </row>
    <row r="11031" spans="3:7">
      <c r="C11031" s="647"/>
      <c r="D11031" s="647"/>
      <c r="E11031" s="647"/>
      <c r="F11031" s="647"/>
      <c r="G11031" s="647"/>
    </row>
    <row r="11032" spans="3:7">
      <c r="C11032" s="647"/>
      <c r="D11032" s="647"/>
      <c r="E11032" s="647"/>
      <c r="F11032" s="647"/>
      <c r="G11032" s="647"/>
    </row>
    <row r="11033" spans="3:7">
      <c r="C11033" s="647"/>
      <c r="D11033" s="647"/>
      <c r="E11033" s="647"/>
      <c r="F11033" s="647"/>
      <c r="G11033" s="647"/>
    </row>
    <row r="11034" spans="3:7">
      <c r="C11034" s="647"/>
      <c r="D11034" s="647"/>
      <c r="E11034" s="647"/>
      <c r="F11034" s="647"/>
      <c r="G11034" s="647"/>
    </row>
    <row r="11035" spans="3:7">
      <c r="C11035" s="647"/>
      <c r="D11035" s="647"/>
      <c r="E11035" s="647"/>
      <c r="F11035" s="647"/>
      <c r="G11035" s="647"/>
    </row>
    <row r="11036" spans="3:7">
      <c r="C11036" s="647"/>
      <c r="D11036" s="647"/>
      <c r="E11036" s="647"/>
      <c r="F11036" s="647"/>
      <c r="G11036" s="647"/>
    </row>
    <row r="11037" spans="3:7">
      <c r="C11037" s="647"/>
      <c r="D11037" s="647"/>
      <c r="E11037" s="647"/>
      <c r="F11037" s="647"/>
      <c r="G11037" s="647"/>
    </row>
    <row r="11038" spans="3:7">
      <c r="C11038" s="647"/>
      <c r="D11038" s="647"/>
      <c r="E11038" s="647"/>
      <c r="F11038" s="647"/>
      <c r="G11038" s="647"/>
    </row>
    <row r="11039" spans="3:7">
      <c r="C11039" s="647"/>
      <c r="D11039" s="647"/>
      <c r="E11039" s="647"/>
      <c r="F11039" s="647"/>
      <c r="G11039" s="647"/>
    </row>
    <row r="11040" spans="3:7">
      <c r="C11040" s="647"/>
      <c r="D11040" s="647"/>
      <c r="E11040" s="647"/>
      <c r="F11040" s="647"/>
      <c r="G11040" s="647"/>
    </row>
    <row r="11041" spans="3:7">
      <c r="C11041" s="647"/>
      <c r="D11041" s="647"/>
      <c r="E11041" s="647"/>
      <c r="F11041" s="647"/>
      <c r="G11041" s="647"/>
    </row>
    <row r="11042" spans="3:7">
      <c r="C11042" s="647"/>
      <c r="D11042" s="647"/>
      <c r="E11042" s="647"/>
      <c r="F11042" s="647"/>
      <c r="G11042" s="647"/>
    </row>
    <row r="11043" spans="3:7">
      <c r="C11043" s="647"/>
      <c r="D11043" s="647"/>
      <c r="E11043" s="647"/>
      <c r="F11043" s="647"/>
      <c r="G11043" s="647"/>
    </row>
    <row r="11044" spans="3:7">
      <c r="C11044" s="647"/>
      <c r="D11044" s="647"/>
      <c r="E11044" s="647"/>
      <c r="F11044" s="647"/>
      <c r="G11044" s="647"/>
    </row>
    <row r="11045" spans="3:7">
      <c r="C11045" s="647"/>
      <c r="D11045" s="647"/>
      <c r="E11045" s="647"/>
      <c r="F11045" s="647"/>
      <c r="G11045" s="647"/>
    </row>
    <row r="11046" spans="3:7">
      <c r="C11046" s="647"/>
      <c r="D11046" s="647"/>
      <c r="E11046" s="647"/>
      <c r="F11046" s="647"/>
      <c r="G11046" s="647"/>
    </row>
    <row r="11047" spans="3:7">
      <c r="C11047" s="647"/>
      <c r="D11047" s="647"/>
      <c r="E11047" s="647"/>
      <c r="F11047" s="647"/>
      <c r="G11047" s="647"/>
    </row>
    <row r="11048" spans="3:7">
      <c r="C11048" s="647"/>
      <c r="D11048" s="647"/>
      <c r="E11048" s="647"/>
      <c r="F11048" s="647"/>
      <c r="G11048" s="647"/>
    </row>
    <row r="11049" spans="3:7">
      <c r="C11049" s="647"/>
      <c r="D11049" s="647"/>
      <c r="E11049" s="647"/>
      <c r="F11049" s="647"/>
      <c r="G11049" s="647"/>
    </row>
    <row r="11050" spans="3:7">
      <c r="C11050" s="647"/>
      <c r="D11050" s="647"/>
      <c r="E11050" s="647"/>
      <c r="F11050" s="647"/>
      <c r="G11050" s="647"/>
    </row>
    <row r="11051" spans="3:7">
      <c r="C11051" s="647"/>
      <c r="D11051" s="647"/>
      <c r="E11051" s="647"/>
      <c r="F11051" s="647"/>
      <c r="G11051" s="647"/>
    </row>
    <row r="11052" spans="3:7">
      <c r="C11052" s="647"/>
      <c r="D11052" s="647"/>
      <c r="E11052" s="647"/>
      <c r="F11052" s="647"/>
      <c r="G11052" s="647"/>
    </row>
    <row r="11053" spans="3:7">
      <c r="C11053" s="647"/>
      <c r="D11053" s="647"/>
      <c r="E11053" s="647"/>
      <c r="F11053" s="647"/>
      <c r="G11053" s="647"/>
    </row>
    <row r="11054" spans="3:7">
      <c r="C11054" s="647"/>
      <c r="D11054" s="647"/>
      <c r="E11054" s="647"/>
      <c r="F11054" s="647"/>
      <c r="G11054" s="647"/>
    </row>
    <row r="11055" spans="3:7">
      <c r="C11055" s="647"/>
      <c r="D11055" s="647"/>
      <c r="E11055" s="647"/>
      <c r="F11055" s="647"/>
      <c r="G11055" s="647"/>
    </row>
    <row r="11056" spans="3:7">
      <c r="C11056" s="647"/>
      <c r="D11056" s="647"/>
      <c r="E11056" s="647"/>
      <c r="F11056" s="647"/>
      <c r="G11056" s="647"/>
    </row>
    <row r="11057" spans="3:7">
      <c r="C11057" s="647"/>
      <c r="D11057" s="647"/>
      <c r="E11057" s="647"/>
      <c r="F11057" s="647"/>
      <c r="G11057" s="647"/>
    </row>
    <row r="11058" spans="3:7">
      <c r="C11058" s="647"/>
      <c r="D11058" s="647"/>
      <c r="E11058" s="647"/>
      <c r="F11058" s="647"/>
      <c r="G11058" s="647"/>
    </row>
    <row r="11059" spans="3:7">
      <c r="C11059" s="647"/>
      <c r="D11059" s="647"/>
      <c r="E11059" s="647"/>
      <c r="F11059" s="647"/>
      <c r="G11059" s="647"/>
    </row>
    <row r="11060" spans="3:7">
      <c r="C11060" s="647"/>
      <c r="D11060" s="647"/>
      <c r="E11060" s="647"/>
      <c r="F11060" s="647"/>
      <c r="G11060" s="647"/>
    </row>
    <row r="11061" spans="3:7">
      <c r="C11061" s="647"/>
      <c r="D11061" s="647"/>
      <c r="E11061" s="647"/>
      <c r="F11061" s="647"/>
      <c r="G11061" s="647"/>
    </row>
    <row r="11062" spans="3:7">
      <c r="C11062" s="647"/>
      <c r="D11062" s="647"/>
      <c r="E11062" s="647"/>
      <c r="F11062" s="647"/>
      <c r="G11062" s="647"/>
    </row>
    <row r="11063" spans="3:7">
      <c r="C11063" s="647"/>
      <c r="D11063" s="647"/>
      <c r="E11063" s="647"/>
      <c r="F11063" s="647"/>
      <c r="G11063" s="647"/>
    </row>
    <row r="11064" spans="3:7">
      <c r="C11064" s="647"/>
      <c r="D11064" s="647"/>
      <c r="E11064" s="647"/>
      <c r="F11064" s="647"/>
      <c r="G11064" s="647"/>
    </row>
    <row r="11065" spans="3:7">
      <c r="C11065" s="647"/>
      <c r="D11065" s="647"/>
      <c r="E11065" s="647"/>
      <c r="F11065" s="647"/>
      <c r="G11065" s="647"/>
    </row>
    <row r="11066" spans="3:7">
      <c r="C11066" s="647"/>
      <c r="D11066" s="647"/>
      <c r="E11066" s="647"/>
      <c r="F11066" s="647"/>
      <c r="G11066" s="647"/>
    </row>
    <row r="11067" spans="3:7">
      <c r="C11067" s="647"/>
      <c r="D11067" s="647"/>
      <c r="E11067" s="647"/>
      <c r="F11067" s="647"/>
      <c r="G11067" s="647"/>
    </row>
    <row r="11068" spans="3:7">
      <c r="C11068" s="647"/>
      <c r="D11068" s="647"/>
      <c r="E11068" s="647"/>
      <c r="F11068" s="647"/>
      <c r="G11068" s="647"/>
    </row>
    <row r="11069" spans="3:7">
      <c r="C11069" s="647"/>
      <c r="D11069" s="647"/>
      <c r="E11069" s="647"/>
      <c r="F11069" s="647"/>
      <c r="G11069" s="647"/>
    </row>
    <row r="11070" spans="3:7">
      <c r="C11070" s="647"/>
      <c r="D11070" s="647"/>
      <c r="E11070" s="647"/>
      <c r="F11070" s="647"/>
      <c r="G11070" s="647"/>
    </row>
    <row r="11071" spans="3:7">
      <c r="C11071" s="647"/>
      <c r="D11071" s="647"/>
      <c r="E11071" s="647"/>
      <c r="F11071" s="647"/>
      <c r="G11071" s="647"/>
    </row>
    <row r="11072" spans="3:7">
      <c r="C11072" s="647"/>
      <c r="D11072" s="647"/>
      <c r="E11072" s="647"/>
      <c r="F11072" s="647"/>
      <c r="G11072" s="647"/>
    </row>
    <row r="11073" spans="3:7">
      <c r="C11073" s="647"/>
      <c r="D11073" s="647"/>
      <c r="E11073" s="647"/>
      <c r="F11073" s="647"/>
      <c r="G11073" s="647"/>
    </row>
    <row r="11074" spans="3:7">
      <c r="C11074" s="647"/>
      <c r="D11074" s="647"/>
      <c r="E11074" s="647"/>
      <c r="F11074" s="647"/>
      <c r="G11074" s="647"/>
    </row>
    <row r="11075" spans="3:7">
      <c r="C11075" s="647"/>
      <c r="D11075" s="647"/>
      <c r="E11075" s="647"/>
      <c r="F11075" s="647"/>
      <c r="G11075" s="647"/>
    </row>
    <row r="11076" spans="3:7">
      <c r="C11076" s="647"/>
      <c r="D11076" s="647"/>
      <c r="E11076" s="647"/>
      <c r="F11076" s="647"/>
      <c r="G11076" s="647"/>
    </row>
    <row r="11077" spans="3:7">
      <c r="C11077" s="647"/>
      <c r="D11077" s="647"/>
      <c r="E11077" s="647"/>
      <c r="F11077" s="647"/>
      <c r="G11077" s="647"/>
    </row>
    <row r="11078" spans="3:7">
      <c r="C11078" s="647"/>
      <c r="D11078" s="647"/>
      <c r="E11078" s="647"/>
      <c r="F11078" s="647"/>
      <c r="G11078" s="647"/>
    </row>
    <row r="11079" spans="3:7">
      <c r="C11079" s="647"/>
      <c r="D11079" s="647"/>
      <c r="E11079" s="647"/>
      <c r="F11079" s="647"/>
      <c r="G11079" s="647"/>
    </row>
    <row r="11080" spans="3:7">
      <c r="C11080" s="647"/>
      <c r="D11080" s="647"/>
      <c r="E11080" s="647"/>
      <c r="F11080" s="647"/>
      <c r="G11080" s="647"/>
    </row>
    <row r="11081" spans="3:7">
      <c r="C11081" s="647"/>
      <c r="D11081" s="647"/>
      <c r="E11081" s="647"/>
      <c r="F11081" s="647"/>
      <c r="G11081" s="647"/>
    </row>
    <row r="11082" spans="3:7">
      <c r="C11082" s="647"/>
      <c r="D11082" s="647"/>
      <c r="E11082" s="647"/>
      <c r="F11082" s="647"/>
      <c r="G11082" s="647"/>
    </row>
    <row r="11083" spans="3:7">
      <c r="C11083" s="647"/>
      <c r="D11083" s="647"/>
      <c r="E11083" s="647"/>
      <c r="F11083" s="647"/>
      <c r="G11083" s="647"/>
    </row>
    <row r="11084" spans="3:7">
      <c r="C11084" s="647"/>
      <c r="D11084" s="647"/>
      <c r="E11084" s="647"/>
      <c r="F11084" s="647"/>
      <c r="G11084" s="647"/>
    </row>
    <row r="11085" spans="3:7">
      <c r="C11085" s="647"/>
      <c r="D11085" s="647"/>
      <c r="E11085" s="647"/>
      <c r="F11085" s="647"/>
      <c r="G11085" s="647"/>
    </row>
    <row r="11086" spans="3:7">
      <c r="C11086" s="647"/>
      <c r="D11086" s="647"/>
      <c r="E11086" s="647"/>
      <c r="F11086" s="647"/>
      <c r="G11086" s="647"/>
    </row>
    <row r="11087" spans="3:7">
      <c r="C11087" s="647"/>
      <c r="D11087" s="647"/>
      <c r="E11087" s="647"/>
      <c r="F11087" s="647"/>
      <c r="G11087" s="647"/>
    </row>
    <row r="11088" spans="3:7">
      <c r="C11088" s="647"/>
      <c r="D11088" s="647"/>
      <c r="E11088" s="647"/>
      <c r="F11088" s="647"/>
      <c r="G11088" s="647"/>
    </row>
    <row r="11089" spans="3:7">
      <c r="C11089" s="647"/>
      <c r="D11089" s="647"/>
      <c r="E11089" s="647"/>
      <c r="F11089" s="647"/>
      <c r="G11089" s="647"/>
    </row>
    <row r="11090" spans="3:7">
      <c r="C11090" s="647"/>
      <c r="D11090" s="647"/>
      <c r="E11090" s="647"/>
      <c r="F11090" s="647"/>
      <c r="G11090" s="647"/>
    </row>
    <row r="11091" spans="3:7">
      <c r="C11091" s="647"/>
      <c r="D11091" s="647"/>
      <c r="E11091" s="647"/>
      <c r="F11091" s="647"/>
      <c r="G11091" s="647"/>
    </row>
    <row r="11092" spans="3:7">
      <c r="C11092" s="647"/>
      <c r="D11092" s="647"/>
      <c r="E11092" s="647"/>
      <c r="F11092" s="647"/>
      <c r="G11092" s="647"/>
    </row>
    <row r="11093" spans="3:7">
      <c r="C11093" s="647"/>
      <c r="D11093" s="647"/>
      <c r="E11093" s="647"/>
      <c r="F11093" s="647"/>
      <c r="G11093" s="647"/>
    </row>
    <row r="11094" spans="3:7">
      <c r="C11094" s="647"/>
      <c r="D11094" s="647"/>
      <c r="E11094" s="647"/>
      <c r="F11094" s="647"/>
      <c r="G11094" s="647"/>
    </row>
    <row r="11095" spans="3:7">
      <c r="C11095" s="647"/>
      <c r="D11095" s="647"/>
      <c r="E11095" s="647"/>
      <c r="F11095" s="647"/>
      <c r="G11095" s="647"/>
    </row>
    <row r="11096" spans="3:7">
      <c r="C11096" s="647"/>
      <c r="D11096" s="647"/>
      <c r="E11096" s="647"/>
      <c r="F11096" s="647"/>
      <c r="G11096" s="647"/>
    </row>
    <row r="11097" spans="3:7">
      <c r="C11097" s="647"/>
      <c r="D11097" s="647"/>
      <c r="E11097" s="647"/>
      <c r="F11097" s="647"/>
      <c r="G11097" s="647"/>
    </row>
    <row r="11098" spans="3:7">
      <c r="C11098" s="647"/>
      <c r="D11098" s="647"/>
      <c r="E11098" s="647"/>
      <c r="F11098" s="647"/>
      <c r="G11098" s="647"/>
    </row>
    <row r="11099" spans="3:7">
      <c r="C11099" s="647"/>
      <c r="D11099" s="647"/>
      <c r="E11099" s="647"/>
      <c r="F11099" s="647"/>
      <c r="G11099" s="647"/>
    </row>
    <row r="11100" spans="3:7">
      <c r="C11100" s="647"/>
      <c r="D11100" s="647"/>
      <c r="E11100" s="647"/>
      <c r="F11100" s="647"/>
      <c r="G11100" s="647"/>
    </row>
    <row r="11101" spans="3:7">
      <c r="C11101" s="647"/>
      <c r="D11101" s="647"/>
      <c r="E11101" s="647"/>
      <c r="F11101" s="647"/>
      <c r="G11101" s="647"/>
    </row>
    <row r="11102" spans="3:7">
      <c r="C11102" s="647"/>
      <c r="D11102" s="647"/>
      <c r="E11102" s="647"/>
      <c r="F11102" s="647"/>
      <c r="G11102" s="647"/>
    </row>
    <row r="11103" spans="3:7">
      <c r="C11103" s="647"/>
      <c r="D11103" s="647"/>
      <c r="E11103" s="647"/>
      <c r="F11103" s="647"/>
      <c r="G11103" s="647"/>
    </row>
    <row r="11104" spans="3:7">
      <c r="C11104" s="647"/>
      <c r="D11104" s="647"/>
      <c r="E11104" s="647"/>
      <c r="F11104" s="647"/>
      <c r="G11104" s="647"/>
    </row>
    <row r="11105" spans="3:7">
      <c r="C11105" s="647"/>
      <c r="D11105" s="647"/>
      <c r="E11105" s="647"/>
      <c r="F11105" s="647"/>
      <c r="G11105" s="647"/>
    </row>
    <row r="11106" spans="3:7">
      <c r="C11106" s="647"/>
      <c r="D11106" s="647"/>
      <c r="E11106" s="647"/>
      <c r="F11106" s="647"/>
      <c r="G11106" s="647"/>
    </row>
    <row r="11107" spans="3:7">
      <c r="C11107" s="647"/>
      <c r="D11107" s="647"/>
      <c r="E11107" s="647"/>
      <c r="F11107" s="647"/>
      <c r="G11107" s="647"/>
    </row>
    <row r="11108" spans="3:7">
      <c r="C11108" s="647"/>
      <c r="D11108" s="647"/>
      <c r="E11108" s="647"/>
      <c r="F11108" s="647"/>
      <c r="G11108" s="647"/>
    </row>
    <row r="11109" spans="3:7">
      <c r="C11109" s="647"/>
      <c r="D11109" s="647"/>
      <c r="E11109" s="647"/>
      <c r="F11109" s="647"/>
      <c r="G11109" s="647"/>
    </row>
    <row r="11110" spans="3:7">
      <c r="C11110" s="647"/>
      <c r="D11110" s="647"/>
      <c r="E11110" s="647"/>
      <c r="F11110" s="647"/>
      <c r="G11110" s="647"/>
    </row>
    <row r="11111" spans="3:7">
      <c r="C11111" s="647"/>
      <c r="D11111" s="647"/>
      <c r="E11111" s="647"/>
      <c r="F11111" s="647"/>
      <c r="G11111" s="647"/>
    </row>
    <row r="11112" spans="3:7">
      <c r="C11112" s="647"/>
      <c r="D11112" s="647"/>
      <c r="E11112" s="647"/>
      <c r="F11112" s="647"/>
      <c r="G11112" s="647"/>
    </row>
    <row r="11113" spans="3:7">
      <c r="C11113" s="647"/>
      <c r="D11113" s="647"/>
      <c r="E11113" s="647"/>
      <c r="F11113" s="647"/>
      <c r="G11113" s="647"/>
    </row>
    <row r="11114" spans="3:7">
      <c r="C11114" s="647"/>
      <c r="D11114" s="647"/>
      <c r="E11114" s="647"/>
      <c r="F11114" s="647"/>
      <c r="G11114" s="647"/>
    </row>
    <row r="11115" spans="3:7">
      <c r="C11115" s="647"/>
      <c r="D11115" s="647"/>
      <c r="E11115" s="647"/>
      <c r="F11115" s="647"/>
      <c r="G11115" s="647"/>
    </row>
    <row r="11116" spans="3:7">
      <c r="C11116" s="647"/>
      <c r="D11116" s="647"/>
      <c r="E11116" s="647"/>
      <c r="F11116" s="647"/>
      <c r="G11116" s="647"/>
    </row>
    <row r="11117" spans="3:7">
      <c r="C11117" s="647"/>
      <c r="D11117" s="647"/>
      <c r="E11117" s="647"/>
      <c r="F11117" s="647"/>
      <c r="G11117" s="647"/>
    </row>
    <row r="11118" spans="3:7">
      <c r="C11118" s="647"/>
      <c r="D11118" s="647"/>
      <c r="E11118" s="647"/>
      <c r="F11118" s="647"/>
      <c r="G11118" s="647"/>
    </row>
    <row r="11119" spans="3:7">
      <c r="C11119" s="647"/>
      <c r="D11119" s="647"/>
      <c r="E11119" s="647"/>
      <c r="F11119" s="647"/>
      <c r="G11119" s="647"/>
    </row>
    <row r="11120" spans="3:7">
      <c r="C11120" s="647"/>
      <c r="D11120" s="647"/>
      <c r="E11120" s="647"/>
      <c r="F11120" s="647"/>
      <c r="G11120" s="647"/>
    </row>
    <row r="11121" spans="3:7">
      <c r="C11121" s="647"/>
      <c r="D11121" s="647"/>
      <c r="E11121" s="647"/>
      <c r="F11121" s="647"/>
      <c r="G11121" s="647"/>
    </row>
    <row r="11122" spans="3:7">
      <c r="C11122" s="647"/>
      <c r="D11122" s="647"/>
      <c r="E11122" s="647"/>
      <c r="F11122" s="647"/>
      <c r="G11122" s="647"/>
    </row>
    <row r="11123" spans="3:7">
      <c r="C11123" s="647"/>
      <c r="D11123" s="647"/>
      <c r="E11123" s="647"/>
      <c r="F11123" s="647"/>
      <c r="G11123" s="647"/>
    </row>
    <row r="11124" spans="3:7">
      <c r="C11124" s="647"/>
      <c r="D11124" s="647"/>
      <c r="E11124" s="647"/>
      <c r="F11124" s="647"/>
      <c r="G11124" s="647"/>
    </row>
    <row r="11125" spans="3:7">
      <c r="C11125" s="647"/>
      <c r="D11125" s="647"/>
      <c r="E11125" s="647"/>
      <c r="F11125" s="647"/>
      <c r="G11125" s="647"/>
    </row>
    <row r="11126" spans="3:7">
      <c r="C11126" s="647"/>
      <c r="D11126" s="647"/>
      <c r="E11126" s="647"/>
      <c r="F11126" s="647"/>
      <c r="G11126" s="647"/>
    </row>
    <row r="11127" spans="3:7">
      <c r="C11127" s="647"/>
      <c r="D11127" s="647"/>
      <c r="E11127" s="647"/>
      <c r="F11127" s="647"/>
      <c r="G11127" s="647"/>
    </row>
    <row r="11128" spans="3:7">
      <c r="C11128" s="647"/>
      <c r="D11128" s="647"/>
      <c r="E11128" s="647"/>
      <c r="F11128" s="647"/>
      <c r="G11128" s="647"/>
    </row>
    <row r="11129" spans="3:7">
      <c r="C11129" s="647"/>
      <c r="D11129" s="647"/>
      <c r="E11129" s="647"/>
      <c r="F11129" s="647"/>
      <c r="G11129" s="647"/>
    </row>
    <row r="11130" spans="3:7">
      <c r="C11130" s="647"/>
      <c r="D11130" s="647"/>
      <c r="E11130" s="647"/>
      <c r="F11130" s="647"/>
      <c r="G11130" s="647"/>
    </row>
    <row r="11131" spans="3:7">
      <c r="C11131" s="647"/>
      <c r="D11131" s="647"/>
      <c r="E11131" s="647"/>
      <c r="F11131" s="647"/>
      <c r="G11131" s="647"/>
    </row>
    <row r="11132" spans="3:7">
      <c r="C11132" s="647"/>
      <c r="D11132" s="647"/>
      <c r="E11132" s="647"/>
      <c r="F11132" s="647"/>
      <c r="G11132" s="647"/>
    </row>
    <row r="11133" spans="3:7">
      <c r="C11133" s="647"/>
      <c r="D11133" s="647"/>
      <c r="E11133" s="647"/>
      <c r="F11133" s="647"/>
      <c r="G11133" s="647"/>
    </row>
    <row r="11134" spans="3:7">
      <c r="C11134" s="647"/>
      <c r="D11134" s="647"/>
      <c r="E11134" s="647"/>
      <c r="F11134" s="647"/>
      <c r="G11134" s="647"/>
    </row>
    <row r="11135" spans="3:7">
      <c r="C11135" s="647"/>
      <c r="D11135" s="647"/>
      <c r="E11135" s="647"/>
      <c r="F11135" s="647"/>
      <c r="G11135" s="647"/>
    </row>
    <row r="11136" spans="3:7">
      <c r="C11136" s="647"/>
      <c r="D11136" s="647"/>
      <c r="E11136" s="647"/>
      <c r="F11136" s="647"/>
      <c r="G11136" s="647"/>
    </row>
    <row r="11137" spans="3:7">
      <c r="C11137" s="647"/>
      <c r="D11137" s="647"/>
      <c r="E11137" s="647"/>
      <c r="F11137" s="647"/>
      <c r="G11137" s="647"/>
    </row>
    <row r="11138" spans="3:7">
      <c r="C11138" s="647"/>
      <c r="D11138" s="647"/>
      <c r="E11138" s="647"/>
      <c r="F11138" s="647"/>
      <c r="G11138" s="647"/>
    </row>
    <row r="11139" spans="3:7">
      <c r="C11139" s="647"/>
      <c r="D11139" s="647"/>
      <c r="E11139" s="647"/>
      <c r="F11139" s="647"/>
      <c r="G11139" s="647"/>
    </row>
    <row r="11140" spans="3:7">
      <c r="C11140" s="647"/>
      <c r="D11140" s="647"/>
      <c r="E11140" s="647"/>
      <c r="F11140" s="647"/>
      <c r="G11140" s="647"/>
    </row>
    <row r="11141" spans="3:7">
      <c r="C11141" s="647"/>
      <c r="D11141" s="647"/>
      <c r="E11141" s="647"/>
      <c r="F11141" s="647"/>
      <c r="G11141" s="647"/>
    </row>
    <row r="11142" spans="3:7">
      <c r="C11142" s="647"/>
      <c r="D11142" s="647"/>
      <c r="E11142" s="647"/>
      <c r="F11142" s="647"/>
      <c r="G11142" s="647"/>
    </row>
    <row r="11143" spans="3:7">
      <c r="C11143" s="647"/>
      <c r="D11143" s="647"/>
      <c r="E11143" s="647"/>
      <c r="F11143" s="647"/>
      <c r="G11143" s="647"/>
    </row>
    <row r="11144" spans="3:7">
      <c r="C11144" s="647"/>
      <c r="D11144" s="647"/>
      <c r="E11144" s="647"/>
      <c r="F11144" s="647"/>
      <c r="G11144" s="647"/>
    </row>
    <row r="11145" spans="3:7">
      <c r="C11145" s="647"/>
      <c r="D11145" s="647"/>
      <c r="E11145" s="647"/>
      <c r="F11145" s="647"/>
      <c r="G11145" s="647"/>
    </row>
    <row r="11146" spans="3:7">
      <c r="C11146" s="647"/>
      <c r="D11146" s="647"/>
      <c r="E11146" s="647"/>
      <c r="F11146" s="647"/>
      <c r="G11146" s="647"/>
    </row>
    <row r="11147" spans="3:7">
      <c r="C11147" s="647"/>
      <c r="D11147" s="647"/>
      <c r="E11147" s="647"/>
      <c r="F11147" s="647"/>
      <c r="G11147" s="647"/>
    </row>
    <row r="11148" spans="3:7">
      <c r="C11148" s="647"/>
      <c r="D11148" s="647"/>
      <c r="E11148" s="647"/>
      <c r="F11148" s="647"/>
      <c r="G11148" s="647"/>
    </row>
    <row r="11149" spans="3:7">
      <c r="C11149" s="647"/>
      <c r="D11149" s="647"/>
      <c r="E11149" s="647"/>
      <c r="F11149" s="647"/>
      <c r="G11149" s="647"/>
    </row>
    <row r="11150" spans="3:7">
      <c r="C11150" s="647"/>
      <c r="D11150" s="647"/>
      <c r="E11150" s="647"/>
      <c r="F11150" s="647"/>
      <c r="G11150" s="647"/>
    </row>
    <row r="11151" spans="3:7">
      <c r="C11151" s="647"/>
      <c r="D11151" s="647"/>
      <c r="E11151" s="647"/>
      <c r="F11151" s="647"/>
      <c r="G11151" s="647"/>
    </row>
    <row r="11152" spans="3:7">
      <c r="C11152" s="647"/>
      <c r="D11152" s="647"/>
      <c r="E11152" s="647"/>
      <c r="F11152" s="647"/>
      <c r="G11152" s="647"/>
    </row>
    <row r="11153" spans="3:7">
      <c r="C11153" s="647"/>
      <c r="D11153" s="647"/>
      <c r="E11153" s="647"/>
      <c r="F11153" s="647"/>
      <c r="G11153" s="647"/>
    </row>
    <row r="11154" spans="3:7">
      <c r="C11154" s="647"/>
      <c r="D11154" s="647"/>
      <c r="E11154" s="647"/>
      <c r="F11154" s="647"/>
      <c r="G11154" s="647"/>
    </row>
    <row r="11155" spans="3:7">
      <c r="C11155" s="647"/>
      <c r="D11155" s="647"/>
      <c r="E11155" s="647"/>
      <c r="F11155" s="647"/>
      <c r="G11155" s="647"/>
    </row>
    <row r="11156" spans="3:7">
      <c r="C11156" s="647"/>
      <c r="D11156" s="647"/>
      <c r="E11156" s="647"/>
      <c r="F11156" s="647"/>
      <c r="G11156" s="647"/>
    </row>
    <row r="11157" spans="3:7">
      <c r="C11157" s="647"/>
      <c r="D11157" s="647"/>
      <c r="E11157" s="647"/>
      <c r="F11157" s="647"/>
      <c r="G11157" s="647"/>
    </row>
    <row r="11158" spans="3:7">
      <c r="C11158" s="647"/>
      <c r="D11158" s="647"/>
      <c r="E11158" s="647"/>
      <c r="F11158" s="647"/>
      <c r="G11158" s="647"/>
    </row>
    <row r="11159" spans="3:7">
      <c r="C11159" s="647"/>
      <c r="D11159" s="647"/>
      <c r="E11159" s="647"/>
      <c r="F11159" s="647"/>
      <c r="G11159" s="647"/>
    </row>
    <row r="11160" spans="3:7">
      <c r="C11160" s="647"/>
      <c r="D11160" s="647"/>
      <c r="E11160" s="647"/>
      <c r="F11160" s="647"/>
      <c r="G11160" s="647"/>
    </row>
    <row r="11161" spans="3:7">
      <c r="C11161" s="647"/>
      <c r="D11161" s="647"/>
      <c r="E11161" s="647"/>
      <c r="F11161" s="647"/>
      <c r="G11161" s="647"/>
    </row>
    <row r="11162" spans="3:7">
      <c r="C11162" s="647"/>
      <c r="D11162" s="647"/>
      <c r="E11162" s="647"/>
      <c r="F11162" s="647"/>
      <c r="G11162" s="647"/>
    </row>
    <row r="11163" spans="3:7">
      <c r="C11163" s="647"/>
      <c r="D11163" s="647"/>
      <c r="E11163" s="647"/>
      <c r="F11163" s="647"/>
      <c r="G11163" s="647"/>
    </row>
    <row r="11164" spans="3:7">
      <c r="C11164" s="647"/>
      <c r="D11164" s="647"/>
      <c r="E11164" s="647"/>
      <c r="F11164" s="647"/>
      <c r="G11164" s="647"/>
    </row>
    <row r="11165" spans="3:7">
      <c r="C11165" s="647"/>
      <c r="D11165" s="647"/>
      <c r="E11165" s="647"/>
      <c r="F11165" s="647"/>
      <c r="G11165" s="647"/>
    </row>
    <row r="11166" spans="3:7">
      <c r="C11166" s="647"/>
      <c r="D11166" s="647"/>
      <c r="E11166" s="647"/>
      <c r="F11166" s="647"/>
      <c r="G11166" s="647"/>
    </row>
    <row r="11167" spans="3:7">
      <c r="C11167" s="647"/>
      <c r="D11167" s="647"/>
      <c r="E11167" s="647"/>
      <c r="F11167" s="647"/>
      <c r="G11167" s="647"/>
    </row>
    <row r="11168" spans="3:7">
      <c r="C11168" s="647"/>
      <c r="D11168" s="647"/>
      <c r="E11168" s="647"/>
      <c r="F11168" s="647"/>
      <c r="G11168" s="647"/>
    </row>
    <row r="11169" spans="3:7">
      <c r="C11169" s="647"/>
      <c r="D11169" s="647"/>
      <c r="E11169" s="647"/>
      <c r="F11169" s="647"/>
      <c r="G11169" s="647"/>
    </row>
    <row r="11170" spans="3:7">
      <c r="C11170" s="647"/>
      <c r="D11170" s="647"/>
      <c r="E11170" s="647"/>
      <c r="F11170" s="647"/>
      <c r="G11170" s="647"/>
    </row>
    <row r="11171" spans="3:7">
      <c r="C11171" s="647"/>
      <c r="D11171" s="647"/>
      <c r="E11171" s="647"/>
      <c r="F11171" s="647"/>
      <c r="G11171" s="647"/>
    </row>
    <row r="11172" spans="3:7">
      <c r="C11172" s="647"/>
      <c r="D11172" s="647"/>
      <c r="E11172" s="647"/>
      <c r="F11172" s="647"/>
      <c r="G11172" s="647"/>
    </row>
    <row r="11173" spans="3:7">
      <c r="C11173" s="647"/>
      <c r="D11173" s="647"/>
      <c r="E11173" s="647"/>
      <c r="F11173" s="647"/>
      <c r="G11173" s="647"/>
    </row>
    <row r="11174" spans="3:7">
      <c r="C11174" s="647"/>
      <c r="D11174" s="647"/>
      <c r="E11174" s="647"/>
      <c r="F11174" s="647"/>
      <c r="G11174" s="647"/>
    </row>
    <row r="11175" spans="3:7">
      <c r="C11175" s="647"/>
      <c r="D11175" s="647"/>
      <c r="E11175" s="647"/>
      <c r="F11175" s="647"/>
      <c r="G11175" s="647"/>
    </row>
    <row r="11176" spans="3:7">
      <c r="C11176" s="647"/>
      <c r="D11176" s="647"/>
      <c r="E11176" s="647"/>
      <c r="F11176" s="647"/>
      <c r="G11176" s="647"/>
    </row>
    <row r="11177" spans="3:7">
      <c r="C11177" s="647"/>
      <c r="D11177" s="647"/>
      <c r="E11177" s="647"/>
      <c r="F11177" s="647"/>
      <c r="G11177" s="647"/>
    </row>
    <row r="11178" spans="3:7">
      <c r="C11178" s="647"/>
      <c r="D11178" s="647"/>
      <c r="E11178" s="647"/>
      <c r="F11178" s="647"/>
      <c r="G11178" s="647"/>
    </row>
    <row r="11179" spans="3:7">
      <c r="C11179" s="647"/>
      <c r="D11179" s="647"/>
      <c r="E11179" s="647"/>
      <c r="F11179" s="647"/>
      <c r="G11179" s="647"/>
    </row>
    <row r="11180" spans="3:7">
      <c r="C11180" s="647"/>
      <c r="D11180" s="647"/>
      <c r="E11180" s="647"/>
      <c r="F11180" s="647"/>
      <c r="G11180" s="647"/>
    </row>
    <row r="11181" spans="3:7">
      <c r="C11181" s="647"/>
      <c r="D11181" s="647"/>
      <c r="E11181" s="647"/>
      <c r="F11181" s="647"/>
      <c r="G11181" s="647"/>
    </row>
    <row r="11182" spans="3:7">
      <c r="C11182" s="647"/>
      <c r="D11182" s="647"/>
      <c r="E11182" s="647"/>
      <c r="F11182" s="647"/>
      <c r="G11182" s="647"/>
    </row>
    <row r="11183" spans="3:7">
      <c r="C11183" s="647"/>
      <c r="D11183" s="647"/>
      <c r="E11183" s="647"/>
      <c r="F11183" s="647"/>
      <c r="G11183" s="647"/>
    </row>
    <row r="11184" spans="3:7">
      <c r="C11184" s="647"/>
      <c r="D11184" s="647"/>
      <c r="E11184" s="647"/>
      <c r="F11184" s="647"/>
      <c r="G11184" s="647"/>
    </row>
    <row r="11185" spans="3:7">
      <c r="C11185" s="647"/>
      <c r="D11185" s="647"/>
      <c r="E11185" s="647"/>
      <c r="F11185" s="647"/>
      <c r="G11185" s="647"/>
    </row>
    <row r="11186" spans="3:7">
      <c r="C11186" s="647"/>
      <c r="D11186" s="647"/>
      <c r="E11186" s="647"/>
      <c r="F11186" s="647"/>
      <c r="G11186" s="647"/>
    </row>
    <row r="11187" spans="3:7">
      <c r="C11187" s="647"/>
      <c r="D11187" s="647"/>
      <c r="E11187" s="647"/>
      <c r="F11187" s="647"/>
      <c r="G11187" s="647"/>
    </row>
    <row r="11188" spans="3:7">
      <c r="C11188" s="647"/>
      <c r="D11188" s="647"/>
      <c r="E11188" s="647"/>
      <c r="F11188" s="647"/>
      <c r="G11188" s="647"/>
    </row>
    <row r="11189" spans="3:7">
      <c r="C11189" s="647"/>
      <c r="D11189" s="647"/>
      <c r="E11189" s="647"/>
      <c r="F11189" s="647"/>
      <c r="G11189" s="647"/>
    </row>
    <row r="11190" spans="3:7">
      <c r="C11190" s="647"/>
      <c r="D11190" s="647"/>
      <c r="E11190" s="647"/>
      <c r="F11190" s="647"/>
      <c r="G11190" s="647"/>
    </row>
    <row r="11191" spans="3:7">
      <c r="C11191" s="647"/>
      <c r="D11191" s="647"/>
      <c r="E11191" s="647"/>
      <c r="F11191" s="647"/>
      <c r="G11191" s="647"/>
    </row>
    <row r="11192" spans="3:7">
      <c r="C11192" s="647"/>
      <c r="D11192" s="647"/>
      <c r="E11192" s="647"/>
      <c r="F11192" s="647"/>
      <c r="G11192" s="647"/>
    </row>
    <row r="11193" spans="3:7">
      <c r="C11193" s="647"/>
      <c r="D11193" s="647"/>
      <c r="E11193" s="647"/>
      <c r="F11193" s="647"/>
      <c r="G11193" s="647"/>
    </row>
    <row r="11194" spans="3:7">
      <c r="C11194" s="647"/>
      <c r="D11194" s="647"/>
      <c r="E11194" s="647"/>
      <c r="F11194" s="647"/>
      <c r="G11194" s="647"/>
    </row>
    <row r="11195" spans="3:7">
      <c r="C11195" s="647"/>
      <c r="D11195" s="647"/>
      <c r="E11195" s="647"/>
      <c r="F11195" s="647"/>
      <c r="G11195" s="647"/>
    </row>
    <row r="11196" spans="3:7">
      <c r="C11196" s="647"/>
      <c r="D11196" s="647"/>
      <c r="E11196" s="647"/>
      <c r="F11196" s="647"/>
      <c r="G11196" s="647"/>
    </row>
    <row r="11197" spans="3:7">
      <c r="C11197" s="647"/>
      <c r="D11197" s="647"/>
      <c r="E11197" s="647"/>
      <c r="F11197" s="647"/>
      <c r="G11197" s="647"/>
    </row>
    <row r="11198" spans="3:7">
      <c r="C11198" s="647"/>
      <c r="D11198" s="647"/>
      <c r="E11198" s="647"/>
      <c r="F11198" s="647"/>
      <c r="G11198" s="647"/>
    </row>
    <row r="11199" spans="3:7">
      <c r="C11199" s="647"/>
      <c r="D11199" s="647"/>
      <c r="E11199" s="647"/>
      <c r="F11199" s="647"/>
      <c r="G11199" s="647"/>
    </row>
    <row r="11200" spans="3:7">
      <c r="C11200" s="647"/>
      <c r="D11200" s="647"/>
      <c r="E11200" s="647"/>
      <c r="F11200" s="647"/>
      <c r="G11200" s="647"/>
    </row>
    <row r="11201" spans="3:7">
      <c r="C11201" s="647"/>
      <c r="D11201" s="647"/>
      <c r="E11201" s="647"/>
      <c r="F11201" s="647"/>
      <c r="G11201" s="647"/>
    </row>
    <row r="11202" spans="3:7">
      <c r="C11202" s="647"/>
      <c r="D11202" s="647"/>
      <c r="E11202" s="647"/>
      <c r="F11202" s="647"/>
      <c r="G11202" s="647"/>
    </row>
    <row r="11203" spans="3:7">
      <c r="C11203" s="647"/>
      <c r="D11203" s="647"/>
      <c r="E11203" s="647"/>
      <c r="F11203" s="647"/>
      <c r="G11203" s="647"/>
    </row>
    <row r="11204" spans="3:7">
      <c r="C11204" s="647"/>
      <c r="D11204" s="647"/>
      <c r="E11204" s="647"/>
      <c r="F11204" s="647"/>
      <c r="G11204" s="647"/>
    </row>
    <row r="11205" spans="3:7">
      <c r="C11205" s="647"/>
      <c r="D11205" s="647"/>
      <c r="E11205" s="647"/>
      <c r="F11205" s="647"/>
      <c r="G11205" s="647"/>
    </row>
    <row r="11206" spans="3:7">
      <c r="C11206" s="647"/>
      <c r="D11206" s="647"/>
      <c r="E11206" s="647"/>
      <c r="F11206" s="647"/>
      <c r="G11206" s="647"/>
    </row>
    <row r="11207" spans="3:7">
      <c r="C11207" s="647"/>
      <c r="D11207" s="647"/>
      <c r="E11207" s="647"/>
      <c r="F11207" s="647"/>
      <c r="G11207" s="647"/>
    </row>
    <row r="11208" spans="3:7">
      <c r="C11208" s="647"/>
      <c r="D11208" s="647"/>
      <c r="E11208" s="647"/>
      <c r="F11208" s="647"/>
      <c r="G11208" s="647"/>
    </row>
    <row r="11209" spans="3:7">
      <c r="C11209" s="647"/>
      <c r="D11209" s="647"/>
      <c r="E11209" s="647"/>
      <c r="F11209" s="647"/>
      <c r="G11209" s="647"/>
    </row>
    <row r="11210" spans="3:7">
      <c r="C11210" s="647"/>
      <c r="D11210" s="647"/>
      <c r="E11210" s="647"/>
      <c r="F11210" s="647"/>
      <c r="G11210" s="647"/>
    </row>
    <row r="11211" spans="3:7">
      <c r="C11211" s="647"/>
      <c r="D11211" s="647"/>
      <c r="E11211" s="647"/>
      <c r="F11211" s="647"/>
      <c r="G11211" s="647"/>
    </row>
    <row r="11212" spans="3:7">
      <c r="C11212" s="647"/>
      <c r="D11212" s="647"/>
      <c r="E11212" s="647"/>
      <c r="F11212" s="647"/>
      <c r="G11212" s="647"/>
    </row>
    <row r="11213" spans="3:7">
      <c r="C11213" s="647"/>
      <c r="D11213" s="647"/>
      <c r="E11213" s="647"/>
      <c r="F11213" s="647"/>
      <c r="G11213" s="647"/>
    </row>
    <row r="11214" spans="3:7">
      <c r="C11214" s="647"/>
      <c r="D11214" s="647"/>
      <c r="E11214" s="647"/>
      <c r="F11214" s="647"/>
      <c r="G11214" s="647"/>
    </row>
    <row r="11215" spans="3:7">
      <c r="C11215" s="647"/>
      <c r="D11215" s="647"/>
      <c r="E11215" s="647"/>
      <c r="F11215" s="647"/>
      <c r="G11215" s="647"/>
    </row>
    <row r="11216" spans="3:7">
      <c r="C11216" s="647"/>
      <c r="D11216" s="647"/>
      <c r="E11216" s="647"/>
      <c r="F11216" s="647"/>
      <c r="G11216" s="647"/>
    </row>
    <row r="11217" spans="3:7">
      <c r="C11217" s="647"/>
      <c r="D11217" s="647"/>
      <c r="E11217" s="647"/>
      <c r="F11217" s="647"/>
      <c r="G11217" s="647"/>
    </row>
    <row r="11218" spans="3:7">
      <c r="C11218" s="647"/>
      <c r="D11218" s="647"/>
      <c r="E11218" s="647"/>
      <c r="F11218" s="647"/>
      <c r="G11218" s="647"/>
    </row>
    <row r="11219" spans="3:7">
      <c r="C11219" s="647"/>
      <c r="D11219" s="647"/>
      <c r="E11219" s="647"/>
      <c r="F11219" s="647"/>
      <c r="G11219" s="647"/>
    </row>
    <row r="11220" spans="3:7">
      <c r="C11220" s="647"/>
      <c r="D11220" s="647"/>
      <c r="E11220" s="647"/>
      <c r="F11220" s="647"/>
      <c r="G11220" s="647"/>
    </row>
    <row r="11221" spans="3:7">
      <c r="C11221" s="647"/>
      <c r="D11221" s="647"/>
      <c r="E11221" s="647"/>
      <c r="F11221" s="647"/>
      <c r="G11221" s="647"/>
    </row>
    <row r="11222" spans="3:7">
      <c r="C11222" s="647"/>
      <c r="D11222" s="647"/>
      <c r="E11222" s="647"/>
      <c r="F11222" s="647"/>
      <c r="G11222" s="647"/>
    </row>
    <row r="11223" spans="3:7">
      <c r="C11223" s="647"/>
      <c r="D11223" s="647"/>
      <c r="E11223" s="647"/>
      <c r="F11223" s="647"/>
      <c r="G11223" s="647"/>
    </row>
    <row r="11224" spans="3:7">
      <c r="C11224" s="647"/>
      <c r="D11224" s="647"/>
      <c r="E11224" s="647"/>
      <c r="F11224" s="647"/>
      <c r="G11224" s="647"/>
    </row>
    <row r="11225" spans="3:7">
      <c r="C11225" s="647"/>
      <c r="D11225" s="647"/>
      <c r="E11225" s="647"/>
      <c r="F11225" s="647"/>
      <c r="G11225" s="647"/>
    </row>
    <row r="11226" spans="3:7">
      <c r="C11226" s="647"/>
      <c r="D11226" s="647"/>
      <c r="E11226" s="647"/>
      <c r="F11226" s="647"/>
      <c r="G11226" s="647"/>
    </row>
    <row r="11227" spans="3:7">
      <c r="C11227" s="647"/>
      <c r="D11227" s="647"/>
      <c r="E11227" s="647"/>
      <c r="F11227" s="647"/>
      <c r="G11227" s="647"/>
    </row>
    <row r="11228" spans="3:7">
      <c r="C11228" s="647"/>
      <c r="D11228" s="647"/>
      <c r="E11228" s="647"/>
      <c r="F11228" s="647"/>
      <c r="G11228" s="647"/>
    </row>
    <row r="11229" spans="3:7">
      <c r="C11229" s="647"/>
      <c r="D11229" s="647"/>
      <c r="E11229" s="647"/>
      <c r="F11229" s="647"/>
      <c r="G11229" s="647"/>
    </row>
    <row r="11230" spans="3:7">
      <c r="C11230" s="647"/>
      <c r="D11230" s="647"/>
      <c r="E11230" s="647"/>
      <c r="F11230" s="647"/>
      <c r="G11230" s="647"/>
    </row>
    <row r="11231" spans="3:7">
      <c r="C11231" s="647"/>
      <c r="D11231" s="647"/>
      <c r="E11231" s="647"/>
      <c r="F11231" s="647"/>
      <c r="G11231" s="647"/>
    </row>
    <row r="11232" spans="3:7">
      <c r="C11232" s="647"/>
      <c r="D11232" s="647"/>
      <c r="E11232" s="647"/>
      <c r="F11232" s="647"/>
      <c r="G11232" s="647"/>
    </row>
    <row r="11233" spans="3:7">
      <c r="C11233" s="647"/>
      <c r="D11233" s="647"/>
      <c r="E11233" s="647"/>
      <c r="F11233" s="647"/>
      <c r="G11233" s="647"/>
    </row>
    <row r="11234" spans="3:7">
      <c r="C11234" s="647"/>
      <c r="D11234" s="647"/>
      <c r="E11234" s="647"/>
      <c r="F11234" s="647"/>
      <c r="G11234" s="647"/>
    </row>
    <row r="11235" spans="3:7">
      <c r="C11235" s="647"/>
      <c r="D11235" s="647"/>
      <c r="E11235" s="647"/>
      <c r="F11235" s="647"/>
      <c r="G11235" s="647"/>
    </row>
    <row r="11236" spans="3:7">
      <c r="C11236" s="647"/>
      <c r="D11236" s="647"/>
      <c r="E11236" s="647"/>
      <c r="F11236" s="647"/>
      <c r="G11236" s="647"/>
    </row>
    <row r="11237" spans="3:7">
      <c r="C11237" s="647"/>
      <c r="D11237" s="647"/>
      <c r="E11237" s="647"/>
      <c r="F11237" s="647"/>
      <c r="G11237" s="647"/>
    </row>
    <row r="11238" spans="3:7">
      <c r="C11238" s="647"/>
      <c r="D11238" s="647"/>
      <c r="E11238" s="647"/>
      <c r="F11238" s="647"/>
      <c r="G11238" s="647"/>
    </row>
    <row r="11239" spans="3:7">
      <c r="C11239" s="647"/>
      <c r="D11239" s="647"/>
      <c r="E11239" s="647"/>
      <c r="F11239" s="647"/>
      <c r="G11239" s="647"/>
    </row>
    <row r="11240" spans="3:7">
      <c r="C11240" s="647"/>
      <c r="D11240" s="647"/>
      <c r="E11240" s="647"/>
      <c r="F11240" s="647"/>
      <c r="G11240" s="647"/>
    </row>
    <row r="11241" spans="3:7">
      <c r="C11241" s="647"/>
      <c r="D11241" s="647"/>
      <c r="E11241" s="647"/>
      <c r="F11241" s="647"/>
      <c r="G11241" s="647"/>
    </row>
    <row r="11242" spans="3:7">
      <c r="C11242" s="647"/>
      <c r="D11242" s="647"/>
      <c r="E11242" s="647"/>
      <c r="F11242" s="647"/>
      <c r="G11242" s="647"/>
    </row>
    <row r="11243" spans="3:7">
      <c r="C11243" s="647"/>
      <c r="D11243" s="647"/>
      <c r="E11243" s="647"/>
      <c r="F11243" s="647"/>
      <c r="G11243" s="647"/>
    </row>
    <row r="11244" spans="3:7">
      <c r="C11244" s="647"/>
      <c r="D11244" s="647"/>
      <c r="E11244" s="647"/>
      <c r="F11244" s="647"/>
      <c r="G11244" s="647"/>
    </row>
    <row r="11245" spans="3:7">
      <c r="C11245" s="647"/>
      <c r="D11245" s="647"/>
      <c r="E11245" s="647"/>
      <c r="F11245" s="647"/>
      <c r="G11245" s="647"/>
    </row>
    <row r="11246" spans="3:7">
      <c r="C11246" s="647"/>
      <c r="D11246" s="647"/>
      <c r="E11246" s="647"/>
      <c r="F11246" s="647"/>
      <c r="G11246" s="647"/>
    </row>
    <row r="11247" spans="3:7">
      <c r="C11247" s="647"/>
      <c r="D11247" s="647"/>
      <c r="E11247" s="647"/>
      <c r="F11247" s="647"/>
      <c r="G11247" s="647"/>
    </row>
    <row r="11248" spans="3:7">
      <c r="C11248" s="647"/>
      <c r="D11248" s="647"/>
      <c r="E11248" s="647"/>
      <c r="F11248" s="647"/>
      <c r="G11248" s="647"/>
    </row>
    <row r="11249" spans="3:7">
      <c r="C11249" s="647"/>
      <c r="D11249" s="647"/>
      <c r="E11249" s="647"/>
      <c r="F11249" s="647"/>
      <c r="G11249" s="647"/>
    </row>
    <row r="11250" spans="3:7">
      <c r="C11250" s="647"/>
      <c r="D11250" s="647"/>
      <c r="E11250" s="647"/>
      <c r="F11250" s="647"/>
      <c r="G11250" s="647"/>
    </row>
    <row r="11251" spans="3:7">
      <c r="C11251" s="647"/>
      <c r="D11251" s="647"/>
      <c r="E11251" s="647"/>
      <c r="F11251" s="647"/>
      <c r="G11251" s="647"/>
    </row>
    <row r="11252" spans="3:7">
      <c r="C11252" s="647"/>
      <c r="D11252" s="647"/>
      <c r="E11252" s="647"/>
      <c r="F11252" s="647"/>
      <c r="G11252" s="647"/>
    </row>
    <row r="11253" spans="3:7">
      <c r="C11253" s="647"/>
      <c r="D11253" s="647"/>
      <c r="E11253" s="647"/>
      <c r="F11253" s="647"/>
      <c r="G11253" s="647"/>
    </row>
    <row r="11254" spans="3:7">
      <c r="C11254" s="647"/>
      <c r="D11254" s="647"/>
      <c r="E11254" s="647"/>
      <c r="F11254" s="647"/>
      <c r="G11254" s="647"/>
    </row>
    <row r="11255" spans="3:7">
      <c r="C11255" s="647"/>
      <c r="D11255" s="647"/>
      <c r="E11255" s="647"/>
      <c r="F11255" s="647"/>
      <c r="G11255" s="647"/>
    </row>
    <row r="11256" spans="3:7">
      <c r="C11256" s="647"/>
      <c r="D11256" s="647"/>
      <c r="E11256" s="647"/>
      <c r="F11256" s="647"/>
      <c r="G11256" s="647"/>
    </row>
    <row r="11257" spans="3:7">
      <c r="C11257" s="647"/>
      <c r="D11257" s="647"/>
      <c r="E11257" s="647"/>
      <c r="F11257" s="647"/>
      <c r="G11257" s="647"/>
    </row>
    <row r="11258" spans="3:7">
      <c r="C11258" s="647"/>
      <c r="D11258" s="647"/>
      <c r="E11258" s="647"/>
      <c r="F11258" s="647"/>
      <c r="G11258" s="647"/>
    </row>
    <row r="11259" spans="3:7">
      <c r="C11259" s="647"/>
      <c r="D11259" s="647"/>
      <c r="E11259" s="647"/>
      <c r="F11259" s="647"/>
      <c r="G11259" s="647"/>
    </row>
    <row r="11260" spans="3:7">
      <c r="C11260" s="647"/>
      <c r="D11260" s="647"/>
      <c r="E11260" s="647"/>
      <c r="F11260" s="647"/>
      <c r="G11260" s="647"/>
    </row>
    <row r="11261" spans="3:7">
      <c r="C11261" s="647"/>
      <c r="D11261" s="647"/>
      <c r="E11261" s="647"/>
      <c r="F11261" s="647"/>
      <c r="G11261" s="647"/>
    </row>
    <row r="11262" spans="3:7">
      <c r="C11262" s="647"/>
      <c r="D11262" s="647"/>
      <c r="E11262" s="647"/>
      <c r="F11262" s="647"/>
      <c r="G11262" s="647"/>
    </row>
    <row r="11263" spans="3:7">
      <c r="C11263" s="647"/>
      <c r="D11263" s="647"/>
      <c r="E11263" s="647"/>
      <c r="F11263" s="647"/>
      <c r="G11263" s="647"/>
    </row>
    <row r="11264" spans="3:7">
      <c r="C11264" s="647"/>
      <c r="D11264" s="647"/>
      <c r="E11264" s="647"/>
      <c r="F11264" s="647"/>
      <c r="G11264" s="647"/>
    </row>
    <row r="11265" spans="3:7">
      <c r="C11265" s="647"/>
      <c r="D11265" s="647"/>
      <c r="E11265" s="647"/>
      <c r="F11265" s="647"/>
      <c r="G11265" s="647"/>
    </row>
    <row r="11266" spans="3:7">
      <c r="C11266" s="647"/>
      <c r="D11266" s="647"/>
      <c r="E11266" s="647"/>
      <c r="F11266" s="647"/>
      <c r="G11266" s="647"/>
    </row>
    <row r="11267" spans="3:7">
      <c r="C11267" s="647"/>
      <c r="D11267" s="647"/>
      <c r="E11267" s="647"/>
      <c r="F11267" s="647"/>
      <c r="G11267" s="647"/>
    </row>
    <row r="11268" spans="3:7">
      <c r="C11268" s="647"/>
      <c r="D11268" s="647"/>
      <c r="E11268" s="647"/>
      <c r="F11268" s="647"/>
      <c r="G11268" s="647"/>
    </row>
    <row r="11269" spans="3:7">
      <c r="C11269" s="647"/>
      <c r="D11269" s="647"/>
      <c r="E11269" s="647"/>
      <c r="F11269" s="647"/>
      <c r="G11269" s="647"/>
    </row>
    <row r="11270" spans="3:7">
      <c r="C11270" s="647"/>
      <c r="D11270" s="647"/>
      <c r="E11270" s="647"/>
      <c r="F11270" s="647"/>
      <c r="G11270" s="647"/>
    </row>
    <row r="11271" spans="3:7">
      <c r="C11271" s="647"/>
      <c r="D11271" s="647"/>
      <c r="E11271" s="647"/>
      <c r="F11271" s="647"/>
      <c r="G11271" s="647"/>
    </row>
    <row r="11272" spans="3:7">
      <c r="C11272" s="647"/>
      <c r="D11272" s="647"/>
      <c r="E11272" s="647"/>
      <c r="F11272" s="647"/>
      <c r="G11272" s="647"/>
    </row>
    <row r="11273" spans="3:7">
      <c r="C11273" s="647"/>
      <c r="D11273" s="647"/>
      <c r="E11273" s="647"/>
      <c r="F11273" s="647"/>
      <c r="G11273" s="647"/>
    </row>
    <row r="11274" spans="3:7">
      <c r="C11274" s="647"/>
      <c r="D11274" s="647"/>
      <c r="E11274" s="647"/>
      <c r="F11274" s="647"/>
      <c r="G11274" s="647"/>
    </row>
    <row r="11275" spans="3:7">
      <c r="C11275" s="647"/>
      <c r="D11275" s="647"/>
      <c r="E11275" s="647"/>
      <c r="F11275" s="647"/>
      <c r="G11275" s="647"/>
    </row>
    <row r="11276" spans="3:7">
      <c r="C11276" s="647"/>
      <c r="D11276" s="647"/>
      <c r="E11276" s="647"/>
      <c r="F11276" s="647"/>
      <c r="G11276" s="647"/>
    </row>
    <row r="11277" spans="3:7">
      <c r="C11277" s="647"/>
      <c r="D11277" s="647"/>
      <c r="E11277" s="647"/>
      <c r="F11277" s="647"/>
      <c r="G11277" s="647"/>
    </row>
    <row r="11278" spans="3:7">
      <c r="C11278" s="647"/>
      <c r="D11278" s="647"/>
      <c r="E11278" s="647"/>
      <c r="F11278" s="647"/>
      <c r="G11278" s="647"/>
    </row>
    <row r="11279" spans="3:7">
      <c r="C11279" s="647"/>
      <c r="D11279" s="647"/>
      <c r="E11279" s="647"/>
      <c r="F11279" s="647"/>
      <c r="G11279" s="647"/>
    </row>
    <row r="11280" spans="3:7">
      <c r="C11280" s="647"/>
      <c r="D11280" s="647"/>
      <c r="E11280" s="647"/>
      <c r="F11280" s="647"/>
      <c r="G11280" s="647"/>
    </row>
    <row r="11281" spans="3:7">
      <c r="C11281" s="647"/>
      <c r="D11281" s="647"/>
      <c r="E11281" s="647"/>
      <c r="F11281" s="647"/>
      <c r="G11281" s="647"/>
    </row>
    <row r="11282" spans="3:7">
      <c r="C11282" s="647"/>
      <c r="D11282" s="647"/>
      <c r="E11282" s="647"/>
      <c r="F11282" s="647"/>
      <c r="G11282" s="647"/>
    </row>
    <row r="11283" spans="3:7">
      <c r="C11283" s="647"/>
      <c r="D11283" s="647"/>
      <c r="E11283" s="647"/>
      <c r="F11283" s="647"/>
      <c r="G11283" s="647"/>
    </row>
    <row r="11284" spans="3:7">
      <c r="C11284" s="647"/>
      <c r="D11284" s="647"/>
      <c r="E11284" s="647"/>
      <c r="F11284" s="647"/>
      <c r="G11284" s="647"/>
    </row>
    <row r="11285" spans="3:7">
      <c r="C11285" s="647"/>
      <c r="D11285" s="647"/>
      <c r="E11285" s="647"/>
      <c r="F11285" s="647"/>
      <c r="G11285" s="647"/>
    </row>
    <row r="11286" spans="3:7">
      <c r="C11286" s="647"/>
      <c r="D11286" s="647"/>
      <c r="E11286" s="647"/>
      <c r="F11286" s="647"/>
      <c r="G11286" s="647"/>
    </row>
    <row r="11287" spans="3:7">
      <c r="C11287" s="647"/>
      <c r="D11287" s="647"/>
      <c r="E11287" s="647"/>
      <c r="F11287" s="647"/>
      <c r="G11287" s="647"/>
    </row>
    <row r="11288" spans="3:7">
      <c r="C11288" s="647"/>
      <c r="D11288" s="647"/>
      <c r="E11288" s="647"/>
      <c r="F11288" s="647"/>
      <c r="G11288" s="647"/>
    </row>
    <row r="11289" spans="3:7">
      <c r="C11289" s="647"/>
      <c r="D11289" s="647"/>
      <c r="E11289" s="647"/>
      <c r="F11289" s="647"/>
      <c r="G11289" s="647"/>
    </row>
    <row r="11290" spans="3:7">
      <c r="C11290" s="647"/>
      <c r="D11290" s="647"/>
      <c r="E11290" s="647"/>
      <c r="F11290" s="647"/>
      <c r="G11290" s="647"/>
    </row>
    <row r="11291" spans="3:7">
      <c r="C11291" s="647"/>
      <c r="D11291" s="647"/>
      <c r="E11291" s="647"/>
      <c r="F11291" s="647"/>
      <c r="G11291" s="647"/>
    </row>
    <row r="11292" spans="3:7">
      <c r="C11292" s="647"/>
      <c r="D11292" s="647"/>
      <c r="E11292" s="647"/>
      <c r="F11292" s="647"/>
      <c r="G11292" s="647"/>
    </row>
    <row r="11293" spans="3:7">
      <c r="C11293" s="647"/>
      <c r="D11293" s="647"/>
      <c r="E11293" s="647"/>
      <c r="F11293" s="647"/>
      <c r="G11293" s="647"/>
    </row>
    <row r="11294" spans="3:7">
      <c r="C11294" s="647"/>
      <c r="D11294" s="647"/>
      <c r="E11294" s="647"/>
      <c r="F11294" s="647"/>
      <c r="G11294" s="647"/>
    </row>
    <row r="11295" spans="3:7">
      <c r="C11295" s="647"/>
      <c r="D11295" s="647"/>
      <c r="E11295" s="647"/>
      <c r="F11295" s="647"/>
      <c r="G11295" s="647"/>
    </row>
    <row r="11296" spans="3:7">
      <c r="C11296" s="647"/>
      <c r="D11296" s="647"/>
      <c r="E11296" s="647"/>
      <c r="F11296" s="647"/>
      <c r="G11296" s="647"/>
    </row>
    <row r="11297" spans="3:7">
      <c r="C11297" s="647"/>
      <c r="D11297" s="647"/>
      <c r="E11297" s="647"/>
      <c r="F11297" s="647"/>
      <c r="G11297" s="647"/>
    </row>
    <row r="11298" spans="3:7">
      <c r="C11298" s="647"/>
      <c r="D11298" s="647"/>
      <c r="E11298" s="647"/>
      <c r="F11298" s="647"/>
      <c r="G11298" s="647"/>
    </row>
    <row r="11299" spans="3:7">
      <c r="C11299" s="647"/>
      <c r="D11299" s="647"/>
      <c r="E11299" s="647"/>
      <c r="F11299" s="647"/>
      <c r="G11299" s="647"/>
    </row>
    <row r="11300" spans="3:7">
      <c r="C11300" s="647"/>
      <c r="D11300" s="647"/>
      <c r="E11300" s="647"/>
      <c r="F11300" s="647"/>
      <c r="G11300" s="647"/>
    </row>
    <row r="11301" spans="3:7">
      <c r="C11301" s="647"/>
      <c r="D11301" s="647"/>
      <c r="E11301" s="647"/>
      <c r="F11301" s="647"/>
      <c r="G11301" s="647"/>
    </row>
    <row r="11302" spans="3:7">
      <c r="C11302" s="647"/>
      <c r="D11302" s="647"/>
      <c r="E11302" s="647"/>
      <c r="F11302" s="647"/>
      <c r="G11302" s="647"/>
    </row>
    <row r="11303" spans="3:7">
      <c r="C11303" s="647"/>
      <c r="D11303" s="647"/>
      <c r="E11303" s="647"/>
      <c r="F11303" s="647"/>
      <c r="G11303" s="647"/>
    </row>
    <row r="11304" spans="3:7">
      <c r="C11304" s="647"/>
      <c r="D11304" s="647"/>
      <c r="E11304" s="647"/>
      <c r="F11304" s="647"/>
      <c r="G11304" s="647"/>
    </row>
    <row r="11305" spans="3:7">
      <c r="C11305" s="647"/>
      <c r="D11305" s="647"/>
      <c r="E11305" s="647"/>
      <c r="F11305" s="647"/>
      <c r="G11305" s="647"/>
    </row>
    <row r="11306" spans="3:7">
      <c r="C11306" s="647"/>
      <c r="D11306" s="647"/>
      <c r="E11306" s="647"/>
      <c r="F11306" s="647"/>
      <c r="G11306" s="647"/>
    </row>
    <row r="11307" spans="3:7">
      <c r="C11307" s="647"/>
      <c r="D11307" s="647"/>
      <c r="E11307" s="647"/>
      <c r="F11307" s="647"/>
      <c r="G11307" s="647"/>
    </row>
    <row r="11308" spans="3:7">
      <c r="C11308" s="647"/>
      <c r="D11308" s="647"/>
      <c r="E11308" s="647"/>
      <c r="F11308" s="647"/>
      <c r="G11308" s="647"/>
    </row>
    <row r="11309" spans="3:7">
      <c r="C11309" s="647"/>
      <c r="D11309" s="647"/>
      <c r="E11309" s="647"/>
      <c r="F11309" s="647"/>
      <c r="G11309" s="647"/>
    </row>
    <row r="11310" spans="3:7">
      <c r="C11310" s="647"/>
      <c r="D11310" s="647"/>
      <c r="E11310" s="647"/>
      <c r="F11310" s="647"/>
      <c r="G11310" s="647"/>
    </row>
    <row r="11311" spans="3:7">
      <c r="C11311" s="647"/>
      <c r="D11311" s="647"/>
      <c r="E11311" s="647"/>
      <c r="F11311" s="647"/>
      <c r="G11311" s="647"/>
    </row>
    <row r="11312" spans="3:7">
      <c r="C11312" s="647"/>
      <c r="D11312" s="647"/>
      <c r="E11312" s="647"/>
      <c r="F11312" s="647"/>
      <c r="G11312" s="647"/>
    </row>
    <row r="11313" spans="3:7">
      <c r="C11313" s="647"/>
      <c r="D11313" s="647"/>
      <c r="E11313" s="647"/>
      <c r="F11313" s="647"/>
      <c r="G11313" s="647"/>
    </row>
    <row r="11314" spans="3:7">
      <c r="C11314" s="647"/>
      <c r="D11314" s="647"/>
      <c r="E11314" s="647"/>
      <c r="F11314" s="647"/>
      <c r="G11314" s="647"/>
    </row>
    <row r="11315" spans="3:7">
      <c r="C11315" s="647"/>
      <c r="D11315" s="647"/>
      <c r="E11315" s="647"/>
      <c r="F11315" s="647"/>
      <c r="G11315" s="647"/>
    </row>
    <row r="11316" spans="3:7">
      <c r="C11316" s="647"/>
      <c r="D11316" s="647"/>
      <c r="E11316" s="647"/>
      <c r="F11316" s="647"/>
      <c r="G11316" s="647"/>
    </row>
    <row r="11317" spans="3:7">
      <c r="C11317" s="647"/>
      <c r="D11317" s="647"/>
      <c r="E11317" s="647"/>
      <c r="F11317" s="647"/>
      <c r="G11317" s="647"/>
    </row>
    <row r="11318" spans="3:7">
      <c r="C11318" s="647"/>
      <c r="D11318" s="647"/>
      <c r="E11318" s="647"/>
      <c r="F11318" s="647"/>
      <c r="G11318" s="647"/>
    </row>
    <row r="11319" spans="3:7">
      <c r="C11319" s="647"/>
      <c r="D11319" s="647"/>
      <c r="E11319" s="647"/>
      <c r="F11319" s="647"/>
      <c r="G11319" s="647"/>
    </row>
    <row r="11320" spans="3:7">
      <c r="C11320" s="647"/>
      <c r="D11320" s="647"/>
      <c r="E11320" s="647"/>
      <c r="F11320" s="647"/>
      <c r="G11320" s="647"/>
    </row>
    <row r="11321" spans="3:7">
      <c r="C11321" s="647"/>
      <c r="D11321" s="647"/>
      <c r="E11321" s="647"/>
      <c r="F11321" s="647"/>
      <c r="G11321" s="647"/>
    </row>
    <row r="11322" spans="3:7">
      <c r="C11322" s="647"/>
      <c r="D11322" s="647"/>
      <c r="E11322" s="647"/>
      <c r="F11322" s="647"/>
      <c r="G11322" s="647"/>
    </row>
    <row r="11323" spans="3:7">
      <c r="C11323" s="647"/>
      <c r="D11323" s="647"/>
      <c r="E11323" s="647"/>
      <c r="F11323" s="647"/>
      <c r="G11323" s="647"/>
    </row>
    <row r="11324" spans="3:7">
      <c r="C11324" s="647"/>
      <c r="D11324" s="647"/>
      <c r="E11324" s="647"/>
      <c r="F11324" s="647"/>
      <c r="G11324" s="647"/>
    </row>
    <row r="11325" spans="3:7">
      <c r="C11325" s="647"/>
      <c r="D11325" s="647"/>
      <c r="E11325" s="647"/>
      <c r="F11325" s="647"/>
      <c r="G11325" s="647"/>
    </row>
    <row r="11326" spans="3:7">
      <c r="C11326" s="647"/>
      <c r="D11326" s="647"/>
      <c r="E11326" s="647"/>
      <c r="F11326" s="647"/>
      <c r="G11326" s="647"/>
    </row>
    <row r="11327" spans="3:7">
      <c r="C11327" s="647"/>
      <c r="D11327" s="647"/>
      <c r="E11327" s="647"/>
      <c r="F11327" s="647"/>
      <c r="G11327" s="647"/>
    </row>
    <row r="11328" spans="3:7">
      <c r="C11328" s="647"/>
      <c r="D11328" s="647"/>
      <c r="E11328" s="647"/>
      <c r="F11328" s="647"/>
      <c r="G11328" s="647"/>
    </row>
    <row r="11329" spans="3:7">
      <c r="C11329" s="647"/>
      <c r="D11329" s="647"/>
      <c r="E11329" s="647"/>
      <c r="F11329" s="647"/>
      <c r="G11329" s="647"/>
    </row>
    <row r="11330" spans="3:7">
      <c r="C11330" s="647"/>
      <c r="D11330" s="647"/>
      <c r="E11330" s="647"/>
      <c r="F11330" s="647"/>
      <c r="G11330" s="647"/>
    </row>
    <row r="11331" spans="3:7">
      <c r="C11331" s="647"/>
      <c r="D11331" s="647"/>
      <c r="E11331" s="647"/>
      <c r="F11331" s="647"/>
      <c r="G11331" s="647"/>
    </row>
    <row r="11332" spans="3:7">
      <c r="C11332" s="647"/>
      <c r="D11332" s="647"/>
      <c r="E11332" s="647"/>
      <c r="F11332" s="647"/>
      <c r="G11332" s="647"/>
    </row>
    <row r="11333" spans="3:7">
      <c r="C11333" s="647"/>
      <c r="D11333" s="647"/>
      <c r="E11333" s="647"/>
      <c r="F11333" s="647"/>
      <c r="G11333" s="647"/>
    </row>
    <row r="11334" spans="3:7">
      <c r="C11334" s="647"/>
      <c r="D11334" s="647"/>
      <c r="E11334" s="647"/>
      <c r="F11334" s="647"/>
      <c r="G11334" s="647"/>
    </row>
    <row r="11335" spans="3:7">
      <c r="C11335" s="647"/>
      <c r="D11335" s="647"/>
      <c r="E11335" s="647"/>
      <c r="F11335" s="647"/>
      <c r="G11335" s="647"/>
    </row>
    <row r="11336" spans="3:7">
      <c r="C11336" s="647"/>
      <c r="D11336" s="647"/>
      <c r="E11336" s="647"/>
      <c r="F11336" s="647"/>
      <c r="G11336" s="647"/>
    </row>
    <row r="11337" spans="3:7">
      <c r="C11337" s="647"/>
      <c r="D11337" s="647"/>
      <c r="E11337" s="647"/>
      <c r="F11337" s="647"/>
      <c r="G11337" s="647"/>
    </row>
    <row r="11338" spans="3:7">
      <c r="C11338" s="647"/>
      <c r="D11338" s="647"/>
      <c r="E11338" s="647"/>
      <c r="F11338" s="647"/>
      <c r="G11338" s="647"/>
    </row>
    <row r="11339" spans="3:7">
      <c r="C11339" s="647"/>
      <c r="D11339" s="647"/>
      <c r="E11339" s="647"/>
      <c r="F11339" s="647"/>
      <c r="G11339" s="647"/>
    </row>
    <row r="11340" spans="3:7">
      <c r="C11340" s="647"/>
      <c r="D11340" s="647"/>
      <c r="E11340" s="647"/>
      <c r="F11340" s="647"/>
      <c r="G11340" s="647"/>
    </row>
    <row r="11341" spans="3:7">
      <c r="C11341" s="647"/>
      <c r="D11341" s="647"/>
      <c r="E11341" s="647"/>
      <c r="F11341" s="647"/>
      <c r="G11341" s="647"/>
    </row>
    <row r="11342" spans="3:7">
      <c r="C11342" s="647"/>
      <c r="D11342" s="647"/>
      <c r="E11342" s="647"/>
      <c r="F11342" s="647"/>
      <c r="G11342" s="647"/>
    </row>
    <row r="11343" spans="3:7">
      <c r="C11343" s="647"/>
      <c r="D11343" s="647"/>
      <c r="E11343" s="647"/>
      <c r="F11343" s="647"/>
      <c r="G11343" s="647"/>
    </row>
    <row r="11344" spans="3:7">
      <c r="C11344" s="647"/>
      <c r="D11344" s="647"/>
      <c r="E11344" s="647"/>
      <c r="F11344" s="647"/>
      <c r="G11344" s="647"/>
    </row>
    <row r="11345" spans="3:7">
      <c r="C11345" s="647"/>
      <c r="D11345" s="647"/>
      <c r="E11345" s="647"/>
      <c r="F11345" s="647"/>
      <c r="G11345" s="647"/>
    </row>
    <row r="11346" spans="3:7">
      <c r="C11346" s="647"/>
      <c r="D11346" s="647"/>
      <c r="E11346" s="647"/>
      <c r="F11346" s="647"/>
      <c r="G11346" s="647"/>
    </row>
    <row r="11347" spans="3:7">
      <c r="C11347" s="647"/>
      <c r="D11347" s="647"/>
      <c r="E11347" s="647"/>
      <c r="F11347" s="647"/>
      <c r="G11347" s="647"/>
    </row>
    <row r="11348" spans="3:7">
      <c r="C11348" s="647"/>
      <c r="D11348" s="647"/>
      <c r="E11348" s="647"/>
      <c r="F11348" s="647"/>
      <c r="G11348" s="647"/>
    </row>
    <row r="11349" spans="3:7">
      <c r="C11349" s="647"/>
      <c r="D11349" s="647"/>
      <c r="E11349" s="647"/>
      <c r="F11349" s="647"/>
      <c r="G11349" s="647"/>
    </row>
    <row r="11350" spans="3:7">
      <c r="C11350" s="647"/>
      <c r="D11350" s="647"/>
      <c r="E11350" s="647"/>
      <c r="F11350" s="647"/>
      <c r="G11350" s="647"/>
    </row>
    <row r="11351" spans="3:7">
      <c r="C11351" s="647"/>
      <c r="D11351" s="647"/>
      <c r="E11351" s="647"/>
      <c r="F11351" s="647"/>
      <c r="G11351" s="647"/>
    </row>
    <row r="11352" spans="3:7">
      <c r="C11352" s="647"/>
      <c r="D11352" s="647"/>
      <c r="E11352" s="647"/>
      <c r="F11352" s="647"/>
      <c r="G11352" s="647"/>
    </row>
    <row r="11353" spans="3:7">
      <c r="C11353" s="647"/>
      <c r="D11353" s="647"/>
      <c r="E11353" s="647"/>
      <c r="F11353" s="647"/>
      <c r="G11353" s="647"/>
    </row>
    <row r="11354" spans="3:7">
      <c r="C11354" s="647"/>
      <c r="D11354" s="647"/>
      <c r="E11354" s="647"/>
      <c r="F11354" s="647"/>
      <c r="G11354" s="647"/>
    </row>
    <row r="11355" spans="3:7">
      <c r="C11355" s="647"/>
      <c r="D11355" s="647"/>
      <c r="E11355" s="647"/>
      <c r="F11355" s="647"/>
      <c r="G11355" s="647"/>
    </row>
    <row r="11356" spans="3:7">
      <c r="C11356" s="647"/>
      <c r="D11356" s="647"/>
      <c r="E11356" s="647"/>
      <c r="F11356" s="647"/>
      <c r="G11356" s="647"/>
    </row>
    <row r="11357" spans="3:7">
      <c r="C11357" s="647"/>
      <c r="D11357" s="647"/>
      <c r="E11357" s="647"/>
      <c r="F11357" s="647"/>
      <c r="G11357" s="647"/>
    </row>
    <row r="11358" spans="3:7">
      <c r="C11358" s="647"/>
      <c r="D11358" s="647"/>
      <c r="E11358" s="647"/>
      <c r="F11358" s="647"/>
      <c r="G11358" s="647"/>
    </row>
    <row r="11359" spans="3:7">
      <c r="C11359" s="647"/>
      <c r="D11359" s="647"/>
      <c r="E11359" s="647"/>
      <c r="F11359" s="647"/>
      <c r="G11359" s="647"/>
    </row>
    <row r="11360" spans="3:7">
      <c r="C11360" s="647"/>
      <c r="D11360" s="647"/>
      <c r="E11360" s="647"/>
      <c r="F11360" s="647"/>
      <c r="G11360" s="647"/>
    </row>
    <row r="11361" spans="3:7">
      <c r="C11361" s="647"/>
      <c r="D11361" s="647"/>
      <c r="E11361" s="647"/>
      <c r="F11361" s="647"/>
      <c r="G11361" s="647"/>
    </row>
    <row r="11362" spans="3:7">
      <c r="C11362" s="647"/>
      <c r="D11362" s="647"/>
      <c r="E11362" s="647"/>
      <c r="F11362" s="647"/>
      <c r="G11362" s="647"/>
    </row>
    <row r="11363" spans="3:7">
      <c r="C11363" s="647"/>
      <c r="D11363" s="647"/>
      <c r="E11363" s="647"/>
      <c r="F11363" s="647"/>
      <c r="G11363" s="647"/>
    </row>
    <row r="11364" spans="3:7">
      <c r="C11364" s="647"/>
      <c r="D11364" s="647"/>
      <c r="E11364" s="647"/>
      <c r="F11364" s="647"/>
      <c r="G11364" s="647"/>
    </row>
    <row r="11365" spans="3:7">
      <c r="C11365" s="647"/>
      <c r="D11365" s="647"/>
      <c r="E11365" s="647"/>
      <c r="F11365" s="647"/>
      <c r="G11365" s="647"/>
    </row>
    <row r="11366" spans="3:7">
      <c r="C11366" s="647"/>
      <c r="D11366" s="647"/>
      <c r="E11366" s="647"/>
      <c r="F11366" s="647"/>
      <c r="G11366" s="647"/>
    </row>
    <row r="11367" spans="3:7">
      <c r="C11367" s="647"/>
      <c r="D11367" s="647"/>
      <c r="E11367" s="647"/>
      <c r="F11367" s="647"/>
      <c r="G11367" s="647"/>
    </row>
    <row r="11368" spans="3:7">
      <c r="C11368" s="647"/>
      <c r="D11368" s="647"/>
      <c r="E11368" s="647"/>
      <c r="F11368" s="647"/>
      <c r="G11368" s="647"/>
    </row>
    <row r="11369" spans="3:7">
      <c r="C11369" s="647"/>
      <c r="D11369" s="647"/>
      <c r="E11369" s="647"/>
      <c r="F11369" s="647"/>
      <c r="G11369" s="647"/>
    </row>
    <row r="11370" spans="3:7">
      <c r="C11370" s="647"/>
      <c r="D11370" s="647"/>
      <c r="E11370" s="647"/>
      <c r="F11370" s="647"/>
      <c r="G11370" s="647"/>
    </row>
    <row r="11371" spans="3:7">
      <c r="C11371" s="647"/>
      <c r="D11371" s="647"/>
      <c r="E11371" s="647"/>
      <c r="F11371" s="647"/>
      <c r="G11371" s="647"/>
    </row>
    <row r="11372" spans="3:7">
      <c r="C11372" s="647"/>
      <c r="D11372" s="647"/>
      <c r="E11372" s="647"/>
      <c r="F11372" s="647"/>
      <c r="G11372" s="647"/>
    </row>
    <row r="11373" spans="3:7">
      <c r="C11373" s="647"/>
      <c r="D11373" s="647"/>
      <c r="E11373" s="647"/>
      <c r="F11373" s="647"/>
      <c r="G11373" s="647"/>
    </row>
    <row r="11374" spans="3:7">
      <c r="C11374" s="647"/>
      <c r="D11374" s="647"/>
      <c r="E11374" s="647"/>
      <c r="F11374" s="647"/>
      <c r="G11374" s="647"/>
    </row>
    <row r="11375" spans="3:7">
      <c r="C11375" s="647"/>
      <c r="D11375" s="647"/>
      <c r="E11375" s="647"/>
      <c r="F11375" s="647"/>
      <c r="G11375" s="647"/>
    </row>
    <row r="11376" spans="3:7">
      <c r="C11376" s="647"/>
      <c r="D11376" s="647"/>
      <c r="E11376" s="647"/>
      <c r="F11376" s="647"/>
      <c r="G11376" s="647"/>
    </row>
    <row r="11377" spans="3:7">
      <c r="C11377" s="647"/>
      <c r="D11377" s="647"/>
      <c r="E11377" s="647"/>
      <c r="F11377" s="647"/>
      <c r="G11377" s="647"/>
    </row>
    <row r="11378" spans="3:7">
      <c r="C11378" s="647"/>
      <c r="D11378" s="647"/>
      <c r="E11378" s="647"/>
      <c r="F11378" s="647"/>
      <c r="G11378" s="647"/>
    </row>
    <row r="11379" spans="3:7">
      <c r="C11379" s="647"/>
      <c r="D11379" s="647"/>
      <c r="E11379" s="647"/>
      <c r="F11379" s="647"/>
      <c r="G11379" s="647"/>
    </row>
    <row r="11380" spans="3:7">
      <c r="C11380" s="647"/>
      <c r="D11380" s="647"/>
      <c r="E11380" s="647"/>
      <c r="F11380" s="647"/>
      <c r="G11380" s="647"/>
    </row>
    <row r="11381" spans="3:7">
      <c r="C11381" s="647"/>
      <c r="D11381" s="647"/>
      <c r="E11381" s="647"/>
      <c r="F11381" s="647"/>
      <c r="G11381" s="647"/>
    </row>
    <row r="11382" spans="3:7">
      <c r="C11382" s="647"/>
      <c r="D11382" s="647"/>
      <c r="E11382" s="647"/>
      <c r="F11382" s="647"/>
      <c r="G11382" s="647"/>
    </row>
    <row r="11383" spans="3:7">
      <c r="C11383" s="647"/>
      <c r="D11383" s="647"/>
      <c r="E11383" s="647"/>
      <c r="F11383" s="647"/>
      <c r="G11383" s="647"/>
    </row>
    <row r="11384" spans="3:7">
      <c r="C11384" s="647"/>
      <c r="D11384" s="647"/>
      <c r="E11384" s="647"/>
      <c r="F11384" s="647"/>
      <c r="G11384" s="647"/>
    </row>
    <row r="11385" spans="3:7">
      <c r="C11385" s="647"/>
      <c r="D11385" s="647"/>
      <c r="E11385" s="647"/>
      <c r="F11385" s="647"/>
      <c r="G11385" s="647"/>
    </row>
    <row r="11386" spans="3:7">
      <c r="C11386" s="647"/>
      <c r="D11386" s="647"/>
      <c r="E11386" s="647"/>
      <c r="F11386" s="647"/>
      <c r="G11386" s="647"/>
    </row>
    <row r="11387" spans="3:7">
      <c r="C11387" s="647"/>
      <c r="D11387" s="647"/>
      <c r="E11387" s="647"/>
      <c r="F11387" s="647"/>
      <c r="G11387" s="647"/>
    </row>
    <row r="11388" spans="3:7">
      <c r="C11388" s="647"/>
      <c r="D11388" s="647"/>
      <c r="E11388" s="647"/>
      <c r="F11388" s="647"/>
      <c r="G11388" s="647"/>
    </row>
    <row r="11389" spans="3:7">
      <c r="C11389" s="647"/>
      <c r="D11389" s="647"/>
      <c r="E11389" s="647"/>
      <c r="F11389" s="647"/>
      <c r="G11389" s="647"/>
    </row>
    <row r="11390" spans="3:7">
      <c r="C11390" s="647"/>
      <c r="D11390" s="647"/>
      <c r="E11390" s="647"/>
      <c r="F11390" s="647"/>
      <c r="G11390" s="647"/>
    </row>
    <row r="11391" spans="3:7">
      <c r="C11391" s="647"/>
      <c r="D11391" s="647"/>
      <c r="E11391" s="647"/>
      <c r="F11391" s="647"/>
      <c r="G11391" s="647"/>
    </row>
    <row r="11392" spans="3:7">
      <c r="C11392" s="647"/>
      <c r="D11392" s="647"/>
      <c r="E11392" s="647"/>
      <c r="F11392" s="647"/>
      <c r="G11392" s="647"/>
    </row>
    <row r="11393" spans="3:7">
      <c r="C11393" s="647"/>
      <c r="D11393" s="647"/>
      <c r="E11393" s="647"/>
      <c r="F11393" s="647"/>
      <c r="G11393" s="647"/>
    </row>
    <row r="11394" spans="3:7">
      <c r="C11394" s="647"/>
      <c r="D11394" s="647"/>
      <c r="E11394" s="647"/>
      <c r="F11394" s="647"/>
      <c r="G11394" s="647"/>
    </row>
    <row r="11395" spans="3:7">
      <c r="C11395" s="647"/>
      <c r="D11395" s="647"/>
      <c r="E11395" s="647"/>
      <c r="F11395" s="647"/>
      <c r="G11395" s="647"/>
    </row>
    <row r="11396" spans="3:7">
      <c r="C11396" s="647"/>
      <c r="D11396" s="647"/>
      <c r="E11396" s="647"/>
      <c r="F11396" s="647"/>
      <c r="G11396" s="647"/>
    </row>
    <row r="11397" spans="3:7">
      <c r="C11397" s="647"/>
      <c r="D11397" s="647"/>
      <c r="E11397" s="647"/>
      <c r="F11397" s="647"/>
      <c r="G11397" s="647"/>
    </row>
    <row r="11398" spans="3:7">
      <c r="C11398" s="647"/>
      <c r="D11398" s="647"/>
      <c r="E11398" s="647"/>
      <c r="F11398" s="647"/>
      <c r="G11398" s="647"/>
    </row>
    <row r="11399" spans="3:7">
      <c r="C11399" s="647"/>
      <c r="D11399" s="647"/>
      <c r="E11399" s="647"/>
      <c r="F11399" s="647"/>
      <c r="G11399" s="647"/>
    </row>
    <row r="11400" spans="3:7">
      <c r="C11400" s="647"/>
      <c r="D11400" s="647"/>
      <c r="E11400" s="647"/>
      <c r="F11400" s="647"/>
      <c r="G11400" s="647"/>
    </row>
    <row r="11401" spans="3:7">
      <c r="C11401" s="647"/>
      <c r="D11401" s="647"/>
      <c r="E11401" s="647"/>
      <c r="F11401" s="647"/>
      <c r="G11401" s="647"/>
    </row>
    <row r="11402" spans="3:7">
      <c r="C11402" s="647"/>
      <c r="D11402" s="647"/>
      <c r="E11402" s="647"/>
      <c r="F11402" s="647"/>
      <c r="G11402" s="647"/>
    </row>
    <row r="11403" spans="3:7">
      <c r="C11403" s="647"/>
      <c r="D11403" s="647"/>
      <c r="E11403" s="647"/>
      <c r="F11403" s="647"/>
      <c r="G11403" s="647"/>
    </row>
    <row r="11404" spans="3:7">
      <c r="C11404" s="647"/>
      <c r="D11404" s="647"/>
      <c r="E11404" s="647"/>
      <c r="F11404" s="647"/>
      <c r="G11404" s="647"/>
    </row>
    <row r="11405" spans="3:7">
      <c r="C11405" s="647"/>
      <c r="D11405" s="647"/>
      <c r="E11405" s="647"/>
      <c r="F11405" s="647"/>
      <c r="G11405" s="647"/>
    </row>
    <row r="11406" spans="3:7">
      <c r="C11406" s="647"/>
      <c r="D11406" s="647"/>
      <c r="E11406" s="647"/>
      <c r="F11406" s="647"/>
      <c r="G11406" s="647"/>
    </row>
    <row r="11407" spans="3:7">
      <c r="C11407" s="647"/>
      <c r="D11407" s="647"/>
      <c r="E11407" s="647"/>
      <c r="F11407" s="647"/>
      <c r="G11407" s="647"/>
    </row>
    <row r="11408" spans="3:7">
      <c r="C11408" s="647"/>
      <c r="D11408" s="647"/>
      <c r="E11408" s="647"/>
      <c r="F11408" s="647"/>
      <c r="G11408" s="647"/>
    </row>
    <row r="11409" spans="3:7">
      <c r="C11409" s="647"/>
      <c r="D11409" s="647"/>
      <c r="E11409" s="647"/>
      <c r="F11409" s="647"/>
      <c r="G11409" s="647"/>
    </row>
    <row r="11410" spans="3:7">
      <c r="C11410" s="647"/>
      <c r="D11410" s="647"/>
      <c r="E11410" s="647"/>
      <c r="F11410" s="647"/>
      <c r="G11410" s="647"/>
    </row>
    <row r="11411" spans="3:7">
      <c r="C11411" s="647"/>
      <c r="D11411" s="647"/>
      <c r="E11411" s="647"/>
      <c r="F11411" s="647"/>
      <c r="G11411" s="647"/>
    </row>
    <row r="11412" spans="3:7">
      <c r="C11412" s="647"/>
      <c r="D11412" s="647"/>
      <c r="E11412" s="647"/>
      <c r="F11412" s="647"/>
      <c r="G11412" s="647"/>
    </row>
    <row r="11413" spans="3:7">
      <c r="C11413" s="647"/>
      <c r="D11413" s="647"/>
      <c r="E11413" s="647"/>
      <c r="F11413" s="647"/>
      <c r="G11413" s="647"/>
    </row>
    <row r="11414" spans="3:7">
      <c r="C11414" s="647"/>
      <c r="D11414" s="647"/>
      <c r="E11414" s="647"/>
      <c r="F11414" s="647"/>
      <c r="G11414" s="647"/>
    </row>
    <row r="11415" spans="3:7">
      <c r="C11415" s="647"/>
      <c r="D11415" s="647"/>
      <c r="E11415" s="647"/>
      <c r="F11415" s="647"/>
      <c r="G11415" s="647"/>
    </row>
    <row r="11416" spans="3:7">
      <c r="C11416" s="647"/>
      <c r="D11416" s="647"/>
      <c r="E11416" s="647"/>
      <c r="F11416" s="647"/>
      <c r="G11416" s="647"/>
    </row>
    <row r="11417" spans="3:7">
      <c r="C11417" s="647"/>
      <c r="D11417" s="647"/>
      <c r="E11417" s="647"/>
      <c r="F11417" s="647"/>
      <c r="G11417" s="647"/>
    </row>
    <row r="11418" spans="3:7">
      <c r="C11418" s="647"/>
      <c r="D11418" s="647"/>
      <c r="E11418" s="647"/>
      <c r="F11418" s="647"/>
      <c r="G11418" s="647"/>
    </row>
    <row r="11419" spans="3:7">
      <c r="C11419" s="647"/>
      <c r="D11419" s="647"/>
      <c r="E11419" s="647"/>
      <c r="F11419" s="647"/>
      <c r="G11419" s="647"/>
    </row>
    <row r="11420" spans="3:7">
      <c r="C11420" s="647"/>
      <c r="D11420" s="647"/>
      <c r="E11420" s="647"/>
      <c r="F11420" s="647"/>
      <c r="G11420" s="647"/>
    </row>
    <row r="11421" spans="3:7">
      <c r="C11421" s="647"/>
      <c r="D11421" s="647"/>
      <c r="E11421" s="647"/>
      <c r="F11421" s="647"/>
      <c r="G11421" s="647"/>
    </row>
    <row r="11422" spans="3:7">
      <c r="C11422" s="647"/>
      <c r="D11422" s="647"/>
      <c r="E11422" s="647"/>
      <c r="F11422" s="647"/>
      <c r="G11422" s="647"/>
    </row>
    <row r="11423" spans="3:7">
      <c r="C11423" s="647"/>
      <c r="D11423" s="647"/>
      <c r="E11423" s="647"/>
      <c r="F11423" s="647"/>
      <c r="G11423" s="647"/>
    </row>
    <row r="11424" spans="3:7">
      <c r="C11424" s="647"/>
      <c r="D11424" s="647"/>
      <c r="E11424" s="647"/>
      <c r="F11424" s="647"/>
      <c r="G11424" s="647"/>
    </row>
    <row r="11425" spans="3:7">
      <c r="C11425" s="647"/>
      <c r="D11425" s="647"/>
      <c r="E11425" s="647"/>
      <c r="F11425" s="647"/>
      <c r="G11425" s="647"/>
    </row>
    <row r="11426" spans="3:7">
      <c r="C11426" s="647"/>
      <c r="D11426" s="647"/>
      <c r="E11426" s="647"/>
      <c r="F11426" s="647"/>
      <c r="G11426" s="647"/>
    </row>
    <row r="11427" spans="3:7">
      <c r="C11427" s="647"/>
      <c r="D11427" s="647"/>
      <c r="E11427" s="647"/>
      <c r="F11427" s="647"/>
      <c r="G11427" s="647"/>
    </row>
    <row r="11428" spans="3:7">
      <c r="C11428" s="647"/>
      <c r="D11428" s="647"/>
      <c r="E11428" s="647"/>
      <c r="F11428" s="647"/>
      <c r="G11428" s="647"/>
    </row>
    <row r="11429" spans="3:7">
      <c r="C11429" s="647"/>
      <c r="D11429" s="647"/>
      <c r="E11429" s="647"/>
      <c r="F11429" s="647"/>
      <c r="G11429" s="647"/>
    </row>
    <row r="11430" spans="3:7">
      <c r="C11430" s="647"/>
      <c r="D11430" s="647"/>
      <c r="E11430" s="647"/>
      <c r="F11430" s="647"/>
      <c r="G11430" s="647"/>
    </row>
    <row r="11431" spans="3:7">
      <c r="C11431" s="647"/>
      <c r="D11431" s="647"/>
      <c r="E11431" s="647"/>
      <c r="F11431" s="647"/>
      <c r="G11431" s="647"/>
    </row>
    <row r="11432" spans="3:7">
      <c r="C11432" s="647"/>
      <c r="D11432" s="647"/>
      <c r="E11432" s="647"/>
      <c r="F11432" s="647"/>
      <c r="G11432" s="647"/>
    </row>
    <row r="11433" spans="3:7">
      <c r="C11433" s="647"/>
      <c r="D11433" s="647"/>
      <c r="E11433" s="647"/>
      <c r="F11433" s="647"/>
      <c r="G11433" s="647"/>
    </row>
    <row r="11434" spans="3:7">
      <c r="C11434" s="647"/>
      <c r="D11434" s="647"/>
      <c r="E11434" s="647"/>
      <c r="F11434" s="647"/>
      <c r="G11434" s="647"/>
    </row>
    <row r="11435" spans="3:7">
      <c r="C11435" s="647"/>
      <c r="D11435" s="647"/>
      <c r="E11435" s="647"/>
      <c r="F11435" s="647"/>
      <c r="G11435" s="647"/>
    </row>
    <row r="11436" spans="3:7">
      <c r="C11436" s="647"/>
      <c r="D11436" s="647"/>
      <c r="E11436" s="647"/>
      <c r="F11436" s="647"/>
      <c r="G11436" s="647"/>
    </row>
    <row r="11437" spans="3:7">
      <c r="C11437" s="647"/>
      <c r="D11437" s="647"/>
      <c r="E11437" s="647"/>
      <c r="F11437" s="647"/>
      <c r="G11437" s="647"/>
    </row>
    <row r="11438" spans="3:7">
      <c r="C11438" s="647"/>
      <c r="D11438" s="647"/>
      <c r="E11438" s="647"/>
      <c r="F11438" s="647"/>
      <c r="G11438" s="647"/>
    </row>
    <row r="11439" spans="3:7">
      <c r="C11439" s="647"/>
      <c r="D11439" s="647"/>
      <c r="E11439" s="647"/>
      <c r="F11439" s="647"/>
      <c r="G11439" s="647"/>
    </row>
    <row r="11440" spans="3:7">
      <c r="C11440" s="647"/>
      <c r="D11440" s="647"/>
      <c r="E11440" s="647"/>
      <c r="F11440" s="647"/>
      <c r="G11440" s="647"/>
    </row>
    <row r="11441" spans="3:7">
      <c r="C11441" s="647"/>
      <c r="D11441" s="647"/>
      <c r="E11441" s="647"/>
      <c r="F11441" s="647"/>
      <c r="G11441" s="647"/>
    </row>
    <row r="11442" spans="3:7">
      <c r="C11442" s="647"/>
      <c r="D11442" s="647"/>
      <c r="E11442" s="647"/>
      <c r="F11442" s="647"/>
      <c r="G11442" s="647"/>
    </row>
    <row r="11443" spans="3:7">
      <c r="C11443" s="647"/>
      <c r="D11443" s="647"/>
      <c r="E11443" s="647"/>
      <c r="F11443" s="647"/>
      <c r="G11443" s="647"/>
    </row>
    <row r="11444" spans="3:7">
      <c r="C11444" s="647"/>
      <c r="D11444" s="647"/>
      <c r="E11444" s="647"/>
      <c r="F11444" s="647"/>
      <c r="G11444" s="647"/>
    </row>
    <row r="11445" spans="3:7">
      <c r="C11445" s="647"/>
      <c r="D11445" s="647"/>
      <c r="E11445" s="647"/>
      <c r="F11445" s="647"/>
      <c r="G11445" s="647"/>
    </row>
    <row r="11446" spans="3:7">
      <c r="C11446" s="647"/>
      <c r="D11446" s="647"/>
      <c r="E11446" s="647"/>
      <c r="F11446" s="647"/>
      <c r="G11446" s="647"/>
    </row>
    <row r="11447" spans="3:7">
      <c r="C11447" s="647"/>
      <c r="D11447" s="647"/>
      <c r="E11447" s="647"/>
      <c r="F11447" s="647"/>
      <c r="G11447" s="647"/>
    </row>
    <row r="11448" spans="3:7">
      <c r="C11448" s="647"/>
      <c r="D11448" s="647"/>
      <c r="E11448" s="647"/>
      <c r="F11448" s="647"/>
      <c r="G11448" s="647"/>
    </row>
    <row r="11449" spans="3:7">
      <c r="C11449" s="647"/>
      <c r="D11449" s="647"/>
      <c r="E11449" s="647"/>
      <c r="F11449" s="647"/>
      <c r="G11449" s="647"/>
    </row>
    <row r="11450" spans="3:7">
      <c r="C11450" s="647"/>
      <c r="D11450" s="647"/>
      <c r="E11450" s="647"/>
      <c r="F11450" s="647"/>
      <c r="G11450" s="647"/>
    </row>
    <row r="11451" spans="3:7">
      <c r="C11451" s="647"/>
      <c r="D11451" s="647"/>
      <c r="E11451" s="647"/>
      <c r="F11451" s="647"/>
      <c r="G11451" s="647"/>
    </row>
    <row r="11452" spans="3:7">
      <c r="C11452" s="647"/>
      <c r="D11452" s="647"/>
      <c r="E11452" s="647"/>
      <c r="F11452" s="647"/>
      <c r="G11452" s="647"/>
    </row>
    <row r="11453" spans="3:7">
      <c r="C11453" s="647"/>
      <c r="D11453" s="647"/>
      <c r="E11453" s="647"/>
      <c r="F11453" s="647"/>
      <c r="G11453" s="647"/>
    </row>
    <row r="11454" spans="3:7">
      <c r="C11454" s="647"/>
      <c r="D11454" s="647"/>
      <c r="E11454" s="647"/>
      <c r="F11454" s="647"/>
      <c r="G11454" s="647"/>
    </row>
    <row r="11455" spans="3:7">
      <c r="C11455" s="647"/>
      <c r="D11455" s="647"/>
      <c r="E11455" s="647"/>
      <c r="F11455" s="647"/>
      <c r="G11455" s="647"/>
    </row>
    <row r="11456" spans="3:7">
      <c r="C11456" s="647"/>
      <c r="D11456" s="647"/>
      <c r="E11456" s="647"/>
      <c r="F11456" s="647"/>
      <c r="G11456" s="647"/>
    </row>
    <row r="11457" spans="3:7">
      <c r="C11457" s="647"/>
      <c r="D11457" s="647"/>
      <c r="E11457" s="647"/>
      <c r="F11457" s="647"/>
      <c r="G11457" s="647"/>
    </row>
    <row r="11458" spans="3:7">
      <c r="C11458" s="647"/>
      <c r="D11458" s="647"/>
      <c r="E11458" s="647"/>
      <c r="F11458" s="647"/>
      <c r="G11458" s="647"/>
    </row>
    <row r="11459" spans="3:7">
      <c r="C11459" s="647"/>
      <c r="D11459" s="647"/>
      <c r="E11459" s="647"/>
      <c r="F11459" s="647"/>
      <c r="G11459" s="647"/>
    </row>
    <row r="11460" spans="3:7">
      <c r="C11460" s="647"/>
      <c r="D11460" s="647"/>
      <c r="E11460" s="647"/>
      <c r="F11460" s="647"/>
      <c r="G11460" s="647"/>
    </row>
    <row r="11461" spans="3:7">
      <c r="C11461" s="647"/>
      <c r="D11461" s="647"/>
      <c r="E11461" s="647"/>
      <c r="F11461" s="647"/>
      <c r="G11461" s="647"/>
    </row>
    <row r="11462" spans="3:7">
      <c r="C11462" s="647"/>
      <c r="D11462" s="647"/>
      <c r="E11462" s="647"/>
      <c r="F11462" s="647"/>
      <c r="G11462" s="647"/>
    </row>
    <row r="11463" spans="3:7">
      <c r="C11463" s="647"/>
      <c r="D11463" s="647"/>
      <c r="E11463" s="647"/>
      <c r="F11463" s="647"/>
      <c r="G11463" s="647"/>
    </row>
    <row r="11464" spans="3:7">
      <c r="C11464" s="647"/>
      <c r="D11464" s="647"/>
      <c r="E11464" s="647"/>
      <c r="F11464" s="647"/>
      <c r="G11464" s="647"/>
    </row>
    <row r="11465" spans="3:7">
      <c r="C11465" s="647"/>
      <c r="D11465" s="647"/>
      <c r="E11465" s="647"/>
      <c r="F11465" s="647"/>
      <c r="G11465" s="647"/>
    </row>
    <row r="11466" spans="3:7">
      <c r="C11466" s="647"/>
      <c r="D11466" s="647"/>
      <c r="E11466" s="647"/>
      <c r="F11466" s="647"/>
      <c r="G11466" s="647"/>
    </row>
    <row r="11467" spans="3:7">
      <c r="C11467" s="647"/>
      <c r="D11467" s="647"/>
      <c r="E11467" s="647"/>
      <c r="F11467" s="647"/>
      <c r="G11467" s="647"/>
    </row>
    <row r="11468" spans="3:7">
      <c r="C11468" s="647"/>
      <c r="D11468" s="647"/>
      <c r="E11468" s="647"/>
      <c r="F11468" s="647"/>
      <c r="G11468" s="647"/>
    </row>
    <row r="11469" spans="3:7">
      <c r="C11469" s="647"/>
      <c r="D11469" s="647"/>
      <c r="E11469" s="647"/>
      <c r="F11469" s="647"/>
      <c r="G11469" s="647"/>
    </row>
    <row r="11470" spans="3:7">
      <c r="C11470" s="647"/>
      <c r="D11470" s="647"/>
      <c r="E11470" s="647"/>
      <c r="F11470" s="647"/>
      <c r="G11470" s="647"/>
    </row>
    <row r="11471" spans="3:7">
      <c r="C11471" s="647"/>
      <c r="D11471" s="647"/>
      <c r="E11471" s="647"/>
      <c r="F11471" s="647"/>
      <c r="G11471" s="647"/>
    </row>
    <row r="11472" spans="3:7">
      <c r="C11472" s="647"/>
      <c r="D11472" s="647"/>
      <c r="E11472" s="647"/>
      <c r="F11472" s="647"/>
      <c r="G11472" s="647"/>
    </row>
    <row r="11473" spans="3:7">
      <c r="C11473" s="647"/>
      <c r="D11473" s="647"/>
      <c r="E11473" s="647"/>
      <c r="F11473" s="647"/>
      <c r="G11473" s="647"/>
    </row>
    <row r="11474" spans="3:7">
      <c r="C11474" s="647"/>
      <c r="D11474" s="647"/>
      <c r="E11474" s="647"/>
      <c r="F11474" s="647"/>
      <c r="G11474" s="647"/>
    </row>
    <row r="11475" spans="3:7">
      <c r="C11475" s="647"/>
      <c r="D11475" s="647"/>
      <c r="E11475" s="647"/>
      <c r="F11475" s="647"/>
      <c r="G11475" s="647"/>
    </row>
    <row r="11476" spans="3:7">
      <c r="C11476" s="647"/>
      <c r="D11476" s="647"/>
      <c r="E11476" s="647"/>
      <c r="F11476" s="647"/>
      <c r="G11476" s="647"/>
    </row>
    <row r="11477" spans="3:7">
      <c r="C11477" s="647"/>
      <c r="D11477" s="647"/>
      <c r="E11477" s="647"/>
      <c r="F11477" s="647"/>
      <c r="G11477" s="647"/>
    </row>
    <row r="11478" spans="3:7">
      <c r="C11478" s="647"/>
      <c r="D11478" s="647"/>
      <c r="E11478" s="647"/>
      <c r="F11478" s="647"/>
      <c r="G11478" s="647"/>
    </row>
    <row r="11479" spans="3:7">
      <c r="C11479" s="647"/>
      <c r="D11479" s="647"/>
      <c r="E11479" s="647"/>
      <c r="F11479" s="647"/>
      <c r="G11479" s="647"/>
    </row>
    <row r="11480" spans="3:7">
      <c r="C11480" s="647"/>
      <c r="D11480" s="647"/>
      <c r="E11480" s="647"/>
      <c r="F11480" s="647"/>
      <c r="G11480" s="647"/>
    </row>
    <row r="11481" spans="3:7">
      <c r="C11481" s="647"/>
      <c r="D11481" s="647"/>
      <c r="E11481" s="647"/>
      <c r="F11481" s="647"/>
      <c r="G11481" s="647"/>
    </row>
    <row r="11482" spans="3:7">
      <c r="C11482" s="647"/>
      <c r="D11482" s="647"/>
      <c r="E11482" s="647"/>
      <c r="F11482" s="647"/>
      <c r="G11482" s="647"/>
    </row>
    <row r="11483" spans="3:7">
      <c r="C11483" s="647"/>
      <c r="D11483" s="647"/>
      <c r="E11483" s="647"/>
      <c r="F11483" s="647"/>
      <c r="G11483" s="647"/>
    </row>
    <row r="11484" spans="3:7">
      <c r="C11484" s="647"/>
      <c r="D11484" s="647"/>
      <c r="E11484" s="647"/>
      <c r="F11484" s="647"/>
      <c r="G11484" s="647"/>
    </row>
    <row r="11485" spans="3:7">
      <c r="C11485" s="647"/>
      <c r="D11485" s="647"/>
      <c r="E11485" s="647"/>
      <c r="F11485" s="647"/>
      <c r="G11485" s="647"/>
    </row>
    <row r="11486" spans="3:7">
      <c r="C11486" s="647"/>
      <c r="D11486" s="647"/>
      <c r="E11486" s="647"/>
      <c r="F11486" s="647"/>
      <c r="G11486" s="647"/>
    </row>
    <row r="11487" spans="3:7">
      <c r="C11487" s="647"/>
      <c r="D11487" s="647"/>
      <c r="E11487" s="647"/>
      <c r="F11487" s="647"/>
      <c r="G11487" s="647"/>
    </row>
    <row r="11488" spans="3:7">
      <c r="C11488" s="647"/>
      <c r="D11488" s="647"/>
      <c r="E11488" s="647"/>
      <c r="F11488" s="647"/>
      <c r="G11488" s="647"/>
    </row>
    <row r="11489" spans="3:7">
      <c r="C11489" s="647"/>
      <c r="D11489" s="647"/>
      <c r="E11489" s="647"/>
      <c r="F11489" s="647"/>
      <c r="G11489" s="647"/>
    </row>
    <row r="11490" spans="3:7">
      <c r="C11490" s="647"/>
      <c r="D11490" s="647"/>
      <c r="E11490" s="647"/>
      <c r="F11490" s="647"/>
      <c r="G11490" s="647"/>
    </row>
    <row r="11491" spans="3:7">
      <c r="C11491" s="647"/>
      <c r="D11491" s="647"/>
      <c r="E11491" s="647"/>
      <c r="F11491" s="647"/>
      <c r="G11491" s="647"/>
    </row>
    <row r="11492" spans="3:7">
      <c r="C11492" s="647"/>
      <c r="D11492" s="647"/>
      <c r="E11492" s="647"/>
      <c r="F11492" s="647"/>
      <c r="G11492" s="647"/>
    </row>
    <row r="11493" spans="3:7">
      <c r="C11493" s="647"/>
      <c r="D11493" s="647"/>
      <c r="E11493" s="647"/>
      <c r="F11493" s="647"/>
      <c r="G11493" s="647"/>
    </row>
    <row r="11494" spans="3:7">
      <c r="C11494" s="647"/>
      <c r="D11494" s="647"/>
      <c r="E11494" s="647"/>
      <c r="F11494" s="647"/>
      <c r="G11494" s="647"/>
    </row>
    <row r="11495" spans="3:7">
      <c r="C11495" s="647"/>
      <c r="D11495" s="647"/>
      <c r="E11495" s="647"/>
      <c r="F11495" s="647"/>
      <c r="G11495" s="647"/>
    </row>
    <row r="11496" spans="3:7">
      <c r="C11496" s="647"/>
      <c r="D11496" s="647"/>
      <c r="E11496" s="647"/>
      <c r="F11496" s="647"/>
      <c r="G11496" s="647"/>
    </row>
    <row r="11497" spans="3:7">
      <c r="C11497" s="647"/>
      <c r="D11497" s="647"/>
      <c r="E11497" s="647"/>
      <c r="F11497" s="647"/>
      <c r="G11497" s="647"/>
    </row>
    <row r="11498" spans="3:7">
      <c r="C11498" s="647"/>
      <c r="D11498" s="647"/>
      <c r="E11498" s="647"/>
      <c r="F11498" s="647"/>
      <c r="G11498" s="647"/>
    </row>
    <row r="11499" spans="3:7">
      <c r="C11499" s="647"/>
      <c r="D11499" s="647"/>
      <c r="E11499" s="647"/>
      <c r="F11499" s="647"/>
      <c r="G11499" s="647"/>
    </row>
    <row r="11500" spans="3:7">
      <c r="C11500" s="647"/>
      <c r="D11500" s="647"/>
      <c r="E11500" s="647"/>
      <c r="F11500" s="647"/>
      <c r="G11500" s="647"/>
    </row>
    <row r="11501" spans="3:7">
      <c r="C11501" s="647"/>
      <c r="D11501" s="647"/>
      <c r="E11501" s="647"/>
      <c r="F11501" s="647"/>
      <c r="G11501" s="647"/>
    </row>
    <row r="11502" spans="3:7">
      <c r="C11502" s="647"/>
      <c r="D11502" s="647"/>
      <c r="E11502" s="647"/>
      <c r="F11502" s="647"/>
      <c r="G11502" s="647"/>
    </row>
    <row r="11503" spans="3:7">
      <c r="C11503" s="647"/>
      <c r="D11503" s="647"/>
      <c r="E11503" s="647"/>
      <c r="F11503" s="647"/>
      <c r="G11503" s="647"/>
    </row>
    <row r="11504" spans="3:7">
      <c r="C11504" s="647"/>
      <c r="D11504" s="647"/>
      <c r="E11504" s="647"/>
      <c r="F11504" s="647"/>
      <c r="G11504" s="647"/>
    </row>
    <row r="11505" spans="3:7">
      <c r="C11505" s="647"/>
      <c r="D11505" s="647"/>
      <c r="E11505" s="647"/>
      <c r="F11505" s="647"/>
      <c r="G11505" s="647"/>
    </row>
    <row r="11506" spans="3:7">
      <c r="C11506" s="647"/>
      <c r="D11506" s="647"/>
      <c r="E11506" s="647"/>
      <c r="F11506" s="647"/>
      <c r="G11506" s="647"/>
    </row>
    <row r="11507" spans="3:7">
      <c r="C11507" s="647"/>
      <c r="D11507" s="647"/>
      <c r="E11507" s="647"/>
      <c r="F11507" s="647"/>
      <c r="G11507" s="647"/>
    </row>
    <row r="11508" spans="3:7">
      <c r="C11508" s="647"/>
      <c r="D11508" s="647"/>
      <c r="E11508" s="647"/>
      <c r="F11508" s="647"/>
      <c r="G11508" s="647"/>
    </row>
    <row r="11509" spans="3:7">
      <c r="C11509" s="647"/>
      <c r="D11509" s="647"/>
      <c r="E11509" s="647"/>
      <c r="F11509" s="647"/>
      <c r="G11509" s="647"/>
    </row>
    <row r="11510" spans="3:7">
      <c r="C11510" s="647"/>
      <c r="D11510" s="647"/>
      <c r="E11510" s="647"/>
      <c r="F11510" s="647"/>
      <c r="G11510" s="647"/>
    </row>
    <row r="11511" spans="3:7">
      <c r="C11511" s="647"/>
      <c r="D11511" s="647"/>
      <c r="E11511" s="647"/>
      <c r="F11511" s="647"/>
      <c r="G11511" s="647"/>
    </row>
    <row r="11512" spans="3:7">
      <c r="C11512" s="647"/>
      <c r="D11512" s="647"/>
      <c r="E11512" s="647"/>
      <c r="F11512" s="647"/>
      <c r="G11512" s="647"/>
    </row>
    <row r="11513" spans="3:7">
      <c r="C11513" s="647"/>
      <c r="D11513" s="647"/>
      <c r="E11513" s="647"/>
      <c r="F11513" s="647"/>
      <c r="G11513" s="647"/>
    </row>
    <row r="11514" spans="3:7">
      <c r="C11514" s="647"/>
      <c r="D11514" s="647"/>
      <c r="E11514" s="647"/>
      <c r="F11514" s="647"/>
      <c r="G11514" s="647"/>
    </row>
    <row r="11515" spans="3:7">
      <c r="C11515" s="647"/>
      <c r="D11515" s="647"/>
      <c r="E11515" s="647"/>
      <c r="F11515" s="647"/>
      <c r="G11515" s="647"/>
    </row>
    <row r="11516" spans="3:7">
      <c r="C11516" s="647"/>
      <c r="D11516" s="647"/>
      <c r="E11516" s="647"/>
      <c r="F11516" s="647"/>
      <c r="G11516" s="647"/>
    </row>
    <row r="11517" spans="3:7">
      <c r="C11517" s="647"/>
      <c r="D11517" s="647"/>
      <c r="E11517" s="647"/>
      <c r="F11517" s="647"/>
      <c r="G11517" s="647"/>
    </row>
    <row r="11518" spans="3:7">
      <c r="C11518" s="647"/>
      <c r="D11518" s="647"/>
      <c r="E11518" s="647"/>
      <c r="F11518" s="647"/>
      <c r="G11518" s="647"/>
    </row>
    <row r="11519" spans="3:7">
      <c r="C11519" s="647"/>
      <c r="D11519" s="647"/>
      <c r="E11519" s="647"/>
      <c r="F11519" s="647"/>
      <c r="G11519" s="647"/>
    </row>
    <row r="11520" spans="3:7">
      <c r="C11520" s="647"/>
      <c r="D11520" s="647"/>
      <c r="E11520" s="647"/>
      <c r="F11520" s="647"/>
      <c r="G11520" s="647"/>
    </row>
    <row r="11521" spans="3:7">
      <c r="C11521" s="647"/>
      <c r="D11521" s="647"/>
      <c r="E11521" s="647"/>
      <c r="F11521" s="647"/>
      <c r="G11521" s="647"/>
    </row>
    <row r="11522" spans="3:7">
      <c r="C11522" s="647"/>
      <c r="D11522" s="647"/>
      <c r="E11522" s="647"/>
      <c r="F11522" s="647"/>
      <c r="G11522" s="647"/>
    </row>
    <row r="11523" spans="3:7">
      <c r="C11523" s="647"/>
      <c r="D11523" s="647"/>
      <c r="E11523" s="647"/>
      <c r="F11523" s="647"/>
      <c r="G11523" s="647"/>
    </row>
    <row r="11524" spans="3:7">
      <c r="C11524" s="647"/>
      <c r="D11524" s="647"/>
      <c r="E11524" s="647"/>
      <c r="F11524" s="647"/>
      <c r="G11524" s="647"/>
    </row>
    <row r="11525" spans="3:7">
      <c r="C11525" s="647"/>
      <c r="D11525" s="647"/>
      <c r="E11525" s="647"/>
      <c r="F11525" s="647"/>
      <c r="G11525" s="647"/>
    </row>
    <row r="11526" spans="3:7">
      <c r="C11526" s="647"/>
      <c r="D11526" s="647"/>
      <c r="E11526" s="647"/>
      <c r="F11526" s="647"/>
      <c r="G11526" s="647"/>
    </row>
    <row r="11527" spans="3:7">
      <c r="C11527" s="647"/>
      <c r="D11527" s="647"/>
      <c r="E11527" s="647"/>
      <c r="F11527" s="647"/>
      <c r="G11527" s="647"/>
    </row>
    <row r="11528" spans="3:7">
      <c r="C11528" s="647"/>
      <c r="D11528" s="647"/>
      <c r="E11528" s="647"/>
      <c r="F11528" s="647"/>
      <c r="G11528" s="647"/>
    </row>
    <row r="11529" spans="3:7">
      <c r="C11529" s="647"/>
      <c r="D11529" s="647"/>
      <c r="E11529" s="647"/>
      <c r="F11529" s="647"/>
      <c r="G11529" s="647"/>
    </row>
    <row r="11530" spans="3:7">
      <c r="C11530" s="647"/>
      <c r="D11530" s="647"/>
      <c r="E11530" s="647"/>
      <c r="F11530" s="647"/>
      <c r="G11530" s="647"/>
    </row>
    <row r="11531" spans="3:7">
      <c r="C11531" s="647"/>
      <c r="D11531" s="647"/>
      <c r="E11531" s="647"/>
      <c r="F11531" s="647"/>
      <c r="G11531" s="647"/>
    </row>
    <row r="11532" spans="3:7">
      <c r="C11532" s="647"/>
      <c r="D11532" s="647"/>
      <c r="E11532" s="647"/>
      <c r="F11532" s="647"/>
      <c r="G11532" s="647"/>
    </row>
    <row r="11533" spans="3:7">
      <c r="C11533" s="647"/>
      <c r="D11533" s="647"/>
      <c r="E11533" s="647"/>
      <c r="F11533" s="647"/>
      <c r="G11533" s="647"/>
    </row>
    <row r="11534" spans="3:7">
      <c r="C11534" s="647"/>
      <c r="D11534" s="647"/>
      <c r="E11534" s="647"/>
      <c r="F11534" s="647"/>
      <c r="G11534" s="647"/>
    </row>
    <row r="11535" spans="3:7">
      <c r="C11535" s="647"/>
      <c r="D11535" s="647"/>
      <c r="E11535" s="647"/>
      <c r="F11535" s="647"/>
      <c r="G11535" s="647"/>
    </row>
    <row r="11536" spans="3:7">
      <c r="C11536" s="647"/>
      <c r="D11536" s="647"/>
      <c r="E11536" s="647"/>
      <c r="F11536" s="647"/>
      <c r="G11536" s="647"/>
    </row>
    <row r="11537" spans="3:7">
      <c r="C11537" s="647"/>
      <c r="D11537" s="647"/>
      <c r="E11537" s="647"/>
      <c r="F11537" s="647"/>
      <c r="G11537" s="647"/>
    </row>
    <row r="11538" spans="3:7">
      <c r="C11538" s="647"/>
      <c r="D11538" s="647"/>
      <c r="E11538" s="647"/>
      <c r="F11538" s="647"/>
      <c r="G11538" s="647"/>
    </row>
    <row r="11539" spans="3:7">
      <c r="C11539" s="647"/>
      <c r="D11539" s="647"/>
      <c r="E11539" s="647"/>
      <c r="F11539" s="647"/>
      <c r="G11539" s="647"/>
    </row>
    <row r="11540" spans="3:7">
      <c r="C11540" s="647"/>
      <c r="D11540" s="647"/>
      <c r="E11540" s="647"/>
      <c r="F11540" s="647"/>
      <c r="G11540" s="647"/>
    </row>
    <row r="11541" spans="3:7">
      <c r="C11541" s="647"/>
      <c r="D11541" s="647"/>
      <c r="E11541" s="647"/>
      <c r="F11541" s="647"/>
      <c r="G11541" s="647"/>
    </row>
    <row r="11542" spans="3:7">
      <c r="C11542" s="647"/>
      <c r="D11542" s="647"/>
      <c r="E11542" s="647"/>
      <c r="F11542" s="647"/>
      <c r="G11542" s="647"/>
    </row>
    <row r="11543" spans="3:7">
      <c r="C11543" s="647"/>
      <c r="D11543" s="647"/>
      <c r="E11543" s="647"/>
      <c r="F11543" s="647"/>
      <c r="G11543" s="647"/>
    </row>
    <row r="11544" spans="3:7">
      <c r="C11544" s="647"/>
      <c r="D11544" s="647"/>
      <c r="E11544" s="647"/>
      <c r="F11544" s="647"/>
      <c r="G11544" s="647"/>
    </row>
    <row r="11545" spans="3:7">
      <c r="C11545" s="647"/>
      <c r="D11545" s="647"/>
      <c r="E11545" s="647"/>
      <c r="F11545" s="647"/>
      <c r="G11545" s="647"/>
    </row>
    <row r="11546" spans="3:7">
      <c r="C11546" s="647"/>
      <c r="D11546" s="647"/>
      <c r="E11546" s="647"/>
      <c r="F11546" s="647"/>
      <c r="G11546" s="647"/>
    </row>
    <row r="11547" spans="3:7">
      <c r="C11547" s="647"/>
      <c r="D11547" s="647"/>
      <c r="E11547" s="647"/>
      <c r="F11547" s="647"/>
      <c r="G11547" s="647"/>
    </row>
    <row r="11548" spans="3:7">
      <c r="C11548" s="647"/>
      <c r="D11548" s="647"/>
      <c r="E11548" s="647"/>
      <c r="F11548" s="647"/>
      <c r="G11548" s="647"/>
    </row>
    <row r="11549" spans="3:7">
      <c r="C11549" s="647"/>
      <c r="D11549" s="647"/>
      <c r="E11549" s="647"/>
      <c r="F11549" s="647"/>
      <c r="G11549" s="647"/>
    </row>
    <row r="11550" spans="3:7">
      <c r="C11550" s="647"/>
      <c r="D11550" s="647"/>
      <c r="E11550" s="647"/>
      <c r="F11550" s="647"/>
      <c r="G11550" s="647"/>
    </row>
    <row r="11551" spans="3:7">
      <c r="C11551" s="647"/>
      <c r="D11551" s="647"/>
      <c r="E11551" s="647"/>
      <c r="F11551" s="647"/>
      <c r="G11551" s="647"/>
    </row>
    <row r="11552" spans="3:7">
      <c r="C11552" s="647"/>
      <c r="D11552" s="647"/>
      <c r="E11552" s="647"/>
      <c r="F11552" s="647"/>
      <c r="G11552" s="647"/>
    </row>
    <row r="11553" spans="3:7">
      <c r="C11553" s="647"/>
      <c r="D11553" s="647"/>
      <c r="E11553" s="647"/>
      <c r="F11553" s="647"/>
      <c r="G11553" s="647"/>
    </row>
    <row r="11554" spans="3:7">
      <c r="C11554" s="647"/>
      <c r="D11554" s="647"/>
      <c r="E11554" s="647"/>
      <c r="F11554" s="647"/>
      <c r="G11554" s="647"/>
    </row>
    <row r="11555" spans="3:7">
      <c r="C11555" s="647"/>
      <c r="D11555" s="647"/>
      <c r="E11555" s="647"/>
      <c r="F11555" s="647"/>
      <c r="G11555" s="647"/>
    </row>
    <row r="11556" spans="3:7">
      <c r="C11556" s="647"/>
      <c r="D11556" s="647"/>
      <c r="E11556" s="647"/>
      <c r="F11556" s="647"/>
      <c r="G11556" s="647"/>
    </row>
    <row r="11557" spans="3:7">
      <c r="C11557" s="647"/>
      <c r="D11557" s="647"/>
      <c r="E11557" s="647"/>
      <c r="F11557" s="647"/>
      <c r="G11557" s="647"/>
    </row>
    <row r="11558" spans="3:7">
      <c r="C11558" s="647"/>
      <c r="D11558" s="647"/>
      <c r="E11558" s="647"/>
      <c r="F11558" s="647"/>
      <c r="G11558" s="647"/>
    </row>
    <row r="11559" spans="3:7">
      <c r="C11559" s="647"/>
      <c r="D11559" s="647"/>
      <c r="E11559" s="647"/>
      <c r="F11559" s="647"/>
      <c r="G11559" s="647"/>
    </row>
    <row r="11560" spans="3:7">
      <c r="C11560" s="647"/>
      <c r="D11560" s="647"/>
      <c r="E11560" s="647"/>
      <c r="F11560" s="647"/>
      <c r="G11560" s="647"/>
    </row>
    <row r="11561" spans="3:7">
      <c r="C11561" s="647"/>
      <c r="D11561" s="647"/>
      <c r="E11561" s="647"/>
      <c r="F11561" s="647"/>
      <c r="G11561" s="647"/>
    </row>
    <row r="11562" spans="3:7">
      <c r="C11562" s="647"/>
      <c r="D11562" s="647"/>
      <c r="E11562" s="647"/>
      <c r="F11562" s="647"/>
      <c r="G11562" s="647"/>
    </row>
    <row r="11563" spans="3:7">
      <c r="C11563" s="647"/>
      <c r="D11563" s="647"/>
      <c r="E11563" s="647"/>
      <c r="F11563" s="647"/>
      <c r="G11563" s="647"/>
    </row>
    <row r="11564" spans="3:7">
      <c r="C11564" s="647"/>
      <c r="D11564" s="647"/>
      <c r="E11564" s="647"/>
      <c r="F11564" s="647"/>
      <c r="G11564" s="647"/>
    </row>
    <row r="11565" spans="3:7">
      <c r="C11565" s="647"/>
      <c r="D11565" s="647"/>
      <c r="E11565" s="647"/>
      <c r="F11565" s="647"/>
      <c r="G11565" s="647"/>
    </row>
    <row r="11566" spans="3:7">
      <c r="C11566" s="647"/>
      <c r="D11566" s="647"/>
      <c r="E11566" s="647"/>
      <c r="F11566" s="647"/>
      <c r="G11566" s="647"/>
    </row>
    <row r="11567" spans="3:7">
      <c r="C11567" s="647"/>
      <c r="D11567" s="647"/>
      <c r="E11567" s="647"/>
      <c r="F11567" s="647"/>
      <c r="G11567" s="647"/>
    </row>
    <row r="11568" spans="3:7">
      <c r="C11568" s="647"/>
      <c r="D11568" s="647"/>
      <c r="E11568" s="647"/>
      <c r="F11568" s="647"/>
      <c r="G11568" s="647"/>
    </row>
    <row r="11569" spans="3:7">
      <c r="C11569" s="647"/>
      <c r="D11569" s="647"/>
      <c r="E11569" s="647"/>
      <c r="F11569" s="647"/>
      <c r="G11569" s="647"/>
    </row>
    <row r="11570" spans="3:7">
      <c r="C11570" s="647"/>
      <c r="D11570" s="647"/>
      <c r="E11570" s="647"/>
      <c r="F11570" s="647"/>
      <c r="G11570" s="647"/>
    </row>
    <row r="11571" spans="3:7">
      <c r="C11571" s="647"/>
      <c r="D11571" s="647"/>
      <c r="E11571" s="647"/>
      <c r="F11571" s="647"/>
      <c r="G11571" s="647"/>
    </row>
    <row r="11572" spans="3:7">
      <c r="C11572" s="647"/>
      <c r="D11572" s="647"/>
      <c r="E11572" s="647"/>
      <c r="F11572" s="647"/>
      <c r="G11572" s="647"/>
    </row>
    <row r="11573" spans="3:7">
      <c r="C11573" s="647"/>
      <c r="D11573" s="647"/>
      <c r="E11573" s="647"/>
      <c r="F11573" s="647"/>
      <c r="G11573" s="647"/>
    </row>
    <row r="11574" spans="3:7">
      <c r="C11574" s="647"/>
      <c r="D11574" s="647"/>
      <c r="E11574" s="647"/>
      <c r="F11574" s="647"/>
      <c r="G11574" s="647"/>
    </row>
    <row r="11575" spans="3:7">
      <c r="C11575" s="647"/>
      <c r="D11575" s="647"/>
      <c r="E11575" s="647"/>
      <c r="F11575" s="647"/>
      <c r="G11575" s="647"/>
    </row>
    <row r="11576" spans="3:7">
      <c r="C11576" s="647"/>
      <c r="D11576" s="647"/>
      <c r="E11576" s="647"/>
      <c r="F11576" s="647"/>
      <c r="G11576" s="647"/>
    </row>
    <row r="11577" spans="3:7">
      <c r="C11577" s="647"/>
      <c r="D11577" s="647"/>
      <c r="E11577" s="647"/>
      <c r="F11577" s="647"/>
      <c r="G11577" s="647"/>
    </row>
    <row r="11578" spans="3:7">
      <c r="C11578" s="647"/>
      <c r="D11578" s="647"/>
      <c r="E11578" s="647"/>
      <c r="F11578" s="647"/>
      <c r="G11578" s="647"/>
    </row>
    <row r="11579" spans="3:7">
      <c r="C11579" s="647"/>
      <c r="D11579" s="647"/>
      <c r="E11579" s="647"/>
      <c r="F11579" s="647"/>
      <c r="G11579" s="647"/>
    </row>
    <row r="11580" spans="3:7">
      <c r="C11580" s="647"/>
      <c r="D11580" s="647"/>
      <c r="E11580" s="647"/>
      <c r="F11580" s="647"/>
      <c r="G11580" s="647"/>
    </row>
    <row r="11581" spans="3:7">
      <c r="C11581" s="647"/>
      <c r="D11581" s="647"/>
      <c r="E11581" s="647"/>
      <c r="F11581" s="647"/>
      <c r="G11581" s="647"/>
    </row>
    <row r="11582" spans="3:7">
      <c r="C11582" s="647"/>
      <c r="D11582" s="647"/>
      <c r="E11582" s="647"/>
      <c r="F11582" s="647"/>
      <c r="G11582" s="647"/>
    </row>
    <row r="11583" spans="3:7">
      <c r="C11583" s="647"/>
      <c r="D11583" s="647"/>
      <c r="E11583" s="647"/>
      <c r="F11583" s="647"/>
      <c r="G11583" s="647"/>
    </row>
    <row r="11584" spans="3:7">
      <c r="C11584" s="647"/>
      <c r="D11584" s="647"/>
      <c r="E11584" s="647"/>
      <c r="F11584" s="647"/>
      <c r="G11584" s="647"/>
    </row>
    <row r="11585" spans="3:7">
      <c r="C11585" s="647"/>
      <c r="D11585" s="647"/>
      <c r="E11585" s="647"/>
      <c r="F11585" s="647"/>
      <c r="G11585" s="647"/>
    </row>
    <row r="11586" spans="3:7">
      <c r="C11586" s="647"/>
      <c r="D11586" s="647"/>
      <c r="E11586" s="647"/>
      <c r="F11586" s="647"/>
      <c r="G11586" s="647"/>
    </row>
    <row r="11587" spans="3:7">
      <c r="C11587" s="647"/>
      <c r="D11587" s="647"/>
      <c r="E11587" s="647"/>
      <c r="F11587" s="647"/>
      <c r="G11587" s="647"/>
    </row>
    <row r="11588" spans="3:7">
      <c r="C11588" s="647"/>
      <c r="D11588" s="647"/>
      <c r="E11588" s="647"/>
      <c r="F11588" s="647"/>
      <c r="G11588" s="647"/>
    </row>
    <row r="11589" spans="3:7">
      <c r="C11589" s="647"/>
      <c r="D11589" s="647"/>
      <c r="E11589" s="647"/>
      <c r="F11589" s="647"/>
      <c r="G11589" s="647"/>
    </row>
    <row r="11590" spans="3:7">
      <c r="C11590" s="647"/>
      <c r="D11590" s="647"/>
      <c r="E11590" s="647"/>
      <c r="F11590" s="647"/>
      <c r="G11590" s="647"/>
    </row>
    <row r="11591" spans="3:7">
      <c r="C11591" s="647"/>
      <c r="D11591" s="647"/>
      <c r="E11591" s="647"/>
      <c r="F11591" s="647"/>
      <c r="G11591" s="647"/>
    </row>
    <row r="11592" spans="3:7">
      <c r="C11592" s="647"/>
      <c r="D11592" s="647"/>
      <c r="E11592" s="647"/>
      <c r="F11592" s="647"/>
      <c r="G11592" s="647"/>
    </row>
    <row r="11593" spans="3:7">
      <c r="C11593" s="647"/>
      <c r="D11593" s="647"/>
      <c r="E11593" s="647"/>
      <c r="F11593" s="647"/>
      <c r="G11593" s="647"/>
    </row>
    <row r="11594" spans="3:7">
      <c r="C11594" s="647"/>
      <c r="D11594" s="647"/>
      <c r="E11594" s="647"/>
      <c r="F11594" s="647"/>
      <c r="G11594" s="647"/>
    </row>
    <row r="11595" spans="3:7">
      <c r="C11595" s="647"/>
      <c r="D11595" s="647"/>
      <c r="E11595" s="647"/>
      <c r="F11595" s="647"/>
      <c r="G11595" s="647"/>
    </row>
    <row r="11596" spans="3:7">
      <c r="C11596" s="647"/>
      <c r="D11596" s="647"/>
      <c r="E11596" s="647"/>
      <c r="F11596" s="647"/>
      <c r="G11596" s="647"/>
    </row>
    <row r="11597" spans="3:7">
      <c r="C11597" s="647"/>
      <c r="D11597" s="647"/>
      <c r="E11597" s="647"/>
      <c r="F11597" s="647"/>
      <c r="G11597" s="647"/>
    </row>
    <row r="11598" spans="3:7">
      <c r="C11598" s="647"/>
      <c r="D11598" s="647"/>
      <c r="E11598" s="647"/>
      <c r="F11598" s="647"/>
      <c r="G11598" s="647"/>
    </row>
    <row r="11599" spans="3:7">
      <c r="C11599" s="647"/>
      <c r="D11599" s="647"/>
      <c r="E11599" s="647"/>
      <c r="F11599" s="647"/>
      <c r="G11599" s="647"/>
    </row>
    <row r="11600" spans="3:7">
      <c r="C11600" s="647"/>
      <c r="D11600" s="647"/>
      <c r="E11600" s="647"/>
      <c r="F11600" s="647"/>
      <c r="G11600" s="647"/>
    </row>
    <row r="11601" spans="3:7">
      <c r="C11601" s="647"/>
      <c r="D11601" s="647"/>
      <c r="E11601" s="647"/>
      <c r="F11601" s="647"/>
      <c r="G11601" s="647"/>
    </row>
    <row r="11602" spans="3:7">
      <c r="C11602" s="647"/>
      <c r="D11602" s="647"/>
      <c r="E11602" s="647"/>
      <c r="F11602" s="647"/>
      <c r="G11602" s="647"/>
    </row>
    <row r="11603" spans="3:7">
      <c r="C11603" s="647"/>
      <c r="D11603" s="647"/>
      <c r="E11603" s="647"/>
      <c r="F11603" s="647"/>
      <c r="G11603" s="647"/>
    </row>
    <row r="11604" spans="3:7">
      <c r="C11604" s="647"/>
      <c r="D11604" s="647"/>
      <c r="E11604" s="647"/>
      <c r="F11604" s="647"/>
      <c r="G11604" s="647"/>
    </row>
    <row r="11605" spans="3:7">
      <c r="C11605" s="647"/>
      <c r="D11605" s="647"/>
      <c r="E11605" s="647"/>
      <c r="F11605" s="647"/>
      <c r="G11605" s="647"/>
    </row>
    <row r="11606" spans="3:7">
      <c r="C11606" s="647"/>
      <c r="D11606" s="647"/>
      <c r="E11606" s="647"/>
      <c r="F11606" s="647"/>
      <c r="G11606" s="647"/>
    </row>
    <row r="11607" spans="3:7">
      <c r="C11607" s="647"/>
      <c r="D11607" s="647"/>
      <c r="E11607" s="647"/>
      <c r="F11607" s="647"/>
      <c r="G11607" s="647"/>
    </row>
    <row r="11608" spans="3:7">
      <c r="C11608" s="647"/>
      <c r="D11608" s="647"/>
      <c r="E11608" s="647"/>
      <c r="F11608" s="647"/>
      <c r="G11608" s="647"/>
    </row>
    <row r="11609" spans="3:7">
      <c r="C11609" s="647"/>
      <c r="D11609" s="647"/>
      <c r="E11609" s="647"/>
      <c r="F11609" s="647"/>
      <c r="G11609" s="647"/>
    </row>
    <row r="11610" spans="3:7">
      <c r="C11610" s="647"/>
      <c r="D11610" s="647"/>
      <c r="E11610" s="647"/>
      <c r="F11610" s="647"/>
      <c r="G11610" s="647"/>
    </row>
    <row r="11611" spans="3:7">
      <c r="C11611" s="647"/>
      <c r="D11611" s="647"/>
      <c r="E11611" s="647"/>
      <c r="F11611" s="647"/>
      <c r="G11611" s="647"/>
    </row>
    <row r="11612" spans="3:7">
      <c r="C11612" s="647"/>
      <c r="D11612" s="647"/>
      <c r="E11612" s="647"/>
      <c r="F11612" s="647"/>
      <c r="G11612" s="647"/>
    </row>
    <row r="11613" spans="3:7">
      <c r="C11613" s="647"/>
      <c r="D11613" s="647"/>
      <c r="E11613" s="647"/>
      <c r="F11613" s="647"/>
      <c r="G11613" s="647"/>
    </row>
    <row r="11614" spans="3:7">
      <c r="C11614" s="647"/>
      <c r="D11614" s="647"/>
      <c r="E11614" s="647"/>
      <c r="F11614" s="647"/>
      <c r="G11614" s="647"/>
    </row>
    <row r="11615" spans="3:7">
      <c r="C11615" s="647"/>
      <c r="D11615" s="647"/>
      <c r="E11615" s="647"/>
      <c r="F11615" s="647"/>
      <c r="G11615" s="647"/>
    </row>
    <row r="11616" spans="3:7">
      <c r="C11616" s="647"/>
      <c r="D11616" s="647"/>
      <c r="E11616" s="647"/>
      <c r="F11616" s="647"/>
      <c r="G11616" s="647"/>
    </row>
    <row r="11617" spans="3:7">
      <c r="C11617" s="647"/>
      <c r="D11617" s="647"/>
      <c r="E11617" s="647"/>
      <c r="F11617" s="647"/>
      <c r="G11617" s="647"/>
    </row>
    <row r="11618" spans="3:7">
      <c r="C11618" s="647"/>
      <c r="D11618" s="647"/>
      <c r="E11618" s="647"/>
      <c r="F11618" s="647"/>
      <c r="G11618" s="647"/>
    </row>
    <row r="11619" spans="3:7">
      <c r="C11619" s="647"/>
      <c r="D11619" s="647"/>
      <c r="E11619" s="647"/>
      <c r="F11619" s="647"/>
      <c r="G11619" s="647"/>
    </row>
    <row r="11620" spans="3:7">
      <c r="C11620" s="647"/>
      <c r="D11620" s="647"/>
      <c r="E11620" s="647"/>
      <c r="F11620" s="647"/>
      <c r="G11620" s="647"/>
    </row>
    <row r="11621" spans="3:7">
      <c r="C11621" s="647"/>
      <c r="D11621" s="647"/>
      <c r="E11621" s="647"/>
      <c r="F11621" s="647"/>
      <c r="G11621" s="647"/>
    </row>
    <row r="11622" spans="3:7">
      <c r="C11622" s="647"/>
      <c r="D11622" s="647"/>
      <c r="E11622" s="647"/>
      <c r="F11622" s="647"/>
      <c r="G11622" s="647"/>
    </row>
    <row r="11623" spans="3:7">
      <c r="C11623" s="647"/>
      <c r="D11623" s="647"/>
      <c r="E11623" s="647"/>
      <c r="F11623" s="647"/>
      <c r="G11623" s="647"/>
    </row>
    <row r="11624" spans="3:7">
      <c r="C11624" s="647"/>
      <c r="D11624" s="647"/>
      <c r="E11624" s="647"/>
      <c r="F11624" s="647"/>
      <c r="G11624" s="647"/>
    </row>
    <row r="11625" spans="3:7">
      <c r="C11625" s="647"/>
      <c r="D11625" s="647"/>
      <c r="E11625" s="647"/>
      <c r="F11625" s="647"/>
      <c r="G11625" s="647"/>
    </row>
    <row r="11626" spans="3:7">
      <c r="C11626" s="647"/>
      <c r="D11626" s="647"/>
      <c r="E11626" s="647"/>
      <c r="F11626" s="647"/>
      <c r="G11626" s="647"/>
    </row>
    <row r="11627" spans="3:7">
      <c r="C11627" s="647"/>
      <c r="D11627" s="647"/>
      <c r="E11627" s="647"/>
      <c r="F11627" s="647"/>
      <c r="G11627" s="647"/>
    </row>
    <row r="11628" spans="3:7">
      <c r="C11628" s="647"/>
      <c r="D11628" s="647"/>
      <c r="E11628" s="647"/>
      <c r="F11628" s="647"/>
      <c r="G11628" s="647"/>
    </row>
    <row r="11629" spans="3:7">
      <c r="C11629" s="647"/>
      <c r="D11629" s="647"/>
      <c r="E11629" s="647"/>
      <c r="F11629" s="647"/>
      <c r="G11629" s="647"/>
    </row>
    <row r="11630" spans="3:7">
      <c r="C11630" s="647"/>
      <c r="D11630" s="647"/>
      <c r="E11630" s="647"/>
      <c r="F11630" s="647"/>
      <c r="G11630" s="647"/>
    </row>
    <row r="11631" spans="3:7">
      <c r="C11631" s="647"/>
      <c r="D11631" s="647"/>
      <c r="E11631" s="647"/>
      <c r="F11631" s="647"/>
      <c r="G11631" s="647"/>
    </row>
    <row r="11632" spans="3:7">
      <c r="C11632" s="647"/>
      <c r="D11632" s="647"/>
      <c r="E11632" s="647"/>
      <c r="F11632" s="647"/>
      <c r="G11632" s="647"/>
    </row>
    <row r="11633" spans="3:7">
      <c r="C11633" s="647"/>
      <c r="D11633" s="647"/>
      <c r="E11633" s="647"/>
      <c r="F11633" s="647"/>
      <c r="G11633" s="647"/>
    </row>
    <row r="11634" spans="3:7">
      <c r="C11634" s="647"/>
      <c r="D11634" s="647"/>
      <c r="E11634" s="647"/>
      <c r="F11634" s="647"/>
      <c r="G11634" s="647"/>
    </row>
    <row r="11635" spans="3:7">
      <c r="C11635" s="647"/>
      <c r="D11635" s="647"/>
      <c r="E11635" s="647"/>
      <c r="F11635" s="647"/>
      <c r="G11635" s="647"/>
    </row>
    <row r="11636" spans="3:7">
      <c r="C11636" s="647"/>
      <c r="D11636" s="647"/>
      <c r="E11636" s="647"/>
      <c r="F11636" s="647"/>
      <c r="G11636" s="647"/>
    </row>
    <row r="11637" spans="3:7">
      <c r="C11637" s="647"/>
      <c r="D11637" s="647"/>
      <c r="E11637" s="647"/>
      <c r="F11637" s="647"/>
      <c r="G11637" s="647"/>
    </row>
    <row r="11638" spans="3:7">
      <c r="C11638" s="647"/>
      <c r="D11638" s="647"/>
      <c r="E11638" s="647"/>
      <c r="F11638" s="647"/>
      <c r="G11638" s="647"/>
    </row>
    <row r="11639" spans="3:7">
      <c r="C11639" s="647"/>
      <c r="D11639" s="647"/>
      <c r="E11639" s="647"/>
      <c r="F11639" s="647"/>
      <c r="G11639" s="647"/>
    </row>
    <row r="11640" spans="3:7">
      <c r="C11640" s="647"/>
      <c r="D11640" s="647"/>
      <c r="E11640" s="647"/>
      <c r="F11640" s="647"/>
      <c r="G11640" s="647"/>
    </row>
    <row r="11641" spans="3:7">
      <c r="C11641" s="647"/>
      <c r="D11641" s="647"/>
      <c r="E11641" s="647"/>
      <c r="F11641" s="647"/>
      <c r="G11641" s="647"/>
    </row>
    <row r="11642" spans="3:7">
      <c r="C11642" s="647"/>
      <c r="D11642" s="647"/>
      <c r="E11642" s="647"/>
      <c r="F11642" s="647"/>
      <c r="G11642" s="647"/>
    </row>
    <row r="11643" spans="3:7">
      <c r="C11643" s="647"/>
      <c r="D11643" s="647"/>
      <c r="E11643" s="647"/>
      <c r="F11643" s="647"/>
      <c r="G11643" s="647"/>
    </row>
    <row r="11644" spans="3:7">
      <c r="C11644" s="647"/>
      <c r="D11644" s="647"/>
      <c r="E11644" s="647"/>
      <c r="F11644" s="647"/>
      <c r="G11644" s="647"/>
    </row>
    <row r="11645" spans="3:7">
      <c r="C11645" s="647"/>
      <c r="D11645" s="647"/>
      <c r="E11645" s="647"/>
      <c r="F11645" s="647"/>
      <c r="G11645" s="647"/>
    </row>
    <row r="11646" spans="3:7">
      <c r="C11646" s="647"/>
      <c r="D11646" s="647"/>
      <c r="E11646" s="647"/>
      <c r="F11646" s="647"/>
      <c r="G11646" s="647"/>
    </row>
    <row r="11647" spans="3:7">
      <c r="C11647" s="647"/>
      <c r="D11647" s="647"/>
      <c r="E11647" s="647"/>
      <c r="F11647" s="647"/>
      <c r="G11647" s="647"/>
    </row>
    <row r="11648" spans="3:7">
      <c r="C11648" s="647"/>
      <c r="D11648" s="647"/>
      <c r="E11648" s="647"/>
      <c r="F11648" s="647"/>
      <c r="G11648" s="647"/>
    </row>
    <row r="11649" spans="3:7">
      <c r="C11649" s="647"/>
      <c r="D11649" s="647"/>
      <c r="E11649" s="647"/>
      <c r="F11649" s="647"/>
      <c r="G11649" s="647"/>
    </row>
    <row r="11650" spans="3:7">
      <c r="C11650" s="647"/>
      <c r="D11650" s="647"/>
      <c r="E11650" s="647"/>
      <c r="F11650" s="647"/>
      <c r="G11650" s="647"/>
    </row>
    <row r="11651" spans="3:7">
      <c r="C11651" s="647"/>
      <c r="D11651" s="647"/>
      <c r="E11651" s="647"/>
      <c r="F11651" s="647"/>
      <c r="G11651" s="647"/>
    </row>
    <row r="11652" spans="3:7">
      <c r="C11652" s="647"/>
      <c r="D11652" s="647"/>
      <c r="E11652" s="647"/>
      <c r="F11652" s="647"/>
      <c r="G11652" s="647"/>
    </row>
    <row r="11653" spans="3:7">
      <c r="C11653" s="647"/>
      <c r="D11653" s="647"/>
      <c r="E11653" s="647"/>
      <c r="F11653" s="647"/>
      <c r="G11653" s="647"/>
    </row>
    <row r="11654" spans="3:7">
      <c r="C11654" s="647"/>
      <c r="D11654" s="647"/>
      <c r="E11654" s="647"/>
      <c r="F11654" s="647"/>
      <c r="G11654" s="647"/>
    </row>
    <row r="11655" spans="3:7">
      <c r="C11655" s="647"/>
      <c r="D11655" s="647"/>
      <c r="E11655" s="647"/>
      <c r="F11655" s="647"/>
      <c r="G11655" s="647"/>
    </row>
    <row r="11656" spans="3:7">
      <c r="C11656" s="647"/>
      <c r="D11656" s="647"/>
      <c r="E11656" s="647"/>
      <c r="F11656" s="647"/>
      <c r="G11656" s="647"/>
    </row>
    <row r="11657" spans="3:7">
      <c r="C11657" s="647"/>
      <c r="D11657" s="647"/>
      <c r="E11657" s="647"/>
      <c r="F11657" s="647"/>
      <c r="G11657" s="647"/>
    </row>
    <row r="11658" spans="3:7">
      <c r="C11658" s="647"/>
      <c r="D11658" s="647"/>
      <c r="E11658" s="647"/>
      <c r="F11658" s="647"/>
      <c r="G11658" s="647"/>
    </row>
    <row r="11659" spans="3:7">
      <c r="C11659" s="647"/>
      <c r="D11659" s="647"/>
      <c r="E11659" s="647"/>
      <c r="F11659" s="647"/>
      <c r="G11659" s="647"/>
    </row>
    <row r="11660" spans="3:7">
      <c r="C11660" s="647"/>
      <c r="D11660" s="647"/>
      <c r="E11660" s="647"/>
      <c r="F11660" s="647"/>
      <c r="G11660" s="647"/>
    </row>
    <row r="11661" spans="3:7">
      <c r="C11661" s="647"/>
      <c r="D11661" s="647"/>
      <c r="E11661" s="647"/>
      <c r="F11661" s="647"/>
      <c r="G11661" s="647"/>
    </row>
    <row r="11662" spans="3:7">
      <c r="C11662" s="647"/>
      <c r="D11662" s="647"/>
      <c r="E11662" s="647"/>
      <c r="F11662" s="647"/>
      <c r="G11662" s="647"/>
    </row>
    <row r="11663" spans="3:7">
      <c r="C11663" s="647"/>
      <c r="D11663" s="647"/>
      <c r="E11663" s="647"/>
      <c r="F11663" s="647"/>
      <c r="G11663" s="647"/>
    </row>
    <row r="11664" spans="3:7">
      <c r="C11664" s="647"/>
      <c r="D11664" s="647"/>
      <c r="E11664" s="647"/>
      <c r="F11664" s="647"/>
      <c r="G11664" s="647"/>
    </row>
    <row r="11665" spans="3:7">
      <c r="C11665" s="647"/>
      <c r="D11665" s="647"/>
      <c r="E11665" s="647"/>
      <c r="F11665" s="647"/>
      <c r="G11665" s="647"/>
    </row>
    <row r="11666" spans="3:7">
      <c r="C11666" s="647"/>
      <c r="D11666" s="647"/>
      <c r="E11666" s="647"/>
      <c r="F11666" s="647"/>
      <c r="G11666" s="647"/>
    </row>
    <row r="11667" spans="3:7">
      <c r="C11667" s="647"/>
      <c r="D11667" s="647"/>
      <c r="E11667" s="647"/>
      <c r="F11667" s="647"/>
      <c r="G11667" s="647"/>
    </row>
    <row r="11668" spans="3:7">
      <c r="C11668" s="647"/>
      <c r="D11668" s="647"/>
      <c r="E11668" s="647"/>
      <c r="F11668" s="647"/>
      <c r="G11668" s="647"/>
    </row>
    <row r="11669" spans="3:7">
      <c r="C11669" s="647"/>
      <c r="D11669" s="647"/>
      <c r="E11669" s="647"/>
      <c r="F11669" s="647"/>
      <c r="G11669" s="647"/>
    </row>
    <row r="11670" spans="3:7">
      <c r="C11670" s="647"/>
      <c r="D11670" s="647"/>
      <c r="E11670" s="647"/>
      <c r="F11670" s="647"/>
      <c r="G11670" s="647"/>
    </row>
    <row r="11671" spans="3:7">
      <c r="C11671" s="647"/>
      <c r="D11671" s="647"/>
      <c r="E11671" s="647"/>
      <c r="F11671" s="647"/>
      <c r="G11671" s="647"/>
    </row>
    <row r="11672" spans="3:7">
      <c r="C11672" s="647"/>
      <c r="D11672" s="647"/>
      <c r="E11672" s="647"/>
      <c r="F11672" s="647"/>
      <c r="G11672" s="647"/>
    </row>
    <row r="11673" spans="3:7">
      <c r="C11673" s="647"/>
      <c r="D11673" s="647"/>
      <c r="E11673" s="647"/>
      <c r="F11673" s="647"/>
      <c r="G11673" s="647"/>
    </row>
    <row r="11674" spans="3:7">
      <c r="C11674" s="647"/>
      <c r="D11674" s="647"/>
      <c r="E11674" s="647"/>
      <c r="F11674" s="647"/>
      <c r="G11674" s="647"/>
    </row>
    <row r="11675" spans="3:7">
      <c r="C11675" s="647"/>
      <c r="D11675" s="647"/>
      <c r="E11675" s="647"/>
      <c r="F11675" s="647"/>
      <c r="G11675" s="647"/>
    </row>
    <row r="11676" spans="3:7">
      <c r="C11676" s="647"/>
      <c r="D11676" s="647"/>
      <c r="E11676" s="647"/>
      <c r="F11676" s="647"/>
      <c r="G11676" s="647"/>
    </row>
    <row r="11677" spans="3:7">
      <c r="C11677" s="647"/>
      <c r="D11677" s="647"/>
      <c r="E11677" s="647"/>
      <c r="F11677" s="647"/>
      <c r="G11677" s="647"/>
    </row>
    <row r="11678" spans="3:7">
      <c r="C11678" s="647"/>
      <c r="D11678" s="647"/>
      <c r="E11678" s="647"/>
      <c r="F11678" s="647"/>
      <c r="G11678" s="647"/>
    </row>
    <row r="11679" spans="3:7">
      <c r="C11679" s="647"/>
      <c r="D11679" s="647"/>
      <c r="E11679" s="647"/>
      <c r="F11679" s="647"/>
      <c r="G11679" s="647"/>
    </row>
    <row r="11680" spans="3:7">
      <c r="C11680" s="647"/>
      <c r="D11680" s="647"/>
      <c r="E11680" s="647"/>
      <c r="F11680" s="647"/>
      <c r="G11680" s="647"/>
    </row>
    <row r="11681" spans="3:7">
      <c r="C11681" s="647"/>
      <c r="D11681" s="647"/>
      <c r="E11681" s="647"/>
      <c r="F11681" s="647"/>
      <c r="G11681" s="647"/>
    </row>
    <row r="11682" spans="3:7">
      <c r="C11682" s="647"/>
      <c r="D11682" s="647"/>
      <c r="E11682" s="647"/>
      <c r="F11682" s="647"/>
      <c r="G11682" s="647"/>
    </row>
    <row r="11683" spans="3:7">
      <c r="C11683" s="647"/>
      <c r="D11683" s="647"/>
      <c r="E11683" s="647"/>
      <c r="F11683" s="647"/>
      <c r="G11683" s="647"/>
    </row>
    <row r="11684" spans="3:7">
      <c r="C11684" s="647"/>
      <c r="D11684" s="647"/>
      <c r="E11684" s="647"/>
      <c r="F11684" s="647"/>
      <c r="G11684" s="647"/>
    </row>
    <row r="11685" spans="3:7">
      <c r="C11685" s="647"/>
      <c r="D11685" s="647"/>
      <c r="E11685" s="647"/>
      <c r="F11685" s="647"/>
      <c r="G11685" s="647"/>
    </row>
    <row r="11686" spans="3:7">
      <c r="C11686" s="647"/>
      <c r="D11686" s="647"/>
      <c r="E11686" s="647"/>
      <c r="F11686" s="647"/>
      <c r="G11686" s="647"/>
    </row>
    <row r="11687" spans="3:7">
      <c r="C11687" s="647"/>
      <c r="D11687" s="647"/>
      <c r="E11687" s="647"/>
      <c r="F11687" s="647"/>
      <c r="G11687" s="647"/>
    </row>
    <row r="11688" spans="3:7">
      <c r="C11688" s="647"/>
      <c r="D11688" s="647"/>
      <c r="E11688" s="647"/>
      <c r="F11688" s="647"/>
      <c r="G11688" s="647"/>
    </row>
    <row r="11689" spans="3:7">
      <c r="C11689" s="647"/>
      <c r="D11689" s="647"/>
      <c r="E11689" s="647"/>
      <c r="F11689" s="647"/>
      <c r="G11689" s="647"/>
    </row>
    <row r="11690" spans="3:7">
      <c r="C11690" s="647"/>
      <c r="D11690" s="647"/>
      <c r="E11690" s="647"/>
      <c r="F11690" s="647"/>
      <c r="G11690" s="647"/>
    </row>
    <row r="11691" spans="3:7">
      <c r="C11691" s="647"/>
      <c r="D11691" s="647"/>
      <c r="E11691" s="647"/>
      <c r="F11691" s="647"/>
      <c r="G11691" s="647"/>
    </row>
    <row r="11692" spans="3:7">
      <c r="C11692" s="647"/>
      <c r="D11692" s="647"/>
      <c r="E11692" s="647"/>
      <c r="F11692" s="647"/>
      <c r="G11692" s="647"/>
    </row>
    <row r="11693" spans="3:7">
      <c r="C11693" s="647"/>
      <c r="D11693" s="647"/>
      <c r="E11693" s="647"/>
      <c r="F11693" s="647"/>
      <c r="G11693" s="647"/>
    </row>
    <row r="11694" spans="3:7">
      <c r="C11694" s="647"/>
      <c r="D11694" s="647"/>
      <c r="E11694" s="647"/>
      <c r="F11694" s="647"/>
      <c r="G11694" s="647"/>
    </row>
    <row r="11695" spans="3:7">
      <c r="C11695" s="647"/>
      <c r="D11695" s="647"/>
      <c r="E11695" s="647"/>
      <c r="F11695" s="647"/>
      <c r="G11695" s="647"/>
    </row>
    <row r="11696" spans="3:7">
      <c r="C11696" s="647"/>
      <c r="D11696" s="647"/>
      <c r="E11696" s="647"/>
      <c r="F11696" s="647"/>
      <c r="G11696" s="647"/>
    </row>
    <row r="11697" spans="3:7">
      <c r="C11697" s="647"/>
      <c r="D11697" s="647"/>
      <c r="E11697" s="647"/>
      <c r="F11697" s="647"/>
      <c r="G11697" s="647"/>
    </row>
    <row r="11698" spans="3:7">
      <c r="C11698" s="647"/>
      <c r="D11698" s="647"/>
      <c r="E11698" s="647"/>
      <c r="F11698" s="647"/>
      <c r="G11698" s="647"/>
    </row>
    <row r="11699" spans="3:7">
      <c r="C11699" s="647"/>
      <c r="D11699" s="647"/>
      <c r="E11699" s="647"/>
      <c r="F11699" s="647"/>
      <c r="G11699" s="647"/>
    </row>
    <row r="11700" spans="3:7">
      <c r="C11700" s="647"/>
      <c r="D11700" s="647"/>
      <c r="E11700" s="647"/>
      <c r="F11700" s="647"/>
      <c r="G11700" s="647"/>
    </row>
    <row r="11701" spans="3:7">
      <c r="C11701" s="647"/>
      <c r="D11701" s="647"/>
      <c r="E11701" s="647"/>
      <c r="F11701" s="647"/>
      <c r="G11701" s="647"/>
    </row>
    <row r="11702" spans="3:7">
      <c r="C11702" s="647"/>
      <c r="D11702" s="647"/>
      <c r="E11702" s="647"/>
      <c r="F11702" s="647"/>
      <c r="G11702" s="647"/>
    </row>
    <row r="11703" spans="3:7">
      <c r="C11703" s="647"/>
      <c r="D11703" s="647"/>
      <c r="E11703" s="647"/>
      <c r="F11703" s="647"/>
      <c r="G11703" s="647"/>
    </row>
    <row r="11704" spans="3:7">
      <c r="C11704" s="647"/>
      <c r="D11704" s="647"/>
      <c r="E11704" s="647"/>
      <c r="F11704" s="647"/>
      <c r="G11704" s="647"/>
    </row>
    <row r="11705" spans="3:7">
      <c r="C11705" s="647"/>
      <c r="D11705" s="647"/>
      <c r="E11705" s="647"/>
      <c r="F11705" s="647"/>
      <c r="G11705" s="647"/>
    </row>
    <row r="11706" spans="3:7">
      <c r="C11706" s="647"/>
      <c r="D11706" s="647"/>
      <c r="E11706" s="647"/>
      <c r="F11706" s="647"/>
      <c r="G11706" s="647"/>
    </row>
    <row r="11707" spans="3:7">
      <c r="C11707" s="647"/>
      <c r="D11707" s="647"/>
      <c r="E11707" s="647"/>
      <c r="F11707" s="647"/>
      <c r="G11707" s="647"/>
    </row>
    <row r="11708" spans="3:7">
      <c r="C11708" s="647"/>
      <c r="D11708" s="647"/>
      <c r="E11708" s="647"/>
      <c r="F11708" s="647"/>
      <c r="G11708" s="647"/>
    </row>
    <row r="11709" spans="3:7">
      <c r="C11709" s="647"/>
      <c r="D11709" s="647"/>
      <c r="E11709" s="647"/>
      <c r="F11709" s="647"/>
      <c r="G11709" s="647"/>
    </row>
    <row r="11710" spans="3:7">
      <c r="C11710" s="647"/>
      <c r="D11710" s="647"/>
      <c r="E11710" s="647"/>
      <c r="F11710" s="647"/>
      <c r="G11710" s="647"/>
    </row>
    <row r="11711" spans="3:7">
      <c r="C11711" s="647"/>
      <c r="D11711" s="647"/>
      <c r="E11711" s="647"/>
      <c r="F11711" s="647"/>
      <c r="G11711" s="647"/>
    </row>
    <row r="11712" spans="3:7">
      <c r="C11712" s="647"/>
      <c r="D11712" s="647"/>
      <c r="E11712" s="647"/>
      <c r="F11712" s="647"/>
      <c r="G11712" s="647"/>
    </row>
    <row r="11713" spans="3:7">
      <c r="C11713" s="647"/>
      <c r="D11713" s="647"/>
      <c r="E11713" s="647"/>
      <c r="F11713" s="647"/>
      <c r="G11713" s="647"/>
    </row>
    <row r="11714" spans="3:7">
      <c r="C11714" s="647"/>
      <c r="D11714" s="647"/>
      <c r="E11714" s="647"/>
      <c r="F11714" s="647"/>
      <c r="G11714" s="647"/>
    </row>
    <row r="11715" spans="3:7">
      <c r="C11715" s="647"/>
      <c r="D11715" s="647"/>
      <c r="E11715" s="647"/>
      <c r="F11715" s="647"/>
      <c r="G11715" s="647"/>
    </row>
    <row r="11716" spans="3:7">
      <c r="C11716" s="647"/>
      <c r="D11716" s="647"/>
      <c r="E11716" s="647"/>
      <c r="F11716" s="647"/>
      <c r="G11716" s="647"/>
    </row>
    <row r="11717" spans="3:7">
      <c r="C11717" s="647"/>
      <c r="D11717" s="647"/>
      <c r="E11717" s="647"/>
      <c r="F11717" s="647"/>
      <c r="G11717" s="647"/>
    </row>
    <row r="11718" spans="3:7">
      <c r="C11718" s="647"/>
      <c r="D11718" s="647"/>
      <c r="E11718" s="647"/>
      <c r="F11718" s="647"/>
      <c r="G11718" s="647"/>
    </row>
    <row r="11719" spans="3:7">
      <c r="C11719" s="647"/>
      <c r="D11719" s="647"/>
      <c r="E11719" s="647"/>
      <c r="F11719" s="647"/>
      <c r="G11719" s="647"/>
    </row>
    <row r="11720" spans="3:7">
      <c r="C11720" s="647"/>
      <c r="D11720" s="647"/>
      <c r="E11720" s="647"/>
      <c r="F11720" s="647"/>
      <c r="G11720" s="647"/>
    </row>
    <row r="11721" spans="3:7">
      <c r="C11721" s="647"/>
      <c r="D11721" s="647"/>
      <c r="E11721" s="647"/>
      <c r="F11721" s="647"/>
      <c r="G11721" s="647"/>
    </row>
    <row r="11722" spans="3:7">
      <c r="C11722" s="647"/>
      <c r="D11722" s="647"/>
      <c r="E11722" s="647"/>
      <c r="F11722" s="647"/>
      <c r="G11722" s="647"/>
    </row>
    <row r="11723" spans="3:7">
      <c r="C11723" s="647"/>
      <c r="D11723" s="647"/>
      <c r="E11723" s="647"/>
      <c r="F11723" s="647"/>
      <c r="G11723" s="647"/>
    </row>
    <row r="11724" spans="3:7">
      <c r="C11724" s="647"/>
      <c r="D11724" s="647"/>
      <c r="E11724" s="647"/>
      <c r="F11724" s="647"/>
      <c r="G11724" s="647"/>
    </row>
    <row r="11725" spans="3:7">
      <c r="C11725" s="647"/>
      <c r="D11725" s="647"/>
      <c r="E11725" s="647"/>
      <c r="F11725" s="647"/>
      <c r="G11725" s="647"/>
    </row>
    <row r="11726" spans="3:7">
      <c r="C11726" s="647"/>
      <c r="D11726" s="647"/>
      <c r="E11726" s="647"/>
      <c r="F11726" s="647"/>
      <c r="G11726" s="647"/>
    </row>
    <row r="11727" spans="3:7">
      <c r="C11727" s="647"/>
      <c r="D11727" s="647"/>
      <c r="E11727" s="647"/>
      <c r="F11727" s="647"/>
      <c r="G11727" s="647"/>
    </row>
    <row r="11728" spans="3:7">
      <c r="C11728" s="647"/>
      <c r="D11728" s="647"/>
      <c r="E11728" s="647"/>
      <c r="F11728" s="647"/>
      <c r="G11728" s="647"/>
    </row>
    <row r="11729" spans="3:7">
      <c r="C11729" s="647"/>
      <c r="D11729" s="647"/>
      <c r="E11729" s="647"/>
      <c r="F11729" s="647"/>
      <c r="G11729" s="647"/>
    </row>
    <row r="11730" spans="3:7">
      <c r="C11730" s="647"/>
      <c r="D11730" s="647"/>
      <c r="E11730" s="647"/>
      <c r="F11730" s="647"/>
      <c r="G11730" s="647"/>
    </row>
    <row r="11731" spans="3:7">
      <c r="C11731" s="647"/>
      <c r="D11731" s="647"/>
      <c r="E11731" s="647"/>
      <c r="F11731" s="647"/>
      <c r="G11731" s="647"/>
    </row>
    <row r="11732" spans="3:7">
      <c r="C11732" s="647"/>
      <c r="D11732" s="647"/>
      <c r="E11732" s="647"/>
      <c r="F11732" s="647"/>
      <c r="G11732" s="647"/>
    </row>
    <row r="11733" spans="3:7">
      <c r="C11733" s="647"/>
      <c r="D11733" s="647"/>
      <c r="E11733" s="647"/>
      <c r="F11733" s="647"/>
      <c r="G11733" s="647"/>
    </row>
    <row r="11734" spans="3:7">
      <c r="C11734" s="647"/>
      <c r="D11734" s="647"/>
      <c r="E11734" s="647"/>
      <c r="F11734" s="647"/>
      <c r="G11734" s="647"/>
    </row>
    <row r="11735" spans="3:7">
      <c r="C11735" s="647"/>
      <c r="D11735" s="647"/>
      <c r="E11735" s="647"/>
      <c r="F11735" s="647"/>
      <c r="G11735" s="647"/>
    </row>
    <row r="11736" spans="3:7">
      <c r="C11736" s="647"/>
      <c r="D11736" s="647"/>
      <c r="E11736" s="647"/>
      <c r="F11736" s="647"/>
      <c r="G11736" s="647"/>
    </row>
    <row r="11737" spans="3:7">
      <c r="C11737" s="647"/>
      <c r="D11737" s="647"/>
      <c r="E11737" s="647"/>
      <c r="F11737" s="647"/>
      <c r="G11737" s="647"/>
    </row>
    <row r="11738" spans="3:7">
      <c r="C11738" s="647"/>
      <c r="D11738" s="647"/>
      <c r="E11738" s="647"/>
      <c r="F11738" s="647"/>
      <c r="G11738" s="647"/>
    </row>
    <row r="11739" spans="3:7">
      <c r="C11739" s="647"/>
      <c r="D11739" s="647"/>
      <c r="E11739" s="647"/>
      <c r="F11739" s="647"/>
      <c r="G11739" s="647"/>
    </row>
    <row r="11740" spans="3:7">
      <c r="C11740" s="647"/>
      <c r="D11740" s="647"/>
      <c r="E11740" s="647"/>
      <c r="F11740" s="647"/>
      <c r="G11740" s="647"/>
    </row>
    <row r="11741" spans="3:7">
      <c r="C11741" s="647"/>
      <c r="D11741" s="647"/>
      <c r="E11741" s="647"/>
      <c r="F11741" s="647"/>
      <c r="G11741" s="647"/>
    </row>
    <row r="11742" spans="3:7">
      <c r="C11742" s="647"/>
      <c r="D11742" s="647"/>
      <c r="E11742" s="647"/>
      <c r="F11742" s="647"/>
      <c r="G11742" s="647"/>
    </row>
    <row r="11743" spans="3:7">
      <c r="C11743" s="647"/>
      <c r="D11743" s="647"/>
      <c r="E11743" s="647"/>
      <c r="F11743" s="647"/>
      <c r="G11743" s="647"/>
    </row>
    <row r="11744" spans="3:7">
      <c r="C11744" s="647"/>
      <c r="D11744" s="647"/>
      <c r="E11744" s="647"/>
      <c r="F11744" s="647"/>
      <c r="G11744" s="647"/>
    </row>
    <row r="11745" spans="3:7">
      <c r="C11745" s="647"/>
      <c r="D11745" s="647"/>
      <c r="E11745" s="647"/>
      <c r="F11745" s="647"/>
      <c r="G11745" s="647"/>
    </row>
    <row r="11746" spans="3:7">
      <c r="C11746" s="647"/>
      <c r="D11746" s="647"/>
      <c r="E11746" s="647"/>
      <c r="F11746" s="647"/>
      <c r="G11746" s="647"/>
    </row>
    <row r="11747" spans="3:7">
      <c r="C11747" s="647"/>
      <c r="D11747" s="647"/>
      <c r="E11747" s="647"/>
      <c r="F11747" s="647"/>
      <c r="G11747" s="647"/>
    </row>
    <row r="11748" spans="3:7">
      <c r="C11748" s="647"/>
      <c r="D11748" s="647"/>
      <c r="E11748" s="647"/>
      <c r="F11748" s="647"/>
      <c r="G11748" s="647"/>
    </row>
    <row r="11749" spans="3:7">
      <c r="C11749" s="647"/>
      <c r="D11749" s="647"/>
      <c r="E11749" s="647"/>
      <c r="F11749" s="647"/>
      <c r="G11749" s="647"/>
    </row>
    <row r="11750" spans="3:7">
      <c r="C11750" s="647"/>
      <c r="D11750" s="647"/>
      <c r="E11750" s="647"/>
      <c r="F11750" s="647"/>
      <c r="G11750" s="647"/>
    </row>
    <row r="11751" spans="3:7">
      <c r="C11751" s="647"/>
      <c r="D11751" s="647"/>
      <c r="E11751" s="647"/>
      <c r="F11751" s="647"/>
      <c r="G11751" s="647"/>
    </row>
    <row r="11752" spans="3:7">
      <c r="C11752" s="647"/>
      <c r="D11752" s="647"/>
      <c r="E11752" s="647"/>
      <c r="F11752" s="647"/>
      <c r="G11752" s="647"/>
    </row>
    <row r="11753" spans="3:7">
      <c r="C11753" s="647"/>
      <c r="D11753" s="647"/>
      <c r="E11753" s="647"/>
      <c r="F11753" s="647"/>
      <c r="G11753" s="647"/>
    </row>
    <row r="11754" spans="3:7">
      <c r="C11754" s="647"/>
      <c r="D11754" s="647"/>
      <c r="E11754" s="647"/>
      <c r="F11754" s="647"/>
      <c r="G11754" s="647"/>
    </row>
    <row r="11755" spans="3:7">
      <c r="C11755" s="647"/>
      <c r="D11755" s="647"/>
      <c r="E11755" s="647"/>
      <c r="F11755" s="647"/>
      <c r="G11755" s="647"/>
    </row>
    <row r="11756" spans="3:7">
      <c r="C11756" s="647"/>
      <c r="D11756" s="647"/>
      <c r="E11756" s="647"/>
      <c r="F11756" s="647"/>
      <c r="G11756" s="647"/>
    </row>
    <row r="11757" spans="3:7">
      <c r="C11757" s="647"/>
      <c r="D11757" s="647"/>
      <c r="E11757" s="647"/>
      <c r="F11757" s="647"/>
      <c r="G11757" s="647"/>
    </row>
    <row r="11758" spans="3:7">
      <c r="C11758" s="647"/>
      <c r="D11758" s="647"/>
      <c r="E11758" s="647"/>
      <c r="F11758" s="647"/>
      <c r="G11758" s="647"/>
    </row>
    <row r="11759" spans="3:7">
      <c r="C11759" s="647"/>
      <c r="D11759" s="647"/>
      <c r="E11759" s="647"/>
      <c r="F11759" s="647"/>
      <c r="G11759" s="647"/>
    </row>
    <row r="11760" spans="3:7">
      <c r="C11760" s="647"/>
      <c r="D11760" s="647"/>
      <c r="E11760" s="647"/>
      <c r="F11760" s="647"/>
      <c r="G11760" s="647"/>
    </row>
    <row r="11761" spans="3:7">
      <c r="C11761" s="647"/>
      <c r="D11761" s="647"/>
      <c r="E11761" s="647"/>
      <c r="F11761" s="647"/>
      <c r="G11761" s="647"/>
    </row>
    <row r="11762" spans="3:7">
      <c r="C11762" s="647"/>
      <c r="D11762" s="647"/>
      <c r="E11762" s="647"/>
      <c r="F11762" s="647"/>
      <c r="G11762" s="647"/>
    </row>
    <row r="11763" spans="3:7">
      <c r="C11763" s="647"/>
      <c r="D11763" s="647"/>
      <c r="E11763" s="647"/>
      <c r="F11763" s="647"/>
      <c r="G11763" s="647"/>
    </row>
    <row r="11764" spans="3:7">
      <c r="C11764" s="647"/>
      <c r="D11764" s="647"/>
      <c r="E11764" s="647"/>
      <c r="F11764" s="647"/>
      <c r="G11764" s="647"/>
    </row>
    <row r="11765" spans="3:7">
      <c r="C11765" s="647"/>
      <c r="D11765" s="647"/>
      <c r="E11765" s="647"/>
      <c r="F11765" s="647"/>
      <c r="G11765" s="647"/>
    </row>
    <row r="11766" spans="3:7">
      <c r="C11766" s="647"/>
      <c r="D11766" s="647"/>
      <c r="E11766" s="647"/>
      <c r="F11766" s="647"/>
      <c r="G11766" s="647"/>
    </row>
    <row r="11767" spans="3:7">
      <c r="C11767" s="647"/>
      <c r="D11767" s="647"/>
      <c r="E11767" s="647"/>
      <c r="F11767" s="647"/>
      <c r="G11767" s="647"/>
    </row>
    <row r="11768" spans="3:7">
      <c r="C11768" s="647"/>
      <c r="D11768" s="647"/>
      <c r="E11768" s="647"/>
      <c r="F11768" s="647"/>
      <c r="G11768" s="647"/>
    </row>
    <row r="11769" spans="3:7">
      <c r="C11769" s="647"/>
      <c r="D11769" s="647"/>
      <c r="E11769" s="647"/>
      <c r="F11769" s="647"/>
      <c r="G11769" s="647"/>
    </row>
    <row r="11770" spans="3:7">
      <c r="C11770" s="647"/>
      <c r="D11770" s="647"/>
      <c r="E11770" s="647"/>
      <c r="F11770" s="647"/>
      <c r="G11770" s="647"/>
    </row>
    <row r="11771" spans="3:7">
      <c r="C11771" s="647"/>
      <c r="D11771" s="647"/>
      <c r="E11771" s="647"/>
      <c r="F11771" s="647"/>
      <c r="G11771" s="647"/>
    </row>
    <row r="11772" spans="3:7">
      <c r="C11772" s="647"/>
      <c r="D11772" s="647"/>
      <c r="E11772" s="647"/>
      <c r="F11772" s="647"/>
      <c r="G11772" s="647"/>
    </row>
    <row r="11773" spans="3:7">
      <c r="C11773" s="647"/>
      <c r="D11773" s="647"/>
      <c r="E11773" s="647"/>
      <c r="F11773" s="647"/>
      <c r="G11773" s="647"/>
    </row>
    <row r="11774" spans="3:7">
      <c r="C11774" s="647"/>
      <c r="D11774" s="647"/>
      <c r="E11774" s="647"/>
      <c r="F11774" s="647"/>
      <c r="G11774" s="647"/>
    </row>
    <row r="11775" spans="3:7">
      <c r="C11775" s="647"/>
      <c r="D11775" s="647"/>
      <c r="E11775" s="647"/>
      <c r="F11775" s="647"/>
      <c r="G11775" s="647"/>
    </row>
    <row r="11776" spans="3:7">
      <c r="C11776" s="647"/>
      <c r="D11776" s="647"/>
      <c r="E11776" s="647"/>
      <c r="F11776" s="647"/>
      <c r="G11776" s="647"/>
    </row>
    <row r="11777" spans="3:7">
      <c r="C11777" s="647"/>
      <c r="D11777" s="647"/>
      <c r="E11777" s="647"/>
      <c r="F11777" s="647"/>
      <c r="G11777" s="647"/>
    </row>
    <row r="11778" spans="3:7">
      <c r="C11778" s="647"/>
      <c r="D11778" s="647"/>
      <c r="E11778" s="647"/>
      <c r="F11778" s="647"/>
      <c r="G11778" s="647"/>
    </row>
    <row r="11779" spans="3:7">
      <c r="C11779" s="647"/>
      <c r="D11779" s="647"/>
      <c r="E11779" s="647"/>
      <c r="F11779" s="647"/>
      <c r="G11779" s="647"/>
    </row>
    <row r="11780" spans="3:7">
      <c r="C11780" s="647"/>
      <c r="D11780" s="647"/>
      <c r="E11780" s="647"/>
      <c r="F11780" s="647"/>
      <c r="G11780" s="647"/>
    </row>
    <row r="11781" spans="3:7">
      <c r="C11781" s="647"/>
      <c r="D11781" s="647"/>
      <c r="E11781" s="647"/>
      <c r="F11781" s="647"/>
      <c r="G11781" s="647"/>
    </row>
    <row r="11782" spans="3:7">
      <c r="C11782" s="647"/>
      <c r="D11782" s="647"/>
      <c r="E11782" s="647"/>
      <c r="F11782" s="647"/>
      <c r="G11782" s="647"/>
    </row>
    <row r="11783" spans="3:7">
      <c r="C11783" s="647"/>
      <c r="D11783" s="647"/>
      <c r="E11783" s="647"/>
      <c r="F11783" s="647"/>
      <c r="G11783" s="647"/>
    </row>
    <row r="11784" spans="3:7">
      <c r="C11784" s="647"/>
      <c r="D11784" s="647"/>
      <c r="E11784" s="647"/>
      <c r="F11784" s="647"/>
      <c r="G11784" s="647"/>
    </row>
    <row r="11785" spans="3:7">
      <c r="C11785" s="647"/>
      <c r="D11785" s="647"/>
      <c r="E11785" s="647"/>
      <c r="F11785" s="647"/>
      <c r="G11785" s="647"/>
    </row>
    <row r="11786" spans="3:7">
      <c r="C11786" s="647"/>
      <c r="D11786" s="647"/>
      <c r="E11786" s="647"/>
      <c r="F11786" s="647"/>
      <c r="G11786" s="647"/>
    </row>
    <row r="11787" spans="3:7">
      <c r="C11787" s="647"/>
      <c r="D11787" s="647"/>
      <c r="E11787" s="647"/>
      <c r="F11787" s="647"/>
      <c r="G11787" s="647"/>
    </row>
    <row r="11788" spans="3:7">
      <c r="C11788" s="647"/>
      <c r="D11788" s="647"/>
      <c r="E11788" s="647"/>
      <c r="F11788" s="647"/>
      <c r="G11788" s="647"/>
    </row>
    <row r="11789" spans="3:7">
      <c r="C11789" s="647"/>
      <c r="D11789" s="647"/>
      <c r="E11789" s="647"/>
      <c r="F11789" s="647"/>
      <c r="G11789" s="647"/>
    </row>
    <row r="11790" spans="3:7">
      <c r="C11790" s="647"/>
      <c r="D11790" s="647"/>
      <c r="E11790" s="647"/>
      <c r="F11790" s="647"/>
      <c r="G11790" s="647"/>
    </row>
    <row r="11791" spans="3:7">
      <c r="C11791" s="647"/>
      <c r="D11791" s="647"/>
      <c r="E11791" s="647"/>
      <c r="F11791" s="647"/>
      <c r="G11791" s="647"/>
    </row>
    <row r="11792" spans="3:7">
      <c r="C11792" s="647"/>
      <c r="D11792" s="647"/>
      <c r="E11792" s="647"/>
      <c r="F11792" s="647"/>
      <c r="G11792" s="647"/>
    </row>
    <row r="11793" spans="3:7">
      <c r="C11793" s="647"/>
      <c r="D11793" s="647"/>
      <c r="E11793" s="647"/>
      <c r="F11793" s="647"/>
      <c r="G11793" s="647"/>
    </row>
    <row r="11794" spans="3:7">
      <c r="C11794" s="647"/>
      <c r="D11794" s="647"/>
      <c r="E11794" s="647"/>
      <c r="F11794" s="647"/>
      <c r="G11794" s="647"/>
    </row>
    <row r="11795" spans="3:7">
      <c r="C11795" s="647"/>
      <c r="D11795" s="647"/>
      <c r="E11795" s="647"/>
      <c r="F11795" s="647"/>
      <c r="G11795" s="647"/>
    </row>
    <row r="11796" spans="3:7">
      <c r="C11796" s="647"/>
      <c r="D11796" s="647"/>
      <c r="E11796" s="647"/>
      <c r="F11796" s="647"/>
      <c r="G11796" s="647"/>
    </row>
    <row r="11797" spans="3:7">
      <c r="C11797" s="647"/>
      <c r="D11797" s="647"/>
      <c r="E11797" s="647"/>
      <c r="F11797" s="647"/>
      <c r="G11797" s="647"/>
    </row>
    <row r="11798" spans="3:7">
      <c r="C11798" s="647"/>
      <c r="D11798" s="647"/>
      <c r="E11798" s="647"/>
      <c r="F11798" s="647"/>
      <c r="G11798" s="647"/>
    </row>
    <row r="11799" spans="3:7">
      <c r="C11799" s="647"/>
      <c r="D11799" s="647"/>
      <c r="E11799" s="647"/>
      <c r="F11799" s="647"/>
      <c r="G11799" s="647"/>
    </row>
    <row r="11800" spans="3:7">
      <c r="C11800" s="647"/>
      <c r="D11800" s="647"/>
      <c r="E11800" s="647"/>
      <c r="F11800" s="647"/>
      <c r="G11800" s="647"/>
    </row>
    <row r="11801" spans="3:7">
      <c r="C11801" s="647"/>
      <c r="D11801" s="647"/>
      <c r="E11801" s="647"/>
      <c r="F11801" s="647"/>
      <c r="G11801" s="647"/>
    </row>
    <row r="11802" spans="3:7">
      <c r="C11802" s="647"/>
      <c r="D11802" s="647"/>
      <c r="E11802" s="647"/>
      <c r="F11802" s="647"/>
      <c r="G11802" s="647"/>
    </row>
    <row r="11803" spans="3:7">
      <c r="C11803" s="647"/>
      <c r="D11803" s="647"/>
      <c r="E11803" s="647"/>
      <c r="F11803" s="647"/>
      <c r="G11803" s="647"/>
    </row>
    <row r="11804" spans="3:7">
      <c r="C11804" s="647"/>
      <c r="D11804" s="647"/>
      <c r="E11804" s="647"/>
      <c r="F11804" s="647"/>
      <c r="G11804" s="647"/>
    </row>
    <row r="11805" spans="3:7">
      <c r="C11805" s="647"/>
      <c r="D11805" s="647"/>
      <c r="E11805" s="647"/>
      <c r="F11805" s="647"/>
      <c r="G11805" s="647"/>
    </row>
    <row r="11806" spans="3:7">
      <c r="C11806" s="647"/>
      <c r="D11806" s="647"/>
      <c r="E11806" s="647"/>
      <c r="F11806" s="647"/>
      <c r="G11806" s="647"/>
    </row>
    <row r="11807" spans="3:7">
      <c r="C11807" s="647"/>
      <c r="D11807" s="647"/>
      <c r="E11807" s="647"/>
      <c r="F11807" s="647"/>
      <c r="G11807" s="647"/>
    </row>
    <row r="11808" spans="3:7">
      <c r="C11808" s="647"/>
      <c r="D11808" s="647"/>
      <c r="E11808" s="647"/>
      <c r="F11808" s="647"/>
      <c r="G11808" s="647"/>
    </row>
    <row r="11809" spans="3:7">
      <c r="C11809" s="647"/>
      <c r="D11809" s="647"/>
      <c r="E11809" s="647"/>
      <c r="F11809" s="647"/>
      <c r="G11809" s="647"/>
    </row>
    <row r="11810" spans="3:7">
      <c r="C11810" s="647"/>
      <c r="D11810" s="647"/>
      <c r="E11810" s="647"/>
      <c r="F11810" s="647"/>
      <c r="G11810" s="647"/>
    </row>
    <row r="11811" spans="3:7">
      <c r="C11811" s="647"/>
      <c r="D11811" s="647"/>
      <c r="E11811" s="647"/>
      <c r="F11811" s="647"/>
      <c r="G11811" s="647"/>
    </row>
    <row r="11812" spans="3:7">
      <c r="C11812" s="647"/>
      <c r="D11812" s="647"/>
      <c r="E11812" s="647"/>
      <c r="F11812" s="647"/>
      <c r="G11812" s="647"/>
    </row>
    <row r="11813" spans="3:7">
      <c r="C11813" s="647"/>
      <c r="D11813" s="647"/>
      <c r="E11813" s="647"/>
      <c r="F11813" s="647"/>
      <c r="G11813" s="647"/>
    </row>
    <row r="11814" spans="3:7">
      <c r="C11814" s="647"/>
      <c r="D11814" s="647"/>
      <c r="E11814" s="647"/>
      <c r="F11814" s="647"/>
      <c r="G11814" s="647"/>
    </row>
    <row r="11815" spans="3:7">
      <c r="C11815" s="647"/>
      <c r="D11815" s="647"/>
      <c r="E11815" s="647"/>
      <c r="F11815" s="647"/>
      <c r="G11815" s="647"/>
    </row>
    <row r="11816" spans="3:7">
      <c r="C11816" s="647"/>
      <c r="D11816" s="647"/>
      <c r="E11816" s="647"/>
      <c r="F11816" s="647"/>
      <c r="G11816" s="647"/>
    </row>
    <row r="11817" spans="3:7">
      <c r="C11817" s="647"/>
      <c r="D11817" s="647"/>
      <c r="E11817" s="647"/>
      <c r="F11817" s="647"/>
      <c r="G11817" s="647"/>
    </row>
    <row r="11818" spans="3:7">
      <c r="C11818" s="647"/>
      <c r="D11818" s="647"/>
      <c r="E11818" s="647"/>
      <c r="F11818" s="647"/>
      <c r="G11818" s="647"/>
    </row>
    <row r="11819" spans="3:7">
      <c r="C11819" s="647"/>
      <c r="D11819" s="647"/>
      <c r="E11819" s="647"/>
      <c r="F11819" s="647"/>
      <c r="G11819" s="647"/>
    </row>
    <row r="11820" spans="3:7">
      <c r="C11820" s="647"/>
      <c r="D11820" s="647"/>
      <c r="E11820" s="647"/>
      <c r="F11820" s="647"/>
      <c r="G11820" s="647"/>
    </row>
    <row r="11821" spans="3:7">
      <c r="C11821" s="647"/>
      <c r="D11821" s="647"/>
      <c r="E11821" s="647"/>
      <c r="F11821" s="647"/>
      <c r="G11821" s="647"/>
    </row>
    <row r="11822" spans="3:7">
      <c r="C11822" s="647"/>
      <c r="D11822" s="647"/>
      <c r="E11822" s="647"/>
      <c r="F11822" s="647"/>
      <c r="G11822" s="647"/>
    </row>
    <row r="11823" spans="3:7">
      <c r="C11823" s="647"/>
      <c r="D11823" s="647"/>
      <c r="E11823" s="647"/>
      <c r="F11823" s="647"/>
      <c r="G11823" s="647"/>
    </row>
    <row r="11824" spans="3:7">
      <c r="C11824" s="647"/>
      <c r="D11824" s="647"/>
      <c r="E11824" s="647"/>
      <c r="F11824" s="647"/>
      <c r="G11824" s="647"/>
    </row>
    <row r="11825" spans="3:7">
      <c r="C11825" s="647"/>
      <c r="D11825" s="647"/>
      <c r="E11825" s="647"/>
      <c r="F11825" s="647"/>
      <c r="G11825" s="647"/>
    </row>
    <row r="11826" spans="3:7">
      <c r="C11826" s="647"/>
      <c r="D11826" s="647"/>
      <c r="E11826" s="647"/>
      <c r="F11826" s="647"/>
      <c r="G11826" s="647"/>
    </row>
    <row r="11827" spans="3:7">
      <c r="C11827" s="647"/>
      <c r="D11827" s="647"/>
      <c r="E11827" s="647"/>
      <c r="F11827" s="647"/>
      <c r="G11827" s="647"/>
    </row>
    <row r="11828" spans="3:7">
      <c r="C11828" s="647"/>
      <c r="D11828" s="647"/>
      <c r="E11828" s="647"/>
      <c r="F11828" s="647"/>
      <c r="G11828" s="647"/>
    </row>
    <row r="11829" spans="3:7">
      <c r="C11829" s="647"/>
      <c r="D11829" s="647"/>
      <c r="E11829" s="647"/>
      <c r="F11829" s="647"/>
      <c r="G11829" s="647"/>
    </row>
    <row r="11830" spans="3:7">
      <c r="C11830" s="647"/>
      <c r="D11830" s="647"/>
      <c r="E11830" s="647"/>
      <c r="F11830" s="647"/>
      <c r="G11830" s="647"/>
    </row>
    <row r="11831" spans="3:7">
      <c r="C11831" s="647"/>
      <c r="D11831" s="647"/>
      <c r="E11831" s="647"/>
      <c r="F11831" s="647"/>
      <c r="G11831" s="647"/>
    </row>
    <row r="11832" spans="3:7">
      <c r="C11832" s="647"/>
      <c r="D11832" s="647"/>
      <c r="E11832" s="647"/>
      <c r="F11832" s="647"/>
      <c r="G11832" s="647"/>
    </row>
    <row r="11833" spans="3:7">
      <c r="C11833" s="647"/>
      <c r="D11833" s="647"/>
      <c r="E11833" s="647"/>
      <c r="F11833" s="647"/>
      <c r="G11833" s="647"/>
    </row>
    <row r="11834" spans="3:7">
      <c r="C11834" s="647"/>
      <c r="D11834" s="647"/>
      <c r="E11834" s="647"/>
      <c r="F11834" s="647"/>
      <c r="G11834" s="647"/>
    </row>
    <row r="11835" spans="3:7">
      <c r="C11835" s="647"/>
      <c r="D11835" s="647"/>
      <c r="E11835" s="647"/>
      <c r="F11835" s="647"/>
      <c r="G11835" s="647"/>
    </row>
    <row r="11836" spans="3:7">
      <c r="C11836" s="647"/>
      <c r="D11836" s="647"/>
      <c r="E11836" s="647"/>
      <c r="F11836" s="647"/>
      <c r="G11836" s="647"/>
    </row>
    <row r="11837" spans="3:7">
      <c r="C11837" s="647"/>
      <c r="D11837" s="647"/>
      <c r="E11837" s="647"/>
      <c r="F11837" s="647"/>
      <c r="G11837" s="647"/>
    </row>
    <row r="11838" spans="3:7">
      <c r="C11838" s="647"/>
      <c r="D11838" s="647"/>
      <c r="E11838" s="647"/>
      <c r="F11838" s="647"/>
      <c r="G11838" s="647"/>
    </row>
    <row r="11839" spans="3:7">
      <c r="C11839" s="647"/>
      <c r="D11839" s="647"/>
      <c r="E11839" s="647"/>
      <c r="F11839" s="647"/>
      <c r="G11839" s="647"/>
    </row>
    <row r="11840" spans="3:7">
      <c r="C11840" s="647"/>
      <c r="D11840" s="647"/>
      <c r="E11840" s="647"/>
      <c r="F11840" s="647"/>
      <c r="G11840" s="647"/>
    </row>
    <row r="11841" spans="3:7">
      <c r="C11841" s="647"/>
      <c r="D11841" s="647"/>
      <c r="E11841" s="647"/>
      <c r="F11841" s="647"/>
      <c r="G11841" s="647"/>
    </row>
    <row r="11842" spans="3:7">
      <c r="C11842" s="647"/>
      <c r="D11842" s="647"/>
      <c r="E11842" s="647"/>
      <c r="F11842" s="647"/>
      <c r="G11842" s="647"/>
    </row>
    <row r="11843" spans="3:7">
      <c r="C11843" s="647"/>
      <c r="D11843" s="647"/>
      <c r="E11843" s="647"/>
      <c r="F11843" s="647"/>
      <c r="G11843" s="647"/>
    </row>
    <row r="11844" spans="3:7">
      <c r="C11844" s="647"/>
      <c r="D11844" s="647"/>
      <c r="E11844" s="647"/>
      <c r="F11844" s="647"/>
      <c r="G11844" s="647"/>
    </row>
    <row r="11845" spans="3:7">
      <c r="C11845" s="647"/>
      <c r="D11845" s="647"/>
      <c r="E11845" s="647"/>
      <c r="F11845" s="647"/>
      <c r="G11845" s="647"/>
    </row>
    <row r="11846" spans="3:7">
      <c r="C11846" s="647"/>
      <c r="D11846" s="647"/>
      <c r="E11846" s="647"/>
      <c r="F11846" s="647"/>
      <c r="G11846" s="647"/>
    </row>
    <row r="11847" spans="3:7">
      <c r="C11847" s="647"/>
      <c r="D11847" s="647"/>
      <c r="E11847" s="647"/>
      <c r="F11847" s="647"/>
      <c r="G11847" s="647"/>
    </row>
    <row r="11848" spans="3:7">
      <c r="C11848" s="647"/>
      <c r="D11848" s="647"/>
      <c r="E11848" s="647"/>
      <c r="F11848" s="647"/>
      <c r="G11848" s="647"/>
    </row>
    <row r="11849" spans="3:7">
      <c r="C11849" s="647"/>
      <c r="D11849" s="647"/>
      <c r="E11849" s="647"/>
      <c r="F11849" s="647"/>
      <c r="G11849" s="647"/>
    </row>
    <row r="11850" spans="3:7">
      <c r="C11850" s="647"/>
      <c r="D11850" s="647"/>
      <c r="E11850" s="647"/>
      <c r="F11850" s="647"/>
      <c r="G11850" s="647"/>
    </row>
    <row r="11851" spans="3:7">
      <c r="C11851" s="647"/>
      <c r="D11851" s="647"/>
      <c r="E11851" s="647"/>
      <c r="F11851" s="647"/>
      <c r="G11851" s="647"/>
    </row>
    <row r="11852" spans="3:7">
      <c r="C11852" s="647"/>
      <c r="D11852" s="647"/>
      <c r="E11852" s="647"/>
      <c r="F11852" s="647"/>
      <c r="G11852" s="647"/>
    </row>
    <row r="11853" spans="3:7">
      <c r="C11853" s="647"/>
      <c r="D11853" s="647"/>
      <c r="E11853" s="647"/>
      <c r="F11853" s="647"/>
      <c r="G11853" s="647"/>
    </row>
    <row r="11854" spans="3:7">
      <c r="C11854" s="647"/>
      <c r="D11854" s="647"/>
      <c r="E11854" s="647"/>
      <c r="F11854" s="647"/>
      <c r="G11854" s="647"/>
    </row>
    <row r="11855" spans="3:7">
      <c r="C11855" s="647"/>
      <c r="D11855" s="647"/>
      <c r="E11855" s="647"/>
      <c r="F11855" s="647"/>
      <c r="G11855" s="647"/>
    </row>
    <row r="11856" spans="3:7">
      <c r="C11856" s="647"/>
      <c r="D11856" s="647"/>
      <c r="E11856" s="647"/>
      <c r="F11856" s="647"/>
      <c r="G11856" s="647"/>
    </row>
    <row r="11857" spans="3:7">
      <c r="C11857" s="647"/>
      <c r="D11857" s="647"/>
      <c r="E11857" s="647"/>
      <c r="F11857" s="647"/>
      <c r="G11857" s="647"/>
    </row>
    <row r="11858" spans="3:7">
      <c r="C11858" s="647"/>
      <c r="D11858" s="647"/>
      <c r="E11858" s="647"/>
      <c r="F11858" s="647"/>
      <c r="G11858" s="647"/>
    </row>
    <row r="11859" spans="3:7">
      <c r="C11859" s="647"/>
      <c r="D11859" s="647"/>
      <c r="E11859" s="647"/>
      <c r="F11859" s="647"/>
      <c r="G11859" s="647"/>
    </row>
    <row r="11860" spans="3:7">
      <c r="C11860" s="647"/>
      <c r="D11860" s="647"/>
      <c r="E11860" s="647"/>
      <c r="F11860" s="647"/>
      <c r="G11860" s="647"/>
    </row>
    <row r="11861" spans="3:7">
      <c r="C11861" s="647"/>
      <c r="D11861" s="647"/>
      <c r="E11861" s="647"/>
      <c r="F11861" s="647"/>
      <c r="G11861" s="647"/>
    </row>
    <row r="11862" spans="3:7">
      <c r="C11862" s="647"/>
      <c r="D11862" s="647"/>
      <c r="E11862" s="647"/>
      <c r="F11862" s="647"/>
      <c r="G11862" s="647"/>
    </row>
    <row r="11863" spans="3:7">
      <c r="C11863" s="647"/>
      <c r="D11863" s="647"/>
      <c r="E11863" s="647"/>
      <c r="F11863" s="647"/>
      <c r="G11863" s="647"/>
    </row>
    <row r="11864" spans="3:7">
      <c r="C11864" s="647"/>
      <c r="D11864" s="647"/>
      <c r="E11864" s="647"/>
      <c r="F11864" s="647"/>
      <c r="G11864" s="647"/>
    </row>
    <row r="11865" spans="3:7">
      <c r="C11865" s="647"/>
      <c r="D11865" s="647"/>
      <c r="E11865" s="647"/>
      <c r="F11865" s="647"/>
      <c r="G11865" s="647"/>
    </row>
    <row r="11866" spans="3:7">
      <c r="C11866" s="647"/>
      <c r="D11866" s="647"/>
      <c r="E11866" s="647"/>
      <c r="F11866" s="647"/>
      <c r="G11866" s="647"/>
    </row>
    <row r="11867" spans="3:7">
      <c r="C11867" s="647"/>
      <c r="D11867" s="647"/>
      <c r="E11867" s="647"/>
      <c r="F11867" s="647"/>
      <c r="G11867" s="647"/>
    </row>
    <row r="11868" spans="3:7">
      <c r="C11868" s="647"/>
      <c r="D11868" s="647"/>
      <c r="E11868" s="647"/>
      <c r="F11868" s="647"/>
      <c r="G11868" s="647"/>
    </row>
    <row r="11869" spans="3:7">
      <c r="C11869" s="647"/>
      <c r="D11869" s="647"/>
      <c r="E11869" s="647"/>
      <c r="F11869" s="647"/>
      <c r="G11869" s="647"/>
    </row>
    <row r="11870" spans="3:7">
      <c r="C11870" s="647"/>
      <c r="D11870" s="647"/>
      <c r="E11870" s="647"/>
      <c r="F11870" s="647"/>
      <c r="G11870" s="647"/>
    </row>
    <row r="11871" spans="3:7">
      <c r="C11871" s="647"/>
      <c r="D11871" s="647"/>
      <c r="E11871" s="647"/>
      <c r="F11871" s="647"/>
      <c r="G11871" s="647"/>
    </row>
    <row r="11872" spans="3:7">
      <c r="C11872" s="647"/>
      <c r="D11872" s="647"/>
      <c r="E11872" s="647"/>
      <c r="F11872" s="647"/>
      <c r="G11872" s="647"/>
    </row>
    <row r="11873" spans="3:7">
      <c r="C11873" s="647"/>
      <c r="D11873" s="647"/>
      <c r="E11873" s="647"/>
      <c r="F11873" s="647"/>
      <c r="G11873" s="647"/>
    </row>
    <row r="11874" spans="3:7">
      <c r="C11874" s="647"/>
      <c r="D11874" s="647"/>
      <c r="E11874" s="647"/>
      <c r="F11874" s="647"/>
      <c r="G11874" s="647"/>
    </row>
    <row r="11875" spans="3:7">
      <c r="C11875" s="647"/>
      <c r="D11875" s="647"/>
      <c r="E11875" s="647"/>
      <c r="F11875" s="647"/>
      <c r="G11875" s="647"/>
    </row>
    <row r="11876" spans="3:7">
      <c r="C11876" s="647"/>
      <c r="D11876" s="647"/>
      <c r="E11876" s="647"/>
      <c r="F11876" s="647"/>
      <c r="G11876" s="647"/>
    </row>
    <row r="11877" spans="3:7">
      <c r="C11877" s="647"/>
      <c r="D11877" s="647"/>
      <c r="E11877" s="647"/>
      <c r="F11877" s="647"/>
      <c r="G11877" s="647"/>
    </row>
    <row r="11878" spans="3:7">
      <c r="C11878" s="647"/>
      <c r="D11878" s="647"/>
      <c r="E11878" s="647"/>
      <c r="F11878" s="647"/>
      <c r="G11878" s="647"/>
    </row>
    <row r="11879" spans="3:7">
      <c r="C11879" s="647"/>
      <c r="D11879" s="647"/>
      <c r="E11879" s="647"/>
      <c r="F11879" s="647"/>
      <c r="G11879" s="647"/>
    </row>
    <row r="11880" spans="3:7">
      <c r="C11880" s="647"/>
      <c r="D11880" s="647"/>
      <c r="E11880" s="647"/>
      <c r="F11880" s="647"/>
      <c r="G11880" s="647"/>
    </row>
    <row r="11881" spans="3:7">
      <c r="C11881" s="647"/>
      <c r="D11881" s="647"/>
      <c r="E11881" s="647"/>
      <c r="F11881" s="647"/>
      <c r="G11881" s="647"/>
    </row>
    <row r="11882" spans="3:7">
      <c r="C11882" s="647"/>
      <c r="D11882" s="647"/>
      <c r="E11882" s="647"/>
      <c r="F11882" s="647"/>
      <c r="G11882" s="647"/>
    </row>
    <row r="11883" spans="3:7">
      <c r="C11883" s="647"/>
      <c r="D11883" s="647"/>
      <c r="E11883" s="647"/>
      <c r="F11883" s="647"/>
      <c r="G11883" s="647"/>
    </row>
    <row r="11884" spans="3:7">
      <c r="C11884" s="647"/>
      <c r="D11884" s="647"/>
      <c r="E11884" s="647"/>
      <c r="F11884" s="647"/>
      <c r="G11884" s="647"/>
    </row>
    <row r="11885" spans="3:7">
      <c r="C11885" s="647"/>
      <c r="D11885" s="647"/>
      <c r="E11885" s="647"/>
      <c r="F11885" s="647"/>
      <c r="G11885" s="647"/>
    </row>
    <row r="11886" spans="3:7">
      <c r="C11886" s="647"/>
      <c r="D11886" s="647"/>
      <c r="E11886" s="647"/>
      <c r="F11886" s="647"/>
      <c r="G11886" s="647"/>
    </row>
    <row r="11887" spans="3:7">
      <c r="C11887" s="647"/>
      <c r="D11887" s="647"/>
      <c r="E11887" s="647"/>
      <c r="F11887" s="647"/>
      <c r="G11887" s="647"/>
    </row>
    <row r="11888" spans="3:7">
      <c r="C11888" s="647"/>
      <c r="D11888" s="647"/>
      <c r="E11888" s="647"/>
      <c r="F11888" s="647"/>
      <c r="G11888" s="647"/>
    </row>
    <row r="11889" spans="3:7">
      <c r="C11889" s="647"/>
      <c r="D11889" s="647"/>
      <c r="E11889" s="647"/>
      <c r="F11889" s="647"/>
      <c r="G11889" s="647"/>
    </row>
    <row r="11890" spans="3:7">
      <c r="C11890" s="647"/>
      <c r="D11890" s="647"/>
      <c r="E11890" s="647"/>
      <c r="F11890" s="647"/>
      <c r="G11890" s="647"/>
    </row>
    <row r="11891" spans="3:7">
      <c r="C11891" s="647"/>
      <c r="D11891" s="647"/>
      <c r="E11891" s="647"/>
      <c r="F11891" s="647"/>
      <c r="G11891" s="647"/>
    </row>
    <row r="11892" spans="3:7">
      <c r="C11892" s="647"/>
      <c r="D11892" s="647"/>
      <c r="E11892" s="647"/>
      <c r="F11892" s="647"/>
      <c r="G11892" s="647"/>
    </row>
    <row r="11893" spans="3:7">
      <c r="C11893" s="647"/>
      <c r="D11893" s="647"/>
      <c r="E11893" s="647"/>
      <c r="F11893" s="647"/>
      <c r="G11893" s="647"/>
    </row>
    <row r="11894" spans="3:7">
      <c r="C11894" s="647"/>
      <c r="D11894" s="647"/>
      <c r="E11894" s="647"/>
      <c r="F11894" s="647"/>
      <c r="G11894" s="647"/>
    </row>
    <row r="11895" spans="3:7">
      <c r="C11895" s="647"/>
      <c r="D11895" s="647"/>
      <c r="E11895" s="647"/>
      <c r="F11895" s="647"/>
      <c r="G11895" s="647"/>
    </row>
    <row r="11896" spans="3:7">
      <c r="C11896" s="647"/>
      <c r="D11896" s="647"/>
      <c r="E11896" s="647"/>
      <c r="F11896" s="647"/>
      <c r="G11896" s="647"/>
    </row>
    <row r="11897" spans="3:7">
      <c r="C11897" s="647"/>
      <c r="D11897" s="647"/>
      <c r="E11897" s="647"/>
      <c r="F11897" s="647"/>
      <c r="G11897" s="647"/>
    </row>
    <row r="11898" spans="3:7">
      <c r="C11898" s="647"/>
      <c r="D11898" s="647"/>
      <c r="E11898" s="647"/>
      <c r="F11898" s="647"/>
      <c r="G11898" s="647"/>
    </row>
    <row r="11899" spans="3:7">
      <c r="C11899" s="647"/>
      <c r="D11899" s="647"/>
      <c r="E11899" s="647"/>
      <c r="F11899" s="647"/>
      <c r="G11899" s="647"/>
    </row>
    <row r="11900" spans="3:7">
      <c r="C11900" s="647"/>
      <c r="D11900" s="647"/>
      <c r="E11900" s="647"/>
      <c r="F11900" s="647"/>
      <c r="G11900" s="647"/>
    </row>
    <row r="11901" spans="3:7">
      <c r="C11901" s="647"/>
      <c r="D11901" s="647"/>
      <c r="E11901" s="647"/>
      <c r="F11901" s="647"/>
      <c r="G11901" s="647"/>
    </row>
    <row r="11902" spans="3:7">
      <c r="C11902" s="647"/>
      <c r="D11902" s="647"/>
      <c r="E11902" s="647"/>
      <c r="F11902" s="647"/>
      <c r="G11902" s="647"/>
    </row>
    <row r="11903" spans="3:7">
      <c r="C11903" s="647"/>
      <c r="D11903" s="647"/>
      <c r="E11903" s="647"/>
      <c r="F11903" s="647"/>
      <c r="G11903" s="647"/>
    </row>
    <row r="11904" spans="3:7">
      <c r="C11904" s="647"/>
      <c r="D11904" s="647"/>
      <c r="E11904" s="647"/>
      <c r="F11904" s="647"/>
      <c r="G11904" s="647"/>
    </row>
    <row r="11905" spans="3:7">
      <c r="C11905" s="647"/>
      <c r="D11905" s="647"/>
      <c r="E11905" s="647"/>
      <c r="F11905" s="647"/>
      <c r="G11905" s="647"/>
    </row>
    <row r="11906" spans="3:7">
      <c r="C11906" s="647"/>
      <c r="D11906" s="647"/>
      <c r="E11906" s="647"/>
      <c r="F11906" s="647"/>
      <c r="G11906" s="647"/>
    </row>
    <row r="11907" spans="3:7">
      <c r="C11907" s="647"/>
      <c r="D11907" s="647"/>
      <c r="E11907" s="647"/>
      <c r="F11907" s="647"/>
      <c r="G11907" s="647"/>
    </row>
    <row r="11908" spans="3:7">
      <c r="C11908" s="647"/>
      <c r="D11908" s="647"/>
      <c r="E11908" s="647"/>
      <c r="F11908" s="647"/>
      <c r="G11908" s="647"/>
    </row>
    <row r="11909" spans="3:7">
      <c r="C11909" s="647"/>
      <c r="D11909" s="647"/>
      <c r="E11909" s="647"/>
      <c r="F11909" s="647"/>
      <c r="G11909" s="647"/>
    </row>
    <row r="11910" spans="3:7">
      <c r="C11910" s="647"/>
      <c r="D11910" s="647"/>
      <c r="E11910" s="647"/>
      <c r="F11910" s="647"/>
      <c r="G11910" s="647"/>
    </row>
    <row r="11911" spans="3:7">
      <c r="C11911" s="647"/>
      <c r="D11911" s="647"/>
      <c r="E11911" s="647"/>
      <c r="F11911" s="647"/>
      <c r="G11911" s="647"/>
    </row>
    <row r="11912" spans="3:7">
      <c r="C11912" s="647"/>
      <c r="D11912" s="647"/>
      <c r="E11912" s="647"/>
      <c r="F11912" s="647"/>
      <c r="G11912" s="647"/>
    </row>
    <row r="11913" spans="3:7">
      <c r="C11913" s="647"/>
      <c r="D11913" s="647"/>
      <c r="E11913" s="647"/>
      <c r="F11913" s="647"/>
      <c r="G11913" s="647"/>
    </row>
    <row r="11914" spans="3:7">
      <c r="C11914" s="647"/>
      <c r="D11914" s="647"/>
      <c r="E11914" s="647"/>
      <c r="F11914" s="647"/>
      <c r="G11914" s="647"/>
    </row>
    <row r="11915" spans="3:7">
      <c r="C11915" s="647"/>
      <c r="D11915" s="647"/>
      <c r="E11915" s="647"/>
      <c r="F11915" s="647"/>
      <c r="G11915" s="647"/>
    </row>
    <row r="11916" spans="3:7">
      <c r="C11916" s="647"/>
      <c r="D11916" s="647"/>
      <c r="E11916" s="647"/>
      <c r="F11916" s="647"/>
      <c r="G11916" s="647"/>
    </row>
    <row r="11917" spans="3:7">
      <c r="C11917" s="647"/>
      <c r="D11917" s="647"/>
      <c r="E11917" s="647"/>
      <c r="F11917" s="647"/>
      <c r="G11917" s="647"/>
    </row>
    <row r="11918" spans="3:7">
      <c r="C11918" s="647"/>
      <c r="D11918" s="647"/>
      <c r="E11918" s="647"/>
      <c r="F11918" s="647"/>
      <c r="G11918" s="647"/>
    </row>
    <row r="11919" spans="3:7">
      <c r="C11919" s="647"/>
      <c r="D11919" s="647"/>
      <c r="E11919" s="647"/>
      <c r="F11919" s="647"/>
      <c r="G11919" s="647"/>
    </row>
    <row r="11920" spans="3:7">
      <c r="C11920" s="647"/>
      <c r="D11920" s="647"/>
      <c r="E11920" s="647"/>
      <c r="F11920" s="647"/>
      <c r="G11920" s="647"/>
    </row>
    <row r="11921" spans="3:7">
      <c r="C11921" s="647"/>
      <c r="D11921" s="647"/>
      <c r="E11921" s="647"/>
      <c r="F11921" s="647"/>
      <c r="G11921" s="647"/>
    </row>
    <row r="11922" spans="3:7">
      <c r="C11922" s="647"/>
      <c r="D11922" s="647"/>
      <c r="E11922" s="647"/>
      <c r="F11922" s="647"/>
      <c r="G11922" s="647"/>
    </row>
    <row r="11923" spans="3:7">
      <c r="C11923" s="647"/>
      <c r="D11923" s="647"/>
      <c r="E11923" s="647"/>
      <c r="F11923" s="647"/>
      <c r="G11923" s="647"/>
    </row>
    <row r="11924" spans="3:7">
      <c r="C11924" s="647"/>
      <c r="D11924" s="647"/>
      <c r="E11924" s="647"/>
      <c r="F11924" s="647"/>
      <c r="G11924" s="647"/>
    </row>
    <row r="11925" spans="3:7">
      <c r="C11925" s="647"/>
      <c r="D11925" s="647"/>
      <c r="E11925" s="647"/>
      <c r="F11925" s="647"/>
      <c r="G11925" s="647"/>
    </row>
    <row r="11926" spans="3:7">
      <c r="C11926" s="647"/>
      <c r="D11926" s="647"/>
      <c r="E11926" s="647"/>
      <c r="F11926" s="647"/>
      <c r="G11926" s="647"/>
    </row>
    <row r="11927" spans="3:7">
      <c r="C11927" s="647"/>
      <c r="D11927" s="647"/>
      <c r="E11927" s="647"/>
      <c r="F11927" s="647"/>
      <c r="G11927" s="647"/>
    </row>
    <row r="11928" spans="3:7">
      <c r="C11928" s="647"/>
      <c r="D11928" s="647"/>
      <c r="E11928" s="647"/>
      <c r="F11928" s="647"/>
      <c r="G11928" s="647"/>
    </row>
    <row r="11929" spans="3:7">
      <c r="C11929" s="647"/>
      <c r="D11929" s="647"/>
      <c r="E11929" s="647"/>
      <c r="F11929" s="647"/>
      <c r="G11929" s="647"/>
    </row>
    <row r="11930" spans="3:7">
      <c r="C11930" s="647"/>
      <c r="D11930" s="647"/>
      <c r="E11930" s="647"/>
      <c r="F11930" s="647"/>
      <c r="G11930" s="647"/>
    </row>
    <row r="11931" spans="3:7">
      <c r="C11931" s="647"/>
      <c r="D11931" s="647"/>
      <c r="E11931" s="647"/>
      <c r="F11931" s="647"/>
      <c r="G11931" s="647"/>
    </row>
    <row r="11932" spans="3:7">
      <c r="C11932" s="647"/>
      <c r="D11932" s="647"/>
      <c r="E11932" s="647"/>
      <c r="F11932" s="647"/>
      <c r="G11932" s="647"/>
    </row>
    <row r="11933" spans="3:7">
      <c r="C11933" s="647"/>
      <c r="D11933" s="647"/>
      <c r="E11933" s="647"/>
      <c r="F11933" s="647"/>
      <c r="G11933" s="647"/>
    </row>
    <row r="11934" spans="3:7">
      <c r="C11934" s="647"/>
      <c r="D11934" s="647"/>
      <c r="E11934" s="647"/>
      <c r="F11934" s="647"/>
      <c r="G11934" s="647"/>
    </row>
    <row r="11935" spans="3:7">
      <c r="C11935" s="647"/>
      <c r="D11935" s="647"/>
      <c r="E11935" s="647"/>
      <c r="F11935" s="647"/>
      <c r="G11935" s="647"/>
    </row>
    <row r="11936" spans="3:7">
      <c r="C11936" s="647"/>
      <c r="D11936" s="647"/>
      <c r="E11936" s="647"/>
      <c r="F11936" s="647"/>
      <c r="G11936" s="647"/>
    </row>
    <row r="11937" spans="3:7">
      <c r="C11937" s="647"/>
      <c r="D11937" s="647"/>
      <c r="E11937" s="647"/>
      <c r="F11937" s="647"/>
      <c r="G11937" s="647"/>
    </row>
    <row r="11938" spans="3:7">
      <c r="C11938" s="647"/>
      <c r="D11938" s="647"/>
      <c r="E11938" s="647"/>
      <c r="F11938" s="647"/>
      <c r="G11938" s="647"/>
    </row>
    <row r="11939" spans="3:7">
      <c r="C11939" s="647"/>
      <c r="D11939" s="647"/>
      <c r="E11939" s="647"/>
      <c r="F11939" s="647"/>
      <c r="G11939" s="647"/>
    </row>
    <row r="11940" spans="3:7">
      <c r="C11940" s="647"/>
      <c r="D11940" s="647"/>
      <c r="E11940" s="647"/>
      <c r="F11940" s="647"/>
      <c r="G11940" s="647"/>
    </row>
    <row r="11941" spans="3:7">
      <c r="C11941" s="647"/>
      <c r="D11941" s="647"/>
      <c r="E11941" s="647"/>
      <c r="F11941" s="647"/>
      <c r="G11941" s="647"/>
    </row>
    <row r="11942" spans="3:7">
      <c r="C11942" s="647"/>
      <c r="D11942" s="647"/>
      <c r="E11942" s="647"/>
      <c r="F11942" s="647"/>
      <c r="G11942" s="647"/>
    </row>
    <row r="11943" spans="3:7">
      <c r="C11943" s="647"/>
      <c r="D11943" s="647"/>
      <c r="E11943" s="647"/>
      <c r="F11943" s="647"/>
      <c r="G11943" s="647"/>
    </row>
    <row r="11944" spans="3:7">
      <c r="C11944" s="647"/>
      <c r="D11944" s="647"/>
      <c r="E11944" s="647"/>
      <c r="F11944" s="647"/>
      <c r="G11944" s="647"/>
    </row>
    <row r="11945" spans="3:7">
      <c r="C11945" s="647"/>
      <c r="D11945" s="647"/>
      <c r="E11945" s="647"/>
      <c r="F11945" s="647"/>
      <c r="G11945" s="647"/>
    </row>
    <row r="11946" spans="3:7">
      <c r="C11946" s="647"/>
      <c r="D11946" s="647"/>
      <c r="E11946" s="647"/>
      <c r="F11946" s="647"/>
      <c r="G11946" s="647"/>
    </row>
    <row r="11947" spans="3:7">
      <c r="C11947" s="647"/>
      <c r="D11947" s="647"/>
      <c r="E11947" s="647"/>
      <c r="F11947" s="647"/>
      <c r="G11947" s="647"/>
    </row>
    <row r="11948" spans="3:7">
      <c r="C11948" s="647"/>
      <c r="D11948" s="647"/>
      <c r="E11948" s="647"/>
      <c r="F11948" s="647"/>
      <c r="G11948" s="647"/>
    </row>
    <row r="11949" spans="3:7">
      <c r="C11949" s="647"/>
      <c r="D11949" s="647"/>
      <c r="E11949" s="647"/>
      <c r="F11949" s="647"/>
      <c r="G11949" s="647"/>
    </row>
    <row r="11950" spans="3:7">
      <c r="C11950" s="647"/>
      <c r="D11950" s="647"/>
      <c r="E11950" s="647"/>
      <c r="F11950" s="647"/>
      <c r="G11950" s="647"/>
    </row>
    <row r="11951" spans="3:7">
      <c r="C11951" s="647"/>
      <c r="D11951" s="647"/>
      <c r="E11951" s="647"/>
      <c r="F11951" s="647"/>
      <c r="G11951" s="647"/>
    </row>
    <row r="11952" spans="3:7">
      <c r="C11952" s="647"/>
      <c r="D11952" s="647"/>
      <c r="E11952" s="647"/>
      <c r="F11952" s="647"/>
      <c r="G11952" s="647"/>
    </row>
    <row r="11953" spans="3:7">
      <c r="C11953" s="647"/>
      <c r="D11953" s="647"/>
      <c r="E11953" s="647"/>
      <c r="F11953" s="647"/>
      <c r="G11953" s="647"/>
    </row>
    <row r="11954" spans="3:7">
      <c r="C11954" s="647"/>
      <c r="D11954" s="647"/>
      <c r="E11954" s="647"/>
      <c r="F11954" s="647"/>
      <c r="G11954" s="647"/>
    </row>
    <row r="11955" spans="3:7">
      <c r="C11955" s="647"/>
      <c r="D11955" s="647"/>
      <c r="E11955" s="647"/>
      <c r="F11955" s="647"/>
      <c r="G11955" s="647"/>
    </row>
    <row r="11956" spans="3:7">
      <c r="C11956" s="647"/>
      <c r="D11956" s="647"/>
      <c r="E11956" s="647"/>
      <c r="F11956" s="647"/>
      <c r="G11956" s="647"/>
    </row>
    <row r="11957" spans="3:7">
      <c r="C11957" s="647"/>
      <c r="D11957" s="647"/>
      <c r="E11957" s="647"/>
      <c r="F11957" s="647"/>
      <c r="G11957" s="647"/>
    </row>
    <row r="11958" spans="3:7">
      <c r="C11958" s="647"/>
      <c r="D11958" s="647"/>
      <c r="E11958" s="647"/>
      <c r="F11958" s="647"/>
      <c r="G11958" s="647"/>
    </row>
    <row r="11959" spans="3:7">
      <c r="C11959" s="647"/>
      <c r="D11959" s="647"/>
      <c r="E11959" s="647"/>
      <c r="F11959" s="647"/>
      <c r="G11959" s="647"/>
    </row>
    <row r="11960" spans="3:7">
      <c r="C11960" s="647"/>
      <c r="D11960" s="647"/>
      <c r="E11960" s="647"/>
      <c r="F11960" s="647"/>
      <c r="G11960" s="647"/>
    </row>
    <row r="11961" spans="3:7">
      <c r="C11961" s="647"/>
      <c r="D11961" s="647"/>
      <c r="E11961" s="647"/>
      <c r="F11961" s="647"/>
      <c r="G11961" s="647"/>
    </row>
    <row r="11962" spans="3:7">
      <c r="C11962" s="647"/>
      <c r="D11962" s="647"/>
      <c r="E11962" s="647"/>
      <c r="F11962" s="647"/>
      <c r="G11962" s="647"/>
    </row>
    <row r="11963" spans="3:7">
      <c r="C11963" s="647"/>
      <c r="D11963" s="647"/>
      <c r="E11963" s="647"/>
      <c r="F11963" s="647"/>
      <c r="G11963" s="647"/>
    </row>
    <row r="11964" spans="3:7">
      <c r="C11964" s="647"/>
      <c r="D11964" s="647"/>
      <c r="E11964" s="647"/>
      <c r="F11964" s="647"/>
      <c r="G11964" s="647"/>
    </row>
    <row r="11965" spans="3:7">
      <c r="C11965" s="647"/>
      <c r="D11965" s="647"/>
      <c r="E11965" s="647"/>
      <c r="F11965" s="647"/>
      <c r="G11965" s="647"/>
    </row>
    <row r="11966" spans="3:7">
      <c r="C11966" s="647"/>
      <c r="D11966" s="647"/>
      <c r="E11966" s="647"/>
      <c r="F11966" s="647"/>
      <c r="G11966" s="647"/>
    </row>
    <row r="11967" spans="3:7">
      <c r="C11967" s="647"/>
      <c r="D11967" s="647"/>
      <c r="E11967" s="647"/>
      <c r="F11967" s="647"/>
      <c r="G11967" s="647"/>
    </row>
    <row r="11968" spans="3:7">
      <c r="C11968" s="647"/>
      <c r="D11968" s="647"/>
      <c r="E11968" s="647"/>
      <c r="F11968" s="647"/>
      <c r="G11968" s="647"/>
    </row>
    <row r="11969" spans="3:7">
      <c r="C11969" s="647"/>
      <c r="D11969" s="647"/>
      <c r="E11969" s="647"/>
      <c r="F11969" s="647"/>
      <c r="G11969" s="647"/>
    </row>
    <row r="11970" spans="3:7">
      <c r="C11970" s="647"/>
      <c r="D11970" s="647"/>
      <c r="E11970" s="647"/>
      <c r="F11970" s="647"/>
      <c r="G11970" s="647"/>
    </row>
    <row r="11971" spans="3:7">
      <c r="C11971" s="647"/>
      <c r="D11971" s="647"/>
      <c r="E11971" s="647"/>
      <c r="F11971" s="647"/>
      <c r="G11971" s="647"/>
    </row>
    <row r="11972" spans="3:7">
      <c r="C11972" s="647"/>
      <c r="D11972" s="647"/>
      <c r="E11972" s="647"/>
      <c r="F11972" s="647"/>
      <c r="G11972" s="647"/>
    </row>
    <row r="11973" spans="3:7">
      <c r="C11973" s="647"/>
      <c r="D11973" s="647"/>
      <c r="E11973" s="647"/>
      <c r="F11973" s="647"/>
      <c r="G11973" s="647"/>
    </row>
    <row r="11974" spans="3:7">
      <c r="C11974" s="647"/>
      <c r="D11974" s="647"/>
      <c r="E11974" s="647"/>
      <c r="F11974" s="647"/>
      <c r="G11974" s="647"/>
    </row>
    <row r="11975" spans="3:7">
      <c r="C11975" s="647"/>
      <c r="D11975" s="647"/>
      <c r="E11975" s="647"/>
      <c r="F11975" s="647"/>
      <c r="G11975" s="647"/>
    </row>
    <row r="11976" spans="3:7">
      <c r="C11976" s="647"/>
      <c r="D11976" s="647"/>
      <c r="E11976" s="647"/>
      <c r="F11976" s="647"/>
      <c r="G11976" s="647"/>
    </row>
    <row r="11977" spans="3:7">
      <c r="C11977" s="647"/>
      <c r="D11977" s="647"/>
      <c r="E11977" s="647"/>
      <c r="F11977" s="647"/>
      <c r="G11977" s="647"/>
    </row>
    <row r="11978" spans="3:7">
      <c r="C11978" s="647"/>
      <c r="D11978" s="647"/>
      <c r="E11978" s="647"/>
      <c r="F11978" s="647"/>
      <c r="G11978" s="647"/>
    </row>
    <row r="11979" spans="3:7">
      <c r="C11979" s="647"/>
      <c r="D11979" s="647"/>
      <c r="E11979" s="647"/>
      <c r="F11979" s="647"/>
      <c r="G11979" s="647"/>
    </row>
    <row r="11980" spans="3:7">
      <c r="C11980" s="647"/>
      <c r="D11980" s="647"/>
      <c r="E11980" s="647"/>
      <c r="F11980" s="647"/>
      <c r="G11980" s="647"/>
    </row>
    <row r="11981" spans="3:7">
      <c r="C11981" s="647"/>
      <c r="D11981" s="647"/>
      <c r="E11981" s="647"/>
      <c r="F11981" s="647"/>
      <c r="G11981" s="647"/>
    </row>
    <row r="11982" spans="3:7">
      <c r="C11982" s="647"/>
      <c r="D11982" s="647"/>
      <c r="E11982" s="647"/>
      <c r="F11982" s="647"/>
      <c r="G11982" s="647"/>
    </row>
    <row r="11983" spans="3:7">
      <c r="C11983" s="647"/>
      <c r="D11983" s="647"/>
      <c r="E11983" s="647"/>
      <c r="F11983" s="647"/>
      <c r="G11983" s="647"/>
    </row>
    <row r="11984" spans="3:7">
      <c r="C11984" s="647"/>
      <c r="D11984" s="647"/>
      <c r="E11984" s="647"/>
      <c r="F11984" s="647"/>
      <c r="G11984" s="647"/>
    </row>
    <row r="11985" spans="3:7">
      <c r="C11985" s="647"/>
      <c r="D11985" s="647"/>
      <c r="E11985" s="647"/>
      <c r="F11985" s="647"/>
      <c r="G11985" s="647"/>
    </row>
    <row r="11986" spans="3:7">
      <c r="C11986" s="647"/>
      <c r="D11986" s="647"/>
      <c r="E11986" s="647"/>
      <c r="F11986" s="647"/>
      <c r="G11986" s="647"/>
    </row>
    <row r="11987" spans="3:7">
      <c r="C11987" s="647"/>
      <c r="D11987" s="647"/>
      <c r="E11987" s="647"/>
      <c r="F11987" s="647"/>
      <c r="G11987" s="647"/>
    </row>
    <row r="11988" spans="3:7">
      <c r="C11988" s="647"/>
      <c r="D11988" s="647"/>
      <c r="E11988" s="647"/>
      <c r="F11988" s="647"/>
      <c r="G11988" s="647"/>
    </row>
    <row r="11989" spans="3:7">
      <c r="C11989" s="647"/>
      <c r="D11989" s="647"/>
      <c r="E11989" s="647"/>
      <c r="F11989" s="647"/>
      <c r="G11989" s="647"/>
    </row>
    <row r="11990" spans="3:7">
      <c r="C11990" s="647"/>
      <c r="D11990" s="647"/>
      <c r="E11990" s="647"/>
      <c r="F11990" s="647"/>
      <c r="G11990" s="647"/>
    </row>
    <row r="11991" spans="3:7">
      <c r="C11991" s="647"/>
      <c r="D11991" s="647"/>
      <c r="E11991" s="647"/>
      <c r="F11991" s="647"/>
      <c r="G11991" s="647"/>
    </row>
    <row r="11992" spans="3:7">
      <c r="C11992" s="647"/>
      <c r="D11992" s="647"/>
      <c r="E11992" s="647"/>
      <c r="F11992" s="647"/>
      <c r="G11992" s="647"/>
    </row>
    <row r="11993" spans="3:7">
      <c r="C11993" s="647"/>
      <c r="D11993" s="647"/>
      <c r="E11993" s="647"/>
      <c r="F11993" s="647"/>
      <c r="G11993" s="647"/>
    </row>
    <row r="11994" spans="3:7">
      <c r="C11994" s="647"/>
      <c r="D11994" s="647"/>
      <c r="E11994" s="647"/>
      <c r="F11994" s="647"/>
      <c r="G11994" s="647"/>
    </row>
    <row r="11995" spans="3:7">
      <c r="C11995" s="647"/>
      <c r="D11995" s="647"/>
      <c r="E11995" s="647"/>
      <c r="F11995" s="647"/>
      <c r="G11995" s="647"/>
    </row>
    <row r="11996" spans="3:7">
      <c r="C11996" s="647"/>
      <c r="D11996" s="647"/>
      <c r="E11996" s="647"/>
      <c r="F11996" s="647"/>
      <c r="G11996" s="647"/>
    </row>
    <row r="11997" spans="3:7">
      <c r="C11997" s="647"/>
      <c r="D11997" s="647"/>
      <c r="E11997" s="647"/>
      <c r="F11997" s="647"/>
      <c r="G11997" s="647"/>
    </row>
    <row r="11998" spans="3:7">
      <c r="C11998" s="647"/>
      <c r="D11998" s="647"/>
      <c r="E11998" s="647"/>
      <c r="F11998" s="647"/>
      <c r="G11998" s="647"/>
    </row>
    <row r="11999" spans="3:7">
      <c r="C11999" s="647"/>
      <c r="D11999" s="647"/>
      <c r="E11999" s="647"/>
      <c r="F11999" s="647"/>
      <c r="G11999" s="647"/>
    </row>
    <row r="12000" spans="3:7">
      <c r="C12000" s="647"/>
      <c r="D12000" s="647"/>
      <c r="E12000" s="647"/>
      <c r="F12000" s="647"/>
      <c r="G12000" s="647"/>
    </row>
    <row r="12001" spans="3:7">
      <c r="C12001" s="647"/>
      <c r="D12001" s="647"/>
      <c r="E12001" s="647"/>
      <c r="F12001" s="647"/>
      <c r="G12001" s="647"/>
    </row>
    <row r="12002" spans="3:7">
      <c r="C12002" s="647"/>
      <c r="D12002" s="647"/>
      <c r="E12002" s="647"/>
      <c r="F12002" s="647"/>
      <c r="G12002" s="647"/>
    </row>
    <row r="12003" spans="3:7">
      <c r="C12003" s="647"/>
      <c r="D12003" s="647"/>
      <c r="E12003" s="647"/>
      <c r="F12003" s="647"/>
      <c r="G12003" s="647"/>
    </row>
    <row r="12004" spans="3:7">
      <c r="C12004" s="647"/>
      <c r="D12004" s="647"/>
      <c r="E12004" s="647"/>
      <c r="F12004" s="647"/>
      <c r="G12004" s="647"/>
    </row>
    <row r="12005" spans="3:7">
      <c r="C12005" s="647"/>
      <c r="D12005" s="647"/>
      <c r="E12005" s="647"/>
      <c r="F12005" s="647"/>
      <c r="G12005" s="647"/>
    </row>
    <row r="12006" spans="3:7">
      <c r="C12006" s="647"/>
      <c r="D12006" s="647"/>
      <c r="E12006" s="647"/>
      <c r="F12006" s="647"/>
      <c r="G12006" s="647"/>
    </row>
    <row r="12007" spans="3:7">
      <c r="C12007" s="647"/>
      <c r="D12007" s="647"/>
      <c r="E12007" s="647"/>
      <c r="F12007" s="647"/>
      <c r="G12007" s="647"/>
    </row>
    <row r="12008" spans="3:7">
      <c r="C12008" s="647"/>
      <c r="D12008" s="647"/>
      <c r="E12008" s="647"/>
      <c r="F12008" s="647"/>
      <c r="G12008" s="647"/>
    </row>
    <row r="12009" spans="3:7">
      <c r="C12009" s="647"/>
      <c r="D12009" s="647"/>
      <c r="E12009" s="647"/>
      <c r="F12009" s="647"/>
      <c r="G12009" s="647"/>
    </row>
    <row r="12010" spans="3:7">
      <c r="C12010" s="647"/>
      <c r="D12010" s="647"/>
      <c r="E12010" s="647"/>
      <c r="F12010" s="647"/>
      <c r="G12010" s="647"/>
    </row>
    <row r="12011" spans="3:7">
      <c r="C12011" s="647"/>
      <c r="D12011" s="647"/>
      <c r="E12011" s="647"/>
      <c r="F12011" s="647"/>
      <c r="G12011" s="647"/>
    </row>
    <row r="12012" spans="3:7">
      <c r="C12012" s="647"/>
      <c r="D12012" s="647"/>
      <c r="E12012" s="647"/>
      <c r="F12012" s="647"/>
      <c r="G12012" s="647"/>
    </row>
    <row r="12013" spans="3:7">
      <c r="C12013" s="647"/>
      <c r="D12013" s="647"/>
      <c r="E12013" s="647"/>
      <c r="F12013" s="647"/>
      <c r="G12013" s="647"/>
    </row>
    <row r="12014" spans="3:7">
      <c r="C12014" s="647"/>
      <c r="D12014" s="647"/>
      <c r="E12014" s="647"/>
      <c r="F12014" s="647"/>
      <c r="G12014" s="647"/>
    </row>
    <row r="12015" spans="3:7">
      <c r="C12015" s="647"/>
      <c r="D12015" s="647"/>
      <c r="E12015" s="647"/>
      <c r="F12015" s="647"/>
      <c r="G12015" s="647"/>
    </row>
    <row r="12016" spans="3:7">
      <c r="C12016" s="647"/>
      <c r="D12016" s="647"/>
      <c r="E12016" s="647"/>
      <c r="F12016" s="647"/>
      <c r="G12016" s="647"/>
    </row>
    <row r="12017" spans="3:7">
      <c r="C12017" s="647"/>
      <c r="D12017" s="647"/>
      <c r="E12017" s="647"/>
      <c r="F12017" s="647"/>
      <c r="G12017" s="647"/>
    </row>
    <row r="12018" spans="3:7">
      <c r="C12018" s="647"/>
      <c r="D12018" s="647"/>
      <c r="E12018" s="647"/>
      <c r="F12018" s="647"/>
      <c r="G12018" s="647"/>
    </row>
    <row r="12019" spans="3:7">
      <c r="C12019" s="647"/>
      <c r="D12019" s="647"/>
      <c r="E12019" s="647"/>
      <c r="F12019" s="647"/>
      <c r="G12019" s="647"/>
    </row>
    <row r="12020" spans="3:7">
      <c r="C12020" s="647"/>
      <c r="D12020" s="647"/>
      <c r="E12020" s="647"/>
      <c r="F12020" s="647"/>
      <c r="G12020" s="647"/>
    </row>
    <row r="12021" spans="3:7">
      <c r="C12021" s="647"/>
      <c r="D12021" s="647"/>
      <c r="E12021" s="647"/>
      <c r="F12021" s="647"/>
      <c r="G12021" s="647"/>
    </row>
    <row r="12022" spans="3:7">
      <c r="C12022" s="647"/>
      <c r="D12022" s="647"/>
      <c r="E12022" s="647"/>
      <c r="F12022" s="647"/>
      <c r="G12022" s="647"/>
    </row>
    <row r="12023" spans="3:7">
      <c r="C12023" s="647"/>
      <c r="D12023" s="647"/>
      <c r="E12023" s="647"/>
      <c r="F12023" s="647"/>
      <c r="G12023" s="647"/>
    </row>
    <row r="12024" spans="3:7">
      <c r="C12024" s="647"/>
      <c r="D12024" s="647"/>
      <c r="E12024" s="647"/>
      <c r="F12024" s="647"/>
      <c r="G12024" s="647"/>
    </row>
    <row r="12025" spans="3:7">
      <c r="C12025" s="647"/>
      <c r="D12025" s="647"/>
      <c r="E12025" s="647"/>
      <c r="F12025" s="647"/>
      <c r="G12025" s="647"/>
    </row>
    <row r="12026" spans="3:7">
      <c r="C12026" s="647"/>
      <c r="D12026" s="647"/>
      <c r="E12026" s="647"/>
      <c r="F12026" s="647"/>
      <c r="G12026" s="647"/>
    </row>
    <row r="12027" spans="3:7">
      <c r="C12027" s="647"/>
      <c r="D12027" s="647"/>
      <c r="E12027" s="647"/>
      <c r="F12027" s="647"/>
      <c r="G12027" s="647"/>
    </row>
    <row r="12028" spans="3:7">
      <c r="C12028" s="647"/>
      <c r="D12028" s="647"/>
      <c r="E12028" s="647"/>
      <c r="F12028" s="647"/>
      <c r="G12028" s="647"/>
    </row>
    <row r="12029" spans="3:7">
      <c r="C12029" s="647"/>
      <c r="D12029" s="647"/>
      <c r="E12029" s="647"/>
      <c r="F12029" s="647"/>
      <c r="G12029" s="647"/>
    </row>
    <row r="12030" spans="3:7">
      <c r="C12030" s="647"/>
      <c r="D12030" s="647"/>
      <c r="E12030" s="647"/>
      <c r="F12030" s="647"/>
      <c r="G12030" s="647"/>
    </row>
    <row r="12031" spans="3:7">
      <c r="C12031" s="647"/>
      <c r="D12031" s="647"/>
      <c r="E12031" s="647"/>
      <c r="F12031" s="647"/>
      <c r="G12031" s="647"/>
    </row>
    <row r="12032" spans="3:7">
      <c r="C12032" s="647"/>
      <c r="D12032" s="647"/>
      <c r="E12032" s="647"/>
      <c r="F12032" s="647"/>
      <c r="G12032" s="647"/>
    </row>
    <row r="12033" spans="3:7">
      <c r="C12033" s="647"/>
      <c r="D12033" s="647"/>
      <c r="E12033" s="647"/>
      <c r="F12033" s="647"/>
      <c r="G12033" s="647"/>
    </row>
    <row r="12034" spans="3:7">
      <c r="C12034" s="647"/>
      <c r="D12034" s="647"/>
      <c r="E12034" s="647"/>
      <c r="F12034" s="647"/>
      <c r="G12034" s="647"/>
    </row>
    <row r="12035" spans="3:7">
      <c r="C12035" s="647"/>
      <c r="D12035" s="647"/>
      <c r="E12035" s="647"/>
      <c r="F12035" s="647"/>
      <c r="G12035" s="647"/>
    </row>
    <row r="12036" spans="3:7">
      <c r="C12036" s="647"/>
      <c r="D12036" s="647"/>
      <c r="E12036" s="647"/>
      <c r="F12036" s="647"/>
      <c r="G12036" s="647"/>
    </row>
    <row r="12037" spans="3:7">
      <c r="C12037" s="647"/>
      <c r="D12037" s="647"/>
      <c r="E12037" s="647"/>
      <c r="F12037" s="647"/>
      <c r="G12037" s="647"/>
    </row>
    <row r="12038" spans="3:7">
      <c r="C12038" s="647"/>
      <c r="D12038" s="647"/>
      <c r="E12038" s="647"/>
      <c r="F12038" s="647"/>
      <c r="G12038" s="647"/>
    </row>
    <row r="12039" spans="3:7">
      <c r="C12039" s="647"/>
      <c r="D12039" s="647"/>
      <c r="E12039" s="647"/>
      <c r="F12039" s="647"/>
      <c r="G12039" s="647"/>
    </row>
    <row r="12040" spans="3:7">
      <c r="C12040" s="647"/>
      <c r="D12040" s="647"/>
      <c r="E12040" s="647"/>
      <c r="F12040" s="647"/>
      <c r="G12040" s="647"/>
    </row>
    <row r="12041" spans="3:7">
      <c r="C12041" s="647"/>
      <c r="D12041" s="647"/>
      <c r="E12041" s="647"/>
      <c r="F12041" s="647"/>
      <c r="G12041" s="647"/>
    </row>
    <row r="12042" spans="3:7">
      <c r="C12042" s="647"/>
      <c r="D12042" s="647"/>
      <c r="E12042" s="647"/>
      <c r="F12042" s="647"/>
      <c r="G12042" s="647"/>
    </row>
    <row r="12043" spans="3:7">
      <c r="C12043" s="647"/>
      <c r="D12043" s="647"/>
      <c r="E12043" s="647"/>
      <c r="F12043" s="647"/>
      <c r="G12043" s="647"/>
    </row>
    <row r="12044" spans="3:7">
      <c r="C12044" s="647"/>
      <c r="D12044" s="647"/>
      <c r="E12044" s="647"/>
      <c r="F12044" s="647"/>
      <c r="G12044" s="647"/>
    </row>
    <row r="12045" spans="3:7">
      <c r="C12045" s="647"/>
      <c r="D12045" s="647"/>
      <c r="E12045" s="647"/>
      <c r="F12045" s="647"/>
      <c r="G12045" s="647"/>
    </row>
    <row r="12046" spans="3:7">
      <c r="C12046" s="647"/>
      <c r="D12046" s="647"/>
      <c r="E12046" s="647"/>
      <c r="F12046" s="647"/>
      <c r="G12046" s="647"/>
    </row>
    <row r="12047" spans="3:7">
      <c r="C12047" s="647"/>
      <c r="D12047" s="647"/>
      <c r="E12047" s="647"/>
      <c r="F12047" s="647"/>
      <c r="G12047" s="647"/>
    </row>
    <row r="12048" spans="3:7">
      <c r="C12048" s="647"/>
      <c r="D12048" s="647"/>
      <c r="E12048" s="647"/>
      <c r="F12048" s="647"/>
      <c r="G12048" s="647"/>
    </row>
    <row r="12049" spans="3:7">
      <c r="C12049" s="647"/>
      <c r="D12049" s="647"/>
      <c r="E12049" s="647"/>
      <c r="F12049" s="647"/>
      <c r="G12049" s="647"/>
    </row>
    <row r="12050" spans="3:7">
      <c r="C12050" s="647"/>
      <c r="D12050" s="647"/>
      <c r="E12050" s="647"/>
      <c r="F12050" s="647"/>
      <c r="G12050" s="647"/>
    </row>
    <row r="12051" spans="3:7">
      <c r="C12051" s="647"/>
      <c r="D12051" s="647"/>
      <c r="E12051" s="647"/>
      <c r="F12051" s="647"/>
      <c r="G12051" s="647"/>
    </row>
    <row r="12052" spans="3:7">
      <c r="C12052" s="647"/>
      <c r="D12052" s="647"/>
      <c r="E12052" s="647"/>
      <c r="F12052" s="647"/>
      <c r="G12052" s="647"/>
    </row>
    <row r="12053" spans="3:7">
      <c r="C12053" s="647"/>
      <c r="D12053" s="647"/>
      <c r="E12053" s="647"/>
      <c r="F12053" s="647"/>
      <c r="G12053" s="647"/>
    </row>
    <row r="12054" spans="3:7">
      <c r="C12054" s="647"/>
      <c r="D12054" s="647"/>
      <c r="E12054" s="647"/>
      <c r="F12054" s="647"/>
      <c r="G12054" s="647"/>
    </row>
    <row r="12055" spans="3:7">
      <c r="C12055" s="647"/>
      <c r="D12055" s="647"/>
      <c r="E12055" s="647"/>
      <c r="F12055" s="647"/>
      <c r="G12055" s="647"/>
    </row>
    <row r="12056" spans="3:7">
      <c r="C12056" s="647"/>
      <c r="D12056" s="647"/>
      <c r="E12056" s="647"/>
      <c r="F12056" s="647"/>
      <c r="G12056" s="647"/>
    </row>
    <row r="12057" spans="3:7">
      <c r="C12057" s="647"/>
      <c r="D12057" s="647"/>
      <c r="E12057" s="647"/>
      <c r="F12057" s="647"/>
      <c r="G12057" s="647"/>
    </row>
    <row r="12058" spans="3:7">
      <c r="C12058" s="647"/>
      <c r="D12058" s="647"/>
      <c r="E12058" s="647"/>
      <c r="F12058" s="647"/>
      <c r="G12058" s="647"/>
    </row>
    <row r="12059" spans="3:7">
      <c r="C12059" s="647"/>
      <c r="D12059" s="647"/>
      <c r="E12059" s="647"/>
      <c r="F12059" s="647"/>
      <c r="G12059" s="647"/>
    </row>
    <row r="12060" spans="3:7">
      <c r="C12060" s="647"/>
      <c r="D12060" s="647"/>
      <c r="E12060" s="647"/>
      <c r="F12060" s="647"/>
      <c r="G12060" s="647"/>
    </row>
    <row r="12061" spans="3:7">
      <c r="C12061" s="647"/>
      <c r="D12061" s="647"/>
      <c r="E12061" s="647"/>
      <c r="F12061" s="647"/>
      <c r="G12061" s="647"/>
    </row>
    <row r="12062" spans="3:7">
      <c r="C12062" s="647"/>
      <c r="D12062" s="647"/>
      <c r="E12062" s="647"/>
      <c r="F12062" s="647"/>
      <c r="G12062" s="647"/>
    </row>
    <row r="12063" spans="3:7">
      <c r="C12063" s="647"/>
      <c r="D12063" s="647"/>
      <c r="E12063" s="647"/>
      <c r="F12063" s="647"/>
      <c r="G12063" s="647"/>
    </row>
    <row r="12064" spans="3:7">
      <c r="C12064" s="647"/>
      <c r="D12064" s="647"/>
      <c r="E12064" s="647"/>
      <c r="F12064" s="647"/>
      <c r="G12064" s="647"/>
    </row>
    <row r="12065" spans="3:7">
      <c r="C12065" s="647"/>
      <c r="D12065" s="647"/>
      <c r="E12065" s="647"/>
      <c r="F12065" s="647"/>
      <c r="G12065" s="647"/>
    </row>
    <row r="12066" spans="3:7">
      <c r="C12066" s="647"/>
      <c r="D12066" s="647"/>
      <c r="E12066" s="647"/>
      <c r="F12066" s="647"/>
      <c r="G12066" s="647"/>
    </row>
    <row r="12067" spans="3:7">
      <c r="C12067" s="647"/>
      <c r="D12067" s="647"/>
      <c r="E12067" s="647"/>
      <c r="F12067" s="647"/>
      <c r="G12067" s="647"/>
    </row>
    <row r="12068" spans="3:7">
      <c r="C12068" s="647"/>
      <c r="D12068" s="647"/>
      <c r="E12068" s="647"/>
      <c r="F12068" s="647"/>
      <c r="G12068" s="647"/>
    </row>
    <row r="12069" spans="3:7">
      <c r="C12069" s="647"/>
      <c r="D12069" s="647"/>
      <c r="E12069" s="647"/>
      <c r="F12069" s="647"/>
      <c r="G12069" s="647"/>
    </row>
    <row r="12070" spans="3:7">
      <c r="C12070" s="647"/>
      <c r="D12070" s="647"/>
      <c r="E12070" s="647"/>
      <c r="F12070" s="647"/>
      <c r="G12070" s="647"/>
    </row>
    <row r="12071" spans="3:7">
      <c r="C12071" s="647"/>
      <c r="D12071" s="647"/>
      <c r="E12071" s="647"/>
      <c r="F12071" s="647"/>
      <c r="G12071" s="647"/>
    </row>
    <row r="12072" spans="3:7">
      <c r="C12072" s="647"/>
      <c r="D12072" s="647"/>
      <c r="E12072" s="647"/>
      <c r="F12072" s="647"/>
      <c r="G12072" s="647"/>
    </row>
    <row r="12073" spans="3:7">
      <c r="C12073" s="647"/>
      <c r="D12073" s="647"/>
      <c r="E12073" s="647"/>
      <c r="F12073" s="647"/>
      <c r="G12073" s="647"/>
    </row>
    <row r="12074" spans="3:7">
      <c r="C12074" s="647"/>
      <c r="D12074" s="647"/>
      <c r="E12074" s="647"/>
      <c r="F12074" s="647"/>
      <c r="G12074" s="647"/>
    </row>
    <row r="12075" spans="3:7">
      <c r="C12075" s="647"/>
      <c r="D12075" s="647"/>
      <c r="E12075" s="647"/>
      <c r="F12075" s="647"/>
      <c r="G12075" s="647"/>
    </row>
    <row r="12076" spans="3:7">
      <c r="C12076" s="647"/>
      <c r="D12076" s="647"/>
      <c r="E12076" s="647"/>
      <c r="F12076" s="647"/>
      <c r="G12076" s="647"/>
    </row>
    <row r="12077" spans="3:7">
      <c r="C12077" s="647"/>
      <c r="D12077" s="647"/>
      <c r="E12077" s="647"/>
      <c r="F12077" s="647"/>
      <c r="G12077" s="647"/>
    </row>
    <row r="12078" spans="3:7">
      <c r="C12078" s="647"/>
      <c r="D12078" s="647"/>
      <c r="E12078" s="647"/>
      <c r="F12078" s="647"/>
      <c r="G12078" s="647"/>
    </row>
    <row r="12079" spans="3:7">
      <c r="C12079" s="647"/>
      <c r="D12079" s="647"/>
      <c r="E12079" s="647"/>
      <c r="F12079" s="647"/>
      <c r="G12079" s="647"/>
    </row>
    <row r="12080" spans="3:7">
      <c r="C12080" s="647"/>
      <c r="D12080" s="647"/>
      <c r="E12080" s="647"/>
      <c r="F12080" s="647"/>
      <c r="G12080" s="647"/>
    </row>
    <row r="12081" spans="3:7">
      <c r="C12081" s="647"/>
      <c r="D12081" s="647"/>
      <c r="E12081" s="647"/>
      <c r="F12081" s="647"/>
      <c r="G12081" s="647"/>
    </row>
    <row r="12082" spans="3:7">
      <c r="C12082" s="647"/>
      <c r="D12082" s="647"/>
      <c r="E12082" s="647"/>
      <c r="F12082" s="647"/>
      <c r="G12082" s="647"/>
    </row>
    <row r="12083" spans="3:7">
      <c r="C12083" s="647"/>
      <c r="D12083" s="647"/>
      <c r="E12083" s="647"/>
      <c r="F12083" s="647"/>
      <c r="G12083" s="647"/>
    </row>
    <row r="12084" spans="3:7">
      <c r="C12084" s="647"/>
      <c r="D12084" s="647"/>
      <c r="E12084" s="647"/>
      <c r="F12084" s="647"/>
      <c r="G12084" s="647"/>
    </row>
    <row r="12085" spans="3:7">
      <c r="C12085" s="647"/>
      <c r="D12085" s="647"/>
      <c r="E12085" s="647"/>
      <c r="F12085" s="647"/>
      <c r="G12085" s="647"/>
    </row>
    <row r="12086" spans="3:7">
      <c r="C12086" s="647"/>
      <c r="D12086" s="647"/>
      <c r="E12086" s="647"/>
      <c r="F12086" s="647"/>
      <c r="G12086" s="647"/>
    </row>
    <row r="12087" spans="3:7">
      <c r="C12087" s="647"/>
      <c r="D12087" s="647"/>
      <c r="E12087" s="647"/>
      <c r="F12087" s="647"/>
      <c r="G12087" s="647"/>
    </row>
    <row r="12088" spans="3:7">
      <c r="C12088" s="647"/>
      <c r="D12088" s="647"/>
      <c r="E12088" s="647"/>
      <c r="F12088" s="647"/>
      <c r="G12088" s="647"/>
    </row>
    <row r="12089" spans="3:7">
      <c r="C12089" s="647"/>
      <c r="D12089" s="647"/>
      <c r="E12089" s="647"/>
      <c r="F12089" s="647"/>
      <c r="G12089" s="647"/>
    </row>
    <row r="12090" spans="3:7">
      <c r="C12090" s="647"/>
      <c r="D12090" s="647"/>
      <c r="E12090" s="647"/>
      <c r="F12090" s="647"/>
      <c r="G12090" s="647"/>
    </row>
    <row r="12091" spans="3:7">
      <c r="C12091" s="647"/>
      <c r="D12091" s="647"/>
      <c r="E12091" s="647"/>
      <c r="F12091" s="647"/>
      <c r="G12091" s="647"/>
    </row>
    <row r="12092" spans="3:7">
      <c r="C12092" s="647"/>
      <c r="D12092" s="647"/>
      <c r="E12092" s="647"/>
      <c r="F12092" s="647"/>
      <c r="G12092" s="647"/>
    </row>
    <row r="12093" spans="3:7">
      <c r="C12093" s="647"/>
      <c r="D12093" s="647"/>
      <c r="E12093" s="647"/>
      <c r="F12093" s="647"/>
      <c r="G12093" s="647"/>
    </row>
    <row r="12094" spans="3:7">
      <c r="C12094" s="647"/>
      <c r="D12094" s="647"/>
      <c r="E12094" s="647"/>
      <c r="F12094" s="647"/>
      <c r="G12094" s="647"/>
    </row>
    <row r="12095" spans="3:7">
      <c r="C12095" s="647"/>
      <c r="D12095" s="647"/>
      <c r="E12095" s="647"/>
      <c r="F12095" s="647"/>
      <c r="G12095" s="647"/>
    </row>
    <row r="12096" spans="3:7">
      <c r="C12096" s="647"/>
      <c r="D12096" s="647"/>
      <c r="E12096" s="647"/>
      <c r="F12096" s="647"/>
      <c r="G12096" s="647"/>
    </row>
    <row r="12097" spans="3:7">
      <c r="C12097" s="647"/>
      <c r="D12097" s="647"/>
      <c r="E12097" s="647"/>
      <c r="F12097" s="647"/>
      <c r="G12097" s="647"/>
    </row>
    <row r="12098" spans="3:7">
      <c r="C12098" s="647"/>
      <c r="D12098" s="647"/>
      <c r="E12098" s="647"/>
      <c r="F12098" s="647"/>
      <c r="G12098" s="647"/>
    </row>
    <row r="12099" spans="3:7">
      <c r="C12099" s="647"/>
      <c r="D12099" s="647"/>
      <c r="E12099" s="647"/>
      <c r="F12099" s="647"/>
      <c r="G12099" s="647"/>
    </row>
    <row r="12100" spans="3:7">
      <c r="C12100" s="647"/>
      <c r="D12100" s="647"/>
      <c r="E12100" s="647"/>
      <c r="F12100" s="647"/>
      <c r="G12100" s="647"/>
    </row>
    <row r="12101" spans="3:7">
      <c r="C12101" s="647"/>
      <c r="D12101" s="647"/>
      <c r="E12101" s="647"/>
      <c r="F12101" s="647"/>
      <c r="G12101" s="647"/>
    </row>
    <row r="12102" spans="3:7">
      <c r="C12102" s="647"/>
      <c r="D12102" s="647"/>
      <c r="E12102" s="647"/>
      <c r="F12102" s="647"/>
      <c r="G12102" s="647"/>
    </row>
    <row r="12103" spans="3:7">
      <c r="C12103" s="647"/>
      <c r="D12103" s="647"/>
      <c r="E12103" s="647"/>
      <c r="F12103" s="647"/>
      <c r="G12103" s="647"/>
    </row>
    <row r="12104" spans="3:7">
      <c r="C12104" s="647"/>
      <c r="D12104" s="647"/>
      <c r="E12104" s="647"/>
      <c r="F12104" s="647"/>
      <c r="G12104" s="647"/>
    </row>
    <row r="12105" spans="3:7">
      <c r="C12105" s="647"/>
      <c r="D12105" s="647"/>
      <c r="E12105" s="647"/>
      <c r="F12105" s="647"/>
      <c r="G12105" s="647"/>
    </row>
    <row r="12106" spans="3:7">
      <c r="C12106" s="647"/>
      <c r="D12106" s="647"/>
      <c r="E12106" s="647"/>
      <c r="F12106" s="647"/>
      <c r="G12106" s="647"/>
    </row>
    <row r="12107" spans="3:7">
      <c r="C12107" s="647"/>
      <c r="D12107" s="647"/>
      <c r="E12107" s="647"/>
      <c r="F12107" s="647"/>
      <c r="G12107" s="647"/>
    </row>
    <row r="12108" spans="3:7">
      <c r="C12108" s="647"/>
      <c r="D12108" s="647"/>
      <c r="E12108" s="647"/>
      <c r="F12108" s="647"/>
      <c r="G12108" s="647"/>
    </row>
    <row r="12109" spans="3:7">
      <c r="C12109" s="647"/>
      <c r="D12109" s="647"/>
      <c r="E12109" s="647"/>
      <c r="F12109" s="647"/>
      <c r="G12109" s="647"/>
    </row>
    <row r="12110" spans="3:7">
      <c r="C12110" s="647"/>
      <c r="D12110" s="647"/>
      <c r="E12110" s="647"/>
      <c r="F12110" s="647"/>
      <c r="G12110" s="647"/>
    </row>
    <row r="12111" spans="3:7">
      <c r="C12111" s="647"/>
      <c r="D12111" s="647"/>
      <c r="E12111" s="647"/>
      <c r="F12111" s="647"/>
      <c r="G12111" s="647"/>
    </row>
    <row r="12112" spans="3:7">
      <c r="C12112" s="647"/>
      <c r="D12112" s="647"/>
      <c r="E12112" s="647"/>
      <c r="F12112" s="647"/>
      <c r="G12112" s="647"/>
    </row>
    <row r="12113" spans="3:7">
      <c r="C12113" s="647"/>
      <c r="D12113" s="647"/>
      <c r="E12113" s="647"/>
      <c r="F12113" s="647"/>
      <c r="G12113" s="647"/>
    </row>
    <row r="12114" spans="3:7">
      <c r="C12114" s="647"/>
      <c r="D12114" s="647"/>
      <c r="E12114" s="647"/>
      <c r="F12114" s="647"/>
      <c r="G12114" s="647"/>
    </row>
    <row r="12115" spans="3:7">
      <c r="C12115" s="647"/>
      <c r="D12115" s="647"/>
      <c r="E12115" s="647"/>
      <c r="F12115" s="647"/>
      <c r="G12115" s="647"/>
    </row>
    <row r="12116" spans="3:7">
      <c r="C12116" s="647"/>
      <c r="D12116" s="647"/>
      <c r="E12116" s="647"/>
      <c r="F12116" s="647"/>
      <c r="G12116" s="647"/>
    </row>
    <row r="12117" spans="3:7">
      <c r="C12117" s="647"/>
      <c r="D12117" s="647"/>
      <c r="E12117" s="647"/>
      <c r="F12117" s="647"/>
      <c r="G12117" s="647"/>
    </row>
    <row r="12118" spans="3:7">
      <c r="C12118" s="647"/>
      <c r="D12118" s="647"/>
      <c r="E12118" s="647"/>
      <c r="F12118" s="647"/>
      <c r="G12118" s="647"/>
    </row>
    <row r="12119" spans="3:7">
      <c r="C12119" s="647"/>
      <c r="D12119" s="647"/>
      <c r="E12119" s="647"/>
      <c r="F12119" s="647"/>
      <c r="G12119" s="647"/>
    </row>
    <row r="12120" spans="3:7">
      <c r="C12120" s="647"/>
      <c r="D12120" s="647"/>
      <c r="E12120" s="647"/>
      <c r="F12120" s="647"/>
      <c r="G12120" s="647"/>
    </row>
    <row r="12121" spans="3:7">
      <c r="C12121" s="647"/>
      <c r="D12121" s="647"/>
      <c r="E12121" s="647"/>
      <c r="F12121" s="647"/>
      <c r="G12121" s="647"/>
    </row>
    <row r="12122" spans="3:7">
      <c r="C12122" s="647"/>
      <c r="D12122" s="647"/>
      <c r="E12122" s="647"/>
      <c r="F12122" s="647"/>
      <c r="G12122" s="647"/>
    </row>
    <row r="12123" spans="3:7">
      <c r="C12123" s="647"/>
      <c r="D12123" s="647"/>
      <c r="E12123" s="647"/>
      <c r="F12123" s="647"/>
      <c r="G12123" s="647"/>
    </row>
    <row r="12124" spans="3:7">
      <c r="C12124" s="647"/>
      <c r="D12124" s="647"/>
      <c r="E12124" s="647"/>
      <c r="F12124" s="647"/>
      <c r="G12124" s="647"/>
    </row>
    <row r="12125" spans="3:7">
      <c r="C12125" s="647"/>
      <c r="D12125" s="647"/>
      <c r="E12125" s="647"/>
      <c r="F12125" s="647"/>
      <c r="G12125" s="647"/>
    </row>
    <row r="12126" spans="3:7">
      <c r="C12126" s="647"/>
      <c r="D12126" s="647"/>
      <c r="E12126" s="647"/>
      <c r="F12126" s="647"/>
      <c r="G12126" s="647"/>
    </row>
    <row r="12127" spans="3:7">
      <c r="C12127" s="647"/>
      <c r="D12127" s="647"/>
      <c r="E12127" s="647"/>
      <c r="F12127" s="647"/>
      <c r="G12127" s="647"/>
    </row>
    <row r="12128" spans="3:7">
      <c r="C12128" s="647"/>
      <c r="D12128" s="647"/>
      <c r="E12128" s="647"/>
      <c r="F12128" s="647"/>
      <c r="G12128" s="647"/>
    </row>
    <row r="12129" spans="3:7">
      <c r="C12129" s="647"/>
      <c r="D12129" s="647"/>
      <c r="E12129" s="647"/>
      <c r="F12129" s="647"/>
      <c r="G12129" s="647"/>
    </row>
    <row r="12130" spans="3:7">
      <c r="C12130" s="647"/>
      <c r="D12130" s="647"/>
      <c r="E12130" s="647"/>
      <c r="F12130" s="647"/>
      <c r="G12130" s="647"/>
    </row>
    <row r="12131" spans="3:7">
      <c r="C12131" s="647"/>
      <c r="D12131" s="647"/>
      <c r="E12131" s="647"/>
      <c r="F12131" s="647"/>
      <c r="G12131" s="647"/>
    </row>
    <row r="12132" spans="3:7">
      <c r="C12132" s="647"/>
      <c r="D12132" s="647"/>
      <c r="E12132" s="647"/>
      <c r="F12132" s="647"/>
      <c r="G12132" s="647"/>
    </row>
    <row r="12133" spans="3:7">
      <c r="C12133" s="647"/>
      <c r="D12133" s="647"/>
      <c r="E12133" s="647"/>
      <c r="F12133" s="647"/>
      <c r="G12133" s="647"/>
    </row>
    <row r="12134" spans="3:7">
      <c r="C12134" s="647"/>
      <c r="D12134" s="647"/>
      <c r="E12134" s="647"/>
      <c r="F12134" s="647"/>
      <c r="G12134" s="647"/>
    </row>
    <row r="12135" spans="3:7">
      <c r="C12135" s="647"/>
      <c r="D12135" s="647"/>
      <c r="E12135" s="647"/>
      <c r="F12135" s="647"/>
      <c r="G12135" s="647"/>
    </row>
    <row r="12136" spans="3:7">
      <c r="C12136" s="647"/>
      <c r="D12136" s="647"/>
      <c r="E12136" s="647"/>
      <c r="F12136" s="647"/>
      <c r="G12136" s="647"/>
    </row>
    <row r="12137" spans="3:7">
      <c r="C12137" s="647"/>
      <c r="D12137" s="647"/>
      <c r="E12137" s="647"/>
      <c r="F12137" s="647"/>
      <c r="G12137" s="647"/>
    </row>
    <row r="12138" spans="3:7">
      <c r="C12138" s="647"/>
      <c r="D12138" s="647"/>
      <c r="E12138" s="647"/>
      <c r="F12138" s="647"/>
      <c r="G12138" s="647"/>
    </row>
    <row r="12139" spans="3:7">
      <c r="C12139" s="647"/>
      <c r="D12139" s="647"/>
      <c r="E12139" s="647"/>
      <c r="F12139" s="647"/>
      <c r="G12139" s="647"/>
    </row>
    <row r="12140" spans="3:7">
      <c r="C12140" s="647"/>
      <c r="D12140" s="647"/>
      <c r="E12140" s="647"/>
      <c r="F12140" s="647"/>
      <c r="G12140" s="647"/>
    </row>
    <row r="12141" spans="3:7">
      <c r="C12141" s="647"/>
      <c r="D12141" s="647"/>
      <c r="E12141" s="647"/>
      <c r="F12141" s="647"/>
      <c r="G12141" s="647"/>
    </row>
    <row r="12142" spans="3:7">
      <c r="C12142" s="647"/>
      <c r="D12142" s="647"/>
      <c r="E12142" s="647"/>
      <c r="F12142" s="647"/>
      <c r="G12142" s="647"/>
    </row>
    <row r="12143" spans="3:7">
      <c r="C12143" s="647"/>
      <c r="D12143" s="647"/>
      <c r="E12143" s="647"/>
      <c r="F12143" s="647"/>
      <c r="G12143" s="647"/>
    </row>
    <row r="12144" spans="3:7">
      <c r="C12144" s="647"/>
      <c r="D12144" s="647"/>
      <c r="E12144" s="647"/>
      <c r="F12144" s="647"/>
      <c r="G12144" s="647"/>
    </row>
    <row r="12145" spans="3:7">
      <c r="C12145" s="647"/>
      <c r="D12145" s="647"/>
      <c r="E12145" s="647"/>
      <c r="F12145" s="647"/>
      <c r="G12145" s="647"/>
    </row>
    <row r="12146" spans="3:7">
      <c r="C12146" s="647"/>
      <c r="D12146" s="647"/>
      <c r="E12146" s="647"/>
      <c r="F12146" s="647"/>
      <c r="G12146" s="647"/>
    </row>
    <row r="12147" spans="3:7">
      <c r="C12147" s="647"/>
      <c r="D12147" s="647"/>
      <c r="E12147" s="647"/>
      <c r="F12147" s="647"/>
      <c r="G12147" s="647"/>
    </row>
    <row r="12148" spans="3:7">
      <c r="C12148" s="647"/>
      <c r="D12148" s="647"/>
      <c r="E12148" s="647"/>
      <c r="F12148" s="647"/>
      <c r="G12148" s="647"/>
    </row>
    <row r="12149" spans="3:7">
      <c r="C12149" s="647"/>
      <c r="D12149" s="647"/>
      <c r="E12149" s="647"/>
      <c r="F12149" s="647"/>
      <c r="G12149" s="647"/>
    </row>
    <row r="12150" spans="3:7">
      <c r="C12150" s="647"/>
      <c r="D12150" s="647"/>
      <c r="E12150" s="647"/>
      <c r="F12150" s="647"/>
      <c r="G12150" s="647"/>
    </row>
    <row r="12151" spans="3:7">
      <c r="C12151" s="647"/>
      <c r="D12151" s="647"/>
      <c r="E12151" s="647"/>
      <c r="F12151" s="647"/>
      <c r="G12151" s="647"/>
    </row>
    <row r="12152" spans="3:7">
      <c r="C12152" s="647"/>
      <c r="D12152" s="647"/>
      <c r="E12152" s="647"/>
      <c r="F12152" s="647"/>
      <c r="G12152" s="647"/>
    </row>
    <row r="12153" spans="3:7">
      <c r="C12153" s="647"/>
      <c r="D12153" s="647"/>
      <c r="E12153" s="647"/>
      <c r="F12153" s="647"/>
      <c r="G12153" s="647"/>
    </row>
    <row r="12154" spans="3:7">
      <c r="C12154" s="647"/>
      <c r="D12154" s="647"/>
      <c r="E12154" s="647"/>
      <c r="F12154" s="647"/>
      <c r="G12154" s="647"/>
    </row>
    <row r="12155" spans="3:7">
      <c r="C12155" s="647"/>
      <c r="D12155" s="647"/>
      <c r="E12155" s="647"/>
      <c r="F12155" s="647"/>
      <c r="G12155" s="647"/>
    </row>
    <row r="12156" spans="3:7">
      <c r="C12156" s="647"/>
      <c r="D12156" s="647"/>
      <c r="E12156" s="647"/>
      <c r="F12156" s="647"/>
      <c r="G12156" s="647"/>
    </row>
    <row r="12157" spans="3:7">
      <c r="C12157" s="647"/>
      <c r="D12157" s="647"/>
      <c r="E12157" s="647"/>
      <c r="F12157" s="647"/>
      <c r="G12157" s="647"/>
    </row>
    <row r="12158" spans="3:7">
      <c r="C12158" s="647"/>
      <c r="D12158" s="647"/>
      <c r="E12158" s="647"/>
      <c r="F12158" s="647"/>
      <c r="G12158" s="647"/>
    </row>
    <row r="12159" spans="3:7">
      <c r="C12159" s="647"/>
      <c r="D12159" s="647"/>
      <c r="E12159" s="647"/>
      <c r="F12159" s="647"/>
      <c r="G12159" s="647"/>
    </row>
    <row r="12160" spans="3:7">
      <c r="C12160" s="647"/>
      <c r="D12160" s="647"/>
      <c r="E12160" s="647"/>
      <c r="F12160" s="647"/>
      <c r="G12160" s="647"/>
    </row>
    <row r="12161" spans="3:7">
      <c r="C12161" s="647"/>
      <c r="D12161" s="647"/>
      <c r="E12161" s="647"/>
      <c r="F12161" s="647"/>
      <c r="G12161" s="647"/>
    </row>
    <row r="12162" spans="3:7">
      <c r="C12162" s="647"/>
      <c r="D12162" s="647"/>
      <c r="E12162" s="647"/>
      <c r="F12162" s="647"/>
      <c r="G12162" s="647"/>
    </row>
    <row r="12163" spans="3:7">
      <c r="C12163" s="647"/>
      <c r="D12163" s="647"/>
      <c r="E12163" s="647"/>
      <c r="F12163" s="647"/>
      <c r="G12163" s="647"/>
    </row>
    <row r="12164" spans="3:7">
      <c r="C12164" s="647"/>
      <c r="D12164" s="647"/>
      <c r="E12164" s="647"/>
      <c r="F12164" s="647"/>
      <c r="G12164" s="647"/>
    </row>
    <row r="12165" spans="3:7">
      <c r="C12165" s="647"/>
      <c r="D12165" s="647"/>
      <c r="E12165" s="647"/>
      <c r="F12165" s="647"/>
      <c r="G12165" s="647"/>
    </row>
    <row r="12166" spans="3:7">
      <c r="C12166" s="647"/>
      <c r="D12166" s="647"/>
      <c r="E12166" s="647"/>
      <c r="F12166" s="647"/>
      <c r="G12166" s="647"/>
    </row>
    <row r="12167" spans="3:7">
      <c r="C12167" s="647"/>
      <c r="D12167" s="647"/>
      <c r="E12167" s="647"/>
      <c r="F12167" s="647"/>
      <c r="G12167" s="647"/>
    </row>
    <row r="12168" spans="3:7">
      <c r="C12168" s="647"/>
      <c r="D12168" s="647"/>
      <c r="E12168" s="647"/>
      <c r="F12168" s="647"/>
      <c r="G12168" s="647"/>
    </row>
    <row r="12169" spans="3:7">
      <c r="C12169" s="647"/>
      <c r="D12169" s="647"/>
      <c r="E12169" s="647"/>
      <c r="F12169" s="647"/>
      <c r="G12169" s="647"/>
    </row>
    <row r="12170" spans="3:7">
      <c r="C12170" s="647"/>
      <c r="D12170" s="647"/>
      <c r="E12170" s="647"/>
      <c r="F12170" s="647"/>
      <c r="G12170" s="647"/>
    </row>
    <row r="12171" spans="3:7">
      <c r="C12171" s="647"/>
      <c r="D12171" s="647"/>
      <c r="E12171" s="647"/>
      <c r="F12171" s="647"/>
      <c r="G12171" s="647"/>
    </row>
    <row r="12172" spans="3:7">
      <c r="C12172" s="647"/>
      <c r="D12172" s="647"/>
      <c r="E12172" s="647"/>
      <c r="F12172" s="647"/>
      <c r="G12172" s="647"/>
    </row>
    <row r="12173" spans="3:7">
      <c r="C12173" s="647"/>
      <c r="D12173" s="647"/>
      <c r="E12173" s="647"/>
      <c r="F12173" s="647"/>
      <c r="G12173" s="647"/>
    </row>
    <row r="12174" spans="3:7">
      <c r="C12174" s="647"/>
      <c r="D12174" s="647"/>
      <c r="E12174" s="647"/>
      <c r="F12174" s="647"/>
      <c r="G12174" s="647"/>
    </row>
    <row r="12175" spans="3:7">
      <c r="C12175" s="647"/>
      <c r="D12175" s="647"/>
      <c r="E12175" s="647"/>
      <c r="F12175" s="647"/>
      <c r="G12175" s="647"/>
    </row>
    <row r="12176" spans="3:7">
      <c r="C12176" s="647"/>
      <c r="D12176" s="647"/>
      <c r="E12176" s="647"/>
      <c r="F12176" s="647"/>
      <c r="G12176" s="647"/>
    </row>
    <row r="12177" spans="3:7">
      <c r="C12177" s="647"/>
      <c r="D12177" s="647"/>
      <c r="E12177" s="647"/>
      <c r="F12177" s="647"/>
      <c r="G12177" s="647"/>
    </row>
    <row r="12178" spans="3:7">
      <c r="C12178" s="647"/>
      <c r="D12178" s="647"/>
      <c r="E12178" s="647"/>
      <c r="F12178" s="647"/>
      <c r="G12178" s="647"/>
    </row>
    <row r="12179" spans="3:7">
      <c r="C12179" s="647"/>
      <c r="D12179" s="647"/>
      <c r="E12179" s="647"/>
      <c r="F12179" s="647"/>
      <c r="G12179" s="647"/>
    </row>
    <row r="12180" spans="3:7">
      <c r="C12180" s="647"/>
      <c r="D12180" s="647"/>
      <c r="E12180" s="647"/>
      <c r="F12180" s="647"/>
      <c r="G12180" s="647"/>
    </row>
    <row r="12181" spans="3:7">
      <c r="C12181" s="647"/>
      <c r="D12181" s="647"/>
      <c r="E12181" s="647"/>
      <c r="F12181" s="647"/>
      <c r="G12181" s="647"/>
    </row>
    <row r="12182" spans="3:7">
      <c r="C12182" s="647"/>
      <c r="D12182" s="647"/>
      <c r="E12182" s="647"/>
      <c r="F12182" s="647"/>
      <c r="G12182" s="647"/>
    </row>
    <row r="12183" spans="3:7">
      <c r="C12183" s="647"/>
      <c r="D12183" s="647"/>
      <c r="E12183" s="647"/>
      <c r="F12183" s="647"/>
      <c r="G12183" s="647"/>
    </row>
    <row r="12184" spans="3:7">
      <c r="C12184" s="647"/>
      <c r="D12184" s="647"/>
      <c r="E12184" s="647"/>
      <c r="F12184" s="647"/>
      <c r="G12184" s="647"/>
    </row>
    <row r="12185" spans="3:7">
      <c r="C12185" s="647"/>
      <c r="D12185" s="647"/>
      <c r="E12185" s="647"/>
      <c r="F12185" s="647"/>
      <c r="G12185" s="647"/>
    </row>
    <row r="12186" spans="3:7">
      <c r="C12186" s="647"/>
      <c r="D12186" s="647"/>
      <c r="E12186" s="647"/>
      <c r="F12186" s="647"/>
      <c r="G12186" s="647"/>
    </row>
    <row r="12187" spans="3:7">
      <c r="C12187" s="647"/>
      <c r="D12187" s="647"/>
      <c r="E12187" s="647"/>
      <c r="F12187" s="647"/>
      <c r="G12187" s="647"/>
    </row>
    <row r="12188" spans="3:7">
      <c r="C12188" s="647"/>
      <c r="D12188" s="647"/>
      <c r="E12188" s="647"/>
      <c r="F12188" s="647"/>
      <c r="G12188" s="647"/>
    </row>
    <row r="12189" spans="3:7">
      <c r="C12189" s="647"/>
      <c r="D12189" s="647"/>
      <c r="E12189" s="647"/>
      <c r="F12189" s="647"/>
      <c r="G12189" s="647"/>
    </row>
    <row r="12190" spans="3:7">
      <c r="C12190" s="647"/>
      <c r="D12190" s="647"/>
      <c r="E12190" s="647"/>
      <c r="F12190" s="647"/>
      <c r="G12190" s="647"/>
    </row>
    <row r="12191" spans="3:7">
      <c r="C12191" s="647"/>
      <c r="D12191" s="647"/>
      <c r="E12191" s="647"/>
      <c r="F12191" s="647"/>
      <c r="G12191" s="647"/>
    </row>
    <row r="12192" spans="3:7">
      <c r="C12192" s="647"/>
      <c r="D12192" s="647"/>
      <c r="E12192" s="647"/>
      <c r="F12192" s="647"/>
      <c r="G12192" s="647"/>
    </row>
    <row r="12193" spans="3:7">
      <c r="C12193" s="647"/>
      <c r="D12193" s="647"/>
      <c r="E12193" s="647"/>
      <c r="F12193" s="647"/>
      <c r="G12193" s="647"/>
    </row>
    <row r="12194" spans="3:7">
      <c r="C12194" s="647"/>
      <c r="D12194" s="647"/>
      <c r="E12194" s="647"/>
      <c r="F12194" s="647"/>
      <c r="G12194" s="647"/>
    </row>
    <row r="12195" spans="3:7">
      <c r="C12195" s="647"/>
      <c r="D12195" s="647"/>
      <c r="E12195" s="647"/>
      <c r="F12195" s="647"/>
      <c r="G12195" s="647"/>
    </row>
    <row r="12196" spans="3:7">
      <c r="C12196" s="647"/>
      <c r="D12196" s="647"/>
      <c r="E12196" s="647"/>
      <c r="F12196" s="647"/>
      <c r="G12196" s="647"/>
    </row>
    <row r="12197" spans="3:7">
      <c r="C12197" s="647"/>
      <c r="D12197" s="647"/>
      <c r="E12197" s="647"/>
      <c r="F12197" s="647"/>
      <c r="G12197" s="647"/>
    </row>
    <row r="12198" spans="3:7">
      <c r="C12198" s="647"/>
      <c r="D12198" s="647"/>
      <c r="E12198" s="647"/>
      <c r="F12198" s="647"/>
      <c r="G12198" s="647"/>
    </row>
    <row r="12199" spans="3:7">
      <c r="C12199" s="647"/>
      <c r="D12199" s="647"/>
      <c r="E12199" s="647"/>
      <c r="F12199" s="647"/>
      <c r="G12199" s="647"/>
    </row>
    <row r="12200" spans="3:7">
      <c r="C12200" s="647"/>
      <c r="D12200" s="647"/>
      <c r="E12200" s="647"/>
      <c r="F12200" s="647"/>
      <c r="G12200" s="647"/>
    </row>
    <row r="12201" spans="3:7">
      <c r="C12201" s="647"/>
      <c r="D12201" s="647"/>
      <c r="E12201" s="647"/>
      <c r="F12201" s="647"/>
      <c r="G12201" s="647"/>
    </row>
    <row r="12202" spans="3:7">
      <c r="C12202" s="647"/>
      <c r="D12202" s="647"/>
      <c r="E12202" s="647"/>
      <c r="F12202" s="647"/>
      <c r="G12202" s="647"/>
    </row>
    <row r="12203" spans="3:7">
      <c r="C12203" s="647"/>
      <c r="D12203" s="647"/>
      <c r="E12203" s="647"/>
      <c r="F12203" s="647"/>
      <c r="G12203" s="647"/>
    </row>
    <row r="12204" spans="3:7">
      <c r="C12204" s="647"/>
      <c r="D12204" s="647"/>
      <c r="E12204" s="647"/>
      <c r="F12204" s="647"/>
      <c r="G12204" s="647"/>
    </row>
    <row r="12205" spans="3:7">
      <c r="C12205" s="647"/>
      <c r="D12205" s="647"/>
      <c r="E12205" s="647"/>
      <c r="F12205" s="647"/>
      <c r="G12205" s="647"/>
    </row>
    <row r="12206" spans="3:7">
      <c r="C12206" s="647"/>
      <c r="D12206" s="647"/>
      <c r="E12206" s="647"/>
      <c r="F12206" s="647"/>
      <c r="G12206" s="647"/>
    </row>
    <row r="12207" spans="3:7">
      <c r="C12207" s="647"/>
      <c r="D12207" s="647"/>
      <c r="E12207" s="647"/>
      <c r="F12207" s="647"/>
      <c r="G12207" s="647"/>
    </row>
    <row r="12208" spans="3:7">
      <c r="C12208" s="647"/>
      <c r="D12208" s="647"/>
      <c r="E12208" s="647"/>
      <c r="F12208" s="647"/>
      <c r="G12208" s="647"/>
    </row>
    <row r="12209" spans="3:7">
      <c r="C12209" s="647"/>
      <c r="D12209" s="647"/>
      <c r="E12209" s="647"/>
      <c r="F12209" s="647"/>
      <c r="G12209" s="647"/>
    </row>
    <row r="12210" spans="3:7">
      <c r="C12210" s="647"/>
      <c r="D12210" s="647"/>
      <c r="E12210" s="647"/>
      <c r="F12210" s="647"/>
      <c r="G12210" s="647"/>
    </row>
    <row r="12211" spans="3:7">
      <c r="C12211" s="647"/>
      <c r="D12211" s="647"/>
      <c r="E12211" s="647"/>
      <c r="F12211" s="647"/>
      <c r="G12211" s="647"/>
    </row>
    <row r="12212" spans="3:7">
      <c r="C12212" s="647"/>
      <c r="D12212" s="647"/>
      <c r="E12212" s="647"/>
      <c r="F12212" s="647"/>
      <c r="G12212" s="647"/>
    </row>
    <row r="12213" spans="3:7">
      <c r="C12213" s="647"/>
      <c r="D12213" s="647"/>
      <c r="E12213" s="647"/>
      <c r="F12213" s="647"/>
      <c r="G12213" s="647"/>
    </row>
    <row r="12214" spans="3:7">
      <c r="C12214" s="647"/>
      <c r="D12214" s="647"/>
      <c r="E12214" s="647"/>
      <c r="F12214" s="647"/>
      <c r="G12214" s="647"/>
    </row>
    <row r="12215" spans="3:7">
      <c r="C12215" s="647"/>
      <c r="D12215" s="647"/>
      <c r="E12215" s="647"/>
      <c r="F12215" s="647"/>
      <c r="G12215" s="647"/>
    </row>
    <row r="12216" spans="3:7">
      <c r="C12216" s="647"/>
      <c r="D12216" s="647"/>
      <c r="E12216" s="647"/>
      <c r="F12216" s="647"/>
      <c r="G12216" s="647"/>
    </row>
    <row r="12217" spans="3:7">
      <c r="C12217" s="647"/>
      <c r="D12217" s="647"/>
      <c r="E12217" s="647"/>
      <c r="F12217" s="647"/>
      <c r="G12217" s="647"/>
    </row>
    <row r="12218" spans="3:7">
      <c r="C12218" s="647"/>
      <c r="D12218" s="647"/>
      <c r="E12218" s="647"/>
      <c r="F12218" s="647"/>
      <c r="G12218" s="647"/>
    </row>
    <row r="12219" spans="3:7">
      <c r="C12219" s="647"/>
      <c r="D12219" s="647"/>
      <c r="E12219" s="647"/>
      <c r="F12219" s="647"/>
      <c r="G12219" s="647"/>
    </row>
    <row r="12220" spans="3:7">
      <c r="C12220" s="647"/>
      <c r="D12220" s="647"/>
      <c r="E12220" s="647"/>
      <c r="F12220" s="647"/>
      <c r="G12220" s="647"/>
    </row>
    <row r="12221" spans="3:7">
      <c r="C12221" s="647"/>
      <c r="D12221" s="647"/>
      <c r="E12221" s="647"/>
      <c r="F12221" s="647"/>
      <c r="G12221" s="647"/>
    </row>
    <row r="12222" spans="3:7">
      <c r="C12222" s="647"/>
      <c r="D12222" s="647"/>
      <c r="E12222" s="647"/>
      <c r="F12222" s="647"/>
      <c r="G12222" s="647"/>
    </row>
    <row r="12223" spans="3:7">
      <c r="C12223" s="647"/>
      <c r="D12223" s="647"/>
      <c r="E12223" s="647"/>
      <c r="F12223" s="647"/>
      <c r="G12223" s="647"/>
    </row>
    <row r="12224" spans="3:7">
      <c r="C12224" s="647"/>
      <c r="D12224" s="647"/>
      <c r="E12224" s="647"/>
      <c r="F12224" s="647"/>
      <c r="G12224" s="647"/>
    </row>
    <row r="12225" spans="3:7">
      <c r="C12225" s="647"/>
      <c r="D12225" s="647"/>
      <c r="E12225" s="647"/>
      <c r="F12225" s="647"/>
      <c r="G12225" s="647"/>
    </row>
    <row r="12226" spans="3:7">
      <c r="C12226" s="647"/>
      <c r="D12226" s="647"/>
      <c r="E12226" s="647"/>
      <c r="F12226" s="647"/>
      <c r="G12226" s="647"/>
    </row>
    <row r="12227" spans="3:7">
      <c r="C12227" s="647"/>
      <c r="D12227" s="647"/>
      <c r="E12227" s="647"/>
      <c r="F12227" s="647"/>
      <c r="G12227" s="647"/>
    </row>
    <row r="12228" spans="3:7">
      <c r="C12228" s="647"/>
      <c r="D12228" s="647"/>
      <c r="E12228" s="647"/>
      <c r="F12228" s="647"/>
      <c r="G12228" s="647"/>
    </row>
    <row r="12229" spans="3:7">
      <c r="C12229" s="647"/>
      <c r="D12229" s="647"/>
      <c r="E12229" s="647"/>
      <c r="F12229" s="647"/>
      <c r="G12229" s="647"/>
    </row>
    <row r="12230" spans="3:7">
      <c r="C12230" s="647"/>
      <c r="D12230" s="647"/>
      <c r="E12230" s="647"/>
      <c r="F12230" s="647"/>
      <c r="G12230" s="647"/>
    </row>
    <row r="12231" spans="3:7">
      <c r="C12231" s="647"/>
      <c r="D12231" s="647"/>
      <c r="E12231" s="647"/>
      <c r="F12231" s="647"/>
      <c r="G12231" s="647"/>
    </row>
    <row r="12232" spans="3:7">
      <c r="C12232" s="647"/>
      <c r="D12232" s="647"/>
      <c r="E12232" s="647"/>
      <c r="F12232" s="647"/>
      <c r="G12232" s="647"/>
    </row>
    <row r="12233" spans="3:7">
      <c r="C12233" s="647"/>
      <c r="D12233" s="647"/>
      <c r="E12233" s="647"/>
      <c r="F12233" s="647"/>
      <c r="G12233" s="647"/>
    </row>
    <row r="12234" spans="3:7">
      <c r="C12234" s="647"/>
      <c r="D12234" s="647"/>
      <c r="E12234" s="647"/>
      <c r="F12234" s="647"/>
      <c r="G12234" s="647"/>
    </row>
    <row r="12235" spans="3:7">
      <c r="C12235" s="647"/>
      <c r="D12235" s="647"/>
      <c r="E12235" s="647"/>
      <c r="F12235" s="647"/>
      <c r="G12235" s="647"/>
    </row>
    <row r="12236" spans="3:7">
      <c r="C12236" s="647"/>
      <c r="D12236" s="647"/>
      <c r="E12236" s="647"/>
      <c r="F12236" s="647"/>
      <c r="G12236" s="647"/>
    </row>
    <row r="12237" spans="3:7">
      <c r="C12237" s="647"/>
      <c r="D12237" s="647"/>
      <c r="E12237" s="647"/>
      <c r="F12237" s="647"/>
      <c r="G12237" s="647"/>
    </row>
    <row r="12238" spans="3:7">
      <c r="C12238" s="647"/>
      <c r="D12238" s="647"/>
      <c r="E12238" s="647"/>
      <c r="F12238" s="647"/>
      <c r="G12238" s="647"/>
    </row>
    <row r="12239" spans="3:7">
      <c r="C12239" s="647"/>
      <c r="D12239" s="647"/>
      <c r="E12239" s="647"/>
      <c r="F12239" s="647"/>
      <c r="G12239" s="647"/>
    </row>
    <row r="12240" spans="3:7">
      <c r="C12240" s="647"/>
      <c r="D12240" s="647"/>
      <c r="E12240" s="647"/>
      <c r="F12240" s="647"/>
      <c r="G12240" s="647"/>
    </row>
    <row r="12241" spans="3:7">
      <c r="C12241" s="647"/>
      <c r="D12241" s="647"/>
      <c r="E12241" s="647"/>
      <c r="F12241" s="647"/>
      <c r="G12241" s="647"/>
    </row>
    <row r="12242" spans="3:7">
      <c r="C12242" s="647"/>
      <c r="D12242" s="647"/>
      <c r="E12242" s="647"/>
      <c r="F12242" s="647"/>
      <c r="G12242" s="647"/>
    </row>
    <row r="12243" spans="3:7">
      <c r="C12243" s="647"/>
      <c r="D12243" s="647"/>
      <c r="E12243" s="647"/>
      <c r="F12243" s="647"/>
      <c r="G12243" s="647"/>
    </row>
    <row r="12244" spans="3:7">
      <c r="C12244" s="647"/>
      <c r="D12244" s="647"/>
      <c r="E12244" s="647"/>
      <c r="F12244" s="647"/>
      <c r="G12244" s="647"/>
    </row>
    <row r="12245" spans="3:7">
      <c r="C12245" s="647"/>
      <c r="D12245" s="647"/>
      <c r="E12245" s="647"/>
      <c r="F12245" s="647"/>
      <c r="G12245" s="647"/>
    </row>
    <row r="12246" spans="3:7">
      <c r="C12246" s="647"/>
      <c r="D12246" s="647"/>
      <c r="E12246" s="647"/>
      <c r="F12246" s="647"/>
      <c r="G12246" s="647"/>
    </row>
    <row r="12247" spans="3:7">
      <c r="C12247" s="647"/>
      <c r="D12247" s="647"/>
      <c r="E12247" s="647"/>
      <c r="F12247" s="647"/>
      <c r="G12247" s="647"/>
    </row>
    <row r="12248" spans="3:7">
      <c r="C12248" s="647"/>
      <c r="D12248" s="647"/>
      <c r="E12248" s="647"/>
      <c r="F12248" s="647"/>
      <c r="G12248" s="647"/>
    </row>
    <row r="12249" spans="3:7">
      <c r="C12249" s="647"/>
      <c r="D12249" s="647"/>
      <c r="E12249" s="647"/>
      <c r="F12249" s="647"/>
      <c r="G12249" s="647"/>
    </row>
    <row r="12250" spans="3:7">
      <c r="C12250" s="647"/>
      <c r="D12250" s="647"/>
      <c r="E12250" s="647"/>
      <c r="F12250" s="647"/>
      <c r="G12250" s="647"/>
    </row>
    <row r="12251" spans="3:7">
      <c r="C12251" s="647"/>
      <c r="D12251" s="647"/>
      <c r="E12251" s="647"/>
      <c r="F12251" s="647"/>
      <c r="G12251" s="647"/>
    </row>
    <row r="12252" spans="3:7">
      <c r="C12252" s="647"/>
      <c r="D12252" s="647"/>
      <c r="E12252" s="647"/>
      <c r="F12252" s="647"/>
      <c r="G12252" s="647"/>
    </row>
    <row r="12253" spans="3:7">
      <c r="C12253" s="647"/>
      <c r="D12253" s="647"/>
      <c r="E12253" s="647"/>
      <c r="F12253" s="647"/>
      <c r="G12253" s="647"/>
    </row>
    <row r="12254" spans="3:7">
      <c r="C12254" s="647"/>
      <c r="D12254" s="647"/>
      <c r="E12254" s="647"/>
      <c r="F12254" s="647"/>
      <c r="G12254" s="647"/>
    </row>
    <row r="12255" spans="3:7">
      <c r="C12255" s="647"/>
      <c r="D12255" s="647"/>
      <c r="E12255" s="647"/>
      <c r="F12255" s="647"/>
      <c r="G12255" s="647"/>
    </row>
    <row r="12256" spans="3:7">
      <c r="C12256" s="647"/>
      <c r="D12256" s="647"/>
      <c r="E12256" s="647"/>
      <c r="F12256" s="647"/>
      <c r="G12256" s="647"/>
    </row>
    <row r="12257" spans="3:7">
      <c r="C12257" s="647"/>
      <c r="D12257" s="647"/>
      <c r="E12257" s="647"/>
      <c r="F12257" s="647"/>
      <c r="G12257" s="647"/>
    </row>
    <row r="12258" spans="3:7">
      <c r="C12258" s="647"/>
      <c r="D12258" s="647"/>
      <c r="E12258" s="647"/>
      <c r="F12258" s="647"/>
      <c r="G12258" s="647"/>
    </row>
    <row r="12259" spans="3:7">
      <c r="C12259" s="647"/>
      <c r="D12259" s="647"/>
      <c r="E12259" s="647"/>
      <c r="F12259" s="647"/>
      <c r="G12259" s="647"/>
    </row>
    <row r="12260" spans="3:7">
      <c r="C12260" s="647"/>
      <c r="D12260" s="647"/>
      <c r="E12260" s="647"/>
      <c r="F12260" s="647"/>
      <c r="G12260" s="647"/>
    </row>
    <row r="12261" spans="3:7">
      <c r="C12261" s="647"/>
      <c r="D12261" s="647"/>
      <c r="E12261" s="647"/>
      <c r="F12261" s="647"/>
      <c r="G12261" s="647"/>
    </row>
    <row r="12262" spans="3:7">
      <c r="C12262" s="647"/>
      <c r="D12262" s="647"/>
      <c r="E12262" s="647"/>
      <c r="F12262" s="647"/>
      <c r="G12262" s="647"/>
    </row>
    <row r="12263" spans="3:7">
      <c r="C12263" s="647"/>
      <c r="D12263" s="647"/>
      <c r="E12263" s="647"/>
      <c r="F12263" s="647"/>
      <c r="G12263" s="647"/>
    </row>
    <row r="12264" spans="3:7">
      <c r="C12264" s="647"/>
      <c r="D12264" s="647"/>
      <c r="E12264" s="647"/>
      <c r="F12264" s="647"/>
      <c r="G12264" s="647"/>
    </row>
    <row r="12265" spans="3:7">
      <c r="C12265" s="647"/>
      <c r="D12265" s="647"/>
      <c r="E12265" s="647"/>
      <c r="F12265" s="647"/>
      <c r="G12265" s="647"/>
    </row>
    <row r="12266" spans="3:7">
      <c r="C12266" s="647"/>
      <c r="D12266" s="647"/>
      <c r="E12266" s="647"/>
      <c r="F12266" s="647"/>
      <c r="G12266" s="647"/>
    </row>
    <row r="12267" spans="3:7">
      <c r="C12267" s="647"/>
      <c r="D12267" s="647"/>
      <c r="E12267" s="647"/>
      <c r="F12267" s="647"/>
      <c r="G12267" s="647"/>
    </row>
    <row r="12268" spans="3:7">
      <c r="C12268" s="647"/>
      <c r="D12268" s="647"/>
      <c r="E12268" s="647"/>
      <c r="F12268" s="647"/>
      <c r="G12268" s="647"/>
    </row>
    <row r="12269" spans="3:7">
      <c r="C12269" s="647"/>
      <c r="D12269" s="647"/>
      <c r="E12269" s="647"/>
      <c r="F12269" s="647"/>
      <c r="G12269" s="647"/>
    </row>
    <row r="12270" spans="3:7">
      <c r="C12270" s="647"/>
      <c r="D12270" s="647"/>
      <c r="E12270" s="647"/>
      <c r="F12270" s="647"/>
      <c r="G12270" s="647"/>
    </row>
    <row r="12271" spans="3:7">
      <c r="C12271" s="647"/>
      <c r="D12271" s="647"/>
      <c r="E12271" s="647"/>
      <c r="F12271" s="647"/>
      <c r="G12271" s="647"/>
    </row>
    <row r="12272" spans="3:7">
      <c r="C12272" s="647"/>
      <c r="D12272" s="647"/>
      <c r="E12272" s="647"/>
      <c r="F12272" s="647"/>
      <c r="G12272" s="647"/>
    </row>
    <row r="12273" spans="3:7">
      <c r="C12273" s="647"/>
      <c r="D12273" s="647"/>
      <c r="E12273" s="647"/>
      <c r="F12273" s="647"/>
      <c r="G12273" s="647"/>
    </row>
    <row r="12274" spans="3:7">
      <c r="C12274" s="647"/>
      <c r="D12274" s="647"/>
      <c r="E12274" s="647"/>
      <c r="F12274" s="647"/>
      <c r="G12274" s="647"/>
    </row>
    <row r="12275" spans="3:7">
      <c r="C12275" s="647"/>
      <c r="D12275" s="647"/>
      <c r="E12275" s="647"/>
      <c r="F12275" s="647"/>
      <c r="G12275" s="647"/>
    </row>
    <row r="12276" spans="3:7">
      <c r="C12276" s="647"/>
      <c r="D12276" s="647"/>
      <c r="E12276" s="647"/>
      <c r="F12276" s="647"/>
      <c r="G12276" s="647"/>
    </row>
    <row r="12277" spans="3:7">
      <c r="C12277" s="647"/>
      <c r="D12277" s="647"/>
      <c r="E12277" s="647"/>
      <c r="F12277" s="647"/>
      <c r="G12277" s="647"/>
    </row>
    <row r="12278" spans="3:7">
      <c r="C12278" s="647"/>
      <c r="D12278" s="647"/>
      <c r="E12278" s="647"/>
      <c r="F12278" s="647"/>
      <c r="G12278" s="647"/>
    </row>
    <row r="12279" spans="3:7">
      <c r="C12279" s="647"/>
      <c r="D12279" s="647"/>
      <c r="E12279" s="647"/>
      <c r="F12279" s="647"/>
      <c r="G12279" s="647"/>
    </row>
    <row r="12280" spans="3:7">
      <c r="C12280" s="647"/>
      <c r="D12280" s="647"/>
      <c r="E12280" s="647"/>
      <c r="F12280" s="647"/>
      <c r="G12280" s="647"/>
    </row>
    <row r="12281" spans="3:7">
      <c r="C12281" s="647"/>
      <c r="D12281" s="647"/>
      <c r="E12281" s="647"/>
      <c r="F12281" s="647"/>
      <c r="G12281" s="647"/>
    </row>
    <row r="12282" spans="3:7">
      <c r="C12282" s="647"/>
      <c r="D12282" s="647"/>
      <c r="E12282" s="647"/>
      <c r="F12282" s="647"/>
      <c r="G12282" s="647"/>
    </row>
    <row r="12283" spans="3:7">
      <c r="C12283" s="647"/>
      <c r="D12283" s="647"/>
      <c r="E12283" s="647"/>
      <c r="F12283" s="647"/>
      <c r="G12283" s="647"/>
    </row>
    <row r="12284" spans="3:7">
      <c r="C12284" s="647"/>
      <c r="D12284" s="647"/>
      <c r="E12284" s="647"/>
      <c r="F12284" s="647"/>
      <c r="G12284" s="647"/>
    </row>
    <row r="12285" spans="3:7">
      <c r="C12285" s="647"/>
      <c r="D12285" s="647"/>
      <c r="E12285" s="647"/>
      <c r="F12285" s="647"/>
      <c r="G12285" s="647"/>
    </row>
    <row r="12286" spans="3:7">
      <c r="C12286" s="647"/>
      <c r="D12286" s="647"/>
      <c r="E12286" s="647"/>
      <c r="F12286" s="647"/>
      <c r="G12286" s="647"/>
    </row>
    <row r="12287" spans="3:7">
      <c r="C12287" s="647"/>
      <c r="D12287" s="647"/>
      <c r="E12287" s="647"/>
      <c r="F12287" s="647"/>
      <c r="G12287" s="647"/>
    </row>
    <row r="12288" spans="3:7">
      <c r="C12288" s="647"/>
      <c r="D12288" s="647"/>
      <c r="E12288" s="647"/>
      <c r="F12288" s="647"/>
      <c r="G12288" s="647"/>
    </row>
    <row r="12289" spans="3:7">
      <c r="C12289" s="647"/>
      <c r="D12289" s="647"/>
      <c r="E12289" s="647"/>
      <c r="F12289" s="647"/>
      <c r="G12289" s="647"/>
    </row>
    <row r="12290" spans="3:7">
      <c r="C12290" s="647"/>
      <c r="D12290" s="647"/>
      <c r="E12290" s="647"/>
      <c r="F12290" s="647"/>
      <c r="G12290" s="647"/>
    </row>
    <row r="12291" spans="3:7">
      <c r="C12291" s="647"/>
      <c r="D12291" s="647"/>
      <c r="E12291" s="647"/>
      <c r="F12291" s="647"/>
      <c r="G12291" s="647"/>
    </row>
    <row r="12292" spans="3:7">
      <c r="C12292" s="647"/>
      <c r="D12292" s="647"/>
      <c r="E12292" s="647"/>
      <c r="F12292" s="647"/>
      <c r="G12292" s="647"/>
    </row>
    <row r="12293" spans="3:7">
      <c r="C12293" s="647"/>
      <c r="D12293" s="647"/>
      <c r="E12293" s="647"/>
      <c r="F12293" s="647"/>
      <c r="G12293" s="647"/>
    </row>
    <row r="12294" spans="3:7">
      <c r="C12294" s="647"/>
      <c r="D12294" s="647"/>
      <c r="E12294" s="647"/>
      <c r="F12294" s="647"/>
      <c r="G12294" s="647"/>
    </row>
    <row r="12295" spans="3:7">
      <c r="C12295" s="647"/>
      <c r="D12295" s="647"/>
      <c r="E12295" s="647"/>
      <c r="F12295" s="647"/>
      <c r="G12295" s="647"/>
    </row>
    <row r="12296" spans="3:7">
      <c r="C12296" s="647"/>
      <c r="D12296" s="647"/>
      <c r="E12296" s="647"/>
      <c r="F12296" s="647"/>
      <c r="G12296" s="647"/>
    </row>
    <row r="12297" spans="3:7">
      <c r="C12297" s="647"/>
      <c r="D12297" s="647"/>
      <c r="E12297" s="647"/>
      <c r="F12297" s="647"/>
      <c r="G12297" s="647"/>
    </row>
    <row r="12298" spans="3:7">
      <c r="C12298" s="647"/>
      <c r="D12298" s="647"/>
      <c r="E12298" s="647"/>
      <c r="F12298" s="647"/>
      <c r="G12298" s="647"/>
    </row>
    <row r="12299" spans="3:7">
      <c r="C12299" s="647"/>
      <c r="D12299" s="647"/>
      <c r="E12299" s="647"/>
      <c r="F12299" s="647"/>
      <c r="G12299" s="647"/>
    </row>
    <row r="12300" spans="3:7">
      <c r="C12300" s="647"/>
      <c r="D12300" s="647"/>
      <c r="E12300" s="647"/>
      <c r="F12300" s="647"/>
      <c r="G12300" s="647"/>
    </row>
    <row r="12301" spans="3:7">
      <c r="C12301" s="647"/>
      <c r="D12301" s="647"/>
      <c r="E12301" s="647"/>
      <c r="F12301" s="647"/>
      <c r="G12301" s="647"/>
    </row>
    <row r="12302" spans="3:7">
      <c r="C12302" s="647"/>
      <c r="D12302" s="647"/>
      <c r="E12302" s="647"/>
      <c r="F12302" s="647"/>
      <c r="G12302" s="647"/>
    </row>
    <row r="12303" spans="3:7">
      <c r="C12303" s="647"/>
      <c r="D12303" s="647"/>
      <c r="E12303" s="647"/>
      <c r="F12303" s="647"/>
      <c r="G12303" s="647"/>
    </row>
    <row r="12304" spans="3:7">
      <c r="C12304" s="647"/>
      <c r="D12304" s="647"/>
      <c r="E12304" s="647"/>
      <c r="F12304" s="647"/>
      <c r="G12304" s="647"/>
    </row>
    <row r="12305" spans="3:7">
      <c r="C12305" s="647"/>
      <c r="D12305" s="647"/>
      <c r="E12305" s="647"/>
      <c r="F12305" s="647"/>
      <c r="G12305" s="647"/>
    </row>
    <row r="12306" spans="3:7">
      <c r="C12306" s="647"/>
      <c r="D12306" s="647"/>
      <c r="E12306" s="647"/>
      <c r="F12306" s="647"/>
      <c r="G12306" s="647"/>
    </row>
    <row r="12307" spans="3:7">
      <c r="C12307" s="647"/>
      <c r="D12307" s="647"/>
      <c r="E12307" s="647"/>
      <c r="F12307" s="647"/>
      <c r="G12307" s="647"/>
    </row>
    <row r="12308" spans="3:7">
      <c r="C12308" s="647"/>
      <c r="D12308" s="647"/>
      <c r="E12308" s="647"/>
      <c r="F12308" s="647"/>
      <c r="G12308" s="647"/>
    </row>
    <row r="12309" spans="3:7">
      <c r="C12309" s="647"/>
      <c r="D12309" s="647"/>
      <c r="E12309" s="647"/>
      <c r="F12309" s="647"/>
      <c r="G12309" s="647"/>
    </row>
    <row r="12310" spans="3:7">
      <c r="C12310" s="647"/>
      <c r="D12310" s="647"/>
      <c r="E12310" s="647"/>
      <c r="F12310" s="647"/>
      <c r="G12310" s="647"/>
    </row>
    <row r="12311" spans="3:7">
      <c r="C12311" s="647"/>
      <c r="D12311" s="647"/>
      <c r="E12311" s="647"/>
      <c r="F12311" s="647"/>
      <c r="G12311" s="647"/>
    </row>
    <row r="12312" spans="3:7">
      <c r="C12312" s="647"/>
      <c r="D12312" s="647"/>
      <c r="E12312" s="647"/>
      <c r="F12312" s="647"/>
      <c r="G12312" s="647"/>
    </row>
    <row r="12313" spans="3:7">
      <c r="C12313" s="647"/>
      <c r="D12313" s="647"/>
      <c r="E12313" s="647"/>
      <c r="F12313" s="647"/>
      <c r="G12313" s="647"/>
    </row>
    <row r="12314" spans="3:7">
      <c r="C12314" s="647"/>
      <c r="D12314" s="647"/>
      <c r="E12314" s="647"/>
      <c r="F12314" s="647"/>
      <c r="G12314" s="647"/>
    </row>
    <row r="12315" spans="3:7">
      <c r="C12315" s="647"/>
      <c r="D12315" s="647"/>
      <c r="E12315" s="647"/>
      <c r="F12315" s="647"/>
      <c r="G12315" s="647"/>
    </row>
    <row r="12316" spans="3:7">
      <c r="C12316" s="647"/>
      <c r="D12316" s="647"/>
      <c r="E12316" s="647"/>
      <c r="F12316" s="647"/>
      <c r="G12316" s="647"/>
    </row>
    <row r="12317" spans="3:7">
      <c r="C12317" s="647"/>
      <c r="D12317" s="647"/>
      <c r="E12317" s="647"/>
      <c r="F12317" s="647"/>
      <c r="G12317" s="647"/>
    </row>
    <row r="12318" spans="3:7">
      <c r="C12318" s="647"/>
      <c r="D12318" s="647"/>
      <c r="E12318" s="647"/>
      <c r="F12318" s="647"/>
      <c r="G12318" s="647"/>
    </row>
    <row r="12319" spans="3:7">
      <c r="C12319" s="647"/>
      <c r="D12319" s="647"/>
      <c r="E12319" s="647"/>
      <c r="F12319" s="647"/>
      <c r="G12319" s="647"/>
    </row>
    <row r="12320" spans="3:7">
      <c r="C12320" s="647"/>
      <c r="D12320" s="647"/>
      <c r="E12320" s="647"/>
      <c r="F12320" s="647"/>
      <c r="G12320" s="647"/>
    </row>
    <row r="12321" spans="3:7">
      <c r="C12321" s="647"/>
      <c r="D12321" s="647"/>
      <c r="E12321" s="647"/>
      <c r="F12321" s="647"/>
      <c r="G12321" s="647"/>
    </row>
    <row r="12322" spans="3:7">
      <c r="C12322" s="647"/>
      <c r="D12322" s="647"/>
      <c r="E12322" s="647"/>
      <c r="F12322" s="647"/>
      <c r="G12322" s="647"/>
    </row>
    <row r="12323" spans="3:7">
      <c r="C12323" s="647"/>
      <c r="D12323" s="647"/>
      <c r="E12323" s="647"/>
      <c r="F12323" s="647"/>
      <c r="G12323" s="647"/>
    </row>
    <row r="12324" spans="3:7">
      <c r="C12324" s="647"/>
      <c r="D12324" s="647"/>
      <c r="E12324" s="647"/>
      <c r="F12324" s="647"/>
      <c r="G12324" s="647"/>
    </row>
    <row r="12325" spans="3:7">
      <c r="C12325" s="647"/>
      <c r="D12325" s="647"/>
      <c r="E12325" s="647"/>
      <c r="F12325" s="647"/>
      <c r="G12325" s="647"/>
    </row>
    <row r="12326" spans="3:7">
      <c r="C12326" s="647"/>
      <c r="D12326" s="647"/>
      <c r="E12326" s="647"/>
      <c r="F12326" s="647"/>
      <c r="G12326" s="647"/>
    </row>
    <row r="12327" spans="3:7">
      <c r="C12327" s="647"/>
      <c r="D12327" s="647"/>
      <c r="E12327" s="647"/>
      <c r="F12327" s="647"/>
      <c r="G12327" s="647"/>
    </row>
    <row r="12328" spans="3:7">
      <c r="C12328" s="647"/>
      <c r="D12328" s="647"/>
      <c r="E12328" s="647"/>
      <c r="F12328" s="647"/>
      <c r="G12328" s="647"/>
    </row>
    <row r="12329" spans="3:7">
      <c r="C12329" s="647"/>
      <c r="D12329" s="647"/>
      <c r="E12329" s="647"/>
      <c r="F12329" s="647"/>
      <c r="G12329" s="647"/>
    </row>
    <row r="12330" spans="3:7">
      <c r="C12330" s="647"/>
      <c r="D12330" s="647"/>
      <c r="E12330" s="647"/>
      <c r="F12330" s="647"/>
      <c r="G12330" s="647"/>
    </row>
    <row r="12331" spans="3:7">
      <c r="C12331" s="647"/>
      <c r="D12331" s="647"/>
      <c r="E12331" s="647"/>
      <c r="F12331" s="647"/>
      <c r="G12331" s="647"/>
    </row>
    <row r="12332" spans="3:7">
      <c r="C12332" s="647"/>
      <c r="D12332" s="647"/>
      <c r="E12332" s="647"/>
      <c r="F12332" s="647"/>
      <c r="G12332" s="647"/>
    </row>
    <row r="12333" spans="3:7">
      <c r="C12333" s="647"/>
      <c r="D12333" s="647"/>
      <c r="E12333" s="647"/>
      <c r="F12333" s="647"/>
      <c r="G12333" s="647"/>
    </row>
    <row r="12334" spans="3:7">
      <c r="C12334" s="647"/>
      <c r="D12334" s="647"/>
      <c r="E12334" s="647"/>
      <c r="F12334" s="647"/>
      <c r="G12334" s="647"/>
    </row>
    <row r="12335" spans="3:7">
      <c r="C12335" s="647"/>
      <c r="D12335" s="647"/>
      <c r="E12335" s="647"/>
      <c r="F12335" s="647"/>
      <c r="G12335" s="647"/>
    </row>
    <row r="12336" spans="3:7">
      <c r="C12336" s="647"/>
      <c r="D12336" s="647"/>
      <c r="E12336" s="647"/>
      <c r="F12336" s="647"/>
      <c r="G12336" s="647"/>
    </row>
    <row r="12337" spans="3:7">
      <c r="C12337" s="647"/>
      <c r="D12337" s="647"/>
      <c r="E12337" s="647"/>
      <c r="F12337" s="647"/>
      <c r="G12337" s="647"/>
    </row>
    <row r="12338" spans="3:7">
      <c r="C12338" s="647"/>
      <c r="D12338" s="647"/>
      <c r="E12338" s="647"/>
      <c r="F12338" s="647"/>
      <c r="G12338" s="647"/>
    </row>
    <row r="12339" spans="3:7">
      <c r="C12339" s="647"/>
      <c r="D12339" s="647"/>
      <c r="E12339" s="647"/>
      <c r="F12339" s="647"/>
      <c r="G12339" s="647"/>
    </row>
    <row r="12340" spans="3:7">
      <c r="C12340" s="647"/>
      <c r="D12340" s="647"/>
      <c r="E12340" s="647"/>
      <c r="F12340" s="647"/>
      <c r="G12340" s="647"/>
    </row>
    <row r="12341" spans="3:7">
      <c r="C12341" s="647"/>
      <c r="D12341" s="647"/>
      <c r="E12341" s="647"/>
      <c r="F12341" s="647"/>
      <c r="G12341" s="647"/>
    </row>
    <row r="12342" spans="3:7">
      <c r="C12342" s="647"/>
      <c r="D12342" s="647"/>
      <c r="E12342" s="647"/>
      <c r="F12342" s="647"/>
      <c r="G12342" s="647"/>
    </row>
    <row r="12343" spans="3:7">
      <c r="C12343" s="647"/>
      <c r="D12343" s="647"/>
      <c r="E12343" s="647"/>
      <c r="F12343" s="647"/>
      <c r="G12343" s="647"/>
    </row>
    <row r="12344" spans="3:7">
      <c r="C12344" s="647"/>
      <c r="D12344" s="647"/>
      <c r="E12344" s="647"/>
      <c r="F12344" s="647"/>
      <c r="G12344" s="647"/>
    </row>
    <row r="12345" spans="3:7">
      <c r="C12345" s="647"/>
      <c r="D12345" s="647"/>
      <c r="E12345" s="647"/>
      <c r="F12345" s="647"/>
      <c r="G12345" s="647"/>
    </row>
    <row r="12346" spans="3:7">
      <c r="C12346" s="647"/>
      <c r="D12346" s="647"/>
      <c r="E12346" s="647"/>
      <c r="F12346" s="647"/>
      <c r="G12346" s="647"/>
    </row>
    <row r="12347" spans="3:7">
      <c r="C12347" s="647"/>
      <c r="D12347" s="647"/>
      <c r="E12347" s="647"/>
      <c r="F12347" s="647"/>
      <c r="G12347" s="647"/>
    </row>
    <row r="12348" spans="3:7">
      <c r="C12348" s="647"/>
      <c r="D12348" s="647"/>
      <c r="E12348" s="647"/>
      <c r="F12348" s="647"/>
      <c r="G12348" s="647"/>
    </row>
    <row r="12349" spans="3:7">
      <c r="C12349" s="647"/>
      <c r="D12349" s="647"/>
      <c r="E12349" s="647"/>
      <c r="F12349" s="647"/>
      <c r="G12349" s="647"/>
    </row>
    <row r="12350" spans="3:7">
      <c r="C12350" s="647"/>
      <c r="D12350" s="647"/>
      <c r="E12350" s="647"/>
      <c r="F12350" s="647"/>
      <c r="G12350" s="647"/>
    </row>
    <row r="12351" spans="3:7">
      <c r="C12351" s="647"/>
      <c r="D12351" s="647"/>
      <c r="E12351" s="647"/>
      <c r="F12351" s="647"/>
      <c r="G12351" s="647"/>
    </row>
    <row r="12352" spans="3:7">
      <c r="C12352" s="647"/>
      <c r="D12352" s="647"/>
      <c r="E12352" s="647"/>
      <c r="F12352" s="647"/>
      <c r="G12352" s="647"/>
    </row>
    <row r="12353" spans="3:7">
      <c r="C12353" s="647"/>
      <c r="D12353" s="647"/>
      <c r="E12353" s="647"/>
      <c r="F12353" s="647"/>
      <c r="G12353" s="647"/>
    </row>
    <row r="12354" spans="3:7">
      <c r="C12354" s="647"/>
      <c r="D12354" s="647"/>
      <c r="E12354" s="647"/>
      <c r="F12354" s="647"/>
      <c r="G12354" s="647"/>
    </row>
    <row r="12355" spans="3:7">
      <c r="C12355" s="647"/>
      <c r="D12355" s="647"/>
      <c r="E12355" s="647"/>
      <c r="F12355" s="647"/>
      <c r="G12355" s="647"/>
    </row>
    <row r="12356" spans="3:7">
      <c r="C12356" s="647"/>
      <c r="D12356" s="647"/>
      <c r="E12356" s="647"/>
      <c r="F12356" s="647"/>
      <c r="G12356" s="647"/>
    </row>
    <row r="12357" spans="3:7">
      <c r="C12357" s="647"/>
      <c r="D12357" s="647"/>
      <c r="E12357" s="647"/>
      <c r="F12357" s="647"/>
      <c r="G12357" s="647"/>
    </row>
    <row r="12358" spans="3:7">
      <c r="C12358" s="647"/>
      <c r="D12358" s="647"/>
      <c r="E12358" s="647"/>
      <c r="F12358" s="647"/>
      <c r="G12358" s="647"/>
    </row>
    <row r="12359" spans="3:7">
      <c r="C12359" s="647"/>
      <c r="D12359" s="647"/>
      <c r="E12359" s="647"/>
      <c r="F12359" s="647"/>
      <c r="G12359" s="647"/>
    </row>
    <row r="12360" spans="3:7">
      <c r="C12360" s="647"/>
      <c r="D12360" s="647"/>
      <c r="E12360" s="647"/>
      <c r="F12360" s="647"/>
      <c r="G12360" s="647"/>
    </row>
    <row r="12361" spans="3:7">
      <c r="C12361" s="647"/>
      <c r="D12361" s="647"/>
      <c r="E12361" s="647"/>
      <c r="F12361" s="647"/>
      <c r="G12361" s="647"/>
    </row>
    <row r="12362" spans="3:7">
      <c r="C12362" s="647"/>
      <c r="D12362" s="647"/>
      <c r="E12362" s="647"/>
      <c r="F12362" s="647"/>
      <c r="G12362" s="647"/>
    </row>
    <row r="12363" spans="3:7">
      <c r="C12363" s="647"/>
      <c r="D12363" s="647"/>
      <c r="E12363" s="647"/>
      <c r="F12363" s="647"/>
      <c r="G12363" s="647"/>
    </row>
    <row r="12364" spans="3:7">
      <c r="C12364" s="647"/>
      <c r="D12364" s="647"/>
      <c r="E12364" s="647"/>
      <c r="F12364" s="647"/>
      <c r="G12364" s="647"/>
    </row>
    <row r="12365" spans="3:7">
      <c r="C12365" s="647"/>
      <c r="D12365" s="647"/>
      <c r="E12365" s="647"/>
      <c r="F12365" s="647"/>
      <c r="G12365" s="647"/>
    </row>
    <row r="12366" spans="3:7">
      <c r="C12366" s="647"/>
      <c r="D12366" s="647"/>
      <c r="E12366" s="647"/>
      <c r="F12366" s="647"/>
      <c r="G12366" s="647"/>
    </row>
    <row r="12367" spans="3:7">
      <c r="C12367" s="647"/>
      <c r="D12367" s="647"/>
      <c r="E12367" s="647"/>
      <c r="F12367" s="647"/>
      <c r="G12367" s="647"/>
    </row>
    <row r="12368" spans="3:7">
      <c r="C12368" s="647"/>
      <c r="D12368" s="647"/>
      <c r="E12368" s="647"/>
      <c r="F12368" s="647"/>
      <c r="G12368" s="647"/>
    </row>
    <row r="12369" spans="3:7">
      <c r="C12369" s="647"/>
      <c r="D12369" s="647"/>
      <c r="E12369" s="647"/>
      <c r="F12369" s="647"/>
      <c r="G12369" s="647"/>
    </row>
    <row r="12370" spans="3:7">
      <c r="C12370" s="647"/>
      <c r="D12370" s="647"/>
      <c r="E12370" s="647"/>
      <c r="F12370" s="647"/>
      <c r="G12370" s="647"/>
    </row>
    <row r="12371" spans="3:7">
      <c r="C12371" s="647"/>
      <c r="D12371" s="647"/>
      <c r="E12371" s="647"/>
      <c r="F12371" s="647"/>
      <c r="G12371" s="647"/>
    </row>
    <row r="12372" spans="3:7">
      <c r="C12372" s="647"/>
      <c r="D12372" s="647"/>
      <c r="E12372" s="647"/>
      <c r="F12372" s="647"/>
      <c r="G12372" s="647"/>
    </row>
    <row r="12373" spans="3:7">
      <c r="C12373" s="647"/>
      <c r="D12373" s="647"/>
      <c r="E12373" s="647"/>
      <c r="F12373" s="647"/>
      <c r="G12373" s="647"/>
    </row>
    <row r="12374" spans="3:7">
      <c r="C12374" s="647"/>
      <c r="D12374" s="647"/>
      <c r="E12374" s="647"/>
      <c r="F12374" s="647"/>
      <c r="G12374" s="647"/>
    </row>
    <row r="12375" spans="3:7">
      <c r="C12375" s="647"/>
      <c r="D12375" s="647"/>
      <c r="E12375" s="647"/>
      <c r="F12375" s="647"/>
      <c r="G12375" s="647"/>
    </row>
    <row r="12376" spans="3:7">
      <c r="C12376" s="647"/>
      <c r="D12376" s="647"/>
      <c r="E12376" s="647"/>
      <c r="F12376" s="647"/>
      <c r="G12376" s="647"/>
    </row>
    <row r="12377" spans="3:7">
      <c r="C12377" s="647"/>
      <c r="D12377" s="647"/>
      <c r="E12377" s="647"/>
      <c r="F12377" s="647"/>
      <c r="G12377" s="647"/>
    </row>
    <row r="12378" spans="3:7">
      <c r="C12378" s="647"/>
      <c r="D12378" s="647"/>
      <c r="E12378" s="647"/>
      <c r="F12378" s="647"/>
      <c r="G12378" s="647"/>
    </row>
    <row r="12379" spans="3:7">
      <c r="C12379" s="647"/>
      <c r="D12379" s="647"/>
      <c r="E12379" s="647"/>
      <c r="F12379" s="647"/>
      <c r="G12379" s="647"/>
    </row>
    <row r="12380" spans="3:7">
      <c r="C12380" s="647"/>
      <c r="D12380" s="647"/>
      <c r="E12380" s="647"/>
      <c r="F12380" s="647"/>
      <c r="G12380" s="647"/>
    </row>
    <row r="12381" spans="3:7">
      <c r="C12381" s="647"/>
      <c r="D12381" s="647"/>
      <c r="E12381" s="647"/>
      <c r="F12381" s="647"/>
      <c r="G12381" s="647"/>
    </row>
    <row r="12382" spans="3:7">
      <c r="C12382" s="647"/>
      <c r="D12382" s="647"/>
      <c r="E12382" s="647"/>
      <c r="F12382" s="647"/>
      <c r="G12382" s="647"/>
    </row>
    <row r="12383" spans="3:7">
      <c r="C12383" s="647"/>
      <c r="D12383" s="647"/>
      <c r="E12383" s="647"/>
      <c r="F12383" s="647"/>
      <c r="G12383" s="647"/>
    </row>
    <row r="12384" spans="3:7">
      <c r="C12384" s="647"/>
      <c r="D12384" s="647"/>
      <c r="E12384" s="647"/>
      <c r="F12384" s="647"/>
      <c r="G12384" s="647"/>
    </row>
    <row r="12385" spans="3:7">
      <c r="C12385" s="647"/>
      <c r="D12385" s="647"/>
      <c r="E12385" s="647"/>
      <c r="F12385" s="647"/>
      <c r="G12385" s="647"/>
    </row>
    <row r="12386" spans="3:7">
      <c r="C12386" s="647"/>
      <c r="D12386" s="647"/>
      <c r="E12386" s="647"/>
      <c r="F12386" s="647"/>
      <c r="G12386" s="647"/>
    </row>
    <row r="12387" spans="3:7">
      <c r="C12387" s="647"/>
      <c r="D12387" s="647"/>
      <c r="E12387" s="647"/>
      <c r="F12387" s="647"/>
      <c r="G12387" s="647"/>
    </row>
    <row r="12388" spans="3:7">
      <c r="C12388" s="647"/>
      <c r="D12388" s="647"/>
      <c r="E12388" s="647"/>
      <c r="F12388" s="647"/>
      <c r="G12388" s="647"/>
    </row>
    <row r="12389" spans="3:7">
      <c r="C12389" s="647"/>
      <c r="D12389" s="647"/>
      <c r="E12389" s="647"/>
      <c r="F12389" s="647"/>
      <c r="G12389" s="647"/>
    </row>
    <row r="12390" spans="3:7">
      <c r="C12390" s="647"/>
      <c r="D12390" s="647"/>
      <c r="E12390" s="647"/>
      <c r="F12390" s="647"/>
      <c r="G12390" s="647"/>
    </row>
    <row r="12391" spans="3:7">
      <c r="C12391" s="647"/>
      <c r="D12391" s="647"/>
      <c r="E12391" s="647"/>
      <c r="F12391" s="647"/>
      <c r="G12391" s="647"/>
    </row>
    <row r="12392" spans="3:7">
      <c r="C12392" s="647"/>
      <c r="D12392" s="647"/>
      <c r="E12392" s="647"/>
      <c r="F12392" s="647"/>
      <c r="G12392" s="647"/>
    </row>
  </sheetData>
  <printOptions horizontalCentered="1" gridLines="1"/>
  <pageMargins left="0.45" right="0.45" top="0.5" bottom="0.5" header="0.3" footer="0.3"/>
  <pageSetup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DW279"/>
  <sheetViews>
    <sheetView topLeftCell="AD259" zoomScaleNormal="100" workbookViewId="0">
      <selection sqref="A1:K1"/>
    </sheetView>
  </sheetViews>
  <sheetFormatPr defaultRowHeight="15"/>
  <cols>
    <col min="1" max="1" width="7.28515625" style="451" customWidth="1"/>
    <col min="2" max="2" width="37.5703125" style="452" customWidth="1"/>
    <col min="3" max="3" width="11.140625" style="450" customWidth="1"/>
    <col min="4" max="4" width="11.140625" style="453" customWidth="1"/>
    <col min="5" max="7" width="6" style="453" customWidth="1"/>
    <col min="8" max="8" width="5.7109375" style="453" customWidth="1"/>
    <col min="9" max="9" width="6" style="453" customWidth="1"/>
    <col min="10" max="10" width="10" style="454" customWidth="1"/>
    <col min="11" max="13" width="7.28515625" style="453" customWidth="1"/>
    <col min="14" max="14" width="9.85546875" style="453" customWidth="1"/>
    <col min="15" max="15" width="9.140625" style="285"/>
    <col min="16" max="16" width="7.28515625" style="451" customWidth="1"/>
    <col min="17" max="17" width="44.42578125" style="452" customWidth="1"/>
    <col min="18" max="18" width="9.42578125" style="450" customWidth="1"/>
    <col min="19" max="19" width="11.140625" style="453" customWidth="1"/>
    <col min="20" max="22" width="6" style="453" customWidth="1"/>
    <col min="23" max="23" width="5.7109375" style="453" customWidth="1"/>
    <col min="24" max="24" width="6" style="453" customWidth="1"/>
    <col min="25" max="25" width="10" style="454" customWidth="1"/>
    <col min="26" max="28" width="7.28515625" style="453" customWidth="1"/>
    <col min="29" max="29" width="9.85546875" style="453" customWidth="1"/>
    <col min="30" max="30" width="9.140625" style="285"/>
    <col min="31" max="31" width="7.28515625" style="451" customWidth="1"/>
    <col min="32" max="32" width="40.42578125" style="452" customWidth="1"/>
    <col min="33" max="33" width="11.140625" style="450" customWidth="1"/>
    <col min="34" max="34" width="12.140625" style="453" customWidth="1"/>
    <col min="35" max="37" width="6" style="453" customWidth="1"/>
    <col min="38" max="38" width="5.7109375" style="453" customWidth="1"/>
    <col min="39" max="39" width="6" style="453" customWidth="1"/>
    <col min="40" max="40" width="10" style="454" customWidth="1"/>
    <col min="41" max="43" width="7.28515625" style="453" customWidth="1"/>
    <col min="44" max="44" width="9.85546875" style="453" customWidth="1"/>
    <col min="45" max="45" width="9.140625" style="285"/>
    <col min="46" max="46" width="7.28515625" style="451" customWidth="1"/>
    <col min="47" max="47" width="41.85546875" style="452" customWidth="1"/>
    <col min="48" max="48" width="9.85546875" style="450" customWidth="1"/>
    <col min="49" max="49" width="11.140625" style="453" customWidth="1"/>
    <col min="50" max="52" width="6" style="453" customWidth="1"/>
    <col min="53" max="53" width="5.7109375" style="453" customWidth="1"/>
    <col min="54" max="54" width="6" style="453" customWidth="1"/>
    <col min="55" max="55" width="10" style="454" customWidth="1"/>
    <col min="56" max="58" width="7.28515625" style="453" customWidth="1"/>
    <col min="59" max="59" width="9.85546875" style="453" customWidth="1"/>
    <col min="60" max="60" width="9.140625" style="285"/>
    <col min="61" max="61" width="7.28515625" style="451" customWidth="1"/>
    <col min="62" max="62" width="41" style="452" customWidth="1"/>
    <col min="63" max="63" width="11.140625" style="450" customWidth="1"/>
    <col min="64" max="64" width="11.140625" style="453" customWidth="1"/>
    <col min="65" max="67" width="6" style="453" customWidth="1"/>
    <col min="68" max="68" width="5.7109375" style="453" customWidth="1"/>
    <col min="69" max="69" width="6" style="453" customWidth="1"/>
    <col min="70" max="70" width="10" style="454" customWidth="1"/>
    <col min="71" max="73" width="7.28515625" style="453" customWidth="1"/>
    <col min="74" max="74" width="9.85546875" style="453" customWidth="1"/>
    <col min="75" max="75" width="9.140625" style="285"/>
    <col min="76" max="76" width="7.28515625" style="451" customWidth="1"/>
    <col min="77" max="77" width="41.5703125" style="452" customWidth="1"/>
    <col min="78" max="78" width="9.7109375" style="450" customWidth="1"/>
    <col min="79" max="79" width="11.140625" style="453" customWidth="1"/>
    <col min="80" max="82" width="6" style="453" customWidth="1"/>
    <col min="83" max="83" width="5.7109375" style="453" customWidth="1"/>
    <col min="84" max="84" width="6" style="453" customWidth="1"/>
    <col min="85" max="85" width="10" style="454" customWidth="1"/>
    <col min="86" max="88" width="7.28515625" style="453" customWidth="1"/>
    <col min="89" max="89" width="9.85546875" style="453" customWidth="1"/>
    <col min="90" max="90" width="9.140625" style="285"/>
    <col min="91" max="91" width="7.28515625" style="451" customWidth="1"/>
    <col min="92" max="92" width="40.5703125" style="452" customWidth="1"/>
    <col min="93" max="93" width="11.140625" style="450" customWidth="1"/>
    <col min="94" max="94" width="11.140625" style="453" customWidth="1"/>
    <col min="95" max="97" width="6" style="453" customWidth="1"/>
    <col min="98" max="98" width="5.7109375" style="453" customWidth="1"/>
    <col min="99" max="99" width="6" style="453" customWidth="1"/>
    <col min="100" max="100" width="10" style="454" customWidth="1"/>
    <col min="101" max="103" width="7.28515625" style="453" customWidth="1"/>
    <col min="104" max="104" width="9.85546875" style="453" customWidth="1"/>
    <col min="105" max="105" width="9.140625" style="285"/>
    <col min="106" max="106" width="6.5703125" style="455" customWidth="1"/>
    <col min="107" max="107" width="39.42578125" style="452" customWidth="1"/>
    <col min="108" max="108" width="9.5703125" style="456" customWidth="1"/>
    <col min="109" max="110" width="10.85546875" style="457" customWidth="1"/>
    <col min="111" max="115" width="4.7109375" style="457" customWidth="1"/>
    <col min="116" max="116" width="8.7109375" style="458" customWidth="1"/>
    <col min="117" max="117" width="6.85546875" style="457" customWidth="1"/>
    <col min="118" max="118" width="7.7109375" style="457" customWidth="1"/>
    <col min="119" max="119" width="7.42578125" style="457" customWidth="1"/>
    <col min="120" max="120" width="8" style="457" customWidth="1"/>
    <col min="121" max="16384" width="9.140625" style="285"/>
  </cols>
  <sheetData>
    <row r="1" spans="1:127" s="278" customFormat="1" ht="24" customHeight="1">
      <c r="A1" s="707" t="s">
        <v>2032</v>
      </c>
      <c r="B1" s="277"/>
      <c r="C1" s="277"/>
      <c r="D1" s="277"/>
      <c r="E1" s="277"/>
      <c r="F1" s="277"/>
      <c r="G1" s="277"/>
      <c r="H1" s="277"/>
      <c r="I1" s="277"/>
      <c r="J1" s="277"/>
      <c r="K1" s="277"/>
      <c r="L1" s="277"/>
      <c r="M1" s="277"/>
      <c r="N1" s="277"/>
      <c r="P1" s="707" t="s">
        <v>2032</v>
      </c>
      <c r="Q1" s="277"/>
      <c r="R1" s="277"/>
      <c r="S1" s="277"/>
      <c r="T1" s="277"/>
      <c r="U1" s="277"/>
      <c r="V1" s="277"/>
      <c r="W1" s="277"/>
      <c r="X1" s="277"/>
      <c r="Y1" s="277"/>
      <c r="Z1" s="277"/>
      <c r="AA1" s="277"/>
      <c r="AB1" s="277"/>
      <c r="AC1" s="277"/>
      <c r="AE1" s="707" t="s">
        <v>2032</v>
      </c>
      <c r="AF1" s="277"/>
      <c r="AG1" s="277"/>
      <c r="AH1" s="277"/>
      <c r="AI1" s="277"/>
      <c r="AJ1" s="277"/>
      <c r="AK1" s="277"/>
      <c r="AL1" s="277"/>
      <c r="AM1" s="277"/>
      <c r="AN1" s="277"/>
      <c r="AO1" s="277"/>
      <c r="AP1" s="277"/>
      <c r="AQ1" s="277"/>
      <c r="AR1" s="277"/>
      <c r="AT1" s="707" t="s">
        <v>2032</v>
      </c>
      <c r="AU1" s="277"/>
      <c r="AV1" s="277"/>
      <c r="AW1" s="277"/>
      <c r="AX1" s="277"/>
      <c r="AY1" s="277"/>
      <c r="AZ1" s="277"/>
      <c r="BA1" s="277"/>
      <c r="BB1" s="277"/>
      <c r="BC1" s="277"/>
      <c r="BD1" s="277"/>
      <c r="BE1" s="277"/>
      <c r="BF1" s="277"/>
      <c r="BG1" s="277"/>
      <c r="BI1" s="707" t="s">
        <v>2032</v>
      </c>
      <c r="BJ1" s="277"/>
      <c r="BK1" s="277"/>
      <c r="BL1" s="277"/>
      <c r="BM1" s="277"/>
      <c r="BN1" s="277"/>
      <c r="BO1" s="277"/>
      <c r="BP1" s="277"/>
      <c r="BQ1" s="277"/>
      <c r="BR1" s="277"/>
      <c r="BS1" s="277"/>
      <c r="BT1" s="277"/>
      <c r="BU1" s="277"/>
      <c r="BV1" s="277"/>
      <c r="BX1" s="707" t="s">
        <v>2032</v>
      </c>
      <c r="BY1" s="277"/>
      <c r="BZ1" s="277"/>
      <c r="CA1" s="277"/>
      <c r="CB1" s="277"/>
      <c r="CC1" s="277"/>
      <c r="CD1" s="277"/>
      <c r="CE1" s="277"/>
      <c r="CF1" s="277"/>
      <c r="CG1" s="277"/>
      <c r="CH1" s="277"/>
      <c r="CI1" s="277"/>
      <c r="CJ1" s="277"/>
      <c r="CK1" s="277"/>
      <c r="CM1" s="707" t="s">
        <v>2032</v>
      </c>
      <c r="CN1" s="277"/>
      <c r="CO1" s="277"/>
      <c r="CP1" s="277"/>
      <c r="CQ1" s="277"/>
      <c r="CR1" s="277"/>
      <c r="CS1" s="277"/>
      <c r="CT1" s="277"/>
      <c r="CU1" s="277"/>
      <c r="CV1" s="277"/>
      <c r="CW1" s="277"/>
      <c r="CX1" s="277"/>
      <c r="CY1" s="277"/>
      <c r="CZ1" s="277"/>
      <c r="DB1" s="707" t="s">
        <v>2032</v>
      </c>
      <c r="DC1" s="280"/>
      <c r="DD1" s="280"/>
      <c r="DE1" s="280"/>
      <c r="DF1" s="280"/>
      <c r="DG1" s="280"/>
      <c r="DH1" s="280"/>
      <c r="DI1" s="280"/>
      <c r="DJ1" s="280"/>
      <c r="DK1" s="280"/>
      <c r="DL1" s="280"/>
      <c r="DM1" s="280"/>
      <c r="DN1" s="280"/>
      <c r="DO1" s="280"/>
      <c r="DP1" s="280"/>
    </row>
    <row r="2" spans="1:127" s="278" customFormat="1" ht="16.5" thickBot="1">
      <c r="A2" s="276" t="s">
        <v>1756</v>
      </c>
      <c r="B2" s="277"/>
      <c r="C2" s="277">
        <f>COLUMN()</f>
        <v>3</v>
      </c>
      <c r="D2" s="277">
        <f>COLUMN()</f>
        <v>4</v>
      </c>
      <c r="E2" s="277">
        <f>COLUMN()</f>
        <v>5</v>
      </c>
      <c r="F2" s="277">
        <f>COLUMN()</f>
        <v>6</v>
      </c>
      <c r="G2" s="277">
        <f>COLUMN()</f>
        <v>7</v>
      </c>
      <c r="H2" s="277">
        <f>COLUMN()</f>
        <v>8</v>
      </c>
      <c r="I2" s="277">
        <f>COLUMN()</f>
        <v>9</v>
      </c>
      <c r="J2" s="277">
        <f>COLUMN()</f>
        <v>10</v>
      </c>
      <c r="K2" s="277">
        <f>COLUMN()</f>
        <v>11</v>
      </c>
      <c r="L2" s="277">
        <f>COLUMN()</f>
        <v>12</v>
      </c>
      <c r="M2" s="277">
        <f>COLUMN()</f>
        <v>13</v>
      </c>
      <c r="N2" s="277">
        <f>COLUMN()</f>
        <v>14</v>
      </c>
      <c r="P2" s="276" t="s">
        <v>1757</v>
      </c>
      <c r="Q2" s="277"/>
      <c r="R2" s="277">
        <v>3</v>
      </c>
      <c r="S2" s="277">
        <v>4</v>
      </c>
      <c r="T2" s="277">
        <v>5</v>
      </c>
      <c r="U2" s="277">
        <v>6</v>
      </c>
      <c r="V2" s="277">
        <v>7</v>
      </c>
      <c r="W2" s="277">
        <v>8</v>
      </c>
      <c r="X2" s="277">
        <v>9</v>
      </c>
      <c r="Y2" s="277">
        <v>10</v>
      </c>
      <c r="Z2" s="277">
        <v>11</v>
      </c>
      <c r="AA2" s="277">
        <v>12</v>
      </c>
      <c r="AB2" s="277">
        <v>13</v>
      </c>
      <c r="AC2" s="277">
        <v>14</v>
      </c>
      <c r="AE2" s="276" t="s">
        <v>1758</v>
      </c>
      <c r="AF2" s="277"/>
      <c r="AG2" s="277">
        <v>3</v>
      </c>
      <c r="AH2" s="277">
        <v>4</v>
      </c>
      <c r="AI2" s="277">
        <v>5</v>
      </c>
      <c r="AJ2" s="277">
        <v>6</v>
      </c>
      <c r="AK2" s="277">
        <v>7</v>
      </c>
      <c r="AL2" s="277">
        <v>8</v>
      </c>
      <c r="AM2" s="277">
        <v>9</v>
      </c>
      <c r="AN2" s="277">
        <v>10</v>
      </c>
      <c r="AO2" s="277">
        <v>11</v>
      </c>
      <c r="AP2" s="277">
        <v>12</v>
      </c>
      <c r="AQ2" s="277">
        <v>13</v>
      </c>
      <c r="AR2" s="277">
        <v>14</v>
      </c>
      <c r="AT2" s="276" t="s">
        <v>1759</v>
      </c>
      <c r="AU2" s="277"/>
      <c r="AV2" s="277">
        <v>3</v>
      </c>
      <c r="AW2" s="277">
        <v>4</v>
      </c>
      <c r="AX2" s="277">
        <v>5</v>
      </c>
      <c r="AY2" s="277">
        <v>6</v>
      </c>
      <c r="AZ2" s="277">
        <v>7</v>
      </c>
      <c r="BA2" s="277">
        <v>8</v>
      </c>
      <c r="BB2" s="277">
        <v>9</v>
      </c>
      <c r="BC2" s="277">
        <v>10</v>
      </c>
      <c r="BD2" s="277">
        <v>11</v>
      </c>
      <c r="BE2" s="277">
        <v>12</v>
      </c>
      <c r="BF2" s="277">
        <v>13</v>
      </c>
      <c r="BG2" s="277">
        <v>14</v>
      </c>
      <c r="BI2" s="276" t="s">
        <v>1760</v>
      </c>
      <c r="BJ2" s="277"/>
      <c r="BK2" s="277">
        <v>3</v>
      </c>
      <c r="BL2" s="277">
        <v>4</v>
      </c>
      <c r="BM2" s="277">
        <v>5</v>
      </c>
      <c r="BN2" s="277">
        <v>6</v>
      </c>
      <c r="BO2" s="277">
        <v>7</v>
      </c>
      <c r="BP2" s="277">
        <v>8</v>
      </c>
      <c r="BQ2" s="277">
        <v>9</v>
      </c>
      <c r="BR2" s="277">
        <v>10</v>
      </c>
      <c r="BS2" s="277">
        <v>11</v>
      </c>
      <c r="BT2" s="277">
        <v>12</v>
      </c>
      <c r="BU2" s="277">
        <v>13</v>
      </c>
      <c r="BV2" s="277">
        <v>14</v>
      </c>
      <c r="BX2" s="276" t="s">
        <v>1761</v>
      </c>
      <c r="BY2" s="277"/>
      <c r="BZ2" s="277">
        <v>3</v>
      </c>
      <c r="CA2" s="277">
        <v>4</v>
      </c>
      <c r="CB2" s="277">
        <v>5</v>
      </c>
      <c r="CC2" s="277">
        <v>6</v>
      </c>
      <c r="CD2" s="277">
        <v>7</v>
      </c>
      <c r="CE2" s="277">
        <v>8</v>
      </c>
      <c r="CF2" s="277">
        <v>9</v>
      </c>
      <c r="CG2" s="277">
        <v>10</v>
      </c>
      <c r="CH2" s="277">
        <v>11</v>
      </c>
      <c r="CI2" s="277">
        <v>12</v>
      </c>
      <c r="CJ2" s="277">
        <v>13</v>
      </c>
      <c r="CK2" s="277">
        <v>14</v>
      </c>
      <c r="CM2" s="276" t="s">
        <v>1762</v>
      </c>
      <c r="CN2" s="277"/>
      <c r="CO2" s="277">
        <v>3</v>
      </c>
      <c r="CP2" s="277">
        <v>4</v>
      </c>
      <c r="CQ2" s="277">
        <v>5</v>
      </c>
      <c r="CR2" s="277">
        <v>6</v>
      </c>
      <c r="CS2" s="277">
        <v>7</v>
      </c>
      <c r="CT2" s="277">
        <v>8</v>
      </c>
      <c r="CU2" s="277">
        <v>9</v>
      </c>
      <c r="CV2" s="277">
        <v>10</v>
      </c>
      <c r="CW2" s="277">
        <v>11</v>
      </c>
      <c r="CX2" s="277">
        <v>12</v>
      </c>
      <c r="CY2" s="277">
        <v>13</v>
      </c>
      <c r="CZ2" s="277">
        <v>14</v>
      </c>
      <c r="DB2" s="279" t="s">
        <v>1763</v>
      </c>
      <c r="DC2" s="281"/>
      <c r="DD2" s="281">
        <v>3</v>
      </c>
      <c r="DE2" s="281">
        <v>4</v>
      </c>
      <c r="DF2" s="281">
        <v>5</v>
      </c>
      <c r="DG2" s="281">
        <v>6</v>
      </c>
      <c r="DH2" s="281">
        <v>7</v>
      </c>
      <c r="DI2" s="281">
        <v>8</v>
      </c>
      <c r="DJ2" s="281">
        <v>9</v>
      </c>
      <c r="DK2" s="281">
        <v>10</v>
      </c>
      <c r="DL2" s="281">
        <v>11</v>
      </c>
      <c r="DM2" s="281">
        <v>12</v>
      </c>
      <c r="DN2" s="281">
        <v>13</v>
      </c>
      <c r="DO2" s="281">
        <v>14</v>
      </c>
      <c r="DP2" s="281">
        <v>15</v>
      </c>
    </row>
    <row r="3" spans="1:127" ht="15.75">
      <c r="A3" s="282"/>
      <c r="B3" s="283"/>
      <c r="C3" s="1244" t="s">
        <v>1518</v>
      </c>
      <c r="D3" s="1245"/>
      <c r="E3" s="1245"/>
      <c r="F3" s="1245"/>
      <c r="G3" s="1245"/>
      <c r="H3" s="1245"/>
      <c r="I3" s="1246"/>
      <c r="J3" s="284"/>
      <c r="K3" s="1229" t="s">
        <v>1519</v>
      </c>
      <c r="L3" s="1230"/>
      <c r="M3" s="1230"/>
      <c r="N3" s="1231"/>
      <c r="P3" s="277">
        <f>COLUMN()</f>
        <v>16</v>
      </c>
      <c r="Q3" s="283"/>
      <c r="R3" s="1244" t="s">
        <v>1518</v>
      </c>
      <c r="S3" s="1245"/>
      <c r="T3" s="1245"/>
      <c r="U3" s="1245"/>
      <c r="V3" s="1245"/>
      <c r="W3" s="1245"/>
      <c r="X3" s="1246"/>
      <c r="Y3" s="284"/>
      <c r="Z3" s="1229" t="s">
        <v>1519</v>
      </c>
      <c r="AA3" s="1230"/>
      <c r="AB3" s="1230"/>
      <c r="AC3" s="1231"/>
      <c r="AE3" s="282"/>
      <c r="AF3" s="283"/>
      <c r="AG3" s="1244" t="s">
        <v>1518</v>
      </c>
      <c r="AH3" s="1245"/>
      <c r="AI3" s="1245"/>
      <c r="AJ3" s="1245"/>
      <c r="AK3" s="1245"/>
      <c r="AL3" s="1245"/>
      <c r="AM3" s="1246"/>
      <c r="AN3" s="284"/>
      <c r="AO3" s="1229" t="s">
        <v>1519</v>
      </c>
      <c r="AP3" s="1230"/>
      <c r="AQ3" s="1230"/>
      <c r="AR3" s="1231"/>
      <c r="AT3" s="282"/>
      <c r="AU3" s="283"/>
      <c r="AV3" s="1244" t="s">
        <v>1518</v>
      </c>
      <c r="AW3" s="1245"/>
      <c r="AX3" s="1245"/>
      <c r="AY3" s="1245"/>
      <c r="AZ3" s="1245"/>
      <c r="BA3" s="1245"/>
      <c r="BB3" s="1246"/>
      <c r="BC3" s="284"/>
      <c r="BD3" s="1229" t="s">
        <v>1519</v>
      </c>
      <c r="BE3" s="1230"/>
      <c r="BF3" s="1230"/>
      <c r="BG3" s="1231"/>
      <c r="BI3" s="282"/>
      <c r="BJ3" s="283"/>
      <c r="BK3" s="1244" t="s">
        <v>1518</v>
      </c>
      <c r="BL3" s="1245"/>
      <c r="BM3" s="1245"/>
      <c r="BN3" s="1245"/>
      <c r="BO3" s="1245"/>
      <c r="BP3" s="1245"/>
      <c r="BQ3" s="1246"/>
      <c r="BR3" s="284"/>
      <c r="BS3" s="1229" t="s">
        <v>1519</v>
      </c>
      <c r="BT3" s="1230"/>
      <c r="BU3" s="1230"/>
      <c r="BV3" s="1231"/>
      <c r="BX3" s="282"/>
      <c r="BY3" s="283"/>
      <c r="BZ3" s="1244" t="s">
        <v>1518</v>
      </c>
      <c r="CA3" s="1245"/>
      <c r="CB3" s="1245"/>
      <c r="CC3" s="1245"/>
      <c r="CD3" s="1245"/>
      <c r="CE3" s="1245"/>
      <c r="CF3" s="1246"/>
      <c r="CG3" s="284"/>
      <c r="CH3" s="1229" t="s">
        <v>1519</v>
      </c>
      <c r="CI3" s="1230"/>
      <c r="CJ3" s="1230"/>
      <c r="CK3" s="1231"/>
      <c r="CM3" s="282"/>
      <c r="CN3" s="283"/>
      <c r="CO3" s="1244" t="s">
        <v>1518</v>
      </c>
      <c r="CP3" s="1245"/>
      <c r="CQ3" s="1245"/>
      <c r="CR3" s="1245"/>
      <c r="CS3" s="1245"/>
      <c r="CT3" s="1245"/>
      <c r="CU3" s="1246"/>
      <c r="CV3" s="284"/>
      <c r="CW3" s="1229" t="s">
        <v>1519</v>
      </c>
      <c r="CX3" s="1230"/>
      <c r="CY3" s="1230"/>
      <c r="CZ3" s="1231"/>
      <c r="DB3" s="286"/>
      <c r="DC3" s="283"/>
      <c r="DD3" s="1241" t="s">
        <v>1518</v>
      </c>
      <c r="DE3" s="1242"/>
      <c r="DF3" s="1242"/>
      <c r="DG3" s="1242"/>
      <c r="DH3" s="1242"/>
      <c r="DI3" s="1242"/>
      <c r="DJ3" s="1242"/>
      <c r="DK3" s="1243"/>
      <c r="DL3" s="287"/>
      <c r="DM3" s="1232" t="s">
        <v>1519</v>
      </c>
      <c r="DN3" s="1233"/>
      <c r="DO3" s="1233"/>
      <c r="DP3" s="1234"/>
    </row>
    <row r="4" spans="1:127" ht="16.5" thickBot="1">
      <c r="A4" s="282"/>
      <c r="B4" s="283"/>
      <c r="C4" s="288"/>
      <c r="D4" s="289"/>
      <c r="E4" s="1235" t="s">
        <v>1521</v>
      </c>
      <c r="F4" s="1236"/>
      <c r="G4" s="1236"/>
      <c r="H4" s="1236"/>
      <c r="I4" s="1237"/>
      <c r="J4" s="291"/>
      <c r="K4" s="1238" t="s">
        <v>1522</v>
      </c>
      <c r="L4" s="1239"/>
      <c r="M4" s="1239"/>
      <c r="N4" s="1240"/>
      <c r="P4" s="282"/>
      <c r="Q4" s="283"/>
      <c r="R4" s="288"/>
      <c r="S4" s="289"/>
      <c r="T4" s="1235" t="s">
        <v>1521</v>
      </c>
      <c r="U4" s="1236"/>
      <c r="V4" s="1236"/>
      <c r="W4" s="1236"/>
      <c r="X4" s="1237"/>
      <c r="Y4" s="291"/>
      <c r="Z4" s="1238" t="s">
        <v>1522</v>
      </c>
      <c r="AA4" s="1239"/>
      <c r="AB4" s="1239"/>
      <c r="AC4" s="1240"/>
      <c r="AE4" s="282"/>
      <c r="AF4" s="283"/>
      <c r="AG4" s="288"/>
      <c r="AH4" s="289"/>
      <c r="AI4" s="1235" t="s">
        <v>1521</v>
      </c>
      <c r="AJ4" s="1236"/>
      <c r="AK4" s="1236"/>
      <c r="AL4" s="1236"/>
      <c r="AM4" s="1237"/>
      <c r="AN4" s="291"/>
      <c r="AO4" s="1238" t="s">
        <v>1522</v>
      </c>
      <c r="AP4" s="1239"/>
      <c r="AQ4" s="1239"/>
      <c r="AR4" s="1240"/>
      <c r="AT4" s="282"/>
      <c r="AU4" s="283"/>
      <c r="AV4" s="288"/>
      <c r="AW4" s="289"/>
      <c r="AX4" s="1235" t="s">
        <v>1521</v>
      </c>
      <c r="AY4" s="1236"/>
      <c r="AZ4" s="1236"/>
      <c r="BA4" s="1236"/>
      <c r="BB4" s="1237"/>
      <c r="BC4" s="291"/>
      <c r="BD4" s="1238" t="s">
        <v>1522</v>
      </c>
      <c r="BE4" s="1239"/>
      <c r="BF4" s="1239"/>
      <c r="BG4" s="1240"/>
      <c r="BI4" s="282"/>
      <c r="BJ4" s="283"/>
      <c r="BK4" s="288"/>
      <c r="BL4" s="289"/>
      <c r="BM4" s="1235" t="s">
        <v>1521</v>
      </c>
      <c r="BN4" s="1236"/>
      <c r="BO4" s="1236"/>
      <c r="BP4" s="1236"/>
      <c r="BQ4" s="1237"/>
      <c r="BR4" s="291"/>
      <c r="BS4" s="1238" t="s">
        <v>1522</v>
      </c>
      <c r="BT4" s="1239"/>
      <c r="BU4" s="1239"/>
      <c r="BV4" s="1240"/>
      <c r="BX4" s="282"/>
      <c r="BY4" s="283"/>
      <c r="BZ4" s="288"/>
      <c r="CA4" s="289"/>
      <c r="CB4" s="1235" t="s">
        <v>1521</v>
      </c>
      <c r="CC4" s="1236"/>
      <c r="CD4" s="1236"/>
      <c r="CE4" s="1236"/>
      <c r="CF4" s="1237"/>
      <c r="CG4" s="291"/>
      <c r="CH4" s="1238" t="s">
        <v>1522</v>
      </c>
      <c r="CI4" s="1239"/>
      <c r="CJ4" s="1239"/>
      <c r="CK4" s="1240"/>
      <c r="CM4" s="282"/>
      <c r="CN4" s="283"/>
      <c r="CO4" s="288"/>
      <c r="CP4" s="289"/>
      <c r="CQ4" s="1235" t="s">
        <v>1521</v>
      </c>
      <c r="CR4" s="1236"/>
      <c r="CS4" s="1236"/>
      <c r="CT4" s="1236"/>
      <c r="CU4" s="1237"/>
      <c r="CV4" s="291"/>
      <c r="CW4" s="1238" t="s">
        <v>1522</v>
      </c>
      <c r="CX4" s="1239"/>
      <c r="CY4" s="1239"/>
      <c r="CZ4" s="1240"/>
      <c r="DB4" s="286"/>
      <c r="DC4" s="283"/>
      <c r="DD4" s="292"/>
      <c r="DE4" s="293"/>
      <c r="DF4" s="293"/>
      <c r="DG4" s="1248" t="s">
        <v>1521</v>
      </c>
      <c r="DH4" s="1249"/>
      <c r="DI4" s="1249"/>
      <c r="DJ4" s="1249"/>
      <c r="DK4" s="1250"/>
      <c r="DL4" s="296"/>
      <c r="DM4" s="1251" t="s">
        <v>1523</v>
      </c>
      <c r="DN4" s="1252"/>
      <c r="DO4" s="1252"/>
      <c r="DP4" s="1253"/>
    </row>
    <row r="5" spans="1:127" s="305" customFormat="1" ht="99.75" customHeight="1" thickBot="1">
      <c r="A5" s="297" t="s">
        <v>30</v>
      </c>
      <c r="B5" s="298" t="s">
        <v>31</v>
      </c>
      <c r="C5" s="299" t="s">
        <v>32</v>
      </c>
      <c r="D5" s="1227" t="s">
        <v>2002</v>
      </c>
      <c r="E5" s="302">
        <v>1</v>
      </c>
      <c r="F5" s="302">
        <v>2</v>
      </c>
      <c r="G5" s="302">
        <v>3</v>
      </c>
      <c r="H5" s="302">
        <v>4</v>
      </c>
      <c r="I5" s="303">
        <v>5</v>
      </c>
      <c r="J5" s="304" t="s">
        <v>134</v>
      </c>
      <c r="K5" s="300" t="s">
        <v>1404</v>
      </c>
      <c r="L5" s="300" t="s">
        <v>1406</v>
      </c>
      <c r="M5" s="300" t="s">
        <v>1764</v>
      </c>
      <c r="N5" s="301" t="s">
        <v>1765</v>
      </c>
      <c r="P5" s="297" t="s">
        <v>30</v>
      </c>
      <c r="Q5" s="298" t="s">
        <v>31</v>
      </c>
      <c r="R5" s="306" t="s">
        <v>32</v>
      </c>
      <c r="S5" s="1227" t="s">
        <v>2002</v>
      </c>
      <c r="T5" s="309">
        <v>1</v>
      </c>
      <c r="U5" s="309">
        <v>2</v>
      </c>
      <c r="V5" s="309">
        <v>3</v>
      </c>
      <c r="W5" s="309">
        <v>4</v>
      </c>
      <c r="X5" s="310">
        <v>5</v>
      </c>
      <c r="Y5" s="304" t="s">
        <v>134</v>
      </c>
      <c r="Z5" s="307" t="s">
        <v>1404</v>
      </c>
      <c r="AA5" s="307" t="s">
        <v>1406</v>
      </c>
      <c r="AB5" s="307" t="s">
        <v>1766</v>
      </c>
      <c r="AC5" s="308" t="s">
        <v>1765</v>
      </c>
      <c r="AE5" s="297" t="s">
        <v>30</v>
      </c>
      <c r="AF5" s="298" t="s">
        <v>31</v>
      </c>
      <c r="AG5" s="299" t="s">
        <v>32</v>
      </c>
      <c r="AH5" s="1227" t="s">
        <v>2002</v>
      </c>
      <c r="AI5" s="302">
        <v>1</v>
      </c>
      <c r="AJ5" s="302">
        <v>2</v>
      </c>
      <c r="AK5" s="302">
        <v>3</v>
      </c>
      <c r="AL5" s="302">
        <v>4</v>
      </c>
      <c r="AM5" s="303">
        <v>5</v>
      </c>
      <c r="AN5" s="304" t="s">
        <v>134</v>
      </c>
      <c r="AO5" s="300" t="s">
        <v>1404</v>
      </c>
      <c r="AP5" s="300" t="s">
        <v>1406</v>
      </c>
      <c r="AQ5" s="300" t="s">
        <v>1766</v>
      </c>
      <c r="AR5" s="301" t="s">
        <v>1765</v>
      </c>
      <c r="AT5" s="297" t="s">
        <v>30</v>
      </c>
      <c r="AU5" s="298" t="s">
        <v>31</v>
      </c>
      <c r="AV5" s="306" t="s">
        <v>32</v>
      </c>
      <c r="AW5" s="1227" t="s">
        <v>2002</v>
      </c>
      <c r="AX5" s="309">
        <v>1</v>
      </c>
      <c r="AY5" s="309">
        <v>2</v>
      </c>
      <c r="AZ5" s="309">
        <v>3</v>
      </c>
      <c r="BA5" s="309">
        <v>4</v>
      </c>
      <c r="BB5" s="310">
        <v>5</v>
      </c>
      <c r="BC5" s="304" t="s">
        <v>134</v>
      </c>
      <c r="BD5" s="307" t="s">
        <v>1404</v>
      </c>
      <c r="BE5" s="307" t="s">
        <v>1406</v>
      </c>
      <c r="BF5" s="307" t="s">
        <v>1766</v>
      </c>
      <c r="BG5" s="308" t="s">
        <v>1765</v>
      </c>
      <c r="BI5" s="297" t="s">
        <v>30</v>
      </c>
      <c r="BJ5" s="298" t="s">
        <v>31</v>
      </c>
      <c r="BK5" s="299" t="s">
        <v>32</v>
      </c>
      <c r="BL5" s="1227" t="s">
        <v>2002</v>
      </c>
      <c r="BM5" s="302">
        <v>1</v>
      </c>
      <c r="BN5" s="302">
        <v>2</v>
      </c>
      <c r="BO5" s="302">
        <v>3</v>
      </c>
      <c r="BP5" s="302">
        <v>4</v>
      </c>
      <c r="BQ5" s="303">
        <v>5</v>
      </c>
      <c r="BR5" s="304" t="s">
        <v>134</v>
      </c>
      <c r="BS5" s="300" t="s">
        <v>1404</v>
      </c>
      <c r="BT5" s="300" t="s">
        <v>1406</v>
      </c>
      <c r="BU5" s="300" t="s">
        <v>1766</v>
      </c>
      <c r="BV5" s="301" t="s">
        <v>1765</v>
      </c>
      <c r="BX5" s="297" t="s">
        <v>30</v>
      </c>
      <c r="BY5" s="298" t="s">
        <v>31</v>
      </c>
      <c r="BZ5" s="299" t="s">
        <v>32</v>
      </c>
      <c r="CA5" s="1227" t="s">
        <v>2002</v>
      </c>
      <c r="CB5" s="302">
        <v>1</v>
      </c>
      <c r="CC5" s="302">
        <v>2</v>
      </c>
      <c r="CD5" s="302">
        <v>3</v>
      </c>
      <c r="CE5" s="302">
        <v>4</v>
      </c>
      <c r="CF5" s="303">
        <v>5</v>
      </c>
      <c r="CG5" s="304" t="s">
        <v>134</v>
      </c>
      <c r="CH5" s="300" t="s">
        <v>1404</v>
      </c>
      <c r="CI5" s="300" t="s">
        <v>1406</v>
      </c>
      <c r="CJ5" s="300" t="s">
        <v>1766</v>
      </c>
      <c r="CK5" s="301" t="s">
        <v>1765</v>
      </c>
      <c r="CM5" s="297" t="s">
        <v>30</v>
      </c>
      <c r="CN5" s="298" t="s">
        <v>31</v>
      </c>
      <c r="CO5" s="299" t="s">
        <v>32</v>
      </c>
      <c r="CP5" s="1227" t="s">
        <v>2002</v>
      </c>
      <c r="CQ5" s="302">
        <v>1</v>
      </c>
      <c r="CR5" s="302">
        <v>2</v>
      </c>
      <c r="CS5" s="302">
        <v>3</v>
      </c>
      <c r="CT5" s="302">
        <v>4</v>
      </c>
      <c r="CU5" s="303">
        <v>5</v>
      </c>
      <c r="CV5" s="304" t="s">
        <v>134</v>
      </c>
      <c r="CW5" s="300" t="s">
        <v>1404</v>
      </c>
      <c r="CX5" s="300" t="s">
        <v>1406</v>
      </c>
      <c r="CY5" s="300" t="s">
        <v>1766</v>
      </c>
      <c r="CZ5" s="301" t="s">
        <v>1765</v>
      </c>
      <c r="DB5" s="311" t="s">
        <v>30</v>
      </c>
      <c r="DC5" s="312" t="s">
        <v>31</v>
      </c>
      <c r="DD5" s="313" t="s">
        <v>32</v>
      </c>
      <c r="DE5" s="735" t="s">
        <v>1533</v>
      </c>
      <c r="DF5" s="732" t="s">
        <v>2045</v>
      </c>
      <c r="DG5" s="315">
        <v>1</v>
      </c>
      <c r="DH5" s="316">
        <v>2</v>
      </c>
      <c r="DI5" s="316">
        <v>3</v>
      </c>
      <c r="DJ5" s="316">
        <v>4</v>
      </c>
      <c r="DK5" s="317">
        <v>5</v>
      </c>
      <c r="DL5" s="318" t="s">
        <v>2046</v>
      </c>
      <c r="DM5" s="319" t="s">
        <v>1404</v>
      </c>
      <c r="DN5" s="320" t="s">
        <v>1406</v>
      </c>
      <c r="DO5" s="320" t="s">
        <v>1767</v>
      </c>
      <c r="DP5" s="321" t="s">
        <v>1765</v>
      </c>
      <c r="DR5" s="1247" t="s">
        <v>3086</v>
      </c>
      <c r="DS5" s="1247"/>
      <c r="DT5" s="1247"/>
      <c r="DU5" s="1247"/>
      <c r="DV5" s="1247"/>
    </row>
    <row r="6" spans="1:127" s="333" customFormat="1" ht="23.25" customHeight="1" thickBot="1">
      <c r="A6" s="322"/>
      <c r="B6" s="323"/>
      <c r="C6" s="324"/>
      <c r="D6" s="1228"/>
      <c r="E6" s="326" t="s">
        <v>35</v>
      </c>
      <c r="F6" s="327"/>
      <c r="G6" s="327"/>
      <c r="H6" s="327"/>
      <c r="I6" s="328"/>
      <c r="J6" s="329"/>
      <c r="K6" s="330">
        <v>7</v>
      </c>
      <c r="L6" s="331">
        <v>20</v>
      </c>
      <c r="M6" s="331">
        <v>10</v>
      </c>
      <c r="N6" s="332">
        <v>8</v>
      </c>
      <c r="P6" s="322"/>
      <c r="Q6" s="323"/>
      <c r="R6" s="324"/>
      <c r="S6" s="1228"/>
      <c r="T6" s="326" t="s">
        <v>35</v>
      </c>
      <c r="U6" s="327"/>
      <c r="V6" s="327"/>
      <c r="W6" s="327"/>
      <c r="X6" s="328"/>
      <c r="Y6" s="329"/>
      <c r="Z6" s="330">
        <v>8</v>
      </c>
      <c r="AA6" s="331">
        <v>16</v>
      </c>
      <c r="AB6" s="331">
        <v>13</v>
      </c>
      <c r="AC6" s="334">
        <v>8</v>
      </c>
      <c r="AE6" s="322"/>
      <c r="AF6" s="323"/>
      <c r="AG6" s="324"/>
      <c r="AH6" s="1228"/>
      <c r="AI6" s="326" t="s">
        <v>35</v>
      </c>
      <c r="AJ6" s="327"/>
      <c r="AK6" s="327"/>
      <c r="AL6" s="327"/>
      <c r="AM6" s="328"/>
      <c r="AN6" s="329"/>
      <c r="AO6" s="330">
        <v>9</v>
      </c>
      <c r="AP6" s="331">
        <v>14</v>
      </c>
      <c r="AQ6" s="331">
        <v>8</v>
      </c>
      <c r="AR6" s="332">
        <v>14</v>
      </c>
      <c r="AT6" s="322"/>
      <c r="AU6" s="323"/>
      <c r="AV6" s="324"/>
      <c r="AW6" s="1228"/>
      <c r="AX6" s="326" t="s">
        <v>35</v>
      </c>
      <c r="AY6" s="327"/>
      <c r="AZ6" s="327"/>
      <c r="BA6" s="327"/>
      <c r="BB6" s="328"/>
      <c r="BC6" s="329"/>
      <c r="BD6" s="330">
        <v>8</v>
      </c>
      <c r="BE6" s="331">
        <v>17</v>
      </c>
      <c r="BF6" s="331">
        <v>14</v>
      </c>
      <c r="BG6" s="334">
        <v>6</v>
      </c>
      <c r="BI6" s="322"/>
      <c r="BJ6" s="323"/>
      <c r="BK6" s="324"/>
      <c r="BL6" s="1228"/>
      <c r="BM6" s="326" t="s">
        <v>35</v>
      </c>
      <c r="BN6" s="327"/>
      <c r="BO6" s="327"/>
      <c r="BP6" s="327"/>
      <c r="BQ6" s="328"/>
      <c r="BR6" s="329"/>
      <c r="BS6" s="330">
        <v>9</v>
      </c>
      <c r="BT6" s="331">
        <v>15</v>
      </c>
      <c r="BU6" s="331">
        <v>10</v>
      </c>
      <c r="BV6" s="332">
        <v>11</v>
      </c>
      <c r="BX6" s="322"/>
      <c r="BY6" s="323"/>
      <c r="BZ6" s="324"/>
      <c r="CA6" s="1228"/>
      <c r="CB6" s="326" t="s">
        <v>35</v>
      </c>
      <c r="CC6" s="327"/>
      <c r="CD6" s="327"/>
      <c r="CE6" s="327"/>
      <c r="CF6" s="328"/>
      <c r="CG6" s="329"/>
      <c r="CH6" s="330">
        <v>7</v>
      </c>
      <c r="CI6" s="331">
        <v>15</v>
      </c>
      <c r="CJ6" s="331">
        <v>11</v>
      </c>
      <c r="CK6" s="332">
        <v>12</v>
      </c>
      <c r="CM6" s="322"/>
      <c r="CN6" s="323"/>
      <c r="CO6" s="324"/>
      <c r="CP6" s="1228"/>
      <c r="CQ6" s="326" t="s">
        <v>35</v>
      </c>
      <c r="CR6" s="335"/>
      <c r="CS6" s="335"/>
      <c r="CT6" s="336"/>
      <c r="CU6" s="328"/>
      <c r="CV6" s="329"/>
      <c r="CW6" s="330">
        <v>8</v>
      </c>
      <c r="CX6" s="331">
        <v>12</v>
      </c>
      <c r="CY6" s="331">
        <v>11</v>
      </c>
      <c r="CZ6" s="332">
        <v>14</v>
      </c>
      <c r="DB6" s="337"/>
      <c r="DC6" s="336"/>
      <c r="DD6" s="338"/>
      <c r="DE6" s="149"/>
      <c r="DF6" s="732"/>
      <c r="DG6" s="335"/>
      <c r="DH6" s="335"/>
      <c r="DI6" s="336"/>
      <c r="DJ6" s="339"/>
      <c r="DK6" s="340"/>
      <c r="DL6" s="341"/>
      <c r="DM6" s="342">
        <v>10</v>
      </c>
      <c r="DN6" s="342">
        <v>13</v>
      </c>
      <c r="DO6" s="342">
        <v>9</v>
      </c>
      <c r="DP6" s="343">
        <v>13</v>
      </c>
      <c r="DR6" s="1068" t="s">
        <v>1509</v>
      </c>
      <c r="DS6" s="1070" t="s">
        <v>2983</v>
      </c>
      <c r="DT6" s="1070" t="s">
        <v>2984</v>
      </c>
      <c r="DU6" s="1070" t="s">
        <v>2989</v>
      </c>
      <c r="DV6" s="1070" t="s">
        <v>2990</v>
      </c>
    </row>
    <row r="7" spans="1:127" ht="20.100000000000001" customHeight="1" thickTop="1" thickBot="1">
      <c r="A7" s="344">
        <v>0</v>
      </c>
      <c r="B7" s="345" t="s">
        <v>36</v>
      </c>
      <c r="C7" s="346">
        <v>203390</v>
      </c>
      <c r="D7" s="347">
        <v>201</v>
      </c>
      <c r="E7" s="349">
        <v>18</v>
      </c>
      <c r="F7" s="349">
        <v>26</v>
      </c>
      <c r="G7" s="349">
        <v>23</v>
      </c>
      <c r="H7" s="349">
        <v>22</v>
      </c>
      <c r="I7" s="350">
        <v>11</v>
      </c>
      <c r="J7" s="351">
        <v>56</v>
      </c>
      <c r="K7" s="352">
        <v>5</v>
      </c>
      <c r="L7" s="352">
        <v>13</v>
      </c>
      <c r="M7" s="352">
        <v>7</v>
      </c>
      <c r="N7" s="353">
        <v>6</v>
      </c>
      <c r="P7" s="344">
        <v>0</v>
      </c>
      <c r="Q7" s="345" t="s">
        <v>36</v>
      </c>
      <c r="R7" s="354">
        <v>193676</v>
      </c>
      <c r="S7" s="347">
        <v>213</v>
      </c>
      <c r="T7" s="349">
        <v>13</v>
      </c>
      <c r="U7" s="349">
        <v>25</v>
      </c>
      <c r="V7" s="349">
        <v>27</v>
      </c>
      <c r="W7" s="349">
        <v>25</v>
      </c>
      <c r="X7" s="355">
        <v>10</v>
      </c>
      <c r="Y7" s="351">
        <v>62</v>
      </c>
      <c r="Z7" s="352">
        <v>6</v>
      </c>
      <c r="AA7" s="352">
        <v>12</v>
      </c>
      <c r="AB7" s="352">
        <v>8</v>
      </c>
      <c r="AC7" s="356">
        <v>6</v>
      </c>
      <c r="AE7" s="344">
        <v>0</v>
      </c>
      <c r="AF7" s="345" t="s">
        <v>36</v>
      </c>
      <c r="AG7" s="354">
        <v>199790</v>
      </c>
      <c r="AH7" s="347">
        <v>221</v>
      </c>
      <c r="AI7" s="349">
        <v>15</v>
      </c>
      <c r="AJ7" s="349">
        <v>24</v>
      </c>
      <c r="AK7" s="349">
        <v>27</v>
      </c>
      <c r="AL7" s="349">
        <v>22</v>
      </c>
      <c r="AM7" s="350">
        <v>12</v>
      </c>
      <c r="AN7" s="351">
        <v>61</v>
      </c>
      <c r="AO7" s="352">
        <v>6</v>
      </c>
      <c r="AP7" s="352">
        <v>9</v>
      </c>
      <c r="AQ7" s="352">
        <v>6</v>
      </c>
      <c r="AR7" s="353">
        <v>9</v>
      </c>
      <c r="AT7" s="344">
        <v>0</v>
      </c>
      <c r="AU7" s="345" t="s">
        <v>36</v>
      </c>
      <c r="AV7" s="354">
        <v>198947</v>
      </c>
      <c r="AW7" s="347">
        <v>225</v>
      </c>
      <c r="AX7" s="349">
        <v>19</v>
      </c>
      <c r="AY7" s="349">
        <v>24</v>
      </c>
      <c r="AZ7" s="349">
        <v>28</v>
      </c>
      <c r="BA7" s="349">
        <v>19</v>
      </c>
      <c r="BB7" s="355">
        <v>10</v>
      </c>
      <c r="BC7" s="351">
        <v>57</v>
      </c>
      <c r="BD7" s="352">
        <v>5</v>
      </c>
      <c r="BE7" s="352">
        <v>11</v>
      </c>
      <c r="BF7" s="352">
        <v>10</v>
      </c>
      <c r="BG7" s="356">
        <v>4</v>
      </c>
      <c r="BI7" s="344">
        <v>0</v>
      </c>
      <c r="BJ7" s="345" t="s">
        <v>36</v>
      </c>
      <c r="BK7" s="346">
        <v>198281</v>
      </c>
      <c r="BL7" s="347">
        <v>231</v>
      </c>
      <c r="BM7" s="349">
        <v>18</v>
      </c>
      <c r="BN7" s="349">
        <v>25</v>
      </c>
      <c r="BO7" s="349">
        <v>29</v>
      </c>
      <c r="BP7" s="349">
        <v>19</v>
      </c>
      <c r="BQ7" s="350">
        <v>11</v>
      </c>
      <c r="BR7" s="351">
        <v>58</v>
      </c>
      <c r="BS7" s="352">
        <v>6</v>
      </c>
      <c r="BT7" s="352">
        <v>11</v>
      </c>
      <c r="BU7" s="352">
        <v>8</v>
      </c>
      <c r="BV7" s="353">
        <v>7</v>
      </c>
      <c r="BX7" s="344">
        <v>0</v>
      </c>
      <c r="BY7" s="345" t="s">
        <v>36</v>
      </c>
      <c r="BZ7" s="346">
        <v>194566</v>
      </c>
      <c r="CA7" s="347">
        <v>237</v>
      </c>
      <c r="CB7" s="349">
        <v>17</v>
      </c>
      <c r="CC7" s="349">
        <v>27</v>
      </c>
      <c r="CD7" s="349">
        <v>26</v>
      </c>
      <c r="CE7" s="349">
        <v>18</v>
      </c>
      <c r="CF7" s="350">
        <v>12</v>
      </c>
      <c r="CG7" s="351">
        <v>55</v>
      </c>
      <c r="CH7" s="352">
        <v>5</v>
      </c>
      <c r="CI7" s="352">
        <v>10</v>
      </c>
      <c r="CJ7" s="352">
        <v>7</v>
      </c>
      <c r="CK7" s="353">
        <v>8</v>
      </c>
      <c r="CM7" s="344">
        <v>0</v>
      </c>
      <c r="CN7" s="345" t="s">
        <v>36</v>
      </c>
      <c r="CO7" s="354">
        <v>197063</v>
      </c>
      <c r="CP7" s="347">
        <v>240</v>
      </c>
      <c r="CQ7" s="349">
        <v>18</v>
      </c>
      <c r="CR7" s="349">
        <v>30</v>
      </c>
      <c r="CS7" s="349">
        <v>24</v>
      </c>
      <c r="CT7" s="349">
        <v>19</v>
      </c>
      <c r="CU7" s="350">
        <v>9</v>
      </c>
      <c r="CV7" s="351">
        <v>52</v>
      </c>
      <c r="CW7" s="352">
        <v>5</v>
      </c>
      <c r="CX7" s="352">
        <v>8</v>
      </c>
      <c r="CY7" s="352">
        <v>7</v>
      </c>
      <c r="CZ7" s="353">
        <v>9</v>
      </c>
      <c r="DB7" s="357">
        <v>0</v>
      </c>
      <c r="DC7" s="345" t="s">
        <v>36</v>
      </c>
      <c r="DD7" s="736">
        <v>184403</v>
      </c>
      <c r="DE7" s="363">
        <v>244</v>
      </c>
      <c r="DF7" s="362">
        <v>50</v>
      </c>
      <c r="DG7" s="362">
        <v>20</v>
      </c>
      <c r="DH7" s="363">
        <v>30</v>
      </c>
      <c r="DI7" s="363">
        <v>22</v>
      </c>
      <c r="DJ7" s="363">
        <v>19</v>
      </c>
      <c r="DK7" s="364">
        <v>10</v>
      </c>
      <c r="DL7" s="365">
        <v>50</v>
      </c>
      <c r="DM7" s="362">
        <v>7</v>
      </c>
      <c r="DN7" s="363">
        <v>8</v>
      </c>
      <c r="DO7" s="363">
        <v>6</v>
      </c>
      <c r="DP7" s="366">
        <v>8</v>
      </c>
      <c r="DR7" s="1067">
        <v>3</v>
      </c>
      <c r="DS7" s="1071">
        <f>C7</f>
        <v>203390</v>
      </c>
      <c r="DT7" s="1071">
        <f>C8</f>
        <v>27198</v>
      </c>
      <c r="DU7" s="1069">
        <f>J7</f>
        <v>56</v>
      </c>
      <c r="DV7" s="1069">
        <f>J8</f>
        <v>53</v>
      </c>
    </row>
    <row r="8" spans="1:127" s="374" customFormat="1" ht="20.100000000000001" customHeight="1">
      <c r="A8" s="367">
        <v>9999</v>
      </c>
      <c r="B8" s="368" t="s">
        <v>101</v>
      </c>
      <c r="C8" s="369">
        <v>27198</v>
      </c>
      <c r="D8" s="370">
        <v>199</v>
      </c>
      <c r="E8" s="371">
        <v>21</v>
      </c>
      <c r="F8" s="371">
        <v>25</v>
      </c>
      <c r="G8" s="371">
        <v>22</v>
      </c>
      <c r="H8" s="371">
        <v>21</v>
      </c>
      <c r="I8" s="372">
        <v>10</v>
      </c>
      <c r="J8" s="372">
        <v>53</v>
      </c>
      <c r="K8" s="371">
        <v>5</v>
      </c>
      <c r="L8" s="371">
        <v>12</v>
      </c>
      <c r="M8" s="371">
        <v>7</v>
      </c>
      <c r="N8" s="373">
        <v>6</v>
      </c>
      <c r="P8" s="344">
        <v>9999</v>
      </c>
      <c r="Q8" s="375" t="s">
        <v>101</v>
      </c>
      <c r="R8" s="376">
        <v>25371</v>
      </c>
      <c r="S8" s="377">
        <v>212</v>
      </c>
      <c r="T8" s="378">
        <v>16</v>
      </c>
      <c r="U8" s="378">
        <v>25</v>
      </c>
      <c r="V8" s="378">
        <v>25</v>
      </c>
      <c r="W8" s="378">
        <v>24</v>
      </c>
      <c r="X8" s="379">
        <v>10</v>
      </c>
      <c r="Y8" s="379">
        <v>60</v>
      </c>
      <c r="Z8" s="378">
        <v>6</v>
      </c>
      <c r="AA8" s="378">
        <v>12</v>
      </c>
      <c r="AB8" s="378">
        <v>8</v>
      </c>
      <c r="AC8" s="379">
        <v>6</v>
      </c>
      <c r="AE8" s="344">
        <v>9999</v>
      </c>
      <c r="AF8" s="375" t="s">
        <v>101</v>
      </c>
      <c r="AG8" s="376">
        <v>26154</v>
      </c>
      <c r="AH8" s="377">
        <v>220</v>
      </c>
      <c r="AI8" s="378">
        <v>17</v>
      </c>
      <c r="AJ8" s="378">
        <v>23</v>
      </c>
      <c r="AK8" s="378">
        <v>26</v>
      </c>
      <c r="AL8" s="378">
        <v>22</v>
      </c>
      <c r="AM8" s="379">
        <v>12</v>
      </c>
      <c r="AN8" s="379">
        <v>60</v>
      </c>
      <c r="AO8" s="378">
        <v>6</v>
      </c>
      <c r="AP8" s="378">
        <v>10</v>
      </c>
      <c r="AQ8" s="378">
        <v>6</v>
      </c>
      <c r="AR8" s="380">
        <v>9</v>
      </c>
      <c r="AT8" s="344">
        <v>9999</v>
      </c>
      <c r="AU8" s="375" t="s">
        <v>101</v>
      </c>
      <c r="AV8" s="376">
        <v>26676</v>
      </c>
      <c r="AW8" s="377">
        <v>223</v>
      </c>
      <c r="AX8" s="378">
        <v>22</v>
      </c>
      <c r="AY8" s="378">
        <v>25</v>
      </c>
      <c r="AZ8" s="378">
        <v>28</v>
      </c>
      <c r="BA8" s="378">
        <v>17</v>
      </c>
      <c r="BB8" s="379">
        <v>8</v>
      </c>
      <c r="BC8" s="379">
        <v>53</v>
      </c>
      <c r="BD8" s="378">
        <v>5</v>
      </c>
      <c r="BE8" s="378">
        <v>11</v>
      </c>
      <c r="BF8" s="378">
        <v>9</v>
      </c>
      <c r="BG8" s="379">
        <v>4</v>
      </c>
      <c r="BI8" s="344">
        <v>9999</v>
      </c>
      <c r="BJ8" s="375" t="s">
        <v>101</v>
      </c>
      <c r="BK8" s="376">
        <v>26972</v>
      </c>
      <c r="BL8" s="377">
        <v>229</v>
      </c>
      <c r="BM8" s="378">
        <v>21</v>
      </c>
      <c r="BN8" s="378">
        <v>25</v>
      </c>
      <c r="BO8" s="378">
        <v>28</v>
      </c>
      <c r="BP8" s="378">
        <v>17</v>
      </c>
      <c r="BQ8" s="379">
        <v>9</v>
      </c>
      <c r="BR8" s="379">
        <v>54</v>
      </c>
      <c r="BS8" s="378">
        <v>6</v>
      </c>
      <c r="BT8" s="378">
        <v>10</v>
      </c>
      <c r="BU8" s="378">
        <v>7</v>
      </c>
      <c r="BV8" s="380">
        <v>7</v>
      </c>
      <c r="BX8" s="344">
        <v>9999</v>
      </c>
      <c r="BY8" s="375" t="s">
        <v>101</v>
      </c>
      <c r="BZ8" s="376">
        <v>26717</v>
      </c>
      <c r="CA8" s="377">
        <v>236</v>
      </c>
      <c r="CB8" s="378">
        <v>19</v>
      </c>
      <c r="CC8" s="378">
        <v>28</v>
      </c>
      <c r="CD8" s="378">
        <v>26</v>
      </c>
      <c r="CE8" s="378">
        <v>17</v>
      </c>
      <c r="CF8" s="379">
        <v>10</v>
      </c>
      <c r="CG8" s="379">
        <v>54</v>
      </c>
      <c r="CH8" s="378">
        <v>5</v>
      </c>
      <c r="CI8" s="378">
        <v>10</v>
      </c>
      <c r="CJ8" s="378">
        <v>7</v>
      </c>
      <c r="CK8" s="380">
        <v>8</v>
      </c>
      <c r="CM8" s="344">
        <v>9999</v>
      </c>
      <c r="CN8" s="375" t="s">
        <v>101</v>
      </c>
      <c r="CO8" s="376">
        <v>27214</v>
      </c>
      <c r="CP8" s="377">
        <v>237</v>
      </c>
      <c r="CQ8" s="378">
        <v>22</v>
      </c>
      <c r="CR8" s="378">
        <v>30</v>
      </c>
      <c r="CS8" s="378">
        <v>25</v>
      </c>
      <c r="CT8" s="378">
        <v>16</v>
      </c>
      <c r="CU8" s="379">
        <v>7</v>
      </c>
      <c r="CV8" s="379">
        <v>48</v>
      </c>
      <c r="CW8" s="378">
        <v>5</v>
      </c>
      <c r="CX8" s="378">
        <v>8</v>
      </c>
      <c r="CY8" s="378">
        <v>7</v>
      </c>
      <c r="CZ8" s="380">
        <v>9</v>
      </c>
      <c r="DB8" s="357">
        <v>9999</v>
      </c>
      <c r="DC8" s="381" t="s">
        <v>101</v>
      </c>
      <c r="DD8" s="737">
        <v>24991</v>
      </c>
      <c r="DE8" s="387">
        <v>242</v>
      </c>
      <c r="DF8" s="389">
        <v>46</v>
      </c>
      <c r="DG8" s="386">
        <v>23</v>
      </c>
      <c r="DH8" s="387">
        <v>30</v>
      </c>
      <c r="DI8" s="387">
        <v>21</v>
      </c>
      <c r="DJ8" s="387">
        <v>17</v>
      </c>
      <c r="DK8" s="388">
        <v>8</v>
      </c>
      <c r="DL8" s="385">
        <v>46</v>
      </c>
      <c r="DM8" s="389">
        <v>6</v>
      </c>
      <c r="DN8" s="387">
        <v>7</v>
      </c>
      <c r="DO8" s="387">
        <v>6</v>
      </c>
      <c r="DP8" s="390">
        <v>8</v>
      </c>
      <c r="DR8" s="1067">
        <v>4</v>
      </c>
      <c r="DS8" s="1072">
        <f>R7</f>
        <v>193676</v>
      </c>
      <c r="DT8" s="1072">
        <f>R8</f>
        <v>25371</v>
      </c>
      <c r="DU8" s="1073">
        <f>Y7</f>
        <v>62</v>
      </c>
      <c r="DV8" s="1073">
        <f>Y8</f>
        <v>60</v>
      </c>
      <c r="DW8" s="285"/>
    </row>
    <row r="9" spans="1:127" ht="20.100000000000001" customHeight="1">
      <c r="A9" s="391">
        <v>41</v>
      </c>
      <c r="B9" s="392" t="s">
        <v>191</v>
      </c>
      <c r="C9" s="393">
        <v>117</v>
      </c>
      <c r="D9" s="394">
        <v>213</v>
      </c>
      <c r="E9" s="396">
        <v>3</v>
      </c>
      <c r="F9" s="396">
        <v>15</v>
      </c>
      <c r="G9" s="396">
        <v>25</v>
      </c>
      <c r="H9" s="396">
        <v>36</v>
      </c>
      <c r="I9" s="397">
        <v>21</v>
      </c>
      <c r="J9" s="398">
        <v>82</v>
      </c>
      <c r="K9" s="396">
        <v>6</v>
      </c>
      <c r="L9" s="396">
        <v>15</v>
      </c>
      <c r="M9" s="396">
        <v>8</v>
      </c>
      <c r="N9" s="399">
        <v>7</v>
      </c>
      <c r="P9" s="400">
        <v>41</v>
      </c>
      <c r="Q9" s="401" t="s">
        <v>191</v>
      </c>
      <c r="R9" s="402">
        <v>126</v>
      </c>
      <c r="S9" s="403">
        <v>223</v>
      </c>
      <c r="T9" s="405">
        <v>3</v>
      </c>
      <c r="U9" s="405">
        <v>13</v>
      </c>
      <c r="V9" s="405">
        <v>25</v>
      </c>
      <c r="W9" s="405">
        <v>42</v>
      </c>
      <c r="X9" s="406">
        <v>16</v>
      </c>
      <c r="Y9" s="407">
        <v>83</v>
      </c>
      <c r="Z9" s="405">
        <v>7</v>
      </c>
      <c r="AA9" s="405">
        <v>13</v>
      </c>
      <c r="AB9" s="405">
        <v>10</v>
      </c>
      <c r="AC9" s="408">
        <v>7</v>
      </c>
      <c r="AE9" s="400">
        <v>41</v>
      </c>
      <c r="AF9" s="401" t="s">
        <v>191</v>
      </c>
      <c r="AG9" s="402">
        <v>94</v>
      </c>
      <c r="AH9" s="403">
        <v>230</v>
      </c>
      <c r="AI9" s="405">
        <v>2</v>
      </c>
      <c r="AJ9" s="405">
        <v>16</v>
      </c>
      <c r="AK9" s="405">
        <v>30</v>
      </c>
      <c r="AL9" s="405">
        <v>35</v>
      </c>
      <c r="AM9" s="406">
        <v>17</v>
      </c>
      <c r="AN9" s="407">
        <v>82</v>
      </c>
      <c r="AO9" s="405">
        <v>8</v>
      </c>
      <c r="AP9" s="405">
        <v>11</v>
      </c>
      <c r="AQ9" s="405">
        <v>6</v>
      </c>
      <c r="AR9" s="408">
        <v>10</v>
      </c>
      <c r="AT9" s="400">
        <v>70</v>
      </c>
      <c r="AU9" s="401" t="s">
        <v>1211</v>
      </c>
      <c r="AV9" s="402">
        <v>36</v>
      </c>
      <c r="AW9" s="403">
        <v>236</v>
      </c>
      <c r="AX9" s="405">
        <v>0</v>
      </c>
      <c r="AY9" s="405">
        <v>25</v>
      </c>
      <c r="AZ9" s="405">
        <v>33</v>
      </c>
      <c r="BA9" s="405">
        <v>19</v>
      </c>
      <c r="BB9" s="406">
        <v>22</v>
      </c>
      <c r="BC9" s="407">
        <v>75</v>
      </c>
      <c r="BD9" s="405">
        <v>6</v>
      </c>
      <c r="BE9" s="405">
        <v>13</v>
      </c>
      <c r="BF9" s="405">
        <v>11</v>
      </c>
      <c r="BG9" s="408">
        <v>4</v>
      </c>
      <c r="BI9" s="400">
        <v>70</v>
      </c>
      <c r="BJ9" s="401" t="s">
        <v>1211</v>
      </c>
      <c r="BK9" s="402">
        <v>34</v>
      </c>
      <c r="BL9" s="403">
        <v>238</v>
      </c>
      <c r="BM9" s="405">
        <v>0</v>
      </c>
      <c r="BN9" s="405">
        <v>32</v>
      </c>
      <c r="BO9" s="405">
        <v>35</v>
      </c>
      <c r="BP9" s="405">
        <v>12</v>
      </c>
      <c r="BQ9" s="406">
        <v>21</v>
      </c>
      <c r="BR9" s="407">
        <v>68</v>
      </c>
      <c r="BS9" s="405">
        <v>7</v>
      </c>
      <c r="BT9" s="405">
        <v>12</v>
      </c>
      <c r="BU9" s="405">
        <v>9</v>
      </c>
      <c r="BV9" s="408">
        <v>8</v>
      </c>
      <c r="BX9" s="400">
        <v>70</v>
      </c>
      <c r="BY9" s="401" t="s">
        <v>1211</v>
      </c>
      <c r="BZ9" s="402">
        <v>21</v>
      </c>
      <c r="CA9" s="403">
        <v>245</v>
      </c>
      <c r="CB9" s="405">
        <v>5</v>
      </c>
      <c r="CC9" s="405">
        <v>10</v>
      </c>
      <c r="CD9" s="405">
        <v>43</v>
      </c>
      <c r="CE9" s="405">
        <v>38</v>
      </c>
      <c r="CF9" s="406">
        <v>5</v>
      </c>
      <c r="CG9" s="407">
        <v>86</v>
      </c>
      <c r="CH9" s="405">
        <v>6</v>
      </c>
      <c r="CI9" s="405">
        <v>12</v>
      </c>
      <c r="CJ9" s="405">
        <v>8</v>
      </c>
      <c r="CK9" s="408">
        <v>9</v>
      </c>
      <c r="CM9" s="717">
        <v>400</v>
      </c>
      <c r="CN9" s="718" t="s">
        <v>1217</v>
      </c>
      <c r="CO9" s="719">
        <v>4</v>
      </c>
      <c r="CP9" s="720" t="s">
        <v>42</v>
      </c>
      <c r="CQ9" s="721" t="s">
        <v>42</v>
      </c>
      <c r="CR9" s="721" t="s">
        <v>42</v>
      </c>
      <c r="CS9" s="721" t="s">
        <v>42</v>
      </c>
      <c r="CT9" s="721" t="s">
        <v>42</v>
      </c>
      <c r="CU9" s="721" t="s">
        <v>42</v>
      </c>
      <c r="CV9" s="721" t="s">
        <v>42</v>
      </c>
      <c r="CW9" s="721" t="s">
        <v>42</v>
      </c>
      <c r="CX9" s="721" t="s">
        <v>42</v>
      </c>
      <c r="CY9" s="721" t="s">
        <v>42</v>
      </c>
      <c r="CZ9" s="721" t="s">
        <v>42</v>
      </c>
      <c r="DB9" s="409">
        <v>6040</v>
      </c>
      <c r="DC9" s="410" t="s">
        <v>1297</v>
      </c>
      <c r="DD9" s="411">
        <v>76</v>
      </c>
      <c r="DE9" s="412">
        <v>255</v>
      </c>
      <c r="DF9" s="733">
        <v>76</v>
      </c>
      <c r="DG9" s="415">
        <v>4</v>
      </c>
      <c r="DH9" s="416">
        <v>20</v>
      </c>
      <c r="DI9" s="416">
        <v>26</v>
      </c>
      <c r="DJ9" s="416">
        <v>33</v>
      </c>
      <c r="DK9" s="417">
        <v>17</v>
      </c>
      <c r="DL9" s="418">
        <v>76</v>
      </c>
      <c r="DM9" s="415">
        <v>8</v>
      </c>
      <c r="DN9" s="416">
        <v>9</v>
      </c>
      <c r="DO9" s="416">
        <v>7</v>
      </c>
      <c r="DP9" s="419">
        <v>9</v>
      </c>
      <c r="DR9" s="1067">
        <v>5</v>
      </c>
      <c r="DS9" s="1071">
        <f>AG7</f>
        <v>199790</v>
      </c>
      <c r="DT9" s="1071">
        <f>AG8</f>
        <v>26154</v>
      </c>
      <c r="DU9" s="1069">
        <f>AN7</f>
        <v>61</v>
      </c>
      <c r="DV9" s="1069">
        <f>AN8</f>
        <v>60</v>
      </c>
    </row>
    <row r="10" spans="1:127" ht="20.100000000000001" customHeight="1">
      <c r="A10" s="391">
        <v>70</v>
      </c>
      <c r="B10" s="392" t="s">
        <v>1211</v>
      </c>
      <c r="C10" s="393">
        <v>51</v>
      </c>
      <c r="D10" s="394">
        <v>211</v>
      </c>
      <c r="E10" s="396">
        <v>6</v>
      </c>
      <c r="F10" s="396">
        <v>22</v>
      </c>
      <c r="G10" s="396">
        <v>25</v>
      </c>
      <c r="H10" s="396">
        <v>22</v>
      </c>
      <c r="I10" s="397">
        <v>25</v>
      </c>
      <c r="J10" s="398">
        <v>73</v>
      </c>
      <c r="K10" s="396">
        <v>6</v>
      </c>
      <c r="L10" s="396">
        <v>15</v>
      </c>
      <c r="M10" s="396">
        <v>8</v>
      </c>
      <c r="N10" s="399">
        <v>6</v>
      </c>
      <c r="P10" s="400">
        <v>70</v>
      </c>
      <c r="Q10" s="401" t="s">
        <v>1211</v>
      </c>
      <c r="R10" s="402">
        <v>43</v>
      </c>
      <c r="S10" s="403">
        <v>215</v>
      </c>
      <c r="T10" s="405">
        <v>5</v>
      </c>
      <c r="U10" s="405">
        <v>23</v>
      </c>
      <c r="V10" s="405">
        <v>37</v>
      </c>
      <c r="W10" s="405">
        <v>26</v>
      </c>
      <c r="X10" s="406">
        <v>9</v>
      </c>
      <c r="Y10" s="407">
        <v>72</v>
      </c>
      <c r="Z10" s="405">
        <v>6</v>
      </c>
      <c r="AA10" s="405">
        <v>12</v>
      </c>
      <c r="AB10" s="405">
        <v>9</v>
      </c>
      <c r="AC10" s="408">
        <v>6</v>
      </c>
      <c r="AE10" s="400">
        <v>70</v>
      </c>
      <c r="AF10" s="401" t="s">
        <v>1211</v>
      </c>
      <c r="AG10" s="402">
        <v>36</v>
      </c>
      <c r="AH10" s="403">
        <v>227</v>
      </c>
      <c r="AI10" s="405">
        <v>6</v>
      </c>
      <c r="AJ10" s="405">
        <v>36</v>
      </c>
      <c r="AK10" s="405">
        <v>14</v>
      </c>
      <c r="AL10" s="405">
        <v>25</v>
      </c>
      <c r="AM10" s="406">
        <v>19</v>
      </c>
      <c r="AN10" s="407">
        <v>58</v>
      </c>
      <c r="AO10" s="405">
        <v>7</v>
      </c>
      <c r="AP10" s="405">
        <v>10</v>
      </c>
      <c r="AQ10" s="405">
        <v>6</v>
      </c>
      <c r="AR10" s="408">
        <v>10</v>
      </c>
      <c r="AT10" s="400">
        <v>71</v>
      </c>
      <c r="AU10" s="401" t="s">
        <v>198</v>
      </c>
      <c r="AV10" s="402">
        <v>154</v>
      </c>
      <c r="AW10" s="403">
        <v>231</v>
      </c>
      <c r="AX10" s="405">
        <v>8</v>
      </c>
      <c r="AY10" s="405">
        <v>23</v>
      </c>
      <c r="AZ10" s="405">
        <v>32</v>
      </c>
      <c r="BA10" s="405">
        <v>22</v>
      </c>
      <c r="BB10" s="406">
        <v>16</v>
      </c>
      <c r="BC10" s="407">
        <v>69</v>
      </c>
      <c r="BD10" s="405">
        <v>6</v>
      </c>
      <c r="BE10" s="405">
        <v>12</v>
      </c>
      <c r="BF10" s="405">
        <v>10</v>
      </c>
      <c r="BG10" s="408">
        <v>4</v>
      </c>
      <c r="BI10" s="400">
        <v>71</v>
      </c>
      <c r="BJ10" s="401" t="s">
        <v>198</v>
      </c>
      <c r="BK10" s="402">
        <v>185</v>
      </c>
      <c r="BL10" s="403">
        <v>235</v>
      </c>
      <c r="BM10" s="405">
        <v>11</v>
      </c>
      <c r="BN10" s="405">
        <v>21</v>
      </c>
      <c r="BO10" s="405">
        <v>35</v>
      </c>
      <c r="BP10" s="405">
        <v>22</v>
      </c>
      <c r="BQ10" s="406">
        <v>12</v>
      </c>
      <c r="BR10" s="407">
        <v>69</v>
      </c>
      <c r="BS10" s="405">
        <v>7</v>
      </c>
      <c r="BT10" s="405">
        <v>11</v>
      </c>
      <c r="BU10" s="405">
        <v>8</v>
      </c>
      <c r="BV10" s="408">
        <v>8</v>
      </c>
      <c r="BX10" s="400">
        <v>71</v>
      </c>
      <c r="BY10" s="401" t="s">
        <v>198</v>
      </c>
      <c r="BZ10" s="402">
        <v>171</v>
      </c>
      <c r="CA10" s="403">
        <v>246</v>
      </c>
      <c r="CB10" s="405">
        <v>11</v>
      </c>
      <c r="CC10" s="405">
        <v>18</v>
      </c>
      <c r="CD10" s="405">
        <v>29</v>
      </c>
      <c r="CE10" s="405">
        <v>22</v>
      </c>
      <c r="CF10" s="406">
        <v>21</v>
      </c>
      <c r="CG10" s="407">
        <v>71</v>
      </c>
      <c r="CH10" s="405">
        <v>5</v>
      </c>
      <c r="CI10" s="405">
        <v>12</v>
      </c>
      <c r="CJ10" s="405">
        <v>8</v>
      </c>
      <c r="CK10" s="408">
        <v>9</v>
      </c>
      <c r="CM10" s="717">
        <v>6040</v>
      </c>
      <c r="CN10" s="718" t="s">
        <v>1297</v>
      </c>
      <c r="CO10" s="719">
        <v>95</v>
      </c>
      <c r="CP10" s="720">
        <v>247</v>
      </c>
      <c r="CQ10" s="721">
        <v>4</v>
      </c>
      <c r="CR10" s="721">
        <v>28</v>
      </c>
      <c r="CS10" s="721">
        <v>34</v>
      </c>
      <c r="CT10" s="721">
        <v>22</v>
      </c>
      <c r="CU10" s="721">
        <v>12</v>
      </c>
      <c r="CV10" s="721">
        <v>67</v>
      </c>
      <c r="CW10" s="721">
        <v>6</v>
      </c>
      <c r="CX10" s="721">
        <v>9</v>
      </c>
      <c r="CY10" s="721">
        <v>8</v>
      </c>
      <c r="CZ10" s="721">
        <v>10</v>
      </c>
      <c r="DB10" s="409">
        <v>7001</v>
      </c>
      <c r="DC10" s="410" t="s">
        <v>1008</v>
      </c>
      <c r="DD10" s="411">
        <v>27</v>
      </c>
      <c r="DE10" s="412">
        <v>241</v>
      </c>
      <c r="DF10" s="733">
        <v>37</v>
      </c>
      <c r="DG10" s="415">
        <v>30</v>
      </c>
      <c r="DH10" s="416">
        <v>33</v>
      </c>
      <c r="DI10" s="416">
        <v>15</v>
      </c>
      <c r="DJ10" s="416">
        <v>15</v>
      </c>
      <c r="DK10" s="417">
        <v>7</v>
      </c>
      <c r="DL10" s="418">
        <v>37</v>
      </c>
      <c r="DM10" s="415">
        <v>7</v>
      </c>
      <c r="DN10" s="416">
        <v>7</v>
      </c>
      <c r="DO10" s="416">
        <v>5</v>
      </c>
      <c r="DP10" s="419">
        <v>7</v>
      </c>
      <c r="DR10" s="1067">
        <v>6</v>
      </c>
      <c r="DS10" s="1071">
        <f>AV7</f>
        <v>198947</v>
      </c>
      <c r="DT10" s="1071">
        <f>AV8</f>
        <v>26676</v>
      </c>
      <c r="DU10" s="1069">
        <f>BC7</f>
        <v>57</v>
      </c>
      <c r="DV10" s="1069">
        <f>BC8</f>
        <v>53</v>
      </c>
    </row>
    <row r="11" spans="1:127" ht="20.100000000000001" customHeight="1">
      <c r="A11" s="391">
        <v>71</v>
      </c>
      <c r="B11" s="392" t="s">
        <v>198</v>
      </c>
      <c r="C11" s="393">
        <v>196</v>
      </c>
      <c r="D11" s="394">
        <v>203</v>
      </c>
      <c r="E11" s="396">
        <v>17</v>
      </c>
      <c r="F11" s="396">
        <v>22</v>
      </c>
      <c r="G11" s="396">
        <v>20</v>
      </c>
      <c r="H11" s="396">
        <v>28</v>
      </c>
      <c r="I11" s="397">
        <v>12</v>
      </c>
      <c r="J11" s="398">
        <v>61</v>
      </c>
      <c r="K11" s="396">
        <v>5</v>
      </c>
      <c r="L11" s="396">
        <v>13</v>
      </c>
      <c r="M11" s="396">
        <v>8</v>
      </c>
      <c r="N11" s="399">
        <v>6</v>
      </c>
      <c r="P11" s="400">
        <v>71</v>
      </c>
      <c r="Q11" s="401" t="s">
        <v>198</v>
      </c>
      <c r="R11" s="402">
        <v>164</v>
      </c>
      <c r="S11" s="403">
        <v>223</v>
      </c>
      <c r="T11" s="405">
        <v>5</v>
      </c>
      <c r="U11" s="405">
        <v>18</v>
      </c>
      <c r="V11" s="405">
        <v>21</v>
      </c>
      <c r="W11" s="405">
        <v>31</v>
      </c>
      <c r="X11" s="406">
        <v>24</v>
      </c>
      <c r="Y11" s="407">
        <v>77</v>
      </c>
      <c r="Z11" s="405">
        <v>6</v>
      </c>
      <c r="AA11" s="405">
        <v>13</v>
      </c>
      <c r="AB11" s="405">
        <v>10</v>
      </c>
      <c r="AC11" s="408">
        <v>6</v>
      </c>
      <c r="AE11" s="400">
        <v>71</v>
      </c>
      <c r="AF11" s="401" t="s">
        <v>198</v>
      </c>
      <c r="AG11" s="402">
        <v>174</v>
      </c>
      <c r="AH11" s="403">
        <v>226</v>
      </c>
      <c r="AI11" s="405">
        <v>10</v>
      </c>
      <c r="AJ11" s="405">
        <v>22</v>
      </c>
      <c r="AK11" s="405">
        <v>20</v>
      </c>
      <c r="AL11" s="405">
        <v>31</v>
      </c>
      <c r="AM11" s="406">
        <v>16</v>
      </c>
      <c r="AN11" s="407">
        <v>67</v>
      </c>
      <c r="AO11" s="405">
        <v>7</v>
      </c>
      <c r="AP11" s="405">
        <v>10</v>
      </c>
      <c r="AQ11" s="405">
        <v>6</v>
      </c>
      <c r="AR11" s="408">
        <v>10</v>
      </c>
      <c r="AT11" s="400">
        <v>72</v>
      </c>
      <c r="AU11" s="401" t="s">
        <v>1212</v>
      </c>
      <c r="AV11" s="402">
        <v>59</v>
      </c>
      <c r="AW11" s="403">
        <v>227</v>
      </c>
      <c r="AX11" s="405">
        <v>14</v>
      </c>
      <c r="AY11" s="405">
        <v>27</v>
      </c>
      <c r="AZ11" s="405">
        <v>22</v>
      </c>
      <c r="BA11" s="405">
        <v>29</v>
      </c>
      <c r="BB11" s="406">
        <v>8</v>
      </c>
      <c r="BC11" s="407">
        <v>59</v>
      </c>
      <c r="BD11" s="405">
        <v>5</v>
      </c>
      <c r="BE11" s="405">
        <v>11</v>
      </c>
      <c r="BF11" s="405">
        <v>10</v>
      </c>
      <c r="BG11" s="408">
        <v>4</v>
      </c>
      <c r="BI11" s="400">
        <v>72</v>
      </c>
      <c r="BJ11" s="401" t="s">
        <v>1212</v>
      </c>
      <c r="BK11" s="402">
        <v>49</v>
      </c>
      <c r="BL11" s="403">
        <v>231</v>
      </c>
      <c r="BM11" s="405">
        <v>16</v>
      </c>
      <c r="BN11" s="405">
        <v>22</v>
      </c>
      <c r="BO11" s="405">
        <v>33</v>
      </c>
      <c r="BP11" s="405">
        <v>22</v>
      </c>
      <c r="BQ11" s="406">
        <v>6</v>
      </c>
      <c r="BR11" s="407">
        <v>61</v>
      </c>
      <c r="BS11" s="405">
        <v>7</v>
      </c>
      <c r="BT11" s="405">
        <v>11</v>
      </c>
      <c r="BU11" s="405">
        <v>8</v>
      </c>
      <c r="BV11" s="408">
        <v>7</v>
      </c>
      <c r="BX11" s="400">
        <v>72</v>
      </c>
      <c r="BY11" s="401" t="s">
        <v>1212</v>
      </c>
      <c r="BZ11" s="402">
        <v>48</v>
      </c>
      <c r="CA11" s="403">
        <v>242</v>
      </c>
      <c r="CB11" s="405">
        <v>13</v>
      </c>
      <c r="CC11" s="405">
        <v>23</v>
      </c>
      <c r="CD11" s="405">
        <v>23</v>
      </c>
      <c r="CE11" s="405">
        <v>29</v>
      </c>
      <c r="CF11" s="406">
        <v>13</v>
      </c>
      <c r="CG11" s="407">
        <v>65</v>
      </c>
      <c r="CH11" s="405">
        <v>5</v>
      </c>
      <c r="CI11" s="405">
        <v>11</v>
      </c>
      <c r="CJ11" s="405">
        <v>8</v>
      </c>
      <c r="CK11" s="408">
        <v>9</v>
      </c>
      <c r="CM11" s="717">
        <v>7001</v>
      </c>
      <c r="CN11" s="718" t="s">
        <v>1008</v>
      </c>
      <c r="CO11" s="719">
        <v>24</v>
      </c>
      <c r="CP11" s="720">
        <v>237</v>
      </c>
      <c r="CQ11" s="721">
        <v>13</v>
      </c>
      <c r="CR11" s="721">
        <v>46</v>
      </c>
      <c r="CS11" s="721">
        <v>29</v>
      </c>
      <c r="CT11" s="721">
        <v>13</v>
      </c>
      <c r="CU11" s="721">
        <v>0</v>
      </c>
      <c r="CV11" s="721">
        <v>42</v>
      </c>
      <c r="CW11" s="721">
        <v>5</v>
      </c>
      <c r="CX11" s="721">
        <v>8</v>
      </c>
      <c r="CY11" s="721">
        <v>7</v>
      </c>
      <c r="CZ11" s="721">
        <v>8</v>
      </c>
      <c r="DB11" s="409">
        <v>7007</v>
      </c>
      <c r="DC11" s="410" t="s">
        <v>937</v>
      </c>
      <c r="DD11" s="411">
        <v>107</v>
      </c>
      <c r="DE11" s="412">
        <v>245</v>
      </c>
      <c r="DF11" s="733">
        <v>54</v>
      </c>
      <c r="DG11" s="415">
        <v>16</v>
      </c>
      <c r="DH11" s="416">
        <v>30</v>
      </c>
      <c r="DI11" s="416">
        <v>25</v>
      </c>
      <c r="DJ11" s="416">
        <v>22</v>
      </c>
      <c r="DK11" s="417">
        <v>7</v>
      </c>
      <c r="DL11" s="418">
        <v>54</v>
      </c>
      <c r="DM11" s="415">
        <v>7</v>
      </c>
      <c r="DN11" s="416">
        <v>8</v>
      </c>
      <c r="DO11" s="416">
        <v>6</v>
      </c>
      <c r="DP11" s="419">
        <v>8</v>
      </c>
      <c r="DR11" s="1067">
        <v>7</v>
      </c>
      <c r="DS11" s="1071">
        <f>BK7</f>
        <v>198281</v>
      </c>
      <c r="DT11" s="1071">
        <f>BK8</f>
        <v>26972</v>
      </c>
      <c r="DU11" s="1069">
        <f>BR7</f>
        <v>58</v>
      </c>
      <c r="DV11" s="1069">
        <f>BR8</f>
        <v>54</v>
      </c>
    </row>
    <row r="12" spans="1:127" ht="20.100000000000001" customHeight="1">
      <c r="A12" s="391">
        <v>72</v>
      </c>
      <c r="B12" s="392" t="s">
        <v>1212</v>
      </c>
      <c r="C12" s="393">
        <v>76</v>
      </c>
      <c r="D12" s="394">
        <v>199</v>
      </c>
      <c r="E12" s="396">
        <v>17</v>
      </c>
      <c r="F12" s="396">
        <v>28</v>
      </c>
      <c r="G12" s="396">
        <v>33</v>
      </c>
      <c r="H12" s="396">
        <v>11</v>
      </c>
      <c r="I12" s="397">
        <v>12</v>
      </c>
      <c r="J12" s="398">
        <v>55</v>
      </c>
      <c r="K12" s="396">
        <v>5</v>
      </c>
      <c r="L12" s="396">
        <v>12</v>
      </c>
      <c r="M12" s="396">
        <v>8</v>
      </c>
      <c r="N12" s="399">
        <v>6</v>
      </c>
      <c r="P12" s="400">
        <v>72</v>
      </c>
      <c r="Q12" s="401" t="s">
        <v>1212</v>
      </c>
      <c r="R12" s="402">
        <v>89</v>
      </c>
      <c r="S12" s="403">
        <v>209</v>
      </c>
      <c r="T12" s="405">
        <v>12</v>
      </c>
      <c r="U12" s="405">
        <v>37</v>
      </c>
      <c r="V12" s="405">
        <v>25</v>
      </c>
      <c r="W12" s="405">
        <v>20</v>
      </c>
      <c r="X12" s="406">
        <v>6</v>
      </c>
      <c r="Y12" s="407">
        <v>51</v>
      </c>
      <c r="Z12" s="405">
        <v>6</v>
      </c>
      <c r="AA12" s="405">
        <v>12</v>
      </c>
      <c r="AB12" s="405">
        <v>8</v>
      </c>
      <c r="AC12" s="408">
        <v>5</v>
      </c>
      <c r="AE12" s="400">
        <v>72</v>
      </c>
      <c r="AF12" s="401" t="s">
        <v>1212</v>
      </c>
      <c r="AG12" s="402">
        <v>24</v>
      </c>
      <c r="AH12" s="403">
        <v>220</v>
      </c>
      <c r="AI12" s="405">
        <v>4</v>
      </c>
      <c r="AJ12" s="405">
        <v>38</v>
      </c>
      <c r="AK12" s="405">
        <v>46</v>
      </c>
      <c r="AL12" s="405">
        <v>4</v>
      </c>
      <c r="AM12" s="406">
        <v>8</v>
      </c>
      <c r="AN12" s="407">
        <v>58</v>
      </c>
      <c r="AO12" s="405">
        <v>6</v>
      </c>
      <c r="AP12" s="405">
        <v>9</v>
      </c>
      <c r="AQ12" s="405">
        <v>6</v>
      </c>
      <c r="AR12" s="408">
        <v>9</v>
      </c>
      <c r="AT12" s="400">
        <v>73</v>
      </c>
      <c r="AU12" s="401" t="s">
        <v>199</v>
      </c>
      <c r="AV12" s="402">
        <v>103</v>
      </c>
      <c r="AW12" s="403">
        <v>211</v>
      </c>
      <c r="AX12" s="405">
        <v>39</v>
      </c>
      <c r="AY12" s="405">
        <v>34</v>
      </c>
      <c r="AZ12" s="405">
        <v>20</v>
      </c>
      <c r="BA12" s="405">
        <v>5</v>
      </c>
      <c r="BB12" s="406">
        <v>2</v>
      </c>
      <c r="BC12" s="407">
        <v>27</v>
      </c>
      <c r="BD12" s="405">
        <v>4</v>
      </c>
      <c r="BE12" s="405">
        <v>8</v>
      </c>
      <c r="BF12" s="405">
        <v>8</v>
      </c>
      <c r="BG12" s="408">
        <v>3</v>
      </c>
      <c r="BI12" s="400">
        <v>73</v>
      </c>
      <c r="BJ12" s="401" t="s">
        <v>199</v>
      </c>
      <c r="BK12" s="402">
        <v>139</v>
      </c>
      <c r="BL12" s="403">
        <v>220</v>
      </c>
      <c r="BM12" s="405">
        <v>36</v>
      </c>
      <c r="BN12" s="405">
        <v>23</v>
      </c>
      <c r="BO12" s="405">
        <v>29</v>
      </c>
      <c r="BP12" s="405">
        <v>9</v>
      </c>
      <c r="BQ12" s="406">
        <v>3</v>
      </c>
      <c r="BR12" s="407">
        <v>41</v>
      </c>
      <c r="BS12" s="405">
        <v>6</v>
      </c>
      <c r="BT12" s="405">
        <v>9</v>
      </c>
      <c r="BU12" s="405">
        <v>7</v>
      </c>
      <c r="BV12" s="408">
        <v>6</v>
      </c>
      <c r="BX12" s="400">
        <v>73</v>
      </c>
      <c r="BY12" s="401" t="s">
        <v>199</v>
      </c>
      <c r="BZ12" s="402">
        <v>99</v>
      </c>
      <c r="CA12" s="403">
        <v>232</v>
      </c>
      <c r="CB12" s="405">
        <v>22</v>
      </c>
      <c r="CC12" s="405">
        <v>40</v>
      </c>
      <c r="CD12" s="405">
        <v>17</v>
      </c>
      <c r="CE12" s="405">
        <v>12</v>
      </c>
      <c r="CF12" s="406">
        <v>8</v>
      </c>
      <c r="CG12" s="407">
        <v>37</v>
      </c>
      <c r="CH12" s="405">
        <v>4</v>
      </c>
      <c r="CI12" s="405">
        <v>10</v>
      </c>
      <c r="CJ12" s="405">
        <v>7</v>
      </c>
      <c r="CK12" s="408">
        <v>8</v>
      </c>
      <c r="CM12" s="717">
        <v>7007</v>
      </c>
      <c r="CN12" s="718" t="s">
        <v>937</v>
      </c>
      <c r="CO12" s="719">
        <v>94</v>
      </c>
      <c r="CP12" s="720">
        <v>248</v>
      </c>
      <c r="CQ12" s="721">
        <v>9</v>
      </c>
      <c r="CR12" s="721">
        <v>14</v>
      </c>
      <c r="CS12" s="721">
        <v>38</v>
      </c>
      <c r="CT12" s="721">
        <v>31</v>
      </c>
      <c r="CU12" s="721">
        <v>9</v>
      </c>
      <c r="CV12" s="721">
        <v>78</v>
      </c>
      <c r="CW12" s="721">
        <v>6</v>
      </c>
      <c r="CX12" s="721">
        <v>9</v>
      </c>
      <c r="CY12" s="721">
        <v>8</v>
      </c>
      <c r="CZ12" s="721">
        <v>10</v>
      </c>
      <c r="DB12" s="409">
        <v>7009</v>
      </c>
      <c r="DC12" s="410" t="s">
        <v>1541</v>
      </c>
      <c r="DD12" s="411">
        <v>49</v>
      </c>
      <c r="DE12" s="412">
        <v>255</v>
      </c>
      <c r="DF12" s="733">
        <v>73</v>
      </c>
      <c r="DG12" s="415">
        <v>0</v>
      </c>
      <c r="DH12" s="416">
        <v>27</v>
      </c>
      <c r="DI12" s="416">
        <v>22</v>
      </c>
      <c r="DJ12" s="416">
        <v>37</v>
      </c>
      <c r="DK12" s="417">
        <v>14</v>
      </c>
      <c r="DL12" s="418">
        <v>73</v>
      </c>
      <c r="DM12" s="415">
        <v>8</v>
      </c>
      <c r="DN12" s="416">
        <v>9</v>
      </c>
      <c r="DO12" s="416">
        <v>7</v>
      </c>
      <c r="DP12" s="419">
        <v>9</v>
      </c>
      <c r="DR12" s="1067">
        <v>8</v>
      </c>
      <c r="DS12" s="1071">
        <f>BZ7</f>
        <v>194566</v>
      </c>
      <c r="DT12" s="1071">
        <f>BZ8</f>
        <v>26717</v>
      </c>
      <c r="DU12" s="1069">
        <f>CG7</f>
        <v>55</v>
      </c>
      <c r="DV12" s="1069">
        <f>CG8</f>
        <v>54</v>
      </c>
    </row>
    <row r="13" spans="1:127" ht="20.100000000000001" customHeight="1">
      <c r="A13" s="391">
        <v>73</v>
      </c>
      <c r="B13" s="392" t="s">
        <v>199</v>
      </c>
      <c r="C13" s="393">
        <v>190</v>
      </c>
      <c r="D13" s="394">
        <v>185</v>
      </c>
      <c r="E13" s="396">
        <v>39</v>
      </c>
      <c r="F13" s="396">
        <v>37</v>
      </c>
      <c r="G13" s="396">
        <v>19</v>
      </c>
      <c r="H13" s="396">
        <v>5</v>
      </c>
      <c r="I13" s="397">
        <v>0</v>
      </c>
      <c r="J13" s="398">
        <v>24</v>
      </c>
      <c r="K13" s="396">
        <v>5</v>
      </c>
      <c r="L13" s="396">
        <v>9</v>
      </c>
      <c r="M13" s="396">
        <v>6</v>
      </c>
      <c r="N13" s="399">
        <v>5</v>
      </c>
      <c r="P13" s="400">
        <v>73</v>
      </c>
      <c r="Q13" s="401" t="s">
        <v>199</v>
      </c>
      <c r="R13" s="402">
        <v>148</v>
      </c>
      <c r="S13" s="403">
        <v>201</v>
      </c>
      <c r="T13" s="405">
        <v>24</v>
      </c>
      <c r="U13" s="405">
        <v>43</v>
      </c>
      <c r="V13" s="405">
        <v>25</v>
      </c>
      <c r="W13" s="405">
        <v>7</v>
      </c>
      <c r="X13" s="406">
        <v>2</v>
      </c>
      <c r="Y13" s="407">
        <v>34</v>
      </c>
      <c r="Z13" s="405">
        <v>5</v>
      </c>
      <c r="AA13" s="405">
        <v>10</v>
      </c>
      <c r="AB13" s="405">
        <v>7</v>
      </c>
      <c r="AC13" s="408">
        <v>5</v>
      </c>
      <c r="AE13" s="400">
        <v>73</v>
      </c>
      <c r="AF13" s="401" t="s">
        <v>199</v>
      </c>
      <c r="AG13" s="402">
        <v>175</v>
      </c>
      <c r="AH13" s="403">
        <v>210</v>
      </c>
      <c r="AI13" s="405">
        <v>28</v>
      </c>
      <c r="AJ13" s="405">
        <v>32</v>
      </c>
      <c r="AK13" s="405">
        <v>24</v>
      </c>
      <c r="AL13" s="405">
        <v>13</v>
      </c>
      <c r="AM13" s="406">
        <v>3</v>
      </c>
      <c r="AN13" s="407">
        <v>40</v>
      </c>
      <c r="AO13" s="405">
        <v>5</v>
      </c>
      <c r="AP13" s="405">
        <v>8</v>
      </c>
      <c r="AQ13" s="405">
        <v>5</v>
      </c>
      <c r="AR13" s="408">
        <v>8</v>
      </c>
      <c r="AT13" s="400">
        <v>91</v>
      </c>
      <c r="AU13" s="401" t="s">
        <v>201</v>
      </c>
      <c r="AV13" s="402">
        <v>237</v>
      </c>
      <c r="AW13" s="403">
        <v>231</v>
      </c>
      <c r="AX13" s="405">
        <v>10</v>
      </c>
      <c r="AY13" s="405">
        <v>19</v>
      </c>
      <c r="AZ13" s="405">
        <v>34</v>
      </c>
      <c r="BA13" s="405">
        <v>19</v>
      </c>
      <c r="BB13" s="406">
        <v>18</v>
      </c>
      <c r="BC13" s="407">
        <v>71</v>
      </c>
      <c r="BD13" s="405">
        <v>6</v>
      </c>
      <c r="BE13" s="405">
        <v>12</v>
      </c>
      <c r="BF13" s="405">
        <v>10</v>
      </c>
      <c r="BG13" s="408">
        <v>4</v>
      </c>
      <c r="BI13" s="400">
        <v>91</v>
      </c>
      <c r="BJ13" s="401" t="s">
        <v>201</v>
      </c>
      <c r="BK13" s="402">
        <v>239</v>
      </c>
      <c r="BL13" s="403">
        <v>238</v>
      </c>
      <c r="BM13" s="405">
        <v>10</v>
      </c>
      <c r="BN13" s="405">
        <v>18</v>
      </c>
      <c r="BO13" s="405">
        <v>33</v>
      </c>
      <c r="BP13" s="405">
        <v>27</v>
      </c>
      <c r="BQ13" s="406">
        <v>13</v>
      </c>
      <c r="BR13" s="407">
        <v>73</v>
      </c>
      <c r="BS13" s="405">
        <v>7</v>
      </c>
      <c r="BT13" s="405">
        <v>12</v>
      </c>
      <c r="BU13" s="405">
        <v>8</v>
      </c>
      <c r="BV13" s="408">
        <v>8</v>
      </c>
      <c r="BX13" s="400">
        <v>91</v>
      </c>
      <c r="BY13" s="401" t="s">
        <v>201</v>
      </c>
      <c r="BZ13" s="402">
        <v>232</v>
      </c>
      <c r="CA13" s="403">
        <v>242</v>
      </c>
      <c r="CB13" s="405">
        <v>8</v>
      </c>
      <c r="CC13" s="405">
        <v>25</v>
      </c>
      <c r="CD13" s="405">
        <v>34</v>
      </c>
      <c r="CE13" s="405">
        <v>19</v>
      </c>
      <c r="CF13" s="406">
        <v>14</v>
      </c>
      <c r="CG13" s="407">
        <v>67</v>
      </c>
      <c r="CH13" s="405">
        <v>5</v>
      </c>
      <c r="CI13" s="405">
        <v>11</v>
      </c>
      <c r="CJ13" s="405">
        <v>8</v>
      </c>
      <c r="CK13" s="408">
        <v>9</v>
      </c>
      <c r="CM13" s="717">
        <v>7009</v>
      </c>
      <c r="CN13" s="718" t="s">
        <v>1541</v>
      </c>
      <c r="CO13" s="719">
        <v>66</v>
      </c>
      <c r="CP13" s="720">
        <v>253</v>
      </c>
      <c r="CQ13" s="721">
        <v>2</v>
      </c>
      <c r="CR13" s="721">
        <v>17</v>
      </c>
      <c r="CS13" s="721">
        <v>35</v>
      </c>
      <c r="CT13" s="721">
        <v>33</v>
      </c>
      <c r="CU13" s="721">
        <v>14</v>
      </c>
      <c r="CV13" s="721">
        <v>82</v>
      </c>
      <c r="CW13" s="721">
        <v>6</v>
      </c>
      <c r="CX13" s="721">
        <v>9</v>
      </c>
      <c r="CY13" s="721">
        <v>9</v>
      </c>
      <c r="CZ13" s="721">
        <v>11</v>
      </c>
      <c r="DB13" s="409">
        <v>7011</v>
      </c>
      <c r="DC13" s="410" t="s">
        <v>477</v>
      </c>
      <c r="DD13" s="411">
        <v>498</v>
      </c>
      <c r="DE13" s="412">
        <v>238</v>
      </c>
      <c r="DF13" s="733">
        <v>38</v>
      </c>
      <c r="DG13" s="415">
        <v>29</v>
      </c>
      <c r="DH13" s="416">
        <v>33</v>
      </c>
      <c r="DI13" s="416">
        <v>21</v>
      </c>
      <c r="DJ13" s="416">
        <v>13</v>
      </c>
      <c r="DK13" s="417">
        <v>4</v>
      </c>
      <c r="DL13" s="418">
        <v>38</v>
      </c>
      <c r="DM13" s="415">
        <v>6</v>
      </c>
      <c r="DN13" s="416">
        <v>7</v>
      </c>
      <c r="DO13" s="416">
        <v>5</v>
      </c>
      <c r="DP13" s="419">
        <v>7</v>
      </c>
      <c r="DR13" s="1067">
        <v>9</v>
      </c>
      <c r="DS13" s="1071">
        <f>CO7</f>
        <v>197063</v>
      </c>
      <c r="DT13" s="1071">
        <f>CO8</f>
        <v>27214</v>
      </c>
      <c r="DU13" s="1069">
        <f>CV7</f>
        <v>52</v>
      </c>
      <c r="DV13" s="1069">
        <f>CV8</f>
        <v>48</v>
      </c>
    </row>
    <row r="14" spans="1:127" ht="20.100000000000001" customHeight="1">
      <c r="A14" s="391">
        <v>81</v>
      </c>
      <c r="B14" s="392" t="s">
        <v>200</v>
      </c>
      <c r="C14" s="393">
        <v>75</v>
      </c>
      <c r="D14" s="394">
        <v>184</v>
      </c>
      <c r="E14" s="396">
        <v>41</v>
      </c>
      <c r="F14" s="396">
        <v>33</v>
      </c>
      <c r="G14" s="396">
        <v>20</v>
      </c>
      <c r="H14" s="396">
        <v>5</v>
      </c>
      <c r="I14" s="397">
        <v>0</v>
      </c>
      <c r="J14" s="398">
        <v>25</v>
      </c>
      <c r="K14" s="396">
        <v>4</v>
      </c>
      <c r="L14" s="396">
        <v>9</v>
      </c>
      <c r="M14" s="396">
        <v>6</v>
      </c>
      <c r="N14" s="399">
        <v>5</v>
      </c>
      <c r="P14" s="400">
        <v>81</v>
      </c>
      <c r="Q14" s="401" t="s">
        <v>200</v>
      </c>
      <c r="R14" s="402">
        <v>62</v>
      </c>
      <c r="S14" s="403">
        <v>197</v>
      </c>
      <c r="T14" s="405">
        <v>45</v>
      </c>
      <c r="U14" s="405">
        <v>26</v>
      </c>
      <c r="V14" s="405">
        <v>13</v>
      </c>
      <c r="W14" s="405">
        <v>13</v>
      </c>
      <c r="X14" s="406">
        <v>3</v>
      </c>
      <c r="Y14" s="407">
        <v>29</v>
      </c>
      <c r="Z14" s="405">
        <v>4</v>
      </c>
      <c r="AA14" s="405">
        <v>9</v>
      </c>
      <c r="AB14" s="405">
        <v>6</v>
      </c>
      <c r="AC14" s="408">
        <v>4</v>
      </c>
      <c r="AE14" s="400">
        <v>81</v>
      </c>
      <c r="AF14" s="401" t="s">
        <v>200</v>
      </c>
      <c r="AG14" s="402">
        <v>71</v>
      </c>
      <c r="AH14" s="403">
        <v>205</v>
      </c>
      <c r="AI14" s="405">
        <v>37</v>
      </c>
      <c r="AJ14" s="405">
        <v>32</v>
      </c>
      <c r="AK14" s="405">
        <v>24</v>
      </c>
      <c r="AL14" s="405">
        <v>4</v>
      </c>
      <c r="AM14" s="406">
        <v>3</v>
      </c>
      <c r="AN14" s="407">
        <v>31</v>
      </c>
      <c r="AO14" s="405">
        <v>5</v>
      </c>
      <c r="AP14" s="405">
        <v>7</v>
      </c>
      <c r="AQ14" s="405">
        <v>5</v>
      </c>
      <c r="AR14" s="408">
        <v>7</v>
      </c>
      <c r="AT14" s="400">
        <v>92</v>
      </c>
      <c r="AU14" s="401" t="s">
        <v>2020</v>
      </c>
      <c r="AV14" s="402">
        <v>188</v>
      </c>
      <c r="AW14" s="403">
        <v>233</v>
      </c>
      <c r="AX14" s="405">
        <v>7</v>
      </c>
      <c r="AY14" s="405">
        <v>19</v>
      </c>
      <c r="AZ14" s="405">
        <v>29</v>
      </c>
      <c r="BA14" s="405">
        <v>28</v>
      </c>
      <c r="BB14" s="406">
        <v>17</v>
      </c>
      <c r="BC14" s="407">
        <v>74</v>
      </c>
      <c r="BD14" s="405">
        <v>6</v>
      </c>
      <c r="BE14" s="405">
        <v>13</v>
      </c>
      <c r="BF14" s="405">
        <v>11</v>
      </c>
      <c r="BG14" s="408">
        <v>4</v>
      </c>
      <c r="BI14" s="400">
        <v>92</v>
      </c>
      <c r="BJ14" s="401" t="s">
        <v>2020</v>
      </c>
      <c r="BK14" s="402">
        <v>208</v>
      </c>
      <c r="BL14" s="403">
        <v>235</v>
      </c>
      <c r="BM14" s="405">
        <v>14</v>
      </c>
      <c r="BN14" s="405">
        <v>14</v>
      </c>
      <c r="BO14" s="405">
        <v>28</v>
      </c>
      <c r="BP14" s="405">
        <v>29</v>
      </c>
      <c r="BQ14" s="406">
        <v>14</v>
      </c>
      <c r="BR14" s="407">
        <v>72</v>
      </c>
      <c r="BS14" s="405">
        <v>7</v>
      </c>
      <c r="BT14" s="405">
        <v>11</v>
      </c>
      <c r="BU14" s="405">
        <v>8</v>
      </c>
      <c r="BV14" s="408">
        <v>8</v>
      </c>
      <c r="BX14" s="400">
        <v>92</v>
      </c>
      <c r="BY14" s="401" t="s">
        <v>2020</v>
      </c>
      <c r="BZ14" s="402">
        <v>193</v>
      </c>
      <c r="CA14" s="403">
        <v>246</v>
      </c>
      <c r="CB14" s="405">
        <v>11</v>
      </c>
      <c r="CC14" s="405">
        <v>15</v>
      </c>
      <c r="CD14" s="405">
        <v>28</v>
      </c>
      <c r="CE14" s="405">
        <v>25</v>
      </c>
      <c r="CF14" s="406">
        <v>21</v>
      </c>
      <c r="CG14" s="407">
        <v>74</v>
      </c>
      <c r="CH14" s="405">
        <v>5</v>
      </c>
      <c r="CI14" s="405">
        <v>12</v>
      </c>
      <c r="CJ14" s="405">
        <v>8</v>
      </c>
      <c r="CK14" s="408">
        <v>9</v>
      </c>
      <c r="CM14" s="717">
        <v>7011</v>
      </c>
      <c r="CN14" s="718" t="s">
        <v>477</v>
      </c>
      <c r="CO14" s="719">
        <v>523</v>
      </c>
      <c r="CP14" s="720">
        <v>232</v>
      </c>
      <c r="CQ14" s="721">
        <v>27</v>
      </c>
      <c r="CR14" s="721">
        <v>34</v>
      </c>
      <c r="CS14" s="721">
        <v>24</v>
      </c>
      <c r="CT14" s="721">
        <v>12</v>
      </c>
      <c r="CU14" s="721">
        <v>3</v>
      </c>
      <c r="CV14" s="721">
        <v>40</v>
      </c>
      <c r="CW14" s="721">
        <v>5</v>
      </c>
      <c r="CX14" s="721">
        <v>8</v>
      </c>
      <c r="CY14" s="721">
        <v>7</v>
      </c>
      <c r="CZ14" s="721">
        <v>8</v>
      </c>
      <c r="DB14" s="409">
        <v>7014</v>
      </c>
      <c r="DC14" s="410" t="s">
        <v>1543</v>
      </c>
      <c r="DD14" s="411">
        <v>111</v>
      </c>
      <c r="DE14" s="412">
        <v>253</v>
      </c>
      <c r="DF14" s="733">
        <v>64</v>
      </c>
      <c r="DG14" s="415">
        <v>3</v>
      </c>
      <c r="DH14" s="416">
        <v>33</v>
      </c>
      <c r="DI14" s="416">
        <v>24</v>
      </c>
      <c r="DJ14" s="416">
        <v>23</v>
      </c>
      <c r="DK14" s="417">
        <v>17</v>
      </c>
      <c r="DL14" s="418">
        <v>64</v>
      </c>
      <c r="DM14" s="415">
        <v>7</v>
      </c>
      <c r="DN14" s="416">
        <v>9</v>
      </c>
      <c r="DO14" s="416">
        <v>7</v>
      </c>
      <c r="DP14" s="419">
        <v>9</v>
      </c>
      <c r="DR14" s="1067">
        <v>10</v>
      </c>
      <c r="DS14" s="1071">
        <f>DD7</f>
        <v>184403</v>
      </c>
      <c r="DT14" s="1071">
        <f>DD8</f>
        <v>24991</v>
      </c>
      <c r="DU14" s="1069">
        <f>DL7</f>
        <v>50</v>
      </c>
      <c r="DV14" s="1069">
        <f>DL8</f>
        <v>46</v>
      </c>
    </row>
    <row r="15" spans="1:127" ht="20.100000000000001" customHeight="1">
      <c r="A15" s="391">
        <v>91</v>
      </c>
      <c r="B15" s="392" t="s">
        <v>201</v>
      </c>
      <c r="C15" s="393">
        <v>212</v>
      </c>
      <c r="D15" s="394">
        <v>207</v>
      </c>
      <c r="E15" s="396">
        <v>8</v>
      </c>
      <c r="F15" s="396">
        <v>21</v>
      </c>
      <c r="G15" s="396">
        <v>31</v>
      </c>
      <c r="H15" s="396">
        <v>24</v>
      </c>
      <c r="I15" s="397">
        <v>17</v>
      </c>
      <c r="J15" s="398">
        <v>71</v>
      </c>
      <c r="K15" s="396">
        <v>6</v>
      </c>
      <c r="L15" s="396">
        <v>14</v>
      </c>
      <c r="M15" s="396">
        <v>8</v>
      </c>
      <c r="N15" s="399">
        <v>7</v>
      </c>
      <c r="P15" s="400">
        <v>91</v>
      </c>
      <c r="Q15" s="401" t="s">
        <v>201</v>
      </c>
      <c r="R15" s="402">
        <v>205</v>
      </c>
      <c r="S15" s="403">
        <v>215</v>
      </c>
      <c r="T15" s="405">
        <v>10</v>
      </c>
      <c r="U15" s="405">
        <v>22</v>
      </c>
      <c r="V15" s="405">
        <v>29</v>
      </c>
      <c r="W15" s="405">
        <v>28</v>
      </c>
      <c r="X15" s="406">
        <v>10</v>
      </c>
      <c r="Y15" s="407">
        <v>68</v>
      </c>
      <c r="Z15" s="405">
        <v>6</v>
      </c>
      <c r="AA15" s="405">
        <v>12</v>
      </c>
      <c r="AB15" s="405">
        <v>9</v>
      </c>
      <c r="AC15" s="408">
        <v>6</v>
      </c>
      <c r="AE15" s="400">
        <v>91</v>
      </c>
      <c r="AF15" s="401" t="s">
        <v>201</v>
      </c>
      <c r="AG15" s="402">
        <v>223</v>
      </c>
      <c r="AH15" s="403">
        <v>223</v>
      </c>
      <c r="AI15" s="405">
        <v>12</v>
      </c>
      <c r="AJ15" s="405">
        <v>29</v>
      </c>
      <c r="AK15" s="405">
        <v>25</v>
      </c>
      <c r="AL15" s="405">
        <v>21</v>
      </c>
      <c r="AM15" s="406">
        <v>14</v>
      </c>
      <c r="AN15" s="407">
        <v>60</v>
      </c>
      <c r="AO15" s="405">
        <v>6</v>
      </c>
      <c r="AP15" s="405">
        <v>10</v>
      </c>
      <c r="AQ15" s="405">
        <v>6</v>
      </c>
      <c r="AR15" s="408">
        <v>9</v>
      </c>
      <c r="AT15" s="400">
        <v>113</v>
      </c>
      <c r="AU15" s="401" t="s">
        <v>111</v>
      </c>
      <c r="AV15" s="402">
        <v>2</v>
      </c>
      <c r="AW15" s="403" t="s">
        <v>42</v>
      </c>
      <c r="AX15" s="405" t="s">
        <v>42</v>
      </c>
      <c r="AY15" s="405" t="s">
        <v>42</v>
      </c>
      <c r="AZ15" s="405" t="s">
        <v>42</v>
      </c>
      <c r="BA15" s="405" t="s">
        <v>42</v>
      </c>
      <c r="BB15" s="406" t="s">
        <v>42</v>
      </c>
      <c r="BC15" s="407" t="s">
        <v>42</v>
      </c>
      <c r="BD15" s="405" t="s">
        <v>42</v>
      </c>
      <c r="BE15" s="405" t="s">
        <v>42</v>
      </c>
      <c r="BF15" s="405" t="s">
        <v>42</v>
      </c>
      <c r="BG15" s="408" t="s">
        <v>42</v>
      </c>
      <c r="BI15" s="400">
        <v>122</v>
      </c>
      <c r="BJ15" s="401" t="s">
        <v>123</v>
      </c>
      <c r="BK15" s="402">
        <v>189</v>
      </c>
      <c r="BL15" s="403">
        <v>234</v>
      </c>
      <c r="BM15" s="405">
        <v>12</v>
      </c>
      <c r="BN15" s="405">
        <v>29</v>
      </c>
      <c r="BO15" s="405">
        <v>25</v>
      </c>
      <c r="BP15" s="405">
        <v>21</v>
      </c>
      <c r="BQ15" s="406">
        <v>14</v>
      </c>
      <c r="BR15" s="407">
        <v>59</v>
      </c>
      <c r="BS15" s="405">
        <v>7</v>
      </c>
      <c r="BT15" s="405">
        <v>11</v>
      </c>
      <c r="BU15" s="405">
        <v>8</v>
      </c>
      <c r="BV15" s="408">
        <v>7</v>
      </c>
      <c r="BX15" s="400">
        <v>122</v>
      </c>
      <c r="BY15" s="401" t="s">
        <v>123</v>
      </c>
      <c r="BZ15" s="402">
        <v>174</v>
      </c>
      <c r="CA15" s="403">
        <v>239</v>
      </c>
      <c r="CB15" s="405">
        <v>18</v>
      </c>
      <c r="CC15" s="405">
        <v>23</v>
      </c>
      <c r="CD15" s="405">
        <v>26</v>
      </c>
      <c r="CE15" s="405">
        <v>21</v>
      </c>
      <c r="CF15" s="406">
        <v>13</v>
      </c>
      <c r="CG15" s="407">
        <v>59</v>
      </c>
      <c r="CH15" s="405">
        <v>5</v>
      </c>
      <c r="CI15" s="405">
        <v>11</v>
      </c>
      <c r="CJ15" s="405">
        <v>7</v>
      </c>
      <c r="CK15" s="408">
        <v>9</v>
      </c>
      <c r="CM15" s="717">
        <v>7014</v>
      </c>
      <c r="CN15" s="718" t="s">
        <v>1543</v>
      </c>
      <c r="CO15" s="719">
        <v>99</v>
      </c>
      <c r="CP15" s="720">
        <v>252</v>
      </c>
      <c r="CQ15" s="721">
        <v>0</v>
      </c>
      <c r="CR15" s="721">
        <v>15</v>
      </c>
      <c r="CS15" s="721">
        <v>41</v>
      </c>
      <c r="CT15" s="721">
        <v>35</v>
      </c>
      <c r="CU15" s="721">
        <v>8</v>
      </c>
      <c r="CV15" s="721">
        <v>85</v>
      </c>
      <c r="CW15" s="721">
        <v>6</v>
      </c>
      <c r="CX15" s="721">
        <v>9</v>
      </c>
      <c r="CY15" s="721">
        <v>9</v>
      </c>
      <c r="CZ15" s="721">
        <v>11</v>
      </c>
      <c r="DB15" s="409">
        <v>7015</v>
      </c>
      <c r="DC15" s="410" t="s">
        <v>1298</v>
      </c>
      <c r="DD15" s="411">
        <v>29</v>
      </c>
      <c r="DE15" s="412">
        <v>215</v>
      </c>
      <c r="DF15" s="733">
        <v>3</v>
      </c>
      <c r="DG15" s="415">
        <v>76</v>
      </c>
      <c r="DH15" s="416">
        <v>21</v>
      </c>
      <c r="DI15" s="416">
        <v>3</v>
      </c>
      <c r="DJ15" s="416">
        <v>0</v>
      </c>
      <c r="DK15" s="417">
        <v>0</v>
      </c>
      <c r="DL15" s="418">
        <v>3</v>
      </c>
      <c r="DM15" s="415">
        <v>4</v>
      </c>
      <c r="DN15" s="416">
        <v>5</v>
      </c>
      <c r="DO15" s="416">
        <v>3</v>
      </c>
      <c r="DP15" s="419">
        <v>5</v>
      </c>
      <c r="DR15" s="1067" t="s">
        <v>2985</v>
      </c>
      <c r="DS15" s="1071">
        <f>SUM(DS7:DS12)</f>
        <v>1188650</v>
      </c>
      <c r="DT15" s="1071">
        <f>SUM(DT7:DT12)</f>
        <v>159088</v>
      </c>
      <c r="DU15" s="1074">
        <f>SUMPRODUCT(DS7:DS12,DU7:DU12)/DS15</f>
        <v>58.15534345686283</v>
      </c>
      <c r="DV15" s="1074">
        <f>SUMPRODUCT(DT7:DT12,DV7:DV12)/DT15</f>
        <v>55.604621341647388</v>
      </c>
    </row>
    <row r="16" spans="1:127" ht="20.100000000000001" customHeight="1">
      <c r="A16" s="391">
        <v>92</v>
      </c>
      <c r="B16" s="392" t="s">
        <v>2020</v>
      </c>
      <c r="C16" s="393">
        <v>212</v>
      </c>
      <c r="D16" s="394">
        <v>208</v>
      </c>
      <c r="E16" s="396">
        <v>8</v>
      </c>
      <c r="F16" s="396">
        <v>19</v>
      </c>
      <c r="G16" s="396">
        <v>26</v>
      </c>
      <c r="H16" s="396">
        <v>31</v>
      </c>
      <c r="I16" s="397">
        <v>16</v>
      </c>
      <c r="J16" s="398">
        <v>73</v>
      </c>
      <c r="K16" s="396">
        <v>6</v>
      </c>
      <c r="L16" s="396">
        <v>14</v>
      </c>
      <c r="M16" s="396">
        <v>8</v>
      </c>
      <c r="N16" s="399">
        <v>6</v>
      </c>
      <c r="P16" s="400">
        <v>92</v>
      </c>
      <c r="Q16" s="401" t="s">
        <v>2020</v>
      </c>
      <c r="R16" s="402">
        <v>175</v>
      </c>
      <c r="S16" s="403">
        <v>216</v>
      </c>
      <c r="T16" s="405">
        <v>10</v>
      </c>
      <c r="U16" s="405">
        <v>21</v>
      </c>
      <c r="V16" s="405">
        <v>29</v>
      </c>
      <c r="W16" s="405">
        <v>29</v>
      </c>
      <c r="X16" s="406">
        <v>11</v>
      </c>
      <c r="Y16" s="407">
        <v>69</v>
      </c>
      <c r="Z16" s="405">
        <v>6</v>
      </c>
      <c r="AA16" s="405">
        <v>12</v>
      </c>
      <c r="AB16" s="405">
        <v>9</v>
      </c>
      <c r="AC16" s="408">
        <v>6</v>
      </c>
      <c r="AE16" s="400">
        <v>92</v>
      </c>
      <c r="AF16" s="401" t="s">
        <v>2020</v>
      </c>
      <c r="AG16" s="402">
        <v>173</v>
      </c>
      <c r="AH16" s="403">
        <v>230</v>
      </c>
      <c r="AI16" s="405">
        <v>8</v>
      </c>
      <c r="AJ16" s="405">
        <v>14</v>
      </c>
      <c r="AK16" s="405">
        <v>28</v>
      </c>
      <c r="AL16" s="405">
        <v>32</v>
      </c>
      <c r="AM16" s="406">
        <v>18</v>
      </c>
      <c r="AN16" s="407">
        <v>79</v>
      </c>
      <c r="AO16" s="405">
        <v>7</v>
      </c>
      <c r="AP16" s="405">
        <v>11</v>
      </c>
      <c r="AQ16" s="405">
        <v>6</v>
      </c>
      <c r="AR16" s="408">
        <v>10</v>
      </c>
      <c r="AT16" s="400">
        <v>122</v>
      </c>
      <c r="AU16" s="401" t="s">
        <v>123</v>
      </c>
      <c r="AV16" s="402">
        <v>200</v>
      </c>
      <c r="AW16" s="403">
        <v>227</v>
      </c>
      <c r="AX16" s="405">
        <v>15</v>
      </c>
      <c r="AY16" s="405">
        <v>22</v>
      </c>
      <c r="AZ16" s="405">
        <v>36</v>
      </c>
      <c r="BA16" s="405">
        <v>20</v>
      </c>
      <c r="BB16" s="406">
        <v>9</v>
      </c>
      <c r="BC16" s="407">
        <v>64</v>
      </c>
      <c r="BD16" s="405">
        <v>5</v>
      </c>
      <c r="BE16" s="405">
        <v>11</v>
      </c>
      <c r="BF16" s="405">
        <v>10</v>
      </c>
      <c r="BG16" s="408">
        <v>4</v>
      </c>
      <c r="BI16" s="400">
        <v>231</v>
      </c>
      <c r="BJ16" s="401" t="s">
        <v>124</v>
      </c>
      <c r="BK16" s="402">
        <v>220</v>
      </c>
      <c r="BL16" s="403">
        <v>237</v>
      </c>
      <c r="BM16" s="405">
        <v>10</v>
      </c>
      <c r="BN16" s="405">
        <v>21</v>
      </c>
      <c r="BO16" s="405">
        <v>35</v>
      </c>
      <c r="BP16" s="405">
        <v>21</v>
      </c>
      <c r="BQ16" s="406">
        <v>13</v>
      </c>
      <c r="BR16" s="407">
        <v>69</v>
      </c>
      <c r="BS16" s="405">
        <v>7</v>
      </c>
      <c r="BT16" s="405">
        <v>12</v>
      </c>
      <c r="BU16" s="405">
        <v>8</v>
      </c>
      <c r="BV16" s="408">
        <v>8</v>
      </c>
      <c r="BX16" s="400">
        <v>231</v>
      </c>
      <c r="BY16" s="401" t="s">
        <v>124</v>
      </c>
      <c r="BZ16" s="402">
        <v>178</v>
      </c>
      <c r="CA16" s="403">
        <v>247</v>
      </c>
      <c r="CB16" s="405">
        <v>5</v>
      </c>
      <c r="CC16" s="405">
        <v>18</v>
      </c>
      <c r="CD16" s="405">
        <v>33</v>
      </c>
      <c r="CE16" s="405">
        <v>26</v>
      </c>
      <c r="CF16" s="406">
        <v>18</v>
      </c>
      <c r="CG16" s="407">
        <v>77</v>
      </c>
      <c r="CH16" s="405">
        <v>5</v>
      </c>
      <c r="CI16" s="405">
        <v>12</v>
      </c>
      <c r="CJ16" s="405">
        <v>8</v>
      </c>
      <c r="CK16" s="408">
        <v>9</v>
      </c>
      <c r="CM16" s="717">
        <v>7015</v>
      </c>
      <c r="CN16" s="718" t="s">
        <v>1298</v>
      </c>
      <c r="CO16" s="719">
        <v>37</v>
      </c>
      <c r="CP16" s="720">
        <v>210</v>
      </c>
      <c r="CQ16" s="721">
        <v>78</v>
      </c>
      <c r="CR16" s="721">
        <v>14</v>
      </c>
      <c r="CS16" s="721">
        <v>5</v>
      </c>
      <c r="CT16" s="721">
        <v>3</v>
      </c>
      <c r="CU16" s="721">
        <v>0</v>
      </c>
      <c r="CV16" s="721">
        <v>8</v>
      </c>
      <c r="CW16" s="721">
        <v>4</v>
      </c>
      <c r="CX16" s="721">
        <v>6</v>
      </c>
      <c r="CY16" s="721">
        <v>4</v>
      </c>
      <c r="CZ16" s="721">
        <v>6</v>
      </c>
      <c r="DB16" s="409">
        <v>7018</v>
      </c>
      <c r="DC16" s="410" t="s">
        <v>479</v>
      </c>
      <c r="DD16" s="411">
        <v>270</v>
      </c>
      <c r="DE16" s="412">
        <v>244</v>
      </c>
      <c r="DF16" s="733">
        <v>48</v>
      </c>
      <c r="DG16" s="415">
        <v>19</v>
      </c>
      <c r="DH16" s="416">
        <v>33</v>
      </c>
      <c r="DI16" s="416">
        <v>22</v>
      </c>
      <c r="DJ16" s="416">
        <v>18</v>
      </c>
      <c r="DK16" s="417">
        <v>8</v>
      </c>
      <c r="DL16" s="418">
        <v>48</v>
      </c>
      <c r="DM16" s="415">
        <v>7</v>
      </c>
      <c r="DN16" s="416">
        <v>8</v>
      </c>
      <c r="DO16" s="416">
        <v>6</v>
      </c>
      <c r="DP16" s="419">
        <v>8</v>
      </c>
      <c r="DR16" s="1067" t="s">
        <v>2986</v>
      </c>
      <c r="DS16" s="1071">
        <f>SUM(DS7:DS9)</f>
        <v>596856</v>
      </c>
      <c r="DT16" s="1071">
        <f>SUM(DT7:DT9)</f>
        <v>78723</v>
      </c>
      <c r="DU16" s="1074">
        <f>SUMPRODUCT(DS7:DS9,DU7:DU9)/DS16</f>
        <v>59.620648866728324</v>
      </c>
      <c r="DV16" s="1074">
        <f>SUMPRODUCT(DT7:DT9,DV7:DV9)/DT16</f>
        <v>57.581570824282608</v>
      </c>
    </row>
    <row r="17" spans="1:126" ht="20.100000000000001" customHeight="1">
      <c r="A17" s="391">
        <v>100</v>
      </c>
      <c r="B17" s="392" t="s">
        <v>109</v>
      </c>
      <c r="C17" s="393">
        <v>130</v>
      </c>
      <c r="D17" s="394">
        <v>206</v>
      </c>
      <c r="E17" s="396">
        <v>12</v>
      </c>
      <c r="F17" s="396">
        <v>22</v>
      </c>
      <c r="G17" s="396">
        <v>21</v>
      </c>
      <c r="H17" s="396">
        <v>30</v>
      </c>
      <c r="I17" s="397">
        <v>15</v>
      </c>
      <c r="J17" s="398">
        <v>66</v>
      </c>
      <c r="K17" s="396">
        <v>6</v>
      </c>
      <c r="L17" s="396">
        <v>13</v>
      </c>
      <c r="M17" s="396">
        <v>8</v>
      </c>
      <c r="N17" s="399">
        <v>6</v>
      </c>
      <c r="P17" s="400">
        <v>100</v>
      </c>
      <c r="Q17" s="401" t="s">
        <v>109</v>
      </c>
      <c r="R17" s="402">
        <v>125</v>
      </c>
      <c r="S17" s="403">
        <v>215</v>
      </c>
      <c r="T17" s="405">
        <v>4</v>
      </c>
      <c r="U17" s="405">
        <v>34</v>
      </c>
      <c r="V17" s="405">
        <v>30</v>
      </c>
      <c r="W17" s="405">
        <v>19</v>
      </c>
      <c r="X17" s="406">
        <v>12</v>
      </c>
      <c r="Y17" s="407">
        <v>62</v>
      </c>
      <c r="Z17" s="405">
        <v>6</v>
      </c>
      <c r="AA17" s="405">
        <v>12</v>
      </c>
      <c r="AB17" s="405">
        <v>8</v>
      </c>
      <c r="AC17" s="408">
        <v>6</v>
      </c>
      <c r="AE17" s="400">
        <v>100</v>
      </c>
      <c r="AF17" s="401" t="s">
        <v>109</v>
      </c>
      <c r="AG17" s="402">
        <v>121</v>
      </c>
      <c r="AH17" s="403">
        <v>229</v>
      </c>
      <c r="AI17" s="405">
        <v>3</v>
      </c>
      <c r="AJ17" s="405">
        <v>21</v>
      </c>
      <c r="AK17" s="405">
        <v>26</v>
      </c>
      <c r="AL17" s="405">
        <v>33</v>
      </c>
      <c r="AM17" s="406">
        <v>17</v>
      </c>
      <c r="AN17" s="407">
        <v>76</v>
      </c>
      <c r="AO17" s="405">
        <v>7</v>
      </c>
      <c r="AP17" s="405">
        <v>11</v>
      </c>
      <c r="AQ17" s="405">
        <v>6</v>
      </c>
      <c r="AR17" s="408">
        <v>10</v>
      </c>
      <c r="AT17" s="400">
        <v>231</v>
      </c>
      <c r="AU17" s="401" t="s">
        <v>124</v>
      </c>
      <c r="AV17" s="402">
        <v>194</v>
      </c>
      <c r="AW17" s="403">
        <v>226</v>
      </c>
      <c r="AX17" s="405">
        <v>14</v>
      </c>
      <c r="AY17" s="405">
        <v>26</v>
      </c>
      <c r="AZ17" s="405">
        <v>29</v>
      </c>
      <c r="BA17" s="405">
        <v>21</v>
      </c>
      <c r="BB17" s="406">
        <v>10</v>
      </c>
      <c r="BC17" s="407">
        <v>60</v>
      </c>
      <c r="BD17" s="405">
        <v>5</v>
      </c>
      <c r="BE17" s="405">
        <v>11</v>
      </c>
      <c r="BF17" s="405">
        <v>9</v>
      </c>
      <c r="BG17" s="408">
        <v>4</v>
      </c>
      <c r="BI17" s="400">
        <v>241</v>
      </c>
      <c r="BJ17" s="401" t="s">
        <v>209</v>
      </c>
      <c r="BK17" s="402">
        <v>124</v>
      </c>
      <c r="BL17" s="403">
        <v>238</v>
      </c>
      <c r="BM17" s="405">
        <v>8</v>
      </c>
      <c r="BN17" s="405">
        <v>16</v>
      </c>
      <c r="BO17" s="405">
        <v>37</v>
      </c>
      <c r="BP17" s="405">
        <v>26</v>
      </c>
      <c r="BQ17" s="406">
        <v>13</v>
      </c>
      <c r="BR17" s="407">
        <v>76</v>
      </c>
      <c r="BS17" s="405">
        <v>7</v>
      </c>
      <c r="BT17" s="405">
        <v>12</v>
      </c>
      <c r="BU17" s="405">
        <v>8</v>
      </c>
      <c r="BV17" s="408">
        <v>8</v>
      </c>
      <c r="BX17" s="400">
        <v>241</v>
      </c>
      <c r="BY17" s="401" t="s">
        <v>209</v>
      </c>
      <c r="BZ17" s="402">
        <v>124</v>
      </c>
      <c r="CA17" s="403">
        <v>248</v>
      </c>
      <c r="CB17" s="405">
        <v>6</v>
      </c>
      <c r="CC17" s="405">
        <v>21</v>
      </c>
      <c r="CD17" s="405">
        <v>25</v>
      </c>
      <c r="CE17" s="405">
        <v>23</v>
      </c>
      <c r="CF17" s="406">
        <v>25</v>
      </c>
      <c r="CG17" s="407">
        <v>73</v>
      </c>
      <c r="CH17" s="405">
        <v>5</v>
      </c>
      <c r="CI17" s="405">
        <v>12</v>
      </c>
      <c r="CJ17" s="405">
        <v>8</v>
      </c>
      <c r="CK17" s="408">
        <v>9</v>
      </c>
      <c r="CM17" s="717">
        <v>7018</v>
      </c>
      <c r="CN17" s="718" t="s">
        <v>479</v>
      </c>
      <c r="CO17" s="719">
        <v>413</v>
      </c>
      <c r="CP17" s="720">
        <v>241</v>
      </c>
      <c r="CQ17" s="721">
        <v>12</v>
      </c>
      <c r="CR17" s="721">
        <v>31</v>
      </c>
      <c r="CS17" s="721">
        <v>33</v>
      </c>
      <c r="CT17" s="721">
        <v>20</v>
      </c>
      <c r="CU17" s="721">
        <v>4</v>
      </c>
      <c r="CV17" s="721">
        <v>57</v>
      </c>
      <c r="CW17" s="721">
        <v>5</v>
      </c>
      <c r="CX17" s="721">
        <v>8</v>
      </c>
      <c r="CY17" s="721">
        <v>8</v>
      </c>
      <c r="CZ17" s="721">
        <v>9</v>
      </c>
      <c r="DB17" s="409">
        <v>7020</v>
      </c>
      <c r="DC17" s="410" t="s">
        <v>480</v>
      </c>
      <c r="DD17" s="411">
        <v>279</v>
      </c>
      <c r="DE17" s="412">
        <v>249</v>
      </c>
      <c r="DF17" s="733">
        <v>64</v>
      </c>
      <c r="DG17" s="415">
        <v>9</v>
      </c>
      <c r="DH17" s="416">
        <v>27</v>
      </c>
      <c r="DI17" s="416">
        <v>28</v>
      </c>
      <c r="DJ17" s="416">
        <v>27</v>
      </c>
      <c r="DK17" s="417">
        <v>10</v>
      </c>
      <c r="DL17" s="418">
        <v>64</v>
      </c>
      <c r="DM17" s="415">
        <v>7</v>
      </c>
      <c r="DN17" s="416">
        <v>8</v>
      </c>
      <c r="DO17" s="416">
        <v>6</v>
      </c>
      <c r="DP17" s="419">
        <v>9</v>
      </c>
      <c r="DR17" s="1069" t="s">
        <v>2987</v>
      </c>
      <c r="DS17" s="1071">
        <f>SUM(DS10:DS12)</f>
        <v>591794</v>
      </c>
      <c r="DT17" s="1071">
        <f>SUM(DT10:DT12)</f>
        <v>80365</v>
      </c>
      <c r="DU17" s="1074">
        <f>SUMPRODUCT(DS10:DS12,DU10:DU12)/DS17</f>
        <v>56.677504334278481</v>
      </c>
      <c r="DV17" s="1074">
        <f>SUMPRODUCT(DT10:DT12,DV10:DV12)/DT17</f>
        <v>53.668064455919868</v>
      </c>
    </row>
    <row r="18" spans="1:126" ht="20.100000000000001" customHeight="1">
      <c r="A18" s="391">
        <v>101</v>
      </c>
      <c r="B18" s="392" t="s">
        <v>202</v>
      </c>
      <c r="C18" s="393">
        <v>68</v>
      </c>
      <c r="D18" s="394">
        <v>181</v>
      </c>
      <c r="E18" s="396">
        <v>49</v>
      </c>
      <c r="F18" s="396">
        <v>24</v>
      </c>
      <c r="G18" s="396">
        <v>19</v>
      </c>
      <c r="H18" s="396">
        <v>7</v>
      </c>
      <c r="I18" s="397">
        <v>1</v>
      </c>
      <c r="J18" s="398">
        <v>28</v>
      </c>
      <c r="K18" s="396">
        <v>4</v>
      </c>
      <c r="L18" s="396">
        <v>9</v>
      </c>
      <c r="M18" s="396">
        <v>6</v>
      </c>
      <c r="N18" s="399">
        <v>4</v>
      </c>
      <c r="P18" s="400">
        <v>101</v>
      </c>
      <c r="Q18" s="401" t="s">
        <v>202</v>
      </c>
      <c r="R18" s="402">
        <v>80</v>
      </c>
      <c r="S18" s="403">
        <v>203</v>
      </c>
      <c r="T18" s="405">
        <v>24</v>
      </c>
      <c r="U18" s="405">
        <v>36</v>
      </c>
      <c r="V18" s="405">
        <v>24</v>
      </c>
      <c r="W18" s="405">
        <v>14</v>
      </c>
      <c r="X18" s="406">
        <v>3</v>
      </c>
      <c r="Y18" s="407">
        <v>40</v>
      </c>
      <c r="Z18" s="405">
        <v>5</v>
      </c>
      <c r="AA18" s="405">
        <v>11</v>
      </c>
      <c r="AB18" s="405">
        <v>7</v>
      </c>
      <c r="AC18" s="408">
        <v>5</v>
      </c>
      <c r="AE18" s="400">
        <v>101</v>
      </c>
      <c r="AF18" s="401" t="s">
        <v>202</v>
      </c>
      <c r="AG18" s="402">
        <v>62</v>
      </c>
      <c r="AH18" s="403">
        <v>213</v>
      </c>
      <c r="AI18" s="405">
        <v>26</v>
      </c>
      <c r="AJ18" s="405">
        <v>24</v>
      </c>
      <c r="AK18" s="405">
        <v>31</v>
      </c>
      <c r="AL18" s="405">
        <v>8</v>
      </c>
      <c r="AM18" s="406">
        <v>11</v>
      </c>
      <c r="AN18" s="407">
        <v>50</v>
      </c>
      <c r="AO18" s="405">
        <v>6</v>
      </c>
      <c r="AP18" s="405">
        <v>8</v>
      </c>
      <c r="AQ18" s="405">
        <v>5</v>
      </c>
      <c r="AR18" s="408">
        <v>8</v>
      </c>
      <c r="AT18" s="400">
        <v>241</v>
      </c>
      <c r="AU18" s="401" t="s">
        <v>209</v>
      </c>
      <c r="AV18" s="402">
        <v>114</v>
      </c>
      <c r="AW18" s="403">
        <v>228</v>
      </c>
      <c r="AX18" s="405">
        <v>8</v>
      </c>
      <c r="AY18" s="405">
        <v>22</v>
      </c>
      <c r="AZ18" s="405">
        <v>39</v>
      </c>
      <c r="BA18" s="405">
        <v>24</v>
      </c>
      <c r="BB18" s="406">
        <v>7</v>
      </c>
      <c r="BC18" s="407">
        <v>70</v>
      </c>
      <c r="BD18" s="405">
        <v>6</v>
      </c>
      <c r="BE18" s="405">
        <v>12</v>
      </c>
      <c r="BF18" s="405">
        <v>10</v>
      </c>
      <c r="BG18" s="408">
        <v>4</v>
      </c>
      <c r="BI18" s="400">
        <v>332</v>
      </c>
      <c r="BJ18" s="401" t="s">
        <v>214</v>
      </c>
      <c r="BK18" s="402">
        <v>137</v>
      </c>
      <c r="BL18" s="403">
        <v>233</v>
      </c>
      <c r="BM18" s="405">
        <v>14</v>
      </c>
      <c r="BN18" s="405">
        <v>28</v>
      </c>
      <c r="BO18" s="405">
        <v>28</v>
      </c>
      <c r="BP18" s="405">
        <v>21</v>
      </c>
      <c r="BQ18" s="406">
        <v>9</v>
      </c>
      <c r="BR18" s="407">
        <v>58</v>
      </c>
      <c r="BS18" s="405">
        <v>7</v>
      </c>
      <c r="BT18" s="405">
        <v>11</v>
      </c>
      <c r="BU18" s="405">
        <v>8</v>
      </c>
      <c r="BV18" s="408">
        <v>7</v>
      </c>
      <c r="BX18" s="400">
        <v>332</v>
      </c>
      <c r="BY18" s="401" t="s">
        <v>214</v>
      </c>
      <c r="BZ18" s="402">
        <v>140</v>
      </c>
      <c r="CA18" s="403">
        <v>242</v>
      </c>
      <c r="CB18" s="405">
        <v>8</v>
      </c>
      <c r="CC18" s="405">
        <v>28</v>
      </c>
      <c r="CD18" s="405">
        <v>29</v>
      </c>
      <c r="CE18" s="405">
        <v>22</v>
      </c>
      <c r="CF18" s="406">
        <v>14</v>
      </c>
      <c r="CG18" s="407">
        <v>64</v>
      </c>
      <c r="CH18" s="405">
        <v>5</v>
      </c>
      <c r="CI18" s="405">
        <v>11</v>
      </c>
      <c r="CJ18" s="405">
        <v>8</v>
      </c>
      <c r="CK18" s="408">
        <v>9</v>
      </c>
      <c r="CM18" s="717">
        <v>7020</v>
      </c>
      <c r="CN18" s="718" t="s">
        <v>480</v>
      </c>
      <c r="CO18" s="719">
        <v>411</v>
      </c>
      <c r="CP18" s="720">
        <v>247</v>
      </c>
      <c r="CQ18" s="721">
        <v>4</v>
      </c>
      <c r="CR18" s="721">
        <v>27</v>
      </c>
      <c r="CS18" s="721">
        <v>35</v>
      </c>
      <c r="CT18" s="721">
        <v>28</v>
      </c>
      <c r="CU18" s="721">
        <v>7</v>
      </c>
      <c r="CV18" s="721">
        <v>70</v>
      </c>
      <c r="CW18" s="721">
        <v>6</v>
      </c>
      <c r="CX18" s="721">
        <v>9</v>
      </c>
      <c r="CY18" s="721">
        <v>8</v>
      </c>
      <c r="CZ18" s="721">
        <v>10</v>
      </c>
      <c r="DB18" s="409">
        <v>7022</v>
      </c>
      <c r="DC18" s="410" t="s">
        <v>481</v>
      </c>
      <c r="DD18" s="411">
        <v>105</v>
      </c>
      <c r="DE18" s="412">
        <v>250</v>
      </c>
      <c r="DF18" s="733">
        <v>61</v>
      </c>
      <c r="DG18" s="415">
        <v>11</v>
      </c>
      <c r="DH18" s="416">
        <v>28</v>
      </c>
      <c r="DI18" s="416">
        <v>23</v>
      </c>
      <c r="DJ18" s="416">
        <v>25</v>
      </c>
      <c r="DK18" s="417">
        <v>13</v>
      </c>
      <c r="DL18" s="418">
        <v>61</v>
      </c>
      <c r="DM18" s="415">
        <v>7</v>
      </c>
      <c r="DN18" s="416">
        <v>8</v>
      </c>
      <c r="DO18" s="416">
        <v>6</v>
      </c>
      <c r="DP18" s="419">
        <v>9</v>
      </c>
      <c r="DR18" s="1069" t="s">
        <v>2988</v>
      </c>
      <c r="DS18" s="1071">
        <f>SUM(DS7:DS14)</f>
        <v>1570116</v>
      </c>
      <c r="DT18" s="1071">
        <f>SUM(DT7:DT14)</f>
        <v>211293</v>
      </c>
      <c r="DU18" s="1074">
        <f>SUMPRODUCT(DS7:DS14,DU7:DU14)/DS18</f>
        <v>56.424987071018954</v>
      </c>
      <c r="DV18" s="1074">
        <f>SUMPRODUCT(DT7:DT14,DV7:DV14)/DT18</f>
        <v>53.489164335780174</v>
      </c>
    </row>
    <row r="19" spans="1:126" ht="20.100000000000001" customHeight="1">
      <c r="A19" s="391">
        <v>102</v>
      </c>
      <c r="B19" s="392" t="s">
        <v>203</v>
      </c>
      <c r="C19" s="393">
        <v>67</v>
      </c>
      <c r="D19" s="394">
        <v>188</v>
      </c>
      <c r="E19" s="396">
        <v>33</v>
      </c>
      <c r="F19" s="396">
        <v>30</v>
      </c>
      <c r="G19" s="396">
        <v>22</v>
      </c>
      <c r="H19" s="396">
        <v>13</v>
      </c>
      <c r="I19" s="397">
        <v>1</v>
      </c>
      <c r="J19" s="398">
        <v>37</v>
      </c>
      <c r="K19" s="396">
        <v>5</v>
      </c>
      <c r="L19" s="396">
        <v>10</v>
      </c>
      <c r="M19" s="396">
        <v>6</v>
      </c>
      <c r="N19" s="399">
        <v>5</v>
      </c>
      <c r="P19" s="400">
        <v>102</v>
      </c>
      <c r="Q19" s="401" t="s">
        <v>203</v>
      </c>
      <c r="R19" s="402">
        <v>67</v>
      </c>
      <c r="S19" s="403">
        <v>203</v>
      </c>
      <c r="T19" s="405">
        <v>22</v>
      </c>
      <c r="U19" s="405">
        <v>40</v>
      </c>
      <c r="V19" s="405">
        <v>24</v>
      </c>
      <c r="W19" s="405">
        <v>13</v>
      </c>
      <c r="X19" s="406">
        <v>0</v>
      </c>
      <c r="Y19" s="407">
        <v>37</v>
      </c>
      <c r="Z19" s="405">
        <v>5</v>
      </c>
      <c r="AA19" s="405">
        <v>11</v>
      </c>
      <c r="AB19" s="405">
        <v>7</v>
      </c>
      <c r="AC19" s="408">
        <v>5</v>
      </c>
      <c r="AE19" s="400">
        <v>102</v>
      </c>
      <c r="AF19" s="401" t="s">
        <v>203</v>
      </c>
      <c r="AG19" s="402">
        <v>75</v>
      </c>
      <c r="AH19" s="403">
        <v>212</v>
      </c>
      <c r="AI19" s="405">
        <v>23</v>
      </c>
      <c r="AJ19" s="405">
        <v>37</v>
      </c>
      <c r="AK19" s="405">
        <v>25</v>
      </c>
      <c r="AL19" s="405">
        <v>11</v>
      </c>
      <c r="AM19" s="406">
        <v>4</v>
      </c>
      <c r="AN19" s="407">
        <v>40</v>
      </c>
      <c r="AO19" s="405">
        <v>5</v>
      </c>
      <c r="AP19" s="405">
        <v>8</v>
      </c>
      <c r="AQ19" s="405">
        <v>5</v>
      </c>
      <c r="AR19" s="408">
        <v>8</v>
      </c>
      <c r="AT19" s="400">
        <v>332</v>
      </c>
      <c r="AU19" s="401" t="s">
        <v>214</v>
      </c>
      <c r="AV19" s="402">
        <v>142</v>
      </c>
      <c r="AW19" s="403">
        <v>225</v>
      </c>
      <c r="AX19" s="405">
        <v>13</v>
      </c>
      <c r="AY19" s="405">
        <v>30</v>
      </c>
      <c r="AZ19" s="405">
        <v>35</v>
      </c>
      <c r="BA19" s="405">
        <v>13</v>
      </c>
      <c r="BB19" s="406">
        <v>11</v>
      </c>
      <c r="BC19" s="407">
        <v>58</v>
      </c>
      <c r="BD19" s="405">
        <v>5</v>
      </c>
      <c r="BE19" s="405">
        <v>11</v>
      </c>
      <c r="BF19" s="405">
        <v>10</v>
      </c>
      <c r="BG19" s="408">
        <v>4</v>
      </c>
      <c r="BI19" s="400">
        <v>451</v>
      </c>
      <c r="BJ19" s="401" t="s">
        <v>2021</v>
      </c>
      <c r="BK19" s="402">
        <v>223</v>
      </c>
      <c r="BL19" s="403">
        <v>225</v>
      </c>
      <c r="BM19" s="405">
        <v>26</v>
      </c>
      <c r="BN19" s="405">
        <v>25</v>
      </c>
      <c r="BO19" s="405">
        <v>29</v>
      </c>
      <c r="BP19" s="405">
        <v>16</v>
      </c>
      <c r="BQ19" s="406">
        <v>4</v>
      </c>
      <c r="BR19" s="407">
        <v>49</v>
      </c>
      <c r="BS19" s="405">
        <v>6</v>
      </c>
      <c r="BT19" s="405">
        <v>10</v>
      </c>
      <c r="BU19" s="405">
        <v>7</v>
      </c>
      <c r="BV19" s="408">
        <v>7</v>
      </c>
      <c r="BX19" s="400">
        <v>451</v>
      </c>
      <c r="BY19" s="401" t="s">
        <v>2021</v>
      </c>
      <c r="BZ19" s="402">
        <v>275</v>
      </c>
      <c r="CA19" s="403">
        <v>235</v>
      </c>
      <c r="CB19" s="405">
        <v>18</v>
      </c>
      <c r="CC19" s="405">
        <v>31</v>
      </c>
      <c r="CD19" s="405">
        <v>24</v>
      </c>
      <c r="CE19" s="405">
        <v>19</v>
      </c>
      <c r="CF19" s="406">
        <v>8</v>
      </c>
      <c r="CG19" s="407">
        <v>51</v>
      </c>
      <c r="CH19" s="405">
        <v>5</v>
      </c>
      <c r="CI19" s="405">
        <v>10</v>
      </c>
      <c r="CJ19" s="405">
        <v>7</v>
      </c>
      <c r="CK19" s="408">
        <v>8</v>
      </c>
      <c r="CM19" s="717">
        <v>7022</v>
      </c>
      <c r="CN19" s="718" t="s">
        <v>481</v>
      </c>
      <c r="CO19" s="719">
        <v>89</v>
      </c>
      <c r="CP19" s="720">
        <v>245</v>
      </c>
      <c r="CQ19" s="721">
        <v>11</v>
      </c>
      <c r="CR19" s="721">
        <v>24</v>
      </c>
      <c r="CS19" s="721">
        <v>35</v>
      </c>
      <c r="CT19" s="721">
        <v>24</v>
      </c>
      <c r="CU19" s="721">
        <v>7</v>
      </c>
      <c r="CV19" s="721">
        <v>65</v>
      </c>
      <c r="CW19" s="721">
        <v>6</v>
      </c>
      <c r="CX19" s="721">
        <v>9</v>
      </c>
      <c r="CY19" s="721">
        <v>8</v>
      </c>
      <c r="CZ19" s="721">
        <v>10</v>
      </c>
      <c r="DB19" s="409">
        <v>7024</v>
      </c>
      <c r="DC19" s="410" t="s">
        <v>1299</v>
      </c>
      <c r="DD19" s="411">
        <v>31</v>
      </c>
      <c r="DE19" s="412">
        <v>252</v>
      </c>
      <c r="DF19" s="733">
        <v>71</v>
      </c>
      <c r="DG19" s="415">
        <v>6</v>
      </c>
      <c r="DH19" s="416">
        <v>23</v>
      </c>
      <c r="DI19" s="416">
        <v>19</v>
      </c>
      <c r="DJ19" s="416">
        <v>42</v>
      </c>
      <c r="DK19" s="417">
        <v>10</v>
      </c>
      <c r="DL19" s="418">
        <v>71</v>
      </c>
      <c r="DM19" s="415">
        <v>8</v>
      </c>
      <c r="DN19" s="416">
        <v>9</v>
      </c>
      <c r="DO19" s="416">
        <v>6</v>
      </c>
      <c r="DP19" s="419">
        <v>9</v>
      </c>
      <c r="DR19" s="1068" t="s">
        <v>2991</v>
      </c>
      <c r="DS19" s="1075">
        <f>SUM(DS13:DS14)</f>
        <v>381466</v>
      </c>
      <c r="DT19" s="1075">
        <f>SUM(DT13:DT14)</f>
        <v>52205</v>
      </c>
      <c r="DU19" s="1076">
        <f>SUMPRODUCT(DS13:DS14,DU13:DU14)/DS19</f>
        <v>51.033187754609848</v>
      </c>
      <c r="DV19" s="1076">
        <f>SUMPRODUCT(DT13:DT14,DV13:DV14)/DT19</f>
        <v>47.042582128148645</v>
      </c>
    </row>
    <row r="20" spans="1:126" ht="20.100000000000001" customHeight="1">
      <c r="A20" s="391">
        <v>111</v>
      </c>
      <c r="B20" s="392" t="s">
        <v>204</v>
      </c>
      <c r="C20" s="393">
        <v>88</v>
      </c>
      <c r="D20" s="394">
        <v>188</v>
      </c>
      <c r="E20" s="396">
        <v>35</v>
      </c>
      <c r="F20" s="396">
        <v>31</v>
      </c>
      <c r="G20" s="396">
        <v>17</v>
      </c>
      <c r="H20" s="396">
        <v>15</v>
      </c>
      <c r="I20" s="397">
        <v>2</v>
      </c>
      <c r="J20" s="398">
        <v>34</v>
      </c>
      <c r="K20" s="396">
        <v>4</v>
      </c>
      <c r="L20" s="396">
        <v>10</v>
      </c>
      <c r="M20" s="396">
        <v>6</v>
      </c>
      <c r="N20" s="399">
        <v>5</v>
      </c>
      <c r="P20" s="400">
        <v>111</v>
      </c>
      <c r="Q20" s="401" t="s">
        <v>204</v>
      </c>
      <c r="R20" s="402">
        <v>87</v>
      </c>
      <c r="S20" s="403">
        <v>207</v>
      </c>
      <c r="T20" s="405">
        <v>18</v>
      </c>
      <c r="U20" s="405">
        <v>31</v>
      </c>
      <c r="V20" s="405">
        <v>31</v>
      </c>
      <c r="W20" s="405">
        <v>16</v>
      </c>
      <c r="X20" s="406">
        <v>3</v>
      </c>
      <c r="Y20" s="407">
        <v>51</v>
      </c>
      <c r="Z20" s="405">
        <v>5</v>
      </c>
      <c r="AA20" s="405">
        <v>11</v>
      </c>
      <c r="AB20" s="405">
        <v>8</v>
      </c>
      <c r="AC20" s="408">
        <v>5</v>
      </c>
      <c r="AE20" s="400">
        <v>111</v>
      </c>
      <c r="AF20" s="401" t="s">
        <v>204</v>
      </c>
      <c r="AG20" s="402">
        <v>84</v>
      </c>
      <c r="AH20" s="403">
        <v>215</v>
      </c>
      <c r="AI20" s="405">
        <v>25</v>
      </c>
      <c r="AJ20" s="405">
        <v>24</v>
      </c>
      <c r="AK20" s="405">
        <v>26</v>
      </c>
      <c r="AL20" s="405">
        <v>18</v>
      </c>
      <c r="AM20" s="406">
        <v>7</v>
      </c>
      <c r="AN20" s="407">
        <v>51</v>
      </c>
      <c r="AO20" s="405">
        <v>6</v>
      </c>
      <c r="AP20" s="405">
        <v>9</v>
      </c>
      <c r="AQ20" s="405">
        <v>5</v>
      </c>
      <c r="AR20" s="408">
        <v>9</v>
      </c>
      <c r="AT20" s="400">
        <v>451</v>
      </c>
      <c r="AU20" s="401" t="s">
        <v>2021</v>
      </c>
      <c r="AV20" s="402">
        <v>197</v>
      </c>
      <c r="AW20" s="403">
        <v>219</v>
      </c>
      <c r="AX20" s="405">
        <v>26</v>
      </c>
      <c r="AY20" s="405">
        <v>27</v>
      </c>
      <c r="AZ20" s="405">
        <v>32</v>
      </c>
      <c r="BA20" s="405">
        <v>10</v>
      </c>
      <c r="BB20" s="406">
        <v>5</v>
      </c>
      <c r="BC20" s="407">
        <v>47</v>
      </c>
      <c r="BD20" s="405">
        <v>5</v>
      </c>
      <c r="BE20" s="405">
        <v>10</v>
      </c>
      <c r="BF20" s="405">
        <v>9</v>
      </c>
      <c r="BG20" s="408">
        <v>3</v>
      </c>
      <c r="BI20" s="400">
        <v>761</v>
      </c>
      <c r="BJ20" s="401" t="s">
        <v>930</v>
      </c>
      <c r="BK20" s="402">
        <v>87</v>
      </c>
      <c r="BL20" s="403">
        <v>228</v>
      </c>
      <c r="BM20" s="405">
        <v>16</v>
      </c>
      <c r="BN20" s="405">
        <v>32</v>
      </c>
      <c r="BO20" s="405">
        <v>28</v>
      </c>
      <c r="BP20" s="405">
        <v>20</v>
      </c>
      <c r="BQ20" s="406">
        <v>5</v>
      </c>
      <c r="BR20" s="407">
        <v>52</v>
      </c>
      <c r="BS20" s="405">
        <v>6</v>
      </c>
      <c r="BT20" s="405">
        <v>11</v>
      </c>
      <c r="BU20" s="405">
        <v>7</v>
      </c>
      <c r="BV20" s="408">
        <v>7</v>
      </c>
      <c r="BX20" s="400">
        <v>761</v>
      </c>
      <c r="BY20" s="401" t="s">
        <v>930</v>
      </c>
      <c r="BZ20" s="402">
        <v>87</v>
      </c>
      <c r="CA20" s="403">
        <v>234</v>
      </c>
      <c r="CB20" s="405">
        <v>26</v>
      </c>
      <c r="CC20" s="405">
        <v>23</v>
      </c>
      <c r="CD20" s="405">
        <v>25</v>
      </c>
      <c r="CE20" s="405">
        <v>18</v>
      </c>
      <c r="CF20" s="406">
        <v>7</v>
      </c>
      <c r="CG20" s="407">
        <v>51</v>
      </c>
      <c r="CH20" s="405">
        <v>5</v>
      </c>
      <c r="CI20" s="405">
        <v>10</v>
      </c>
      <c r="CJ20" s="405">
        <v>7</v>
      </c>
      <c r="CK20" s="408">
        <v>8</v>
      </c>
      <c r="CM20" s="717">
        <v>7024</v>
      </c>
      <c r="CN20" s="718" t="s">
        <v>1299</v>
      </c>
      <c r="CO20" s="719">
        <v>53</v>
      </c>
      <c r="CP20" s="720">
        <v>244</v>
      </c>
      <c r="CQ20" s="721">
        <v>9</v>
      </c>
      <c r="CR20" s="721">
        <v>26</v>
      </c>
      <c r="CS20" s="721">
        <v>38</v>
      </c>
      <c r="CT20" s="721">
        <v>23</v>
      </c>
      <c r="CU20" s="721">
        <v>4</v>
      </c>
      <c r="CV20" s="721">
        <v>64</v>
      </c>
      <c r="CW20" s="721">
        <v>6</v>
      </c>
      <c r="CX20" s="721">
        <v>9</v>
      </c>
      <c r="CY20" s="721">
        <v>8</v>
      </c>
      <c r="CZ20" s="721">
        <v>10</v>
      </c>
      <c r="DB20" s="409">
        <v>7029</v>
      </c>
      <c r="DC20" s="410" t="s">
        <v>1300</v>
      </c>
      <c r="DD20" s="411">
        <v>440</v>
      </c>
      <c r="DE20" s="412">
        <v>260</v>
      </c>
      <c r="DF20" s="733">
        <v>85</v>
      </c>
      <c r="DG20" s="415">
        <v>1</v>
      </c>
      <c r="DH20" s="416">
        <v>14</v>
      </c>
      <c r="DI20" s="416">
        <v>26</v>
      </c>
      <c r="DJ20" s="416">
        <v>35</v>
      </c>
      <c r="DK20" s="417">
        <v>24</v>
      </c>
      <c r="DL20" s="418">
        <v>85</v>
      </c>
      <c r="DM20" s="415">
        <v>8</v>
      </c>
      <c r="DN20" s="416">
        <v>9</v>
      </c>
      <c r="DO20" s="416">
        <v>7</v>
      </c>
      <c r="DP20" s="419">
        <v>10</v>
      </c>
    </row>
    <row r="21" spans="1:126" ht="20.100000000000001" customHeight="1">
      <c r="A21" s="391">
        <v>113</v>
      </c>
      <c r="B21" s="392" t="s">
        <v>111</v>
      </c>
      <c r="C21" s="393">
        <v>17</v>
      </c>
      <c r="D21" s="394">
        <v>193</v>
      </c>
      <c r="E21" s="396">
        <v>24</v>
      </c>
      <c r="F21" s="396">
        <v>47</v>
      </c>
      <c r="G21" s="396">
        <v>6</v>
      </c>
      <c r="H21" s="396">
        <v>24</v>
      </c>
      <c r="I21" s="397">
        <v>0</v>
      </c>
      <c r="J21" s="398">
        <v>29</v>
      </c>
      <c r="K21" s="396">
        <v>5</v>
      </c>
      <c r="L21" s="396">
        <v>11</v>
      </c>
      <c r="M21" s="396">
        <v>6</v>
      </c>
      <c r="N21" s="399">
        <v>5</v>
      </c>
      <c r="P21" s="400">
        <v>113</v>
      </c>
      <c r="Q21" s="401" t="s">
        <v>111</v>
      </c>
      <c r="R21" s="402">
        <v>8</v>
      </c>
      <c r="S21" s="403" t="s">
        <v>42</v>
      </c>
      <c r="T21" s="405" t="s">
        <v>42</v>
      </c>
      <c r="U21" s="405" t="s">
        <v>42</v>
      </c>
      <c r="V21" s="405" t="s">
        <v>42</v>
      </c>
      <c r="W21" s="405" t="s">
        <v>42</v>
      </c>
      <c r="X21" s="406" t="s">
        <v>42</v>
      </c>
      <c r="Y21" s="407" t="s">
        <v>42</v>
      </c>
      <c r="Z21" s="405" t="s">
        <v>42</v>
      </c>
      <c r="AA21" s="405" t="s">
        <v>42</v>
      </c>
      <c r="AB21" s="405" t="s">
        <v>42</v>
      </c>
      <c r="AC21" s="408" t="s">
        <v>42</v>
      </c>
      <c r="AE21" s="400">
        <v>113</v>
      </c>
      <c r="AF21" s="401" t="s">
        <v>111</v>
      </c>
      <c r="AG21" s="402">
        <v>8</v>
      </c>
      <c r="AH21" s="403" t="s">
        <v>42</v>
      </c>
      <c r="AI21" s="405" t="s">
        <v>42</v>
      </c>
      <c r="AJ21" s="405" t="s">
        <v>42</v>
      </c>
      <c r="AK21" s="405" t="s">
        <v>42</v>
      </c>
      <c r="AL21" s="405" t="s">
        <v>42</v>
      </c>
      <c r="AM21" s="406" t="s">
        <v>42</v>
      </c>
      <c r="AN21" s="407" t="s">
        <v>42</v>
      </c>
      <c r="AO21" s="405" t="s">
        <v>42</v>
      </c>
      <c r="AP21" s="405" t="s">
        <v>42</v>
      </c>
      <c r="AQ21" s="405" t="s">
        <v>42</v>
      </c>
      <c r="AR21" s="408" t="s">
        <v>42</v>
      </c>
      <c r="AT21" s="400">
        <v>651</v>
      </c>
      <c r="AU21" s="401" t="s">
        <v>1884</v>
      </c>
      <c r="AV21" s="402">
        <v>67</v>
      </c>
      <c r="AW21" s="403">
        <v>215</v>
      </c>
      <c r="AX21" s="405">
        <v>33</v>
      </c>
      <c r="AY21" s="405">
        <v>31</v>
      </c>
      <c r="AZ21" s="405">
        <v>25</v>
      </c>
      <c r="BA21" s="405">
        <v>10</v>
      </c>
      <c r="BB21" s="406">
        <v>0</v>
      </c>
      <c r="BC21" s="407">
        <v>36</v>
      </c>
      <c r="BD21" s="405">
        <v>4</v>
      </c>
      <c r="BE21" s="405">
        <v>9</v>
      </c>
      <c r="BF21" s="405">
        <v>8</v>
      </c>
      <c r="BG21" s="408">
        <v>3</v>
      </c>
      <c r="BI21" s="400">
        <v>950</v>
      </c>
      <c r="BJ21" s="401" t="s">
        <v>1172</v>
      </c>
      <c r="BK21" s="402">
        <v>107</v>
      </c>
      <c r="BL21" s="403">
        <v>241</v>
      </c>
      <c r="BM21" s="405">
        <v>2</v>
      </c>
      <c r="BN21" s="405">
        <v>10</v>
      </c>
      <c r="BO21" s="405">
        <v>46</v>
      </c>
      <c r="BP21" s="405">
        <v>31</v>
      </c>
      <c r="BQ21" s="406">
        <v>11</v>
      </c>
      <c r="BR21" s="407">
        <v>88</v>
      </c>
      <c r="BS21" s="405">
        <v>8</v>
      </c>
      <c r="BT21" s="405">
        <v>12</v>
      </c>
      <c r="BU21" s="405">
        <v>8</v>
      </c>
      <c r="BV21" s="408">
        <v>8</v>
      </c>
      <c r="BX21" s="400">
        <v>950</v>
      </c>
      <c r="BY21" s="401" t="s">
        <v>1172</v>
      </c>
      <c r="BZ21" s="402">
        <v>94</v>
      </c>
      <c r="CA21" s="403">
        <v>252</v>
      </c>
      <c r="CB21" s="405">
        <v>3</v>
      </c>
      <c r="CC21" s="405">
        <v>14</v>
      </c>
      <c r="CD21" s="405">
        <v>27</v>
      </c>
      <c r="CE21" s="405">
        <v>30</v>
      </c>
      <c r="CF21" s="406">
        <v>27</v>
      </c>
      <c r="CG21" s="407">
        <v>83</v>
      </c>
      <c r="CH21" s="405">
        <v>5</v>
      </c>
      <c r="CI21" s="405">
        <v>12</v>
      </c>
      <c r="CJ21" s="405">
        <v>8</v>
      </c>
      <c r="CK21" s="408">
        <v>10</v>
      </c>
      <c r="CM21" s="717">
        <v>7025</v>
      </c>
      <c r="CN21" s="718" t="s">
        <v>2040</v>
      </c>
      <c r="CO21" s="719">
        <v>17</v>
      </c>
      <c r="CP21" s="720">
        <v>242</v>
      </c>
      <c r="CQ21" s="721">
        <v>12</v>
      </c>
      <c r="CR21" s="721">
        <v>29</v>
      </c>
      <c r="CS21" s="721">
        <v>35</v>
      </c>
      <c r="CT21" s="721">
        <v>18</v>
      </c>
      <c r="CU21" s="721">
        <v>6</v>
      </c>
      <c r="CV21" s="721">
        <v>59</v>
      </c>
      <c r="CW21" s="721">
        <v>6</v>
      </c>
      <c r="CX21" s="721">
        <v>9</v>
      </c>
      <c r="CY21" s="721">
        <v>8</v>
      </c>
      <c r="CZ21" s="721">
        <v>9</v>
      </c>
      <c r="DB21" s="409">
        <v>7030</v>
      </c>
      <c r="DC21" s="410" t="s">
        <v>1549</v>
      </c>
      <c r="DD21" s="411">
        <v>13</v>
      </c>
      <c r="DE21" s="412">
        <v>217</v>
      </c>
      <c r="DF21" s="733">
        <v>15</v>
      </c>
      <c r="DG21" s="415">
        <v>69</v>
      </c>
      <c r="DH21" s="416">
        <v>15</v>
      </c>
      <c r="DI21" s="416">
        <v>8</v>
      </c>
      <c r="DJ21" s="416">
        <v>8</v>
      </c>
      <c r="DK21" s="417">
        <v>0</v>
      </c>
      <c r="DL21" s="418">
        <v>15</v>
      </c>
      <c r="DM21" s="415">
        <v>4</v>
      </c>
      <c r="DN21" s="416">
        <v>6</v>
      </c>
      <c r="DO21" s="416">
        <v>3</v>
      </c>
      <c r="DP21" s="419">
        <v>5</v>
      </c>
    </row>
    <row r="22" spans="1:126" ht="20.100000000000001" customHeight="1">
      <c r="A22" s="391">
        <v>121</v>
      </c>
      <c r="B22" s="392" t="s">
        <v>205</v>
      </c>
      <c r="C22" s="393">
        <v>128</v>
      </c>
      <c r="D22" s="394">
        <v>198</v>
      </c>
      <c r="E22" s="396">
        <v>18</v>
      </c>
      <c r="F22" s="396">
        <v>29</v>
      </c>
      <c r="G22" s="396">
        <v>25</v>
      </c>
      <c r="H22" s="396">
        <v>23</v>
      </c>
      <c r="I22" s="397">
        <v>5</v>
      </c>
      <c r="J22" s="398">
        <v>53</v>
      </c>
      <c r="K22" s="396">
        <v>5</v>
      </c>
      <c r="L22" s="396">
        <v>12</v>
      </c>
      <c r="M22" s="396">
        <v>7</v>
      </c>
      <c r="N22" s="399">
        <v>6</v>
      </c>
      <c r="P22" s="400">
        <v>121</v>
      </c>
      <c r="Q22" s="401" t="s">
        <v>205</v>
      </c>
      <c r="R22" s="402">
        <v>140</v>
      </c>
      <c r="S22" s="403">
        <v>204</v>
      </c>
      <c r="T22" s="405">
        <v>29</v>
      </c>
      <c r="U22" s="405">
        <v>19</v>
      </c>
      <c r="V22" s="405">
        <v>24</v>
      </c>
      <c r="W22" s="405">
        <v>25</v>
      </c>
      <c r="X22" s="406">
        <v>2</v>
      </c>
      <c r="Y22" s="407">
        <v>51</v>
      </c>
      <c r="Z22" s="405">
        <v>5</v>
      </c>
      <c r="AA22" s="405">
        <v>11</v>
      </c>
      <c r="AB22" s="405">
        <v>7</v>
      </c>
      <c r="AC22" s="408">
        <v>5</v>
      </c>
      <c r="AE22" s="400">
        <v>121</v>
      </c>
      <c r="AF22" s="401" t="s">
        <v>205</v>
      </c>
      <c r="AG22" s="402">
        <v>156</v>
      </c>
      <c r="AH22" s="403">
        <v>217</v>
      </c>
      <c r="AI22" s="405">
        <v>20</v>
      </c>
      <c r="AJ22" s="405">
        <v>27</v>
      </c>
      <c r="AK22" s="405">
        <v>21</v>
      </c>
      <c r="AL22" s="405">
        <v>21</v>
      </c>
      <c r="AM22" s="406">
        <v>12</v>
      </c>
      <c r="AN22" s="407">
        <v>53</v>
      </c>
      <c r="AO22" s="405">
        <v>6</v>
      </c>
      <c r="AP22" s="405">
        <v>9</v>
      </c>
      <c r="AQ22" s="405">
        <v>5</v>
      </c>
      <c r="AR22" s="408">
        <v>9</v>
      </c>
      <c r="AT22" s="400">
        <v>761</v>
      </c>
      <c r="AU22" s="401" t="s">
        <v>930</v>
      </c>
      <c r="AV22" s="402">
        <v>96</v>
      </c>
      <c r="AW22" s="403">
        <v>223</v>
      </c>
      <c r="AX22" s="405">
        <v>19</v>
      </c>
      <c r="AY22" s="405">
        <v>26</v>
      </c>
      <c r="AZ22" s="405">
        <v>35</v>
      </c>
      <c r="BA22" s="405">
        <v>13</v>
      </c>
      <c r="BB22" s="406">
        <v>7</v>
      </c>
      <c r="BC22" s="407">
        <v>55</v>
      </c>
      <c r="BD22" s="405">
        <v>5</v>
      </c>
      <c r="BE22" s="405">
        <v>11</v>
      </c>
      <c r="BF22" s="405">
        <v>9</v>
      </c>
      <c r="BG22" s="408">
        <v>4</v>
      </c>
      <c r="BI22" s="400">
        <v>961</v>
      </c>
      <c r="BJ22" s="401" t="s">
        <v>1779</v>
      </c>
      <c r="BK22" s="402">
        <v>50</v>
      </c>
      <c r="BL22" s="403">
        <v>247</v>
      </c>
      <c r="BM22" s="405">
        <v>2</v>
      </c>
      <c r="BN22" s="405">
        <v>12</v>
      </c>
      <c r="BO22" s="405">
        <v>30</v>
      </c>
      <c r="BP22" s="405">
        <v>24</v>
      </c>
      <c r="BQ22" s="406">
        <v>32</v>
      </c>
      <c r="BR22" s="407">
        <v>86</v>
      </c>
      <c r="BS22" s="405">
        <v>7</v>
      </c>
      <c r="BT22" s="405">
        <v>13</v>
      </c>
      <c r="BU22" s="405">
        <v>9</v>
      </c>
      <c r="BV22" s="408">
        <v>9</v>
      </c>
      <c r="BX22" s="400">
        <v>1010</v>
      </c>
      <c r="BY22" s="401" t="s">
        <v>244</v>
      </c>
      <c r="BZ22" s="402">
        <v>148</v>
      </c>
      <c r="CA22" s="403">
        <v>243</v>
      </c>
      <c r="CB22" s="405">
        <v>5</v>
      </c>
      <c r="CC22" s="405">
        <v>26</v>
      </c>
      <c r="CD22" s="405">
        <v>34</v>
      </c>
      <c r="CE22" s="405">
        <v>24</v>
      </c>
      <c r="CF22" s="406">
        <v>11</v>
      </c>
      <c r="CG22" s="407">
        <v>70</v>
      </c>
      <c r="CH22" s="405">
        <v>5</v>
      </c>
      <c r="CI22" s="405">
        <v>12</v>
      </c>
      <c r="CJ22" s="405">
        <v>7</v>
      </c>
      <c r="CK22" s="408">
        <v>9</v>
      </c>
      <c r="CM22" s="717">
        <v>7029</v>
      </c>
      <c r="CN22" s="718" t="s">
        <v>1300</v>
      </c>
      <c r="CO22" s="719">
        <v>533</v>
      </c>
      <c r="CP22" s="720">
        <v>258</v>
      </c>
      <c r="CQ22" s="721">
        <v>2</v>
      </c>
      <c r="CR22" s="721">
        <v>11</v>
      </c>
      <c r="CS22" s="721">
        <v>23</v>
      </c>
      <c r="CT22" s="721">
        <v>38</v>
      </c>
      <c r="CU22" s="721">
        <v>26</v>
      </c>
      <c r="CV22" s="721">
        <v>87</v>
      </c>
      <c r="CW22" s="721">
        <v>7</v>
      </c>
      <c r="CX22" s="721">
        <v>10</v>
      </c>
      <c r="CY22" s="721">
        <v>9</v>
      </c>
      <c r="CZ22" s="721">
        <v>11</v>
      </c>
      <c r="DB22" s="409">
        <v>7033</v>
      </c>
      <c r="DC22" s="410" t="s">
        <v>1302</v>
      </c>
      <c r="DD22" s="411">
        <v>110</v>
      </c>
      <c r="DE22" s="412">
        <v>254</v>
      </c>
      <c r="DF22" s="733">
        <v>70</v>
      </c>
      <c r="DG22" s="415">
        <v>6</v>
      </c>
      <c r="DH22" s="416">
        <v>24</v>
      </c>
      <c r="DI22" s="416">
        <v>23</v>
      </c>
      <c r="DJ22" s="416">
        <v>30</v>
      </c>
      <c r="DK22" s="417">
        <v>17</v>
      </c>
      <c r="DL22" s="418">
        <v>70</v>
      </c>
      <c r="DM22" s="415">
        <v>8</v>
      </c>
      <c r="DN22" s="416">
        <v>9</v>
      </c>
      <c r="DO22" s="416">
        <v>6</v>
      </c>
      <c r="DP22" s="419">
        <v>10</v>
      </c>
    </row>
    <row r="23" spans="1:126" ht="20.100000000000001" customHeight="1">
      <c r="A23" s="391">
        <v>122</v>
      </c>
      <c r="B23" s="392" t="s">
        <v>123</v>
      </c>
      <c r="C23" s="393">
        <v>208</v>
      </c>
      <c r="D23" s="394">
        <v>207</v>
      </c>
      <c r="E23" s="396">
        <v>14</v>
      </c>
      <c r="F23" s="396">
        <v>18</v>
      </c>
      <c r="G23" s="396">
        <v>20</v>
      </c>
      <c r="H23" s="396">
        <v>28</v>
      </c>
      <c r="I23" s="397">
        <v>20</v>
      </c>
      <c r="J23" s="398">
        <v>68</v>
      </c>
      <c r="K23" s="396">
        <v>6</v>
      </c>
      <c r="L23" s="396">
        <v>14</v>
      </c>
      <c r="M23" s="396">
        <v>8</v>
      </c>
      <c r="N23" s="399">
        <v>6</v>
      </c>
      <c r="P23" s="400">
        <v>122</v>
      </c>
      <c r="Q23" s="401" t="s">
        <v>123</v>
      </c>
      <c r="R23" s="402">
        <v>178</v>
      </c>
      <c r="S23" s="403">
        <v>217</v>
      </c>
      <c r="T23" s="405">
        <v>11</v>
      </c>
      <c r="U23" s="405">
        <v>17</v>
      </c>
      <c r="V23" s="405">
        <v>22</v>
      </c>
      <c r="W23" s="405">
        <v>35</v>
      </c>
      <c r="X23" s="406">
        <v>15</v>
      </c>
      <c r="Y23" s="407">
        <v>72</v>
      </c>
      <c r="Z23" s="405">
        <v>6</v>
      </c>
      <c r="AA23" s="405">
        <v>13</v>
      </c>
      <c r="AB23" s="405">
        <v>9</v>
      </c>
      <c r="AC23" s="408">
        <v>6</v>
      </c>
      <c r="AE23" s="400">
        <v>122</v>
      </c>
      <c r="AF23" s="401" t="s">
        <v>123</v>
      </c>
      <c r="AG23" s="402">
        <v>217</v>
      </c>
      <c r="AH23" s="403">
        <v>224</v>
      </c>
      <c r="AI23" s="405">
        <v>16</v>
      </c>
      <c r="AJ23" s="405">
        <v>15</v>
      </c>
      <c r="AK23" s="405">
        <v>24</v>
      </c>
      <c r="AL23" s="405">
        <v>28</v>
      </c>
      <c r="AM23" s="406">
        <v>17</v>
      </c>
      <c r="AN23" s="407">
        <v>70</v>
      </c>
      <c r="AO23" s="405">
        <v>7</v>
      </c>
      <c r="AP23" s="405">
        <v>10</v>
      </c>
      <c r="AQ23" s="405">
        <v>6</v>
      </c>
      <c r="AR23" s="408">
        <v>10</v>
      </c>
      <c r="AT23" s="400">
        <v>950</v>
      </c>
      <c r="AU23" s="401" t="s">
        <v>1172</v>
      </c>
      <c r="AV23" s="402">
        <v>109</v>
      </c>
      <c r="AW23" s="403">
        <v>239</v>
      </c>
      <c r="AX23" s="405">
        <v>2</v>
      </c>
      <c r="AY23" s="405">
        <v>10</v>
      </c>
      <c r="AZ23" s="405">
        <v>35</v>
      </c>
      <c r="BA23" s="405">
        <v>36</v>
      </c>
      <c r="BB23" s="406">
        <v>17</v>
      </c>
      <c r="BC23" s="407">
        <v>88</v>
      </c>
      <c r="BD23" s="405">
        <v>6</v>
      </c>
      <c r="BE23" s="405">
        <v>13</v>
      </c>
      <c r="BF23" s="405">
        <v>11</v>
      </c>
      <c r="BG23" s="408">
        <v>5</v>
      </c>
      <c r="BI23" s="400">
        <v>1010</v>
      </c>
      <c r="BJ23" s="401" t="s">
        <v>244</v>
      </c>
      <c r="BK23" s="402">
        <v>153</v>
      </c>
      <c r="BL23" s="403">
        <v>237</v>
      </c>
      <c r="BM23" s="405">
        <v>5</v>
      </c>
      <c r="BN23" s="405">
        <v>22</v>
      </c>
      <c r="BO23" s="405">
        <v>35</v>
      </c>
      <c r="BP23" s="405">
        <v>25</v>
      </c>
      <c r="BQ23" s="406">
        <v>14</v>
      </c>
      <c r="BR23" s="407">
        <v>73</v>
      </c>
      <c r="BS23" s="405">
        <v>7</v>
      </c>
      <c r="BT23" s="405">
        <v>12</v>
      </c>
      <c r="BU23" s="405">
        <v>8</v>
      </c>
      <c r="BV23" s="408">
        <v>8</v>
      </c>
      <c r="BX23" s="400">
        <v>1020</v>
      </c>
      <c r="BY23" s="401" t="s">
        <v>245</v>
      </c>
      <c r="BZ23" s="402">
        <v>90</v>
      </c>
      <c r="CA23" s="403">
        <v>247</v>
      </c>
      <c r="CB23" s="405">
        <v>4</v>
      </c>
      <c r="CC23" s="405">
        <v>23</v>
      </c>
      <c r="CD23" s="405">
        <v>29</v>
      </c>
      <c r="CE23" s="405">
        <v>24</v>
      </c>
      <c r="CF23" s="406">
        <v>19</v>
      </c>
      <c r="CG23" s="407">
        <v>72</v>
      </c>
      <c r="CH23" s="405">
        <v>5</v>
      </c>
      <c r="CI23" s="405">
        <v>12</v>
      </c>
      <c r="CJ23" s="405">
        <v>8</v>
      </c>
      <c r="CK23" s="408">
        <v>9</v>
      </c>
      <c r="CM23" s="717">
        <v>7030</v>
      </c>
      <c r="CN23" s="718" t="s">
        <v>1549</v>
      </c>
      <c r="CO23" s="719">
        <v>2</v>
      </c>
      <c r="CP23" s="720" t="s">
        <v>42</v>
      </c>
      <c r="CQ23" s="721" t="s">
        <v>42</v>
      </c>
      <c r="CR23" s="721" t="s">
        <v>42</v>
      </c>
      <c r="CS23" s="721" t="s">
        <v>42</v>
      </c>
      <c r="CT23" s="721" t="s">
        <v>42</v>
      </c>
      <c r="CU23" s="721" t="s">
        <v>42</v>
      </c>
      <c r="CV23" s="721" t="s">
        <v>42</v>
      </c>
      <c r="CW23" s="721" t="s">
        <v>42</v>
      </c>
      <c r="CX23" s="721" t="s">
        <v>42</v>
      </c>
      <c r="CY23" s="721" t="s">
        <v>42</v>
      </c>
      <c r="CZ23" s="721" t="s">
        <v>42</v>
      </c>
      <c r="DB23" s="409">
        <v>7034</v>
      </c>
      <c r="DC23" s="410" t="s">
        <v>2041</v>
      </c>
      <c r="DD23" s="411">
        <v>8</v>
      </c>
      <c r="DE23" s="412" t="s">
        <v>42</v>
      </c>
      <c r="DF23" s="733" t="s">
        <v>42</v>
      </c>
      <c r="DG23" s="415" t="s">
        <v>42</v>
      </c>
      <c r="DH23" s="416" t="s">
        <v>42</v>
      </c>
      <c r="DI23" s="416" t="s">
        <v>42</v>
      </c>
      <c r="DJ23" s="416" t="s">
        <v>42</v>
      </c>
      <c r="DK23" s="417" t="s">
        <v>42</v>
      </c>
      <c r="DL23" s="418" t="s">
        <v>42</v>
      </c>
      <c r="DM23" s="415" t="s">
        <v>42</v>
      </c>
      <c r="DN23" s="416" t="s">
        <v>42</v>
      </c>
      <c r="DO23" s="416" t="s">
        <v>42</v>
      </c>
      <c r="DP23" s="419" t="s">
        <v>42</v>
      </c>
    </row>
    <row r="24" spans="1:126" ht="20.100000000000001" customHeight="1">
      <c r="A24" s="391">
        <v>125</v>
      </c>
      <c r="B24" s="392" t="s">
        <v>1213</v>
      </c>
      <c r="C24" s="393">
        <v>220</v>
      </c>
      <c r="D24" s="394">
        <v>205</v>
      </c>
      <c r="E24" s="396">
        <v>11</v>
      </c>
      <c r="F24" s="396">
        <v>24</v>
      </c>
      <c r="G24" s="396">
        <v>25</v>
      </c>
      <c r="H24" s="396">
        <v>26</v>
      </c>
      <c r="I24" s="397">
        <v>14</v>
      </c>
      <c r="J24" s="398">
        <v>65</v>
      </c>
      <c r="K24" s="396">
        <v>6</v>
      </c>
      <c r="L24" s="396">
        <v>14</v>
      </c>
      <c r="M24" s="396">
        <v>8</v>
      </c>
      <c r="N24" s="399">
        <v>6</v>
      </c>
      <c r="P24" s="400">
        <v>125</v>
      </c>
      <c r="Q24" s="401" t="s">
        <v>1213</v>
      </c>
      <c r="R24" s="402">
        <v>230</v>
      </c>
      <c r="S24" s="403">
        <v>217</v>
      </c>
      <c r="T24" s="405">
        <v>10</v>
      </c>
      <c r="U24" s="405">
        <v>19</v>
      </c>
      <c r="V24" s="405">
        <v>30</v>
      </c>
      <c r="W24" s="405">
        <v>27</v>
      </c>
      <c r="X24" s="406">
        <v>14</v>
      </c>
      <c r="Y24" s="407">
        <v>72</v>
      </c>
      <c r="Z24" s="405">
        <v>6</v>
      </c>
      <c r="AA24" s="405">
        <v>12</v>
      </c>
      <c r="AB24" s="405">
        <v>9</v>
      </c>
      <c r="AC24" s="408">
        <v>6</v>
      </c>
      <c r="AE24" s="400">
        <v>125</v>
      </c>
      <c r="AF24" s="401" t="s">
        <v>1213</v>
      </c>
      <c r="AG24" s="402">
        <v>246</v>
      </c>
      <c r="AH24" s="403">
        <v>228</v>
      </c>
      <c r="AI24" s="405">
        <v>7</v>
      </c>
      <c r="AJ24" s="405">
        <v>19</v>
      </c>
      <c r="AK24" s="405">
        <v>24</v>
      </c>
      <c r="AL24" s="405">
        <v>33</v>
      </c>
      <c r="AM24" s="406">
        <v>17</v>
      </c>
      <c r="AN24" s="407">
        <v>74</v>
      </c>
      <c r="AO24" s="405">
        <v>7</v>
      </c>
      <c r="AP24" s="405">
        <v>10</v>
      </c>
      <c r="AQ24" s="405">
        <v>6</v>
      </c>
      <c r="AR24" s="408">
        <v>10</v>
      </c>
      <c r="AT24" s="400">
        <v>961</v>
      </c>
      <c r="AU24" s="401" t="s">
        <v>1779</v>
      </c>
      <c r="AV24" s="402">
        <v>92</v>
      </c>
      <c r="AW24" s="403">
        <v>236</v>
      </c>
      <c r="AX24" s="405">
        <v>4</v>
      </c>
      <c r="AY24" s="405">
        <v>17</v>
      </c>
      <c r="AZ24" s="405">
        <v>35</v>
      </c>
      <c r="BA24" s="405">
        <v>24</v>
      </c>
      <c r="BB24" s="406">
        <v>20</v>
      </c>
      <c r="BC24" s="407">
        <v>78</v>
      </c>
      <c r="BD24" s="405">
        <v>6</v>
      </c>
      <c r="BE24" s="405">
        <v>13</v>
      </c>
      <c r="BF24" s="405">
        <v>11</v>
      </c>
      <c r="BG24" s="408">
        <v>4</v>
      </c>
      <c r="BI24" s="400">
        <v>1020</v>
      </c>
      <c r="BJ24" s="401" t="s">
        <v>245</v>
      </c>
      <c r="BK24" s="402">
        <v>84</v>
      </c>
      <c r="BL24" s="403">
        <v>237</v>
      </c>
      <c r="BM24" s="405">
        <v>5</v>
      </c>
      <c r="BN24" s="405">
        <v>25</v>
      </c>
      <c r="BO24" s="405">
        <v>39</v>
      </c>
      <c r="BP24" s="405">
        <v>18</v>
      </c>
      <c r="BQ24" s="406">
        <v>13</v>
      </c>
      <c r="BR24" s="407">
        <v>70</v>
      </c>
      <c r="BS24" s="405">
        <v>7</v>
      </c>
      <c r="BT24" s="405">
        <v>12</v>
      </c>
      <c r="BU24" s="405">
        <v>8</v>
      </c>
      <c r="BV24" s="408">
        <v>8</v>
      </c>
      <c r="BX24" s="400">
        <v>1121</v>
      </c>
      <c r="BY24" s="401" t="s">
        <v>115</v>
      </c>
      <c r="BZ24" s="402">
        <v>178</v>
      </c>
      <c r="CA24" s="403">
        <v>239</v>
      </c>
      <c r="CB24" s="405">
        <v>11</v>
      </c>
      <c r="CC24" s="405">
        <v>26</v>
      </c>
      <c r="CD24" s="405">
        <v>33</v>
      </c>
      <c r="CE24" s="405">
        <v>21</v>
      </c>
      <c r="CF24" s="406">
        <v>9</v>
      </c>
      <c r="CG24" s="407">
        <v>63</v>
      </c>
      <c r="CH24" s="405">
        <v>5</v>
      </c>
      <c r="CI24" s="405">
        <v>11</v>
      </c>
      <c r="CJ24" s="405">
        <v>7</v>
      </c>
      <c r="CK24" s="408">
        <v>9</v>
      </c>
      <c r="CM24" s="717">
        <v>7033</v>
      </c>
      <c r="CN24" s="718" t="s">
        <v>1302</v>
      </c>
      <c r="CO24" s="719">
        <v>126</v>
      </c>
      <c r="CP24" s="720">
        <v>248</v>
      </c>
      <c r="CQ24" s="721">
        <v>3</v>
      </c>
      <c r="CR24" s="721">
        <v>33</v>
      </c>
      <c r="CS24" s="721">
        <v>27</v>
      </c>
      <c r="CT24" s="721">
        <v>24</v>
      </c>
      <c r="CU24" s="721">
        <v>13</v>
      </c>
      <c r="CV24" s="721">
        <v>64</v>
      </c>
      <c r="CW24" s="721">
        <v>6</v>
      </c>
      <c r="CX24" s="721">
        <v>9</v>
      </c>
      <c r="CY24" s="721">
        <v>8</v>
      </c>
      <c r="CZ24" s="721">
        <v>10</v>
      </c>
      <c r="DB24" s="409">
        <v>7036</v>
      </c>
      <c r="DC24" s="410" t="s">
        <v>1301</v>
      </c>
      <c r="DD24" s="411">
        <v>21</v>
      </c>
      <c r="DE24" s="412">
        <v>234</v>
      </c>
      <c r="DF24" s="733">
        <v>24</v>
      </c>
      <c r="DG24" s="415">
        <v>38</v>
      </c>
      <c r="DH24" s="416">
        <v>38</v>
      </c>
      <c r="DI24" s="416">
        <v>24</v>
      </c>
      <c r="DJ24" s="416">
        <v>0</v>
      </c>
      <c r="DK24" s="417">
        <v>0</v>
      </c>
      <c r="DL24" s="418">
        <v>24</v>
      </c>
      <c r="DM24" s="415">
        <v>6</v>
      </c>
      <c r="DN24" s="416">
        <v>6</v>
      </c>
      <c r="DO24" s="416">
        <v>5</v>
      </c>
      <c r="DP24" s="419">
        <v>7</v>
      </c>
    </row>
    <row r="25" spans="1:126" ht="20.100000000000001" customHeight="1">
      <c r="A25" s="391">
        <v>161</v>
      </c>
      <c r="B25" s="392" t="s">
        <v>546</v>
      </c>
      <c r="C25" s="393">
        <v>169</v>
      </c>
      <c r="D25" s="394">
        <v>194</v>
      </c>
      <c r="E25" s="396">
        <v>25</v>
      </c>
      <c r="F25" s="396">
        <v>30</v>
      </c>
      <c r="G25" s="396">
        <v>27</v>
      </c>
      <c r="H25" s="396">
        <v>13</v>
      </c>
      <c r="I25" s="397">
        <v>5</v>
      </c>
      <c r="J25" s="398">
        <v>45</v>
      </c>
      <c r="K25" s="396">
        <v>5</v>
      </c>
      <c r="L25" s="396">
        <v>11</v>
      </c>
      <c r="M25" s="396">
        <v>7</v>
      </c>
      <c r="N25" s="399">
        <v>5</v>
      </c>
      <c r="P25" s="400">
        <v>201</v>
      </c>
      <c r="Q25" s="401" t="s">
        <v>207</v>
      </c>
      <c r="R25" s="402">
        <v>57</v>
      </c>
      <c r="S25" s="403">
        <v>218</v>
      </c>
      <c r="T25" s="405">
        <v>7</v>
      </c>
      <c r="U25" s="405">
        <v>25</v>
      </c>
      <c r="V25" s="405">
        <v>19</v>
      </c>
      <c r="W25" s="405">
        <v>39</v>
      </c>
      <c r="X25" s="406">
        <v>11</v>
      </c>
      <c r="Y25" s="407">
        <v>68</v>
      </c>
      <c r="Z25" s="405">
        <v>6</v>
      </c>
      <c r="AA25" s="405">
        <v>13</v>
      </c>
      <c r="AB25" s="405">
        <v>9</v>
      </c>
      <c r="AC25" s="408">
        <v>6</v>
      </c>
      <c r="AE25" s="400">
        <v>201</v>
      </c>
      <c r="AF25" s="401" t="s">
        <v>207</v>
      </c>
      <c r="AG25" s="402">
        <v>57</v>
      </c>
      <c r="AH25" s="403">
        <v>225</v>
      </c>
      <c r="AI25" s="405">
        <v>9</v>
      </c>
      <c r="AJ25" s="405">
        <v>23</v>
      </c>
      <c r="AK25" s="405">
        <v>30</v>
      </c>
      <c r="AL25" s="405">
        <v>26</v>
      </c>
      <c r="AM25" s="406">
        <v>12</v>
      </c>
      <c r="AN25" s="407">
        <v>68</v>
      </c>
      <c r="AO25" s="405">
        <v>7</v>
      </c>
      <c r="AP25" s="405">
        <v>10</v>
      </c>
      <c r="AQ25" s="405">
        <v>6</v>
      </c>
      <c r="AR25" s="408">
        <v>10</v>
      </c>
      <c r="AT25" s="400">
        <v>1010</v>
      </c>
      <c r="AU25" s="401" t="s">
        <v>244</v>
      </c>
      <c r="AV25" s="402">
        <v>137</v>
      </c>
      <c r="AW25" s="403">
        <v>232</v>
      </c>
      <c r="AX25" s="405">
        <v>9</v>
      </c>
      <c r="AY25" s="405">
        <v>23</v>
      </c>
      <c r="AZ25" s="405">
        <v>26</v>
      </c>
      <c r="BA25" s="405">
        <v>26</v>
      </c>
      <c r="BB25" s="406">
        <v>16</v>
      </c>
      <c r="BC25" s="407">
        <v>68</v>
      </c>
      <c r="BD25" s="405">
        <v>6</v>
      </c>
      <c r="BE25" s="405">
        <v>12</v>
      </c>
      <c r="BF25" s="405">
        <v>10</v>
      </c>
      <c r="BG25" s="408">
        <v>4</v>
      </c>
      <c r="BI25" s="400">
        <v>1121</v>
      </c>
      <c r="BJ25" s="401" t="s">
        <v>115</v>
      </c>
      <c r="BK25" s="402">
        <v>183</v>
      </c>
      <c r="BL25" s="403">
        <v>234</v>
      </c>
      <c r="BM25" s="405">
        <v>10</v>
      </c>
      <c r="BN25" s="405">
        <v>25</v>
      </c>
      <c r="BO25" s="405">
        <v>32</v>
      </c>
      <c r="BP25" s="405">
        <v>25</v>
      </c>
      <c r="BQ25" s="406">
        <v>8</v>
      </c>
      <c r="BR25" s="407">
        <v>64</v>
      </c>
      <c r="BS25" s="405">
        <v>7</v>
      </c>
      <c r="BT25" s="405">
        <v>11</v>
      </c>
      <c r="BU25" s="405">
        <v>8</v>
      </c>
      <c r="BV25" s="408">
        <v>8</v>
      </c>
      <c r="BX25" s="400">
        <v>1331</v>
      </c>
      <c r="BY25" s="401" t="s">
        <v>15</v>
      </c>
      <c r="BZ25" s="402">
        <v>167</v>
      </c>
      <c r="CA25" s="403">
        <v>246</v>
      </c>
      <c r="CB25" s="405">
        <v>7</v>
      </c>
      <c r="CC25" s="405">
        <v>25</v>
      </c>
      <c r="CD25" s="405">
        <v>26</v>
      </c>
      <c r="CE25" s="405">
        <v>23</v>
      </c>
      <c r="CF25" s="406">
        <v>19</v>
      </c>
      <c r="CG25" s="407">
        <v>68</v>
      </c>
      <c r="CH25" s="405">
        <v>5</v>
      </c>
      <c r="CI25" s="405">
        <v>12</v>
      </c>
      <c r="CJ25" s="405">
        <v>8</v>
      </c>
      <c r="CK25" s="408">
        <v>9</v>
      </c>
      <c r="CM25" s="717">
        <v>7034</v>
      </c>
      <c r="CN25" s="718" t="s">
        <v>2041</v>
      </c>
      <c r="CO25" s="719">
        <v>12</v>
      </c>
      <c r="CP25" s="720">
        <v>231</v>
      </c>
      <c r="CQ25" s="721">
        <v>25</v>
      </c>
      <c r="CR25" s="721">
        <v>50</v>
      </c>
      <c r="CS25" s="721">
        <v>17</v>
      </c>
      <c r="CT25" s="721">
        <v>8</v>
      </c>
      <c r="CU25" s="721">
        <v>0</v>
      </c>
      <c r="CV25" s="721">
        <v>25</v>
      </c>
      <c r="CW25" s="721">
        <v>4</v>
      </c>
      <c r="CX25" s="721">
        <v>7</v>
      </c>
      <c r="CY25" s="721">
        <v>7</v>
      </c>
      <c r="CZ25" s="721">
        <v>8</v>
      </c>
      <c r="DB25" s="409">
        <v>7037</v>
      </c>
      <c r="DC25" s="410" t="s">
        <v>1303</v>
      </c>
      <c r="DD25" s="411">
        <v>63</v>
      </c>
      <c r="DE25" s="412">
        <v>243</v>
      </c>
      <c r="DF25" s="733">
        <v>49</v>
      </c>
      <c r="DG25" s="415">
        <v>19</v>
      </c>
      <c r="DH25" s="416">
        <v>32</v>
      </c>
      <c r="DI25" s="416">
        <v>30</v>
      </c>
      <c r="DJ25" s="416">
        <v>13</v>
      </c>
      <c r="DK25" s="417">
        <v>6</v>
      </c>
      <c r="DL25" s="418">
        <v>49</v>
      </c>
      <c r="DM25" s="415">
        <v>7</v>
      </c>
      <c r="DN25" s="416">
        <v>7</v>
      </c>
      <c r="DO25" s="416">
        <v>6</v>
      </c>
      <c r="DP25" s="419">
        <v>8</v>
      </c>
    </row>
    <row r="26" spans="1:126" ht="20.100000000000001" customHeight="1">
      <c r="A26" s="391">
        <v>201</v>
      </c>
      <c r="B26" s="392" t="s">
        <v>207</v>
      </c>
      <c r="C26" s="393">
        <v>56</v>
      </c>
      <c r="D26" s="394">
        <v>212</v>
      </c>
      <c r="E26" s="396">
        <v>2</v>
      </c>
      <c r="F26" s="396">
        <v>16</v>
      </c>
      <c r="G26" s="396">
        <v>23</v>
      </c>
      <c r="H26" s="396">
        <v>41</v>
      </c>
      <c r="I26" s="397">
        <v>18</v>
      </c>
      <c r="J26" s="398">
        <v>82</v>
      </c>
      <c r="K26" s="396">
        <v>6</v>
      </c>
      <c r="L26" s="396">
        <v>15</v>
      </c>
      <c r="M26" s="396">
        <v>8</v>
      </c>
      <c r="N26" s="399">
        <v>7</v>
      </c>
      <c r="P26" s="400">
        <v>211</v>
      </c>
      <c r="Q26" s="401" t="s">
        <v>1214</v>
      </c>
      <c r="R26" s="402">
        <v>163</v>
      </c>
      <c r="S26" s="403">
        <v>214</v>
      </c>
      <c r="T26" s="405">
        <v>10</v>
      </c>
      <c r="U26" s="405">
        <v>26</v>
      </c>
      <c r="V26" s="405">
        <v>28</v>
      </c>
      <c r="W26" s="405">
        <v>28</v>
      </c>
      <c r="X26" s="406">
        <v>9</v>
      </c>
      <c r="Y26" s="407">
        <v>64</v>
      </c>
      <c r="Z26" s="405">
        <v>6</v>
      </c>
      <c r="AA26" s="405">
        <v>12</v>
      </c>
      <c r="AB26" s="405">
        <v>8</v>
      </c>
      <c r="AC26" s="408">
        <v>6</v>
      </c>
      <c r="AE26" s="400">
        <v>211</v>
      </c>
      <c r="AF26" s="401" t="s">
        <v>1214</v>
      </c>
      <c r="AG26" s="402">
        <v>149</v>
      </c>
      <c r="AH26" s="403">
        <v>231</v>
      </c>
      <c r="AI26" s="405">
        <v>3</v>
      </c>
      <c r="AJ26" s="405">
        <v>15</v>
      </c>
      <c r="AK26" s="405">
        <v>32</v>
      </c>
      <c r="AL26" s="405">
        <v>28</v>
      </c>
      <c r="AM26" s="406">
        <v>22</v>
      </c>
      <c r="AN26" s="407">
        <v>82</v>
      </c>
      <c r="AO26" s="405">
        <v>7</v>
      </c>
      <c r="AP26" s="405">
        <v>11</v>
      </c>
      <c r="AQ26" s="405">
        <v>6</v>
      </c>
      <c r="AR26" s="408">
        <v>10</v>
      </c>
      <c r="AT26" s="400">
        <v>1020</v>
      </c>
      <c r="AU26" s="401" t="s">
        <v>245</v>
      </c>
      <c r="AV26" s="402">
        <v>86</v>
      </c>
      <c r="AW26" s="403">
        <v>229</v>
      </c>
      <c r="AX26" s="405">
        <v>12</v>
      </c>
      <c r="AY26" s="405">
        <v>27</v>
      </c>
      <c r="AZ26" s="405">
        <v>29</v>
      </c>
      <c r="BA26" s="405">
        <v>24</v>
      </c>
      <c r="BB26" s="406">
        <v>8</v>
      </c>
      <c r="BC26" s="407">
        <v>62</v>
      </c>
      <c r="BD26" s="405">
        <v>5</v>
      </c>
      <c r="BE26" s="405">
        <v>11</v>
      </c>
      <c r="BF26" s="405">
        <v>10</v>
      </c>
      <c r="BG26" s="408">
        <v>4</v>
      </c>
      <c r="BI26" s="400">
        <v>1331</v>
      </c>
      <c r="BJ26" s="401" t="s">
        <v>15</v>
      </c>
      <c r="BK26" s="402">
        <v>179</v>
      </c>
      <c r="BL26" s="403">
        <v>240</v>
      </c>
      <c r="BM26" s="405">
        <v>6</v>
      </c>
      <c r="BN26" s="405">
        <v>16</v>
      </c>
      <c r="BO26" s="405">
        <v>41</v>
      </c>
      <c r="BP26" s="405">
        <v>20</v>
      </c>
      <c r="BQ26" s="406">
        <v>18</v>
      </c>
      <c r="BR26" s="407">
        <v>78</v>
      </c>
      <c r="BS26" s="405">
        <v>7</v>
      </c>
      <c r="BT26" s="405">
        <v>12</v>
      </c>
      <c r="BU26" s="405">
        <v>9</v>
      </c>
      <c r="BV26" s="408">
        <v>8</v>
      </c>
      <c r="BX26" s="400">
        <v>1721</v>
      </c>
      <c r="BY26" s="401" t="s">
        <v>40</v>
      </c>
      <c r="BZ26" s="402">
        <v>168</v>
      </c>
      <c r="CA26" s="403">
        <v>243</v>
      </c>
      <c r="CB26" s="405">
        <v>8</v>
      </c>
      <c r="CC26" s="405">
        <v>30</v>
      </c>
      <c r="CD26" s="405">
        <v>24</v>
      </c>
      <c r="CE26" s="405">
        <v>23</v>
      </c>
      <c r="CF26" s="406">
        <v>16</v>
      </c>
      <c r="CG26" s="407">
        <v>63</v>
      </c>
      <c r="CH26" s="405">
        <v>5</v>
      </c>
      <c r="CI26" s="405">
        <v>12</v>
      </c>
      <c r="CJ26" s="405">
        <v>8</v>
      </c>
      <c r="CK26" s="408">
        <v>9</v>
      </c>
      <c r="CM26" s="717">
        <v>7036</v>
      </c>
      <c r="CN26" s="718" t="s">
        <v>1301</v>
      </c>
      <c r="CO26" s="719">
        <v>15</v>
      </c>
      <c r="CP26" s="720">
        <v>228</v>
      </c>
      <c r="CQ26" s="721">
        <v>40</v>
      </c>
      <c r="CR26" s="721">
        <v>27</v>
      </c>
      <c r="CS26" s="721">
        <v>27</v>
      </c>
      <c r="CT26" s="721">
        <v>7</v>
      </c>
      <c r="CU26" s="721">
        <v>0</v>
      </c>
      <c r="CV26" s="721">
        <v>33</v>
      </c>
      <c r="CW26" s="721">
        <v>5</v>
      </c>
      <c r="CX26" s="721">
        <v>7</v>
      </c>
      <c r="CY26" s="721">
        <v>6</v>
      </c>
      <c r="CZ26" s="721">
        <v>8</v>
      </c>
      <c r="DB26" s="409">
        <v>7042</v>
      </c>
      <c r="DC26" s="410" t="s">
        <v>1305</v>
      </c>
      <c r="DD26" s="411">
        <v>108</v>
      </c>
      <c r="DE26" s="412">
        <v>241</v>
      </c>
      <c r="DF26" s="733">
        <v>37</v>
      </c>
      <c r="DG26" s="415">
        <v>17</v>
      </c>
      <c r="DH26" s="416">
        <v>46</v>
      </c>
      <c r="DI26" s="416">
        <v>20</v>
      </c>
      <c r="DJ26" s="416">
        <v>13</v>
      </c>
      <c r="DK26" s="417">
        <v>4</v>
      </c>
      <c r="DL26" s="418">
        <v>37</v>
      </c>
      <c r="DM26" s="415">
        <v>6</v>
      </c>
      <c r="DN26" s="416">
        <v>7</v>
      </c>
      <c r="DO26" s="416">
        <v>6</v>
      </c>
      <c r="DP26" s="419">
        <v>8</v>
      </c>
    </row>
    <row r="27" spans="1:126" ht="20.100000000000001" customHeight="1">
      <c r="A27" s="391">
        <v>211</v>
      </c>
      <c r="B27" s="392" t="s">
        <v>1214</v>
      </c>
      <c r="C27" s="393">
        <v>156</v>
      </c>
      <c r="D27" s="394">
        <v>206</v>
      </c>
      <c r="E27" s="396">
        <v>12</v>
      </c>
      <c r="F27" s="396">
        <v>20</v>
      </c>
      <c r="G27" s="396">
        <v>29</v>
      </c>
      <c r="H27" s="396">
        <v>20</v>
      </c>
      <c r="I27" s="397">
        <v>20</v>
      </c>
      <c r="J27" s="398">
        <v>69</v>
      </c>
      <c r="K27" s="396">
        <v>6</v>
      </c>
      <c r="L27" s="396">
        <v>14</v>
      </c>
      <c r="M27" s="396">
        <v>8</v>
      </c>
      <c r="N27" s="399">
        <v>6</v>
      </c>
      <c r="P27" s="400">
        <v>215</v>
      </c>
      <c r="Q27" s="401" t="s">
        <v>1215</v>
      </c>
      <c r="R27" s="402">
        <v>24</v>
      </c>
      <c r="S27" s="403">
        <v>200</v>
      </c>
      <c r="T27" s="405">
        <v>42</v>
      </c>
      <c r="U27" s="405">
        <v>29</v>
      </c>
      <c r="V27" s="405">
        <v>8</v>
      </c>
      <c r="W27" s="405">
        <v>13</v>
      </c>
      <c r="X27" s="406">
        <v>8</v>
      </c>
      <c r="Y27" s="407">
        <v>29</v>
      </c>
      <c r="Z27" s="405">
        <v>5</v>
      </c>
      <c r="AA27" s="405">
        <v>10</v>
      </c>
      <c r="AB27" s="405">
        <v>7</v>
      </c>
      <c r="AC27" s="408">
        <v>5</v>
      </c>
      <c r="AE27" s="400">
        <v>215</v>
      </c>
      <c r="AF27" s="401" t="s">
        <v>1215</v>
      </c>
      <c r="AG27" s="402">
        <v>20</v>
      </c>
      <c r="AH27" s="403">
        <v>213</v>
      </c>
      <c r="AI27" s="405">
        <v>20</v>
      </c>
      <c r="AJ27" s="405">
        <v>25</v>
      </c>
      <c r="AK27" s="405">
        <v>45</v>
      </c>
      <c r="AL27" s="405">
        <v>10</v>
      </c>
      <c r="AM27" s="406">
        <v>0</v>
      </c>
      <c r="AN27" s="407">
        <v>55</v>
      </c>
      <c r="AO27" s="405">
        <v>5</v>
      </c>
      <c r="AP27" s="405">
        <v>9</v>
      </c>
      <c r="AQ27" s="405">
        <v>5</v>
      </c>
      <c r="AR27" s="408">
        <v>8</v>
      </c>
      <c r="AT27" s="400">
        <v>1121</v>
      </c>
      <c r="AU27" s="401" t="s">
        <v>115</v>
      </c>
      <c r="AV27" s="402">
        <v>169</v>
      </c>
      <c r="AW27" s="403">
        <v>225</v>
      </c>
      <c r="AX27" s="405">
        <v>18</v>
      </c>
      <c r="AY27" s="405">
        <v>22</v>
      </c>
      <c r="AZ27" s="405">
        <v>31</v>
      </c>
      <c r="BA27" s="405">
        <v>17</v>
      </c>
      <c r="BB27" s="406">
        <v>12</v>
      </c>
      <c r="BC27" s="407">
        <v>60</v>
      </c>
      <c r="BD27" s="405">
        <v>5</v>
      </c>
      <c r="BE27" s="405">
        <v>11</v>
      </c>
      <c r="BF27" s="405">
        <v>10</v>
      </c>
      <c r="BG27" s="408">
        <v>4</v>
      </c>
      <c r="BI27" s="400">
        <v>1681</v>
      </c>
      <c r="BJ27" s="401" t="s">
        <v>1885</v>
      </c>
      <c r="BK27" s="402">
        <v>31</v>
      </c>
      <c r="BL27" s="403">
        <v>228</v>
      </c>
      <c r="BM27" s="405">
        <v>13</v>
      </c>
      <c r="BN27" s="405">
        <v>45</v>
      </c>
      <c r="BO27" s="405">
        <v>23</v>
      </c>
      <c r="BP27" s="405">
        <v>19</v>
      </c>
      <c r="BQ27" s="406">
        <v>0</v>
      </c>
      <c r="BR27" s="407">
        <v>42</v>
      </c>
      <c r="BS27" s="405">
        <v>6</v>
      </c>
      <c r="BT27" s="405">
        <v>10</v>
      </c>
      <c r="BU27" s="405">
        <v>8</v>
      </c>
      <c r="BV27" s="408">
        <v>7</v>
      </c>
      <c r="BX27" s="400">
        <v>2060</v>
      </c>
      <c r="BY27" s="401" t="s">
        <v>2023</v>
      </c>
      <c r="BZ27" s="402">
        <v>30</v>
      </c>
      <c r="CA27" s="403">
        <v>227</v>
      </c>
      <c r="CB27" s="405">
        <v>23</v>
      </c>
      <c r="CC27" s="405">
        <v>50</v>
      </c>
      <c r="CD27" s="405">
        <v>20</v>
      </c>
      <c r="CE27" s="405">
        <v>7</v>
      </c>
      <c r="CF27" s="406">
        <v>0</v>
      </c>
      <c r="CG27" s="407">
        <v>27</v>
      </c>
      <c r="CH27" s="405">
        <v>4</v>
      </c>
      <c r="CI27" s="405">
        <v>9</v>
      </c>
      <c r="CJ27" s="405">
        <v>7</v>
      </c>
      <c r="CK27" s="408">
        <v>8</v>
      </c>
      <c r="CM27" s="717">
        <v>7037</v>
      </c>
      <c r="CN27" s="718" t="s">
        <v>1303</v>
      </c>
      <c r="CO27" s="719">
        <v>91</v>
      </c>
      <c r="CP27" s="720">
        <v>234</v>
      </c>
      <c r="CQ27" s="721">
        <v>20</v>
      </c>
      <c r="CR27" s="721">
        <v>41</v>
      </c>
      <c r="CS27" s="721">
        <v>34</v>
      </c>
      <c r="CT27" s="721">
        <v>4</v>
      </c>
      <c r="CU27" s="721">
        <v>1</v>
      </c>
      <c r="CV27" s="721">
        <v>40</v>
      </c>
      <c r="CW27" s="721">
        <v>5</v>
      </c>
      <c r="CX27" s="721">
        <v>8</v>
      </c>
      <c r="CY27" s="721">
        <v>7</v>
      </c>
      <c r="CZ27" s="721">
        <v>8</v>
      </c>
      <c r="DB27" s="409">
        <v>7048</v>
      </c>
      <c r="DC27" s="410" t="s">
        <v>1556</v>
      </c>
      <c r="DD27" s="411">
        <v>436</v>
      </c>
      <c r="DE27" s="412">
        <v>247</v>
      </c>
      <c r="DF27" s="733">
        <v>56</v>
      </c>
      <c r="DG27" s="415">
        <v>16</v>
      </c>
      <c r="DH27" s="416">
        <v>27</v>
      </c>
      <c r="DI27" s="416">
        <v>20</v>
      </c>
      <c r="DJ27" s="416">
        <v>25</v>
      </c>
      <c r="DK27" s="417">
        <v>11</v>
      </c>
      <c r="DL27" s="418">
        <v>56</v>
      </c>
      <c r="DM27" s="415">
        <v>7</v>
      </c>
      <c r="DN27" s="416">
        <v>8</v>
      </c>
      <c r="DO27" s="416">
        <v>6</v>
      </c>
      <c r="DP27" s="419">
        <v>8</v>
      </c>
    </row>
    <row r="28" spans="1:126" ht="20.100000000000001" customHeight="1">
      <c r="A28" s="391">
        <v>215</v>
      </c>
      <c r="B28" s="392" t="s">
        <v>1215</v>
      </c>
      <c r="C28" s="393">
        <v>26</v>
      </c>
      <c r="D28" s="394">
        <v>198</v>
      </c>
      <c r="E28" s="396">
        <v>23</v>
      </c>
      <c r="F28" s="396">
        <v>35</v>
      </c>
      <c r="G28" s="396">
        <v>19</v>
      </c>
      <c r="H28" s="396">
        <v>12</v>
      </c>
      <c r="I28" s="397">
        <v>12</v>
      </c>
      <c r="J28" s="398">
        <v>42</v>
      </c>
      <c r="K28" s="396">
        <v>5</v>
      </c>
      <c r="L28" s="396">
        <v>11</v>
      </c>
      <c r="M28" s="396">
        <v>8</v>
      </c>
      <c r="N28" s="399">
        <v>6</v>
      </c>
      <c r="P28" s="400">
        <v>231</v>
      </c>
      <c r="Q28" s="401" t="s">
        <v>124</v>
      </c>
      <c r="R28" s="402">
        <v>209</v>
      </c>
      <c r="S28" s="403">
        <v>215</v>
      </c>
      <c r="T28" s="405">
        <v>14</v>
      </c>
      <c r="U28" s="405">
        <v>22</v>
      </c>
      <c r="V28" s="405">
        <v>25</v>
      </c>
      <c r="W28" s="405">
        <v>26</v>
      </c>
      <c r="X28" s="406">
        <v>12</v>
      </c>
      <c r="Y28" s="407">
        <v>64</v>
      </c>
      <c r="Z28" s="405">
        <v>6</v>
      </c>
      <c r="AA28" s="405">
        <v>12</v>
      </c>
      <c r="AB28" s="405">
        <v>9</v>
      </c>
      <c r="AC28" s="408">
        <v>6</v>
      </c>
      <c r="AE28" s="400">
        <v>231</v>
      </c>
      <c r="AF28" s="401" t="s">
        <v>124</v>
      </c>
      <c r="AG28" s="402">
        <v>208</v>
      </c>
      <c r="AH28" s="403">
        <v>226</v>
      </c>
      <c r="AI28" s="405">
        <v>8</v>
      </c>
      <c r="AJ28" s="405">
        <v>25</v>
      </c>
      <c r="AK28" s="405">
        <v>27</v>
      </c>
      <c r="AL28" s="405">
        <v>26</v>
      </c>
      <c r="AM28" s="406">
        <v>15</v>
      </c>
      <c r="AN28" s="407">
        <v>68</v>
      </c>
      <c r="AO28" s="405">
        <v>7</v>
      </c>
      <c r="AP28" s="405">
        <v>10</v>
      </c>
      <c r="AQ28" s="405">
        <v>6</v>
      </c>
      <c r="AR28" s="408">
        <v>10</v>
      </c>
      <c r="AT28" s="400">
        <v>1331</v>
      </c>
      <c r="AU28" s="401" t="s">
        <v>15</v>
      </c>
      <c r="AV28" s="402">
        <v>172</v>
      </c>
      <c r="AW28" s="403">
        <v>230</v>
      </c>
      <c r="AX28" s="405">
        <v>10</v>
      </c>
      <c r="AY28" s="405">
        <v>19</v>
      </c>
      <c r="AZ28" s="405">
        <v>35</v>
      </c>
      <c r="BA28" s="405">
        <v>24</v>
      </c>
      <c r="BB28" s="406">
        <v>12</v>
      </c>
      <c r="BC28" s="407">
        <v>71</v>
      </c>
      <c r="BD28" s="405">
        <v>6</v>
      </c>
      <c r="BE28" s="405">
        <v>12</v>
      </c>
      <c r="BF28" s="405">
        <v>10</v>
      </c>
      <c r="BG28" s="408">
        <v>4</v>
      </c>
      <c r="BI28" s="400">
        <v>1721</v>
      </c>
      <c r="BJ28" s="401" t="s">
        <v>40</v>
      </c>
      <c r="BK28" s="402">
        <v>141</v>
      </c>
      <c r="BL28" s="403">
        <v>234</v>
      </c>
      <c r="BM28" s="405">
        <v>16</v>
      </c>
      <c r="BN28" s="405">
        <v>20</v>
      </c>
      <c r="BO28" s="405">
        <v>26</v>
      </c>
      <c r="BP28" s="405">
        <v>28</v>
      </c>
      <c r="BQ28" s="406">
        <v>10</v>
      </c>
      <c r="BR28" s="407">
        <v>65</v>
      </c>
      <c r="BS28" s="405">
        <v>7</v>
      </c>
      <c r="BT28" s="405">
        <v>11</v>
      </c>
      <c r="BU28" s="405">
        <v>8</v>
      </c>
      <c r="BV28" s="408">
        <v>8</v>
      </c>
      <c r="BX28" s="400">
        <v>2701</v>
      </c>
      <c r="BY28" s="401" t="s">
        <v>41</v>
      </c>
      <c r="BZ28" s="402">
        <v>142</v>
      </c>
      <c r="CA28" s="403">
        <v>245</v>
      </c>
      <c r="CB28" s="405">
        <v>6</v>
      </c>
      <c r="CC28" s="405">
        <v>23</v>
      </c>
      <c r="CD28" s="405">
        <v>35</v>
      </c>
      <c r="CE28" s="405">
        <v>19</v>
      </c>
      <c r="CF28" s="406">
        <v>17</v>
      </c>
      <c r="CG28" s="407">
        <v>71</v>
      </c>
      <c r="CH28" s="405">
        <v>5</v>
      </c>
      <c r="CI28" s="405">
        <v>11</v>
      </c>
      <c r="CJ28" s="405">
        <v>8</v>
      </c>
      <c r="CK28" s="408">
        <v>10</v>
      </c>
      <c r="CM28" s="717">
        <v>7042</v>
      </c>
      <c r="CN28" s="718" t="s">
        <v>1305</v>
      </c>
      <c r="CO28" s="719">
        <v>113</v>
      </c>
      <c r="CP28" s="720">
        <v>241</v>
      </c>
      <c r="CQ28" s="721">
        <v>9</v>
      </c>
      <c r="CR28" s="721">
        <v>38</v>
      </c>
      <c r="CS28" s="721">
        <v>30</v>
      </c>
      <c r="CT28" s="721">
        <v>18</v>
      </c>
      <c r="CU28" s="721">
        <v>5</v>
      </c>
      <c r="CV28" s="721">
        <v>53</v>
      </c>
      <c r="CW28" s="721">
        <v>5</v>
      </c>
      <c r="CX28" s="721">
        <v>8</v>
      </c>
      <c r="CY28" s="721">
        <v>8</v>
      </c>
      <c r="CZ28" s="721">
        <v>9</v>
      </c>
      <c r="DB28" s="409">
        <v>7049</v>
      </c>
      <c r="DC28" s="410" t="s">
        <v>485</v>
      </c>
      <c r="DD28" s="411">
        <v>474</v>
      </c>
      <c r="DE28" s="412">
        <v>238</v>
      </c>
      <c r="DF28" s="733">
        <v>41</v>
      </c>
      <c r="DG28" s="415">
        <v>29</v>
      </c>
      <c r="DH28" s="416">
        <v>30</v>
      </c>
      <c r="DI28" s="416">
        <v>21</v>
      </c>
      <c r="DJ28" s="416">
        <v>14</v>
      </c>
      <c r="DK28" s="417">
        <v>6</v>
      </c>
      <c r="DL28" s="418">
        <v>41</v>
      </c>
      <c r="DM28" s="415">
        <v>6</v>
      </c>
      <c r="DN28" s="416">
        <v>7</v>
      </c>
      <c r="DO28" s="416">
        <v>5</v>
      </c>
      <c r="DP28" s="419">
        <v>7</v>
      </c>
    </row>
    <row r="29" spans="1:126" ht="20.100000000000001" customHeight="1">
      <c r="A29" s="391">
        <v>231</v>
      </c>
      <c r="B29" s="392" t="s">
        <v>124</v>
      </c>
      <c r="C29" s="393">
        <v>228</v>
      </c>
      <c r="D29" s="394">
        <v>206</v>
      </c>
      <c r="E29" s="396">
        <v>15</v>
      </c>
      <c r="F29" s="396">
        <v>16</v>
      </c>
      <c r="G29" s="396">
        <v>22</v>
      </c>
      <c r="H29" s="396">
        <v>30</v>
      </c>
      <c r="I29" s="397">
        <v>17</v>
      </c>
      <c r="J29" s="398">
        <v>69</v>
      </c>
      <c r="K29" s="396">
        <v>6</v>
      </c>
      <c r="L29" s="396">
        <v>14</v>
      </c>
      <c r="M29" s="396">
        <v>8</v>
      </c>
      <c r="N29" s="399">
        <v>6</v>
      </c>
      <c r="P29" s="400">
        <v>241</v>
      </c>
      <c r="Q29" s="401" t="s">
        <v>209</v>
      </c>
      <c r="R29" s="402">
        <v>115</v>
      </c>
      <c r="S29" s="403">
        <v>220</v>
      </c>
      <c r="T29" s="405">
        <v>9</v>
      </c>
      <c r="U29" s="405">
        <v>20</v>
      </c>
      <c r="V29" s="405">
        <v>23</v>
      </c>
      <c r="W29" s="405">
        <v>30</v>
      </c>
      <c r="X29" s="406">
        <v>18</v>
      </c>
      <c r="Y29" s="407">
        <v>71</v>
      </c>
      <c r="Z29" s="405">
        <v>6</v>
      </c>
      <c r="AA29" s="405">
        <v>13</v>
      </c>
      <c r="AB29" s="405">
        <v>9</v>
      </c>
      <c r="AC29" s="408">
        <v>6</v>
      </c>
      <c r="AE29" s="400">
        <v>241</v>
      </c>
      <c r="AF29" s="401" t="s">
        <v>209</v>
      </c>
      <c r="AG29" s="402">
        <v>173</v>
      </c>
      <c r="AH29" s="403">
        <v>231</v>
      </c>
      <c r="AI29" s="405">
        <v>6</v>
      </c>
      <c r="AJ29" s="405">
        <v>10</v>
      </c>
      <c r="AK29" s="405">
        <v>30</v>
      </c>
      <c r="AL29" s="405">
        <v>30</v>
      </c>
      <c r="AM29" s="406">
        <v>24</v>
      </c>
      <c r="AN29" s="407">
        <v>84</v>
      </c>
      <c r="AO29" s="405">
        <v>7</v>
      </c>
      <c r="AP29" s="405">
        <v>11</v>
      </c>
      <c r="AQ29" s="405">
        <v>6</v>
      </c>
      <c r="AR29" s="408">
        <v>11</v>
      </c>
      <c r="AT29" s="400">
        <v>1681</v>
      </c>
      <c r="AU29" s="401" t="s">
        <v>1885</v>
      </c>
      <c r="AV29" s="402">
        <v>48</v>
      </c>
      <c r="AW29" s="403">
        <v>219</v>
      </c>
      <c r="AX29" s="405">
        <v>25</v>
      </c>
      <c r="AY29" s="405">
        <v>35</v>
      </c>
      <c r="AZ29" s="405">
        <v>25</v>
      </c>
      <c r="BA29" s="405">
        <v>15</v>
      </c>
      <c r="BB29" s="406">
        <v>0</v>
      </c>
      <c r="BC29" s="407">
        <v>40</v>
      </c>
      <c r="BD29" s="405">
        <v>5</v>
      </c>
      <c r="BE29" s="405">
        <v>10</v>
      </c>
      <c r="BF29" s="405">
        <v>9</v>
      </c>
      <c r="BG29" s="408">
        <v>3</v>
      </c>
      <c r="BI29" s="400">
        <v>2060</v>
      </c>
      <c r="BJ29" s="401" t="s">
        <v>2023</v>
      </c>
      <c r="BK29" s="402">
        <v>35</v>
      </c>
      <c r="BL29" s="403">
        <v>214</v>
      </c>
      <c r="BM29" s="405">
        <v>43</v>
      </c>
      <c r="BN29" s="405">
        <v>29</v>
      </c>
      <c r="BO29" s="405">
        <v>23</v>
      </c>
      <c r="BP29" s="405">
        <v>6</v>
      </c>
      <c r="BQ29" s="406">
        <v>0</v>
      </c>
      <c r="BR29" s="407">
        <v>29</v>
      </c>
      <c r="BS29" s="405">
        <v>5</v>
      </c>
      <c r="BT29" s="405">
        <v>8</v>
      </c>
      <c r="BU29" s="405">
        <v>6</v>
      </c>
      <c r="BV29" s="408">
        <v>6</v>
      </c>
      <c r="BX29" s="400">
        <v>2741</v>
      </c>
      <c r="BY29" s="401" t="s">
        <v>300</v>
      </c>
      <c r="BZ29" s="402">
        <v>138</v>
      </c>
      <c r="CA29" s="403">
        <v>250</v>
      </c>
      <c r="CB29" s="405">
        <v>7</v>
      </c>
      <c r="CC29" s="405">
        <v>20</v>
      </c>
      <c r="CD29" s="405">
        <v>20</v>
      </c>
      <c r="CE29" s="405">
        <v>24</v>
      </c>
      <c r="CF29" s="406">
        <v>29</v>
      </c>
      <c r="CG29" s="407">
        <v>72</v>
      </c>
      <c r="CH29" s="405">
        <v>5</v>
      </c>
      <c r="CI29" s="405">
        <v>12</v>
      </c>
      <c r="CJ29" s="405">
        <v>8</v>
      </c>
      <c r="CK29" s="408">
        <v>10</v>
      </c>
      <c r="CM29" s="717">
        <v>7048</v>
      </c>
      <c r="CN29" s="718" t="s">
        <v>1556</v>
      </c>
      <c r="CO29" s="719">
        <v>468</v>
      </c>
      <c r="CP29" s="720">
        <v>242</v>
      </c>
      <c r="CQ29" s="721">
        <v>16</v>
      </c>
      <c r="CR29" s="721">
        <v>27</v>
      </c>
      <c r="CS29" s="721">
        <v>28</v>
      </c>
      <c r="CT29" s="721">
        <v>19</v>
      </c>
      <c r="CU29" s="721">
        <v>10</v>
      </c>
      <c r="CV29" s="721">
        <v>57</v>
      </c>
      <c r="CW29" s="721">
        <v>5</v>
      </c>
      <c r="CX29" s="721">
        <v>9</v>
      </c>
      <c r="CY29" s="721">
        <v>8</v>
      </c>
      <c r="CZ29" s="721">
        <v>9</v>
      </c>
      <c r="DB29" s="409">
        <v>7050</v>
      </c>
      <c r="DC29" s="410" t="s">
        <v>1768</v>
      </c>
      <c r="DD29" s="411">
        <v>197</v>
      </c>
      <c r="DE29" s="412">
        <v>237</v>
      </c>
      <c r="DF29" s="733">
        <v>35</v>
      </c>
      <c r="DG29" s="415">
        <v>30</v>
      </c>
      <c r="DH29" s="416">
        <v>35</v>
      </c>
      <c r="DI29" s="416">
        <v>18</v>
      </c>
      <c r="DJ29" s="416">
        <v>12</v>
      </c>
      <c r="DK29" s="417">
        <v>5</v>
      </c>
      <c r="DL29" s="418">
        <v>35</v>
      </c>
      <c r="DM29" s="415">
        <v>6</v>
      </c>
      <c r="DN29" s="416">
        <v>7</v>
      </c>
      <c r="DO29" s="416">
        <v>5</v>
      </c>
      <c r="DP29" s="419">
        <v>7</v>
      </c>
    </row>
    <row r="30" spans="1:126" ht="20.100000000000001" customHeight="1">
      <c r="A30" s="391">
        <v>241</v>
      </c>
      <c r="B30" s="392" t="s">
        <v>209</v>
      </c>
      <c r="C30" s="393">
        <v>149</v>
      </c>
      <c r="D30" s="394">
        <v>210</v>
      </c>
      <c r="E30" s="396">
        <v>7</v>
      </c>
      <c r="F30" s="396">
        <v>15</v>
      </c>
      <c r="G30" s="396">
        <v>23</v>
      </c>
      <c r="H30" s="396">
        <v>36</v>
      </c>
      <c r="I30" s="397">
        <v>17</v>
      </c>
      <c r="J30" s="398">
        <v>77</v>
      </c>
      <c r="K30" s="396">
        <v>6</v>
      </c>
      <c r="L30" s="396">
        <v>15</v>
      </c>
      <c r="M30" s="396">
        <v>8</v>
      </c>
      <c r="N30" s="399">
        <v>7</v>
      </c>
      <c r="P30" s="400">
        <v>251</v>
      </c>
      <c r="Q30" s="401" t="s">
        <v>210</v>
      </c>
      <c r="R30" s="402">
        <v>114</v>
      </c>
      <c r="S30" s="403">
        <v>220</v>
      </c>
      <c r="T30" s="405">
        <v>4</v>
      </c>
      <c r="U30" s="405">
        <v>17</v>
      </c>
      <c r="V30" s="405">
        <v>32</v>
      </c>
      <c r="W30" s="405">
        <v>32</v>
      </c>
      <c r="X30" s="406">
        <v>15</v>
      </c>
      <c r="Y30" s="407">
        <v>79</v>
      </c>
      <c r="Z30" s="405">
        <v>7</v>
      </c>
      <c r="AA30" s="405">
        <v>13</v>
      </c>
      <c r="AB30" s="405">
        <v>9</v>
      </c>
      <c r="AC30" s="408">
        <v>6</v>
      </c>
      <c r="AE30" s="400">
        <v>251</v>
      </c>
      <c r="AF30" s="401" t="s">
        <v>210</v>
      </c>
      <c r="AG30" s="402">
        <v>128</v>
      </c>
      <c r="AH30" s="403">
        <v>235</v>
      </c>
      <c r="AI30" s="405">
        <v>2</v>
      </c>
      <c r="AJ30" s="405">
        <v>9</v>
      </c>
      <c r="AK30" s="405">
        <v>27</v>
      </c>
      <c r="AL30" s="405">
        <v>41</v>
      </c>
      <c r="AM30" s="406">
        <v>20</v>
      </c>
      <c r="AN30" s="407">
        <v>89</v>
      </c>
      <c r="AO30" s="405">
        <v>8</v>
      </c>
      <c r="AP30" s="405">
        <v>11</v>
      </c>
      <c r="AQ30" s="405">
        <v>6</v>
      </c>
      <c r="AR30" s="408">
        <v>11</v>
      </c>
      <c r="AT30" s="400">
        <v>1721</v>
      </c>
      <c r="AU30" s="401" t="s">
        <v>40</v>
      </c>
      <c r="AV30" s="402">
        <v>156</v>
      </c>
      <c r="AW30" s="403">
        <v>226</v>
      </c>
      <c r="AX30" s="405">
        <v>19</v>
      </c>
      <c r="AY30" s="405">
        <v>18</v>
      </c>
      <c r="AZ30" s="405">
        <v>28</v>
      </c>
      <c r="BA30" s="405">
        <v>27</v>
      </c>
      <c r="BB30" s="406">
        <v>8</v>
      </c>
      <c r="BC30" s="407">
        <v>63</v>
      </c>
      <c r="BD30" s="405">
        <v>6</v>
      </c>
      <c r="BE30" s="405">
        <v>11</v>
      </c>
      <c r="BF30" s="405">
        <v>10</v>
      </c>
      <c r="BG30" s="408">
        <v>4</v>
      </c>
      <c r="BI30" s="400">
        <v>2701</v>
      </c>
      <c r="BJ30" s="401" t="s">
        <v>41</v>
      </c>
      <c r="BK30" s="402">
        <v>124</v>
      </c>
      <c r="BL30" s="403">
        <v>235</v>
      </c>
      <c r="BM30" s="405">
        <v>12</v>
      </c>
      <c r="BN30" s="405">
        <v>19</v>
      </c>
      <c r="BO30" s="405">
        <v>40</v>
      </c>
      <c r="BP30" s="405">
        <v>19</v>
      </c>
      <c r="BQ30" s="406">
        <v>11</v>
      </c>
      <c r="BR30" s="407">
        <v>69</v>
      </c>
      <c r="BS30" s="405">
        <v>7</v>
      </c>
      <c r="BT30" s="405">
        <v>11</v>
      </c>
      <c r="BU30" s="405">
        <v>8</v>
      </c>
      <c r="BV30" s="408">
        <v>8</v>
      </c>
      <c r="BX30" s="400">
        <v>2881</v>
      </c>
      <c r="BY30" s="401" t="s">
        <v>304</v>
      </c>
      <c r="BZ30" s="402">
        <v>55</v>
      </c>
      <c r="CA30" s="403">
        <v>249</v>
      </c>
      <c r="CB30" s="405">
        <v>5</v>
      </c>
      <c r="CC30" s="405">
        <v>18</v>
      </c>
      <c r="CD30" s="405">
        <v>27</v>
      </c>
      <c r="CE30" s="405">
        <v>27</v>
      </c>
      <c r="CF30" s="406">
        <v>22</v>
      </c>
      <c r="CG30" s="407">
        <v>76</v>
      </c>
      <c r="CH30" s="405">
        <v>5</v>
      </c>
      <c r="CI30" s="405">
        <v>12</v>
      </c>
      <c r="CJ30" s="405">
        <v>8</v>
      </c>
      <c r="CK30" s="408">
        <v>10</v>
      </c>
      <c r="CM30" s="717">
        <v>7049</v>
      </c>
      <c r="CN30" s="718" t="s">
        <v>485</v>
      </c>
      <c r="CO30" s="719">
        <v>508</v>
      </c>
      <c r="CP30" s="720">
        <v>232</v>
      </c>
      <c r="CQ30" s="721">
        <v>31</v>
      </c>
      <c r="CR30" s="721">
        <v>31</v>
      </c>
      <c r="CS30" s="721">
        <v>22</v>
      </c>
      <c r="CT30" s="721">
        <v>13</v>
      </c>
      <c r="CU30" s="721">
        <v>4</v>
      </c>
      <c r="CV30" s="721">
        <v>39</v>
      </c>
      <c r="CW30" s="721">
        <v>5</v>
      </c>
      <c r="CX30" s="721">
        <v>8</v>
      </c>
      <c r="CY30" s="721">
        <v>6</v>
      </c>
      <c r="CZ30" s="721">
        <v>8</v>
      </c>
      <c r="DB30" s="409">
        <v>7051</v>
      </c>
      <c r="DC30" s="410" t="s">
        <v>486</v>
      </c>
      <c r="DD30" s="411">
        <v>763</v>
      </c>
      <c r="DE30" s="412">
        <v>243</v>
      </c>
      <c r="DF30" s="733">
        <v>49</v>
      </c>
      <c r="DG30" s="415">
        <v>18</v>
      </c>
      <c r="DH30" s="416">
        <v>33</v>
      </c>
      <c r="DI30" s="416">
        <v>25</v>
      </c>
      <c r="DJ30" s="416">
        <v>16</v>
      </c>
      <c r="DK30" s="417">
        <v>7</v>
      </c>
      <c r="DL30" s="418">
        <v>49</v>
      </c>
      <c r="DM30" s="415">
        <v>7</v>
      </c>
      <c r="DN30" s="416">
        <v>8</v>
      </c>
      <c r="DO30" s="416">
        <v>6</v>
      </c>
      <c r="DP30" s="419">
        <v>8</v>
      </c>
    </row>
    <row r="31" spans="1:126" ht="20.100000000000001" customHeight="1">
      <c r="A31" s="391">
        <v>251</v>
      </c>
      <c r="B31" s="392" t="s">
        <v>210</v>
      </c>
      <c r="C31" s="393">
        <v>113</v>
      </c>
      <c r="D31" s="394">
        <v>214</v>
      </c>
      <c r="E31" s="396">
        <v>4</v>
      </c>
      <c r="F31" s="396">
        <v>11</v>
      </c>
      <c r="G31" s="396">
        <v>27</v>
      </c>
      <c r="H31" s="396">
        <v>35</v>
      </c>
      <c r="I31" s="397">
        <v>23</v>
      </c>
      <c r="J31" s="398">
        <v>85</v>
      </c>
      <c r="K31" s="396">
        <v>6</v>
      </c>
      <c r="L31" s="396">
        <v>16</v>
      </c>
      <c r="M31" s="396">
        <v>8</v>
      </c>
      <c r="N31" s="399">
        <v>7</v>
      </c>
      <c r="P31" s="400">
        <v>261</v>
      </c>
      <c r="Q31" s="401" t="s">
        <v>211</v>
      </c>
      <c r="R31" s="402">
        <v>73</v>
      </c>
      <c r="S31" s="403">
        <v>198</v>
      </c>
      <c r="T31" s="405">
        <v>33</v>
      </c>
      <c r="U31" s="405">
        <v>33</v>
      </c>
      <c r="V31" s="405">
        <v>25</v>
      </c>
      <c r="W31" s="405">
        <v>8</v>
      </c>
      <c r="X31" s="406">
        <v>1</v>
      </c>
      <c r="Y31" s="407">
        <v>34</v>
      </c>
      <c r="Z31" s="405">
        <v>5</v>
      </c>
      <c r="AA31" s="405">
        <v>10</v>
      </c>
      <c r="AB31" s="405">
        <v>6</v>
      </c>
      <c r="AC31" s="408">
        <v>5</v>
      </c>
      <c r="AE31" s="400">
        <v>261</v>
      </c>
      <c r="AF31" s="401" t="s">
        <v>211</v>
      </c>
      <c r="AG31" s="402">
        <v>65</v>
      </c>
      <c r="AH31" s="403">
        <v>207</v>
      </c>
      <c r="AI31" s="405">
        <v>34</v>
      </c>
      <c r="AJ31" s="405">
        <v>28</v>
      </c>
      <c r="AK31" s="405">
        <v>22</v>
      </c>
      <c r="AL31" s="405">
        <v>17</v>
      </c>
      <c r="AM31" s="406">
        <v>0</v>
      </c>
      <c r="AN31" s="407">
        <v>38</v>
      </c>
      <c r="AO31" s="405">
        <v>5</v>
      </c>
      <c r="AP31" s="405">
        <v>7</v>
      </c>
      <c r="AQ31" s="405">
        <v>5</v>
      </c>
      <c r="AR31" s="408">
        <v>7</v>
      </c>
      <c r="AT31" s="400">
        <v>2041</v>
      </c>
      <c r="AU31" s="401" t="s">
        <v>1888</v>
      </c>
      <c r="AV31" s="402">
        <v>56</v>
      </c>
      <c r="AW31" s="403">
        <v>212</v>
      </c>
      <c r="AX31" s="405">
        <v>36</v>
      </c>
      <c r="AY31" s="405">
        <v>38</v>
      </c>
      <c r="AZ31" s="405">
        <v>16</v>
      </c>
      <c r="BA31" s="405">
        <v>9</v>
      </c>
      <c r="BB31" s="406">
        <v>2</v>
      </c>
      <c r="BC31" s="407">
        <v>27</v>
      </c>
      <c r="BD31" s="405">
        <v>4</v>
      </c>
      <c r="BE31" s="405">
        <v>9</v>
      </c>
      <c r="BF31" s="405">
        <v>8</v>
      </c>
      <c r="BG31" s="408">
        <v>3</v>
      </c>
      <c r="BI31" s="400">
        <v>2741</v>
      </c>
      <c r="BJ31" s="401" t="s">
        <v>300</v>
      </c>
      <c r="BK31" s="402">
        <v>116</v>
      </c>
      <c r="BL31" s="403">
        <v>236</v>
      </c>
      <c r="BM31" s="405">
        <v>8</v>
      </c>
      <c r="BN31" s="405">
        <v>19</v>
      </c>
      <c r="BO31" s="405">
        <v>43</v>
      </c>
      <c r="BP31" s="405">
        <v>22</v>
      </c>
      <c r="BQ31" s="406">
        <v>8</v>
      </c>
      <c r="BR31" s="407">
        <v>73</v>
      </c>
      <c r="BS31" s="405">
        <v>7</v>
      </c>
      <c r="BT31" s="405">
        <v>12</v>
      </c>
      <c r="BU31" s="405">
        <v>8</v>
      </c>
      <c r="BV31" s="408">
        <v>8</v>
      </c>
      <c r="BX31" s="400">
        <v>2901</v>
      </c>
      <c r="BY31" s="401" t="s">
        <v>306</v>
      </c>
      <c r="BZ31" s="402">
        <v>98</v>
      </c>
      <c r="CA31" s="403">
        <v>226</v>
      </c>
      <c r="CB31" s="405">
        <v>29</v>
      </c>
      <c r="CC31" s="405">
        <v>35</v>
      </c>
      <c r="CD31" s="405">
        <v>23</v>
      </c>
      <c r="CE31" s="405">
        <v>10</v>
      </c>
      <c r="CF31" s="406">
        <v>3</v>
      </c>
      <c r="CG31" s="407">
        <v>37</v>
      </c>
      <c r="CH31" s="405">
        <v>4</v>
      </c>
      <c r="CI31" s="405">
        <v>9</v>
      </c>
      <c r="CJ31" s="405">
        <v>6</v>
      </c>
      <c r="CK31" s="408">
        <v>7</v>
      </c>
      <c r="CM31" s="717">
        <v>7050</v>
      </c>
      <c r="CN31" s="718" t="s">
        <v>1768</v>
      </c>
      <c r="CO31" s="719">
        <v>296</v>
      </c>
      <c r="CP31" s="720">
        <v>237</v>
      </c>
      <c r="CQ31" s="721">
        <v>18</v>
      </c>
      <c r="CR31" s="721">
        <v>38</v>
      </c>
      <c r="CS31" s="721">
        <v>27</v>
      </c>
      <c r="CT31" s="721">
        <v>13</v>
      </c>
      <c r="CU31" s="721">
        <v>5</v>
      </c>
      <c r="CV31" s="721">
        <v>45</v>
      </c>
      <c r="CW31" s="721">
        <v>5</v>
      </c>
      <c r="CX31" s="721">
        <v>8</v>
      </c>
      <c r="CY31" s="721">
        <v>7</v>
      </c>
      <c r="CZ31" s="721">
        <v>9</v>
      </c>
      <c r="DB31" s="409">
        <v>7053</v>
      </c>
      <c r="DC31" s="410" t="s">
        <v>1306</v>
      </c>
      <c r="DD31" s="411">
        <v>60</v>
      </c>
      <c r="DE31" s="412">
        <v>240</v>
      </c>
      <c r="DF31" s="733">
        <v>33</v>
      </c>
      <c r="DG31" s="415">
        <v>20</v>
      </c>
      <c r="DH31" s="416">
        <v>47</v>
      </c>
      <c r="DI31" s="416">
        <v>15</v>
      </c>
      <c r="DJ31" s="416">
        <v>13</v>
      </c>
      <c r="DK31" s="417">
        <v>5</v>
      </c>
      <c r="DL31" s="418">
        <v>33</v>
      </c>
      <c r="DM31" s="415">
        <v>7</v>
      </c>
      <c r="DN31" s="416">
        <v>7</v>
      </c>
      <c r="DO31" s="416">
        <v>5</v>
      </c>
      <c r="DP31" s="419">
        <v>8</v>
      </c>
    </row>
    <row r="32" spans="1:126" ht="20.100000000000001" customHeight="1">
      <c r="A32" s="391">
        <v>261</v>
      </c>
      <c r="B32" s="392" t="s">
        <v>211</v>
      </c>
      <c r="C32" s="393">
        <v>82</v>
      </c>
      <c r="D32" s="394">
        <v>190</v>
      </c>
      <c r="E32" s="396">
        <v>28</v>
      </c>
      <c r="F32" s="396">
        <v>46</v>
      </c>
      <c r="G32" s="396">
        <v>12</v>
      </c>
      <c r="H32" s="396">
        <v>12</v>
      </c>
      <c r="I32" s="397">
        <v>1</v>
      </c>
      <c r="J32" s="398">
        <v>26</v>
      </c>
      <c r="K32" s="396">
        <v>5</v>
      </c>
      <c r="L32" s="396">
        <v>10</v>
      </c>
      <c r="M32" s="396">
        <v>7</v>
      </c>
      <c r="N32" s="399">
        <v>5</v>
      </c>
      <c r="P32" s="400">
        <v>271</v>
      </c>
      <c r="Q32" s="401" t="s">
        <v>212</v>
      </c>
      <c r="R32" s="402">
        <v>98</v>
      </c>
      <c r="S32" s="403">
        <v>214</v>
      </c>
      <c r="T32" s="405">
        <v>8</v>
      </c>
      <c r="U32" s="405">
        <v>24</v>
      </c>
      <c r="V32" s="405">
        <v>32</v>
      </c>
      <c r="W32" s="405">
        <v>27</v>
      </c>
      <c r="X32" s="406">
        <v>9</v>
      </c>
      <c r="Y32" s="407">
        <v>67</v>
      </c>
      <c r="Z32" s="405">
        <v>6</v>
      </c>
      <c r="AA32" s="405">
        <v>12</v>
      </c>
      <c r="AB32" s="405">
        <v>9</v>
      </c>
      <c r="AC32" s="408">
        <v>6</v>
      </c>
      <c r="AE32" s="400">
        <v>271</v>
      </c>
      <c r="AF32" s="401" t="s">
        <v>212</v>
      </c>
      <c r="AG32" s="402">
        <v>72</v>
      </c>
      <c r="AH32" s="403">
        <v>235</v>
      </c>
      <c r="AI32" s="405">
        <v>0</v>
      </c>
      <c r="AJ32" s="405">
        <v>14</v>
      </c>
      <c r="AK32" s="405">
        <v>28</v>
      </c>
      <c r="AL32" s="405">
        <v>32</v>
      </c>
      <c r="AM32" s="406">
        <v>26</v>
      </c>
      <c r="AN32" s="407">
        <v>86</v>
      </c>
      <c r="AO32" s="405">
        <v>7</v>
      </c>
      <c r="AP32" s="405">
        <v>12</v>
      </c>
      <c r="AQ32" s="405">
        <v>6</v>
      </c>
      <c r="AR32" s="408">
        <v>11</v>
      </c>
      <c r="AT32" s="400">
        <v>2060</v>
      </c>
      <c r="AU32" s="401" t="s">
        <v>2023</v>
      </c>
      <c r="AV32" s="402">
        <v>34</v>
      </c>
      <c r="AW32" s="403">
        <v>215</v>
      </c>
      <c r="AX32" s="405">
        <v>26</v>
      </c>
      <c r="AY32" s="405">
        <v>50</v>
      </c>
      <c r="AZ32" s="405">
        <v>21</v>
      </c>
      <c r="BA32" s="405">
        <v>3</v>
      </c>
      <c r="BB32" s="406">
        <v>0</v>
      </c>
      <c r="BC32" s="407">
        <v>24</v>
      </c>
      <c r="BD32" s="405">
        <v>5</v>
      </c>
      <c r="BE32" s="405">
        <v>9</v>
      </c>
      <c r="BF32" s="405">
        <v>9</v>
      </c>
      <c r="BG32" s="408">
        <v>3</v>
      </c>
      <c r="BI32" s="400">
        <v>2881</v>
      </c>
      <c r="BJ32" s="401" t="s">
        <v>304</v>
      </c>
      <c r="BK32" s="402">
        <v>52</v>
      </c>
      <c r="BL32" s="403">
        <v>251</v>
      </c>
      <c r="BM32" s="405">
        <v>0</v>
      </c>
      <c r="BN32" s="405">
        <v>10</v>
      </c>
      <c r="BO32" s="405">
        <v>25</v>
      </c>
      <c r="BP32" s="405">
        <v>35</v>
      </c>
      <c r="BQ32" s="406">
        <v>31</v>
      </c>
      <c r="BR32" s="407">
        <v>90</v>
      </c>
      <c r="BS32" s="405">
        <v>8</v>
      </c>
      <c r="BT32" s="405">
        <v>14</v>
      </c>
      <c r="BU32" s="405">
        <v>9</v>
      </c>
      <c r="BV32" s="408">
        <v>9</v>
      </c>
      <c r="BX32" s="400">
        <v>2911</v>
      </c>
      <c r="BY32" s="401" t="s">
        <v>307</v>
      </c>
      <c r="BZ32" s="402">
        <v>117</v>
      </c>
      <c r="CA32" s="403">
        <v>234</v>
      </c>
      <c r="CB32" s="405">
        <v>15</v>
      </c>
      <c r="CC32" s="405">
        <v>37</v>
      </c>
      <c r="CD32" s="405">
        <v>29</v>
      </c>
      <c r="CE32" s="405">
        <v>12</v>
      </c>
      <c r="CF32" s="406">
        <v>7</v>
      </c>
      <c r="CG32" s="407">
        <v>48</v>
      </c>
      <c r="CH32" s="405">
        <v>5</v>
      </c>
      <c r="CI32" s="405">
        <v>10</v>
      </c>
      <c r="CJ32" s="405">
        <v>7</v>
      </c>
      <c r="CK32" s="408">
        <v>8</v>
      </c>
      <c r="CM32" s="717">
        <v>7051</v>
      </c>
      <c r="CN32" s="718" t="s">
        <v>486</v>
      </c>
      <c r="CO32" s="719">
        <v>819</v>
      </c>
      <c r="CP32" s="720">
        <v>238</v>
      </c>
      <c r="CQ32" s="721">
        <v>19</v>
      </c>
      <c r="CR32" s="721">
        <v>30</v>
      </c>
      <c r="CS32" s="721">
        <v>27</v>
      </c>
      <c r="CT32" s="721">
        <v>17</v>
      </c>
      <c r="CU32" s="721">
        <v>6</v>
      </c>
      <c r="CV32" s="721">
        <v>51</v>
      </c>
      <c r="CW32" s="721">
        <v>5</v>
      </c>
      <c r="CX32" s="721">
        <v>8</v>
      </c>
      <c r="CY32" s="721">
        <v>7</v>
      </c>
      <c r="CZ32" s="721">
        <v>9</v>
      </c>
      <c r="DB32" s="409">
        <v>7054</v>
      </c>
      <c r="DC32" s="410" t="s">
        <v>1397</v>
      </c>
      <c r="DD32" s="411">
        <v>20</v>
      </c>
      <c r="DE32" s="412">
        <v>218</v>
      </c>
      <c r="DF32" s="733">
        <v>15</v>
      </c>
      <c r="DG32" s="415">
        <v>70</v>
      </c>
      <c r="DH32" s="416">
        <v>15</v>
      </c>
      <c r="DI32" s="416">
        <v>15</v>
      </c>
      <c r="DJ32" s="416">
        <v>0</v>
      </c>
      <c r="DK32" s="417">
        <v>0</v>
      </c>
      <c r="DL32" s="418">
        <v>15</v>
      </c>
      <c r="DM32" s="415">
        <v>4</v>
      </c>
      <c r="DN32" s="416">
        <v>5</v>
      </c>
      <c r="DO32" s="416">
        <v>4</v>
      </c>
      <c r="DP32" s="419">
        <v>6</v>
      </c>
    </row>
    <row r="33" spans="1:120" ht="20.100000000000001" customHeight="1">
      <c r="A33" s="391">
        <v>271</v>
      </c>
      <c r="B33" s="392" t="s">
        <v>212</v>
      </c>
      <c r="C33" s="393">
        <v>94</v>
      </c>
      <c r="D33" s="394">
        <v>201</v>
      </c>
      <c r="E33" s="396">
        <v>15</v>
      </c>
      <c r="F33" s="396">
        <v>26</v>
      </c>
      <c r="G33" s="396">
        <v>31</v>
      </c>
      <c r="H33" s="396">
        <v>21</v>
      </c>
      <c r="I33" s="397">
        <v>7</v>
      </c>
      <c r="J33" s="398">
        <v>60</v>
      </c>
      <c r="K33" s="396">
        <v>5</v>
      </c>
      <c r="L33" s="396">
        <v>13</v>
      </c>
      <c r="M33" s="396">
        <v>7</v>
      </c>
      <c r="N33" s="399">
        <v>6</v>
      </c>
      <c r="P33" s="400">
        <v>311</v>
      </c>
      <c r="Q33" s="401" t="s">
        <v>119</v>
      </c>
      <c r="R33" s="402">
        <v>73</v>
      </c>
      <c r="S33" s="403">
        <v>203</v>
      </c>
      <c r="T33" s="405">
        <v>21</v>
      </c>
      <c r="U33" s="405">
        <v>48</v>
      </c>
      <c r="V33" s="405">
        <v>18</v>
      </c>
      <c r="W33" s="405">
        <v>11</v>
      </c>
      <c r="X33" s="406">
        <v>3</v>
      </c>
      <c r="Y33" s="407">
        <v>32</v>
      </c>
      <c r="Z33" s="405">
        <v>5</v>
      </c>
      <c r="AA33" s="405">
        <v>10</v>
      </c>
      <c r="AB33" s="405">
        <v>7</v>
      </c>
      <c r="AC33" s="408">
        <v>5</v>
      </c>
      <c r="AE33" s="400">
        <v>311</v>
      </c>
      <c r="AF33" s="401" t="s">
        <v>119</v>
      </c>
      <c r="AG33" s="402">
        <v>100</v>
      </c>
      <c r="AH33" s="403">
        <v>212</v>
      </c>
      <c r="AI33" s="405">
        <v>22</v>
      </c>
      <c r="AJ33" s="405">
        <v>36</v>
      </c>
      <c r="AK33" s="405">
        <v>26</v>
      </c>
      <c r="AL33" s="405">
        <v>15</v>
      </c>
      <c r="AM33" s="406">
        <v>1</v>
      </c>
      <c r="AN33" s="407">
        <v>42</v>
      </c>
      <c r="AO33" s="405">
        <v>6</v>
      </c>
      <c r="AP33" s="405">
        <v>9</v>
      </c>
      <c r="AQ33" s="405">
        <v>5</v>
      </c>
      <c r="AR33" s="408">
        <v>8</v>
      </c>
      <c r="AT33" s="400">
        <v>2241</v>
      </c>
      <c r="AU33" s="401" t="s">
        <v>281</v>
      </c>
      <c r="AV33" s="402">
        <v>73</v>
      </c>
      <c r="AW33" s="403">
        <v>213</v>
      </c>
      <c r="AX33" s="405">
        <v>33</v>
      </c>
      <c r="AY33" s="405">
        <v>33</v>
      </c>
      <c r="AZ33" s="405">
        <v>22</v>
      </c>
      <c r="BA33" s="405">
        <v>10</v>
      </c>
      <c r="BB33" s="406">
        <v>3</v>
      </c>
      <c r="BC33" s="407">
        <v>34</v>
      </c>
      <c r="BD33" s="405">
        <v>4</v>
      </c>
      <c r="BE33" s="405">
        <v>9</v>
      </c>
      <c r="BF33" s="405">
        <v>8</v>
      </c>
      <c r="BG33" s="408">
        <v>3</v>
      </c>
      <c r="BI33" s="400">
        <v>2901</v>
      </c>
      <c r="BJ33" s="401" t="s">
        <v>306</v>
      </c>
      <c r="BK33" s="402">
        <v>147</v>
      </c>
      <c r="BL33" s="403">
        <v>222</v>
      </c>
      <c r="BM33" s="405">
        <v>31</v>
      </c>
      <c r="BN33" s="405">
        <v>32</v>
      </c>
      <c r="BO33" s="405">
        <v>21</v>
      </c>
      <c r="BP33" s="405">
        <v>13</v>
      </c>
      <c r="BQ33" s="406">
        <v>3</v>
      </c>
      <c r="BR33" s="407">
        <v>37</v>
      </c>
      <c r="BS33" s="405">
        <v>6</v>
      </c>
      <c r="BT33" s="405">
        <v>9</v>
      </c>
      <c r="BU33" s="405">
        <v>7</v>
      </c>
      <c r="BV33" s="408">
        <v>6</v>
      </c>
      <c r="BX33" s="400">
        <v>3029</v>
      </c>
      <c r="BY33" s="401" t="s">
        <v>1894</v>
      </c>
      <c r="BZ33" s="402">
        <v>40</v>
      </c>
      <c r="CA33" s="403">
        <v>264</v>
      </c>
      <c r="CB33" s="405">
        <v>0</v>
      </c>
      <c r="CC33" s="405">
        <v>0</v>
      </c>
      <c r="CD33" s="405">
        <v>8</v>
      </c>
      <c r="CE33" s="405">
        <v>50</v>
      </c>
      <c r="CF33" s="406">
        <v>43</v>
      </c>
      <c r="CG33" s="407">
        <v>100</v>
      </c>
      <c r="CH33" s="405">
        <v>6</v>
      </c>
      <c r="CI33" s="405">
        <v>14</v>
      </c>
      <c r="CJ33" s="405">
        <v>9</v>
      </c>
      <c r="CK33" s="408">
        <v>11</v>
      </c>
      <c r="CM33" s="717">
        <v>7053</v>
      </c>
      <c r="CN33" s="718" t="s">
        <v>1306</v>
      </c>
      <c r="CO33" s="719">
        <v>131</v>
      </c>
      <c r="CP33" s="720">
        <v>240</v>
      </c>
      <c r="CQ33" s="721">
        <v>13</v>
      </c>
      <c r="CR33" s="721">
        <v>32</v>
      </c>
      <c r="CS33" s="721">
        <v>31</v>
      </c>
      <c r="CT33" s="721">
        <v>21</v>
      </c>
      <c r="CU33" s="721">
        <v>3</v>
      </c>
      <c r="CV33" s="721">
        <v>55</v>
      </c>
      <c r="CW33" s="721">
        <v>5</v>
      </c>
      <c r="CX33" s="721">
        <v>9</v>
      </c>
      <c r="CY33" s="721">
        <v>7</v>
      </c>
      <c r="CZ33" s="721">
        <v>9</v>
      </c>
      <c r="DB33" s="409">
        <v>7055</v>
      </c>
      <c r="DC33" s="410" t="s">
        <v>487</v>
      </c>
      <c r="DD33" s="411">
        <v>41</v>
      </c>
      <c r="DE33" s="412">
        <v>260</v>
      </c>
      <c r="DF33" s="733">
        <v>83</v>
      </c>
      <c r="DG33" s="415">
        <v>2</v>
      </c>
      <c r="DH33" s="416">
        <v>15</v>
      </c>
      <c r="DI33" s="416">
        <v>27</v>
      </c>
      <c r="DJ33" s="416">
        <v>29</v>
      </c>
      <c r="DK33" s="417">
        <v>27</v>
      </c>
      <c r="DL33" s="418">
        <v>83</v>
      </c>
      <c r="DM33" s="415">
        <v>8</v>
      </c>
      <c r="DN33" s="416">
        <v>9</v>
      </c>
      <c r="DO33" s="416">
        <v>7</v>
      </c>
      <c r="DP33" s="419">
        <v>10</v>
      </c>
    </row>
    <row r="34" spans="1:120" ht="20.100000000000001" customHeight="1">
      <c r="A34" s="391">
        <v>311</v>
      </c>
      <c r="B34" s="392" t="s">
        <v>119</v>
      </c>
      <c r="C34" s="393">
        <v>91</v>
      </c>
      <c r="D34" s="394">
        <v>191</v>
      </c>
      <c r="E34" s="396">
        <v>29</v>
      </c>
      <c r="F34" s="396">
        <v>37</v>
      </c>
      <c r="G34" s="396">
        <v>21</v>
      </c>
      <c r="H34" s="396">
        <v>9</v>
      </c>
      <c r="I34" s="397">
        <v>4</v>
      </c>
      <c r="J34" s="398">
        <v>34</v>
      </c>
      <c r="K34" s="396">
        <v>5</v>
      </c>
      <c r="L34" s="396">
        <v>10</v>
      </c>
      <c r="M34" s="396">
        <v>7</v>
      </c>
      <c r="N34" s="399">
        <v>5</v>
      </c>
      <c r="P34" s="400">
        <v>312</v>
      </c>
      <c r="Q34" s="401" t="s">
        <v>14</v>
      </c>
      <c r="R34" s="402">
        <v>89</v>
      </c>
      <c r="S34" s="403">
        <v>219</v>
      </c>
      <c r="T34" s="405">
        <v>0</v>
      </c>
      <c r="U34" s="405">
        <v>20</v>
      </c>
      <c r="V34" s="405">
        <v>34</v>
      </c>
      <c r="W34" s="405">
        <v>34</v>
      </c>
      <c r="X34" s="406">
        <v>12</v>
      </c>
      <c r="Y34" s="407">
        <v>80</v>
      </c>
      <c r="Z34" s="405">
        <v>6</v>
      </c>
      <c r="AA34" s="405">
        <v>13</v>
      </c>
      <c r="AB34" s="405">
        <v>9</v>
      </c>
      <c r="AC34" s="408">
        <v>6</v>
      </c>
      <c r="AE34" s="400">
        <v>312</v>
      </c>
      <c r="AF34" s="401" t="s">
        <v>14</v>
      </c>
      <c r="AG34" s="402">
        <v>82</v>
      </c>
      <c r="AH34" s="403">
        <v>230</v>
      </c>
      <c r="AI34" s="405">
        <v>1</v>
      </c>
      <c r="AJ34" s="405">
        <v>17</v>
      </c>
      <c r="AK34" s="405">
        <v>26</v>
      </c>
      <c r="AL34" s="405">
        <v>44</v>
      </c>
      <c r="AM34" s="406">
        <v>12</v>
      </c>
      <c r="AN34" s="407">
        <v>82</v>
      </c>
      <c r="AO34" s="405">
        <v>7</v>
      </c>
      <c r="AP34" s="405">
        <v>11</v>
      </c>
      <c r="AQ34" s="405">
        <v>6</v>
      </c>
      <c r="AR34" s="408">
        <v>11</v>
      </c>
      <c r="AT34" s="400">
        <v>2701</v>
      </c>
      <c r="AU34" s="401" t="s">
        <v>41</v>
      </c>
      <c r="AV34" s="402">
        <v>115</v>
      </c>
      <c r="AW34" s="403">
        <v>233</v>
      </c>
      <c r="AX34" s="405">
        <v>8</v>
      </c>
      <c r="AY34" s="405">
        <v>17</v>
      </c>
      <c r="AZ34" s="405">
        <v>37</v>
      </c>
      <c r="BA34" s="405">
        <v>25</v>
      </c>
      <c r="BB34" s="406">
        <v>14</v>
      </c>
      <c r="BC34" s="407">
        <v>76</v>
      </c>
      <c r="BD34" s="405">
        <v>6</v>
      </c>
      <c r="BE34" s="405">
        <v>12</v>
      </c>
      <c r="BF34" s="405">
        <v>11</v>
      </c>
      <c r="BG34" s="408">
        <v>4</v>
      </c>
      <c r="BI34" s="400">
        <v>2911</v>
      </c>
      <c r="BJ34" s="401" t="s">
        <v>307</v>
      </c>
      <c r="BK34" s="402">
        <v>112</v>
      </c>
      <c r="BL34" s="403">
        <v>225</v>
      </c>
      <c r="BM34" s="405">
        <v>23</v>
      </c>
      <c r="BN34" s="405">
        <v>39</v>
      </c>
      <c r="BO34" s="405">
        <v>22</v>
      </c>
      <c r="BP34" s="405">
        <v>8</v>
      </c>
      <c r="BQ34" s="406">
        <v>7</v>
      </c>
      <c r="BR34" s="407">
        <v>38</v>
      </c>
      <c r="BS34" s="405">
        <v>6</v>
      </c>
      <c r="BT34" s="405">
        <v>10</v>
      </c>
      <c r="BU34" s="405">
        <v>7</v>
      </c>
      <c r="BV34" s="408">
        <v>7</v>
      </c>
      <c r="BX34" s="400">
        <v>3101</v>
      </c>
      <c r="BY34" s="401" t="s">
        <v>315</v>
      </c>
      <c r="BZ34" s="402">
        <v>130</v>
      </c>
      <c r="CA34" s="403">
        <v>252</v>
      </c>
      <c r="CB34" s="405">
        <v>1</v>
      </c>
      <c r="CC34" s="405">
        <v>15</v>
      </c>
      <c r="CD34" s="405">
        <v>32</v>
      </c>
      <c r="CE34" s="405">
        <v>24</v>
      </c>
      <c r="CF34" s="406">
        <v>28</v>
      </c>
      <c r="CG34" s="407">
        <v>84</v>
      </c>
      <c r="CH34" s="405">
        <v>6</v>
      </c>
      <c r="CI34" s="405">
        <v>12</v>
      </c>
      <c r="CJ34" s="405">
        <v>9</v>
      </c>
      <c r="CK34" s="408">
        <v>10</v>
      </c>
      <c r="CM34" s="717">
        <v>7054</v>
      </c>
      <c r="CN34" s="718" t="s">
        <v>1397</v>
      </c>
      <c r="CO34" s="719">
        <v>43</v>
      </c>
      <c r="CP34" s="720">
        <v>226</v>
      </c>
      <c r="CQ34" s="721">
        <v>37</v>
      </c>
      <c r="CR34" s="721">
        <v>40</v>
      </c>
      <c r="CS34" s="721">
        <v>12</v>
      </c>
      <c r="CT34" s="721">
        <v>12</v>
      </c>
      <c r="CU34" s="721">
        <v>0</v>
      </c>
      <c r="CV34" s="721">
        <v>23</v>
      </c>
      <c r="CW34" s="721">
        <v>4</v>
      </c>
      <c r="CX34" s="721">
        <v>7</v>
      </c>
      <c r="CY34" s="721">
        <v>6</v>
      </c>
      <c r="CZ34" s="721">
        <v>7</v>
      </c>
      <c r="DB34" s="409">
        <v>7056</v>
      </c>
      <c r="DC34" s="410" t="s">
        <v>129</v>
      </c>
      <c r="DD34" s="411">
        <v>30</v>
      </c>
      <c r="DE34" s="412">
        <v>247</v>
      </c>
      <c r="DF34" s="733">
        <v>57</v>
      </c>
      <c r="DG34" s="415">
        <v>17</v>
      </c>
      <c r="DH34" s="416">
        <v>27</v>
      </c>
      <c r="DI34" s="416">
        <v>20</v>
      </c>
      <c r="DJ34" s="416">
        <v>30</v>
      </c>
      <c r="DK34" s="417">
        <v>7</v>
      </c>
      <c r="DL34" s="418">
        <v>57</v>
      </c>
      <c r="DM34" s="415">
        <v>7</v>
      </c>
      <c r="DN34" s="416">
        <v>8</v>
      </c>
      <c r="DO34" s="416">
        <v>6</v>
      </c>
      <c r="DP34" s="419">
        <v>9</v>
      </c>
    </row>
    <row r="35" spans="1:120" ht="20.100000000000001" customHeight="1">
      <c r="A35" s="391">
        <v>312</v>
      </c>
      <c r="B35" s="392" t="s">
        <v>14</v>
      </c>
      <c r="C35" s="393">
        <v>81</v>
      </c>
      <c r="D35" s="394">
        <v>205</v>
      </c>
      <c r="E35" s="396">
        <v>9</v>
      </c>
      <c r="F35" s="396">
        <v>27</v>
      </c>
      <c r="G35" s="396">
        <v>30</v>
      </c>
      <c r="H35" s="396">
        <v>21</v>
      </c>
      <c r="I35" s="397">
        <v>14</v>
      </c>
      <c r="J35" s="398">
        <v>64</v>
      </c>
      <c r="K35" s="396">
        <v>6</v>
      </c>
      <c r="L35" s="396">
        <v>14</v>
      </c>
      <c r="M35" s="396">
        <v>8</v>
      </c>
      <c r="N35" s="399">
        <v>6</v>
      </c>
      <c r="P35" s="400">
        <v>321</v>
      </c>
      <c r="Q35" s="401" t="s">
        <v>213</v>
      </c>
      <c r="R35" s="402">
        <v>111</v>
      </c>
      <c r="S35" s="403">
        <v>205</v>
      </c>
      <c r="T35" s="405">
        <v>23</v>
      </c>
      <c r="U35" s="405">
        <v>31</v>
      </c>
      <c r="V35" s="405">
        <v>24</v>
      </c>
      <c r="W35" s="405">
        <v>18</v>
      </c>
      <c r="X35" s="406">
        <v>5</v>
      </c>
      <c r="Y35" s="407">
        <v>47</v>
      </c>
      <c r="Z35" s="405">
        <v>5</v>
      </c>
      <c r="AA35" s="405">
        <v>11</v>
      </c>
      <c r="AB35" s="405">
        <v>7</v>
      </c>
      <c r="AC35" s="408">
        <v>5</v>
      </c>
      <c r="AE35" s="400">
        <v>321</v>
      </c>
      <c r="AF35" s="401" t="s">
        <v>213</v>
      </c>
      <c r="AG35" s="402">
        <v>133</v>
      </c>
      <c r="AH35" s="403">
        <v>214</v>
      </c>
      <c r="AI35" s="405">
        <v>20</v>
      </c>
      <c r="AJ35" s="405">
        <v>34</v>
      </c>
      <c r="AK35" s="405">
        <v>26</v>
      </c>
      <c r="AL35" s="405">
        <v>16</v>
      </c>
      <c r="AM35" s="406">
        <v>5</v>
      </c>
      <c r="AN35" s="407">
        <v>47</v>
      </c>
      <c r="AO35" s="405">
        <v>6</v>
      </c>
      <c r="AP35" s="405">
        <v>9</v>
      </c>
      <c r="AQ35" s="405">
        <v>5</v>
      </c>
      <c r="AR35" s="408">
        <v>8</v>
      </c>
      <c r="AT35" s="400">
        <v>2741</v>
      </c>
      <c r="AU35" s="401" t="s">
        <v>300</v>
      </c>
      <c r="AV35" s="402">
        <v>144</v>
      </c>
      <c r="AW35" s="403">
        <v>239</v>
      </c>
      <c r="AX35" s="405">
        <v>3</v>
      </c>
      <c r="AY35" s="405">
        <v>13</v>
      </c>
      <c r="AZ35" s="405">
        <v>34</v>
      </c>
      <c r="BA35" s="405">
        <v>28</v>
      </c>
      <c r="BB35" s="406">
        <v>22</v>
      </c>
      <c r="BC35" s="407">
        <v>85</v>
      </c>
      <c r="BD35" s="405">
        <v>6</v>
      </c>
      <c r="BE35" s="405">
        <v>13</v>
      </c>
      <c r="BF35" s="405">
        <v>11</v>
      </c>
      <c r="BG35" s="408">
        <v>5</v>
      </c>
      <c r="BI35" s="400">
        <v>3029</v>
      </c>
      <c r="BJ35" s="401" t="s">
        <v>1894</v>
      </c>
      <c r="BK35" s="402">
        <v>36</v>
      </c>
      <c r="BL35" s="403">
        <v>262</v>
      </c>
      <c r="BM35" s="405">
        <v>0</v>
      </c>
      <c r="BN35" s="405">
        <v>0</v>
      </c>
      <c r="BO35" s="405">
        <v>6</v>
      </c>
      <c r="BP35" s="405">
        <v>36</v>
      </c>
      <c r="BQ35" s="406">
        <v>58</v>
      </c>
      <c r="BR35" s="407">
        <v>100</v>
      </c>
      <c r="BS35" s="405">
        <v>8</v>
      </c>
      <c r="BT35" s="405">
        <v>14</v>
      </c>
      <c r="BU35" s="405">
        <v>9</v>
      </c>
      <c r="BV35" s="408">
        <v>10</v>
      </c>
      <c r="BX35" s="400">
        <v>3191</v>
      </c>
      <c r="BY35" s="401" t="s">
        <v>125</v>
      </c>
      <c r="BZ35" s="402">
        <v>93</v>
      </c>
      <c r="CA35" s="403">
        <v>257</v>
      </c>
      <c r="CB35" s="405">
        <v>1</v>
      </c>
      <c r="CC35" s="405">
        <v>12</v>
      </c>
      <c r="CD35" s="405">
        <v>20</v>
      </c>
      <c r="CE35" s="405">
        <v>34</v>
      </c>
      <c r="CF35" s="406">
        <v>32</v>
      </c>
      <c r="CG35" s="407">
        <v>87</v>
      </c>
      <c r="CH35" s="405">
        <v>6</v>
      </c>
      <c r="CI35" s="405">
        <v>13</v>
      </c>
      <c r="CJ35" s="405">
        <v>9</v>
      </c>
      <c r="CK35" s="408">
        <v>10</v>
      </c>
      <c r="CM35" s="717">
        <v>7055</v>
      </c>
      <c r="CN35" s="718" t="s">
        <v>487</v>
      </c>
      <c r="CO35" s="719">
        <v>43</v>
      </c>
      <c r="CP35" s="720">
        <v>257</v>
      </c>
      <c r="CQ35" s="721">
        <v>0</v>
      </c>
      <c r="CR35" s="721">
        <v>12</v>
      </c>
      <c r="CS35" s="721">
        <v>23</v>
      </c>
      <c r="CT35" s="721">
        <v>42</v>
      </c>
      <c r="CU35" s="721">
        <v>23</v>
      </c>
      <c r="CV35" s="721">
        <v>88</v>
      </c>
      <c r="CW35" s="721">
        <v>7</v>
      </c>
      <c r="CX35" s="721">
        <v>10</v>
      </c>
      <c r="CY35" s="721">
        <v>9</v>
      </c>
      <c r="CZ35" s="721">
        <v>12</v>
      </c>
      <c r="DB35" s="409">
        <v>7058</v>
      </c>
      <c r="DC35" s="410" t="s">
        <v>1309</v>
      </c>
      <c r="DD35" s="411">
        <v>23</v>
      </c>
      <c r="DE35" s="412">
        <v>233</v>
      </c>
      <c r="DF35" s="733">
        <v>22</v>
      </c>
      <c r="DG35" s="415">
        <v>48</v>
      </c>
      <c r="DH35" s="416">
        <v>30</v>
      </c>
      <c r="DI35" s="416">
        <v>17</v>
      </c>
      <c r="DJ35" s="416">
        <v>0</v>
      </c>
      <c r="DK35" s="417">
        <v>4</v>
      </c>
      <c r="DL35" s="418">
        <v>22</v>
      </c>
      <c r="DM35" s="415">
        <v>5</v>
      </c>
      <c r="DN35" s="416">
        <v>7</v>
      </c>
      <c r="DO35" s="416">
        <v>5</v>
      </c>
      <c r="DP35" s="419">
        <v>7</v>
      </c>
    </row>
    <row r="36" spans="1:120" ht="20.100000000000001" customHeight="1">
      <c r="A36" s="391">
        <v>321</v>
      </c>
      <c r="B36" s="392" t="s">
        <v>213</v>
      </c>
      <c r="C36" s="393">
        <v>128</v>
      </c>
      <c r="D36" s="394">
        <v>192</v>
      </c>
      <c r="E36" s="396">
        <v>27</v>
      </c>
      <c r="F36" s="396">
        <v>30</v>
      </c>
      <c r="G36" s="396">
        <v>27</v>
      </c>
      <c r="H36" s="396">
        <v>12</v>
      </c>
      <c r="I36" s="397">
        <v>4</v>
      </c>
      <c r="J36" s="398">
        <v>42</v>
      </c>
      <c r="K36" s="396">
        <v>5</v>
      </c>
      <c r="L36" s="396">
        <v>11</v>
      </c>
      <c r="M36" s="396">
        <v>7</v>
      </c>
      <c r="N36" s="399">
        <v>5</v>
      </c>
      <c r="P36" s="400">
        <v>332</v>
      </c>
      <c r="Q36" s="401" t="s">
        <v>214</v>
      </c>
      <c r="R36" s="402">
        <v>44</v>
      </c>
      <c r="S36" s="403">
        <v>227</v>
      </c>
      <c r="T36" s="405">
        <v>2</v>
      </c>
      <c r="U36" s="405">
        <v>11</v>
      </c>
      <c r="V36" s="405">
        <v>23</v>
      </c>
      <c r="W36" s="405">
        <v>39</v>
      </c>
      <c r="X36" s="406">
        <v>25</v>
      </c>
      <c r="Y36" s="407">
        <v>86</v>
      </c>
      <c r="Z36" s="405">
        <v>7</v>
      </c>
      <c r="AA36" s="405">
        <v>14</v>
      </c>
      <c r="AB36" s="405">
        <v>10</v>
      </c>
      <c r="AC36" s="408">
        <v>7</v>
      </c>
      <c r="AE36" s="400">
        <v>332</v>
      </c>
      <c r="AF36" s="401" t="s">
        <v>214</v>
      </c>
      <c r="AG36" s="402">
        <v>121</v>
      </c>
      <c r="AH36" s="403">
        <v>220</v>
      </c>
      <c r="AI36" s="405">
        <v>13</v>
      </c>
      <c r="AJ36" s="405">
        <v>21</v>
      </c>
      <c r="AK36" s="405">
        <v>36</v>
      </c>
      <c r="AL36" s="405">
        <v>24</v>
      </c>
      <c r="AM36" s="406">
        <v>6</v>
      </c>
      <c r="AN36" s="407">
        <v>65</v>
      </c>
      <c r="AO36" s="405">
        <v>7</v>
      </c>
      <c r="AP36" s="405">
        <v>9</v>
      </c>
      <c r="AQ36" s="405">
        <v>5</v>
      </c>
      <c r="AR36" s="408">
        <v>9</v>
      </c>
      <c r="AT36" s="400">
        <v>2881</v>
      </c>
      <c r="AU36" s="401" t="s">
        <v>304</v>
      </c>
      <c r="AV36" s="402">
        <v>79</v>
      </c>
      <c r="AW36" s="403">
        <v>233</v>
      </c>
      <c r="AX36" s="405">
        <v>4</v>
      </c>
      <c r="AY36" s="405">
        <v>20</v>
      </c>
      <c r="AZ36" s="405">
        <v>35</v>
      </c>
      <c r="BA36" s="405">
        <v>30</v>
      </c>
      <c r="BB36" s="406">
        <v>10</v>
      </c>
      <c r="BC36" s="407">
        <v>76</v>
      </c>
      <c r="BD36" s="405">
        <v>6</v>
      </c>
      <c r="BE36" s="405">
        <v>12</v>
      </c>
      <c r="BF36" s="405">
        <v>11</v>
      </c>
      <c r="BG36" s="408">
        <v>4</v>
      </c>
      <c r="BI36" s="400">
        <v>3101</v>
      </c>
      <c r="BJ36" s="401" t="s">
        <v>315</v>
      </c>
      <c r="BK36" s="402">
        <v>138</v>
      </c>
      <c r="BL36" s="403">
        <v>244</v>
      </c>
      <c r="BM36" s="405">
        <v>3</v>
      </c>
      <c r="BN36" s="405">
        <v>8</v>
      </c>
      <c r="BO36" s="405">
        <v>36</v>
      </c>
      <c r="BP36" s="405">
        <v>35</v>
      </c>
      <c r="BQ36" s="406">
        <v>19</v>
      </c>
      <c r="BR36" s="407">
        <v>89</v>
      </c>
      <c r="BS36" s="405">
        <v>8</v>
      </c>
      <c r="BT36" s="405">
        <v>13</v>
      </c>
      <c r="BU36" s="405">
        <v>9</v>
      </c>
      <c r="BV36" s="408">
        <v>9</v>
      </c>
      <c r="BX36" s="400">
        <v>3281</v>
      </c>
      <c r="BY36" s="401" t="s">
        <v>18</v>
      </c>
      <c r="BZ36" s="402">
        <v>158</v>
      </c>
      <c r="CA36" s="403">
        <v>245</v>
      </c>
      <c r="CB36" s="405">
        <v>7</v>
      </c>
      <c r="CC36" s="405">
        <v>22</v>
      </c>
      <c r="CD36" s="405">
        <v>27</v>
      </c>
      <c r="CE36" s="405">
        <v>27</v>
      </c>
      <c r="CF36" s="406">
        <v>16</v>
      </c>
      <c r="CG36" s="407">
        <v>71</v>
      </c>
      <c r="CH36" s="405">
        <v>5</v>
      </c>
      <c r="CI36" s="405">
        <v>12</v>
      </c>
      <c r="CJ36" s="405">
        <v>8</v>
      </c>
      <c r="CK36" s="408">
        <v>9</v>
      </c>
      <c r="CM36" s="717">
        <v>7056</v>
      </c>
      <c r="CN36" s="718" t="s">
        <v>129</v>
      </c>
      <c r="CO36" s="719">
        <v>32</v>
      </c>
      <c r="CP36" s="720">
        <v>237</v>
      </c>
      <c r="CQ36" s="721">
        <v>13</v>
      </c>
      <c r="CR36" s="721">
        <v>41</v>
      </c>
      <c r="CS36" s="721">
        <v>38</v>
      </c>
      <c r="CT36" s="721">
        <v>9</v>
      </c>
      <c r="CU36" s="721">
        <v>0</v>
      </c>
      <c r="CV36" s="721">
        <v>47</v>
      </c>
      <c r="CW36" s="721">
        <v>6</v>
      </c>
      <c r="CX36" s="721">
        <v>8</v>
      </c>
      <c r="CY36" s="721">
        <v>7</v>
      </c>
      <c r="CZ36" s="721">
        <v>9</v>
      </c>
      <c r="DB36" s="409">
        <v>7059</v>
      </c>
      <c r="DC36" s="410" t="s">
        <v>951</v>
      </c>
      <c r="DD36" s="411">
        <v>76</v>
      </c>
      <c r="DE36" s="412">
        <v>254</v>
      </c>
      <c r="DF36" s="733">
        <v>75</v>
      </c>
      <c r="DG36" s="415">
        <v>7</v>
      </c>
      <c r="DH36" s="416">
        <v>18</v>
      </c>
      <c r="DI36" s="416">
        <v>28</v>
      </c>
      <c r="DJ36" s="416">
        <v>36</v>
      </c>
      <c r="DK36" s="417">
        <v>12</v>
      </c>
      <c r="DL36" s="418">
        <v>75</v>
      </c>
      <c r="DM36" s="415">
        <v>7</v>
      </c>
      <c r="DN36" s="416">
        <v>9</v>
      </c>
      <c r="DO36" s="416">
        <v>7</v>
      </c>
      <c r="DP36" s="419">
        <v>9</v>
      </c>
    </row>
    <row r="37" spans="1:120" ht="20.100000000000001" customHeight="1">
      <c r="A37" s="391">
        <v>332</v>
      </c>
      <c r="B37" s="392" t="s">
        <v>214</v>
      </c>
      <c r="C37" s="393">
        <v>35</v>
      </c>
      <c r="D37" s="394">
        <v>196</v>
      </c>
      <c r="E37" s="396">
        <v>14</v>
      </c>
      <c r="F37" s="396">
        <v>46</v>
      </c>
      <c r="G37" s="396">
        <v>23</v>
      </c>
      <c r="H37" s="396">
        <v>14</v>
      </c>
      <c r="I37" s="397">
        <v>3</v>
      </c>
      <c r="J37" s="398">
        <v>40</v>
      </c>
      <c r="K37" s="396">
        <v>5</v>
      </c>
      <c r="L37" s="396">
        <v>12</v>
      </c>
      <c r="M37" s="396">
        <v>7</v>
      </c>
      <c r="N37" s="399">
        <v>6</v>
      </c>
      <c r="P37" s="400">
        <v>339</v>
      </c>
      <c r="Q37" s="401" t="s">
        <v>1216</v>
      </c>
      <c r="R37" s="402">
        <v>45</v>
      </c>
      <c r="S37" s="403">
        <v>212</v>
      </c>
      <c r="T37" s="405">
        <v>11</v>
      </c>
      <c r="U37" s="405">
        <v>24</v>
      </c>
      <c r="V37" s="405">
        <v>27</v>
      </c>
      <c r="W37" s="405">
        <v>33</v>
      </c>
      <c r="X37" s="406">
        <v>4</v>
      </c>
      <c r="Y37" s="407">
        <v>64</v>
      </c>
      <c r="Z37" s="405">
        <v>6</v>
      </c>
      <c r="AA37" s="405">
        <v>12</v>
      </c>
      <c r="AB37" s="405">
        <v>8</v>
      </c>
      <c r="AC37" s="408">
        <v>6</v>
      </c>
      <c r="AE37" s="400">
        <v>339</v>
      </c>
      <c r="AF37" s="401" t="s">
        <v>1216</v>
      </c>
      <c r="AG37" s="402">
        <v>49</v>
      </c>
      <c r="AH37" s="403">
        <v>223</v>
      </c>
      <c r="AI37" s="405">
        <v>10</v>
      </c>
      <c r="AJ37" s="405">
        <v>20</v>
      </c>
      <c r="AK37" s="405">
        <v>31</v>
      </c>
      <c r="AL37" s="405">
        <v>29</v>
      </c>
      <c r="AM37" s="406">
        <v>10</v>
      </c>
      <c r="AN37" s="407">
        <v>69</v>
      </c>
      <c r="AO37" s="405">
        <v>7</v>
      </c>
      <c r="AP37" s="405">
        <v>10</v>
      </c>
      <c r="AQ37" s="405">
        <v>6</v>
      </c>
      <c r="AR37" s="408">
        <v>9</v>
      </c>
      <c r="AT37" s="400">
        <v>2901</v>
      </c>
      <c r="AU37" s="401" t="s">
        <v>306</v>
      </c>
      <c r="AV37" s="402">
        <v>119</v>
      </c>
      <c r="AW37" s="403">
        <v>212</v>
      </c>
      <c r="AX37" s="405">
        <v>30</v>
      </c>
      <c r="AY37" s="405">
        <v>41</v>
      </c>
      <c r="AZ37" s="405">
        <v>21</v>
      </c>
      <c r="BA37" s="405">
        <v>6</v>
      </c>
      <c r="BB37" s="406">
        <v>2</v>
      </c>
      <c r="BC37" s="407">
        <v>29</v>
      </c>
      <c r="BD37" s="405">
        <v>4</v>
      </c>
      <c r="BE37" s="405">
        <v>9</v>
      </c>
      <c r="BF37" s="405">
        <v>8</v>
      </c>
      <c r="BG37" s="408">
        <v>3</v>
      </c>
      <c r="BI37" s="400">
        <v>3191</v>
      </c>
      <c r="BJ37" s="401" t="s">
        <v>125</v>
      </c>
      <c r="BK37" s="402">
        <v>94</v>
      </c>
      <c r="BL37" s="403">
        <v>250</v>
      </c>
      <c r="BM37" s="405">
        <v>0</v>
      </c>
      <c r="BN37" s="405">
        <v>6</v>
      </c>
      <c r="BO37" s="405">
        <v>32</v>
      </c>
      <c r="BP37" s="405">
        <v>32</v>
      </c>
      <c r="BQ37" s="406">
        <v>30</v>
      </c>
      <c r="BR37" s="407">
        <v>94</v>
      </c>
      <c r="BS37" s="405">
        <v>8</v>
      </c>
      <c r="BT37" s="405">
        <v>13</v>
      </c>
      <c r="BU37" s="405">
        <v>9</v>
      </c>
      <c r="BV37" s="408">
        <v>9</v>
      </c>
      <c r="BX37" s="400">
        <v>3421</v>
      </c>
      <c r="BY37" s="401" t="s">
        <v>324</v>
      </c>
      <c r="BZ37" s="402">
        <v>147</v>
      </c>
      <c r="CA37" s="403">
        <v>239</v>
      </c>
      <c r="CB37" s="405">
        <v>15</v>
      </c>
      <c r="CC37" s="405">
        <v>23</v>
      </c>
      <c r="CD37" s="405">
        <v>27</v>
      </c>
      <c r="CE37" s="405">
        <v>25</v>
      </c>
      <c r="CF37" s="406">
        <v>10</v>
      </c>
      <c r="CG37" s="407">
        <v>62</v>
      </c>
      <c r="CH37" s="405">
        <v>5</v>
      </c>
      <c r="CI37" s="405">
        <v>11</v>
      </c>
      <c r="CJ37" s="405">
        <v>7</v>
      </c>
      <c r="CK37" s="408">
        <v>9</v>
      </c>
      <c r="CM37" s="717">
        <v>7058</v>
      </c>
      <c r="CN37" s="718" t="s">
        <v>1309</v>
      </c>
      <c r="CO37" s="719">
        <v>35</v>
      </c>
      <c r="CP37" s="720">
        <v>224</v>
      </c>
      <c r="CQ37" s="721">
        <v>54</v>
      </c>
      <c r="CR37" s="721">
        <v>17</v>
      </c>
      <c r="CS37" s="721">
        <v>17</v>
      </c>
      <c r="CT37" s="721">
        <v>9</v>
      </c>
      <c r="CU37" s="721">
        <v>3</v>
      </c>
      <c r="CV37" s="721">
        <v>29</v>
      </c>
      <c r="CW37" s="721">
        <v>4</v>
      </c>
      <c r="CX37" s="721">
        <v>7</v>
      </c>
      <c r="CY37" s="721">
        <v>6</v>
      </c>
      <c r="CZ37" s="721">
        <v>7</v>
      </c>
      <c r="DB37" s="409">
        <v>7062</v>
      </c>
      <c r="DC37" s="410" t="s">
        <v>1307</v>
      </c>
      <c r="DD37" s="411">
        <v>80</v>
      </c>
      <c r="DE37" s="412">
        <v>219</v>
      </c>
      <c r="DF37" s="733">
        <v>4</v>
      </c>
      <c r="DG37" s="415">
        <v>73</v>
      </c>
      <c r="DH37" s="416">
        <v>24</v>
      </c>
      <c r="DI37" s="416">
        <v>3</v>
      </c>
      <c r="DJ37" s="416">
        <v>1</v>
      </c>
      <c r="DK37" s="417">
        <v>0</v>
      </c>
      <c r="DL37" s="418">
        <v>4</v>
      </c>
      <c r="DM37" s="415">
        <v>4</v>
      </c>
      <c r="DN37" s="416">
        <v>5</v>
      </c>
      <c r="DO37" s="416">
        <v>3</v>
      </c>
      <c r="DP37" s="419">
        <v>5</v>
      </c>
    </row>
    <row r="38" spans="1:120" ht="20.100000000000001" customHeight="1">
      <c r="A38" s="391">
        <v>339</v>
      </c>
      <c r="B38" s="392" t="s">
        <v>1216</v>
      </c>
      <c r="C38" s="393">
        <v>44</v>
      </c>
      <c r="D38" s="394">
        <v>205</v>
      </c>
      <c r="E38" s="396">
        <v>11</v>
      </c>
      <c r="F38" s="396">
        <v>23</v>
      </c>
      <c r="G38" s="396">
        <v>34</v>
      </c>
      <c r="H38" s="396">
        <v>23</v>
      </c>
      <c r="I38" s="397">
        <v>9</v>
      </c>
      <c r="J38" s="398">
        <v>66</v>
      </c>
      <c r="K38" s="396">
        <v>6</v>
      </c>
      <c r="L38" s="396">
        <v>13</v>
      </c>
      <c r="M38" s="396">
        <v>8</v>
      </c>
      <c r="N38" s="399">
        <v>6</v>
      </c>
      <c r="P38" s="400">
        <v>341</v>
      </c>
      <c r="Q38" s="401" t="s">
        <v>215</v>
      </c>
      <c r="R38" s="402">
        <v>107</v>
      </c>
      <c r="S38" s="403">
        <v>206</v>
      </c>
      <c r="T38" s="405">
        <v>14</v>
      </c>
      <c r="U38" s="405">
        <v>36</v>
      </c>
      <c r="V38" s="405">
        <v>30</v>
      </c>
      <c r="W38" s="405">
        <v>15</v>
      </c>
      <c r="X38" s="406">
        <v>5</v>
      </c>
      <c r="Y38" s="407">
        <v>50</v>
      </c>
      <c r="Z38" s="405">
        <v>5</v>
      </c>
      <c r="AA38" s="405">
        <v>11</v>
      </c>
      <c r="AB38" s="405">
        <v>8</v>
      </c>
      <c r="AC38" s="408">
        <v>5</v>
      </c>
      <c r="AE38" s="400">
        <v>341</v>
      </c>
      <c r="AF38" s="401" t="s">
        <v>215</v>
      </c>
      <c r="AG38" s="402">
        <v>93</v>
      </c>
      <c r="AH38" s="403">
        <v>213</v>
      </c>
      <c r="AI38" s="405">
        <v>19</v>
      </c>
      <c r="AJ38" s="405">
        <v>30</v>
      </c>
      <c r="AK38" s="405">
        <v>34</v>
      </c>
      <c r="AL38" s="405">
        <v>16</v>
      </c>
      <c r="AM38" s="406">
        <v>0</v>
      </c>
      <c r="AN38" s="407">
        <v>51</v>
      </c>
      <c r="AO38" s="405">
        <v>6</v>
      </c>
      <c r="AP38" s="405">
        <v>9</v>
      </c>
      <c r="AQ38" s="405">
        <v>6</v>
      </c>
      <c r="AR38" s="408">
        <v>8</v>
      </c>
      <c r="AT38" s="400">
        <v>2911</v>
      </c>
      <c r="AU38" s="401" t="s">
        <v>307</v>
      </c>
      <c r="AV38" s="402">
        <v>96</v>
      </c>
      <c r="AW38" s="403">
        <v>221</v>
      </c>
      <c r="AX38" s="405">
        <v>20</v>
      </c>
      <c r="AY38" s="405">
        <v>30</v>
      </c>
      <c r="AZ38" s="405">
        <v>31</v>
      </c>
      <c r="BA38" s="405">
        <v>16</v>
      </c>
      <c r="BB38" s="406">
        <v>3</v>
      </c>
      <c r="BC38" s="407">
        <v>50</v>
      </c>
      <c r="BD38" s="405">
        <v>5</v>
      </c>
      <c r="BE38" s="405">
        <v>10</v>
      </c>
      <c r="BF38" s="405">
        <v>9</v>
      </c>
      <c r="BG38" s="408">
        <v>4</v>
      </c>
      <c r="BI38" s="400">
        <v>3281</v>
      </c>
      <c r="BJ38" s="401" t="s">
        <v>18</v>
      </c>
      <c r="BK38" s="402">
        <v>199</v>
      </c>
      <c r="BL38" s="403">
        <v>235</v>
      </c>
      <c r="BM38" s="405">
        <v>11</v>
      </c>
      <c r="BN38" s="405">
        <v>23</v>
      </c>
      <c r="BO38" s="405">
        <v>37</v>
      </c>
      <c r="BP38" s="405">
        <v>17</v>
      </c>
      <c r="BQ38" s="406">
        <v>13</v>
      </c>
      <c r="BR38" s="407">
        <v>67</v>
      </c>
      <c r="BS38" s="405">
        <v>7</v>
      </c>
      <c r="BT38" s="405">
        <v>11</v>
      </c>
      <c r="BU38" s="405">
        <v>8</v>
      </c>
      <c r="BV38" s="408">
        <v>8</v>
      </c>
      <c r="BX38" s="400">
        <v>3610</v>
      </c>
      <c r="BY38" s="401" t="s">
        <v>330</v>
      </c>
      <c r="BZ38" s="402">
        <v>217</v>
      </c>
      <c r="CA38" s="403">
        <v>238</v>
      </c>
      <c r="CB38" s="405">
        <v>15</v>
      </c>
      <c r="CC38" s="405">
        <v>27</v>
      </c>
      <c r="CD38" s="405">
        <v>31</v>
      </c>
      <c r="CE38" s="405">
        <v>17</v>
      </c>
      <c r="CF38" s="406">
        <v>10</v>
      </c>
      <c r="CG38" s="407">
        <v>58</v>
      </c>
      <c r="CH38" s="405">
        <v>5</v>
      </c>
      <c r="CI38" s="405">
        <v>11</v>
      </c>
      <c r="CJ38" s="405">
        <v>7</v>
      </c>
      <c r="CK38" s="408">
        <v>9</v>
      </c>
      <c r="CM38" s="717">
        <v>7059</v>
      </c>
      <c r="CN38" s="718" t="s">
        <v>951</v>
      </c>
      <c r="CO38" s="719">
        <v>80</v>
      </c>
      <c r="CP38" s="720">
        <v>250</v>
      </c>
      <c r="CQ38" s="721">
        <v>4</v>
      </c>
      <c r="CR38" s="721">
        <v>21</v>
      </c>
      <c r="CS38" s="721">
        <v>34</v>
      </c>
      <c r="CT38" s="721">
        <v>29</v>
      </c>
      <c r="CU38" s="721">
        <v>13</v>
      </c>
      <c r="CV38" s="721">
        <v>75</v>
      </c>
      <c r="CW38" s="721">
        <v>6</v>
      </c>
      <c r="CX38" s="721">
        <v>9</v>
      </c>
      <c r="CY38" s="721">
        <v>8</v>
      </c>
      <c r="CZ38" s="721">
        <v>10</v>
      </c>
      <c r="DB38" s="409">
        <v>7065</v>
      </c>
      <c r="DC38" s="410" t="s">
        <v>1308</v>
      </c>
      <c r="DD38" s="411">
        <v>56</v>
      </c>
      <c r="DE38" s="412">
        <v>223</v>
      </c>
      <c r="DF38" s="733">
        <v>9</v>
      </c>
      <c r="DG38" s="415">
        <v>57</v>
      </c>
      <c r="DH38" s="416">
        <v>34</v>
      </c>
      <c r="DI38" s="416">
        <v>7</v>
      </c>
      <c r="DJ38" s="416">
        <v>2</v>
      </c>
      <c r="DK38" s="417">
        <v>0</v>
      </c>
      <c r="DL38" s="418">
        <v>9</v>
      </c>
      <c r="DM38" s="415">
        <v>4</v>
      </c>
      <c r="DN38" s="416">
        <v>5</v>
      </c>
      <c r="DO38" s="416">
        <v>4</v>
      </c>
      <c r="DP38" s="419">
        <v>5</v>
      </c>
    </row>
    <row r="39" spans="1:120" ht="20.100000000000001" customHeight="1">
      <c r="A39" s="391">
        <v>341</v>
      </c>
      <c r="B39" s="392" t="s">
        <v>215</v>
      </c>
      <c r="C39" s="393">
        <v>107</v>
      </c>
      <c r="D39" s="394">
        <v>192</v>
      </c>
      <c r="E39" s="396">
        <v>28</v>
      </c>
      <c r="F39" s="396">
        <v>30</v>
      </c>
      <c r="G39" s="396">
        <v>20</v>
      </c>
      <c r="H39" s="396">
        <v>18</v>
      </c>
      <c r="I39" s="397">
        <v>5</v>
      </c>
      <c r="J39" s="398">
        <v>42</v>
      </c>
      <c r="K39" s="396">
        <v>5</v>
      </c>
      <c r="L39" s="396">
        <v>11</v>
      </c>
      <c r="M39" s="396">
        <v>7</v>
      </c>
      <c r="N39" s="399">
        <v>5</v>
      </c>
      <c r="P39" s="400">
        <v>342</v>
      </c>
      <c r="Q39" s="401" t="s">
        <v>216</v>
      </c>
      <c r="R39" s="402">
        <v>128</v>
      </c>
      <c r="S39" s="403">
        <v>218</v>
      </c>
      <c r="T39" s="405">
        <v>3</v>
      </c>
      <c r="U39" s="405">
        <v>20</v>
      </c>
      <c r="V39" s="405">
        <v>33</v>
      </c>
      <c r="W39" s="405">
        <v>34</v>
      </c>
      <c r="X39" s="406">
        <v>10</v>
      </c>
      <c r="Y39" s="407">
        <v>77</v>
      </c>
      <c r="Z39" s="405">
        <v>6</v>
      </c>
      <c r="AA39" s="405">
        <v>13</v>
      </c>
      <c r="AB39" s="405">
        <v>9</v>
      </c>
      <c r="AC39" s="408">
        <v>6</v>
      </c>
      <c r="AE39" s="400">
        <v>342</v>
      </c>
      <c r="AF39" s="401" t="s">
        <v>216</v>
      </c>
      <c r="AG39" s="402">
        <v>149</v>
      </c>
      <c r="AH39" s="403">
        <v>227</v>
      </c>
      <c r="AI39" s="405">
        <v>5</v>
      </c>
      <c r="AJ39" s="405">
        <v>20</v>
      </c>
      <c r="AK39" s="405">
        <v>38</v>
      </c>
      <c r="AL39" s="405">
        <v>22</v>
      </c>
      <c r="AM39" s="406">
        <v>15</v>
      </c>
      <c r="AN39" s="407">
        <v>75</v>
      </c>
      <c r="AO39" s="405">
        <v>7</v>
      </c>
      <c r="AP39" s="405">
        <v>11</v>
      </c>
      <c r="AQ39" s="405">
        <v>6</v>
      </c>
      <c r="AR39" s="408">
        <v>10</v>
      </c>
      <c r="AT39" s="400">
        <v>3029</v>
      </c>
      <c r="AU39" s="401" t="s">
        <v>1894</v>
      </c>
      <c r="AV39" s="402">
        <v>32</v>
      </c>
      <c r="AW39" s="403">
        <v>251</v>
      </c>
      <c r="AX39" s="405">
        <v>0</v>
      </c>
      <c r="AY39" s="405">
        <v>0</v>
      </c>
      <c r="AZ39" s="405">
        <v>9</v>
      </c>
      <c r="BA39" s="405">
        <v>47</v>
      </c>
      <c r="BB39" s="406">
        <v>44</v>
      </c>
      <c r="BC39" s="407">
        <v>100</v>
      </c>
      <c r="BD39" s="405">
        <v>7</v>
      </c>
      <c r="BE39" s="405">
        <v>15</v>
      </c>
      <c r="BF39" s="405">
        <v>13</v>
      </c>
      <c r="BG39" s="408">
        <v>5</v>
      </c>
      <c r="BI39" s="400">
        <v>3421</v>
      </c>
      <c r="BJ39" s="401" t="s">
        <v>324</v>
      </c>
      <c r="BK39" s="402">
        <v>136</v>
      </c>
      <c r="BL39" s="403">
        <v>226</v>
      </c>
      <c r="BM39" s="405">
        <v>23</v>
      </c>
      <c r="BN39" s="405">
        <v>29</v>
      </c>
      <c r="BO39" s="405">
        <v>26</v>
      </c>
      <c r="BP39" s="405">
        <v>17</v>
      </c>
      <c r="BQ39" s="406">
        <v>5</v>
      </c>
      <c r="BR39" s="407">
        <v>49</v>
      </c>
      <c r="BS39" s="405">
        <v>6</v>
      </c>
      <c r="BT39" s="405">
        <v>10</v>
      </c>
      <c r="BU39" s="405">
        <v>7</v>
      </c>
      <c r="BV39" s="408">
        <v>7</v>
      </c>
      <c r="BX39" s="400">
        <v>3621</v>
      </c>
      <c r="BY39" s="401" t="s">
        <v>331</v>
      </c>
      <c r="BZ39" s="402">
        <v>78</v>
      </c>
      <c r="CA39" s="403">
        <v>233</v>
      </c>
      <c r="CB39" s="405">
        <v>18</v>
      </c>
      <c r="CC39" s="405">
        <v>38</v>
      </c>
      <c r="CD39" s="405">
        <v>24</v>
      </c>
      <c r="CE39" s="405">
        <v>10</v>
      </c>
      <c r="CF39" s="406">
        <v>9</v>
      </c>
      <c r="CG39" s="407">
        <v>44</v>
      </c>
      <c r="CH39" s="405">
        <v>4</v>
      </c>
      <c r="CI39" s="405">
        <v>10</v>
      </c>
      <c r="CJ39" s="405">
        <v>7</v>
      </c>
      <c r="CK39" s="408">
        <v>8</v>
      </c>
      <c r="CM39" s="717">
        <v>7062</v>
      </c>
      <c r="CN39" s="718" t="s">
        <v>1307</v>
      </c>
      <c r="CO39" s="719">
        <v>60</v>
      </c>
      <c r="CP39" s="720">
        <v>214</v>
      </c>
      <c r="CQ39" s="721">
        <v>68</v>
      </c>
      <c r="CR39" s="721">
        <v>17</v>
      </c>
      <c r="CS39" s="721">
        <v>13</v>
      </c>
      <c r="CT39" s="721">
        <v>2</v>
      </c>
      <c r="CU39" s="721">
        <v>0</v>
      </c>
      <c r="CV39" s="721">
        <v>15</v>
      </c>
      <c r="CW39" s="721">
        <v>4</v>
      </c>
      <c r="CX39" s="721">
        <v>6</v>
      </c>
      <c r="CY39" s="721">
        <v>5</v>
      </c>
      <c r="CZ39" s="721">
        <v>5</v>
      </c>
      <c r="DB39" s="409">
        <v>7067</v>
      </c>
      <c r="DC39" s="410" t="s">
        <v>2042</v>
      </c>
      <c r="DD39" s="411">
        <v>58</v>
      </c>
      <c r="DE39" s="412">
        <v>226</v>
      </c>
      <c r="DF39" s="733">
        <v>24</v>
      </c>
      <c r="DG39" s="415">
        <v>50</v>
      </c>
      <c r="DH39" s="416">
        <v>26</v>
      </c>
      <c r="DI39" s="416">
        <v>19</v>
      </c>
      <c r="DJ39" s="416">
        <v>5</v>
      </c>
      <c r="DK39" s="417">
        <v>0</v>
      </c>
      <c r="DL39" s="418">
        <v>24</v>
      </c>
      <c r="DM39" s="415">
        <v>5</v>
      </c>
      <c r="DN39" s="416">
        <v>6</v>
      </c>
      <c r="DO39" s="416">
        <v>4</v>
      </c>
      <c r="DP39" s="419">
        <v>6</v>
      </c>
    </row>
    <row r="40" spans="1:120" ht="20.100000000000001" customHeight="1">
      <c r="A40" s="391">
        <v>342</v>
      </c>
      <c r="B40" s="392" t="s">
        <v>216</v>
      </c>
      <c r="C40" s="393">
        <v>122</v>
      </c>
      <c r="D40" s="394">
        <v>207</v>
      </c>
      <c r="E40" s="396">
        <v>9</v>
      </c>
      <c r="F40" s="396">
        <v>26</v>
      </c>
      <c r="G40" s="396">
        <v>21</v>
      </c>
      <c r="H40" s="396">
        <v>27</v>
      </c>
      <c r="I40" s="397">
        <v>16</v>
      </c>
      <c r="J40" s="398">
        <v>65</v>
      </c>
      <c r="K40" s="396">
        <v>6</v>
      </c>
      <c r="L40" s="396">
        <v>14</v>
      </c>
      <c r="M40" s="396">
        <v>8</v>
      </c>
      <c r="N40" s="399">
        <v>6</v>
      </c>
      <c r="P40" s="400">
        <v>361</v>
      </c>
      <c r="Q40" s="401" t="s">
        <v>217</v>
      </c>
      <c r="R40" s="402">
        <v>78</v>
      </c>
      <c r="S40" s="403">
        <v>200</v>
      </c>
      <c r="T40" s="405">
        <v>27</v>
      </c>
      <c r="U40" s="405">
        <v>41</v>
      </c>
      <c r="V40" s="405">
        <v>15</v>
      </c>
      <c r="W40" s="405">
        <v>14</v>
      </c>
      <c r="X40" s="406">
        <v>3</v>
      </c>
      <c r="Y40" s="407">
        <v>32</v>
      </c>
      <c r="Z40" s="405">
        <v>5</v>
      </c>
      <c r="AA40" s="405">
        <v>10</v>
      </c>
      <c r="AB40" s="405">
        <v>7</v>
      </c>
      <c r="AC40" s="408">
        <v>5</v>
      </c>
      <c r="AE40" s="400">
        <v>361</v>
      </c>
      <c r="AF40" s="401" t="s">
        <v>217</v>
      </c>
      <c r="AG40" s="402">
        <v>83</v>
      </c>
      <c r="AH40" s="403">
        <v>208</v>
      </c>
      <c r="AI40" s="405">
        <v>30</v>
      </c>
      <c r="AJ40" s="405">
        <v>30</v>
      </c>
      <c r="AK40" s="405">
        <v>25</v>
      </c>
      <c r="AL40" s="405">
        <v>14</v>
      </c>
      <c r="AM40" s="406">
        <v>0</v>
      </c>
      <c r="AN40" s="407">
        <v>40</v>
      </c>
      <c r="AO40" s="405">
        <v>5</v>
      </c>
      <c r="AP40" s="405">
        <v>8</v>
      </c>
      <c r="AQ40" s="405">
        <v>5</v>
      </c>
      <c r="AR40" s="408">
        <v>7</v>
      </c>
      <c r="AT40" s="400">
        <v>3034</v>
      </c>
      <c r="AU40" s="401" t="s">
        <v>2024</v>
      </c>
      <c r="AV40" s="402">
        <v>18</v>
      </c>
      <c r="AW40" s="403">
        <v>220</v>
      </c>
      <c r="AX40" s="405">
        <v>28</v>
      </c>
      <c r="AY40" s="405">
        <v>28</v>
      </c>
      <c r="AZ40" s="405">
        <v>28</v>
      </c>
      <c r="BA40" s="405">
        <v>11</v>
      </c>
      <c r="BB40" s="406">
        <v>6</v>
      </c>
      <c r="BC40" s="407">
        <v>44</v>
      </c>
      <c r="BD40" s="405">
        <v>5</v>
      </c>
      <c r="BE40" s="405">
        <v>10</v>
      </c>
      <c r="BF40" s="405">
        <v>9</v>
      </c>
      <c r="BG40" s="408">
        <v>3</v>
      </c>
      <c r="BI40" s="400">
        <v>3610</v>
      </c>
      <c r="BJ40" s="401" t="s">
        <v>330</v>
      </c>
      <c r="BK40" s="402">
        <v>269</v>
      </c>
      <c r="BL40" s="403">
        <v>231</v>
      </c>
      <c r="BM40" s="405">
        <v>16</v>
      </c>
      <c r="BN40" s="405">
        <v>26</v>
      </c>
      <c r="BO40" s="405">
        <v>34</v>
      </c>
      <c r="BP40" s="405">
        <v>17</v>
      </c>
      <c r="BQ40" s="406">
        <v>7</v>
      </c>
      <c r="BR40" s="407">
        <v>58</v>
      </c>
      <c r="BS40" s="405">
        <v>7</v>
      </c>
      <c r="BT40" s="405">
        <v>11</v>
      </c>
      <c r="BU40" s="405">
        <v>8</v>
      </c>
      <c r="BV40" s="408">
        <v>7</v>
      </c>
      <c r="BX40" s="400">
        <v>4691</v>
      </c>
      <c r="BY40" s="401" t="s">
        <v>367</v>
      </c>
      <c r="BZ40" s="402">
        <v>115</v>
      </c>
      <c r="CA40" s="403">
        <v>242</v>
      </c>
      <c r="CB40" s="405">
        <v>7</v>
      </c>
      <c r="CC40" s="405">
        <v>23</v>
      </c>
      <c r="CD40" s="405">
        <v>33</v>
      </c>
      <c r="CE40" s="405">
        <v>29</v>
      </c>
      <c r="CF40" s="406">
        <v>9</v>
      </c>
      <c r="CG40" s="407">
        <v>70</v>
      </c>
      <c r="CH40" s="405">
        <v>5</v>
      </c>
      <c r="CI40" s="405">
        <v>11</v>
      </c>
      <c r="CJ40" s="405">
        <v>8</v>
      </c>
      <c r="CK40" s="408">
        <v>9</v>
      </c>
      <c r="CM40" s="717">
        <v>7065</v>
      </c>
      <c r="CN40" s="718" t="s">
        <v>1308</v>
      </c>
      <c r="CO40" s="719">
        <v>19</v>
      </c>
      <c r="CP40" s="720">
        <v>217</v>
      </c>
      <c r="CQ40" s="721">
        <v>74</v>
      </c>
      <c r="CR40" s="721">
        <v>21</v>
      </c>
      <c r="CS40" s="721">
        <v>0</v>
      </c>
      <c r="CT40" s="721">
        <v>0</v>
      </c>
      <c r="CU40" s="721">
        <v>5</v>
      </c>
      <c r="CV40" s="721">
        <v>5</v>
      </c>
      <c r="CW40" s="721">
        <v>4</v>
      </c>
      <c r="CX40" s="721">
        <v>6</v>
      </c>
      <c r="CY40" s="721">
        <v>5</v>
      </c>
      <c r="CZ40" s="721">
        <v>5</v>
      </c>
      <c r="DB40" s="409">
        <v>7068</v>
      </c>
      <c r="DC40" s="410" t="s">
        <v>2043</v>
      </c>
      <c r="DD40" s="411">
        <v>69</v>
      </c>
      <c r="DE40" s="412" t="s">
        <v>42</v>
      </c>
      <c r="DF40" s="733" t="s">
        <v>42</v>
      </c>
      <c r="DG40" s="415" t="s">
        <v>42</v>
      </c>
      <c r="DH40" s="416" t="s">
        <v>42</v>
      </c>
      <c r="DI40" s="416" t="s">
        <v>42</v>
      </c>
      <c r="DJ40" s="416" t="s">
        <v>42</v>
      </c>
      <c r="DK40" s="417" t="s">
        <v>42</v>
      </c>
      <c r="DL40" s="418" t="s">
        <v>42</v>
      </c>
      <c r="DM40" s="415" t="s">
        <v>42</v>
      </c>
      <c r="DN40" s="416" t="s">
        <v>42</v>
      </c>
      <c r="DO40" s="416" t="s">
        <v>42</v>
      </c>
      <c r="DP40" s="419" t="s">
        <v>42</v>
      </c>
    </row>
    <row r="41" spans="1:120" ht="20.100000000000001" customHeight="1">
      <c r="A41" s="391">
        <v>361</v>
      </c>
      <c r="B41" s="392" t="s">
        <v>217</v>
      </c>
      <c r="C41" s="393">
        <v>97</v>
      </c>
      <c r="D41" s="394">
        <v>193</v>
      </c>
      <c r="E41" s="396">
        <v>27</v>
      </c>
      <c r="F41" s="396">
        <v>34</v>
      </c>
      <c r="G41" s="396">
        <v>23</v>
      </c>
      <c r="H41" s="396">
        <v>10</v>
      </c>
      <c r="I41" s="397">
        <v>6</v>
      </c>
      <c r="J41" s="398">
        <v>39</v>
      </c>
      <c r="K41" s="396">
        <v>5</v>
      </c>
      <c r="L41" s="396">
        <v>11</v>
      </c>
      <c r="M41" s="396">
        <v>7</v>
      </c>
      <c r="N41" s="399">
        <v>5</v>
      </c>
      <c r="P41" s="400">
        <v>400</v>
      </c>
      <c r="Q41" s="401" t="s">
        <v>1217</v>
      </c>
      <c r="R41" s="402">
        <v>100</v>
      </c>
      <c r="S41" s="403">
        <v>223</v>
      </c>
      <c r="T41" s="405">
        <v>5</v>
      </c>
      <c r="U41" s="405">
        <v>10</v>
      </c>
      <c r="V41" s="405">
        <v>31</v>
      </c>
      <c r="W41" s="405">
        <v>32</v>
      </c>
      <c r="X41" s="406">
        <v>22</v>
      </c>
      <c r="Y41" s="407">
        <v>85</v>
      </c>
      <c r="Z41" s="405">
        <v>6</v>
      </c>
      <c r="AA41" s="405">
        <v>13</v>
      </c>
      <c r="AB41" s="405">
        <v>9</v>
      </c>
      <c r="AC41" s="408">
        <v>7</v>
      </c>
      <c r="AE41" s="400">
        <v>400</v>
      </c>
      <c r="AF41" s="401" t="s">
        <v>1217</v>
      </c>
      <c r="AG41" s="402">
        <v>104</v>
      </c>
      <c r="AH41" s="403">
        <v>231</v>
      </c>
      <c r="AI41" s="405">
        <v>5</v>
      </c>
      <c r="AJ41" s="405">
        <v>11</v>
      </c>
      <c r="AK41" s="405">
        <v>28</v>
      </c>
      <c r="AL41" s="405">
        <v>37</v>
      </c>
      <c r="AM41" s="406">
        <v>20</v>
      </c>
      <c r="AN41" s="407">
        <v>85</v>
      </c>
      <c r="AO41" s="405">
        <v>7</v>
      </c>
      <c r="AP41" s="405">
        <v>11</v>
      </c>
      <c r="AQ41" s="405">
        <v>6</v>
      </c>
      <c r="AR41" s="408">
        <v>11</v>
      </c>
      <c r="AT41" s="400">
        <v>3101</v>
      </c>
      <c r="AU41" s="401" t="s">
        <v>315</v>
      </c>
      <c r="AV41" s="402">
        <v>143</v>
      </c>
      <c r="AW41" s="403">
        <v>241</v>
      </c>
      <c r="AX41" s="405">
        <v>1</v>
      </c>
      <c r="AY41" s="405">
        <v>10</v>
      </c>
      <c r="AZ41" s="405">
        <v>32</v>
      </c>
      <c r="BA41" s="405">
        <v>34</v>
      </c>
      <c r="BB41" s="406">
        <v>23</v>
      </c>
      <c r="BC41" s="407">
        <v>90</v>
      </c>
      <c r="BD41" s="405">
        <v>6</v>
      </c>
      <c r="BE41" s="405">
        <v>14</v>
      </c>
      <c r="BF41" s="405">
        <v>12</v>
      </c>
      <c r="BG41" s="408">
        <v>5</v>
      </c>
      <c r="BI41" s="400">
        <v>3621</v>
      </c>
      <c r="BJ41" s="401" t="s">
        <v>331</v>
      </c>
      <c r="BK41" s="402">
        <v>86</v>
      </c>
      <c r="BL41" s="403">
        <v>224</v>
      </c>
      <c r="BM41" s="405">
        <v>22</v>
      </c>
      <c r="BN41" s="405">
        <v>40</v>
      </c>
      <c r="BO41" s="405">
        <v>27</v>
      </c>
      <c r="BP41" s="405">
        <v>8</v>
      </c>
      <c r="BQ41" s="406">
        <v>3</v>
      </c>
      <c r="BR41" s="407">
        <v>38</v>
      </c>
      <c r="BS41" s="405">
        <v>5</v>
      </c>
      <c r="BT41" s="405">
        <v>10</v>
      </c>
      <c r="BU41" s="405">
        <v>7</v>
      </c>
      <c r="BV41" s="408">
        <v>6</v>
      </c>
      <c r="BX41" s="400">
        <v>5003</v>
      </c>
      <c r="BY41" s="401" t="s">
        <v>120</v>
      </c>
      <c r="BZ41" s="402">
        <v>294</v>
      </c>
      <c r="CA41" s="403">
        <v>230</v>
      </c>
      <c r="CB41" s="405">
        <v>24</v>
      </c>
      <c r="CC41" s="405">
        <v>37</v>
      </c>
      <c r="CD41" s="405">
        <v>21</v>
      </c>
      <c r="CE41" s="405">
        <v>13</v>
      </c>
      <c r="CF41" s="406">
        <v>4</v>
      </c>
      <c r="CG41" s="407">
        <v>38</v>
      </c>
      <c r="CH41" s="405">
        <v>4</v>
      </c>
      <c r="CI41" s="405">
        <v>10</v>
      </c>
      <c r="CJ41" s="405">
        <v>7</v>
      </c>
      <c r="CK41" s="408">
        <v>8</v>
      </c>
      <c r="CM41" s="717">
        <v>7067</v>
      </c>
      <c r="CN41" s="718" t="s">
        <v>2042</v>
      </c>
      <c r="CO41" s="719">
        <v>83</v>
      </c>
      <c r="CP41" s="720">
        <v>218</v>
      </c>
      <c r="CQ41" s="721">
        <v>60</v>
      </c>
      <c r="CR41" s="721">
        <v>24</v>
      </c>
      <c r="CS41" s="721">
        <v>12</v>
      </c>
      <c r="CT41" s="721">
        <v>2</v>
      </c>
      <c r="CU41" s="721">
        <v>1</v>
      </c>
      <c r="CV41" s="721">
        <v>16</v>
      </c>
      <c r="CW41" s="721">
        <v>4</v>
      </c>
      <c r="CX41" s="721">
        <v>6</v>
      </c>
      <c r="CY41" s="721">
        <v>5</v>
      </c>
      <c r="CZ41" s="721">
        <v>6</v>
      </c>
      <c r="DB41" s="409">
        <v>7069</v>
      </c>
      <c r="DC41" s="410" t="s">
        <v>2044</v>
      </c>
      <c r="DD41" s="411">
        <v>74</v>
      </c>
      <c r="DE41" s="412">
        <v>218</v>
      </c>
      <c r="DF41" s="733">
        <v>4</v>
      </c>
      <c r="DG41" s="415">
        <v>72</v>
      </c>
      <c r="DH41" s="416">
        <v>24</v>
      </c>
      <c r="DI41" s="416">
        <v>0</v>
      </c>
      <c r="DJ41" s="416">
        <v>4</v>
      </c>
      <c r="DK41" s="417">
        <v>0</v>
      </c>
      <c r="DL41" s="418">
        <v>4</v>
      </c>
      <c r="DM41" s="415">
        <v>4</v>
      </c>
      <c r="DN41" s="416">
        <v>5</v>
      </c>
      <c r="DO41" s="416">
        <v>3</v>
      </c>
      <c r="DP41" s="419">
        <v>5</v>
      </c>
    </row>
    <row r="42" spans="1:120" ht="20.100000000000001" customHeight="1">
      <c r="A42" s="391">
        <v>400</v>
      </c>
      <c r="B42" s="392" t="s">
        <v>1217</v>
      </c>
      <c r="C42" s="393">
        <v>150</v>
      </c>
      <c r="D42" s="394">
        <v>211</v>
      </c>
      <c r="E42" s="396">
        <v>9</v>
      </c>
      <c r="F42" s="396">
        <v>17</v>
      </c>
      <c r="G42" s="396">
        <v>19</v>
      </c>
      <c r="H42" s="396">
        <v>32</v>
      </c>
      <c r="I42" s="397">
        <v>23</v>
      </c>
      <c r="J42" s="398">
        <v>74</v>
      </c>
      <c r="K42" s="396">
        <v>6</v>
      </c>
      <c r="L42" s="396">
        <v>15</v>
      </c>
      <c r="M42" s="396">
        <v>8</v>
      </c>
      <c r="N42" s="399">
        <v>7</v>
      </c>
      <c r="P42" s="400">
        <v>401</v>
      </c>
      <c r="Q42" s="401" t="s">
        <v>1218</v>
      </c>
      <c r="R42" s="402">
        <v>79</v>
      </c>
      <c r="S42" s="403">
        <v>205</v>
      </c>
      <c r="T42" s="405">
        <v>25</v>
      </c>
      <c r="U42" s="405">
        <v>25</v>
      </c>
      <c r="V42" s="405">
        <v>27</v>
      </c>
      <c r="W42" s="405">
        <v>15</v>
      </c>
      <c r="X42" s="406">
        <v>8</v>
      </c>
      <c r="Y42" s="407">
        <v>49</v>
      </c>
      <c r="Z42" s="405">
        <v>5</v>
      </c>
      <c r="AA42" s="405">
        <v>11</v>
      </c>
      <c r="AB42" s="405">
        <v>8</v>
      </c>
      <c r="AC42" s="408">
        <v>5</v>
      </c>
      <c r="AE42" s="400">
        <v>401</v>
      </c>
      <c r="AF42" s="401" t="s">
        <v>1218</v>
      </c>
      <c r="AG42" s="402">
        <v>82</v>
      </c>
      <c r="AH42" s="403">
        <v>217</v>
      </c>
      <c r="AI42" s="405">
        <v>20</v>
      </c>
      <c r="AJ42" s="405">
        <v>27</v>
      </c>
      <c r="AK42" s="405">
        <v>26</v>
      </c>
      <c r="AL42" s="405">
        <v>24</v>
      </c>
      <c r="AM42" s="406">
        <v>4</v>
      </c>
      <c r="AN42" s="407">
        <v>54</v>
      </c>
      <c r="AO42" s="405">
        <v>6</v>
      </c>
      <c r="AP42" s="405">
        <v>9</v>
      </c>
      <c r="AQ42" s="405">
        <v>5</v>
      </c>
      <c r="AR42" s="408">
        <v>9</v>
      </c>
      <c r="AT42" s="400">
        <v>3191</v>
      </c>
      <c r="AU42" s="401" t="s">
        <v>125</v>
      </c>
      <c r="AV42" s="402">
        <v>115</v>
      </c>
      <c r="AW42" s="403">
        <v>240</v>
      </c>
      <c r="AX42" s="405">
        <v>2</v>
      </c>
      <c r="AY42" s="405">
        <v>12</v>
      </c>
      <c r="AZ42" s="405">
        <v>24</v>
      </c>
      <c r="BA42" s="405">
        <v>38</v>
      </c>
      <c r="BB42" s="406">
        <v>23</v>
      </c>
      <c r="BC42" s="407">
        <v>86</v>
      </c>
      <c r="BD42" s="405">
        <v>6</v>
      </c>
      <c r="BE42" s="405">
        <v>14</v>
      </c>
      <c r="BF42" s="405">
        <v>11</v>
      </c>
      <c r="BG42" s="408">
        <v>5</v>
      </c>
      <c r="BI42" s="400">
        <v>4691</v>
      </c>
      <c r="BJ42" s="401" t="s">
        <v>367</v>
      </c>
      <c r="BK42" s="402">
        <v>96</v>
      </c>
      <c r="BL42" s="403">
        <v>241</v>
      </c>
      <c r="BM42" s="405">
        <v>5</v>
      </c>
      <c r="BN42" s="405">
        <v>18</v>
      </c>
      <c r="BO42" s="405">
        <v>32</v>
      </c>
      <c r="BP42" s="405">
        <v>26</v>
      </c>
      <c r="BQ42" s="406">
        <v>19</v>
      </c>
      <c r="BR42" s="407">
        <v>77</v>
      </c>
      <c r="BS42" s="405">
        <v>7</v>
      </c>
      <c r="BT42" s="405">
        <v>12</v>
      </c>
      <c r="BU42" s="405">
        <v>8</v>
      </c>
      <c r="BV42" s="408">
        <v>8</v>
      </c>
      <c r="BX42" s="400">
        <v>5005</v>
      </c>
      <c r="BY42" s="401" t="s">
        <v>377</v>
      </c>
      <c r="BZ42" s="402">
        <v>165</v>
      </c>
      <c r="CA42" s="403">
        <v>234</v>
      </c>
      <c r="CB42" s="405">
        <v>19</v>
      </c>
      <c r="CC42" s="405">
        <v>35</v>
      </c>
      <c r="CD42" s="405">
        <v>25</v>
      </c>
      <c r="CE42" s="405">
        <v>12</v>
      </c>
      <c r="CF42" s="406">
        <v>8</v>
      </c>
      <c r="CG42" s="407">
        <v>46</v>
      </c>
      <c r="CH42" s="405">
        <v>5</v>
      </c>
      <c r="CI42" s="405">
        <v>10</v>
      </c>
      <c r="CJ42" s="405">
        <v>7</v>
      </c>
      <c r="CK42" s="408">
        <v>8</v>
      </c>
      <c r="CM42" s="717">
        <v>7068</v>
      </c>
      <c r="CN42" s="718" t="s">
        <v>2043</v>
      </c>
      <c r="CO42" s="719">
        <v>40</v>
      </c>
      <c r="CP42" s="720">
        <v>212</v>
      </c>
      <c r="CQ42" s="721">
        <v>68</v>
      </c>
      <c r="CR42" s="721">
        <v>28</v>
      </c>
      <c r="CS42" s="721">
        <v>5</v>
      </c>
      <c r="CT42" s="721">
        <v>0</v>
      </c>
      <c r="CU42" s="721">
        <v>0</v>
      </c>
      <c r="CV42" s="721">
        <v>5</v>
      </c>
      <c r="CW42" s="721">
        <v>3</v>
      </c>
      <c r="CX42" s="721">
        <v>6</v>
      </c>
      <c r="CY42" s="721">
        <v>4</v>
      </c>
      <c r="CZ42" s="721">
        <v>6</v>
      </c>
      <c r="DB42" s="409">
        <v>7071</v>
      </c>
      <c r="DC42" s="410" t="s">
        <v>488</v>
      </c>
      <c r="DD42" s="411">
        <v>791</v>
      </c>
      <c r="DE42" s="412">
        <v>243</v>
      </c>
      <c r="DF42" s="733">
        <v>49</v>
      </c>
      <c r="DG42" s="415">
        <v>23</v>
      </c>
      <c r="DH42" s="416">
        <v>28</v>
      </c>
      <c r="DI42" s="416">
        <v>20</v>
      </c>
      <c r="DJ42" s="416">
        <v>19</v>
      </c>
      <c r="DK42" s="417">
        <v>10</v>
      </c>
      <c r="DL42" s="418">
        <v>49</v>
      </c>
      <c r="DM42" s="415">
        <v>7</v>
      </c>
      <c r="DN42" s="416">
        <v>8</v>
      </c>
      <c r="DO42" s="416">
        <v>6</v>
      </c>
      <c r="DP42" s="419">
        <v>8</v>
      </c>
    </row>
    <row r="43" spans="1:120" ht="20.100000000000001" customHeight="1">
      <c r="A43" s="391">
        <v>401</v>
      </c>
      <c r="B43" s="392" t="s">
        <v>1218</v>
      </c>
      <c r="C43" s="393">
        <v>97</v>
      </c>
      <c r="D43" s="394">
        <v>190</v>
      </c>
      <c r="E43" s="396">
        <v>29</v>
      </c>
      <c r="F43" s="396">
        <v>34</v>
      </c>
      <c r="G43" s="396">
        <v>22</v>
      </c>
      <c r="H43" s="396">
        <v>13</v>
      </c>
      <c r="I43" s="397">
        <v>2</v>
      </c>
      <c r="J43" s="398">
        <v>37</v>
      </c>
      <c r="K43" s="396">
        <v>5</v>
      </c>
      <c r="L43" s="396">
        <v>11</v>
      </c>
      <c r="M43" s="396">
        <v>7</v>
      </c>
      <c r="N43" s="399">
        <v>5</v>
      </c>
      <c r="P43" s="400">
        <v>410</v>
      </c>
      <c r="Q43" s="401" t="s">
        <v>1379</v>
      </c>
      <c r="R43" s="402">
        <v>59</v>
      </c>
      <c r="S43" s="403">
        <v>217</v>
      </c>
      <c r="T43" s="405">
        <v>5</v>
      </c>
      <c r="U43" s="405">
        <v>19</v>
      </c>
      <c r="V43" s="405">
        <v>37</v>
      </c>
      <c r="W43" s="405">
        <v>32</v>
      </c>
      <c r="X43" s="406">
        <v>7</v>
      </c>
      <c r="Y43" s="407">
        <v>76</v>
      </c>
      <c r="Z43" s="405">
        <v>6</v>
      </c>
      <c r="AA43" s="405">
        <v>13</v>
      </c>
      <c r="AB43" s="405">
        <v>9</v>
      </c>
      <c r="AC43" s="408">
        <v>6</v>
      </c>
      <c r="AE43" s="400">
        <v>410</v>
      </c>
      <c r="AF43" s="401" t="s">
        <v>1379</v>
      </c>
      <c r="AG43" s="402">
        <v>24</v>
      </c>
      <c r="AH43" s="403">
        <v>221</v>
      </c>
      <c r="AI43" s="405">
        <v>17</v>
      </c>
      <c r="AJ43" s="405">
        <v>17</v>
      </c>
      <c r="AK43" s="405">
        <v>33</v>
      </c>
      <c r="AL43" s="405">
        <v>17</v>
      </c>
      <c r="AM43" s="406">
        <v>17</v>
      </c>
      <c r="AN43" s="407">
        <v>67</v>
      </c>
      <c r="AO43" s="405">
        <v>7</v>
      </c>
      <c r="AP43" s="405">
        <v>9</v>
      </c>
      <c r="AQ43" s="405">
        <v>5</v>
      </c>
      <c r="AR43" s="408">
        <v>10</v>
      </c>
      <c r="AT43" s="400">
        <v>3281</v>
      </c>
      <c r="AU43" s="401" t="s">
        <v>18</v>
      </c>
      <c r="AV43" s="402">
        <v>171</v>
      </c>
      <c r="AW43" s="403">
        <v>229</v>
      </c>
      <c r="AX43" s="405">
        <v>11</v>
      </c>
      <c r="AY43" s="405">
        <v>22</v>
      </c>
      <c r="AZ43" s="405">
        <v>30</v>
      </c>
      <c r="BA43" s="405">
        <v>22</v>
      </c>
      <c r="BB43" s="406">
        <v>14</v>
      </c>
      <c r="BC43" s="407">
        <v>67</v>
      </c>
      <c r="BD43" s="405">
        <v>6</v>
      </c>
      <c r="BE43" s="405">
        <v>12</v>
      </c>
      <c r="BF43" s="405">
        <v>10</v>
      </c>
      <c r="BG43" s="408">
        <v>4</v>
      </c>
      <c r="BI43" s="400">
        <v>5003</v>
      </c>
      <c r="BJ43" s="401" t="s">
        <v>120</v>
      </c>
      <c r="BK43" s="402">
        <v>263</v>
      </c>
      <c r="BL43" s="403">
        <v>218</v>
      </c>
      <c r="BM43" s="405">
        <v>39</v>
      </c>
      <c r="BN43" s="405">
        <v>27</v>
      </c>
      <c r="BO43" s="405">
        <v>22</v>
      </c>
      <c r="BP43" s="405">
        <v>8</v>
      </c>
      <c r="BQ43" s="406">
        <v>3</v>
      </c>
      <c r="BR43" s="407">
        <v>33</v>
      </c>
      <c r="BS43" s="405">
        <v>5</v>
      </c>
      <c r="BT43" s="405">
        <v>9</v>
      </c>
      <c r="BU43" s="405">
        <v>6</v>
      </c>
      <c r="BV43" s="408">
        <v>6</v>
      </c>
      <c r="BX43" s="400">
        <v>5007</v>
      </c>
      <c r="BY43" s="401" t="s">
        <v>1275</v>
      </c>
      <c r="BZ43" s="402">
        <v>37</v>
      </c>
      <c r="CA43" s="403">
        <v>236</v>
      </c>
      <c r="CB43" s="405">
        <v>19</v>
      </c>
      <c r="CC43" s="405">
        <v>27</v>
      </c>
      <c r="CD43" s="405">
        <v>22</v>
      </c>
      <c r="CE43" s="405">
        <v>24</v>
      </c>
      <c r="CF43" s="406">
        <v>8</v>
      </c>
      <c r="CG43" s="407">
        <v>54</v>
      </c>
      <c r="CH43" s="405">
        <v>4</v>
      </c>
      <c r="CI43" s="405">
        <v>11</v>
      </c>
      <c r="CJ43" s="405">
        <v>6</v>
      </c>
      <c r="CK43" s="408">
        <v>9</v>
      </c>
      <c r="CM43" s="717">
        <v>7069</v>
      </c>
      <c r="CN43" s="718" t="s">
        <v>2044</v>
      </c>
      <c r="CO43" s="719">
        <v>64</v>
      </c>
      <c r="CP43" s="720">
        <v>212</v>
      </c>
      <c r="CQ43" s="721">
        <v>70</v>
      </c>
      <c r="CR43" s="721">
        <v>23</v>
      </c>
      <c r="CS43" s="721">
        <v>5</v>
      </c>
      <c r="CT43" s="721">
        <v>2</v>
      </c>
      <c r="CU43" s="721">
        <v>0</v>
      </c>
      <c r="CV43" s="721">
        <v>6</v>
      </c>
      <c r="CW43" s="721">
        <v>3</v>
      </c>
      <c r="CX43" s="721">
        <v>5</v>
      </c>
      <c r="CY43" s="721">
        <v>5</v>
      </c>
      <c r="CZ43" s="721">
        <v>5</v>
      </c>
      <c r="DB43" s="409">
        <v>7081</v>
      </c>
      <c r="DC43" s="410" t="s">
        <v>924</v>
      </c>
      <c r="DD43" s="411">
        <v>131</v>
      </c>
      <c r="DE43" s="412">
        <v>265</v>
      </c>
      <c r="DF43" s="733">
        <v>92</v>
      </c>
      <c r="DG43" s="415">
        <v>1</v>
      </c>
      <c r="DH43" s="416">
        <v>8</v>
      </c>
      <c r="DI43" s="416">
        <v>25</v>
      </c>
      <c r="DJ43" s="416">
        <v>32</v>
      </c>
      <c r="DK43" s="417">
        <v>34</v>
      </c>
      <c r="DL43" s="418">
        <v>92</v>
      </c>
      <c r="DM43" s="415">
        <v>8</v>
      </c>
      <c r="DN43" s="416">
        <v>10</v>
      </c>
      <c r="DO43" s="416">
        <v>8</v>
      </c>
      <c r="DP43" s="419">
        <v>10</v>
      </c>
    </row>
    <row r="44" spans="1:120" ht="20.100000000000001" customHeight="1">
      <c r="A44" s="391">
        <v>410</v>
      </c>
      <c r="B44" s="392" t="s">
        <v>1379</v>
      </c>
      <c r="C44" s="393">
        <v>69</v>
      </c>
      <c r="D44" s="394">
        <v>205</v>
      </c>
      <c r="E44" s="396">
        <v>6</v>
      </c>
      <c r="F44" s="396">
        <v>33</v>
      </c>
      <c r="G44" s="396">
        <v>29</v>
      </c>
      <c r="H44" s="396">
        <v>17</v>
      </c>
      <c r="I44" s="397">
        <v>14</v>
      </c>
      <c r="J44" s="398">
        <v>61</v>
      </c>
      <c r="K44" s="396">
        <v>6</v>
      </c>
      <c r="L44" s="396">
        <v>13</v>
      </c>
      <c r="M44" s="396">
        <v>8</v>
      </c>
      <c r="N44" s="399">
        <v>7</v>
      </c>
      <c r="P44" s="400">
        <v>441</v>
      </c>
      <c r="Q44" s="401" t="s">
        <v>220</v>
      </c>
      <c r="R44" s="402">
        <v>64</v>
      </c>
      <c r="S44" s="403">
        <v>218</v>
      </c>
      <c r="T44" s="405">
        <v>11</v>
      </c>
      <c r="U44" s="405">
        <v>17</v>
      </c>
      <c r="V44" s="405">
        <v>14</v>
      </c>
      <c r="W44" s="405">
        <v>45</v>
      </c>
      <c r="X44" s="406">
        <v>13</v>
      </c>
      <c r="Y44" s="407">
        <v>72</v>
      </c>
      <c r="Z44" s="405">
        <v>6</v>
      </c>
      <c r="AA44" s="405">
        <v>13</v>
      </c>
      <c r="AB44" s="405">
        <v>9</v>
      </c>
      <c r="AC44" s="408">
        <v>6</v>
      </c>
      <c r="AE44" s="400">
        <v>441</v>
      </c>
      <c r="AF44" s="401" t="s">
        <v>220</v>
      </c>
      <c r="AG44" s="402">
        <v>76</v>
      </c>
      <c r="AH44" s="403">
        <v>218</v>
      </c>
      <c r="AI44" s="405">
        <v>20</v>
      </c>
      <c r="AJ44" s="405">
        <v>22</v>
      </c>
      <c r="AK44" s="405">
        <v>28</v>
      </c>
      <c r="AL44" s="405">
        <v>20</v>
      </c>
      <c r="AM44" s="406">
        <v>11</v>
      </c>
      <c r="AN44" s="407">
        <v>58</v>
      </c>
      <c r="AO44" s="405">
        <v>6</v>
      </c>
      <c r="AP44" s="405">
        <v>10</v>
      </c>
      <c r="AQ44" s="405">
        <v>5</v>
      </c>
      <c r="AR44" s="408">
        <v>9</v>
      </c>
      <c r="AT44" s="400">
        <v>3421</v>
      </c>
      <c r="AU44" s="401" t="s">
        <v>324</v>
      </c>
      <c r="AV44" s="402">
        <v>154</v>
      </c>
      <c r="AW44" s="403">
        <v>221</v>
      </c>
      <c r="AX44" s="405">
        <v>20</v>
      </c>
      <c r="AY44" s="405">
        <v>33</v>
      </c>
      <c r="AZ44" s="405">
        <v>28</v>
      </c>
      <c r="BA44" s="405">
        <v>12</v>
      </c>
      <c r="BB44" s="406">
        <v>7</v>
      </c>
      <c r="BC44" s="407">
        <v>47</v>
      </c>
      <c r="BD44" s="405">
        <v>5</v>
      </c>
      <c r="BE44" s="405">
        <v>10</v>
      </c>
      <c r="BF44" s="405">
        <v>9</v>
      </c>
      <c r="BG44" s="408">
        <v>4</v>
      </c>
      <c r="BI44" s="400">
        <v>5005</v>
      </c>
      <c r="BJ44" s="401" t="s">
        <v>377</v>
      </c>
      <c r="BK44" s="402">
        <v>173</v>
      </c>
      <c r="BL44" s="403">
        <v>232</v>
      </c>
      <c r="BM44" s="405">
        <v>18</v>
      </c>
      <c r="BN44" s="405">
        <v>25</v>
      </c>
      <c r="BO44" s="405">
        <v>26</v>
      </c>
      <c r="BP44" s="405">
        <v>17</v>
      </c>
      <c r="BQ44" s="406">
        <v>13</v>
      </c>
      <c r="BR44" s="407">
        <v>56</v>
      </c>
      <c r="BS44" s="405">
        <v>6</v>
      </c>
      <c r="BT44" s="405">
        <v>11</v>
      </c>
      <c r="BU44" s="405">
        <v>8</v>
      </c>
      <c r="BV44" s="408">
        <v>7</v>
      </c>
      <c r="BX44" s="400">
        <v>5025</v>
      </c>
      <c r="BY44" s="401" t="s">
        <v>1276</v>
      </c>
      <c r="BZ44" s="402">
        <v>48</v>
      </c>
      <c r="CA44" s="403">
        <v>228</v>
      </c>
      <c r="CB44" s="405">
        <v>38</v>
      </c>
      <c r="CC44" s="405">
        <v>21</v>
      </c>
      <c r="CD44" s="405">
        <v>19</v>
      </c>
      <c r="CE44" s="405">
        <v>13</v>
      </c>
      <c r="CF44" s="406">
        <v>10</v>
      </c>
      <c r="CG44" s="407">
        <v>42</v>
      </c>
      <c r="CH44" s="405">
        <v>4</v>
      </c>
      <c r="CI44" s="405">
        <v>9</v>
      </c>
      <c r="CJ44" s="405">
        <v>7</v>
      </c>
      <c r="CK44" s="408">
        <v>8</v>
      </c>
      <c r="CM44" s="717">
        <v>7071</v>
      </c>
      <c r="CN44" s="718" t="s">
        <v>488</v>
      </c>
      <c r="CO44" s="719">
        <v>866</v>
      </c>
      <c r="CP44" s="720">
        <v>241</v>
      </c>
      <c r="CQ44" s="721">
        <v>17</v>
      </c>
      <c r="CR44" s="721">
        <v>29</v>
      </c>
      <c r="CS44" s="721">
        <v>24</v>
      </c>
      <c r="CT44" s="721">
        <v>19</v>
      </c>
      <c r="CU44" s="721">
        <v>11</v>
      </c>
      <c r="CV44" s="721">
        <v>54</v>
      </c>
      <c r="CW44" s="721">
        <v>5</v>
      </c>
      <c r="CX44" s="721">
        <v>8</v>
      </c>
      <c r="CY44" s="721">
        <v>7</v>
      </c>
      <c r="CZ44" s="721">
        <v>9</v>
      </c>
      <c r="DB44" s="409">
        <v>7101</v>
      </c>
      <c r="DC44" s="410" t="s">
        <v>490</v>
      </c>
      <c r="DD44" s="411">
        <v>863</v>
      </c>
      <c r="DE44" s="412">
        <v>260</v>
      </c>
      <c r="DF44" s="733">
        <v>82</v>
      </c>
      <c r="DG44" s="415">
        <v>2</v>
      </c>
      <c r="DH44" s="416">
        <v>17</v>
      </c>
      <c r="DI44" s="416">
        <v>23</v>
      </c>
      <c r="DJ44" s="416">
        <v>32</v>
      </c>
      <c r="DK44" s="417">
        <v>27</v>
      </c>
      <c r="DL44" s="418">
        <v>82</v>
      </c>
      <c r="DM44" s="415">
        <v>8</v>
      </c>
      <c r="DN44" s="416">
        <v>9</v>
      </c>
      <c r="DO44" s="416">
        <v>7</v>
      </c>
      <c r="DP44" s="419">
        <v>10</v>
      </c>
    </row>
    <row r="45" spans="1:120" ht="20.100000000000001" customHeight="1">
      <c r="A45" s="391">
        <v>441</v>
      </c>
      <c r="B45" s="392" t="s">
        <v>220</v>
      </c>
      <c r="C45" s="393">
        <v>80</v>
      </c>
      <c r="D45" s="394">
        <v>201</v>
      </c>
      <c r="E45" s="396">
        <v>20</v>
      </c>
      <c r="F45" s="396">
        <v>14</v>
      </c>
      <c r="G45" s="396">
        <v>31</v>
      </c>
      <c r="H45" s="396">
        <v>26</v>
      </c>
      <c r="I45" s="397">
        <v>9</v>
      </c>
      <c r="J45" s="398">
        <v>66</v>
      </c>
      <c r="K45" s="396">
        <v>6</v>
      </c>
      <c r="L45" s="396">
        <v>13</v>
      </c>
      <c r="M45" s="396">
        <v>7</v>
      </c>
      <c r="N45" s="399">
        <v>6</v>
      </c>
      <c r="P45" s="400">
        <v>451</v>
      </c>
      <c r="Q45" s="401" t="s">
        <v>2021</v>
      </c>
      <c r="R45" s="402">
        <v>131</v>
      </c>
      <c r="S45" s="403">
        <v>215</v>
      </c>
      <c r="T45" s="405">
        <v>7</v>
      </c>
      <c r="U45" s="405">
        <v>29</v>
      </c>
      <c r="V45" s="405">
        <v>30</v>
      </c>
      <c r="W45" s="405">
        <v>22</v>
      </c>
      <c r="X45" s="406">
        <v>12</v>
      </c>
      <c r="Y45" s="407">
        <v>64</v>
      </c>
      <c r="Z45" s="405">
        <v>6</v>
      </c>
      <c r="AA45" s="405">
        <v>12</v>
      </c>
      <c r="AB45" s="405">
        <v>8</v>
      </c>
      <c r="AC45" s="408">
        <v>6</v>
      </c>
      <c r="AE45" s="400">
        <v>451</v>
      </c>
      <c r="AF45" s="401" t="s">
        <v>2021</v>
      </c>
      <c r="AG45" s="402">
        <v>166</v>
      </c>
      <c r="AH45" s="403">
        <v>220</v>
      </c>
      <c r="AI45" s="405">
        <v>19</v>
      </c>
      <c r="AJ45" s="405">
        <v>17</v>
      </c>
      <c r="AK45" s="405">
        <v>25</v>
      </c>
      <c r="AL45" s="405">
        <v>30</v>
      </c>
      <c r="AM45" s="406">
        <v>10</v>
      </c>
      <c r="AN45" s="407">
        <v>64</v>
      </c>
      <c r="AO45" s="405">
        <v>6</v>
      </c>
      <c r="AP45" s="405">
        <v>10</v>
      </c>
      <c r="AQ45" s="405">
        <v>5</v>
      </c>
      <c r="AR45" s="408">
        <v>9</v>
      </c>
      <c r="AT45" s="400">
        <v>3600</v>
      </c>
      <c r="AU45" s="401" t="s">
        <v>329</v>
      </c>
      <c r="AV45" s="402">
        <v>67</v>
      </c>
      <c r="AW45" s="403">
        <v>221</v>
      </c>
      <c r="AX45" s="405">
        <v>13</v>
      </c>
      <c r="AY45" s="405">
        <v>43</v>
      </c>
      <c r="AZ45" s="405">
        <v>28</v>
      </c>
      <c r="BA45" s="405">
        <v>12</v>
      </c>
      <c r="BB45" s="406">
        <v>3</v>
      </c>
      <c r="BC45" s="407">
        <v>43</v>
      </c>
      <c r="BD45" s="405">
        <v>5</v>
      </c>
      <c r="BE45" s="405">
        <v>10</v>
      </c>
      <c r="BF45" s="405">
        <v>10</v>
      </c>
      <c r="BG45" s="408">
        <v>3</v>
      </c>
      <c r="BI45" s="400">
        <v>5007</v>
      </c>
      <c r="BJ45" s="401" t="s">
        <v>1275</v>
      </c>
      <c r="BK45" s="402">
        <v>25</v>
      </c>
      <c r="BL45" s="403">
        <v>213</v>
      </c>
      <c r="BM45" s="405">
        <v>44</v>
      </c>
      <c r="BN45" s="405">
        <v>24</v>
      </c>
      <c r="BO45" s="405">
        <v>24</v>
      </c>
      <c r="BP45" s="405">
        <v>8</v>
      </c>
      <c r="BQ45" s="406">
        <v>0</v>
      </c>
      <c r="BR45" s="407">
        <v>32</v>
      </c>
      <c r="BS45" s="405">
        <v>5</v>
      </c>
      <c r="BT45" s="405">
        <v>9</v>
      </c>
      <c r="BU45" s="405">
        <v>6</v>
      </c>
      <c r="BV45" s="408">
        <v>6</v>
      </c>
      <c r="BX45" s="400">
        <v>5029</v>
      </c>
      <c r="BY45" s="401" t="s">
        <v>1277</v>
      </c>
      <c r="BZ45" s="402">
        <v>88</v>
      </c>
      <c r="CA45" s="403">
        <v>226</v>
      </c>
      <c r="CB45" s="405">
        <v>35</v>
      </c>
      <c r="CC45" s="405">
        <v>27</v>
      </c>
      <c r="CD45" s="405">
        <v>17</v>
      </c>
      <c r="CE45" s="405">
        <v>16</v>
      </c>
      <c r="CF45" s="406">
        <v>5</v>
      </c>
      <c r="CG45" s="407">
        <v>38</v>
      </c>
      <c r="CH45" s="405">
        <v>4</v>
      </c>
      <c r="CI45" s="405">
        <v>9</v>
      </c>
      <c r="CJ45" s="405">
        <v>6</v>
      </c>
      <c r="CK45" s="408">
        <v>7</v>
      </c>
      <c r="CM45" s="717">
        <v>7081</v>
      </c>
      <c r="CN45" s="718" t="s">
        <v>924</v>
      </c>
      <c r="CO45" s="719">
        <v>128</v>
      </c>
      <c r="CP45" s="720">
        <v>259</v>
      </c>
      <c r="CQ45" s="721">
        <v>2</v>
      </c>
      <c r="CR45" s="721">
        <v>10</v>
      </c>
      <c r="CS45" s="721">
        <v>21</v>
      </c>
      <c r="CT45" s="721">
        <v>40</v>
      </c>
      <c r="CU45" s="721">
        <v>27</v>
      </c>
      <c r="CV45" s="721">
        <v>88</v>
      </c>
      <c r="CW45" s="721">
        <v>7</v>
      </c>
      <c r="CX45" s="721">
        <v>10</v>
      </c>
      <c r="CY45" s="721">
        <v>9</v>
      </c>
      <c r="CZ45" s="721">
        <v>11</v>
      </c>
      <c r="DB45" s="409">
        <v>7111</v>
      </c>
      <c r="DC45" s="410" t="s">
        <v>491</v>
      </c>
      <c r="DD45" s="411">
        <v>759</v>
      </c>
      <c r="DE45" s="412">
        <v>237</v>
      </c>
      <c r="DF45" s="733">
        <v>37</v>
      </c>
      <c r="DG45" s="415">
        <v>31</v>
      </c>
      <c r="DH45" s="416">
        <v>33</v>
      </c>
      <c r="DI45" s="416">
        <v>19</v>
      </c>
      <c r="DJ45" s="416">
        <v>12</v>
      </c>
      <c r="DK45" s="417">
        <v>6</v>
      </c>
      <c r="DL45" s="418">
        <v>37</v>
      </c>
      <c r="DM45" s="415">
        <v>6</v>
      </c>
      <c r="DN45" s="416">
        <v>7</v>
      </c>
      <c r="DO45" s="416">
        <v>5</v>
      </c>
      <c r="DP45" s="419">
        <v>7</v>
      </c>
    </row>
    <row r="46" spans="1:120" ht="20.100000000000001" customHeight="1">
      <c r="A46" s="391">
        <v>451</v>
      </c>
      <c r="B46" s="392" t="s">
        <v>2021</v>
      </c>
      <c r="C46" s="393">
        <v>156</v>
      </c>
      <c r="D46" s="394">
        <v>202</v>
      </c>
      <c r="E46" s="396">
        <v>15</v>
      </c>
      <c r="F46" s="396">
        <v>24</v>
      </c>
      <c r="G46" s="396">
        <v>25</v>
      </c>
      <c r="H46" s="396">
        <v>25</v>
      </c>
      <c r="I46" s="397">
        <v>11</v>
      </c>
      <c r="J46" s="398">
        <v>61</v>
      </c>
      <c r="K46" s="396">
        <v>5</v>
      </c>
      <c r="L46" s="396">
        <v>13</v>
      </c>
      <c r="M46" s="396">
        <v>8</v>
      </c>
      <c r="N46" s="399">
        <v>6</v>
      </c>
      <c r="P46" s="400">
        <v>461</v>
      </c>
      <c r="Q46" s="401" t="s">
        <v>222</v>
      </c>
      <c r="R46" s="402">
        <v>125</v>
      </c>
      <c r="S46" s="403">
        <v>205</v>
      </c>
      <c r="T46" s="405">
        <v>18</v>
      </c>
      <c r="U46" s="405">
        <v>38</v>
      </c>
      <c r="V46" s="405">
        <v>26</v>
      </c>
      <c r="W46" s="405">
        <v>16</v>
      </c>
      <c r="X46" s="406">
        <v>1</v>
      </c>
      <c r="Y46" s="407">
        <v>43</v>
      </c>
      <c r="Z46" s="405">
        <v>5</v>
      </c>
      <c r="AA46" s="405">
        <v>11</v>
      </c>
      <c r="AB46" s="405">
        <v>7</v>
      </c>
      <c r="AC46" s="408">
        <v>5</v>
      </c>
      <c r="AE46" s="400">
        <v>461</v>
      </c>
      <c r="AF46" s="401" t="s">
        <v>222</v>
      </c>
      <c r="AG46" s="402">
        <v>107</v>
      </c>
      <c r="AH46" s="403">
        <v>213</v>
      </c>
      <c r="AI46" s="405">
        <v>24</v>
      </c>
      <c r="AJ46" s="405">
        <v>26</v>
      </c>
      <c r="AK46" s="405">
        <v>32</v>
      </c>
      <c r="AL46" s="405">
        <v>14</v>
      </c>
      <c r="AM46" s="406">
        <v>4</v>
      </c>
      <c r="AN46" s="407">
        <v>50</v>
      </c>
      <c r="AO46" s="405">
        <v>6</v>
      </c>
      <c r="AP46" s="405">
        <v>8</v>
      </c>
      <c r="AQ46" s="405">
        <v>5</v>
      </c>
      <c r="AR46" s="408">
        <v>8</v>
      </c>
      <c r="AT46" s="400">
        <v>3610</v>
      </c>
      <c r="AU46" s="401" t="s">
        <v>330</v>
      </c>
      <c r="AV46" s="402">
        <v>290</v>
      </c>
      <c r="AW46" s="403">
        <v>220</v>
      </c>
      <c r="AX46" s="405">
        <v>23</v>
      </c>
      <c r="AY46" s="405">
        <v>31</v>
      </c>
      <c r="AZ46" s="405">
        <v>30</v>
      </c>
      <c r="BA46" s="405">
        <v>12</v>
      </c>
      <c r="BB46" s="406">
        <v>4</v>
      </c>
      <c r="BC46" s="407">
        <v>46</v>
      </c>
      <c r="BD46" s="405">
        <v>5</v>
      </c>
      <c r="BE46" s="405">
        <v>10</v>
      </c>
      <c r="BF46" s="405">
        <v>9</v>
      </c>
      <c r="BG46" s="408">
        <v>4</v>
      </c>
      <c r="BI46" s="400">
        <v>5010</v>
      </c>
      <c r="BJ46" s="401" t="s">
        <v>0</v>
      </c>
      <c r="BK46" s="402">
        <v>15</v>
      </c>
      <c r="BL46" s="403">
        <v>234</v>
      </c>
      <c r="BM46" s="405">
        <v>13</v>
      </c>
      <c r="BN46" s="405">
        <v>13</v>
      </c>
      <c r="BO46" s="405">
        <v>40</v>
      </c>
      <c r="BP46" s="405">
        <v>33</v>
      </c>
      <c r="BQ46" s="406">
        <v>0</v>
      </c>
      <c r="BR46" s="407">
        <v>73</v>
      </c>
      <c r="BS46" s="405">
        <v>6</v>
      </c>
      <c r="BT46" s="405">
        <v>11</v>
      </c>
      <c r="BU46" s="405">
        <v>8</v>
      </c>
      <c r="BV46" s="408">
        <v>8</v>
      </c>
      <c r="BX46" s="400">
        <v>5032</v>
      </c>
      <c r="BY46" s="401" t="s">
        <v>927</v>
      </c>
      <c r="BZ46" s="402">
        <v>13</v>
      </c>
      <c r="CA46" s="403">
        <v>236</v>
      </c>
      <c r="CB46" s="405">
        <v>23</v>
      </c>
      <c r="CC46" s="405">
        <v>31</v>
      </c>
      <c r="CD46" s="405">
        <v>15</v>
      </c>
      <c r="CE46" s="405">
        <v>31</v>
      </c>
      <c r="CF46" s="406">
        <v>0</v>
      </c>
      <c r="CG46" s="407">
        <v>46</v>
      </c>
      <c r="CH46" s="405">
        <v>5</v>
      </c>
      <c r="CI46" s="405">
        <v>11</v>
      </c>
      <c r="CJ46" s="405">
        <v>7</v>
      </c>
      <c r="CK46" s="408">
        <v>8</v>
      </c>
      <c r="CM46" s="717">
        <v>7101</v>
      </c>
      <c r="CN46" s="718" t="s">
        <v>490</v>
      </c>
      <c r="CO46" s="719">
        <v>845</v>
      </c>
      <c r="CP46" s="720">
        <v>255</v>
      </c>
      <c r="CQ46" s="721">
        <v>3</v>
      </c>
      <c r="CR46" s="721">
        <v>15</v>
      </c>
      <c r="CS46" s="721">
        <v>27</v>
      </c>
      <c r="CT46" s="721">
        <v>33</v>
      </c>
      <c r="CU46" s="721">
        <v>22</v>
      </c>
      <c r="CV46" s="721">
        <v>82</v>
      </c>
      <c r="CW46" s="721">
        <v>6</v>
      </c>
      <c r="CX46" s="721">
        <v>10</v>
      </c>
      <c r="CY46" s="721">
        <v>9</v>
      </c>
      <c r="CZ46" s="721">
        <v>11</v>
      </c>
      <c r="DB46" s="409">
        <v>7121</v>
      </c>
      <c r="DC46" s="410" t="s">
        <v>492</v>
      </c>
      <c r="DD46" s="411">
        <v>1047</v>
      </c>
      <c r="DE46" s="412">
        <v>247</v>
      </c>
      <c r="DF46" s="733">
        <v>57</v>
      </c>
      <c r="DG46" s="415">
        <v>13</v>
      </c>
      <c r="DH46" s="416">
        <v>30</v>
      </c>
      <c r="DI46" s="416">
        <v>24</v>
      </c>
      <c r="DJ46" s="416">
        <v>23</v>
      </c>
      <c r="DK46" s="417">
        <v>10</v>
      </c>
      <c r="DL46" s="418">
        <v>57</v>
      </c>
      <c r="DM46" s="415">
        <v>7</v>
      </c>
      <c r="DN46" s="416">
        <v>8</v>
      </c>
      <c r="DO46" s="416">
        <v>6</v>
      </c>
      <c r="DP46" s="419">
        <v>9</v>
      </c>
    </row>
    <row r="47" spans="1:120" ht="20.100000000000001" customHeight="1">
      <c r="A47" s="391">
        <v>461</v>
      </c>
      <c r="B47" s="392" t="s">
        <v>222</v>
      </c>
      <c r="C47" s="393">
        <v>132</v>
      </c>
      <c r="D47" s="394">
        <v>189</v>
      </c>
      <c r="E47" s="396">
        <v>32</v>
      </c>
      <c r="F47" s="396">
        <v>36</v>
      </c>
      <c r="G47" s="396">
        <v>20</v>
      </c>
      <c r="H47" s="396">
        <v>8</v>
      </c>
      <c r="I47" s="397">
        <v>3</v>
      </c>
      <c r="J47" s="398">
        <v>32</v>
      </c>
      <c r="K47" s="396">
        <v>5</v>
      </c>
      <c r="L47" s="396">
        <v>10</v>
      </c>
      <c r="M47" s="396">
        <v>6</v>
      </c>
      <c r="N47" s="399">
        <v>5</v>
      </c>
      <c r="P47" s="400">
        <v>481</v>
      </c>
      <c r="Q47" s="401" t="s">
        <v>223</v>
      </c>
      <c r="R47" s="402">
        <v>127</v>
      </c>
      <c r="S47" s="403">
        <v>200</v>
      </c>
      <c r="T47" s="405">
        <v>31</v>
      </c>
      <c r="U47" s="405">
        <v>28</v>
      </c>
      <c r="V47" s="405">
        <v>24</v>
      </c>
      <c r="W47" s="405">
        <v>15</v>
      </c>
      <c r="X47" s="406">
        <v>2</v>
      </c>
      <c r="Y47" s="407">
        <v>41</v>
      </c>
      <c r="Z47" s="405">
        <v>5</v>
      </c>
      <c r="AA47" s="405">
        <v>10</v>
      </c>
      <c r="AB47" s="405">
        <v>6</v>
      </c>
      <c r="AC47" s="408">
        <v>5</v>
      </c>
      <c r="AE47" s="400">
        <v>481</v>
      </c>
      <c r="AF47" s="401" t="s">
        <v>223</v>
      </c>
      <c r="AG47" s="402">
        <v>141</v>
      </c>
      <c r="AH47" s="403">
        <v>212</v>
      </c>
      <c r="AI47" s="405">
        <v>29</v>
      </c>
      <c r="AJ47" s="405">
        <v>27</v>
      </c>
      <c r="AK47" s="405">
        <v>21</v>
      </c>
      <c r="AL47" s="405">
        <v>13</v>
      </c>
      <c r="AM47" s="406">
        <v>10</v>
      </c>
      <c r="AN47" s="407">
        <v>44</v>
      </c>
      <c r="AO47" s="405">
        <v>6</v>
      </c>
      <c r="AP47" s="405">
        <v>9</v>
      </c>
      <c r="AQ47" s="405">
        <v>5</v>
      </c>
      <c r="AR47" s="408">
        <v>8</v>
      </c>
      <c r="AT47" s="400">
        <v>3621</v>
      </c>
      <c r="AU47" s="401" t="s">
        <v>331</v>
      </c>
      <c r="AV47" s="402">
        <v>137</v>
      </c>
      <c r="AW47" s="403">
        <v>218</v>
      </c>
      <c r="AX47" s="405">
        <v>27</v>
      </c>
      <c r="AY47" s="405">
        <v>25</v>
      </c>
      <c r="AZ47" s="405">
        <v>30</v>
      </c>
      <c r="BA47" s="405">
        <v>12</v>
      </c>
      <c r="BB47" s="406">
        <v>6</v>
      </c>
      <c r="BC47" s="407">
        <v>48</v>
      </c>
      <c r="BD47" s="405">
        <v>5</v>
      </c>
      <c r="BE47" s="405">
        <v>10</v>
      </c>
      <c r="BF47" s="405">
        <v>9</v>
      </c>
      <c r="BG47" s="408">
        <v>4</v>
      </c>
      <c r="BI47" s="400">
        <v>5025</v>
      </c>
      <c r="BJ47" s="401" t="s">
        <v>1276</v>
      </c>
      <c r="BK47" s="402">
        <v>65</v>
      </c>
      <c r="BL47" s="403">
        <v>218</v>
      </c>
      <c r="BM47" s="405">
        <v>32</v>
      </c>
      <c r="BN47" s="405">
        <v>28</v>
      </c>
      <c r="BO47" s="405">
        <v>25</v>
      </c>
      <c r="BP47" s="405">
        <v>15</v>
      </c>
      <c r="BQ47" s="406">
        <v>0</v>
      </c>
      <c r="BR47" s="407">
        <v>40</v>
      </c>
      <c r="BS47" s="405">
        <v>5</v>
      </c>
      <c r="BT47" s="405">
        <v>9</v>
      </c>
      <c r="BU47" s="405">
        <v>7</v>
      </c>
      <c r="BV47" s="408">
        <v>6</v>
      </c>
      <c r="BX47" s="400">
        <v>5047</v>
      </c>
      <c r="BY47" s="401" t="s">
        <v>1783</v>
      </c>
      <c r="BZ47" s="402">
        <v>27</v>
      </c>
      <c r="CA47" s="403">
        <v>232</v>
      </c>
      <c r="CB47" s="405">
        <v>22</v>
      </c>
      <c r="CC47" s="405">
        <v>37</v>
      </c>
      <c r="CD47" s="405">
        <v>19</v>
      </c>
      <c r="CE47" s="405">
        <v>15</v>
      </c>
      <c r="CF47" s="406">
        <v>7</v>
      </c>
      <c r="CG47" s="407">
        <v>41</v>
      </c>
      <c r="CH47" s="405">
        <v>4</v>
      </c>
      <c r="CI47" s="405">
        <v>10</v>
      </c>
      <c r="CJ47" s="405">
        <v>6</v>
      </c>
      <c r="CK47" s="408">
        <v>9</v>
      </c>
      <c r="CM47" s="717">
        <v>7111</v>
      </c>
      <c r="CN47" s="718" t="s">
        <v>491</v>
      </c>
      <c r="CO47" s="719">
        <v>743</v>
      </c>
      <c r="CP47" s="720">
        <v>230</v>
      </c>
      <c r="CQ47" s="721">
        <v>31</v>
      </c>
      <c r="CR47" s="721">
        <v>35</v>
      </c>
      <c r="CS47" s="721">
        <v>21</v>
      </c>
      <c r="CT47" s="721">
        <v>11</v>
      </c>
      <c r="CU47" s="721">
        <v>3</v>
      </c>
      <c r="CV47" s="721">
        <v>35</v>
      </c>
      <c r="CW47" s="721">
        <v>5</v>
      </c>
      <c r="CX47" s="721">
        <v>7</v>
      </c>
      <c r="CY47" s="721">
        <v>7</v>
      </c>
      <c r="CZ47" s="721">
        <v>8</v>
      </c>
      <c r="DB47" s="409">
        <v>7131</v>
      </c>
      <c r="DC47" s="410" t="s">
        <v>493</v>
      </c>
      <c r="DD47" s="411">
        <v>354</v>
      </c>
      <c r="DE47" s="412">
        <v>236</v>
      </c>
      <c r="DF47" s="733">
        <v>37</v>
      </c>
      <c r="DG47" s="415">
        <v>29</v>
      </c>
      <c r="DH47" s="416">
        <v>34</v>
      </c>
      <c r="DI47" s="416">
        <v>21</v>
      </c>
      <c r="DJ47" s="416">
        <v>12</v>
      </c>
      <c r="DK47" s="417">
        <v>5</v>
      </c>
      <c r="DL47" s="418">
        <v>37</v>
      </c>
      <c r="DM47" s="415">
        <v>6</v>
      </c>
      <c r="DN47" s="416">
        <v>7</v>
      </c>
      <c r="DO47" s="416">
        <v>5</v>
      </c>
      <c r="DP47" s="419">
        <v>7</v>
      </c>
    </row>
    <row r="48" spans="1:120" ht="20.100000000000001" customHeight="1">
      <c r="A48" s="391">
        <v>481</v>
      </c>
      <c r="B48" s="392" t="s">
        <v>223</v>
      </c>
      <c r="C48" s="393">
        <v>127</v>
      </c>
      <c r="D48" s="394">
        <v>194</v>
      </c>
      <c r="E48" s="396">
        <v>30</v>
      </c>
      <c r="F48" s="396">
        <v>22</v>
      </c>
      <c r="G48" s="396">
        <v>21</v>
      </c>
      <c r="H48" s="396">
        <v>20</v>
      </c>
      <c r="I48" s="397">
        <v>6</v>
      </c>
      <c r="J48" s="398">
        <v>48</v>
      </c>
      <c r="K48" s="396">
        <v>5</v>
      </c>
      <c r="L48" s="396">
        <v>11</v>
      </c>
      <c r="M48" s="396">
        <v>7</v>
      </c>
      <c r="N48" s="399">
        <v>6</v>
      </c>
      <c r="P48" s="400">
        <v>510</v>
      </c>
      <c r="Q48" s="401" t="s">
        <v>38</v>
      </c>
      <c r="R48" s="402">
        <v>71</v>
      </c>
      <c r="S48" s="403">
        <v>230</v>
      </c>
      <c r="T48" s="405">
        <v>0</v>
      </c>
      <c r="U48" s="405">
        <v>3</v>
      </c>
      <c r="V48" s="405">
        <v>28</v>
      </c>
      <c r="W48" s="405">
        <v>42</v>
      </c>
      <c r="X48" s="406">
        <v>27</v>
      </c>
      <c r="Y48" s="407">
        <v>97</v>
      </c>
      <c r="Z48" s="405">
        <v>7</v>
      </c>
      <c r="AA48" s="405">
        <v>14</v>
      </c>
      <c r="AB48" s="405">
        <v>10</v>
      </c>
      <c r="AC48" s="408">
        <v>7</v>
      </c>
      <c r="AE48" s="400">
        <v>510</v>
      </c>
      <c r="AF48" s="401" t="s">
        <v>38</v>
      </c>
      <c r="AG48" s="402">
        <v>57</v>
      </c>
      <c r="AH48" s="403">
        <v>241</v>
      </c>
      <c r="AI48" s="405">
        <v>4</v>
      </c>
      <c r="AJ48" s="405">
        <v>2</v>
      </c>
      <c r="AK48" s="405">
        <v>12</v>
      </c>
      <c r="AL48" s="405">
        <v>46</v>
      </c>
      <c r="AM48" s="406">
        <v>37</v>
      </c>
      <c r="AN48" s="407">
        <v>95</v>
      </c>
      <c r="AO48" s="405">
        <v>8</v>
      </c>
      <c r="AP48" s="405">
        <v>12</v>
      </c>
      <c r="AQ48" s="405">
        <v>7</v>
      </c>
      <c r="AR48" s="408">
        <v>12</v>
      </c>
      <c r="AT48" s="400">
        <v>3821</v>
      </c>
      <c r="AU48" s="401" t="s">
        <v>1899</v>
      </c>
      <c r="AV48" s="402">
        <v>47</v>
      </c>
      <c r="AW48" s="403">
        <v>215</v>
      </c>
      <c r="AX48" s="405">
        <v>23</v>
      </c>
      <c r="AY48" s="405">
        <v>43</v>
      </c>
      <c r="AZ48" s="405">
        <v>28</v>
      </c>
      <c r="BA48" s="405">
        <v>2</v>
      </c>
      <c r="BB48" s="406">
        <v>4</v>
      </c>
      <c r="BC48" s="407">
        <v>34</v>
      </c>
      <c r="BD48" s="405">
        <v>4</v>
      </c>
      <c r="BE48" s="405">
        <v>9</v>
      </c>
      <c r="BF48" s="405">
        <v>9</v>
      </c>
      <c r="BG48" s="408">
        <v>3</v>
      </c>
      <c r="BI48" s="400">
        <v>5029</v>
      </c>
      <c r="BJ48" s="401" t="s">
        <v>1277</v>
      </c>
      <c r="BK48" s="402">
        <v>88</v>
      </c>
      <c r="BL48" s="403">
        <v>224</v>
      </c>
      <c r="BM48" s="405">
        <v>20</v>
      </c>
      <c r="BN48" s="405">
        <v>40</v>
      </c>
      <c r="BO48" s="405">
        <v>24</v>
      </c>
      <c r="BP48" s="405">
        <v>9</v>
      </c>
      <c r="BQ48" s="406">
        <v>7</v>
      </c>
      <c r="BR48" s="407">
        <v>40</v>
      </c>
      <c r="BS48" s="405">
        <v>6</v>
      </c>
      <c r="BT48" s="405">
        <v>10</v>
      </c>
      <c r="BU48" s="405">
        <v>7</v>
      </c>
      <c r="BV48" s="408">
        <v>7</v>
      </c>
      <c r="BX48" s="400">
        <v>5241</v>
      </c>
      <c r="BY48" s="401" t="s">
        <v>19</v>
      </c>
      <c r="BZ48" s="402">
        <v>70</v>
      </c>
      <c r="CA48" s="403">
        <v>238</v>
      </c>
      <c r="CB48" s="405">
        <v>14</v>
      </c>
      <c r="CC48" s="405">
        <v>26</v>
      </c>
      <c r="CD48" s="405">
        <v>33</v>
      </c>
      <c r="CE48" s="405">
        <v>19</v>
      </c>
      <c r="CF48" s="406">
        <v>9</v>
      </c>
      <c r="CG48" s="407">
        <v>60</v>
      </c>
      <c r="CH48" s="405">
        <v>5</v>
      </c>
      <c r="CI48" s="405">
        <v>11</v>
      </c>
      <c r="CJ48" s="405">
        <v>7</v>
      </c>
      <c r="CK48" s="408">
        <v>9</v>
      </c>
      <c r="CM48" s="717">
        <v>7121</v>
      </c>
      <c r="CN48" s="718" t="s">
        <v>492</v>
      </c>
      <c r="CO48" s="719">
        <v>1042</v>
      </c>
      <c r="CP48" s="720">
        <v>245</v>
      </c>
      <c r="CQ48" s="721">
        <v>11</v>
      </c>
      <c r="CR48" s="721">
        <v>24</v>
      </c>
      <c r="CS48" s="721">
        <v>31</v>
      </c>
      <c r="CT48" s="721">
        <v>24</v>
      </c>
      <c r="CU48" s="721">
        <v>10</v>
      </c>
      <c r="CV48" s="721">
        <v>65</v>
      </c>
      <c r="CW48" s="721">
        <v>6</v>
      </c>
      <c r="CX48" s="721">
        <v>9</v>
      </c>
      <c r="CY48" s="721">
        <v>8</v>
      </c>
      <c r="CZ48" s="721">
        <v>10</v>
      </c>
      <c r="DB48" s="409">
        <v>7141</v>
      </c>
      <c r="DC48" s="410" t="s">
        <v>494</v>
      </c>
      <c r="DD48" s="411">
        <v>693</v>
      </c>
      <c r="DE48" s="412">
        <v>248</v>
      </c>
      <c r="DF48" s="733">
        <v>58</v>
      </c>
      <c r="DG48" s="415">
        <v>15</v>
      </c>
      <c r="DH48" s="416">
        <v>27</v>
      </c>
      <c r="DI48" s="416">
        <v>23</v>
      </c>
      <c r="DJ48" s="416">
        <v>22</v>
      </c>
      <c r="DK48" s="417">
        <v>13</v>
      </c>
      <c r="DL48" s="418">
        <v>58</v>
      </c>
      <c r="DM48" s="415">
        <v>7</v>
      </c>
      <c r="DN48" s="416">
        <v>8</v>
      </c>
      <c r="DO48" s="416">
        <v>6</v>
      </c>
      <c r="DP48" s="419">
        <v>8</v>
      </c>
    </row>
    <row r="49" spans="1:120" ht="20.100000000000001" customHeight="1">
      <c r="A49" s="391">
        <v>510</v>
      </c>
      <c r="B49" s="392" t="s">
        <v>38</v>
      </c>
      <c r="C49" s="393">
        <v>54</v>
      </c>
      <c r="D49" s="394">
        <v>219</v>
      </c>
      <c r="E49" s="396">
        <v>0</v>
      </c>
      <c r="F49" s="396">
        <v>7</v>
      </c>
      <c r="G49" s="396">
        <v>24</v>
      </c>
      <c r="H49" s="396">
        <v>41</v>
      </c>
      <c r="I49" s="397">
        <v>28</v>
      </c>
      <c r="J49" s="398">
        <v>93</v>
      </c>
      <c r="K49" s="396">
        <v>7</v>
      </c>
      <c r="L49" s="396">
        <v>17</v>
      </c>
      <c r="M49" s="396">
        <v>9</v>
      </c>
      <c r="N49" s="399">
        <v>7</v>
      </c>
      <c r="P49" s="400">
        <v>520</v>
      </c>
      <c r="Q49" s="401" t="s">
        <v>224</v>
      </c>
      <c r="R49" s="402">
        <v>89</v>
      </c>
      <c r="S49" s="403">
        <v>222</v>
      </c>
      <c r="T49" s="405">
        <v>2</v>
      </c>
      <c r="U49" s="405">
        <v>9</v>
      </c>
      <c r="V49" s="405">
        <v>35</v>
      </c>
      <c r="W49" s="405">
        <v>45</v>
      </c>
      <c r="X49" s="406">
        <v>9</v>
      </c>
      <c r="Y49" s="407">
        <v>89</v>
      </c>
      <c r="Z49" s="405">
        <v>7</v>
      </c>
      <c r="AA49" s="405">
        <v>14</v>
      </c>
      <c r="AB49" s="405">
        <v>10</v>
      </c>
      <c r="AC49" s="408">
        <v>7</v>
      </c>
      <c r="AE49" s="400">
        <v>520</v>
      </c>
      <c r="AF49" s="401" t="s">
        <v>224</v>
      </c>
      <c r="AG49" s="402">
        <v>97</v>
      </c>
      <c r="AH49" s="403">
        <v>225</v>
      </c>
      <c r="AI49" s="405">
        <v>8</v>
      </c>
      <c r="AJ49" s="405">
        <v>20</v>
      </c>
      <c r="AK49" s="405">
        <v>30</v>
      </c>
      <c r="AL49" s="405">
        <v>32</v>
      </c>
      <c r="AM49" s="406">
        <v>10</v>
      </c>
      <c r="AN49" s="407">
        <v>72</v>
      </c>
      <c r="AO49" s="405">
        <v>7</v>
      </c>
      <c r="AP49" s="405">
        <v>10</v>
      </c>
      <c r="AQ49" s="405">
        <v>6</v>
      </c>
      <c r="AR49" s="408">
        <v>9</v>
      </c>
      <c r="AT49" s="400">
        <v>4021</v>
      </c>
      <c r="AU49" s="401" t="s">
        <v>342</v>
      </c>
      <c r="AV49" s="402">
        <v>55</v>
      </c>
      <c r="AW49" s="403">
        <v>214</v>
      </c>
      <c r="AX49" s="405">
        <v>38</v>
      </c>
      <c r="AY49" s="405">
        <v>27</v>
      </c>
      <c r="AZ49" s="405">
        <v>22</v>
      </c>
      <c r="BA49" s="405">
        <v>9</v>
      </c>
      <c r="BB49" s="406">
        <v>4</v>
      </c>
      <c r="BC49" s="407">
        <v>35</v>
      </c>
      <c r="BD49" s="405">
        <v>4</v>
      </c>
      <c r="BE49" s="405">
        <v>9</v>
      </c>
      <c r="BF49" s="405">
        <v>8</v>
      </c>
      <c r="BG49" s="408">
        <v>3</v>
      </c>
      <c r="BI49" s="400">
        <v>5032</v>
      </c>
      <c r="BJ49" s="401" t="s">
        <v>927</v>
      </c>
      <c r="BK49" s="402">
        <v>20</v>
      </c>
      <c r="BL49" s="403">
        <v>230</v>
      </c>
      <c r="BM49" s="405">
        <v>30</v>
      </c>
      <c r="BN49" s="405">
        <v>10</v>
      </c>
      <c r="BO49" s="405">
        <v>40</v>
      </c>
      <c r="BP49" s="405">
        <v>15</v>
      </c>
      <c r="BQ49" s="406">
        <v>5</v>
      </c>
      <c r="BR49" s="407">
        <v>60</v>
      </c>
      <c r="BS49" s="405">
        <v>6</v>
      </c>
      <c r="BT49" s="405">
        <v>10</v>
      </c>
      <c r="BU49" s="405">
        <v>8</v>
      </c>
      <c r="BV49" s="408">
        <v>8</v>
      </c>
      <c r="BX49" s="400">
        <v>5671</v>
      </c>
      <c r="BY49" s="401" t="s">
        <v>402</v>
      </c>
      <c r="BZ49" s="402">
        <v>72</v>
      </c>
      <c r="CA49" s="403">
        <v>246</v>
      </c>
      <c r="CB49" s="405">
        <v>4</v>
      </c>
      <c r="CC49" s="405">
        <v>21</v>
      </c>
      <c r="CD49" s="405">
        <v>33</v>
      </c>
      <c r="CE49" s="405">
        <v>24</v>
      </c>
      <c r="CF49" s="406">
        <v>18</v>
      </c>
      <c r="CG49" s="407">
        <v>75</v>
      </c>
      <c r="CH49" s="405">
        <v>5</v>
      </c>
      <c r="CI49" s="405">
        <v>12</v>
      </c>
      <c r="CJ49" s="405">
        <v>8</v>
      </c>
      <c r="CK49" s="408">
        <v>10</v>
      </c>
      <c r="CM49" s="717">
        <v>7131</v>
      </c>
      <c r="CN49" s="718" t="s">
        <v>493</v>
      </c>
      <c r="CO49" s="719">
        <v>438</v>
      </c>
      <c r="CP49" s="720">
        <v>230</v>
      </c>
      <c r="CQ49" s="721">
        <v>33</v>
      </c>
      <c r="CR49" s="721">
        <v>33</v>
      </c>
      <c r="CS49" s="721">
        <v>22</v>
      </c>
      <c r="CT49" s="721">
        <v>10</v>
      </c>
      <c r="CU49" s="721">
        <v>2</v>
      </c>
      <c r="CV49" s="721">
        <v>34</v>
      </c>
      <c r="CW49" s="721">
        <v>5</v>
      </c>
      <c r="CX49" s="721">
        <v>7</v>
      </c>
      <c r="CY49" s="721">
        <v>6</v>
      </c>
      <c r="CZ49" s="721">
        <v>7</v>
      </c>
      <c r="DB49" s="409">
        <v>7151</v>
      </c>
      <c r="DC49" s="410" t="s">
        <v>495</v>
      </c>
      <c r="DD49" s="411">
        <v>448</v>
      </c>
      <c r="DE49" s="412">
        <v>231</v>
      </c>
      <c r="DF49" s="733">
        <v>24</v>
      </c>
      <c r="DG49" s="415">
        <v>41</v>
      </c>
      <c r="DH49" s="416">
        <v>35</v>
      </c>
      <c r="DI49" s="416">
        <v>16</v>
      </c>
      <c r="DJ49" s="416">
        <v>7</v>
      </c>
      <c r="DK49" s="417">
        <v>2</v>
      </c>
      <c r="DL49" s="418">
        <v>24</v>
      </c>
      <c r="DM49" s="415">
        <v>5</v>
      </c>
      <c r="DN49" s="416">
        <v>6</v>
      </c>
      <c r="DO49" s="416">
        <v>5</v>
      </c>
      <c r="DP49" s="419">
        <v>6</v>
      </c>
    </row>
    <row r="50" spans="1:120" ht="20.100000000000001" customHeight="1">
      <c r="A50" s="391">
        <v>520</v>
      </c>
      <c r="B50" s="392" t="s">
        <v>224</v>
      </c>
      <c r="C50" s="393">
        <v>87</v>
      </c>
      <c r="D50" s="394">
        <v>209</v>
      </c>
      <c r="E50" s="396">
        <v>8</v>
      </c>
      <c r="F50" s="396">
        <v>15</v>
      </c>
      <c r="G50" s="396">
        <v>31</v>
      </c>
      <c r="H50" s="396">
        <v>32</v>
      </c>
      <c r="I50" s="397">
        <v>14</v>
      </c>
      <c r="J50" s="398">
        <v>77</v>
      </c>
      <c r="K50" s="396">
        <v>6</v>
      </c>
      <c r="L50" s="396">
        <v>14</v>
      </c>
      <c r="M50" s="396">
        <v>8</v>
      </c>
      <c r="N50" s="399">
        <v>6</v>
      </c>
      <c r="P50" s="400">
        <v>521</v>
      </c>
      <c r="Q50" s="401" t="s">
        <v>225</v>
      </c>
      <c r="R50" s="402">
        <v>62</v>
      </c>
      <c r="S50" s="403">
        <v>198</v>
      </c>
      <c r="T50" s="405">
        <v>34</v>
      </c>
      <c r="U50" s="405">
        <v>34</v>
      </c>
      <c r="V50" s="405">
        <v>18</v>
      </c>
      <c r="W50" s="405">
        <v>15</v>
      </c>
      <c r="X50" s="406">
        <v>0</v>
      </c>
      <c r="Y50" s="407">
        <v>32</v>
      </c>
      <c r="Z50" s="405">
        <v>5</v>
      </c>
      <c r="AA50" s="405">
        <v>9</v>
      </c>
      <c r="AB50" s="405">
        <v>6</v>
      </c>
      <c r="AC50" s="408">
        <v>5</v>
      </c>
      <c r="AE50" s="400">
        <v>521</v>
      </c>
      <c r="AF50" s="401" t="s">
        <v>225</v>
      </c>
      <c r="AG50" s="402">
        <v>71</v>
      </c>
      <c r="AH50" s="403">
        <v>212</v>
      </c>
      <c r="AI50" s="405">
        <v>21</v>
      </c>
      <c r="AJ50" s="405">
        <v>34</v>
      </c>
      <c r="AK50" s="405">
        <v>30</v>
      </c>
      <c r="AL50" s="405">
        <v>10</v>
      </c>
      <c r="AM50" s="406">
        <v>6</v>
      </c>
      <c r="AN50" s="407">
        <v>45</v>
      </c>
      <c r="AO50" s="405">
        <v>6</v>
      </c>
      <c r="AP50" s="405">
        <v>9</v>
      </c>
      <c r="AQ50" s="405">
        <v>5</v>
      </c>
      <c r="AR50" s="408">
        <v>8</v>
      </c>
      <c r="AT50" s="400">
        <v>4031</v>
      </c>
      <c r="AU50" s="401" t="s">
        <v>1263</v>
      </c>
      <c r="AV50" s="402">
        <v>144</v>
      </c>
      <c r="AW50" s="403">
        <v>222</v>
      </c>
      <c r="AX50" s="405">
        <v>23</v>
      </c>
      <c r="AY50" s="405">
        <v>24</v>
      </c>
      <c r="AZ50" s="405">
        <v>31</v>
      </c>
      <c r="BA50" s="405">
        <v>14</v>
      </c>
      <c r="BB50" s="406">
        <v>8</v>
      </c>
      <c r="BC50" s="407">
        <v>53</v>
      </c>
      <c r="BD50" s="405">
        <v>5</v>
      </c>
      <c r="BE50" s="405">
        <v>11</v>
      </c>
      <c r="BF50" s="405">
        <v>9</v>
      </c>
      <c r="BG50" s="408">
        <v>4</v>
      </c>
      <c r="BI50" s="400">
        <v>5047</v>
      </c>
      <c r="BJ50" s="401" t="s">
        <v>1783</v>
      </c>
      <c r="BK50" s="402">
        <v>43</v>
      </c>
      <c r="BL50" s="403">
        <v>230</v>
      </c>
      <c r="BM50" s="405">
        <v>21</v>
      </c>
      <c r="BN50" s="405">
        <v>28</v>
      </c>
      <c r="BO50" s="405">
        <v>28</v>
      </c>
      <c r="BP50" s="405">
        <v>12</v>
      </c>
      <c r="BQ50" s="406">
        <v>12</v>
      </c>
      <c r="BR50" s="407">
        <v>51</v>
      </c>
      <c r="BS50" s="405">
        <v>6</v>
      </c>
      <c r="BT50" s="405">
        <v>10</v>
      </c>
      <c r="BU50" s="405">
        <v>7</v>
      </c>
      <c r="BV50" s="408">
        <v>7</v>
      </c>
      <c r="BX50" s="400">
        <v>5961</v>
      </c>
      <c r="BY50" s="401" t="s">
        <v>126</v>
      </c>
      <c r="BZ50" s="402">
        <v>163</v>
      </c>
      <c r="CA50" s="403">
        <v>245</v>
      </c>
      <c r="CB50" s="405">
        <v>5</v>
      </c>
      <c r="CC50" s="405">
        <v>25</v>
      </c>
      <c r="CD50" s="405">
        <v>31</v>
      </c>
      <c r="CE50" s="405">
        <v>22</v>
      </c>
      <c r="CF50" s="406">
        <v>17</v>
      </c>
      <c r="CG50" s="407">
        <v>71</v>
      </c>
      <c r="CH50" s="405">
        <v>5</v>
      </c>
      <c r="CI50" s="405">
        <v>12</v>
      </c>
      <c r="CJ50" s="405">
        <v>8</v>
      </c>
      <c r="CK50" s="408">
        <v>9</v>
      </c>
      <c r="CM50" s="717">
        <v>7141</v>
      </c>
      <c r="CN50" s="718" t="s">
        <v>494</v>
      </c>
      <c r="CO50" s="719">
        <v>733</v>
      </c>
      <c r="CP50" s="720">
        <v>241</v>
      </c>
      <c r="CQ50" s="721">
        <v>14</v>
      </c>
      <c r="CR50" s="721">
        <v>32</v>
      </c>
      <c r="CS50" s="721">
        <v>27</v>
      </c>
      <c r="CT50" s="721">
        <v>18</v>
      </c>
      <c r="CU50" s="721">
        <v>9</v>
      </c>
      <c r="CV50" s="721">
        <v>54</v>
      </c>
      <c r="CW50" s="721">
        <v>6</v>
      </c>
      <c r="CX50" s="721">
        <v>8</v>
      </c>
      <c r="CY50" s="721">
        <v>8</v>
      </c>
      <c r="CZ50" s="721">
        <v>9</v>
      </c>
      <c r="DB50" s="409">
        <v>7160</v>
      </c>
      <c r="DC50" s="410" t="s">
        <v>496</v>
      </c>
      <c r="DD50" s="411">
        <v>269</v>
      </c>
      <c r="DE50" s="412">
        <v>248</v>
      </c>
      <c r="DF50" s="733">
        <v>57</v>
      </c>
      <c r="DG50" s="415">
        <v>13</v>
      </c>
      <c r="DH50" s="416">
        <v>29</v>
      </c>
      <c r="DI50" s="416">
        <v>23</v>
      </c>
      <c r="DJ50" s="416">
        <v>20</v>
      </c>
      <c r="DK50" s="417">
        <v>14</v>
      </c>
      <c r="DL50" s="418">
        <v>57</v>
      </c>
      <c r="DM50" s="415">
        <v>7</v>
      </c>
      <c r="DN50" s="416">
        <v>8</v>
      </c>
      <c r="DO50" s="416">
        <v>6</v>
      </c>
      <c r="DP50" s="419">
        <v>9</v>
      </c>
    </row>
    <row r="51" spans="1:120" ht="20.100000000000001" customHeight="1">
      <c r="A51" s="391">
        <v>521</v>
      </c>
      <c r="B51" s="392" t="s">
        <v>225</v>
      </c>
      <c r="C51" s="393">
        <v>71</v>
      </c>
      <c r="D51" s="394">
        <v>190</v>
      </c>
      <c r="E51" s="396">
        <v>27</v>
      </c>
      <c r="F51" s="396">
        <v>34</v>
      </c>
      <c r="G51" s="396">
        <v>27</v>
      </c>
      <c r="H51" s="396">
        <v>8</v>
      </c>
      <c r="I51" s="397">
        <v>4</v>
      </c>
      <c r="J51" s="398">
        <v>39</v>
      </c>
      <c r="K51" s="396">
        <v>5</v>
      </c>
      <c r="L51" s="396">
        <v>11</v>
      </c>
      <c r="M51" s="396">
        <v>6</v>
      </c>
      <c r="N51" s="399">
        <v>5</v>
      </c>
      <c r="P51" s="400">
        <v>561</v>
      </c>
      <c r="Q51" s="401" t="s">
        <v>226</v>
      </c>
      <c r="R51" s="402">
        <v>123</v>
      </c>
      <c r="S51" s="403">
        <v>210</v>
      </c>
      <c r="T51" s="405">
        <v>14</v>
      </c>
      <c r="U51" s="405">
        <v>31</v>
      </c>
      <c r="V51" s="405">
        <v>25</v>
      </c>
      <c r="W51" s="405">
        <v>25</v>
      </c>
      <c r="X51" s="406">
        <v>5</v>
      </c>
      <c r="Y51" s="407">
        <v>55</v>
      </c>
      <c r="Z51" s="405">
        <v>6</v>
      </c>
      <c r="AA51" s="405">
        <v>12</v>
      </c>
      <c r="AB51" s="405">
        <v>8</v>
      </c>
      <c r="AC51" s="408">
        <v>5</v>
      </c>
      <c r="AE51" s="400">
        <v>561</v>
      </c>
      <c r="AF51" s="401" t="s">
        <v>226</v>
      </c>
      <c r="AG51" s="402">
        <v>105</v>
      </c>
      <c r="AH51" s="403">
        <v>212</v>
      </c>
      <c r="AI51" s="405">
        <v>28</v>
      </c>
      <c r="AJ51" s="405">
        <v>26</v>
      </c>
      <c r="AK51" s="405">
        <v>26</v>
      </c>
      <c r="AL51" s="405">
        <v>17</v>
      </c>
      <c r="AM51" s="406">
        <v>4</v>
      </c>
      <c r="AN51" s="407">
        <v>47</v>
      </c>
      <c r="AO51" s="405">
        <v>5</v>
      </c>
      <c r="AP51" s="405">
        <v>9</v>
      </c>
      <c r="AQ51" s="405">
        <v>5</v>
      </c>
      <c r="AR51" s="408">
        <v>8</v>
      </c>
      <c r="AT51" s="400">
        <v>4391</v>
      </c>
      <c r="AU51" s="401" t="s">
        <v>2026</v>
      </c>
      <c r="AV51" s="402">
        <v>47</v>
      </c>
      <c r="AW51" s="403">
        <v>213</v>
      </c>
      <c r="AX51" s="405">
        <v>38</v>
      </c>
      <c r="AY51" s="405">
        <v>34</v>
      </c>
      <c r="AZ51" s="405">
        <v>17</v>
      </c>
      <c r="BA51" s="405">
        <v>9</v>
      </c>
      <c r="BB51" s="406">
        <v>2</v>
      </c>
      <c r="BC51" s="407">
        <v>28</v>
      </c>
      <c r="BD51" s="405">
        <v>4</v>
      </c>
      <c r="BE51" s="405">
        <v>9</v>
      </c>
      <c r="BF51" s="405">
        <v>8</v>
      </c>
      <c r="BG51" s="408">
        <v>3</v>
      </c>
      <c r="BI51" s="400">
        <v>5141</v>
      </c>
      <c r="BJ51" s="401" t="s">
        <v>1912</v>
      </c>
      <c r="BK51" s="402">
        <v>74</v>
      </c>
      <c r="BL51" s="403">
        <v>220</v>
      </c>
      <c r="BM51" s="405">
        <v>38</v>
      </c>
      <c r="BN51" s="405">
        <v>22</v>
      </c>
      <c r="BO51" s="405">
        <v>23</v>
      </c>
      <c r="BP51" s="405">
        <v>14</v>
      </c>
      <c r="BQ51" s="406">
        <v>4</v>
      </c>
      <c r="BR51" s="407">
        <v>41</v>
      </c>
      <c r="BS51" s="405">
        <v>5</v>
      </c>
      <c r="BT51" s="405">
        <v>9</v>
      </c>
      <c r="BU51" s="405">
        <v>7</v>
      </c>
      <c r="BV51" s="408">
        <v>6</v>
      </c>
      <c r="BX51" s="400">
        <v>6001</v>
      </c>
      <c r="BY51" s="401" t="s">
        <v>1310</v>
      </c>
      <c r="BZ51" s="402">
        <v>387</v>
      </c>
      <c r="CA51" s="403">
        <v>257</v>
      </c>
      <c r="CB51" s="405">
        <v>1</v>
      </c>
      <c r="CC51" s="405">
        <v>12</v>
      </c>
      <c r="CD51" s="405">
        <v>22</v>
      </c>
      <c r="CE51" s="405">
        <v>33</v>
      </c>
      <c r="CF51" s="406">
        <v>32</v>
      </c>
      <c r="CG51" s="407">
        <v>87</v>
      </c>
      <c r="CH51" s="405">
        <v>6</v>
      </c>
      <c r="CI51" s="405">
        <v>13</v>
      </c>
      <c r="CJ51" s="405">
        <v>9</v>
      </c>
      <c r="CK51" s="408">
        <v>10</v>
      </c>
      <c r="CM51" s="717">
        <v>7151</v>
      </c>
      <c r="CN51" s="718" t="s">
        <v>495</v>
      </c>
      <c r="CO51" s="719">
        <v>529</v>
      </c>
      <c r="CP51" s="720">
        <v>224</v>
      </c>
      <c r="CQ51" s="721">
        <v>41</v>
      </c>
      <c r="CR51" s="721">
        <v>40</v>
      </c>
      <c r="CS51" s="721">
        <v>14</v>
      </c>
      <c r="CT51" s="721">
        <v>4</v>
      </c>
      <c r="CU51" s="721">
        <v>0</v>
      </c>
      <c r="CV51" s="721">
        <v>18</v>
      </c>
      <c r="CW51" s="721">
        <v>4</v>
      </c>
      <c r="CX51" s="721">
        <v>7</v>
      </c>
      <c r="CY51" s="721">
        <v>6</v>
      </c>
      <c r="CZ51" s="721">
        <v>7</v>
      </c>
      <c r="DB51" s="409">
        <v>7161</v>
      </c>
      <c r="DC51" s="410" t="s">
        <v>86</v>
      </c>
      <c r="DD51" s="411">
        <v>143</v>
      </c>
      <c r="DE51" s="412">
        <v>269</v>
      </c>
      <c r="DF51" s="733">
        <v>99</v>
      </c>
      <c r="DG51" s="415">
        <v>0</v>
      </c>
      <c r="DH51" s="416">
        <v>1</v>
      </c>
      <c r="DI51" s="416">
        <v>16</v>
      </c>
      <c r="DJ51" s="416">
        <v>42</v>
      </c>
      <c r="DK51" s="417">
        <v>41</v>
      </c>
      <c r="DL51" s="418">
        <v>99</v>
      </c>
      <c r="DM51" s="415">
        <v>9</v>
      </c>
      <c r="DN51" s="416">
        <v>10</v>
      </c>
      <c r="DO51" s="416">
        <v>8</v>
      </c>
      <c r="DP51" s="419">
        <v>11</v>
      </c>
    </row>
    <row r="52" spans="1:120" ht="20.100000000000001" customHeight="1">
      <c r="A52" s="391">
        <v>561</v>
      </c>
      <c r="B52" s="392" t="s">
        <v>226</v>
      </c>
      <c r="C52" s="393">
        <v>136</v>
      </c>
      <c r="D52" s="394">
        <v>195</v>
      </c>
      <c r="E52" s="396">
        <v>21</v>
      </c>
      <c r="F52" s="396">
        <v>35</v>
      </c>
      <c r="G52" s="396">
        <v>18</v>
      </c>
      <c r="H52" s="396">
        <v>20</v>
      </c>
      <c r="I52" s="397">
        <v>6</v>
      </c>
      <c r="J52" s="398">
        <v>43</v>
      </c>
      <c r="K52" s="396">
        <v>5</v>
      </c>
      <c r="L52" s="396">
        <v>11</v>
      </c>
      <c r="M52" s="396">
        <v>7</v>
      </c>
      <c r="N52" s="399">
        <v>6</v>
      </c>
      <c r="P52" s="400">
        <v>600</v>
      </c>
      <c r="Q52" s="401" t="s">
        <v>227</v>
      </c>
      <c r="R52" s="402">
        <v>102</v>
      </c>
      <c r="S52" s="403">
        <v>222</v>
      </c>
      <c r="T52" s="405">
        <v>2</v>
      </c>
      <c r="U52" s="405">
        <v>18</v>
      </c>
      <c r="V52" s="405">
        <v>26</v>
      </c>
      <c r="W52" s="405">
        <v>38</v>
      </c>
      <c r="X52" s="406">
        <v>16</v>
      </c>
      <c r="Y52" s="407">
        <v>80</v>
      </c>
      <c r="Z52" s="405">
        <v>7</v>
      </c>
      <c r="AA52" s="405">
        <v>14</v>
      </c>
      <c r="AB52" s="405">
        <v>9</v>
      </c>
      <c r="AC52" s="408">
        <v>7</v>
      </c>
      <c r="AE52" s="400">
        <v>600</v>
      </c>
      <c r="AF52" s="401" t="s">
        <v>227</v>
      </c>
      <c r="AG52" s="402">
        <v>75</v>
      </c>
      <c r="AH52" s="403">
        <v>232</v>
      </c>
      <c r="AI52" s="405">
        <v>3</v>
      </c>
      <c r="AJ52" s="405">
        <v>13</v>
      </c>
      <c r="AK52" s="405">
        <v>32</v>
      </c>
      <c r="AL52" s="405">
        <v>32</v>
      </c>
      <c r="AM52" s="406">
        <v>20</v>
      </c>
      <c r="AN52" s="407">
        <v>84</v>
      </c>
      <c r="AO52" s="405">
        <v>7</v>
      </c>
      <c r="AP52" s="405">
        <v>11</v>
      </c>
      <c r="AQ52" s="405">
        <v>6</v>
      </c>
      <c r="AR52" s="408">
        <v>11</v>
      </c>
      <c r="AT52" s="400">
        <v>4691</v>
      </c>
      <c r="AU52" s="401" t="s">
        <v>367</v>
      </c>
      <c r="AV52" s="402">
        <v>116</v>
      </c>
      <c r="AW52" s="403">
        <v>233</v>
      </c>
      <c r="AX52" s="405">
        <v>6</v>
      </c>
      <c r="AY52" s="405">
        <v>15</v>
      </c>
      <c r="AZ52" s="405">
        <v>37</v>
      </c>
      <c r="BA52" s="405">
        <v>29</v>
      </c>
      <c r="BB52" s="406">
        <v>13</v>
      </c>
      <c r="BC52" s="407">
        <v>79</v>
      </c>
      <c r="BD52" s="405">
        <v>6</v>
      </c>
      <c r="BE52" s="405">
        <v>13</v>
      </c>
      <c r="BF52" s="405">
        <v>11</v>
      </c>
      <c r="BG52" s="408">
        <v>4</v>
      </c>
      <c r="BI52" s="400">
        <v>5241</v>
      </c>
      <c r="BJ52" s="401" t="s">
        <v>19</v>
      </c>
      <c r="BK52" s="402">
        <v>65</v>
      </c>
      <c r="BL52" s="403">
        <v>237</v>
      </c>
      <c r="BM52" s="405">
        <v>14</v>
      </c>
      <c r="BN52" s="405">
        <v>22</v>
      </c>
      <c r="BO52" s="405">
        <v>28</v>
      </c>
      <c r="BP52" s="405">
        <v>17</v>
      </c>
      <c r="BQ52" s="406">
        <v>20</v>
      </c>
      <c r="BR52" s="407">
        <v>65</v>
      </c>
      <c r="BS52" s="405">
        <v>7</v>
      </c>
      <c r="BT52" s="405">
        <v>11</v>
      </c>
      <c r="BU52" s="405">
        <v>8</v>
      </c>
      <c r="BV52" s="408">
        <v>7</v>
      </c>
      <c r="BX52" s="400">
        <v>6004</v>
      </c>
      <c r="BY52" s="401" t="s">
        <v>1311</v>
      </c>
      <c r="BZ52" s="402">
        <v>74</v>
      </c>
      <c r="CA52" s="403">
        <v>248</v>
      </c>
      <c r="CB52" s="405">
        <v>1</v>
      </c>
      <c r="CC52" s="405">
        <v>20</v>
      </c>
      <c r="CD52" s="405">
        <v>38</v>
      </c>
      <c r="CE52" s="405">
        <v>24</v>
      </c>
      <c r="CF52" s="406">
        <v>16</v>
      </c>
      <c r="CG52" s="407">
        <v>78</v>
      </c>
      <c r="CH52" s="405">
        <v>6</v>
      </c>
      <c r="CI52" s="405">
        <v>12</v>
      </c>
      <c r="CJ52" s="405">
        <v>8</v>
      </c>
      <c r="CK52" s="408">
        <v>10</v>
      </c>
      <c r="CM52" s="717">
        <v>7160</v>
      </c>
      <c r="CN52" s="718" t="s">
        <v>496</v>
      </c>
      <c r="CO52" s="719">
        <v>305</v>
      </c>
      <c r="CP52" s="720">
        <v>246</v>
      </c>
      <c r="CQ52" s="721">
        <v>10</v>
      </c>
      <c r="CR52" s="721">
        <v>25</v>
      </c>
      <c r="CS52" s="721">
        <v>31</v>
      </c>
      <c r="CT52" s="721">
        <v>23</v>
      </c>
      <c r="CU52" s="721">
        <v>11</v>
      </c>
      <c r="CV52" s="721">
        <v>66</v>
      </c>
      <c r="CW52" s="721">
        <v>6</v>
      </c>
      <c r="CX52" s="721">
        <v>9</v>
      </c>
      <c r="CY52" s="721">
        <v>8</v>
      </c>
      <c r="CZ52" s="721">
        <v>10</v>
      </c>
      <c r="DB52" s="409">
        <v>7171</v>
      </c>
      <c r="DC52" s="410" t="s">
        <v>1769</v>
      </c>
      <c r="DD52" s="411">
        <v>74</v>
      </c>
      <c r="DE52" s="412">
        <v>247</v>
      </c>
      <c r="DF52" s="733">
        <v>55</v>
      </c>
      <c r="DG52" s="415">
        <v>8</v>
      </c>
      <c r="DH52" s="416">
        <v>36</v>
      </c>
      <c r="DI52" s="416">
        <v>30</v>
      </c>
      <c r="DJ52" s="416">
        <v>20</v>
      </c>
      <c r="DK52" s="417">
        <v>5</v>
      </c>
      <c r="DL52" s="418">
        <v>55</v>
      </c>
      <c r="DM52" s="415">
        <v>7</v>
      </c>
      <c r="DN52" s="416">
        <v>8</v>
      </c>
      <c r="DO52" s="416">
        <v>6</v>
      </c>
      <c r="DP52" s="419">
        <v>8</v>
      </c>
    </row>
    <row r="53" spans="1:120" ht="20.100000000000001" customHeight="1">
      <c r="A53" s="391">
        <v>600</v>
      </c>
      <c r="B53" s="392" t="s">
        <v>227</v>
      </c>
      <c r="C53" s="393">
        <v>113</v>
      </c>
      <c r="D53" s="394">
        <v>216</v>
      </c>
      <c r="E53" s="396">
        <v>4</v>
      </c>
      <c r="F53" s="396">
        <v>14</v>
      </c>
      <c r="G53" s="396">
        <v>19</v>
      </c>
      <c r="H53" s="396">
        <v>34</v>
      </c>
      <c r="I53" s="397">
        <v>29</v>
      </c>
      <c r="J53" s="398">
        <v>81</v>
      </c>
      <c r="K53" s="396">
        <v>6</v>
      </c>
      <c r="L53" s="396">
        <v>15</v>
      </c>
      <c r="M53" s="396">
        <v>8</v>
      </c>
      <c r="N53" s="399">
        <v>7</v>
      </c>
      <c r="P53" s="400">
        <v>641</v>
      </c>
      <c r="Q53" s="401" t="s">
        <v>228</v>
      </c>
      <c r="R53" s="402">
        <v>30</v>
      </c>
      <c r="S53" s="403">
        <v>196</v>
      </c>
      <c r="T53" s="405">
        <v>37</v>
      </c>
      <c r="U53" s="405">
        <v>33</v>
      </c>
      <c r="V53" s="405">
        <v>27</v>
      </c>
      <c r="W53" s="405">
        <v>3</v>
      </c>
      <c r="X53" s="406">
        <v>0</v>
      </c>
      <c r="Y53" s="407">
        <v>30</v>
      </c>
      <c r="Z53" s="405">
        <v>5</v>
      </c>
      <c r="AA53" s="405">
        <v>10</v>
      </c>
      <c r="AB53" s="405">
        <v>6</v>
      </c>
      <c r="AC53" s="408">
        <v>5</v>
      </c>
      <c r="AE53" s="400">
        <v>641</v>
      </c>
      <c r="AF53" s="401" t="s">
        <v>228</v>
      </c>
      <c r="AG53" s="402">
        <v>32</v>
      </c>
      <c r="AH53" s="403">
        <v>207</v>
      </c>
      <c r="AI53" s="405">
        <v>31</v>
      </c>
      <c r="AJ53" s="405">
        <v>38</v>
      </c>
      <c r="AK53" s="405">
        <v>16</v>
      </c>
      <c r="AL53" s="405">
        <v>13</v>
      </c>
      <c r="AM53" s="406">
        <v>3</v>
      </c>
      <c r="AN53" s="407">
        <v>31</v>
      </c>
      <c r="AO53" s="405">
        <v>5</v>
      </c>
      <c r="AP53" s="405">
        <v>8</v>
      </c>
      <c r="AQ53" s="405">
        <v>5</v>
      </c>
      <c r="AR53" s="408">
        <v>8</v>
      </c>
      <c r="AT53" s="400">
        <v>5003</v>
      </c>
      <c r="AU53" s="401" t="s">
        <v>120</v>
      </c>
      <c r="AV53" s="402">
        <v>252</v>
      </c>
      <c r="AW53" s="403">
        <v>218</v>
      </c>
      <c r="AX53" s="405">
        <v>25</v>
      </c>
      <c r="AY53" s="405">
        <v>31</v>
      </c>
      <c r="AZ53" s="405">
        <v>30</v>
      </c>
      <c r="BA53" s="405">
        <v>11</v>
      </c>
      <c r="BB53" s="406">
        <v>4</v>
      </c>
      <c r="BC53" s="407">
        <v>45</v>
      </c>
      <c r="BD53" s="405">
        <v>5</v>
      </c>
      <c r="BE53" s="405">
        <v>10</v>
      </c>
      <c r="BF53" s="405">
        <v>9</v>
      </c>
      <c r="BG53" s="408">
        <v>3</v>
      </c>
      <c r="BI53" s="400">
        <v>5671</v>
      </c>
      <c r="BJ53" s="401" t="s">
        <v>402</v>
      </c>
      <c r="BK53" s="402">
        <v>74</v>
      </c>
      <c r="BL53" s="403">
        <v>245</v>
      </c>
      <c r="BM53" s="405">
        <v>1</v>
      </c>
      <c r="BN53" s="405">
        <v>15</v>
      </c>
      <c r="BO53" s="405">
        <v>30</v>
      </c>
      <c r="BP53" s="405">
        <v>32</v>
      </c>
      <c r="BQ53" s="406">
        <v>22</v>
      </c>
      <c r="BR53" s="407">
        <v>84</v>
      </c>
      <c r="BS53" s="405">
        <v>8</v>
      </c>
      <c r="BT53" s="405">
        <v>13</v>
      </c>
      <c r="BU53" s="405">
        <v>8</v>
      </c>
      <c r="BV53" s="408">
        <v>9</v>
      </c>
      <c r="BX53" s="400">
        <v>6006</v>
      </c>
      <c r="BY53" s="401" t="s">
        <v>142</v>
      </c>
      <c r="BZ53" s="402">
        <v>80</v>
      </c>
      <c r="CA53" s="403">
        <v>262</v>
      </c>
      <c r="CB53" s="405">
        <v>0</v>
      </c>
      <c r="CC53" s="405">
        <v>5</v>
      </c>
      <c r="CD53" s="405">
        <v>20</v>
      </c>
      <c r="CE53" s="405">
        <v>33</v>
      </c>
      <c r="CF53" s="406">
        <v>43</v>
      </c>
      <c r="CG53" s="407">
        <v>95</v>
      </c>
      <c r="CH53" s="405">
        <v>6</v>
      </c>
      <c r="CI53" s="405">
        <v>14</v>
      </c>
      <c r="CJ53" s="405">
        <v>9</v>
      </c>
      <c r="CK53" s="408">
        <v>11</v>
      </c>
      <c r="CM53" s="717">
        <v>7161</v>
      </c>
      <c r="CN53" s="718" t="s">
        <v>86</v>
      </c>
      <c r="CO53" s="719">
        <v>144</v>
      </c>
      <c r="CP53" s="720">
        <v>261</v>
      </c>
      <c r="CQ53" s="721">
        <v>1</v>
      </c>
      <c r="CR53" s="721">
        <v>4</v>
      </c>
      <c r="CS53" s="721">
        <v>19</v>
      </c>
      <c r="CT53" s="721">
        <v>49</v>
      </c>
      <c r="CU53" s="721">
        <v>27</v>
      </c>
      <c r="CV53" s="721">
        <v>95</v>
      </c>
      <c r="CW53" s="721">
        <v>7</v>
      </c>
      <c r="CX53" s="721">
        <v>10</v>
      </c>
      <c r="CY53" s="721">
        <v>9</v>
      </c>
      <c r="CZ53" s="721">
        <v>12</v>
      </c>
      <c r="DB53" s="409">
        <v>7191</v>
      </c>
      <c r="DC53" s="410" t="s">
        <v>498</v>
      </c>
      <c r="DD53" s="411">
        <v>661</v>
      </c>
      <c r="DE53" s="412">
        <v>240</v>
      </c>
      <c r="DF53" s="733">
        <v>44</v>
      </c>
      <c r="DG53" s="415">
        <v>25</v>
      </c>
      <c r="DH53" s="416">
        <v>31</v>
      </c>
      <c r="DI53" s="416">
        <v>22</v>
      </c>
      <c r="DJ53" s="416">
        <v>15</v>
      </c>
      <c r="DK53" s="417">
        <v>6</v>
      </c>
      <c r="DL53" s="418">
        <v>44</v>
      </c>
      <c r="DM53" s="415">
        <v>6</v>
      </c>
      <c r="DN53" s="416">
        <v>7</v>
      </c>
      <c r="DO53" s="416">
        <v>6</v>
      </c>
      <c r="DP53" s="419">
        <v>8</v>
      </c>
    </row>
    <row r="54" spans="1:120" ht="20.100000000000001" customHeight="1">
      <c r="A54" s="391">
        <v>641</v>
      </c>
      <c r="B54" s="392" t="s">
        <v>228</v>
      </c>
      <c r="C54" s="393">
        <v>40</v>
      </c>
      <c r="D54" s="394">
        <v>185</v>
      </c>
      <c r="E54" s="396">
        <v>43</v>
      </c>
      <c r="F54" s="396">
        <v>35</v>
      </c>
      <c r="G54" s="396">
        <v>13</v>
      </c>
      <c r="H54" s="396">
        <v>10</v>
      </c>
      <c r="I54" s="397">
        <v>0</v>
      </c>
      <c r="J54" s="398">
        <v>23</v>
      </c>
      <c r="K54" s="396">
        <v>4</v>
      </c>
      <c r="L54" s="396">
        <v>9</v>
      </c>
      <c r="M54" s="396">
        <v>6</v>
      </c>
      <c r="N54" s="399">
        <v>5</v>
      </c>
      <c r="P54" s="400">
        <v>651</v>
      </c>
      <c r="Q54" s="401" t="s">
        <v>1884</v>
      </c>
      <c r="R54" s="402">
        <v>94</v>
      </c>
      <c r="S54" s="403">
        <v>201</v>
      </c>
      <c r="T54" s="405">
        <v>27</v>
      </c>
      <c r="U54" s="405">
        <v>38</v>
      </c>
      <c r="V54" s="405">
        <v>24</v>
      </c>
      <c r="W54" s="405">
        <v>7</v>
      </c>
      <c r="X54" s="406">
        <v>3</v>
      </c>
      <c r="Y54" s="407">
        <v>35</v>
      </c>
      <c r="Z54" s="405">
        <v>5</v>
      </c>
      <c r="AA54" s="405">
        <v>10</v>
      </c>
      <c r="AB54" s="405">
        <v>7</v>
      </c>
      <c r="AC54" s="408">
        <v>5</v>
      </c>
      <c r="AE54" s="400">
        <v>651</v>
      </c>
      <c r="AF54" s="401" t="s">
        <v>1884</v>
      </c>
      <c r="AG54" s="402">
        <v>88</v>
      </c>
      <c r="AH54" s="403">
        <v>212</v>
      </c>
      <c r="AI54" s="405">
        <v>22</v>
      </c>
      <c r="AJ54" s="405">
        <v>34</v>
      </c>
      <c r="AK54" s="405">
        <v>22</v>
      </c>
      <c r="AL54" s="405">
        <v>18</v>
      </c>
      <c r="AM54" s="406">
        <v>5</v>
      </c>
      <c r="AN54" s="407">
        <v>44</v>
      </c>
      <c r="AO54" s="405">
        <v>6</v>
      </c>
      <c r="AP54" s="405">
        <v>9</v>
      </c>
      <c r="AQ54" s="405">
        <v>5</v>
      </c>
      <c r="AR54" s="408">
        <v>8</v>
      </c>
      <c r="AT54" s="400">
        <v>5005</v>
      </c>
      <c r="AU54" s="401" t="s">
        <v>377</v>
      </c>
      <c r="AV54" s="402">
        <v>193</v>
      </c>
      <c r="AW54" s="403">
        <v>223</v>
      </c>
      <c r="AX54" s="405">
        <v>23</v>
      </c>
      <c r="AY54" s="405">
        <v>26</v>
      </c>
      <c r="AZ54" s="405">
        <v>25</v>
      </c>
      <c r="BA54" s="405">
        <v>17</v>
      </c>
      <c r="BB54" s="406">
        <v>8</v>
      </c>
      <c r="BC54" s="407">
        <v>51</v>
      </c>
      <c r="BD54" s="405">
        <v>5</v>
      </c>
      <c r="BE54" s="405">
        <v>10</v>
      </c>
      <c r="BF54" s="405">
        <v>9</v>
      </c>
      <c r="BG54" s="408">
        <v>4</v>
      </c>
      <c r="BI54" s="400">
        <v>5961</v>
      </c>
      <c r="BJ54" s="401" t="s">
        <v>126</v>
      </c>
      <c r="BK54" s="402">
        <v>177</v>
      </c>
      <c r="BL54" s="403">
        <v>235</v>
      </c>
      <c r="BM54" s="405">
        <v>11</v>
      </c>
      <c r="BN54" s="405">
        <v>22</v>
      </c>
      <c r="BO54" s="405">
        <v>37</v>
      </c>
      <c r="BP54" s="405">
        <v>21</v>
      </c>
      <c r="BQ54" s="406">
        <v>9</v>
      </c>
      <c r="BR54" s="407">
        <v>67</v>
      </c>
      <c r="BS54" s="405">
        <v>7</v>
      </c>
      <c r="BT54" s="405">
        <v>11</v>
      </c>
      <c r="BU54" s="405">
        <v>8</v>
      </c>
      <c r="BV54" s="408">
        <v>8</v>
      </c>
      <c r="BX54" s="400">
        <v>6008</v>
      </c>
      <c r="BY54" s="401" t="s">
        <v>2</v>
      </c>
      <c r="BZ54" s="402">
        <v>45</v>
      </c>
      <c r="CA54" s="403">
        <v>228</v>
      </c>
      <c r="CB54" s="405">
        <v>20</v>
      </c>
      <c r="CC54" s="405">
        <v>44</v>
      </c>
      <c r="CD54" s="405">
        <v>29</v>
      </c>
      <c r="CE54" s="405">
        <v>7</v>
      </c>
      <c r="CF54" s="406">
        <v>0</v>
      </c>
      <c r="CG54" s="407">
        <v>36</v>
      </c>
      <c r="CH54" s="405">
        <v>4</v>
      </c>
      <c r="CI54" s="405">
        <v>9</v>
      </c>
      <c r="CJ54" s="405">
        <v>6</v>
      </c>
      <c r="CK54" s="408">
        <v>8</v>
      </c>
      <c r="CM54" s="717">
        <v>7171</v>
      </c>
      <c r="CN54" s="718" t="s">
        <v>1769</v>
      </c>
      <c r="CO54" s="719">
        <v>167</v>
      </c>
      <c r="CP54" s="720">
        <v>246</v>
      </c>
      <c r="CQ54" s="721">
        <v>5</v>
      </c>
      <c r="CR54" s="721">
        <v>31</v>
      </c>
      <c r="CS54" s="721">
        <v>29</v>
      </c>
      <c r="CT54" s="721">
        <v>26</v>
      </c>
      <c r="CU54" s="721">
        <v>8</v>
      </c>
      <c r="CV54" s="721">
        <v>63</v>
      </c>
      <c r="CW54" s="721">
        <v>6</v>
      </c>
      <c r="CX54" s="721">
        <v>9</v>
      </c>
      <c r="CY54" s="721">
        <v>8</v>
      </c>
      <c r="CZ54" s="721">
        <v>10</v>
      </c>
      <c r="DB54" s="409">
        <v>7201</v>
      </c>
      <c r="DC54" s="410" t="s">
        <v>499</v>
      </c>
      <c r="DD54" s="411">
        <v>610</v>
      </c>
      <c r="DE54" s="412">
        <v>243</v>
      </c>
      <c r="DF54" s="733">
        <v>50</v>
      </c>
      <c r="DG54" s="415">
        <v>22</v>
      </c>
      <c r="DH54" s="416">
        <v>28</v>
      </c>
      <c r="DI54" s="416">
        <v>23</v>
      </c>
      <c r="DJ54" s="416">
        <v>17</v>
      </c>
      <c r="DK54" s="417">
        <v>10</v>
      </c>
      <c r="DL54" s="418">
        <v>50</v>
      </c>
      <c r="DM54" s="415">
        <v>7</v>
      </c>
      <c r="DN54" s="416">
        <v>8</v>
      </c>
      <c r="DO54" s="416">
        <v>6</v>
      </c>
      <c r="DP54" s="419">
        <v>8</v>
      </c>
    </row>
    <row r="55" spans="1:120" ht="20.100000000000001" customHeight="1">
      <c r="A55" s="391">
        <v>651</v>
      </c>
      <c r="B55" s="392" t="s">
        <v>1884</v>
      </c>
      <c r="C55" s="393">
        <v>102</v>
      </c>
      <c r="D55" s="394">
        <v>186</v>
      </c>
      <c r="E55" s="396">
        <v>38</v>
      </c>
      <c r="F55" s="396">
        <v>36</v>
      </c>
      <c r="G55" s="396">
        <v>19</v>
      </c>
      <c r="H55" s="396">
        <v>5</v>
      </c>
      <c r="I55" s="397">
        <v>2</v>
      </c>
      <c r="J55" s="398">
        <v>25</v>
      </c>
      <c r="K55" s="396">
        <v>4</v>
      </c>
      <c r="L55" s="396">
        <v>10</v>
      </c>
      <c r="M55" s="396">
        <v>6</v>
      </c>
      <c r="N55" s="399">
        <v>5</v>
      </c>
      <c r="P55" s="400">
        <v>661</v>
      </c>
      <c r="Q55" s="401" t="s">
        <v>230</v>
      </c>
      <c r="R55" s="402">
        <v>86</v>
      </c>
      <c r="S55" s="403">
        <v>200</v>
      </c>
      <c r="T55" s="405">
        <v>23</v>
      </c>
      <c r="U55" s="405">
        <v>41</v>
      </c>
      <c r="V55" s="405">
        <v>29</v>
      </c>
      <c r="W55" s="405">
        <v>7</v>
      </c>
      <c r="X55" s="406">
        <v>0</v>
      </c>
      <c r="Y55" s="407">
        <v>36</v>
      </c>
      <c r="Z55" s="405">
        <v>5</v>
      </c>
      <c r="AA55" s="405">
        <v>10</v>
      </c>
      <c r="AB55" s="405">
        <v>7</v>
      </c>
      <c r="AC55" s="408">
        <v>5</v>
      </c>
      <c r="AE55" s="400">
        <v>661</v>
      </c>
      <c r="AF55" s="401" t="s">
        <v>230</v>
      </c>
      <c r="AG55" s="402">
        <v>90</v>
      </c>
      <c r="AH55" s="403">
        <v>208</v>
      </c>
      <c r="AI55" s="405">
        <v>32</v>
      </c>
      <c r="AJ55" s="405">
        <v>30</v>
      </c>
      <c r="AK55" s="405">
        <v>19</v>
      </c>
      <c r="AL55" s="405">
        <v>17</v>
      </c>
      <c r="AM55" s="406">
        <v>2</v>
      </c>
      <c r="AN55" s="407">
        <v>38</v>
      </c>
      <c r="AO55" s="405">
        <v>5</v>
      </c>
      <c r="AP55" s="405">
        <v>8</v>
      </c>
      <c r="AQ55" s="405">
        <v>5</v>
      </c>
      <c r="AR55" s="408">
        <v>8</v>
      </c>
      <c r="AT55" s="400">
        <v>5007</v>
      </c>
      <c r="AU55" s="401" t="s">
        <v>1275</v>
      </c>
      <c r="AV55" s="402">
        <v>32</v>
      </c>
      <c r="AW55" s="403">
        <v>222</v>
      </c>
      <c r="AX55" s="405">
        <v>25</v>
      </c>
      <c r="AY55" s="405">
        <v>9</v>
      </c>
      <c r="AZ55" s="405">
        <v>47</v>
      </c>
      <c r="BA55" s="405">
        <v>16</v>
      </c>
      <c r="BB55" s="406">
        <v>3</v>
      </c>
      <c r="BC55" s="407">
        <v>66</v>
      </c>
      <c r="BD55" s="405">
        <v>5</v>
      </c>
      <c r="BE55" s="405">
        <v>11</v>
      </c>
      <c r="BF55" s="405">
        <v>9</v>
      </c>
      <c r="BG55" s="408">
        <v>4</v>
      </c>
      <c r="BI55" s="400">
        <v>6001</v>
      </c>
      <c r="BJ55" s="401" t="s">
        <v>1310</v>
      </c>
      <c r="BK55" s="402">
        <v>387</v>
      </c>
      <c r="BL55" s="403">
        <v>247</v>
      </c>
      <c r="BM55" s="405">
        <v>1</v>
      </c>
      <c r="BN55" s="405">
        <v>10</v>
      </c>
      <c r="BO55" s="405">
        <v>30</v>
      </c>
      <c r="BP55" s="405">
        <v>36</v>
      </c>
      <c r="BQ55" s="406">
        <v>23</v>
      </c>
      <c r="BR55" s="407">
        <v>89</v>
      </c>
      <c r="BS55" s="405">
        <v>8</v>
      </c>
      <c r="BT55" s="405">
        <v>13</v>
      </c>
      <c r="BU55" s="405">
        <v>9</v>
      </c>
      <c r="BV55" s="408">
        <v>9</v>
      </c>
      <c r="BX55" s="400">
        <v>6009</v>
      </c>
      <c r="BY55" s="401" t="s">
        <v>416</v>
      </c>
      <c r="BZ55" s="402">
        <v>97</v>
      </c>
      <c r="CA55" s="403">
        <v>234</v>
      </c>
      <c r="CB55" s="405">
        <v>18</v>
      </c>
      <c r="CC55" s="405">
        <v>30</v>
      </c>
      <c r="CD55" s="405">
        <v>37</v>
      </c>
      <c r="CE55" s="405">
        <v>9</v>
      </c>
      <c r="CF55" s="406">
        <v>6</v>
      </c>
      <c r="CG55" s="407">
        <v>53</v>
      </c>
      <c r="CH55" s="405">
        <v>4</v>
      </c>
      <c r="CI55" s="405">
        <v>10</v>
      </c>
      <c r="CJ55" s="405">
        <v>7</v>
      </c>
      <c r="CK55" s="408">
        <v>8</v>
      </c>
      <c r="CM55" s="717">
        <v>7191</v>
      </c>
      <c r="CN55" s="718" t="s">
        <v>498</v>
      </c>
      <c r="CO55" s="719">
        <v>744</v>
      </c>
      <c r="CP55" s="720">
        <v>236</v>
      </c>
      <c r="CQ55" s="721">
        <v>21</v>
      </c>
      <c r="CR55" s="721">
        <v>36</v>
      </c>
      <c r="CS55" s="721">
        <v>24</v>
      </c>
      <c r="CT55" s="721">
        <v>16</v>
      </c>
      <c r="CU55" s="721">
        <v>3</v>
      </c>
      <c r="CV55" s="721">
        <v>44</v>
      </c>
      <c r="CW55" s="721">
        <v>5</v>
      </c>
      <c r="CX55" s="721">
        <v>8</v>
      </c>
      <c r="CY55" s="721">
        <v>7</v>
      </c>
      <c r="CZ55" s="721">
        <v>9</v>
      </c>
      <c r="DB55" s="409">
        <v>7231</v>
      </c>
      <c r="DC55" s="410" t="s">
        <v>500</v>
      </c>
      <c r="DD55" s="411">
        <v>439</v>
      </c>
      <c r="DE55" s="412">
        <v>232</v>
      </c>
      <c r="DF55" s="733">
        <v>21</v>
      </c>
      <c r="DG55" s="415">
        <v>40</v>
      </c>
      <c r="DH55" s="416">
        <v>39</v>
      </c>
      <c r="DI55" s="416">
        <v>13</v>
      </c>
      <c r="DJ55" s="416">
        <v>6</v>
      </c>
      <c r="DK55" s="417">
        <v>2</v>
      </c>
      <c r="DL55" s="418">
        <v>21</v>
      </c>
      <c r="DM55" s="415">
        <v>5</v>
      </c>
      <c r="DN55" s="416">
        <v>6</v>
      </c>
      <c r="DO55" s="416">
        <v>5</v>
      </c>
      <c r="DP55" s="419">
        <v>7</v>
      </c>
    </row>
    <row r="56" spans="1:120" ht="20.100000000000001" customHeight="1">
      <c r="A56" s="391">
        <v>661</v>
      </c>
      <c r="B56" s="392" t="s">
        <v>230</v>
      </c>
      <c r="C56" s="393">
        <v>101</v>
      </c>
      <c r="D56" s="394">
        <v>184</v>
      </c>
      <c r="E56" s="396">
        <v>38</v>
      </c>
      <c r="F56" s="396">
        <v>42</v>
      </c>
      <c r="G56" s="396">
        <v>14</v>
      </c>
      <c r="H56" s="396">
        <v>7</v>
      </c>
      <c r="I56" s="397">
        <v>0</v>
      </c>
      <c r="J56" s="398">
        <v>21</v>
      </c>
      <c r="K56" s="396">
        <v>4</v>
      </c>
      <c r="L56" s="396">
        <v>9</v>
      </c>
      <c r="M56" s="396">
        <v>6</v>
      </c>
      <c r="N56" s="399">
        <v>5</v>
      </c>
      <c r="P56" s="400">
        <v>671</v>
      </c>
      <c r="Q56" s="401" t="s">
        <v>231</v>
      </c>
      <c r="R56" s="402">
        <v>158</v>
      </c>
      <c r="S56" s="403">
        <v>228</v>
      </c>
      <c r="T56" s="405">
        <v>4</v>
      </c>
      <c r="U56" s="405">
        <v>11</v>
      </c>
      <c r="V56" s="405">
        <v>18</v>
      </c>
      <c r="W56" s="405">
        <v>36</v>
      </c>
      <c r="X56" s="406">
        <v>31</v>
      </c>
      <c r="Y56" s="407">
        <v>85</v>
      </c>
      <c r="Z56" s="405">
        <v>7</v>
      </c>
      <c r="AA56" s="405">
        <v>14</v>
      </c>
      <c r="AB56" s="405">
        <v>10</v>
      </c>
      <c r="AC56" s="408">
        <v>7</v>
      </c>
      <c r="AE56" s="400">
        <v>671</v>
      </c>
      <c r="AF56" s="401" t="s">
        <v>231</v>
      </c>
      <c r="AG56" s="402">
        <v>117</v>
      </c>
      <c r="AH56" s="403">
        <v>236</v>
      </c>
      <c r="AI56" s="405">
        <v>1</v>
      </c>
      <c r="AJ56" s="405">
        <v>4</v>
      </c>
      <c r="AK56" s="405">
        <v>32</v>
      </c>
      <c r="AL56" s="405">
        <v>38</v>
      </c>
      <c r="AM56" s="406">
        <v>24</v>
      </c>
      <c r="AN56" s="407">
        <v>95</v>
      </c>
      <c r="AO56" s="405">
        <v>7</v>
      </c>
      <c r="AP56" s="405">
        <v>12</v>
      </c>
      <c r="AQ56" s="405">
        <v>6</v>
      </c>
      <c r="AR56" s="408">
        <v>11</v>
      </c>
      <c r="AT56" s="400">
        <v>5010</v>
      </c>
      <c r="AU56" s="401" t="s">
        <v>0</v>
      </c>
      <c r="AV56" s="402">
        <v>12</v>
      </c>
      <c r="AW56" s="403">
        <v>227</v>
      </c>
      <c r="AX56" s="405">
        <v>8</v>
      </c>
      <c r="AY56" s="405">
        <v>17</v>
      </c>
      <c r="AZ56" s="405">
        <v>50</v>
      </c>
      <c r="BA56" s="405">
        <v>17</v>
      </c>
      <c r="BB56" s="406">
        <v>8</v>
      </c>
      <c r="BC56" s="407">
        <v>75</v>
      </c>
      <c r="BD56" s="405">
        <v>6</v>
      </c>
      <c r="BE56" s="405">
        <v>12</v>
      </c>
      <c r="BF56" s="405">
        <v>10</v>
      </c>
      <c r="BG56" s="408">
        <v>3</v>
      </c>
      <c r="BI56" s="400">
        <v>6004</v>
      </c>
      <c r="BJ56" s="401" t="s">
        <v>1311</v>
      </c>
      <c r="BK56" s="402">
        <v>49</v>
      </c>
      <c r="BL56" s="403">
        <v>235</v>
      </c>
      <c r="BM56" s="405">
        <v>4</v>
      </c>
      <c r="BN56" s="405">
        <v>31</v>
      </c>
      <c r="BO56" s="405">
        <v>31</v>
      </c>
      <c r="BP56" s="405">
        <v>27</v>
      </c>
      <c r="BQ56" s="406">
        <v>8</v>
      </c>
      <c r="BR56" s="407">
        <v>65</v>
      </c>
      <c r="BS56" s="405">
        <v>7</v>
      </c>
      <c r="BT56" s="405">
        <v>11</v>
      </c>
      <c r="BU56" s="405">
        <v>8</v>
      </c>
      <c r="BV56" s="408">
        <v>8</v>
      </c>
      <c r="BX56" s="400">
        <v>6010</v>
      </c>
      <c r="BY56" s="401" t="s">
        <v>417</v>
      </c>
      <c r="BZ56" s="402">
        <v>106</v>
      </c>
      <c r="CA56" s="403">
        <v>232</v>
      </c>
      <c r="CB56" s="405">
        <v>22</v>
      </c>
      <c r="CC56" s="405">
        <v>32</v>
      </c>
      <c r="CD56" s="405">
        <v>31</v>
      </c>
      <c r="CE56" s="405">
        <v>11</v>
      </c>
      <c r="CF56" s="406">
        <v>4</v>
      </c>
      <c r="CG56" s="407">
        <v>46</v>
      </c>
      <c r="CH56" s="405">
        <v>5</v>
      </c>
      <c r="CI56" s="405">
        <v>10</v>
      </c>
      <c r="CJ56" s="405">
        <v>7</v>
      </c>
      <c r="CK56" s="408">
        <v>8</v>
      </c>
      <c r="CM56" s="717">
        <v>7201</v>
      </c>
      <c r="CN56" s="718" t="s">
        <v>499</v>
      </c>
      <c r="CO56" s="719">
        <v>653</v>
      </c>
      <c r="CP56" s="720">
        <v>241</v>
      </c>
      <c r="CQ56" s="721">
        <v>18</v>
      </c>
      <c r="CR56" s="721">
        <v>25</v>
      </c>
      <c r="CS56" s="721">
        <v>26</v>
      </c>
      <c r="CT56" s="721">
        <v>21</v>
      </c>
      <c r="CU56" s="721">
        <v>9</v>
      </c>
      <c r="CV56" s="721">
        <v>56</v>
      </c>
      <c r="CW56" s="721">
        <v>5</v>
      </c>
      <c r="CX56" s="721">
        <v>9</v>
      </c>
      <c r="CY56" s="721">
        <v>7</v>
      </c>
      <c r="CZ56" s="721">
        <v>9</v>
      </c>
      <c r="DB56" s="409">
        <v>7241</v>
      </c>
      <c r="DC56" s="410" t="s">
        <v>1312</v>
      </c>
      <c r="DD56" s="411">
        <v>573</v>
      </c>
      <c r="DE56" s="412">
        <v>248</v>
      </c>
      <c r="DF56" s="733">
        <v>59</v>
      </c>
      <c r="DG56" s="415">
        <v>14</v>
      </c>
      <c r="DH56" s="416">
        <v>27</v>
      </c>
      <c r="DI56" s="416">
        <v>25</v>
      </c>
      <c r="DJ56" s="416">
        <v>22</v>
      </c>
      <c r="DK56" s="417">
        <v>12</v>
      </c>
      <c r="DL56" s="418">
        <v>59</v>
      </c>
      <c r="DM56" s="415">
        <v>7</v>
      </c>
      <c r="DN56" s="416">
        <v>8</v>
      </c>
      <c r="DO56" s="416">
        <v>6</v>
      </c>
      <c r="DP56" s="419">
        <v>9</v>
      </c>
    </row>
    <row r="57" spans="1:120" ht="20.100000000000001" customHeight="1">
      <c r="A57" s="391">
        <v>671</v>
      </c>
      <c r="B57" s="392" t="s">
        <v>231</v>
      </c>
      <c r="C57" s="393">
        <v>152</v>
      </c>
      <c r="D57" s="394">
        <v>211</v>
      </c>
      <c r="E57" s="396">
        <v>7</v>
      </c>
      <c r="F57" s="396">
        <v>16</v>
      </c>
      <c r="G57" s="396">
        <v>26</v>
      </c>
      <c r="H57" s="396">
        <v>27</v>
      </c>
      <c r="I57" s="397">
        <v>24</v>
      </c>
      <c r="J57" s="398">
        <v>77</v>
      </c>
      <c r="K57" s="396">
        <v>6</v>
      </c>
      <c r="L57" s="396">
        <v>15</v>
      </c>
      <c r="M57" s="396">
        <v>8</v>
      </c>
      <c r="N57" s="399">
        <v>7</v>
      </c>
      <c r="P57" s="400">
        <v>681</v>
      </c>
      <c r="Q57" s="401" t="s">
        <v>232</v>
      </c>
      <c r="R57" s="402">
        <v>99</v>
      </c>
      <c r="S57" s="403">
        <v>203</v>
      </c>
      <c r="T57" s="405">
        <v>23</v>
      </c>
      <c r="U57" s="405">
        <v>38</v>
      </c>
      <c r="V57" s="405">
        <v>23</v>
      </c>
      <c r="W57" s="405">
        <v>13</v>
      </c>
      <c r="X57" s="406">
        <v>2</v>
      </c>
      <c r="Y57" s="407">
        <v>38</v>
      </c>
      <c r="Z57" s="405">
        <v>5</v>
      </c>
      <c r="AA57" s="405">
        <v>10</v>
      </c>
      <c r="AB57" s="405">
        <v>7</v>
      </c>
      <c r="AC57" s="408">
        <v>5</v>
      </c>
      <c r="AE57" s="400">
        <v>681</v>
      </c>
      <c r="AF57" s="401" t="s">
        <v>232</v>
      </c>
      <c r="AG57" s="402">
        <v>75</v>
      </c>
      <c r="AH57" s="403">
        <v>211</v>
      </c>
      <c r="AI57" s="405">
        <v>31</v>
      </c>
      <c r="AJ57" s="405">
        <v>32</v>
      </c>
      <c r="AK57" s="405">
        <v>20</v>
      </c>
      <c r="AL57" s="405">
        <v>8</v>
      </c>
      <c r="AM57" s="406">
        <v>9</v>
      </c>
      <c r="AN57" s="407">
        <v>37</v>
      </c>
      <c r="AO57" s="405">
        <v>6</v>
      </c>
      <c r="AP57" s="405">
        <v>8</v>
      </c>
      <c r="AQ57" s="405">
        <v>5</v>
      </c>
      <c r="AR57" s="408">
        <v>8</v>
      </c>
      <c r="AT57" s="400">
        <v>5022</v>
      </c>
      <c r="AU57" s="401" t="s">
        <v>1612</v>
      </c>
      <c r="AV57" s="402">
        <v>18</v>
      </c>
      <c r="AW57" s="403">
        <v>224</v>
      </c>
      <c r="AX57" s="405">
        <v>17</v>
      </c>
      <c r="AY57" s="405">
        <v>17</v>
      </c>
      <c r="AZ57" s="405">
        <v>33</v>
      </c>
      <c r="BA57" s="405">
        <v>33</v>
      </c>
      <c r="BB57" s="406">
        <v>0</v>
      </c>
      <c r="BC57" s="407">
        <v>67</v>
      </c>
      <c r="BD57" s="405">
        <v>5</v>
      </c>
      <c r="BE57" s="405">
        <v>11</v>
      </c>
      <c r="BF57" s="405">
        <v>10</v>
      </c>
      <c r="BG57" s="408">
        <v>4</v>
      </c>
      <c r="BI57" s="400">
        <v>6006</v>
      </c>
      <c r="BJ57" s="401" t="s">
        <v>142</v>
      </c>
      <c r="BK57" s="402">
        <v>82</v>
      </c>
      <c r="BL57" s="403">
        <v>255</v>
      </c>
      <c r="BM57" s="405">
        <v>0</v>
      </c>
      <c r="BN57" s="405">
        <v>4</v>
      </c>
      <c r="BO57" s="405">
        <v>21</v>
      </c>
      <c r="BP57" s="405">
        <v>37</v>
      </c>
      <c r="BQ57" s="406">
        <v>39</v>
      </c>
      <c r="BR57" s="407">
        <v>96</v>
      </c>
      <c r="BS57" s="405">
        <v>8</v>
      </c>
      <c r="BT57" s="405">
        <v>14</v>
      </c>
      <c r="BU57" s="405">
        <v>9</v>
      </c>
      <c r="BV57" s="408">
        <v>9</v>
      </c>
      <c r="BX57" s="400">
        <v>6011</v>
      </c>
      <c r="BY57" s="401" t="s">
        <v>418</v>
      </c>
      <c r="BZ57" s="402">
        <v>223</v>
      </c>
      <c r="CA57" s="403">
        <v>221</v>
      </c>
      <c r="CB57" s="405">
        <v>41</v>
      </c>
      <c r="CC57" s="405">
        <v>30</v>
      </c>
      <c r="CD57" s="405">
        <v>17</v>
      </c>
      <c r="CE57" s="405">
        <v>10</v>
      </c>
      <c r="CF57" s="406">
        <v>1</v>
      </c>
      <c r="CG57" s="407">
        <v>28</v>
      </c>
      <c r="CH57" s="405">
        <v>4</v>
      </c>
      <c r="CI57" s="405">
        <v>8</v>
      </c>
      <c r="CJ57" s="405">
        <v>6</v>
      </c>
      <c r="CK57" s="408">
        <v>7</v>
      </c>
      <c r="CM57" s="717">
        <v>7231</v>
      </c>
      <c r="CN57" s="718" t="s">
        <v>500</v>
      </c>
      <c r="CO57" s="719">
        <v>487</v>
      </c>
      <c r="CP57" s="720">
        <v>227</v>
      </c>
      <c r="CQ57" s="721">
        <v>34</v>
      </c>
      <c r="CR57" s="721">
        <v>44</v>
      </c>
      <c r="CS57" s="721">
        <v>17</v>
      </c>
      <c r="CT57" s="721">
        <v>4</v>
      </c>
      <c r="CU57" s="721">
        <v>1</v>
      </c>
      <c r="CV57" s="721">
        <v>22</v>
      </c>
      <c r="CW57" s="721">
        <v>5</v>
      </c>
      <c r="CX57" s="721">
        <v>7</v>
      </c>
      <c r="CY57" s="721">
        <v>6</v>
      </c>
      <c r="CZ57" s="721">
        <v>7</v>
      </c>
      <c r="DB57" s="409">
        <v>7251</v>
      </c>
      <c r="DC57" s="410" t="s">
        <v>502</v>
      </c>
      <c r="DD57" s="411">
        <v>462</v>
      </c>
      <c r="DE57" s="412">
        <v>228</v>
      </c>
      <c r="DF57" s="733">
        <v>16</v>
      </c>
      <c r="DG57" s="415">
        <v>46</v>
      </c>
      <c r="DH57" s="416">
        <v>38</v>
      </c>
      <c r="DI57" s="416">
        <v>11</v>
      </c>
      <c r="DJ57" s="416">
        <v>5</v>
      </c>
      <c r="DK57" s="417">
        <v>1</v>
      </c>
      <c r="DL57" s="418">
        <v>16</v>
      </c>
      <c r="DM57" s="415">
        <v>5</v>
      </c>
      <c r="DN57" s="416">
        <v>6</v>
      </c>
      <c r="DO57" s="416">
        <v>4</v>
      </c>
      <c r="DP57" s="419">
        <v>6</v>
      </c>
    </row>
    <row r="58" spans="1:120" ht="20.100000000000001" customHeight="1">
      <c r="A58" s="391">
        <v>681</v>
      </c>
      <c r="B58" s="392" t="s">
        <v>232</v>
      </c>
      <c r="C58" s="393">
        <v>104</v>
      </c>
      <c r="D58" s="394">
        <v>181</v>
      </c>
      <c r="E58" s="396">
        <v>45</v>
      </c>
      <c r="F58" s="396">
        <v>46</v>
      </c>
      <c r="G58" s="396">
        <v>3</v>
      </c>
      <c r="H58" s="396">
        <v>5</v>
      </c>
      <c r="I58" s="397">
        <v>1</v>
      </c>
      <c r="J58" s="398">
        <v>9</v>
      </c>
      <c r="K58" s="396">
        <v>4</v>
      </c>
      <c r="L58" s="396">
        <v>8</v>
      </c>
      <c r="M58" s="396">
        <v>6</v>
      </c>
      <c r="N58" s="399">
        <v>4</v>
      </c>
      <c r="P58" s="400">
        <v>721</v>
      </c>
      <c r="Q58" s="401" t="s">
        <v>233</v>
      </c>
      <c r="R58" s="402">
        <v>82</v>
      </c>
      <c r="S58" s="403">
        <v>206</v>
      </c>
      <c r="T58" s="405">
        <v>29</v>
      </c>
      <c r="U58" s="405">
        <v>22</v>
      </c>
      <c r="V58" s="405">
        <v>22</v>
      </c>
      <c r="W58" s="405">
        <v>20</v>
      </c>
      <c r="X58" s="406">
        <v>7</v>
      </c>
      <c r="Y58" s="407">
        <v>49</v>
      </c>
      <c r="Z58" s="405">
        <v>5</v>
      </c>
      <c r="AA58" s="405">
        <v>11</v>
      </c>
      <c r="AB58" s="405">
        <v>7</v>
      </c>
      <c r="AC58" s="408">
        <v>5</v>
      </c>
      <c r="AE58" s="400">
        <v>721</v>
      </c>
      <c r="AF58" s="401" t="s">
        <v>233</v>
      </c>
      <c r="AG58" s="402">
        <v>95</v>
      </c>
      <c r="AH58" s="403">
        <v>216</v>
      </c>
      <c r="AI58" s="405">
        <v>22</v>
      </c>
      <c r="AJ58" s="405">
        <v>25</v>
      </c>
      <c r="AK58" s="405">
        <v>24</v>
      </c>
      <c r="AL58" s="405">
        <v>17</v>
      </c>
      <c r="AM58" s="406">
        <v>12</v>
      </c>
      <c r="AN58" s="407">
        <v>53</v>
      </c>
      <c r="AO58" s="405">
        <v>6</v>
      </c>
      <c r="AP58" s="405">
        <v>9</v>
      </c>
      <c r="AQ58" s="405">
        <v>5</v>
      </c>
      <c r="AR58" s="408">
        <v>9</v>
      </c>
      <c r="AT58" s="400">
        <v>5025</v>
      </c>
      <c r="AU58" s="401" t="s">
        <v>1276</v>
      </c>
      <c r="AV58" s="402">
        <v>77</v>
      </c>
      <c r="AW58" s="403">
        <v>219</v>
      </c>
      <c r="AX58" s="405">
        <v>30</v>
      </c>
      <c r="AY58" s="405">
        <v>25</v>
      </c>
      <c r="AZ58" s="405">
        <v>27</v>
      </c>
      <c r="BA58" s="405">
        <v>10</v>
      </c>
      <c r="BB58" s="406">
        <v>8</v>
      </c>
      <c r="BC58" s="407">
        <v>45</v>
      </c>
      <c r="BD58" s="405">
        <v>5</v>
      </c>
      <c r="BE58" s="405">
        <v>10</v>
      </c>
      <c r="BF58" s="405">
        <v>9</v>
      </c>
      <c r="BG58" s="408">
        <v>3</v>
      </c>
      <c r="BI58" s="400">
        <v>6008</v>
      </c>
      <c r="BJ58" s="401" t="s">
        <v>2</v>
      </c>
      <c r="BK58" s="402">
        <v>39</v>
      </c>
      <c r="BL58" s="403">
        <v>217</v>
      </c>
      <c r="BM58" s="405">
        <v>36</v>
      </c>
      <c r="BN58" s="405">
        <v>36</v>
      </c>
      <c r="BO58" s="405">
        <v>28</v>
      </c>
      <c r="BP58" s="405">
        <v>0</v>
      </c>
      <c r="BQ58" s="406">
        <v>0</v>
      </c>
      <c r="BR58" s="407">
        <v>28</v>
      </c>
      <c r="BS58" s="405">
        <v>5</v>
      </c>
      <c r="BT58" s="405">
        <v>9</v>
      </c>
      <c r="BU58" s="405">
        <v>7</v>
      </c>
      <c r="BV58" s="408">
        <v>6</v>
      </c>
      <c r="BX58" s="400">
        <v>6012</v>
      </c>
      <c r="BY58" s="401" t="s">
        <v>419</v>
      </c>
      <c r="BZ58" s="402">
        <v>492</v>
      </c>
      <c r="CA58" s="403">
        <v>244</v>
      </c>
      <c r="CB58" s="405">
        <v>8</v>
      </c>
      <c r="CC58" s="405">
        <v>25</v>
      </c>
      <c r="CD58" s="405">
        <v>29</v>
      </c>
      <c r="CE58" s="405">
        <v>22</v>
      </c>
      <c r="CF58" s="406">
        <v>16</v>
      </c>
      <c r="CG58" s="407">
        <v>67</v>
      </c>
      <c r="CH58" s="405">
        <v>5</v>
      </c>
      <c r="CI58" s="405">
        <v>11</v>
      </c>
      <c r="CJ58" s="405">
        <v>8</v>
      </c>
      <c r="CK58" s="408">
        <v>9</v>
      </c>
      <c r="CM58" s="717">
        <v>7241</v>
      </c>
      <c r="CN58" s="718" t="s">
        <v>1312</v>
      </c>
      <c r="CO58" s="719">
        <v>530</v>
      </c>
      <c r="CP58" s="720">
        <v>244</v>
      </c>
      <c r="CQ58" s="721">
        <v>14</v>
      </c>
      <c r="CR58" s="721">
        <v>24</v>
      </c>
      <c r="CS58" s="721">
        <v>25</v>
      </c>
      <c r="CT58" s="721">
        <v>25</v>
      </c>
      <c r="CU58" s="721">
        <v>11</v>
      </c>
      <c r="CV58" s="721">
        <v>62</v>
      </c>
      <c r="CW58" s="721">
        <v>6</v>
      </c>
      <c r="CX58" s="721">
        <v>9</v>
      </c>
      <c r="CY58" s="721">
        <v>8</v>
      </c>
      <c r="CZ58" s="721">
        <v>10</v>
      </c>
      <c r="DB58" s="409">
        <v>7262</v>
      </c>
      <c r="DC58" s="410" t="s">
        <v>503</v>
      </c>
      <c r="DD58" s="411">
        <v>119</v>
      </c>
      <c r="DE58" s="412">
        <v>243</v>
      </c>
      <c r="DF58" s="733">
        <v>38</v>
      </c>
      <c r="DG58" s="415">
        <v>15</v>
      </c>
      <c r="DH58" s="416">
        <v>47</v>
      </c>
      <c r="DI58" s="416">
        <v>16</v>
      </c>
      <c r="DJ58" s="416">
        <v>16</v>
      </c>
      <c r="DK58" s="417">
        <v>6</v>
      </c>
      <c r="DL58" s="418">
        <v>38</v>
      </c>
      <c r="DM58" s="415">
        <v>7</v>
      </c>
      <c r="DN58" s="416">
        <v>7</v>
      </c>
      <c r="DO58" s="416">
        <v>6</v>
      </c>
      <c r="DP58" s="419">
        <v>8</v>
      </c>
    </row>
    <row r="59" spans="1:120" ht="20.100000000000001" customHeight="1">
      <c r="A59" s="391">
        <v>721</v>
      </c>
      <c r="B59" s="392" t="s">
        <v>233</v>
      </c>
      <c r="C59" s="393">
        <v>98</v>
      </c>
      <c r="D59" s="394">
        <v>195</v>
      </c>
      <c r="E59" s="396">
        <v>22</v>
      </c>
      <c r="F59" s="396">
        <v>32</v>
      </c>
      <c r="G59" s="396">
        <v>22</v>
      </c>
      <c r="H59" s="396">
        <v>18</v>
      </c>
      <c r="I59" s="397">
        <v>5</v>
      </c>
      <c r="J59" s="398">
        <v>46</v>
      </c>
      <c r="K59" s="396">
        <v>5</v>
      </c>
      <c r="L59" s="396">
        <v>12</v>
      </c>
      <c r="M59" s="396">
        <v>7</v>
      </c>
      <c r="N59" s="399">
        <v>6</v>
      </c>
      <c r="P59" s="400">
        <v>761</v>
      </c>
      <c r="Q59" s="401" t="s">
        <v>930</v>
      </c>
      <c r="R59" s="402">
        <v>90</v>
      </c>
      <c r="S59" s="403">
        <v>205</v>
      </c>
      <c r="T59" s="405">
        <v>20</v>
      </c>
      <c r="U59" s="405">
        <v>33</v>
      </c>
      <c r="V59" s="405">
        <v>23</v>
      </c>
      <c r="W59" s="405">
        <v>22</v>
      </c>
      <c r="X59" s="406">
        <v>1</v>
      </c>
      <c r="Y59" s="407">
        <v>47</v>
      </c>
      <c r="Z59" s="405">
        <v>6</v>
      </c>
      <c r="AA59" s="405">
        <v>11</v>
      </c>
      <c r="AB59" s="405">
        <v>7</v>
      </c>
      <c r="AC59" s="408">
        <v>5</v>
      </c>
      <c r="AE59" s="400">
        <v>761</v>
      </c>
      <c r="AF59" s="401" t="s">
        <v>930</v>
      </c>
      <c r="AG59" s="402">
        <v>91</v>
      </c>
      <c r="AH59" s="403">
        <v>210</v>
      </c>
      <c r="AI59" s="405">
        <v>29</v>
      </c>
      <c r="AJ59" s="405">
        <v>27</v>
      </c>
      <c r="AK59" s="405">
        <v>25</v>
      </c>
      <c r="AL59" s="405">
        <v>13</v>
      </c>
      <c r="AM59" s="406">
        <v>5</v>
      </c>
      <c r="AN59" s="407">
        <v>44</v>
      </c>
      <c r="AO59" s="405">
        <v>6</v>
      </c>
      <c r="AP59" s="405">
        <v>8</v>
      </c>
      <c r="AQ59" s="405">
        <v>5</v>
      </c>
      <c r="AR59" s="408">
        <v>8</v>
      </c>
      <c r="AT59" s="400">
        <v>5029</v>
      </c>
      <c r="AU59" s="401" t="s">
        <v>1277</v>
      </c>
      <c r="AV59" s="402">
        <v>86</v>
      </c>
      <c r="AW59" s="403">
        <v>223</v>
      </c>
      <c r="AX59" s="405">
        <v>22</v>
      </c>
      <c r="AY59" s="405">
        <v>21</v>
      </c>
      <c r="AZ59" s="405">
        <v>29</v>
      </c>
      <c r="BA59" s="405">
        <v>22</v>
      </c>
      <c r="BB59" s="406">
        <v>6</v>
      </c>
      <c r="BC59" s="407">
        <v>57</v>
      </c>
      <c r="BD59" s="405">
        <v>5</v>
      </c>
      <c r="BE59" s="405">
        <v>11</v>
      </c>
      <c r="BF59" s="405">
        <v>9</v>
      </c>
      <c r="BG59" s="408">
        <v>4</v>
      </c>
      <c r="BI59" s="400">
        <v>6009</v>
      </c>
      <c r="BJ59" s="401" t="s">
        <v>416</v>
      </c>
      <c r="BK59" s="402">
        <v>127</v>
      </c>
      <c r="BL59" s="403">
        <v>228</v>
      </c>
      <c r="BM59" s="405">
        <v>13</v>
      </c>
      <c r="BN59" s="405">
        <v>40</v>
      </c>
      <c r="BO59" s="405">
        <v>30</v>
      </c>
      <c r="BP59" s="405">
        <v>11</v>
      </c>
      <c r="BQ59" s="406">
        <v>6</v>
      </c>
      <c r="BR59" s="407">
        <v>46</v>
      </c>
      <c r="BS59" s="405">
        <v>6</v>
      </c>
      <c r="BT59" s="405">
        <v>10</v>
      </c>
      <c r="BU59" s="405">
        <v>7</v>
      </c>
      <c r="BV59" s="408">
        <v>7</v>
      </c>
      <c r="BX59" s="400">
        <v>6013</v>
      </c>
      <c r="BY59" s="401" t="s">
        <v>1313</v>
      </c>
      <c r="BZ59" s="402">
        <v>34</v>
      </c>
      <c r="CA59" s="403">
        <v>237</v>
      </c>
      <c r="CB59" s="405">
        <v>18</v>
      </c>
      <c r="CC59" s="405">
        <v>29</v>
      </c>
      <c r="CD59" s="405">
        <v>26</v>
      </c>
      <c r="CE59" s="405">
        <v>21</v>
      </c>
      <c r="CF59" s="406">
        <v>6</v>
      </c>
      <c r="CG59" s="407">
        <v>53</v>
      </c>
      <c r="CH59" s="405">
        <v>5</v>
      </c>
      <c r="CI59" s="405">
        <v>11</v>
      </c>
      <c r="CJ59" s="405">
        <v>7</v>
      </c>
      <c r="CK59" s="408">
        <v>9</v>
      </c>
      <c r="CM59" s="717">
        <v>7251</v>
      </c>
      <c r="CN59" s="718" t="s">
        <v>502</v>
      </c>
      <c r="CO59" s="719">
        <v>491</v>
      </c>
      <c r="CP59" s="720">
        <v>225</v>
      </c>
      <c r="CQ59" s="721">
        <v>38</v>
      </c>
      <c r="CR59" s="721">
        <v>43</v>
      </c>
      <c r="CS59" s="721">
        <v>16</v>
      </c>
      <c r="CT59" s="721">
        <v>3</v>
      </c>
      <c r="CU59" s="721">
        <v>0</v>
      </c>
      <c r="CV59" s="721">
        <v>20</v>
      </c>
      <c r="CW59" s="721">
        <v>4</v>
      </c>
      <c r="CX59" s="721">
        <v>7</v>
      </c>
      <c r="CY59" s="721">
        <v>6</v>
      </c>
      <c r="CZ59" s="721">
        <v>7</v>
      </c>
      <c r="DB59" s="409">
        <v>7265</v>
      </c>
      <c r="DC59" s="410" t="s">
        <v>1316</v>
      </c>
      <c r="DD59" s="411">
        <v>42</v>
      </c>
      <c r="DE59" s="412">
        <v>264</v>
      </c>
      <c r="DF59" s="733">
        <v>86</v>
      </c>
      <c r="DG59" s="415">
        <v>0</v>
      </c>
      <c r="DH59" s="416">
        <v>14</v>
      </c>
      <c r="DI59" s="416">
        <v>17</v>
      </c>
      <c r="DJ59" s="416">
        <v>36</v>
      </c>
      <c r="DK59" s="417">
        <v>33</v>
      </c>
      <c r="DL59" s="418">
        <v>86</v>
      </c>
      <c r="DM59" s="415">
        <v>8</v>
      </c>
      <c r="DN59" s="416">
        <v>10</v>
      </c>
      <c r="DO59" s="416">
        <v>7</v>
      </c>
      <c r="DP59" s="419">
        <v>10</v>
      </c>
    </row>
    <row r="60" spans="1:120" ht="20.100000000000001" customHeight="1">
      <c r="A60" s="391">
        <v>761</v>
      </c>
      <c r="B60" s="392" t="s">
        <v>930</v>
      </c>
      <c r="C60" s="393">
        <v>92</v>
      </c>
      <c r="D60" s="394">
        <v>193</v>
      </c>
      <c r="E60" s="396">
        <v>28</v>
      </c>
      <c r="F60" s="396">
        <v>26</v>
      </c>
      <c r="G60" s="396">
        <v>20</v>
      </c>
      <c r="H60" s="396">
        <v>23</v>
      </c>
      <c r="I60" s="397">
        <v>3</v>
      </c>
      <c r="J60" s="398">
        <v>46</v>
      </c>
      <c r="K60" s="396">
        <v>5</v>
      </c>
      <c r="L60" s="396">
        <v>11</v>
      </c>
      <c r="M60" s="396">
        <v>7</v>
      </c>
      <c r="N60" s="399">
        <v>5</v>
      </c>
      <c r="P60" s="400">
        <v>771</v>
      </c>
      <c r="Q60" s="401" t="s">
        <v>1219</v>
      </c>
      <c r="R60" s="402">
        <v>51</v>
      </c>
      <c r="S60" s="403">
        <v>204</v>
      </c>
      <c r="T60" s="405">
        <v>24</v>
      </c>
      <c r="U60" s="405">
        <v>33</v>
      </c>
      <c r="V60" s="405">
        <v>24</v>
      </c>
      <c r="W60" s="405">
        <v>18</v>
      </c>
      <c r="X60" s="406">
        <v>2</v>
      </c>
      <c r="Y60" s="407">
        <v>43</v>
      </c>
      <c r="Z60" s="405">
        <v>5</v>
      </c>
      <c r="AA60" s="405">
        <v>10</v>
      </c>
      <c r="AB60" s="405">
        <v>7</v>
      </c>
      <c r="AC60" s="408">
        <v>5</v>
      </c>
      <c r="AE60" s="400">
        <v>771</v>
      </c>
      <c r="AF60" s="401" t="s">
        <v>1219</v>
      </c>
      <c r="AG60" s="402">
        <v>47</v>
      </c>
      <c r="AH60" s="403">
        <v>215</v>
      </c>
      <c r="AI60" s="405">
        <v>21</v>
      </c>
      <c r="AJ60" s="405">
        <v>32</v>
      </c>
      <c r="AK60" s="405">
        <v>30</v>
      </c>
      <c r="AL60" s="405">
        <v>11</v>
      </c>
      <c r="AM60" s="406">
        <v>6</v>
      </c>
      <c r="AN60" s="407">
        <v>47</v>
      </c>
      <c r="AO60" s="405">
        <v>5</v>
      </c>
      <c r="AP60" s="405">
        <v>9</v>
      </c>
      <c r="AQ60" s="405">
        <v>5</v>
      </c>
      <c r="AR60" s="408">
        <v>9</v>
      </c>
      <c r="AT60" s="400">
        <v>5032</v>
      </c>
      <c r="AU60" s="401" t="s">
        <v>927</v>
      </c>
      <c r="AV60" s="402">
        <v>17</v>
      </c>
      <c r="AW60" s="403">
        <v>221</v>
      </c>
      <c r="AX60" s="405">
        <v>24</v>
      </c>
      <c r="AY60" s="405">
        <v>29</v>
      </c>
      <c r="AZ60" s="405">
        <v>24</v>
      </c>
      <c r="BA60" s="405">
        <v>18</v>
      </c>
      <c r="BB60" s="406">
        <v>6</v>
      </c>
      <c r="BC60" s="407">
        <v>47</v>
      </c>
      <c r="BD60" s="405">
        <v>5</v>
      </c>
      <c r="BE60" s="405">
        <v>11</v>
      </c>
      <c r="BF60" s="405">
        <v>9</v>
      </c>
      <c r="BG60" s="408">
        <v>3</v>
      </c>
      <c r="BI60" s="400">
        <v>6010</v>
      </c>
      <c r="BJ60" s="401" t="s">
        <v>417</v>
      </c>
      <c r="BK60" s="402">
        <v>114</v>
      </c>
      <c r="BL60" s="403">
        <v>225</v>
      </c>
      <c r="BM60" s="405">
        <v>24</v>
      </c>
      <c r="BN60" s="405">
        <v>29</v>
      </c>
      <c r="BO60" s="405">
        <v>33</v>
      </c>
      <c r="BP60" s="405">
        <v>11</v>
      </c>
      <c r="BQ60" s="406">
        <v>3</v>
      </c>
      <c r="BR60" s="407">
        <v>47</v>
      </c>
      <c r="BS60" s="405">
        <v>6</v>
      </c>
      <c r="BT60" s="405">
        <v>10</v>
      </c>
      <c r="BU60" s="405">
        <v>7</v>
      </c>
      <c r="BV60" s="408">
        <v>7</v>
      </c>
      <c r="BX60" s="400">
        <v>6020</v>
      </c>
      <c r="BY60" s="401" t="s">
        <v>2034</v>
      </c>
      <c r="BZ60" s="402">
        <v>202</v>
      </c>
      <c r="CA60" s="403">
        <v>231</v>
      </c>
      <c r="CB60" s="405">
        <v>23</v>
      </c>
      <c r="CC60" s="405">
        <v>35</v>
      </c>
      <c r="CD60" s="405">
        <v>25</v>
      </c>
      <c r="CE60" s="405">
        <v>14</v>
      </c>
      <c r="CF60" s="406">
        <v>3</v>
      </c>
      <c r="CG60" s="407">
        <v>42</v>
      </c>
      <c r="CH60" s="405">
        <v>4</v>
      </c>
      <c r="CI60" s="405">
        <v>10</v>
      </c>
      <c r="CJ60" s="405">
        <v>7</v>
      </c>
      <c r="CK60" s="408">
        <v>8</v>
      </c>
      <c r="CM60" s="717">
        <v>7262</v>
      </c>
      <c r="CN60" s="718" t="s">
        <v>503</v>
      </c>
      <c r="CO60" s="719">
        <v>63</v>
      </c>
      <c r="CP60" s="720">
        <v>238</v>
      </c>
      <c r="CQ60" s="721">
        <v>16</v>
      </c>
      <c r="CR60" s="721">
        <v>44</v>
      </c>
      <c r="CS60" s="721">
        <v>22</v>
      </c>
      <c r="CT60" s="721">
        <v>13</v>
      </c>
      <c r="CU60" s="721">
        <v>5</v>
      </c>
      <c r="CV60" s="721">
        <v>40</v>
      </c>
      <c r="CW60" s="721">
        <v>5</v>
      </c>
      <c r="CX60" s="721">
        <v>8</v>
      </c>
      <c r="CY60" s="721">
        <v>7</v>
      </c>
      <c r="CZ60" s="721">
        <v>8</v>
      </c>
      <c r="DB60" s="409">
        <v>7271</v>
      </c>
      <c r="DC60" s="410" t="s">
        <v>505</v>
      </c>
      <c r="DD60" s="411">
        <v>700</v>
      </c>
      <c r="DE60" s="412">
        <v>242</v>
      </c>
      <c r="DF60" s="733">
        <v>47</v>
      </c>
      <c r="DG60" s="415">
        <v>22</v>
      </c>
      <c r="DH60" s="416">
        <v>31</v>
      </c>
      <c r="DI60" s="416">
        <v>21</v>
      </c>
      <c r="DJ60" s="416">
        <v>18</v>
      </c>
      <c r="DK60" s="417">
        <v>7</v>
      </c>
      <c r="DL60" s="418">
        <v>47</v>
      </c>
      <c r="DM60" s="415">
        <v>6</v>
      </c>
      <c r="DN60" s="416">
        <v>7</v>
      </c>
      <c r="DO60" s="416">
        <v>6</v>
      </c>
      <c r="DP60" s="419">
        <v>8</v>
      </c>
    </row>
    <row r="61" spans="1:120" ht="20.100000000000001" customHeight="1">
      <c r="A61" s="391">
        <v>771</v>
      </c>
      <c r="B61" s="392" t="s">
        <v>1219</v>
      </c>
      <c r="C61" s="393">
        <v>57</v>
      </c>
      <c r="D61" s="394">
        <v>192</v>
      </c>
      <c r="E61" s="396">
        <v>25</v>
      </c>
      <c r="F61" s="396">
        <v>40</v>
      </c>
      <c r="G61" s="396">
        <v>21</v>
      </c>
      <c r="H61" s="396">
        <v>11</v>
      </c>
      <c r="I61" s="397">
        <v>4</v>
      </c>
      <c r="J61" s="398">
        <v>35</v>
      </c>
      <c r="K61" s="396">
        <v>5</v>
      </c>
      <c r="L61" s="396">
        <v>10</v>
      </c>
      <c r="M61" s="396">
        <v>7</v>
      </c>
      <c r="N61" s="399">
        <v>5</v>
      </c>
      <c r="P61" s="400">
        <v>801</v>
      </c>
      <c r="Q61" s="401" t="s">
        <v>236</v>
      </c>
      <c r="R61" s="402">
        <v>139</v>
      </c>
      <c r="S61" s="403">
        <v>199</v>
      </c>
      <c r="T61" s="405">
        <v>37</v>
      </c>
      <c r="U61" s="405">
        <v>27</v>
      </c>
      <c r="V61" s="405">
        <v>22</v>
      </c>
      <c r="W61" s="405">
        <v>12</v>
      </c>
      <c r="X61" s="406">
        <v>3</v>
      </c>
      <c r="Y61" s="407">
        <v>37</v>
      </c>
      <c r="Z61" s="405">
        <v>5</v>
      </c>
      <c r="AA61" s="405">
        <v>10</v>
      </c>
      <c r="AB61" s="405">
        <v>7</v>
      </c>
      <c r="AC61" s="408">
        <v>5</v>
      </c>
      <c r="AE61" s="400">
        <v>801</v>
      </c>
      <c r="AF61" s="401" t="s">
        <v>236</v>
      </c>
      <c r="AG61" s="402">
        <v>139</v>
      </c>
      <c r="AH61" s="403">
        <v>209</v>
      </c>
      <c r="AI61" s="405">
        <v>33</v>
      </c>
      <c r="AJ61" s="405">
        <v>29</v>
      </c>
      <c r="AK61" s="405">
        <v>19</v>
      </c>
      <c r="AL61" s="405">
        <v>12</v>
      </c>
      <c r="AM61" s="406">
        <v>6</v>
      </c>
      <c r="AN61" s="407">
        <v>38</v>
      </c>
      <c r="AO61" s="405">
        <v>5</v>
      </c>
      <c r="AP61" s="405">
        <v>8</v>
      </c>
      <c r="AQ61" s="405">
        <v>5</v>
      </c>
      <c r="AR61" s="408">
        <v>8</v>
      </c>
      <c r="AT61" s="400">
        <v>5043</v>
      </c>
      <c r="AU61" s="401" t="s">
        <v>2027</v>
      </c>
      <c r="AV61" s="402">
        <v>3</v>
      </c>
      <c r="AW61" s="403" t="s">
        <v>42</v>
      </c>
      <c r="AX61" s="405" t="s">
        <v>42</v>
      </c>
      <c r="AY61" s="405" t="s">
        <v>42</v>
      </c>
      <c r="AZ61" s="405" t="s">
        <v>42</v>
      </c>
      <c r="BA61" s="405" t="s">
        <v>42</v>
      </c>
      <c r="BB61" s="406" t="s">
        <v>42</v>
      </c>
      <c r="BC61" s="407" t="s">
        <v>42</v>
      </c>
      <c r="BD61" s="405" t="s">
        <v>42</v>
      </c>
      <c r="BE61" s="405" t="s">
        <v>42</v>
      </c>
      <c r="BF61" s="405" t="s">
        <v>42</v>
      </c>
      <c r="BG61" s="408" t="s">
        <v>42</v>
      </c>
      <c r="BI61" s="400">
        <v>6011</v>
      </c>
      <c r="BJ61" s="401" t="s">
        <v>418</v>
      </c>
      <c r="BK61" s="402">
        <v>215</v>
      </c>
      <c r="BL61" s="403">
        <v>212</v>
      </c>
      <c r="BM61" s="405">
        <v>52</v>
      </c>
      <c r="BN61" s="405">
        <v>27</v>
      </c>
      <c r="BO61" s="405">
        <v>15</v>
      </c>
      <c r="BP61" s="405">
        <v>5</v>
      </c>
      <c r="BQ61" s="406">
        <v>1</v>
      </c>
      <c r="BR61" s="407">
        <v>21</v>
      </c>
      <c r="BS61" s="405">
        <v>5</v>
      </c>
      <c r="BT61" s="405">
        <v>8</v>
      </c>
      <c r="BU61" s="405">
        <v>6</v>
      </c>
      <c r="BV61" s="408">
        <v>5</v>
      </c>
      <c r="BX61" s="400">
        <v>6021</v>
      </c>
      <c r="BY61" s="401" t="s">
        <v>3</v>
      </c>
      <c r="BZ61" s="402">
        <v>448</v>
      </c>
      <c r="CA61" s="403">
        <v>245</v>
      </c>
      <c r="CB61" s="405">
        <v>6</v>
      </c>
      <c r="CC61" s="405">
        <v>23</v>
      </c>
      <c r="CD61" s="405">
        <v>31</v>
      </c>
      <c r="CE61" s="405">
        <v>23</v>
      </c>
      <c r="CF61" s="406">
        <v>16</v>
      </c>
      <c r="CG61" s="407">
        <v>70</v>
      </c>
      <c r="CH61" s="405">
        <v>5</v>
      </c>
      <c r="CI61" s="405">
        <v>12</v>
      </c>
      <c r="CJ61" s="405">
        <v>8</v>
      </c>
      <c r="CK61" s="408">
        <v>9</v>
      </c>
      <c r="CM61" s="717">
        <v>7265</v>
      </c>
      <c r="CN61" s="718" t="s">
        <v>1316</v>
      </c>
      <c r="CO61" s="719">
        <v>61</v>
      </c>
      <c r="CP61" s="720">
        <v>259</v>
      </c>
      <c r="CQ61" s="721">
        <v>0</v>
      </c>
      <c r="CR61" s="721">
        <v>20</v>
      </c>
      <c r="CS61" s="721">
        <v>13</v>
      </c>
      <c r="CT61" s="721">
        <v>41</v>
      </c>
      <c r="CU61" s="721">
        <v>26</v>
      </c>
      <c r="CV61" s="721">
        <v>80</v>
      </c>
      <c r="CW61" s="721">
        <v>6</v>
      </c>
      <c r="CX61" s="721">
        <v>10</v>
      </c>
      <c r="CY61" s="721">
        <v>9</v>
      </c>
      <c r="CZ61" s="721">
        <v>11</v>
      </c>
      <c r="DB61" s="409">
        <v>7301</v>
      </c>
      <c r="DC61" s="410" t="s">
        <v>506</v>
      </c>
      <c r="DD61" s="411">
        <v>240</v>
      </c>
      <c r="DE61" s="412">
        <v>229</v>
      </c>
      <c r="DF61" s="733">
        <v>19</v>
      </c>
      <c r="DG61" s="415">
        <v>43</v>
      </c>
      <c r="DH61" s="416">
        <v>38</v>
      </c>
      <c r="DI61" s="416">
        <v>12</v>
      </c>
      <c r="DJ61" s="416">
        <v>6</v>
      </c>
      <c r="DK61" s="417">
        <v>1</v>
      </c>
      <c r="DL61" s="418">
        <v>19</v>
      </c>
      <c r="DM61" s="415">
        <v>5</v>
      </c>
      <c r="DN61" s="416">
        <v>6</v>
      </c>
      <c r="DO61" s="416">
        <v>5</v>
      </c>
      <c r="DP61" s="419">
        <v>6</v>
      </c>
    </row>
    <row r="62" spans="1:120" ht="20.100000000000001" customHeight="1">
      <c r="A62" s="391">
        <v>801</v>
      </c>
      <c r="B62" s="392" t="s">
        <v>236</v>
      </c>
      <c r="C62" s="393">
        <v>164</v>
      </c>
      <c r="D62" s="394">
        <v>187</v>
      </c>
      <c r="E62" s="396">
        <v>34</v>
      </c>
      <c r="F62" s="396">
        <v>34</v>
      </c>
      <c r="G62" s="396">
        <v>17</v>
      </c>
      <c r="H62" s="396">
        <v>12</v>
      </c>
      <c r="I62" s="397">
        <v>3</v>
      </c>
      <c r="J62" s="398">
        <v>32</v>
      </c>
      <c r="K62" s="396">
        <v>4</v>
      </c>
      <c r="L62" s="396">
        <v>10</v>
      </c>
      <c r="M62" s="396">
        <v>6</v>
      </c>
      <c r="N62" s="399">
        <v>5</v>
      </c>
      <c r="P62" s="400">
        <v>831</v>
      </c>
      <c r="Q62" s="401" t="s">
        <v>1220</v>
      </c>
      <c r="R62" s="402">
        <v>116</v>
      </c>
      <c r="S62" s="403">
        <v>218</v>
      </c>
      <c r="T62" s="405">
        <v>10</v>
      </c>
      <c r="U62" s="405">
        <v>16</v>
      </c>
      <c r="V62" s="405">
        <v>34</v>
      </c>
      <c r="W62" s="405">
        <v>28</v>
      </c>
      <c r="X62" s="406">
        <v>11</v>
      </c>
      <c r="Y62" s="407">
        <v>73</v>
      </c>
      <c r="Z62" s="405">
        <v>6</v>
      </c>
      <c r="AA62" s="405">
        <v>13</v>
      </c>
      <c r="AB62" s="405">
        <v>9</v>
      </c>
      <c r="AC62" s="408">
        <v>6</v>
      </c>
      <c r="AE62" s="400">
        <v>831</v>
      </c>
      <c r="AF62" s="401" t="s">
        <v>1220</v>
      </c>
      <c r="AG62" s="402">
        <v>117</v>
      </c>
      <c r="AH62" s="403">
        <v>225</v>
      </c>
      <c r="AI62" s="405">
        <v>9</v>
      </c>
      <c r="AJ62" s="405">
        <v>22</v>
      </c>
      <c r="AK62" s="405">
        <v>22</v>
      </c>
      <c r="AL62" s="405">
        <v>37</v>
      </c>
      <c r="AM62" s="406">
        <v>10</v>
      </c>
      <c r="AN62" s="407">
        <v>69</v>
      </c>
      <c r="AO62" s="405">
        <v>7</v>
      </c>
      <c r="AP62" s="405">
        <v>11</v>
      </c>
      <c r="AQ62" s="405">
        <v>6</v>
      </c>
      <c r="AR62" s="408">
        <v>10</v>
      </c>
      <c r="AT62" s="400">
        <v>5044</v>
      </c>
      <c r="AU62" s="401" t="s">
        <v>2028</v>
      </c>
      <c r="AV62" s="402">
        <v>36</v>
      </c>
      <c r="AW62" s="403">
        <v>224</v>
      </c>
      <c r="AX62" s="405">
        <v>22</v>
      </c>
      <c r="AY62" s="405">
        <v>28</v>
      </c>
      <c r="AZ62" s="405">
        <v>25</v>
      </c>
      <c r="BA62" s="405">
        <v>14</v>
      </c>
      <c r="BB62" s="406">
        <v>11</v>
      </c>
      <c r="BC62" s="407">
        <v>50</v>
      </c>
      <c r="BD62" s="405">
        <v>5</v>
      </c>
      <c r="BE62" s="405">
        <v>11</v>
      </c>
      <c r="BF62" s="405">
        <v>10</v>
      </c>
      <c r="BG62" s="408">
        <v>4</v>
      </c>
      <c r="BI62" s="400">
        <v>6012</v>
      </c>
      <c r="BJ62" s="401" t="s">
        <v>419</v>
      </c>
      <c r="BK62" s="402">
        <v>464</v>
      </c>
      <c r="BL62" s="403">
        <v>237</v>
      </c>
      <c r="BM62" s="405">
        <v>9</v>
      </c>
      <c r="BN62" s="405">
        <v>21</v>
      </c>
      <c r="BO62" s="405">
        <v>33</v>
      </c>
      <c r="BP62" s="405">
        <v>25</v>
      </c>
      <c r="BQ62" s="406">
        <v>12</v>
      </c>
      <c r="BR62" s="407">
        <v>70</v>
      </c>
      <c r="BS62" s="405">
        <v>7</v>
      </c>
      <c r="BT62" s="405">
        <v>12</v>
      </c>
      <c r="BU62" s="405">
        <v>8</v>
      </c>
      <c r="BV62" s="408">
        <v>8</v>
      </c>
      <c r="BX62" s="400">
        <v>6022</v>
      </c>
      <c r="BY62" s="401" t="s">
        <v>1315</v>
      </c>
      <c r="BZ62" s="402">
        <v>258</v>
      </c>
      <c r="CA62" s="403">
        <v>241</v>
      </c>
      <c r="CB62" s="405">
        <v>9</v>
      </c>
      <c r="CC62" s="405">
        <v>27</v>
      </c>
      <c r="CD62" s="405">
        <v>30</v>
      </c>
      <c r="CE62" s="405">
        <v>24</v>
      </c>
      <c r="CF62" s="406">
        <v>10</v>
      </c>
      <c r="CG62" s="407">
        <v>64</v>
      </c>
      <c r="CH62" s="405">
        <v>5</v>
      </c>
      <c r="CI62" s="405">
        <v>11</v>
      </c>
      <c r="CJ62" s="405">
        <v>8</v>
      </c>
      <c r="CK62" s="408">
        <v>9</v>
      </c>
      <c r="CM62" s="717">
        <v>7271</v>
      </c>
      <c r="CN62" s="718" t="s">
        <v>505</v>
      </c>
      <c r="CO62" s="719">
        <v>670</v>
      </c>
      <c r="CP62" s="720">
        <v>234</v>
      </c>
      <c r="CQ62" s="721">
        <v>24</v>
      </c>
      <c r="CR62" s="721">
        <v>32</v>
      </c>
      <c r="CS62" s="721">
        <v>25</v>
      </c>
      <c r="CT62" s="721">
        <v>14</v>
      </c>
      <c r="CU62" s="721">
        <v>4</v>
      </c>
      <c r="CV62" s="721">
        <v>43</v>
      </c>
      <c r="CW62" s="721">
        <v>5</v>
      </c>
      <c r="CX62" s="721">
        <v>8</v>
      </c>
      <c r="CY62" s="721">
        <v>7</v>
      </c>
      <c r="CZ62" s="721">
        <v>8</v>
      </c>
      <c r="DB62" s="409">
        <v>7341</v>
      </c>
      <c r="DC62" s="410" t="s">
        <v>507</v>
      </c>
      <c r="DD62" s="411">
        <v>273</v>
      </c>
      <c r="DE62" s="412">
        <v>230</v>
      </c>
      <c r="DF62" s="733">
        <v>20</v>
      </c>
      <c r="DG62" s="415">
        <v>40</v>
      </c>
      <c r="DH62" s="416">
        <v>40</v>
      </c>
      <c r="DI62" s="416">
        <v>12</v>
      </c>
      <c r="DJ62" s="416">
        <v>5</v>
      </c>
      <c r="DK62" s="417">
        <v>2</v>
      </c>
      <c r="DL62" s="418">
        <v>20</v>
      </c>
      <c r="DM62" s="415">
        <v>5</v>
      </c>
      <c r="DN62" s="416">
        <v>6</v>
      </c>
      <c r="DO62" s="416">
        <v>5</v>
      </c>
      <c r="DP62" s="419">
        <v>7</v>
      </c>
    </row>
    <row r="63" spans="1:120" ht="20.100000000000001" customHeight="1">
      <c r="A63" s="391">
        <v>831</v>
      </c>
      <c r="B63" s="392" t="s">
        <v>1220</v>
      </c>
      <c r="C63" s="393">
        <v>130</v>
      </c>
      <c r="D63" s="394">
        <v>203</v>
      </c>
      <c r="E63" s="396">
        <v>12</v>
      </c>
      <c r="F63" s="396">
        <v>30</v>
      </c>
      <c r="G63" s="396">
        <v>24</v>
      </c>
      <c r="H63" s="396">
        <v>25</v>
      </c>
      <c r="I63" s="397">
        <v>9</v>
      </c>
      <c r="J63" s="398">
        <v>58</v>
      </c>
      <c r="K63" s="396">
        <v>6</v>
      </c>
      <c r="L63" s="396">
        <v>13</v>
      </c>
      <c r="M63" s="396">
        <v>8</v>
      </c>
      <c r="N63" s="399">
        <v>6</v>
      </c>
      <c r="P63" s="400">
        <v>841</v>
      </c>
      <c r="Q63" s="401" t="s">
        <v>1221</v>
      </c>
      <c r="R63" s="402">
        <v>55</v>
      </c>
      <c r="S63" s="403">
        <v>217</v>
      </c>
      <c r="T63" s="405">
        <v>5</v>
      </c>
      <c r="U63" s="405">
        <v>25</v>
      </c>
      <c r="V63" s="405">
        <v>29</v>
      </c>
      <c r="W63" s="405">
        <v>25</v>
      </c>
      <c r="X63" s="406">
        <v>15</v>
      </c>
      <c r="Y63" s="407">
        <v>69</v>
      </c>
      <c r="Z63" s="405">
        <v>6</v>
      </c>
      <c r="AA63" s="405">
        <v>13</v>
      </c>
      <c r="AB63" s="405">
        <v>9</v>
      </c>
      <c r="AC63" s="408">
        <v>6</v>
      </c>
      <c r="AE63" s="400">
        <v>841</v>
      </c>
      <c r="AF63" s="401" t="s">
        <v>1221</v>
      </c>
      <c r="AG63" s="402">
        <v>52</v>
      </c>
      <c r="AH63" s="403">
        <v>227</v>
      </c>
      <c r="AI63" s="405">
        <v>10</v>
      </c>
      <c r="AJ63" s="405">
        <v>19</v>
      </c>
      <c r="AK63" s="405">
        <v>27</v>
      </c>
      <c r="AL63" s="405">
        <v>21</v>
      </c>
      <c r="AM63" s="406">
        <v>23</v>
      </c>
      <c r="AN63" s="407">
        <v>71</v>
      </c>
      <c r="AO63" s="405">
        <v>7</v>
      </c>
      <c r="AP63" s="405">
        <v>10</v>
      </c>
      <c r="AQ63" s="405">
        <v>6</v>
      </c>
      <c r="AR63" s="408">
        <v>10</v>
      </c>
      <c r="AT63" s="400">
        <v>5047</v>
      </c>
      <c r="AU63" s="401" t="s">
        <v>1783</v>
      </c>
      <c r="AV63" s="402">
        <v>77</v>
      </c>
      <c r="AW63" s="403">
        <v>223</v>
      </c>
      <c r="AX63" s="405">
        <v>18</v>
      </c>
      <c r="AY63" s="405">
        <v>25</v>
      </c>
      <c r="AZ63" s="405">
        <v>35</v>
      </c>
      <c r="BA63" s="405">
        <v>17</v>
      </c>
      <c r="BB63" s="406">
        <v>5</v>
      </c>
      <c r="BC63" s="407">
        <v>57</v>
      </c>
      <c r="BD63" s="405">
        <v>5</v>
      </c>
      <c r="BE63" s="405">
        <v>11</v>
      </c>
      <c r="BF63" s="405">
        <v>10</v>
      </c>
      <c r="BG63" s="408">
        <v>4</v>
      </c>
      <c r="BI63" s="400">
        <v>6013</v>
      </c>
      <c r="BJ63" s="401" t="s">
        <v>1313</v>
      </c>
      <c r="BK63" s="402">
        <v>38</v>
      </c>
      <c r="BL63" s="403">
        <v>238</v>
      </c>
      <c r="BM63" s="405">
        <v>8</v>
      </c>
      <c r="BN63" s="405">
        <v>24</v>
      </c>
      <c r="BO63" s="405">
        <v>29</v>
      </c>
      <c r="BP63" s="405">
        <v>32</v>
      </c>
      <c r="BQ63" s="406">
        <v>8</v>
      </c>
      <c r="BR63" s="407">
        <v>68</v>
      </c>
      <c r="BS63" s="405">
        <v>7</v>
      </c>
      <c r="BT63" s="405">
        <v>12</v>
      </c>
      <c r="BU63" s="405">
        <v>8</v>
      </c>
      <c r="BV63" s="408">
        <v>8</v>
      </c>
      <c r="BX63" s="400">
        <v>6023</v>
      </c>
      <c r="BY63" s="401" t="s">
        <v>155</v>
      </c>
      <c r="BZ63" s="402">
        <v>412</v>
      </c>
      <c r="CA63" s="403">
        <v>231</v>
      </c>
      <c r="CB63" s="405">
        <v>21</v>
      </c>
      <c r="CC63" s="405">
        <v>40</v>
      </c>
      <c r="CD63" s="405">
        <v>25</v>
      </c>
      <c r="CE63" s="405">
        <v>11</v>
      </c>
      <c r="CF63" s="406">
        <v>4</v>
      </c>
      <c r="CG63" s="407">
        <v>40</v>
      </c>
      <c r="CH63" s="405">
        <v>4</v>
      </c>
      <c r="CI63" s="405">
        <v>10</v>
      </c>
      <c r="CJ63" s="405">
        <v>7</v>
      </c>
      <c r="CK63" s="408">
        <v>8</v>
      </c>
      <c r="CM63" s="717">
        <v>7291</v>
      </c>
      <c r="CN63" s="718" t="s">
        <v>1929</v>
      </c>
      <c r="CO63" s="719">
        <v>43</v>
      </c>
      <c r="CP63" s="720">
        <v>254</v>
      </c>
      <c r="CQ63" s="721">
        <v>5</v>
      </c>
      <c r="CR63" s="721">
        <v>12</v>
      </c>
      <c r="CS63" s="721">
        <v>33</v>
      </c>
      <c r="CT63" s="721">
        <v>35</v>
      </c>
      <c r="CU63" s="721">
        <v>16</v>
      </c>
      <c r="CV63" s="721">
        <v>84</v>
      </c>
      <c r="CW63" s="721">
        <v>7</v>
      </c>
      <c r="CX63" s="721">
        <v>10</v>
      </c>
      <c r="CY63" s="721">
        <v>9</v>
      </c>
      <c r="CZ63" s="721">
        <v>11</v>
      </c>
      <c r="DB63" s="409">
        <v>7361</v>
      </c>
      <c r="DC63" s="410" t="s">
        <v>508</v>
      </c>
      <c r="DD63" s="411">
        <v>654</v>
      </c>
      <c r="DE63" s="412">
        <v>243</v>
      </c>
      <c r="DF63" s="733">
        <v>48</v>
      </c>
      <c r="DG63" s="415">
        <v>19</v>
      </c>
      <c r="DH63" s="416">
        <v>33</v>
      </c>
      <c r="DI63" s="416">
        <v>22</v>
      </c>
      <c r="DJ63" s="416">
        <v>16</v>
      </c>
      <c r="DK63" s="417">
        <v>9</v>
      </c>
      <c r="DL63" s="418">
        <v>48</v>
      </c>
      <c r="DM63" s="415">
        <v>7</v>
      </c>
      <c r="DN63" s="416">
        <v>7</v>
      </c>
      <c r="DO63" s="416">
        <v>6</v>
      </c>
      <c r="DP63" s="419">
        <v>8</v>
      </c>
    </row>
    <row r="64" spans="1:120" ht="20.100000000000001" customHeight="1">
      <c r="A64" s="391">
        <v>841</v>
      </c>
      <c r="B64" s="392" t="s">
        <v>1221</v>
      </c>
      <c r="C64" s="393">
        <v>61</v>
      </c>
      <c r="D64" s="394">
        <v>199</v>
      </c>
      <c r="E64" s="396">
        <v>16</v>
      </c>
      <c r="F64" s="396">
        <v>33</v>
      </c>
      <c r="G64" s="396">
        <v>11</v>
      </c>
      <c r="H64" s="396">
        <v>34</v>
      </c>
      <c r="I64" s="397">
        <v>5</v>
      </c>
      <c r="J64" s="398">
        <v>51</v>
      </c>
      <c r="K64" s="396">
        <v>5</v>
      </c>
      <c r="L64" s="396">
        <v>13</v>
      </c>
      <c r="M64" s="396">
        <v>8</v>
      </c>
      <c r="N64" s="399">
        <v>6</v>
      </c>
      <c r="P64" s="400">
        <v>861</v>
      </c>
      <c r="Q64" s="401" t="s">
        <v>1222</v>
      </c>
      <c r="R64" s="402">
        <v>42</v>
      </c>
      <c r="S64" s="403">
        <v>207</v>
      </c>
      <c r="T64" s="405">
        <v>17</v>
      </c>
      <c r="U64" s="405">
        <v>36</v>
      </c>
      <c r="V64" s="405">
        <v>21</v>
      </c>
      <c r="W64" s="405">
        <v>24</v>
      </c>
      <c r="X64" s="406">
        <v>2</v>
      </c>
      <c r="Y64" s="407">
        <v>48</v>
      </c>
      <c r="Z64" s="405">
        <v>6</v>
      </c>
      <c r="AA64" s="405">
        <v>11</v>
      </c>
      <c r="AB64" s="405">
        <v>7</v>
      </c>
      <c r="AC64" s="408">
        <v>5</v>
      </c>
      <c r="AE64" s="400">
        <v>861</v>
      </c>
      <c r="AF64" s="401" t="s">
        <v>1222</v>
      </c>
      <c r="AG64" s="402">
        <v>35</v>
      </c>
      <c r="AH64" s="403">
        <v>217</v>
      </c>
      <c r="AI64" s="405">
        <v>11</v>
      </c>
      <c r="AJ64" s="405">
        <v>31</v>
      </c>
      <c r="AK64" s="405">
        <v>37</v>
      </c>
      <c r="AL64" s="405">
        <v>20</v>
      </c>
      <c r="AM64" s="406">
        <v>0</v>
      </c>
      <c r="AN64" s="407">
        <v>57</v>
      </c>
      <c r="AO64" s="405">
        <v>6</v>
      </c>
      <c r="AP64" s="405">
        <v>9</v>
      </c>
      <c r="AQ64" s="405">
        <v>5</v>
      </c>
      <c r="AR64" s="408">
        <v>9</v>
      </c>
      <c r="AT64" s="400">
        <v>5049</v>
      </c>
      <c r="AU64" s="401" t="s">
        <v>1909</v>
      </c>
      <c r="AV64" s="402">
        <v>29</v>
      </c>
      <c r="AW64" s="403">
        <v>234</v>
      </c>
      <c r="AX64" s="405">
        <v>10</v>
      </c>
      <c r="AY64" s="405">
        <v>7</v>
      </c>
      <c r="AZ64" s="405">
        <v>41</v>
      </c>
      <c r="BA64" s="405">
        <v>31</v>
      </c>
      <c r="BB64" s="406">
        <v>10</v>
      </c>
      <c r="BC64" s="407">
        <v>83</v>
      </c>
      <c r="BD64" s="405">
        <v>6</v>
      </c>
      <c r="BE64" s="405">
        <v>13</v>
      </c>
      <c r="BF64" s="405">
        <v>11</v>
      </c>
      <c r="BG64" s="408">
        <v>4</v>
      </c>
      <c r="BI64" s="400">
        <v>6020</v>
      </c>
      <c r="BJ64" s="401" t="s">
        <v>2034</v>
      </c>
      <c r="BK64" s="402">
        <v>191</v>
      </c>
      <c r="BL64" s="403">
        <v>224</v>
      </c>
      <c r="BM64" s="405">
        <v>21</v>
      </c>
      <c r="BN64" s="405">
        <v>38</v>
      </c>
      <c r="BO64" s="405">
        <v>28</v>
      </c>
      <c r="BP64" s="405">
        <v>9</v>
      </c>
      <c r="BQ64" s="406">
        <v>3</v>
      </c>
      <c r="BR64" s="407">
        <v>40</v>
      </c>
      <c r="BS64" s="405">
        <v>6</v>
      </c>
      <c r="BT64" s="405">
        <v>10</v>
      </c>
      <c r="BU64" s="405">
        <v>7</v>
      </c>
      <c r="BV64" s="408">
        <v>7</v>
      </c>
      <c r="BX64" s="400">
        <v>6028</v>
      </c>
      <c r="BY64" s="401" t="s">
        <v>423</v>
      </c>
      <c r="BZ64" s="402">
        <v>81</v>
      </c>
      <c r="CA64" s="403">
        <v>247</v>
      </c>
      <c r="CB64" s="405">
        <v>5</v>
      </c>
      <c r="CC64" s="405">
        <v>16</v>
      </c>
      <c r="CD64" s="405">
        <v>33</v>
      </c>
      <c r="CE64" s="405">
        <v>31</v>
      </c>
      <c r="CF64" s="406">
        <v>15</v>
      </c>
      <c r="CG64" s="407">
        <v>79</v>
      </c>
      <c r="CH64" s="405">
        <v>5</v>
      </c>
      <c r="CI64" s="405">
        <v>12</v>
      </c>
      <c r="CJ64" s="405">
        <v>8</v>
      </c>
      <c r="CK64" s="408">
        <v>9</v>
      </c>
      <c r="CM64" s="717">
        <v>7301</v>
      </c>
      <c r="CN64" s="718" t="s">
        <v>506</v>
      </c>
      <c r="CO64" s="719">
        <v>232</v>
      </c>
      <c r="CP64" s="720">
        <v>224</v>
      </c>
      <c r="CQ64" s="721">
        <v>40</v>
      </c>
      <c r="CR64" s="721">
        <v>40</v>
      </c>
      <c r="CS64" s="721">
        <v>16</v>
      </c>
      <c r="CT64" s="721">
        <v>3</v>
      </c>
      <c r="CU64" s="721">
        <v>0</v>
      </c>
      <c r="CV64" s="721">
        <v>20</v>
      </c>
      <c r="CW64" s="721">
        <v>4</v>
      </c>
      <c r="CX64" s="721">
        <v>7</v>
      </c>
      <c r="CY64" s="721">
        <v>6</v>
      </c>
      <c r="CZ64" s="721">
        <v>7</v>
      </c>
      <c r="DB64" s="409">
        <v>7371</v>
      </c>
      <c r="DC64" s="410" t="s">
        <v>509</v>
      </c>
      <c r="DD64" s="411">
        <v>537</v>
      </c>
      <c r="DE64" s="412">
        <v>248</v>
      </c>
      <c r="DF64" s="733">
        <v>58</v>
      </c>
      <c r="DG64" s="415">
        <v>9</v>
      </c>
      <c r="DH64" s="416">
        <v>33</v>
      </c>
      <c r="DI64" s="416">
        <v>27</v>
      </c>
      <c r="DJ64" s="416">
        <v>23</v>
      </c>
      <c r="DK64" s="417">
        <v>8</v>
      </c>
      <c r="DL64" s="418">
        <v>58</v>
      </c>
      <c r="DM64" s="415">
        <v>7</v>
      </c>
      <c r="DN64" s="416">
        <v>8</v>
      </c>
      <c r="DO64" s="416">
        <v>6</v>
      </c>
      <c r="DP64" s="419">
        <v>8</v>
      </c>
    </row>
    <row r="65" spans="1:120" ht="20.100000000000001" customHeight="1">
      <c r="A65" s="391">
        <v>861</v>
      </c>
      <c r="B65" s="392" t="s">
        <v>1222</v>
      </c>
      <c r="C65" s="393">
        <v>31</v>
      </c>
      <c r="D65" s="394">
        <v>192</v>
      </c>
      <c r="E65" s="396">
        <v>23</v>
      </c>
      <c r="F65" s="396">
        <v>35</v>
      </c>
      <c r="G65" s="396">
        <v>26</v>
      </c>
      <c r="H65" s="396">
        <v>10</v>
      </c>
      <c r="I65" s="397">
        <v>6</v>
      </c>
      <c r="J65" s="398">
        <v>42</v>
      </c>
      <c r="K65" s="396">
        <v>5</v>
      </c>
      <c r="L65" s="396">
        <v>10</v>
      </c>
      <c r="M65" s="396">
        <v>7</v>
      </c>
      <c r="N65" s="399">
        <v>5</v>
      </c>
      <c r="P65" s="400">
        <v>881</v>
      </c>
      <c r="Q65" s="401" t="s">
        <v>240</v>
      </c>
      <c r="R65" s="402">
        <v>78</v>
      </c>
      <c r="S65" s="403">
        <v>206</v>
      </c>
      <c r="T65" s="405">
        <v>19</v>
      </c>
      <c r="U65" s="405">
        <v>28</v>
      </c>
      <c r="V65" s="405">
        <v>27</v>
      </c>
      <c r="W65" s="405">
        <v>22</v>
      </c>
      <c r="X65" s="406">
        <v>4</v>
      </c>
      <c r="Y65" s="407">
        <v>53</v>
      </c>
      <c r="Z65" s="405">
        <v>5</v>
      </c>
      <c r="AA65" s="405">
        <v>11</v>
      </c>
      <c r="AB65" s="405">
        <v>8</v>
      </c>
      <c r="AC65" s="408">
        <v>5</v>
      </c>
      <c r="AE65" s="400">
        <v>881</v>
      </c>
      <c r="AF65" s="401" t="s">
        <v>240</v>
      </c>
      <c r="AG65" s="402">
        <v>79</v>
      </c>
      <c r="AH65" s="403">
        <v>210</v>
      </c>
      <c r="AI65" s="405">
        <v>27</v>
      </c>
      <c r="AJ65" s="405">
        <v>28</v>
      </c>
      <c r="AK65" s="405">
        <v>29</v>
      </c>
      <c r="AL65" s="405">
        <v>15</v>
      </c>
      <c r="AM65" s="406">
        <v>1</v>
      </c>
      <c r="AN65" s="407">
        <v>46</v>
      </c>
      <c r="AO65" s="405">
        <v>5</v>
      </c>
      <c r="AP65" s="405">
        <v>8</v>
      </c>
      <c r="AQ65" s="405">
        <v>5</v>
      </c>
      <c r="AR65" s="408">
        <v>8</v>
      </c>
      <c r="AT65" s="400">
        <v>5051</v>
      </c>
      <c r="AU65" s="401" t="s">
        <v>2029</v>
      </c>
      <c r="AV65" s="402">
        <v>102</v>
      </c>
      <c r="AW65" s="403">
        <v>225</v>
      </c>
      <c r="AX65" s="405">
        <v>20</v>
      </c>
      <c r="AY65" s="405">
        <v>21</v>
      </c>
      <c r="AZ65" s="405">
        <v>32</v>
      </c>
      <c r="BA65" s="405">
        <v>16</v>
      </c>
      <c r="BB65" s="406">
        <v>12</v>
      </c>
      <c r="BC65" s="407">
        <v>60</v>
      </c>
      <c r="BD65" s="405">
        <v>5</v>
      </c>
      <c r="BE65" s="405">
        <v>11</v>
      </c>
      <c r="BF65" s="405">
        <v>10</v>
      </c>
      <c r="BG65" s="408">
        <v>4</v>
      </c>
      <c r="BI65" s="400">
        <v>6021</v>
      </c>
      <c r="BJ65" s="401" t="s">
        <v>3</v>
      </c>
      <c r="BK65" s="402">
        <v>438</v>
      </c>
      <c r="BL65" s="403">
        <v>240</v>
      </c>
      <c r="BM65" s="405">
        <v>7</v>
      </c>
      <c r="BN65" s="405">
        <v>19</v>
      </c>
      <c r="BO65" s="405">
        <v>32</v>
      </c>
      <c r="BP65" s="405">
        <v>25</v>
      </c>
      <c r="BQ65" s="406">
        <v>18</v>
      </c>
      <c r="BR65" s="407">
        <v>75</v>
      </c>
      <c r="BS65" s="405">
        <v>7</v>
      </c>
      <c r="BT65" s="405">
        <v>12</v>
      </c>
      <c r="BU65" s="405">
        <v>8</v>
      </c>
      <c r="BV65" s="408">
        <v>8</v>
      </c>
      <c r="BX65" s="400">
        <v>6030</v>
      </c>
      <c r="BY65" s="401" t="s">
        <v>424</v>
      </c>
      <c r="BZ65" s="402">
        <v>380</v>
      </c>
      <c r="CA65" s="403">
        <v>247</v>
      </c>
      <c r="CB65" s="405">
        <v>3</v>
      </c>
      <c r="CC65" s="405">
        <v>20</v>
      </c>
      <c r="CD65" s="405">
        <v>34</v>
      </c>
      <c r="CE65" s="405">
        <v>27</v>
      </c>
      <c r="CF65" s="406">
        <v>16</v>
      </c>
      <c r="CG65" s="407">
        <v>77</v>
      </c>
      <c r="CH65" s="405">
        <v>5</v>
      </c>
      <c r="CI65" s="405">
        <v>12</v>
      </c>
      <c r="CJ65" s="405">
        <v>8</v>
      </c>
      <c r="CK65" s="408">
        <v>10</v>
      </c>
      <c r="CM65" s="717">
        <v>7341</v>
      </c>
      <c r="CN65" s="718" t="s">
        <v>507</v>
      </c>
      <c r="CO65" s="719">
        <v>344</v>
      </c>
      <c r="CP65" s="720">
        <v>223</v>
      </c>
      <c r="CQ65" s="721">
        <v>45</v>
      </c>
      <c r="CR65" s="721">
        <v>35</v>
      </c>
      <c r="CS65" s="721">
        <v>16</v>
      </c>
      <c r="CT65" s="721">
        <v>5</v>
      </c>
      <c r="CU65" s="721">
        <v>0</v>
      </c>
      <c r="CV65" s="721">
        <v>21</v>
      </c>
      <c r="CW65" s="721">
        <v>4</v>
      </c>
      <c r="CX65" s="721">
        <v>7</v>
      </c>
      <c r="CY65" s="721">
        <v>6</v>
      </c>
      <c r="CZ65" s="721">
        <v>7</v>
      </c>
      <c r="DB65" s="409">
        <v>7381</v>
      </c>
      <c r="DC65" s="410" t="s">
        <v>510</v>
      </c>
      <c r="DD65" s="411">
        <v>364</v>
      </c>
      <c r="DE65" s="412">
        <v>232</v>
      </c>
      <c r="DF65" s="733">
        <v>23</v>
      </c>
      <c r="DG65" s="415">
        <v>38</v>
      </c>
      <c r="DH65" s="416">
        <v>39</v>
      </c>
      <c r="DI65" s="416">
        <v>14</v>
      </c>
      <c r="DJ65" s="416">
        <v>7</v>
      </c>
      <c r="DK65" s="417">
        <v>2</v>
      </c>
      <c r="DL65" s="418">
        <v>23</v>
      </c>
      <c r="DM65" s="415">
        <v>6</v>
      </c>
      <c r="DN65" s="416">
        <v>6</v>
      </c>
      <c r="DO65" s="416">
        <v>5</v>
      </c>
      <c r="DP65" s="419">
        <v>7</v>
      </c>
    </row>
    <row r="66" spans="1:120" ht="20.100000000000001" customHeight="1">
      <c r="A66" s="391">
        <v>881</v>
      </c>
      <c r="B66" s="392" t="s">
        <v>240</v>
      </c>
      <c r="C66" s="393">
        <v>96</v>
      </c>
      <c r="D66" s="394">
        <v>192</v>
      </c>
      <c r="E66" s="396">
        <v>29</v>
      </c>
      <c r="F66" s="396">
        <v>27</v>
      </c>
      <c r="G66" s="396">
        <v>25</v>
      </c>
      <c r="H66" s="396">
        <v>16</v>
      </c>
      <c r="I66" s="397">
        <v>3</v>
      </c>
      <c r="J66" s="398">
        <v>44</v>
      </c>
      <c r="K66" s="396">
        <v>5</v>
      </c>
      <c r="L66" s="396">
        <v>11</v>
      </c>
      <c r="M66" s="396">
        <v>7</v>
      </c>
      <c r="N66" s="399">
        <v>5</v>
      </c>
      <c r="P66" s="400">
        <v>950</v>
      </c>
      <c r="Q66" s="401" t="s">
        <v>1172</v>
      </c>
      <c r="R66" s="402">
        <v>110</v>
      </c>
      <c r="S66" s="403">
        <v>228</v>
      </c>
      <c r="T66" s="405">
        <v>0</v>
      </c>
      <c r="U66" s="405">
        <v>10</v>
      </c>
      <c r="V66" s="405">
        <v>23</v>
      </c>
      <c r="W66" s="405">
        <v>45</v>
      </c>
      <c r="X66" s="406">
        <v>23</v>
      </c>
      <c r="Y66" s="407">
        <v>90</v>
      </c>
      <c r="Z66" s="405">
        <v>7</v>
      </c>
      <c r="AA66" s="405">
        <v>14</v>
      </c>
      <c r="AB66" s="405">
        <v>10</v>
      </c>
      <c r="AC66" s="408">
        <v>7</v>
      </c>
      <c r="AE66" s="400">
        <v>950</v>
      </c>
      <c r="AF66" s="401" t="s">
        <v>1172</v>
      </c>
      <c r="AG66" s="402">
        <v>110</v>
      </c>
      <c r="AH66" s="403">
        <v>234</v>
      </c>
      <c r="AI66" s="405">
        <v>0</v>
      </c>
      <c r="AJ66" s="405">
        <v>9</v>
      </c>
      <c r="AK66" s="405">
        <v>28</v>
      </c>
      <c r="AL66" s="405">
        <v>42</v>
      </c>
      <c r="AM66" s="406">
        <v>21</v>
      </c>
      <c r="AN66" s="407">
        <v>91</v>
      </c>
      <c r="AO66" s="405">
        <v>8</v>
      </c>
      <c r="AP66" s="405">
        <v>11</v>
      </c>
      <c r="AQ66" s="405">
        <v>7</v>
      </c>
      <c r="AR66" s="408">
        <v>11</v>
      </c>
      <c r="AT66" s="400">
        <v>5101</v>
      </c>
      <c r="AU66" s="401" t="s">
        <v>1911</v>
      </c>
      <c r="AV66" s="402">
        <v>132</v>
      </c>
      <c r="AW66" s="403">
        <v>228</v>
      </c>
      <c r="AX66" s="405">
        <v>10</v>
      </c>
      <c r="AY66" s="405">
        <v>21</v>
      </c>
      <c r="AZ66" s="405">
        <v>41</v>
      </c>
      <c r="BA66" s="405">
        <v>17</v>
      </c>
      <c r="BB66" s="406">
        <v>11</v>
      </c>
      <c r="BC66" s="407">
        <v>69</v>
      </c>
      <c r="BD66" s="405">
        <v>5</v>
      </c>
      <c r="BE66" s="405">
        <v>12</v>
      </c>
      <c r="BF66" s="405">
        <v>10</v>
      </c>
      <c r="BG66" s="408">
        <v>4</v>
      </c>
      <c r="BI66" s="400">
        <v>6022</v>
      </c>
      <c r="BJ66" s="401" t="s">
        <v>1315</v>
      </c>
      <c r="BK66" s="402">
        <v>293</v>
      </c>
      <c r="BL66" s="403">
        <v>235</v>
      </c>
      <c r="BM66" s="405">
        <v>8</v>
      </c>
      <c r="BN66" s="405">
        <v>23</v>
      </c>
      <c r="BO66" s="405">
        <v>40</v>
      </c>
      <c r="BP66" s="405">
        <v>21</v>
      </c>
      <c r="BQ66" s="406">
        <v>9</v>
      </c>
      <c r="BR66" s="407">
        <v>70</v>
      </c>
      <c r="BS66" s="405">
        <v>7</v>
      </c>
      <c r="BT66" s="405">
        <v>12</v>
      </c>
      <c r="BU66" s="405">
        <v>8</v>
      </c>
      <c r="BV66" s="408">
        <v>8</v>
      </c>
      <c r="BX66" s="400">
        <v>6031</v>
      </c>
      <c r="BY66" s="401" t="s">
        <v>425</v>
      </c>
      <c r="BZ66" s="402">
        <v>200</v>
      </c>
      <c r="CA66" s="403">
        <v>226</v>
      </c>
      <c r="CB66" s="405">
        <v>31</v>
      </c>
      <c r="CC66" s="405">
        <v>37</v>
      </c>
      <c r="CD66" s="405">
        <v>24</v>
      </c>
      <c r="CE66" s="405">
        <v>7</v>
      </c>
      <c r="CF66" s="406">
        <v>3</v>
      </c>
      <c r="CG66" s="407">
        <v>33</v>
      </c>
      <c r="CH66" s="405">
        <v>4</v>
      </c>
      <c r="CI66" s="405">
        <v>9</v>
      </c>
      <c r="CJ66" s="405">
        <v>6</v>
      </c>
      <c r="CK66" s="408">
        <v>7</v>
      </c>
      <c r="CM66" s="717">
        <v>7351</v>
      </c>
      <c r="CN66" s="718" t="s">
        <v>2035</v>
      </c>
      <c r="CO66" s="719">
        <v>87</v>
      </c>
      <c r="CP66" s="720">
        <v>233</v>
      </c>
      <c r="CQ66" s="721">
        <v>24</v>
      </c>
      <c r="CR66" s="721">
        <v>39</v>
      </c>
      <c r="CS66" s="721">
        <v>26</v>
      </c>
      <c r="CT66" s="721">
        <v>9</v>
      </c>
      <c r="CU66" s="721">
        <v>1</v>
      </c>
      <c r="CV66" s="721">
        <v>37</v>
      </c>
      <c r="CW66" s="721">
        <v>5</v>
      </c>
      <c r="CX66" s="721">
        <v>8</v>
      </c>
      <c r="CY66" s="721">
        <v>7</v>
      </c>
      <c r="CZ66" s="721">
        <v>8</v>
      </c>
      <c r="DB66" s="409">
        <v>7391</v>
      </c>
      <c r="DC66" s="410" t="s">
        <v>511</v>
      </c>
      <c r="DD66" s="411">
        <v>417</v>
      </c>
      <c r="DE66" s="412">
        <v>251</v>
      </c>
      <c r="DF66" s="733">
        <v>65</v>
      </c>
      <c r="DG66" s="415">
        <v>11</v>
      </c>
      <c r="DH66" s="416">
        <v>24</v>
      </c>
      <c r="DI66" s="416">
        <v>25</v>
      </c>
      <c r="DJ66" s="416">
        <v>28</v>
      </c>
      <c r="DK66" s="417">
        <v>13</v>
      </c>
      <c r="DL66" s="418">
        <v>65</v>
      </c>
      <c r="DM66" s="415">
        <v>7</v>
      </c>
      <c r="DN66" s="416">
        <v>8</v>
      </c>
      <c r="DO66" s="416">
        <v>6</v>
      </c>
      <c r="DP66" s="419">
        <v>9</v>
      </c>
    </row>
    <row r="67" spans="1:120" ht="20.100000000000001" customHeight="1">
      <c r="A67" s="391">
        <v>950</v>
      </c>
      <c r="B67" s="392" t="s">
        <v>1172</v>
      </c>
      <c r="C67" s="393">
        <v>109</v>
      </c>
      <c r="D67" s="394">
        <v>214</v>
      </c>
      <c r="E67" s="396">
        <v>2</v>
      </c>
      <c r="F67" s="396">
        <v>13</v>
      </c>
      <c r="G67" s="396">
        <v>32</v>
      </c>
      <c r="H67" s="396">
        <v>37</v>
      </c>
      <c r="I67" s="397">
        <v>17</v>
      </c>
      <c r="J67" s="398">
        <v>85</v>
      </c>
      <c r="K67" s="396">
        <v>6</v>
      </c>
      <c r="L67" s="396">
        <v>15</v>
      </c>
      <c r="M67" s="396">
        <v>8</v>
      </c>
      <c r="N67" s="399">
        <v>7</v>
      </c>
      <c r="P67" s="400">
        <v>961</v>
      </c>
      <c r="Q67" s="401" t="s">
        <v>1779</v>
      </c>
      <c r="R67" s="402">
        <v>90</v>
      </c>
      <c r="S67" s="403">
        <v>229</v>
      </c>
      <c r="T67" s="405">
        <v>6</v>
      </c>
      <c r="U67" s="405">
        <v>10</v>
      </c>
      <c r="V67" s="405">
        <v>16</v>
      </c>
      <c r="W67" s="405">
        <v>31</v>
      </c>
      <c r="X67" s="406">
        <v>38</v>
      </c>
      <c r="Y67" s="407">
        <v>84</v>
      </c>
      <c r="Z67" s="405">
        <v>7</v>
      </c>
      <c r="AA67" s="405">
        <v>14</v>
      </c>
      <c r="AB67" s="405">
        <v>10</v>
      </c>
      <c r="AC67" s="408">
        <v>7</v>
      </c>
      <c r="AE67" s="400">
        <v>961</v>
      </c>
      <c r="AF67" s="401" t="s">
        <v>1779</v>
      </c>
      <c r="AG67" s="402">
        <v>106</v>
      </c>
      <c r="AH67" s="403">
        <v>241</v>
      </c>
      <c r="AI67" s="405">
        <v>6</v>
      </c>
      <c r="AJ67" s="405">
        <v>8</v>
      </c>
      <c r="AK67" s="405">
        <v>16</v>
      </c>
      <c r="AL67" s="405">
        <v>27</v>
      </c>
      <c r="AM67" s="406">
        <v>43</v>
      </c>
      <c r="AN67" s="407">
        <v>87</v>
      </c>
      <c r="AO67" s="405">
        <v>8</v>
      </c>
      <c r="AP67" s="405">
        <v>12</v>
      </c>
      <c r="AQ67" s="405">
        <v>7</v>
      </c>
      <c r="AR67" s="408">
        <v>11</v>
      </c>
      <c r="AT67" s="400">
        <v>5141</v>
      </c>
      <c r="AU67" s="401" t="s">
        <v>1912</v>
      </c>
      <c r="AV67" s="402">
        <v>97</v>
      </c>
      <c r="AW67" s="403">
        <v>211</v>
      </c>
      <c r="AX67" s="405">
        <v>40</v>
      </c>
      <c r="AY67" s="405">
        <v>24</v>
      </c>
      <c r="AZ67" s="405">
        <v>27</v>
      </c>
      <c r="BA67" s="405">
        <v>8</v>
      </c>
      <c r="BB67" s="406">
        <v>1</v>
      </c>
      <c r="BC67" s="407">
        <v>36</v>
      </c>
      <c r="BD67" s="405">
        <v>4</v>
      </c>
      <c r="BE67" s="405">
        <v>9</v>
      </c>
      <c r="BF67" s="405">
        <v>8</v>
      </c>
      <c r="BG67" s="408">
        <v>3</v>
      </c>
      <c r="BI67" s="400">
        <v>6023</v>
      </c>
      <c r="BJ67" s="401" t="s">
        <v>155</v>
      </c>
      <c r="BK67" s="402">
        <v>384</v>
      </c>
      <c r="BL67" s="403">
        <v>221</v>
      </c>
      <c r="BM67" s="405">
        <v>31</v>
      </c>
      <c r="BN67" s="405">
        <v>32</v>
      </c>
      <c r="BO67" s="405">
        <v>25</v>
      </c>
      <c r="BP67" s="405">
        <v>10</v>
      </c>
      <c r="BQ67" s="406">
        <v>2</v>
      </c>
      <c r="BR67" s="407">
        <v>37</v>
      </c>
      <c r="BS67" s="405">
        <v>6</v>
      </c>
      <c r="BT67" s="405">
        <v>9</v>
      </c>
      <c r="BU67" s="405">
        <v>7</v>
      </c>
      <c r="BV67" s="408">
        <v>6</v>
      </c>
      <c r="BX67" s="400">
        <v>6033</v>
      </c>
      <c r="BY67" s="401" t="s">
        <v>426</v>
      </c>
      <c r="BZ67" s="402">
        <v>195</v>
      </c>
      <c r="CA67" s="403">
        <v>238</v>
      </c>
      <c r="CB67" s="405">
        <v>15</v>
      </c>
      <c r="CC67" s="405">
        <v>28</v>
      </c>
      <c r="CD67" s="405">
        <v>35</v>
      </c>
      <c r="CE67" s="405">
        <v>12</v>
      </c>
      <c r="CF67" s="406">
        <v>11</v>
      </c>
      <c r="CG67" s="407">
        <v>57</v>
      </c>
      <c r="CH67" s="405">
        <v>5</v>
      </c>
      <c r="CI67" s="405">
        <v>11</v>
      </c>
      <c r="CJ67" s="405">
        <v>7</v>
      </c>
      <c r="CK67" s="408">
        <v>9</v>
      </c>
      <c r="CM67" s="717">
        <v>7361</v>
      </c>
      <c r="CN67" s="718" t="s">
        <v>508</v>
      </c>
      <c r="CO67" s="719">
        <v>653</v>
      </c>
      <c r="CP67" s="720">
        <v>237</v>
      </c>
      <c r="CQ67" s="721">
        <v>22</v>
      </c>
      <c r="CR67" s="721">
        <v>30</v>
      </c>
      <c r="CS67" s="721">
        <v>26</v>
      </c>
      <c r="CT67" s="721">
        <v>16</v>
      </c>
      <c r="CU67" s="721">
        <v>6</v>
      </c>
      <c r="CV67" s="721">
        <v>48</v>
      </c>
      <c r="CW67" s="721">
        <v>5</v>
      </c>
      <c r="CX67" s="721">
        <v>8</v>
      </c>
      <c r="CY67" s="721">
        <v>7</v>
      </c>
      <c r="CZ67" s="721">
        <v>9</v>
      </c>
      <c r="DB67" s="409">
        <v>7411</v>
      </c>
      <c r="DC67" s="410" t="s">
        <v>512</v>
      </c>
      <c r="DD67" s="411">
        <v>388</v>
      </c>
      <c r="DE67" s="412">
        <v>233</v>
      </c>
      <c r="DF67" s="733">
        <v>26</v>
      </c>
      <c r="DG67" s="415">
        <v>37</v>
      </c>
      <c r="DH67" s="416">
        <v>37</v>
      </c>
      <c r="DI67" s="416">
        <v>16</v>
      </c>
      <c r="DJ67" s="416">
        <v>7</v>
      </c>
      <c r="DK67" s="417">
        <v>3</v>
      </c>
      <c r="DL67" s="418">
        <v>26</v>
      </c>
      <c r="DM67" s="415">
        <v>6</v>
      </c>
      <c r="DN67" s="416">
        <v>6</v>
      </c>
      <c r="DO67" s="416">
        <v>5</v>
      </c>
      <c r="DP67" s="419">
        <v>7</v>
      </c>
    </row>
    <row r="68" spans="1:120" ht="20.100000000000001" customHeight="1">
      <c r="A68" s="391">
        <v>961</v>
      </c>
      <c r="B68" s="392" t="s">
        <v>1779</v>
      </c>
      <c r="C68" s="393">
        <v>96</v>
      </c>
      <c r="D68" s="394">
        <v>216</v>
      </c>
      <c r="E68" s="396">
        <v>3</v>
      </c>
      <c r="F68" s="396">
        <v>7</v>
      </c>
      <c r="G68" s="396">
        <v>32</v>
      </c>
      <c r="H68" s="396">
        <v>34</v>
      </c>
      <c r="I68" s="397">
        <v>23</v>
      </c>
      <c r="J68" s="398">
        <v>90</v>
      </c>
      <c r="K68" s="396">
        <v>6</v>
      </c>
      <c r="L68" s="396">
        <v>16</v>
      </c>
      <c r="M68" s="396">
        <v>9</v>
      </c>
      <c r="N68" s="399">
        <v>7</v>
      </c>
      <c r="P68" s="400">
        <v>1001</v>
      </c>
      <c r="Q68" s="401" t="s">
        <v>243</v>
      </c>
      <c r="R68" s="402">
        <v>201</v>
      </c>
      <c r="S68" s="403">
        <v>220</v>
      </c>
      <c r="T68" s="405">
        <v>7</v>
      </c>
      <c r="U68" s="405">
        <v>16</v>
      </c>
      <c r="V68" s="405">
        <v>22</v>
      </c>
      <c r="W68" s="405">
        <v>41</v>
      </c>
      <c r="X68" s="406">
        <v>14</v>
      </c>
      <c r="Y68" s="407">
        <v>77</v>
      </c>
      <c r="Z68" s="405">
        <v>6</v>
      </c>
      <c r="AA68" s="405">
        <v>13</v>
      </c>
      <c r="AB68" s="405">
        <v>9</v>
      </c>
      <c r="AC68" s="408">
        <v>6</v>
      </c>
      <c r="AE68" s="400">
        <v>1001</v>
      </c>
      <c r="AF68" s="401" t="s">
        <v>243</v>
      </c>
      <c r="AG68" s="402">
        <v>188</v>
      </c>
      <c r="AH68" s="403">
        <v>230</v>
      </c>
      <c r="AI68" s="405">
        <v>5</v>
      </c>
      <c r="AJ68" s="405">
        <v>16</v>
      </c>
      <c r="AK68" s="405">
        <v>27</v>
      </c>
      <c r="AL68" s="405">
        <v>35</v>
      </c>
      <c r="AM68" s="406">
        <v>17</v>
      </c>
      <c r="AN68" s="407">
        <v>79</v>
      </c>
      <c r="AO68" s="405">
        <v>7</v>
      </c>
      <c r="AP68" s="405">
        <v>11</v>
      </c>
      <c r="AQ68" s="405">
        <v>6</v>
      </c>
      <c r="AR68" s="408">
        <v>10</v>
      </c>
      <c r="AT68" s="400">
        <v>5241</v>
      </c>
      <c r="AU68" s="401" t="s">
        <v>19</v>
      </c>
      <c r="AV68" s="402">
        <v>74</v>
      </c>
      <c r="AW68" s="403">
        <v>223</v>
      </c>
      <c r="AX68" s="405">
        <v>20</v>
      </c>
      <c r="AY68" s="405">
        <v>23</v>
      </c>
      <c r="AZ68" s="405">
        <v>30</v>
      </c>
      <c r="BA68" s="405">
        <v>24</v>
      </c>
      <c r="BB68" s="406">
        <v>3</v>
      </c>
      <c r="BC68" s="407">
        <v>57</v>
      </c>
      <c r="BD68" s="405">
        <v>5</v>
      </c>
      <c r="BE68" s="405">
        <v>11</v>
      </c>
      <c r="BF68" s="405">
        <v>9</v>
      </c>
      <c r="BG68" s="408">
        <v>4</v>
      </c>
      <c r="BI68" s="400">
        <v>6028</v>
      </c>
      <c r="BJ68" s="401" t="s">
        <v>423</v>
      </c>
      <c r="BK68" s="402">
        <v>154</v>
      </c>
      <c r="BL68" s="403">
        <v>242</v>
      </c>
      <c r="BM68" s="405">
        <v>3</v>
      </c>
      <c r="BN68" s="405">
        <v>19</v>
      </c>
      <c r="BO68" s="405">
        <v>31</v>
      </c>
      <c r="BP68" s="405">
        <v>26</v>
      </c>
      <c r="BQ68" s="406">
        <v>21</v>
      </c>
      <c r="BR68" s="407">
        <v>77</v>
      </c>
      <c r="BS68" s="405">
        <v>7</v>
      </c>
      <c r="BT68" s="405">
        <v>12</v>
      </c>
      <c r="BU68" s="405">
        <v>9</v>
      </c>
      <c r="BV68" s="408">
        <v>8</v>
      </c>
      <c r="BX68" s="400">
        <v>6040</v>
      </c>
      <c r="BY68" s="401" t="s">
        <v>1297</v>
      </c>
      <c r="BZ68" s="402">
        <v>87</v>
      </c>
      <c r="CA68" s="403">
        <v>247</v>
      </c>
      <c r="CB68" s="405">
        <v>1</v>
      </c>
      <c r="CC68" s="405">
        <v>18</v>
      </c>
      <c r="CD68" s="405">
        <v>40</v>
      </c>
      <c r="CE68" s="405">
        <v>28</v>
      </c>
      <c r="CF68" s="406">
        <v>13</v>
      </c>
      <c r="CG68" s="407">
        <v>80</v>
      </c>
      <c r="CH68" s="405">
        <v>5</v>
      </c>
      <c r="CI68" s="405">
        <v>12</v>
      </c>
      <c r="CJ68" s="405">
        <v>8</v>
      </c>
      <c r="CK68" s="408">
        <v>9</v>
      </c>
      <c r="CM68" s="717">
        <v>7371</v>
      </c>
      <c r="CN68" s="718" t="s">
        <v>509</v>
      </c>
      <c r="CO68" s="719">
        <v>650</v>
      </c>
      <c r="CP68" s="720">
        <v>246</v>
      </c>
      <c r="CQ68" s="721">
        <v>4</v>
      </c>
      <c r="CR68" s="721">
        <v>29</v>
      </c>
      <c r="CS68" s="721">
        <v>37</v>
      </c>
      <c r="CT68" s="721">
        <v>22</v>
      </c>
      <c r="CU68" s="721">
        <v>8</v>
      </c>
      <c r="CV68" s="721">
        <v>67</v>
      </c>
      <c r="CW68" s="721">
        <v>6</v>
      </c>
      <c r="CX68" s="721">
        <v>9</v>
      </c>
      <c r="CY68" s="721">
        <v>8</v>
      </c>
      <c r="CZ68" s="721">
        <v>10</v>
      </c>
      <c r="DB68" s="409">
        <v>7431</v>
      </c>
      <c r="DC68" s="410" t="s">
        <v>513</v>
      </c>
      <c r="DD68" s="411">
        <v>691</v>
      </c>
      <c r="DE68" s="412">
        <v>251</v>
      </c>
      <c r="DF68" s="733">
        <v>65</v>
      </c>
      <c r="DG68" s="415">
        <v>13</v>
      </c>
      <c r="DH68" s="416">
        <v>22</v>
      </c>
      <c r="DI68" s="416">
        <v>24</v>
      </c>
      <c r="DJ68" s="416">
        <v>24</v>
      </c>
      <c r="DK68" s="417">
        <v>17</v>
      </c>
      <c r="DL68" s="418">
        <v>65</v>
      </c>
      <c r="DM68" s="415">
        <v>7</v>
      </c>
      <c r="DN68" s="416">
        <v>8</v>
      </c>
      <c r="DO68" s="416">
        <v>6</v>
      </c>
      <c r="DP68" s="419">
        <v>9</v>
      </c>
    </row>
    <row r="69" spans="1:120" ht="20.100000000000001" customHeight="1">
      <c r="A69" s="391">
        <v>1001</v>
      </c>
      <c r="B69" s="392" t="s">
        <v>243</v>
      </c>
      <c r="C69" s="393">
        <v>169</v>
      </c>
      <c r="D69" s="394">
        <v>214</v>
      </c>
      <c r="E69" s="396">
        <v>8</v>
      </c>
      <c r="F69" s="396">
        <v>5</v>
      </c>
      <c r="G69" s="396">
        <v>23</v>
      </c>
      <c r="H69" s="396">
        <v>40</v>
      </c>
      <c r="I69" s="397">
        <v>24</v>
      </c>
      <c r="J69" s="398">
        <v>86</v>
      </c>
      <c r="K69" s="396">
        <v>6</v>
      </c>
      <c r="L69" s="396">
        <v>16</v>
      </c>
      <c r="M69" s="396">
        <v>8</v>
      </c>
      <c r="N69" s="399">
        <v>7</v>
      </c>
      <c r="P69" s="400">
        <v>1010</v>
      </c>
      <c r="Q69" s="401" t="s">
        <v>244</v>
      </c>
      <c r="R69" s="402">
        <v>133</v>
      </c>
      <c r="S69" s="403">
        <v>216</v>
      </c>
      <c r="T69" s="405">
        <v>8</v>
      </c>
      <c r="U69" s="405">
        <v>21</v>
      </c>
      <c r="V69" s="405">
        <v>29</v>
      </c>
      <c r="W69" s="405">
        <v>35</v>
      </c>
      <c r="X69" s="406">
        <v>8</v>
      </c>
      <c r="Y69" s="407">
        <v>71</v>
      </c>
      <c r="Z69" s="405">
        <v>6</v>
      </c>
      <c r="AA69" s="405">
        <v>13</v>
      </c>
      <c r="AB69" s="405">
        <v>9</v>
      </c>
      <c r="AC69" s="408">
        <v>6</v>
      </c>
      <c r="AE69" s="400">
        <v>1010</v>
      </c>
      <c r="AF69" s="401" t="s">
        <v>244</v>
      </c>
      <c r="AG69" s="402">
        <v>142</v>
      </c>
      <c r="AH69" s="403">
        <v>223</v>
      </c>
      <c r="AI69" s="405">
        <v>10</v>
      </c>
      <c r="AJ69" s="405">
        <v>23</v>
      </c>
      <c r="AK69" s="405">
        <v>30</v>
      </c>
      <c r="AL69" s="405">
        <v>26</v>
      </c>
      <c r="AM69" s="406">
        <v>11</v>
      </c>
      <c r="AN69" s="407">
        <v>67</v>
      </c>
      <c r="AO69" s="405">
        <v>7</v>
      </c>
      <c r="AP69" s="405">
        <v>10</v>
      </c>
      <c r="AQ69" s="405">
        <v>6</v>
      </c>
      <c r="AR69" s="408">
        <v>10</v>
      </c>
      <c r="AT69" s="400">
        <v>5671</v>
      </c>
      <c r="AU69" s="401" t="s">
        <v>402</v>
      </c>
      <c r="AV69" s="402">
        <v>99</v>
      </c>
      <c r="AW69" s="403">
        <v>237</v>
      </c>
      <c r="AX69" s="405">
        <v>4</v>
      </c>
      <c r="AY69" s="405">
        <v>13</v>
      </c>
      <c r="AZ69" s="405">
        <v>26</v>
      </c>
      <c r="BA69" s="405">
        <v>40</v>
      </c>
      <c r="BB69" s="406">
        <v>16</v>
      </c>
      <c r="BC69" s="407">
        <v>83</v>
      </c>
      <c r="BD69" s="405">
        <v>6</v>
      </c>
      <c r="BE69" s="405">
        <v>13</v>
      </c>
      <c r="BF69" s="405">
        <v>11</v>
      </c>
      <c r="BG69" s="408">
        <v>5</v>
      </c>
      <c r="BI69" s="400">
        <v>6030</v>
      </c>
      <c r="BJ69" s="401" t="s">
        <v>424</v>
      </c>
      <c r="BK69" s="402">
        <v>383</v>
      </c>
      <c r="BL69" s="403">
        <v>239</v>
      </c>
      <c r="BM69" s="405">
        <v>4</v>
      </c>
      <c r="BN69" s="405">
        <v>17</v>
      </c>
      <c r="BO69" s="405">
        <v>38</v>
      </c>
      <c r="BP69" s="405">
        <v>28</v>
      </c>
      <c r="BQ69" s="406">
        <v>13</v>
      </c>
      <c r="BR69" s="407">
        <v>79</v>
      </c>
      <c r="BS69" s="405">
        <v>7</v>
      </c>
      <c r="BT69" s="405">
        <v>12</v>
      </c>
      <c r="BU69" s="405">
        <v>9</v>
      </c>
      <c r="BV69" s="408">
        <v>8</v>
      </c>
      <c r="BX69" s="400">
        <v>6041</v>
      </c>
      <c r="BY69" s="401" t="s">
        <v>428</v>
      </c>
      <c r="BZ69" s="402">
        <v>233</v>
      </c>
      <c r="CA69" s="403">
        <v>235</v>
      </c>
      <c r="CB69" s="405">
        <v>17</v>
      </c>
      <c r="CC69" s="405">
        <v>29</v>
      </c>
      <c r="CD69" s="405">
        <v>32</v>
      </c>
      <c r="CE69" s="405">
        <v>15</v>
      </c>
      <c r="CF69" s="406">
        <v>6</v>
      </c>
      <c r="CG69" s="407">
        <v>54</v>
      </c>
      <c r="CH69" s="405">
        <v>5</v>
      </c>
      <c r="CI69" s="405">
        <v>10</v>
      </c>
      <c r="CJ69" s="405">
        <v>7</v>
      </c>
      <c r="CK69" s="408">
        <v>8</v>
      </c>
      <c r="CM69" s="717">
        <v>7381</v>
      </c>
      <c r="CN69" s="718" t="s">
        <v>510</v>
      </c>
      <c r="CO69" s="719">
        <v>383</v>
      </c>
      <c r="CP69" s="720">
        <v>227</v>
      </c>
      <c r="CQ69" s="721">
        <v>35</v>
      </c>
      <c r="CR69" s="721">
        <v>41</v>
      </c>
      <c r="CS69" s="721">
        <v>17</v>
      </c>
      <c r="CT69" s="721">
        <v>5</v>
      </c>
      <c r="CU69" s="721">
        <v>2</v>
      </c>
      <c r="CV69" s="721">
        <v>24</v>
      </c>
      <c r="CW69" s="721">
        <v>4</v>
      </c>
      <c r="CX69" s="721">
        <v>7</v>
      </c>
      <c r="CY69" s="721">
        <v>6</v>
      </c>
      <c r="CZ69" s="721">
        <v>7</v>
      </c>
      <c r="DB69" s="409">
        <v>7461</v>
      </c>
      <c r="DC69" s="410" t="s">
        <v>514</v>
      </c>
      <c r="DD69" s="411">
        <v>632</v>
      </c>
      <c r="DE69" s="412">
        <v>235</v>
      </c>
      <c r="DF69" s="733">
        <v>34</v>
      </c>
      <c r="DG69" s="415">
        <v>35</v>
      </c>
      <c r="DH69" s="416">
        <v>31</v>
      </c>
      <c r="DI69" s="416">
        <v>19</v>
      </c>
      <c r="DJ69" s="416">
        <v>12</v>
      </c>
      <c r="DK69" s="417">
        <v>3</v>
      </c>
      <c r="DL69" s="418">
        <v>34</v>
      </c>
      <c r="DM69" s="415">
        <v>6</v>
      </c>
      <c r="DN69" s="416">
        <v>7</v>
      </c>
      <c r="DO69" s="416">
        <v>5</v>
      </c>
      <c r="DP69" s="419">
        <v>7</v>
      </c>
    </row>
    <row r="70" spans="1:120" ht="20.100000000000001" customHeight="1">
      <c r="A70" s="391">
        <v>1010</v>
      </c>
      <c r="B70" s="392" t="s">
        <v>244</v>
      </c>
      <c r="C70" s="393">
        <v>118</v>
      </c>
      <c r="D70" s="394">
        <v>204</v>
      </c>
      <c r="E70" s="396">
        <v>6</v>
      </c>
      <c r="F70" s="396">
        <v>31</v>
      </c>
      <c r="G70" s="396">
        <v>25</v>
      </c>
      <c r="H70" s="396">
        <v>31</v>
      </c>
      <c r="I70" s="397">
        <v>7</v>
      </c>
      <c r="J70" s="398">
        <v>64</v>
      </c>
      <c r="K70" s="396">
        <v>6</v>
      </c>
      <c r="L70" s="396">
        <v>14</v>
      </c>
      <c r="M70" s="396">
        <v>8</v>
      </c>
      <c r="N70" s="399">
        <v>6</v>
      </c>
      <c r="P70" s="400">
        <v>1014</v>
      </c>
      <c r="Q70" s="401" t="s">
        <v>1223</v>
      </c>
      <c r="R70" s="402">
        <v>64</v>
      </c>
      <c r="S70" s="403">
        <v>208</v>
      </c>
      <c r="T70" s="405">
        <v>11</v>
      </c>
      <c r="U70" s="405">
        <v>36</v>
      </c>
      <c r="V70" s="405">
        <v>33</v>
      </c>
      <c r="W70" s="405">
        <v>20</v>
      </c>
      <c r="X70" s="406">
        <v>0</v>
      </c>
      <c r="Y70" s="407">
        <v>53</v>
      </c>
      <c r="Z70" s="405">
        <v>5</v>
      </c>
      <c r="AA70" s="405">
        <v>12</v>
      </c>
      <c r="AB70" s="405">
        <v>8</v>
      </c>
      <c r="AC70" s="408">
        <v>6</v>
      </c>
      <c r="AE70" s="400">
        <v>1014</v>
      </c>
      <c r="AF70" s="401" t="s">
        <v>1223</v>
      </c>
      <c r="AG70" s="402">
        <v>37</v>
      </c>
      <c r="AH70" s="403">
        <v>214</v>
      </c>
      <c r="AI70" s="405">
        <v>16</v>
      </c>
      <c r="AJ70" s="405">
        <v>32</v>
      </c>
      <c r="AK70" s="405">
        <v>35</v>
      </c>
      <c r="AL70" s="405">
        <v>11</v>
      </c>
      <c r="AM70" s="406">
        <v>5</v>
      </c>
      <c r="AN70" s="407">
        <v>51</v>
      </c>
      <c r="AO70" s="405">
        <v>6</v>
      </c>
      <c r="AP70" s="405">
        <v>9</v>
      </c>
      <c r="AQ70" s="405">
        <v>5</v>
      </c>
      <c r="AR70" s="408">
        <v>8</v>
      </c>
      <c r="AT70" s="400">
        <v>5861</v>
      </c>
      <c r="AU70" s="401" t="s">
        <v>1287</v>
      </c>
      <c r="AV70" s="402">
        <v>41</v>
      </c>
      <c r="AW70" s="403">
        <v>215</v>
      </c>
      <c r="AX70" s="405">
        <v>37</v>
      </c>
      <c r="AY70" s="405">
        <v>24</v>
      </c>
      <c r="AZ70" s="405">
        <v>32</v>
      </c>
      <c r="BA70" s="405">
        <v>5</v>
      </c>
      <c r="BB70" s="406">
        <v>2</v>
      </c>
      <c r="BC70" s="407">
        <v>39</v>
      </c>
      <c r="BD70" s="405">
        <v>4</v>
      </c>
      <c r="BE70" s="405">
        <v>9</v>
      </c>
      <c r="BF70" s="405">
        <v>9</v>
      </c>
      <c r="BG70" s="408">
        <v>3</v>
      </c>
      <c r="BI70" s="400">
        <v>6031</v>
      </c>
      <c r="BJ70" s="401" t="s">
        <v>425</v>
      </c>
      <c r="BK70" s="402">
        <v>218</v>
      </c>
      <c r="BL70" s="403">
        <v>216</v>
      </c>
      <c r="BM70" s="405">
        <v>36</v>
      </c>
      <c r="BN70" s="405">
        <v>41</v>
      </c>
      <c r="BO70" s="405">
        <v>17</v>
      </c>
      <c r="BP70" s="405">
        <v>5</v>
      </c>
      <c r="BQ70" s="406">
        <v>0</v>
      </c>
      <c r="BR70" s="407">
        <v>22</v>
      </c>
      <c r="BS70" s="405">
        <v>5</v>
      </c>
      <c r="BT70" s="405">
        <v>9</v>
      </c>
      <c r="BU70" s="405">
        <v>7</v>
      </c>
      <c r="BV70" s="408">
        <v>6</v>
      </c>
      <c r="BX70" s="400">
        <v>6042</v>
      </c>
      <c r="BY70" s="401" t="s">
        <v>429</v>
      </c>
      <c r="BZ70" s="402">
        <v>73</v>
      </c>
      <c r="CA70" s="403">
        <v>245</v>
      </c>
      <c r="CB70" s="405">
        <v>4</v>
      </c>
      <c r="CC70" s="405">
        <v>23</v>
      </c>
      <c r="CD70" s="405">
        <v>34</v>
      </c>
      <c r="CE70" s="405">
        <v>23</v>
      </c>
      <c r="CF70" s="406">
        <v>15</v>
      </c>
      <c r="CG70" s="407">
        <v>73</v>
      </c>
      <c r="CH70" s="405">
        <v>5</v>
      </c>
      <c r="CI70" s="405">
        <v>12</v>
      </c>
      <c r="CJ70" s="405">
        <v>8</v>
      </c>
      <c r="CK70" s="408">
        <v>9</v>
      </c>
      <c r="CM70" s="717">
        <v>7391</v>
      </c>
      <c r="CN70" s="718" t="s">
        <v>511</v>
      </c>
      <c r="CO70" s="719">
        <v>336</v>
      </c>
      <c r="CP70" s="720">
        <v>247</v>
      </c>
      <c r="CQ70" s="721">
        <v>8</v>
      </c>
      <c r="CR70" s="721">
        <v>22</v>
      </c>
      <c r="CS70" s="721">
        <v>35</v>
      </c>
      <c r="CT70" s="721">
        <v>22</v>
      </c>
      <c r="CU70" s="721">
        <v>12</v>
      </c>
      <c r="CV70" s="721">
        <v>70</v>
      </c>
      <c r="CW70" s="721">
        <v>6</v>
      </c>
      <c r="CX70" s="721">
        <v>9</v>
      </c>
      <c r="CY70" s="721">
        <v>8</v>
      </c>
      <c r="CZ70" s="721">
        <v>10</v>
      </c>
      <c r="DB70" s="409">
        <v>7511</v>
      </c>
      <c r="DC70" s="410" t="s">
        <v>515</v>
      </c>
      <c r="DD70" s="411">
        <v>468</v>
      </c>
      <c r="DE70" s="412">
        <v>240</v>
      </c>
      <c r="DF70" s="733">
        <v>43</v>
      </c>
      <c r="DG70" s="415">
        <v>28</v>
      </c>
      <c r="DH70" s="416">
        <v>29</v>
      </c>
      <c r="DI70" s="416">
        <v>20</v>
      </c>
      <c r="DJ70" s="416">
        <v>16</v>
      </c>
      <c r="DK70" s="417">
        <v>7</v>
      </c>
      <c r="DL70" s="418">
        <v>43</v>
      </c>
      <c r="DM70" s="415">
        <v>6</v>
      </c>
      <c r="DN70" s="416">
        <v>7</v>
      </c>
      <c r="DO70" s="416">
        <v>6</v>
      </c>
      <c r="DP70" s="419">
        <v>7</v>
      </c>
    </row>
    <row r="71" spans="1:120" ht="20.100000000000001" customHeight="1">
      <c r="A71" s="391">
        <v>1014</v>
      </c>
      <c r="B71" s="392" t="s">
        <v>1223</v>
      </c>
      <c r="C71" s="393">
        <v>73</v>
      </c>
      <c r="D71" s="394">
        <v>194</v>
      </c>
      <c r="E71" s="396">
        <v>30</v>
      </c>
      <c r="F71" s="396">
        <v>32</v>
      </c>
      <c r="G71" s="396">
        <v>19</v>
      </c>
      <c r="H71" s="396">
        <v>12</v>
      </c>
      <c r="I71" s="397">
        <v>7</v>
      </c>
      <c r="J71" s="398">
        <v>38</v>
      </c>
      <c r="K71" s="396">
        <v>5</v>
      </c>
      <c r="L71" s="396">
        <v>12</v>
      </c>
      <c r="M71" s="396">
        <v>7</v>
      </c>
      <c r="N71" s="399">
        <v>5</v>
      </c>
      <c r="P71" s="400">
        <v>1017</v>
      </c>
      <c r="Q71" s="401" t="s">
        <v>1224</v>
      </c>
      <c r="R71" s="402">
        <v>53</v>
      </c>
      <c r="S71" s="403">
        <v>206</v>
      </c>
      <c r="T71" s="405">
        <v>17</v>
      </c>
      <c r="U71" s="405">
        <v>36</v>
      </c>
      <c r="V71" s="405">
        <v>30</v>
      </c>
      <c r="W71" s="405">
        <v>17</v>
      </c>
      <c r="X71" s="406">
        <v>0</v>
      </c>
      <c r="Y71" s="407">
        <v>47</v>
      </c>
      <c r="Z71" s="405">
        <v>6</v>
      </c>
      <c r="AA71" s="405">
        <v>11</v>
      </c>
      <c r="AB71" s="405">
        <v>7</v>
      </c>
      <c r="AC71" s="408">
        <v>5</v>
      </c>
      <c r="AE71" s="400">
        <v>1017</v>
      </c>
      <c r="AF71" s="401" t="s">
        <v>1224</v>
      </c>
      <c r="AG71" s="402">
        <v>42</v>
      </c>
      <c r="AH71" s="403">
        <v>218</v>
      </c>
      <c r="AI71" s="405">
        <v>19</v>
      </c>
      <c r="AJ71" s="405">
        <v>26</v>
      </c>
      <c r="AK71" s="405">
        <v>31</v>
      </c>
      <c r="AL71" s="405">
        <v>14</v>
      </c>
      <c r="AM71" s="406">
        <v>10</v>
      </c>
      <c r="AN71" s="407">
        <v>55</v>
      </c>
      <c r="AO71" s="405">
        <v>6</v>
      </c>
      <c r="AP71" s="405">
        <v>9</v>
      </c>
      <c r="AQ71" s="405">
        <v>5</v>
      </c>
      <c r="AR71" s="408">
        <v>9</v>
      </c>
      <c r="AT71" s="400">
        <v>5901</v>
      </c>
      <c r="AU71" s="401" t="s">
        <v>2030</v>
      </c>
      <c r="AV71" s="402">
        <v>62</v>
      </c>
      <c r="AW71" s="403">
        <v>216</v>
      </c>
      <c r="AX71" s="405">
        <v>26</v>
      </c>
      <c r="AY71" s="405">
        <v>37</v>
      </c>
      <c r="AZ71" s="405">
        <v>23</v>
      </c>
      <c r="BA71" s="405">
        <v>13</v>
      </c>
      <c r="BB71" s="406">
        <v>2</v>
      </c>
      <c r="BC71" s="407">
        <v>37</v>
      </c>
      <c r="BD71" s="405">
        <v>4</v>
      </c>
      <c r="BE71" s="405">
        <v>10</v>
      </c>
      <c r="BF71" s="405">
        <v>9</v>
      </c>
      <c r="BG71" s="408">
        <v>3</v>
      </c>
      <c r="BI71" s="400">
        <v>6033</v>
      </c>
      <c r="BJ71" s="401" t="s">
        <v>426</v>
      </c>
      <c r="BK71" s="402">
        <v>185</v>
      </c>
      <c r="BL71" s="403">
        <v>235</v>
      </c>
      <c r="BM71" s="405">
        <v>10</v>
      </c>
      <c r="BN71" s="405">
        <v>23</v>
      </c>
      <c r="BO71" s="405">
        <v>33</v>
      </c>
      <c r="BP71" s="405">
        <v>23</v>
      </c>
      <c r="BQ71" s="406">
        <v>11</v>
      </c>
      <c r="BR71" s="407">
        <v>66</v>
      </c>
      <c r="BS71" s="405">
        <v>7</v>
      </c>
      <c r="BT71" s="405">
        <v>11</v>
      </c>
      <c r="BU71" s="405">
        <v>8</v>
      </c>
      <c r="BV71" s="408">
        <v>8</v>
      </c>
      <c r="BX71" s="400">
        <v>6045</v>
      </c>
      <c r="BY71" s="401" t="s">
        <v>1317</v>
      </c>
      <c r="BZ71" s="402">
        <v>66</v>
      </c>
      <c r="CA71" s="403">
        <v>237</v>
      </c>
      <c r="CB71" s="405">
        <v>21</v>
      </c>
      <c r="CC71" s="405">
        <v>23</v>
      </c>
      <c r="CD71" s="405">
        <v>21</v>
      </c>
      <c r="CE71" s="405">
        <v>21</v>
      </c>
      <c r="CF71" s="406">
        <v>14</v>
      </c>
      <c r="CG71" s="407">
        <v>56</v>
      </c>
      <c r="CH71" s="405">
        <v>5</v>
      </c>
      <c r="CI71" s="405">
        <v>11</v>
      </c>
      <c r="CJ71" s="405">
        <v>8</v>
      </c>
      <c r="CK71" s="408">
        <v>8</v>
      </c>
      <c r="CM71" s="717">
        <v>7411</v>
      </c>
      <c r="CN71" s="718" t="s">
        <v>512</v>
      </c>
      <c r="CO71" s="719">
        <v>372</v>
      </c>
      <c r="CP71" s="720">
        <v>227</v>
      </c>
      <c r="CQ71" s="721">
        <v>33</v>
      </c>
      <c r="CR71" s="721">
        <v>44</v>
      </c>
      <c r="CS71" s="721">
        <v>18</v>
      </c>
      <c r="CT71" s="721">
        <v>5</v>
      </c>
      <c r="CU71" s="721">
        <v>1</v>
      </c>
      <c r="CV71" s="721">
        <v>23</v>
      </c>
      <c r="CW71" s="721">
        <v>4</v>
      </c>
      <c r="CX71" s="721">
        <v>7</v>
      </c>
      <c r="CY71" s="721">
        <v>6</v>
      </c>
      <c r="CZ71" s="721">
        <v>7</v>
      </c>
      <c r="DB71" s="409">
        <v>7531</v>
      </c>
      <c r="DC71" s="410" t="s">
        <v>516</v>
      </c>
      <c r="DD71" s="411">
        <v>594</v>
      </c>
      <c r="DE71" s="412">
        <v>241</v>
      </c>
      <c r="DF71" s="733">
        <v>42</v>
      </c>
      <c r="DG71" s="415">
        <v>21</v>
      </c>
      <c r="DH71" s="416">
        <v>37</v>
      </c>
      <c r="DI71" s="416">
        <v>22</v>
      </c>
      <c r="DJ71" s="416">
        <v>16</v>
      </c>
      <c r="DK71" s="417">
        <v>5</v>
      </c>
      <c r="DL71" s="418">
        <v>42</v>
      </c>
      <c r="DM71" s="415">
        <v>6</v>
      </c>
      <c r="DN71" s="416">
        <v>7</v>
      </c>
      <c r="DO71" s="416">
        <v>5</v>
      </c>
      <c r="DP71" s="419">
        <v>8</v>
      </c>
    </row>
    <row r="72" spans="1:120" ht="20.100000000000001" customHeight="1">
      <c r="A72" s="391">
        <v>1017</v>
      </c>
      <c r="B72" s="392" t="s">
        <v>1224</v>
      </c>
      <c r="C72" s="393">
        <v>53</v>
      </c>
      <c r="D72" s="394">
        <v>196</v>
      </c>
      <c r="E72" s="396">
        <v>23</v>
      </c>
      <c r="F72" s="396">
        <v>30</v>
      </c>
      <c r="G72" s="396">
        <v>25</v>
      </c>
      <c r="H72" s="396">
        <v>17</v>
      </c>
      <c r="I72" s="397">
        <v>6</v>
      </c>
      <c r="J72" s="398">
        <v>47</v>
      </c>
      <c r="K72" s="396">
        <v>5</v>
      </c>
      <c r="L72" s="396">
        <v>11</v>
      </c>
      <c r="M72" s="396">
        <v>7</v>
      </c>
      <c r="N72" s="399">
        <v>6</v>
      </c>
      <c r="P72" s="400">
        <v>1020</v>
      </c>
      <c r="Q72" s="401" t="s">
        <v>245</v>
      </c>
      <c r="R72" s="402">
        <v>43</v>
      </c>
      <c r="S72" s="403">
        <v>217</v>
      </c>
      <c r="T72" s="405">
        <v>9</v>
      </c>
      <c r="U72" s="405">
        <v>16</v>
      </c>
      <c r="V72" s="405">
        <v>33</v>
      </c>
      <c r="W72" s="405">
        <v>35</v>
      </c>
      <c r="X72" s="406">
        <v>7</v>
      </c>
      <c r="Y72" s="407">
        <v>74</v>
      </c>
      <c r="Z72" s="405">
        <v>6</v>
      </c>
      <c r="AA72" s="405">
        <v>13</v>
      </c>
      <c r="AB72" s="405">
        <v>9</v>
      </c>
      <c r="AC72" s="408">
        <v>6</v>
      </c>
      <c r="AE72" s="400">
        <v>1020</v>
      </c>
      <c r="AF72" s="401" t="s">
        <v>245</v>
      </c>
      <c r="AG72" s="402">
        <v>50</v>
      </c>
      <c r="AH72" s="403">
        <v>226</v>
      </c>
      <c r="AI72" s="405">
        <v>6</v>
      </c>
      <c r="AJ72" s="405">
        <v>24</v>
      </c>
      <c r="AK72" s="405">
        <v>32</v>
      </c>
      <c r="AL72" s="405">
        <v>28</v>
      </c>
      <c r="AM72" s="406">
        <v>10</v>
      </c>
      <c r="AN72" s="407">
        <v>70</v>
      </c>
      <c r="AO72" s="405">
        <v>7</v>
      </c>
      <c r="AP72" s="405">
        <v>10</v>
      </c>
      <c r="AQ72" s="405">
        <v>6</v>
      </c>
      <c r="AR72" s="408">
        <v>10</v>
      </c>
      <c r="AT72" s="400">
        <v>5961</v>
      </c>
      <c r="AU72" s="401" t="s">
        <v>126</v>
      </c>
      <c r="AV72" s="402">
        <v>162</v>
      </c>
      <c r="AW72" s="403">
        <v>227</v>
      </c>
      <c r="AX72" s="405">
        <v>15</v>
      </c>
      <c r="AY72" s="405">
        <v>24</v>
      </c>
      <c r="AZ72" s="405">
        <v>26</v>
      </c>
      <c r="BA72" s="405">
        <v>27</v>
      </c>
      <c r="BB72" s="406">
        <v>7</v>
      </c>
      <c r="BC72" s="407">
        <v>60</v>
      </c>
      <c r="BD72" s="405">
        <v>5</v>
      </c>
      <c r="BE72" s="405">
        <v>11</v>
      </c>
      <c r="BF72" s="405">
        <v>10</v>
      </c>
      <c r="BG72" s="408">
        <v>4</v>
      </c>
      <c r="BI72" s="400">
        <v>6040</v>
      </c>
      <c r="BJ72" s="401" t="s">
        <v>1297</v>
      </c>
      <c r="BK72" s="402">
        <v>88</v>
      </c>
      <c r="BL72" s="403">
        <v>242</v>
      </c>
      <c r="BM72" s="405">
        <v>6</v>
      </c>
      <c r="BN72" s="405">
        <v>17</v>
      </c>
      <c r="BO72" s="405">
        <v>28</v>
      </c>
      <c r="BP72" s="405">
        <v>32</v>
      </c>
      <c r="BQ72" s="406">
        <v>17</v>
      </c>
      <c r="BR72" s="407">
        <v>77</v>
      </c>
      <c r="BS72" s="405">
        <v>7</v>
      </c>
      <c r="BT72" s="405">
        <v>12</v>
      </c>
      <c r="BU72" s="405">
        <v>9</v>
      </c>
      <c r="BV72" s="408">
        <v>8</v>
      </c>
      <c r="BX72" s="400">
        <v>6047</v>
      </c>
      <c r="BY72" s="401" t="s">
        <v>1318</v>
      </c>
      <c r="BZ72" s="402">
        <v>35</v>
      </c>
      <c r="CA72" s="403">
        <v>242</v>
      </c>
      <c r="CB72" s="405">
        <v>0</v>
      </c>
      <c r="CC72" s="405">
        <v>23</v>
      </c>
      <c r="CD72" s="405">
        <v>54</v>
      </c>
      <c r="CE72" s="405">
        <v>17</v>
      </c>
      <c r="CF72" s="406">
        <v>6</v>
      </c>
      <c r="CG72" s="407">
        <v>77</v>
      </c>
      <c r="CH72" s="405">
        <v>5</v>
      </c>
      <c r="CI72" s="405">
        <v>12</v>
      </c>
      <c r="CJ72" s="405">
        <v>7</v>
      </c>
      <c r="CK72" s="408">
        <v>9</v>
      </c>
      <c r="CM72" s="717">
        <v>7431</v>
      </c>
      <c r="CN72" s="718" t="s">
        <v>513</v>
      </c>
      <c r="CO72" s="719">
        <v>672</v>
      </c>
      <c r="CP72" s="720">
        <v>246</v>
      </c>
      <c r="CQ72" s="721">
        <v>11</v>
      </c>
      <c r="CR72" s="721">
        <v>24</v>
      </c>
      <c r="CS72" s="721">
        <v>28</v>
      </c>
      <c r="CT72" s="721">
        <v>24</v>
      </c>
      <c r="CU72" s="721">
        <v>13</v>
      </c>
      <c r="CV72" s="721">
        <v>65</v>
      </c>
      <c r="CW72" s="721">
        <v>6</v>
      </c>
      <c r="CX72" s="721">
        <v>9</v>
      </c>
      <c r="CY72" s="721">
        <v>8</v>
      </c>
      <c r="CZ72" s="721">
        <v>10</v>
      </c>
      <c r="DB72" s="409">
        <v>7541</v>
      </c>
      <c r="DC72" s="410" t="s">
        <v>517</v>
      </c>
      <c r="DD72" s="411">
        <v>523</v>
      </c>
      <c r="DE72" s="412">
        <v>237</v>
      </c>
      <c r="DF72" s="733">
        <v>39</v>
      </c>
      <c r="DG72" s="415">
        <v>29</v>
      </c>
      <c r="DH72" s="416">
        <v>33</v>
      </c>
      <c r="DI72" s="416">
        <v>22</v>
      </c>
      <c r="DJ72" s="416">
        <v>12</v>
      </c>
      <c r="DK72" s="417">
        <v>5</v>
      </c>
      <c r="DL72" s="418">
        <v>39</v>
      </c>
      <c r="DM72" s="415">
        <v>6</v>
      </c>
      <c r="DN72" s="416">
        <v>7</v>
      </c>
      <c r="DO72" s="416">
        <v>5</v>
      </c>
      <c r="DP72" s="419">
        <v>7</v>
      </c>
    </row>
    <row r="73" spans="1:120" ht="20.100000000000001" customHeight="1">
      <c r="A73" s="391">
        <v>1020</v>
      </c>
      <c r="B73" s="392" t="s">
        <v>245</v>
      </c>
      <c r="C73" s="393">
        <v>37</v>
      </c>
      <c r="D73" s="394">
        <v>202</v>
      </c>
      <c r="E73" s="396">
        <v>19</v>
      </c>
      <c r="F73" s="396">
        <v>27</v>
      </c>
      <c r="G73" s="396">
        <v>22</v>
      </c>
      <c r="H73" s="396">
        <v>16</v>
      </c>
      <c r="I73" s="397">
        <v>16</v>
      </c>
      <c r="J73" s="398">
        <v>54</v>
      </c>
      <c r="K73" s="396">
        <v>5</v>
      </c>
      <c r="L73" s="396">
        <v>13</v>
      </c>
      <c r="M73" s="396">
        <v>8</v>
      </c>
      <c r="N73" s="399">
        <v>6</v>
      </c>
      <c r="P73" s="400">
        <v>1041</v>
      </c>
      <c r="Q73" s="401" t="s">
        <v>246</v>
      </c>
      <c r="R73" s="402">
        <v>146</v>
      </c>
      <c r="S73" s="403">
        <v>224</v>
      </c>
      <c r="T73" s="405">
        <v>10</v>
      </c>
      <c r="U73" s="405">
        <v>14</v>
      </c>
      <c r="V73" s="405">
        <v>14</v>
      </c>
      <c r="W73" s="405">
        <v>36</v>
      </c>
      <c r="X73" s="406">
        <v>26</v>
      </c>
      <c r="Y73" s="407">
        <v>77</v>
      </c>
      <c r="Z73" s="405">
        <v>7</v>
      </c>
      <c r="AA73" s="405">
        <v>13</v>
      </c>
      <c r="AB73" s="405">
        <v>10</v>
      </c>
      <c r="AC73" s="408">
        <v>7</v>
      </c>
      <c r="AE73" s="400">
        <v>1041</v>
      </c>
      <c r="AF73" s="401" t="s">
        <v>246</v>
      </c>
      <c r="AG73" s="402">
        <v>146</v>
      </c>
      <c r="AH73" s="403">
        <v>231</v>
      </c>
      <c r="AI73" s="405">
        <v>5</v>
      </c>
      <c r="AJ73" s="405">
        <v>16</v>
      </c>
      <c r="AK73" s="405">
        <v>27</v>
      </c>
      <c r="AL73" s="405">
        <v>27</v>
      </c>
      <c r="AM73" s="406">
        <v>25</v>
      </c>
      <c r="AN73" s="407">
        <v>79</v>
      </c>
      <c r="AO73" s="405">
        <v>7</v>
      </c>
      <c r="AP73" s="405">
        <v>11</v>
      </c>
      <c r="AQ73" s="405">
        <v>6</v>
      </c>
      <c r="AR73" s="408">
        <v>10</v>
      </c>
      <c r="AT73" s="400">
        <v>6001</v>
      </c>
      <c r="AU73" s="401" t="s">
        <v>1310</v>
      </c>
      <c r="AV73" s="402">
        <v>420</v>
      </c>
      <c r="AW73" s="403">
        <v>240</v>
      </c>
      <c r="AX73" s="405">
        <v>0</v>
      </c>
      <c r="AY73" s="405">
        <v>11</v>
      </c>
      <c r="AZ73" s="405">
        <v>32</v>
      </c>
      <c r="BA73" s="405">
        <v>35</v>
      </c>
      <c r="BB73" s="406">
        <v>22</v>
      </c>
      <c r="BC73" s="407">
        <v>89</v>
      </c>
      <c r="BD73" s="405">
        <v>7</v>
      </c>
      <c r="BE73" s="405">
        <v>14</v>
      </c>
      <c r="BF73" s="405">
        <v>11</v>
      </c>
      <c r="BG73" s="408">
        <v>5</v>
      </c>
      <c r="BI73" s="400">
        <v>6041</v>
      </c>
      <c r="BJ73" s="401" t="s">
        <v>428</v>
      </c>
      <c r="BK73" s="402">
        <v>250</v>
      </c>
      <c r="BL73" s="403">
        <v>224</v>
      </c>
      <c r="BM73" s="405">
        <v>23</v>
      </c>
      <c r="BN73" s="405">
        <v>28</v>
      </c>
      <c r="BO73" s="405">
        <v>31</v>
      </c>
      <c r="BP73" s="405">
        <v>14</v>
      </c>
      <c r="BQ73" s="406">
        <v>4</v>
      </c>
      <c r="BR73" s="407">
        <v>48</v>
      </c>
      <c r="BS73" s="405">
        <v>6</v>
      </c>
      <c r="BT73" s="405">
        <v>10</v>
      </c>
      <c r="BU73" s="405">
        <v>7</v>
      </c>
      <c r="BV73" s="408">
        <v>7</v>
      </c>
      <c r="BX73" s="400">
        <v>6048</v>
      </c>
      <c r="BY73" s="401" t="s">
        <v>1319</v>
      </c>
      <c r="BZ73" s="402">
        <v>66</v>
      </c>
      <c r="CA73" s="403">
        <v>228</v>
      </c>
      <c r="CB73" s="405">
        <v>18</v>
      </c>
      <c r="CC73" s="405">
        <v>42</v>
      </c>
      <c r="CD73" s="405">
        <v>32</v>
      </c>
      <c r="CE73" s="405">
        <v>8</v>
      </c>
      <c r="CF73" s="406">
        <v>0</v>
      </c>
      <c r="CG73" s="407">
        <v>39</v>
      </c>
      <c r="CH73" s="405">
        <v>4</v>
      </c>
      <c r="CI73" s="405">
        <v>9</v>
      </c>
      <c r="CJ73" s="405">
        <v>6</v>
      </c>
      <c r="CK73" s="408">
        <v>8</v>
      </c>
      <c r="CM73" s="717">
        <v>7461</v>
      </c>
      <c r="CN73" s="718" t="s">
        <v>514</v>
      </c>
      <c r="CO73" s="719">
        <v>696</v>
      </c>
      <c r="CP73" s="720">
        <v>230</v>
      </c>
      <c r="CQ73" s="721">
        <v>31</v>
      </c>
      <c r="CR73" s="721">
        <v>34</v>
      </c>
      <c r="CS73" s="721">
        <v>22</v>
      </c>
      <c r="CT73" s="721">
        <v>11</v>
      </c>
      <c r="CU73" s="721">
        <v>2</v>
      </c>
      <c r="CV73" s="721">
        <v>34</v>
      </c>
      <c r="CW73" s="721">
        <v>5</v>
      </c>
      <c r="CX73" s="721">
        <v>8</v>
      </c>
      <c r="CY73" s="721">
        <v>7</v>
      </c>
      <c r="CZ73" s="721">
        <v>8</v>
      </c>
      <c r="DB73" s="409">
        <v>7571</v>
      </c>
      <c r="DC73" s="410" t="s">
        <v>1770</v>
      </c>
      <c r="DD73" s="411">
        <v>23</v>
      </c>
      <c r="DE73" s="412">
        <v>261</v>
      </c>
      <c r="DF73" s="733">
        <v>74</v>
      </c>
      <c r="DG73" s="415">
        <v>0</v>
      </c>
      <c r="DH73" s="416">
        <v>26</v>
      </c>
      <c r="DI73" s="416">
        <v>17</v>
      </c>
      <c r="DJ73" s="416">
        <v>26</v>
      </c>
      <c r="DK73" s="417">
        <v>30</v>
      </c>
      <c r="DL73" s="418">
        <v>74</v>
      </c>
      <c r="DM73" s="415">
        <v>8</v>
      </c>
      <c r="DN73" s="416">
        <v>9</v>
      </c>
      <c r="DO73" s="416">
        <v>7</v>
      </c>
      <c r="DP73" s="419">
        <v>10</v>
      </c>
    </row>
    <row r="74" spans="1:120" ht="20.100000000000001" customHeight="1">
      <c r="A74" s="391">
        <v>1041</v>
      </c>
      <c r="B74" s="392" t="s">
        <v>246</v>
      </c>
      <c r="C74" s="393">
        <v>154</v>
      </c>
      <c r="D74" s="394">
        <v>214</v>
      </c>
      <c r="E74" s="396">
        <v>5</v>
      </c>
      <c r="F74" s="396">
        <v>22</v>
      </c>
      <c r="G74" s="396">
        <v>16</v>
      </c>
      <c r="H74" s="396">
        <v>27</v>
      </c>
      <c r="I74" s="397">
        <v>31</v>
      </c>
      <c r="J74" s="398">
        <v>73</v>
      </c>
      <c r="K74" s="396">
        <v>6</v>
      </c>
      <c r="L74" s="396">
        <v>15</v>
      </c>
      <c r="M74" s="396">
        <v>8</v>
      </c>
      <c r="N74" s="399">
        <v>7</v>
      </c>
      <c r="P74" s="400">
        <v>1081</v>
      </c>
      <c r="Q74" s="401" t="s">
        <v>1225</v>
      </c>
      <c r="R74" s="402">
        <v>91</v>
      </c>
      <c r="S74" s="403">
        <v>206</v>
      </c>
      <c r="T74" s="405">
        <v>25</v>
      </c>
      <c r="U74" s="405">
        <v>23</v>
      </c>
      <c r="V74" s="405">
        <v>30</v>
      </c>
      <c r="W74" s="405">
        <v>15</v>
      </c>
      <c r="X74" s="406">
        <v>7</v>
      </c>
      <c r="Y74" s="407">
        <v>52</v>
      </c>
      <c r="Z74" s="405">
        <v>5</v>
      </c>
      <c r="AA74" s="405">
        <v>11</v>
      </c>
      <c r="AB74" s="405">
        <v>7</v>
      </c>
      <c r="AC74" s="408">
        <v>5</v>
      </c>
      <c r="AE74" s="400">
        <v>1081</v>
      </c>
      <c r="AF74" s="401" t="s">
        <v>1225</v>
      </c>
      <c r="AG74" s="402">
        <v>101</v>
      </c>
      <c r="AH74" s="403">
        <v>214</v>
      </c>
      <c r="AI74" s="405">
        <v>26</v>
      </c>
      <c r="AJ74" s="405">
        <v>20</v>
      </c>
      <c r="AK74" s="405">
        <v>26</v>
      </c>
      <c r="AL74" s="405">
        <v>23</v>
      </c>
      <c r="AM74" s="406">
        <v>6</v>
      </c>
      <c r="AN74" s="407">
        <v>54</v>
      </c>
      <c r="AO74" s="405">
        <v>6</v>
      </c>
      <c r="AP74" s="405">
        <v>9</v>
      </c>
      <c r="AQ74" s="405">
        <v>5</v>
      </c>
      <c r="AR74" s="408">
        <v>9</v>
      </c>
      <c r="AT74" s="400">
        <v>6003</v>
      </c>
      <c r="AU74" s="401" t="s">
        <v>2033</v>
      </c>
      <c r="AV74" s="402">
        <v>15</v>
      </c>
      <c r="AW74" s="403">
        <v>228</v>
      </c>
      <c r="AX74" s="405">
        <v>7</v>
      </c>
      <c r="AY74" s="405">
        <v>20</v>
      </c>
      <c r="AZ74" s="405">
        <v>47</v>
      </c>
      <c r="BA74" s="405">
        <v>20</v>
      </c>
      <c r="BB74" s="406">
        <v>7</v>
      </c>
      <c r="BC74" s="407">
        <v>73</v>
      </c>
      <c r="BD74" s="405">
        <v>6</v>
      </c>
      <c r="BE74" s="405">
        <v>12</v>
      </c>
      <c r="BF74" s="405">
        <v>10</v>
      </c>
      <c r="BG74" s="408">
        <v>4</v>
      </c>
      <c r="BI74" s="400">
        <v>6042</v>
      </c>
      <c r="BJ74" s="401" t="s">
        <v>429</v>
      </c>
      <c r="BK74" s="402">
        <v>85</v>
      </c>
      <c r="BL74" s="403">
        <v>241</v>
      </c>
      <c r="BM74" s="405">
        <v>5</v>
      </c>
      <c r="BN74" s="405">
        <v>18</v>
      </c>
      <c r="BO74" s="405">
        <v>35</v>
      </c>
      <c r="BP74" s="405">
        <v>26</v>
      </c>
      <c r="BQ74" s="406">
        <v>16</v>
      </c>
      <c r="BR74" s="407">
        <v>78</v>
      </c>
      <c r="BS74" s="405">
        <v>7</v>
      </c>
      <c r="BT74" s="405">
        <v>12</v>
      </c>
      <c r="BU74" s="405">
        <v>9</v>
      </c>
      <c r="BV74" s="408">
        <v>8</v>
      </c>
      <c r="BX74" s="400">
        <v>6049</v>
      </c>
      <c r="BY74" s="401" t="s">
        <v>1320</v>
      </c>
      <c r="BZ74" s="402">
        <v>20</v>
      </c>
      <c r="CA74" s="403">
        <v>229</v>
      </c>
      <c r="CB74" s="405">
        <v>20</v>
      </c>
      <c r="CC74" s="405">
        <v>45</v>
      </c>
      <c r="CD74" s="405">
        <v>20</v>
      </c>
      <c r="CE74" s="405">
        <v>10</v>
      </c>
      <c r="CF74" s="406">
        <v>5</v>
      </c>
      <c r="CG74" s="407">
        <v>35</v>
      </c>
      <c r="CH74" s="405">
        <v>4</v>
      </c>
      <c r="CI74" s="405">
        <v>9</v>
      </c>
      <c r="CJ74" s="405">
        <v>6</v>
      </c>
      <c r="CK74" s="408">
        <v>8</v>
      </c>
      <c r="CM74" s="717">
        <v>7511</v>
      </c>
      <c r="CN74" s="718" t="s">
        <v>515</v>
      </c>
      <c r="CO74" s="719">
        <v>517</v>
      </c>
      <c r="CP74" s="720">
        <v>233</v>
      </c>
      <c r="CQ74" s="721">
        <v>30</v>
      </c>
      <c r="CR74" s="721">
        <v>30</v>
      </c>
      <c r="CS74" s="721">
        <v>19</v>
      </c>
      <c r="CT74" s="721">
        <v>16</v>
      </c>
      <c r="CU74" s="721">
        <v>5</v>
      </c>
      <c r="CV74" s="721">
        <v>40</v>
      </c>
      <c r="CW74" s="721">
        <v>5</v>
      </c>
      <c r="CX74" s="721">
        <v>8</v>
      </c>
      <c r="CY74" s="721">
        <v>7</v>
      </c>
      <c r="CZ74" s="721">
        <v>8</v>
      </c>
      <c r="DB74" s="409">
        <v>7591</v>
      </c>
      <c r="DC74" s="410" t="s">
        <v>518</v>
      </c>
      <c r="DD74" s="411">
        <v>597</v>
      </c>
      <c r="DE74" s="412">
        <v>234</v>
      </c>
      <c r="DF74" s="733">
        <v>31</v>
      </c>
      <c r="DG74" s="415">
        <v>37</v>
      </c>
      <c r="DH74" s="416">
        <v>32</v>
      </c>
      <c r="DI74" s="416">
        <v>17</v>
      </c>
      <c r="DJ74" s="416">
        <v>10</v>
      </c>
      <c r="DK74" s="417">
        <v>4</v>
      </c>
      <c r="DL74" s="418">
        <v>31</v>
      </c>
      <c r="DM74" s="415">
        <v>6</v>
      </c>
      <c r="DN74" s="416">
        <v>6</v>
      </c>
      <c r="DO74" s="416">
        <v>5</v>
      </c>
      <c r="DP74" s="419">
        <v>7</v>
      </c>
    </row>
    <row r="75" spans="1:120" ht="20.100000000000001" customHeight="1">
      <c r="A75" s="391">
        <v>1081</v>
      </c>
      <c r="B75" s="392" t="s">
        <v>1225</v>
      </c>
      <c r="C75" s="393">
        <v>92</v>
      </c>
      <c r="D75" s="394">
        <v>196</v>
      </c>
      <c r="E75" s="396">
        <v>28</v>
      </c>
      <c r="F75" s="396">
        <v>20</v>
      </c>
      <c r="G75" s="396">
        <v>33</v>
      </c>
      <c r="H75" s="396">
        <v>12</v>
      </c>
      <c r="I75" s="397">
        <v>8</v>
      </c>
      <c r="J75" s="398">
        <v>52</v>
      </c>
      <c r="K75" s="396">
        <v>5</v>
      </c>
      <c r="L75" s="396">
        <v>12</v>
      </c>
      <c r="M75" s="396">
        <v>7</v>
      </c>
      <c r="N75" s="399">
        <v>5</v>
      </c>
      <c r="P75" s="400">
        <v>1121</v>
      </c>
      <c r="Q75" s="401" t="s">
        <v>115</v>
      </c>
      <c r="R75" s="402">
        <v>192</v>
      </c>
      <c r="S75" s="403">
        <v>212</v>
      </c>
      <c r="T75" s="405">
        <v>17</v>
      </c>
      <c r="U75" s="405">
        <v>22</v>
      </c>
      <c r="V75" s="405">
        <v>23</v>
      </c>
      <c r="W75" s="405">
        <v>28</v>
      </c>
      <c r="X75" s="406">
        <v>10</v>
      </c>
      <c r="Y75" s="407">
        <v>60</v>
      </c>
      <c r="Z75" s="405">
        <v>6</v>
      </c>
      <c r="AA75" s="405">
        <v>12</v>
      </c>
      <c r="AB75" s="405">
        <v>8</v>
      </c>
      <c r="AC75" s="408">
        <v>6</v>
      </c>
      <c r="AE75" s="400">
        <v>1121</v>
      </c>
      <c r="AF75" s="401" t="s">
        <v>115</v>
      </c>
      <c r="AG75" s="402">
        <v>190</v>
      </c>
      <c r="AH75" s="403">
        <v>219</v>
      </c>
      <c r="AI75" s="405">
        <v>19</v>
      </c>
      <c r="AJ75" s="405">
        <v>22</v>
      </c>
      <c r="AK75" s="405">
        <v>27</v>
      </c>
      <c r="AL75" s="405">
        <v>19</v>
      </c>
      <c r="AM75" s="406">
        <v>13</v>
      </c>
      <c r="AN75" s="407">
        <v>59</v>
      </c>
      <c r="AO75" s="405">
        <v>6</v>
      </c>
      <c r="AP75" s="405">
        <v>9</v>
      </c>
      <c r="AQ75" s="405">
        <v>5</v>
      </c>
      <c r="AR75" s="408">
        <v>9</v>
      </c>
      <c r="AT75" s="400">
        <v>6004</v>
      </c>
      <c r="AU75" s="401" t="s">
        <v>1311</v>
      </c>
      <c r="AV75" s="402">
        <v>102</v>
      </c>
      <c r="AW75" s="403">
        <v>236</v>
      </c>
      <c r="AX75" s="405">
        <v>4</v>
      </c>
      <c r="AY75" s="405">
        <v>18</v>
      </c>
      <c r="AZ75" s="405">
        <v>29</v>
      </c>
      <c r="BA75" s="405">
        <v>33</v>
      </c>
      <c r="BB75" s="406">
        <v>16</v>
      </c>
      <c r="BC75" s="407">
        <v>78</v>
      </c>
      <c r="BD75" s="405">
        <v>6</v>
      </c>
      <c r="BE75" s="405">
        <v>13</v>
      </c>
      <c r="BF75" s="405">
        <v>11</v>
      </c>
      <c r="BG75" s="408">
        <v>4</v>
      </c>
      <c r="BI75" s="400">
        <v>6043</v>
      </c>
      <c r="BJ75" s="401" t="s">
        <v>1329</v>
      </c>
      <c r="BK75" s="402">
        <v>4</v>
      </c>
      <c r="BL75" s="403" t="s">
        <v>42</v>
      </c>
      <c r="BM75" s="405" t="s">
        <v>42</v>
      </c>
      <c r="BN75" s="405" t="s">
        <v>42</v>
      </c>
      <c r="BO75" s="405" t="s">
        <v>42</v>
      </c>
      <c r="BP75" s="405" t="s">
        <v>42</v>
      </c>
      <c r="BQ75" s="406" t="s">
        <v>42</v>
      </c>
      <c r="BR75" s="407" t="s">
        <v>42</v>
      </c>
      <c r="BS75" s="405" t="s">
        <v>42</v>
      </c>
      <c r="BT75" s="405" t="s">
        <v>42</v>
      </c>
      <c r="BU75" s="405" t="s">
        <v>42</v>
      </c>
      <c r="BV75" s="408" t="s">
        <v>42</v>
      </c>
      <c r="BX75" s="400">
        <v>6051</v>
      </c>
      <c r="BY75" s="401" t="s">
        <v>435</v>
      </c>
      <c r="BZ75" s="402">
        <v>230</v>
      </c>
      <c r="CA75" s="403">
        <v>222</v>
      </c>
      <c r="CB75" s="405">
        <v>41</v>
      </c>
      <c r="CC75" s="405">
        <v>33</v>
      </c>
      <c r="CD75" s="405">
        <v>19</v>
      </c>
      <c r="CE75" s="405">
        <v>5</v>
      </c>
      <c r="CF75" s="406">
        <v>2</v>
      </c>
      <c r="CG75" s="407">
        <v>26</v>
      </c>
      <c r="CH75" s="405">
        <v>4</v>
      </c>
      <c r="CI75" s="405">
        <v>8</v>
      </c>
      <c r="CJ75" s="405">
        <v>6</v>
      </c>
      <c r="CK75" s="408">
        <v>7</v>
      </c>
      <c r="CM75" s="717">
        <v>7531</v>
      </c>
      <c r="CN75" s="718" t="s">
        <v>516</v>
      </c>
      <c r="CO75" s="719">
        <v>524</v>
      </c>
      <c r="CP75" s="720">
        <v>234</v>
      </c>
      <c r="CQ75" s="721">
        <v>21</v>
      </c>
      <c r="CR75" s="721">
        <v>35</v>
      </c>
      <c r="CS75" s="721">
        <v>27</v>
      </c>
      <c r="CT75" s="721">
        <v>11</v>
      </c>
      <c r="CU75" s="721">
        <v>5</v>
      </c>
      <c r="CV75" s="721">
        <v>43</v>
      </c>
      <c r="CW75" s="721">
        <v>5</v>
      </c>
      <c r="CX75" s="721">
        <v>8</v>
      </c>
      <c r="CY75" s="721">
        <v>7</v>
      </c>
      <c r="CZ75" s="721">
        <v>8</v>
      </c>
      <c r="DB75" s="409">
        <v>7601</v>
      </c>
      <c r="DC75" s="410" t="s">
        <v>1323</v>
      </c>
      <c r="DD75" s="411">
        <v>300</v>
      </c>
      <c r="DE75" s="412">
        <v>242</v>
      </c>
      <c r="DF75" s="733">
        <v>41</v>
      </c>
      <c r="DG75" s="415">
        <v>17</v>
      </c>
      <c r="DH75" s="416">
        <v>43</v>
      </c>
      <c r="DI75" s="416">
        <v>26</v>
      </c>
      <c r="DJ75" s="416">
        <v>12</v>
      </c>
      <c r="DK75" s="417">
        <v>3</v>
      </c>
      <c r="DL75" s="418">
        <v>41</v>
      </c>
      <c r="DM75" s="415">
        <v>7</v>
      </c>
      <c r="DN75" s="416">
        <v>7</v>
      </c>
      <c r="DO75" s="416">
        <v>5</v>
      </c>
      <c r="DP75" s="419">
        <v>8</v>
      </c>
    </row>
    <row r="76" spans="1:120" ht="20.100000000000001" customHeight="1">
      <c r="A76" s="391">
        <v>1121</v>
      </c>
      <c r="B76" s="392" t="s">
        <v>115</v>
      </c>
      <c r="C76" s="393">
        <v>177</v>
      </c>
      <c r="D76" s="394">
        <v>200</v>
      </c>
      <c r="E76" s="396">
        <v>23</v>
      </c>
      <c r="F76" s="396">
        <v>20</v>
      </c>
      <c r="G76" s="396">
        <v>27</v>
      </c>
      <c r="H76" s="396">
        <v>18</v>
      </c>
      <c r="I76" s="397">
        <v>12</v>
      </c>
      <c r="J76" s="398">
        <v>57</v>
      </c>
      <c r="K76" s="396">
        <v>5</v>
      </c>
      <c r="L76" s="396">
        <v>13</v>
      </c>
      <c r="M76" s="396">
        <v>7</v>
      </c>
      <c r="N76" s="399">
        <v>6</v>
      </c>
      <c r="P76" s="400">
        <v>1161</v>
      </c>
      <c r="Q76" s="401" t="s">
        <v>248</v>
      </c>
      <c r="R76" s="402">
        <v>113</v>
      </c>
      <c r="S76" s="403">
        <v>205</v>
      </c>
      <c r="T76" s="405">
        <v>27</v>
      </c>
      <c r="U76" s="405">
        <v>31</v>
      </c>
      <c r="V76" s="405">
        <v>21</v>
      </c>
      <c r="W76" s="405">
        <v>15</v>
      </c>
      <c r="X76" s="406">
        <v>5</v>
      </c>
      <c r="Y76" s="407">
        <v>42</v>
      </c>
      <c r="Z76" s="405">
        <v>5</v>
      </c>
      <c r="AA76" s="405">
        <v>11</v>
      </c>
      <c r="AB76" s="405">
        <v>7</v>
      </c>
      <c r="AC76" s="408">
        <v>5</v>
      </c>
      <c r="AE76" s="400">
        <v>1161</v>
      </c>
      <c r="AF76" s="401" t="s">
        <v>248</v>
      </c>
      <c r="AG76" s="402">
        <v>115</v>
      </c>
      <c r="AH76" s="403">
        <v>223</v>
      </c>
      <c r="AI76" s="405">
        <v>17</v>
      </c>
      <c r="AJ76" s="405">
        <v>22</v>
      </c>
      <c r="AK76" s="405">
        <v>25</v>
      </c>
      <c r="AL76" s="405">
        <v>15</v>
      </c>
      <c r="AM76" s="406">
        <v>21</v>
      </c>
      <c r="AN76" s="407">
        <v>61</v>
      </c>
      <c r="AO76" s="405">
        <v>7</v>
      </c>
      <c r="AP76" s="405">
        <v>9</v>
      </c>
      <c r="AQ76" s="405">
        <v>6</v>
      </c>
      <c r="AR76" s="408">
        <v>9</v>
      </c>
      <c r="AT76" s="400">
        <v>6006</v>
      </c>
      <c r="AU76" s="401" t="s">
        <v>142</v>
      </c>
      <c r="AV76" s="402">
        <v>120</v>
      </c>
      <c r="AW76" s="403">
        <v>243</v>
      </c>
      <c r="AX76" s="405">
        <v>0</v>
      </c>
      <c r="AY76" s="405">
        <v>8</v>
      </c>
      <c r="AZ76" s="405">
        <v>28</v>
      </c>
      <c r="BA76" s="405">
        <v>37</v>
      </c>
      <c r="BB76" s="406">
        <v>27</v>
      </c>
      <c r="BC76" s="407">
        <v>92</v>
      </c>
      <c r="BD76" s="405">
        <v>7</v>
      </c>
      <c r="BE76" s="405">
        <v>14</v>
      </c>
      <c r="BF76" s="405">
        <v>12</v>
      </c>
      <c r="BG76" s="408">
        <v>5</v>
      </c>
      <c r="BI76" s="400">
        <v>6045</v>
      </c>
      <c r="BJ76" s="401" t="s">
        <v>1317</v>
      </c>
      <c r="BK76" s="402">
        <v>80</v>
      </c>
      <c r="BL76" s="403">
        <v>236</v>
      </c>
      <c r="BM76" s="405">
        <v>5</v>
      </c>
      <c r="BN76" s="405">
        <v>26</v>
      </c>
      <c r="BO76" s="405">
        <v>30</v>
      </c>
      <c r="BP76" s="405">
        <v>31</v>
      </c>
      <c r="BQ76" s="406">
        <v>8</v>
      </c>
      <c r="BR76" s="407">
        <v>69</v>
      </c>
      <c r="BS76" s="405">
        <v>7</v>
      </c>
      <c r="BT76" s="405">
        <v>12</v>
      </c>
      <c r="BU76" s="405">
        <v>8</v>
      </c>
      <c r="BV76" s="408">
        <v>7</v>
      </c>
      <c r="BX76" s="400">
        <v>6052</v>
      </c>
      <c r="BY76" s="401" t="s">
        <v>127</v>
      </c>
      <c r="BZ76" s="402">
        <v>510</v>
      </c>
      <c r="CA76" s="403">
        <v>241</v>
      </c>
      <c r="CB76" s="405">
        <v>11</v>
      </c>
      <c r="CC76" s="405">
        <v>23</v>
      </c>
      <c r="CD76" s="405">
        <v>32</v>
      </c>
      <c r="CE76" s="405">
        <v>23</v>
      </c>
      <c r="CF76" s="406">
        <v>11</v>
      </c>
      <c r="CG76" s="407">
        <v>66</v>
      </c>
      <c r="CH76" s="405">
        <v>5</v>
      </c>
      <c r="CI76" s="405">
        <v>11</v>
      </c>
      <c r="CJ76" s="405">
        <v>7</v>
      </c>
      <c r="CK76" s="408">
        <v>9</v>
      </c>
      <c r="CM76" s="717">
        <v>7541</v>
      </c>
      <c r="CN76" s="718" t="s">
        <v>517</v>
      </c>
      <c r="CO76" s="719">
        <v>494</v>
      </c>
      <c r="CP76" s="720">
        <v>232</v>
      </c>
      <c r="CQ76" s="721">
        <v>29</v>
      </c>
      <c r="CR76" s="721">
        <v>34</v>
      </c>
      <c r="CS76" s="721">
        <v>19</v>
      </c>
      <c r="CT76" s="721">
        <v>14</v>
      </c>
      <c r="CU76" s="721">
        <v>3</v>
      </c>
      <c r="CV76" s="721">
        <v>37</v>
      </c>
      <c r="CW76" s="721">
        <v>5</v>
      </c>
      <c r="CX76" s="721">
        <v>8</v>
      </c>
      <c r="CY76" s="721">
        <v>7</v>
      </c>
      <c r="CZ76" s="721">
        <v>8</v>
      </c>
      <c r="DB76" s="409">
        <v>7631</v>
      </c>
      <c r="DC76" s="410" t="s">
        <v>1932</v>
      </c>
      <c r="DD76" s="411">
        <v>12</v>
      </c>
      <c r="DE76" s="412" t="s">
        <v>42</v>
      </c>
      <c r="DF76" s="733" t="s">
        <v>42</v>
      </c>
      <c r="DG76" s="415" t="s">
        <v>42</v>
      </c>
      <c r="DH76" s="416" t="s">
        <v>42</v>
      </c>
      <c r="DI76" s="416" t="s">
        <v>42</v>
      </c>
      <c r="DJ76" s="416" t="s">
        <v>42</v>
      </c>
      <c r="DK76" s="417" t="s">
        <v>42</v>
      </c>
      <c r="DL76" s="418" t="s">
        <v>42</v>
      </c>
      <c r="DM76" s="415" t="s">
        <v>42</v>
      </c>
      <c r="DN76" s="416" t="s">
        <v>42</v>
      </c>
      <c r="DO76" s="416" t="s">
        <v>42</v>
      </c>
      <c r="DP76" s="419" t="s">
        <v>42</v>
      </c>
    </row>
    <row r="77" spans="1:120" ht="20.100000000000001" customHeight="1">
      <c r="A77" s="391">
        <v>1161</v>
      </c>
      <c r="B77" s="392" t="s">
        <v>248</v>
      </c>
      <c r="C77" s="393">
        <v>77</v>
      </c>
      <c r="D77" s="394">
        <v>193</v>
      </c>
      <c r="E77" s="396">
        <v>27</v>
      </c>
      <c r="F77" s="396">
        <v>30</v>
      </c>
      <c r="G77" s="396">
        <v>22</v>
      </c>
      <c r="H77" s="396">
        <v>16</v>
      </c>
      <c r="I77" s="397">
        <v>5</v>
      </c>
      <c r="J77" s="398">
        <v>43</v>
      </c>
      <c r="K77" s="396">
        <v>5</v>
      </c>
      <c r="L77" s="396">
        <v>11</v>
      </c>
      <c r="M77" s="396">
        <v>7</v>
      </c>
      <c r="N77" s="399">
        <v>5</v>
      </c>
      <c r="P77" s="400">
        <v>1241</v>
      </c>
      <c r="Q77" s="401" t="s">
        <v>249</v>
      </c>
      <c r="R77" s="402">
        <v>139</v>
      </c>
      <c r="S77" s="403">
        <v>217</v>
      </c>
      <c r="T77" s="405">
        <v>14</v>
      </c>
      <c r="U77" s="405">
        <v>15</v>
      </c>
      <c r="V77" s="405">
        <v>23</v>
      </c>
      <c r="W77" s="405">
        <v>32</v>
      </c>
      <c r="X77" s="406">
        <v>15</v>
      </c>
      <c r="Y77" s="407">
        <v>71</v>
      </c>
      <c r="Z77" s="405">
        <v>6</v>
      </c>
      <c r="AA77" s="405">
        <v>12</v>
      </c>
      <c r="AB77" s="405">
        <v>9</v>
      </c>
      <c r="AC77" s="408">
        <v>6</v>
      </c>
      <c r="AE77" s="400">
        <v>1241</v>
      </c>
      <c r="AF77" s="401" t="s">
        <v>249</v>
      </c>
      <c r="AG77" s="402">
        <v>125</v>
      </c>
      <c r="AH77" s="403">
        <v>223</v>
      </c>
      <c r="AI77" s="405">
        <v>13</v>
      </c>
      <c r="AJ77" s="405">
        <v>23</v>
      </c>
      <c r="AK77" s="405">
        <v>24</v>
      </c>
      <c r="AL77" s="405">
        <v>26</v>
      </c>
      <c r="AM77" s="406">
        <v>14</v>
      </c>
      <c r="AN77" s="407">
        <v>64</v>
      </c>
      <c r="AO77" s="405">
        <v>7</v>
      </c>
      <c r="AP77" s="405">
        <v>10</v>
      </c>
      <c r="AQ77" s="405">
        <v>6</v>
      </c>
      <c r="AR77" s="408">
        <v>10</v>
      </c>
      <c r="AT77" s="400">
        <v>6008</v>
      </c>
      <c r="AU77" s="401" t="s">
        <v>2</v>
      </c>
      <c r="AV77" s="402">
        <v>44</v>
      </c>
      <c r="AW77" s="403">
        <v>215</v>
      </c>
      <c r="AX77" s="405">
        <v>20</v>
      </c>
      <c r="AY77" s="405">
        <v>57</v>
      </c>
      <c r="AZ77" s="405">
        <v>16</v>
      </c>
      <c r="BA77" s="405">
        <v>5</v>
      </c>
      <c r="BB77" s="406">
        <v>2</v>
      </c>
      <c r="BC77" s="407">
        <v>23</v>
      </c>
      <c r="BD77" s="405">
        <v>4</v>
      </c>
      <c r="BE77" s="405">
        <v>9</v>
      </c>
      <c r="BF77" s="405">
        <v>9</v>
      </c>
      <c r="BG77" s="408">
        <v>3</v>
      </c>
      <c r="BI77" s="400">
        <v>6047</v>
      </c>
      <c r="BJ77" s="401" t="s">
        <v>1318</v>
      </c>
      <c r="BK77" s="402">
        <v>47</v>
      </c>
      <c r="BL77" s="403">
        <v>232</v>
      </c>
      <c r="BM77" s="405">
        <v>11</v>
      </c>
      <c r="BN77" s="405">
        <v>30</v>
      </c>
      <c r="BO77" s="405">
        <v>36</v>
      </c>
      <c r="BP77" s="405">
        <v>19</v>
      </c>
      <c r="BQ77" s="406">
        <v>4</v>
      </c>
      <c r="BR77" s="407">
        <v>60</v>
      </c>
      <c r="BS77" s="405">
        <v>6</v>
      </c>
      <c r="BT77" s="405">
        <v>11</v>
      </c>
      <c r="BU77" s="405">
        <v>8</v>
      </c>
      <c r="BV77" s="408">
        <v>7</v>
      </c>
      <c r="BX77" s="400">
        <v>6053</v>
      </c>
      <c r="BY77" s="401" t="s">
        <v>1330</v>
      </c>
      <c r="BZ77" s="402">
        <v>19</v>
      </c>
      <c r="CA77" s="403">
        <v>248</v>
      </c>
      <c r="CB77" s="405">
        <v>5</v>
      </c>
      <c r="CC77" s="405">
        <v>26</v>
      </c>
      <c r="CD77" s="405">
        <v>26</v>
      </c>
      <c r="CE77" s="405">
        <v>5</v>
      </c>
      <c r="CF77" s="406">
        <v>37</v>
      </c>
      <c r="CG77" s="407">
        <v>68</v>
      </c>
      <c r="CH77" s="405">
        <v>5</v>
      </c>
      <c r="CI77" s="405">
        <v>12</v>
      </c>
      <c r="CJ77" s="405">
        <v>8</v>
      </c>
      <c r="CK77" s="408">
        <v>9</v>
      </c>
      <c r="CM77" s="717">
        <v>7571</v>
      </c>
      <c r="CN77" s="718" t="s">
        <v>1770</v>
      </c>
      <c r="CO77" s="719">
        <v>64</v>
      </c>
      <c r="CP77" s="720">
        <v>250</v>
      </c>
      <c r="CQ77" s="721">
        <v>5</v>
      </c>
      <c r="CR77" s="721">
        <v>16</v>
      </c>
      <c r="CS77" s="721">
        <v>33</v>
      </c>
      <c r="CT77" s="721">
        <v>38</v>
      </c>
      <c r="CU77" s="721">
        <v>9</v>
      </c>
      <c r="CV77" s="721">
        <v>80</v>
      </c>
      <c r="CW77" s="721">
        <v>6</v>
      </c>
      <c r="CX77" s="721">
        <v>9</v>
      </c>
      <c r="CY77" s="721">
        <v>8</v>
      </c>
      <c r="CZ77" s="721">
        <v>10</v>
      </c>
      <c r="DB77" s="409">
        <v>7701</v>
      </c>
      <c r="DC77" s="410" t="s">
        <v>520</v>
      </c>
      <c r="DD77" s="411">
        <v>828</v>
      </c>
      <c r="DE77" s="412">
        <v>237</v>
      </c>
      <c r="DF77" s="733">
        <v>37</v>
      </c>
      <c r="DG77" s="415">
        <v>31</v>
      </c>
      <c r="DH77" s="416">
        <v>32</v>
      </c>
      <c r="DI77" s="416">
        <v>19</v>
      </c>
      <c r="DJ77" s="416">
        <v>13</v>
      </c>
      <c r="DK77" s="417">
        <v>4</v>
      </c>
      <c r="DL77" s="418">
        <v>37</v>
      </c>
      <c r="DM77" s="415">
        <v>6</v>
      </c>
      <c r="DN77" s="416">
        <v>7</v>
      </c>
      <c r="DO77" s="416">
        <v>5</v>
      </c>
      <c r="DP77" s="419">
        <v>7</v>
      </c>
    </row>
    <row r="78" spans="1:120" ht="20.100000000000001" customHeight="1">
      <c r="A78" s="391">
        <v>1241</v>
      </c>
      <c r="B78" s="392" t="s">
        <v>249</v>
      </c>
      <c r="C78" s="393">
        <v>167</v>
      </c>
      <c r="D78" s="394">
        <v>201</v>
      </c>
      <c r="E78" s="396">
        <v>13</v>
      </c>
      <c r="F78" s="396">
        <v>25</v>
      </c>
      <c r="G78" s="396">
        <v>31</v>
      </c>
      <c r="H78" s="396">
        <v>23</v>
      </c>
      <c r="I78" s="397">
        <v>8</v>
      </c>
      <c r="J78" s="398">
        <v>62</v>
      </c>
      <c r="K78" s="396">
        <v>5</v>
      </c>
      <c r="L78" s="396">
        <v>13</v>
      </c>
      <c r="M78" s="396">
        <v>8</v>
      </c>
      <c r="N78" s="399">
        <v>6</v>
      </c>
      <c r="P78" s="400">
        <v>1281</v>
      </c>
      <c r="Q78" s="401" t="s">
        <v>250</v>
      </c>
      <c r="R78" s="402">
        <v>69</v>
      </c>
      <c r="S78" s="403">
        <v>214</v>
      </c>
      <c r="T78" s="405">
        <v>10</v>
      </c>
      <c r="U78" s="405">
        <v>23</v>
      </c>
      <c r="V78" s="405">
        <v>36</v>
      </c>
      <c r="W78" s="405">
        <v>22</v>
      </c>
      <c r="X78" s="406">
        <v>9</v>
      </c>
      <c r="Y78" s="407">
        <v>67</v>
      </c>
      <c r="Z78" s="405">
        <v>6</v>
      </c>
      <c r="AA78" s="405">
        <v>12</v>
      </c>
      <c r="AB78" s="405">
        <v>8</v>
      </c>
      <c r="AC78" s="408">
        <v>6</v>
      </c>
      <c r="AE78" s="400">
        <v>1281</v>
      </c>
      <c r="AF78" s="401" t="s">
        <v>250</v>
      </c>
      <c r="AG78" s="402">
        <v>52</v>
      </c>
      <c r="AH78" s="403">
        <v>227</v>
      </c>
      <c r="AI78" s="405">
        <v>8</v>
      </c>
      <c r="AJ78" s="405">
        <v>25</v>
      </c>
      <c r="AK78" s="405">
        <v>17</v>
      </c>
      <c r="AL78" s="405">
        <v>33</v>
      </c>
      <c r="AM78" s="406">
        <v>17</v>
      </c>
      <c r="AN78" s="407">
        <v>67</v>
      </c>
      <c r="AO78" s="405">
        <v>7</v>
      </c>
      <c r="AP78" s="405">
        <v>10</v>
      </c>
      <c r="AQ78" s="405">
        <v>6</v>
      </c>
      <c r="AR78" s="408">
        <v>10</v>
      </c>
      <c r="AT78" s="400">
        <v>6009</v>
      </c>
      <c r="AU78" s="401" t="s">
        <v>416</v>
      </c>
      <c r="AV78" s="402">
        <v>104</v>
      </c>
      <c r="AW78" s="403">
        <v>220</v>
      </c>
      <c r="AX78" s="405">
        <v>18</v>
      </c>
      <c r="AY78" s="405">
        <v>36</v>
      </c>
      <c r="AZ78" s="405">
        <v>33</v>
      </c>
      <c r="BA78" s="405">
        <v>10</v>
      </c>
      <c r="BB78" s="406">
        <v>4</v>
      </c>
      <c r="BC78" s="407">
        <v>46</v>
      </c>
      <c r="BD78" s="405">
        <v>5</v>
      </c>
      <c r="BE78" s="405">
        <v>10</v>
      </c>
      <c r="BF78" s="405">
        <v>9</v>
      </c>
      <c r="BG78" s="408">
        <v>3</v>
      </c>
      <c r="BI78" s="400">
        <v>6048</v>
      </c>
      <c r="BJ78" s="401" t="s">
        <v>1319</v>
      </c>
      <c r="BK78" s="402">
        <v>90</v>
      </c>
      <c r="BL78" s="403">
        <v>221</v>
      </c>
      <c r="BM78" s="405">
        <v>32</v>
      </c>
      <c r="BN78" s="405">
        <v>27</v>
      </c>
      <c r="BO78" s="405">
        <v>29</v>
      </c>
      <c r="BP78" s="405">
        <v>9</v>
      </c>
      <c r="BQ78" s="406">
        <v>3</v>
      </c>
      <c r="BR78" s="407">
        <v>41</v>
      </c>
      <c r="BS78" s="405">
        <v>6</v>
      </c>
      <c r="BT78" s="405">
        <v>9</v>
      </c>
      <c r="BU78" s="405">
        <v>7</v>
      </c>
      <c r="BV78" s="408">
        <v>6</v>
      </c>
      <c r="BX78" s="400">
        <v>6060</v>
      </c>
      <c r="BY78" s="401" t="s">
        <v>1321</v>
      </c>
      <c r="BZ78" s="402">
        <v>103</v>
      </c>
      <c r="CA78" s="403">
        <v>237</v>
      </c>
      <c r="CB78" s="405">
        <v>13</v>
      </c>
      <c r="CC78" s="405">
        <v>31</v>
      </c>
      <c r="CD78" s="405">
        <v>31</v>
      </c>
      <c r="CE78" s="405">
        <v>18</v>
      </c>
      <c r="CF78" s="406">
        <v>7</v>
      </c>
      <c r="CG78" s="407">
        <v>56</v>
      </c>
      <c r="CH78" s="405">
        <v>5</v>
      </c>
      <c r="CI78" s="405">
        <v>11</v>
      </c>
      <c r="CJ78" s="405">
        <v>7</v>
      </c>
      <c r="CK78" s="408">
        <v>9</v>
      </c>
      <c r="CM78" s="717">
        <v>7581</v>
      </c>
      <c r="CN78" s="718" t="s">
        <v>1778</v>
      </c>
      <c r="CO78" s="719">
        <v>51</v>
      </c>
      <c r="CP78" s="720">
        <v>261</v>
      </c>
      <c r="CQ78" s="721">
        <v>0</v>
      </c>
      <c r="CR78" s="721">
        <v>6</v>
      </c>
      <c r="CS78" s="721">
        <v>20</v>
      </c>
      <c r="CT78" s="721">
        <v>47</v>
      </c>
      <c r="CU78" s="721">
        <v>27</v>
      </c>
      <c r="CV78" s="721">
        <v>94</v>
      </c>
      <c r="CW78" s="721">
        <v>7</v>
      </c>
      <c r="CX78" s="721">
        <v>10</v>
      </c>
      <c r="CY78" s="721">
        <v>9</v>
      </c>
      <c r="CZ78" s="721">
        <v>12</v>
      </c>
      <c r="DB78" s="409">
        <v>7721</v>
      </c>
      <c r="DC78" s="410" t="s">
        <v>521</v>
      </c>
      <c r="DD78" s="411">
        <v>513</v>
      </c>
      <c r="DE78" s="412">
        <v>239</v>
      </c>
      <c r="DF78" s="733">
        <v>42</v>
      </c>
      <c r="DG78" s="415">
        <v>24</v>
      </c>
      <c r="DH78" s="416">
        <v>34</v>
      </c>
      <c r="DI78" s="416">
        <v>21</v>
      </c>
      <c r="DJ78" s="416">
        <v>15</v>
      </c>
      <c r="DK78" s="417">
        <v>6</v>
      </c>
      <c r="DL78" s="418">
        <v>42</v>
      </c>
      <c r="DM78" s="415">
        <v>6</v>
      </c>
      <c r="DN78" s="416">
        <v>7</v>
      </c>
      <c r="DO78" s="416">
        <v>5</v>
      </c>
      <c r="DP78" s="419">
        <v>8</v>
      </c>
    </row>
    <row r="79" spans="1:120" ht="20.100000000000001" customHeight="1">
      <c r="A79" s="391">
        <v>1281</v>
      </c>
      <c r="B79" s="392" t="s">
        <v>250</v>
      </c>
      <c r="C79" s="393">
        <v>65</v>
      </c>
      <c r="D79" s="394">
        <v>203</v>
      </c>
      <c r="E79" s="396">
        <v>8</v>
      </c>
      <c r="F79" s="396">
        <v>26</v>
      </c>
      <c r="G79" s="396">
        <v>31</v>
      </c>
      <c r="H79" s="396">
        <v>23</v>
      </c>
      <c r="I79" s="397">
        <v>12</v>
      </c>
      <c r="J79" s="398">
        <v>66</v>
      </c>
      <c r="K79" s="396">
        <v>6</v>
      </c>
      <c r="L79" s="396">
        <v>13</v>
      </c>
      <c r="M79" s="396">
        <v>8</v>
      </c>
      <c r="N79" s="399">
        <v>6</v>
      </c>
      <c r="P79" s="400">
        <v>1331</v>
      </c>
      <c r="Q79" s="401" t="s">
        <v>15</v>
      </c>
      <c r="R79" s="402">
        <v>166</v>
      </c>
      <c r="S79" s="403">
        <v>223</v>
      </c>
      <c r="T79" s="405">
        <v>3</v>
      </c>
      <c r="U79" s="405">
        <v>15</v>
      </c>
      <c r="V79" s="405">
        <v>30</v>
      </c>
      <c r="W79" s="405">
        <v>31</v>
      </c>
      <c r="X79" s="406">
        <v>20</v>
      </c>
      <c r="Y79" s="407">
        <v>82</v>
      </c>
      <c r="Z79" s="405">
        <v>7</v>
      </c>
      <c r="AA79" s="405">
        <v>13</v>
      </c>
      <c r="AB79" s="405">
        <v>10</v>
      </c>
      <c r="AC79" s="408">
        <v>6</v>
      </c>
      <c r="AE79" s="400">
        <v>1331</v>
      </c>
      <c r="AF79" s="401" t="s">
        <v>15</v>
      </c>
      <c r="AG79" s="402">
        <v>189</v>
      </c>
      <c r="AH79" s="403">
        <v>227</v>
      </c>
      <c r="AI79" s="405">
        <v>8</v>
      </c>
      <c r="AJ79" s="405">
        <v>17</v>
      </c>
      <c r="AK79" s="405">
        <v>31</v>
      </c>
      <c r="AL79" s="405">
        <v>27</v>
      </c>
      <c r="AM79" s="406">
        <v>16</v>
      </c>
      <c r="AN79" s="407">
        <v>75</v>
      </c>
      <c r="AO79" s="405">
        <v>7</v>
      </c>
      <c r="AP79" s="405">
        <v>10</v>
      </c>
      <c r="AQ79" s="405">
        <v>6</v>
      </c>
      <c r="AR79" s="408">
        <v>10</v>
      </c>
      <c r="AT79" s="400">
        <v>6010</v>
      </c>
      <c r="AU79" s="401" t="s">
        <v>417</v>
      </c>
      <c r="AV79" s="402">
        <v>129</v>
      </c>
      <c r="AW79" s="403">
        <v>215</v>
      </c>
      <c r="AX79" s="405">
        <v>26</v>
      </c>
      <c r="AY79" s="405">
        <v>40</v>
      </c>
      <c r="AZ79" s="405">
        <v>27</v>
      </c>
      <c r="BA79" s="405">
        <v>5</v>
      </c>
      <c r="BB79" s="406">
        <v>2</v>
      </c>
      <c r="BC79" s="407">
        <v>34</v>
      </c>
      <c r="BD79" s="405">
        <v>4</v>
      </c>
      <c r="BE79" s="405">
        <v>9</v>
      </c>
      <c r="BF79" s="405">
        <v>9</v>
      </c>
      <c r="BG79" s="408">
        <v>3</v>
      </c>
      <c r="BI79" s="400">
        <v>6049</v>
      </c>
      <c r="BJ79" s="401" t="s">
        <v>1320</v>
      </c>
      <c r="BK79" s="402">
        <v>31</v>
      </c>
      <c r="BL79" s="403">
        <v>218</v>
      </c>
      <c r="BM79" s="405">
        <v>29</v>
      </c>
      <c r="BN79" s="405">
        <v>52</v>
      </c>
      <c r="BO79" s="405">
        <v>16</v>
      </c>
      <c r="BP79" s="405">
        <v>3</v>
      </c>
      <c r="BQ79" s="406">
        <v>0</v>
      </c>
      <c r="BR79" s="407">
        <v>19</v>
      </c>
      <c r="BS79" s="405">
        <v>6</v>
      </c>
      <c r="BT79" s="405">
        <v>8</v>
      </c>
      <c r="BU79" s="405">
        <v>6</v>
      </c>
      <c r="BV79" s="408">
        <v>6</v>
      </c>
      <c r="BX79" s="400">
        <v>6061</v>
      </c>
      <c r="BY79" s="401" t="s">
        <v>436</v>
      </c>
      <c r="BZ79" s="402">
        <v>221</v>
      </c>
      <c r="CA79" s="403">
        <v>221</v>
      </c>
      <c r="CB79" s="405">
        <v>43</v>
      </c>
      <c r="CC79" s="405">
        <v>33</v>
      </c>
      <c r="CD79" s="405">
        <v>16</v>
      </c>
      <c r="CE79" s="405">
        <v>6</v>
      </c>
      <c r="CF79" s="406">
        <v>3</v>
      </c>
      <c r="CG79" s="407">
        <v>24</v>
      </c>
      <c r="CH79" s="405">
        <v>4</v>
      </c>
      <c r="CI79" s="405">
        <v>8</v>
      </c>
      <c r="CJ79" s="405">
        <v>6</v>
      </c>
      <c r="CK79" s="408">
        <v>7</v>
      </c>
      <c r="CM79" s="717">
        <v>7591</v>
      </c>
      <c r="CN79" s="718" t="s">
        <v>518</v>
      </c>
      <c r="CO79" s="719">
        <v>673</v>
      </c>
      <c r="CP79" s="720">
        <v>227</v>
      </c>
      <c r="CQ79" s="721">
        <v>35</v>
      </c>
      <c r="CR79" s="721">
        <v>38</v>
      </c>
      <c r="CS79" s="721">
        <v>15</v>
      </c>
      <c r="CT79" s="721">
        <v>9</v>
      </c>
      <c r="CU79" s="721">
        <v>2</v>
      </c>
      <c r="CV79" s="721">
        <v>26</v>
      </c>
      <c r="CW79" s="721">
        <v>5</v>
      </c>
      <c r="CX79" s="721">
        <v>7</v>
      </c>
      <c r="CY79" s="721">
        <v>6</v>
      </c>
      <c r="CZ79" s="721">
        <v>7</v>
      </c>
      <c r="DB79" s="409">
        <v>7731</v>
      </c>
      <c r="DC79" s="410" t="s">
        <v>522</v>
      </c>
      <c r="DD79" s="411">
        <v>556</v>
      </c>
      <c r="DE79" s="412">
        <v>236</v>
      </c>
      <c r="DF79" s="733">
        <v>33</v>
      </c>
      <c r="DG79" s="415">
        <v>31</v>
      </c>
      <c r="DH79" s="416">
        <v>36</v>
      </c>
      <c r="DI79" s="416">
        <v>19</v>
      </c>
      <c r="DJ79" s="416">
        <v>10</v>
      </c>
      <c r="DK79" s="417">
        <v>4</v>
      </c>
      <c r="DL79" s="418">
        <v>33</v>
      </c>
      <c r="DM79" s="415">
        <v>6</v>
      </c>
      <c r="DN79" s="416">
        <v>7</v>
      </c>
      <c r="DO79" s="416">
        <v>5</v>
      </c>
      <c r="DP79" s="419">
        <v>7</v>
      </c>
    </row>
    <row r="80" spans="1:120" ht="20.100000000000001" customHeight="1">
      <c r="A80" s="391">
        <v>1331</v>
      </c>
      <c r="B80" s="392" t="s">
        <v>15</v>
      </c>
      <c r="C80" s="393">
        <v>170</v>
      </c>
      <c r="D80" s="394">
        <v>206</v>
      </c>
      <c r="E80" s="396">
        <v>6</v>
      </c>
      <c r="F80" s="396">
        <v>26</v>
      </c>
      <c r="G80" s="396">
        <v>25</v>
      </c>
      <c r="H80" s="396">
        <v>26</v>
      </c>
      <c r="I80" s="397">
        <v>16</v>
      </c>
      <c r="J80" s="398">
        <v>68</v>
      </c>
      <c r="K80" s="396">
        <v>6</v>
      </c>
      <c r="L80" s="396">
        <v>14</v>
      </c>
      <c r="M80" s="396">
        <v>8</v>
      </c>
      <c r="N80" s="399">
        <v>6</v>
      </c>
      <c r="P80" s="400">
        <v>1361</v>
      </c>
      <c r="Q80" s="401" t="s">
        <v>1226</v>
      </c>
      <c r="R80" s="402">
        <v>40</v>
      </c>
      <c r="S80" s="403">
        <v>191</v>
      </c>
      <c r="T80" s="405">
        <v>45</v>
      </c>
      <c r="U80" s="405">
        <v>25</v>
      </c>
      <c r="V80" s="405">
        <v>23</v>
      </c>
      <c r="W80" s="405">
        <v>8</v>
      </c>
      <c r="X80" s="406">
        <v>0</v>
      </c>
      <c r="Y80" s="407">
        <v>30</v>
      </c>
      <c r="Z80" s="405">
        <v>4</v>
      </c>
      <c r="AA80" s="405">
        <v>9</v>
      </c>
      <c r="AB80" s="405">
        <v>6</v>
      </c>
      <c r="AC80" s="408">
        <v>4</v>
      </c>
      <c r="AE80" s="400">
        <v>1361</v>
      </c>
      <c r="AF80" s="401" t="s">
        <v>1226</v>
      </c>
      <c r="AG80" s="402">
        <v>47</v>
      </c>
      <c r="AH80" s="403">
        <v>200</v>
      </c>
      <c r="AI80" s="405">
        <v>47</v>
      </c>
      <c r="AJ80" s="405">
        <v>38</v>
      </c>
      <c r="AK80" s="405">
        <v>15</v>
      </c>
      <c r="AL80" s="405">
        <v>0</v>
      </c>
      <c r="AM80" s="406">
        <v>0</v>
      </c>
      <c r="AN80" s="407">
        <v>15</v>
      </c>
      <c r="AO80" s="405">
        <v>5</v>
      </c>
      <c r="AP80" s="405">
        <v>7</v>
      </c>
      <c r="AQ80" s="405">
        <v>4</v>
      </c>
      <c r="AR80" s="408">
        <v>7</v>
      </c>
      <c r="AT80" s="400">
        <v>6011</v>
      </c>
      <c r="AU80" s="401" t="s">
        <v>418</v>
      </c>
      <c r="AV80" s="402">
        <v>194</v>
      </c>
      <c r="AW80" s="403">
        <v>203</v>
      </c>
      <c r="AX80" s="405">
        <v>57</v>
      </c>
      <c r="AY80" s="405">
        <v>27</v>
      </c>
      <c r="AZ80" s="405">
        <v>12</v>
      </c>
      <c r="BA80" s="405">
        <v>4</v>
      </c>
      <c r="BB80" s="406">
        <v>0</v>
      </c>
      <c r="BC80" s="407">
        <v>16</v>
      </c>
      <c r="BD80" s="405">
        <v>4</v>
      </c>
      <c r="BE80" s="405">
        <v>7</v>
      </c>
      <c r="BF80" s="405">
        <v>7</v>
      </c>
      <c r="BG80" s="408">
        <v>3</v>
      </c>
      <c r="BI80" s="400">
        <v>6051</v>
      </c>
      <c r="BJ80" s="401" t="s">
        <v>435</v>
      </c>
      <c r="BK80" s="402">
        <v>222</v>
      </c>
      <c r="BL80" s="403">
        <v>216</v>
      </c>
      <c r="BM80" s="405">
        <v>42</v>
      </c>
      <c r="BN80" s="405">
        <v>33</v>
      </c>
      <c r="BO80" s="405">
        <v>20</v>
      </c>
      <c r="BP80" s="405">
        <v>5</v>
      </c>
      <c r="BQ80" s="406">
        <v>0</v>
      </c>
      <c r="BR80" s="407">
        <v>25</v>
      </c>
      <c r="BS80" s="405">
        <v>5</v>
      </c>
      <c r="BT80" s="405">
        <v>8</v>
      </c>
      <c r="BU80" s="405">
        <v>6</v>
      </c>
      <c r="BV80" s="408">
        <v>6</v>
      </c>
      <c r="BX80" s="400">
        <v>6070</v>
      </c>
      <c r="BY80" s="401" t="s">
        <v>1322</v>
      </c>
      <c r="BZ80" s="402">
        <v>127</v>
      </c>
      <c r="CA80" s="403">
        <v>234</v>
      </c>
      <c r="CB80" s="405">
        <v>11</v>
      </c>
      <c r="CC80" s="405">
        <v>43</v>
      </c>
      <c r="CD80" s="405">
        <v>24</v>
      </c>
      <c r="CE80" s="405">
        <v>18</v>
      </c>
      <c r="CF80" s="406">
        <v>3</v>
      </c>
      <c r="CG80" s="407">
        <v>46</v>
      </c>
      <c r="CH80" s="405">
        <v>4</v>
      </c>
      <c r="CI80" s="405">
        <v>10</v>
      </c>
      <c r="CJ80" s="405">
        <v>7</v>
      </c>
      <c r="CK80" s="408">
        <v>9</v>
      </c>
      <c r="CM80" s="717">
        <v>7601</v>
      </c>
      <c r="CN80" s="718" t="s">
        <v>1323</v>
      </c>
      <c r="CO80" s="719">
        <v>415</v>
      </c>
      <c r="CP80" s="720">
        <v>241</v>
      </c>
      <c r="CQ80" s="721">
        <v>7</v>
      </c>
      <c r="CR80" s="721">
        <v>41</v>
      </c>
      <c r="CS80" s="721">
        <v>29</v>
      </c>
      <c r="CT80" s="721">
        <v>18</v>
      </c>
      <c r="CU80" s="721">
        <v>4</v>
      </c>
      <c r="CV80" s="721">
        <v>52</v>
      </c>
      <c r="CW80" s="721">
        <v>6</v>
      </c>
      <c r="CX80" s="721">
        <v>9</v>
      </c>
      <c r="CY80" s="721">
        <v>8</v>
      </c>
      <c r="CZ80" s="721">
        <v>9</v>
      </c>
      <c r="DB80" s="409">
        <v>7741</v>
      </c>
      <c r="DC80" s="410" t="s">
        <v>523</v>
      </c>
      <c r="DD80" s="411">
        <v>708</v>
      </c>
      <c r="DE80" s="412">
        <v>243</v>
      </c>
      <c r="DF80" s="733">
        <v>52</v>
      </c>
      <c r="DG80" s="415">
        <v>20</v>
      </c>
      <c r="DH80" s="416">
        <v>28</v>
      </c>
      <c r="DI80" s="416">
        <v>26</v>
      </c>
      <c r="DJ80" s="416">
        <v>17</v>
      </c>
      <c r="DK80" s="417">
        <v>9</v>
      </c>
      <c r="DL80" s="418">
        <v>52</v>
      </c>
      <c r="DM80" s="415">
        <v>7</v>
      </c>
      <c r="DN80" s="416">
        <v>8</v>
      </c>
      <c r="DO80" s="416">
        <v>6</v>
      </c>
      <c r="DP80" s="419">
        <v>8</v>
      </c>
    </row>
    <row r="81" spans="1:120" ht="20.100000000000001" customHeight="1">
      <c r="A81" s="391">
        <v>1361</v>
      </c>
      <c r="B81" s="392" t="s">
        <v>1226</v>
      </c>
      <c r="C81" s="393">
        <v>67</v>
      </c>
      <c r="D81" s="394">
        <v>177</v>
      </c>
      <c r="E81" s="396">
        <v>60</v>
      </c>
      <c r="F81" s="396">
        <v>27</v>
      </c>
      <c r="G81" s="396">
        <v>12</v>
      </c>
      <c r="H81" s="396">
        <v>1</v>
      </c>
      <c r="I81" s="397">
        <v>0</v>
      </c>
      <c r="J81" s="398">
        <v>13</v>
      </c>
      <c r="K81" s="396">
        <v>4</v>
      </c>
      <c r="L81" s="396">
        <v>7</v>
      </c>
      <c r="M81" s="396">
        <v>5</v>
      </c>
      <c r="N81" s="399">
        <v>4</v>
      </c>
      <c r="P81" s="400">
        <v>1371</v>
      </c>
      <c r="Q81" s="401" t="s">
        <v>252</v>
      </c>
      <c r="R81" s="402">
        <v>211</v>
      </c>
      <c r="S81" s="403">
        <v>214</v>
      </c>
      <c r="T81" s="405">
        <v>11</v>
      </c>
      <c r="U81" s="405">
        <v>27</v>
      </c>
      <c r="V81" s="405">
        <v>24</v>
      </c>
      <c r="W81" s="405">
        <v>28</v>
      </c>
      <c r="X81" s="406">
        <v>10</v>
      </c>
      <c r="Y81" s="407">
        <v>62</v>
      </c>
      <c r="Z81" s="405">
        <v>6</v>
      </c>
      <c r="AA81" s="405">
        <v>12</v>
      </c>
      <c r="AB81" s="405">
        <v>8</v>
      </c>
      <c r="AC81" s="408">
        <v>6</v>
      </c>
      <c r="AE81" s="400">
        <v>1371</v>
      </c>
      <c r="AF81" s="401" t="s">
        <v>252</v>
      </c>
      <c r="AG81" s="402">
        <v>175</v>
      </c>
      <c r="AH81" s="403">
        <v>222</v>
      </c>
      <c r="AI81" s="405">
        <v>12</v>
      </c>
      <c r="AJ81" s="405">
        <v>21</v>
      </c>
      <c r="AK81" s="405">
        <v>27</v>
      </c>
      <c r="AL81" s="405">
        <v>29</v>
      </c>
      <c r="AM81" s="406">
        <v>11</v>
      </c>
      <c r="AN81" s="407">
        <v>67</v>
      </c>
      <c r="AO81" s="405">
        <v>6</v>
      </c>
      <c r="AP81" s="405">
        <v>10</v>
      </c>
      <c r="AQ81" s="405">
        <v>6</v>
      </c>
      <c r="AR81" s="408">
        <v>9</v>
      </c>
      <c r="AT81" s="400">
        <v>6012</v>
      </c>
      <c r="AU81" s="401" t="s">
        <v>419</v>
      </c>
      <c r="AV81" s="402">
        <v>493</v>
      </c>
      <c r="AW81" s="403">
        <v>228</v>
      </c>
      <c r="AX81" s="405">
        <v>15</v>
      </c>
      <c r="AY81" s="405">
        <v>19</v>
      </c>
      <c r="AZ81" s="405">
        <v>33</v>
      </c>
      <c r="BA81" s="405">
        <v>22</v>
      </c>
      <c r="BB81" s="406">
        <v>10</v>
      </c>
      <c r="BC81" s="407">
        <v>65</v>
      </c>
      <c r="BD81" s="405">
        <v>5</v>
      </c>
      <c r="BE81" s="405">
        <v>12</v>
      </c>
      <c r="BF81" s="405">
        <v>10</v>
      </c>
      <c r="BG81" s="408">
        <v>4</v>
      </c>
      <c r="BI81" s="400">
        <v>6052</v>
      </c>
      <c r="BJ81" s="401" t="s">
        <v>127</v>
      </c>
      <c r="BK81" s="402">
        <v>534</v>
      </c>
      <c r="BL81" s="403">
        <v>235</v>
      </c>
      <c r="BM81" s="405">
        <v>10</v>
      </c>
      <c r="BN81" s="405">
        <v>22</v>
      </c>
      <c r="BO81" s="405">
        <v>36</v>
      </c>
      <c r="BP81" s="405">
        <v>21</v>
      </c>
      <c r="BQ81" s="406">
        <v>11</v>
      </c>
      <c r="BR81" s="407">
        <v>68</v>
      </c>
      <c r="BS81" s="405">
        <v>7</v>
      </c>
      <c r="BT81" s="405">
        <v>11</v>
      </c>
      <c r="BU81" s="405">
        <v>8</v>
      </c>
      <c r="BV81" s="408">
        <v>8</v>
      </c>
      <c r="BX81" s="400">
        <v>6071</v>
      </c>
      <c r="BY81" s="401" t="s">
        <v>1324</v>
      </c>
      <c r="BZ81" s="402">
        <v>341</v>
      </c>
      <c r="CA81" s="403">
        <v>262</v>
      </c>
      <c r="CB81" s="405">
        <v>0</v>
      </c>
      <c r="CC81" s="405">
        <v>5</v>
      </c>
      <c r="CD81" s="405">
        <v>18</v>
      </c>
      <c r="CE81" s="405">
        <v>32</v>
      </c>
      <c r="CF81" s="406">
        <v>44</v>
      </c>
      <c r="CG81" s="407">
        <v>95</v>
      </c>
      <c r="CH81" s="405">
        <v>6</v>
      </c>
      <c r="CI81" s="405">
        <v>13</v>
      </c>
      <c r="CJ81" s="405">
        <v>9</v>
      </c>
      <c r="CK81" s="408">
        <v>11</v>
      </c>
      <c r="CM81" s="717">
        <v>7631</v>
      </c>
      <c r="CN81" s="718" t="s">
        <v>1932</v>
      </c>
      <c r="CO81" s="719">
        <v>14</v>
      </c>
      <c r="CP81" s="720">
        <v>207</v>
      </c>
      <c r="CQ81" s="721">
        <v>79</v>
      </c>
      <c r="CR81" s="721">
        <v>14</v>
      </c>
      <c r="CS81" s="721">
        <v>7</v>
      </c>
      <c r="CT81" s="721">
        <v>0</v>
      </c>
      <c r="CU81" s="721">
        <v>0</v>
      </c>
      <c r="CV81" s="721">
        <v>7</v>
      </c>
      <c r="CW81" s="721">
        <v>3</v>
      </c>
      <c r="CX81" s="721">
        <v>5</v>
      </c>
      <c r="CY81" s="721">
        <v>4</v>
      </c>
      <c r="CZ81" s="721">
        <v>4</v>
      </c>
      <c r="DB81" s="409">
        <v>7751</v>
      </c>
      <c r="DC81" s="410" t="s">
        <v>524</v>
      </c>
      <c r="DD81" s="411">
        <v>449</v>
      </c>
      <c r="DE81" s="412">
        <v>240</v>
      </c>
      <c r="DF81" s="733">
        <v>40</v>
      </c>
      <c r="DG81" s="415">
        <v>24</v>
      </c>
      <c r="DH81" s="416">
        <v>35</v>
      </c>
      <c r="DI81" s="416">
        <v>20</v>
      </c>
      <c r="DJ81" s="416">
        <v>14</v>
      </c>
      <c r="DK81" s="417">
        <v>6</v>
      </c>
      <c r="DL81" s="418">
        <v>40</v>
      </c>
      <c r="DM81" s="415">
        <v>6</v>
      </c>
      <c r="DN81" s="416">
        <v>7</v>
      </c>
      <c r="DO81" s="416">
        <v>5</v>
      </c>
      <c r="DP81" s="419">
        <v>8</v>
      </c>
    </row>
    <row r="82" spans="1:120" ht="20.100000000000001" customHeight="1">
      <c r="A82" s="391">
        <v>1371</v>
      </c>
      <c r="B82" s="392" t="s">
        <v>252</v>
      </c>
      <c r="C82" s="393">
        <v>181</v>
      </c>
      <c r="D82" s="394">
        <v>200</v>
      </c>
      <c r="E82" s="396">
        <v>22</v>
      </c>
      <c r="F82" s="396">
        <v>24</v>
      </c>
      <c r="G82" s="396">
        <v>20</v>
      </c>
      <c r="H82" s="396">
        <v>23</v>
      </c>
      <c r="I82" s="397">
        <v>10</v>
      </c>
      <c r="J82" s="398">
        <v>54</v>
      </c>
      <c r="K82" s="396">
        <v>5</v>
      </c>
      <c r="L82" s="396">
        <v>13</v>
      </c>
      <c r="M82" s="396">
        <v>7</v>
      </c>
      <c r="N82" s="399">
        <v>6</v>
      </c>
      <c r="P82" s="400">
        <v>1401</v>
      </c>
      <c r="Q82" s="401" t="s">
        <v>1227</v>
      </c>
      <c r="R82" s="402">
        <v>37</v>
      </c>
      <c r="S82" s="403">
        <v>193</v>
      </c>
      <c r="T82" s="405">
        <v>49</v>
      </c>
      <c r="U82" s="405">
        <v>35</v>
      </c>
      <c r="V82" s="405">
        <v>14</v>
      </c>
      <c r="W82" s="405">
        <v>3</v>
      </c>
      <c r="X82" s="406">
        <v>0</v>
      </c>
      <c r="Y82" s="407">
        <v>16</v>
      </c>
      <c r="Z82" s="405">
        <v>4</v>
      </c>
      <c r="AA82" s="405">
        <v>9</v>
      </c>
      <c r="AB82" s="405">
        <v>5</v>
      </c>
      <c r="AC82" s="408">
        <v>4</v>
      </c>
      <c r="AE82" s="400">
        <v>1401</v>
      </c>
      <c r="AF82" s="401" t="s">
        <v>1227</v>
      </c>
      <c r="AG82" s="402">
        <v>40</v>
      </c>
      <c r="AH82" s="403">
        <v>210</v>
      </c>
      <c r="AI82" s="405">
        <v>28</v>
      </c>
      <c r="AJ82" s="405">
        <v>38</v>
      </c>
      <c r="AK82" s="405">
        <v>20</v>
      </c>
      <c r="AL82" s="405">
        <v>10</v>
      </c>
      <c r="AM82" s="406">
        <v>5</v>
      </c>
      <c r="AN82" s="407">
        <v>35</v>
      </c>
      <c r="AO82" s="405">
        <v>5</v>
      </c>
      <c r="AP82" s="405">
        <v>8</v>
      </c>
      <c r="AQ82" s="405">
        <v>5</v>
      </c>
      <c r="AR82" s="408">
        <v>8</v>
      </c>
      <c r="AT82" s="400">
        <v>6013</v>
      </c>
      <c r="AU82" s="401" t="s">
        <v>1313</v>
      </c>
      <c r="AV82" s="402">
        <v>41</v>
      </c>
      <c r="AW82" s="403">
        <v>222</v>
      </c>
      <c r="AX82" s="405">
        <v>22</v>
      </c>
      <c r="AY82" s="405">
        <v>24</v>
      </c>
      <c r="AZ82" s="405">
        <v>34</v>
      </c>
      <c r="BA82" s="405">
        <v>12</v>
      </c>
      <c r="BB82" s="406">
        <v>7</v>
      </c>
      <c r="BC82" s="407">
        <v>54</v>
      </c>
      <c r="BD82" s="405">
        <v>5</v>
      </c>
      <c r="BE82" s="405">
        <v>10</v>
      </c>
      <c r="BF82" s="405">
        <v>9</v>
      </c>
      <c r="BG82" s="408">
        <v>4</v>
      </c>
      <c r="BI82" s="400">
        <v>6053</v>
      </c>
      <c r="BJ82" s="401" t="s">
        <v>1330</v>
      </c>
      <c r="BK82" s="402">
        <v>43</v>
      </c>
      <c r="BL82" s="403">
        <v>243</v>
      </c>
      <c r="BM82" s="405">
        <v>2</v>
      </c>
      <c r="BN82" s="405">
        <v>7</v>
      </c>
      <c r="BO82" s="405">
        <v>33</v>
      </c>
      <c r="BP82" s="405">
        <v>49</v>
      </c>
      <c r="BQ82" s="406">
        <v>9</v>
      </c>
      <c r="BR82" s="407">
        <v>91</v>
      </c>
      <c r="BS82" s="405">
        <v>7</v>
      </c>
      <c r="BT82" s="405">
        <v>13</v>
      </c>
      <c r="BU82" s="405">
        <v>9</v>
      </c>
      <c r="BV82" s="408">
        <v>8</v>
      </c>
      <c r="BX82" s="400">
        <v>6081</v>
      </c>
      <c r="BY82" s="401" t="s">
        <v>439</v>
      </c>
      <c r="BZ82" s="402">
        <v>284</v>
      </c>
      <c r="CA82" s="403">
        <v>229</v>
      </c>
      <c r="CB82" s="405">
        <v>27</v>
      </c>
      <c r="CC82" s="405">
        <v>35</v>
      </c>
      <c r="CD82" s="405">
        <v>21</v>
      </c>
      <c r="CE82" s="405">
        <v>14</v>
      </c>
      <c r="CF82" s="406">
        <v>2</v>
      </c>
      <c r="CG82" s="407">
        <v>38</v>
      </c>
      <c r="CH82" s="405">
        <v>4</v>
      </c>
      <c r="CI82" s="405">
        <v>9</v>
      </c>
      <c r="CJ82" s="405">
        <v>6</v>
      </c>
      <c r="CK82" s="408">
        <v>8</v>
      </c>
      <c r="CM82" s="717">
        <v>7701</v>
      </c>
      <c r="CN82" s="718" t="s">
        <v>520</v>
      </c>
      <c r="CO82" s="719">
        <v>857</v>
      </c>
      <c r="CP82" s="720">
        <v>230</v>
      </c>
      <c r="CQ82" s="721">
        <v>32</v>
      </c>
      <c r="CR82" s="721">
        <v>35</v>
      </c>
      <c r="CS82" s="721">
        <v>22</v>
      </c>
      <c r="CT82" s="721">
        <v>9</v>
      </c>
      <c r="CU82" s="721">
        <v>3</v>
      </c>
      <c r="CV82" s="721">
        <v>33</v>
      </c>
      <c r="CW82" s="721">
        <v>5</v>
      </c>
      <c r="CX82" s="721">
        <v>7</v>
      </c>
      <c r="CY82" s="721">
        <v>6</v>
      </c>
      <c r="CZ82" s="721">
        <v>8</v>
      </c>
      <c r="DB82" s="409">
        <v>7781</v>
      </c>
      <c r="DC82" s="410" t="s">
        <v>1326</v>
      </c>
      <c r="DD82" s="411">
        <v>719</v>
      </c>
      <c r="DE82" s="412">
        <v>243</v>
      </c>
      <c r="DF82" s="733">
        <v>50</v>
      </c>
      <c r="DG82" s="415">
        <v>17</v>
      </c>
      <c r="DH82" s="416">
        <v>33</v>
      </c>
      <c r="DI82" s="416">
        <v>26</v>
      </c>
      <c r="DJ82" s="416">
        <v>18</v>
      </c>
      <c r="DK82" s="417">
        <v>6</v>
      </c>
      <c r="DL82" s="418">
        <v>50</v>
      </c>
      <c r="DM82" s="415">
        <v>7</v>
      </c>
      <c r="DN82" s="416">
        <v>8</v>
      </c>
      <c r="DO82" s="416">
        <v>6</v>
      </c>
      <c r="DP82" s="419">
        <v>8</v>
      </c>
    </row>
    <row r="83" spans="1:120" ht="20.100000000000001" customHeight="1">
      <c r="A83" s="391">
        <v>1401</v>
      </c>
      <c r="B83" s="392" t="s">
        <v>1227</v>
      </c>
      <c r="C83" s="393">
        <v>35</v>
      </c>
      <c r="D83" s="394">
        <v>192</v>
      </c>
      <c r="E83" s="396">
        <v>29</v>
      </c>
      <c r="F83" s="396">
        <v>17</v>
      </c>
      <c r="G83" s="396">
        <v>34</v>
      </c>
      <c r="H83" s="396">
        <v>20</v>
      </c>
      <c r="I83" s="397">
        <v>0</v>
      </c>
      <c r="J83" s="398">
        <v>54</v>
      </c>
      <c r="K83" s="396">
        <v>5</v>
      </c>
      <c r="L83" s="396">
        <v>11</v>
      </c>
      <c r="M83" s="396">
        <v>7</v>
      </c>
      <c r="N83" s="399">
        <v>5</v>
      </c>
      <c r="P83" s="400">
        <v>1441</v>
      </c>
      <c r="Q83" s="401" t="s">
        <v>1228</v>
      </c>
      <c r="R83" s="402">
        <v>55</v>
      </c>
      <c r="S83" s="403">
        <v>195</v>
      </c>
      <c r="T83" s="405">
        <v>45</v>
      </c>
      <c r="U83" s="405">
        <v>24</v>
      </c>
      <c r="V83" s="405">
        <v>25</v>
      </c>
      <c r="W83" s="405">
        <v>5</v>
      </c>
      <c r="X83" s="406">
        <v>0</v>
      </c>
      <c r="Y83" s="407">
        <v>31</v>
      </c>
      <c r="Z83" s="405">
        <v>4</v>
      </c>
      <c r="AA83" s="405">
        <v>9</v>
      </c>
      <c r="AB83" s="405">
        <v>6</v>
      </c>
      <c r="AC83" s="408">
        <v>4</v>
      </c>
      <c r="AE83" s="400">
        <v>1441</v>
      </c>
      <c r="AF83" s="401" t="s">
        <v>1228</v>
      </c>
      <c r="AG83" s="402">
        <v>48</v>
      </c>
      <c r="AH83" s="403">
        <v>204</v>
      </c>
      <c r="AI83" s="405">
        <v>40</v>
      </c>
      <c r="AJ83" s="405">
        <v>31</v>
      </c>
      <c r="AK83" s="405">
        <v>17</v>
      </c>
      <c r="AL83" s="405">
        <v>10</v>
      </c>
      <c r="AM83" s="406">
        <v>2</v>
      </c>
      <c r="AN83" s="407">
        <v>29</v>
      </c>
      <c r="AO83" s="405">
        <v>5</v>
      </c>
      <c r="AP83" s="405">
        <v>8</v>
      </c>
      <c r="AQ83" s="405">
        <v>4</v>
      </c>
      <c r="AR83" s="408">
        <v>7</v>
      </c>
      <c r="AT83" s="400">
        <v>6020</v>
      </c>
      <c r="AU83" s="401" t="s">
        <v>2034</v>
      </c>
      <c r="AV83" s="402">
        <v>203</v>
      </c>
      <c r="AW83" s="403">
        <v>216</v>
      </c>
      <c r="AX83" s="405">
        <v>29</v>
      </c>
      <c r="AY83" s="405">
        <v>30</v>
      </c>
      <c r="AZ83" s="405">
        <v>31</v>
      </c>
      <c r="BA83" s="405">
        <v>8</v>
      </c>
      <c r="BB83" s="406">
        <v>2</v>
      </c>
      <c r="BC83" s="407">
        <v>41</v>
      </c>
      <c r="BD83" s="405">
        <v>4</v>
      </c>
      <c r="BE83" s="405">
        <v>10</v>
      </c>
      <c r="BF83" s="405">
        <v>9</v>
      </c>
      <c r="BG83" s="408">
        <v>3</v>
      </c>
      <c r="BI83" s="400">
        <v>6060</v>
      </c>
      <c r="BJ83" s="401" t="s">
        <v>1321</v>
      </c>
      <c r="BK83" s="402">
        <v>113</v>
      </c>
      <c r="BL83" s="403">
        <v>228</v>
      </c>
      <c r="BM83" s="405">
        <v>13</v>
      </c>
      <c r="BN83" s="405">
        <v>38</v>
      </c>
      <c r="BO83" s="405">
        <v>32</v>
      </c>
      <c r="BP83" s="405">
        <v>12</v>
      </c>
      <c r="BQ83" s="406">
        <v>4</v>
      </c>
      <c r="BR83" s="407">
        <v>49</v>
      </c>
      <c r="BS83" s="405">
        <v>6</v>
      </c>
      <c r="BT83" s="405">
        <v>10</v>
      </c>
      <c r="BU83" s="405">
        <v>8</v>
      </c>
      <c r="BV83" s="408">
        <v>7</v>
      </c>
      <c r="BX83" s="400">
        <v>6091</v>
      </c>
      <c r="BY83" s="401" t="s">
        <v>440</v>
      </c>
      <c r="BZ83" s="402">
        <v>333</v>
      </c>
      <c r="CA83" s="403">
        <v>223</v>
      </c>
      <c r="CB83" s="405">
        <v>37</v>
      </c>
      <c r="CC83" s="405">
        <v>33</v>
      </c>
      <c r="CD83" s="405">
        <v>21</v>
      </c>
      <c r="CE83" s="405">
        <v>8</v>
      </c>
      <c r="CF83" s="406">
        <v>2</v>
      </c>
      <c r="CG83" s="407">
        <v>30</v>
      </c>
      <c r="CH83" s="405">
        <v>4</v>
      </c>
      <c r="CI83" s="405">
        <v>9</v>
      </c>
      <c r="CJ83" s="405">
        <v>6</v>
      </c>
      <c r="CK83" s="408">
        <v>7</v>
      </c>
      <c r="CM83" s="717">
        <v>7721</v>
      </c>
      <c r="CN83" s="718" t="s">
        <v>521</v>
      </c>
      <c r="CO83" s="719">
        <v>557</v>
      </c>
      <c r="CP83" s="720">
        <v>232</v>
      </c>
      <c r="CQ83" s="721">
        <v>28</v>
      </c>
      <c r="CR83" s="721">
        <v>28</v>
      </c>
      <c r="CS83" s="721">
        <v>29</v>
      </c>
      <c r="CT83" s="721">
        <v>11</v>
      </c>
      <c r="CU83" s="721">
        <v>3</v>
      </c>
      <c r="CV83" s="721">
        <v>44</v>
      </c>
      <c r="CW83" s="721">
        <v>5</v>
      </c>
      <c r="CX83" s="721">
        <v>8</v>
      </c>
      <c r="CY83" s="721">
        <v>7</v>
      </c>
      <c r="CZ83" s="721">
        <v>8</v>
      </c>
      <c r="DB83" s="409">
        <v>7791</v>
      </c>
      <c r="DC83" s="410" t="s">
        <v>144</v>
      </c>
      <c r="DD83" s="411">
        <v>215</v>
      </c>
      <c r="DE83" s="412">
        <v>227</v>
      </c>
      <c r="DF83" s="733">
        <v>17</v>
      </c>
      <c r="DG83" s="415">
        <v>49</v>
      </c>
      <c r="DH83" s="416">
        <v>34</v>
      </c>
      <c r="DI83" s="416">
        <v>11</v>
      </c>
      <c r="DJ83" s="416">
        <v>5</v>
      </c>
      <c r="DK83" s="417">
        <v>1</v>
      </c>
      <c r="DL83" s="418">
        <v>17</v>
      </c>
      <c r="DM83" s="415">
        <v>5</v>
      </c>
      <c r="DN83" s="416">
        <v>6</v>
      </c>
      <c r="DO83" s="416">
        <v>5</v>
      </c>
      <c r="DP83" s="419">
        <v>6</v>
      </c>
    </row>
    <row r="84" spans="1:120" ht="20.100000000000001" customHeight="1">
      <c r="A84" s="391">
        <v>1441</v>
      </c>
      <c r="B84" s="392" t="s">
        <v>1228</v>
      </c>
      <c r="C84" s="393">
        <v>55</v>
      </c>
      <c r="D84" s="394">
        <v>189</v>
      </c>
      <c r="E84" s="396">
        <v>25</v>
      </c>
      <c r="F84" s="396">
        <v>44</v>
      </c>
      <c r="G84" s="396">
        <v>24</v>
      </c>
      <c r="H84" s="396">
        <v>5</v>
      </c>
      <c r="I84" s="397">
        <v>2</v>
      </c>
      <c r="J84" s="398">
        <v>31</v>
      </c>
      <c r="K84" s="396">
        <v>5</v>
      </c>
      <c r="L84" s="396">
        <v>10</v>
      </c>
      <c r="M84" s="396">
        <v>6</v>
      </c>
      <c r="N84" s="399">
        <v>5</v>
      </c>
      <c r="P84" s="400">
        <v>1481</v>
      </c>
      <c r="Q84" s="401" t="s">
        <v>1229</v>
      </c>
      <c r="R84" s="402">
        <v>134</v>
      </c>
      <c r="S84" s="403">
        <v>210</v>
      </c>
      <c r="T84" s="405">
        <v>13</v>
      </c>
      <c r="U84" s="405">
        <v>33</v>
      </c>
      <c r="V84" s="405">
        <v>28</v>
      </c>
      <c r="W84" s="405">
        <v>22</v>
      </c>
      <c r="X84" s="406">
        <v>4</v>
      </c>
      <c r="Y84" s="407">
        <v>54</v>
      </c>
      <c r="Z84" s="405">
        <v>6</v>
      </c>
      <c r="AA84" s="405">
        <v>12</v>
      </c>
      <c r="AB84" s="405">
        <v>8</v>
      </c>
      <c r="AC84" s="408">
        <v>6</v>
      </c>
      <c r="AE84" s="400">
        <v>1481</v>
      </c>
      <c r="AF84" s="401" t="s">
        <v>1229</v>
      </c>
      <c r="AG84" s="402">
        <v>123</v>
      </c>
      <c r="AH84" s="403">
        <v>217</v>
      </c>
      <c r="AI84" s="405">
        <v>19</v>
      </c>
      <c r="AJ84" s="405">
        <v>31</v>
      </c>
      <c r="AK84" s="405">
        <v>22</v>
      </c>
      <c r="AL84" s="405">
        <v>20</v>
      </c>
      <c r="AM84" s="406">
        <v>9</v>
      </c>
      <c r="AN84" s="407">
        <v>50</v>
      </c>
      <c r="AO84" s="405">
        <v>6</v>
      </c>
      <c r="AP84" s="405">
        <v>9</v>
      </c>
      <c r="AQ84" s="405">
        <v>5</v>
      </c>
      <c r="AR84" s="408">
        <v>9</v>
      </c>
      <c r="AT84" s="400">
        <v>6021</v>
      </c>
      <c r="AU84" s="401" t="s">
        <v>3</v>
      </c>
      <c r="AV84" s="402">
        <v>389</v>
      </c>
      <c r="AW84" s="403">
        <v>233</v>
      </c>
      <c r="AX84" s="405">
        <v>9</v>
      </c>
      <c r="AY84" s="405">
        <v>20</v>
      </c>
      <c r="AZ84" s="405">
        <v>29</v>
      </c>
      <c r="BA84" s="405">
        <v>24</v>
      </c>
      <c r="BB84" s="406">
        <v>18</v>
      </c>
      <c r="BC84" s="407">
        <v>71</v>
      </c>
      <c r="BD84" s="405">
        <v>6</v>
      </c>
      <c r="BE84" s="405">
        <v>12</v>
      </c>
      <c r="BF84" s="405">
        <v>10</v>
      </c>
      <c r="BG84" s="408">
        <v>4</v>
      </c>
      <c r="BI84" s="400">
        <v>6061</v>
      </c>
      <c r="BJ84" s="401" t="s">
        <v>436</v>
      </c>
      <c r="BK84" s="402">
        <v>252</v>
      </c>
      <c r="BL84" s="403">
        <v>218</v>
      </c>
      <c r="BM84" s="405">
        <v>38</v>
      </c>
      <c r="BN84" s="405">
        <v>30</v>
      </c>
      <c r="BO84" s="405">
        <v>23</v>
      </c>
      <c r="BP84" s="405">
        <v>7</v>
      </c>
      <c r="BQ84" s="406">
        <v>1</v>
      </c>
      <c r="BR84" s="407">
        <v>31</v>
      </c>
      <c r="BS84" s="405">
        <v>5</v>
      </c>
      <c r="BT84" s="405">
        <v>9</v>
      </c>
      <c r="BU84" s="405">
        <v>6</v>
      </c>
      <c r="BV84" s="408">
        <v>6</v>
      </c>
      <c r="BX84" s="400">
        <v>6111</v>
      </c>
      <c r="BY84" s="401" t="s">
        <v>441</v>
      </c>
      <c r="BZ84" s="402">
        <v>212</v>
      </c>
      <c r="CA84" s="403">
        <v>228</v>
      </c>
      <c r="CB84" s="405">
        <v>28</v>
      </c>
      <c r="CC84" s="405">
        <v>34</v>
      </c>
      <c r="CD84" s="405">
        <v>24</v>
      </c>
      <c r="CE84" s="405">
        <v>10</v>
      </c>
      <c r="CF84" s="406">
        <v>4</v>
      </c>
      <c r="CG84" s="407">
        <v>38</v>
      </c>
      <c r="CH84" s="405">
        <v>4</v>
      </c>
      <c r="CI84" s="405">
        <v>9</v>
      </c>
      <c r="CJ84" s="405">
        <v>6</v>
      </c>
      <c r="CK84" s="408">
        <v>8</v>
      </c>
      <c r="CM84" s="717">
        <v>7731</v>
      </c>
      <c r="CN84" s="718" t="s">
        <v>522</v>
      </c>
      <c r="CO84" s="719">
        <v>492</v>
      </c>
      <c r="CP84" s="720">
        <v>229</v>
      </c>
      <c r="CQ84" s="721">
        <v>32</v>
      </c>
      <c r="CR84" s="721">
        <v>38</v>
      </c>
      <c r="CS84" s="721">
        <v>21</v>
      </c>
      <c r="CT84" s="721">
        <v>8</v>
      </c>
      <c r="CU84" s="721">
        <v>1</v>
      </c>
      <c r="CV84" s="721">
        <v>30</v>
      </c>
      <c r="CW84" s="721">
        <v>5</v>
      </c>
      <c r="CX84" s="721">
        <v>7</v>
      </c>
      <c r="CY84" s="721">
        <v>6</v>
      </c>
      <c r="CZ84" s="721">
        <v>7</v>
      </c>
      <c r="DB84" s="409">
        <v>7812</v>
      </c>
      <c r="DC84" s="410" t="s">
        <v>154</v>
      </c>
      <c r="DD84" s="411">
        <v>2</v>
      </c>
      <c r="DE84" s="412" t="s">
        <v>42</v>
      </c>
      <c r="DF84" s="733" t="s">
        <v>42</v>
      </c>
      <c r="DG84" s="415" t="s">
        <v>42</v>
      </c>
      <c r="DH84" s="416" t="s">
        <v>42</v>
      </c>
      <c r="DI84" s="416" t="s">
        <v>42</v>
      </c>
      <c r="DJ84" s="416" t="s">
        <v>42</v>
      </c>
      <c r="DK84" s="417" t="s">
        <v>42</v>
      </c>
      <c r="DL84" s="418" t="s">
        <v>42</v>
      </c>
      <c r="DM84" s="415" t="s">
        <v>42</v>
      </c>
      <c r="DN84" s="416" t="s">
        <v>42</v>
      </c>
      <c r="DO84" s="416" t="s">
        <v>42</v>
      </c>
      <c r="DP84" s="419" t="s">
        <v>42</v>
      </c>
    </row>
    <row r="85" spans="1:120" ht="20.100000000000001" customHeight="1">
      <c r="A85" s="391">
        <v>1481</v>
      </c>
      <c r="B85" s="392" t="s">
        <v>1229</v>
      </c>
      <c r="C85" s="393">
        <v>108</v>
      </c>
      <c r="D85" s="394">
        <v>200</v>
      </c>
      <c r="E85" s="396">
        <v>18</v>
      </c>
      <c r="F85" s="396">
        <v>23</v>
      </c>
      <c r="G85" s="396">
        <v>25</v>
      </c>
      <c r="H85" s="396">
        <v>23</v>
      </c>
      <c r="I85" s="397">
        <v>11</v>
      </c>
      <c r="J85" s="398">
        <v>59</v>
      </c>
      <c r="K85" s="396">
        <v>5</v>
      </c>
      <c r="L85" s="396">
        <v>13</v>
      </c>
      <c r="M85" s="396">
        <v>7</v>
      </c>
      <c r="N85" s="399">
        <v>6</v>
      </c>
      <c r="P85" s="400">
        <v>1521</v>
      </c>
      <c r="Q85" s="401" t="s">
        <v>1230</v>
      </c>
      <c r="R85" s="402">
        <v>73</v>
      </c>
      <c r="S85" s="403">
        <v>205</v>
      </c>
      <c r="T85" s="405">
        <v>21</v>
      </c>
      <c r="U85" s="405">
        <v>30</v>
      </c>
      <c r="V85" s="405">
        <v>21</v>
      </c>
      <c r="W85" s="405">
        <v>26</v>
      </c>
      <c r="X85" s="406">
        <v>3</v>
      </c>
      <c r="Y85" s="407">
        <v>49</v>
      </c>
      <c r="Z85" s="405">
        <v>5</v>
      </c>
      <c r="AA85" s="405">
        <v>11</v>
      </c>
      <c r="AB85" s="405">
        <v>7</v>
      </c>
      <c r="AC85" s="408">
        <v>5</v>
      </c>
      <c r="AE85" s="400">
        <v>1521</v>
      </c>
      <c r="AF85" s="401" t="s">
        <v>1230</v>
      </c>
      <c r="AG85" s="402">
        <v>85</v>
      </c>
      <c r="AH85" s="403">
        <v>215</v>
      </c>
      <c r="AI85" s="405">
        <v>18</v>
      </c>
      <c r="AJ85" s="405">
        <v>35</v>
      </c>
      <c r="AK85" s="405">
        <v>25</v>
      </c>
      <c r="AL85" s="405">
        <v>16</v>
      </c>
      <c r="AM85" s="406">
        <v>6</v>
      </c>
      <c r="AN85" s="407">
        <v>47</v>
      </c>
      <c r="AO85" s="405">
        <v>6</v>
      </c>
      <c r="AP85" s="405">
        <v>9</v>
      </c>
      <c r="AQ85" s="405">
        <v>5</v>
      </c>
      <c r="AR85" s="408">
        <v>9</v>
      </c>
      <c r="AT85" s="400">
        <v>6022</v>
      </c>
      <c r="AU85" s="401" t="s">
        <v>1315</v>
      </c>
      <c r="AV85" s="402">
        <v>218</v>
      </c>
      <c r="AW85" s="403">
        <v>230</v>
      </c>
      <c r="AX85" s="405">
        <v>10</v>
      </c>
      <c r="AY85" s="405">
        <v>24</v>
      </c>
      <c r="AZ85" s="405">
        <v>30</v>
      </c>
      <c r="BA85" s="405">
        <v>25</v>
      </c>
      <c r="BB85" s="406">
        <v>11</v>
      </c>
      <c r="BC85" s="407">
        <v>66</v>
      </c>
      <c r="BD85" s="405">
        <v>6</v>
      </c>
      <c r="BE85" s="405">
        <v>12</v>
      </c>
      <c r="BF85" s="405">
        <v>10</v>
      </c>
      <c r="BG85" s="408">
        <v>4</v>
      </c>
      <c r="BI85" s="400">
        <v>6070</v>
      </c>
      <c r="BJ85" s="401" t="s">
        <v>1322</v>
      </c>
      <c r="BK85" s="402">
        <v>153</v>
      </c>
      <c r="BL85" s="403">
        <v>221</v>
      </c>
      <c r="BM85" s="405">
        <v>28</v>
      </c>
      <c r="BN85" s="405">
        <v>39</v>
      </c>
      <c r="BO85" s="405">
        <v>21</v>
      </c>
      <c r="BP85" s="405">
        <v>10</v>
      </c>
      <c r="BQ85" s="406">
        <v>1</v>
      </c>
      <c r="BR85" s="407">
        <v>33</v>
      </c>
      <c r="BS85" s="405">
        <v>6</v>
      </c>
      <c r="BT85" s="405">
        <v>9</v>
      </c>
      <c r="BU85" s="405">
        <v>7</v>
      </c>
      <c r="BV85" s="408">
        <v>6</v>
      </c>
      <c r="BX85" s="400">
        <v>6121</v>
      </c>
      <c r="BY85" s="401" t="s">
        <v>442</v>
      </c>
      <c r="BZ85" s="402">
        <v>295</v>
      </c>
      <c r="CA85" s="403">
        <v>233</v>
      </c>
      <c r="CB85" s="405">
        <v>23</v>
      </c>
      <c r="CC85" s="405">
        <v>23</v>
      </c>
      <c r="CD85" s="405">
        <v>31</v>
      </c>
      <c r="CE85" s="405">
        <v>16</v>
      </c>
      <c r="CF85" s="406">
        <v>7</v>
      </c>
      <c r="CG85" s="407">
        <v>54</v>
      </c>
      <c r="CH85" s="405">
        <v>4</v>
      </c>
      <c r="CI85" s="405">
        <v>10</v>
      </c>
      <c r="CJ85" s="405">
        <v>7</v>
      </c>
      <c r="CK85" s="408">
        <v>8</v>
      </c>
      <c r="CM85" s="717">
        <v>7741</v>
      </c>
      <c r="CN85" s="718" t="s">
        <v>523</v>
      </c>
      <c r="CO85" s="719">
        <v>854</v>
      </c>
      <c r="CP85" s="720">
        <v>237</v>
      </c>
      <c r="CQ85" s="721">
        <v>21</v>
      </c>
      <c r="CR85" s="721">
        <v>31</v>
      </c>
      <c r="CS85" s="721">
        <v>28</v>
      </c>
      <c r="CT85" s="721">
        <v>15</v>
      </c>
      <c r="CU85" s="721">
        <v>6</v>
      </c>
      <c r="CV85" s="721">
        <v>48</v>
      </c>
      <c r="CW85" s="721">
        <v>5</v>
      </c>
      <c r="CX85" s="721">
        <v>8</v>
      </c>
      <c r="CY85" s="721">
        <v>7</v>
      </c>
      <c r="CZ85" s="721">
        <v>9</v>
      </c>
      <c r="DB85" s="409">
        <v>7823</v>
      </c>
      <c r="DC85" s="410" t="s">
        <v>1327</v>
      </c>
      <c r="DD85" s="411">
        <v>5</v>
      </c>
      <c r="DE85" s="412" t="s">
        <v>42</v>
      </c>
      <c r="DF85" s="733" t="s">
        <v>42</v>
      </c>
      <c r="DG85" s="415" t="s">
        <v>42</v>
      </c>
      <c r="DH85" s="416" t="s">
        <v>42</v>
      </c>
      <c r="DI85" s="416" t="s">
        <v>42</v>
      </c>
      <c r="DJ85" s="416" t="s">
        <v>42</v>
      </c>
      <c r="DK85" s="417" t="s">
        <v>42</v>
      </c>
      <c r="DL85" s="418" t="s">
        <v>42</v>
      </c>
      <c r="DM85" s="415" t="s">
        <v>42</v>
      </c>
      <c r="DN85" s="416" t="s">
        <v>42</v>
      </c>
      <c r="DO85" s="416" t="s">
        <v>42</v>
      </c>
      <c r="DP85" s="419" t="s">
        <v>42</v>
      </c>
    </row>
    <row r="86" spans="1:120" ht="20.100000000000001" customHeight="1">
      <c r="A86" s="391">
        <v>1521</v>
      </c>
      <c r="B86" s="392" t="s">
        <v>1230</v>
      </c>
      <c r="C86" s="393">
        <v>76</v>
      </c>
      <c r="D86" s="394">
        <v>190</v>
      </c>
      <c r="E86" s="396">
        <v>32</v>
      </c>
      <c r="F86" s="396">
        <v>25</v>
      </c>
      <c r="G86" s="396">
        <v>22</v>
      </c>
      <c r="H86" s="396">
        <v>17</v>
      </c>
      <c r="I86" s="397">
        <v>4</v>
      </c>
      <c r="J86" s="398">
        <v>43</v>
      </c>
      <c r="K86" s="396">
        <v>5</v>
      </c>
      <c r="L86" s="396">
        <v>10</v>
      </c>
      <c r="M86" s="396">
        <v>7</v>
      </c>
      <c r="N86" s="399">
        <v>5</v>
      </c>
      <c r="P86" s="400">
        <v>1561</v>
      </c>
      <c r="Q86" s="401" t="s">
        <v>1231</v>
      </c>
      <c r="R86" s="402">
        <v>58</v>
      </c>
      <c r="S86" s="403">
        <v>200</v>
      </c>
      <c r="T86" s="405">
        <v>34</v>
      </c>
      <c r="U86" s="405">
        <v>33</v>
      </c>
      <c r="V86" s="405">
        <v>21</v>
      </c>
      <c r="W86" s="405">
        <v>12</v>
      </c>
      <c r="X86" s="406">
        <v>0</v>
      </c>
      <c r="Y86" s="407">
        <v>33</v>
      </c>
      <c r="Z86" s="405">
        <v>5</v>
      </c>
      <c r="AA86" s="405">
        <v>10</v>
      </c>
      <c r="AB86" s="405">
        <v>6</v>
      </c>
      <c r="AC86" s="408">
        <v>5</v>
      </c>
      <c r="AE86" s="400">
        <v>1561</v>
      </c>
      <c r="AF86" s="401" t="s">
        <v>1231</v>
      </c>
      <c r="AG86" s="402">
        <v>80</v>
      </c>
      <c r="AH86" s="403">
        <v>204</v>
      </c>
      <c r="AI86" s="405">
        <v>40</v>
      </c>
      <c r="AJ86" s="405">
        <v>34</v>
      </c>
      <c r="AK86" s="405">
        <v>13</v>
      </c>
      <c r="AL86" s="405">
        <v>14</v>
      </c>
      <c r="AM86" s="406">
        <v>0</v>
      </c>
      <c r="AN86" s="407">
        <v>26</v>
      </c>
      <c r="AO86" s="405">
        <v>5</v>
      </c>
      <c r="AP86" s="405">
        <v>8</v>
      </c>
      <c r="AQ86" s="405">
        <v>5</v>
      </c>
      <c r="AR86" s="408">
        <v>7</v>
      </c>
      <c r="AT86" s="400">
        <v>6023</v>
      </c>
      <c r="AU86" s="401" t="s">
        <v>155</v>
      </c>
      <c r="AV86" s="402">
        <v>379</v>
      </c>
      <c r="AW86" s="403">
        <v>218</v>
      </c>
      <c r="AX86" s="405">
        <v>25</v>
      </c>
      <c r="AY86" s="405">
        <v>31</v>
      </c>
      <c r="AZ86" s="405">
        <v>31</v>
      </c>
      <c r="BA86" s="405">
        <v>11</v>
      </c>
      <c r="BB86" s="406">
        <v>3</v>
      </c>
      <c r="BC86" s="407">
        <v>44</v>
      </c>
      <c r="BD86" s="405">
        <v>5</v>
      </c>
      <c r="BE86" s="405">
        <v>10</v>
      </c>
      <c r="BF86" s="405">
        <v>9</v>
      </c>
      <c r="BG86" s="408">
        <v>3</v>
      </c>
      <c r="BI86" s="400">
        <v>6071</v>
      </c>
      <c r="BJ86" s="401" t="s">
        <v>1324</v>
      </c>
      <c r="BK86" s="402">
        <v>317</v>
      </c>
      <c r="BL86" s="403">
        <v>253</v>
      </c>
      <c r="BM86" s="405">
        <v>0</v>
      </c>
      <c r="BN86" s="405">
        <v>4</v>
      </c>
      <c r="BO86" s="405">
        <v>25</v>
      </c>
      <c r="BP86" s="405">
        <v>37</v>
      </c>
      <c r="BQ86" s="406">
        <v>34</v>
      </c>
      <c r="BR86" s="407">
        <v>96</v>
      </c>
      <c r="BS86" s="405">
        <v>8</v>
      </c>
      <c r="BT86" s="405">
        <v>14</v>
      </c>
      <c r="BU86" s="405">
        <v>9</v>
      </c>
      <c r="BV86" s="408">
        <v>9</v>
      </c>
      <c r="BX86" s="400">
        <v>6141</v>
      </c>
      <c r="BY86" s="401" t="s">
        <v>444</v>
      </c>
      <c r="BZ86" s="402">
        <v>125</v>
      </c>
      <c r="CA86" s="403">
        <v>223</v>
      </c>
      <c r="CB86" s="405">
        <v>33</v>
      </c>
      <c r="CC86" s="405">
        <v>42</v>
      </c>
      <c r="CD86" s="405">
        <v>19</v>
      </c>
      <c r="CE86" s="405">
        <v>3</v>
      </c>
      <c r="CF86" s="406">
        <v>2</v>
      </c>
      <c r="CG86" s="407">
        <v>25</v>
      </c>
      <c r="CH86" s="405">
        <v>4</v>
      </c>
      <c r="CI86" s="405">
        <v>9</v>
      </c>
      <c r="CJ86" s="405">
        <v>6</v>
      </c>
      <c r="CK86" s="408">
        <v>7</v>
      </c>
      <c r="CM86" s="717">
        <v>7751</v>
      </c>
      <c r="CN86" s="718" t="s">
        <v>524</v>
      </c>
      <c r="CO86" s="719">
        <v>525</v>
      </c>
      <c r="CP86" s="720">
        <v>235</v>
      </c>
      <c r="CQ86" s="721">
        <v>23</v>
      </c>
      <c r="CR86" s="721">
        <v>34</v>
      </c>
      <c r="CS86" s="721">
        <v>23</v>
      </c>
      <c r="CT86" s="721">
        <v>16</v>
      </c>
      <c r="CU86" s="721">
        <v>5</v>
      </c>
      <c r="CV86" s="721">
        <v>43</v>
      </c>
      <c r="CW86" s="721">
        <v>5</v>
      </c>
      <c r="CX86" s="721">
        <v>8</v>
      </c>
      <c r="CY86" s="721">
        <v>7</v>
      </c>
      <c r="CZ86" s="721">
        <v>9</v>
      </c>
      <c r="DB86" s="409">
        <v>7826</v>
      </c>
      <c r="DC86" s="410" t="s">
        <v>1793</v>
      </c>
      <c r="DD86" s="411">
        <v>3</v>
      </c>
      <c r="DE86" s="412" t="s">
        <v>42</v>
      </c>
      <c r="DF86" s="733" t="s">
        <v>42</v>
      </c>
      <c r="DG86" s="415" t="s">
        <v>42</v>
      </c>
      <c r="DH86" s="416" t="s">
        <v>42</v>
      </c>
      <c r="DI86" s="416" t="s">
        <v>42</v>
      </c>
      <c r="DJ86" s="416" t="s">
        <v>42</v>
      </c>
      <c r="DK86" s="417" t="s">
        <v>42</v>
      </c>
      <c r="DL86" s="418" t="s">
        <v>42</v>
      </c>
      <c r="DM86" s="415" t="s">
        <v>42</v>
      </c>
      <c r="DN86" s="416" t="s">
        <v>42</v>
      </c>
      <c r="DO86" s="416" t="s">
        <v>42</v>
      </c>
      <c r="DP86" s="419" t="s">
        <v>42</v>
      </c>
    </row>
    <row r="87" spans="1:120" ht="20.100000000000001" customHeight="1">
      <c r="A87" s="391">
        <v>1561</v>
      </c>
      <c r="B87" s="392" t="s">
        <v>1231</v>
      </c>
      <c r="C87" s="393">
        <v>78</v>
      </c>
      <c r="D87" s="394">
        <v>186</v>
      </c>
      <c r="E87" s="396">
        <v>42</v>
      </c>
      <c r="F87" s="396">
        <v>26</v>
      </c>
      <c r="G87" s="396">
        <v>23</v>
      </c>
      <c r="H87" s="396">
        <v>9</v>
      </c>
      <c r="I87" s="397">
        <v>0</v>
      </c>
      <c r="J87" s="398">
        <v>32</v>
      </c>
      <c r="K87" s="396">
        <v>5</v>
      </c>
      <c r="L87" s="396">
        <v>10</v>
      </c>
      <c r="M87" s="396">
        <v>6</v>
      </c>
      <c r="N87" s="399">
        <v>4</v>
      </c>
      <c r="P87" s="400">
        <v>1601</v>
      </c>
      <c r="Q87" s="401" t="s">
        <v>258</v>
      </c>
      <c r="R87" s="402">
        <v>40</v>
      </c>
      <c r="S87" s="403">
        <v>196</v>
      </c>
      <c r="T87" s="405">
        <v>33</v>
      </c>
      <c r="U87" s="405">
        <v>45</v>
      </c>
      <c r="V87" s="405">
        <v>18</v>
      </c>
      <c r="W87" s="405">
        <v>5</v>
      </c>
      <c r="X87" s="406">
        <v>0</v>
      </c>
      <c r="Y87" s="407">
        <v>23</v>
      </c>
      <c r="Z87" s="405">
        <v>4</v>
      </c>
      <c r="AA87" s="405">
        <v>10</v>
      </c>
      <c r="AB87" s="405">
        <v>6</v>
      </c>
      <c r="AC87" s="408">
        <v>5</v>
      </c>
      <c r="AE87" s="400">
        <v>1601</v>
      </c>
      <c r="AF87" s="401" t="s">
        <v>258</v>
      </c>
      <c r="AG87" s="402">
        <v>38</v>
      </c>
      <c r="AH87" s="403">
        <v>207</v>
      </c>
      <c r="AI87" s="405">
        <v>32</v>
      </c>
      <c r="AJ87" s="405">
        <v>37</v>
      </c>
      <c r="AK87" s="405">
        <v>18</v>
      </c>
      <c r="AL87" s="405">
        <v>11</v>
      </c>
      <c r="AM87" s="406">
        <v>3</v>
      </c>
      <c r="AN87" s="407">
        <v>32</v>
      </c>
      <c r="AO87" s="405">
        <v>5</v>
      </c>
      <c r="AP87" s="405">
        <v>8</v>
      </c>
      <c r="AQ87" s="405">
        <v>5</v>
      </c>
      <c r="AR87" s="408">
        <v>7</v>
      </c>
      <c r="AT87" s="400">
        <v>6028</v>
      </c>
      <c r="AU87" s="401" t="s">
        <v>423</v>
      </c>
      <c r="AV87" s="402">
        <v>137</v>
      </c>
      <c r="AW87" s="403">
        <v>231</v>
      </c>
      <c r="AX87" s="405">
        <v>9</v>
      </c>
      <c r="AY87" s="405">
        <v>22</v>
      </c>
      <c r="AZ87" s="405">
        <v>29</v>
      </c>
      <c r="BA87" s="405">
        <v>28</v>
      </c>
      <c r="BB87" s="406">
        <v>12</v>
      </c>
      <c r="BC87" s="407">
        <v>69</v>
      </c>
      <c r="BD87" s="405">
        <v>6</v>
      </c>
      <c r="BE87" s="405">
        <v>12</v>
      </c>
      <c r="BF87" s="405">
        <v>10</v>
      </c>
      <c r="BG87" s="408">
        <v>4</v>
      </c>
      <c r="BI87" s="400">
        <v>6081</v>
      </c>
      <c r="BJ87" s="401" t="s">
        <v>439</v>
      </c>
      <c r="BK87" s="402">
        <v>289</v>
      </c>
      <c r="BL87" s="403">
        <v>221</v>
      </c>
      <c r="BM87" s="405">
        <v>31</v>
      </c>
      <c r="BN87" s="405">
        <v>32</v>
      </c>
      <c r="BO87" s="405">
        <v>22</v>
      </c>
      <c r="BP87" s="405">
        <v>11</v>
      </c>
      <c r="BQ87" s="406">
        <v>4</v>
      </c>
      <c r="BR87" s="407">
        <v>37</v>
      </c>
      <c r="BS87" s="405">
        <v>6</v>
      </c>
      <c r="BT87" s="405">
        <v>9</v>
      </c>
      <c r="BU87" s="405">
        <v>7</v>
      </c>
      <c r="BV87" s="408">
        <v>6</v>
      </c>
      <c r="BX87" s="400">
        <v>6151</v>
      </c>
      <c r="BY87" s="401" t="s">
        <v>4</v>
      </c>
      <c r="BZ87" s="402">
        <v>262</v>
      </c>
      <c r="CA87" s="403">
        <v>239</v>
      </c>
      <c r="CB87" s="405">
        <v>13</v>
      </c>
      <c r="CC87" s="405">
        <v>26</v>
      </c>
      <c r="CD87" s="405">
        <v>31</v>
      </c>
      <c r="CE87" s="405">
        <v>18</v>
      </c>
      <c r="CF87" s="406">
        <v>12</v>
      </c>
      <c r="CG87" s="407">
        <v>61</v>
      </c>
      <c r="CH87" s="405">
        <v>5</v>
      </c>
      <c r="CI87" s="405">
        <v>11</v>
      </c>
      <c r="CJ87" s="405">
        <v>7</v>
      </c>
      <c r="CK87" s="408">
        <v>9</v>
      </c>
      <c r="CM87" s="717">
        <v>7781</v>
      </c>
      <c r="CN87" s="718" t="s">
        <v>1326</v>
      </c>
      <c r="CO87" s="719">
        <v>867</v>
      </c>
      <c r="CP87" s="720">
        <v>241</v>
      </c>
      <c r="CQ87" s="721">
        <v>12</v>
      </c>
      <c r="CR87" s="721">
        <v>32</v>
      </c>
      <c r="CS87" s="721">
        <v>32</v>
      </c>
      <c r="CT87" s="721">
        <v>16</v>
      </c>
      <c r="CU87" s="721">
        <v>7</v>
      </c>
      <c r="CV87" s="721">
        <v>56</v>
      </c>
      <c r="CW87" s="721">
        <v>5</v>
      </c>
      <c r="CX87" s="721">
        <v>8</v>
      </c>
      <c r="CY87" s="721">
        <v>8</v>
      </c>
      <c r="CZ87" s="721">
        <v>9</v>
      </c>
      <c r="DB87" s="409">
        <v>7829</v>
      </c>
      <c r="DC87" s="410" t="s">
        <v>145</v>
      </c>
      <c r="DD87" s="411">
        <v>25</v>
      </c>
      <c r="DE87" s="412">
        <v>221</v>
      </c>
      <c r="DF87" s="733">
        <v>8</v>
      </c>
      <c r="DG87" s="415">
        <v>68</v>
      </c>
      <c r="DH87" s="416">
        <v>24</v>
      </c>
      <c r="DI87" s="416">
        <v>4</v>
      </c>
      <c r="DJ87" s="416">
        <v>4</v>
      </c>
      <c r="DK87" s="417">
        <v>0</v>
      </c>
      <c r="DL87" s="418">
        <v>8</v>
      </c>
      <c r="DM87" s="415">
        <v>4</v>
      </c>
      <c r="DN87" s="416">
        <v>6</v>
      </c>
      <c r="DO87" s="416">
        <v>3</v>
      </c>
      <c r="DP87" s="419">
        <v>5</v>
      </c>
    </row>
    <row r="88" spans="1:120" ht="20.100000000000001" customHeight="1">
      <c r="A88" s="391">
        <v>1601</v>
      </c>
      <c r="B88" s="392" t="s">
        <v>258</v>
      </c>
      <c r="C88" s="393">
        <v>52</v>
      </c>
      <c r="D88" s="394">
        <v>182</v>
      </c>
      <c r="E88" s="396">
        <v>46</v>
      </c>
      <c r="F88" s="396">
        <v>33</v>
      </c>
      <c r="G88" s="396">
        <v>17</v>
      </c>
      <c r="H88" s="396">
        <v>2</v>
      </c>
      <c r="I88" s="397">
        <v>2</v>
      </c>
      <c r="J88" s="398">
        <v>21</v>
      </c>
      <c r="K88" s="396">
        <v>4</v>
      </c>
      <c r="L88" s="396">
        <v>9</v>
      </c>
      <c r="M88" s="396">
        <v>6</v>
      </c>
      <c r="N88" s="399">
        <v>4</v>
      </c>
      <c r="P88" s="400">
        <v>1641</v>
      </c>
      <c r="Q88" s="401" t="s">
        <v>259</v>
      </c>
      <c r="R88" s="402">
        <v>64</v>
      </c>
      <c r="S88" s="403">
        <v>218</v>
      </c>
      <c r="T88" s="405">
        <v>9</v>
      </c>
      <c r="U88" s="405">
        <v>14</v>
      </c>
      <c r="V88" s="405">
        <v>33</v>
      </c>
      <c r="W88" s="405">
        <v>30</v>
      </c>
      <c r="X88" s="406">
        <v>14</v>
      </c>
      <c r="Y88" s="407">
        <v>77</v>
      </c>
      <c r="Z88" s="405">
        <v>6</v>
      </c>
      <c r="AA88" s="405">
        <v>12</v>
      </c>
      <c r="AB88" s="405">
        <v>9</v>
      </c>
      <c r="AC88" s="408">
        <v>6</v>
      </c>
      <c r="AE88" s="400">
        <v>1641</v>
      </c>
      <c r="AF88" s="401" t="s">
        <v>259</v>
      </c>
      <c r="AG88" s="402">
        <v>65</v>
      </c>
      <c r="AH88" s="403">
        <v>220</v>
      </c>
      <c r="AI88" s="405">
        <v>14</v>
      </c>
      <c r="AJ88" s="405">
        <v>29</v>
      </c>
      <c r="AK88" s="405">
        <v>25</v>
      </c>
      <c r="AL88" s="405">
        <v>26</v>
      </c>
      <c r="AM88" s="406">
        <v>6</v>
      </c>
      <c r="AN88" s="407">
        <v>57</v>
      </c>
      <c r="AO88" s="405">
        <v>6</v>
      </c>
      <c r="AP88" s="405">
        <v>10</v>
      </c>
      <c r="AQ88" s="405">
        <v>6</v>
      </c>
      <c r="AR88" s="408">
        <v>9</v>
      </c>
      <c r="AT88" s="400">
        <v>6030</v>
      </c>
      <c r="AU88" s="401" t="s">
        <v>424</v>
      </c>
      <c r="AV88" s="402">
        <v>477</v>
      </c>
      <c r="AW88" s="403">
        <v>235</v>
      </c>
      <c r="AX88" s="405">
        <v>6</v>
      </c>
      <c r="AY88" s="405">
        <v>16</v>
      </c>
      <c r="AZ88" s="405">
        <v>34</v>
      </c>
      <c r="BA88" s="405">
        <v>29</v>
      </c>
      <c r="BB88" s="406">
        <v>16</v>
      </c>
      <c r="BC88" s="407">
        <v>79</v>
      </c>
      <c r="BD88" s="405">
        <v>6</v>
      </c>
      <c r="BE88" s="405">
        <v>13</v>
      </c>
      <c r="BF88" s="405">
        <v>11</v>
      </c>
      <c r="BG88" s="408">
        <v>4</v>
      </c>
      <c r="BI88" s="400">
        <v>6091</v>
      </c>
      <c r="BJ88" s="401" t="s">
        <v>440</v>
      </c>
      <c r="BK88" s="402">
        <v>338</v>
      </c>
      <c r="BL88" s="403">
        <v>214</v>
      </c>
      <c r="BM88" s="405">
        <v>43</v>
      </c>
      <c r="BN88" s="405">
        <v>29</v>
      </c>
      <c r="BO88" s="405">
        <v>21</v>
      </c>
      <c r="BP88" s="405">
        <v>5</v>
      </c>
      <c r="BQ88" s="406">
        <v>1</v>
      </c>
      <c r="BR88" s="407">
        <v>28</v>
      </c>
      <c r="BS88" s="405">
        <v>5</v>
      </c>
      <c r="BT88" s="405">
        <v>8</v>
      </c>
      <c r="BU88" s="405">
        <v>6</v>
      </c>
      <c r="BV88" s="408">
        <v>6</v>
      </c>
      <c r="BX88" s="400">
        <v>6161</v>
      </c>
      <c r="BY88" s="401" t="s">
        <v>445</v>
      </c>
      <c r="BZ88" s="402">
        <v>322</v>
      </c>
      <c r="CA88" s="403">
        <v>231</v>
      </c>
      <c r="CB88" s="405">
        <v>25</v>
      </c>
      <c r="CC88" s="405">
        <v>34</v>
      </c>
      <c r="CD88" s="405">
        <v>21</v>
      </c>
      <c r="CE88" s="405">
        <v>11</v>
      </c>
      <c r="CF88" s="406">
        <v>8</v>
      </c>
      <c r="CG88" s="407">
        <v>41</v>
      </c>
      <c r="CH88" s="405">
        <v>5</v>
      </c>
      <c r="CI88" s="405">
        <v>9</v>
      </c>
      <c r="CJ88" s="405">
        <v>7</v>
      </c>
      <c r="CK88" s="408">
        <v>8</v>
      </c>
      <c r="CM88" s="717">
        <v>7791</v>
      </c>
      <c r="CN88" s="718" t="s">
        <v>144</v>
      </c>
      <c r="CO88" s="719">
        <v>209</v>
      </c>
      <c r="CP88" s="720">
        <v>224</v>
      </c>
      <c r="CQ88" s="721">
        <v>47</v>
      </c>
      <c r="CR88" s="721">
        <v>33</v>
      </c>
      <c r="CS88" s="721">
        <v>13</v>
      </c>
      <c r="CT88" s="721">
        <v>5</v>
      </c>
      <c r="CU88" s="721">
        <v>1</v>
      </c>
      <c r="CV88" s="721">
        <v>20</v>
      </c>
      <c r="CW88" s="721">
        <v>4</v>
      </c>
      <c r="CX88" s="721">
        <v>7</v>
      </c>
      <c r="CY88" s="721">
        <v>6</v>
      </c>
      <c r="CZ88" s="721">
        <v>7</v>
      </c>
      <c r="DB88" s="409">
        <v>7833</v>
      </c>
      <c r="DC88" s="410" t="s">
        <v>1794</v>
      </c>
      <c r="DD88" s="411">
        <v>1</v>
      </c>
      <c r="DE88" s="412" t="s">
        <v>42</v>
      </c>
      <c r="DF88" s="733" t="s">
        <v>42</v>
      </c>
      <c r="DG88" s="415" t="s">
        <v>42</v>
      </c>
      <c r="DH88" s="416" t="s">
        <v>42</v>
      </c>
      <c r="DI88" s="416" t="s">
        <v>42</v>
      </c>
      <c r="DJ88" s="416" t="s">
        <v>42</v>
      </c>
      <c r="DK88" s="417" t="s">
        <v>42</v>
      </c>
      <c r="DL88" s="418" t="s">
        <v>42</v>
      </c>
      <c r="DM88" s="415" t="s">
        <v>42</v>
      </c>
      <c r="DN88" s="416" t="s">
        <v>42</v>
      </c>
      <c r="DO88" s="416" t="s">
        <v>42</v>
      </c>
      <c r="DP88" s="419" t="s">
        <v>42</v>
      </c>
    </row>
    <row r="89" spans="1:120" ht="20.100000000000001" customHeight="1">
      <c r="A89" s="391">
        <v>1641</v>
      </c>
      <c r="B89" s="392" t="s">
        <v>259</v>
      </c>
      <c r="C89" s="393">
        <v>63</v>
      </c>
      <c r="D89" s="394">
        <v>199</v>
      </c>
      <c r="E89" s="396">
        <v>17</v>
      </c>
      <c r="F89" s="396">
        <v>27</v>
      </c>
      <c r="G89" s="396">
        <v>22</v>
      </c>
      <c r="H89" s="396">
        <v>25</v>
      </c>
      <c r="I89" s="397">
        <v>8</v>
      </c>
      <c r="J89" s="398">
        <v>56</v>
      </c>
      <c r="K89" s="396">
        <v>5</v>
      </c>
      <c r="L89" s="396">
        <v>13</v>
      </c>
      <c r="M89" s="396">
        <v>7</v>
      </c>
      <c r="N89" s="399">
        <v>6</v>
      </c>
      <c r="P89" s="400">
        <v>1681</v>
      </c>
      <c r="Q89" s="401" t="s">
        <v>1885</v>
      </c>
      <c r="R89" s="402">
        <v>49</v>
      </c>
      <c r="S89" s="403">
        <v>205</v>
      </c>
      <c r="T89" s="405">
        <v>18</v>
      </c>
      <c r="U89" s="405">
        <v>37</v>
      </c>
      <c r="V89" s="405">
        <v>29</v>
      </c>
      <c r="W89" s="405">
        <v>14</v>
      </c>
      <c r="X89" s="406">
        <v>2</v>
      </c>
      <c r="Y89" s="407">
        <v>45</v>
      </c>
      <c r="Z89" s="405">
        <v>6</v>
      </c>
      <c r="AA89" s="405">
        <v>11</v>
      </c>
      <c r="AB89" s="405">
        <v>7</v>
      </c>
      <c r="AC89" s="408">
        <v>5</v>
      </c>
      <c r="AE89" s="400">
        <v>1681</v>
      </c>
      <c r="AF89" s="401" t="s">
        <v>1885</v>
      </c>
      <c r="AG89" s="402">
        <v>51</v>
      </c>
      <c r="AH89" s="403">
        <v>212</v>
      </c>
      <c r="AI89" s="405">
        <v>27</v>
      </c>
      <c r="AJ89" s="405">
        <v>25</v>
      </c>
      <c r="AK89" s="405">
        <v>31</v>
      </c>
      <c r="AL89" s="405">
        <v>16</v>
      </c>
      <c r="AM89" s="406">
        <v>0</v>
      </c>
      <c r="AN89" s="407">
        <v>47</v>
      </c>
      <c r="AO89" s="405">
        <v>6</v>
      </c>
      <c r="AP89" s="405">
        <v>9</v>
      </c>
      <c r="AQ89" s="405">
        <v>5</v>
      </c>
      <c r="AR89" s="408">
        <v>8</v>
      </c>
      <c r="AT89" s="400">
        <v>6031</v>
      </c>
      <c r="AU89" s="401" t="s">
        <v>425</v>
      </c>
      <c r="AV89" s="402">
        <v>200</v>
      </c>
      <c r="AW89" s="403">
        <v>209</v>
      </c>
      <c r="AX89" s="405">
        <v>47</v>
      </c>
      <c r="AY89" s="405">
        <v>30</v>
      </c>
      <c r="AZ89" s="405">
        <v>20</v>
      </c>
      <c r="BA89" s="405">
        <v>3</v>
      </c>
      <c r="BB89" s="406">
        <v>1</v>
      </c>
      <c r="BC89" s="407">
        <v>23</v>
      </c>
      <c r="BD89" s="405">
        <v>4</v>
      </c>
      <c r="BE89" s="405">
        <v>8</v>
      </c>
      <c r="BF89" s="405">
        <v>8</v>
      </c>
      <c r="BG89" s="408">
        <v>3</v>
      </c>
      <c r="BI89" s="400">
        <v>6111</v>
      </c>
      <c r="BJ89" s="401" t="s">
        <v>441</v>
      </c>
      <c r="BK89" s="402">
        <v>257</v>
      </c>
      <c r="BL89" s="403">
        <v>220</v>
      </c>
      <c r="BM89" s="405">
        <v>34</v>
      </c>
      <c r="BN89" s="405">
        <v>32</v>
      </c>
      <c r="BO89" s="405">
        <v>23</v>
      </c>
      <c r="BP89" s="405">
        <v>9</v>
      </c>
      <c r="BQ89" s="406">
        <v>2</v>
      </c>
      <c r="BR89" s="407">
        <v>34</v>
      </c>
      <c r="BS89" s="405">
        <v>6</v>
      </c>
      <c r="BT89" s="405">
        <v>9</v>
      </c>
      <c r="BU89" s="405">
        <v>7</v>
      </c>
      <c r="BV89" s="408">
        <v>6</v>
      </c>
      <c r="BX89" s="400">
        <v>6171</v>
      </c>
      <c r="BY89" s="401" t="s">
        <v>446</v>
      </c>
      <c r="BZ89" s="402">
        <v>428</v>
      </c>
      <c r="CA89" s="403">
        <v>228</v>
      </c>
      <c r="CB89" s="405">
        <v>29</v>
      </c>
      <c r="CC89" s="405">
        <v>22</v>
      </c>
      <c r="CD89" s="405">
        <v>30</v>
      </c>
      <c r="CE89" s="405">
        <v>14</v>
      </c>
      <c r="CF89" s="406">
        <v>4</v>
      </c>
      <c r="CG89" s="407">
        <v>48</v>
      </c>
      <c r="CH89" s="405">
        <v>4</v>
      </c>
      <c r="CI89" s="405">
        <v>10</v>
      </c>
      <c r="CJ89" s="405">
        <v>6</v>
      </c>
      <c r="CK89" s="408">
        <v>8</v>
      </c>
      <c r="CM89" s="717">
        <v>7812</v>
      </c>
      <c r="CN89" s="718" t="s">
        <v>154</v>
      </c>
      <c r="CO89" s="719">
        <v>3</v>
      </c>
      <c r="CP89" s="720" t="s">
        <v>42</v>
      </c>
      <c r="CQ89" s="721" t="s">
        <v>42</v>
      </c>
      <c r="CR89" s="721" t="s">
        <v>42</v>
      </c>
      <c r="CS89" s="721" t="s">
        <v>42</v>
      </c>
      <c r="CT89" s="721" t="s">
        <v>42</v>
      </c>
      <c r="CU89" s="721" t="s">
        <v>42</v>
      </c>
      <c r="CV89" s="721" t="s">
        <v>42</v>
      </c>
      <c r="CW89" s="721" t="s">
        <v>42</v>
      </c>
      <c r="CX89" s="721" t="s">
        <v>42</v>
      </c>
      <c r="CY89" s="721" t="s">
        <v>42</v>
      </c>
      <c r="CZ89" s="721" t="s">
        <v>42</v>
      </c>
      <c r="DB89" s="409">
        <v>7835</v>
      </c>
      <c r="DC89" s="410" t="s">
        <v>146</v>
      </c>
      <c r="DD89" s="411">
        <v>8</v>
      </c>
      <c r="DE89" s="412" t="s">
        <v>42</v>
      </c>
      <c r="DF89" s="733" t="s">
        <v>42</v>
      </c>
      <c r="DG89" s="415" t="s">
        <v>42</v>
      </c>
      <c r="DH89" s="416" t="s">
        <v>42</v>
      </c>
      <c r="DI89" s="416" t="s">
        <v>42</v>
      </c>
      <c r="DJ89" s="416" t="s">
        <v>42</v>
      </c>
      <c r="DK89" s="417" t="s">
        <v>42</v>
      </c>
      <c r="DL89" s="418" t="s">
        <v>42</v>
      </c>
      <c r="DM89" s="415" t="s">
        <v>42</v>
      </c>
      <c r="DN89" s="416" t="s">
        <v>42</v>
      </c>
      <c r="DO89" s="416" t="s">
        <v>42</v>
      </c>
      <c r="DP89" s="419" t="s">
        <v>42</v>
      </c>
    </row>
    <row r="90" spans="1:120" ht="20.100000000000001" customHeight="1">
      <c r="A90" s="391">
        <v>1681</v>
      </c>
      <c r="B90" s="392" t="s">
        <v>1885</v>
      </c>
      <c r="C90" s="393">
        <v>61</v>
      </c>
      <c r="D90" s="394">
        <v>185</v>
      </c>
      <c r="E90" s="396">
        <v>43</v>
      </c>
      <c r="F90" s="396">
        <v>34</v>
      </c>
      <c r="G90" s="396">
        <v>13</v>
      </c>
      <c r="H90" s="396">
        <v>10</v>
      </c>
      <c r="I90" s="397">
        <v>0</v>
      </c>
      <c r="J90" s="398">
        <v>23</v>
      </c>
      <c r="K90" s="396">
        <v>5</v>
      </c>
      <c r="L90" s="396">
        <v>9</v>
      </c>
      <c r="M90" s="396">
        <v>6</v>
      </c>
      <c r="N90" s="399">
        <v>4</v>
      </c>
      <c r="P90" s="400">
        <v>1691</v>
      </c>
      <c r="Q90" s="401" t="s">
        <v>1233</v>
      </c>
      <c r="R90" s="402">
        <v>110</v>
      </c>
      <c r="S90" s="403">
        <v>222</v>
      </c>
      <c r="T90" s="405">
        <v>6</v>
      </c>
      <c r="U90" s="405">
        <v>14</v>
      </c>
      <c r="V90" s="405">
        <v>25</v>
      </c>
      <c r="W90" s="405">
        <v>37</v>
      </c>
      <c r="X90" s="406">
        <v>18</v>
      </c>
      <c r="Y90" s="407">
        <v>80</v>
      </c>
      <c r="Z90" s="405">
        <v>6</v>
      </c>
      <c r="AA90" s="405">
        <v>13</v>
      </c>
      <c r="AB90" s="405">
        <v>10</v>
      </c>
      <c r="AC90" s="408">
        <v>6</v>
      </c>
      <c r="AE90" s="400">
        <v>1691</v>
      </c>
      <c r="AF90" s="401" t="s">
        <v>1233</v>
      </c>
      <c r="AG90" s="402">
        <v>124</v>
      </c>
      <c r="AH90" s="403">
        <v>228</v>
      </c>
      <c r="AI90" s="405">
        <v>9</v>
      </c>
      <c r="AJ90" s="405">
        <v>17</v>
      </c>
      <c r="AK90" s="405">
        <v>22</v>
      </c>
      <c r="AL90" s="405">
        <v>34</v>
      </c>
      <c r="AM90" s="406">
        <v>19</v>
      </c>
      <c r="AN90" s="407">
        <v>74</v>
      </c>
      <c r="AO90" s="405">
        <v>7</v>
      </c>
      <c r="AP90" s="405">
        <v>11</v>
      </c>
      <c r="AQ90" s="405">
        <v>6</v>
      </c>
      <c r="AR90" s="408">
        <v>10</v>
      </c>
      <c r="AT90" s="400">
        <v>6033</v>
      </c>
      <c r="AU90" s="401" t="s">
        <v>426</v>
      </c>
      <c r="AV90" s="402">
        <v>194</v>
      </c>
      <c r="AW90" s="403">
        <v>230</v>
      </c>
      <c r="AX90" s="405">
        <v>8</v>
      </c>
      <c r="AY90" s="405">
        <v>23</v>
      </c>
      <c r="AZ90" s="405">
        <v>32</v>
      </c>
      <c r="BA90" s="405">
        <v>26</v>
      </c>
      <c r="BB90" s="406">
        <v>11</v>
      </c>
      <c r="BC90" s="407">
        <v>69</v>
      </c>
      <c r="BD90" s="405">
        <v>6</v>
      </c>
      <c r="BE90" s="405">
        <v>12</v>
      </c>
      <c r="BF90" s="405">
        <v>10</v>
      </c>
      <c r="BG90" s="408">
        <v>4</v>
      </c>
      <c r="BI90" s="400">
        <v>6121</v>
      </c>
      <c r="BJ90" s="401" t="s">
        <v>442</v>
      </c>
      <c r="BK90" s="402">
        <v>267</v>
      </c>
      <c r="BL90" s="403">
        <v>228</v>
      </c>
      <c r="BM90" s="405">
        <v>18</v>
      </c>
      <c r="BN90" s="405">
        <v>30</v>
      </c>
      <c r="BO90" s="405">
        <v>28</v>
      </c>
      <c r="BP90" s="405">
        <v>15</v>
      </c>
      <c r="BQ90" s="406">
        <v>8</v>
      </c>
      <c r="BR90" s="407">
        <v>51</v>
      </c>
      <c r="BS90" s="405">
        <v>6</v>
      </c>
      <c r="BT90" s="405">
        <v>10</v>
      </c>
      <c r="BU90" s="405">
        <v>8</v>
      </c>
      <c r="BV90" s="408">
        <v>7</v>
      </c>
      <c r="BX90" s="400">
        <v>6211</v>
      </c>
      <c r="BY90" s="401" t="s">
        <v>5</v>
      </c>
      <c r="BZ90" s="402">
        <v>405</v>
      </c>
      <c r="CA90" s="403">
        <v>239</v>
      </c>
      <c r="CB90" s="405">
        <v>13</v>
      </c>
      <c r="CC90" s="405">
        <v>26</v>
      </c>
      <c r="CD90" s="405">
        <v>31</v>
      </c>
      <c r="CE90" s="405">
        <v>22</v>
      </c>
      <c r="CF90" s="406">
        <v>8</v>
      </c>
      <c r="CG90" s="407">
        <v>61</v>
      </c>
      <c r="CH90" s="405">
        <v>5</v>
      </c>
      <c r="CI90" s="405">
        <v>11</v>
      </c>
      <c r="CJ90" s="405">
        <v>7</v>
      </c>
      <c r="CK90" s="408">
        <v>9</v>
      </c>
      <c r="CM90" s="717">
        <v>7819</v>
      </c>
      <c r="CN90" s="718" t="s">
        <v>150</v>
      </c>
      <c r="CO90" s="719">
        <v>38</v>
      </c>
      <c r="CP90" s="720" t="s">
        <v>42</v>
      </c>
      <c r="CQ90" s="721" t="s">
        <v>42</v>
      </c>
      <c r="CR90" s="721" t="s">
        <v>42</v>
      </c>
      <c r="CS90" s="721" t="s">
        <v>42</v>
      </c>
      <c r="CT90" s="721" t="s">
        <v>42</v>
      </c>
      <c r="CU90" s="721" t="s">
        <v>42</v>
      </c>
      <c r="CV90" s="721" t="s">
        <v>42</v>
      </c>
      <c r="CW90" s="721" t="s">
        <v>42</v>
      </c>
      <c r="CX90" s="721" t="s">
        <v>42</v>
      </c>
      <c r="CY90" s="721" t="s">
        <v>42</v>
      </c>
      <c r="CZ90" s="721" t="s">
        <v>42</v>
      </c>
      <c r="DB90" s="409">
        <v>7840</v>
      </c>
      <c r="DC90" s="410" t="s">
        <v>907</v>
      </c>
      <c r="DD90" s="411">
        <v>9</v>
      </c>
      <c r="DE90" s="412" t="s">
        <v>42</v>
      </c>
      <c r="DF90" s="733" t="s">
        <v>42</v>
      </c>
      <c r="DG90" s="415" t="s">
        <v>42</v>
      </c>
      <c r="DH90" s="416" t="s">
        <v>42</v>
      </c>
      <c r="DI90" s="416" t="s">
        <v>42</v>
      </c>
      <c r="DJ90" s="416" t="s">
        <v>42</v>
      </c>
      <c r="DK90" s="417" t="s">
        <v>42</v>
      </c>
      <c r="DL90" s="418" t="s">
        <v>42</v>
      </c>
      <c r="DM90" s="415" t="s">
        <v>42</v>
      </c>
      <c r="DN90" s="416" t="s">
        <v>42</v>
      </c>
      <c r="DO90" s="416" t="s">
        <v>42</v>
      </c>
      <c r="DP90" s="419" t="s">
        <v>42</v>
      </c>
    </row>
    <row r="91" spans="1:120" ht="20.100000000000001" customHeight="1">
      <c r="A91" s="391">
        <v>1691</v>
      </c>
      <c r="B91" s="392" t="s">
        <v>1233</v>
      </c>
      <c r="C91" s="393">
        <v>107</v>
      </c>
      <c r="D91" s="394">
        <v>214</v>
      </c>
      <c r="E91" s="396">
        <v>5</v>
      </c>
      <c r="F91" s="396">
        <v>11</v>
      </c>
      <c r="G91" s="396">
        <v>24</v>
      </c>
      <c r="H91" s="396">
        <v>33</v>
      </c>
      <c r="I91" s="397">
        <v>27</v>
      </c>
      <c r="J91" s="398">
        <v>84</v>
      </c>
      <c r="K91" s="396">
        <v>6</v>
      </c>
      <c r="L91" s="396">
        <v>15</v>
      </c>
      <c r="M91" s="396">
        <v>9</v>
      </c>
      <c r="N91" s="399">
        <v>7</v>
      </c>
      <c r="P91" s="400">
        <v>1721</v>
      </c>
      <c r="Q91" s="401" t="s">
        <v>40</v>
      </c>
      <c r="R91" s="402">
        <v>119</v>
      </c>
      <c r="S91" s="403">
        <v>217</v>
      </c>
      <c r="T91" s="405">
        <v>7</v>
      </c>
      <c r="U91" s="405">
        <v>19</v>
      </c>
      <c r="V91" s="405">
        <v>32</v>
      </c>
      <c r="W91" s="405">
        <v>32</v>
      </c>
      <c r="X91" s="406">
        <v>10</v>
      </c>
      <c r="Y91" s="407">
        <v>74</v>
      </c>
      <c r="Z91" s="405">
        <v>6</v>
      </c>
      <c r="AA91" s="405">
        <v>13</v>
      </c>
      <c r="AB91" s="405">
        <v>9</v>
      </c>
      <c r="AC91" s="408">
        <v>6</v>
      </c>
      <c r="AE91" s="400">
        <v>1721</v>
      </c>
      <c r="AF91" s="401" t="s">
        <v>40</v>
      </c>
      <c r="AG91" s="402">
        <v>121</v>
      </c>
      <c r="AH91" s="403">
        <v>226</v>
      </c>
      <c r="AI91" s="405">
        <v>8</v>
      </c>
      <c r="AJ91" s="405">
        <v>18</v>
      </c>
      <c r="AK91" s="405">
        <v>28</v>
      </c>
      <c r="AL91" s="405">
        <v>31</v>
      </c>
      <c r="AM91" s="406">
        <v>15</v>
      </c>
      <c r="AN91" s="407">
        <v>74</v>
      </c>
      <c r="AO91" s="405">
        <v>7</v>
      </c>
      <c r="AP91" s="405">
        <v>10</v>
      </c>
      <c r="AQ91" s="405">
        <v>6</v>
      </c>
      <c r="AR91" s="408">
        <v>10</v>
      </c>
      <c r="AT91" s="400">
        <v>6040</v>
      </c>
      <c r="AU91" s="401" t="s">
        <v>1297</v>
      </c>
      <c r="AV91" s="402">
        <v>86</v>
      </c>
      <c r="AW91" s="403">
        <v>230</v>
      </c>
      <c r="AX91" s="405">
        <v>7</v>
      </c>
      <c r="AY91" s="405">
        <v>15</v>
      </c>
      <c r="AZ91" s="405">
        <v>44</v>
      </c>
      <c r="BA91" s="405">
        <v>22</v>
      </c>
      <c r="BB91" s="406">
        <v>12</v>
      </c>
      <c r="BC91" s="407">
        <v>78</v>
      </c>
      <c r="BD91" s="405">
        <v>6</v>
      </c>
      <c r="BE91" s="405">
        <v>12</v>
      </c>
      <c r="BF91" s="405">
        <v>10</v>
      </c>
      <c r="BG91" s="408">
        <v>4</v>
      </c>
      <c r="BI91" s="400">
        <v>6141</v>
      </c>
      <c r="BJ91" s="401" t="s">
        <v>444</v>
      </c>
      <c r="BK91" s="402">
        <v>151</v>
      </c>
      <c r="BL91" s="403">
        <v>213</v>
      </c>
      <c r="BM91" s="405">
        <v>52</v>
      </c>
      <c r="BN91" s="405">
        <v>28</v>
      </c>
      <c r="BO91" s="405">
        <v>16</v>
      </c>
      <c r="BP91" s="405">
        <v>1</v>
      </c>
      <c r="BQ91" s="406">
        <v>3</v>
      </c>
      <c r="BR91" s="407">
        <v>20</v>
      </c>
      <c r="BS91" s="405">
        <v>5</v>
      </c>
      <c r="BT91" s="405">
        <v>8</v>
      </c>
      <c r="BU91" s="405">
        <v>6</v>
      </c>
      <c r="BV91" s="408">
        <v>6</v>
      </c>
      <c r="BX91" s="400">
        <v>6221</v>
      </c>
      <c r="BY91" s="401" t="s">
        <v>6</v>
      </c>
      <c r="BZ91" s="402">
        <v>439</v>
      </c>
      <c r="CA91" s="403">
        <v>237</v>
      </c>
      <c r="CB91" s="405">
        <v>15</v>
      </c>
      <c r="CC91" s="405">
        <v>28</v>
      </c>
      <c r="CD91" s="405">
        <v>27</v>
      </c>
      <c r="CE91" s="405">
        <v>19</v>
      </c>
      <c r="CF91" s="406">
        <v>10</v>
      </c>
      <c r="CG91" s="407">
        <v>57</v>
      </c>
      <c r="CH91" s="405">
        <v>5</v>
      </c>
      <c r="CI91" s="405">
        <v>11</v>
      </c>
      <c r="CJ91" s="405">
        <v>7</v>
      </c>
      <c r="CK91" s="408">
        <v>9</v>
      </c>
      <c r="CM91" s="717">
        <v>7823</v>
      </c>
      <c r="CN91" s="718" t="s">
        <v>1327</v>
      </c>
      <c r="CO91" s="719">
        <v>2</v>
      </c>
      <c r="CP91" s="720" t="s">
        <v>42</v>
      </c>
      <c r="CQ91" s="721" t="s">
        <v>42</v>
      </c>
      <c r="CR91" s="721" t="s">
        <v>42</v>
      </c>
      <c r="CS91" s="721" t="s">
        <v>42</v>
      </c>
      <c r="CT91" s="721" t="s">
        <v>42</v>
      </c>
      <c r="CU91" s="721" t="s">
        <v>42</v>
      </c>
      <c r="CV91" s="721" t="s">
        <v>42</v>
      </c>
      <c r="CW91" s="721" t="s">
        <v>42</v>
      </c>
      <c r="CX91" s="721" t="s">
        <v>42</v>
      </c>
      <c r="CY91" s="721" t="s">
        <v>42</v>
      </c>
      <c r="CZ91" s="721" t="s">
        <v>42</v>
      </c>
      <c r="DB91" s="409">
        <v>7851</v>
      </c>
      <c r="DC91" s="410" t="s">
        <v>1332</v>
      </c>
      <c r="DD91" s="411">
        <v>1</v>
      </c>
      <c r="DE91" s="412" t="s">
        <v>42</v>
      </c>
      <c r="DF91" s="733" t="s">
        <v>42</v>
      </c>
      <c r="DG91" s="415" t="s">
        <v>42</v>
      </c>
      <c r="DH91" s="416" t="s">
        <v>42</v>
      </c>
      <c r="DI91" s="416" t="s">
        <v>42</v>
      </c>
      <c r="DJ91" s="416" t="s">
        <v>42</v>
      </c>
      <c r="DK91" s="417" t="s">
        <v>42</v>
      </c>
      <c r="DL91" s="418" t="s">
        <v>42</v>
      </c>
      <c r="DM91" s="415" t="s">
        <v>42</v>
      </c>
      <c r="DN91" s="416" t="s">
        <v>42</v>
      </c>
      <c r="DO91" s="416" t="s">
        <v>42</v>
      </c>
      <c r="DP91" s="419" t="s">
        <v>42</v>
      </c>
    </row>
    <row r="92" spans="1:120" ht="20.100000000000001" customHeight="1">
      <c r="A92" s="391">
        <v>1721</v>
      </c>
      <c r="B92" s="392" t="s">
        <v>40</v>
      </c>
      <c r="C92" s="393">
        <v>106</v>
      </c>
      <c r="D92" s="394">
        <v>205</v>
      </c>
      <c r="E92" s="396">
        <v>11</v>
      </c>
      <c r="F92" s="396">
        <v>25</v>
      </c>
      <c r="G92" s="396">
        <v>22</v>
      </c>
      <c r="H92" s="396">
        <v>28</v>
      </c>
      <c r="I92" s="397">
        <v>13</v>
      </c>
      <c r="J92" s="398">
        <v>63</v>
      </c>
      <c r="K92" s="396">
        <v>6</v>
      </c>
      <c r="L92" s="396">
        <v>14</v>
      </c>
      <c r="M92" s="396">
        <v>8</v>
      </c>
      <c r="N92" s="399">
        <v>6</v>
      </c>
      <c r="P92" s="400">
        <v>1761</v>
      </c>
      <c r="Q92" s="401" t="s">
        <v>262</v>
      </c>
      <c r="R92" s="402">
        <v>87</v>
      </c>
      <c r="S92" s="403">
        <v>222</v>
      </c>
      <c r="T92" s="405">
        <v>10</v>
      </c>
      <c r="U92" s="405">
        <v>11</v>
      </c>
      <c r="V92" s="405">
        <v>23</v>
      </c>
      <c r="W92" s="405">
        <v>26</v>
      </c>
      <c r="X92" s="406">
        <v>29</v>
      </c>
      <c r="Y92" s="407">
        <v>78</v>
      </c>
      <c r="Z92" s="405">
        <v>6</v>
      </c>
      <c r="AA92" s="405">
        <v>13</v>
      </c>
      <c r="AB92" s="405">
        <v>10</v>
      </c>
      <c r="AC92" s="408">
        <v>6</v>
      </c>
      <c r="AE92" s="400">
        <v>1761</v>
      </c>
      <c r="AF92" s="401" t="s">
        <v>262</v>
      </c>
      <c r="AG92" s="402">
        <v>97</v>
      </c>
      <c r="AH92" s="403">
        <v>226</v>
      </c>
      <c r="AI92" s="405">
        <v>11</v>
      </c>
      <c r="AJ92" s="405">
        <v>21</v>
      </c>
      <c r="AK92" s="405">
        <v>21</v>
      </c>
      <c r="AL92" s="405">
        <v>25</v>
      </c>
      <c r="AM92" s="406">
        <v>23</v>
      </c>
      <c r="AN92" s="407">
        <v>68</v>
      </c>
      <c r="AO92" s="405">
        <v>7</v>
      </c>
      <c r="AP92" s="405">
        <v>10</v>
      </c>
      <c r="AQ92" s="405">
        <v>6</v>
      </c>
      <c r="AR92" s="408">
        <v>9</v>
      </c>
      <c r="AT92" s="400">
        <v>6041</v>
      </c>
      <c r="AU92" s="401" t="s">
        <v>428</v>
      </c>
      <c r="AV92" s="402">
        <v>176</v>
      </c>
      <c r="AW92" s="403">
        <v>221</v>
      </c>
      <c r="AX92" s="405">
        <v>15</v>
      </c>
      <c r="AY92" s="405">
        <v>33</v>
      </c>
      <c r="AZ92" s="405">
        <v>32</v>
      </c>
      <c r="BA92" s="405">
        <v>17</v>
      </c>
      <c r="BB92" s="406">
        <v>3</v>
      </c>
      <c r="BC92" s="407">
        <v>52</v>
      </c>
      <c r="BD92" s="405">
        <v>5</v>
      </c>
      <c r="BE92" s="405">
        <v>11</v>
      </c>
      <c r="BF92" s="405">
        <v>9</v>
      </c>
      <c r="BG92" s="408">
        <v>4</v>
      </c>
      <c r="BI92" s="400">
        <v>6151</v>
      </c>
      <c r="BJ92" s="401" t="s">
        <v>4</v>
      </c>
      <c r="BK92" s="402">
        <v>242</v>
      </c>
      <c r="BL92" s="403">
        <v>229</v>
      </c>
      <c r="BM92" s="405">
        <v>20</v>
      </c>
      <c r="BN92" s="405">
        <v>29</v>
      </c>
      <c r="BO92" s="405">
        <v>24</v>
      </c>
      <c r="BP92" s="405">
        <v>17</v>
      </c>
      <c r="BQ92" s="406">
        <v>10</v>
      </c>
      <c r="BR92" s="407">
        <v>51</v>
      </c>
      <c r="BS92" s="405">
        <v>6</v>
      </c>
      <c r="BT92" s="405">
        <v>10</v>
      </c>
      <c r="BU92" s="405">
        <v>7</v>
      </c>
      <c r="BV92" s="408">
        <v>7</v>
      </c>
      <c r="BX92" s="400">
        <v>6231</v>
      </c>
      <c r="BY92" s="401" t="s">
        <v>7</v>
      </c>
      <c r="BZ92" s="402">
        <v>275</v>
      </c>
      <c r="CA92" s="403">
        <v>230</v>
      </c>
      <c r="CB92" s="405">
        <v>27</v>
      </c>
      <c r="CC92" s="405">
        <v>32</v>
      </c>
      <c r="CD92" s="405">
        <v>21</v>
      </c>
      <c r="CE92" s="405">
        <v>12</v>
      </c>
      <c r="CF92" s="406">
        <v>8</v>
      </c>
      <c r="CG92" s="407">
        <v>41</v>
      </c>
      <c r="CH92" s="405">
        <v>4</v>
      </c>
      <c r="CI92" s="405">
        <v>10</v>
      </c>
      <c r="CJ92" s="405">
        <v>6</v>
      </c>
      <c r="CK92" s="408">
        <v>8</v>
      </c>
      <c r="CM92" s="717">
        <v>7829</v>
      </c>
      <c r="CN92" s="718" t="s">
        <v>145</v>
      </c>
      <c r="CO92" s="719">
        <v>39</v>
      </c>
      <c r="CP92" s="720">
        <v>205</v>
      </c>
      <c r="CQ92" s="721">
        <v>85</v>
      </c>
      <c r="CR92" s="721">
        <v>10</v>
      </c>
      <c r="CS92" s="721">
        <v>5</v>
      </c>
      <c r="CT92" s="721">
        <v>0</v>
      </c>
      <c r="CU92" s="721">
        <v>0</v>
      </c>
      <c r="CV92" s="721">
        <v>5</v>
      </c>
      <c r="CW92" s="721">
        <v>3</v>
      </c>
      <c r="CX92" s="721">
        <v>5</v>
      </c>
      <c r="CY92" s="721">
        <v>4</v>
      </c>
      <c r="CZ92" s="721">
        <v>5</v>
      </c>
      <c r="DB92" s="409">
        <v>7853</v>
      </c>
      <c r="DC92" s="410" t="s">
        <v>151</v>
      </c>
      <c r="DD92" s="411">
        <v>1</v>
      </c>
      <c r="DE92" s="412" t="s">
        <v>42</v>
      </c>
      <c r="DF92" s="733" t="s">
        <v>42</v>
      </c>
      <c r="DG92" s="415" t="s">
        <v>42</v>
      </c>
      <c r="DH92" s="416" t="s">
        <v>42</v>
      </c>
      <c r="DI92" s="416" t="s">
        <v>42</v>
      </c>
      <c r="DJ92" s="416" t="s">
        <v>42</v>
      </c>
      <c r="DK92" s="417" t="s">
        <v>42</v>
      </c>
      <c r="DL92" s="418" t="s">
        <v>42</v>
      </c>
      <c r="DM92" s="415" t="s">
        <v>42</v>
      </c>
      <c r="DN92" s="416" t="s">
        <v>42</v>
      </c>
      <c r="DO92" s="416" t="s">
        <v>42</v>
      </c>
      <c r="DP92" s="419" t="s">
        <v>42</v>
      </c>
    </row>
    <row r="93" spans="1:120" ht="20.100000000000001" customHeight="1">
      <c r="A93" s="391">
        <v>1761</v>
      </c>
      <c r="B93" s="392" t="s">
        <v>262</v>
      </c>
      <c r="C93" s="393">
        <v>93</v>
      </c>
      <c r="D93" s="394">
        <v>214</v>
      </c>
      <c r="E93" s="396">
        <v>3</v>
      </c>
      <c r="F93" s="396">
        <v>20</v>
      </c>
      <c r="G93" s="396">
        <v>22</v>
      </c>
      <c r="H93" s="396">
        <v>27</v>
      </c>
      <c r="I93" s="397">
        <v>28</v>
      </c>
      <c r="J93" s="398">
        <v>76</v>
      </c>
      <c r="K93" s="396">
        <v>6</v>
      </c>
      <c r="L93" s="396">
        <v>15</v>
      </c>
      <c r="M93" s="396">
        <v>8</v>
      </c>
      <c r="N93" s="399">
        <v>7</v>
      </c>
      <c r="P93" s="400">
        <v>1801</v>
      </c>
      <c r="Q93" s="401" t="s">
        <v>263</v>
      </c>
      <c r="R93" s="402">
        <v>117</v>
      </c>
      <c r="S93" s="403">
        <v>211</v>
      </c>
      <c r="T93" s="405">
        <v>18</v>
      </c>
      <c r="U93" s="405">
        <v>24</v>
      </c>
      <c r="V93" s="405">
        <v>20</v>
      </c>
      <c r="W93" s="405">
        <v>30</v>
      </c>
      <c r="X93" s="406">
        <v>9</v>
      </c>
      <c r="Y93" s="407">
        <v>58</v>
      </c>
      <c r="Z93" s="405">
        <v>6</v>
      </c>
      <c r="AA93" s="405">
        <v>12</v>
      </c>
      <c r="AB93" s="405">
        <v>8</v>
      </c>
      <c r="AC93" s="408">
        <v>6</v>
      </c>
      <c r="AE93" s="400">
        <v>1801</v>
      </c>
      <c r="AF93" s="401" t="s">
        <v>263</v>
      </c>
      <c r="AG93" s="402">
        <v>130</v>
      </c>
      <c r="AH93" s="403">
        <v>218</v>
      </c>
      <c r="AI93" s="405">
        <v>18</v>
      </c>
      <c r="AJ93" s="405">
        <v>19</v>
      </c>
      <c r="AK93" s="405">
        <v>35</v>
      </c>
      <c r="AL93" s="405">
        <v>20</v>
      </c>
      <c r="AM93" s="406">
        <v>8</v>
      </c>
      <c r="AN93" s="407">
        <v>63</v>
      </c>
      <c r="AO93" s="405">
        <v>6</v>
      </c>
      <c r="AP93" s="405">
        <v>9</v>
      </c>
      <c r="AQ93" s="405">
        <v>5</v>
      </c>
      <c r="AR93" s="408">
        <v>9</v>
      </c>
      <c r="AT93" s="400">
        <v>6042</v>
      </c>
      <c r="AU93" s="401" t="s">
        <v>429</v>
      </c>
      <c r="AV93" s="402">
        <v>93</v>
      </c>
      <c r="AW93" s="403">
        <v>232</v>
      </c>
      <c r="AX93" s="405">
        <v>6</v>
      </c>
      <c r="AY93" s="405">
        <v>19</v>
      </c>
      <c r="AZ93" s="405">
        <v>38</v>
      </c>
      <c r="BA93" s="405">
        <v>26</v>
      </c>
      <c r="BB93" s="406">
        <v>11</v>
      </c>
      <c r="BC93" s="407">
        <v>74</v>
      </c>
      <c r="BD93" s="405">
        <v>6</v>
      </c>
      <c r="BE93" s="405">
        <v>12</v>
      </c>
      <c r="BF93" s="405">
        <v>11</v>
      </c>
      <c r="BG93" s="408">
        <v>4</v>
      </c>
      <c r="BI93" s="400">
        <v>6161</v>
      </c>
      <c r="BJ93" s="401" t="s">
        <v>445</v>
      </c>
      <c r="BK93" s="402">
        <v>336</v>
      </c>
      <c r="BL93" s="403">
        <v>226</v>
      </c>
      <c r="BM93" s="405">
        <v>24</v>
      </c>
      <c r="BN93" s="405">
        <v>27</v>
      </c>
      <c r="BO93" s="405">
        <v>29</v>
      </c>
      <c r="BP93" s="405">
        <v>16</v>
      </c>
      <c r="BQ93" s="406">
        <v>5</v>
      </c>
      <c r="BR93" s="407">
        <v>50</v>
      </c>
      <c r="BS93" s="405">
        <v>6</v>
      </c>
      <c r="BT93" s="405">
        <v>10</v>
      </c>
      <c r="BU93" s="405">
        <v>7</v>
      </c>
      <c r="BV93" s="408">
        <v>7</v>
      </c>
      <c r="BX93" s="400">
        <v>6241</v>
      </c>
      <c r="BY93" s="401" t="s">
        <v>447</v>
      </c>
      <c r="BZ93" s="402">
        <v>407</v>
      </c>
      <c r="CA93" s="403">
        <v>240</v>
      </c>
      <c r="CB93" s="405">
        <v>11</v>
      </c>
      <c r="CC93" s="405">
        <v>28</v>
      </c>
      <c r="CD93" s="405">
        <v>30</v>
      </c>
      <c r="CE93" s="405">
        <v>19</v>
      </c>
      <c r="CF93" s="406">
        <v>13</v>
      </c>
      <c r="CG93" s="407">
        <v>61</v>
      </c>
      <c r="CH93" s="405">
        <v>5</v>
      </c>
      <c r="CI93" s="405">
        <v>11</v>
      </c>
      <c r="CJ93" s="405">
        <v>8</v>
      </c>
      <c r="CK93" s="408">
        <v>9</v>
      </c>
      <c r="CM93" s="717">
        <v>7832</v>
      </c>
      <c r="CN93" s="718" t="s">
        <v>153</v>
      </c>
      <c r="CO93" s="719">
        <v>3</v>
      </c>
      <c r="CP93" s="720" t="s">
        <v>42</v>
      </c>
      <c r="CQ93" s="721" t="s">
        <v>42</v>
      </c>
      <c r="CR93" s="721" t="s">
        <v>42</v>
      </c>
      <c r="CS93" s="721" t="s">
        <v>42</v>
      </c>
      <c r="CT93" s="721" t="s">
        <v>42</v>
      </c>
      <c r="CU93" s="721" t="s">
        <v>42</v>
      </c>
      <c r="CV93" s="721" t="s">
        <v>42</v>
      </c>
      <c r="CW93" s="721" t="s">
        <v>42</v>
      </c>
      <c r="CX93" s="721" t="s">
        <v>42</v>
      </c>
      <c r="CY93" s="721" t="s">
        <v>42</v>
      </c>
      <c r="CZ93" s="721" t="s">
        <v>42</v>
      </c>
      <c r="DB93" s="409">
        <v>7860</v>
      </c>
      <c r="DC93" s="410" t="s">
        <v>2036</v>
      </c>
      <c r="DD93" s="411">
        <v>5</v>
      </c>
      <c r="DE93" s="412" t="s">
        <v>42</v>
      </c>
      <c r="DF93" s="733" t="s">
        <v>42</v>
      </c>
      <c r="DG93" s="415" t="s">
        <v>42</v>
      </c>
      <c r="DH93" s="416" t="s">
        <v>42</v>
      </c>
      <c r="DI93" s="416" t="s">
        <v>42</v>
      </c>
      <c r="DJ93" s="416" t="s">
        <v>42</v>
      </c>
      <c r="DK93" s="417" t="s">
        <v>42</v>
      </c>
      <c r="DL93" s="418" t="s">
        <v>42</v>
      </c>
      <c r="DM93" s="415" t="s">
        <v>42</v>
      </c>
      <c r="DN93" s="416" t="s">
        <v>42</v>
      </c>
      <c r="DO93" s="416" t="s">
        <v>42</v>
      </c>
      <c r="DP93" s="419" t="s">
        <v>42</v>
      </c>
    </row>
    <row r="94" spans="1:120" ht="20.100000000000001" customHeight="1">
      <c r="A94" s="391">
        <v>1801</v>
      </c>
      <c r="B94" s="392" t="s">
        <v>263</v>
      </c>
      <c r="C94" s="393">
        <v>111</v>
      </c>
      <c r="D94" s="394">
        <v>198</v>
      </c>
      <c r="E94" s="396">
        <v>15</v>
      </c>
      <c r="F94" s="396">
        <v>27</v>
      </c>
      <c r="G94" s="396">
        <v>32</v>
      </c>
      <c r="H94" s="396">
        <v>23</v>
      </c>
      <c r="I94" s="397">
        <v>4</v>
      </c>
      <c r="J94" s="398">
        <v>58</v>
      </c>
      <c r="K94" s="396">
        <v>5</v>
      </c>
      <c r="L94" s="396">
        <v>12</v>
      </c>
      <c r="M94" s="396">
        <v>7</v>
      </c>
      <c r="N94" s="399">
        <v>6</v>
      </c>
      <c r="P94" s="400">
        <v>1811</v>
      </c>
      <c r="Q94" s="401" t="s">
        <v>1234</v>
      </c>
      <c r="R94" s="402">
        <v>89</v>
      </c>
      <c r="S94" s="403">
        <v>221</v>
      </c>
      <c r="T94" s="405">
        <v>6</v>
      </c>
      <c r="U94" s="405">
        <v>12</v>
      </c>
      <c r="V94" s="405">
        <v>34</v>
      </c>
      <c r="W94" s="405">
        <v>25</v>
      </c>
      <c r="X94" s="406">
        <v>24</v>
      </c>
      <c r="Y94" s="407">
        <v>82</v>
      </c>
      <c r="Z94" s="405">
        <v>7</v>
      </c>
      <c r="AA94" s="405">
        <v>13</v>
      </c>
      <c r="AB94" s="405">
        <v>10</v>
      </c>
      <c r="AC94" s="408">
        <v>6</v>
      </c>
      <c r="AE94" s="400">
        <v>1811</v>
      </c>
      <c r="AF94" s="401" t="s">
        <v>1234</v>
      </c>
      <c r="AG94" s="402">
        <v>93</v>
      </c>
      <c r="AH94" s="403">
        <v>224</v>
      </c>
      <c r="AI94" s="405">
        <v>15</v>
      </c>
      <c r="AJ94" s="405">
        <v>14</v>
      </c>
      <c r="AK94" s="405">
        <v>30</v>
      </c>
      <c r="AL94" s="405">
        <v>28</v>
      </c>
      <c r="AM94" s="406">
        <v>13</v>
      </c>
      <c r="AN94" s="407">
        <v>71</v>
      </c>
      <c r="AO94" s="405">
        <v>7</v>
      </c>
      <c r="AP94" s="405">
        <v>10</v>
      </c>
      <c r="AQ94" s="405">
        <v>6</v>
      </c>
      <c r="AR94" s="408">
        <v>10</v>
      </c>
      <c r="AT94" s="400">
        <v>6043</v>
      </c>
      <c r="AU94" s="401" t="s">
        <v>1329</v>
      </c>
      <c r="AV94" s="402">
        <v>14</v>
      </c>
      <c r="AW94" s="403">
        <v>223</v>
      </c>
      <c r="AX94" s="405">
        <v>21</v>
      </c>
      <c r="AY94" s="405">
        <v>43</v>
      </c>
      <c r="AZ94" s="405">
        <v>14</v>
      </c>
      <c r="BA94" s="405">
        <v>7</v>
      </c>
      <c r="BB94" s="406">
        <v>14</v>
      </c>
      <c r="BC94" s="407">
        <v>36</v>
      </c>
      <c r="BD94" s="405">
        <v>5</v>
      </c>
      <c r="BE94" s="405">
        <v>10</v>
      </c>
      <c r="BF94" s="405">
        <v>9</v>
      </c>
      <c r="BG94" s="408">
        <v>4</v>
      </c>
      <c r="BI94" s="400">
        <v>6171</v>
      </c>
      <c r="BJ94" s="401" t="s">
        <v>446</v>
      </c>
      <c r="BK94" s="402">
        <v>378</v>
      </c>
      <c r="BL94" s="403">
        <v>220</v>
      </c>
      <c r="BM94" s="405">
        <v>31</v>
      </c>
      <c r="BN94" s="405">
        <v>30</v>
      </c>
      <c r="BO94" s="405">
        <v>24</v>
      </c>
      <c r="BP94" s="405">
        <v>12</v>
      </c>
      <c r="BQ94" s="406">
        <v>3</v>
      </c>
      <c r="BR94" s="407">
        <v>39</v>
      </c>
      <c r="BS94" s="405">
        <v>6</v>
      </c>
      <c r="BT94" s="405">
        <v>9</v>
      </c>
      <c r="BU94" s="405">
        <v>7</v>
      </c>
      <c r="BV94" s="408">
        <v>6</v>
      </c>
      <c r="BX94" s="400">
        <v>6251</v>
      </c>
      <c r="BY94" s="401" t="s">
        <v>8</v>
      </c>
      <c r="BZ94" s="402">
        <v>207</v>
      </c>
      <c r="CA94" s="403">
        <v>228</v>
      </c>
      <c r="CB94" s="405">
        <v>28</v>
      </c>
      <c r="CC94" s="405">
        <v>34</v>
      </c>
      <c r="CD94" s="405">
        <v>23</v>
      </c>
      <c r="CE94" s="405">
        <v>11</v>
      </c>
      <c r="CF94" s="406">
        <v>4</v>
      </c>
      <c r="CG94" s="407">
        <v>38</v>
      </c>
      <c r="CH94" s="405">
        <v>4</v>
      </c>
      <c r="CI94" s="405">
        <v>9</v>
      </c>
      <c r="CJ94" s="405">
        <v>6</v>
      </c>
      <c r="CK94" s="408">
        <v>8</v>
      </c>
      <c r="CM94" s="717">
        <v>7833</v>
      </c>
      <c r="CN94" s="718" t="s">
        <v>1794</v>
      </c>
      <c r="CO94" s="719">
        <v>3</v>
      </c>
      <c r="CP94" s="720" t="s">
        <v>42</v>
      </c>
      <c r="CQ94" s="721" t="s">
        <v>42</v>
      </c>
      <c r="CR94" s="721" t="s">
        <v>42</v>
      </c>
      <c r="CS94" s="721" t="s">
        <v>42</v>
      </c>
      <c r="CT94" s="721" t="s">
        <v>42</v>
      </c>
      <c r="CU94" s="721" t="s">
        <v>42</v>
      </c>
      <c r="CV94" s="721" t="s">
        <v>42</v>
      </c>
      <c r="CW94" s="721" t="s">
        <v>42</v>
      </c>
      <c r="CX94" s="721" t="s">
        <v>42</v>
      </c>
      <c r="CY94" s="721" t="s">
        <v>42</v>
      </c>
      <c r="CZ94" s="721" t="s">
        <v>42</v>
      </c>
      <c r="DB94" s="409">
        <v>7861</v>
      </c>
      <c r="DC94" s="410" t="s">
        <v>2037</v>
      </c>
      <c r="DD94" s="411">
        <v>1</v>
      </c>
      <c r="DE94" s="412" t="s">
        <v>42</v>
      </c>
      <c r="DF94" s="733" t="s">
        <v>42</v>
      </c>
      <c r="DG94" s="415" t="s">
        <v>42</v>
      </c>
      <c r="DH94" s="416" t="s">
        <v>42</v>
      </c>
      <c r="DI94" s="416" t="s">
        <v>42</v>
      </c>
      <c r="DJ94" s="416" t="s">
        <v>42</v>
      </c>
      <c r="DK94" s="417" t="s">
        <v>42</v>
      </c>
      <c r="DL94" s="418" t="s">
        <v>42</v>
      </c>
      <c r="DM94" s="415" t="s">
        <v>42</v>
      </c>
      <c r="DN94" s="416" t="s">
        <v>42</v>
      </c>
      <c r="DO94" s="416" t="s">
        <v>42</v>
      </c>
      <c r="DP94" s="419" t="s">
        <v>42</v>
      </c>
    </row>
    <row r="95" spans="1:120" ht="20.100000000000001" customHeight="1">
      <c r="A95" s="391">
        <v>1811</v>
      </c>
      <c r="B95" s="392" t="s">
        <v>1234</v>
      </c>
      <c r="C95" s="393">
        <v>79</v>
      </c>
      <c r="D95" s="394">
        <v>207</v>
      </c>
      <c r="E95" s="396">
        <v>10</v>
      </c>
      <c r="F95" s="396">
        <v>19</v>
      </c>
      <c r="G95" s="396">
        <v>29</v>
      </c>
      <c r="H95" s="396">
        <v>27</v>
      </c>
      <c r="I95" s="397">
        <v>15</v>
      </c>
      <c r="J95" s="398">
        <v>71</v>
      </c>
      <c r="K95" s="396">
        <v>6</v>
      </c>
      <c r="L95" s="396">
        <v>14</v>
      </c>
      <c r="M95" s="396">
        <v>8</v>
      </c>
      <c r="N95" s="399">
        <v>6</v>
      </c>
      <c r="P95" s="400">
        <v>1841</v>
      </c>
      <c r="Q95" s="401" t="s">
        <v>265</v>
      </c>
      <c r="R95" s="402">
        <v>86</v>
      </c>
      <c r="S95" s="403">
        <v>206</v>
      </c>
      <c r="T95" s="405">
        <v>26</v>
      </c>
      <c r="U95" s="405">
        <v>24</v>
      </c>
      <c r="V95" s="405">
        <v>19</v>
      </c>
      <c r="W95" s="405">
        <v>26</v>
      </c>
      <c r="X95" s="406">
        <v>6</v>
      </c>
      <c r="Y95" s="407">
        <v>50</v>
      </c>
      <c r="Z95" s="405">
        <v>5</v>
      </c>
      <c r="AA95" s="405">
        <v>11</v>
      </c>
      <c r="AB95" s="405">
        <v>8</v>
      </c>
      <c r="AC95" s="408">
        <v>5</v>
      </c>
      <c r="AE95" s="400">
        <v>1841</v>
      </c>
      <c r="AF95" s="401" t="s">
        <v>265</v>
      </c>
      <c r="AG95" s="402">
        <v>71</v>
      </c>
      <c r="AH95" s="403">
        <v>217</v>
      </c>
      <c r="AI95" s="405">
        <v>20</v>
      </c>
      <c r="AJ95" s="405">
        <v>25</v>
      </c>
      <c r="AK95" s="405">
        <v>28</v>
      </c>
      <c r="AL95" s="405">
        <v>24</v>
      </c>
      <c r="AM95" s="406">
        <v>3</v>
      </c>
      <c r="AN95" s="407">
        <v>55</v>
      </c>
      <c r="AO95" s="405">
        <v>6</v>
      </c>
      <c r="AP95" s="405">
        <v>9</v>
      </c>
      <c r="AQ95" s="405">
        <v>5</v>
      </c>
      <c r="AR95" s="408">
        <v>9</v>
      </c>
      <c r="AT95" s="400">
        <v>6045</v>
      </c>
      <c r="AU95" s="401" t="s">
        <v>1317</v>
      </c>
      <c r="AV95" s="402">
        <v>77</v>
      </c>
      <c r="AW95" s="403">
        <v>224</v>
      </c>
      <c r="AX95" s="405">
        <v>17</v>
      </c>
      <c r="AY95" s="405">
        <v>16</v>
      </c>
      <c r="AZ95" s="405">
        <v>44</v>
      </c>
      <c r="BA95" s="405">
        <v>18</v>
      </c>
      <c r="BB95" s="406">
        <v>5</v>
      </c>
      <c r="BC95" s="407">
        <v>68</v>
      </c>
      <c r="BD95" s="405">
        <v>5</v>
      </c>
      <c r="BE95" s="405">
        <v>11</v>
      </c>
      <c r="BF95" s="405">
        <v>10</v>
      </c>
      <c r="BG95" s="408">
        <v>4</v>
      </c>
      <c r="BI95" s="400">
        <v>6211</v>
      </c>
      <c r="BJ95" s="401" t="s">
        <v>5</v>
      </c>
      <c r="BK95" s="402">
        <v>379</v>
      </c>
      <c r="BL95" s="403">
        <v>233</v>
      </c>
      <c r="BM95" s="405">
        <v>12</v>
      </c>
      <c r="BN95" s="405">
        <v>24</v>
      </c>
      <c r="BO95" s="405">
        <v>34</v>
      </c>
      <c r="BP95" s="405">
        <v>20</v>
      </c>
      <c r="BQ95" s="406">
        <v>9</v>
      </c>
      <c r="BR95" s="407">
        <v>63</v>
      </c>
      <c r="BS95" s="405">
        <v>7</v>
      </c>
      <c r="BT95" s="405">
        <v>11</v>
      </c>
      <c r="BU95" s="405">
        <v>8</v>
      </c>
      <c r="BV95" s="408">
        <v>7</v>
      </c>
      <c r="BX95" s="400">
        <v>6281</v>
      </c>
      <c r="BY95" s="401" t="s">
        <v>448</v>
      </c>
      <c r="BZ95" s="402">
        <v>169</v>
      </c>
      <c r="CA95" s="403">
        <v>222</v>
      </c>
      <c r="CB95" s="405">
        <v>38</v>
      </c>
      <c r="CC95" s="405">
        <v>38</v>
      </c>
      <c r="CD95" s="405">
        <v>18</v>
      </c>
      <c r="CE95" s="405">
        <v>3</v>
      </c>
      <c r="CF95" s="406">
        <v>2</v>
      </c>
      <c r="CG95" s="407">
        <v>24</v>
      </c>
      <c r="CH95" s="405">
        <v>4</v>
      </c>
      <c r="CI95" s="405">
        <v>8</v>
      </c>
      <c r="CJ95" s="405">
        <v>6</v>
      </c>
      <c r="CK95" s="408">
        <v>7</v>
      </c>
      <c r="CM95" s="717">
        <v>7835</v>
      </c>
      <c r="CN95" s="718" t="s">
        <v>146</v>
      </c>
      <c r="CO95" s="719">
        <v>20</v>
      </c>
      <c r="CP95" s="720">
        <v>207</v>
      </c>
      <c r="CQ95" s="721">
        <v>80</v>
      </c>
      <c r="CR95" s="721">
        <v>20</v>
      </c>
      <c r="CS95" s="721">
        <v>0</v>
      </c>
      <c r="CT95" s="721">
        <v>0</v>
      </c>
      <c r="CU95" s="721">
        <v>0</v>
      </c>
      <c r="CV95" s="721">
        <v>0</v>
      </c>
      <c r="CW95" s="721">
        <v>3</v>
      </c>
      <c r="CX95" s="721">
        <v>6</v>
      </c>
      <c r="CY95" s="721">
        <v>4</v>
      </c>
      <c r="CZ95" s="721">
        <v>5</v>
      </c>
      <c r="DB95" s="409">
        <v>7862</v>
      </c>
      <c r="DC95" s="410" t="s">
        <v>2038</v>
      </c>
      <c r="DD95" s="411">
        <v>5</v>
      </c>
      <c r="DE95" s="412" t="s">
        <v>42</v>
      </c>
      <c r="DF95" s="733" t="s">
        <v>42</v>
      </c>
      <c r="DG95" s="415" t="s">
        <v>42</v>
      </c>
      <c r="DH95" s="416" t="s">
        <v>42</v>
      </c>
      <c r="DI95" s="416" t="s">
        <v>42</v>
      </c>
      <c r="DJ95" s="416" t="s">
        <v>42</v>
      </c>
      <c r="DK95" s="417" t="s">
        <v>42</v>
      </c>
      <c r="DL95" s="418" t="s">
        <v>42</v>
      </c>
      <c r="DM95" s="415" t="s">
        <v>42</v>
      </c>
      <c r="DN95" s="416" t="s">
        <v>42</v>
      </c>
      <c r="DO95" s="416" t="s">
        <v>42</v>
      </c>
      <c r="DP95" s="419" t="s">
        <v>42</v>
      </c>
    </row>
    <row r="96" spans="1:120" ht="20.100000000000001" customHeight="1">
      <c r="A96" s="391">
        <v>1841</v>
      </c>
      <c r="B96" s="392" t="s">
        <v>265</v>
      </c>
      <c r="C96" s="393">
        <v>71</v>
      </c>
      <c r="D96" s="394">
        <v>197</v>
      </c>
      <c r="E96" s="396">
        <v>21</v>
      </c>
      <c r="F96" s="396">
        <v>28</v>
      </c>
      <c r="G96" s="396">
        <v>25</v>
      </c>
      <c r="H96" s="396">
        <v>17</v>
      </c>
      <c r="I96" s="397">
        <v>8</v>
      </c>
      <c r="J96" s="398">
        <v>51</v>
      </c>
      <c r="K96" s="396">
        <v>5</v>
      </c>
      <c r="L96" s="396">
        <v>12</v>
      </c>
      <c r="M96" s="396">
        <v>7</v>
      </c>
      <c r="N96" s="399">
        <v>6</v>
      </c>
      <c r="P96" s="400">
        <v>1881</v>
      </c>
      <c r="Q96" s="401" t="s">
        <v>1235</v>
      </c>
      <c r="R96" s="402">
        <v>150</v>
      </c>
      <c r="S96" s="403">
        <v>210</v>
      </c>
      <c r="T96" s="405">
        <v>19</v>
      </c>
      <c r="U96" s="405">
        <v>20</v>
      </c>
      <c r="V96" s="405">
        <v>29</v>
      </c>
      <c r="W96" s="405">
        <v>23</v>
      </c>
      <c r="X96" s="406">
        <v>9</v>
      </c>
      <c r="Y96" s="407">
        <v>61</v>
      </c>
      <c r="Z96" s="405">
        <v>6</v>
      </c>
      <c r="AA96" s="405">
        <v>12</v>
      </c>
      <c r="AB96" s="405">
        <v>8</v>
      </c>
      <c r="AC96" s="408">
        <v>6</v>
      </c>
      <c r="AE96" s="400">
        <v>1881</v>
      </c>
      <c r="AF96" s="401" t="s">
        <v>1235</v>
      </c>
      <c r="AG96" s="402">
        <v>157</v>
      </c>
      <c r="AH96" s="403">
        <v>217</v>
      </c>
      <c r="AI96" s="405">
        <v>25</v>
      </c>
      <c r="AJ96" s="405">
        <v>20</v>
      </c>
      <c r="AK96" s="405">
        <v>20</v>
      </c>
      <c r="AL96" s="405">
        <v>22</v>
      </c>
      <c r="AM96" s="406">
        <v>13</v>
      </c>
      <c r="AN96" s="407">
        <v>55</v>
      </c>
      <c r="AO96" s="405">
        <v>6</v>
      </c>
      <c r="AP96" s="405">
        <v>10</v>
      </c>
      <c r="AQ96" s="405">
        <v>5</v>
      </c>
      <c r="AR96" s="408">
        <v>9</v>
      </c>
      <c r="AT96" s="400">
        <v>6047</v>
      </c>
      <c r="AU96" s="401" t="s">
        <v>1318</v>
      </c>
      <c r="AV96" s="402">
        <v>41</v>
      </c>
      <c r="AW96" s="403">
        <v>226</v>
      </c>
      <c r="AX96" s="405">
        <v>10</v>
      </c>
      <c r="AY96" s="405">
        <v>27</v>
      </c>
      <c r="AZ96" s="405">
        <v>44</v>
      </c>
      <c r="BA96" s="405">
        <v>12</v>
      </c>
      <c r="BB96" s="406">
        <v>7</v>
      </c>
      <c r="BC96" s="407">
        <v>63</v>
      </c>
      <c r="BD96" s="405">
        <v>5</v>
      </c>
      <c r="BE96" s="405">
        <v>12</v>
      </c>
      <c r="BF96" s="405">
        <v>10</v>
      </c>
      <c r="BG96" s="408">
        <v>4</v>
      </c>
      <c r="BI96" s="400">
        <v>6221</v>
      </c>
      <c r="BJ96" s="401" t="s">
        <v>6</v>
      </c>
      <c r="BK96" s="402">
        <v>389</v>
      </c>
      <c r="BL96" s="403">
        <v>231</v>
      </c>
      <c r="BM96" s="405">
        <v>15</v>
      </c>
      <c r="BN96" s="405">
        <v>23</v>
      </c>
      <c r="BO96" s="405">
        <v>39</v>
      </c>
      <c r="BP96" s="405">
        <v>17</v>
      </c>
      <c r="BQ96" s="406">
        <v>6</v>
      </c>
      <c r="BR96" s="407">
        <v>62</v>
      </c>
      <c r="BS96" s="405">
        <v>7</v>
      </c>
      <c r="BT96" s="405">
        <v>11</v>
      </c>
      <c r="BU96" s="405">
        <v>8</v>
      </c>
      <c r="BV96" s="408">
        <v>7</v>
      </c>
      <c r="BX96" s="400">
        <v>6301</v>
      </c>
      <c r="BY96" s="401" t="s">
        <v>449</v>
      </c>
      <c r="BZ96" s="402">
        <v>470</v>
      </c>
      <c r="CA96" s="403">
        <v>233</v>
      </c>
      <c r="CB96" s="405">
        <v>27</v>
      </c>
      <c r="CC96" s="405">
        <v>25</v>
      </c>
      <c r="CD96" s="405">
        <v>20</v>
      </c>
      <c r="CE96" s="405">
        <v>17</v>
      </c>
      <c r="CF96" s="406">
        <v>10</v>
      </c>
      <c r="CG96" s="407">
        <v>48</v>
      </c>
      <c r="CH96" s="405">
        <v>5</v>
      </c>
      <c r="CI96" s="405">
        <v>10</v>
      </c>
      <c r="CJ96" s="405">
        <v>7</v>
      </c>
      <c r="CK96" s="408">
        <v>8</v>
      </c>
      <c r="CM96" s="717">
        <v>7840</v>
      </c>
      <c r="CN96" s="718" t="s">
        <v>907</v>
      </c>
      <c r="CO96" s="719">
        <v>20</v>
      </c>
      <c r="CP96" s="720">
        <v>217</v>
      </c>
      <c r="CQ96" s="721">
        <v>60</v>
      </c>
      <c r="CR96" s="721">
        <v>20</v>
      </c>
      <c r="CS96" s="721">
        <v>10</v>
      </c>
      <c r="CT96" s="721">
        <v>10</v>
      </c>
      <c r="CU96" s="721">
        <v>0</v>
      </c>
      <c r="CV96" s="721">
        <v>20</v>
      </c>
      <c r="CW96" s="721">
        <v>3</v>
      </c>
      <c r="CX96" s="721">
        <v>6</v>
      </c>
      <c r="CY96" s="721">
        <v>5</v>
      </c>
      <c r="CZ96" s="721">
        <v>7</v>
      </c>
      <c r="DB96" s="409">
        <v>7901</v>
      </c>
      <c r="DC96" s="410" t="s">
        <v>147</v>
      </c>
      <c r="DD96" s="411">
        <v>122</v>
      </c>
      <c r="DE96" s="412">
        <v>261</v>
      </c>
      <c r="DF96" s="733">
        <v>87</v>
      </c>
      <c r="DG96" s="415">
        <v>1</v>
      </c>
      <c r="DH96" s="416">
        <v>12</v>
      </c>
      <c r="DI96" s="416">
        <v>17</v>
      </c>
      <c r="DJ96" s="416">
        <v>48</v>
      </c>
      <c r="DK96" s="417">
        <v>21</v>
      </c>
      <c r="DL96" s="418">
        <v>87</v>
      </c>
      <c r="DM96" s="415">
        <v>8</v>
      </c>
      <c r="DN96" s="416">
        <v>10</v>
      </c>
      <c r="DO96" s="416">
        <v>7</v>
      </c>
      <c r="DP96" s="419">
        <v>10</v>
      </c>
    </row>
    <row r="97" spans="1:120" ht="20.100000000000001" customHeight="1">
      <c r="A97" s="391">
        <v>1881</v>
      </c>
      <c r="B97" s="392" t="s">
        <v>1235</v>
      </c>
      <c r="C97" s="393">
        <v>143</v>
      </c>
      <c r="D97" s="394">
        <v>196</v>
      </c>
      <c r="E97" s="396">
        <v>27</v>
      </c>
      <c r="F97" s="396">
        <v>22</v>
      </c>
      <c r="G97" s="396">
        <v>26</v>
      </c>
      <c r="H97" s="396">
        <v>17</v>
      </c>
      <c r="I97" s="397">
        <v>8</v>
      </c>
      <c r="J97" s="398">
        <v>51</v>
      </c>
      <c r="K97" s="396">
        <v>5</v>
      </c>
      <c r="L97" s="396">
        <v>12</v>
      </c>
      <c r="M97" s="396">
        <v>7</v>
      </c>
      <c r="N97" s="399">
        <v>6</v>
      </c>
      <c r="P97" s="400">
        <v>1921</v>
      </c>
      <c r="Q97" s="401" t="s">
        <v>267</v>
      </c>
      <c r="R97" s="402">
        <v>153</v>
      </c>
      <c r="S97" s="403">
        <v>206</v>
      </c>
      <c r="T97" s="405">
        <v>24</v>
      </c>
      <c r="U97" s="405">
        <v>28</v>
      </c>
      <c r="V97" s="405">
        <v>23</v>
      </c>
      <c r="W97" s="405">
        <v>18</v>
      </c>
      <c r="X97" s="406">
        <v>7</v>
      </c>
      <c r="Y97" s="407">
        <v>48</v>
      </c>
      <c r="Z97" s="405">
        <v>5</v>
      </c>
      <c r="AA97" s="405">
        <v>11</v>
      </c>
      <c r="AB97" s="405">
        <v>7</v>
      </c>
      <c r="AC97" s="408">
        <v>5</v>
      </c>
      <c r="AE97" s="400">
        <v>1921</v>
      </c>
      <c r="AF97" s="401" t="s">
        <v>267</v>
      </c>
      <c r="AG97" s="402">
        <v>139</v>
      </c>
      <c r="AH97" s="403">
        <v>217</v>
      </c>
      <c r="AI97" s="405">
        <v>19</v>
      </c>
      <c r="AJ97" s="405">
        <v>22</v>
      </c>
      <c r="AK97" s="405">
        <v>27</v>
      </c>
      <c r="AL97" s="405">
        <v>22</v>
      </c>
      <c r="AM97" s="406">
        <v>10</v>
      </c>
      <c r="AN97" s="407">
        <v>59</v>
      </c>
      <c r="AO97" s="405">
        <v>6</v>
      </c>
      <c r="AP97" s="405">
        <v>9</v>
      </c>
      <c r="AQ97" s="405">
        <v>5</v>
      </c>
      <c r="AR97" s="408">
        <v>9</v>
      </c>
      <c r="AT97" s="400">
        <v>6048</v>
      </c>
      <c r="AU97" s="401" t="s">
        <v>1319</v>
      </c>
      <c r="AV97" s="402">
        <v>96</v>
      </c>
      <c r="AW97" s="403">
        <v>216</v>
      </c>
      <c r="AX97" s="405">
        <v>23</v>
      </c>
      <c r="AY97" s="405">
        <v>44</v>
      </c>
      <c r="AZ97" s="405">
        <v>22</v>
      </c>
      <c r="BA97" s="405">
        <v>11</v>
      </c>
      <c r="BB97" s="406">
        <v>0</v>
      </c>
      <c r="BC97" s="407">
        <v>33</v>
      </c>
      <c r="BD97" s="405">
        <v>4</v>
      </c>
      <c r="BE97" s="405">
        <v>9</v>
      </c>
      <c r="BF97" s="405">
        <v>9</v>
      </c>
      <c r="BG97" s="408">
        <v>3</v>
      </c>
      <c r="BI97" s="400">
        <v>6231</v>
      </c>
      <c r="BJ97" s="401" t="s">
        <v>7</v>
      </c>
      <c r="BK97" s="402">
        <v>274</v>
      </c>
      <c r="BL97" s="403">
        <v>220</v>
      </c>
      <c r="BM97" s="405">
        <v>33</v>
      </c>
      <c r="BN97" s="405">
        <v>24</v>
      </c>
      <c r="BO97" s="405">
        <v>26</v>
      </c>
      <c r="BP97" s="405">
        <v>14</v>
      </c>
      <c r="BQ97" s="406">
        <v>3</v>
      </c>
      <c r="BR97" s="407">
        <v>43</v>
      </c>
      <c r="BS97" s="405">
        <v>6</v>
      </c>
      <c r="BT97" s="405">
        <v>9</v>
      </c>
      <c r="BU97" s="405">
        <v>7</v>
      </c>
      <c r="BV97" s="408">
        <v>6</v>
      </c>
      <c r="BX97" s="400">
        <v>6331</v>
      </c>
      <c r="BY97" s="401" t="s">
        <v>450</v>
      </c>
      <c r="BZ97" s="402">
        <v>389</v>
      </c>
      <c r="CA97" s="403">
        <v>226</v>
      </c>
      <c r="CB97" s="405">
        <v>34</v>
      </c>
      <c r="CC97" s="405">
        <v>30</v>
      </c>
      <c r="CD97" s="405">
        <v>20</v>
      </c>
      <c r="CE97" s="405">
        <v>11</v>
      </c>
      <c r="CF97" s="406">
        <v>5</v>
      </c>
      <c r="CG97" s="407">
        <v>36</v>
      </c>
      <c r="CH97" s="405">
        <v>4</v>
      </c>
      <c r="CI97" s="405">
        <v>9</v>
      </c>
      <c r="CJ97" s="405">
        <v>6</v>
      </c>
      <c r="CK97" s="408">
        <v>7</v>
      </c>
      <c r="CM97" s="717">
        <v>7851</v>
      </c>
      <c r="CN97" s="718" t="s">
        <v>1332</v>
      </c>
      <c r="CO97" s="719">
        <v>1</v>
      </c>
      <c r="CP97" s="720" t="s">
        <v>42</v>
      </c>
      <c r="CQ97" s="721" t="s">
        <v>42</v>
      </c>
      <c r="CR97" s="721" t="s">
        <v>42</v>
      </c>
      <c r="CS97" s="721" t="s">
        <v>42</v>
      </c>
      <c r="CT97" s="721" t="s">
        <v>42</v>
      </c>
      <c r="CU97" s="721" t="s">
        <v>42</v>
      </c>
      <c r="CV97" s="721" t="s">
        <v>42</v>
      </c>
      <c r="CW97" s="721" t="s">
        <v>42</v>
      </c>
      <c r="CX97" s="721" t="s">
        <v>42</v>
      </c>
      <c r="CY97" s="721" t="s">
        <v>42</v>
      </c>
      <c r="CZ97" s="721" t="s">
        <v>42</v>
      </c>
      <c r="DB97" s="409">
        <v>8019</v>
      </c>
      <c r="DC97" s="410" t="s">
        <v>1333</v>
      </c>
      <c r="DD97" s="411">
        <v>29</v>
      </c>
      <c r="DE97" s="412">
        <v>230</v>
      </c>
      <c r="DF97" s="733">
        <v>17</v>
      </c>
      <c r="DG97" s="415">
        <v>52</v>
      </c>
      <c r="DH97" s="416">
        <v>31</v>
      </c>
      <c r="DI97" s="416">
        <v>10</v>
      </c>
      <c r="DJ97" s="416">
        <v>7</v>
      </c>
      <c r="DK97" s="417">
        <v>0</v>
      </c>
      <c r="DL97" s="418">
        <v>17</v>
      </c>
      <c r="DM97" s="415">
        <v>5</v>
      </c>
      <c r="DN97" s="416">
        <v>7</v>
      </c>
      <c r="DO97" s="416">
        <v>5</v>
      </c>
      <c r="DP97" s="419">
        <v>6</v>
      </c>
    </row>
    <row r="98" spans="1:120" ht="20.100000000000001" customHeight="1">
      <c r="A98" s="391">
        <v>1921</v>
      </c>
      <c r="B98" s="392" t="s">
        <v>267</v>
      </c>
      <c r="C98" s="393">
        <v>149</v>
      </c>
      <c r="D98" s="394">
        <v>191</v>
      </c>
      <c r="E98" s="396">
        <v>37</v>
      </c>
      <c r="F98" s="396">
        <v>17</v>
      </c>
      <c r="G98" s="396">
        <v>23</v>
      </c>
      <c r="H98" s="396">
        <v>17</v>
      </c>
      <c r="I98" s="397">
        <v>5</v>
      </c>
      <c r="J98" s="398">
        <v>46</v>
      </c>
      <c r="K98" s="396">
        <v>5</v>
      </c>
      <c r="L98" s="396">
        <v>11</v>
      </c>
      <c r="M98" s="396">
        <v>7</v>
      </c>
      <c r="N98" s="399">
        <v>5</v>
      </c>
      <c r="P98" s="400">
        <v>2001</v>
      </c>
      <c r="Q98" s="401" t="s">
        <v>268</v>
      </c>
      <c r="R98" s="402">
        <v>100</v>
      </c>
      <c r="S98" s="403">
        <v>198</v>
      </c>
      <c r="T98" s="405">
        <v>34</v>
      </c>
      <c r="U98" s="405">
        <v>36</v>
      </c>
      <c r="V98" s="405">
        <v>21</v>
      </c>
      <c r="W98" s="405">
        <v>6</v>
      </c>
      <c r="X98" s="406">
        <v>3</v>
      </c>
      <c r="Y98" s="407">
        <v>30</v>
      </c>
      <c r="Z98" s="405">
        <v>5</v>
      </c>
      <c r="AA98" s="405">
        <v>10</v>
      </c>
      <c r="AB98" s="405">
        <v>6</v>
      </c>
      <c r="AC98" s="408">
        <v>5</v>
      </c>
      <c r="AE98" s="400">
        <v>2001</v>
      </c>
      <c r="AF98" s="401" t="s">
        <v>268</v>
      </c>
      <c r="AG98" s="402">
        <v>135</v>
      </c>
      <c r="AH98" s="403">
        <v>210</v>
      </c>
      <c r="AI98" s="405">
        <v>26</v>
      </c>
      <c r="AJ98" s="405">
        <v>30</v>
      </c>
      <c r="AK98" s="405">
        <v>33</v>
      </c>
      <c r="AL98" s="405">
        <v>10</v>
      </c>
      <c r="AM98" s="406">
        <v>1</v>
      </c>
      <c r="AN98" s="407">
        <v>44</v>
      </c>
      <c r="AO98" s="405">
        <v>6</v>
      </c>
      <c r="AP98" s="405">
        <v>8</v>
      </c>
      <c r="AQ98" s="405">
        <v>5</v>
      </c>
      <c r="AR98" s="408">
        <v>8</v>
      </c>
      <c r="AT98" s="400">
        <v>6049</v>
      </c>
      <c r="AU98" s="401" t="s">
        <v>1320</v>
      </c>
      <c r="AV98" s="402">
        <v>56</v>
      </c>
      <c r="AW98" s="403">
        <v>207</v>
      </c>
      <c r="AX98" s="405">
        <v>43</v>
      </c>
      <c r="AY98" s="405">
        <v>38</v>
      </c>
      <c r="AZ98" s="405">
        <v>16</v>
      </c>
      <c r="BA98" s="405">
        <v>4</v>
      </c>
      <c r="BB98" s="406">
        <v>0</v>
      </c>
      <c r="BC98" s="407">
        <v>20</v>
      </c>
      <c r="BD98" s="405">
        <v>4</v>
      </c>
      <c r="BE98" s="405">
        <v>8</v>
      </c>
      <c r="BF98" s="405">
        <v>8</v>
      </c>
      <c r="BG98" s="408">
        <v>3</v>
      </c>
      <c r="BI98" s="400">
        <v>6241</v>
      </c>
      <c r="BJ98" s="401" t="s">
        <v>447</v>
      </c>
      <c r="BK98" s="402">
        <v>397</v>
      </c>
      <c r="BL98" s="403">
        <v>231</v>
      </c>
      <c r="BM98" s="405">
        <v>17</v>
      </c>
      <c r="BN98" s="405">
        <v>27</v>
      </c>
      <c r="BO98" s="405">
        <v>26</v>
      </c>
      <c r="BP98" s="405">
        <v>20</v>
      </c>
      <c r="BQ98" s="406">
        <v>10</v>
      </c>
      <c r="BR98" s="407">
        <v>57</v>
      </c>
      <c r="BS98" s="405">
        <v>6</v>
      </c>
      <c r="BT98" s="405">
        <v>11</v>
      </c>
      <c r="BU98" s="405">
        <v>8</v>
      </c>
      <c r="BV98" s="408">
        <v>7</v>
      </c>
      <c r="BX98" s="400">
        <v>6351</v>
      </c>
      <c r="BY98" s="401" t="s">
        <v>451</v>
      </c>
      <c r="BZ98" s="402">
        <v>180</v>
      </c>
      <c r="CA98" s="403">
        <v>226</v>
      </c>
      <c r="CB98" s="405">
        <v>31</v>
      </c>
      <c r="CC98" s="405">
        <v>36</v>
      </c>
      <c r="CD98" s="405">
        <v>19</v>
      </c>
      <c r="CE98" s="405">
        <v>14</v>
      </c>
      <c r="CF98" s="406">
        <v>1</v>
      </c>
      <c r="CG98" s="407">
        <v>34</v>
      </c>
      <c r="CH98" s="405">
        <v>4</v>
      </c>
      <c r="CI98" s="405">
        <v>9</v>
      </c>
      <c r="CJ98" s="405">
        <v>6</v>
      </c>
      <c r="CK98" s="408">
        <v>7</v>
      </c>
      <c r="CM98" s="717">
        <v>7853</v>
      </c>
      <c r="CN98" s="718" t="s">
        <v>151</v>
      </c>
      <c r="CO98" s="719">
        <v>3</v>
      </c>
      <c r="CP98" s="720" t="s">
        <v>42</v>
      </c>
      <c r="CQ98" s="721" t="s">
        <v>42</v>
      </c>
      <c r="CR98" s="721" t="s">
        <v>42</v>
      </c>
      <c r="CS98" s="721" t="s">
        <v>42</v>
      </c>
      <c r="CT98" s="721" t="s">
        <v>42</v>
      </c>
      <c r="CU98" s="721" t="s">
        <v>42</v>
      </c>
      <c r="CV98" s="721" t="s">
        <v>42</v>
      </c>
      <c r="CW98" s="721" t="s">
        <v>42</v>
      </c>
      <c r="CX98" s="721" t="s">
        <v>42</v>
      </c>
      <c r="CY98" s="721" t="s">
        <v>42</v>
      </c>
      <c r="CZ98" s="721" t="s">
        <v>42</v>
      </c>
      <c r="DB98" s="409">
        <v>8101</v>
      </c>
      <c r="DC98" s="410" t="s">
        <v>1933</v>
      </c>
      <c r="DD98" s="411">
        <v>4</v>
      </c>
      <c r="DE98" s="412" t="s">
        <v>42</v>
      </c>
      <c r="DF98" s="733" t="s">
        <v>42</v>
      </c>
      <c r="DG98" s="415" t="s">
        <v>42</v>
      </c>
      <c r="DH98" s="416" t="s">
        <v>42</v>
      </c>
      <c r="DI98" s="416" t="s">
        <v>42</v>
      </c>
      <c r="DJ98" s="416" t="s">
        <v>42</v>
      </c>
      <c r="DK98" s="417" t="s">
        <v>42</v>
      </c>
      <c r="DL98" s="418" t="s">
        <v>42</v>
      </c>
      <c r="DM98" s="415" t="s">
        <v>42</v>
      </c>
      <c r="DN98" s="416" t="s">
        <v>42</v>
      </c>
      <c r="DO98" s="416" t="s">
        <v>42</v>
      </c>
      <c r="DP98" s="419" t="s">
        <v>42</v>
      </c>
    </row>
    <row r="99" spans="1:120" ht="20.100000000000001" customHeight="1">
      <c r="A99" s="391">
        <v>2001</v>
      </c>
      <c r="B99" s="392" t="s">
        <v>268</v>
      </c>
      <c r="C99" s="393">
        <v>133</v>
      </c>
      <c r="D99" s="394">
        <v>185</v>
      </c>
      <c r="E99" s="396">
        <v>41</v>
      </c>
      <c r="F99" s="396">
        <v>35</v>
      </c>
      <c r="G99" s="396">
        <v>11</v>
      </c>
      <c r="H99" s="396">
        <v>11</v>
      </c>
      <c r="I99" s="397">
        <v>2</v>
      </c>
      <c r="J99" s="398">
        <v>24</v>
      </c>
      <c r="K99" s="396">
        <v>4</v>
      </c>
      <c r="L99" s="396">
        <v>9</v>
      </c>
      <c r="M99" s="396">
        <v>6</v>
      </c>
      <c r="N99" s="399">
        <v>5</v>
      </c>
      <c r="P99" s="400">
        <v>2003</v>
      </c>
      <c r="Q99" s="401" t="s">
        <v>1381</v>
      </c>
      <c r="R99" s="402">
        <v>37</v>
      </c>
      <c r="S99" s="403">
        <v>217</v>
      </c>
      <c r="T99" s="405">
        <v>5</v>
      </c>
      <c r="U99" s="405">
        <v>22</v>
      </c>
      <c r="V99" s="405">
        <v>30</v>
      </c>
      <c r="W99" s="405">
        <v>27</v>
      </c>
      <c r="X99" s="406">
        <v>16</v>
      </c>
      <c r="Y99" s="407">
        <v>73</v>
      </c>
      <c r="Z99" s="405">
        <v>6</v>
      </c>
      <c r="AA99" s="405">
        <v>13</v>
      </c>
      <c r="AB99" s="405">
        <v>8</v>
      </c>
      <c r="AC99" s="408">
        <v>6</v>
      </c>
      <c r="AE99" s="400">
        <v>2003</v>
      </c>
      <c r="AF99" s="401" t="s">
        <v>1381</v>
      </c>
      <c r="AG99" s="402">
        <v>33</v>
      </c>
      <c r="AH99" s="403">
        <v>223</v>
      </c>
      <c r="AI99" s="405">
        <v>6</v>
      </c>
      <c r="AJ99" s="405">
        <v>27</v>
      </c>
      <c r="AK99" s="405">
        <v>39</v>
      </c>
      <c r="AL99" s="405">
        <v>27</v>
      </c>
      <c r="AM99" s="406">
        <v>0</v>
      </c>
      <c r="AN99" s="407">
        <v>67</v>
      </c>
      <c r="AO99" s="405">
        <v>7</v>
      </c>
      <c r="AP99" s="405">
        <v>10</v>
      </c>
      <c r="AQ99" s="405">
        <v>6</v>
      </c>
      <c r="AR99" s="408">
        <v>10</v>
      </c>
      <c r="AT99" s="400">
        <v>6051</v>
      </c>
      <c r="AU99" s="401" t="s">
        <v>435</v>
      </c>
      <c r="AV99" s="402">
        <v>213</v>
      </c>
      <c r="AW99" s="403">
        <v>208</v>
      </c>
      <c r="AX99" s="405">
        <v>46</v>
      </c>
      <c r="AY99" s="405">
        <v>36</v>
      </c>
      <c r="AZ99" s="405">
        <v>13</v>
      </c>
      <c r="BA99" s="405">
        <v>4</v>
      </c>
      <c r="BB99" s="406">
        <v>1</v>
      </c>
      <c r="BC99" s="407">
        <v>18</v>
      </c>
      <c r="BD99" s="405">
        <v>4</v>
      </c>
      <c r="BE99" s="405">
        <v>8</v>
      </c>
      <c r="BF99" s="405">
        <v>7</v>
      </c>
      <c r="BG99" s="408">
        <v>3</v>
      </c>
      <c r="BI99" s="400">
        <v>6251</v>
      </c>
      <c r="BJ99" s="401" t="s">
        <v>8</v>
      </c>
      <c r="BK99" s="402">
        <v>199</v>
      </c>
      <c r="BL99" s="403">
        <v>219</v>
      </c>
      <c r="BM99" s="405">
        <v>37</v>
      </c>
      <c r="BN99" s="405">
        <v>30</v>
      </c>
      <c r="BO99" s="405">
        <v>23</v>
      </c>
      <c r="BP99" s="405">
        <v>8</v>
      </c>
      <c r="BQ99" s="406">
        <v>3</v>
      </c>
      <c r="BR99" s="407">
        <v>33</v>
      </c>
      <c r="BS99" s="405">
        <v>5</v>
      </c>
      <c r="BT99" s="405">
        <v>9</v>
      </c>
      <c r="BU99" s="405">
        <v>7</v>
      </c>
      <c r="BV99" s="408">
        <v>6</v>
      </c>
      <c r="BX99" s="400">
        <v>6361</v>
      </c>
      <c r="BY99" s="401" t="s">
        <v>452</v>
      </c>
      <c r="BZ99" s="402">
        <v>168</v>
      </c>
      <c r="CA99" s="403">
        <v>223</v>
      </c>
      <c r="CB99" s="405">
        <v>36</v>
      </c>
      <c r="CC99" s="405">
        <v>39</v>
      </c>
      <c r="CD99" s="405">
        <v>20</v>
      </c>
      <c r="CE99" s="405">
        <v>3</v>
      </c>
      <c r="CF99" s="406">
        <v>2</v>
      </c>
      <c r="CG99" s="407">
        <v>24</v>
      </c>
      <c r="CH99" s="405">
        <v>4</v>
      </c>
      <c r="CI99" s="405">
        <v>8</v>
      </c>
      <c r="CJ99" s="405">
        <v>6</v>
      </c>
      <c r="CK99" s="408">
        <v>7</v>
      </c>
      <c r="CM99" s="717">
        <v>7860</v>
      </c>
      <c r="CN99" s="718" t="s">
        <v>2036</v>
      </c>
      <c r="CO99" s="719">
        <v>8</v>
      </c>
      <c r="CP99" s="720" t="s">
        <v>42</v>
      </c>
      <c r="CQ99" s="721" t="s">
        <v>42</v>
      </c>
      <c r="CR99" s="721" t="s">
        <v>42</v>
      </c>
      <c r="CS99" s="721" t="s">
        <v>42</v>
      </c>
      <c r="CT99" s="721" t="s">
        <v>42</v>
      </c>
      <c r="CU99" s="721" t="s">
        <v>42</v>
      </c>
      <c r="CV99" s="721" t="s">
        <v>42</v>
      </c>
      <c r="CW99" s="721" t="s">
        <v>42</v>
      </c>
      <c r="CX99" s="721" t="s">
        <v>42</v>
      </c>
      <c r="CY99" s="721" t="s">
        <v>42</v>
      </c>
      <c r="CZ99" s="721" t="s">
        <v>42</v>
      </c>
      <c r="DB99" s="409">
        <v>8121</v>
      </c>
      <c r="DC99" s="410" t="s">
        <v>148</v>
      </c>
      <c r="DD99" s="411">
        <v>22</v>
      </c>
      <c r="DE99" s="412">
        <v>218</v>
      </c>
      <c r="DF99" s="733">
        <v>9</v>
      </c>
      <c r="DG99" s="415">
        <v>68</v>
      </c>
      <c r="DH99" s="416">
        <v>23</v>
      </c>
      <c r="DI99" s="416">
        <v>9</v>
      </c>
      <c r="DJ99" s="416">
        <v>0</v>
      </c>
      <c r="DK99" s="417">
        <v>0</v>
      </c>
      <c r="DL99" s="418">
        <v>9</v>
      </c>
      <c r="DM99" s="415">
        <v>4</v>
      </c>
      <c r="DN99" s="416">
        <v>5</v>
      </c>
      <c r="DO99" s="416">
        <v>3</v>
      </c>
      <c r="DP99" s="419">
        <v>6</v>
      </c>
    </row>
    <row r="100" spans="1:120" ht="20.100000000000001" customHeight="1">
      <c r="A100" s="391">
        <v>2003</v>
      </c>
      <c r="B100" s="392" t="s">
        <v>1381</v>
      </c>
      <c r="C100" s="393">
        <v>57</v>
      </c>
      <c r="D100" s="394">
        <v>209</v>
      </c>
      <c r="E100" s="396">
        <v>11</v>
      </c>
      <c r="F100" s="396">
        <v>18</v>
      </c>
      <c r="G100" s="396">
        <v>28</v>
      </c>
      <c r="H100" s="396">
        <v>30</v>
      </c>
      <c r="I100" s="397">
        <v>14</v>
      </c>
      <c r="J100" s="398">
        <v>72</v>
      </c>
      <c r="K100" s="396">
        <v>6</v>
      </c>
      <c r="L100" s="396">
        <v>14</v>
      </c>
      <c r="M100" s="396">
        <v>8</v>
      </c>
      <c r="N100" s="399">
        <v>6</v>
      </c>
      <c r="P100" s="400">
        <v>2006</v>
      </c>
      <c r="Q100" s="401" t="s">
        <v>270</v>
      </c>
      <c r="R100" s="402">
        <v>16</v>
      </c>
      <c r="S100" s="403">
        <v>201</v>
      </c>
      <c r="T100" s="405">
        <v>31</v>
      </c>
      <c r="U100" s="405">
        <v>38</v>
      </c>
      <c r="V100" s="405">
        <v>13</v>
      </c>
      <c r="W100" s="405">
        <v>19</v>
      </c>
      <c r="X100" s="406">
        <v>0</v>
      </c>
      <c r="Y100" s="407">
        <v>31</v>
      </c>
      <c r="Z100" s="405">
        <v>5</v>
      </c>
      <c r="AA100" s="405">
        <v>10</v>
      </c>
      <c r="AB100" s="405">
        <v>7</v>
      </c>
      <c r="AC100" s="408">
        <v>5</v>
      </c>
      <c r="AE100" s="400">
        <v>2006</v>
      </c>
      <c r="AF100" s="401" t="s">
        <v>270</v>
      </c>
      <c r="AG100" s="402">
        <v>16</v>
      </c>
      <c r="AH100" s="403">
        <v>205</v>
      </c>
      <c r="AI100" s="405">
        <v>31</v>
      </c>
      <c r="AJ100" s="405">
        <v>44</v>
      </c>
      <c r="AK100" s="405">
        <v>25</v>
      </c>
      <c r="AL100" s="405">
        <v>0</v>
      </c>
      <c r="AM100" s="406">
        <v>0</v>
      </c>
      <c r="AN100" s="407">
        <v>25</v>
      </c>
      <c r="AO100" s="405">
        <v>6</v>
      </c>
      <c r="AP100" s="405">
        <v>7</v>
      </c>
      <c r="AQ100" s="405">
        <v>5</v>
      </c>
      <c r="AR100" s="408">
        <v>7</v>
      </c>
      <c r="AT100" s="400">
        <v>6052</v>
      </c>
      <c r="AU100" s="401" t="s">
        <v>127</v>
      </c>
      <c r="AV100" s="402">
        <v>415</v>
      </c>
      <c r="AW100" s="403">
        <v>225</v>
      </c>
      <c r="AX100" s="405">
        <v>15</v>
      </c>
      <c r="AY100" s="405">
        <v>23</v>
      </c>
      <c r="AZ100" s="405">
        <v>36</v>
      </c>
      <c r="BA100" s="405">
        <v>18</v>
      </c>
      <c r="BB100" s="406">
        <v>8</v>
      </c>
      <c r="BC100" s="407">
        <v>62</v>
      </c>
      <c r="BD100" s="405">
        <v>5</v>
      </c>
      <c r="BE100" s="405">
        <v>11</v>
      </c>
      <c r="BF100" s="405">
        <v>10</v>
      </c>
      <c r="BG100" s="408">
        <v>4</v>
      </c>
      <c r="BI100" s="400">
        <v>6281</v>
      </c>
      <c r="BJ100" s="401" t="s">
        <v>448</v>
      </c>
      <c r="BK100" s="402">
        <v>135</v>
      </c>
      <c r="BL100" s="403">
        <v>217</v>
      </c>
      <c r="BM100" s="405">
        <v>36</v>
      </c>
      <c r="BN100" s="405">
        <v>33</v>
      </c>
      <c r="BO100" s="405">
        <v>24</v>
      </c>
      <c r="BP100" s="405">
        <v>5</v>
      </c>
      <c r="BQ100" s="406">
        <v>2</v>
      </c>
      <c r="BR100" s="407">
        <v>31</v>
      </c>
      <c r="BS100" s="405">
        <v>5</v>
      </c>
      <c r="BT100" s="405">
        <v>9</v>
      </c>
      <c r="BU100" s="405">
        <v>6</v>
      </c>
      <c r="BV100" s="408">
        <v>6</v>
      </c>
      <c r="BX100" s="400">
        <v>6391</v>
      </c>
      <c r="BY100" s="401" t="s">
        <v>9</v>
      </c>
      <c r="BZ100" s="402">
        <v>208</v>
      </c>
      <c r="CA100" s="403">
        <v>221</v>
      </c>
      <c r="CB100" s="405">
        <v>38</v>
      </c>
      <c r="CC100" s="405">
        <v>40</v>
      </c>
      <c r="CD100" s="405">
        <v>16</v>
      </c>
      <c r="CE100" s="405">
        <v>5</v>
      </c>
      <c r="CF100" s="406">
        <v>0</v>
      </c>
      <c r="CG100" s="407">
        <v>22</v>
      </c>
      <c r="CH100" s="405">
        <v>4</v>
      </c>
      <c r="CI100" s="405">
        <v>8</v>
      </c>
      <c r="CJ100" s="405">
        <v>6</v>
      </c>
      <c r="CK100" s="408">
        <v>7</v>
      </c>
      <c r="CM100" s="717">
        <v>7861</v>
      </c>
      <c r="CN100" s="718" t="s">
        <v>2037</v>
      </c>
      <c r="CO100" s="719">
        <v>13</v>
      </c>
      <c r="CP100" s="720">
        <v>219</v>
      </c>
      <c r="CQ100" s="721">
        <v>69</v>
      </c>
      <c r="CR100" s="721">
        <v>23</v>
      </c>
      <c r="CS100" s="721">
        <v>8</v>
      </c>
      <c r="CT100" s="721">
        <v>0</v>
      </c>
      <c r="CU100" s="721">
        <v>0</v>
      </c>
      <c r="CV100" s="721">
        <v>8</v>
      </c>
      <c r="CW100" s="721">
        <v>4</v>
      </c>
      <c r="CX100" s="721">
        <v>6</v>
      </c>
      <c r="CY100" s="721">
        <v>4</v>
      </c>
      <c r="CZ100" s="721">
        <v>7</v>
      </c>
      <c r="DB100" s="420">
        <v>8131</v>
      </c>
      <c r="DC100" s="421" t="s">
        <v>527</v>
      </c>
      <c r="DD100" s="422">
        <v>18</v>
      </c>
      <c r="DE100" s="423">
        <v>220</v>
      </c>
      <c r="DF100" s="734">
        <v>11</v>
      </c>
      <c r="DG100" s="426">
        <v>67</v>
      </c>
      <c r="DH100" s="427">
        <v>22</v>
      </c>
      <c r="DI100" s="427">
        <v>11</v>
      </c>
      <c r="DJ100" s="427">
        <v>0</v>
      </c>
      <c r="DK100" s="428">
        <v>0</v>
      </c>
      <c r="DL100" s="429">
        <v>11</v>
      </c>
      <c r="DM100" s="426">
        <v>4</v>
      </c>
      <c r="DN100" s="427">
        <v>5</v>
      </c>
      <c r="DO100" s="427">
        <v>4</v>
      </c>
      <c r="DP100" s="430">
        <v>6</v>
      </c>
    </row>
    <row r="101" spans="1:120" ht="20.100000000000001" customHeight="1">
      <c r="A101" s="391">
        <v>2006</v>
      </c>
      <c r="B101" s="392" t="s">
        <v>270</v>
      </c>
      <c r="C101" s="393">
        <v>15</v>
      </c>
      <c r="D101" s="394">
        <v>193</v>
      </c>
      <c r="E101" s="396">
        <v>40</v>
      </c>
      <c r="F101" s="396">
        <v>27</v>
      </c>
      <c r="G101" s="396">
        <v>7</v>
      </c>
      <c r="H101" s="396">
        <v>13</v>
      </c>
      <c r="I101" s="397">
        <v>13</v>
      </c>
      <c r="J101" s="398">
        <v>33</v>
      </c>
      <c r="K101" s="396">
        <v>5</v>
      </c>
      <c r="L101" s="396">
        <v>11</v>
      </c>
      <c r="M101" s="396">
        <v>6</v>
      </c>
      <c r="N101" s="399">
        <v>5</v>
      </c>
      <c r="P101" s="400">
        <v>2007</v>
      </c>
      <c r="Q101" s="401" t="s">
        <v>1608</v>
      </c>
      <c r="R101" s="402">
        <v>50</v>
      </c>
      <c r="S101" s="403">
        <v>222</v>
      </c>
      <c r="T101" s="405">
        <v>4</v>
      </c>
      <c r="U101" s="405">
        <v>16</v>
      </c>
      <c r="V101" s="405">
        <v>28</v>
      </c>
      <c r="W101" s="405">
        <v>34</v>
      </c>
      <c r="X101" s="406">
        <v>18</v>
      </c>
      <c r="Y101" s="407">
        <v>80</v>
      </c>
      <c r="Z101" s="405">
        <v>7</v>
      </c>
      <c r="AA101" s="405">
        <v>14</v>
      </c>
      <c r="AB101" s="405">
        <v>9</v>
      </c>
      <c r="AC101" s="408">
        <v>7</v>
      </c>
      <c r="AE101" s="400">
        <v>2007</v>
      </c>
      <c r="AF101" s="401" t="s">
        <v>1608</v>
      </c>
      <c r="AG101" s="402">
        <v>50</v>
      </c>
      <c r="AH101" s="403">
        <v>239</v>
      </c>
      <c r="AI101" s="405">
        <v>0</v>
      </c>
      <c r="AJ101" s="405">
        <v>2</v>
      </c>
      <c r="AK101" s="405">
        <v>28</v>
      </c>
      <c r="AL101" s="405">
        <v>44</v>
      </c>
      <c r="AM101" s="406">
        <v>26</v>
      </c>
      <c r="AN101" s="407">
        <v>98</v>
      </c>
      <c r="AO101" s="405">
        <v>8</v>
      </c>
      <c r="AP101" s="405">
        <v>12</v>
      </c>
      <c r="AQ101" s="405">
        <v>7</v>
      </c>
      <c r="AR101" s="408">
        <v>11</v>
      </c>
      <c r="AT101" s="400">
        <v>6053</v>
      </c>
      <c r="AU101" s="401" t="s">
        <v>1330</v>
      </c>
      <c r="AV101" s="402">
        <v>53</v>
      </c>
      <c r="AW101" s="403">
        <v>237</v>
      </c>
      <c r="AX101" s="405">
        <v>4</v>
      </c>
      <c r="AY101" s="405">
        <v>9</v>
      </c>
      <c r="AZ101" s="405">
        <v>36</v>
      </c>
      <c r="BA101" s="405">
        <v>34</v>
      </c>
      <c r="BB101" s="406">
        <v>17</v>
      </c>
      <c r="BC101" s="407">
        <v>87</v>
      </c>
      <c r="BD101" s="405">
        <v>6</v>
      </c>
      <c r="BE101" s="405">
        <v>13</v>
      </c>
      <c r="BF101" s="405">
        <v>11</v>
      </c>
      <c r="BG101" s="408">
        <v>5</v>
      </c>
      <c r="BI101" s="400">
        <v>6301</v>
      </c>
      <c r="BJ101" s="401" t="s">
        <v>449</v>
      </c>
      <c r="BK101" s="402">
        <v>471</v>
      </c>
      <c r="BL101" s="403">
        <v>230</v>
      </c>
      <c r="BM101" s="405">
        <v>22</v>
      </c>
      <c r="BN101" s="405">
        <v>21</v>
      </c>
      <c r="BO101" s="405">
        <v>28</v>
      </c>
      <c r="BP101" s="405">
        <v>19</v>
      </c>
      <c r="BQ101" s="406">
        <v>11</v>
      </c>
      <c r="BR101" s="407">
        <v>58</v>
      </c>
      <c r="BS101" s="405">
        <v>6</v>
      </c>
      <c r="BT101" s="405">
        <v>11</v>
      </c>
      <c r="BU101" s="405">
        <v>8</v>
      </c>
      <c r="BV101" s="408">
        <v>7</v>
      </c>
      <c r="BX101" s="400">
        <v>6411</v>
      </c>
      <c r="BY101" s="401" t="s">
        <v>453</v>
      </c>
      <c r="BZ101" s="402">
        <v>293</v>
      </c>
      <c r="CA101" s="403">
        <v>229</v>
      </c>
      <c r="CB101" s="405">
        <v>28</v>
      </c>
      <c r="CC101" s="405">
        <v>30</v>
      </c>
      <c r="CD101" s="405">
        <v>26</v>
      </c>
      <c r="CE101" s="405">
        <v>11</v>
      </c>
      <c r="CF101" s="406">
        <v>5</v>
      </c>
      <c r="CG101" s="407">
        <v>42</v>
      </c>
      <c r="CH101" s="405">
        <v>4</v>
      </c>
      <c r="CI101" s="405">
        <v>9</v>
      </c>
      <c r="CJ101" s="405">
        <v>7</v>
      </c>
      <c r="CK101" s="408">
        <v>8</v>
      </c>
      <c r="CM101" s="717">
        <v>7862</v>
      </c>
      <c r="CN101" s="718" t="s">
        <v>2038</v>
      </c>
      <c r="CO101" s="719">
        <v>10</v>
      </c>
      <c r="CP101" s="720">
        <v>221</v>
      </c>
      <c r="CQ101" s="721">
        <v>30</v>
      </c>
      <c r="CR101" s="721">
        <v>50</v>
      </c>
      <c r="CS101" s="721">
        <v>20</v>
      </c>
      <c r="CT101" s="721">
        <v>0</v>
      </c>
      <c r="CU101" s="721">
        <v>0</v>
      </c>
      <c r="CV101" s="721">
        <v>20</v>
      </c>
      <c r="CW101" s="721">
        <v>4</v>
      </c>
      <c r="CX101" s="721">
        <v>7</v>
      </c>
      <c r="CY101" s="721">
        <v>6</v>
      </c>
      <c r="CZ101" s="721">
        <v>6</v>
      </c>
      <c r="DB101" s="431">
        <v>8151</v>
      </c>
      <c r="DC101" s="432" t="s">
        <v>913</v>
      </c>
      <c r="DD101" s="433">
        <v>3</v>
      </c>
      <c r="DE101" s="434" t="s">
        <v>42</v>
      </c>
      <c r="DF101" s="434" t="s">
        <v>42</v>
      </c>
      <c r="DG101" s="436" t="s">
        <v>42</v>
      </c>
      <c r="DH101" s="436" t="s">
        <v>42</v>
      </c>
      <c r="DI101" s="436" t="s">
        <v>42</v>
      </c>
      <c r="DJ101" s="436" t="s">
        <v>42</v>
      </c>
      <c r="DK101" s="436" t="s">
        <v>42</v>
      </c>
      <c r="DL101" s="436" t="s">
        <v>42</v>
      </c>
      <c r="DM101" s="436" t="s">
        <v>42</v>
      </c>
      <c r="DN101" s="436" t="s">
        <v>42</v>
      </c>
      <c r="DO101" s="436" t="s">
        <v>42</v>
      </c>
      <c r="DP101" s="436" t="s">
        <v>42</v>
      </c>
    </row>
    <row r="102" spans="1:120" ht="20.100000000000001" customHeight="1">
      <c r="A102" s="391">
        <v>2007</v>
      </c>
      <c r="B102" s="392" t="s">
        <v>1608</v>
      </c>
      <c r="C102" s="393">
        <v>100</v>
      </c>
      <c r="D102" s="394">
        <v>216</v>
      </c>
      <c r="E102" s="396">
        <v>2</v>
      </c>
      <c r="F102" s="396">
        <v>10</v>
      </c>
      <c r="G102" s="396">
        <v>23</v>
      </c>
      <c r="H102" s="396">
        <v>45</v>
      </c>
      <c r="I102" s="397">
        <v>20</v>
      </c>
      <c r="J102" s="398">
        <v>88</v>
      </c>
      <c r="K102" s="396">
        <v>6</v>
      </c>
      <c r="L102" s="396">
        <v>16</v>
      </c>
      <c r="M102" s="396">
        <v>9</v>
      </c>
      <c r="N102" s="399">
        <v>7</v>
      </c>
      <c r="P102" s="400">
        <v>2012</v>
      </c>
      <c r="Q102" s="401" t="s">
        <v>965</v>
      </c>
      <c r="R102" s="402">
        <v>35</v>
      </c>
      <c r="S102" s="403">
        <v>217</v>
      </c>
      <c r="T102" s="405">
        <v>11</v>
      </c>
      <c r="U102" s="405">
        <v>14</v>
      </c>
      <c r="V102" s="405">
        <v>37</v>
      </c>
      <c r="W102" s="405">
        <v>29</v>
      </c>
      <c r="X102" s="406">
        <v>9</v>
      </c>
      <c r="Y102" s="407">
        <v>74</v>
      </c>
      <c r="Z102" s="405">
        <v>6</v>
      </c>
      <c r="AA102" s="405">
        <v>13</v>
      </c>
      <c r="AB102" s="405">
        <v>9</v>
      </c>
      <c r="AC102" s="408">
        <v>6</v>
      </c>
      <c r="AE102" s="400">
        <v>2012</v>
      </c>
      <c r="AF102" s="401" t="s">
        <v>965</v>
      </c>
      <c r="AG102" s="402">
        <v>32</v>
      </c>
      <c r="AH102" s="403">
        <v>227</v>
      </c>
      <c r="AI102" s="405">
        <v>16</v>
      </c>
      <c r="AJ102" s="405">
        <v>16</v>
      </c>
      <c r="AK102" s="405">
        <v>25</v>
      </c>
      <c r="AL102" s="405">
        <v>25</v>
      </c>
      <c r="AM102" s="406">
        <v>19</v>
      </c>
      <c r="AN102" s="407">
        <v>69</v>
      </c>
      <c r="AO102" s="405">
        <v>7</v>
      </c>
      <c r="AP102" s="405">
        <v>10</v>
      </c>
      <c r="AQ102" s="405">
        <v>6</v>
      </c>
      <c r="AR102" s="408">
        <v>10</v>
      </c>
      <c r="AT102" s="400">
        <v>6060</v>
      </c>
      <c r="AU102" s="401" t="s">
        <v>1321</v>
      </c>
      <c r="AV102" s="402">
        <v>81</v>
      </c>
      <c r="AW102" s="403">
        <v>220</v>
      </c>
      <c r="AX102" s="405">
        <v>19</v>
      </c>
      <c r="AY102" s="405">
        <v>36</v>
      </c>
      <c r="AZ102" s="405">
        <v>28</v>
      </c>
      <c r="BA102" s="405">
        <v>14</v>
      </c>
      <c r="BB102" s="406">
        <v>4</v>
      </c>
      <c r="BC102" s="407">
        <v>46</v>
      </c>
      <c r="BD102" s="405">
        <v>5</v>
      </c>
      <c r="BE102" s="405">
        <v>10</v>
      </c>
      <c r="BF102" s="405">
        <v>9</v>
      </c>
      <c r="BG102" s="408">
        <v>4</v>
      </c>
      <c r="BI102" s="400">
        <v>6331</v>
      </c>
      <c r="BJ102" s="401" t="s">
        <v>450</v>
      </c>
      <c r="BK102" s="402">
        <v>423</v>
      </c>
      <c r="BL102" s="403">
        <v>221</v>
      </c>
      <c r="BM102" s="405">
        <v>33</v>
      </c>
      <c r="BN102" s="405">
        <v>26</v>
      </c>
      <c r="BO102" s="405">
        <v>26</v>
      </c>
      <c r="BP102" s="405">
        <v>10</v>
      </c>
      <c r="BQ102" s="406">
        <v>4</v>
      </c>
      <c r="BR102" s="407">
        <v>41</v>
      </c>
      <c r="BS102" s="405">
        <v>6</v>
      </c>
      <c r="BT102" s="405">
        <v>9</v>
      </c>
      <c r="BU102" s="405">
        <v>7</v>
      </c>
      <c r="BV102" s="408">
        <v>6</v>
      </c>
      <c r="BX102" s="400">
        <v>6421</v>
      </c>
      <c r="BY102" s="401" t="s">
        <v>454</v>
      </c>
      <c r="BZ102" s="402">
        <v>211</v>
      </c>
      <c r="CA102" s="403">
        <v>228</v>
      </c>
      <c r="CB102" s="405">
        <v>27</v>
      </c>
      <c r="CC102" s="405">
        <v>32</v>
      </c>
      <c r="CD102" s="405">
        <v>23</v>
      </c>
      <c r="CE102" s="405">
        <v>16</v>
      </c>
      <c r="CF102" s="406">
        <v>2</v>
      </c>
      <c r="CG102" s="407">
        <v>41</v>
      </c>
      <c r="CH102" s="405">
        <v>4</v>
      </c>
      <c r="CI102" s="405">
        <v>9</v>
      </c>
      <c r="CJ102" s="405">
        <v>7</v>
      </c>
      <c r="CK102" s="408">
        <v>7</v>
      </c>
      <c r="CM102" s="717">
        <v>7863</v>
      </c>
      <c r="CN102" s="718" t="s">
        <v>2039</v>
      </c>
      <c r="CO102" s="719">
        <v>2</v>
      </c>
      <c r="CP102" s="720" t="s">
        <v>42</v>
      </c>
      <c r="CQ102" s="721" t="s">
        <v>42</v>
      </c>
      <c r="CR102" s="721" t="s">
        <v>42</v>
      </c>
      <c r="CS102" s="721" t="s">
        <v>42</v>
      </c>
      <c r="CT102" s="721" t="s">
        <v>42</v>
      </c>
      <c r="CU102" s="721" t="s">
        <v>42</v>
      </c>
      <c r="CV102" s="721" t="s">
        <v>42</v>
      </c>
      <c r="CW102" s="721" t="s">
        <v>42</v>
      </c>
      <c r="CX102" s="721" t="s">
        <v>42</v>
      </c>
      <c r="CY102" s="721" t="s">
        <v>42</v>
      </c>
      <c r="CZ102" s="721" t="s">
        <v>42</v>
      </c>
      <c r="DB102" s="431">
        <v>8181</v>
      </c>
      <c r="DC102" s="432" t="s">
        <v>916</v>
      </c>
      <c r="DD102" s="433">
        <v>12</v>
      </c>
      <c r="DE102" s="434">
        <v>221</v>
      </c>
      <c r="DF102" s="434">
        <v>8</v>
      </c>
      <c r="DG102" s="436">
        <v>67</v>
      </c>
      <c r="DH102" s="436">
        <v>25</v>
      </c>
      <c r="DI102" s="436">
        <v>8</v>
      </c>
      <c r="DJ102" s="436">
        <v>0</v>
      </c>
      <c r="DK102" s="436">
        <v>0</v>
      </c>
      <c r="DL102" s="436">
        <v>8</v>
      </c>
      <c r="DM102" s="436">
        <v>5</v>
      </c>
      <c r="DN102" s="436">
        <v>6</v>
      </c>
      <c r="DO102" s="436">
        <v>3</v>
      </c>
      <c r="DP102" s="436">
        <v>6</v>
      </c>
    </row>
    <row r="103" spans="1:120" ht="20.100000000000001" customHeight="1">
      <c r="A103" s="391">
        <v>2012</v>
      </c>
      <c r="B103" s="392" t="s">
        <v>965</v>
      </c>
      <c r="C103" s="393">
        <v>66</v>
      </c>
      <c r="D103" s="394">
        <v>202</v>
      </c>
      <c r="E103" s="396">
        <v>15</v>
      </c>
      <c r="F103" s="396">
        <v>21</v>
      </c>
      <c r="G103" s="396">
        <v>30</v>
      </c>
      <c r="H103" s="396">
        <v>23</v>
      </c>
      <c r="I103" s="397">
        <v>11</v>
      </c>
      <c r="J103" s="398">
        <v>64</v>
      </c>
      <c r="K103" s="396">
        <v>6</v>
      </c>
      <c r="L103" s="396">
        <v>13</v>
      </c>
      <c r="M103" s="396">
        <v>8</v>
      </c>
      <c r="N103" s="399">
        <v>6</v>
      </c>
      <c r="P103" s="400">
        <v>2013</v>
      </c>
      <c r="Q103" s="401" t="s">
        <v>2022</v>
      </c>
      <c r="R103" s="402">
        <v>23</v>
      </c>
      <c r="S103" s="403">
        <v>217</v>
      </c>
      <c r="T103" s="405">
        <v>22</v>
      </c>
      <c r="U103" s="405">
        <v>13</v>
      </c>
      <c r="V103" s="405">
        <v>17</v>
      </c>
      <c r="W103" s="405">
        <v>30</v>
      </c>
      <c r="X103" s="406">
        <v>17</v>
      </c>
      <c r="Y103" s="407">
        <v>65</v>
      </c>
      <c r="Z103" s="405">
        <v>6</v>
      </c>
      <c r="AA103" s="405">
        <v>12</v>
      </c>
      <c r="AB103" s="405">
        <v>9</v>
      </c>
      <c r="AC103" s="408">
        <v>6</v>
      </c>
      <c r="AE103" s="400">
        <v>2013</v>
      </c>
      <c r="AF103" s="401" t="s">
        <v>2022</v>
      </c>
      <c r="AG103" s="402">
        <v>11</v>
      </c>
      <c r="AH103" s="403">
        <v>224</v>
      </c>
      <c r="AI103" s="405">
        <v>18</v>
      </c>
      <c r="AJ103" s="405">
        <v>9</v>
      </c>
      <c r="AK103" s="405">
        <v>27</v>
      </c>
      <c r="AL103" s="405">
        <v>36</v>
      </c>
      <c r="AM103" s="406">
        <v>9</v>
      </c>
      <c r="AN103" s="407">
        <v>73</v>
      </c>
      <c r="AO103" s="405">
        <v>7</v>
      </c>
      <c r="AP103" s="405">
        <v>10</v>
      </c>
      <c r="AQ103" s="405">
        <v>6</v>
      </c>
      <c r="AR103" s="408">
        <v>10</v>
      </c>
      <c r="AT103" s="400">
        <v>6061</v>
      </c>
      <c r="AU103" s="401" t="s">
        <v>436</v>
      </c>
      <c r="AV103" s="402">
        <v>140</v>
      </c>
      <c r="AW103" s="403">
        <v>205</v>
      </c>
      <c r="AX103" s="405">
        <v>51</v>
      </c>
      <c r="AY103" s="405">
        <v>31</v>
      </c>
      <c r="AZ103" s="405">
        <v>15</v>
      </c>
      <c r="BA103" s="405">
        <v>3</v>
      </c>
      <c r="BB103" s="406">
        <v>0</v>
      </c>
      <c r="BC103" s="407">
        <v>18</v>
      </c>
      <c r="BD103" s="405">
        <v>4</v>
      </c>
      <c r="BE103" s="405">
        <v>8</v>
      </c>
      <c r="BF103" s="405">
        <v>7</v>
      </c>
      <c r="BG103" s="408">
        <v>3</v>
      </c>
      <c r="BI103" s="400">
        <v>6351</v>
      </c>
      <c r="BJ103" s="401" t="s">
        <v>451</v>
      </c>
      <c r="BK103" s="402">
        <v>223</v>
      </c>
      <c r="BL103" s="403">
        <v>221</v>
      </c>
      <c r="BM103" s="405">
        <v>32</v>
      </c>
      <c r="BN103" s="405">
        <v>31</v>
      </c>
      <c r="BO103" s="405">
        <v>24</v>
      </c>
      <c r="BP103" s="405">
        <v>9</v>
      </c>
      <c r="BQ103" s="406">
        <v>4</v>
      </c>
      <c r="BR103" s="407">
        <v>37</v>
      </c>
      <c r="BS103" s="405">
        <v>6</v>
      </c>
      <c r="BT103" s="405">
        <v>9</v>
      </c>
      <c r="BU103" s="405">
        <v>7</v>
      </c>
      <c r="BV103" s="408">
        <v>6</v>
      </c>
      <c r="BX103" s="400">
        <v>6431</v>
      </c>
      <c r="BY103" s="401" t="s">
        <v>455</v>
      </c>
      <c r="BZ103" s="402">
        <v>158</v>
      </c>
      <c r="CA103" s="403">
        <v>225</v>
      </c>
      <c r="CB103" s="405">
        <v>33</v>
      </c>
      <c r="CC103" s="405">
        <v>39</v>
      </c>
      <c r="CD103" s="405">
        <v>20</v>
      </c>
      <c r="CE103" s="405">
        <v>6</v>
      </c>
      <c r="CF103" s="406">
        <v>3</v>
      </c>
      <c r="CG103" s="407">
        <v>28</v>
      </c>
      <c r="CH103" s="405">
        <v>4</v>
      </c>
      <c r="CI103" s="405">
        <v>9</v>
      </c>
      <c r="CJ103" s="405">
        <v>6</v>
      </c>
      <c r="CK103" s="408">
        <v>7</v>
      </c>
      <c r="CM103" s="717">
        <v>7865</v>
      </c>
      <c r="CN103" s="718" t="s">
        <v>1771</v>
      </c>
      <c r="CO103" s="719">
        <v>42</v>
      </c>
      <c r="CP103" s="720" t="s">
        <v>42</v>
      </c>
      <c r="CQ103" s="721" t="s">
        <v>42</v>
      </c>
      <c r="CR103" s="721" t="s">
        <v>42</v>
      </c>
      <c r="CS103" s="721" t="s">
        <v>42</v>
      </c>
      <c r="CT103" s="721" t="s">
        <v>42</v>
      </c>
      <c r="CU103" s="721" t="s">
        <v>42</v>
      </c>
      <c r="CV103" s="721" t="s">
        <v>42</v>
      </c>
      <c r="CW103" s="721" t="s">
        <v>42</v>
      </c>
      <c r="CX103" s="721" t="s">
        <v>42</v>
      </c>
      <c r="CY103" s="721" t="s">
        <v>42</v>
      </c>
      <c r="CZ103" s="721" t="s">
        <v>42</v>
      </c>
      <c r="DB103" s="431">
        <v>9732</v>
      </c>
      <c r="DC103" s="432" t="s">
        <v>528</v>
      </c>
      <c r="DD103" s="433">
        <v>34</v>
      </c>
      <c r="DE103" s="434">
        <v>241</v>
      </c>
      <c r="DF103" s="434">
        <v>47</v>
      </c>
      <c r="DG103" s="436">
        <v>21</v>
      </c>
      <c r="DH103" s="436">
        <v>32</v>
      </c>
      <c r="DI103" s="436">
        <v>29</v>
      </c>
      <c r="DJ103" s="436">
        <v>15</v>
      </c>
      <c r="DK103" s="436">
        <v>3</v>
      </c>
      <c r="DL103" s="436">
        <v>47</v>
      </c>
      <c r="DM103" s="436">
        <v>7</v>
      </c>
      <c r="DN103" s="436">
        <v>7</v>
      </c>
      <c r="DO103" s="436">
        <v>5</v>
      </c>
      <c r="DP103" s="436">
        <v>8</v>
      </c>
    </row>
    <row r="104" spans="1:120" ht="20.100000000000001" customHeight="1">
      <c r="A104" s="391">
        <v>2013</v>
      </c>
      <c r="B104" s="392" t="s">
        <v>2022</v>
      </c>
      <c r="C104" s="393">
        <v>29</v>
      </c>
      <c r="D104" s="394">
        <v>203</v>
      </c>
      <c r="E104" s="396">
        <v>17</v>
      </c>
      <c r="F104" s="396">
        <v>21</v>
      </c>
      <c r="G104" s="396">
        <v>28</v>
      </c>
      <c r="H104" s="396">
        <v>17</v>
      </c>
      <c r="I104" s="397">
        <v>17</v>
      </c>
      <c r="J104" s="398">
        <v>62</v>
      </c>
      <c r="K104" s="396">
        <v>6</v>
      </c>
      <c r="L104" s="396">
        <v>13</v>
      </c>
      <c r="M104" s="396">
        <v>7</v>
      </c>
      <c r="N104" s="399">
        <v>6</v>
      </c>
      <c r="P104" s="400">
        <v>2021</v>
      </c>
      <c r="Q104" s="401" t="s">
        <v>271</v>
      </c>
      <c r="R104" s="402">
        <v>95</v>
      </c>
      <c r="S104" s="403">
        <v>215</v>
      </c>
      <c r="T104" s="405">
        <v>9</v>
      </c>
      <c r="U104" s="405">
        <v>21</v>
      </c>
      <c r="V104" s="405">
        <v>35</v>
      </c>
      <c r="W104" s="405">
        <v>24</v>
      </c>
      <c r="X104" s="406">
        <v>11</v>
      </c>
      <c r="Y104" s="407">
        <v>69</v>
      </c>
      <c r="Z104" s="405">
        <v>6</v>
      </c>
      <c r="AA104" s="405">
        <v>13</v>
      </c>
      <c r="AB104" s="405">
        <v>9</v>
      </c>
      <c r="AC104" s="408">
        <v>6</v>
      </c>
      <c r="AE104" s="400">
        <v>2021</v>
      </c>
      <c r="AF104" s="401" t="s">
        <v>271</v>
      </c>
      <c r="AG104" s="402">
        <v>81</v>
      </c>
      <c r="AH104" s="403">
        <v>222</v>
      </c>
      <c r="AI104" s="405">
        <v>11</v>
      </c>
      <c r="AJ104" s="405">
        <v>21</v>
      </c>
      <c r="AK104" s="405">
        <v>40</v>
      </c>
      <c r="AL104" s="405">
        <v>19</v>
      </c>
      <c r="AM104" s="406">
        <v>10</v>
      </c>
      <c r="AN104" s="407">
        <v>68</v>
      </c>
      <c r="AO104" s="405">
        <v>7</v>
      </c>
      <c r="AP104" s="405">
        <v>10</v>
      </c>
      <c r="AQ104" s="405">
        <v>6</v>
      </c>
      <c r="AR104" s="408">
        <v>9</v>
      </c>
      <c r="AT104" s="400">
        <v>6070</v>
      </c>
      <c r="AU104" s="401" t="s">
        <v>1322</v>
      </c>
      <c r="AV104" s="402">
        <v>186</v>
      </c>
      <c r="AW104" s="403">
        <v>216</v>
      </c>
      <c r="AX104" s="405">
        <v>25</v>
      </c>
      <c r="AY104" s="405">
        <v>36</v>
      </c>
      <c r="AZ104" s="405">
        <v>28</v>
      </c>
      <c r="BA104" s="405">
        <v>9</v>
      </c>
      <c r="BB104" s="406">
        <v>2</v>
      </c>
      <c r="BC104" s="407">
        <v>39</v>
      </c>
      <c r="BD104" s="405">
        <v>4</v>
      </c>
      <c r="BE104" s="405">
        <v>9</v>
      </c>
      <c r="BF104" s="405">
        <v>9</v>
      </c>
      <c r="BG104" s="408">
        <v>3</v>
      </c>
      <c r="BI104" s="400">
        <v>6361</v>
      </c>
      <c r="BJ104" s="401" t="s">
        <v>452</v>
      </c>
      <c r="BK104" s="402">
        <v>187</v>
      </c>
      <c r="BL104" s="403">
        <v>214</v>
      </c>
      <c r="BM104" s="405">
        <v>45</v>
      </c>
      <c r="BN104" s="405">
        <v>33</v>
      </c>
      <c r="BO104" s="405">
        <v>18</v>
      </c>
      <c r="BP104" s="405">
        <v>3</v>
      </c>
      <c r="BQ104" s="406">
        <v>1</v>
      </c>
      <c r="BR104" s="407">
        <v>22</v>
      </c>
      <c r="BS104" s="405">
        <v>5</v>
      </c>
      <c r="BT104" s="405">
        <v>8</v>
      </c>
      <c r="BU104" s="405">
        <v>6</v>
      </c>
      <c r="BV104" s="408">
        <v>6</v>
      </c>
      <c r="BX104" s="400">
        <v>6441</v>
      </c>
      <c r="BY104" s="401" t="s">
        <v>456</v>
      </c>
      <c r="BZ104" s="402">
        <v>259</v>
      </c>
      <c r="CA104" s="403">
        <v>236</v>
      </c>
      <c r="CB104" s="405">
        <v>19</v>
      </c>
      <c r="CC104" s="405">
        <v>27</v>
      </c>
      <c r="CD104" s="405">
        <v>30</v>
      </c>
      <c r="CE104" s="405">
        <v>14</v>
      </c>
      <c r="CF104" s="406">
        <v>10</v>
      </c>
      <c r="CG104" s="407">
        <v>54</v>
      </c>
      <c r="CH104" s="405">
        <v>5</v>
      </c>
      <c r="CI104" s="405">
        <v>10</v>
      </c>
      <c r="CJ104" s="405">
        <v>7</v>
      </c>
      <c r="CK104" s="408">
        <v>8</v>
      </c>
      <c r="CM104" s="717">
        <v>7901</v>
      </c>
      <c r="CN104" s="718" t="s">
        <v>147</v>
      </c>
      <c r="CO104" s="719">
        <v>113</v>
      </c>
      <c r="CP104" s="720">
        <v>256</v>
      </c>
      <c r="CQ104" s="721">
        <v>2</v>
      </c>
      <c r="CR104" s="721">
        <v>9</v>
      </c>
      <c r="CS104" s="721">
        <v>27</v>
      </c>
      <c r="CT104" s="721">
        <v>42</v>
      </c>
      <c r="CU104" s="721">
        <v>21</v>
      </c>
      <c r="CV104" s="721">
        <v>89</v>
      </c>
      <c r="CW104" s="721">
        <v>7</v>
      </c>
      <c r="CX104" s="721">
        <v>10</v>
      </c>
      <c r="CY104" s="721">
        <v>9</v>
      </c>
      <c r="CZ104" s="721">
        <v>11</v>
      </c>
      <c r="DB104" s="431"/>
      <c r="DC104" s="432"/>
      <c r="DD104" s="433"/>
      <c r="DE104" s="434"/>
      <c r="DF104" s="434"/>
      <c r="DG104" s="436"/>
      <c r="DH104" s="436"/>
      <c r="DI104" s="436"/>
      <c r="DJ104" s="436"/>
      <c r="DK104" s="436"/>
      <c r="DL104" s="436"/>
      <c r="DM104" s="436"/>
      <c r="DN104" s="436"/>
      <c r="DO104" s="436"/>
      <c r="DP104" s="436"/>
    </row>
    <row r="105" spans="1:120" ht="20.100000000000001" customHeight="1">
      <c r="A105" s="391">
        <v>2021</v>
      </c>
      <c r="B105" s="392" t="s">
        <v>271</v>
      </c>
      <c r="C105" s="393">
        <v>109</v>
      </c>
      <c r="D105" s="394">
        <v>202</v>
      </c>
      <c r="E105" s="396">
        <v>16</v>
      </c>
      <c r="F105" s="396">
        <v>21</v>
      </c>
      <c r="G105" s="396">
        <v>28</v>
      </c>
      <c r="H105" s="396">
        <v>29</v>
      </c>
      <c r="I105" s="397">
        <v>6</v>
      </c>
      <c r="J105" s="398">
        <v>63</v>
      </c>
      <c r="K105" s="396">
        <v>5</v>
      </c>
      <c r="L105" s="396">
        <v>13</v>
      </c>
      <c r="M105" s="396">
        <v>8</v>
      </c>
      <c r="N105" s="399">
        <v>6</v>
      </c>
      <c r="P105" s="400">
        <v>2041</v>
      </c>
      <c r="Q105" s="401" t="s">
        <v>1888</v>
      </c>
      <c r="R105" s="402">
        <v>73</v>
      </c>
      <c r="S105" s="403">
        <v>206</v>
      </c>
      <c r="T105" s="405">
        <v>18</v>
      </c>
      <c r="U105" s="405">
        <v>36</v>
      </c>
      <c r="V105" s="405">
        <v>26</v>
      </c>
      <c r="W105" s="405">
        <v>19</v>
      </c>
      <c r="X105" s="406">
        <v>1</v>
      </c>
      <c r="Y105" s="407">
        <v>47</v>
      </c>
      <c r="Z105" s="405">
        <v>5</v>
      </c>
      <c r="AA105" s="405">
        <v>11</v>
      </c>
      <c r="AB105" s="405">
        <v>7</v>
      </c>
      <c r="AC105" s="408">
        <v>5</v>
      </c>
      <c r="AE105" s="400">
        <v>2041</v>
      </c>
      <c r="AF105" s="401" t="s">
        <v>1888</v>
      </c>
      <c r="AG105" s="402">
        <v>81</v>
      </c>
      <c r="AH105" s="403">
        <v>211</v>
      </c>
      <c r="AI105" s="405">
        <v>25</v>
      </c>
      <c r="AJ105" s="405">
        <v>44</v>
      </c>
      <c r="AK105" s="405">
        <v>14</v>
      </c>
      <c r="AL105" s="405">
        <v>10</v>
      </c>
      <c r="AM105" s="406">
        <v>7</v>
      </c>
      <c r="AN105" s="407">
        <v>31</v>
      </c>
      <c r="AO105" s="405">
        <v>6</v>
      </c>
      <c r="AP105" s="405">
        <v>8</v>
      </c>
      <c r="AQ105" s="405">
        <v>5</v>
      </c>
      <c r="AR105" s="408">
        <v>8</v>
      </c>
      <c r="AT105" s="400">
        <v>6071</v>
      </c>
      <c r="AU105" s="401" t="s">
        <v>1324</v>
      </c>
      <c r="AV105" s="402">
        <v>310</v>
      </c>
      <c r="AW105" s="403">
        <v>239</v>
      </c>
      <c r="AX105" s="405">
        <v>1</v>
      </c>
      <c r="AY105" s="405">
        <v>11</v>
      </c>
      <c r="AZ105" s="405">
        <v>33</v>
      </c>
      <c r="BA105" s="405">
        <v>36</v>
      </c>
      <c r="BB105" s="406">
        <v>18</v>
      </c>
      <c r="BC105" s="407">
        <v>88</v>
      </c>
      <c r="BD105" s="405">
        <v>7</v>
      </c>
      <c r="BE105" s="405">
        <v>14</v>
      </c>
      <c r="BF105" s="405">
        <v>11</v>
      </c>
      <c r="BG105" s="408">
        <v>5</v>
      </c>
      <c r="BI105" s="400">
        <v>6391</v>
      </c>
      <c r="BJ105" s="401" t="s">
        <v>9</v>
      </c>
      <c r="BK105" s="402">
        <v>204</v>
      </c>
      <c r="BL105" s="403">
        <v>214</v>
      </c>
      <c r="BM105" s="405">
        <v>44</v>
      </c>
      <c r="BN105" s="405">
        <v>33</v>
      </c>
      <c r="BO105" s="405">
        <v>19</v>
      </c>
      <c r="BP105" s="405">
        <v>4</v>
      </c>
      <c r="BQ105" s="406">
        <v>0</v>
      </c>
      <c r="BR105" s="407">
        <v>23</v>
      </c>
      <c r="BS105" s="405">
        <v>5</v>
      </c>
      <c r="BT105" s="405">
        <v>8</v>
      </c>
      <c r="BU105" s="405">
        <v>6</v>
      </c>
      <c r="BV105" s="408">
        <v>6</v>
      </c>
      <c r="BX105" s="400">
        <v>6481</v>
      </c>
      <c r="BY105" s="401" t="s">
        <v>457</v>
      </c>
      <c r="BZ105" s="402">
        <v>140</v>
      </c>
      <c r="CA105" s="403">
        <v>219</v>
      </c>
      <c r="CB105" s="405">
        <v>49</v>
      </c>
      <c r="CC105" s="405">
        <v>27</v>
      </c>
      <c r="CD105" s="405">
        <v>14</v>
      </c>
      <c r="CE105" s="405">
        <v>10</v>
      </c>
      <c r="CF105" s="406">
        <v>0</v>
      </c>
      <c r="CG105" s="407">
        <v>24</v>
      </c>
      <c r="CH105" s="405">
        <v>4</v>
      </c>
      <c r="CI105" s="405">
        <v>8</v>
      </c>
      <c r="CJ105" s="405">
        <v>5</v>
      </c>
      <c r="CK105" s="408">
        <v>7</v>
      </c>
      <c r="CM105" s="717">
        <v>8019</v>
      </c>
      <c r="CN105" s="718" t="s">
        <v>1333</v>
      </c>
      <c r="CO105" s="719">
        <v>15</v>
      </c>
      <c r="CP105" s="720">
        <v>222</v>
      </c>
      <c r="CQ105" s="721">
        <v>40</v>
      </c>
      <c r="CR105" s="721">
        <v>60</v>
      </c>
      <c r="CS105" s="721">
        <v>0</v>
      </c>
      <c r="CT105" s="721">
        <v>0</v>
      </c>
      <c r="CU105" s="721">
        <v>0</v>
      </c>
      <c r="CV105" s="721">
        <v>0</v>
      </c>
      <c r="CW105" s="721">
        <v>4</v>
      </c>
      <c r="CX105" s="721">
        <v>6</v>
      </c>
      <c r="CY105" s="721">
        <v>6</v>
      </c>
      <c r="CZ105" s="721">
        <v>6</v>
      </c>
      <c r="DB105" s="431"/>
      <c r="DC105" s="432"/>
      <c r="DD105" s="433"/>
      <c r="DE105" s="434"/>
      <c r="DF105" s="434"/>
      <c r="DG105" s="436"/>
      <c r="DH105" s="436"/>
      <c r="DI105" s="436"/>
      <c r="DJ105" s="436"/>
      <c r="DK105" s="436"/>
      <c r="DL105" s="436"/>
      <c r="DM105" s="436"/>
      <c r="DN105" s="436"/>
      <c r="DO105" s="436"/>
      <c r="DP105" s="436"/>
    </row>
    <row r="106" spans="1:120" ht="20.100000000000001" customHeight="1">
      <c r="A106" s="391">
        <v>2041</v>
      </c>
      <c r="B106" s="392" t="s">
        <v>1888</v>
      </c>
      <c r="C106" s="393">
        <v>64</v>
      </c>
      <c r="D106" s="394">
        <v>190</v>
      </c>
      <c r="E106" s="396">
        <v>25</v>
      </c>
      <c r="F106" s="396">
        <v>45</v>
      </c>
      <c r="G106" s="396">
        <v>20</v>
      </c>
      <c r="H106" s="396">
        <v>6</v>
      </c>
      <c r="I106" s="397">
        <v>3</v>
      </c>
      <c r="J106" s="398">
        <v>30</v>
      </c>
      <c r="K106" s="396">
        <v>5</v>
      </c>
      <c r="L106" s="396">
        <v>10</v>
      </c>
      <c r="M106" s="396">
        <v>7</v>
      </c>
      <c r="N106" s="399">
        <v>5</v>
      </c>
      <c r="P106" s="400">
        <v>2060</v>
      </c>
      <c r="Q106" s="401" t="s">
        <v>2023</v>
      </c>
      <c r="R106" s="402">
        <v>27</v>
      </c>
      <c r="S106" s="403">
        <v>190</v>
      </c>
      <c r="T106" s="405">
        <v>44</v>
      </c>
      <c r="U106" s="405">
        <v>41</v>
      </c>
      <c r="V106" s="405">
        <v>15</v>
      </c>
      <c r="W106" s="405">
        <v>0</v>
      </c>
      <c r="X106" s="406">
        <v>0</v>
      </c>
      <c r="Y106" s="407">
        <v>15</v>
      </c>
      <c r="Z106" s="405">
        <v>4</v>
      </c>
      <c r="AA106" s="405">
        <v>8</v>
      </c>
      <c r="AB106" s="405">
        <v>5</v>
      </c>
      <c r="AC106" s="408">
        <v>4</v>
      </c>
      <c r="AE106" s="400">
        <v>2060</v>
      </c>
      <c r="AF106" s="401" t="s">
        <v>2023</v>
      </c>
      <c r="AG106" s="402">
        <v>33</v>
      </c>
      <c r="AH106" s="403">
        <v>200</v>
      </c>
      <c r="AI106" s="405">
        <v>52</v>
      </c>
      <c r="AJ106" s="405">
        <v>27</v>
      </c>
      <c r="AK106" s="405">
        <v>15</v>
      </c>
      <c r="AL106" s="405">
        <v>3</v>
      </c>
      <c r="AM106" s="406">
        <v>3</v>
      </c>
      <c r="AN106" s="407">
        <v>21</v>
      </c>
      <c r="AO106" s="405">
        <v>5</v>
      </c>
      <c r="AP106" s="405">
        <v>6</v>
      </c>
      <c r="AQ106" s="405">
        <v>4</v>
      </c>
      <c r="AR106" s="408">
        <v>7</v>
      </c>
      <c r="AT106" s="400">
        <v>6081</v>
      </c>
      <c r="AU106" s="401" t="s">
        <v>439</v>
      </c>
      <c r="AV106" s="402">
        <v>348</v>
      </c>
      <c r="AW106" s="403">
        <v>214</v>
      </c>
      <c r="AX106" s="405">
        <v>36</v>
      </c>
      <c r="AY106" s="405">
        <v>27</v>
      </c>
      <c r="AZ106" s="405">
        <v>24</v>
      </c>
      <c r="BA106" s="405">
        <v>8</v>
      </c>
      <c r="BB106" s="406">
        <v>5</v>
      </c>
      <c r="BC106" s="407">
        <v>37</v>
      </c>
      <c r="BD106" s="405">
        <v>4</v>
      </c>
      <c r="BE106" s="405">
        <v>9</v>
      </c>
      <c r="BF106" s="405">
        <v>8</v>
      </c>
      <c r="BG106" s="408">
        <v>3</v>
      </c>
      <c r="BI106" s="400">
        <v>6411</v>
      </c>
      <c r="BJ106" s="401" t="s">
        <v>453</v>
      </c>
      <c r="BK106" s="402">
        <v>230</v>
      </c>
      <c r="BL106" s="403">
        <v>222</v>
      </c>
      <c r="BM106" s="405">
        <v>31</v>
      </c>
      <c r="BN106" s="405">
        <v>31</v>
      </c>
      <c r="BO106" s="405">
        <v>24</v>
      </c>
      <c r="BP106" s="405">
        <v>9</v>
      </c>
      <c r="BQ106" s="406">
        <v>5</v>
      </c>
      <c r="BR106" s="407">
        <v>38</v>
      </c>
      <c r="BS106" s="405">
        <v>5</v>
      </c>
      <c r="BT106" s="405">
        <v>9</v>
      </c>
      <c r="BU106" s="405">
        <v>7</v>
      </c>
      <c r="BV106" s="408">
        <v>6</v>
      </c>
      <c r="BX106" s="400">
        <v>6501</v>
      </c>
      <c r="BY106" s="401" t="s">
        <v>458</v>
      </c>
      <c r="BZ106" s="402">
        <v>282</v>
      </c>
      <c r="CA106" s="403">
        <v>234</v>
      </c>
      <c r="CB106" s="405">
        <v>21</v>
      </c>
      <c r="CC106" s="405">
        <v>25</v>
      </c>
      <c r="CD106" s="405">
        <v>30</v>
      </c>
      <c r="CE106" s="405">
        <v>16</v>
      </c>
      <c r="CF106" s="406">
        <v>8</v>
      </c>
      <c r="CG106" s="407">
        <v>54</v>
      </c>
      <c r="CH106" s="405">
        <v>5</v>
      </c>
      <c r="CI106" s="405">
        <v>10</v>
      </c>
      <c r="CJ106" s="405">
        <v>7</v>
      </c>
      <c r="CK106" s="408">
        <v>8</v>
      </c>
      <c r="CM106" s="717">
        <v>8101</v>
      </c>
      <c r="CN106" s="718" t="s">
        <v>1933</v>
      </c>
      <c r="CO106" s="719">
        <v>21</v>
      </c>
      <c r="CP106" s="720">
        <v>215</v>
      </c>
      <c r="CQ106" s="721">
        <v>62</v>
      </c>
      <c r="CR106" s="721">
        <v>29</v>
      </c>
      <c r="CS106" s="721">
        <v>10</v>
      </c>
      <c r="CT106" s="721">
        <v>0</v>
      </c>
      <c r="CU106" s="721">
        <v>0</v>
      </c>
      <c r="CV106" s="721">
        <v>10</v>
      </c>
      <c r="CW106" s="721">
        <v>3</v>
      </c>
      <c r="CX106" s="721">
        <v>6</v>
      </c>
      <c r="CY106" s="721">
        <v>5</v>
      </c>
      <c r="CZ106" s="721">
        <v>6</v>
      </c>
      <c r="DB106" s="431"/>
      <c r="DC106" s="432"/>
      <c r="DD106" s="433"/>
      <c r="DE106" s="434"/>
      <c r="DF106" s="434"/>
      <c r="DG106" s="436"/>
      <c r="DH106" s="436"/>
      <c r="DI106" s="436"/>
      <c r="DJ106" s="436"/>
      <c r="DK106" s="436"/>
      <c r="DL106" s="436"/>
      <c r="DM106" s="436"/>
      <c r="DN106" s="436"/>
      <c r="DO106" s="436"/>
      <c r="DP106" s="436"/>
    </row>
    <row r="107" spans="1:120" ht="20.100000000000001" customHeight="1">
      <c r="A107" s="391">
        <v>2060</v>
      </c>
      <c r="B107" s="392" t="s">
        <v>2023</v>
      </c>
      <c r="C107" s="393">
        <v>22</v>
      </c>
      <c r="D107" s="394">
        <v>185</v>
      </c>
      <c r="E107" s="396">
        <v>45</v>
      </c>
      <c r="F107" s="396">
        <v>27</v>
      </c>
      <c r="G107" s="396">
        <v>18</v>
      </c>
      <c r="H107" s="396">
        <v>5</v>
      </c>
      <c r="I107" s="397">
        <v>5</v>
      </c>
      <c r="J107" s="398">
        <v>27</v>
      </c>
      <c r="K107" s="396">
        <v>4</v>
      </c>
      <c r="L107" s="396">
        <v>9</v>
      </c>
      <c r="M107" s="396">
        <v>6</v>
      </c>
      <c r="N107" s="399">
        <v>4</v>
      </c>
      <c r="P107" s="400">
        <v>2081</v>
      </c>
      <c r="Q107" s="401" t="s">
        <v>275</v>
      </c>
      <c r="R107" s="402">
        <v>81</v>
      </c>
      <c r="S107" s="403">
        <v>206</v>
      </c>
      <c r="T107" s="405">
        <v>23</v>
      </c>
      <c r="U107" s="405">
        <v>31</v>
      </c>
      <c r="V107" s="405">
        <v>27</v>
      </c>
      <c r="W107" s="405">
        <v>15</v>
      </c>
      <c r="X107" s="406">
        <v>4</v>
      </c>
      <c r="Y107" s="407">
        <v>46</v>
      </c>
      <c r="Z107" s="405">
        <v>5</v>
      </c>
      <c r="AA107" s="405">
        <v>11</v>
      </c>
      <c r="AB107" s="405">
        <v>8</v>
      </c>
      <c r="AC107" s="408">
        <v>5</v>
      </c>
      <c r="AE107" s="400">
        <v>2081</v>
      </c>
      <c r="AF107" s="401" t="s">
        <v>275</v>
      </c>
      <c r="AG107" s="402">
        <v>86</v>
      </c>
      <c r="AH107" s="403">
        <v>212</v>
      </c>
      <c r="AI107" s="405">
        <v>20</v>
      </c>
      <c r="AJ107" s="405">
        <v>41</v>
      </c>
      <c r="AK107" s="405">
        <v>21</v>
      </c>
      <c r="AL107" s="405">
        <v>15</v>
      </c>
      <c r="AM107" s="406">
        <v>3</v>
      </c>
      <c r="AN107" s="407">
        <v>40</v>
      </c>
      <c r="AO107" s="405">
        <v>6</v>
      </c>
      <c r="AP107" s="405">
        <v>8</v>
      </c>
      <c r="AQ107" s="405">
        <v>5</v>
      </c>
      <c r="AR107" s="408">
        <v>8</v>
      </c>
      <c r="AT107" s="400">
        <v>6091</v>
      </c>
      <c r="AU107" s="401" t="s">
        <v>440</v>
      </c>
      <c r="AV107" s="402">
        <v>296</v>
      </c>
      <c r="AW107" s="403">
        <v>208</v>
      </c>
      <c r="AX107" s="405">
        <v>45</v>
      </c>
      <c r="AY107" s="405">
        <v>28</v>
      </c>
      <c r="AZ107" s="405">
        <v>20</v>
      </c>
      <c r="BA107" s="405">
        <v>6</v>
      </c>
      <c r="BB107" s="406">
        <v>1</v>
      </c>
      <c r="BC107" s="407">
        <v>27</v>
      </c>
      <c r="BD107" s="405">
        <v>4</v>
      </c>
      <c r="BE107" s="405">
        <v>8</v>
      </c>
      <c r="BF107" s="405">
        <v>8</v>
      </c>
      <c r="BG107" s="408">
        <v>3</v>
      </c>
      <c r="BI107" s="400">
        <v>6421</v>
      </c>
      <c r="BJ107" s="401" t="s">
        <v>454</v>
      </c>
      <c r="BK107" s="402">
        <v>216</v>
      </c>
      <c r="BL107" s="403">
        <v>222</v>
      </c>
      <c r="BM107" s="405">
        <v>26</v>
      </c>
      <c r="BN107" s="405">
        <v>35</v>
      </c>
      <c r="BO107" s="405">
        <v>27</v>
      </c>
      <c r="BP107" s="405">
        <v>10</v>
      </c>
      <c r="BQ107" s="406">
        <v>2</v>
      </c>
      <c r="BR107" s="407">
        <v>39</v>
      </c>
      <c r="BS107" s="405">
        <v>6</v>
      </c>
      <c r="BT107" s="405">
        <v>10</v>
      </c>
      <c r="BU107" s="405">
        <v>7</v>
      </c>
      <c r="BV107" s="408">
        <v>6</v>
      </c>
      <c r="BX107" s="400">
        <v>6521</v>
      </c>
      <c r="BY107" s="401" t="s">
        <v>459</v>
      </c>
      <c r="BZ107" s="402">
        <v>578</v>
      </c>
      <c r="CA107" s="403">
        <v>230</v>
      </c>
      <c r="CB107" s="405">
        <v>28</v>
      </c>
      <c r="CC107" s="405">
        <v>27</v>
      </c>
      <c r="CD107" s="405">
        <v>25</v>
      </c>
      <c r="CE107" s="405">
        <v>13</v>
      </c>
      <c r="CF107" s="406">
        <v>8</v>
      </c>
      <c r="CG107" s="407">
        <v>45</v>
      </c>
      <c r="CH107" s="405">
        <v>4</v>
      </c>
      <c r="CI107" s="405">
        <v>10</v>
      </c>
      <c r="CJ107" s="405">
        <v>7</v>
      </c>
      <c r="CK107" s="408">
        <v>8</v>
      </c>
      <c r="CM107" s="717">
        <v>8121</v>
      </c>
      <c r="CN107" s="718" t="s">
        <v>148</v>
      </c>
      <c r="CO107" s="719">
        <v>24</v>
      </c>
      <c r="CP107" s="720">
        <v>211</v>
      </c>
      <c r="CQ107" s="721">
        <v>75</v>
      </c>
      <c r="CR107" s="721">
        <v>25</v>
      </c>
      <c r="CS107" s="721">
        <v>0</v>
      </c>
      <c r="CT107" s="721">
        <v>0</v>
      </c>
      <c r="CU107" s="721">
        <v>0</v>
      </c>
      <c r="CV107" s="721">
        <v>0</v>
      </c>
      <c r="CW107" s="721">
        <v>4</v>
      </c>
      <c r="CX107" s="721">
        <v>5</v>
      </c>
      <c r="CY107" s="721">
        <v>4</v>
      </c>
      <c r="CZ107" s="721">
        <v>5</v>
      </c>
      <c r="DB107" s="431"/>
      <c r="DC107" s="432"/>
      <c r="DD107" s="433"/>
      <c r="DE107" s="434"/>
      <c r="DF107" s="434"/>
      <c r="DG107" s="436"/>
      <c r="DH107" s="436"/>
      <c r="DI107" s="436"/>
      <c r="DJ107" s="436"/>
      <c r="DK107" s="436"/>
      <c r="DL107" s="436"/>
      <c r="DM107" s="436"/>
      <c r="DN107" s="436"/>
      <c r="DO107" s="436"/>
      <c r="DP107" s="436"/>
    </row>
    <row r="108" spans="1:120" ht="20.100000000000001" customHeight="1">
      <c r="A108" s="391">
        <v>2081</v>
      </c>
      <c r="B108" s="392" t="s">
        <v>275</v>
      </c>
      <c r="C108" s="393">
        <v>97</v>
      </c>
      <c r="D108" s="394">
        <v>189</v>
      </c>
      <c r="E108" s="396">
        <v>37</v>
      </c>
      <c r="F108" s="396">
        <v>29</v>
      </c>
      <c r="G108" s="396">
        <v>16</v>
      </c>
      <c r="H108" s="396">
        <v>16</v>
      </c>
      <c r="I108" s="397">
        <v>1</v>
      </c>
      <c r="J108" s="398">
        <v>34</v>
      </c>
      <c r="K108" s="396">
        <v>5</v>
      </c>
      <c r="L108" s="396">
        <v>10</v>
      </c>
      <c r="M108" s="396">
        <v>7</v>
      </c>
      <c r="N108" s="399">
        <v>5</v>
      </c>
      <c r="P108" s="400">
        <v>2111</v>
      </c>
      <c r="Q108" s="401" t="s">
        <v>1238</v>
      </c>
      <c r="R108" s="402">
        <v>134</v>
      </c>
      <c r="S108" s="403">
        <v>216</v>
      </c>
      <c r="T108" s="405">
        <v>7</v>
      </c>
      <c r="U108" s="405">
        <v>29</v>
      </c>
      <c r="V108" s="405">
        <v>24</v>
      </c>
      <c r="W108" s="405">
        <v>29</v>
      </c>
      <c r="X108" s="406">
        <v>11</v>
      </c>
      <c r="Y108" s="407">
        <v>64</v>
      </c>
      <c r="Z108" s="405">
        <v>6</v>
      </c>
      <c r="AA108" s="405">
        <v>12</v>
      </c>
      <c r="AB108" s="405">
        <v>9</v>
      </c>
      <c r="AC108" s="408">
        <v>6</v>
      </c>
      <c r="AE108" s="400">
        <v>2111</v>
      </c>
      <c r="AF108" s="401" t="s">
        <v>1238</v>
      </c>
      <c r="AG108" s="402">
        <v>166</v>
      </c>
      <c r="AH108" s="403">
        <v>223</v>
      </c>
      <c r="AI108" s="405">
        <v>14</v>
      </c>
      <c r="AJ108" s="405">
        <v>17</v>
      </c>
      <c r="AK108" s="405">
        <v>31</v>
      </c>
      <c r="AL108" s="405">
        <v>22</v>
      </c>
      <c r="AM108" s="406">
        <v>15</v>
      </c>
      <c r="AN108" s="407">
        <v>68</v>
      </c>
      <c r="AO108" s="405">
        <v>6</v>
      </c>
      <c r="AP108" s="405">
        <v>10</v>
      </c>
      <c r="AQ108" s="405">
        <v>6</v>
      </c>
      <c r="AR108" s="408">
        <v>10</v>
      </c>
      <c r="AT108" s="400">
        <v>6111</v>
      </c>
      <c r="AU108" s="401" t="s">
        <v>441</v>
      </c>
      <c r="AV108" s="402">
        <v>245</v>
      </c>
      <c r="AW108" s="403">
        <v>210</v>
      </c>
      <c r="AX108" s="405">
        <v>46</v>
      </c>
      <c r="AY108" s="405">
        <v>29</v>
      </c>
      <c r="AZ108" s="405">
        <v>16</v>
      </c>
      <c r="BA108" s="405">
        <v>6</v>
      </c>
      <c r="BB108" s="406">
        <v>2</v>
      </c>
      <c r="BC108" s="407">
        <v>24</v>
      </c>
      <c r="BD108" s="405">
        <v>4</v>
      </c>
      <c r="BE108" s="405">
        <v>8</v>
      </c>
      <c r="BF108" s="405">
        <v>8</v>
      </c>
      <c r="BG108" s="408">
        <v>3</v>
      </c>
      <c r="BI108" s="400">
        <v>6431</v>
      </c>
      <c r="BJ108" s="401" t="s">
        <v>455</v>
      </c>
      <c r="BK108" s="402">
        <v>163</v>
      </c>
      <c r="BL108" s="403">
        <v>216</v>
      </c>
      <c r="BM108" s="405">
        <v>45</v>
      </c>
      <c r="BN108" s="405">
        <v>25</v>
      </c>
      <c r="BO108" s="405">
        <v>20</v>
      </c>
      <c r="BP108" s="405">
        <v>7</v>
      </c>
      <c r="BQ108" s="406">
        <v>3</v>
      </c>
      <c r="BR108" s="407">
        <v>30</v>
      </c>
      <c r="BS108" s="405">
        <v>5</v>
      </c>
      <c r="BT108" s="405">
        <v>8</v>
      </c>
      <c r="BU108" s="405">
        <v>6</v>
      </c>
      <c r="BV108" s="408">
        <v>6</v>
      </c>
      <c r="BX108" s="400">
        <v>6541</v>
      </c>
      <c r="BY108" s="401" t="s">
        <v>10</v>
      </c>
      <c r="BZ108" s="402">
        <v>412</v>
      </c>
      <c r="CA108" s="403">
        <v>238</v>
      </c>
      <c r="CB108" s="405">
        <v>17</v>
      </c>
      <c r="CC108" s="405">
        <v>29</v>
      </c>
      <c r="CD108" s="405">
        <v>24</v>
      </c>
      <c r="CE108" s="405">
        <v>18</v>
      </c>
      <c r="CF108" s="406">
        <v>13</v>
      </c>
      <c r="CG108" s="407">
        <v>54</v>
      </c>
      <c r="CH108" s="405">
        <v>5</v>
      </c>
      <c r="CI108" s="405">
        <v>11</v>
      </c>
      <c r="CJ108" s="405">
        <v>7</v>
      </c>
      <c r="CK108" s="408">
        <v>9</v>
      </c>
      <c r="CM108" s="717">
        <v>8131</v>
      </c>
      <c r="CN108" s="718" t="s">
        <v>527</v>
      </c>
      <c r="CO108" s="719">
        <v>14</v>
      </c>
      <c r="CP108" s="720">
        <v>219</v>
      </c>
      <c r="CQ108" s="721">
        <v>43</v>
      </c>
      <c r="CR108" s="721">
        <v>43</v>
      </c>
      <c r="CS108" s="721">
        <v>14</v>
      </c>
      <c r="CT108" s="721">
        <v>0</v>
      </c>
      <c r="CU108" s="721">
        <v>0</v>
      </c>
      <c r="CV108" s="721">
        <v>14</v>
      </c>
      <c r="CW108" s="721">
        <v>4</v>
      </c>
      <c r="CX108" s="721">
        <v>6</v>
      </c>
      <c r="CY108" s="721">
        <v>5</v>
      </c>
      <c r="CZ108" s="721">
        <v>7</v>
      </c>
      <c r="DB108" s="431"/>
      <c r="DC108" s="432"/>
      <c r="DD108" s="433"/>
      <c r="DE108" s="434"/>
      <c r="DF108" s="434"/>
      <c r="DG108" s="436"/>
      <c r="DH108" s="436"/>
      <c r="DI108" s="436"/>
      <c r="DJ108" s="436"/>
      <c r="DK108" s="436"/>
      <c r="DL108" s="436"/>
      <c r="DM108" s="436"/>
      <c r="DN108" s="436"/>
      <c r="DO108" s="436"/>
      <c r="DP108" s="436"/>
    </row>
    <row r="109" spans="1:120" ht="20.100000000000001" customHeight="1">
      <c r="A109" s="391">
        <v>2111</v>
      </c>
      <c r="B109" s="392" t="s">
        <v>1238</v>
      </c>
      <c r="C109" s="393">
        <v>146</v>
      </c>
      <c r="D109" s="394">
        <v>200</v>
      </c>
      <c r="E109" s="396">
        <v>20</v>
      </c>
      <c r="F109" s="396">
        <v>18</v>
      </c>
      <c r="G109" s="396">
        <v>30</v>
      </c>
      <c r="H109" s="396">
        <v>24</v>
      </c>
      <c r="I109" s="397">
        <v>8</v>
      </c>
      <c r="J109" s="398">
        <v>62</v>
      </c>
      <c r="K109" s="396">
        <v>5</v>
      </c>
      <c r="L109" s="396">
        <v>13</v>
      </c>
      <c r="M109" s="396">
        <v>7</v>
      </c>
      <c r="N109" s="399">
        <v>6</v>
      </c>
      <c r="P109" s="400">
        <v>2151</v>
      </c>
      <c r="Q109" s="401" t="s">
        <v>277</v>
      </c>
      <c r="R109" s="402">
        <v>197</v>
      </c>
      <c r="S109" s="403">
        <v>217</v>
      </c>
      <c r="T109" s="405">
        <v>7</v>
      </c>
      <c r="U109" s="405">
        <v>20</v>
      </c>
      <c r="V109" s="405">
        <v>27</v>
      </c>
      <c r="W109" s="405">
        <v>37</v>
      </c>
      <c r="X109" s="406">
        <v>9</v>
      </c>
      <c r="Y109" s="407">
        <v>73</v>
      </c>
      <c r="Z109" s="405">
        <v>6</v>
      </c>
      <c r="AA109" s="405">
        <v>13</v>
      </c>
      <c r="AB109" s="405">
        <v>9</v>
      </c>
      <c r="AC109" s="408">
        <v>6</v>
      </c>
      <c r="AE109" s="400">
        <v>2151</v>
      </c>
      <c r="AF109" s="401" t="s">
        <v>277</v>
      </c>
      <c r="AG109" s="402">
        <v>203</v>
      </c>
      <c r="AH109" s="403">
        <v>222</v>
      </c>
      <c r="AI109" s="405">
        <v>13</v>
      </c>
      <c r="AJ109" s="405">
        <v>18</v>
      </c>
      <c r="AK109" s="405">
        <v>32</v>
      </c>
      <c r="AL109" s="405">
        <v>26</v>
      </c>
      <c r="AM109" s="406">
        <v>11</v>
      </c>
      <c r="AN109" s="407">
        <v>69</v>
      </c>
      <c r="AO109" s="405">
        <v>6</v>
      </c>
      <c r="AP109" s="405">
        <v>10</v>
      </c>
      <c r="AQ109" s="405">
        <v>6</v>
      </c>
      <c r="AR109" s="408">
        <v>9</v>
      </c>
      <c r="AT109" s="400">
        <v>6121</v>
      </c>
      <c r="AU109" s="401" t="s">
        <v>442</v>
      </c>
      <c r="AV109" s="402">
        <v>201</v>
      </c>
      <c r="AW109" s="403">
        <v>216</v>
      </c>
      <c r="AX109" s="405">
        <v>29</v>
      </c>
      <c r="AY109" s="405">
        <v>26</v>
      </c>
      <c r="AZ109" s="405">
        <v>29</v>
      </c>
      <c r="BA109" s="405">
        <v>12</v>
      </c>
      <c r="BB109" s="406">
        <v>3</v>
      </c>
      <c r="BC109" s="407">
        <v>45</v>
      </c>
      <c r="BD109" s="405">
        <v>5</v>
      </c>
      <c r="BE109" s="405">
        <v>10</v>
      </c>
      <c r="BF109" s="405">
        <v>9</v>
      </c>
      <c r="BG109" s="408">
        <v>3</v>
      </c>
      <c r="BI109" s="400">
        <v>6441</v>
      </c>
      <c r="BJ109" s="401" t="s">
        <v>456</v>
      </c>
      <c r="BK109" s="402">
        <v>263</v>
      </c>
      <c r="BL109" s="403">
        <v>231</v>
      </c>
      <c r="BM109" s="405">
        <v>16</v>
      </c>
      <c r="BN109" s="405">
        <v>24</v>
      </c>
      <c r="BO109" s="405">
        <v>30</v>
      </c>
      <c r="BP109" s="405">
        <v>19</v>
      </c>
      <c r="BQ109" s="406">
        <v>10</v>
      </c>
      <c r="BR109" s="407">
        <v>59</v>
      </c>
      <c r="BS109" s="405">
        <v>7</v>
      </c>
      <c r="BT109" s="405">
        <v>11</v>
      </c>
      <c r="BU109" s="405">
        <v>8</v>
      </c>
      <c r="BV109" s="408">
        <v>7</v>
      </c>
      <c r="BX109" s="400">
        <v>6571</v>
      </c>
      <c r="BY109" s="401" t="s">
        <v>11</v>
      </c>
      <c r="BZ109" s="402">
        <v>265</v>
      </c>
      <c r="CA109" s="403">
        <v>234</v>
      </c>
      <c r="CB109" s="405">
        <v>17</v>
      </c>
      <c r="CC109" s="405">
        <v>33</v>
      </c>
      <c r="CD109" s="405">
        <v>31</v>
      </c>
      <c r="CE109" s="405">
        <v>15</v>
      </c>
      <c r="CF109" s="406">
        <v>5</v>
      </c>
      <c r="CG109" s="407">
        <v>51</v>
      </c>
      <c r="CH109" s="405">
        <v>5</v>
      </c>
      <c r="CI109" s="405">
        <v>10</v>
      </c>
      <c r="CJ109" s="405">
        <v>7</v>
      </c>
      <c r="CK109" s="408">
        <v>8</v>
      </c>
      <c r="CM109" s="717">
        <v>8151</v>
      </c>
      <c r="CN109" s="718" t="s">
        <v>913</v>
      </c>
      <c r="CO109" s="719">
        <v>11</v>
      </c>
      <c r="CP109" s="720">
        <v>201</v>
      </c>
      <c r="CQ109" s="721">
        <v>82</v>
      </c>
      <c r="CR109" s="721">
        <v>9</v>
      </c>
      <c r="CS109" s="721">
        <v>0</v>
      </c>
      <c r="CT109" s="721">
        <v>9</v>
      </c>
      <c r="CU109" s="721">
        <v>0</v>
      </c>
      <c r="CV109" s="721">
        <v>9</v>
      </c>
      <c r="CW109" s="721">
        <v>3</v>
      </c>
      <c r="CX109" s="721">
        <v>4</v>
      </c>
      <c r="CY109" s="721">
        <v>3</v>
      </c>
      <c r="CZ109" s="721">
        <v>4</v>
      </c>
      <c r="DB109" s="431"/>
      <c r="DC109" s="432"/>
      <c r="DD109" s="433"/>
      <c r="DE109" s="434"/>
      <c r="DF109" s="434"/>
      <c r="DG109" s="436"/>
      <c r="DH109" s="436"/>
      <c r="DI109" s="436"/>
      <c r="DJ109" s="436"/>
      <c r="DK109" s="436"/>
      <c r="DL109" s="436"/>
      <c r="DM109" s="436"/>
      <c r="DN109" s="436"/>
      <c r="DO109" s="436"/>
      <c r="DP109" s="436"/>
    </row>
    <row r="110" spans="1:120" ht="20.100000000000001" customHeight="1">
      <c r="A110" s="391">
        <v>2151</v>
      </c>
      <c r="B110" s="392" t="s">
        <v>277</v>
      </c>
      <c r="C110" s="393">
        <v>189</v>
      </c>
      <c r="D110" s="394">
        <v>205</v>
      </c>
      <c r="E110" s="396">
        <v>14</v>
      </c>
      <c r="F110" s="396">
        <v>22</v>
      </c>
      <c r="G110" s="396">
        <v>22</v>
      </c>
      <c r="H110" s="396">
        <v>29</v>
      </c>
      <c r="I110" s="397">
        <v>14</v>
      </c>
      <c r="J110" s="398">
        <v>64</v>
      </c>
      <c r="K110" s="396">
        <v>6</v>
      </c>
      <c r="L110" s="396">
        <v>14</v>
      </c>
      <c r="M110" s="396">
        <v>8</v>
      </c>
      <c r="N110" s="399">
        <v>6</v>
      </c>
      <c r="P110" s="400">
        <v>2161</v>
      </c>
      <c r="Q110" s="401" t="s">
        <v>1239</v>
      </c>
      <c r="R110" s="402">
        <v>41</v>
      </c>
      <c r="S110" s="403">
        <v>196</v>
      </c>
      <c r="T110" s="405">
        <v>32</v>
      </c>
      <c r="U110" s="405">
        <v>49</v>
      </c>
      <c r="V110" s="405">
        <v>10</v>
      </c>
      <c r="W110" s="405">
        <v>10</v>
      </c>
      <c r="X110" s="406">
        <v>0</v>
      </c>
      <c r="Y110" s="407">
        <v>20</v>
      </c>
      <c r="Z110" s="405">
        <v>4</v>
      </c>
      <c r="AA110" s="405">
        <v>9</v>
      </c>
      <c r="AB110" s="405">
        <v>6</v>
      </c>
      <c r="AC110" s="408">
        <v>5</v>
      </c>
      <c r="AE110" s="400">
        <v>2161</v>
      </c>
      <c r="AF110" s="401" t="s">
        <v>1239</v>
      </c>
      <c r="AG110" s="402">
        <v>42</v>
      </c>
      <c r="AH110" s="403">
        <v>210</v>
      </c>
      <c r="AI110" s="405">
        <v>36</v>
      </c>
      <c r="AJ110" s="405">
        <v>21</v>
      </c>
      <c r="AK110" s="405">
        <v>21</v>
      </c>
      <c r="AL110" s="405">
        <v>19</v>
      </c>
      <c r="AM110" s="406">
        <v>2</v>
      </c>
      <c r="AN110" s="407">
        <v>43</v>
      </c>
      <c r="AO110" s="405">
        <v>6</v>
      </c>
      <c r="AP110" s="405">
        <v>8</v>
      </c>
      <c r="AQ110" s="405">
        <v>5</v>
      </c>
      <c r="AR110" s="408">
        <v>8</v>
      </c>
      <c r="AT110" s="400">
        <v>6141</v>
      </c>
      <c r="AU110" s="401" t="s">
        <v>444</v>
      </c>
      <c r="AV110" s="402">
        <v>158</v>
      </c>
      <c r="AW110" s="403">
        <v>210</v>
      </c>
      <c r="AX110" s="405">
        <v>42</v>
      </c>
      <c r="AY110" s="405">
        <v>30</v>
      </c>
      <c r="AZ110" s="405">
        <v>23</v>
      </c>
      <c r="BA110" s="405">
        <v>5</v>
      </c>
      <c r="BB110" s="406">
        <v>0</v>
      </c>
      <c r="BC110" s="407">
        <v>28</v>
      </c>
      <c r="BD110" s="405">
        <v>4</v>
      </c>
      <c r="BE110" s="405">
        <v>8</v>
      </c>
      <c r="BF110" s="405">
        <v>8</v>
      </c>
      <c r="BG110" s="408">
        <v>3</v>
      </c>
      <c r="BI110" s="400">
        <v>6481</v>
      </c>
      <c r="BJ110" s="401" t="s">
        <v>457</v>
      </c>
      <c r="BK110" s="402">
        <v>183</v>
      </c>
      <c r="BL110" s="403">
        <v>213</v>
      </c>
      <c r="BM110" s="405">
        <v>52</v>
      </c>
      <c r="BN110" s="405">
        <v>23</v>
      </c>
      <c r="BO110" s="405">
        <v>18</v>
      </c>
      <c r="BP110" s="405">
        <v>6</v>
      </c>
      <c r="BQ110" s="406">
        <v>1</v>
      </c>
      <c r="BR110" s="407">
        <v>25</v>
      </c>
      <c r="BS110" s="405">
        <v>5</v>
      </c>
      <c r="BT110" s="405">
        <v>8</v>
      </c>
      <c r="BU110" s="405">
        <v>6</v>
      </c>
      <c r="BV110" s="408">
        <v>5</v>
      </c>
      <c r="BX110" s="400">
        <v>6591</v>
      </c>
      <c r="BY110" s="401" t="s">
        <v>460</v>
      </c>
      <c r="BZ110" s="402">
        <v>185</v>
      </c>
      <c r="CA110" s="403">
        <v>227</v>
      </c>
      <c r="CB110" s="405">
        <v>32</v>
      </c>
      <c r="CC110" s="405">
        <v>30</v>
      </c>
      <c r="CD110" s="405">
        <v>24</v>
      </c>
      <c r="CE110" s="405">
        <v>12</v>
      </c>
      <c r="CF110" s="406">
        <v>3</v>
      </c>
      <c r="CG110" s="407">
        <v>38</v>
      </c>
      <c r="CH110" s="405">
        <v>4</v>
      </c>
      <c r="CI110" s="405">
        <v>9</v>
      </c>
      <c r="CJ110" s="405">
        <v>6</v>
      </c>
      <c r="CK110" s="408">
        <v>7</v>
      </c>
      <c r="CM110" s="717">
        <v>8181</v>
      </c>
      <c r="CN110" s="718" t="s">
        <v>916</v>
      </c>
      <c r="CO110" s="719">
        <v>11</v>
      </c>
      <c r="CP110" s="720">
        <v>207</v>
      </c>
      <c r="CQ110" s="721">
        <v>73</v>
      </c>
      <c r="CR110" s="721">
        <v>27</v>
      </c>
      <c r="CS110" s="721">
        <v>0</v>
      </c>
      <c r="CT110" s="721">
        <v>0</v>
      </c>
      <c r="CU110" s="721">
        <v>0</v>
      </c>
      <c r="CV110" s="721">
        <v>0</v>
      </c>
      <c r="CW110" s="721">
        <v>3</v>
      </c>
      <c r="CX110" s="721">
        <v>5</v>
      </c>
      <c r="CY110" s="721">
        <v>4</v>
      </c>
      <c r="CZ110" s="721">
        <v>5</v>
      </c>
      <c r="DB110" s="431"/>
      <c r="DC110" s="432"/>
      <c r="DD110" s="433"/>
      <c r="DE110" s="434"/>
      <c r="DF110" s="434"/>
      <c r="DG110" s="436"/>
      <c r="DH110" s="436"/>
      <c r="DI110" s="436"/>
      <c r="DJ110" s="436"/>
      <c r="DK110" s="436"/>
      <c r="DL110" s="436"/>
      <c r="DM110" s="436"/>
      <c r="DN110" s="436"/>
      <c r="DO110" s="436"/>
      <c r="DP110" s="436"/>
    </row>
    <row r="111" spans="1:120" ht="20.100000000000001" customHeight="1">
      <c r="A111" s="391">
        <v>2161</v>
      </c>
      <c r="B111" s="392" t="s">
        <v>1239</v>
      </c>
      <c r="C111" s="393">
        <v>49</v>
      </c>
      <c r="D111" s="394">
        <v>187</v>
      </c>
      <c r="E111" s="396">
        <v>41</v>
      </c>
      <c r="F111" s="396">
        <v>27</v>
      </c>
      <c r="G111" s="396">
        <v>14</v>
      </c>
      <c r="H111" s="396">
        <v>10</v>
      </c>
      <c r="I111" s="397">
        <v>8</v>
      </c>
      <c r="J111" s="398">
        <v>33</v>
      </c>
      <c r="K111" s="396">
        <v>5</v>
      </c>
      <c r="L111" s="396">
        <v>9</v>
      </c>
      <c r="M111" s="396">
        <v>6</v>
      </c>
      <c r="N111" s="399">
        <v>5</v>
      </c>
      <c r="P111" s="400">
        <v>2181</v>
      </c>
      <c r="Q111" s="401" t="s">
        <v>279</v>
      </c>
      <c r="R111" s="402">
        <v>153</v>
      </c>
      <c r="S111" s="403">
        <v>212</v>
      </c>
      <c r="T111" s="405">
        <v>17</v>
      </c>
      <c r="U111" s="405">
        <v>21</v>
      </c>
      <c r="V111" s="405">
        <v>32</v>
      </c>
      <c r="W111" s="405">
        <v>22</v>
      </c>
      <c r="X111" s="406">
        <v>8</v>
      </c>
      <c r="Y111" s="407">
        <v>62</v>
      </c>
      <c r="Z111" s="405">
        <v>6</v>
      </c>
      <c r="AA111" s="405">
        <v>12</v>
      </c>
      <c r="AB111" s="405">
        <v>8</v>
      </c>
      <c r="AC111" s="408">
        <v>6</v>
      </c>
      <c r="AE111" s="400">
        <v>2181</v>
      </c>
      <c r="AF111" s="401" t="s">
        <v>279</v>
      </c>
      <c r="AG111" s="402">
        <v>164</v>
      </c>
      <c r="AH111" s="403">
        <v>221</v>
      </c>
      <c r="AI111" s="405">
        <v>18</v>
      </c>
      <c r="AJ111" s="405">
        <v>22</v>
      </c>
      <c r="AK111" s="405">
        <v>22</v>
      </c>
      <c r="AL111" s="405">
        <v>24</v>
      </c>
      <c r="AM111" s="406">
        <v>14</v>
      </c>
      <c r="AN111" s="407">
        <v>60</v>
      </c>
      <c r="AO111" s="405">
        <v>7</v>
      </c>
      <c r="AP111" s="405">
        <v>9</v>
      </c>
      <c r="AQ111" s="405">
        <v>5</v>
      </c>
      <c r="AR111" s="408">
        <v>9</v>
      </c>
      <c r="AT111" s="400">
        <v>6161</v>
      </c>
      <c r="AU111" s="401" t="s">
        <v>445</v>
      </c>
      <c r="AV111" s="402">
        <v>259</v>
      </c>
      <c r="AW111" s="403">
        <v>214</v>
      </c>
      <c r="AX111" s="405">
        <v>35</v>
      </c>
      <c r="AY111" s="405">
        <v>32</v>
      </c>
      <c r="AZ111" s="405">
        <v>22</v>
      </c>
      <c r="BA111" s="405">
        <v>8</v>
      </c>
      <c r="BB111" s="406">
        <v>3</v>
      </c>
      <c r="BC111" s="407">
        <v>33</v>
      </c>
      <c r="BD111" s="405">
        <v>4</v>
      </c>
      <c r="BE111" s="405">
        <v>9</v>
      </c>
      <c r="BF111" s="405">
        <v>8</v>
      </c>
      <c r="BG111" s="408">
        <v>3</v>
      </c>
      <c r="BI111" s="400">
        <v>6501</v>
      </c>
      <c r="BJ111" s="401" t="s">
        <v>458</v>
      </c>
      <c r="BK111" s="402">
        <v>280</v>
      </c>
      <c r="BL111" s="403">
        <v>230</v>
      </c>
      <c r="BM111" s="405">
        <v>19</v>
      </c>
      <c r="BN111" s="405">
        <v>26</v>
      </c>
      <c r="BO111" s="405">
        <v>28</v>
      </c>
      <c r="BP111" s="405">
        <v>16</v>
      </c>
      <c r="BQ111" s="406">
        <v>11</v>
      </c>
      <c r="BR111" s="407">
        <v>55</v>
      </c>
      <c r="BS111" s="405">
        <v>6</v>
      </c>
      <c r="BT111" s="405">
        <v>11</v>
      </c>
      <c r="BU111" s="405">
        <v>7</v>
      </c>
      <c r="BV111" s="408">
        <v>7</v>
      </c>
      <c r="BX111" s="400">
        <v>6611</v>
      </c>
      <c r="BY111" s="401" t="s">
        <v>461</v>
      </c>
      <c r="BZ111" s="402">
        <v>446</v>
      </c>
      <c r="CA111" s="403">
        <v>233</v>
      </c>
      <c r="CB111" s="405">
        <v>21</v>
      </c>
      <c r="CC111" s="405">
        <v>33</v>
      </c>
      <c r="CD111" s="405">
        <v>26</v>
      </c>
      <c r="CE111" s="405">
        <v>14</v>
      </c>
      <c r="CF111" s="406">
        <v>6</v>
      </c>
      <c r="CG111" s="407">
        <v>46</v>
      </c>
      <c r="CH111" s="405">
        <v>4</v>
      </c>
      <c r="CI111" s="405">
        <v>10</v>
      </c>
      <c r="CJ111" s="405">
        <v>7</v>
      </c>
      <c r="CK111" s="408">
        <v>8</v>
      </c>
      <c r="CM111" s="717">
        <v>9732</v>
      </c>
      <c r="CN111" s="718" t="s">
        <v>528</v>
      </c>
      <c r="CO111" s="719">
        <v>40</v>
      </c>
      <c r="CP111" s="720">
        <v>235</v>
      </c>
      <c r="CQ111" s="721">
        <v>28</v>
      </c>
      <c r="CR111" s="721">
        <v>25</v>
      </c>
      <c r="CS111" s="721">
        <v>23</v>
      </c>
      <c r="CT111" s="721">
        <v>8</v>
      </c>
      <c r="CU111" s="721">
        <v>18</v>
      </c>
      <c r="CV111" s="721">
        <v>48</v>
      </c>
      <c r="CW111" s="721">
        <v>5</v>
      </c>
      <c r="CX111" s="721">
        <v>7</v>
      </c>
      <c r="CY111" s="721">
        <v>7</v>
      </c>
      <c r="CZ111" s="721">
        <v>9</v>
      </c>
      <c r="DB111" s="431"/>
      <c r="DC111" s="432"/>
      <c r="DD111" s="433"/>
      <c r="DE111" s="434"/>
      <c r="DF111" s="434"/>
      <c r="DG111" s="436"/>
      <c r="DH111" s="436"/>
      <c r="DI111" s="436"/>
      <c r="DJ111" s="436"/>
      <c r="DK111" s="436"/>
      <c r="DL111" s="436"/>
      <c r="DM111" s="436"/>
      <c r="DN111" s="436"/>
      <c r="DO111" s="436"/>
      <c r="DP111" s="436"/>
    </row>
    <row r="112" spans="1:120" ht="20.100000000000001" customHeight="1">
      <c r="A112" s="391">
        <v>2181</v>
      </c>
      <c r="B112" s="392" t="s">
        <v>279</v>
      </c>
      <c r="C112" s="393">
        <v>179</v>
      </c>
      <c r="D112" s="394">
        <v>198</v>
      </c>
      <c r="E112" s="396">
        <v>19</v>
      </c>
      <c r="F112" s="396">
        <v>27</v>
      </c>
      <c r="G112" s="396">
        <v>22</v>
      </c>
      <c r="H112" s="396">
        <v>21</v>
      </c>
      <c r="I112" s="397">
        <v>10</v>
      </c>
      <c r="J112" s="398">
        <v>54</v>
      </c>
      <c r="K112" s="396">
        <v>5</v>
      </c>
      <c r="L112" s="396">
        <v>12</v>
      </c>
      <c r="M112" s="396">
        <v>7</v>
      </c>
      <c r="N112" s="399">
        <v>6</v>
      </c>
      <c r="P112" s="400">
        <v>2191</v>
      </c>
      <c r="Q112" s="401" t="s">
        <v>280</v>
      </c>
      <c r="R112" s="402">
        <v>296</v>
      </c>
      <c r="S112" s="403">
        <v>214</v>
      </c>
      <c r="T112" s="405">
        <v>10</v>
      </c>
      <c r="U112" s="405">
        <v>27</v>
      </c>
      <c r="V112" s="405">
        <v>26</v>
      </c>
      <c r="W112" s="405">
        <v>26</v>
      </c>
      <c r="X112" s="406">
        <v>10</v>
      </c>
      <c r="Y112" s="407">
        <v>62</v>
      </c>
      <c r="Z112" s="405">
        <v>6</v>
      </c>
      <c r="AA112" s="405">
        <v>12</v>
      </c>
      <c r="AB112" s="405">
        <v>8</v>
      </c>
      <c r="AC112" s="408">
        <v>6</v>
      </c>
      <c r="AE112" s="400">
        <v>2191</v>
      </c>
      <c r="AF112" s="401" t="s">
        <v>280</v>
      </c>
      <c r="AG112" s="402">
        <v>291</v>
      </c>
      <c r="AH112" s="403">
        <v>221</v>
      </c>
      <c r="AI112" s="405">
        <v>14</v>
      </c>
      <c r="AJ112" s="405">
        <v>21</v>
      </c>
      <c r="AK112" s="405">
        <v>32</v>
      </c>
      <c r="AL112" s="405">
        <v>21</v>
      </c>
      <c r="AM112" s="406">
        <v>12</v>
      </c>
      <c r="AN112" s="407">
        <v>65</v>
      </c>
      <c r="AO112" s="405">
        <v>6</v>
      </c>
      <c r="AP112" s="405">
        <v>10</v>
      </c>
      <c r="AQ112" s="405">
        <v>6</v>
      </c>
      <c r="AR112" s="408">
        <v>9</v>
      </c>
      <c r="AT112" s="400">
        <v>6171</v>
      </c>
      <c r="AU112" s="401" t="s">
        <v>446</v>
      </c>
      <c r="AV112" s="402">
        <v>375</v>
      </c>
      <c r="AW112" s="403">
        <v>216</v>
      </c>
      <c r="AX112" s="405">
        <v>29</v>
      </c>
      <c r="AY112" s="405">
        <v>29</v>
      </c>
      <c r="AZ112" s="405">
        <v>26</v>
      </c>
      <c r="BA112" s="405">
        <v>13</v>
      </c>
      <c r="BB112" s="406">
        <v>3</v>
      </c>
      <c r="BC112" s="407">
        <v>42</v>
      </c>
      <c r="BD112" s="405">
        <v>5</v>
      </c>
      <c r="BE112" s="405">
        <v>10</v>
      </c>
      <c r="BF112" s="405">
        <v>8</v>
      </c>
      <c r="BG112" s="408">
        <v>3</v>
      </c>
      <c r="BI112" s="400">
        <v>6521</v>
      </c>
      <c r="BJ112" s="401" t="s">
        <v>459</v>
      </c>
      <c r="BK112" s="402">
        <v>533</v>
      </c>
      <c r="BL112" s="403">
        <v>223</v>
      </c>
      <c r="BM112" s="405">
        <v>27</v>
      </c>
      <c r="BN112" s="405">
        <v>28</v>
      </c>
      <c r="BO112" s="405">
        <v>26</v>
      </c>
      <c r="BP112" s="405">
        <v>12</v>
      </c>
      <c r="BQ112" s="406">
        <v>6</v>
      </c>
      <c r="BR112" s="407">
        <v>44</v>
      </c>
      <c r="BS112" s="405">
        <v>6</v>
      </c>
      <c r="BT112" s="405">
        <v>10</v>
      </c>
      <c r="BU112" s="405">
        <v>7</v>
      </c>
      <c r="BV112" s="408">
        <v>6</v>
      </c>
      <c r="BX112" s="400">
        <v>6631</v>
      </c>
      <c r="BY112" s="401" t="s">
        <v>462</v>
      </c>
      <c r="BZ112" s="402">
        <v>345</v>
      </c>
      <c r="CA112" s="403">
        <v>227</v>
      </c>
      <c r="CB112" s="405">
        <v>29</v>
      </c>
      <c r="CC112" s="405">
        <v>34</v>
      </c>
      <c r="CD112" s="405">
        <v>24</v>
      </c>
      <c r="CE112" s="405">
        <v>10</v>
      </c>
      <c r="CF112" s="406">
        <v>3</v>
      </c>
      <c r="CG112" s="407">
        <v>37</v>
      </c>
      <c r="CH112" s="405">
        <v>4</v>
      </c>
      <c r="CI112" s="405">
        <v>9</v>
      </c>
      <c r="CJ112" s="405">
        <v>6</v>
      </c>
      <c r="CK112" s="408">
        <v>7</v>
      </c>
      <c r="CM112" s="446"/>
      <c r="CN112" s="447"/>
      <c r="CO112" s="448"/>
      <c r="CP112" s="449"/>
      <c r="CQ112" s="355"/>
      <c r="CR112" s="355"/>
      <c r="CS112" s="355"/>
      <c r="CT112" s="355"/>
      <c r="CU112" s="355"/>
      <c r="CV112" s="355"/>
      <c r="CW112" s="355"/>
      <c r="CX112" s="355"/>
      <c r="CY112" s="355"/>
      <c r="CZ112" s="355"/>
      <c r="DB112" s="431"/>
      <c r="DC112" s="432"/>
      <c r="DD112" s="433"/>
      <c r="DE112" s="434"/>
      <c r="DF112" s="434"/>
      <c r="DG112" s="436"/>
      <c r="DH112" s="436"/>
      <c r="DI112" s="436"/>
      <c r="DJ112" s="436"/>
      <c r="DK112" s="436"/>
      <c r="DL112" s="436"/>
      <c r="DM112" s="436"/>
      <c r="DN112" s="436"/>
      <c r="DO112" s="436"/>
      <c r="DP112" s="436"/>
    </row>
    <row r="113" spans="1:120" ht="20.100000000000001" customHeight="1">
      <c r="A113" s="391">
        <v>2191</v>
      </c>
      <c r="B113" s="392" t="s">
        <v>280</v>
      </c>
      <c r="C113" s="393">
        <v>296</v>
      </c>
      <c r="D113" s="394">
        <v>202</v>
      </c>
      <c r="E113" s="396">
        <v>13</v>
      </c>
      <c r="F113" s="396">
        <v>24</v>
      </c>
      <c r="G113" s="396">
        <v>32</v>
      </c>
      <c r="H113" s="396">
        <v>22</v>
      </c>
      <c r="I113" s="397">
        <v>10</v>
      </c>
      <c r="J113" s="398">
        <v>64</v>
      </c>
      <c r="K113" s="396">
        <v>5</v>
      </c>
      <c r="L113" s="396">
        <v>13</v>
      </c>
      <c r="M113" s="396">
        <v>8</v>
      </c>
      <c r="N113" s="399">
        <v>6</v>
      </c>
      <c r="P113" s="400">
        <v>2241</v>
      </c>
      <c r="Q113" s="401" t="s">
        <v>281</v>
      </c>
      <c r="R113" s="402">
        <v>95</v>
      </c>
      <c r="S113" s="403">
        <v>202</v>
      </c>
      <c r="T113" s="405">
        <v>28</v>
      </c>
      <c r="U113" s="405">
        <v>27</v>
      </c>
      <c r="V113" s="405">
        <v>28</v>
      </c>
      <c r="W113" s="405">
        <v>12</v>
      </c>
      <c r="X113" s="406">
        <v>4</v>
      </c>
      <c r="Y113" s="407">
        <v>44</v>
      </c>
      <c r="Z113" s="405">
        <v>5</v>
      </c>
      <c r="AA113" s="405">
        <v>10</v>
      </c>
      <c r="AB113" s="405">
        <v>7</v>
      </c>
      <c r="AC113" s="408">
        <v>5</v>
      </c>
      <c r="AE113" s="400">
        <v>2241</v>
      </c>
      <c r="AF113" s="401" t="s">
        <v>281</v>
      </c>
      <c r="AG113" s="402">
        <v>84</v>
      </c>
      <c r="AH113" s="403">
        <v>208</v>
      </c>
      <c r="AI113" s="405">
        <v>32</v>
      </c>
      <c r="AJ113" s="405">
        <v>33</v>
      </c>
      <c r="AK113" s="405">
        <v>23</v>
      </c>
      <c r="AL113" s="405">
        <v>7</v>
      </c>
      <c r="AM113" s="406">
        <v>5</v>
      </c>
      <c r="AN113" s="407">
        <v>35</v>
      </c>
      <c r="AO113" s="405">
        <v>5</v>
      </c>
      <c r="AP113" s="405">
        <v>8</v>
      </c>
      <c r="AQ113" s="405">
        <v>5</v>
      </c>
      <c r="AR113" s="408">
        <v>7</v>
      </c>
      <c r="AT113" s="400">
        <v>6211</v>
      </c>
      <c r="AU113" s="401" t="s">
        <v>5</v>
      </c>
      <c r="AV113" s="402">
        <v>357</v>
      </c>
      <c r="AW113" s="403">
        <v>225</v>
      </c>
      <c r="AX113" s="405">
        <v>16</v>
      </c>
      <c r="AY113" s="405">
        <v>23</v>
      </c>
      <c r="AZ113" s="405">
        <v>32</v>
      </c>
      <c r="BA113" s="405">
        <v>21</v>
      </c>
      <c r="BB113" s="406">
        <v>8</v>
      </c>
      <c r="BC113" s="407">
        <v>61</v>
      </c>
      <c r="BD113" s="405">
        <v>5</v>
      </c>
      <c r="BE113" s="405">
        <v>11</v>
      </c>
      <c r="BF113" s="405">
        <v>9</v>
      </c>
      <c r="BG113" s="408">
        <v>4</v>
      </c>
      <c r="BI113" s="400">
        <v>6541</v>
      </c>
      <c r="BJ113" s="401" t="s">
        <v>10</v>
      </c>
      <c r="BK113" s="402">
        <v>381</v>
      </c>
      <c r="BL113" s="403">
        <v>232</v>
      </c>
      <c r="BM113" s="405">
        <v>19</v>
      </c>
      <c r="BN113" s="405">
        <v>22</v>
      </c>
      <c r="BO113" s="405">
        <v>25</v>
      </c>
      <c r="BP113" s="405">
        <v>21</v>
      </c>
      <c r="BQ113" s="406">
        <v>12</v>
      </c>
      <c r="BR113" s="407">
        <v>58</v>
      </c>
      <c r="BS113" s="405">
        <v>7</v>
      </c>
      <c r="BT113" s="405">
        <v>11</v>
      </c>
      <c r="BU113" s="405">
        <v>8</v>
      </c>
      <c r="BV113" s="408">
        <v>7</v>
      </c>
      <c r="BX113" s="400">
        <v>6681</v>
      </c>
      <c r="BY113" s="401" t="s">
        <v>463</v>
      </c>
      <c r="BZ113" s="402">
        <v>395</v>
      </c>
      <c r="CA113" s="403">
        <v>229</v>
      </c>
      <c r="CB113" s="405">
        <v>30</v>
      </c>
      <c r="CC113" s="405">
        <v>28</v>
      </c>
      <c r="CD113" s="405">
        <v>24</v>
      </c>
      <c r="CE113" s="405">
        <v>12</v>
      </c>
      <c r="CF113" s="406">
        <v>7</v>
      </c>
      <c r="CG113" s="407">
        <v>43</v>
      </c>
      <c r="CH113" s="405">
        <v>4</v>
      </c>
      <c r="CI113" s="405">
        <v>9</v>
      </c>
      <c r="CJ113" s="405">
        <v>6</v>
      </c>
      <c r="CK113" s="408">
        <v>8</v>
      </c>
      <c r="CM113" s="446"/>
      <c r="CN113" s="447"/>
      <c r="CO113" s="448"/>
      <c r="CP113" s="449"/>
      <c r="CQ113" s="355"/>
      <c r="CR113" s="355"/>
      <c r="CS113" s="355"/>
      <c r="CT113" s="355"/>
      <c r="CU113" s="355"/>
      <c r="CV113" s="355"/>
      <c r="CW113" s="355"/>
      <c r="CX113" s="355"/>
      <c r="CY113" s="355"/>
      <c r="CZ113" s="355"/>
      <c r="DB113" s="431"/>
      <c r="DC113" s="432"/>
      <c r="DD113" s="433"/>
      <c r="DE113" s="434"/>
      <c r="DF113" s="434"/>
      <c r="DG113" s="436"/>
      <c r="DH113" s="436"/>
      <c r="DI113" s="436"/>
      <c r="DJ113" s="436"/>
      <c r="DK113" s="436"/>
      <c r="DL113" s="436"/>
      <c r="DM113" s="436"/>
      <c r="DN113" s="436"/>
      <c r="DO113" s="436"/>
      <c r="DP113" s="436"/>
    </row>
    <row r="114" spans="1:120" ht="20.100000000000001" customHeight="1">
      <c r="A114" s="391">
        <v>2241</v>
      </c>
      <c r="B114" s="392" t="s">
        <v>281</v>
      </c>
      <c r="C114" s="393">
        <v>90</v>
      </c>
      <c r="D114" s="394">
        <v>186</v>
      </c>
      <c r="E114" s="396">
        <v>40</v>
      </c>
      <c r="F114" s="396">
        <v>31</v>
      </c>
      <c r="G114" s="396">
        <v>19</v>
      </c>
      <c r="H114" s="396">
        <v>9</v>
      </c>
      <c r="I114" s="397">
        <v>1</v>
      </c>
      <c r="J114" s="398">
        <v>29</v>
      </c>
      <c r="K114" s="396">
        <v>4</v>
      </c>
      <c r="L114" s="396">
        <v>9</v>
      </c>
      <c r="M114" s="396">
        <v>6</v>
      </c>
      <c r="N114" s="399">
        <v>5</v>
      </c>
      <c r="P114" s="400">
        <v>2261</v>
      </c>
      <c r="Q114" s="401" t="s">
        <v>282</v>
      </c>
      <c r="R114" s="402">
        <v>83</v>
      </c>
      <c r="S114" s="403">
        <v>215</v>
      </c>
      <c r="T114" s="405">
        <v>13</v>
      </c>
      <c r="U114" s="405">
        <v>19</v>
      </c>
      <c r="V114" s="405">
        <v>25</v>
      </c>
      <c r="W114" s="405">
        <v>30</v>
      </c>
      <c r="X114" s="406">
        <v>12</v>
      </c>
      <c r="Y114" s="407">
        <v>67</v>
      </c>
      <c r="Z114" s="405">
        <v>6</v>
      </c>
      <c r="AA114" s="405">
        <v>12</v>
      </c>
      <c r="AB114" s="405">
        <v>9</v>
      </c>
      <c r="AC114" s="408">
        <v>6</v>
      </c>
      <c r="AE114" s="400">
        <v>2261</v>
      </c>
      <c r="AF114" s="401" t="s">
        <v>282</v>
      </c>
      <c r="AG114" s="402">
        <v>87</v>
      </c>
      <c r="AH114" s="403">
        <v>223</v>
      </c>
      <c r="AI114" s="405">
        <v>11</v>
      </c>
      <c r="AJ114" s="405">
        <v>21</v>
      </c>
      <c r="AK114" s="405">
        <v>33</v>
      </c>
      <c r="AL114" s="405">
        <v>24</v>
      </c>
      <c r="AM114" s="406">
        <v>10</v>
      </c>
      <c r="AN114" s="407">
        <v>68</v>
      </c>
      <c r="AO114" s="405">
        <v>7</v>
      </c>
      <c r="AP114" s="405">
        <v>10</v>
      </c>
      <c r="AQ114" s="405">
        <v>6</v>
      </c>
      <c r="AR114" s="408">
        <v>10</v>
      </c>
      <c r="AT114" s="400">
        <v>6221</v>
      </c>
      <c r="AU114" s="401" t="s">
        <v>6</v>
      </c>
      <c r="AV114" s="402">
        <v>363</v>
      </c>
      <c r="AW114" s="403">
        <v>223</v>
      </c>
      <c r="AX114" s="405">
        <v>19</v>
      </c>
      <c r="AY114" s="405">
        <v>25</v>
      </c>
      <c r="AZ114" s="405">
        <v>34</v>
      </c>
      <c r="BA114" s="405">
        <v>15</v>
      </c>
      <c r="BB114" s="406">
        <v>7</v>
      </c>
      <c r="BC114" s="407">
        <v>56</v>
      </c>
      <c r="BD114" s="405">
        <v>5</v>
      </c>
      <c r="BE114" s="405">
        <v>11</v>
      </c>
      <c r="BF114" s="405">
        <v>9</v>
      </c>
      <c r="BG114" s="408">
        <v>4</v>
      </c>
      <c r="BI114" s="400">
        <v>6571</v>
      </c>
      <c r="BJ114" s="401" t="s">
        <v>11</v>
      </c>
      <c r="BK114" s="402">
        <v>248</v>
      </c>
      <c r="BL114" s="403">
        <v>223</v>
      </c>
      <c r="BM114" s="405">
        <v>28</v>
      </c>
      <c r="BN114" s="405">
        <v>36</v>
      </c>
      <c r="BO114" s="405">
        <v>24</v>
      </c>
      <c r="BP114" s="405">
        <v>7</v>
      </c>
      <c r="BQ114" s="406">
        <v>4</v>
      </c>
      <c r="BR114" s="407">
        <v>36</v>
      </c>
      <c r="BS114" s="405">
        <v>6</v>
      </c>
      <c r="BT114" s="405">
        <v>9</v>
      </c>
      <c r="BU114" s="405">
        <v>7</v>
      </c>
      <c r="BV114" s="408">
        <v>6</v>
      </c>
      <c r="BX114" s="400">
        <v>6701</v>
      </c>
      <c r="BY114" s="401" t="s">
        <v>12</v>
      </c>
      <c r="BZ114" s="402">
        <v>423</v>
      </c>
      <c r="CA114" s="403">
        <v>250</v>
      </c>
      <c r="CB114" s="405">
        <v>6</v>
      </c>
      <c r="CC114" s="405">
        <v>18</v>
      </c>
      <c r="CD114" s="405">
        <v>26</v>
      </c>
      <c r="CE114" s="405">
        <v>24</v>
      </c>
      <c r="CF114" s="406">
        <v>25</v>
      </c>
      <c r="CG114" s="407">
        <v>76</v>
      </c>
      <c r="CH114" s="405">
        <v>5</v>
      </c>
      <c r="CI114" s="405">
        <v>12</v>
      </c>
      <c r="CJ114" s="405">
        <v>8</v>
      </c>
      <c r="CK114" s="408">
        <v>10</v>
      </c>
      <c r="CM114" s="446"/>
      <c r="CN114" s="447"/>
      <c r="CO114" s="448"/>
      <c r="CP114" s="449"/>
      <c r="CQ114" s="355"/>
      <c r="CR114" s="355"/>
      <c r="CS114" s="355"/>
      <c r="CT114" s="355"/>
      <c r="CU114" s="355"/>
      <c r="CV114" s="355"/>
      <c r="CW114" s="355"/>
      <c r="CX114" s="355"/>
      <c r="CY114" s="355"/>
      <c r="CZ114" s="355"/>
      <c r="DB114" s="431"/>
      <c r="DC114" s="432"/>
      <c r="DD114" s="433"/>
      <c r="DE114" s="434"/>
      <c r="DF114" s="434"/>
      <c r="DG114" s="436"/>
      <c r="DH114" s="436"/>
      <c r="DI114" s="436"/>
      <c r="DJ114" s="436"/>
      <c r="DK114" s="436"/>
      <c r="DL114" s="436"/>
      <c r="DM114" s="436"/>
      <c r="DN114" s="436"/>
      <c r="DO114" s="436"/>
      <c r="DP114" s="436"/>
    </row>
    <row r="115" spans="1:120" ht="20.100000000000001" customHeight="1">
      <c r="A115" s="391">
        <v>2261</v>
      </c>
      <c r="B115" s="392" t="s">
        <v>282</v>
      </c>
      <c r="C115" s="393">
        <v>75</v>
      </c>
      <c r="D115" s="394">
        <v>201</v>
      </c>
      <c r="E115" s="396">
        <v>15</v>
      </c>
      <c r="F115" s="396">
        <v>31</v>
      </c>
      <c r="G115" s="396">
        <v>27</v>
      </c>
      <c r="H115" s="396">
        <v>17</v>
      </c>
      <c r="I115" s="397">
        <v>11</v>
      </c>
      <c r="J115" s="398">
        <v>55</v>
      </c>
      <c r="K115" s="396">
        <v>5</v>
      </c>
      <c r="L115" s="396">
        <v>13</v>
      </c>
      <c r="M115" s="396">
        <v>7</v>
      </c>
      <c r="N115" s="399">
        <v>6</v>
      </c>
      <c r="P115" s="400">
        <v>2281</v>
      </c>
      <c r="Q115" s="401" t="s">
        <v>1240</v>
      </c>
      <c r="R115" s="402">
        <v>109</v>
      </c>
      <c r="S115" s="403">
        <v>206</v>
      </c>
      <c r="T115" s="405">
        <v>28</v>
      </c>
      <c r="U115" s="405">
        <v>28</v>
      </c>
      <c r="V115" s="405">
        <v>18</v>
      </c>
      <c r="W115" s="405">
        <v>20</v>
      </c>
      <c r="X115" s="406">
        <v>6</v>
      </c>
      <c r="Y115" s="407">
        <v>45</v>
      </c>
      <c r="Z115" s="405">
        <v>5</v>
      </c>
      <c r="AA115" s="405">
        <v>11</v>
      </c>
      <c r="AB115" s="405">
        <v>7</v>
      </c>
      <c r="AC115" s="408">
        <v>5</v>
      </c>
      <c r="AE115" s="400">
        <v>2281</v>
      </c>
      <c r="AF115" s="401" t="s">
        <v>1240</v>
      </c>
      <c r="AG115" s="402">
        <v>117</v>
      </c>
      <c r="AH115" s="403">
        <v>219</v>
      </c>
      <c r="AI115" s="405">
        <v>18</v>
      </c>
      <c r="AJ115" s="405">
        <v>22</v>
      </c>
      <c r="AK115" s="405">
        <v>28</v>
      </c>
      <c r="AL115" s="405">
        <v>20</v>
      </c>
      <c r="AM115" s="406">
        <v>12</v>
      </c>
      <c r="AN115" s="407">
        <v>60</v>
      </c>
      <c r="AO115" s="405">
        <v>6</v>
      </c>
      <c r="AP115" s="405">
        <v>9</v>
      </c>
      <c r="AQ115" s="405">
        <v>5</v>
      </c>
      <c r="AR115" s="408">
        <v>9</v>
      </c>
      <c r="AT115" s="400">
        <v>6231</v>
      </c>
      <c r="AU115" s="401" t="s">
        <v>7</v>
      </c>
      <c r="AV115" s="402">
        <v>273</v>
      </c>
      <c r="AW115" s="403">
        <v>215</v>
      </c>
      <c r="AX115" s="405">
        <v>31</v>
      </c>
      <c r="AY115" s="405">
        <v>29</v>
      </c>
      <c r="AZ115" s="405">
        <v>26</v>
      </c>
      <c r="BA115" s="405">
        <v>10</v>
      </c>
      <c r="BB115" s="406">
        <v>4</v>
      </c>
      <c r="BC115" s="407">
        <v>40</v>
      </c>
      <c r="BD115" s="405">
        <v>5</v>
      </c>
      <c r="BE115" s="405">
        <v>9</v>
      </c>
      <c r="BF115" s="405">
        <v>8</v>
      </c>
      <c r="BG115" s="408">
        <v>3</v>
      </c>
      <c r="BI115" s="400">
        <v>6591</v>
      </c>
      <c r="BJ115" s="401" t="s">
        <v>460</v>
      </c>
      <c r="BK115" s="402">
        <v>184</v>
      </c>
      <c r="BL115" s="403">
        <v>222</v>
      </c>
      <c r="BM115" s="405">
        <v>31</v>
      </c>
      <c r="BN115" s="405">
        <v>32</v>
      </c>
      <c r="BO115" s="405">
        <v>25</v>
      </c>
      <c r="BP115" s="405">
        <v>8</v>
      </c>
      <c r="BQ115" s="406">
        <v>4</v>
      </c>
      <c r="BR115" s="407">
        <v>38</v>
      </c>
      <c r="BS115" s="405">
        <v>5</v>
      </c>
      <c r="BT115" s="405">
        <v>9</v>
      </c>
      <c r="BU115" s="405">
        <v>7</v>
      </c>
      <c r="BV115" s="408">
        <v>6</v>
      </c>
      <c r="BX115" s="400">
        <v>6721</v>
      </c>
      <c r="BY115" s="401" t="s">
        <v>1335</v>
      </c>
      <c r="BZ115" s="402">
        <v>141</v>
      </c>
      <c r="CA115" s="403">
        <v>224</v>
      </c>
      <c r="CB115" s="405">
        <v>39</v>
      </c>
      <c r="CC115" s="405">
        <v>30</v>
      </c>
      <c r="CD115" s="405">
        <v>21</v>
      </c>
      <c r="CE115" s="405">
        <v>8</v>
      </c>
      <c r="CF115" s="406">
        <v>2</v>
      </c>
      <c r="CG115" s="407">
        <v>30</v>
      </c>
      <c r="CH115" s="405">
        <v>4</v>
      </c>
      <c r="CI115" s="405">
        <v>9</v>
      </c>
      <c r="CJ115" s="405">
        <v>6</v>
      </c>
      <c r="CK115" s="408">
        <v>7</v>
      </c>
      <c r="CM115" s="446"/>
      <c r="CN115" s="447"/>
      <c r="CO115" s="448"/>
      <c r="CP115" s="449"/>
      <c r="CQ115" s="355"/>
      <c r="CR115" s="355"/>
      <c r="CS115" s="355"/>
      <c r="CT115" s="355"/>
      <c r="CU115" s="355"/>
      <c r="CV115" s="355"/>
      <c r="CW115" s="355"/>
      <c r="CX115" s="355"/>
      <c r="CY115" s="355"/>
      <c r="CZ115" s="355"/>
      <c r="DB115" s="431"/>
      <c r="DC115" s="432"/>
      <c r="DD115" s="433"/>
      <c r="DE115" s="434"/>
      <c r="DF115" s="434"/>
      <c r="DG115" s="436"/>
      <c r="DH115" s="436"/>
      <c r="DI115" s="436"/>
      <c r="DJ115" s="436"/>
      <c r="DK115" s="436"/>
      <c r="DL115" s="436"/>
      <c r="DM115" s="436"/>
      <c r="DN115" s="436"/>
      <c r="DO115" s="436"/>
      <c r="DP115" s="436"/>
    </row>
    <row r="116" spans="1:120" ht="20.100000000000001" customHeight="1">
      <c r="A116" s="391">
        <v>2281</v>
      </c>
      <c r="B116" s="392" t="s">
        <v>1240</v>
      </c>
      <c r="C116" s="393">
        <v>138</v>
      </c>
      <c r="D116" s="394">
        <v>192</v>
      </c>
      <c r="E116" s="396">
        <v>32</v>
      </c>
      <c r="F116" s="396">
        <v>27</v>
      </c>
      <c r="G116" s="396">
        <v>18</v>
      </c>
      <c r="H116" s="396">
        <v>16</v>
      </c>
      <c r="I116" s="397">
        <v>7</v>
      </c>
      <c r="J116" s="398">
        <v>41</v>
      </c>
      <c r="K116" s="396">
        <v>5</v>
      </c>
      <c r="L116" s="396">
        <v>11</v>
      </c>
      <c r="M116" s="396">
        <v>7</v>
      </c>
      <c r="N116" s="399">
        <v>5</v>
      </c>
      <c r="P116" s="400">
        <v>2321</v>
      </c>
      <c r="Q116" s="401" t="s">
        <v>284</v>
      </c>
      <c r="R116" s="402">
        <v>63</v>
      </c>
      <c r="S116" s="403">
        <v>206</v>
      </c>
      <c r="T116" s="405">
        <v>27</v>
      </c>
      <c r="U116" s="405">
        <v>22</v>
      </c>
      <c r="V116" s="405">
        <v>22</v>
      </c>
      <c r="W116" s="405">
        <v>24</v>
      </c>
      <c r="X116" s="406">
        <v>5</v>
      </c>
      <c r="Y116" s="407">
        <v>51</v>
      </c>
      <c r="Z116" s="405">
        <v>5</v>
      </c>
      <c r="AA116" s="405">
        <v>11</v>
      </c>
      <c r="AB116" s="405">
        <v>8</v>
      </c>
      <c r="AC116" s="408">
        <v>5</v>
      </c>
      <c r="AE116" s="400">
        <v>2321</v>
      </c>
      <c r="AF116" s="401" t="s">
        <v>284</v>
      </c>
      <c r="AG116" s="402">
        <v>66</v>
      </c>
      <c r="AH116" s="403">
        <v>222</v>
      </c>
      <c r="AI116" s="405">
        <v>8</v>
      </c>
      <c r="AJ116" s="405">
        <v>32</v>
      </c>
      <c r="AK116" s="405">
        <v>21</v>
      </c>
      <c r="AL116" s="405">
        <v>32</v>
      </c>
      <c r="AM116" s="406">
        <v>8</v>
      </c>
      <c r="AN116" s="407">
        <v>61</v>
      </c>
      <c r="AO116" s="405">
        <v>7</v>
      </c>
      <c r="AP116" s="405">
        <v>10</v>
      </c>
      <c r="AQ116" s="405">
        <v>6</v>
      </c>
      <c r="AR116" s="408">
        <v>9</v>
      </c>
      <c r="AT116" s="400">
        <v>6241</v>
      </c>
      <c r="AU116" s="401" t="s">
        <v>447</v>
      </c>
      <c r="AV116" s="402">
        <v>426</v>
      </c>
      <c r="AW116" s="403">
        <v>225</v>
      </c>
      <c r="AX116" s="405">
        <v>17</v>
      </c>
      <c r="AY116" s="405">
        <v>26</v>
      </c>
      <c r="AZ116" s="405">
        <v>29</v>
      </c>
      <c r="BA116" s="405">
        <v>17</v>
      </c>
      <c r="BB116" s="406">
        <v>11</v>
      </c>
      <c r="BC116" s="407">
        <v>57</v>
      </c>
      <c r="BD116" s="405">
        <v>5</v>
      </c>
      <c r="BE116" s="405">
        <v>11</v>
      </c>
      <c r="BF116" s="405">
        <v>10</v>
      </c>
      <c r="BG116" s="408">
        <v>4</v>
      </c>
      <c r="BI116" s="400">
        <v>6611</v>
      </c>
      <c r="BJ116" s="401" t="s">
        <v>461</v>
      </c>
      <c r="BK116" s="402">
        <v>436</v>
      </c>
      <c r="BL116" s="403">
        <v>226</v>
      </c>
      <c r="BM116" s="405">
        <v>22</v>
      </c>
      <c r="BN116" s="405">
        <v>28</v>
      </c>
      <c r="BO116" s="405">
        <v>30</v>
      </c>
      <c r="BP116" s="405">
        <v>14</v>
      </c>
      <c r="BQ116" s="406">
        <v>5</v>
      </c>
      <c r="BR116" s="407">
        <v>50</v>
      </c>
      <c r="BS116" s="405">
        <v>6</v>
      </c>
      <c r="BT116" s="405">
        <v>10</v>
      </c>
      <c r="BU116" s="405">
        <v>7</v>
      </c>
      <c r="BV116" s="408">
        <v>7</v>
      </c>
      <c r="BX116" s="400">
        <v>6741</v>
      </c>
      <c r="BY116" s="401" t="s">
        <v>465</v>
      </c>
      <c r="BZ116" s="402">
        <v>433</v>
      </c>
      <c r="CA116" s="403">
        <v>237</v>
      </c>
      <c r="CB116" s="405">
        <v>16</v>
      </c>
      <c r="CC116" s="405">
        <v>27</v>
      </c>
      <c r="CD116" s="405">
        <v>30</v>
      </c>
      <c r="CE116" s="405">
        <v>14</v>
      </c>
      <c r="CF116" s="406">
        <v>12</v>
      </c>
      <c r="CG116" s="407">
        <v>57</v>
      </c>
      <c r="CH116" s="405">
        <v>5</v>
      </c>
      <c r="CI116" s="405">
        <v>11</v>
      </c>
      <c r="CJ116" s="405">
        <v>7</v>
      </c>
      <c r="CK116" s="408">
        <v>8</v>
      </c>
      <c r="CM116" s="446"/>
      <c r="CN116" s="447"/>
      <c r="CO116" s="448"/>
      <c r="CP116" s="449"/>
      <c r="CQ116" s="355"/>
      <c r="CR116" s="355"/>
      <c r="CS116" s="355"/>
      <c r="CT116" s="355"/>
      <c r="CU116" s="355"/>
      <c r="CV116" s="355"/>
      <c r="CW116" s="355"/>
      <c r="CX116" s="355"/>
      <c r="CY116" s="355"/>
      <c r="CZ116" s="355"/>
      <c r="DB116" s="431"/>
      <c r="DC116" s="432"/>
      <c r="DD116" s="433"/>
      <c r="DE116" s="434"/>
      <c r="DF116" s="434"/>
      <c r="DG116" s="436"/>
      <c r="DH116" s="436"/>
      <c r="DI116" s="436"/>
      <c r="DJ116" s="436"/>
      <c r="DK116" s="436"/>
      <c r="DL116" s="436"/>
      <c r="DM116" s="436"/>
      <c r="DN116" s="436"/>
      <c r="DO116" s="436"/>
      <c r="DP116" s="436"/>
    </row>
    <row r="117" spans="1:120" ht="20.100000000000001" customHeight="1">
      <c r="A117" s="391">
        <v>2321</v>
      </c>
      <c r="B117" s="392" t="s">
        <v>284</v>
      </c>
      <c r="C117" s="393">
        <v>74</v>
      </c>
      <c r="D117" s="394">
        <v>197</v>
      </c>
      <c r="E117" s="396">
        <v>16</v>
      </c>
      <c r="F117" s="396">
        <v>36</v>
      </c>
      <c r="G117" s="396">
        <v>24</v>
      </c>
      <c r="H117" s="396">
        <v>15</v>
      </c>
      <c r="I117" s="397">
        <v>8</v>
      </c>
      <c r="J117" s="398">
        <v>47</v>
      </c>
      <c r="K117" s="396">
        <v>5</v>
      </c>
      <c r="L117" s="396">
        <v>12</v>
      </c>
      <c r="M117" s="396">
        <v>7</v>
      </c>
      <c r="N117" s="399">
        <v>6</v>
      </c>
      <c r="P117" s="400">
        <v>2331</v>
      </c>
      <c r="Q117" s="401" t="s">
        <v>1241</v>
      </c>
      <c r="R117" s="402">
        <v>144</v>
      </c>
      <c r="S117" s="403">
        <v>216</v>
      </c>
      <c r="T117" s="405">
        <v>10</v>
      </c>
      <c r="U117" s="405">
        <v>22</v>
      </c>
      <c r="V117" s="405">
        <v>26</v>
      </c>
      <c r="W117" s="405">
        <v>31</v>
      </c>
      <c r="X117" s="406">
        <v>11</v>
      </c>
      <c r="Y117" s="407">
        <v>67</v>
      </c>
      <c r="Z117" s="405">
        <v>6</v>
      </c>
      <c r="AA117" s="405">
        <v>12</v>
      </c>
      <c r="AB117" s="405">
        <v>8</v>
      </c>
      <c r="AC117" s="408">
        <v>6</v>
      </c>
      <c r="AE117" s="400">
        <v>2331</v>
      </c>
      <c r="AF117" s="401" t="s">
        <v>1241</v>
      </c>
      <c r="AG117" s="402">
        <v>163</v>
      </c>
      <c r="AH117" s="403">
        <v>224</v>
      </c>
      <c r="AI117" s="405">
        <v>14</v>
      </c>
      <c r="AJ117" s="405">
        <v>20</v>
      </c>
      <c r="AK117" s="405">
        <v>24</v>
      </c>
      <c r="AL117" s="405">
        <v>26</v>
      </c>
      <c r="AM117" s="406">
        <v>17</v>
      </c>
      <c r="AN117" s="407">
        <v>66</v>
      </c>
      <c r="AO117" s="405">
        <v>6</v>
      </c>
      <c r="AP117" s="405">
        <v>10</v>
      </c>
      <c r="AQ117" s="405">
        <v>6</v>
      </c>
      <c r="AR117" s="408">
        <v>10</v>
      </c>
      <c r="AT117" s="400">
        <v>6251</v>
      </c>
      <c r="AU117" s="401" t="s">
        <v>8</v>
      </c>
      <c r="AV117" s="402">
        <v>191</v>
      </c>
      <c r="AW117" s="403">
        <v>210</v>
      </c>
      <c r="AX117" s="405">
        <v>41</v>
      </c>
      <c r="AY117" s="405">
        <v>35</v>
      </c>
      <c r="AZ117" s="405">
        <v>18</v>
      </c>
      <c r="BA117" s="405">
        <v>4</v>
      </c>
      <c r="BB117" s="406">
        <v>2</v>
      </c>
      <c r="BC117" s="407">
        <v>24</v>
      </c>
      <c r="BD117" s="405">
        <v>4</v>
      </c>
      <c r="BE117" s="405">
        <v>8</v>
      </c>
      <c r="BF117" s="405">
        <v>8</v>
      </c>
      <c r="BG117" s="408">
        <v>3</v>
      </c>
      <c r="BI117" s="400">
        <v>6631</v>
      </c>
      <c r="BJ117" s="401" t="s">
        <v>462</v>
      </c>
      <c r="BK117" s="402">
        <v>331</v>
      </c>
      <c r="BL117" s="403">
        <v>218</v>
      </c>
      <c r="BM117" s="405">
        <v>37</v>
      </c>
      <c r="BN117" s="405">
        <v>27</v>
      </c>
      <c r="BO117" s="405">
        <v>25</v>
      </c>
      <c r="BP117" s="405">
        <v>9</v>
      </c>
      <c r="BQ117" s="406">
        <v>2</v>
      </c>
      <c r="BR117" s="407">
        <v>36</v>
      </c>
      <c r="BS117" s="405">
        <v>5</v>
      </c>
      <c r="BT117" s="405">
        <v>9</v>
      </c>
      <c r="BU117" s="405">
        <v>6</v>
      </c>
      <c r="BV117" s="408">
        <v>6</v>
      </c>
      <c r="BX117" s="400">
        <v>6751</v>
      </c>
      <c r="BY117" s="401" t="s">
        <v>466</v>
      </c>
      <c r="BZ117" s="402">
        <v>655</v>
      </c>
      <c r="CA117" s="403">
        <v>234</v>
      </c>
      <c r="CB117" s="405">
        <v>21</v>
      </c>
      <c r="CC117" s="405">
        <v>31</v>
      </c>
      <c r="CD117" s="405">
        <v>25</v>
      </c>
      <c r="CE117" s="405">
        <v>17</v>
      </c>
      <c r="CF117" s="406">
        <v>7</v>
      </c>
      <c r="CG117" s="407">
        <v>49</v>
      </c>
      <c r="CH117" s="405">
        <v>5</v>
      </c>
      <c r="CI117" s="405">
        <v>10</v>
      </c>
      <c r="CJ117" s="405">
        <v>7</v>
      </c>
      <c r="CK117" s="408">
        <v>8</v>
      </c>
      <c r="CM117" s="446"/>
      <c r="CN117" s="447"/>
      <c r="CO117" s="448"/>
      <c r="CP117" s="449"/>
      <c r="CQ117" s="355"/>
      <c r="CR117" s="355"/>
      <c r="CS117" s="355"/>
      <c r="CT117" s="355"/>
      <c r="CU117" s="355"/>
      <c r="CV117" s="355"/>
      <c r="CW117" s="355"/>
      <c r="CX117" s="355"/>
      <c r="CY117" s="355"/>
      <c r="CZ117" s="355"/>
      <c r="DB117" s="431"/>
      <c r="DC117" s="432"/>
      <c r="DD117" s="433"/>
      <c r="DE117" s="434"/>
      <c r="DF117" s="434"/>
      <c r="DG117" s="436"/>
      <c r="DH117" s="436"/>
      <c r="DI117" s="436"/>
      <c r="DJ117" s="436"/>
      <c r="DK117" s="436"/>
      <c r="DL117" s="436"/>
      <c r="DM117" s="436"/>
      <c r="DN117" s="436"/>
      <c r="DO117" s="436"/>
      <c r="DP117" s="436"/>
    </row>
    <row r="118" spans="1:120" ht="20.100000000000001" customHeight="1">
      <c r="A118" s="391">
        <v>2331</v>
      </c>
      <c r="B118" s="392" t="s">
        <v>1241</v>
      </c>
      <c r="C118" s="393">
        <v>180</v>
      </c>
      <c r="D118" s="394">
        <v>206</v>
      </c>
      <c r="E118" s="396">
        <v>10</v>
      </c>
      <c r="F118" s="396">
        <v>27</v>
      </c>
      <c r="G118" s="396">
        <v>22</v>
      </c>
      <c r="H118" s="396">
        <v>23</v>
      </c>
      <c r="I118" s="397">
        <v>17</v>
      </c>
      <c r="J118" s="398">
        <v>63</v>
      </c>
      <c r="K118" s="396">
        <v>5</v>
      </c>
      <c r="L118" s="396">
        <v>14</v>
      </c>
      <c r="M118" s="396">
        <v>8</v>
      </c>
      <c r="N118" s="399">
        <v>6</v>
      </c>
      <c r="P118" s="400">
        <v>2341</v>
      </c>
      <c r="Q118" s="401" t="s">
        <v>286</v>
      </c>
      <c r="R118" s="402">
        <v>105</v>
      </c>
      <c r="S118" s="403">
        <v>213</v>
      </c>
      <c r="T118" s="405">
        <v>15</v>
      </c>
      <c r="U118" s="405">
        <v>17</v>
      </c>
      <c r="V118" s="405">
        <v>35</v>
      </c>
      <c r="W118" s="405">
        <v>25</v>
      </c>
      <c r="X118" s="406">
        <v>8</v>
      </c>
      <c r="Y118" s="407">
        <v>68</v>
      </c>
      <c r="Z118" s="405">
        <v>6</v>
      </c>
      <c r="AA118" s="405">
        <v>12</v>
      </c>
      <c r="AB118" s="405">
        <v>8</v>
      </c>
      <c r="AC118" s="408">
        <v>6</v>
      </c>
      <c r="AE118" s="400">
        <v>2341</v>
      </c>
      <c r="AF118" s="401" t="s">
        <v>286</v>
      </c>
      <c r="AG118" s="402">
        <v>124</v>
      </c>
      <c r="AH118" s="403">
        <v>226</v>
      </c>
      <c r="AI118" s="405">
        <v>10</v>
      </c>
      <c r="AJ118" s="405">
        <v>20</v>
      </c>
      <c r="AK118" s="405">
        <v>24</v>
      </c>
      <c r="AL118" s="405">
        <v>29</v>
      </c>
      <c r="AM118" s="406">
        <v>16</v>
      </c>
      <c r="AN118" s="407">
        <v>69</v>
      </c>
      <c r="AO118" s="405">
        <v>7</v>
      </c>
      <c r="AP118" s="405">
        <v>10</v>
      </c>
      <c r="AQ118" s="405">
        <v>6</v>
      </c>
      <c r="AR118" s="408">
        <v>10</v>
      </c>
      <c r="AT118" s="400">
        <v>6281</v>
      </c>
      <c r="AU118" s="401" t="s">
        <v>448</v>
      </c>
      <c r="AV118" s="402">
        <v>77</v>
      </c>
      <c r="AW118" s="403">
        <v>209</v>
      </c>
      <c r="AX118" s="405">
        <v>44</v>
      </c>
      <c r="AY118" s="405">
        <v>31</v>
      </c>
      <c r="AZ118" s="405">
        <v>19</v>
      </c>
      <c r="BA118" s="405">
        <v>4</v>
      </c>
      <c r="BB118" s="406">
        <v>1</v>
      </c>
      <c r="BC118" s="407">
        <v>25</v>
      </c>
      <c r="BD118" s="405">
        <v>4</v>
      </c>
      <c r="BE118" s="405">
        <v>8</v>
      </c>
      <c r="BF118" s="405">
        <v>8</v>
      </c>
      <c r="BG118" s="408">
        <v>3</v>
      </c>
      <c r="BI118" s="400">
        <v>6681</v>
      </c>
      <c r="BJ118" s="401" t="s">
        <v>463</v>
      </c>
      <c r="BK118" s="402">
        <v>380</v>
      </c>
      <c r="BL118" s="403">
        <v>222</v>
      </c>
      <c r="BM118" s="405">
        <v>28</v>
      </c>
      <c r="BN118" s="405">
        <v>32</v>
      </c>
      <c r="BO118" s="405">
        <v>25</v>
      </c>
      <c r="BP118" s="405">
        <v>10</v>
      </c>
      <c r="BQ118" s="406">
        <v>6</v>
      </c>
      <c r="BR118" s="407">
        <v>41</v>
      </c>
      <c r="BS118" s="405">
        <v>6</v>
      </c>
      <c r="BT118" s="405">
        <v>10</v>
      </c>
      <c r="BU118" s="405">
        <v>7</v>
      </c>
      <c r="BV118" s="408">
        <v>6</v>
      </c>
      <c r="BX118" s="400">
        <v>6761</v>
      </c>
      <c r="BY118" s="401" t="s">
        <v>13</v>
      </c>
      <c r="BZ118" s="402">
        <v>203</v>
      </c>
      <c r="CA118" s="403">
        <v>227</v>
      </c>
      <c r="CB118" s="405">
        <v>27</v>
      </c>
      <c r="CC118" s="405">
        <v>38</v>
      </c>
      <c r="CD118" s="405">
        <v>21</v>
      </c>
      <c r="CE118" s="405">
        <v>12</v>
      </c>
      <c r="CF118" s="406">
        <v>2</v>
      </c>
      <c r="CG118" s="407">
        <v>35</v>
      </c>
      <c r="CH118" s="405">
        <v>4</v>
      </c>
      <c r="CI118" s="405">
        <v>9</v>
      </c>
      <c r="CJ118" s="405">
        <v>6</v>
      </c>
      <c r="CK118" s="408">
        <v>8</v>
      </c>
      <c r="CM118" s="446"/>
      <c r="CN118" s="447"/>
      <c r="CO118" s="448"/>
      <c r="CP118" s="449"/>
      <c r="CQ118" s="355"/>
      <c r="CR118" s="355"/>
      <c r="CS118" s="355"/>
      <c r="CT118" s="355"/>
      <c r="CU118" s="355"/>
      <c r="CV118" s="355"/>
      <c r="CW118" s="355"/>
      <c r="CX118" s="355"/>
      <c r="CY118" s="355"/>
      <c r="CZ118" s="355"/>
      <c r="DB118" s="431"/>
      <c r="DC118" s="432"/>
      <c r="DD118" s="433"/>
      <c r="DE118" s="434"/>
      <c r="DF118" s="434"/>
      <c r="DG118" s="436"/>
      <c r="DH118" s="436"/>
      <c r="DI118" s="436"/>
      <c r="DJ118" s="436"/>
      <c r="DK118" s="436"/>
      <c r="DL118" s="436"/>
      <c r="DM118" s="436"/>
      <c r="DN118" s="436"/>
      <c r="DO118" s="436"/>
      <c r="DP118" s="436"/>
    </row>
    <row r="119" spans="1:120" ht="20.100000000000001" customHeight="1">
      <c r="A119" s="391">
        <v>2341</v>
      </c>
      <c r="B119" s="392" t="s">
        <v>286</v>
      </c>
      <c r="C119" s="393">
        <v>90</v>
      </c>
      <c r="D119" s="394">
        <v>202</v>
      </c>
      <c r="E119" s="396">
        <v>17</v>
      </c>
      <c r="F119" s="396">
        <v>23</v>
      </c>
      <c r="G119" s="396">
        <v>23</v>
      </c>
      <c r="H119" s="396">
        <v>21</v>
      </c>
      <c r="I119" s="397">
        <v>16</v>
      </c>
      <c r="J119" s="398">
        <v>60</v>
      </c>
      <c r="K119" s="396">
        <v>6</v>
      </c>
      <c r="L119" s="396">
        <v>13</v>
      </c>
      <c r="M119" s="396">
        <v>8</v>
      </c>
      <c r="N119" s="399">
        <v>6</v>
      </c>
      <c r="P119" s="400">
        <v>2351</v>
      </c>
      <c r="Q119" s="401" t="s">
        <v>1242</v>
      </c>
      <c r="R119" s="402">
        <v>85</v>
      </c>
      <c r="S119" s="403">
        <v>207</v>
      </c>
      <c r="T119" s="405">
        <v>14</v>
      </c>
      <c r="U119" s="405">
        <v>39</v>
      </c>
      <c r="V119" s="405">
        <v>24</v>
      </c>
      <c r="W119" s="405">
        <v>18</v>
      </c>
      <c r="X119" s="406">
        <v>6</v>
      </c>
      <c r="Y119" s="407">
        <v>47</v>
      </c>
      <c r="Z119" s="405">
        <v>5</v>
      </c>
      <c r="AA119" s="405">
        <v>11</v>
      </c>
      <c r="AB119" s="405">
        <v>8</v>
      </c>
      <c r="AC119" s="408">
        <v>5</v>
      </c>
      <c r="AE119" s="400">
        <v>2351</v>
      </c>
      <c r="AF119" s="401" t="s">
        <v>1242</v>
      </c>
      <c r="AG119" s="402">
        <v>95</v>
      </c>
      <c r="AH119" s="403">
        <v>215</v>
      </c>
      <c r="AI119" s="405">
        <v>16</v>
      </c>
      <c r="AJ119" s="405">
        <v>41</v>
      </c>
      <c r="AK119" s="405">
        <v>23</v>
      </c>
      <c r="AL119" s="405">
        <v>17</v>
      </c>
      <c r="AM119" s="406">
        <v>3</v>
      </c>
      <c r="AN119" s="407">
        <v>43</v>
      </c>
      <c r="AO119" s="405">
        <v>6</v>
      </c>
      <c r="AP119" s="405">
        <v>9</v>
      </c>
      <c r="AQ119" s="405">
        <v>5</v>
      </c>
      <c r="AR119" s="408">
        <v>9</v>
      </c>
      <c r="AT119" s="400">
        <v>6301</v>
      </c>
      <c r="AU119" s="401" t="s">
        <v>449</v>
      </c>
      <c r="AV119" s="402">
        <v>427</v>
      </c>
      <c r="AW119" s="403">
        <v>222</v>
      </c>
      <c r="AX119" s="405">
        <v>22</v>
      </c>
      <c r="AY119" s="405">
        <v>27</v>
      </c>
      <c r="AZ119" s="405">
        <v>27</v>
      </c>
      <c r="BA119" s="405">
        <v>17</v>
      </c>
      <c r="BB119" s="406">
        <v>7</v>
      </c>
      <c r="BC119" s="407">
        <v>51</v>
      </c>
      <c r="BD119" s="405">
        <v>5</v>
      </c>
      <c r="BE119" s="405">
        <v>11</v>
      </c>
      <c r="BF119" s="405">
        <v>9</v>
      </c>
      <c r="BG119" s="408">
        <v>4</v>
      </c>
      <c r="BI119" s="400">
        <v>6701</v>
      </c>
      <c r="BJ119" s="401" t="s">
        <v>12</v>
      </c>
      <c r="BK119" s="402">
        <v>386</v>
      </c>
      <c r="BL119" s="403">
        <v>241</v>
      </c>
      <c r="BM119" s="405">
        <v>10</v>
      </c>
      <c r="BN119" s="405">
        <v>18</v>
      </c>
      <c r="BO119" s="405">
        <v>26</v>
      </c>
      <c r="BP119" s="405">
        <v>24</v>
      </c>
      <c r="BQ119" s="406">
        <v>23</v>
      </c>
      <c r="BR119" s="407">
        <v>73</v>
      </c>
      <c r="BS119" s="405">
        <v>7</v>
      </c>
      <c r="BT119" s="405">
        <v>12</v>
      </c>
      <c r="BU119" s="405">
        <v>8</v>
      </c>
      <c r="BV119" s="408">
        <v>8</v>
      </c>
      <c r="BX119" s="400">
        <v>6771</v>
      </c>
      <c r="BY119" s="401" t="s">
        <v>467</v>
      </c>
      <c r="BZ119" s="402">
        <v>606</v>
      </c>
      <c r="CA119" s="403">
        <v>236</v>
      </c>
      <c r="CB119" s="405">
        <v>17</v>
      </c>
      <c r="CC119" s="405">
        <v>32</v>
      </c>
      <c r="CD119" s="405">
        <v>28</v>
      </c>
      <c r="CE119" s="405">
        <v>16</v>
      </c>
      <c r="CF119" s="406">
        <v>8</v>
      </c>
      <c r="CG119" s="407">
        <v>51</v>
      </c>
      <c r="CH119" s="405">
        <v>5</v>
      </c>
      <c r="CI119" s="405">
        <v>10</v>
      </c>
      <c r="CJ119" s="405">
        <v>7</v>
      </c>
      <c r="CK119" s="408">
        <v>8</v>
      </c>
      <c r="CM119" s="446"/>
      <c r="CN119" s="447"/>
      <c r="CO119" s="448"/>
      <c r="CP119" s="449"/>
      <c r="CQ119" s="355"/>
      <c r="CR119" s="355"/>
      <c r="CS119" s="355"/>
      <c r="CT119" s="355"/>
      <c r="CU119" s="355"/>
      <c r="CV119" s="355"/>
      <c r="CW119" s="355"/>
      <c r="CX119" s="355"/>
      <c r="CY119" s="355"/>
      <c r="CZ119" s="355"/>
      <c r="DB119" s="431"/>
      <c r="DC119" s="432"/>
      <c r="DD119" s="433"/>
      <c r="DE119" s="434"/>
      <c r="DF119" s="434"/>
      <c r="DG119" s="436"/>
      <c r="DH119" s="436"/>
      <c r="DI119" s="436"/>
      <c r="DJ119" s="436"/>
      <c r="DK119" s="436"/>
      <c r="DL119" s="436"/>
      <c r="DM119" s="436"/>
      <c r="DN119" s="436"/>
      <c r="DO119" s="436"/>
      <c r="DP119" s="436"/>
    </row>
    <row r="120" spans="1:120" ht="20.100000000000001" customHeight="1">
      <c r="A120" s="391">
        <v>2351</v>
      </c>
      <c r="B120" s="392" t="s">
        <v>1242</v>
      </c>
      <c r="C120" s="393">
        <v>92</v>
      </c>
      <c r="D120" s="394">
        <v>189</v>
      </c>
      <c r="E120" s="396">
        <v>33</v>
      </c>
      <c r="F120" s="396">
        <v>35</v>
      </c>
      <c r="G120" s="396">
        <v>16</v>
      </c>
      <c r="H120" s="396">
        <v>15</v>
      </c>
      <c r="I120" s="397">
        <v>1</v>
      </c>
      <c r="J120" s="398">
        <v>33</v>
      </c>
      <c r="K120" s="396">
        <v>5</v>
      </c>
      <c r="L120" s="396">
        <v>10</v>
      </c>
      <c r="M120" s="396">
        <v>7</v>
      </c>
      <c r="N120" s="399">
        <v>5</v>
      </c>
      <c r="P120" s="400">
        <v>2361</v>
      </c>
      <c r="Q120" s="401" t="s">
        <v>288</v>
      </c>
      <c r="R120" s="402">
        <v>124</v>
      </c>
      <c r="S120" s="403">
        <v>206</v>
      </c>
      <c r="T120" s="405">
        <v>25</v>
      </c>
      <c r="U120" s="405">
        <v>26</v>
      </c>
      <c r="V120" s="405">
        <v>23</v>
      </c>
      <c r="W120" s="405">
        <v>18</v>
      </c>
      <c r="X120" s="406">
        <v>8</v>
      </c>
      <c r="Y120" s="407">
        <v>49</v>
      </c>
      <c r="Z120" s="405">
        <v>5</v>
      </c>
      <c r="AA120" s="405">
        <v>11</v>
      </c>
      <c r="AB120" s="405">
        <v>7</v>
      </c>
      <c r="AC120" s="408">
        <v>5</v>
      </c>
      <c r="AE120" s="400">
        <v>2361</v>
      </c>
      <c r="AF120" s="401" t="s">
        <v>288</v>
      </c>
      <c r="AG120" s="402">
        <v>142</v>
      </c>
      <c r="AH120" s="403">
        <v>216</v>
      </c>
      <c r="AI120" s="405">
        <v>24</v>
      </c>
      <c r="AJ120" s="405">
        <v>27</v>
      </c>
      <c r="AK120" s="405">
        <v>23</v>
      </c>
      <c r="AL120" s="405">
        <v>13</v>
      </c>
      <c r="AM120" s="406">
        <v>12</v>
      </c>
      <c r="AN120" s="407">
        <v>49</v>
      </c>
      <c r="AO120" s="405">
        <v>6</v>
      </c>
      <c r="AP120" s="405">
        <v>9</v>
      </c>
      <c r="AQ120" s="405">
        <v>5</v>
      </c>
      <c r="AR120" s="408">
        <v>9</v>
      </c>
      <c r="AT120" s="400">
        <v>6331</v>
      </c>
      <c r="AU120" s="401" t="s">
        <v>450</v>
      </c>
      <c r="AV120" s="402">
        <v>408</v>
      </c>
      <c r="AW120" s="403">
        <v>215</v>
      </c>
      <c r="AX120" s="405">
        <v>32</v>
      </c>
      <c r="AY120" s="405">
        <v>26</v>
      </c>
      <c r="AZ120" s="405">
        <v>27</v>
      </c>
      <c r="BA120" s="405">
        <v>11</v>
      </c>
      <c r="BB120" s="406">
        <v>4</v>
      </c>
      <c r="BC120" s="407">
        <v>42</v>
      </c>
      <c r="BD120" s="405">
        <v>4</v>
      </c>
      <c r="BE120" s="405">
        <v>9</v>
      </c>
      <c r="BF120" s="405">
        <v>8</v>
      </c>
      <c r="BG120" s="408">
        <v>3</v>
      </c>
      <c r="BI120" s="400">
        <v>6721</v>
      </c>
      <c r="BJ120" s="401" t="s">
        <v>1335</v>
      </c>
      <c r="BK120" s="402">
        <v>130</v>
      </c>
      <c r="BL120" s="403">
        <v>214</v>
      </c>
      <c r="BM120" s="405">
        <v>51</v>
      </c>
      <c r="BN120" s="405">
        <v>22</v>
      </c>
      <c r="BO120" s="405">
        <v>23</v>
      </c>
      <c r="BP120" s="405">
        <v>2</v>
      </c>
      <c r="BQ120" s="406">
        <v>2</v>
      </c>
      <c r="BR120" s="407">
        <v>27</v>
      </c>
      <c r="BS120" s="405">
        <v>5</v>
      </c>
      <c r="BT120" s="405">
        <v>8</v>
      </c>
      <c r="BU120" s="405">
        <v>6</v>
      </c>
      <c r="BV120" s="408">
        <v>6</v>
      </c>
      <c r="BX120" s="400">
        <v>6781</v>
      </c>
      <c r="BY120" s="401" t="s">
        <v>468</v>
      </c>
      <c r="BZ120" s="402">
        <v>241</v>
      </c>
      <c r="CA120" s="403">
        <v>236</v>
      </c>
      <c r="CB120" s="405">
        <v>16</v>
      </c>
      <c r="CC120" s="405">
        <v>29</v>
      </c>
      <c r="CD120" s="405">
        <v>32</v>
      </c>
      <c r="CE120" s="405">
        <v>15</v>
      </c>
      <c r="CF120" s="406">
        <v>8</v>
      </c>
      <c r="CG120" s="407">
        <v>55</v>
      </c>
      <c r="CH120" s="405">
        <v>5</v>
      </c>
      <c r="CI120" s="405">
        <v>10</v>
      </c>
      <c r="CJ120" s="405">
        <v>7</v>
      </c>
      <c r="CK120" s="408">
        <v>8</v>
      </c>
      <c r="CM120" s="446"/>
      <c r="CN120" s="447"/>
      <c r="CO120" s="448"/>
      <c r="CP120" s="449"/>
      <c r="CQ120" s="355"/>
      <c r="CR120" s="355"/>
      <c r="CS120" s="355"/>
      <c r="CT120" s="355"/>
      <c r="CU120" s="355"/>
      <c r="CV120" s="355"/>
      <c r="CW120" s="355"/>
      <c r="CX120" s="355"/>
      <c r="CY120" s="355"/>
      <c r="CZ120" s="355"/>
      <c r="DB120" s="431"/>
      <c r="DC120" s="432"/>
      <c r="DD120" s="433"/>
      <c r="DE120" s="434"/>
      <c r="DF120" s="434"/>
      <c r="DG120" s="436"/>
      <c r="DH120" s="436"/>
      <c r="DI120" s="436"/>
      <c r="DJ120" s="436"/>
      <c r="DK120" s="436"/>
      <c r="DL120" s="436"/>
      <c r="DM120" s="436"/>
      <c r="DN120" s="436"/>
      <c r="DO120" s="436"/>
      <c r="DP120" s="436"/>
    </row>
    <row r="121" spans="1:120" ht="20.100000000000001" customHeight="1">
      <c r="A121" s="391">
        <v>2361</v>
      </c>
      <c r="B121" s="392" t="s">
        <v>288</v>
      </c>
      <c r="C121" s="393">
        <v>135</v>
      </c>
      <c r="D121" s="394">
        <v>194</v>
      </c>
      <c r="E121" s="396">
        <v>23</v>
      </c>
      <c r="F121" s="396">
        <v>36</v>
      </c>
      <c r="G121" s="396">
        <v>22</v>
      </c>
      <c r="H121" s="396">
        <v>15</v>
      </c>
      <c r="I121" s="397">
        <v>4</v>
      </c>
      <c r="J121" s="398">
        <v>41</v>
      </c>
      <c r="K121" s="396">
        <v>5</v>
      </c>
      <c r="L121" s="396">
        <v>11</v>
      </c>
      <c r="M121" s="396">
        <v>7</v>
      </c>
      <c r="N121" s="399">
        <v>6</v>
      </c>
      <c r="P121" s="400">
        <v>2371</v>
      </c>
      <c r="Q121" s="401" t="s">
        <v>1243</v>
      </c>
      <c r="R121" s="402">
        <v>179</v>
      </c>
      <c r="S121" s="403">
        <v>213</v>
      </c>
      <c r="T121" s="405">
        <v>16</v>
      </c>
      <c r="U121" s="405">
        <v>21</v>
      </c>
      <c r="V121" s="405">
        <v>25</v>
      </c>
      <c r="W121" s="405">
        <v>28</v>
      </c>
      <c r="X121" s="406">
        <v>11</v>
      </c>
      <c r="Y121" s="407">
        <v>64</v>
      </c>
      <c r="Z121" s="405">
        <v>6</v>
      </c>
      <c r="AA121" s="405">
        <v>12</v>
      </c>
      <c r="AB121" s="405">
        <v>9</v>
      </c>
      <c r="AC121" s="408">
        <v>6</v>
      </c>
      <c r="AE121" s="400">
        <v>2371</v>
      </c>
      <c r="AF121" s="401" t="s">
        <v>1243</v>
      </c>
      <c r="AG121" s="402">
        <v>211</v>
      </c>
      <c r="AH121" s="403">
        <v>222</v>
      </c>
      <c r="AI121" s="405">
        <v>17</v>
      </c>
      <c r="AJ121" s="405">
        <v>18</v>
      </c>
      <c r="AK121" s="405">
        <v>24</v>
      </c>
      <c r="AL121" s="405">
        <v>27</v>
      </c>
      <c r="AM121" s="406">
        <v>13</v>
      </c>
      <c r="AN121" s="407">
        <v>64</v>
      </c>
      <c r="AO121" s="405">
        <v>7</v>
      </c>
      <c r="AP121" s="405">
        <v>10</v>
      </c>
      <c r="AQ121" s="405">
        <v>6</v>
      </c>
      <c r="AR121" s="408">
        <v>9</v>
      </c>
      <c r="AT121" s="400">
        <v>6351</v>
      </c>
      <c r="AU121" s="401" t="s">
        <v>451</v>
      </c>
      <c r="AV121" s="402">
        <v>220</v>
      </c>
      <c r="AW121" s="403">
        <v>215</v>
      </c>
      <c r="AX121" s="405">
        <v>29</v>
      </c>
      <c r="AY121" s="405">
        <v>37</v>
      </c>
      <c r="AZ121" s="405">
        <v>24</v>
      </c>
      <c r="BA121" s="405">
        <v>9</v>
      </c>
      <c r="BB121" s="406">
        <v>2</v>
      </c>
      <c r="BC121" s="407">
        <v>35</v>
      </c>
      <c r="BD121" s="405">
        <v>5</v>
      </c>
      <c r="BE121" s="405">
        <v>9</v>
      </c>
      <c r="BF121" s="405">
        <v>8</v>
      </c>
      <c r="BG121" s="408">
        <v>3</v>
      </c>
      <c r="BI121" s="400">
        <v>6741</v>
      </c>
      <c r="BJ121" s="401" t="s">
        <v>465</v>
      </c>
      <c r="BK121" s="402">
        <v>349</v>
      </c>
      <c r="BL121" s="403">
        <v>230</v>
      </c>
      <c r="BM121" s="405">
        <v>21</v>
      </c>
      <c r="BN121" s="405">
        <v>23</v>
      </c>
      <c r="BO121" s="405">
        <v>28</v>
      </c>
      <c r="BP121" s="405">
        <v>17</v>
      </c>
      <c r="BQ121" s="406">
        <v>10</v>
      </c>
      <c r="BR121" s="407">
        <v>56</v>
      </c>
      <c r="BS121" s="405">
        <v>6</v>
      </c>
      <c r="BT121" s="405">
        <v>11</v>
      </c>
      <c r="BU121" s="405">
        <v>7</v>
      </c>
      <c r="BV121" s="408">
        <v>7</v>
      </c>
      <c r="BX121" s="400">
        <v>6801</v>
      </c>
      <c r="BY121" s="401" t="s">
        <v>24</v>
      </c>
      <c r="BZ121" s="402">
        <v>268</v>
      </c>
      <c r="CA121" s="403">
        <v>233</v>
      </c>
      <c r="CB121" s="405">
        <v>21</v>
      </c>
      <c r="CC121" s="405">
        <v>30</v>
      </c>
      <c r="CD121" s="405">
        <v>24</v>
      </c>
      <c r="CE121" s="405">
        <v>19</v>
      </c>
      <c r="CF121" s="406">
        <v>7</v>
      </c>
      <c r="CG121" s="407">
        <v>50</v>
      </c>
      <c r="CH121" s="405">
        <v>5</v>
      </c>
      <c r="CI121" s="405">
        <v>10</v>
      </c>
      <c r="CJ121" s="405">
        <v>7</v>
      </c>
      <c r="CK121" s="408">
        <v>8</v>
      </c>
      <c r="CM121" s="446"/>
      <c r="CN121" s="447"/>
      <c r="CO121" s="448"/>
      <c r="CP121" s="449"/>
      <c r="CQ121" s="355"/>
      <c r="CR121" s="355"/>
      <c r="CS121" s="355"/>
      <c r="CT121" s="355"/>
      <c r="CU121" s="355"/>
      <c r="CV121" s="355"/>
      <c r="CW121" s="355"/>
      <c r="CX121" s="355"/>
      <c r="CY121" s="355"/>
      <c r="CZ121" s="355"/>
      <c r="DB121" s="431"/>
      <c r="DC121" s="432"/>
      <c r="DD121" s="433"/>
      <c r="DE121" s="434"/>
      <c r="DF121" s="434"/>
      <c r="DG121" s="436"/>
      <c r="DH121" s="436"/>
      <c r="DI121" s="436"/>
      <c r="DJ121" s="436"/>
      <c r="DK121" s="436"/>
      <c r="DL121" s="436"/>
      <c r="DM121" s="436"/>
      <c r="DN121" s="436"/>
      <c r="DO121" s="436"/>
      <c r="DP121" s="436"/>
    </row>
    <row r="122" spans="1:120" ht="20.100000000000001" customHeight="1">
      <c r="A122" s="391">
        <v>2371</v>
      </c>
      <c r="B122" s="392" t="s">
        <v>1243</v>
      </c>
      <c r="C122" s="393">
        <v>216</v>
      </c>
      <c r="D122" s="394">
        <v>199</v>
      </c>
      <c r="E122" s="396">
        <v>16</v>
      </c>
      <c r="F122" s="396">
        <v>31</v>
      </c>
      <c r="G122" s="396">
        <v>29</v>
      </c>
      <c r="H122" s="396">
        <v>16</v>
      </c>
      <c r="I122" s="397">
        <v>8</v>
      </c>
      <c r="J122" s="398">
        <v>53</v>
      </c>
      <c r="K122" s="396">
        <v>5</v>
      </c>
      <c r="L122" s="396">
        <v>12</v>
      </c>
      <c r="M122" s="396">
        <v>8</v>
      </c>
      <c r="N122" s="399">
        <v>6</v>
      </c>
      <c r="P122" s="400">
        <v>2401</v>
      </c>
      <c r="Q122" s="401" t="s">
        <v>290</v>
      </c>
      <c r="R122" s="402">
        <v>113</v>
      </c>
      <c r="S122" s="403">
        <v>207</v>
      </c>
      <c r="T122" s="405">
        <v>16</v>
      </c>
      <c r="U122" s="405">
        <v>29</v>
      </c>
      <c r="V122" s="405">
        <v>33</v>
      </c>
      <c r="W122" s="405">
        <v>20</v>
      </c>
      <c r="X122" s="406">
        <v>2</v>
      </c>
      <c r="Y122" s="407">
        <v>55</v>
      </c>
      <c r="Z122" s="405">
        <v>6</v>
      </c>
      <c r="AA122" s="405">
        <v>11</v>
      </c>
      <c r="AB122" s="405">
        <v>7</v>
      </c>
      <c r="AC122" s="408">
        <v>6</v>
      </c>
      <c r="AE122" s="400">
        <v>2401</v>
      </c>
      <c r="AF122" s="401" t="s">
        <v>290</v>
      </c>
      <c r="AG122" s="402">
        <v>96</v>
      </c>
      <c r="AH122" s="403">
        <v>213</v>
      </c>
      <c r="AI122" s="405">
        <v>26</v>
      </c>
      <c r="AJ122" s="405">
        <v>27</v>
      </c>
      <c r="AK122" s="405">
        <v>26</v>
      </c>
      <c r="AL122" s="405">
        <v>16</v>
      </c>
      <c r="AM122" s="406">
        <v>5</v>
      </c>
      <c r="AN122" s="407">
        <v>47</v>
      </c>
      <c r="AO122" s="405">
        <v>6</v>
      </c>
      <c r="AP122" s="405">
        <v>8</v>
      </c>
      <c r="AQ122" s="405">
        <v>5</v>
      </c>
      <c r="AR122" s="408">
        <v>8</v>
      </c>
      <c r="AT122" s="400">
        <v>6361</v>
      </c>
      <c r="AU122" s="401" t="s">
        <v>452</v>
      </c>
      <c r="AV122" s="402">
        <v>133</v>
      </c>
      <c r="AW122" s="403">
        <v>209</v>
      </c>
      <c r="AX122" s="405">
        <v>41</v>
      </c>
      <c r="AY122" s="405">
        <v>39</v>
      </c>
      <c r="AZ122" s="405">
        <v>13</v>
      </c>
      <c r="BA122" s="405">
        <v>7</v>
      </c>
      <c r="BB122" s="406">
        <v>0</v>
      </c>
      <c r="BC122" s="407">
        <v>20</v>
      </c>
      <c r="BD122" s="405">
        <v>4</v>
      </c>
      <c r="BE122" s="405">
        <v>8</v>
      </c>
      <c r="BF122" s="405">
        <v>8</v>
      </c>
      <c r="BG122" s="408">
        <v>3</v>
      </c>
      <c r="BI122" s="400">
        <v>6751</v>
      </c>
      <c r="BJ122" s="401" t="s">
        <v>466</v>
      </c>
      <c r="BK122" s="402">
        <v>641</v>
      </c>
      <c r="BL122" s="403">
        <v>230</v>
      </c>
      <c r="BM122" s="405">
        <v>17</v>
      </c>
      <c r="BN122" s="405">
        <v>27</v>
      </c>
      <c r="BO122" s="405">
        <v>28</v>
      </c>
      <c r="BP122" s="405">
        <v>18</v>
      </c>
      <c r="BQ122" s="406">
        <v>10</v>
      </c>
      <c r="BR122" s="407">
        <v>56</v>
      </c>
      <c r="BS122" s="405">
        <v>6</v>
      </c>
      <c r="BT122" s="405">
        <v>11</v>
      </c>
      <c r="BU122" s="405">
        <v>8</v>
      </c>
      <c r="BV122" s="408">
        <v>7</v>
      </c>
      <c r="BX122" s="400">
        <v>6821</v>
      </c>
      <c r="BY122" s="401" t="s">
        <v>25</v>
      </c>
      <c r="BZ122" s="402">
        <v>451</v>
      </c>
      <c r="CA122" s="403">
        <v>240</v>
      </c>
      <c r="CB122" s="405">
        <v>12</v>
      </c>
      <c r="CC122" s="405">
        <v>25</v>
      </c>
      <c r="CD122" s="405">
        <v>31</v>
      </c>
      <c r="CE122" s="405">
        <v>22</v>
      </c>
      <c r="CF122" s="406">
        <v>11</v>
      </c>
      <c r="CG122" s="407">
        <v>64</v>
      </c>
      <c r="CH122" s="405">
        <v>5</v>
      </c>
      <c r="CI122" s="405">
        <v>11</v>
      </c>
      <c r="CJ122" s="405">
        <v>7</v>
      </c>
      <c r="CK122" s="408">
        <v>9</v>
      </c>
      <c r="CM122" s="446"/>
      <c r="CN122" s="447"/>
      <c r="CO122" s="448"/>
      <c r="CP122" s="449"/>
      <c r="CQ122" s="355"/>
      <c r="CR122" s="355"/>
      <c r="CS122" s="355"/>
      <c r="CT122" s="355"/>
      <c r="CU122" s="355"/>
      <c r="CV122" s="355"/>
      <c r="CW122" s="355"/>
      <c r="CX122" s="355"/>
      <c r="CY122" s="355"/>
      <c r="CZ122" s="355"/>
      <c r="DB122" s="431"/>
      <c r="DC122" s="432"/>
      <c r="DD122" s="433"/>
      <c r="DE122" s="434"/>
      <c r="DF122" s="434"/>
      <c r="DG122" s="436"/>
      <c r="DH122" s="436"/>
      <c r="DI122" s="436"/>
      <c r="DJ122" s="436"/>
      <c r="DK122" s="436"/>
      <c r="DL122" s="436"/>
      <c r="DM122" s="436"/>
      <c r="DN122" s="436"/>
      <c r="DO122" s="436"/>
      <c r="DP122" s="436"/>
    </row>
    <row r="123" spans="1:120" ht="20.100000000000001" customHeight="1">
      <c r="A123" s="391">
        <v>2401</v>
      </c>
      <c r="B123" s="392" t="s">
        <v>290</v>
      </c>
      <c r="C123" s="393">
        <v>86</v>
      </c>
      <c r="D123" s="394">
        <v>193</v>
      </c>
      <c r="E123" s="396">
        <v>24</v>
      </c>
      <c r="F123" s="396">
        <v>36</v>
      </c>
      <c r="G123" s="396">
        <v>24</v>
      </c>
      <c r="H123" s="396">
        <v>9</v>
      </c>
      <c r="I123" s="397">
        <v>6</v>
      </c>
      <c r="J123" s="398">
        <v>40</v>
      </c>
      <c r="K123" s="396">
        <v>5</v>
      </c>
      <c r="L123" s="396">
        <v>11</v>
      </c>
      <c r="M123" s="396">
        <v>7</v>
      </c>
      <c r="N123" s="399">
        <v>5</v>
      </c>
      <c r="P123" s="400">
        <v>2441</v>
      </c>
      <c r="Q123" s="401" t="s">
        <v>1244</v>
      </c>
      <c r="R123" s="402">
        <v>84</v>
      </c>
      <c r="S123" s="403">
        <v>219</v>
      </c>
      <c r="T123" s="405">
        <v>11</v>
      </c>
      <c r="U123" s="405">
        <v>10</v>
      </c>
      <c r="V123" s="405">
        <v>30</v>
      </c>
      <c r="W123" s="405">
        <v>32</v>
      </c>
      <c r="X123" s="406">
        <v>18</v>
      </c>
      <c r="Y123" s="407">
        <v>80</v>
      </c>
      <c r="Z123" s="405">
        <v>6</v>
      </c>
      <c r="AA123" s="405">
        <v>13</v>
      </c>
      <c r="AB123" s="405">
        <v>9</v>
      </c>
      <c r="AC123" s="408">
        <v>6</v>
      </c>
      <c r="AE123" s="400">
        <v>2441</v>
      </c>
      <c r="AF123" s="401" t="s">
        <v>1244</v>
      </c>
      <c r="AG123" s="402">
        <v>133</v>
      </c>
      <c r="AH123" s="403">
        <v>232</v>
      </c>
      <c r="AI123" s="405">
        <v>8</v>
      </c>
      <c r="AJ123" s="405">
        <v>14</v>
      </c>
      <c r="AK123" s="405">
        <v>23</v>
      </c>
      <c r="AL123" s="405">
        <v>29</v>
      </c>
      <c r="AM123" s="406">
        <v>26</v>
      </c>
      <c r="AN123" s="407">
        <v>79</v>
      </c>
      <c r="AO123" s="405">
        <v>7</v>
      </c>
      <c r="AP123" s="405">
        <v>11</v>
      </c>
      <c r="AQ123" s="405">
        <v>6</v>
      </c>
      <c r="AR123" s="408">
        <v>10</v>
      </c>
      <c r="AT123" s="400">
        <v>6391</v>
      </c>
      <c r="AU123" s="401" t="s">
        <v>9</v>
      </c>
      <c r="AV123" s="402">
        <v>164</v>
      </c>
      <c r="AW123" s="403">
        <v>208</v>
      </c>
      <c r="AX123" s="405">
        <v>48</v>
      </c>
      <c r="AY123" s="405">
        <v>29</v>
      </c>
      <c r="AZ123" s="405">
        <v>18</v>
      </c>
      <c r="BA123" s="405">
        <v>4</v>
      </c>
      <c r="BB123" s="406">
        <v>2</v>
      </c>
      <c r="BC123" s="407">
        <v>23</v>
      </c>
      <c r="BD123" s="405">
        <v>4</v>
      </c>
      <c r="BE123" s="405">
        <v>8</v>
      </c>
      <c r="BF123" s="405">
        <v>8</v>
      </c>
      <c r="BG123" s="408">
        <v>3</v>
      </c>
      <c r="BI123" s="400">
        <v>6761</v>
      </c>
      <c r="BJ123" s="401" t="s">
        <v>13</v>
      </c>
      <c r="BK123" s="402">
        <v>210</v>
      </c>
      <c r="BL123" s="403">
        <v>218</v>
      </c>
      <c r="BM123" s="405">
        <v>40</v>
      </c>
      <c r="BN123" s="405">
        <v>24</v>
      </c>
      <c r="BO123" s="405">
        <v>20</v>
      </c>
      <c r="BP123" s="405">
        <v>12</v>
      </c>
      <c r="BQ123" s="406">
        <v>3</v>
      </c>
      <c r="BR123" s="407">
        <v>36</v>
      </c>
      <c r="BS123" s="405">
        <v>5</v>
      </c>
      <c r="BT123" s="405">
        <v>9</v>
      </c>
      <c r="BU123" s="405">
        <v>6</v>
      </c>
      <c r="BV123" s="408">
        <v>6</v>
      </c>
      <c r="BX123" s="400">
        <v>6841</v>
      </c>
      <c r="BY123" s="401" t="s">
        <v>469</v>
      </c>
      <c r="BZ123" s="402">
        <v>342</v>
      </c>
      <c r="CA123" s="403">
        <v>229</v>
      </c>
      <c r="CB123" s="405">
        <v>28</v>
      </c>
      <c r="CC123" s="405">
        <v>30</v>
      </c>
      <c r="CD123" s="405">
        <v>26</v>
      </c>
      <c r="CE123" s="405">
        <v>10</v>
      </c>
      <c r="CF123" s="406">
        <v>6</v>
      </c>
      <c r="CG123" s="407">
        <v>42</v>
      </c>
      <c r="CH123" s="405">
        <v>4</v>
      </c>
      <c r="CI123" s="405">
        <v>10</v>
      </c>
      <c r="CJ123" s="405">
        <v>6</v>
      </c>
      <c r="CK123" s="408">
        <v>8</v>
      </c>
      <c r="CM123" s="446"/>
      <c r="CN123" s="447"/>
      <c r="CO123" s="448"/>
      <c r="CP123" s="449"/>
      <c r="CQ123" s="355"/>
      <c r="CR123" s="355"/>
      <c r="CS123" s="355"/>
      <c r="CT123" s="355"/>
      <c r="CU123" s="355"/>
      <c r="CV123" s="355"/>
      <c r="CW123" s="355"/>
      <c r="CX123" s="355"/>
      <c r="CY123" s="355"/>
      <c r="CZ123" s="355"/>
      <c r="DB123" s="431"/>
      <c r="DC123" s="432"/>
      <c r="DD123" s="433"/>
      <c r="DE123" s="434"/>
      <c r="DF123" s="434"/>
      <c r="DG123" s="436"/>
      <c r="DH123" s="436"/>
      <c r="DI123" s="436"/>
      <c r="DJ123" s="436"/>
      <c r="DK123" s="436"/>
      <c r="DL123" s="436"/>
      <c r="DM123" s="436"/>
      <c r="DN123" s="436"/>
      <c r="DO123" s="436"/>
      <c r="DP123" s="436"/>
    </row>
    <row r="124" spans="1:120" ht="20.100000000000001" customHeight="1">
      <c r="A124" s="391">
        <v>2441</v>
      </c>
      <c r="B124" s="392" t="s">
        <v>1244</v>
      </c>
      <c r="C124" s="393">
        <v>124</v>
      </c>
      <c r="D124" s="394">
        <v>212</v>
      </c>
      <c r="E124" s="396">
        <v>9</v>
      </c>
      <c r="F124" s="396">
        <v>13</v>
      </c>
      <c r="G124" s="396">
        <v>20</v>
      </c>
      <c r="H124" s="396">
        <v>37</v>
      </c>
      <c r="I124" s="397">
        <v>21</v>
      </c>
      <c r="J124" s="398">
        <v>78</v>
      </c>
      <c r="K124" s="396">
        <v>6</v>
      </c>
      <c r="L124" s="396">
        <v>15</v>
      </c>
      <c r="M124" s="396">
        <v>8</v>
      </c>
      <c r="N124" s="399">
        <v>7</v>
      </c>
      <c r="P124" s="400">
        <v>2501</v>
      </c>
      <c r="Q124" s="401" t="s">
        <v>292</v>
      </c>
      <c r="R124" s="402">
        <v>81</v>
      </c>
      <c r="S124" s="403">
        <v>196</v>
      </c>
      <c r="T124" s="405">
        <v>36</v>
      </c>
      <c r="U124" s="405">
        <v>41</v>
      </c>
      <c r="V124" s="405">
        <v>17</v>
      </c>
      <c r="W124" s="405">
        <v>6</v>
      </c>
      <c r="X124" s="406">
        <v>0</v>
      </c>
      <c r="Y124" s="407">
        <v>23</v>
      </c>
      <c r="Z124" s="405">
        <v>4</v>
      </c>
      <c r="AA124" s="405">
        <v>10</v>
      </c>
      <c r="AB124" s="405">
        <v>6</v>
      </c>
      <c r="AC124" s="408">
        <v>4</v>
      </c>
      <c r="AE124" s="400">
        <v>2501</v>
      </c>
      <c r="AF124" s="401" t="s">
        <v>292</v>
      </c>
      <c r="AG124" s="402">
        <v>65</v>
      </c>
      <c r="AH124" s="403">
        <v>214</v>
      </c>
      <c r="AI124" s="405">
        <v>22</v>
      </c>
      <c r="AJ124" s="405">
        <v>28</v>
      </c>
      <c r="AK124" s="405">
        <v>37</v>
      </c>
      <c r="AL124" s="405">
        <v>9</v>
      </c>
      <c r="AM124" s="406">
        <v>5</v>
      </c>
      <c r="AN124" s="407">
        <v>51</v>
      </c>
      <c r="AO124" s="405">
        <v>6</v>
      </c>
      <c r="AP124" s="405">
        <v>8</v>
      </c>
      <c r="AQ124" s="405">
        <v>5</v>
      </c>
      <c r="AR124" s="408">
        <v>9</v>
      </c>
      <c r="AT124" s="400">
        <v>6411</v>
      </c>
      <c r="AU124" s="401" t="s">
        <v>453</v>
      </c>
      <c r="AV124" s="402">
        <v>230</v>
      </c>
      <c r="AW124" s="403">
        <v>214</v>
      </c>
      <c r="AX124" s="405">
        <v>37</v>
      </c>
      <c r="AY124" s="405">
        <v>27</v>
      </c>
      <c r="AZ124" s="405">
        <v>21</v>
      </c>
      <c r="BA124" s="405">
        <v>12</v>
      </c>
      <c r="BB124" s="406">
        <v>3</v>
      </c>
      <c r="BC124" s="407">
        <v>36</v>
      </c>
      <c r="BD124" s="405">
        <v>4</v>
      </c>
      <c r="BE124" s="405">
        <v>9</v>
      </c>
      <c r="BF124" s="405">
        <v>8</v>
      </c>
      <c r="BG124" s="408">
        <v>3</v>
      </c>
      <c r="BI124" s="400">
        <v>6771</v>
      </c>
      <c r="BJ124" s="401" t="s">
        <v>467</v>
      </c>
      <c r="BK124" s="402">
        <v>633</v>
      </c>
      <c r="BL124" s="403">
        <v>228</v>
      </c>
      <c r="BM124" s="405">
        <v>18</v>
      </c>
      <c r="BN124" s="405">
        <v>28</v>
      </c>
      <c r="BO124" s="405">
        <v>32</v>
      </c>
      <c r="BP124" s="405">
        <v>16</v>
      </c>
      <c r="BQ124" s="406">
        <v>6</v>
      </c>
      <c r="BR124" s="407">
        <v>54</v>
      </c>
      <c r="BS124" s="405">
        <v>6</v>
      </c>
      <c r="BT124" s="405">
        <v>10</v>
      </c>
      <c r="BU124" s="405">
        <v>7</v>
      </c>
      <c r="BV124" s="408">
        <v>7</v>
      </c>
      <c r="BX124" s="400">
        <v>6861</v>
      </c>
      <c r="BY124" s="401" t="s">
        <v>26</v>
      </c>
      <c r="BZ124" s="402">
        <v>459</v>
      </c>
      <c r="CA124" s="403">
        <v>243</v>
      </c>
      <c r="CB124" s="405">
        <v>10</v>
      </c>
      <c r="CC124" s="405">
        <v>23</v>
      </c>
      <c r="CD124" s="405">
        <v>31</v>
      </c>
      <c r="CE124" s="405">
        <v>20</v>
      </c>
      <c r="CF124" s="406">
        <v>16</v>
      </c>
      <c r="CG124" s="407">
        <v>67</v>
      </c>
      <c r="CH124" s="405">
        <v>5</v>
      </c>
      <c r="CI124" s="405">
        <v>11</v>
      </c>
      <c r="CJ124" s="405">
        <v>8</v>
      </c>
      <c r="CK124" s="408">
        <v>9</v>
      </c>
      <c r="CM124" s="446"/>
      <c r="CN124" s="447"/>
      <c r="CO124" s="448"/>
      <c r="CP124" s="449"/>
      <c r="CQ124" s="355"/>
      <c r="CR124" s="355"/>
      <c r="CS124" s="355"/>
      <c r="CT124" s="355"/>
      <c r="CU124" s="355"/>
      <c r="CV124" s="355"/>
      <c r="CW124" s="355"/>
      <c r="CX124" s="355"/>
      <c r="CY124" s="355"/>
      <c r="CZ124" s="355"/>
      <c r="DB124" s="431"/>
      <c r="DC124" s="432"/>
      <c r="DD124" s="433"/>
      <c r="DE124" s="434"/>
      <c r="DF124" s="434"/>
      <c r="DG124" s="436"/>
      <c r="DH124" s="436"/>
      <c r="DI124" s="436"/>
      <c r="DJ124" s="436"/>
      <c r="DK124" s="436"/>
      <c r="DL124" s="436"/>
      <c r="DM124" s="436"/>
      <c r="DN124" s="436"/>
      <c r="DO124" s="436"/>
      <c r="DP124" s="436"/>
    </row>
    <row r="125" spans="1:120" ht="20.100000000000001" customHeight="1">
      <c r="A125" s="391">
        <v>2501</v>
      </c>
      <c r="B125" s="392" t="s">
        <v>292</v>
      </c>
      <c r="C125" s="393">
        <v>85</v>
      </c>
      <c r="D125" s="394">
        <v>180</v>
      </c>
      <c r="E125" s="396">
        <v>46</v>
      </c>
      <c r="F125" s="396">
        <v>32</v>
      </c>
      <c r="G125" s="396">
        <v>19</v>
      </c>
      <c r="H125" s="396">
        <v>4</v>
      </c>
      <c r="I125" s="397">
        <v>0</v>
      </c>
      <c r="J125" s="398">
        <v>22</v>
      </c>
      <c r="K125" s="396">
        <v>4</v>
      </c>
      <c r="L125" s="396">
        <v>8</v>
      </c>
      <c r="M125" s="396">
        <v>6</v>
      </c>
      <c r="N125" s="399">
        <v>4</v>
      </c>
      <c r="P125" s="400">
        <v>2511</v>
      </c>
      <c r="Q125" s="401" t="s">
        <v>1245</v>
      </c>
      <c r="R125" s="402">
        <v>133</v>
      </c>
      <c r="S125" s="403">
        <v>217</v>
      </c>
      <c r="T125" s="405">
        <v>11</v>
      </c>
      <c r="U125" s="405">
        <v>19</v>
      </c>
      <c r="V125" s="405">
        <v>26</v>
      </c>
      <c r="W125" s="405">
        <v>28</v>
      </c>
      <c r="X125" s="406">
        <v>17</v>
      </c>
      <c r="Y125" s="407">
        <v>70</v>
      </c>
      <c r="Z125" s="405">
        <v>6</v>
      </c>
      <c r="AA125" s="405">
        <v>13</v>
      </c>
      <c r="AB125" s="405">
        <v>9</v>
      </c>
      <c r="AC125" s="408">
        <v>6</v>
      </c>
      <c r="AE125" s="400">
        <v>2511</v>
      </c>
      <c r="AF125" s="401" t="s">
        <v>1245</v>
      </c>
      <c r="AG125" s="402">
        <v>120</v>
      </c>
      <c r="AH125" s="403">
        <v>224</v>
      </c>
      <c r="AI125" s="405">
        <v>9</v>
      </c>
      <c r="AJ125" s="405">
        <v>27</v>
      </c>
      <c r="AK125" s="405">
        <v>23</v>
      </c>
      <c r="AL125" s="405">
        <v>28</v>
      </c>
      <c r="AM125" s="406">
        <v>13</v>
      </c>
      <c r="AN125" s="407">
        <v>64</v>
      </c>
      <c r="AO125" s="405">
        <v>7</v>
      </c>
      <c r="AP125" s="405">
        <v>10</v>
      </c>
      <c r="AQ125" s="405">
        <v>6</v>
      </c>
      <c r="AR125" s="408">
        <v>10</v>
      </c>
      <c r="AT125" s="400">
        <v>6441</v>
      </c>
      <c r="AU125" s="401" t="s">
        <v>456</v>
      </c>
      <c r="AV125" s="402">
        <v>235</v>
      </c>
      <c r="AW125" s="403">
        <v>222</v>
      </c>
      <c r="AX125" s="405">
        <v>20</v>
      </c>
      <c r="AY125" s="405">
        <v>29</v>
      </c>
      <c r="AZ125" s="405">
        <v>29</v>
      </c>
      <c r="BA125" s="405">
        <v>18</v>
      </c>
      <c r="BB125" s="406">
        <v>6</v>
      </c>
      <c r="BC125" s="407">
        <v>52</v>
      </c>
      <c r="BD125" s="405">
        <v>5</v>
      </c>
      <c r="BE125" s="405">
        <v>11</v>
      </c>
      <c r="BF125" s="405">
        <v>9</v>
      </c>
      <c r="BG125" s="408">
        <v>4</v>
      </c>
      <c r="BI125" s="400">
        <v>6781</v>
      </c>
      <c r="BJ125" s="401" t="s">
        <v>468</v>
      </c>
      <c r="BK125" s="402">
        <v>244</v>
      </c>
      <c r="BL125" s="403">
        <v>227</v>
      </c>
      <c r="BM125" s="405">
        <v>20</v>
      </c>
      <c r="BN125" s="405">
        <v>27</v>
      </c>
      <c r="BO125" s="405">
        <v>32</v>
      </c>
      <c r="BP125" s="405">
        <v>16</v>
      </c>
      <c r="BQ125" s="406">
        <v>5</v>
      </c>
      <c r="BR125" s="407">
        <v>54</v>
      </c>
      <c r="BS125" s="405">
        <v>6</v>
      </c>
      <c r="BT125" s="405">
        <v>10</v>
      </c>
      <c r="BU125" s="405">
        <v>7</v>
      </c>
      <c r="BV125" s="408">
        <v>7</v>
      </c>
      <c r="BX125" s="400">
        <v>6881</v>
      </c>
      <c r="BY125" s="401" t="s">
        <v>470</v>
      </c>
      <c r="BZ125" s="402">
        <v>348</v>
      </c>
      <c r="CA125" s="403">
        <v>250</v>
      </c>
      <c r="CB125" s="405">
        <v>6</v>
      </c>
      <c r="CC125" s="405">
        <v>19</v>
      </c>
      <c r="CD125" s="405">
        <v>21</v>
      </c>
      <c r="CE125" s="405">
        <v>26</v>
      </c>
      <c r="CF125" s="406">
        <v>27</v>
      </c>
      <c r="CG125" s="407">
        <v>75</v>
      </c>
      <c r="CH125" s="405">
        <v>5</v>
      </c>
      <c r="CI125" s="405">
        <v>12</v>
      </c>
      <c r="CJ125" s="405">
        <v>8</v>
      </c>
      <c r="CK125" s="408">
        <v>10</v>
      </c>
      <c r="CM125" s="446"/>
      <c r="CN125" s="447"/>
      <c r="CO125" s="448"/>
      <c r="CP125" s="449"/>
      <c r="CQ125" s="355"/>
      <c r="CR125" s="355"/>
      <c r="CS125" s="355"/>
      <c r="CT125" s="355"/>
      <c r="CU125" s="355"/>
      <c r="CV125" s="355"/>
      <c r="CW125" s="355"/>
      <c r="CX125" s="355"/>
      <c r="CY125" s="355"/>
      <c r="CZ125" s="355"/>
      <c r="DB125" s="431"/>
      <c r="DC125" s="432"/>
      <c r="DD125" s="433"/>
      <c r="DE125" s="434"/>
      <c r="DF125" s="434"/>
      <c r="DG125" s="436"/>
      <c r="DH125" s="436"/>
      <c r="DI125" s="436"/>
      <c r="DJ125" s="436"/>
      <c r="DK125" s="436"/>
      <c r="DL125" s="436"/>
      <c r="DM125" s="436"/>
      <c r="DN125" s="436"/>
      <c r="DO125" s="436"/>
      <c r="DP125" s="436"/>
    </row>
    <row r="126" spans="1:120" ht="20.100000000000001" customHeight="1">
      <c r="A126" s="391">
        <v>2511</v>
      </c>
      <c r="B126" s="392" t="s">
        <v>1245</v>
      </c>
      <c r="C126" s="393">
        <v>108</v>
      </c>
      <c r="D126" s="394">
        <v>198</v>
      </c>
      <c r="E126" s="396">
        <v>21</v>
      </c>
      <c r="F126" s="396">
        <v>24</v>
      </c>
      <c r="G126" s="396">
        <v>26</v>
      </c>
      <c r="H126" s="396">
        <v>19</v>
      </c>
      <c r="I126" s="397">
        <v>10</v>
      </c>
      <c r="J126" s="398">
        <v>55</v>
      </c>
      <c r="K126" s="396">
        <v>5</v>
      </c>
      <c r="L126" s="396">
        <v>12</v>
      </c>
      <c r="M126" s="396">
        <v>7</v>
      </c>
      <c r="N126" s="399">
        <v>6</v>
      </c>
      <c r="P126" s="400">
        <v>2521</v>
      </c>
      <c r="Q126" s="401" t="s">
        <v>1246</v>
      </c>
      <c r="R126" s="402">
        <v>154</v>
      </c>
      <c r="S126" s="403">
        <v>217</v>
      </c>
      <c r="T126" s="405">
        <v>9</v>
      </c>
      <c r="U126" s="405">
        <v>23</v>
      </c>
      <c r="V126" s="405">
        <v>21</v>
      </c>
      <c r="W126" s="405">
        <v>34</v>
      </c>
      <c r="X126" s="406">
        <v>13</v>
      </c>
      <c r="Y126" s="407">
        <v>68</v>
      </c>
      <c r="Z126" s="405">
        <v>6</v>
      </c>
      <c r="AA126" s="405">
        <v>13</v>
      </c>
      <c r="AB126" s="405">
        <v>9</v>
      </c>
      <c r="AC126" s="408">
        <v>6</v>
      </c>
      <c r="AE126" s="400">
        <v>2521</v>
      </c>
      <c r="AF126" s="401" t="s">
        <v>1246</v>
      </c>
      <c r="AG126" s="402">
        <v>152</v>
      </c>
      <c r="AH126" s="403">
        <v>229</v>
      </c>
      <c r="AI126" s="405">
        <v>6</v>
      </c>
      <c r="AJ126" s="405">
        <v>14</v>
      </c>
      <c r="AK126" s="405">
        <v>30</v>
      </c>
      <c r="AL126" s="405">
        <v>33</v>
      </c>
      <c r="AM126" s="406">
        <v>16</v>
      </c>
      <c r="AN126" s="407">
        <v>80</v>
      </c>
      <c r="AO126" s="405">
        <v>7</v>
      </c>
      <c r="AP126" s="405">
        <v>11</v>
      </c>
      <c r="AQ126" s="405">
        <v>6</v>
      </c>
      <c r="AR126" s="408">
        <v>10</v>
      </c>
      <c r="AT126" s="400">
        <v>6481</v>
      </c>
      <c r="AU126" s="401" t="s">
        <v>457</v>
      </c>
      <c r="AV126" s="402">
        <v>170</v>
      </c>
      <c r="AW126" s="403">
        <v>207</v>
      </c>
      <c r="AX126" s="405">
        <v>51</v>
      </c>
      <c r="AY126" s="405">
        <v>31</v>
      </c>
      <c r="AZ126" s="405">
        <v>14</v>
      </c>
      <c r="BA126" s="405">
        <v>3</v>
      </c>
      <c r="BB126" s="406">
        <v>1</v>
      </c>
      <c r="BC126" s="407">
        <v>18</v>
      </c>
      <c r="BD126" s="405">
        <v>4</v>
      </c>
      <c r="BE126" s="405">
        <v>8</v>
      </c>
      <c r="BF126" s="405">
        <v>7</v>
      </c>
      <c r="BG126" s="408">
        <v>3</v>
      </c>
      <c r="BI126" s="400">
        <v>6801</v>
      </c>
      <c r="BJ126" s="401" t="s">
        <v>24</v>
      </c>
      <c r="BK126" s="402">
        <v>254</v>
      </c>
      <c r="BL126" s="403">
        <v>229</v>
      </c>
      <c r="BM126" s="405">
        <v>22</v>
      </c>
      <c r="BN126" s="405">
        <v>20</v>
      </c>
      <c r="BO126" s="405">
        <v>32</v>
      </c>
      <c r="BP126" s="405">
        <v>19</v>
      </c>
      <c r="BQ126" s="406">
        <v>6</v>
      </c>
      <c r="BR126" s="407">
        <v>57</v>
      </c>
      <c r="BS126" s="405">
        <v>6</v>
      </c>
      <c r="BT126" s="405">
        <v>10</v>
      </c>
      <c r="BU126" s="405">
        <v>7</v>
      </c>
      <c r="BV126" s="408">
        <v>7</v>
      </c>
      <c r="BX126" s="400">
        <v>6901</v>
      </c>
      <c r="BY126" s="401" t="s">
        <v>471</v>
      </c>
      <c r="BZ126" s="402">
        <v>192</v>
      </c>
      <c r="CA126" s="403">
        <v>232</v>
      </c>
      <c r="CB126" s="405">
        <v>27</v>
      </c>
      <c r="CC126" s="405">
        <v>26</v>
      </c>
      <c r="CD126" s="405">
        <v>23</v>
      </c>
      <c r="CE126" s="405">
        <v>15</v>
      </c>
      <c r="CF126" s="406">
        <v>10</v>
      </c>
      <c r="CG126" s="407">
        <v>48</v>
      </c>
      <c r="CH126" s="405">
        <v>4</v>
      </c>
      <c r="CI126" s="405">
        <v>10</v>
      </c>
      <c r="CJ126" s="405">
        <v>7</v>
      </c>
      <c r="CK126" s="408">
        <v>8</v>
      </c>
      <c r="CM126" s="446"/>
      <c r="CN126" s="447"/>
      <c r="CO126" s="448"/>
      <c r="CP126" s="449"/>
      <c r="CQ126" s="355"/>
      <c r="CR126" s="355"/>
      <c r="CS126" s="355"/>
      <c r="CT126" s="355"/>
      <c r="CU126" s="355"/>
      <c r="CV126" s="355"/>
      <c r="CW126" s="355"/>
      <c r="CX126" s="355"/>
      <c r="CY126" s="355"/>
      <c r="CZ126" s="355"/>
      <c r="DB126" s="431"/>
      <c r="DC126" s="432"/>
      <c r="DD126" s="433"/>
      <c r="DE126" s="434"/>
      <c r="DF126" s="434"/>
      <c r="DG126" s="436"/>
      <c r="DH126" s="436"/>
      <c r="DI126" s="436"/>
      <c r="DJ126" s="436"/>
      <c r="DK126" s="436"/>
      <c r="DL126" s="436"/>
      <c r="DM126" s="436"/>
      <c r="DN126" s="436"/>
      <c r="DO126" s="436"/>
      <c r="DP126" s="436"/>
    </row>
    <row r="127" spans="1:120" ht="20.100000000000001" customHeight="1">
      <c r="A127" s="391">
        <v>2521</v>
      </c>
      <c r="B127" s="392" t="s">
        <v>1246</v>
      </c>
      <c r="C127" s="393">
        <v>141</v>
      </c>
      <c r="D127" s="394">
        <v>205</v>
      </c>
      <c r="E127" s="396">
        <v>11</v>
      </c>
      <c r="F127" s="396">
        <v>23</v>
      </c>
      <c r="G127" s="396">
        <v>26</v>
      </c>
      <c r="H127" s="396">
        <v>24</v>
      </c>
      <c r="I127" s="397">
        <v>16</v>
      </c>
      <c r="J127" s="398">
        <v>66</v>
      </c>
      <c r="K127" s="396">
        <v>6</v>
      </c>
      <c r="L127" s="396">
        <v>14</v>
      </c>
      <c r="M127" s="396">
        <v>8</v>
      </c>
      <c r="N127" s="399">
        <v>6</v>
      </c>
      <c r="P127" s="400">
        <v>2541</v>
      </c>
      <c r="Q127" s="401" t="s">
        <v>295</v>
      </c>
      <c r="R127" s="402">
        <v>114</v>
      </c>
      <c r="S127" s="403">
        <v>219</v>
      </c>
      <c r="T127" s="405">
        <v>11</v>
      </c>
      <c r="U127" s="405">
        <v>16</v>
      </c>
      <c r="V127" s="405">
        <v>20</v>
      </c>
      <c r="W127" s="405">
        <v>36</v>
      </c>
      <c r="X127" s="406">
        <v>18</v>
      </c>
      <c r="Y127" s="407">
        <v>74</v>
      </c>
      <c r="Z127" s="405">
        <v>6</v>
      </c>
      <c r="AA127" s="405">
        <v>13</v>
      </c>
      <c r="AB127" s="405">
        <v>9</v>
      </c>
      <c r="AC127" s="408">
        <v>6</v>
      </c>
      <c r="AE127" s="400">
        <v>2541</v>
      </c>
      <c r="AF127" s="401" t="s">
        <v>295</v>
      </c>
      <c r="AG127" s="402">
        <v>108</v>
      </c>
      <c r="AH127" s="403">
        <v>222</v>
      </c>
      <c r="AI127" s="405">
        <v>19</v>
      </c>
      <c r="AJ127" s="405">
        <v>19</v>
      </c>
      <c r="AK127" s="405">
        <v>23</v>
      </c>
      <c r="AL127" s="405">
        <v>21</v>
      </c>
      <c r="AM127" s="406">
        <v>18</v>
      </c>
      <c r="AN127" s="407">
        <v>62</v>
      </c>
      <c r="AO127" s="405">
        <v>6</v>
      </c>
      <c r="AP127" s="405">
        <v>10</v>
      </c>
      <c r="AQ127" s="405">
        <v>6</v>
      </c>
      <c r="AR127" s="408">
        <v>9</v>
      </c>
      <c r="AT127" s="400">
        <v>6501</v>
      </c>
      <c r="AU127" s="401" t="s">
        <v>458</v>
      </c>
      <c r="AV127" s="402">
        <v>276</v>
      </c>
      <c r="AW127" s="403">
        <v>222</v>
      </c>
      <c r="AX127" s="405">
        <v>24</v>
      </c>
      <c r="AY127" s="405">
        <v>26</v>
      </c>
      <c r="AZ127" s="405">
        <v>24</v>
      </c>
      <c r="BA127" s="405">
        <v>17</v>
      </c>
      <c r="BB127" s="406">
        <v>9</v>
      </c>
      <c r="BC127" s="407">
        <v>50</v>
      </c>
      <c r="BD127" s="405">
        <v>5</v>
      </c>
      <c r="BE127" s="405">
        <v>10</v>
      </c>
      <c r="BF127" s="405">
        <v>9</v>
      </c>
      <c r="BG127" s="408">
        <v>4</v>
      </c>
      <c r="BI127" s="400">
        <v>6821</v>
      </c>
      <c r="BJ127" s="401" t="s">
        <v>25</v>
      </c>
      <c r="BK127" s="402">
        <v>433</v>
      </c>
      <c r="BL127" s="403">
        <v>230</v>
      </c>
      <c r="BM127" s="405">
        <v>17</v>
      </c>
      <c r="BN127" s="405">
        <v>27</v>
      </c>
      <c r="BO127" s="405">
        <v>30</v>
      </c>
      <c r="BP127" s="405">
        <v>19</v>
      </c>
      <c r="BQ127" s="406">
        <v>8</v>
      </c>
      <c r="BR127" s="407">
        <v>56</v>
      </c>
      <c r="BS127" s="405">
        <v>6</v>
      </c>
      <c r="BT127" s="405">
        <v>11</v>
      </c>
      <c r="BU127" s="405">
        <v>8</v>
      </c>
      <c r="BV127" s="408">
        <v>7</v>
      </c>
      <c r="BX127" s="400">
        <v>6921</v>
      </c>
      <c r="BY127" s="401" t="s">
        <v>1336</v>
      </c>
      <c r="BZ127" s="402">
        <v>375</v>
      </c>
      <c r="CA127" s="403">
        <v>246</v>
      </c>
      <c r="CB127" s="405">
        <v>7</v>
      </c>
      <c r="CC127" s="405">
        <v>18</v>
      </c>
      <c r="CD127" s="405">
        <v>30</v>
      </c>
      <c r="CE127" s="405">
        <v>25</v>
      </c>
      <c r="CF127" s="406">
        <v>20</v>
      </c>
      <c r="CG127" s="407">
        <v>75</v>
      </c>
      <c r="CH127" s="405">
        <v>5</v>
      </c>
      <c r="CI127" s="405">
        <v>12</v>
      </c>
      <c r="CJ127" s="405">
        <v>8</v>
      </c>
      <c r="CK127" s="408">
        <v>9</v>
      </c>
      <c r="CM127" s="446"/>
      <c r="CN127" s="447"/>
      <c r="CO127" s="448"/>
      <c r="CP127" s="449"/>
      <c r="CQ127" s="355"/>
      <c r="CR127" s="355"/>
      <c r="CS127" s="355"/>
      <c r="CT127" s="355"/>
      <c r="CU127" s="355"/>
      <c r="CV127" s="355"/>
      <c r="CW127" s="355"/>
      <c r="CX127" s="355"/>
      <c r="CY127" s="355"/>
      <c r="CZ127" s="355"/>
      <c r="DB127" s="431"/>
      <c r="DC127" s="432"/>
      <c r="DD127" s="433"/>
      <c r="DE127" s="434"/>
      <c r="DF127" s="434"/>
      <c r="DG127" s="436"/>
      <c r="DH127" s="436"/>
      <c r="DI127" s="436"/>
      <c r="DJ127" s="436"/>
      <c r="DK127" s="436"/>
      <c r="DL127" s="436"/>
      <c r="DM127" s="436"/>
      <c r="DN127" s="436"/>
      <c r="DO127" s="436"/>
      <c r="DP127" s="436"/>
    </row>
    <row r="128" spans="1:120" ht="20.100000000000001" customHeight="1">
      <c r="A128" s="391">
        <v>2531</v>
      </c>
      <c r="B128" s="392" t="s">
        <v>1247</v>
      </c>
      <c r="C128" s="393">
        <v>29</v>
      </c>
      <c r="D128" s="394">
        <v>190</v>
      </c>
      <c r="E128" s="396">
        <v>34</v>
      </c>
      <c r="F128" s="396">
        <v>17</v>
      </c>
      <c r="G128" s="396">
        <v>28</v>
      </c>
      <c r="H128" s="396">
        <v>17</v>
      </c>
      <c r="I128" s="397">
        <v>3</v>
      </c>
      <c r="J128" s="398">
        <v>48</v>
      </c>
      <c r="K128" s="396">
        <v>5</v>
      </c>
      <c r="L128" s="396">
        <v>11</v>
      </c>
      <c r="M128" s="396">
        <v>6</v>
      </c>
      <c r="N128" s="399">
        <v>5</v>
      </c>
      <c r="P128" s="400">
        <v>2581</v>
      </c>
      <c r="Q128" s="401" t="s">
        <v>1248</v>
      </c>
      <c r="R128" s="402">
        <v>113</v>
      </c>
      <c r="S128" s="403">
        <v>213</v>
      </c>
      <c r="T128" s="405">
        <v>12</v>
      </c>
      <c r="U128" s="405">
        <v>27</v>
      </c>
      <c r="V128" s="405">
        <v>27</v>
      </c>
      <c r="W128" s="405">
        <v>25</v>
      </c>
      <c r="X128" s="406">
        <v>9</v>
      </c>
      <c r="Y128" s="407">
        <v>61</v>
      </c>
      <c r="Z128" s="405">
        <v>6</v>
      </c>
      <c r="AA128" s="405">
        <v>12</v>
      </c>
      <c r="AB128" s="405">
        <v>8</v>
      </c>
      <c r="AC128" s="408">
        <v>6</v>
      </c>
      <c r="AE128" s="400">
        <v>2581</v>
      </c>
      <c r="AF128" s="401" t="s">
        <v>1248</v>
      </c>
      <c r="AG128" s="402">
        <v>145</v>
      </c>
      <c r="AH128" s="403">
        <v>224</v>
      </c>
      <c r="AI128" s="405">
        <v>10</v>
      </c>
      <c r="AJ128" s="405">
        <v>18</v>
      </c>
      <c r="AK128" s="405">
        <v>38</v>
      </c>
      <c r="AL128" s="405">
        <v>23</v>
      </c>
      <c r="AM128" s="406">
        <v>10</v>
      </c>
      <c r="AN128" s="407">
        <v>72</v>
      </c>
      <c r="AO128" s="405">
        <v>7</v>
      </c>
      <c r="AP128" s="405">
        <v>10</v>
      </c>
      <c r="AQ128" s="405">
        <v>6</v>
      </c>
      <c r="AR128" s="408">
        <v>10</v>
      </c>
      <c r="AT128" s="400">
        <v>6521</v>
      </c>
      <c r="AU128" s="401" t="s">
        <v>459</v>
      </c>
      <c r="AV128" s="402">
        <v>509</v>
      </c>
      <c r="AW128" s="403">
        <v>217</v>
      </c>
      <c r="AX128" s="405">
        <v>32</v>
      </c>
      <c r="AY128" s="405">
        <v>27</v>
      </c>
      <c r="AZ128" s="405">
        <v>20</v>
      </c>
      <c r="BA128" s="405">
        <v>16</v>
      </c>
      <c r="BB128" s="406">
        <v>5</v>
      </c>
      <c r="BC128" s="407">
        <v>41</v>
      </c>
      <c r="BD128" s="405">
        <v>5</v>
      </c>
      <c r="BE128" s="405">
        <v>10</v>
      </c>
      <c r="BF128" s="405">
        <v>9</v>
      </c>
      <c r="BG128" s="408">
        <v>3</v>
      </c>
      <c r="BI128" s="400">
        <v>6841</v>
      </c>
      <c r="BJ128" s="401" t="s">
        <v>469</v>
      </c>
      <c r="BK128" s="402">
        <v>422</v>
      </c>
      <c r="BL128" s="403">
        <v>225</v>
      </c>
      <c r="BM128" s="405">
        <v>24</v>
      </c>
      <c r="BN128" s="405">
        <v>31</v>
      </c>
      <c r="BO128" s="405">
        <v>25</v>
      </c>
      <c r="BP128" s="405">
        <v>15</v>
      </c>
      <c r="BQ128" s="406">
        <v>5</v>
      </c>
      <c r="BR128" s="407">
        <v>45</v>
      </c>
      <c r="BS128" s="405">
        <v>6</v>
      </c>
      <c r="BT128" s="405">
        <v>10</v>
      </c>
      <c r="BU128" s="405">
        <v>7</v>
      </c>
      <c r="BV128" s="408">
        <v>7</v>
      </c>
      <c r="BX128" s="400">
        <v>6961</v>
      </c>
      <c r="BY128" s="401" t="s">
        <v>473</v>
      </c>
      <c r="BZ128" s="402">
        <v>426</v>
      </c>
      <c r="CA128" s="403">
        <v>229</v>
      </c>
      <c r="CB128" s="405">
        <v>26</v>
      </c>
      <c r="CC128" s="405">
        <v>32</v>
      </c>
      <c r="CD128" s="405">
        <v>23</v>
      </c>
      <c r="CE128" s="405">
        <v>14</v>
      </c>
      <c r="CF128" s="406">
        <v>5</v>
      </c>
      <c r="CG128" s="407">
        <v>42</v>
      </c>
      <c r="CH128" s="405">
        <v>4</v>
      </c>
      <c r="CI128" s="405">
        <v>10</v>
      </c>
      <c r="CJ128" s="405">
        <v>7</v>
      </c>
      <c r="CK128" s="408">
        <v>8</v>
      </c>
      <c r="CM128" s="446"/>
      <c r="CN128" s="447"/>
      <c r="CO128" s="448"/>
      <c r="CP128" s="449"/>
      <c r="CQ128" s="355"/>
      <c r="CR128" s="355"/>
      <c r="CS128" s="355"/>
      <c r="CT128" s="355"/>
      <c r="CU128" s="355"/>
      <c r="CV128" s="355"/>
      <c r="CW128" s="355"/>
      <c r="CX128" s="355"/>
      <c r="CY128" s="355"/>
      <c r="CZ128" s="355"/>
      <c r="DB128" s="431"/>
      <c r="DC128" s="432"/>
      <c r="DD128" s="433"/>
      <c r="DE128" s="434"/>
      <c r="DF128" s="434"/>
      <c r="DG128" s="436"/>
      <c r="DH128" s="436"/>
      <c r="DI128" s="436"/>
      <c r="DJ128" s="436"/>
      <c r="DK128" s="436"/>
      <c r="DL128" s="436"/>
      <c r="DM128" s="436"/>
      <c r="DN128" s="436"/>
      <c r="DO128" s="436"/>
      <c r="DP128" s="436"/>
    </row>
    <row r="129" spans="1:120" ht="20.100000000000001" customHeight="1">
      <c r="A129" s="391">
        <v>2541</v>
      </c>
      <c r="B129" s="392" t="s">
        <v>295</v>
      </c>
      <c r="C129" s="393">
        <v>140</v>
      </c>
      <c r="D129" s="394">
        <v>206</v>
      </c>
      <c r="E129" s="396">
        <v>12</v>
      </c>
      <c r="F129" s="396">
        <v>19</v>
      </c>
      <c r="G129" s="396">
        <v>18</v>
      </c>
      <c r="H129" s="396">
        <v>38</v>
      </c>
      <c r="I129" s="397">
        <v>13</v>
      </c>
      <c r="J129" s="398">
        <v>69</v>
      </c>
      <c r="K129" s="396">
        <v>6</v>
      </c>
      <c r="L129" s="396">
        <v>14</v>
      </c>
      <c r="M129" s="396">
        <v>8</v>
      </c>
      <c r="N129" s="399">
        <v>6</v>
      </c>
      <c r="P129" s="400">
        <v>2641</v>
      </c>
      <c r="Q129" s="401" t="s">
        <v>297</v>
      </c>
      <c r="R129" s="402">
        <v>81</v>
      </c>
      <c r="S129" s="403">
        <v>222</v>
      </c>
      <c r="T129" s="405">
        <v>5</v>
      </c>
      <c r="U129" s="405">
        <v>15</v>
      </c>
      <c r="V129" s="405">
        <v>30</v>
      </c>
      <c r="W129" s="405">
        <v>37</v>
      </c>
      <c r="X129" s="406">
        <v>14</v>
      </c>
      <c r="Y129" s="407">
        <v>80</v>
      </c>
      <c r="Z129" s="405">
        <v>7</v>
      </c>
      <c r="AA129" s="405">
        <v>13</v>
      </c>
      <c r="AB129" s="405">
        <v>9</v>
      </c>
      <c r="AC129" s="408">
        <v>7</v>
      </c>
      <c r="AE129" s="400">
        <v>2641</v>
      </c>
      <c r="AF129" s="401" t="s">
        <v>297</v>
      </c>
      <c r="AG129" s="402">
        <v>91</v>
      </c>
      <c r="AH129" s="403">
        <v>229</v>
      </c>
      <c r="AI129" s="405">
        <v>7</v>
      </c>
      <c r="AJ129" s="405">
        <v>11</v>
      </c>
      <c r="AK129" s="405">
        <v>27</v>
      </c>
      <c r="AL129" s="405">
        <v>40</v>
      </c>
      <c r="AM129" s="406">
        <v>15</v>
      </c>
      <c r="AN129" s="407">
        <v>82</v>
      </c>
      <c r="AO129" s="405">
        <v>7</v>
      </c>
      <c r="AP129" s="405">
        <v>11</v>
      </c>
      <c r="AQ129" s="405">
        <v>6</v>
      </c>
      <c r="AR129" s="408">
        <v>10</v>
      </c>
      <c r="AT129" s="400">
        <v>6541</v>
      </c>
      <c r="AU129" s="401" t="s">
        <v>10</v>
      </c>
      <c r="AV129" s="402">
        <v>360</v>
      </c>
      <c r="AW129" s="403">
        <v>225</v>
      </c>
      <c r="AX129" s="405">
        <v>18</v>
      </c>
      <c r="AY129" s="405">
        <v>27</v>
      </c>
      <c r="AZ129" s="405">
        <v>25</v>
      </c>
      <c r="BA129" s="405">
        <v>19</v>
      </c>
      <c r="BB129" s="406">
        <v>11</v>
      </c>
      <c r="BC129" s="407">
        <v>55</v>
      </c>
      <c r="BD129" s="405">
        <v>5</v>
      </c>
      <c r="BE129" s="405">
        <v>11</v>
      </c>
      <c r="BF129" s="405">
        <v>10</v>
      </c>
      <c r="BG129" s="408">
        <v>4</v>
      </c>
      <c r="BI129" s="400">
        <v>6861</v>
      </c>
      <c r="BJ129" s="401" t="s">
        <v>26</v>
      </c>
      <c r="BK129" s="402">
        <v>524</v>
      </c>
      <c r="BL129" s="403">
        <v>236</v>
      </c>
      <c r="BM129" s="405">
        <v>11</v>
      </c>
      <c r="BN129" s="405">
        <v>23</v>
      </c>
      <c r="BO129" s="405">
        <v>29</v>
      </c>
      <c r="BP129" s="405">
        <v>22</v>
      </c>
      <c r="BQ129" s="406">
        <v>15</v>
      </c>
      <c r="BR129" s="407">
        <v>66</v>
      </c>
      <c r="BS129" s="405">
        <v>7</v>
      </c>
      <c r="BT129" s="405">
        <v>11</v>
      </c>
      <c r="BU129" s="405">
        <v>8</v>
      </c>
      <c r="BV129" s="408">
        <v>8</v>
      </c>
      <c r="BX129" s="400">
        <v>6981</v>
      </c>
      <c r="BY129" s="401" t="s">
        <v>27</v>
      </c>
      <c r="BZ129" s="402">
        <v>182</v>
      </c>
      <c r="CA129" s="403">
        <v>225</v>
      </c>
      <c r="CB129" s="405">
        <v>35</v>
      </c>
      <c r="CC129" s="405">
        <v>35</v>
      </c>
      <c r="CD129" s="405">
        <v>18</v>
      </c>
      <c r="CE129" s="405">
        <v>11</v>
      </c>
      <c r="CF129" s="406">
        <v>2</v>
      </c>
      <c r="CG129" s="407">
        <v>31</v>
      </c>
      <c r="CH129" s="405">
        <v>4</v>
      </c>
      <c r="CI129" s="405">
        <v>9</v>
      </c>
      <c r="CJ129" s="405">
        <v>6</v>
      </c>
      <c r="CK129" s="408">
        <v>7</v>
      </c>
      <c r="CM129" s="446"/>
      <c r="CN129" s="447"/>
      <c r="CO129" s="448"/>
      <c r="CP129" s="449"/>
      <c r="CQ129" s="355"/>
      <c r="CR129" s="355"/>
      <c r="CS129" s="355"/>
      <c r="CT129" s="355"/>
      <c r="CU129" s="355"/>
      <c r="CV129" s="355"/>
      <c r="CW129" s="355"/>
      <c r="CX129" s="355"/>
      <c r="CY129" s="355"/>
      <c r="CZ129" s="355"/>
      <c r="DB129" s="431"/>
      <c r="DC129" s="432"/>
      <c r="DD129" s="433"/>
      <c r="DE129" s="434"/>
      <c r="DF129" s="434"/>
      <c r="DG129" s="436"/>
      <c r="DH129" s="436"/>
      <c r="DI129" s="436"/>
      <c r="DJ129" s="436"/>
      <c r="DK129" s="436"/>
      <c r="DL129" s="436"/>
      <c r="DM129" s="436"/>
      <c r="DN129" s="436"/>
      <c r="DO129" s="436"/>
      <c r="DP129" s="436"/>
    </row>
    <row r="130" spans="1:120" ht="20.100000000000001" customHeight="1">
      <c r="A130" s="391">
        <v>2581</v>
      </c>
      <c r="B130" s="392" t="s">
        <v>1248</v>
      </c>
      <c r="C130" s="393">
        <v>135</v>
      </c>
      <c r="D130" s="394">
        <v>200</v>
      </c>
      <c r="E130" s="396">
        <v>18</v>
      </c>
      <c r="F130" s="396">
        <v>27</v>
      </c>
      <c r="G130" s="396">
        <v>24</v>
      </c>
      <c r="H130" s="396">
        <v>19</v>
      </c>
      <c r="I130" s="397">
        <v>12</v>
      </c>
      <c r="J130" s="398">
        <v>55</v>
      </c>
      <c r="K130" s="396">
        <v>5</v>
      </c>
      <c r="L130" s="396">
        <v>12</v>
      </c>
      <c r="M130" s="396">
        <v>7</v>
      </c>
      <c r="N130" s="399">
        <v>6</v>
      </c>
      <c r="P130" s="400">
        <v>2651</v>
      </c>
      <c r="Q130" s="401" t="s">
        <v>1249</v>
      </c>
      <c r="R130" s="402">
        <v>115</v>
      </c>
      <c r="S130" s="403">
        <v>222</v>
      </c>
      <c r="T130" s="405">
        <v>3</v>
      </c>
      <c r="U130" s="405">
        <v>12</v>
      </c>
      <c r="V130" s="405">
        <v>23</v>
      </c>
      <c r="W130" s="405">
        <v>46</v>
      </c>
      <c r="X130" s="406">
        <v>16</v>
      </c>
      <c r="Y130" s="407">
        <v>84</v>
      </c>
      <c r="Z130" s="405">
        <v>7</v>
      </c>
      <c r="AA130" s="405">
        <v>13</v>
      </c>
      <c r="AB130" s="405">
        <v>10</v>
      </c>
      <c r="AC130" s="408">
        <v>7</v>
      </c>
      <c r="AE130" s="400">
        <v>2651</v>
      </c>
      <c r="AF130" s="401" t="s">
        <v>1249</v>
      </c>
      <c r="AG130" s="402">
        <v>123</v>
      </c>
      <c r="AH130" s="403">
        <v>226</v>
      </c>
      <c r="AI130" s="405">
        <v>11</v>
      </c>
      <c r="AJ130" s="405">
        <v>19</v>
      </c>
      <c r="AK130" s="405">
        <v>24</v>
      </c>
      <c r="AL130" s="405">
        <v>24</v>
      </c>
      <c r="AM130" s="406">
        <v>23</v>
      </c>
      <c r="AN130" s="407">
        <v>70</v>
      </c>
      <c r="AO130" s="405">
        <v>7</v>
      </c>
      <c r="AP130" s="405">
        <v>10</v>
      </c>
      <c r="AQ130" s="405">
        <v>6</v>
      </c>
      <c r="AR130" s="408">
        <v>10</v>
      </c>
      <c r="AT130" s="400">
        <v>6571</v>
      </c>
      <c r="AU130" s="401" t="s">
        <v>11</v>
      </c>
      <c r="AV130" s="402">
        <v>220</v>
      </c>
      <c r="AW130" s="403">
        <v>215</v>
      </c>
      <c r="AX130" s="405">
        <v>27</v>
      </c>
      <c r="AY130" s="405">
        <v>36</v>
      </c>
      <c r="AZ130" s="405">
        <v>25</v>
      </c>
      <c r="BA130" s="405">
        <v>10</v>
      </c>
      <c r="BB130" s="406">
        <v>1</v>
      </c>
      <c r="BC130" s="407">
        <v>37</v>
      </c>
      <c r="BD130" s="405">
        <v>4</v>
      </c>
      <c r="BE130" s="405">
        <v>9</v>
      </c>
      <c r="BF130" s="405">
        <v>9</v>
      </c>
      <c r="BG130" s="408">
        <v>3</v>
      </c>
      <c r="BI130" s="400">
        <v>6881</v>
      </c>
      <c r="BJ130" s="401" t="s">
        <v>470</v>
      </c>
      <c r="BK130" s="402">
        <v>335</v>
      </c>
      <c r="BL130" s="403">
        <v>242</v>
      </c>
      <c r="BM130" s="405">
        <v>9</v>
      </c>
      <c r="BN130" s="405">
        <v>13</v>
      </c>
      <c r="BO130" s="405">
        <v>31</v>
      </c>
      <c r="BP130" s="405">
        <v>26</v>
      </c>
      <c r="BQ130" s="406">
        <v>22</v>
      </c>
      <c r="BR130" s="407">
        <v>79</v>
      </c>
      <c r="BS130" s="405">
        <v>7</v>
      </c>
      <c r="BT130" s="405">
        <v>12</v>
      </c>
      <c r="BU130" s="405">
        <v>8</v>
      </c>
      <c r="BV130" s="408">
        <v>8</v>
      </c>
      <c r="BX130" s="400">
        <v>7001</v>
      </c>
      <c r="BY130" s="401" t="s">
        <v>1008</v>
      </c>
      <c r="BZ130" s="402">
        <v>15</v>
      </c>
      <c r="CA130" s="403">
        <v>242</v>
      </c>
      <c r="CB130" s="405">
        <v>20</v>
      </c>
      <c r="CC130" s="405">
        <v>27</v>
      </c>
      <c r="CD130" s="405">
        <v>20</v>
      </c>
      <c r="CE130" s="405">
        <v>20</v>
      </c>
      <c r="CF130" s="406">
        <v>13</v>
      </c>
      <c r="CG130" s="407">
        <v>53</v>
      </c>
      <c r="CH130" s="405">
        <v>5</v>
      </c>
      <c r="CI130" s="405">
        <v>11</v>
      </c>
      <c r="CJ130" s="405">
        <v>8</v>
      </c>
      <c r="CK130" s="408">
        <v>8</v>
      </c>
      <c r="CM130" s="446"/>
      <c r="CN130" s="447"/>
      <c r="CO130" s="448"/>
      <c r="CP130" s="449"/>
      <c r="CQ130" s="355"/>
      <c r="CR130" s="355"/>
      <c r="CS130" s="355"/>
      <c r="CT130" s="355"/>
      <c r="CU130" s="355"/>
      <c r="CV130" s="355"/>
      <c r="CW130" s="355"/>
      <c r="CX130" s="355"/>
      <c r="CY130" s="355"/>
      <c r="CZ130" s="355"/>
      <c r="DB130" s="431"/>
      <c r="DC130" s="432"/>
      <c r="DD130" s="433"/>
      <c r="DE130" s="434"/>
      <c r="DF130" s="434"/>
      <c r="DG130" s="436"/>
      <c r="DH130" s="436"/>
      <c r="DI130" s="436"/>
      <c r="DJ130" s="436"/>
      <c r="DK130" s="436"/>
      <c r="DL130" s="436"/>
      <c r="DM130" s="436"/>
      <c r="DN130" s="436"/>
      <c r="DO130" s="436"/>
      <c r="DP130" s="436"/>
    </row>
    <row r="131" spans="1:120" ht="20.100000000000001" customHeight="1">
      <c r="A131" s="391">
        <v>2641</v>
      </c>
      <c r="B131" s="392" t="s">
        <v>297</v>
      </c>
      <c r="C131" s="393">
        <v>74</v>
      </c>
      <c r="D131" s="394">
        <v>210</v>
      </c>
      <c r="E131" s="396">
        <v>8</v>
      </c>
      <c r="F131" s="396">
        <v>18</v>
      </c>
      <c r="G131" s="396">
        <v>22</v>
      </c>
      <c r="H131" s="396">
        <v>35</v>
      </c>
      <c r="I131" s="397">
        <v>18</v>
      </c>
      <c r="J131" s="398">
        <v>74</v>
      </c>
      <c r="K131" s="396">
        <v>6</v>
      </c>
      <c r="L131" s="396">
        <v>15</v>
      </c>
      <c r="M131" s="396">
        <v>8</v>
      </c>
      <c r="N131" s="399">
        <v>6</v>
      </c>
      <c r="P131" s="400">
        <v>2661</v>
      </c>
      <c r="Q131" s="401" t="s">
        <v>1250</v>
      </c>
      <c r="R131" s="402">
        <v>199</v>
      </c>
      <c r="S131" s="403">
        <v>205</v>
      </c>
      <c r="T131" s="405">
        <v>25</v>
      </c>
      <c r="U131" s="405">
        <v>29</v>
      </c>
      <c r="V131" s="405">
        <v>22</v>
      </c>
      <c r="W131" s="405">
        <v>19</v>
      </c>
      <c r="X131" s="406">
        <v>6</v>
      </c>
      <c r="Y131" s="407">
        <v>46</v>
      </c>
      <c r="Z131" s="405">
        <v>5</v>
      </c>
      <c r="AA131" s="405">
        <v>11</v>
      </c>
      <c r="AB131" s="405">
        <v>7</v>
      </c>
      <c r="AC131" s="408">
        <v>5</v>
      </c>
      <c r="AE131" s="400">
        <v>2661</v>
      </c>
      <c r="AF131" s="401" t="s">
        <v>1250</v>
      </c>
      <c r="AG131" s="402">
        <v>195</v>
      </c>
      <c r="AH131" s="403">
        <v>208</v>
      </c>
      <c r="AI131" s="405">
        <v>31</v>
      </c>
      <c r="AJ131" s="405">
        <v>32</v>
      </c>
      <c r="AK131" s="405">
        <v>20</v>
      </c>
      <c r="AL131" s="405">
        <v>14</v>
      </c>
      <c r="AM131" s="406">
        <v>3</v>
      </c>
      <c r="AN131" s="407">
        <v>37</v>
      </c>
      <c r="AO131" s="405">
        <v>5</v>
      </c>
      <c r="AP131" s="405">
        <v>8</v>
      </c>
      <c r="AQ131" s="405">
        <v>5</v>
      </c>
      <c r="AR131" s="408">
        <v>8</v>
      </c>
      <c r="AT131" s="400">
        <v>6591</v>
      </c>
      <c r="AU131" s="401" t="s">
        <v>460</v>
      </c>
      <c r="AV131" s="402">
        <v>259</v>
      </c>
      <c r="AW131" s="403">
        <v>213</v>
      </c>
      <c r="AX131" s="405">
        <v>35</v>
      </c>
      <c r="AY131" s="405">
        <v>34</v>
      </c>
      <c r="AZ131" s="405">
        <v>20</v>
      </c>
      <c r="BA131" s="405">
        <v>9</v>
      </c>
      <c r="BB131" s="406">
        <v>3</v>
      </c>
      <c r="BC131" s="407">
        <v>31</v>
      </c>
      <c r="BD131" s="405">
        <v>4</v>
      </c>
      <c r="BE131" s="405">
        <v>9</v>
      </c>
      <c r="BF131" s="405">
        <v>8</v>
      </c>
      <c r="BG131" s="408">
        <v>3</v>
      </c>
      <c r="BI131" s="400">
        <v>6901</v>
      </c>
      <c r="BJ131" s="401" t="s">
        <v>471</v>
      </c>
      <c r="BK131" s="402">
        <v>239</v>
      </c>
      <c r="BL131" s="403">
        <v>232</v>
      </c>
      <c r="BM131" s="405">
        <v>18</v>
      </c>
      <c r="BN131" s="405">
        <v>20</v>
      </c>
      <c r="BO131" s="405">
        <v>24</v>
      </c>
      <c r="BP131" s="405">
        <v>29</v>
      </c>
      <c r="BQ131" s="406">
        <v>9</v>
      </c>
      <c r="BR131" s="407">
        <v>62</v>
      </c>
      <c r="BS131" s="405">
        <v>7</v>
      </c>
      <c r="BT131" s="405">
        <v>11</v>
      </c>
      <c r="BU131" s="405">
        <v>8</v>
      </c>
      <c r="BV131" s="408">
        <v>7</v>
      </c>
      <c r="BX131" s="400">
        <v>7055</v>
      </c>
      <c r="BY131" s="401" t="s">
        <v>487</v>
      </c>
      <c r="BZ131" s="402">
        <v>71</v>
      </c>
      <c r="CA131" s="403">
        <v>252</v>
      </c>
      <c r="CB131" s="405">
        <v>1</v>
      </c>
      <c r="CC131" s="405">
        <v>7</v>
      </c>
      <c r="CD131" s="405">
        <v>35</v>
      </c>
      <c r="CE131" s="405">
        <v>37</v>
      </c>
      <c r="CF131" s="406">
        <v>20</v>
      </c>
      <c r="CG131" s="407">
        <v>92</v>
      </c>
      <c r="CH131" s="405">
        <v>6</v>
      </c>
      <c r="CI131" s="405">
        <v>13</v>
      </c>
      <c r="CJ131" s="405">
        <v>9</v>
      </c>
      <c r="CK131" s="408">
        <v>10</v>
      </c>
      <c r="CM131" s="446"/>
      <c r="CN131" s="447"/>
      <c r="CO131" s="448"/>
      <c r="CP131" s="449"/>
      <c r="CQ131" s="355"/>
      <c r="CR131" s="355"/>
      <c r="CS131" s="355"/>
      <c r="CT131" s="355"/>
      <c r="CU131" s="355"/>
      <c r="CV131" s="355"/>
      <c r="CW131" s="355"/>
      <c r="CX131" s="355"/>
      <c r="CY131" s="355"/>
      <c r="CZ131" s="355"/>
      <c r="DB131" s="431"/>
      <c r="DC131" s="432"/>
      <c r="DD131" s="433"/>
      <c r="DE131" s="434"/>
      <c r="DF131" s="434"/>
      <c r="DG131" s="436"/>
      <c r="DH131" s="436"/>
      <c r="DI131" s="436"/>
      <c r="DJ131" s="436"/>
      <c r="DK131" s="436"/>
      <c r="DL131" s="436"/>
      <c r="DM131" s="436"/>
      <c r="DN131" s="436"/>
      <c r="DO131" s="436"/>
      <c r="DP131" s="436"/>
    </row>
    <row r="132" spans="1:120" ht="20.100000000000001" customHeight="1">
      <c r="A132" s="391">
        <v>2651</v>
      </c>
      <c r="B132" s="392" t="s">
        <v>1249</v>
      </c>
      <c r="C132" s="393">
        <v>114</v>
      </c>
      <c r="D132" s="394">
        <v>204</v>
      </c>
      <c r="E132" s="396">
        <v>15</v>
      </c>
      <c r="F132" s="396">
        <v>22</v>
      </c>
      <c r="G132" s="396">
        <v>22</v>
      </c>
      <c r="H132" s="396">
        <v>26</v>
      </c>
      <c r="I132" s="397">
        <v>15</v>
      </c>
      <c r="J132" s="398">
        <v>63</v>
      </c>
      <c r="K132" s="396">
        <v>5</v>
      </c>
      <c r="L132" s="396">
        <v>13</v>
      </c>
      <c r="M132" s="396">
        <v>8</v>
      </c>
      <c r="N132" s="399">
        <v>6</v>
      </c>
      <c r="P132" s="400">
        <v>2701</v>
      </c>
      <c r="Q132" s="401" t="s">
        <v>41</v>
      </c>
      <c r="R132" s="402">
        <v>102</v>
      </c>
      <c r="S132" s="403">
        <v>215</v>
      </c>
      <c r="T132" s="405">
        <v>12</v>
      </c>
      <c r="U132" s="405">
        <v>23</v>
      </c>
      <c r="V132" s="405">
        <v>29</v>
      </c>
      <c r="W132" s="405">
        <v>25</v>
      </c>
      <c r="X132" s="406">
        <v>12</v>
      </c>
      <c r="Y132" s="407">
        <v>66</v>
      </c>
      <c r="Z132" s="405">
        <v>6</v>
      </c>
      <c r="AA132" s="405">
        <v>12</v>
      </c>
      <c r="AB132" s="405">
        <v>8</v>
      </c>
      <c r="AC132" s="408">
        <v>6</v>
      </c>
      <c r="AE132" s="400">
        <v>2701</v>
      </c>
      <c r="AF132" s="401" t="s">
        <v>41</v>
      </c>
      <c r="AG132" s="402">
        <v>134</v>
      </c>
      <c r="AH132" s="403">
        <v>224</v>
      </c>
      <c r="AI132" s="405">
        <v>13</v>
      </c>
      <c r="AJ132" s="405">
        <v>12</v>
      </c>
      <c r="AK132" s="405">
        <v>30</v>
      </c>
      <c r="AL132" s="405">
        <v>33</v>
      </c>
      <c r="AM132" s="406">
        <v>13</v>
      </c>
      <c r="AN132" s="407">
        <v>75</v>
      </c>
      <c r="AO132" s="405">
        <v>7</v>
      </c>
      <c r="AP132" s="405">
        <v>10</v>
      </c>
      <c r="AQ132" s="405">
        <v>6</v>
      </c>
      <c r="AR132" s="408">
        <v>10</v>
      </c>
      <c r="AT132" s="400">
        <v>6611</v>
      </c>
      <c r="AU132" s="401" t="s">
        <v>461</v>
      </c>
      <c r="AV132" s="402">
        <v>451</v>
      </c>
      <c r="AW132" s="403">
        <v>220</v>
      </c>
      <c r="AX132" s="405">
        <v>24</v>
      </c>
      <c r="AY132" s="405">
        <v>29</v>
      </c>
      <c r="AZ132" s="405">
        <v>27</v>
      </c>
      <c r="BA132" s="405">
        <v>13</v>
      </c>
      <c r="BB132" s="406">
        <v>6</v>
      </c>
      <c r="BC132" s="407">
        <v>46</v>
      </c>
      <c r="BD132" s="405">
        <v>5</v>
      </c>
      <c r="BE132" s="405">
        <v>10</v>
      </c>
      <c r="BF132" s="405">
        <v>9</v>
      </c>
      <c r="BG132" s="408">
        <v>3</v>
      </c>
      <c r="BI132" s="400">
        <v>6921</v>
      </c>
      <c r="BJ132" s="401" t="s">
        <v>1336</v>
      </c>
      <c r="BK132" s="402">
        <v>359</v>
      </c>
      <c r="BL132" s="403">
        <v>240</v>
      </c>
      <c r="BM132" s="405">
        <v>6</v>
      </c>
      <c r="BN132" s="405">
        <v>17</v>
      </c>
      <c r="BO132" s="405">
        <v>32</v>
      </c>
      <c r="BP132" s="405">
        <v>28</v>
      </c>
      <c r="BQ132" s="406">
        <v>17</v>
      </c>
      <c r="BR132" s="407">
        <v>77</v>
      </c>
      <c r="BS132" s="405">
        <v>7</v>
      </c>
      <c r="BT132" s="405">
        <v>12</v>
      </c>
      <c r="BU132" s="405">
        <v>9</v>
      </c>
      <c r="BV132" s="408">
        <v>8</v>
      </c>
      <c r="BX132" s="400">
        <v>7059</v>
      </c>
      <c r="BY132" s="401" t="s">
        <v>951</v>
      </c>
      <c r="BZ132" s="402">
        <v>140</v>
      </c>
      <c r="CA132" s="403">
        <v>246</v>
      </c>
      <c r="CB132" s="405">
        <v>2</v>
      </c>
      <c r="CC132" s="405">
        <v>33</v>
      </c>
      <c r="CD132" s="405">
        <v>24</v>
      </c>
      <c r="CE132" s="405">
        <v>24</v>
      </c>
      <c r="CF132" s="406">
        <v>18</v>
      </c>
      <c r="CG132" s="407">
        <v>65</v>
      </c>
      <c r="CH132" s="405">
        <v>5</v>
      </c>
      <c r="CI132" s="405">
        <v>12</v>
      </c>
      <c r="CJ132" s="405">
        <v>8</v>
      </c>
      <c r="CK132" s="408">
        <v>9</v>
      </c>
      <c r="CM132" s="446"/>
      <c r="CN132" s="447"/>
      <c r="CO132" s="448"/>
      <c r="CP132" s="449"/>
      <c r="CQ132" s="355"/>
      <c r="CR132" s="355"/>
      <c r="CS132" s="355"/>
      <c r="CT132" s="355"/>
      <c r="CU132" s="355"/>
      <c r="CV132" s="355"/>
      <c r="CW132" s="355"/>
      <c r="CX132" s="355"/>
      <c r="CY132" s="355"/>
      <c r="CZ132" s="355"/>
      <c r="DB132" s="431"/>
      <c r="DC132" s="432"/>
      <c r="DD132" s="433"/>
      <c r="DE132" s="434"/>
      <c r="DF132" s="434"/>
      <c r="DG132" s="436"/>
      <c r="DH132" s="436"/>
      <c r="DI132" s="436"/>
      <c r="DJ132" s="436"/>
      <c r="DK132" s="436"/>
      <c r="DL132" s="436"/>
      <c r="DM132" s="436"/>
      <c r="DN132" s="436"/>
      <c r="DO132" s="436"/>
      <c r="DP132" s="436"/>
    </row>
    <row r="133" spans="1:120" ht="20.100000000000001" customHeight="1">
      <c r="A133" s="391">
        <v>2661</v>
      </c>
      <c r="B133" s="392" t="s">
        <v>1250</v>
      </c>
      <c r="C133" s="393">
        <v>219</v>
      </c>
      <c r="D133" s="394">
        <v>189</v>
      </c>
      <c r="E133" s="396">
        <v>35</v>
      </c>
      <c r="F133" s="396">
        <v>31</v>
      </c>
      <c r="G133" s="396">
        <v>15</v>
      </c>
      <c r="H133" s="396">
        <v>15</v>
      </c>
      <c r="I133" s="397">
        <v>5</v>
      </c>
      <c r="J133" s="398">
        <v>34</v>
      </c>
      <c r="K133" s="396">
        <v>5</v>
      </c>
      <c r="L133" s="396">
        <v>10</v>
      </c>
      <c r="M133" s="396">
        <v>6</v>
      </c>
      <c r="N133" s="399">
        <v>5</v>
      </c>
      <c r="P133" s="400">
        <v>2741</v>
      </c>
      <c r="Q133" s="401" t="s">
        <v>300</v>
      </c>
      <c r="R133" s="402">
        <v>150</v>
      </c>
      <c r="S133" s="403">
        <v>225</v>
      </c>
      <c r="T133" s="405">
        <v>3</v>
      </c>
      <c r="U133" s="405">
        <v>11</v>
      </c>
      <c r="V133" s="405">
        <v>26</v>
      </c>
      <c r="W133" s="405">
        <v>37</v>
      </c>
      <c r="X133" s="406">
        <v>23</v>
      </c>
      <c r="Y133" s="407">
        <v>86</v>
      </c>
      <c r="Z133" s="405">
        <v>6</v>
      </c>
      <c r="AA133" s="405">
        <v>14</v>
      </c>
      <c r="AB133" s="405">
        <v>10</v>
      </c>
      <c r="AC133" s="408">
        <v>7</v>
      </c>
      <c r="AE133" s="400">
        <v>2741</v>
      </c>
      <c r="AF133" s="401" t="s">
        <v>300</v>
      </c>
      <c r="AG133" s="402">
        <v>166</v>
      </c>
      <c r="AH133" s="403">
        <v>233</v>
      </c>
      <c r="AI133" s="405">
        <v>5</v>
      </c>
      <c r="AJ133" s="405">
        <v>11</v>
      </c>
      <c r="AK133" s="405">
        <v>30</v>
      </c>
      <c r="AL133" s="405">
        <v>28</v>
      </c>
      <c r="AM133" s="406">
        <v>26</v>
      </c>
      <c r="AN133" s="407">
        <v>84</v>
      </c>
      <c r="AO133" s="405">
        <v>7</v>
      </c>
      <c r="AP133" s="405">
        <v>11</v>
      </c>
      <c r="AQ133" s="405">
        <v>6</v>
      </c>
      <c r="AR133" s="408">
        <v>11</v>
      </c>
      <c r="AT133" s="400">
        <v>6631</v>
      </c>
      <c r="AU133" s="401" t="s">
        <v>462</v>
      </c>
      <c r="AV133" s="402">
        <v>288</v>
      </c>
      <c r="AW133" s="403">
        <v>208</v>
      </c>
      <c r="AX133" s="405">
        <v>44</v>
      </c>
      <c r="AY133" s="405">
        <v>32</v>
      </c>
      <c r="AZ133" s="405">
        <v>18</v>
      </c>
      <c r="BA133" s="405">
        <v>4</v>
      </c>
      <c r="BB133" s="406">
        <v>1</v>
      </c>
      <c r="BC133" s="407">
        <v>24</v>
      </c>
      <c r="BD133" s="405">
        <v>4</v>
      </c>
      <c r="BE133" s="405">
        <v>8</v>
      </c>
      <c r="BF133" s="405">
        <v>8</v>
      </c>
      <c r="BG133" s="408">
        <v>3</v>
      </c>
      <c r="BI133" s="400">
        <v>6961</v>
      </c>
      <c r="BJ133" s="401" t="s">
        <v>473</v>
      </c>
      <c r="BK133" s="402">
        <v>343</v>
      </c>
      <c r="BL133" s="403">
        <v>219</v>
      </c>
      <c r="BM133" s="405">
        <v>33</v>
      </c>
      <c r="BN133" s="405">
        <v>29</v>
      </c>
      <c r="BO133" s="405">
        <v>25</v>
      </c>
      <c r="BP133" s="405">
        <v>9</v>
      </c>
      <c r="BQ133" s="406">
        <v>3</v>
      </c>
      <c r="BR133" s="407">
        <v>38</v>
      </c>
      <c r="BS133" s="405">
        <v>6</v>
      </c>
      <c r="BT133" s="405">
        <v>9</v>
      </c>
      <c r="BU133" s="405">
        <v>6</v>
      </c>
      <c r="BV133" s="408">
        <v>6</v>
      </c>
      <c r="BX133" s="400">
        <v>7631</v>
      </c>
      <c r="BY133" s="401" t="s">
        <v>1932</v>
      </c>
      <c r="BZ133" s="402">
        <v>24</v>
      </c>
      <c r="CA133" s="403">
        <v>211</v>
      </c>
      <c r="CB133" s="405">
        <v>54</v>
      </c>
      <c r="CC133" s="405">
        <v>46</v>
      </c>
      <c r="CD133" s="405">
        <v>0</v>
      </c>
      <c r="CE133" s="405">
        <v>0</v>
      </c>
      <c r="CF133" s="406">
        <v>0</v>
      </c>
      <c r="CG133" s="407">
        <v>0</v>
      </c>
      <c r="CH133" s="405">
        <v>3</v>
      </c>
      <c r="CI133" s="405">
        <v>7</v>
      </c>
      <c r="CJ133" s="405">
        <v>5</v>
      </c>
      <c r="CK133" s="408">
        <v>5</v>
      </c>
      <c r="CM133" s="446"/>
      <c r="CN133" s="447"/>
      <c r="CO133" s="448"/>
      <c r="CP133" s="449"/>
      <c r="CQ133" s="355"/>
      <c r="CR133" s="355"/>
      <c r="CS133" s="355"/>
      <c r="CT133" s="355"/>
      <c r="CU133" s="355"/>
      <c r="CV133" s="355"/>
      <c r="CW133" s="355"/>
      <c r="CX133" s="355"/>
      <c r="CY133" s="355"/>
      <c r="CZ133" s="355"/>
      <c r="DB133" s="431"/>
      <c r="DC133" s="432"/>
      <c r="DD133" s="433"/>
      <c r="DE133" s="434"/>
      <c r="DF133" s="434"/>
      <c r="DG133" s="436"/>
      <c r="DH133" s="436"/>
      <c r="DI133" s="436"/>
      <c r="DJ133" s="436"/>
      <c r="DK133" s="436"/>
      <c r="DL133" s="436"/>
      <c r="DM133" s="436"/>
      <c r="DN133" s="436"/>
      <c r="DO133" s="436"/>
      <c r="DP133" s="436"/>
    </row>
    <row r="134" spans="1:120" ht="20.100000000000001" customHeight="1">
      <c r="A134" s="391">
        <v>2701</v>
      </c>
      <c r="B134" s="392" t="s">
        <v>41</v>
      </c>
      <c r="C134" s="393">
        <v>115</v>
      </c>
      <c r="D134" s="394">
        <v>208</v>
      </c>
      <c r="E134" s="396">
        <v>11</v>
      </c>
      <c r="F134" s="396">
        <v>16</v>
      </c>
      <c r="G134" s="396">
        <v>30</v>
      </c>
      <c r="H134" s="396">
        <v>24</v>
      </c>
      <c r="I134" s="397">
        <v>19</v>
      </c>
      <c r="J134" s="398">
        <v>73</v>
      </c>
      <c r="K134" s="396">
        <v>6</v>
      </c>
      <c r="L134" s="396">
        <v>14</v>
      </c>
      <c r="M134" s="396">
        <v>8</v>
      </c>
      <c r="N134" s="399">
        <v>6</v>
      </c>
      <c r="P134" s="400">
        <v>2781</v>
      </c>
      <c r="Q134" s="401" t="s">
        <v>301</v>
      </c>
      <c r="R134" s="402">
        <v>158</v>
      </c>
      <c r="S134" s="403">
        <v>204</v>
      </c>
      <c r="T134" s="405">
        <v>29</v>
      </c>
      <c r="U134" s="405">
        <v>25</v>
      </c>
      <c r="V134" s="405">
        <v>21</v>
      </c>
      <c r="W134" s="405">
        <v>20</v>
      </c>
      <c r="X134" s="406">
        <v>6</v>
      </c>
      <c r="Y134" s="407">
        <v>46</v>
      </c>
      <c r="Z134" s="405">
        <v>6</v>
      </c>
      <c r="AA134" s="405">
        <v>10</v>
      </c>
      <c r="AB134" s="405">
        <v>7</v>
      </c>
      <c r="AC134" s="408">
        <v>5</v>
      </c>
      <c r="AE134" s="400">
        <v>2781</v>
      </c>
      <c r="AF134" s="401" t="s">
        <v>301</v>
      </c>
      <c r="AG134" s="402">
        <v>148</v>
      </c>
      <c r="AH134" s="403">
        <v>215</v>
      </c>
      <c r="AI134" s="405">
        <v>18</v>
      </c>
      <c r="AJ134" s="405">
        <v>29</v>
      </c>
      <c r="AK134" s="405">
        <v>26</v>
      </c>
      <c r="AL134" s="405">
        <v>22</v>
      </c>
      <c r="AM134" s="406">
        <v>5</v>
      </c>
      <c r="AN134" s="407">
        <v>53</v>
      </c>
      <c r="AO134" s="405">
        <v>6</v>
      </c>
      <c r="AP134" s="405">
        <v>9</v>
      </c>
      <c r="AQ134" s="405">
        <v>5</v>
      </c>
      <c r="AR134" s="408">
        <v>9</v>
      </c>
      <c r="AT134" s="400">
        <v>6681</v>
      </c>
      <c r="AU134" s="401" t="s">
        <v>463</v>
      </c>
      <c r="AV134" s="402">
        <v>397</v>
      </c>
      <c r="AW134" s="403">
        <v>217</v>
      </c>
      <c r="AX134" s="405">
        <v>27</v>
      </c>
      <c r="AY134" s="405">
        <v>27</v>
      </c>
      <c r="AZ134" s="405">
        <v>31</v>
      </c>
      <c r="BA134" s="405">
        <v>11</v>
      </c>
      <c r="BB134" s="406">
        <v>5</v>
      </c>
      <c r="BC134" s="407">
        <v>46</v>
      </c>
      <c r="BD134" s="405">
        <v>5</v>
      </c>
      <c r="BE134" s="405">
        <v>10</v>
      </c>
      <c r="BF134" s="405">
        <v>9</v>
      </c>
      <c r="BG134" s="408">
        <v>3</v>
      </c>
      <c r="BI134" s="400">
        <v>6981</v>
      </c>
      <c r="BJ134" s="401" t="s">
        <v>27</v>
      </c>
      <c r="BK134" s="402">
        <v>173</v>
      </c>
      <c r="BL134" s="403">
        <v>219</v>
      </c>
      <c r="BM134" s="405">
        <v>33</v>
      </c>
      <c r="BN134" s="405">
        <v>35</v>
      </c>
      <c r="BO134" s="405">
        <v>24</v>
      </c>
      <c r="BP134" s="405">
        <v>6</v>
      </c>
      <c r="BQ134" s="406">
        <v>2</v>
      </c>
      <c r="BR134" s="407">
        <v>32</v>
      </c>
      <c r="BS134" s="405">
        <v>5</v>
      </c>
      <c r="BT134" s="405">
        <v>9</v>
      </c>
      <c r="BU134" s="405">
        <v>7</v>
      </c>
      <c r="BV134" s="408">
        <v>6</v>
      </c>
      <c r="BX134" s="400">
        <v>7812</v>
      </c>
      <c r="BY134" s="401" t="s">
        <v>154</v>
      </c>
      <c r="BZ134" s="402">
        <v>2</v>
      </c>
      <c r="CA134" s="403" t="s">
        <v>42</v>
      </c>
      <c r="CB134" s="405" t="s">
        <v>42</v>
      </c>
      <c r="CC134" s="405" t="s">
        <v>42</v>
      </c>
      <c r="CD134" s="405" t="s">
        <v>42</v>
      </c>
      <c r="CE134" s="405" t="s">
        <v>42</v>
      </c>
      <c r="CF134" s="406" t="s">
        <v>42</v>
      </c>
      <c r="CG134" s="407" t="s">
        <v>42</v>
      </c>
      <c r="CH134" s="405" t="s">
        <v>42</v>
      </c>
      <c r="CI134" s="405" t="s">
        <v>42</v>
      </c>
      <c r="CJ134" s="405" t="s">
        <v>42</v>
      </c>
      <c r="CK134" s="408" t="s">
        <v>42</v>
      </c>
      <c r="CM134" s="446"/>
      <c r="CN134" s="447"/>
      <c r="CO134" s="448"/>
      <c r="CP134" s="449"/>
      <c r="CQ134" s="355"/>
      <c r="CR134" s="355"/>
      <c r="CS134" s="355"/>
      <c r="CT134" s="355"/>
      <c r="CU134" s="355"/>
      <c r="CV134" s="355"/>
      <c r="CW134" s="355"/>
      <c r="CX134" s="355"/>
      <c r="CY134" s="355"/>
      <c r="CZ134" s="355"/>
      <c r="DB134" s="431"/>
      <c r="DC134" s="432"/>
      <c r="DD134" s="433"/>
      <c r="DE134" s="434"/>
      <c r="DF134" s="434"/>
      <c r="DG134" s="436"/>
      <c r="DH134" s="436"/>
      <c r="DI134" s="436"/>
      <c r="DJ134" s="436"/>
      <c r="DK134" s="436"/>
      <c r="DL134" s="436"/>
      <c r="DM134" s="436"/>
      <c r="DN134" s="436"/>
      <c r="DO134" s="436"/>
      <c r="DP134" s="436"/>
    </row>
    <row r="135" spans="1:120" ht="20.100000000000001" customHeight="1">
      <c r="A135" s="391">
        <v>2741</v>
      </c>
      <c r="B135" s="392" t="s">
        <v>300</v>
      </c>
      <c r="C135" s="393">
        <v>157</v>
      </c>
      <c r="D135" s="394">
        <v>213</v>
      </c>
      <c r="E135" s="396">
        <v>9</v>
      </c>
      <c r="F135" s="396">
        <v>11</v>
      </c>
      <c r="G135" s="396">
        <v>22</v>
      </c>
      <c r="H135" s="396">
        <v>29</v>
      </c>
      <c r="I135" s="397">
        <v>29</v>
      </c>
      <c r="J135" s="398">
        <v>80</v>
      </c>
      <c r="K135" s="396">
        <v>6</v>
      </c>
      <c r="L135" s="396">
        <v>15</v>
      </c>
      <c r="M135" s="396">
        <v>8</v>
      </c>
      <c r="N135" s="399">
        <v>7</v>
      </c>
      <c r="P135" s="400">
        <v>2801</v>
      </c>
      <c r="Q135" s="401" t="s">
        <v>302</v>
      </c>
      <c r="R135" s="402">
        <v>45</v>
      </c>
      <c r="S135" s="403">
        <v>202</v>
      </c>
      <c r="T135" s="405">
        <v>31</v>
      </c>
      <c r="U135" s="405">
        <v>29</v>
      </c>
      <c r="V135" s="405">
        <v>18</v>
      </c>
      <c r="W135" s="405">
        <v>20</v>
      </c>
      <c r="X135" s="406">
        <v>2</v>
      </c>
      <c r="Y135" s="407">
        <v>40</v>
      </c>
      <c r="Z135" s="405">
        <v>5</v>
      </c>
      <c r="AA135" s="405">
        <v>10</v>
      </c>
      <c r="AB135" s="405">
        <v>7</v>
      </c>
      <c r="AC135" s="408">
        <v>5</v>
      </c>
      <c r="AE135" s="400">
        <v>2801</v>
      </c>
      <c r="AF135" s="401" t="s">
        <v>302</v>
      </c>
      <c r="AG135" s="402">
        <v>47</v>
      </c>
      <c r="AH135" s="403">
        <v>216</v>
      </c>
      <c r="AI135" s="405">
        <v>21</v>
      </c>
      <c r="AJ135" s="405">
        <v>21</v>
      </c>
      <c r="AK135" s="405">
        <v>36</v>
      </c>
      <c r="AL135" s="405">
        <v>15</v>
      </c>
      <c r="AM135" s="406">
        <v>6</v>
      </c>
      <c r="AN135" s="407">
        <v>57</v>
      </c>
      <c r="AO135" s="405">
        <v>6</v>
      </c>
      <c r="AP135" s="405">
        <v>9</v>
      </c>
      <c r="AQ135" s="405">
        <v>5</v>
      </c>
      <c r="AR135" s="408">
        <v>9</v>
      </c>
      <c r="AT135" s="400">
        <v>6701</v>
      </c>
      <c r="AU135" s="401" t="s">
        <v>12</v>
      </c>
      <c r="AV135" s="402">
        <v>353</v>
      </c>
      <c r="AW135" s="403">
        <v>233</v>
      </c>
      <c r="AX135" s="405">
        <v>12</v>
      </c>
      <c r="AY135" s="405">
        <v>16</v>
      </c>
      <c r="AZ135" s="405">
        <v>27</v>
      </c>
      <c r="BA135" s="405">
        <v>25</v>
      </c>
      <c r="BB135" s="406">
        <v>20</v>
      </c>
      <c r="BC135" s="407">
        <v>72</v>
      </c>
      <c r="BD135" s="405">
        <v>6</v>
      </c>
      <c r="BE135" s="405">
        <v>12</v>
      </c>
      <c r="BF135" s="405">
        <v>10</v>
      </c>
      <c r="BG135" s="408">
        <v>4</v>
      </c>
      <c r="BI135" s="400">
        <v>7001</v>
      </c>
      <c r="BJ135" s="401" t="s">
        <v>1008</v>
      </c>
      <c r="BK135" s="402">
        <v>17</v>
      </c>
      <c r="BL135" s="403">
        <v>229</v>
      </c>
      <c r="BM135" s="405">
        <v>12</v>
      </c>
      <c r="BN135" s="405">
        <v>35</v>
      </c>
      <c r="BO135" s="405">
        <v>29</v>
      </c>
      <c r="BP135" s="405">
        <v>24</v>
      </c>
      <c r="BQ135" s="406">
        <v>0</v>
      </c>
      <c r="BR135" s="407">
        <v>53</v>
      </c>
      <c r="BS135" s="405">
        <v>7</v>
      </c>
      <c r="BT135" s="405">
        <v>10</v>
      </c>
      <c r="BU135" s="405">
        <v>7</v>
      </c>
      <c r="BV135" s="408">
        <v>8</v>
      </c>
      <c r="BX135" s="400">
        <v>7819</v>
      </c>
      <c r="BY135" s="401" t="s">
        <v>150</v>
      </c>
      <c r="BZ135" s="402">
        <v>1</v>
      </c>
      <c r="CA135" s="403" t="s">
        <v>42</v>
      </c>
      <c r="CB135" s="405" t="s">
        <v>42</v>
      </c>
      <c r="CC135" s="405" t="s">
        <v>42</v>
      </c>
      <c r="CD135" s="405" t="s">
        <v>42</v>
      </c>
      <c r="CE135" s="405" t="s">
        <v>42</v>
      </c>
      <c r="CF135" s="406" t="s">
        <v>42</v>
      </c>
      <c r="CG135" s="407" t="s">
        <v>42</v>
      </c>
      <c r="CH135" s="405" t="s">
        <v>42</v>
      </c>
      <c r="CI135" s="405" t="s">
        <v>42</v>
      </c>
      <c r="CJ135" s="405" t="s">
        <v>42</v>
      </c>
      <c r="CK135" s="408" t="s">
        <v>42</v>
      </c>
      <c r="CM135" s="446"/>
      <c r="CN135" s="447"/>
      <c r="CO135" s="448"/>
      <c r="CP135" s="449"/>
      <c r="CQ135" s="355"/>
      <c r="CR135" s="355"/>
      <c r="CS135" s="355"/>
      <c r="CT135" s="355"/>
      <c r="CU135" s="355"/>
      <c r="CV135" s="355"/>
      <c r="CW135" s="355"/>
      <c r="CX135" s="355"/>
      <c r="CY135" s="355"/>
      <c r="CZ135" s="355"/>
      <c r="DB135" s="431"/>
      <c r="DC135" s="432"/>
      <c r="DD135" s="433"/>
      <c r="DE135" s="434"/>
      <c r="DF135" s="434"/>
      <c r="DG135" s="436"/>
      <c r="DH135" s="436"/>
      <c r="DI135" s="436"/>
      <c r="DJ135" s="436"/>
      <c r="DK135" s="436"/>
      <c r="DL135" s="436"/>
      <c r="DM135" s="436"/>
      <c r="DN135" s="436"/>
      <c r="DO135" s="436"/>
      <c r="DP135" s="436"/>
    </row>
    <row r="136" spans="1:120" ht="20.100000000000001" customHeight="1">
      <c r="A136" s="391">
        <v>2781</v>
      </c>
      <c r="B136" s="392" t="s">
        <v>301</v>
      </c>
      <c r="C136" s="393">
        <v>148</v>
      </c>
      <c r="D136" s="394">
        <v>195</v>
      </c>
      <c r="E136" s="396">
        <v>20</v>
      </c>
      <c r="F136" s="396">
        <v>34</v>
      </c>
      <c r="G136" s="396">
        <v>24</v>
      </c>
      <c r="H136" s="396">
        <v>15</v>
      </c>
      <c r="I136" s="397">
        <v>7</v>
      </c>
      <c r="J136" s="398">
        <v>46</v>
      </c>
      <c r="K136" s="396">
        <v>5</v>
      </c>
      <c r="L136" s="396">
        <v>12</v>
      </c>
      <c r="M136" s="396">
        <v>7</v>
      </c>
      <c r="N136" s="399">
        <v>6</v>
      </c>
      <c r="P136" s="400">
        <v>2821</v>
      </c>
      <c r="Q136" s="401" t="s">
        <v>303</v>
      </c>
      <c r="R136" s="402">
        <v>74</v>
      </c>
      <c r="S136" s="403">
        <v>201</v>
      </c>
      <c r="T136" s="405">
        <v>28</v>
      </c>
      <c r="U136" s="405">
        <v>36</v>
      </c>
      <c r="V136" s="405">
        <v>24</v>
      </c>
      <c r="W136" s="405">
        <v>8</v>
      </c>
      <c r="X136" s="406">
        <v>3</v>
      </c>
      <c r="Y136" s="407">
        <v>35</v>
      </c>
      <c r="Z136" s="405">
        <v>5</v>
      </c>
      <c r="AA136" s="405">
        <v>10</v>
      </c>
      <c r="AB136" s="405">
        <v>7</v>
      </c>
      <c r="AC136" s="408">
        <v>5</v>
      </c>
      <c r="AE136" s="400">
        <v>2821</v>
      </c>
      <c r="AF136" s="401" t="s">
        <v>303</v>
      </c>
      <c r="AG136" s="402">
        <v>81</v>
      </c>
      <c r="AH136" s="403">
        <v>217</v>
      </c>
      <c r="AI136" s="405">
        <v>19</v>
      </c>
      <c r="AJ136" s="405">
        <v>31</v>
      </c>
      <c r="AK136" s="405">
        <v>22</v>
      </c>
      <c r="AL136" s="405">
        <v>21</v>
      </c>
      <c r="AM136" s="406">
        <v>7</v>
      </c>
      <c r="AN136" s="407">
        <v>51</v>
      </c>
      <c r="AO136" s="405">
        <v>6</v>
      </c>
      <c r="AP136" s="405">
        <v>9</v>
      </c>
      <c r="AQ136" s="405">
        <v>5</v>
      </c>
      <c r="AR136" s="408">
        <v>9</v>
      </c>
      <c r="AT136" s="400">
        <v>6721</v>
      </c>
      <c r="AU136" s="401" t="s">
        <v>1335</v>
      </c>
      <c r="AV136" s="402">
        <v>124</v>
      </c>
      <c r="AW136" s="403">
        <v>206</v>
      </c>
      <c r="AX136" s="405">
        <v>51</v>
      </c>
      <c r="AY136" s="405">
        <v>35</v>
      </c>
      <c r="AZ136" s="405">
        <v>12</v>
      </c>
      <c r="BA136" s="405">
        <v>2</v>
      </c>
      <c r="BB136" s="406">
        <v>0</v>
      </c>
      <c r="BC136" s="407">
        <v>15</v>
      </c>
      <c r="BD136" s="405">
        <v>4</v>
      </c>
      <c r="BE136" s="405">
        <v>7</v>
      </c>
      <c r="BF136" s="405">
        <v>7</v>
      </c>
      <c r="BG136" s="408">
        <v>3</v>
      </c>
      <c r="BI136" s="400">
        <v>7055</v>
      </c>
      <c r="BJ136" s="401" t="s">
        <v>487</v>
      </c>
      <c r="BK136" s="402">
        <v>77</v>
      </c>
      <c r="BL136" s="403">
        <v>245</v>
      </c>
      <c r="BM136" s="405">
        <v>0</v>
      </c>
      <c r="BN136" s="405">
        <v>6</v>
      </c>
      <c r="BO136" s="405">
        <v>40</v>
      </c>
      <c r="BP136" s="405">
        <v>34</v>
      </c>
      <c r="BQ136" s="406">
        <v>19</v>
      </c>
      <c r="BR136" s="407">
        <v>94</v>
      </c>
      <c r="BS136" s="405">
        <v>7</v>
      </c>
      <c r="BT136" s="405">
        <v>13</v>
      </c>
      <c r="BU136" s="405">
        <v>9</v>
      </c>
      <c r="BV136" s="408">
        <v>9</v>
      </c>
      <c r="BX136" s="400">
        <v>7823</v>
      </c>
      <c r="BY136" s="401" t="s">
        <v>1327</v>
      </c>
      <c r="BZ136" s="402">
        <v>3</v>
      </c>
      <c r="CA136" s="403" t="s">
        <v>42</v>
      </c>
      <c r="CB136" s="405" t="s">
        <v>42</v>
      </c>
      <c r="CC136" s="405" t="s">
        <v>42</v>
      </c>
      <c r="CD136" s="405" t="s">
        <v>42</v>
      </c>
      <c r="CE136" s="405" t="s">
        <v>42</v>
      </c>
      <c r="CF136" s="406" t="s">
        <v>42</v>
      </c>
      <c r="CG136" s="407" t="s">
        <v>42</v>
      </c>
      <c r="CH136" s="405" t="s">
        <v>42</v>
      </c>
      <c r="CI136" s="405" t="s">
        <v>42</v>
      </c>
      <c r="CJ136" s="405" t="s">
        <v>42</v>
      </c>
      <c r="CK136" s="408" t="s">
        <v>42</v>
      </c>
      <c r="CM136" s="446"/>
      <c r="CN136" s="447"/>
      <c r="CO136" s="448"/>
      <c r="CP136" s="449"/>
      <c r="CQ136" s="355"/>
      <c r="CR136" s="355"/>
      <c r="CS136" s="355"/>
      <c r="CT136" s="355"/>
      <c r="CU136" s="355"/>
      <c r="CV136" s="355"/>
      <c r="CW136" s="355"/>
      <c r="CX136" s="355"/>
      <c r="CY136" s="355"/>
      <c r="CZ136" s="355"/>
      <c r="DB136" s="431"/>
      <c r="DC136" s="432"/>
      <c r="DD136" s="433"/>
      <c r="DE136" s="434"/>
      <c r="DF136" s="434"/>
      <c r="DG136" s="436"/>
      <c r="DH136" s="436"/>
      <c r="DI136" s="436"/>
      <c r="DJ136" s="436"/>
      <c r="DK136" s="436"/>
      <c r="DL136" s="436"/>
      <c r="DM136" s="436"/>
      <c r="DN136" s="436"/>
      <c r="DO136" s="436"/>
      <c r="DP136" s="436"/>
    </row>
    <row r="137" spans="1:120" ht="20.100000000000001" customHeight="1">
      <c r="A137" s="391">
        <v>2801</v>
      </c>
      <c r="B137" s="392" t="s">
        <v>302</v>
      </c>
      <c r="C137" s="393">
        <v>58</v>
      </c>
      <c r="D137" s="394">
        <v>191</v>
      </c>
      <c r="E137" s="396">
        <v>29</v>
      </c>
      <c r="F137" s="396">
        <v>33</v>
      </c>
      <c r="G137" s="396">
        <v>21</v>
      </c>
      <c r="H137" s="396">
        <v>12</v>
      </c>
      <c r="I137" s="397">
        <v>5</v>
      </c>
      <c r="J137" s="398">
        <v>38</v>
      </c>
      <c r="K137" s="396">
        <v>5</v>
      </c>
      <c r="L137" s="396">
        <v>11</v>
      </c>
      <c r="M137" s="396">
        <v>7</v>
      </c>
      <c r="N137" s="399">
        <v>5</v>
      </c>
      <c r="P137" s="400">
        <v>2881</v>
      </c>
      <c r="Q137" s="401" t="s">
        <v>304</v>
      </c>
      <c r="R137" s="402">
        <v>95</v>
      </c>
      <c r="S137" s="403">
        <v>220</v>
      </c>
      <c r="T137" s="405">
        <v>6</v>
      </c>
      <c r="U137" s="405">
        <v>13</v>
      </c>
      <c r="V137" s="405">
        <v>28</v>
      </c>
      <c r="W137" s="405">
        <v>43</v>
      </c>
      <c r="X137" s="406">
        <v>9</v>
      </c>
      <c r="Y137" s="407">
        <v>81</v>
      </c>
      <c r="Z137" s="405">
        <v>7</v>
      </c>
      <c r="AA137" s="405">
        <v>13</v>
      </c>
      <c r="AB137" s="405">
        <v>9</v>
      </c>
      <c r="AC137" s="408">
        <v>6</v>
      </c>
      <c r="AE137" s="400">
        <v>2881</v>
      </c>
      <c r="AF137" s="401" t="s">
        <v>304</v>
      </c>
      <c r="AG137" s="402">
        <v>108</v>
      </c>
      <c r="AH137" s="403">
        <v>229</v>
      </c>
      <c r="AI137" s="405">
        <v>9</v>
      </c>
      <c r="AJ137" s="405">
        <v>19</v>
      </c>
      <c r="AK137" s="405">
        <v>27</v>
      </c>
      <c r="AL137" s="405">
        <v>20</v>
      </c>
      <c r="AM137" s="406">
        <v>25</v>
      </c>
      <c r="AN137" s="407">
        <v>72</v>
      </c>
      <c r="AO137" s="405">
        <v>7</v>
      </c>
      <c r="AP137" s="405">
        <v>10</v>
      </c>
      <c r="AQ137" s="405">
        <v>6</v>
      </c>
      <c r="AR137" s="408">
        <v>10</v>
      </c>
      <c r="AT137" s="400">
        <v>6741</v>
      </c>
      <c r="AU137" s="401" t="s">
        <v>465</v>
      </c>
      <c r="AV137" s="402">
        <v>373</v>
      </c>
      <c r="AW137" s="403">
        <v>226</v>
      </c>
      <c r="AX137" s="405">
        <v>17</v>
      </c>
      <c r="AY137" s="405">
        <v>21</v>
      </c>
      <c r="AZ137" s="405">
        <v>31</v>
      </c>
      <c r="BA137" s="405">
        <v>22</v>
      </c>
      <c r="BB137" s="406">
        <v>9</v>
      </c>
      <c r="BC137" s="407">
        <v>62</v>
      </c>
      <c r="BD137" s="405">
        <v>5</v>
      </c>
      <c r="BE137" s="405">
        <v>11</v>
      </c>
      <c r="BF137" s="405">
        <v>10</v>
      </c>
      <c r="BG137" s="408">
        <v>4</v>
      </c>
      <c r="BI137" s="400">
        <v>7059</v>
      </c>
      <c r="BJ137" s="401" t="s">
        <v>951</v>
      </c>
      <c r="BK137" s="402">
        <v>134</v>
      </c>
      <c r="BL137" s="403">
        <v>240</v>
      </c>
      <c r="BM137" s="405">
        <v>5</v>
      </c>
      <c r="BN137" s="405">
        <v>16</v>
      </c>
      <c r="BO137" s="405">
        <v>33</v>
      </c>
      <c r="BP137" s="405">
        <v>34</v>
      </c>
      <c r="BQ137" s="406">
        <v>11</v>
      </c>
      <c r="BR137" s="407">
        <v>78</v>
      </c>
      <c r="BS137" s="405">
        <v>7</v>
      </c>
      <c r="BT137" s="405">
        <v>12</v>
      </c>
      <c r="BU137" s="405">
        <v>8</v>
      </c>
      <c r="BV137" s="408">
        <v>8</v>
      </c>
      <c r="BX137" s="400">
        <v>7826</v>
      </c>
      <c r="BY137" s="401" t="s">
        <v>1793</v>
      </c>
      <c r="BZ137" s="402">
        <v>4</v>
      </c>
      <c r="CA137" s="403" t="s">
        <v>42</v>
      </c>
      <c r="CB137" s="405" t="s">
        <v>42</v>
      </c>
      <c r="CC137" s="405" t="s">
        <v>42</v>
      </c>
      <c r="CD137" s="405" t="s">
        <v>42</v>
      </c>
      <c r="CE137" s="405" t="s">
        <v>42</v>
      </c>
      <c r="CF137" s="406" t="s">
        <v>42</v>
      </c>
      <c r="CG137" s="407" t="s">
        <v>42</v>
      </c>
      <c r="CH137" s="405" t="s">
        <v>42</v>
      </c>
      <c r="CI137" s="405" t="s">
        <v>42</v>
      </c>
      <c r="CJ137" s="405" t="s">
        <v>42</v>
      </c>
      <c r="CK137" s="408" t="s">
        <v>42</v>
      </c>
      <c r="CM137" s="446"/>
      <c r="CN137" s="447"/>
      <c r="CO137" s="448"/>
      <c r="CP137" s="449"/>
      <c r="CQ137" s="355"/>
      <c r="CR137" s="355"/>
      <c r="CS137" s="355"/>
      <c r="CT137" s="355"/>
      <c r="CU137" s="355"/>
      <c r="CV137" s="355"/>
      <c r="CW137" s="355"/>
      <c r="CX137" s="355"/>
      <c r="CY137" s="355"/>
      <c r="CZ137" s="355"/>
      <c r="DB137" s="431"/>
      <c r="DC137" s="432"/>
      <c r="DD137" s="433"/>
      <c r="DE137" s="434"/>
      <c r="DF137" s="434"/>
      <c r="DG137" s="436"/>
      <c r="DH137" s="436"/>
      <c r="DI137" s="436"/>
      <c r="DJ137" s="436"/>
      <c r="DK137" s="436"/>
      <c r="DL137" s="436"/>
      <c r="DM137" s="436"/>
      <c r="DN137" s="436"/>
      <c r="DO137" s="436"/>
      <c r="DP137" s="436"/>
    </row>
    <row r="138" spans="1:120" ht="20.100000000000001" customHeight="1">
      <c r="A138" s="391">
        <v>2821</v>
      </c>
      <c r="B138" s="392" t="s">
        <v>303</v>
      </c>
      <c r="C138" s="393">
        <v>81</v>
      </c>
      <c r="D138" s="394">
        <v>190</v>
      </c>
      <c r="E138" s="396">
        <v>28</v>
      </c>
      <c r="F138" s="396">
        <v>31</v>
      </c>
      <c r="G138" s="396">
        <v>31</v>
      </c>
      <c r="H138" s="396">
        <v>6</v>
      </c>
      <c r="I138" s="397">
        <v>4</v>
      </c>
      <c r="J138" s="398">
        <v>41</v>
      </c>
      <c r="K138" s="396">
        <v>5</v>
      </c>
      <c r="L138" s="396">
        <v>10</v>
      </c>
      <c r="M138" s="396">
        <v>6</v>
      </c>
      <c r="N138" s="399">
        <v>5</v>
      </c>
      <c r="P138" s="400">
        <v>2891</v>
      </c>
      <c r="Q138" s="401" t="s">
        <v>305</v>
      </c>
      <c r="R138" s="402">
        <v>97</v>
      </c>
      <c r="S138" s="403">
        <v>225</v>
      </c>
      <c r="T138" s="405">
        <v>2</v>
      </c>
      <c r="U138" s="405">
        <v>15</v>
      </c>
      <c r="V138" s="405">
        <v>27</v>
      </c>
      <c r="W138" s="405">
        <v>31</v>
      </c>
      <c r="X138" s="406">
        <v>25</v>
      </c>
      <c r="Y138" s="407">
        <v>82</v>
      </c>
      <c r="Z138" s="405">
        <v>7</v>
      </c>
      <c r="AA138" s="405">
        <v>14</v>
      </c>
      <c r="AB138" s="405">
        <v>10</v>
      </c>
      <c r="AC138" s="408">
        <v>6</v>
      </c>
      <c r="AE138" s="400">
        <v>2891</v>
      </c>
      <c r="AF138" s="401" t="s">
        <v>305</v>
      </c>
      <c r="AG138" s="402">
        <v>129</v>
      </c>
      <c r="AH138" s="403">
        <v>232</v>
      </c>
      <c r="AI138" s="405">
        <v>5</v>
      </c>
      <c r="AJ138" s="405">
        <v>18</v>
      </c>
      <c r="AK138" s="405">
        <v>18</v>
      </c>
      <c r="AL138" s="405">
        <v>40</v>
      </c>
      <c r="AM138" s="406">
        <v>20</v>
      </c>
      <c r="AN138" s="407">
        <v>78</v>
      </c>
      <c r="AO138" s="405">
        <v>7</v>
      </c>
      <c r="AP138" s="405">
        <v>11</v>
      </c>
      <c r="AQ138" s="405">
        <v>6</v>
      </c>
      <c r="AR138" s="408">
        <v>11</v>
      </c>
      <c r="AT138" s="400">
        <v>6751</v>
      </c>
      <c r="AU138" s="401" t="s">
        <v>466</v>
      </c>
      <c r="AV138" s="402">
        <v>594</v>
      </c>
      <c r="AW138" s="403">
        <v>225</v>
      </c>
      <c r="AX138" s="405">
        <v>16</v>
      </c>
      <c r="AY138" s="405">
        <v>25</v>
      </c>
      <c r="AZ138" s="405">
        <v>31</v>
      </c>
      <c r="BA138" s="405">
        <v>20</v>
      </c>
      <c r="BB138" s="406">
        <v>8</v>
      </c>
      <c r="BC138" s="407">
        <v>59</v>
      </c>
      <c r="BD138" s="405">
        <v>5</v>
      </c>
      <c r="BE138" s="405">
        <v>11</v>
      </c>
      <c r="BF138" s="405">
        <v>10</v>
      </c>
      <c r="BG138" s="408">
        <v>4</v>
      </c>
      <c r="BI138" s="400">
        <v>7631</v>
      </c>
      <c r="BJ138" s="401" t="s">
        <v>1932</v>
      </c>
      <c r="BK138" s="402">
        <v>24</v>
      </c>
      <c r="BL138" s="403">
        <v>198</v>
      </c>
      <c r="BM138" s="405">
        <v>83</v>
      </c>
      <c r="BN138" s="405">
        <v>13</v>
      </c>
      <c r="BO138" s="405">
        <v>4</v>
      </c>
      <c r="BP138" s="405">
        <v>0</v>
      </c>
      <c r="BQ138" s="406">
        <v>0</v>
      </c>
      <c r="BR138" s="407">
        <v>4</v>
      </c>
      <c r="BS138" s="405">
        <v>3</v>
      </c>
      <c r="BT138" s="405">
        <v>6</v>
      </c>
      <c r="BU138" s="405">
        <v>4</v>
      </c>
      <c r="BV138" s="408">
        <v>4</v>
      </c>
      <c r="BX138" s="400">
        <v>7832</v>
      </c>
      <c r="BY138" s="401" t="s">
        <v>153</v>
      </c>
      <c r="BZ138" s="402">
        <v>2</v>
      </c>
      <c r="CA138" s="403" t="s">
        <v>42</v>
      </c>
      <c r="CB138" s="405" t="s">
        <v>42</v>
      </c>
      <c r="CC138" s="405" t="s">
        <v>42</v>
      </c>
      <c r="CD138" s="405" t="s">
        <v>42</v>
      </c>
      <c r="CE138" s="405" t="s">
        <v>42</v>
      </c>
      <c r="CF138" s="406" t="s">
        <v>42</v>
      </c>
      <c r="CG138" s="407" t="s">
        <v>42</v>
      </c>
      <c r="CH138" s="405" t="s">
        <v>42</v>
      </c>
      <c r="CI138" s="405" t="s">
        <v>42</v>
      </c>
      <c r="CJ138" s="405" t="s">
        <v>42</v>
      </c>
      <c r="CK138" s="408" t="s">
        <v>42</v>
      </c>
      <c r="CM138" s="446"/>
      <c r="CN138" s="447"/>
      <c r="CO138" s="448"/>
      <c r="CP138" s="449"/>
      <c r="CQ138" s="355"/>
      <c r="CR138" s="355"/>
      <c r="CS138" s="355"/>
      <c r="CT138" s="355"/>
      <c r="CU138" s="355"/>
      <c r="CV138" s="355"/>
      <c r="CW138" s="355"/>
      <c r="CX138" s="355"/>
      <c r="CY138" s="355"/>
      <c r="CZ138" s="355"/>
      <c r="DB138" s="431"/>
      <c r="DC138" s="432"/>
      <c r="DD138" s="433"/>
      <c r="DE138" s="434"/>
      <c r="DF138" s="434"/>
      <c r="DG138" s="436"/>
      <c r="DH138" s="436"/>
      <c r="DI138" s="436"/>
      <c r="DJ138" s="436"/>
      <c r="DK138" s="436"/>
      <c r="DL138" s="436"/>
      <c r="DM138" s="436"/>
      <c r="DN138" s="436"/>
      <c r="DO138" s="436"/>
      <c r="DP138" s="436"/>
    </row>
    <row r="139" spans="1:120" ht="20.100000000000001" customHeight="1">
      <c r="A139" s="391">
        <v>2881</v>
      </c>
      <c r="B139" s="392" t="s">
        <v>304</v>
      </c>
      <c r="C139" s="393">
        <v>102</v>
      </c>
      <c r="D139" s="394">
        <v>211</v>
      </c>
      <c r="E139" s="396">
        <v>7</v>
      </c>
      <c r="F139" s="396">
        <v>16</v>
      </c>
      <c r="G139" s="396">
        <v>25</v>
      </c>
      <c r="H139" s="396">
        <v>30</v>
      </c>
      <c r="I139" s="397">
        <v>23</v>
      </c>
      <c r="J139" s="398">
        <v>77</v>
      </c>
      <c r="K139" s="396">
        <v>6</v>
      </c>
      <c r="L139" s="396">
        <v>15</v>
      </c>
      <c r="M139" s="396">
        <v>8</v>
      </c>
      <c r="N139" s="399">
        <v>6</v>
      </c>
      <c r="P139" s="400">
        <v>2901</v>
      </c>
      <c r="Q139" s="401" t="s">
        <v>306</v>
      </c>
      <c r="R139" s="402">
        <v>131</v>
      </c>
      <c r="S139" s="403">
        <v>201</v>
      </c>
      <c r="T139" s="405">
        <v>30</v>
      </c>
      <c r="U139" s="405">
        <v>40</v>
      </c>
      <c r="V139" s="405">
        <v>15</v>
      </c>
      <c r="W139" s="405">
        <v>12</v>
      </c>
      <c r="X139" s="406">
        <v>4</v>
      </c>
      <c r="Y139" s="407">
        <v>31</v>
      </c>
      <c r="Z139" s="405">
        <v>5</v>
      </c>
      <c r="AA139" s="405">
        <v>10</v>
      </c>
      <c r="AB139" s="405">
        <v>7</v>
      </c>
      <c r="AC139" s="408">
        <v>5</v>
      </c>
      <c r="AE139" s="400">
        <v>2901</v>
      </c>
      <c r="AF139" s="401" t="s">
        <v>306</v>
      </c>
      <c r="AG139" s="402">
        <v>106</v>
      </c>
      <c r="AH139" s="403">
        <v>210</v>
      </c>
      <c r="AI139" s="405">
        <v>27</v>
      </c>
      <c r="AJ139" s="405">
        <v>30</v>
      </c>
      <c r="AK139" s="405">
        <v>26</v>
      </c>
      <c r="AL139" s="405">
        <v>14</v>
      </c>
      <c r="AM139" s="406">
        <v>2</v>
      </c>
      <c r="AN139" s="407">
        <v>42</v>
      </c>
      <c r="AO139" s="405">
        <v>5</v>
      </c>
      <c r="AP139" s="405">
        <v>8</v>
      </c>
      <c r="AQ139" s="405">
        <v>5</v>
      </c>
      <c r="AR139" s="408">
        <v>8</v>
      </c>
      <c r="AT139" s="400">
        <v>6761</v>
      </c>
      <c r="AU139" s="401" t="s">
        <v>13</v>
      </c>
      <c r="AV139" s="402">
        <v>169</v>
      </c>
      <c r="AW139" s="403">
        <v>208</v>
      </c>
      <c r="AX139" s="405">
        <v>47</v>
      </c>
      <c r="AY139" s="405">
        <v>27</v>
      </c>
      <c r="AZ139" s="405">
        <v>21</v>
      </c>
      <c r="BA139" s="405">
        <v>4</v>
      </c>
      <c r="BB139" s="406">
        <v>1</v>
      </c>
      <c r="BC139" s="407">
        <v>26</v>
      </c>
      <c r="BD139" s="405">
        <v>4</v>
      </c>
      <c r="BE139" s="405">
        <v>8</v>
      </c>
      <c r="BF139" s="405">
        <v>8</v>
      </c>
      <c r="BG139" s="408">
        <v>3</v>
      </c>
      <c r="BI139" s="400">
        <v>7819</v>
      </c>
      <c r="BJ139" s="401" t="s">
        <v>150</v>
      </c>
      <c r="BK139" s="402">
        <v>4</v>
      </c>
      <c r="BL139" s="403" t="s">
        <v>42</v>
      </c>
      <c r="BM139" s="405" t="s">
        <v>42</v>
      </c>
      <c r="BN139" s="405" t="s">
        <v>42</v>
      </c>
      <c r="BO139" s="405" t="s">
        <v>42</v>
      </c>
      <c r="BP139" s="405" t="s">
        <v>42</v>
      </c>
      <c r="BQ139" s="406" t="s">
        <v>42</v>
      </c>
      <c r="BR139" s="407" t="s">
        <v>42</v>
      </c>
      <c r="BS139" s="405" t="s">
        <v>42</v>
      </c>
      <c r="BT139" s="405" t="s">
        <v>42</v>
      </c>
      <c r="BU139" s="405" t="s">
        <v>42</v>
      </c>
      <c r="BV139" s="408" t="s">
        <v>42</v>
      </c>
      <c r="BX139" s="400">
        <v>7833</v>
      </c>
      <c r="BY139" s="401" t="s">
        <v>1794</v>
      </c>
      <c r="BZ139" s="402">
        <v>1</v>
      </c>
      <c r="CA139" s="403" t="s">
        <v>42</v>
      </c>
      <c r="CB139" s="405" t="s">
        <v>42</v>
      </c>
      <c r="CC139" s="405" t="s">
        <v>42</v>
      </c>
      <c r="CD139" s="405" t="s">
        <v>42</v>
      </c>
      <c r="CE139" s="405" t="s">
        <v>42</v>
      </c>
      <c r="CF139" s="406" t="s">
        <v>42</v>
      </c>
      <c r="CG139" s="407" t="s">
        <v>42</v>
      </c>
      <c r="CH139" s="405" t="s">
        <v>42</v>
      </c>
      <c r="CI139" s="405" t="s">
        <v>42</v>
      </c>
      <c r="CJ139" s="405" t="s">
        <v>42</v>
      </c>
      <c r="CK139" s="408" t="s">
        <v>42</v>
      </c>
      <c r="CM139" s="446"/>
      <c r="CN139" s="447"/>
      <c r="CO139" s="448"/>
      <c r="CP139" s="449"/>
      <c r="CQ139" s="355"/>
      <c r="CR139" s="355"/>
      <c r="CS139" s="355"/>
      <c r="CT139" s="355"/>
      <c r="CU139" s="355"/>
      <c r="CV139" s="355"/>
      <c r="CW139" s="355"/>
      <c r="CX139" s="355"/>
      <c r="CY139" s="355"/>
      <c r="CZ139" s="355"/>
      <c r="DB139" s="431"/>
      <c r="DC139" s="432"/>
      <c r="DD139" s="433"/>
      <c r="DE139" s="434"/>
      <c r="DF139" s="434"/>
      <c r="DG139" s="436"/>
      <c r="DH139" s="436"/>
      <c r="DI139" s="436"/>
      <c r="DJ139" s="436"/>
      <c r="DK139" s="436"/>
      <c r="DL139" s="436"/>
      <c r="DM139" s="436"/>
      <c r="DN139" s="436"/>
      <c r="DO139" s="436"/>
      <c r="DP139" s="436"/>
    </row>
    <row r="140" spans="1:120" ht="20.100000000000001" customHeight="1">
      <c r="A140" s="391">
        <v>2891</v>
      </c>
      <c r="B140" s="392" t="s">
        <v>305</v>
      </c>
      <c r="C140" s="393">
        <v>125</v>
      </c>
      <c r="D140" s="394">
        <v>210</v>
      </c>
      <c r="E140" s="396">
        <v>9</v>
      </c>
      <c r="F140" s="396">
        <v>18</v>
      </c>
      <c r="G140" s="396">
        <v>26</v>
      </c>
      <c r="H140" s="396">
        <v>29</v>
      </c>
      <c r="I140" s="397">
        <v>18</v>
      </c>
      <c r="J140" s="398">
        <v>74</v>
      </c>
      <c r="K140" s="396">
        <v>6</v>
      </c>
      <c r="L140" s="396">
        <v>14</v>
      </c>
      <c r="M140" s="396">
        <v>8</v>
      </c>
      <c r="N140" s="399">
        <v>6</v>
      </c>
      <c r="P140" s="400">
        <v>2911</v>
      </c>
      <c r="Q140" s="401" t="s">
        <v>307</v>
      </c>
      <c r="R140" s="402">
        <v>128</v>
      </c>
      <c r="S140" s="403">
        <v>201</v>
      </c>
      <c r="T140" s="405">
        <v>33</v>
      </c>
      <c r="U140" s="405">
        <v>27</v>
      </c>
      <c r="V140" s="405">
        <v>23</v>
      </c>
      <c r="W140" s="405">
        <v>9</v>
      </c>
      <c r="X140" s="406">
        <v>7</v>
      </c>
      <c r="Y140" s="407">
        <v>40</v>
      </c>
      <c r="Z140" s="405">
        <v>5</v>
      </c>
      <c r="AA140" s="405">
        <v>10</v>
      </c>
      <c r="AB140" s="405">
        <v>7</v>
      </c>
      <c r="AC140" s="408">
        <v>5</v>
      </c>
      <c r="AE140" s="400">
        <v>2911</v>
      </c>
      <c r="AF140" s="401" t="s">
        <v>307</v>
      </c>
      <c r="AG140" s="402">
        <v>112</v>
      </c>
      <c r="AH140" s="403">
        <v>209</v>
      </c>
      <c r="AI140" s="405">
        <v>27</v>
      </c>
      <c r="AJ140" s="405">
        <v>39</v>
      </c>
      <c r="AK140" s="405">
        <v>24</v>
      </c>
      <c r="AL140" s="405">
        <v>6</v>
      </c>
      <c r="AM140" s="406">
        <v>4</v>
      </c>
      <c r="AN140" s="407">
        <v>34</v>
      </c>
      <c r="AO140" s="405">
        <v>5</v>
      </c>
      <c r="AP140" s="405">
        <v>8</v>
      </c>
      <c r="AQ140" s="405">
        <v>5</v>
      </c>
      <c r="AR140" s="408">
        <v>8</v>
      </c>
      <c r="AT140" s="400">
        <v>6771</v>
      </c>
      <c r="AU140" s="401" t="s">
        <v>467</v>
      </c>
      <c r="AV140" s="402">
        <v>708</v>
      </c>
      <c r="AW140" s="403">
        <v>224</v>
      </c>
      <c r="AX140" s="405">
        <v>18</v>
      </c>
      <c r="AY140" s="405">
        <v>28</v>
      </c>
      <c r="AZ140" s="405">
        <v>28</v>
      </c>
      <c r="BA140" s="405">
        <v>18</v>
      </c>
      <c r="BB140" s="406">
        <v>8</v>
      </c>
      <c r="BC140" s="407">
        <v>54</v>
      </c>
      <c r="BD140" s="405">
        <v>5</v>
      </c>
      <c r="BE140" s="405">
        <v>11</v>
      </c>
      <c r="BF140" s="405">
        <v>9</v>
      </c>
      <c r="BG140" s="408">
        <v>4</v>
      </c>
      <c r="BI140" s="400">
        <v>7826</v>
      </c>
      <c r="BJ140" s="401" t="s">
        <v>1793</v>
      </c>
      <c r="BK140" s="402">
        <v>2</v>
      </c>
      <c r="BL140" s="403" t="s">
        <v>42</v>
      </c>
      <c r="BM140" s="405" t="s">
        <v>42</v>
      </c>
      <c r="BN140" s="405" t="s">
        <v>42</v>
      </c>
      <c r="BO140" s="405" t="s">
        <v>42</v>
      </c>
      <c r="BP140" s="405" t="s">
        <v>42</v>
      </c>
      <c r="BQ140" s="406" t="s">
        <v>42</v>
      </c>
      <c r="BR140" s="407" t="s">
        <v>42</v>
      </c>
      <c r="BS140" s="405" t="s">
        <v>42</v>
      </c>
      <c r="BT140" s="405" t="s">
        <v>42</v>
      </c>
      <c r="BU140" s="405" t="s">
        <v>42</v>
      </c>
      <c r="BV140" s="408" t="s">
        <v>42</v>
      </c>
      <c r="BX140" s="400">
        <v>7835</v>
      </c>
      <c r="BY140" s="401" t="s">
        <v>146</v>
      </c>
      <c r="BZ140" s="402">
        <v>15</v>
      </c>
      <c r="CA140" s="403">
        <v>214</v>
      </c>
      <c r="CB140" s="405">
        <v>60</v>
      </c>
      <c r="CC140" s="405">
        <v>33</v>
      </c>
      <c r="CD140" s="405">
        <v>7</v>
      </c>
      <c r="CE140" s="405">
        <v>0</v>
      </c>
      <c r="CF140" s="406">
        <v>0</v>
      </c>
      <c r="CG140" s="407">
        <v>7</v>
      </c>
      <c r="CH140" s="405">
        <v>3</v>
      </c>
      <c r="CI140" s="405">
        <v>7</v>
      </c>
      <c r="CJ140" s="405">
        <v>5</v>
      </c>
      <c r="CK140" s="408">
        <v>6</v>
      </c>
      <c r="CM140" s="446"/>
      <c r="CN140" s="447"/>
      <c r="CO140" s="448"/>
      <c r="CP140" s="449"/>
      <c r="CQ140" s="355"/>
      <c r="CR140" s="355"/>
      <c r="CS140" s="355"/>
      <c r="CT140" s="355"/>
      <c r="CU140" s="355"/>
      <c r="CV140" s="355"/>
      <c r="CW140" s="355"/>
      <c r="CX140" s="355"/>
      <c r="CY140" s="355"/>
      <c r="CZ140" s="355"/>
      <c r="DB140" s="431"/>
      <c r="DC140" s="432"/>
      <c r="DD140" s="433"/>
      <c r="DE140" s="434"/>
      <c r="DF140" s="434"/>
      <c r="DG140" s="436"/>
      <c r="DH140" s="436"/>
      <c r="DI140" s="436"/>
      <c r="DJ140" s="436"/>
      <c r="DK140" s="436"/>
      <c r="DL140" s="436"/>
      <c r="DM140" s="436"/>
      <c r="DN140" s="436"/>
      <c r="DO140" s="436"/>
      <c r="DP140" s="436"/>
    </row>
    <row r="141" spans="1:120" ht="20.100000000000001" customHeight="1">
      <c r="A141" s="391">
        <v>2901</v>
      </c>
      <c r="B141" s="392" t="s">
        <v>306</v>
      </c>
      <c r="C141" s="393">
        <v>153</v>
      </c>
      <c r="D141" s="394">
        <v>190</v>
      </c>
      <c r="E141" s="396">
        <v>33</v>
      </c>
      <c r="F141" s="396">
        <v>35</v>
      </c>
      <c r="G141" s="396">
        <v>19</v>
      </c>
      <c r="H141" s="396">
        <v>10</v>
      </c>
      <c r="I141" s="397">
        <v>3</v>
      </c>
      <c r="J141" s="398">
        <v>32</v>
      </c>
      <c r="K141" s="396">
        <v>5</v>
      </c>
      <c r="L141" s="396">
        <v>10</v>
      </c>
      <c r="M141" s="396">
        <v>6</v>
      </c>
      <c r="N141" s="399">
        <v>5</v>
      </c>
      <c r="P141" s="400">
        <v>2941</v>
      </c>
      <c r="Q141" s="401" t="s">
        <v>1251</v>
      </c>
      <c r="R141" s="402">
        <v>100</v>
      </c>
      <c r="S141" s="403">
        <v>199</v>
      </c>
      <c r="T141" s="405">
        <v>27</v>
      </c>
      <c r="U141" s="405">
        <v>41</v>
      </c>
      <c r="V141" s="405">
        <v>20</v>
      </c>
      <c r="W141" s="405">
        <v>12</v>
      </c>
      <c r="X141" s="406">
        <v>0</v>
      </c>
      <c r="Y141" s="407">
        <v>32</v>
      </c>
      <c r="Z141" s="405">
        <v>5</v>
      </c>
      <c r="AA141" s="405">
        <v>10</v>
      </c>
      <c r="AB141" s="405">
        <v>6</v>
      </c>
      <c r="AC141" s="408">
        <v>5</v>
      </c>
      <c r="AE141" s="400">
        <v>2941</v>
      </c>
      <c r="AF141" s="401" t="s">
        <v>1251</v>
      </c>
      <c r="AG141" s="402">
        <v>142</v>
      </c>
      <c r="AH141" s="403">
        <v>204</v>
      </c>
      <c r="AI141" s="405">
        <v>37</v>
      </c>
      <c r="AJ141" s="405">
        <v>41</v>
      </c>
      <c r="AK141" s="405">
        <v>14</v>
      </c>
      <c r="AL141" s="405">
        <v>7</v>
      </c>
      <c r="AM141" s="406">
        <v>1</v>
      </c>
      <c r="AN141" s="407">
        <v>23</v>
      </c>
      <c r="AO141" s="405">
        <v>5</v>
      </c>
      <c r="AP141" s="405">
        <v>7</v>
      </c>
      <c r="AQ141" s="405">
        <v>5</v>
      </c>
      <c r="AR141" s="408">
        <v>7</v>
      </c>
      <c r="AT141" s="400">
        <v>6781</v>
      </c>
      <c r="AU141" s="401" t="s">
        <v>468</v>
      </c>
      <c r="AV141" s="402">
        <v>175</v>
      </c>
      <c r="AW141" s="403">
        <v>219</v>
      </c>
      <c r="AX141" s="405">
        <v>23</v>
      </c>
      <c r="AY141" s="405">
        <v>32</v>
      </c>
      <c r="AZ141" s="405">
        <v>30</v>
      </c>
      <c r="BA141" s="405">
        <v>9</v>
      </c>
      <c r="BB141" s="406">
        <v>7</v>
      </c>
      <c r="BC141" s="407">
        <v>45</v>
      </c>
      <c r="BD141" s="405">
        <v>5</v>
      </c>
      <c r="BE141" s="405">
        <v>10</v>
      </c>
      <c r="BF141" s="405">
        <v>9</v>
      </c>
      <c r="BG141" s="408">
        <v>3</v>
      </c>
      <c r="BI141" s="400">
        <v>7832</v>
      </c>
      <c r="BJ141" s="401" t="s">
        <v>153</v>
      </c>
      <c r="BK141" s="402">
        <v>1</v>
      </c>
      <c r="BL141" s="403" t="s">
        <v>42</v>
      </c>
      <c r="BM141" s="405" t="s">
        <v>42</v>
      </c>
      <c r="BN141" s="405" t="s">
        <v>42</v>
      </c>
      <c r="BO141" s="405" t="s">
        <v>42</v>
      </c>
      <c r="BP141" s="405" t="s">
        <v>42</v>
      </c>
      <c r="BQ141" s="406" t="s">
        <v>42</v>
      </c>
      <c r="BR141" s="407" t="s">
        <v>42</v>
      </c>
      <c r="BS141" s="405" t="s">
        <v>42</v>
      </c>
      <c r="BT141" s="405" t="s">
        <v>42</v>
      </c>
      <c r="BU141" s="405" t="s">
        <v>42</v>
      </c>
      <c r="BV141" s="408" t="s">
        <v>42</v>
      </c>
      <c r="BX141" s="400">
        <v>7840</v>
      </c>
      <c r="BY141" s="401" t="s">
        <v>907</v>
      </c>
      <c r="BZ141" s="402">
        <v>9</v>
      </c>
      <c r="CA141" s="403" t="s">
        <v>42</v>
      </c>
      <c r="CB141" s="405" t="s">
        <v>42</v>
      </c>
      <c r="CC141" s="405" t="s">
        <v>42</v>
      </c>
      <c r="CD141" s="405" t="s">
        <v>42</v>
      </c>
      <c r="CE141" s="405" t="s">
        <v>42</v>
      </c>
      <c r="CF141" s="406" t="s">
        <v>42</v>
      </c>
      <c r="CG141" s="407" t="s">
        <v>42</v>
      </c>
      <c r="CH141" s="405" t="s">
        <v>42</v>
      </c>
      <c r="CI141" s="405" t="s">
        <v>42</v>
      </c>
      <c r="CJ141" s="405" t="s">
        <v>42</v>
      </c>
      <c r="CK141" s="408" t="s">
        <v>42</v>
      </c>
      <c r="CM141" s="446"/>
      <c r="CN141" s="447"/>
      <c r="CO141" s="448"/>
      <c r="CP141" s="449"/>
      <c r="CQ141" s="355"/>
      <c r="CR141" s="355"/>
      <c r="CS141" s="355"/>
      <c r="CT141" s="355"/>
      <c r="CU141" s="355"/>
      <c r="CV141" s="355"/>
      <c r="CW141" s="355"/>
      <c r="CX141" s="355"/>
      <c r="CY141" s="355"/>
      <c r="CZ141" s="355"/>
      <c r="DB141" s="431"/>
      <c r="DC141" s="432"/>
      <c r="DD141" s="433"/>
      <c r="DE141" s="434"/>
      <c r="DF141" s="434"/>
      <c r="DG141" s="436"/>
      <c r="DH141" s="436"/>
      <c r="DI141" s="436"/>
      <c r="DJ141" s="436"/>
      <c r="DK141" s="436"/>
      <c r="DL141" s="436"/>
      <c r="DM141" s="436"/>
      <c r="DN141" s="436"/>
      <c r="DO141" s="436"/>
      <c r="DP141" s="436"/>
    </row>
    <row r="142" spans="1:120" ht="20.100000000000001" customHeight="1">
      <c r="A142" s="391">
        <v>2911</v>
      </c>
      <c r="B142" s="392" t="s">
        <v>307</v>
      </c>
      <c r="C142" s="393">
        <v>98</v>
      </c>
      <c r="D142" s="394">
        <v>190</v>
      </c>
      <c r="E142" s="396">
        <v>38</v>
      </c>
      <c r="F142" s="396">
        <v>22</v>
      </c>
      <c r="G142" s="396">
        <v>18</v>
      </c>
      <c r="H142" s="396">
        <v>14</v>
      </c>
      <c r="I142" s="397">
        <v>7</v>
      </c>
      <c r="J142" s="398">
        <v>40</v>
      </c>
      <c r="K142" s="396">
        <v>4</v>
      </c>
      <c r="L142" s="396">
        <v>10</v>
      </c>
      <c r="M142" s="396">
        <v>7</v>
      </c>
      <c r="N142" s="399">
        <v>5</v>
      </c>
      <c r="P142" s="400">
        <v>2981</v>
      </c>
      <c r="Q142" s="401" t="s">
        <v>309</v>
      </c>
      <c r="R142" s="402">
        <v>48</v>
      </c>
      <c r="S142" s="403">
        <v>198</v>
      </c>
      <c r="T142" s="405">
        <v>44</v>
      </c>
      <c r="U142" s="405">
        <v>29</v>
      </c>
      <c r="V142" s="405">
        <v>15</v>
      </c>
      <c r="W142" s="405">
        <v>10</v>
      </c>
      <c r="X142" s="406">
        <v>2</v>
      </c>
      <c r="Y142" s="407">
        <v>27</v>
      </c>
      <c r="Z142" s="405">
        <v>5</v>
      </c>
      <c r="AA142" s="405">
        <v>9</v>
      </c>
      <c r="AB142" s="405">
        <v>6</v>
      </c>
      <c r="AC142" s="408">
        <v>5</v>
      </c>
      <c r="AE142" s="400">
        <v>2981</v>
      </c>
      <c r="AF142" s="401" t="s">
        <v>309</v>
      </c>
      <c r="AG142" s="402">
        <v>45</v>
      </c>
      <c r="AH142" s="403">
        <v>213</v>
      </c>
      <c r="AI142" s="405">
        <v>16</v>
      </c>
      <c r="AJ142" s="405">
        <v>33</v>
      </c>
      <c r="AK142" s="405">
        <v>33</v>
      </c>
      <c r="AL142" s="405">
        <v>16</v>
      </c>
      <c r="AM142" s="406">
        <v>2</v>
      </c>
      <c r="AN142" s="407">
        <v>51</v>
      </c>
      <c r="AO142" s="405">
        <v>6</v>
      </c>
      <c r="AP142" s="405">
        <v>9</v>
      </c>
      <c r="AQ142" s="405">
        <v>5</v>
      </c>
      <c r="AR142" s="408">
        <v>8</v>
      </c>
      <c r="AT142" s="400">
        <v>6801</v>
      </c>
      <c r="AU142" s="401" t="s">
        <v>24</v>
      </c>
      <c r="AV142" s="402">
        <v>258</v>
      </c>
      <c r="AW142" s="403">
        <v>220</v>
      </c>
      <c r="AX142" s="405">
        <v>26</v>
      </c>
      <c r="AY142" s="405">
        <v>25</v>
      </c>
      <c r="AZ142" s="405">
        <v>26</v>
      </c>
      <c r="BA142" s="405">
        <v>18</v>
      </c>
      <c r="BB142" s="406">
        <v>5</v>
      </c>
      <c r="BC142" s="407">
        <v>49</v>
      </c>
      <c r="BD142" s="405">
        <v>5</v>
      </c>
      <c r="BE142" s="405">
        <v>10</v>
      </c>
      <c r="BF142" s="405">
        <v>9</v>
      </c>
      <c r="BG142" s="408">
        <v>4</v>
      </c>
      <c r="BI142" s="400">
        <v>7833</v>
      </c>
      <c r="BJ142" s="401" t="s">
        <v>1794</v>
      </c>
      <c r="BK142" s="402">
        <v>1</v>
      </c>
      <c r="BL142" s="403" t="s">
        <v>42</v>
      </c>
      <c r="BM142" s="405" t="s">
        <v>42</v>
      </c>
      <c r="BN142" s="405" t="s">
        <v>42</v>
      </c>
      <c r="BO142" s="405" t="s">
        <v>42</v>
      </c>
      <c r="BP142" s="405" t="s">
        <v>42</v>
      </c>
      <c r="BQ142" s="406" t="s">
        <v>42</v>
      </c>
      <c r="BR142" s="407" t="s">
        <v>42</v>
      </c>
      <c r="BS142" s="405" t="s">
        <v>42</v>
      </c>
      <c r="BT142" s="405" t="s">
        <v>42</v>
      </c>
      <c r="BU142" s="405" t="s">
        <v>42</v>
      </c>
      <c r="BV142" s="408" t="s">
        <v>42</v>
      </c>
      <c r="BX142" s="400">
        <v>7853</v>
      </c>
      <c r="BY142" s="401" t="s">
        <v>151</v>
      </c>
      <c r="BZ142" s="402">
        <v>7</v>
      </c>
      <c r="CA142" s="403" t="s">
        <v>42</v>
      </c>
      <c r="CB142" s="405" t="s">
        <v>42</v>
      </c>
      <c r="CC142" s="405" t="s">
        <v>42</v>
      </c>
      <c r="CD142" s="405" t="s">
        <v>42</v>
      </c>
      <c r="CE142" s="405" t="s">
        <v>42</v>
      </c>
      <c r="CF142" s="406" t="s">
        <v>42</v>
      </c>
      <c r="CG142" s="407" t="s">
        <v>42</v>
      </c>
      <c r="CH142" s="405" t="s">
        <v>42</v>
      </c>
      <c r="CI142" s="405" t="s">
        <v>42</v>
      </c>
      <c r="CJ142" s="405" t="s">
        <v>42</v>
      </c>
      <c r="CK142" s="408" t="s">
        <v>42</v>
      </c>
      <c r="CM142" s="446"/>
      <c r="CN142" s="447"/>
      <c r="CO142" s="448"/>
      <c r="CP142" s="449"/>
      <c r="CQ142" s="355"/>
      <c r="CR142" s="355"/>
      <c r="CS142" s="355"/>
      <c r="CT142" s="355"/>
      <c r="CU142" s="355"/>
      <c r="CV142" s="355"/>
      <c r="CW142" s="355"/>
      <c r="CX142" s="355"/>
      <c r="CY142" s="355"/>
      <c r="CZ142" s="355"/>
      <c r="DB142" s="431"/>
      <c r="DC142" s="432"/>
      <c r="DD142" s="433"/>
      <c r="DE142" s="434"/>
      <c r="DF142" s="434"/>
      <c r="DG142" s="436"/>
      <c r="DH142" s="436"/>
      <c r="DI142" s="436"/>
      <c r="DJ142" s="436"/>
      <c r="DK142" s="436"/>
      <c r="DL142" s="436"/>
      <c r="DM142" s="436"/>
      <c r="DN142" s="436"/>
      <c r="DO142" s="436"/>
      <c r="DP142" s="436"/>
    </row>
    <row r="143" spans="1:120" ht="20.100000000000001" customHeight="1">
      <c r="A143" s="391">
        <v>2941</v>
      </c>
      <c r="B143" s="392" t="s">
        <v>1251</v>
      </c>
      <c r="C143" s="393">
        <v>119</v>
      </c>
      <c r="D143" s="394">
        <v>185</v>
      </c>
      <c r="E143" s="396">
        <v>44</v>
      </c>
      <c r="F143" s="396">
        <v>27</v>
      </c>
      <c r="G143" s="396">
        <v>20</v>
      </c>
      <c r="H143" s="396">
        <v>8</v>
      </c>
      <c r="I143" s="397">
        <v>2</v>
      </c>
      <c r="J143" s="398">
        <v>29</v>
      </c>
      <c r="K143" s="396">
        <v>4</v>
      </c>
      <c r="L143" s="396">
        <v>9</v>
      </c>
      <c r="M143" s="396">
        <v>6</v>
      </c>
      <c r="N143" s="399">
        <v>5</v>
      </c>
      <c r="P143" s="400">
        <v>3021</v>
      </c>
      <c r="Q143" s="401" t="s">
        <v>1609</v>
      </c>
      <c r="R143" s="402">
        <v>68</v>
      </c>
      <c r="S143" s="403">
        <v>201</v>
      </c>
      <c r="T143" s="405">
        <v>28</v>
      </c>
      <c r="U143" s="405">
        <v>34</v>
      </c>
      <c r="V143" s="405">
        <v>19</v>
      </c>
      <c r="W143" s="405">
        <v>18</v>
      </c>
      <c r="X143" s="406">
        <v>1</v>
      </c>
      <c r="Y143" s="407">
        <v>38</v>
      </c>
      <c r="Z143" s="405">
        <v>5</v>
      </c>
      <c r="AA143" s="405">
        <v>10</v>
      </c>
      <c r="AB143" s="405">
        <v>7</v>
      </c>
      <c r="AC143" s="408">
        <v>5</v>
      </c>
      <c r="AE143" s="400">
        <v>3021</v>
      </c>
      <c r="AF143" s="401" t="s">
        <v>1609</v>
      </c>
      <c r="AG143" s="402">
        <v>84</v>
      </c>
      <c r="AH143" s="403">
        <v>204</v>
      </c>
      <c r="AI143" s="405">
        <v>37</v>
      </c>
      <c r="AJ143" s="405">
        <v>36</v>
      </c>
      <c r="AK143" s="405">
        <v>19</v>
      </c>
      <c r="AL143" s="405">
        <v>7</v>
      </c>
      <c r="AM143" s="406">
        <v>1</v>
      </c>
      <c r="AN143" s="407">
        <v>27</v>
      </c>
      <c r="AO143" s="405">
        <v>5</v>
      </c>
      <c r="AP143" s="405">
        <v>7</v>
      </c>
      <c r="AQ143" s="405">
        <v>5</v>
      </c>
      <c r="AR143" s="408">
        <v>7</v>
      </c>
      <c r="AT143" s="400">
        <v>6821</v>
      </c>
      <c r="AU143" s="401" t="s">
        <v>25</v>
      </c>
      <c r="AV143" s="402">
        <v>421</v>
      </c>
      <c r="AW143" s="403">
        <v>222</v>
      </c>
      <c r="AX143" s="405">
        <v>20</v>
      </c>
      <c r="AY143" s="405">
        <v>27</v>
      </c>
      <c r="AZ143" s="405">
        <v>32</v>
      </c>
      <c r="BA143" s="405">
        <v>14</v>
      </c>
      <c r="BB143" s="406">
        <v>6</v>
      </c>
      <c r="BC143" s="407">
        <v>53</v>
      </c>
      <c r="BD143" s="405">
        <v>5</v>
      </c>
      <c r="BE143" s="405">
        <v>11</v>
      </c>
      <c r="BF143" s="405">
        <v>9</v>
      </c>
      <c r="BG143" s="408">
        <v>4</v>
      </c>
      <c r="BI143" s="400">
        <v>7835</v>
      </c>
      <c r="BJ143" s="401" t="s">
        <v>146</v>
      </c>
      <c r="BK143" s="402">
        <v>7</v>
      </c>
      <c r="BL143" s="403" t="s">
        <v>42</v>
      </c>
      <c r="BM143" s="405" t="s">
        <v>42</v>
      </c>
      <c r="BN143" s="405" t="s">
        <v>42</v>
      </c>
      <c r="BO143" s="405" t="s">
        <v>42</v>
      </c>
      <c r="BP143" s="405" t="s">
        <v>42</v>
      </c>
      <c r="BQ143" s="406" t="s">
        <v>42</v>
      </c>
      <c r="BR143" s="407" t="s">
        <v>42</v>
      </c>
      <c r="BS143" s="405" t="s">
        <v>42</v>
      </c>
      <c r="BT143" s="405" t="s">
        <v>42</v>
      </c>
      <c r="BU143" s="405" t="s">
        <v>42</v>
      </c>
      <c r="BV143" s="408" t="s">
        <v>42</v>
      </c>
      <c r="BX143" s="400">
        <v>7860</v>
      </c>
      <c r="BY143" s="401" t="s">
        <v>2036</v>
      </c>
      <c r="BZ143" s="402">
        <v>18</v>
      </c>
      <c r="CA143" s="403">
        <v>216</v>
      </c>
      <c r="CB143" s="405">
        <v>50</v>
      </c>
      <c r="CC143" s="405">
        <v>50</v>
      </c>
      <c r="CD143" s="405">
        <v>0</v>
      </c>
      <c r="CE143" s="405">
        <v>0</v>
      </c>
      <c r="CF143" s="406">
        <v>0</v>
      </c>
      <c r="CG143" s="407">
        <v>0</v>
      </c>
      <c r="CH143" s="405">
        <v>4</v>
      </c>
      <c r="CI143" s="405">
        <v>7</v>
      </c>
      <c r="CJ143" s="405">
        <v>6</v>
      </c>
      <c r="CK143" s="408">
        <v>6</v>
      </c>
      <c r="CM143" s="446"/>
      <c r="CN143" s="447"/>
      <c r="CO143" s="448"/>
      <c r="CP143" s="449"/>
      <c r="CQ143" s="355"/>
      <c r="CR143" s="355"/>
      <c r="CS143" s="355"/>
      <c r="CT143" s="355"/>
      <c r="CU143" s="355"/>
      <c r="CV143" s="355"/>
      <c r="CW143" s="355"/>
      <c r="CX143" s="355"/>
      <c r="CY143" s="355"/>
      <c r="CZ143" s="355"/>
      <c r="DB143" s="431"/>
      <c r="DC143" s="432"/>
      <c r="DD143" s="433"/>
      <c r="DE143" s="434"/>
      <c r="DF143" s="434"/>
      <c r="DG143" s="436"/>
      <c r="DH143" s="436"/>
      <c r="DI143" s="436"/>
      <c r="DJ143" s="436"/>
      <c r="DK143" s="436"/>
      <c r="DL143" s="436"/>
      <c r="DM143" s="436"/>
      <c r="DN143" s="436"/>
      <c r="DO143" s="436"/>
      <c r="DP143" s="436"/>
    </row>
    <row r="144" spans="1:120" ht="20.100000000000001" customHeight="1">
      <c r="A144" s="391">
        <v>2981</v>
      </c>
      <c r="B144" s="392" t="s">
        <v>309</v>
      </c>
      <c r="C144" s="393">
        <v>65</v>
      </c>
      <c r="D144" s="394">
        <v>186</v>
      </c>
      <c r="E144" s="396">
        <v>48</v>
      </c>
      <c r="F144" s="396">
        <v>25</v>
      </c>
      <c r="G144" s="396">
        <v>17</v>
      </c>
      <c r="H144" s="396">
        <v>8</v>
      </c>
      <c r="I144" s="397">
        <v>3</v>
      </c>
      <c r="J144" s="398">
        <v>28</v>
      </c>
      <c r="K144" s="396">
        <v>4</v>
      </c>
      <c r="L144" s="396">
        <v>9</v>
      </c>
      <c r="M144" s="396">
        <v>6</v>
      </c>
      <c r="N144" s="399">
        <v>5</v>
      </c>
      <c r="P144" s="400">
        <v>3024</v>
      </c>
      <c r="Q144" s="401" t="s">
        <v>1610</v>
      </c>
      <c r="R144" s="402">
        <v>59</v>
      </c>
      <c r="S144" s="403">
        <v>197</v>
      </c>
      <c r="T144" s="405">
        <v>37</v>
      </c>
      <c r="U144" s="405">
        <v>41</v>
      </c>
      <c r="V144" s="405">
        <v>15</v>
      </c>
      <c r="W144" s="405">
        <v>7</v>
      </c>
      <c r="X144" s="406">
        <v>0</v>
      </c>
      <c r="Y144" s="407">
        <v>22</v>
      </c>
      <c r="Z144" s="405">
        <v>5</v>
      </c>
      <c r="AA144" s="405">
        <v>9</v>
      </c>
      <c r="AB144" s="405">
        <v>6</v>
      </c>
      <c r="AC144" s="408">
        <v>4</v>
      </c>
      <c r="AE144" s="400">
        <v>3024</v>
      </c>
      <c r="AF144" s="401" t="s">
        <v>1610</v>
      </c>
      <c r="AG144" s="402">
        <v>68</v>
      </c>
      <c r="AH144" s="403">
        <v>208</v>
      </c>
      <c r="AI144" s="405">
        <v>31</v>
      </c>
      <c r="AJ144" s="405">
        <v>35</v>
      </c>
      <c r="AK144" s="405">
        <v>25</v>
      </c>
      <c r="AL144" s="405">
        <v>7</v>
      </c>
      <c r="AM144" s="406">
        <v>1</v>
      </c>
      <c r="AN144" s="407">
        <v>34</v>
      </c>
      <c r="AO144" s="405">
        <v>5</v>
      </c>
      <c r="AP144" s="405">
        <v>8</v>
      </c>
      <c r="AQ144" s="405">
        <v>5</v>
      </c>
      <c r="AR144" s="408">
        <v>8</v>
      </c>
      <c r="AT144" s="400">
        <v>6841</v>
      </c>
      <c r="AU144" s="401" t="s">
        <v>469</v>
      </c>
      <c r="AV144" s="402">
        <v>414</v>
      </c>
      <c r="AW144" s="403">
        <v>217</v>
      </c>
      <c r="AX144" s="405">
        <v>29</v>
      </c>
      <c r="AY144" s="405">
        <v>29</v>
      </c>
      <c r="AZ144" s="405">
        <v>27</v>
      </c>
      <c r="BA144" s="405">
        <v>9</v>
      </c>
      <c r="BB144" s="406">
        <v>6</v>
      </c>
      <c r="BC144" s="407">
        <v>42</v>
      </c>
      <c r="BD144" s="405">
        <v>4</v>
      </c>
      <c r="BE144" s="405">
        <v>10</v>
      </c>
      <c r="BF144" s="405">
        <v>9</v>
      </c>
      <c r="BG144" s="408">
        <v>3</v>
      </c>
      <c r="BI144" s="400">
        <v>7840</v>
      </c>
      <c r="BJ144" s="401" t="s">
        <v>907</v>
      </c>
      <c r="BK144" s="402">
        <v>7</v>
      </c>
      <c r="BL144" s="403" t="s">
        <v>42</v>
      </c>
      <c r="BM144" s="405" t="s">
        <v>42</v>
      </c>
      <c r="BN144" s="405" t="s">
        <v>42</v>
      </c>
      <c r="BO144" s="405" t="s">
        <v>42</v>
      </c>
      <c r="BP144" s="405" t="s">
        <v>42</v>
      </c>
      <c r="BQ144" s="406" t="s">
        <v>42</v>
      </c>
      <c r="BR144" s="407" t="s">
        <v>42</v>
      </c>
      <c r="BS144" s="405" t="s">
        <v>42</v>
      </c>
      <c r="BT144" s="405" t="s">
        <v>42</v>
      </c>
      <c r="BU144" s="405" t="s">
        <v>42</v>
      </c>
      <c r="BV144" s="408" t="s">
        <v>42</v>
      </c>
      <c r="BX144" s="400">
        <v>7861</v>
      </c>
      <c r="BY144" s="401" t="s">
        <v>2037</v>
      </c>
      <c r="BZ144" s="402">
        <v>13</v>
      </c>
      <c r="CA144" s="403">
        <v>218</v>
      </c>
      <c r="CB144" s="405">
        <v>62</v>
      </c>
      <c r="CC144" s="405">
        <v>23</v>
      </c>
      <c r="CD144" s="405">
        <v>15</v>
      </c>
      <c r="CE144" s="405">
        <v>0</v>
      </c>
      <c r="CF144" s="406">
        <v>0</v>
      </c>
      <c r="CG144" s="407">
        <v>15</v>
      </c>
      <c r="CH144" s="405">
        <v>4</v>
      </c>
      <c r="CI144" s="405">
        <v>8</v>
      </c>
      <c r="CJ144" s="405">
        <v>5</v>
      </c>
      <c r="CK144" s="408">
        <v>6</v>
      </c>
      <c r="CM144" s="446"/>
      <c r="CN144" s="447"/>
      <c r="CO144" s="448"/>
      <c r="CP144" s="449"/>
      <c r="CQ144" s="355"/>
      <c r="CR144" s="355"/>
      <c r="CS144" s="355"/>
      <c r="CT144" s="355"/>
      <c r="CU144" s="355"/>
      <c r="CV144" s="355"/>
      <c r="CW144" s="355"/>
      <c r="CX144" s="355"/>
      <c r="CY144" s="355"/>
      <c r="CZ144" s="355"/>
      <c r="DB144" s="431"/>
      <c r="DC144" s="432"/>
      <c r="DD144" s="433"/>
      <c r="DE144" s="434"/>
      <c r="DF144" s="434"/>
      <c r="DG144" s="436"/>
      <c r="DH144" s="436"/>
      <c r="DI144" s="436"/>
      <c r="DJ144" s="436"/>
      <c r="DK144" s="436"/>
      <c r="DL144" s="436"/>
      <c r="DM144" s="436"/>
      <c r="DN144" s="436"/>
      <c r="DO144" s="436"/>
      <c r="DP144" s="436"/>
    </row>
    <row r="145" spans="1:120" ht="20.100000000000001" customHeight="1">
      <c r="A145" s="391">
        <v>3021</v>
      </c>
      <c r="B145" s="392" t="s">
        <v>1609</v>
      </c>
      <c r="C145" s="393">
        <v>108</v>
      </c>
      <c r="D145" s="394">
        <v>182</v>
      </c>
      <c r="E145" s="396">
        <v>44</v>
      </c>
      <c r="F145" s="396">
        <v>33</v>
      </c>
      <c r="G145" s="396">
        <v>18</v>
      </c>
      <c r="H145" s="396">
        <v>5</v>
      </c>
      <c r="I145" s="397">
        <v>0</v>
      </c>
      <c r="J145" s="398">
        <v>22</v>
      </c>
      <c r="K145" s="396">
        <v>4</v>
      </c>
      <c r="L145" s="396">
        <v>9</v>
      </c>
      <c r="M145" s="396">
        <v>6</v>
      </c>
      <c r="N145" s="399">
        <v>4</v>
      </c>
      <c r="P145" s="400">
        <v>3025</v>
      </c>
      <c r="Q145" s="401" t="s">
        <v>1890</v>
      </c>
      <c r="R145" s="402">
        <v>22</v>
      </c>
      <c r="S145" s="403">
        <v>218</v>
      </c>
      <c r="T145" s="405">
        <v>14</v>
      </c>
      <c r="U145" s="405">
        <v>9</v>
      </c>
      <c r="V145" s="405">
        <v>32</v>
      </c>
      <c r="W145" s="405">
        <v>36</v>
      </c>
      <c r="X145" s="406">
        <v>9</v>
      </c>
      <c r="Y145" s="407">
        <v>77</v>
      </c>
      <c r="Z145" s="405">
        <v>6</v>
      </c>
      <c r="AA145" s="405">
        <v>13</v>
      </c>
      <c r="AB145" s="405">
        <v>9</v>
      </c>
      <c r="AC145" s="408">
        <v>6</v>
      </c>
      <c r="AE145" s="400">
        <v>3025</v>
      </c>
      <c r="AF145" s="401" t="s">
        <v>1890</v>
      </c>
      <c r="AG145" s="402">
        <v>64</v>
      </c>
      <c r="AH145" s="403">
        <v>220</v>
      </c>
      <c r="AI145" s="405">
        <v>11</v>
      </c>
      <c r="AJ145" s="405">
        <v>30</v>
      </c>
      <c r="AK145" s="405">
        <v>23</v>
      </c>
      <c r="AL145" s="405">
        <v>28</v>
      </c>
      <c r="AM145" s="406">
        <v>8</v>
      </c>
      <c r="AN145" s="407">
        <v>59</v>
      </c>
      <c r="AO145" s="405">
        <v>7</v>
      </c>
      <c r="AP145" s="405">
        <v>9</v>
      </c>
      <c r="AQ145" s="405">
        <v>5</v>
      </c>
      <c r="AR145" s="408">
        <v>9</v>
      </c>
      <c r="AT145" s="400">
        <v>6861</v>
      </c>
      <c r="AU145" s="401" t="s">
        <v>26</v>
      </c>
      <c r="AV145" s="402">
        <v>486</v>
      </c>
      <c r="AW145" s="403">
        <v>231</v>
      </c>
      <c r="AX145" s="405">
        <v>11</v>
      </c>
      <c r="AY145" s="405">
        <v>22</v>
      </c>
      <c r="AZ145" s="405">
        <v>27</v>
      </c>
      <c r="BA145" s="405">
        <v>21</v>
      </c>
      <c r="BB145" s="406">
        <v>18</v>
      </c>
      <c r="BC145" s="407">
        <v>67</v>
      </c>
      <c r="BD145" s="405">
        <v>6</v>
      </c>
      <c r="BE145" s="405">
        <v>12</v>
      </c>
      <c r="BF145" s="405">
        <v>10</v>
      </c>
      <c r="BG145" s="408">
        <v>4</v>
      </c>
      <c r="BI145" s="400">
        <v>7853</v>
      </c>
      <c r="BJ145" s="401" t="s">
        <v>151</v>
      </c>
      <c r="BK145" s="402">
        <v>4</v>
      </c>
      <c r="BL145" s="403" t="s">
        <v>42</v>
      </c>
      <c r="BM145" s="405" t="s">
        <v>42</v>
      </c>
      <c r="BN145" s="405" t="s">
        <v>42</v>
      </c>
      <c r="BO145" s="405" t="s">
        <v>42</v>
      </c>
      <c r="BP145" s="405" t="s">
        <v>42</v>
      </c>
      <c r="BQ145" s="406" t="s">
        <v>42</v>
      </c>
      <c r="BR145" s="407" t="s">
        <v>42</v>
      </c>
      <c r="BS145" s="405" t="s">
        <v>42</v>
      </c>
      <c r="BT145" s="405" t="s">
        <v>42</v>
      </c>
      <c r="BU145" s="405" t="s">
        <v>42</v>
      </c>
      <c r="BV145" s="408" t="s">
        <v>42</v>
      </c>
      <c r="BX145" s="400">
        <v>7862</v>
      </c>
      <c r="BY145" s="401" t="s">
        <v>2038</v>
      </c>
      <c r="BZ145" s="402">
        <v>18</v>
      </c>
      <c r="CA145" s="403">
        <v>216</v>
      </c>
      <c r="CB145" s="405">
        <v>50</v>
      </c>
      <c r="CC145" s="405">
        <v>39</v>
      </c>
      <c r="CD145" s="405">
        <v>11</v>
      </c>
      <c r="CE145" s="405">
        <v>0</v>
      </c>
      <c r="CF145" s="406">
        <v>0</v>
      </c>
      <c r="CG145" s="407">
        <v>11</v>
      </c>
      <c r="CH145" s="405">
        <v>3</v>
      </c>
      <c r="CI145" s="405">
        <v>7</v>
      </c>
      <c r="CJ145" s="405">
        <v>6</v>
      </c>
      <c r="CK145" s="408">
        <v>7</v>
      </c>
      <c r="CM145" s="446"/>
      <c r="CN145" s="447"/>
      <c r="CO145" s="448"/>
      <c r="CP145" s="449"/>
      <c r="CQ145" s="355"/>
      <c r="CR145" s="355"/>
      <c r="CS145" s="355"/>
      <c r="CT145" s="355"/>
      <c r="CU145" s="355"/>
      <c r="CV145" s="355"/>
      <c r="CW145" s="355"/>
      <c r="CX145" s="355"/>
      <c r="CY145" s="355"/>
      <c r="CZ145" s="355"/>
      <c r="DB145" s="431"/>
      <c r="DC145" s="432"/>
      <c r="DD145" s="433"/>
      <c r="DE145" s="434"/>
      <c r="DF145" s="434"/>
      <c r="DG145" s="436"/>
      <c r="DH145" s="436"/>
      <c r="DI145" s="436"/>
      <c r="DJ145" s="436"/>
      <c r="DK145" s="436"/>
      <c r="DL145" s="436"/>
      <c r="DM145" s="436"/>
      <c r="DN145" s="436"/>
      <c r="DO145" s="436"/>
      <c r="DP145" s="436"/>
    </row>
    <row r="146" spans="1:120" ht="20.100000000000001" customHeight="1">
      <c r="A146" s="391">
        <v>3024</v>
      </c>
      <c r="B146" s="392" t="s">
        <v>1610</v>
      </c>
      <c r="C146" s="393">
        <v>91</v>
      </c>
      <c r="D146" s="394">
        <v>181</v>
      </c>
      <c r="E146" s="396">
        <v>55</v>
      </c>
      <c r="F146" s="396">
        <v>29</v>
      </c>
      <c r="G146" s="396">
        <v>12</v>
      </c>
      <c r="H146" s="396">
        <v>3</v>
      </c>
      <c r="I146" s="397">
        <v>1</v>
      </c>
      <c r="J146" s="398">
        <v>16</v>
      </c>
      <c r="K146" s="396">
        <v>4</v>
      </c>
      <c r="L146" s="396">
        <v>8</v>
      </c>
      <c r="M146" s="396">
        <v>5</v>
      </c>
      <c r="N146" s="399">
        <v>4</v>
      </c>
      <c r="P146" s="400">
        <v>3030</v>
      </c>
      <c r="Q146" s="401" t="s">
        <v>133</v>
      </c>
      <c r="R146" s="402">
        <v>150</v>
      </c>
      <c r="S146" s="403">
        <v>224</v>
      </c>
      <c r="T146" s="405">
        <v>2</v>
      </c>
      <c r="U146" s="405">
        <v>11</v>
      </c>
      <c r="V146" s="405">
        <v>32</v>
      </c>
      <c r="W146" s="405">
        <v>38</v>
      </c>
      <c r="X146" s="406">
        <v>17</v>
      </c>
      <c r="Y146" s="407">
        <v>87</v>
      </c>
      <c r="Z146" s="405">
        <v>7</v>
      </c>
      <c r="AA146" s="405">
        <v>13</v>
      </c>
      <c r="AB146" s="405">
        <v>10</v>
      </c>
      <c r="AC146" s="408">
        <v>7</v>
      </c>
      <c r="AE146" s="400">
        <v>3030</v>
      </c>
      <c r="AF146" s="401" t="s">
        <v>133</v>
      </c>
      <c r="AG146" s="402">
        <v>131</v>
      </c>
      <c r="AH146" s="403">
        <v>236</v>
      </c>
      <c r="AI146" s="405">
        <v>3</v>
      </c>
      <c r="AJ146" s="405">
        <v>10</v>
      </c>
      <c r="AK146" s="405">
        <v>21</v>
      </c>
      <c r="AL146" s="405">
        <v>35</v>
      </c>
      <c r="AM146" s="406">
        <v>31</v>
      </c>
      <c r="AN146" s="407">
        <v>87</v>
      </c>
      <c r="AO146" s="405">
        <v>8</v>
      </c>
      <c r="AP146" s="405">
        <v>11</v>
      </c>
      <c r="AQ146" s="405">
        <v>7</v>
      </c>
      <c r="AR146" s="408">
        <v>11</v>
      </c>
      <c r="AT146" s="400">
        <v>6881</v>
      </c>
      <c r="AU146" s="401" t="s">
        <v>470</v>
      </c>
      <c r="AV146" s="402">
        <v>301</v>
      </c>
      <c r="AW146" s="403">
        <v>234</v>
      </c>
      <c r="AX146" s="405">
        <v>9</v>
      </c>
      <c r="AY146" s="405">
        <v>17</v>
      </c>
      <c r="AZ146" s="405">
        <v>31</v>
      </c>
      <c r="BA146" s="405">
        <v>25</v>
      </c>
      <c r="BB146" s="406">
        <v>18</v>
      </c>
      <c r="BC146" s="407">
        <v>74</v>
      </c>
      <c r="BD146" s="405">
        <v>6</v>
      </c>
      <c r="BE146" s="405">
        <v>13</v>
      </c>
      <c r="BF146" s="405">
        <v>10</v>
      </c>
      <c r="BG146" s="408">
        <v>4</v>
      </c>
      <c r="BI146" s="400">
        <v>7860</v>
      </c>
      <c r="BJ146" s="401" t="s">
        <v>2036</v>
      </c>
      <c r="BK146" s="402">
        <v>9</v>
      </c>
      <c r="BL146" s="403" t="s">
        <v>42</v>
      </c>
      <c r="BM146" s="405" t="s">
        <v>42</v>
      </c>
      <c r="BN146" s="405" t="s">
        <v>42</v>
      </c>
      <c r="BO146" s="405" t="s">
        <v>42</v>
      </c>
      <c r="BP146" s="405" t="s">
        <v>42</v>
      </c>
      <c r="BQ146" s="406" t="s">
        <v>42</v>
      </c>
      <c r="BR146" s="407" t="s">
        <v>42</v>
      </c>
      <c r="BS146" s="405" t="s">
        <v>42</v>
      </c>
      <c r="BT146" s="405" t="s">
        <v>42</v>
      </c>
      <c r="BU146" s="405" t="s">
        <v>42</v>
      </c>
      <c r="BV146" s="408" t="s">
        <v>42</v>
      </c>
      <c r="BX146" s="400">
        <v>7863</v>
      </c>
      <c r="BY146" s="401" t="s">
        <v>2039</v>
      </c>
      <c r="BZ146" s="402">
        <v>22</v>
      </c>
      <c r="CA146" s="403">
        <v>215</v>
      </c>
      <c r="CB146" s="405">
        <v>55</v>
      </c>
      <c r="CC146" s="405">
        <v>32</v>
      </c>
      <c r="CD146" s="405">
        <v>9</v>
      </c>
      <c r="CE146" s="405">
        <v>5</v>
      </c>
      <c r="CF146" s="406">
        <v>0</v>
      </c>
      <c r="CG146" s="407">
        <v>14</v>
      </c>
      <c r="CH146" s="405">
        <v>3</v>
      </c>
      <c r="CI146" s="405">
        <v>7</v>
      </c>
      <c r="CJ146" s="405">
        <v>5</v>
      </c>
      <c r="CK146" s="408">
        <v>6</v>
      </c>
      <c r="CM146" s="446"/>
      <c r="CN146" s="447"/>
      <c r="CO146" s="448"/>
      <c r="CP146" s="449"/>
      <c r="CQ146" s="355"/>
      <c r="CR146" s="355"/>
      <c r="CS146" s="355"/>
      <c r="CT146" s="355"/>
      <c r="CU146" s="355"/>
      <c r="CV146" s="355"/>
      <c r="CW146" s="355"/>
      <c r="CX146" s="355"/>
      <c r="CY146" s="355"/>
      <c r="CZ146" s="355"/>
      <c r="DB146" s="431"/>
      <c r="DC146" s="432"/>
      <c r="DD146" s="433"/>
      <c r="DE146" s="434"/>
      <c r="DF146" s="434"/>
      <c r="DG146" s="436"/>
      <c r="DH146" s="436"/>
      <c r="DI146" s="436"/>
      <c r="DJ146" s="436"/>
      <c r="DK146" s="436"/>
      <c r="DL146" s="436"/>
      <c r="DM146" s="436"/>
      <c r="DN146" s="436"/>
      <c r="DO146" s="436"/>
      <c r="DP146" s="436"/>
    </row>
    <row r="147" spans="1:120" ht="20.100000000000001" customHeight="1">
      <c r="A147" s="391">
        <v>3025</v>
      </c>
      <c r="B147" s="392" t="s">
        <v>1890</v>
      </c>
      <c r="C147" s="393">
        <v>25</v>
      </c>
      <c r="D147" s="394">
        <v>202</v>
      </c>
      <c r="E147" s="396">
        <v>8</v>
      </c>
      <c r="F147" s="396">
        <v>40</v>
      </c>
      <c r="G147" s="396">
        <v>24</v>
      </c>
      <c r="H147" s="396">
        <v>20</v>
      </c>
      <c r="I147" s="397">
        <v>8</v>
      </c>
      <c r="J147" s="398">
        <v>52</v>
      </c>
      <c r="K147" s="396">
        <v>5</v>
      </c>
      <c r="L147" s="396">
        <v>13</v>
      </c>
      <c r="M147" s="396">
        <v>7</v>
      </c>
      <c r="N147" s="399">
        <v>6</v>
      </c>
      <c r="P147" s="400">
        <v>3034</v>
      </c>
      <c r="Q147" s="401" t="s">
        <v>2024</v>
      </c>
      <c r="R147" s="402">
        <v>11</v>
      </c>
      <c r="S147" s="403">
        <v>208</v>
      </c>
      <c r="T147" s="405">
        <v>9</v>
      </c>
      <c r="U147" s="405">
        <v>45</v>
      </c>
      <c r="V147" s="405">
        <v>36</v>
      </c>
      <c r="W147" s="405">
        <v>9</v>
      </c>
      <c r="X147" s="406">
        <v>0</v>
      </c>
      <c r="Y147" s="407">
        <v>45</v>
      </c>
      <c r="Z147" s="405">
        <v>5</v>
      </c>
      <c r="AA147" s="405">
        <v>12</v>
      </c>
      <c r="AB147" s="405">
        <v>8</v>
      </c>
      <c r="AC147" s="408">
        <v>6</v>
      </c>
      <c r="AE147" s="400">
        <v>3041</v>
      </c>
      <c r="AF147" s="401" t="s">
        <v>311</v>
      </c>
      <c r="AG147" s="402">
        <v>91</v>
      </c>
      <c r="AH147" s="403">
        <v>212</v>
      </c>
      <c r="AI147" s="405">
        <v>24</v>
      </c>
      <c r="AJ147" s="405">
        <v>38</v>
      </c>
      <c r="AK147" s="405">
        <v>23</v>
      </c>
      <c r="AL147" s="405">
        <v>10</v>
      </c>
      <c r="AM147" s="406">
        <v>4</v>
      </c>
      <c r="AN147" s="407">
        <v>37</v>
      </c>
      <c r="AO147" s="405">
        <v>5</v>
      </c>
      <c r="AP147" s="405">
        <v>8</v>
      </c>
      <c r="AQ147" s="405">
        <v>5</v>
      </c>
      <c r="AR147" s="408">
        <v>8</v>
      </c>
      <c r="AT147" s="400">
        <v>6901</v>
      </c>
      <c r="AU147" s="401" t="s">
        <v>471</v>
      </c>
      <c r="AV147" s="402">
        <v>305</v>
      </c>
      <c r="AW147" s="403">
        <v>235</v>
      </c>
      <c r="AX147" s="405">
        <v>11</v>
      </c>
      <c r="AY147" s="405">
        <v>12</v>
      </c>
      <c r="AZ147" s="405">
        <v>25</v>
      </c>
      <c r="BA147" s="405">
        <v>31</v>
      </c>
      <c r="BB147" s="406">
        <v>21</v>
      </c>
      <c r="BC147" s="407">
        <v>77</v>
      </c>
      <c r="BD147" s="405">
        <v>6</v>
      </c>
      <c r="BE147" s="405">
        <v>13</v>
      </c>
      <c r="BF147" s="405">
        <v>11</v>
      </c>
      <c r="BG147" s="408">
        <v>4</v>
      </c>
      <c r="BI147" s="400">
        <v>7861</v>
      </c>
      <c r="BJ147" s="401" t="s">
        <v>2037</v>
      </c>
      <c r="BK147" s="402">
        <v>3</v>
      </c>
      <c r="BL147" s="403" t="s">
        <v>42</v>
      </c>
      <c r="BM147" s="405" t="s">
        <v>42</v>
      </c>
      <c r="BN147" s="405" t="s">
        <v>42</v>
      </c>
      <c r="BO147" s="405" t="s">
        <v>42</v>
      </c>
      <c r="BP147" s="405" t="s">
        <v>42</v>
      </c>
      <c r="BQ147" s="406" t="s">
        <v>42</v>
      </c>
      <c r="BR147" s="407" t="s">
        <v>42</v>
      </c>
      <c r="BS147" s="405" t="s">
        <v>42</v>
      </c>
      <c r="BT147" s="405" t="s">
        <v>42</v>
      </c>
      <c r="BU147" s="405" t="s">
        <v>42</v>
      </c>
      <c r="BV147" s="408" t="s">
        <v>42</v>
      </c>
      <c r="BX147" s="400">
        <v>7865</v>
      </c>
      <c r="BY147" s="401" t="s">
        <v>1771</v>
      </c>
      <c r="BZ147" s="402">
        <v>3</v>
      </c>
      <c r="CA147" s="403" t="s">
        <v>42</v>
      </c>
      <c r="CB147" s="405" t="s">
        <v>42</v>
      </c>
      <c r="CC147" s="405" t="s">
        <v>42</v>
      </c>
      <c r="CD147" s="405" t="s">
        <v>42</v>
      </c>
      <c r="CE147" s="405" t="s">
        <v>42</v>
      </c>
      <c r="CF147" s="406" t="s">
        <v>42</v>
      </c>
      <c r="CG147" s="407" t="s">
        <v>42</v>
      </c>
      <c r="CH147" s="405" t="s">
        <v>42</v>
      </c>
      <c r="CI147" s="405" t="s">
        <v>42</v>
      </c>
      <c r="CJ147" s="405" t="s">
        <v>42</v>
      </c>
      <c r="CK147" s="408" t="s">
        <v>42</v>
      </c>
      <c r="CM147" s="446"/>
      <c r="CN147" s="447"/>
      <c r="CO147" s="448"/>
      <c r="CP147" s="449"/>
      <c r="CQ147" s="355"/>
      <c r="CR147" s="355"/>
      <c r="CS147" s="355"/>
      <c r="CT147" s="355"/>
      <c r="CU147" s="355"/>
      <c r="CV147" s="355"/>
      <c r="CW147" s="355"/>
      <c r="CX147" s="355"/>
      <c r="CY147" s="355"/>
      <c r="CZ147" s="355"/>
      <c r="DB147" s="431"/>
      <c r="DC147" s="432"/>
      <c r="DD147" s="433"/>
      <c r="DE147" s="434"/>
      <c r="DF147" s="434"/>
      <c r="DG147" s="436"/>
      <c r="DH147" s="436"/>
      <c r="DI147" s="436"/>
      <c r="DJ147" s="436"/>
      <c r="DK147" s="436"/>
      <c r="DL147" s="436"/>
      <c r="DM147" s="436"/>
      <c r="DN147" s="436"/>
      <c r="DO147" s="436"/>
      <c r="DP147" s="436"/>
    </row>
    <row r="148" spans="1:120" ht="20.100000000000001" customHeight="1">
      <c r="A148" s="391">
        <v>3030</v>
      </c>
      <c r="B148" s="392" t="s">
        <v>133</v>
      </c>
      <c r="C148" s="393">
        <v>133</v>
      </c>
      <c r="D148" s="394">
        <v>212</v>
      </c>
      <c r="E148" s="396">
        <v>7</v>
      </c>
      <c r="F148" s="396">
        <v>20</v>
      </c>
      <c r="G148" s="396">
        <v>22</v>
      </c>
      <c r="H148" s="396">
        <v>31</v>
      </c>
      <c r="I148" s="397">
        <v>21</v>
      </c>
      <c r="J148" s="398">
        <v>74</v>
      </c>
      <c r="K148" s="396">
        <v>6</v>
      </c>
      <c r="L148" s="396">
        <v>15</v>
      </c>
      <c r="M148" s="396">
        <v>8</v>
      </c>
      <c r="N148" s="399">
        <v>7</v>
      </c>
      <c r="P148" s="400">
        <v>3041</v>
      </c>
      <c r="Q148" s="401" t="s">
        <v>311</v>
      </c>
      <c r="R148" s="402">
        <v>54</v>
      </c>
      <c r="S148" s="403">
        <v>207</v>
      </c>
      <c r="T148" s="405">
        <v>20</v>
      </c>
      <c r="U148" s="405">
        <v>39</v>
      </c>
      <c r="V148" s="405">
        <v>17</v>
      </c>
      <c r="W148" s="405">
        <v>20</v>
      </c>
      <c r="X148" s="406">
        <v>4</v>
      </c>
      <c r="Y148" s="407">
        <v>41</v>
      </c>
      <c r="Z148" s="405">
        <v>5</v>
      </c>
      <c r="AA148" s="405">
        <v>11</v>
      </c>
      <c r="AB148" s="405">
        <v>8</v>
      </c>
      <c r="AC148" s="408">
        <v>6</v>
      </c>
      <c r="AE148" s="400">
        <v>3051</v>
      </c>
      <c r="AF148" s="401" t="s">
        <v>1252</v>
      </c>
      <c r="AG148" s="402">
        <v>73</v>
      </c>
      <c r="AH148" s="403">
        <v>209</v>
      </c>
      <c r="AI148" s="405">
        <v>29</v>
      </c>
      <c r="AJ148" s="405">
        <v>30</v>
      </c>
      <c r="AK148" s="405">
        <v>30</v>
      </c>
      <c r="AL148" s="405">
        <v>8</v>
      </c>
      <c r="AM148" s="406">
        <v>3</v>
      </c>
      <c r="AN148" s="407">
        <v>41</v>
      </c>
      <c r="AO148" s="405">
        <v>6</v>
      </c>
      <c r="AP148" s="405">
        <v>8</v>
      </c>
      <c r="AQ148" s="405">
        <v>5</v>
      </c>
      <c r="AR148" s="408">
        <v>8</v>
      </c>
      <c r="AT148" s="400">
        <v>6921</v>
      </c>
      <c r="AU148" s="401" t="s">
        <v>1336</v>
      </c>
      <c r="AV148" s="402">
        <v>383</v>
      </c>
      <c r="AW148" s="403">
        <v>232</v>
      </c>
      <c r="AX148" s="405">
        <v>10</v>
      </c>
      <c r="AY148" s="405">
        <v>21</v>
      </c>
      <c r="AZ148" s="405">
        <v>30</v>
      </c>
      <c r="BA148" s="405">
        <v>21</v>
      </c>
      <c r="BB148" s="406">
        <v>18</v>
      </c>
      <c r="BC148" s="407">
        <v>69</v>
      </c>
      <c r="BD148" s="405">
        <v>6</v>
      </c>
      <c r="BE148" s="405">
        <v>12</v>
      </c>
      <c r="BF148" s="405">
        <v>10</v>
      </c>
      <c r="BG148" s="408">
        <v>4</v>
      </c>
      <c r="BI148" s="400">
        <v>7862</v>
      </c>
      <c r="BJ148" s="401" t="s">
        <v>2038</v>
      </c>
      <c r="BK148" s="402">
        <v>2</v>
      </c>
      <c r="BL148" s="403" t="s">
        <v>42</v>
      </c>
      <c r="BM148" s="405" t="s">
        <v>42</v>
      </c>
      <c r="BN148" s="405" t="s">
        <v>42</v>
      </c>
      <c r="BO148" s="405" t="s">
        <v>42</v>
      </c>
      <c r="BP148" s="405" t="s">
        <v>42</v>
      </c>
      <c r="BQ148" s="406" t="s">
        <v>42</v>
      </c>
      <c r="BR148" s="407" t="s">
        <v>42</v>
      </c>
      <c r="BS148" s="405" t="s">
        <v>42</v>
      </c>
      <c r="BT148" s="405" t="s">
        <v>42</v>
      </c>
      <c r="BU148" s="405" t="s">
        <v>42</v>
      </c>
      <c r="BV148" s="408" t="s">
        <v>42</v>
      </c>
      <c r="BX148" s="400">
        <v>8101</v>
      </c>
      <c r="BY148" s="401" t="s">
        <v>1933</v>
      </c>
      <c r="BZ148" s="402">
        <v>32</v>
      </c>
      <c r="CA148" s="403">
        <v>209</v>
      </c>
      <c r="CB148" s="405">
        <v>72</v>
      </c>
      <c r="CC148" s="405">
        <v>19</v>
      </c>
      <c r="CD148" s="405">
        <v>9</v>
      </c>
      <c r="CE148" s="405">
        <v>0</v>
      </c>
      <c r="CF148" s="406">
        <v>0</v>
      </c>
      <c r="CG148" s="407">
        <v>9</v>
      </c>
      <c r="CH148" s="405">
        <v>3</v>
      </c>
      <c r="CI148" s="405">
        <v>6</v>
      </c>
      <c r="CJ148" s="405">
        <v>5</v>
      </c>
      <c r="CK148" s="408">
        <v>5</v>
      </c>
      <c r="CM148" s="446"/>
      <c r="CN148" s="447"/>
      <c r="CO148" s="448"/>
      <c r="CP148" s="449"/>
      <c r="CQ148" s="355"/>
      <c r="CR148" s="355"/>
      <c r="CS148" s="355"/>
      <c r="CT148" s="355"/>
      <c r="CU148" s="355"/>
      <c r="CV148" s="355"/>
      <c r="CW148" s="355"/>
      <c r="CX148" s="355"/>
      <c r="CY148" s="355"/>
      <c r="CZ148" s="355"/>
      <c r="DB148" s="431"/>
      <c r="DC148" s="432"/>
      <c r="DD148" s="433"/>
      <c r="DE148" s="434"/>
      <c r="DF148" s="434"/>
      <c r="DG148" s="436"/>
      <c r="DH148" s="436"/>
      <c r="DI148" s="436"/>
      <c r="DJ148" s="436"/>
      <c r="DK148" s="436"/>
      <c r="DL148" s="436"/>
      <c r="DM148" s="436"/>
      <c r="DN148" s="436"/>
      <c r="DO148" s="436"/>
      <c r="DP148" s="436"/>
    </row>
    <row r="149" spans="1:120" ht="20.100000000000001" customHeight="1">
      <c r="A149" s="391">
        <v>3034</v>
      </c>
      <c r="B149" s="392" t="s">
        <v>2024</v>
      </c>
      <c r="C149" s="393">
        <v>9</v>
      </c>
      <c r="D149" s="394" t="s">
        <v>42</v>
      </c>
      <c r="E149" s="396" t="s">
        <v>42</v>
      </c>
      <c r="F149" s="396" t="s">
        <v>42</v>
      </c>
      <c r="G149" s="396" t="s">
        <v>42</v>
      </c>
      <c r="H149" s="396" t="s">
        <v>42</v>
      </c>
      <c r="I149" s="397" t="s">
        <v>42</v>
      </c>
      <c r="J149" s="398" t="s">
        <v>42</v>
      </c>
      <c r="K149" s="396" t="s">
        <v>42</v>
      </c>
      <c r="L149" s="396" t="s">
        <v>42</v>
      </c>
      <c r="M149" s="396" t="s">
        <v>42</v>
      </c>
      <c r="N149" s="399" t="s">
        <v>42</v>
      </c>
      <c r="P149" s="400">
        <v>3051</v>
      </c>
      <c r="Q149" s="401" t="s">
        <v>1252</v>
      </c>
      <c r="R149" s="402">
        <v>71</v>
      </c>
      <c r="S149" s="403">
        <v>201</v>
      </c>
      <c r="T149" s="405">
        <v>20</v>
      </c>
      <c r="U149" s="405">
        <v>49</v>
      </c>
      <c r="V149" s="405">
        <v>20</v>
      </c>
      <c r="W149" s="405">
        <v>8</v>
      </c>
      <c r="X149" s="406">
        <v>3</v>
      </c>
      <c r="Y149" s="407">
        <v>31</v>
      </c>
      <c r="Z149" s="405">
        <v>5</v>
      </c>
      <c r="AA149" s="405">
        <v>10</v>
      </c>
      <c r="AB149" s="405">
        <v>7</v>
      </c>
      <c r="AC149" s="408">
        <v>5</v>
      </c>
      <c r="AE149" s="400">
        <v>3061</v>
      </c>
      <c r="AF149" s="401" t="s">
        <v>313</v>
      </c>
      <c r="AG149" s="402">
        <v>81</v>
      </c>
      <c r="AH149" s="403">
        <v>228</v>
      </c>
      <c r="AI149" s="405">
        <v>9</v>
      </c>
      <c r="AJ149" s="405">
        <v>23</v>
      </c>
      <c r="AK149" s="405">
        <v>19</v>
      </c>
      <c r="AL149" s="405">
        <v>28</v>
      </c>
      <c r="AM149" s="406">
        <v>21</v>
      </c>
      <c r="AN149" s="407">
        <v>68</v>
      </c>
      <c r="AO149" s="405">
        <v>7</v>
      </c>
      <c r="AP149" s="405">
        <v>10</v>
      </c>
      <c r="AQ149" s="405">
        <v>6</v>
      </c>
      <c r="AR149" s="408">
        <v>10</v>
      </c>
      <c r="AT149" s="400">
        <v>6961</v>
      </c>
      <c r="AU149" s="401" t="s">
        <v>473</v>
      </c>
      <c r="AV149" s="402">
        <v>312</v>
      </c>
      <c r="AW149" s="403">
        <v>215</v>
      </c>
      <c r="AX149" s="405">
        <v>32</v>
      </c>
      <c r="AY149" s="405">
        <v>30</v>
      </c>
      <c r="AZ149" s="405">
        <v>25</v>
      </c>
      <c r="BA149" s="405">
        <v>9</v>
      </c>
      <c r="BB149" s="406">
        <v>4</v>
      </c>
      <c r="BC149" s="407">
        <v>38</v>
      </c>
      <c r="BD149" s="405">
        <v>4</v>
      </c>
      <c r="BE149" s="405">
        <v>9</v>
      </c>
      <c r="BF149" s="405">
        <v>9</v>
      </c>
      <c r="BG149" s="408">
        <v>3</v>
      </c>
      <c r="BI149" s="400">
        <v>7863</v>
      </c>
      <c r="BJ149" s="401" t="s">
        <v>2039</v>
      </c>
      <c r="BK149" s="402">
        <v>3</v>
      </c>
      <c r="BL149" s="403" t="s">
        <v>42</v>
      </c>
      <c r="BM149" s="405" t="s">
        <v>42</v>
      </c>
      <c r="BN149" s="405" t="s">
        <v>42</v>
      </c>
      <c r="BO149" s="405" t="s">
        <v>42</v>
      </c>
      <c r="BP149" s="405" t="s">
        <v>42</v>
      </c>
      <c r="BQ149" s="406" t="s">
        <v>42</v>
      </c>
      <c r="BR149" s="407" t="s">
        <v>42</v>
      </c>
      <c r="BS149" s="405" t="s">
        <v>42</v>
      </c>
      <c r="BT149" s="405" t="s">
        <v>42</v>
      </c>
      <c r="BU149" s="405" t="s">
        <v>42</v>
      </c>
      <c r="BV149" s="408" t="s">
        <v>42</v>
      </c>
      <c r="BX149" s="400">
        <v>8121</v>
      </c>
      <c r="BY149" s="401" t="s">
        <v>148</v>
      </c>
      <c r="BZ149" s="402">
        <v>13</v>
      </c>
      <c r="CA149" s="403">
        <v>210</v>
      </c>
      <c r="CB149" s="405">
        <v>62</v>
      </c>
      <c r="CC149" s="405">
        <v>31</v>
      </c>
      <c r="CD149" s="405">
        <v>0</v>
      </c>
      <c r="CE149" s="405">
        <v>8</v>
      </c>
      <c r="CF149" s="406">
        <v>0</v>
      </c>
      <c r="CG149" s="407">
        <v>8</v>
      </c>
      <c r="CH149" s="405">
        <v>3</v>
      </c>
      <c r="CI149" s="405">
        <v>6</v>
      </c>
      <c r="CJ149" s="405">
        <v>5</v>
      </c>
      <c r="CK149" s="408">
        <v>6</v>
      </c>
      <c r="CM149" s="446"/>
      <c r="CN149" s="447"/>
      <c r="CO149" s="448"/>
      <c r="CP149" s="449"/>
      <c r="CQ149" s="355"/>
      <c r="CR149" s="355"/>
      <c r="CS149" s="355"/>
      <c r="CT149" s="355"/>
      <c r="CU149" s="355"/>
      <c r="CV149" s="355"/>
      <c r="CW149" s="355"/>
      <c r="CX149" s="355"/>
      <c r="CY149" s="355"/>
      <c r="CZ149" s="355"/>
      <c r="DB149" s="431"/>
      <c r="DC149" s="432"/>
      <c r="DD149" s="433"/>
      <c r="DE149" s="434"/>
      <c r="DF149" s="434"/>
      <c r="DG149" s="436"/>
      <c r="DH149" s="436"/>
      <c r="DI149" s="436"/>
      <c r="DJ149" s="436"/>
      <c r="DK149" s="436"/>
      <c r="DL149" s="436"/>
      <c r="DM149" s="436"/>
      <c r="DN149" s="436"/>
      <c r="DO149" s="436"/>
      <c r="DP149" s="436"/>
    </row>
    <row r="150" spans="1:120" ht="20.100000000000001" customHeight="1">
      <c r="A150" s="391">
        <v>3041</v>
      </c>
      <c r="B150" s="392" t="s">
        <v>311</v>
      </c>
      <c r="C150" s="393">
        <v>63</v>
      </c>
      <c r="D150" s="394">
        <v>189</v>
      </c>
      <c r="E150" s="396">
        <v>27</v>
      </c>
      <c r="F150" s="396">
        <v>43</v>
      </c>
      <c r="G150" s="396">
        <v>21</v>
      </c>
      <c r="H150" s="396">
        <v>8</v>
      </c>
      <c r="I150" s="397">
        <v>2</v>
      </c>
      <c r="J150" s="398">
        <v>30</v>
      </c>
      <c r="K150" s="396">
        <v>5</v>
      </c>
      <c r="L150" s="396">
        <v>10</v>
      </c>
      <c r="M150" s="396">
        <v>6</v>
      </c>
      <c r="N150" s="399">
        <v>5</v>
      </c>
      <c r="P150" s="400">
        <v>3061</v>
      </c>
      <c r="Q150" s="401" t="s">
        <v>313</v>
      </c>
      <c r="R150" s="402">
        <v>62</v>
      </c>
      <c r="S150" s="403">
        <v>218</v>
      </c>
      <c r="T150" s="405">
        <v>13</v>
      </c>
      <c r="U150" s="405">
        <v>13</v>
      </c>
      <c r="V150" s="405">
        <v>19</v>
      </c>
      <c r="W150" s="405">
        <v>40</v>
      </c>
      <c r="X150" s="406">
        <v>15</v>
      </c>
      <c r="Y150" s="407">
        <v>74</v>
      </c>
      <c r="Z150" s="405">
        <v>6</v>
      </c>
      <c r="AA150" s="405">
        <v>13</v>
      </c>
      <c r="AB150" s="405">
        <v>9</v>
      </c>
      <c r="AC150" s="408">
        <v>6</v>
      </c>
      <c r="AE150" s="400">
        <v>3100</v>
      </c>
      <c r="AF150" s="401" t="s">
        <v>314</v>
      </c>
      <c r="AG150" s="402">
        <v>54</v>
      </c>
      <c r="AH150" s="403">
        <v>228</v>
      </c>
      <c r="AI150" s="405">
        <v>4</v>
      </c>
      <c r="AJ150" s="405">
        <v>28</v>
      </c>
      <c r="AK150" s="405">
        <v>19</v>
      </c>
      <c r="AL150" s="405">
        <v>33</v>
      </c>
      <c r="AM150" s="406">
        <v>17</v>
      </c>
      <c r="AN150" s="407">
        <v>69</v>
      </c>
      <c r="AO150" s="405">
        <v>7</v>
      </c>
      <c r="AP150" s="405">
        <v>10</v>
      </c>
      <c r="AQ150" s="405">
        <v>6</v>
      </c>
      <c r="AR150" s="408">
        <v>10</v>
      </c>
      <c r="AT150" s="400">
        <v>7001</v>
      </c>
      <c r="AU150" s="401" t="s">
        <v>1008</v>
      </c>
      <c r="AV150" s="402">
        <v>24</v>
      </c>
      <c r="AW150" s="403">
        <v>232</v>
      </c>
      <c r="AX150" s="405">
        <v>17</v>
      </c>
      <c r="AY150" s="405">
        <v>8</v>
      </c>
      <c r="AZ150" s="405">
        <v>25</v>
      </c>
      <c r="BA150" s="405">
        <v>33</v>
      </c>
      <c r="BB150" s="406">
        <v>17</v>
      </c>
      <c r="BC150" s="407">
        <v>75</v>
      </c>
      <c r="BD150" s="405">
        <v>5</v>
      </c>
      <c r="BE150" s="405">
        <v>13</v>
      </c>
      <c r="BF150" s="405">
        <v>11</v>
      </c>
      <c r="BG150" s="408">
        <v>4</v>
      </c>
      <c r="BI150" s="400">
        <v>8101</v>
      </c>
      <c r="BJ150" s="401" t="s">
        <v>1933</v>
      </c>
      <c r="BK150" s="402">
        <v>25</v>
      </c>
      <c r="BL150" s="403">
        <v>203</v>
      </c>
      <c r="BM150" s="405">
        <v>76</v>
      </c>
      <c r="BN150" s="405">
        <v>20</v>
      </c>
      <c r="BO150" s="405">
        <v>4</v>
      </c>
      <c r="BP150" s="405">
        <v>0</v>
      </c>
      <c r="BQ150" s="406">
        <v>0</v>
      </c>
      <c r="BR150" s="407">
        <v>4</v>
      </c>
      <c r="BS150" s="405">
        <v>4</v>
      </c>
      <c r="BT150" s="405">
        <v>6</v>
      </c>
      <c r="BU150" s="405">
        <v>5</v>
      </c>
      <c r="BV150" s="408">
        <v>4</v>
      </c>
      <c r="BX150" s="400">
        <v>8131</v>
      </c>
      <c r="BY150" s="401" t="s">
        <v>527</v>
      </c>
      <c r="BZ150" s="402">
        <v>7</v>
      </c>
      <c r="CA150" s="403" t="s">
        <v>42</v>
      </c>
      <c r="CB150" s="405" t="s">
        <v>42</v>
      </c>
      <c r="CC150" s="405" t="s">
        <v>42</v>
      </c>
      <c r="CD150" s="405" t="s">
        <v>42</v>
      </c>
      <c r="CE150" s="405" t="s">
        <v>42</v>
      </c>
      <c r="CF150" s="406" t="s">
        <v>42</v>
      </c>
      <c r="CG150" s="407" t="s">
        <v>42</v>
      </c>
      <c r="CH150" s="405" t="s">
        <v>42</v>
      </c>
      <c r="CI150" s="405" t="s">
        <v>42</v>
      </c>
      <c r="CJ150" s="405" t="s">
        <v>42</v>
      </c>
      <c r="CK150" s="408" t="s">
        <v>42</v>
      </c>
      <c r="CM150" s="446"/>
      <c r="CN150" s="447"/>
      <c r="CO150" s="448"/>
      <c r="CP150" s="449"/>
      <c r="CQ150" s="355"/>
      <c r="CR150" s="355"/>
      <c r="CS150" s="355"/>
      <c r="CT150" s="355"/>
      <c r="CU150" s="355"/>
      <c r="CV150" s="355"/>
      <c r="CW150" s="355"/>
      <c r="CX150" s="355"/>
      <c r="CY150" s="355"/>
      <c r="CZ150" s="355"/>
      <c r="DB150" s="431"/>
      <c r="DC150" s="432"/>
      <c r="DD150" s="433"/>
      <c r="DE150" s="434"/>
      <c r="DF150" s="434"/>
      <c r="DG150" s="436"/>
      <c r="DH150" s="436"/>
      <c r="DI150" s="436"/>
      <c r="DJ150" s="436"/>
      <c r="DK150" s="436"/>
      <c r="DL150" s="436"/>
      <c r="DM150" s="436"/>
      <c r="DN150" s="436"/>
      <c r="DO150" s="436"/>
      <c r="DP150" s="436"/>
    </row>
    <row r="151" spans="1:120" ht="20.100000000000001" customHeight="1">
      <c r="A151" s="391">
        <v>3051</v>
      </c>
      <c r="B151" s="392" t="s">
        <v>1252</v>
      </c>
      <c r="C151" s="393">
        <v>87</v>
      </c>
      <c r="D151" s="394">
        <v>183</v>
      </c>
      <c r="E151" s="396">
        <v>48</v>
      </c>
      <c r="F151" s="396">
        <v>29</v>
      </c>
      <c r="G151" s="396">
        <v>11</v>
      </c>
      <c r="H151" s="396">
        <v>9</v>
      </c>
      <c r="I151" s="397">
        <v>2</v>
      </c>
      <c r="J151" s="398">
        <v>23</v>
      </c>
      <c r="K151" s="396">
        <v>4</v>
      </c>
      <c r="L151" s="396">
        <v>9</v>
      </c>
      <c r="M151" s="396">
        <v>6</v>
      </c>
      <c r="N151" s="399">
        <v>5</v>
      </c>
      <c r="P151" s="400">
        <v>3100</v>
      </c>
      <c r="Q151" s="401" t="s">
        <v>314</v>
      </c>
      <c r="R151" s="402">
        <v>71</v>
      </c>
      <c r="S151" s="403">
        <v>227</v>
      </c>
      <c r="T151" s="405">
        <v>0</v>
      </c>
      <c r="U151" s="405">
        <v>4</v>
      </c>
      <c r="V151" s="405">
        <v>18</v>
      </c>
      <c r="W151" s="405">
        <v>63</v>
      </c>
      <c r="X151" s="406">
        <v>14</v>
      </c>
      <c r="Y151" s="407">
        <v>96</v>
      </c>
      <c r="Z151" s="405">
        <v>7</v>
      </c>
      <c r="AA151" s="405">
        <v>14</v>
      </c>
      <c r="AB151" s="405">
        <v>10</v>
      </c>
      <c r="AC151" s="408">
        <v>7</v>
      </c>
      <c r="AE151" s="400">
        <v>3101</v>
      </c>
      <c r="AF151" s="401" t="s">
        <v>315</v>
      </c>
      <c r="AG151" s="402">
        <v>125</v>
      </c>
      <c r="AH151" s="403">
        <v>235</v>
      </c>
      <c r="AI151" s="405">
        <v>2</v>
      </c>
      <c r="AJ151" s="405">
        <v>10</v>
      </c>
      <c r="AK151" s="405">
        <v>25</v>
      </c>
      <c r="AL151" s="405">
        <v>41</v>
      </c>
      <c r="AM151" s="406">
        <v>23</v>
      </c>
      <c r="AN151" s="407">
        <v>89</v>
      </c>
      <c r="AO151" s="405">
        <v>8</v>
      </c>
      <c r="AP151" s="405">
        <v>11</v>
      </c>
      <c r="AQ151" s="405">
        <v>6</v>
      </c>
      <c r="AR151" s="408">
        <v>11</v>
      </c>
      <c r="AT151" s="400">
        <v>7004</v>
      </c>
      <c r="AU151" s="401" t="s">
        <v>2005</v>
      </c>
      <c r="AV151" s="402" t="s">
        <v>2031</v>
      </c>
      <c r="AW151" s="403" t="s">
        <v>42</v>
      </c>
      <c r="AX151" s="405" t="s">
        <v>42</v>
      </c>
      <c r="AY151" s="405" t="s">
        <v>42</v>
      </c>
      <c r="AZ151" s="405" t="s">
        <v>42</v>
      </c>
      <c r="BA151" s="405" t="s">
        <v>42</v>
      </c>
      <c r="BB151" s="406" t="s">
        <v>42</v>
      </c>
      <c r="BC151" s="407" t="s">
        <v>42</v>
      </c>
      <c r="BD151" s="405" t="s">
        <v>42</v>
      </c>
      <c r="BE151" s="405" t="s">
        <v>42</v>
      </c>
      <c r="BF151" s="405" t="s">
        <v>42</v>
      </c>
      <c r="BG151" s="408" t="s">
        <v>42</v>
      </c>
      <c r="BI151" s="400">
        <v>8121</v>
      </c>
      <c r="BJ151" s="401" t="s">
        <v>148</v>
      </c>
      <c r="BK151" s="402">
        <v>2</v>
      </c>
      <c r="BL151" s="403" t="s">
        <v>42</v>
      </c>
      <c r="BM151" s="405" t="s">
        <v>42</v>
      </c>
      <c r="BN151" s="405" t="s">
        <v>42</v>
      </c>
      <c r="BO151" s="405" t="s">
        <v>42</v>
      </c>
      <c r="BP151" s="405" t="s">
        <v>42</v>
      </c>
      <c r="BQ151" s="406" t="s">
        <v>42</v>
      </c>
      <c r="BR151" s="407" t="s">
        <v>42</v>
      </c>
      <c r="BS151" s="405" t="s">
        <v>42</v>
      </c>
      <c r="BT151" s="405" t="s">
        <v>42</v>
      </c>
      <c r="BU151" s="405" t="s">
        <v>42</v>
      </c>
      <c r="BV151" s="408" t="s">
        <v>42</v>
      </c>
      <c r="BX151" s="400">
        <v>8151</v>
      </c>
      <c r="BY151" s="401" t="s">
        <v>913</v>
      </c>
      <c r="BZ151" s="402">
        <v>10</v>
      </c>
      <c r="CA151" s="403">
        <v>213</v>
      </c>
      <c r="CB151" s="405">
        <v>50</v>
      </c>
      <c r="CC151" s="405">
        <v>40</v>
      </c>
      <c r="CD151" s="405">
        <v>0</v>
      </c>
      <c r="CE151" s="405">
        <v>10</v>
      </c>
      <c r="CF151" s="406">
        <v>0</v>
      </c>
      <c r="CG151" s="407">
        <v>10</v>
      </c>
      <c r="CH151" s="405">
        <v>4</v>
      </c>
      <c r="CI151" s="405">
        <v>7</v>
      </c>
      <c r="CJ151" s="405">
        <v>5</v>
      </c>
      <c r="CK151" s="408">
        <v>6</v>
      </c>
      <c r="CM151" s="446"/>
      <c r="CN151" s="447"/>
      <c r="CO151" s="448"/>
      <c r="CP151" s="449"/>
      <c r="CQ151" s="355"/>
      <c r="CR151" s="355"/>
      <c r="CS151" s="355"/>
      <c r="CT151" s="355"/>
      <c r="CU151" s="355"/>
      <c r="CV151" s="355"/>
      <c r="CW151" s="355"/>
      <c r="CX151" s="355"/>
      <c r="CY151" s="355"/>
      <c r="CZ151" s="355"/>
      <c r="DB151" s="431"/>
      <c r="DC151" s="432"/>
      <c r="DD151" s="433"/>
      <c r="DE151" s="434"/>
      <c r="DF151" s="434"/>
      <c r="DG151" s="436"/>
      <c r="DH151" s="436"/>
      <c r="DI151" s="436"/>
      <c r="DJ151" s="436"/>
      <c r="DK151" s="436"/>
      <c r="DL151" s="436"/>
      <c r="DM151" s="436"/>
      <c r="DN151" s="436"/>
      <c r="DO151" s="436"/>
      <c r="DP151" s="436"/>
    </row>
    <row r="152" spans="1:120" ht="20.100000000000001" customHeight="1">
      <c r="A152" s="391">
        <v>3061</v>
      </c>
      <c r="B152" s="392" t="s">
        <v>313</v>
      </c>
      <c r="C152" s="393">
        <v>59</v>
      </c>
      <c r="D152" s="394">
        <v>209</v>
      </c>
      <c r="E152" s="396">
        <v>14</v>
      </c>
      <c r="F152" s="396">
        <v>17</v>
      </c>
      <c r="G152" s="396">
        <v>22</v>
      </c>
      <c r="H152" s="396">
        <v>25</v>
      </c>
      <c r="I152" s="397">
        <v>22</v>
      </c>
      <c r="J152" s="398">
        <v>69</v>
      </c>
      <c r="K152" s="396">
        <v>6</v>
      </c>
      <c r="L152" s="396">
        <v>14</v>
      </c>
      <c r="M152" s="396">
        <v>8</v>
      </c>
      <c r="N152" s="399">
        <v>6</v>
      </c>
      <c r="P152" s="400">
        <v>3101</v>
      </c>
      <c r="Q152" s="401" t="s">
        <v>315</v>
      </c>
      <c r="R152" s="402">
        <v>126</v>
      </c>
      <c r="S152" s="403">
        <v>223</v>
      </c>
      <c r="T152" s="405">
        <v>2</v>
      </c>
      <c r="U152" s="405">
        <v>14</v>
      </c>
      <c r="V152" s="405">
        <v>27</v>
      </c>
      <c r="W152" s="405">
        <v>37</v>
      </c>
      <c r="X152" s="406">
        <v>20</v>
      </c>
      <c r="Y152" s="407">
        <v>83</v>
      </c>
      <c r="Z152" s="405">
        <v>7</v>
      </c>
      <c r="AA152" s="405">
        <v>13</v>
      </c>
      <c r="AB152" s="405">
        <v>10</v>
      </c>
      <c r="AC152" s="408">
        <v>7</v>
      </c>
      <c r="AE152" s="400">
        <v>3111</v>
      </c>
      <c r="AF152" s="401" t="s">
        <v>1253</v>
      </c>
      <c r="AG152" s="402">
        <v>108</v>
      </c>
      <c r="AH152" s="403">
        <v>231</v>
      </c>
      <c r="AI152" s="405">
        <v>6</v>
      </c>
      <c r="AJ152" s="405">
        <v>11</v>
      </c>
      <c r="AK152" s="405">
        <v>30</v>
      </c>
      <c r="AL152" s="405">
        <v>34</v>
      </c>
      <c r="AM152" s="406">
        <v>19</v>
      </c>
      <c r="AN152" s="407">
        <v>83</v>
      </c>
      <c r="AO152" s="405">
        <v>7</v>
      </c>
      <c r="AP152" s="405">
        <v>11</v>
      </c>
      <c r="AQ152" s="405">
        <v>6</v>
      </c>
      <c r="AR152" s="408">
        <v>11</v>
      </c>
      <c r="AT152" s="400">
        <v>7055</v>
      </c>
      <c r="AU152" s="401" t="s">
        <v>487</v>
      </c>
      <c r="AV152" s="402">
        <v>81</v>
      </c>
      <c r="AW152" s="403">
        <v>236</v>
      </c>
      <c r="AX152" s="405">
        <v>2</v>
      </c>
      <c r="AY152" s="405">
        <v>15</v>
      </c>
      <c r="AZ152" s="405">
        <v>40</v>
      </c>
      <c r="BA152" s="405">
        <v>30</v>
      </c>
      <c r="BB152" s="406">
        <v>14</v>
      </c>
      <c r="BC152" s="407">
        <v>83</v>
      </c>
      <c r="BD152" s="405">
        <v>6</v>
      </c>
      <c r="BE152" s="405">
        <v>13</v>
      </c>
      <c r="BF152" s="405">
        <v>11</v>
      </c>
      <c r="BG152" s="408">
        <v>4</v>
      </c>
      <c r="BI152" s="400">
        <v>8131</v>
      </c>
      <c r="BJ152" s="401" t="s">
        <v>527</v>
      </c>
      <c r="BK152" s="402">
        <v>3</v>
      </c>
      <c r="BL152" s="403" t="s">
        <v>42</v>
      </c>
      <c r="BM152" s="405" t="s">
        <v>42</v>
      </c>
      <c r="BN152" s="405" t="s">
        <v>42</v>
      </c>
      <c r="BO152" s="405" t="s">
        <v>42</v>
      </c>
      <c r="BP152" s="405" t="s">
        <v>42</v>
      </c>
      <c r="BQ152" s="406" t="s">
        <v>42</v>
      </c>
      <c r="BR152" s="407" t="s">
        <v>42</v>
      </c>
      <c r="BS152" s="405" t="s">
        <v>42</v>
      </c>
      <c r="BT152" s="405" t="s">
        <v>42</v>
      </c>
      <c r="BU152" s="405" t="s">
        <v>42</v>
      </c>
      <c r="BV152" s="408" t="s">
        <v>42</v>
      </c>
      <c r="BX152" s="717">
        <v>8181</v>
      </c>
      <c r="BY152" s="718" t="s">
        <v>916</v>
      </c>
      <c r="BZ152" s="719">
        <v>13</v>
      </c>
      <c r="CA152" s="720">
        <v>215</v>
      </c>
      <c r="CB152" s="721">
        <v>77</v>
      </c>
      <c r="CC152" s="721">
        <v>15</v>
      </c>
      <c r="CD152" s="721">
        <v>0</v>
      </c>
      <c r="CE152" s="721">
        <v>0</v>
      </c>
      <c r="CF152" s="721">
        <v>8</v>
      </c>
      <c r="CG152" s="721">
        <v>8</v>
      </c>
      <c r="CH152" s="721">
        <v>3</v>
      </c>
      <c r="CI152" s="721">
        <v>7</v>
      </c>
      <c r="CJ152" s="721">
        <v>6</v>
      </c>
      <c r="CK152" s="721">
        <v>6</v>
      </c>
      <c r="CM152" s="446"/>
      <c r="CN152" s="447"/>
      <c r="CO152" s="448"/>
      <c r="CP152" s="449"/>
      <c r="CQ152" s="355"/>
      <c r="CR152" s="355"/>
      <c r="CS152" s="355"/>
      <c r="CT152" s="355"/>
      <c r="CU152" s="355"/>
      <c r="CV152" s="355"/>
      <c r="CW152" s="355"/>
      <c r="CX152" s="355"/>
      <c r="CY152" s="355"/>
      <c r="CZ152" s="355"/>
      <c r="DB152" s="431"/>
      <c r="DC152" s="432"/>
      <c r="DD152" s="433"/>
      <c r="DE152" s="434"/>
      <c r="DF152" s="434"/>
      <c r="DG152" s="436"/>
      <c r="DH152" s="436"/>
      <c r="DI152" s="436"/>
      <c r="DJ152" s="436"/>
      <c r="DK152" s="436"/>
      <c r="DL152" s="436"/>
      <c r="DM152" s="436"/>
      <c r="DN152" s="436"/>
      <c r="DO152" s="436"/>
      <c r="DP152" s="436"/>
    </row>
    <row r="153" spans="1:120" ht="20.100000000000001" customHeight="1">
      <c r="A153" s="391">
        <v>3100</v>
      </c>
      <c r="B153" s="392" t="s">
        <v>314</v>
      </c>
      <c r="C153" s="393">
        <v>80</v>
      </c>
      <c r="D153" s="394">
        <v>205</v>
      </c>
      <c r="E153" s="396">
        <v>13</v>
      </c>
      <c r="F153" s="396">
        <v>30</v>
      </c>
      <c r="G153" s="396">
        <v>16</v>
      </c>
      <c r="H153" s="396">
        <v>31</v>
      </c>
      <c r="I153" s="397">
        <v>10</v>
      </c>
      <c r="J153" s="398">
        <v>58</v>
      </c>
      <c r="K153" s="396">
        <v>5</v>
      </c>
      <c r="L153" s="396">
        <v>14</v>
      </c>
      <c r="M153" s="396">
        <v>8</v>
      </c>
      <c r="N153" s="399">
        <v>6</v>
      </c>
      <c r="P153" s="400">
        <v>3111</v>
      </c>
      <c r="Q153" s="401" t="s">
        <v>1253</v>
      </c>
      <c r="R153" s="402">
        <v>83</v>
      </c>
      <c r="S153" s="403">
        <v>218</v>
      </c>
      <c r="T153" s="405">
        <v>12</v>
      </c>
      <c r="U153" s="405">
        <v>13</v>
      </c>
      <c r="V153" s="405">
        <v>28</v>
      </c>
      <c r="W153" s="405">
        <v>28</v>
      </c>
      <c r="X153" s="406">
        <v>19</v>
      </c>
      <c r="Y153" s="407">
        <v>75</v>
      </c>
      <c r="Z153" s="405">
        <v>6</v>
      </c>
      <c r="AA153" s="405">
        <v>13</v>
      </c>
      <c r="AB153" s="405">
        <v>9</v>
      </c>
      <c r="AC153" s="408">
        <v>6</v>
      </c>
      <c r="AE153" s="400">
        <v>3141</v>
      </c>
      <c r="AF153" s="401" t="s">
        <v>317</v>
      </c>
      <c r="AG153" s="402">
        <v>208</v>
      </c>
      <c r="AH153" s="403">
        <v>220</v>
      </c>
      <c r="AI153" s="405">
        <v>18</v>
      </c>
      <c r="AJ153" s="405">
        <v>22</v>
      </c>
      <c r="AK153" s="405">
        <v>24</v>
      </c>
      <c r="AL153" s="405">
        <v>25</v>
      </c>
      <c r="AM153" s="406">
        <v>11</v>
      </c>
      <c r="AN153" s="407">
        <v>60</v>
      </c>
      <c r="AO153" s="405">
        <v>6</v>
      </c>
      <c r="AP153" s="405">
        <v>10</v>
      </c>
      <c r="AQ153" s="405">
        <v>5</v>
      </c>
      <c r="AR153" s="408">
        <v>9</v>
      </c>
      <c r="AT153" s="400">
        <v>7059</v>
      </c>
      <c r="AU153" s="401" t="s">
        <v>951</v>
      </c>
      <c r="AV153" s="402">
        <v>114</v>
      </c>
      <c r="AW153" s="403">
        <v>239</v>
      </c>
      <c r="AX153" s="405">
        <v>2</v>
      </c>
      <c r="AY153" s="405">
        <v>10</v>
      </c>
      <c r="AZ153" s="405">
        <v>31</v>
      </c>
      <c r="BA153" s="405">
        <v>39</v>
      </c>
      <c r="BB153" s="406">
        <v>19</v>
      </c>
      <c r="BC153" s="407">
        <v>89</v>
      </c>
      <c r="BD153" s="405">
        <v>6</v>
      </c>
      <c r="BE153" s="405">
        <v>13</v>
      </c>
      <c r="BF153" s="405">
        <v>11</v>
      </c>
      <c r="BG153" s="408">
        <v>5</v>
      </c>
      <c r="BI153" s="400">
        <v>8151</v>
      </c>
      <c r="BJ153" s="401" t="s">
        <v>913</v>
      </c>
      <c r="BK153" s="402">
        <v>6</v>
      </c>
      <c r="BL153" s="403" t="s">
        <v>42</v>
      </c>
      <c r="BM153" s="405" t="s">
        <v>42</v>
      </c>
      <c r="BN153" s="405" t="s">
        <v>42</v>
      </c>
      <c r="BO153" s="405" t="s">
        <v>42</v>
      </c>
      <c r="BP153" s="405" t="s">
        <v>42</v>
      </c>
      <c r="BQ153" s="406" t="s">
        <v>42</v>
      </c>
      <c r="BR153" s="407" t="s">
        <v>42</v>
      </c>
      <c r="BS153" s="405" t="s">
        <v>42</v>
      </c>
      <c r="BT153" s="405" t="s">
        <v>42</v>
      </c>
      <c r="BU153" s="405" t="s">
        <v>42</v>
      </c>
      <c r="BV153" s="408" t="s">
        <v>42</v>
      </c>
      <c r="BX153" s="717">
        <v>9732</v>
      </c>
      <c r="BY153" s="718" t="s">
        <v>528</v>
      </c>
      <c r="BZ153" s="719">
        <v>15</v>
      </c>
      <c r="CA153" s="720">
        <v>233</v>
      </c>
      <c r="CB153" s="721">
        <v>13</v>
      </c>
      <c r="CC153" s="721">
        <v>40</v>
      </c>
      <c r="CD153" s="721">
        <v>27</v>
      </c>
      <c r="CE153" s="721">
        <v>13</v>
      </c>
      <c r="CF153" s="721">
        <v>7</v>
      </c>
      <c r="CG153" s="721">
        <v>47</v>
      </c>
      <c r="CH153" s="721">
        <v>4</v>
      </c>
      <c r="CI153" s="721">
        <v>11</v>
      </c>
      <c r="CJ153" s="721">
        <v>7</v>
      </c>
      <c r="CK153" s="721">
        <v>8</v>
      </c>
      <c r="CM153" s="446"/>
      <c r="CN153" s="447"/>
      <c r="CO153" s="448"/>
      <c r="CP153" s="449"/>
      <c r="CQ153" s="355"/>
      <c r="CR153" s="355"/>
      <c r="CS153" s="355"/>
      <c r="CT153" s="355"/>
      <c r="CU153" s="355"/>
      <c r="CV153" s="355"/>
      <c r="CW153" s="355"/>
      <c r="CX153" s="355"/>
      <c r="CY153" s="355"/>
      <c r="CZ153" s="355"/>
      <c r="DB153" s="431"/>
      <c r="DC153" s="432"/>
      <c r="DD153" s="433"/>
      <c r="DE153" s="434"/>
      <c r="DF153" s="434"/>
      <c r="DG153" s="436"/>
      <c r="DH153" s="436"/>
      <c r="DI153" s="436"/>
      <c r="DJ153" s="436"/>
      <c r="DK153" s="436"/>
      <c r="DL153" s="436"/>
      <c r="DM153" s="436"/>
      <c r="DN153" s="436"/>
      <c r="DO153" s="436"/>
      <c r="DP153" s="436"/>
    </row>
    <row r="154" spans="1:120" ht="20.100000000000001" customHeight="1">
      <c r="A154" s="391">
        <v>3101</v>
      </c>
      <c r="B154" s="392" t="s">
        <v>315</v>
      </c>
      <c r="C154" s="393">
        <v>129</v>
      </c>
      <c r="D154" s="394">
        <v>209</v>
      </c>
      <c r="E154" s="396">
        <v>5</v>
      </c>
      <c r="F154" s="396">
        <v>16</v>
      </c>
      <c r="G154" s="396">
        <v>28</v>
      </c>
      <c r="H154" s="396">
        <v>41</v>
      </c>
      <c r="I154" s="397">
        <v>10</v>
      </c>
      <c r="J154" s="398">
        <v>79</v>
      </c>
      <c r="K154" s="396">
        <v>6</v>
      </c>
      <c r="L154" s="396">
        <v>15</v>
      </c>
      <c r="M154" s="396">
        <v>8</v>
      </c>
      <c r="N154" s="399">
        <v>7</v>
      </c>
      <c r="P154" s="400">
        <v>3141</v>
      </c>
      <c r="Q154" s="401" t="s">
        <v>317</v>
      </c>
      <c r="R154" s="402">
        <v>219</v>
      </c>
      <c r="S154" s="403">
        <v>204</v>
      </c>
      <c r="T154" s="405">
        <v>25</v>
      </c>
      <c r="U154" s="405">
        <v>33</v>
      </c>
      <c r="V154" s="405">
        <v>21</v>
      </c>
      <c r="W154" s="405">
        <v>17</v>
      </c>
      <c r="X154" s="406">
        <v>4</v>
      </c>
      <c r="Y154" s="407">
        <v>42</v>
      </c>
      <c r="Z154" s="405">
        <v>5</v>
      </c>
      <c r="AA154" s="405">
        <v>11</v>
      </c>
      <c r="AB154" s="405">
        <v>7</v>
      </c>
      <c r="AC154" s="408">
        <v>5</v>
      </c>
      <c r="AE154" s="400">
        <v>3181</v>
      </c>
      <c r="AF154" s="401" t="s">
        <v>318</v>
      </c>
      <c r="AG154" s="402">
        <v>78</v>
      </c>
      <c r="AH154" s="403">
        <v>215</v>
      </c>
      <c r="AI154" s="405">
        <v>18</v>
      </c>
      <c r="AJ154" s="405">
        <v>35</v>
      </c>
      <c r="AK154" s="405">
        <v>27</v>
      </c>
      <c r="AL154" s="405">
        <v>18</v>
      </c>
      <c r="AM154" s="406">
        <v>3</v>
      </c>
      <c r="AN154" s="407">
        <v>47</v>
      </c>
      <c r="AO154" s="405">
        <v>6</v>
      </c>
      <c r="AP154" s="405">
        <v>9</v>
      </c>
      <c r="AQ154" s="405">
        <v>5</v>
      </c>
      <c r="AR154" s="408">
        <v>8</v>
      </c>
      <c r="AT154" s="400">
        <v>7291</v>
      </c>
      <c r="AU154" s="401" t="s">
        <v>1929</v>
      </c>
      <c r="AV154" s="402">
        <v>130</v>
      </c>
      <c r="AW154" s="403">
        <v>233</v>
      </c>
      <c r="AX154" s="405">
        <v>4</v>
      </c>
      <c r="AY154" s="405">
        <v>22</v>
      </c>
      <c r="AZ154" s="405">
        <v>38</v>
      </c>
      <c r="BA154" s="405">
        <v>22</v>
      </c>
      <c r="BB154" s="406">
        <v>15</v>
      </c>
      <c r="BC154" s="407">
        <v>74</v>
      </c>
      <c r="BD154" s="405">
        <v>6</v>
      </c>
      <c r="BE154" s="405">
        <v>13</v>
      </c>
      <c r="BF154" s="405">
        <v>11</v>
      </c>
      <c r="BG154" s="408">
        <v>4</v>
      </c>
      <c r="BI154" s="437">
        <v>8181</v>
      </c>
      <c r="BJ154" s="438" t="s">
        <v>916</v>
      </c>
      <c r="BK154" s="439">
        <v>21</v>
      </c>
      <c r="BL154" s="440">
        <v>205</v>
      </c>
      <c r="BM154" s="442">
        <v>71</v>
      </c>
      <c r="BN154" s="442">
        <v>19</v>
      </c>
      <c r="BO154" s="442">
        <v>10</v>
      </c>
      <c r="BP154" s="442">
        <v>0</v>
      </c>
      <c r="BQ154" s="443">
        <v>0</v>
      </c>
      <c r="BR154" s="444">
        <v>10</v>
      </c>
      <c r="BS154" s="442">
        <v>5</v>
      </c>
      <c r="BT154" s="442">
        <v>6</v>
      </c>
      <c r="BU154" s="442">
        <v>5</v>
      </c>
      <c r="BV154" s="445">
        <v>5</v>
      </c>
      <c r="BX154" s="446"/>
      <c r="BY154" s="447"/>
      <c r="BZ154" s="448"/>
      <c r="CA154" s="449"/>
      <c r="CB154" s="355"/>
      <c r="CC154" s="355"/>
      <c r="CD154" s="355"/>
      <c r="CE154" s="355"/>
      <c r="CF154" s="355"/>
      <c r="CG154" s="355"/>
      <c r="CH154" s="355"/>
      <c r="CI154" s="355"/>
      <c r="CJ154" s="355"/>
      <c r="CK154" s="355"/>
      <c r="CM154" s="446"/>
      <c r="CN154" s="447"/>
      <c r="CO154" s="448"/>
      <c r="CP154" s="449"/>
      <c r="CQ154" s="355"/>
      <c r="CR154" s="355"/>
      <c r="CS154" s="355"/>
      <c r="CT154" s="355"/>
      <c r="CU154" s="355"/>
      <c r="CV154" s="355"/>
      <c r="CW154" s="355"/>
      <c r="CX154" s="355"/>
      <c r="CY154" s="355"/>
      <c r="CZ154" s="355"/>
      <c r="DB154" s="431"/>
      <c r="DC154" s="432"/>
      <c r="DD154" s="433"/>
      <c r="DE154" s="434"/>
      <c r="DF154" s="434"/>
      <c r="DG154" s="436"/>
      <c r="DH154" s="436"/>
      <c r="DI154" s="436"/>
      <c r="DJ154" s="436"/>
      <c r="DK154" s="436"/>
      <c r="DL154" s="436"/>
      <c r="DM154" s="436"/>
      <c r="DN154" s="436"/>
      <c r="DO154" s="436"/>
      <c r="DP154" s="436"/>
    </row>
    <row r="155" spans="1:120" ht="20.100000000000001" customHeight="1">
      <c r="A155" s="391">
        <v>3111</v>
      </c>
      <c r="B155" s="392" t="s">
        <v>1253</v>
      </c>
      <c r="C155" s="393">
        <v>74</v>
      </c>
      <c r="D155" s="394">
        <v>209</v>
      </c>
      <c r="E155" s="396">
        <v>7</v>
      </c>
      <c r="F155" s="396">
        <v>14</v>
      </c>
      <c r="G155" s="396">
        <v>38</v>
      </c>
      <c r="H155" s="396">
        <v>23</v>
      </c>
      <c r="I155" s="397">
        <v>19</v>
      </c>
      <c r="J155" s="398">
        <v>80</v>
      </c>
      <c r="K155" s="396">
        <v>6</v>
      </c>
      <c r="L155" s="396">
        <v>15</v>
      </c>
      <c r="M155" s="396">
        <v>8</v>
      </c>
      <c r="N155" s="399">
        <v>6</v>
      </c>
      <c r="P155" s="400">
        <v>3181</v>
      </c>
      <c r="Q155" s="401" t="s">
        <v>318</v>
      </c>
      <c r="R155" s="402">
        <v>82</v>
      </c>
      <c r="S155" s="403">
        <v>204</v>
      </c>
      <c r="T155" s="405">
        <v>27</v>
      </c>
      <c r="U155" s="405">
        <v>37</v>
      </c>
      <c r="V155" s="405">
        <v>20</v>
      </c>
      <c r="W155" s="405">
        <v>11</v>
      </c>
      <c r="X155" s="406">
        <v>6</v>
      </c>
      <c r="Y155" s="407">
        <v>37</v>
      </c>
      <c r="Z155" s="405">
        <v>5</v>
      </c>
      <c r="AA155" s="405">
        <v>11</v>
      </c>
      <c r="AB155" s="405">
        <v>7</v>
      </c>
      <c r="AC155" s="408">
        <v>5</v>
      </c>
      <c r="AE155" s="400">
        <v>3191</v>
      </c>
      <c r="AF155" s="401" t="s">
        <v>125</v>
      </c>
      <c r="AG155" s="402">
        <v>97</v>
      </c>
      <c r="AH155" s="403">
        <v>235</v>
      </c>
      <c r="AI155" s="405">
        <v>2</v>
      </c>
      <c r="AJ155" s="405">
        <v>13</v>
      </c>
      <c r="AK155" s="405">
        <v>28</v>
      </c>
      <c r="AL155" s="405">
        <v>33</v>
      </c>
      <c r="AM155" s="406">
        <v>24</v>
      </c>
      <c r="AN155" s="407">
        <v>85</v>
      </c>
      <c r="AO155" s="405">
        <v>7</v>
      </c>
      <c r="AP155" s="405">
        <v>12</v>
      </c>
      <c r="AQ155" s="405">
        <v>6</v>
      </c>
      <c r="AR155" s="408">
        <v>11</v>
      </c>
      <c r="AT155" s="717">
        <v>7351</v>
      </c>
      <c r="AU155" s="718" t="s">
        <v>2035</v>
      </c>
      <c r="AV155" s="719">
        <v>72</v>
      </c>
      <c r="AW155" s="720">
        <v>217</v>
      </c>
      <c r="AX155" s="721">
        <v>24</v>
      </c>
      <c r="AY155" s="721">
        <v>33</v>
      </c>
      <c r="AZ155" s="721">
        <v>24</v>
      </c>
      <c r="BA155" s="721">
        <v>17</v>
      </c>
      <c r="BB155" s="721">
        <v>3</v>
      </c>
      <c r="BC155" s="721">
        <v>43</v>
      </c>
      <c r="BD155" s="721">
        <v>5</v>
      </c>
      <c r="BE155" s="721">
        <v>10</v>
      </c>
      <c r="BF155" s="721">
        <v>9</v>
      </c>
      <c r="BG155" s="721">
        <v>3</v>
      </c>
      <c r="BI155" s="446">
        <v>9732</v>
      </c>
      <c r="BJ155" s="447" t="s">
        <v>528</v>
      </c>
      <c r="BK155" s="448">
        <v>24</v>
      </c>
      <c r="BL155" s="449">
        <v>223</v>
      </c>
      <c r="BM155" s="355">
        <v>25</v>
      </c>
      <c r="BN155" s="355">
        <v>33</v>
      </c>
      <c r="BO155" s="355">
        <v>25</v>
      </c>
      <c r="BP155" s="355">
        <v>17</v>
      </c>
      <c r="BQ155" s="355">
        <v>0</v>
      </c>
      <c r="BR155" s="355">
        <v>42</v>
      </c>
      <c r="BS155" s="355">
        <v>6</v>
      </c>
      <c r="BT155" s="355">
        <v>10</v>
      </c>
      <c r="BU155" s="355">
        <v>7</v>
      </c>
      <c r="BV155" s="355">
        <v>6</v>
      </c>
      <c r="BX155" s="446"/>
      <c r="BY155" s="447"/>
      <c r="BZ155" s="448"/>
      <c r="CA155" s="449"/>
      <c r="CB155" s="355"/>
      <c r="CC155" s="355"/>
      <c r="CD155" s="355"/>
      <c r="CE155" s="355"/>
      <c r="CF155" s="355"/>
      <c r="CG155" s="355"/>
      <c r="CH155" s="355"/>
      <c r="CI155" s="355"/>
      <c r="CJ155" s="355"/>
      <c r="CK155" s="355"/>
      <c r="CM155" s="446"/>
      <c r="CN155" s="447"/>
      <c r="CO155" s="448"/>
      <c r="CP155" s="449"/>
      <c r="CQ155" s="355"/>
      <c r="CR155" s="355"/>
      <c r="CS155" s="355"/>
      <c r="CT155" s="355"/>
      <c r="CU155" s="355"/>
      <c r="CV155" s="355"/>
      <c r="CW155" s="355"/>
      <c r="CX155" s="355"/>
      <c r="CY155" s="355"/>
      <c r="CZ155" s="355"/>
      <c r="DB155" s="431"/>
      <c r="DC155" s="432"/>
      <c r="DD155" s="433"/>
      <c r="DE155" s="434"/>
      <c r="DF155" s="434"/>
      <c r="DG155" s="436"/>
      <c r="DH155" s="436"/>
      <c r="DI155" s="436"/>
      <c r="DJ155" s="436"/>
      <c r="DK155" s="436"/>
      <c r="DL155" s="436"/>
      <c r="DM155" s="436"/>
      <c r="DN155" s="436"/>
      <c r="DO155" s="436"/>
      <c r="DP155" s="436"/>
    </row>
    <row r="156" spans="1:120" ht="20.100000000000001" customHeight="1">
      <c r="A156" s="391">
        <v>3141</v>
      </c>
      <c r="B156" s="392" t="s">
        <v>317</v>
      </c>
      <c r="C156" s="393">
        <v>199</v>
      </c>
      <c r="D156" s="394">
        <v>198</v>
      </c>
      <c r="E156" s="396">
        <v>18</v>
      </c>
      <c r="F156" s="396">
        <v>29</v>
      </c>
      <c r="G156" s="396">
        <v>26</v>
      </c>
      <c r="H156" s="396">
        <v>23</v>
      </c>
      <c r="I156" s="397">
        <v>5</v>
      </c>
      <c r="J156" s="398">
        <v>54</v>
      </c>
      <c r="K156" s="396">
        <v>5</v>
      </c>
      <c r="L156" s="396">
        <v>12</v>
      </c>
      <c r="M156" s="396">
        <v>7</v>
      </c>
      <c r="N156" s="399">
        <v>6</v>
      </c>
      <c r="P156" s="400">
        <v>3191</v>
      </c>
      <c r="Q156" s="401" t="s">
        <v>125</v>
      </c>
      <c r="R156" s="402">
        <v>71</v>
      </c>
      <c r="S156" s="403">
        <v>224</v>
      </c>
      <c r="T156" s="405">
        <v>1</v>
      </c>
      <c r="U156" s="405">
        <v>13</v>
      </c>
      <c r="V156" s="405">
        <v>28</v>
      </c>
      <c r="W156" s="405">
        <v>38</v>
      </c>
      <c r="X156" s="406">
        <v>20</v>
      </c>
      <c r="Y156" s="407">
        <v>86</v>
      </c>
      <c r="Z156" s="405">
        <v>7</v>
      </c>
      <c r="AA156" s="405">
        <v>14</v>
      </c>
      <c r="AB156" s="405">
        <v>10</v>
      </c>
      <c r="AC156" s="408">
        <v>7</v>
      </c>
      <c r="AE156" s="400">
        <v>3241</v>
      </c>
      <c r="AF156" s="401" t="s">
        <v>1254</v>
      </c>
      <c r="AG156" s="402">
        <v>59</v>
      </c>
      <c r="AH156" s="403">
        <v>216</v>
      </c>
      <c r="AI156" s="405">
        <v>24</v>
      </c>
      <c r="AJ156" s="405">
        <v>19</v>
      </c>
      <c r="AK156" s="405">
        <v>32</v>
      </c>
      <c r="AL156" s="405">
        <v>24</v>
      </c>
      <c r="AM156" s="406">
        <v>2</v>
      </c>
      <c r="AN156" s="407">
        <v>58</v>
      </c>
      <c r="AO156" s="405">
        <v>6</v>
      </c>
      <c r="AP156" s="405">
        <v>9</v>
      </c>
      <c r="AQ156" s="405">
        <v>5</v>
      </c>
      <c r="AR156" s="408">
        <v>9</v>
      </c>
      <c r="AT156" s="717">
        <v>7631</v>
      </c>
      <c r="AU156" s="718" t="s">
        <v>1932</v>
      </c>
      <c r="AV156" s="719">
        <v>6</v>
      </c>
      <c r="AW156" s="720" t="s">
        <v>42</v>
      </c>
      <c r="AX156" s="721" t="s">
        <v>42</v>
      </c>
      <c r="AY156" s="721" t="s">
        <v>42</v>
      </c>
      <c r="AZ156" s="721" t="s">
        <v>42</v>
      </c>
      <c r="BA156" s="721" t="s">
        <v>42</v>
      </c>
      <c r="BB156" s="721" t="s">
        <v>42</v>
      </c>
      <c r="BC156" s="721" t="s">
        <v>42</v>
      </c>
      <c r="BD156" s="721" t="s">
        <v>42</v>
      </c>
      <c r="BE156" s="721" t="s">
        <v>42</v>
      </c>
      <c r="BF156" s="721" t="s">
        <v>42</v>
      </c>
      <c r="BG156" s="721" t="s">
        <v>42</v>
      </c>
      <c r="BI156" s="446"/>
      <c r="BJ156" s="447"/>
      <c r="BK156" s="448"/>
      <c r="BL156" s="449"/>
      <c r="BM156" s="355"/>
      <c r="BN156" s="355"/>
      <c r="BO156" s="355"/>
      <c r="BP156" s="355"/>
      <c r="BQ156" s="355"/>
      <c r="BR156" s="355"/>
      <c r="BS156" s="355"/>
      <c r="BT156" s="355"/>
      <c r="BU156" s="355"/>
      <c r="BV156" s="355"/>
      <c r="BX156" s="446"/>
      <c r="BY156" s="447"/>
      <c r="BZ156" s="448"/>
      <c r="CA156" s="449"/>
      <c r="CB156" s="355"/>
      <c r="CC156" s="355"/>
      <c r="CD156" s="355"/>
      <c r="CE156" s="355"/>
      <c r="CF156" s="355"/>
      <c r="CG156" s="355"/>
      <c r="CH156" s="355"/>
      <c r="CI156" s="355"/>
      <c r="CJ156" s="355"/>
      <c r="CK156" s="355"/>
      <c r="CM156" s="446"/>
      <c r="CN156" s="447"/>
      <c r="CO156" s="448"/>
      <c r="CP156" s="449"/>
      <c r="CQ156" s="355"/>
      <c r="CR156" s="355"/>
      <c r="CS156" s="355"/>
      <c r="CT156" s="355"/>
      <c r="CU156" s="355"/>
      <c r="CV156" s="355"/>
      <c r="CW156" s="355"/>
      <c r="CX156" s="355"/>
      <c r="CY156" s="355"/>
      <c r="CZ156" s="355"/>
      <c r="DB156" s="431"/>
      <c r="DC156" s="432"/>
      <c r="DD156" s="433"/>
      <c r="DE156" s="434"/>
      <c r="DF156" s="434"/>
      <c r="DG156" s="436"/>
      <c r="DH156" s="436"/>
      <c r="DI156" s="436"/>
      <c r="DJ156" s="436"/>
      <c r="DK156" s="436"/>
      <c r="DL156" s="436"/>
      <c r="DM156" s="436"/>
      <c r="DN156" s="436"/>
      <c r="DO156" s="436"/>
      <c r="DP156" s="436"/>
    </row>
    <row r="157" spans="1:120" ht="20.100000000000001" customHeight="1">
      <c r="A157" s="391">
        <v>3181</v>
      </c>
      <c r="B157" s="392" t="s">
        <v>318</v>
      </c>
      <c r="C157" s="393">
        <v>110</v>
      </c>
      <c r="D157" s="394">
        <v>193</v>
      </c>
      <c r="E157" s="396">
        <v>21</v>
      </c>
      <c r="F157" s="396">
        <v>37</v>
      </c>
      <c r="G157" s="396">
        <v>24</v>
      </c>
      <c r="H157" s="396">
        <v>15</v>
      </c>
      <c r="I157" s="397">
        <v>3</v>
      </c>
      <c r="J157" s="398">
        <v>42</v>
      </c>
      <c r="K157" s="396">
        <v>5</v>
      </c>
      <c r="L157" s="396">
        <v>11</v>
      </c>
      <c r="M157" s="396">
        <v>7</v>
      </c>
      <c r="N157" s="399">
        <v>5</v>
      </c>
      <c r="P157" s="400">
        <v>3241</v>
      </c>
      <c r="Q157" s="401" t="s">
        <v>1254</v>
      </c>
      <c r="R157" s="402">
        <v>37</v>
      </c>
      <c r="S157" s="403">
        <v>202</v>
      </c>
      <c r="T157" s="405">
        <v>38</v>
      </c>
      <c r="U157" s="405">
        <v>27</v>
      </c>
      <c r="V157" s="405">
        <v>11</v>
      </c>
      <c r="W157" s="405">
        <v>22</v>
      </c>
      <c r="X157" s="406">
        <v>3</v>
      </c>
      <c r="Y157" s="407">
        <v>35</v>
      </c>
      <c r="Z157" s="405">
        <v>5</v>
      </c>
      <c r="AA157" s="405">
        <v>10</v>
      </c>
      <c r="AB157" s="405">
        <v>7</v>
      </c>
      <c r="AC157" s="408">
        <v>5</v>
      </c>
      <c r="AE157" s="400">
        <v>3261</v>
      </c>
      <c r="AF157" s="401" t="s">
        <v>1255</v>
      </c>
      <c r="AG157" s="402">
        <v>191</v>
      </c>
      <c r="AH157" s="403">
        <v>217</v>
      </c>
      <c r="AI157" s="405">
        <v>18</v>
      </c>
      <c r="AJ157" s="405">
        <v>26</v>
      </c>
      <c r="AK157" s="405">
        <v>23</v>
      </c>
      <c r="AL157" s="405">
        <v>27</v>
      </c>
      <c r="AM157" s="406">
        <v>7</v>
      </c>
      <c r="AN157" s="407">
        <v>57</v>
      </c>
      <c r="AO157" s="405">
        <v>6</v>
      </c>
      <c r="AP157" s="405">
        <v>9</v>
      </c>
      <c r="AQ157" s="405">
        <v>5</v>
      </c>
      <c r="AR157" s="408">
        <v>9</v>
      </c>
      <c r="AT157" s="717">
        <v>7823</v>
      </c>
      <c r="AU157" s="718" t="s">
        <v>1327</v>
      </c>
      <c r="AV157" s="719">
        <v>1</v>
      </c>
      <c r="AW157" s="720" t="s">
        <v>42</v>
      </c>
      <c r="AX157" s="721" t="s">
        <v>42</v>
      </c>
      <c r="AY157" s="721" t="s">
        <v>42</v>
      </c>
      <c r="AZ157" s="721" t="s">
        <v>42</v>
      </c>
      <c r="BA157" s="721" t="s">
        <v>42</v>
      </c>
      <c r="BB157" s="721" t="s">
        <v>42</v>
      </c>
      <c r="BC157" s="721" t="s">
        <v>42</v>
      </c>
      <c r="BD157" s="721" t="s">
        <v>42</v>
      </c>
      <c r="BE157" s="721" t="s">
        <v>42</v>
      </c>
      <c r="BF157" s="721" t="s">
        <v>42</v>
      </c>
      <c r="BG157" s="721" t="s">
        <v>42</v>
      </c>
      <c r="BI157" s="446"/>
      <c r="BJ157" s="447"/>
      <c r="BK157" s="448"/>
      <c r="BL157" s="449"/>
      <c r="BM157" s="355"/>
      <c r="BN157" s="355"/>
      <c r="BO157" s="355"/>
      <c r="BP157" s="355"/>
      <c r="BQ157" s="355"/>
      <c r="BR157" s="355"/>
      <c r="BS157" s="355"/>
      <c r="BT157" s="355"/>
      <c r="BU157" s="355"/>
      <c r="BV157" s="355"/>
      <c r="BX157" s="446"/>
      <c r="BY157" s="447"/>
      <c r="BZ157" s="448"/>
      <c r="CA157" s="449"/>
      <c r="CB157" s="355"/>
      <c r="CC157" s="355"/>
      <c r="CD157" s="355"/>
      <c r="CE157" s="355"/>
      <c r="CF157" s="355"/>
      <c r="CG157" s="355"/>
      <c r="CH157" s="355"/>
      <c r="CI157" s="355"/>
      <c r="CJ157" s="355"/>
      <c r="CK157" s="355"/>
      <c r="CM157" s="446"/>
      <c r="CN157" s="447"/>
      <c r="CO157" s="448"/>
      <c r="CP157" s="449"/>
      <c r="CQ157" s="355"/>
      <c r="CR157" s="355"/>
      <c r="CS157" s="355"/>
      <c r="CT157" s="355"/>
      <c r="CU157" s="355"/>
      <c r="CV157" s="355"/>
      <c r="CW157" s="355"/>
      <c r="CX157" s="355"/>
      <c r="CY157" s="355"/>
      <c r="CZ157" s="355"/>
      <c r="DB157" s="431"/>
      <c r="DC157" s="432"/>
      <c r="DD157" s="433"/>
      <c r="DE157" s="434"/>
      <c r="DF157" s="434"/>
      <c r="DG157" s="436"/>
      <c r="DH157" s="436"/>
      <c r="DI157" s="436"/>
      <c r="DJ157" s="436"/>
      <c r="DK157" s="436"/>
      <c r="DL157" s="436"/>
      <c r="DM157" s="436"/>
      <c r="DN157" s="436"/>
      <c r="DO157" s="436"/>
      <c r="DP157" s="436"/>
    </row>
    <row r="158" spans="1:120" ht="20.100000000000001" customHeight="1">
      <c r="A158" s="391">
        <v>3191</v>
      </c>
      <c r="B158" s="392" t="s">
        <v>125</v>
      </c>
      <c r="C158" s="393">
        <v>61</v>
      </c>
      <c r="D158" s="394">
        <v>219</v>
      </c>
      <c r="E158" s="396">
        <v>0</v>
      </c>
      <c r="F158" s="396">
        <v>11</v>
      </c>
      <c r="G158" s="396">
        <v>13</v>
      </c>
      <c r="H158" s="396">
        <v>51</v>
      </c>
      <c r="I158" s="397">
        <v>25</v>
      </c>
      <c r="J158" s="398">
        <v>89</v>
      </c>
      <c r="K158" s="396">
        <v>6</v>
      </c>
      <c r="L158" s="396">
        <v>16</v>
      </c>
      <c r="M158" s="396">
        <v>9</v>
      </c>
      <c r="N158" s="399">
        <v>7</v>
      </c>
      <c r="P158" s="400">
        <v>3261</v>
      </c>
      <c r="Q158" s="401" t="s">
        <v>1255</v>
      </c>
      <c r="R158" s="402">
        <v>178</v>
      </c>
      <c r="S158" s="403">
        <v>213</v>
      </c>
      <c r="T158" s="405">
        <v>10</v>
      </c>
      <c r="U158" s="405">
        <v>25</v>
      </c>
      <c r="V158" s="405">
        <v>32</v>
      </c>
      <c r="W158" s="405">
        <v>25</v>
      </c>
      <c r="X158" s="406">
        <v>8</v>
      </c>
      <c r="Y158" s="407">
        <v>66</v>
      </c>
      <c r="Z158" s="405">
        <v>6</v>
      </c>
      <c r="AA158" s="405">
        <v>12</v>
      </c>
      <c r="AB158" s="405">
        <v>8</v>
      </c>
      <c r="AC158" s="408">
        <v>6</v>
      </c>
      <c r="AE158" s="400">
        <v>3281</v>
      </c>
      <c r="AF158" s="401" t="s">
        <v>18</v>
      </c>
      <c r="AG158" s="402">
        <v>183</v>
      </c>
      <c r="AH158" s="403">
        <v>224</v>
      </c>
      <c r="AI158" s="405">
        <v>9</v>
      </c>
      <c r="AJ158" s="405">
        <v>20</v>
      </c>
      <c r="AK158" s="405">
        <v>39</v>
      </c>
      <c r="AL158" s="405">
        <v>22</v>
      </c>
      <c r="AM158" s="406">
        <v>10</v>
      </c>
      <c r="AN158" s="407">
        <v>72</v>
      </c>
      <c r="AO158" s="405">
        <v>7</v>
      </c>
      <c r="AP158" s="405">
        <v>10</v>
      </c>
      <c r="AQ158" s="405">
        <v>6</v>
      </c>
      <c r="AR158" s="408">
        <v>9</v>
      </c>
      <c r="AT158" s="717">
        <v>7826</v>
      </c>
      <c r="AU158" s="718" t="s">
        <v>1793</v>
      </c>
      <c r="AV158" s="719">
        <v>1</v>
      </c>
      <c r="AW158" s="720" t="s">
        <v>42</v>
      </c>
      <c r="AX158" s="721" t="s">
        <v>42</v>
      </c>
      <c r="AY158" s="721" t="s">
        <v>42</v>
      </c>
      <c r="AZ158" s="721" t="s">
        <v>42</v>
      </c>
      <c r="BA158" s="721" t="s">
        <v>42</v>
      </c>
      <c r="BB158" s="721" t="s">
        <v>42</v>
      </c>
      <c r="BC158" s="721" t="s">
        <v>42</v>
      </c>
      <c r="BD158" s="721" t="s">
        <v>42</v>
      </c>
      <c r="BE158" s="721" t="s">
        <v>42</v>
      </c>
      <c r="BF158" s="721" t="s">
        <v>42</v>
      </c>
      <c r="BG158" s="721" t="s">
        <v>42</v>
      </c>
      <c r="BI158" s="446"/>
      <c r="BJ158" s="447"/>
      <c r="BK158" s="448"/>
      <c r="BL158" s="449"/>
      <c r="BM158" s="355"/>
      <c r="BN158" s="355"/>
      <c r="BO158" s="355"/>
      <c r="BP158" s="355"/>
      <c r="BQ158" s="355"/>
      <c r="BR158" s="355"/>
      <c r="BS158" s="355"/>
      <c r="BT158" s="355"/>
      <c r="BU158" s="355"/>
      <c r="BV158" s="355"/>
      <c r="BX158" s="446"/>
      <c r="BY158" s="447"/>
      <c r="BZ158" s="448"/>
      <c r="CA158" s="449"/>
      <c r="CB158" s="355"/>
      <c r="CC158" s="355"/>
      <c r="CD158" s="355"/>
      <c r="CE158" s="355"/>
      <c r="CF158" s="355"/>
      <c r="CG158" s="355"/>
      <c r="CH158" s="355"/>
      <c r="CI158" s="355"/>
      <c r="CJ158" s="355"/>
      <c r="CK158" s="355"/>
      <c r="CM158" s="446"/>
      <c r="CN158" s="447"/>
      <c r="CO158" s="448"/>
      <c r="CP158" s="449"/>
      <c r="CQ158" s="355"/>
      <c r="CR158" s="355"/>
      <c r="CS158" s="355"/>
      <c r="CT158" s="355"/>
      <c r="CU158" s="355"/>
      <c r="CV158" s="355"/>
      <c r="CW158" s="355"/>
      <c r="CX158" s="355"/>
      <c r="CY158" s="355"/>
      <c r="CZ158" s="355"/>
      <c r="DB158" s="431"/>
      <c r="DC158" s="432"/>
      <c r="DD158" s="433"/>
      <c r="DE158" s="434"/>
      <c r="DF158" s="434"/>
      <c r="DG158" s="436"/>
      <c r="DH158" s="436"/>
      <c r="DI158" s="436"/>
      <c r="DJ158" s="436"/>
      <c r="DK158" s="436"/>
      <c r="DL158" s="436"/>
      <c r="DM158" s="436"/>
      <c r="DN158" s="436"/>
      <c r="DO158" s="436"/>
      <c r="DP158" s="436"/>
    </row>
    <row r="159" spans="1:120" ht="20.100000000000001" customHeight="1">
      <c r="A159" s="391">
        <v>3241</v>
      </c>
      <c r="B159" s="392" t="s">
        <v>1254</v>
      </c>
      <c r="C159" s="393">
        <v>51</v>
      </c>
      <c r="D159" s="394">
        <v>196</v>
      </c>
      <c r="E159" s="396">
        <v>24</v>
      </c>
      <c r="F159" s="396">
        <v>29</v>
      </c>
      <c r="G159" s="396">
        <v>24</v>
      </c>
      <c r="H159" s="396">
        <v>16</v>
      </c>
      <c r="I159" s="397">
        <v>8</v>
      </c>
      <c r="J159" s="398">
        <v>47</v>
      </c>
      <c r="K159" s="396">
        <v>5</v>
      </c>
      <c r="L159" s="396">
        <v>12</v>
      </c>
      <c r="M159" s="396">
        <v>7</v>
      </c>
      <c r="N159" s="399">
        <v>5</v>
      </c>
      <c r="P159" s="400">
        <v>3281</v>
      </c>
      <c r="Q159" s="401" t="s">
        <v>18</v>
      </c>
      <c r="R159" s="402">
        <v>152</v>
      </c>
      <c r="S159" s="403">
        <v>215</v>
      </c>
      <c r="T159" s="405">
        <v>10</v>
      </c>
      <c r="U159" s="405">
        <v>25</v>
      </c>
      <c r="V159" s="405">
        <v>22</v>
      </c>
      <c r="W159" s="405">
        <v>35</v>
      </c>
      <c r="X159" s="406">
        <v>8</v>
      </c>
      <c r="Y159" s="407">
        <v>65</v>
      </c>
      <c r="Z159" s="405">
        <v>6</v>
      </c>
      <c r="AA159" s="405">
        <v>12</v>
      </c>
      <c r="AB159" s="405">
        <v>8</v>
      </c>
      <c r="AC159" s="408">
        <v>6</v>
      </c>
      <c r="AE159" s="400">
        <v>3301</v>
      </c>
      <c r="AF159" s="401" t="s">
        <v>321</v>
      </c>
      <c r="AG159" s="402">
        <v>62</v>
      </c>
      <c r="AH159" s="403">
        <v>209</v>
      </c>
      <c r="AI159" s="405">
        <v>26</v>
      </c>
      <c r="AJ159" s="405">
        <v>29</v>
      </c>
      <c r="AK159" s="405">
        <v>35</v>
      </c>
      <c r="AL159" s="405">
        <v>10</v>
      </c>
      <c r="AM159" s="406">
        <v>0</v>
      </c>
      <c r="AN159" s="407">
        <v>45</v>
      </c>
      <c r="AO159" s="405">
        <v>5</v>
      </c>
      <c r="AP159" s="405">
        <v>8</v>
      </c>
      <c r="AQ159" s="405">
        <v>5</v>
      </c>
      <c r="AR159" s="408">
        <v>7</v>
      </c>
      <c r="AT159" s="717">
        <v>7833</v>
      </c>
      <c r="AU159" s="718" t="s">
        <v>1794</v>
      </c>
      <c r="AV159" s="719">
        <v>2</v>
      </c>
      <c r="AW159" s="720" t="s">
        <v>42</v>
      </c>
      <c r="AX159" s="721" t="s">
        <v>42</v>
      </c>
      <c r="AY159" s="721" t="s">
        <v>42</v>
      </c>
      <c r="AZ159" s="721" t="s">
        <v>42</v>
      </c>
      <c r="BA159" s="721" t="s">
        <v>42</v>
      </c>
      <c r="BB159" s="721" t="s">
        <v>42</v>
      </c>
      <c r="BC159" s="721" t="s">
        <v>42</v>
      </c>
      <c r="BD159" s="721" t="s">
        <v>42</v>
      </c>
      <c r="BE159" s="721" t="s">
        <v>42</v>
      </c>
      <c r="BF159" s="721" t="s">
        <v>42</v>
      </c>
      <c r="BG159" s="721" t="s">
        <v>42</v>
      </c>
      <c r="BI159" s="446"/>
      <c r="BJ159" s="447"/>
      <c r="BK159" s="448"/>
      <c r="BL159" s="449"/>
      <c r="BM159" s="355"/>
      <c r="BN159" s="355"/>
      <c r="BO159" s="355"/>
      <c r="BP159" s="355"/>
      <c r="BQ159" s="355"/>
      <c r="BR159" s="355"/>
      <c r="BS159" s="355"/>
      <c r="BT159" s="355"/>
      <c r="BU159" s="355"/>
      <c r="BV159" s="355"/>
      <c r="BX159" s="446"/>
      <c r="BY159" s="447"/>
      <c r="BZ159" s="448"/>
      <c r="CA159" s="449"/>
      <c r="CB159" s="355"/>
      <c r="CC159" s="355"/>
      <c r="CD159" s="355"/>
      <c r="CE159" s="355"/>
      <c r="CF159" s="355"/>
      <c r="CG159" s="355"/>
      <c r="CH159" s="355"/>
      <c r="CI159" s="355"/>
      <c r="CJ159" s="355"/>
      <c r="CK159" s="355"/>
      <c r="CM159" s="446"/>
      <c r="CN159" s="447"/>
      <c r="CO159" s="448"/>
      <c r="CP159" s="449"/>
      <c r="CQ159" s="355"/>
      <c r="CR159" s="355"/>
      <c r="CS159" s="355"/>
      <c r="CT159" s="355"/>
      <c r="CU159" s="355"/>
      <c r="CV159" s="355"/>
      <c r="CW159" s="355"/>
      <c r="CX159" s="355"/>
      <c r="CY159" s="355"/>
      <c r="CZ159" s="355"/>
      <c r="DB159" s="431"/>
      <c r="DC159" s="432"/>
      <c r="DD159" s="433"/>
      <c r="DE159" s="434"/>
      <c r="DF159" s="434"/>
      <c r="DG159" s="436"/>
      <c r="DH159" s="436"/>
      <c r="DI159" s="436"/>
      <c r="DJ159" s="436"/>
      <c r="DK159" s="436"/>
      <c r="DL159" s="436"/>
      <c r="DM159" s="436"/>
      <c r="DN159" s="436"/>
      <c r="DO159" s="436"/>
      <c r="DP159" s="436"/>
    </row>
    <row r="160" spans="1:120" ht="20.100000000000001" customHeight="1">
      <c r="A160" s="391">
        <v>3261</v>
      </c>
      <c r="B160" s="392" t="s">
        <v>1255</v>
      </c>
      <c r="C160" s="393">
        <v>176</v>
      </c>
      <c r="D160" s="394">
        <v>196</v>
      </c>
      <c r="E160" s="396">
        <v>24</v>
      </c>
      <c r="F160" s="396">
        <v>28</v>
      </c>
      <c r="G160" s="396">
        <v>19</v>
      </c>
      <c r="H160" s="396">
        <v>20</v>
      </c>
      <c r="I160" s="397">
        <v>8</v>
      </c>
      <c r="J160" s="398">
        <v>48</v>
      </c>
      <c r="K160" s="396">
        <v>5</v>
      </c>
      <c r="L160" s="396">
        <v>12</v>
      </c>
      <c r="M160" s="396">
        <v>7</v>
      </c>
      <c r="N160" s="399">
        <v>5</v>
      </c>
      <c r="P160" s="400">
        <v>3301</v>
      </c>
      <c r="Q160" s="401" t="s">
        <v>321</v>
      </c>
      <c r="R160" s="402">
        <v>57</v>
      </c>
      <c r="S160" s="403">
        <v>203</v>
      </c>
      <c r="T160" s="405">
        <v>32</v>
      </c>
      <c r="U160" s="405">
        <v>32</v>
      </c>
      <c r="V160" s="405">
        <v>23</v>
      </c>
      <c r="W160" s="405">
        <v>11</v>
      </c>
      <c r="X160" s="406">
        <v>4</v>
      </c>
      <c r="Y160" s="407">
        <v>37</v>
      </c>
      <c r="Z160" s="405">
        <v>5</v>
      </c>
      <c r="AA160" s="405">
        <v>10</v>
      </c>
      <c r="AB160" s="405">
        <v>7</v>
      </c>
      <c r="AC160" s="408">
        <v>5</v>
      </c>
      <c r="AE160" s="400">
        <v>3341</v>
      </c>
      <c r="AF160" s="401" t="s">
        <v>322</v>
      </c>
      <c r="AG160" s="402">
        <v>124</v>
      </c>
      <c r="AH160" s="403">
        <v>219</v>
      </c>
      <c r="AI160" s="405">
        <v>15</v>
      </c>
      <c r="AJ160" s="405">
        <v>29</v>
      </c>
      <c r="AK160" s="405">
        <v>23</v>
      </c>
      <c r="AL160" s="405">
        <v>27</v>
      </c>
      <c r="AM160" s="406">
        <v>6</v>
      </c>
      <c r="AN160" s="407">
        <v>56</v>
      </c>
      <c r="AO160" s="405">
        <v>6</v>
      </c>
      <c r="AP160" s="405">
        <v>9</v>
      </c>
      <c r="AQ160" s="405">
        <v>5</v>
      </c>
      <c r="AR160" s="408">
        <v>9</v>
      </c>
      <c r="AT160" s="717">
        <v>7835</v>
      </c>
      <c r="AU160" s="718" t="s">
        <v>146</v>
      </c>
      <c r="AV160" s="719">
        <v>5</v>
      </c>
      <c r="AW160" s="720" t="s">
        <v>42</v>
      </c>
      <c r="AX160" s="721" t="s">
        <v>42</v>
      </c>
      <c r="AY160" s="721" t="s">
        <v>42</v>
      </c>
      <c r="AZ160" s="721" t="s">
        <v>42</v>
      </c>
      <c r="BA160" s="721" t="s">
        <v>42</v>
      </c>
      <c r="BB160" s="721" t="s">
        <v>42</v>
      </c>
      <c r="BC160" s="721" t="s">
        <v>42</v>
      </c>
      <c r="BD160" s="721" t="s">
        <v>42</v>
      </c>
      <c r="BE160" s="721" t="s">
        <v>42</v>
      </c>
      <c r="BF160" s="721" t="s">
        <v>42</v>
      </c>
      <c r="BG160" s="721" t="s">
        <v>42</v>
      </c>
      <c r="BI160" s="446"/>
      <c r="BJ160" s="447"/>
      <c r="BK160" s="448"/>
      <c r="BL160" s="449"/>
      <c r="BM160" s="355"/>
      <c r="BN160" s="355"/>
      <c r="BO160" s="355"/>
      <c r="BP160" s="355"/>
      <c r="BQ160" s="355"/>
      <c r="BR160" s="355"/>
      <c r="BS160" s="355"/>
      <c r="BT160" s="355"/>
      <c r="BU160" s="355"/>
      <c r="BV160" s="355"/>
      <c r="BX160" s="446"/>
      <c r="BY160" s="447"/>
      <c r="BZ160" s="448"/>
      <c r="CA160" s="449"/>
      <c r="CB160" s="355"/>
      <c r="CC160" s="355"/>
      <c r="CD160" s="355"/>
      <c r="CE160" s="355"/>
      <c r="CF160" s="355"/>
      <c r="CG160" s="355"/>
      <c r="CH160" s="355"/>
      <c r="CI160" s="355"/>
      <c r="CJ160" s="355"/>
      <c r="CK160" s="355"/>
      <c r="CM160" s="446"/>
      <c r="CN160" s="447"/>
      <c r="CO160" s="448"/>
      <c r="CP160" s="449"/>
      <c r="CQ160" s="355"/>
      <c r="CR160" s="355"/>
      <c r="CS160" s="355"/>
      <c r="CT160" s="355"/>
      <c r="CU160" s="355"/>
      <c r="CV160" s="355"/>
      <c r="CW160" s="355"/>
      <c r="CX160" s="355"/>
      <c r="CY160" s="355"/>
      <c r="CZ160" s="355"/>
      <c r="DB160" s="431"/>
      <c r="DC160" s="432"/>
      <c r="DD160" s="433"/>
      <c r="DE160" s="434"/>
      <c r="DF160" s="434"/>
      <c r="DG160" s="436"/>
      <c r="DH160" s="436"/>
      <c r="DI160" s="436"/>
      <c r="DJ160" s="436"/>
      <c r="DK160" s="436"/>
      <c r="DL160" s="436"/>
      <c r="DM160" s="436"/>
      <c r="DN160" s="436"/>
      <c r="DO160" s="436"/>
      <c r="DP160" s="436"/>
    </row>
    <row r="161" spans="1:120" ht="20.100000000000001" customHeight="1">
      <c r="A161" s="391">
        <v>3281</v>
      </c>
      <c r="B161" s="392" t="s">
        <v>18</v>
      </c>
      <c r="C161" s="393">
        <v>174</v>
      </c>
      <c r="D161" s="394">
        <v>207</v>
      </c>
      <c r="E161" s="396">
        <v>11</v>
      </c>
      <c r="F161" s="396">
        <v>18</v>
      </c>
      <c r="G161" s="396">
        <v>23</v>
      </c>
      <c r="H161" s="396">
        <v>27</v>
      </c>
      <c r="I161" s="397">
        <v>21</v>
      </c>
      <c r="J161" s="398">
        <v>71</v>
      </c>
      <c r="K161" s="396">
        <v>6</v>
      </c>
      <c r="L161" s="396">
        <v>14</v>
      </c>
      <c r="M161" s="396">
        <v>8</v>
      </c>
      <c r="N161" s="399">
        <v>6</v>
      </c>
      <c r="P161" s="400">
        <v>3341</v>
      </c>
      <c r="Q161" s="401" t="s">
        <v>322</v>
      </c>
      <c r="R161" s="402">
        <v>117</v>
      </c>
      <c r="S161" s="403">
        <v>215</v>
      </c>
      <c r="T161" s="405">
        <v>6</v>
      </c>
      <c r="U161" s="405">
        <v>32</v>
      </c>
      <c r="V161" s="405">
        <v>26</v>
      </c>
      <c r="W161" s="405">
        <v>25</v>
      </c>
      <c r="X161" s="406">
        <v>10</v>
      </c>
      <c r="Y161" s="407">
        <v>62</v>
      </c>
      <c r="Z161" s="405">
        <v>6</v>
      </c>
      <c r="AA161" s="405">
        <v>12</v>
      </c>
      <c r="AB161" s="405">
        <v>8</v>
      </c>
      <c r="AC161" s="408">
        <v>6</v>
      </c>
      <c r="AE161" s="400">
        <v>3381</v>
      </c>
      <c r="AF161" s="401" t="s">
        <v>1256</v>
      </c>
      <c r="AG161" s="402">
        <v>118</v>
      </c>
      <c r="AH161" s="403">
        <v>222</v>
      </c>
      <c r="AI161" s="405">
        <v>14</v>
      </c>
      <c r="AJ161" s="405">
        <v>24</v>
      </c>
      <c r="AK161" s="405">
        <v>29</v>
      </c>
      <c r="AL161" s="405">
        <v>20</v>
      </c>
      <c r="AM161" s="406">
        <v>13</v>
      </c>
      <c r="AN161" s="407">
        <v>62</v>
      </c>
      <c r="AO161" s="405">
        <v>6</v>
      </c>
      <c r="AP161" s="405">
        <v>10</v>
      </c>
      <c r="AQ161" s="405">
        <v>6</v>
      </c>
      <c r="AR161" s="408">
        <v>9</v>
      </c>
      <c r="AT161" s="717">
        <v>7840</v>
      </c>
      <c r="AU161" s="718" t="s">
        <v>907</v>
      </c>
      <c r="AV161" s="719">
        <v>1</v>
      </c>
      <c r="AW161" s="720" t="s">
        <v>42</v>
      </c>
      <c r="AX161" s="721" t="s">
        <v>42</v>
      </c>
      <c r="AY161" s="721" t="s">
        <v>42</v>
      </c>
      <c r="AZ161" s="721" t="s">
        <v>42</v>
      </c>
      <c r="BA161" s="721" t="s">
        <v>42</v>
      </c>
      <c r="BB161" s="721" t="s">
        <v>42</v>
      </c>
      <c r="BC161" s="721" t="s">
        <v>42</v>
      </c>
      <c r="BD161" s="721" t="s">
        <v>42</v>
      </c>
      <c r="BE161" s="721" t="s">
        <v>42</v>
      </c>
      <c r="BF161" s="721" t="s">
        <v>42</v>
      </c>
      <c r="BG161" s="721" t="s">
        <v>42</v>
      </c>
      <c r="BI161" s="446"/>
      <c r="BJ161" s="447"/>
      <c r="BK161" s="448"/>
      <c r="BL161" s="449"/>
      <c r="BM161" s="355"/>
      <c r="BN161" s="355"/>
      <c r="BO161" s="355"/>
      <c r="BP161" s="355"/>
      <c r="BQ161" s="355"/>
      <c r="BR161" s="355"/>
      <c r="BS161" s="355"/>
      <c r="BT161" s="355"/>
      <c r="BU161" s="355"/>
      <c r="BV161" s="355"/>
      <c r="BX161" s="446"/>
      <c r="BY161" s="447"/>
      <c r="BZ161" s="448"/>
      <c r="CA161" s="449"/>
      <c r="CB161" s="355"/>
      <c r="CC161" s="355"/>
      <c r="CD161" s="355"/>
      <c r="CE161" s="355"/>
      <c r="CF161" s="355"/>
      <c r="CG161" s="355"/>
      <c r="CH161" s="355"/>
      <c r="CI161" s="355"/>
      <c r="CJ161" s="355"/>
      <c r="CK161" s="355"/>
      <c r="CM161" s="446"/>
      <c r="CN161" s="447"/>
      <c r="CO161" s="448"/>
      <c r="CP161" s="449"/>
      <c r="CQ161" s="355"/>
      <c r="CR161" s="355"/>
      <c r="CS161" s="355"/>
      <c r="CT161" s="355"/>
      <c r="CU161" s="355"/>
      <c r="CV161" s="355"/>
      <c r="CW161" s="355"/>
      <c r="CX161" s="355"/>
      <c r="CY161" s="355"/>
      <c r="CZ161" s="355"/>
      <c r="DB161" s="431"/>
      <c r="DC161" s="432"/>
      <c r="DD161" s="433"/>
      <c r="DE161" s="434"/>
      <c r="DF161" s="434"/>
      <c r="DG161" s="436"/>
      <c r="DH161" s="436"/>
      <c r="DI161" s="436"/>
      <c r="DJ161" s="436"/>
      <c r="DK161" s="436"/>
      <c r="DL161" s="436"/>
      <c r="DM161" s="436"/>
      <c r="DN161" s="436"/>
      <c r="DO161" s="436"/>
      <c r="DP161" s="436"/>
    </row>
    <row r="162" spans="1:120" ht="20.100000000000001" customHeight="1">
      <c r="A162" s="391">
        <v>3301</v>
      </c>
      <c r="B162" s="392" t="s">
        <v>321</v>
      </c>
      <c r="C162" s="393">
        <v>81</v>
      </c>
      <c r="D162" s="394">
        <v>181</v>
      </c>
      <c r="E162" s="396">
        <v>48</v>
      </c>
      <c r="F162" s="396">
        <v>33</v>
      </c>
      <c r="G162" s="396">
        <v>14</v>
      </c>
      <c r="H162" s="396">
        <v>4</v>
      </c>
      <c r="I162" s="397">
        <v>1</v>
      </c>
      <c r="J162" s="398">
        <v>19</v>
      </c>
      <c r="K162" s="396">
        <v>4</v>
      </c>
      <c r="L162" s="396">
        <v>8</v>
      </c>
      <c r="M162" s="396">
        <v>6</v>
      </c>
      <c r="N162" s="399">
        <v>4</v>
      </c>
      <c r="P162" s="400">
        <v>3381</v>
      </c>
      <c r="Q162" s="401" t="s">
        <v>1256</v>
      </c>
      <c r="R162" s="402">
        <v>123</v>
      </c>
      <c r="S162" s="403">
        <v>213</v>
      </c>
      <c r="T162" s="405">
        <v>13</v>
      </c>
      <c r="U162" s="405">
        <v>21</v>
      </c>
      <c r="V162" s="405">
        <v>24</v>
      </c>
      <c r="W162" s="405">
        <v>33</v>
      </c>
      <c r="X162" s="406">
        <v>10</v>
      </c>
      <c r="Y162" s="407">
        <v>66</v>
      </c>
      <c r="Z162" s="405">
        <v>6</v>
      </c>
      <c r="AA162" s="405">
        <v>12</v>
      </c>
      <c r="AB162" s="405">
        <v>8</v>
      </c>
      <c r="AC162" s="408">
        <v>6</v>
      </c>
      <c r="AE162" s="400">
        <v>3421</v>
      </c>
      <c r="AF162" s="401" t="s">
        <v>324</v>
      </c>
      <c r="AG162" s="402">
        <v>121</v>
      </c>
      <c r="AH162" s="403">
        <v>217</v>
      </c>
      <c r="AI162" s="405">
        <v>14</v>
      </c>
      <c r="AJ162" s="405">
        <v>29</v>
      </c>
      <c r="AK162" s="405">
        <v>34</v>
      </c>
      <c r="AL162" s="405">
        <v>18</v>
      </c>
      <c r="AM162" s="406">
        <v>5</v>
      </c>
      <c r="AN162" s="407">
        <v>57</v>
      </c>
      <c r="AO162" s="405">
        <v>6</v>
      </c>
      <c r="AP162" s="405">
        <v>9</v>
      </c>
      <c r="AQ162" s="405">
        <v>5</v>
      </c>
      <c r="AR162" s="408">
        <v>9</v>
      </c>
      <c r="AT162" s="717">
        <v>7853</v>
      </c>
      <c r="AU162" s="718" t="s">
        <v>151</v>
      </c>
      <c r="AV162" s="719">
        <v>2</v>
      </c>
      <c r="AW162" s="720" t="s">
        <v>42</v>
      </c>
      <c r="AX162" s="721" t="s">
        <v>42</v>
      </c>
      <c r="AY162" s="721" t="s">
        <v>42</v>
      </c>
      <c r="AZ162" s="721" t="s">
        <v>42</v>
      </c>
      <c r="BA162" s="721" t="s">
        <v>42</v>
      </c>
      <c r="BB162" s="721" t="s">
        <v>42</v>
      </c>
      <c r="BC162" s="721" t="s">
        <v>42</v>
      </c>
      <c r="BD162" s="721" t="s">
        <v>42</v>
      </c>
      <c r="BE162" s="721" t="s">
        <v>42</v>
      </c>
      <c r="BF162" s="721" t="s">
        <v>42</v>
      </c>
      <c r="BG162" s="721" t="s">
        <v>42</v>
      </c>
      <c r="BI162" s="446"/>
      <c r="BJ162" s="447"/>
      <c r="BK162" s="448"/>
      <c r="BL162" s="449"/>
      <c r="BM162" s="355"/>
      <c r="BN162" s="355"/>
      <c r="BO162" s="355"/>
      <c r="BP162" s="355"/>
      <c r="BQ162" s="355"/>
      <c r="BR162" s="355"/>
      <c r="BS162" s="355"/>
      <c r="BT162" s="355"/>
      <c r="BU162" s="355"/>
      <c r="BV162" s="355"/>
      <c r="BX162" s="446"/>
      <c r="BY162" s="447"/>
      <c r="BZ162" s="448"/>
      <c r="CA162" s="449"/>
      <c r="CB162" s="355"/>
      <c r="CC162" s="355"/>
      <c r="CD162" s="355"/>
      <c r="CE162" s="355"/>
      <c r="CF162" s="355"/>
      <c r="CG162" s="355"/>
      <c r="CH162" s="355"/>
      <c r="CI162" s="355"/>
      <c r="CJ162" s="355"/>
      <c r="CK162" s="355"/>
      <c r="CM162" s="446"/>
      <c r="CN162" s="447"/>
      <c r="CO162" s="448"/>
      <c r="CP162" s="449"/>
      <c r="CQ162" s="355"/>
      <c r="CR162" s="355"/>
      <c r="CS162" s="355"/>
      <c r="CT162" s="355"/>
      <c r="CU162" s="355"/>
      <c r="CV162" s="355"/>
      <c r="CW162" s="355"/>
      <c r="CX162" s="355"/>
      <c r="CY162" s="355"/>
      <c r="CZ162" s="355"/>
      <c r="DB162" s="431"/>
      <c r="DC162" s="432"/>
      <c r="DD162" s="433"/>
      <c r="DE162" s="434"/>
      <c r="DF162" s="434"/>
      <c r="DG162" s="436"/>
      <c r="DH162" s="436"/>
      <c r="DI162" s="436"/>
      <c r="DJ162" s="436"/>
      <c r="DK162" s="436"/>
      <c r="DL162" s="436"/>
      <c r="DM162" s="436"/>
      <c r="DN162" s="436"/>
      <c r="DO162" s="436"/>
      <c r="DP162" s="436"/>
    </row>
    <row r="163" spans="1:120" ht="20.100000000000001" customHeight="1">
      <c r="A163" s="391">
        <v>3341</v>
      </c>
      <c r="B163" s="392" t="s">
        <v>322</v>
      </c>
      <c r="C163" s="393">
        <v>132</v>
      </c>
      <c r="D163" s="394">
        <v>200</v>
      </c>
      <c r="E163" s="396">
        <v>20</v>
      </c>
      <c r="F163" s="396">
        <v>22</v>
      </c>
      <c r="G163" s="396">
        <v>25</v>
      </c>
      <c r="H163" s="396">
        <v>20</v>
      </c>
      <c r="I163" s="397">
        <v>12</v>
      </c>
      <c r="J163" s="398">
        <v>58</v>
      </c>
      <c r="K163" s="396">
        <v>5</v>
      </c>
      <c r="L163" s="396">
        <v>13</v>
      </c>
      <c r="M163" s="396">
        <v>7</v>
      </c>
      <c r="N163" s="399">
        <v>6</v>
      </c>
      <c r="P163" s="400">
        <v>3421</v>
      </c>
      <c r="Q163" s="401" t="s">
        <v>324</v>
      </c>
      <c r="R163" s="402">
        <v>119</v>
      </c>
      <c r="S163" s="403">
        <v>209</v>
      </c>
      <c r="T163" s="405">
        <v>16</v>
      </c>
      <c r="U163" s="405">
        <v>28</v>
      </c>
      <c r="V163" s="405">
        <v>30</v>
      </c>
      <c r="W163" s="405">
        <v>18</v>
      </c>
      <c r="X163" s="406">
        <v>8</v>
      </c>
      <c r="Y163" s="407">
        <v>56</v>
      </c>
      <c r="Z163" s="405">
        <v>6</v>
      </c>
      <c r="AA163" s="405">
        <v>11</v>
      </c>
      <c r="AB163" s="405">
        <v>8</v>
      </c>
      <c r="AC163" s="408">
        <v>5</v>
      </c>
      <c r="AE163" s="400">
        <v>3431</v>
      </c>
      <c r="AF163" s="401" t="s">
        <v>1257</v>
      </c>
      <c r="AG163" s="402">
        <v>86</v>
      </c>
      <c r="AH163" s="403">
        <v>220</v>
      </c>
      <c r="AI163" s="405">
        <v>16</v>
      </c>
      <c r="AJ163" s="405">
        <v>20</v>
      </c>
      <c r="AK163" s="405">
        <v>35</v>
      </c>
      <c r="AL163" s="405">
        <v>20</v>
      </c>
      <c r="AM163" s="406">
        <v>9</v>
      </c>
      <c r="AN163" s="407">
        <v>64</v>
      </c>
      <c r="AO163" s="405">
        <v>6</v>
      </c>
      <c r="AP163" s="405">
        <v>10</v>
      </c>
      <c r="AQ163" s="405">
        <v>6</v>
      </c>
      <c r="AR163" s="408">
        <v>9</v>
      </c>
      <c r="AT163" s="717">
        <v>7860</v>
      </c>
      <c r="AU163" s="718" t="s">
        <v>2036</v>
      </c>
      <c r="AV163" s="719">
        <v>1</v>
      </c>
      <c r="AW163" s="720" t="s">
        <v>42</v>
      </c>
      <c r="AX163" s="721" t="s">
        <v>42</v>
      </c>
      <c r="AY163" s="721" t="s">
        <v>42</v>
      </c>
      <c r="AZ163" s="721" t="s">
        <v>42</v>
      </c>
      <c r="BA163" s="721" t="s">
        <v>42</v>
      </c>
      <c r="BB163" s="721" t="s">
        <v>42</v>
      </c>
      <c r="BC163" s="721" t="s">
        <v>42</v>
      </c>
      <c r="BD163" s="721" t="s">
        <v>42</v>
      </c>
      <c r="BE163" s="721" t="s">
        <v>42</v>
      </c>
      <c r="BF163" s="721" t="s">
        <v>42</v>
      </c>
      <c r="BG163" s="721" t="s">
        <v>42</v>
      </c>
      <c r="BI163" s="446"/>
      <c r="BJ163" s="447"/>
      <c r="BK163" s="448"/>
      <c r="BL163" s="449"/>
      <c r="BM163" s="355"/>
      <c r="BN163" s="355"/>
      <c r="BO163" s="355"/>
      <c r="BP163" s="355"/>
      <c r="BQ163" s="355"/>
      <c r="BR163" s="355"/>
      <c r="BS163" s="355"/>
      <c r="BT163" s="355"/>
      <c r="BU163" s="355"/>
      <c r="BV163" s="355"/>
      <c r="BX163" s="446"/>
      <c r="BY163" s="447"/>
      <c r="BZ163" s="448"/>
      <c r="CA163" s="449"/>
      <c r="CB163" s="355"/>
      <c r="CC163" s="355"/>
      <c r="CD163" s="355"/>
      <c r="CE163" s="355"/>
      <c r="CF163" s="355"/>
      <c r="CG163" s="355"/>
      <c r="CH163" s="355"/>
      <c r="CI163" s="355"/>
      <c r="CJ163" s="355"/>
      <c r="CK163" s="355"/>
      <c r="CM163" s="446"/>
      <c r="CN163" s="447"/>
      <c r="CO163" s="448"/>
      <c r="CP163" s="449"/>
      <c r="CQ163" s="355"/>
      <c r="CR163" s="355"/>
      <c r="CS163" s="355"/>
      <c r="CT163" s="355"/>
      <c r="CU163" s="355"/>
      <c r="CV163" s="355"/>
      <c r="CW163" s="355"/>
      <c r="CX163" s="355"/>
      <c r="CY163" s="355"/>
      <c r="CZ163" s="355"/>
      <c r="DB163" s="431"/>
      <c r="DC163" s="432"/>
      <c r="DD163" s="433"/>
      <c r="DE163" s="434"/>
      <c r="DF163" s="434"/>
      <c r="DG163" s="436"/>
      <c r="DH163" s="436"/>
      <c r="DI163" s="436"/>
      <c r="DJ163" s="436"/>
      <c r="DK163" s="436"/>
      <c r="DL163" s="436"/>
      <c r="DM163" s="436"/>
      <c r="DN163" s="436"/>
      <c r="DO163" s="436"/>
      <c r="DP163" s="436"/>
    </row>
    <row r="164" spans="1:120" ht="20.100000000000001" customHeight="1">
      <c r="A164" s="391">
        <v>3381</v>
      </c>
      <c r="B164" s="392" t="s">
        <v>1256</v>
      </c>
      <c r="C164" s="393">
        <v>120</v>
      </c>
      <c r="D164" s="394">
        <v>204</v>
      </c>
      <c r="E164" s="396">
        <v>11</v>
      </c>
      <c r="F164" s="396">
        <v>28</v>
      </c>
      <c r="G164" s="396">
        <v>23</v>
      </c>
      <c r="H164" s="396">
        <v>32</v>
      </c>
      <c r="I164" s="397">
        <v>8</v>
      </c>
      <c r="J164" s="398">
        <v>62</v>
      </c>
      <c r="K164" s="396">
        <v>5</v>
      </c>
      <c r="L164" s="396">
        <v>13</v>
      </c>
      <c r="M164" s="396">
        <v>8</v>
      </c>
      <c r="N164" s="399">
        <v>6</v>
      </c>
      <c r="P164" s="400">
        <v>3431</v>
      </c>
      <c r="Q164" s="401" t="s">
        <v>1257</v>
      </c>
      <c r="R164" s="402">
        <v>105</v>
      </c>
      <c r="S164" s="403">
        <v>210</v>
      </c>
      <c r="T164" s="405">
        <v>18</v>
      </c>
      <c r="U164" s="405">
        <v>31</v>
      </c>
      <c r="V164" s="405">
        <v>19</v>
      </c>
      <c r="W164" s="405">
        <v>24</v>
      </c>
      <c r="X164" s="406">
        <v>8</v>
      </c>
      <c r="Y164" s="407">
        <v>50</v>
      </c>
      <c r="Z164" s="405">
        <v>6</v>
      </c>
      <c r="AA164" s="405">
        <v>12</v>
      </c>
      <c r="AB164" s="405">
        <v>8</v>
      </c>
      <c r="AC164" s="408">
        <v>5</v>
      </c>
      <c r="AE164" s="400">
        <v>3501</v>
      </c>
      <c r="AF164" s="401" t="s">
        <v>326</v>
      </c>
      <c r="AG164" s="402">
        <v>58</v>
      </c>
      <c r="AH164" s="403">
        <v>209</v>
      </c>
      <c r="AI164" s="405">
        <v>21</v>
      </c>
      <c r="AJ164" s="405">
        <v>57</v>
      </c>
      <c r="AK164" s="405">
        <v>9</v>
      </c>
      <c r="AL164" s="405">
        <v>9</v>
      </c>
      <c r="AM164" s="406">
        <v>5</v>
      </c>
      <c r="AN164" s="407">
        <v>22</v>
      </c>
      <c r="AO164" s="405">
        <v>5</v>
      </c>
      <c r="AP164" s="405">
        <v>8</v>
      </c>
      <c r="AQ164" s="405">
        <v>5</v>
      </c>
      <c r="AR164" s="408">
        <v>7</v>
      </c>
      <c r="AT164" s="717">
        <v>7861</v>
      </c>
      <c r="AU164" s="718" t="s">
        <v>2037</v>
      </c>
      <c r="AV164" s="719" t="s">
        <v>2031</v>
      </c>
      <c r="AW164" s="720" t="s">
        <v>42</v>
      </c>
      <c r="AX164" s="721" t="s">
        <v>42</v>
      </c>
      <c r="AY164" s="721" t="s">
        <v>42</v>
      </c>
      <c r="AZ164" s="721" t="s">
        <v>42</v>
      </c>
      <c r="BA164" s="721" t="s">
        <v>42</v>
      </c>
      <c r="BB164" s="721" t="s">
        <v>42</v>
      </c>
      <c r="BC164" s="721" t="s">
        <v>42</v>
      </c>
      <c r="BD164" s="721" t="s">
        <v>42</v>
      </c>
      <c r="BE164" s="721" t="s">
        <v>42</v>
      </c>
      <c r="BF164" s="721" t="s">
        <v>42</v>
      </c>
      <c r="BG164" s="721" t="s">
        <v>42</v>
      </c>
      <c r="BI164" s="446"/>
      <c r="BJ164" s="447"/>
      <c r="BK164" s="448"/>
      <c r="BL164" s="449"/>
      <c r="BM164" s="355"/>
      <c r="BN164" s="355"/>
      <c r="BO164" s="355"/>
      <c r="BP164" s="355"/>
      <c r="BQ164" s="355"/>
      <c r="BR164" s="355"/>
      <c r="BS164" s="355"/>
      <c r="BT164" s="355"/>
      <c r="BU164" s="355"/>
      <c r="BV164" s="355"/>
      <c r="BX164" s="446"/>
      <c r="BY164" s="447"/>
      <c r="BZ164" s="448"/>
      <c r="CA164" s="449"/>
      <c r="CB164" s="355"/>
      <c r="CC164" s="355"/>
      <c r="CD164" s="355"/>
      <c r="CE164" s="355"/>
      <c r="CF164" s="355"/>
      <c r="CG164" s="355"/>
      <c r="CH164" s="355"/>
      <c r="CI164" s="355"/>
      <c r="CJ164" s="355"/>
      <c r="CK164" s="355"/>
      <c r="CM164" s="446"/>
      <c r="CN164" s="447"/>
      <c r="CO164" s="448"/>
      <c r="CP164" s="449"/>
      <c r="CQ164" s="355"/>
      <c r="CR164" s="355"/>
      <c r="CS164" s="355"/>
      <c r="CT164" s="355"/>
      <c r="CU164" s="355"/>
      <c r="CV164" s="355"/>
      <c r="CW164" s="355"/>
      <c r="CX164" s="355"/>
      <c r="CY164" s="355"/>
      <c r="CZ164" s="355"/>
      <c r="DB164" s="431"/>
      <c r="DC164" s="432"/>
      <c r="DD164" s="433"/>
      <c r="DE164" s="434"/>
      <c r="DF164" s="434"/>
      <c r="DG164" s="436"/>
      <c r="DH164" s="436"/>
      <c r="DI164" s="436"/>
      <c r="DJ164" s="436"/>
      <c r="DK164" s="436"/>
      <c r="DL164" s="436"/>
      <c r="DM164" s="436"/>
      <c r="DN164" s="436"/>
      <c r="DO164" s="436"/>
      <c r="DP164" s="436"/>
    </row>
    <row r="165" spans="1:120" ht="20.100000000000001" customHeight="1">
      <c r="A165" s="391">
        <v>3421</v>
      </c>
      <c r="B165" s="392" t="s">
        <v>324</v>
      </c>
      <c r="C165" s="393">
        <v>110</v>
      </c>
      <c r="D165" s="394">
        <v>194</v>
      </c>
      <c r="E165" s="396">
        <v>24</v>
      </c>
      <c r="F165" s="396">
        <v>29</v>
      </c>
      <c r="G165" s="396">
        <v>24</v>
      </c>
      <c r="H165" s="396">
        <v>19</v>
      </c>
      <c r="I165" s="397">
        <v>5</v>
      </c>
      <c r="J165" s="398">
        <v>47</v>
      </c>
      <c r="K165" s="396">
        <v>5</v>
      </c>
      <c r="L165" s="396">
        <v>11</v>
      </c>
      <c r="M165" s="396">
        <v>7</v>
      </c>
      <c r="N165" s="399">
        <v>6</v>
      </c>
      <c r="P165" s="400">
        <v>3501</v>
      </c>
      <c r="Q165" s="401" t="s">
        <v>326</v>
      </c>
      <c r="R165" s="402">
        <v>68</v>
      </c>
      <c r="S165" s="403">
        <v>206</v>
      </c>
      <c r="T165" s="405">
        <v>19</v>
      </c>
      <c r="U165" s="405">
        <v>25</v>
      </c>
      <c r="V165" s="405">
        <v>41</v>
      </c>
      <c r="W165" s="405">
        <v>12</v>
      </c>
      <c r="X165" s="406">
        <v>3</v>
      </c>
      <c r="Y165" s="407">
        <v>56</v>
      </c>
      <c r="Z165" s="405">
        <v>5</v>
      </c>
      <c r="AA165" s="405">
        <v>11</v>
      </c>
      <c r="AB165" s="405">
        <v>7</v>
      </c>
      <c r="AC165" s="408">
        <v>6</v>
      </c>
      <c r="AE165" s="400">
        <v>3541</v>
      </c>
      <c r="AF165" s="401" t="s">
        <v>1258</v>
      </c>
      <c r="AG165" s="402">
        <v>61</v>
      </c>
      <c r="AH165" s="403">
        <v>216</v>
      </c>
      <c r="AI165" s="405">
        <v>15</v>
      </c>
      <c r="AJ165" s="405">
        <v>34</v>
      </c>
      <c r="AK165" s="405">
        <v>28</v>
      </c>
      <c r="AL165" s="405">
        <v>20</v>
      </c>
      <c r="AM165" s="406">
        <v>3</v>
      </c>
      <c r="AN165" s="407">
        <v>51</v>
      </c>
      <c r="AO165" s="405">
        <v>6</v>
      </c>
      <c r="AP165" s="405">
        <v>9</v>
      </c>
      <c r="AQ165" s="405">
        <v>5</v>
      </c>
      <c r="AR165" s="408">
        <v>9</v>
      </c>
      <c r="AT165" s="717">
        <v>8101</v>
      </c>
      <c r="AU165" s="718" t="s">
        <v>1933</v>
      </c>
      <c r="AV165" s="719">
        <v>11</v>
      </c>
      <c r="AW165" s="720">
        <v>193</v>
      </c>
      <c r="AX165" s="721">
        <v>91</v>
      </c>
      <c r="AY165" s="721">
        <v>0</v>
      </c>
      <c r="AZ165" s="721">
        <v>9</v>
      </c>
      <c r="BA165" s="721">
        <v>0</v>
      </c>
      <c r="BB165" s="721">
        <v>0</v>
      </c>
      <c r="BC165" s="721">
        <v>9</v>
      </c>
      <c r="BD165" s="721">
        <v>2</v>
      </c>
      <c r="BE165" s="721">
        <v>5</v>
      </c>
      <c r="BF165" s="721">
        <v>5</v>
      </c>
      <c r="BG165" s="721">
        <v>2</v>
      </c>
      <c r="BI165" s="446"/>
      <c r="BJ165" s="447"/>
      <c r="BK165" s="448"/>
      <c r="BL165" s="449"/>
      <c r="BM165" s="355"/>
      <c r="BN165" s="355"/>
      <c r="BO165" s="355"/>
      <c r="BP165" s="355"/>
      <c r="BQ165" s="355"/>
      <c r="BR165" s="355"/>
      <c r="BS165" s="355"/>
      <c r="BT165" s="355"/>
      <c r="BU165" s="355"/>
      <c r="BV165" s="355"/>
      <c r="BX165" s="446"/>
      <c r="BY165" s="447"/>
      <c r="BZ165" s="448"/>
      <c r="CA165" s="449"/>
      <c r="CB165" s="355"/>
      <c r="CC165" s="355"/>
      <c r="CD165" s="355"/>
      <c r="CE165" s="355"/>
      <c r="CF165" s="355"/>
      <c r="CG165" s="355"/>
      <c r="CH165" s="355"/>
      <c r="CI165" s="355"/>
      <c r="CJ165" s="355"/>
      <c r="CK165" s="355"/>
      <c r="CM165" s="446"/>
      <c r="CN165" s="447"/>
      <c r="CO165" s="448"/>
      <c r="CP165" s="449"/>
      <c r="CQ165" s="355"/>
      <c r="CR165" s="355"/>
      <c r="CS165" s="355"/>
      <c r="CT165" s="355"/>
      <c r="CU165" s="355"/>
      <c r="CV165" s="355"/>
      <c r="CW165" s="355"/>
      <c r="CX165" s="355"/>
      <c r="CY165" s="355"/>
      <c r="CZ165" s="355"/>
      <c r="DB165" s="431"/>
      <c r="DC165" s="432"/>
      <c r="DD165" s="433"/>
      <c r="DE165" s="434"/>
      <c r="DF165" s="434"/>
      <c r="DG165" s="436"/>
      <c r="DH165" s="436"/>
      <c r="DI165" s="436"/>
      <c r="DJ165" s="436"/>
      <c r="DK165" s="436"/>
      <c r="DL165" s="436"/>
      <c r="DM165" s="436"/>
      <c r="DN165" s="436"/>
      <c r="DO165" s="436"/>
      <c r="DP165" s="436"/>
    </row>
    <row r="166" spans="1:120" ht="20.100000000000001" customHeight="1">
      <c r="A166" s="391">
        <v>3431</v>
      </c>
      <c r="B166" s="392" t="s">
        <v>1257</v>
      </c>
      <c r="C166" s="393">
        <v>105</v>
      </c>
      <c r="D166" s="394">
        <v>198</v>
      </c>
      <c r="E166" s="396">
        <v>20</v>
      </c>
      <c r="F166" s="396">
        <v>32</v>
      </c>
      <c r="G166" s="396">
        <v>13</v>
      </c>
      <c r="H166" s="396">
        <v>25</v>
      </c>
      <c r="I166" s="397">
        <v>10</v>
      </c>
      <c r="J166" s="398">
        <v>48</v>
      </c>
      <c r="K166" s="396">
        <v>5</v>
      </c>
      <c r="L166" s="396">
        <v>12</v>
      </c>
      <c r="M166" s="396">
        <v>7</v>
      </c>
      <c r="N166" s="399">
        <v>6</v>
      </c>
      <c r="P166" s="400">
        <v>3541</v>
      </c>
      <c r="Q166" s="401" t="s">
        <v>1258</v>
      </c>
      <c r="R166" s="402">
        <v>46</v>
      </c>
      <c r="S166" s="403">
        <v>198</v>
      </c>
      <c r="T166" s="405">
        <v>30</v>
      </c>
      <c r="U166" s="405">
        <v>50</v>
      </c>
      <c r="V166" s="405">
        <v>13</v>
      </c>
      <c r="W166" s="405">
        <v>4</v>
      </c>
      <c r="X166" s="406">
        <v>2</v>
      </c>
      <c r="Y166" s="407">
        <v>20</v>
      </c>
      <c r="Z166" s="405">
        <v>4</v>
      </c>
      <c r="AA166" s="405">
        <v>10</v>
      </c>
      <c r="AB166" s="405">
        <v>6</v>
      </c>
      <c r="AC166" s="408">
        <v>5</v>
      </c>
      <c r="AE166" s="400">
        <v>3581</v>
      </c>
      <c r="AF166" s="401" t="s">
        <v>328</v>
      </c>
      <c r="AG166" s="402">
        <v>49</v>
      </c>
      <c r="AH166" s="403">
        <v>208</v>
      </c>
      <c r="AI166" s="405">
        <v>29</v>
      </c>
      <c r="AJ166" s="405">
        <v>43</v>
      </c>
      <c r="AK166" s="405">
        <v>14</v>
      </c>
      <c r="AL166" s="405">
        <v>12</v>
      </c>
      <c r="AM166" s="406">
        <v>2</v>
      </c>
      <c r="AN166" s="407">
        <v>29</v>
      </c>
      <c r="AO166" s="405">
        <v>5</v>
      </c>
      <c r="AP166" s="405">
        <v>7</v>
      </c>
      <c r="AQ166" s="405">
        <v>5</v>
      </c>
      <c r="AR166" s="408">
        <v>7</v>
      </c>
      <c r="AT166" s="717">
        <v>8151</v>
      </c>
      <c r="AU166" s="718" t="s">
        <v>913</v>
      </c>
      <c r="AV166" s="719">
        <v>6</v>
      </c>
      <c r="AW166" s="720" t="s">
        <v>42</v>
      </c>
      <c r="AX166" s="721" t="s">
        <v>42</v>
      </c>
      <c r="AY166" s="721" t="s">
        <v>42</v>
      </c>
      <c r="AZ166" s="721" t="s">
        <v>42</v>
      </c>
      <c r="BA166" s="721" t="s">
        <v>42</v>
      </c>
      <c r="BB166" s="721" t="s">
        <v>42</v>
      </c>
      <c r="BC166" s="721" t="s">
        <v>42</v>
      </c>
      <c r="BD166" s="721" t="s">
        <v>42</v>
      </c>
      <c r="BE166" s="721" t="s">
        <v>42</v>
      </c>
      <c r="BF166" s="721" t="s">
        <v>42</v>
      </c>
      <c r="BG166" s="721" t="s">
        <v>42</v>
      </c>
      <c r="BI166" s="446"/>
      <c r="BJ166" s="447"/>
      <c r="BK166" s="448"/>
      <c r="BL166" s="449"/>
      <c r="BM166" s="355"/>
      <c r="BN166" s="355"/>
      <c r="BO166" s="355"/>
      <c r="BP166" s="355"/>
      <c r="BQ166" s="355"/>
      <c r="BR166" s="355"/>
      <c r="BS166" s="355"/>
      <c r="BT166" s="355"/>
      <c r="BU166" s="355"/>
      <c r="BV166" s="355"/>
      <c r="BX166" s="446"/>
      <c r="BY166" s="447"/>
      <c r="BZ166" s="448"/>
      <c r="CA166" s="449"/>
      <c r="CB166" s="355"/>
      <c r="CC166" s="355"/>
      <c r="CD166" s="355"/>
      <c r="CE166" s="355"/>
      <c r="CF166" s="355"/>
      <c r="CG166" s="355"/>
      <c r="CH166" s="355"/>
      <c r="CI166" s="355"/>
      <c r="CJ166" s="355"/>
      <c r="CK166" s="355"/>
      <c r="CM166" s="446"/>
      <c r="CN166" s="447"/>
      <c r="CO166" s="448"/>
      <c r="CP166" s="449"/>
      <c r="CQ166" s="355"/>
      <c r="CR166" s="355"/>
      <c r="CS166" s="355"/>
      <c r="CT166" s="355"/>
      <c r="CU166" s="355"/>
      <c r="CV166" s="355"/>
      <c r="CW166" s="355"/>
      <c r="CX166" s="355"/>
      <c r="CY166" s="355"/>
      <c r="CZ166" s="355"/>
      <c r="DB166" s="431"/>
      <c r="DC166" s="432"/>
      <c r="DD166" s="433"/>
      <c r="DE166" s="434"/>
      <c r="DF166" s="434"/>
      <c r="DG166" s="436"/>
      <c r="DH166" s="436"/>
      <c r="DI166" s="436"/>
      <c r="DJ166" s="436"/>
      <c r="DK166" s="436"/>
      <c r="DL166" s="436"/>
      <c r="DM166" s="436"/>
      <c r="DN166" s="436"/>
      <c r="DO166" s="436"/>
      <c r="DP166" s="436"/>
    </row>
    <row r="167" spans="1:120" ht="20.100000000000001" customHeight="1">
      <c r="A167" s="391">
        <v>3501</v>
      </c>
      <c r="B167" s="392" t="s">
        <v>326</v>
      </c>
      <c r="C167" s="393">
        <v>82</v>
      </c>
      <c r="D167" s="394">
        <v>196</v>
      </c>
      <c r="E167" s="396">
        <v>18</v>
      </c>
      <c r="F167" s="396">
        <v>35</v>
      </c>
      <c r="G167" s="396">
        <v>24</v>
      </c>
      <c r="H167" s="396">
        <v>20</v>
      </c>
      <c r="I167" s="397">
        <v>2</v>
      </c>
      <c r="J167" s="398">
        <v>46</v>
      </c>
      <c r="K167" s="396">
        <v>5</v>
      </c>
      <c r="L167" s="396">
        <v>11</v>
      </c>
      <c r="M167" s="396">
        <v>7</v>
      </c>
      <c r="N167" s="399">
        <v>6</v>
      </c>
      <c r="P167" s="400">
        <v>3581</v>
      </c>
      <c r="Q167" s="401" t="s">
        <v>328</v>
      </c>
      <c r="R167" s="402">
        <v>44</v>
      </c>
      <c r="S167" s="403">
        <v>200</v>
      </c>
      <c r="T167" s="405">
        <v>32</v>
      </c>
      <c r="U167" s="405">
        <v>39</v>
      </c>
      <c r="V167" s="405">
        <v>14</v>
      </c>
      <c r="W167" s="405">
        <v>14</v>
      </c>
      <c r="X167" s="406">
        <v>2</v>
      </c>
      <c r="Y167" s="407">
        <v>30</v>
      </c>
      <c r="Z167" s="405">
        <v>5</v>
      </c>
      <c r="AA167" s="405">
        <v>10</v>
      </c>
      <c r="AB167" s="405">
        <v>6</v>
      </c>
      <c r="AC167" s="408">
        <v>5</v>
      </c>
      <c r="AE167" s="400">
        <v>3600</v>
      </c>
      <c r="AF167" s="401" t="s">
        <v>329</v>
      </c>
      <c r="AG167" s="402">
        <v>79</v>
      </c>
      <c r="AH167" s="403">
        <v>213</v>
      </c>
      <c r="AI167" s="405">
        <v>18</v>
      </c>
      <c r="AJ167" s="405">
        <v>42</v>
      </c>
      <c r="AK167" s="405">
        <v>20</v>
      </c>
      <c r="AL167" s="405">
        <v>16</v>
      </c>
      <c r="AM167" s="406">
        <v>4</v>
      </c>
      <c r="AN167" s="407">
        <v>41</v>
      </c>
      <c r="AO167" s="405">
        <v>6</v>
      </c>
      <c r="AP167" s="405">
        <v>8</v>
      </c>
      <c r="AQ167" s="405">
        <v>5</v>
      </c>
      <c r="AR167" s="408">
        <v>8</v>
      </c>
      <c r="AT167" s="717">
        <v>8181</v>
      </c>
      <c r="AU167" s="718" t="s">
        <v>916</v>
      </c>
      <c r="AV167" s="719">
        <v>7</v>
      </c>
      <c r="AW167" s="720" t="s">
        <v>42</v>
      </c>
      <c r="AX167" s="721" t="s">
        <v>42</v>
      </c>
      <c r="AY167" s="721" t="s">
        <v>42</v>
      </c>
      <c r="AZ167" s="721" t="s">
        <v>42</v>
      </c>
      <c r="BA167" s="721" t="s">
        <v>42</v>
      </c>
      <c r="BB167" s="721" t="s">
        <v>42</v>
      </c>
      <c r="BC167" s="721" t="s">
        <v>42</v>
      </c>
      <c r="BD167" s="721" t="s">
        <v>42</v>
      </c>
      <c r="BE167" s="721" t="s">
        <v>42</v>
      </c>
      <c r="BF167" s="721" t="s">
        <v>42</v>
      </c>
      <c r="BG167" s="721" t="s">
        <v>42</v>
      </c>
      <c r="BI167" s="446"/>
      <c r="BJ167" s="447"/>
      <c r="BK167" s="448"/>
      <c r="BL167" s="449"/>
      <c r="BM167" s="355"/>
      <c r="BN167" s="355"/>
      <c r="BO167" s="355"/>
      <c r="BP167" s="355"/>
      <c r="BQ167" s="355"/>
      <c r="BR167" s="355"/>
      <c r="BS167" s="355"/>
      <c r="BT167" s="355"/>
      <c r="BU167" s="355"/>
      <c r="BV167" s="355"/>
      <c r="BX167" s="446"/>
      <c r="BY167" s="447"/>
      <c r="BZ167" s="448"/>
      <c r="CA167" s="449"/>
      <c r="CB167" s="355"/>
      <c r="CC167" s="355"/>
      <c r="CD167" s="355"/>
      <c r="CE167" s="355"/>
      <c r="CF167" s="355"/>
      <c r="CG167" s="355"/>
      <c r="CH167" s="355"/>
      <c r="CI167" s="355"/>
      <c r="CJ167" s="355"/>
      <c r="CK167" s="355"/>
      <c r="CM167" s="446"/>
      <c r="CN167" s="447"/>
      <c r="CO167" s="448"/>
      <c r="CP167" s="449"/>
      <c r="CQ167" s="355"/>
      <c r="CR167" s="355"/>
      <c r="CS167" s="355"/>
      <c r="CT167" s="355"/>
      <c r="CU167" s="355"/>
      <c r="CV167" s="355"/>
      <c r="CW167" s="355"/>
      <c r="CX167" s="355"/>
      <c r="CY167" s="355"/>
      <c r="CZ167" s="355"/>
      <c r="DB167" s="431"/>
      <c r="DC167" s="432"/>
      <c r="DD167" s="433"/>
      <c r="DE167" s="434"/>
      <c r="DF167" s="434"/>
      <c r="DG167" s="436"/>
      <c r="DH167" s="436"/>
      <c r="DI167" s="436"/>
      <c r="DJ167" s="436"/>
      <c r="DK167" s="436"/>
      <c r="DL167" s="436"/>
      <c r="DM167" s="436"/>
      <c r="DN167" s="436"/>
      <c r="DO167" s="436"/>
      <c r="DP167" s="436"/>
    </row>
    <row r="168" spans="1:120" ht="20.100000000000001" customHeight="1">
      <c r="A168" s="391">
        <v>3541</v>
      </c>
      <c r="B168" s="392" t="s">
        <v>1258</v>
      </c>
      <c r="C168" s="393">
        <v>60</v>
      </c>
      <c r="D168" s="394">
        <v>188</v>
      </c>
      <c r="E168" s="396">
        <v>37</v>
      </c>
      <c r="F168" s="396">
        <v>35</v>
      </c>
      <c r="G168" s="396">
        <v>20</v>
      </c>
      <c r="H168" s="396">
        <v>8</v>
      </c>
      <c r="I168" s="397">
        <v>0</v>
      </c>
      <c r="J168" s="398">
        <v>28</v>
      </c>
      <c r="K168" s="396">
        <v>5</v>
      </c>
      <c r="L168" s="396">
        <v>10</v>
      </c>
      <c r="M168" s="396">
        <v>6</v>
      </c>
      <c r="N168" s="399">
        <v>5</v>
      </c>
      <c r="P168" s="400">
        <v>3600</v>
      </c>
      <c r="Q168" s="401" t="s">
        <v>329</v>
      </c>
      <c r="R168" s="402">
        <v>92</v>
      </c>
      <c r="S168" s="403">
        <v>211</v>
      </c>
      <c r="T168" s="405">
        <v>11</v>
      </c>
      <c r="U168" s="405">
        <v>29</v>
      </c>
      <c r="V168" s="405">
        <v>30</v>
      </c>
      <c r="W168" s="405">
        <v>26</v>
      </c>
      <c r="X168" s="406">
        <v>3</v>
      </c>
      <c r="Y168" s="407">
        <v>60</v>
      </c>
      <c r="Z168" s="405">
        <v>6</v>
      </c>
      <c r="AA168" s="405">
        <v>12</v>
      </c>
      <c r="AB168" s="405">
        <v>8</v>
      </c>
      <c r="AC168" s="408">
        <v>6</v>
      </c>
      <c r="AE168" s="400">
        <v>3610</v>
      </c>
      <c r="AF168" s="401" t="s">
        <v>330</v>
      </c>
      <c r="AG168" s="402">
        <v>197</v>
      </c>
      <c r="AH168" s="403">
        <v>219</v>
      </c>
      <c r="AI168" s="405">
        <v>14</v>
      </c>
      <c r="AJ168" s="405">
        <v>30</v>
      </c>
      <c r="AK168" s="405">
        <v>24</v>
      </c>
      <c r="AL168" s="405">
        <v>24</v>
      </c>
      <c r="AM168" s="406">
        <v>8</v>
      </c>
      <c r="AN168" s="407">
        <v>56</v>
      </c>
      <c r="AO168" s="405">
        <v>6</v>
      </c>
      <c r="AP168" s="405">
        <v>9</v>
      </c>
      <c r="AQ168" s="405">
        <v>5</v>
      </c>
      <c r="AR168" s="408">
        <v>9</v>
      </c>
      <c r="AT168" s="717">
        <v>9732</v>
      </c>
      <c r="AU168" s="718" t="s">
        <v>528</v>
      </c>
      <c r="AV168" s="719">
        <v>13</v>
      </c>
      <c r="AW168" s="720">
        <v>207</v>
      </c>
      <c r="AX168" s="721">
        <v>38</v>
      </c>
      <c r="AY168" s="721">
        <v>46</v>
      </c>
      <c r="AZ168" s="721">
        <v>15</v>
      </c>
      <c r="BA168" s="721">
        <v>0</v>
      </c>
      <c r="BB168" s="721">
        <v>0</v>
      </c>
      <c r="BC168" s="721">
        <v>15</v>
      </c>
      <c r="BD168" s="721">
        <v>4</v>
      </c>
      <c r="BE168" s="721">
        <v>8</v>
      </c>
      <c r="BF168" s="721">
        <v>8</v>
      </c>
      <c r="BG168" s="721">
        <v>2</v>
      </c>
      <c r="BI168" s="446"/>
      <c r="BJ168" s="447"/>
      <c r="BK168" s="448"/>
      <c r="BL168" s="449"/>
      <c r="BM168" s="355"/>
      <c r="BN168" s="355"/>
      <c r="BO168" s="355"/>
      <c r="BP168" s="355"/>
      <c r="BQ168" s="355"/>
      <c r="BR168" s="355"/>
      <c r="BS168" s="355"/>
      <c r="BT168" s="355"/>
      <c r="BU168" s="355"/>
      <c r="BV168" s="355"/>
      <c r="BX168" s="446"/>
      <c r="BY168" s="447"/>
      <c r="BZ168" s="448"/>
      <c r="CA168" s="449"/>
      <c r="CB168" s="355"/>
      <c r="CC168" s="355"/>
      <c r="CD168" s="355"/>
      <c r="CE168" s="355"/>
      <c r="CF168" s="355"/>
      <c r="CG168" s="355"/>
      <c r="CH168" s="355"/>
      <c r="CI168" s="355"/>
      <c r="CJ168" s="355"/>
      <c r="CK168" s="355"/>
      <c r="CM168" s="446"/>
      <c r="CN168" s="447"/>
      <c r="CO168" s="448"/>
      <c r="CP168" s="449"/>
      <c r="CQ168" s="355"/>
      <c r="CR168" s="355"/>
      <c r="CS168" s="355"/>
      <c r="CT168" s="355"/>
      <c r="CU168" s="355"/>
      <c r="CV168" s="355"/>
      <c r="CW168" s="355"/>
      <c r="CX168" s="355"/>
      <c r="CY168" s="355"/>
      <c r="CZ168" s="355"/>
      <c r="DB168" s="431"/>
      <c r="DC168" s="432"/>
      <c r="DD168" s="433"/>
      <c r="DE168" s="434"/>
      <c r="DF168" s="434"/>
      <c r="DG168" s="436"/>
      <c r="DH168" s="436"/>
      <c r="DI168" s="436"/>
      <c r="DJ168" s="436"/>
      <c r="DK168" s="436"/>
      <c r="DL168" s="436"/>
      <c r="DM168" s="436"/>
      <c r="DN168" s="436"/>
      <c r="DO168" s="436"/>
      <c r="DP168" s="436"/>
    </row>
    <row r="169" spans="1:120" ht="20.100000000000001" customHeight="1">
      <c r="A169" s="391">
        <v>3581</v>
      </c>
      <c r="B169" s="392" t="s">
        <v>328</v>
      </c>
      <c r="C169" s="393">
        <v>61</v>
      </c>
      <c r="D169" s="394">
        <v>184</v>
      </c>
      <c r="E169" s="396">
        <v>44</v>
      </c>
      <c r="F169" s="396">
        <v>28</v>
      </c>
      <c r="G169" s="396">
        <v>21</v>
      </c>
      <c r="H169" s="396">
        <v>2</v>
      </c>
      <c r="I169" s="397">
        <v>5</v>
      </c>
      <c r="J169" s="398">
        <v>28</v>
      </c>
      <c r="K169" s="396">
        <v>4</v>
      </c>
      <c r="L169" s="396">
        <v>9</v>
      </c>
      <c r="M169" s="396">
        <v>6</v>
      </c>
      <c r="N169" s="399">
        <v>5</v>
      </c>
      <c r="P169" s="400">
        <v>3610</v>
      </c>
      <c r="Q169" s="401" t="s">
        <v>330</v>
      </c>
      <c r="R169" s="402">
        <v>144</v>
      </c>
      <c r="S169" s="403">
        <v>212</v>
      </c>
      <c r="T169" s="405">
        <v>16</v>
      </c>
      <c r="U169" s="405">
        <v>25</v>
      </c>
      <c r="V169" s="405">
        <v>25</v>
      </c>
      <c r="W169" s="405">
        <v>25</v>
      </c>
      <c r="X169" s="406">
        <v>9</v>
      </c>
      <c r="Y169" s="407">
        <v>59</v>
      </c>
      <c r="Z169" s="405">
        <v>6</v>
      </c>
      <c r="AA169" s="405">
        <v>12</v>
      </c>
      <c r="AB169" s="405">
        <v>8</v>
      </c>
      <c r="AC169" s="408">
        <v>6</v>
      </c>
      <c r="AE169" s="400">
        <v>3621</v>
      </c>
      <c r="AF169" s="401" t="s">
        <v>331</v>
      </c>
      <c r="AG169" s="402">
        <v>153</v>
      </c>
      <c r="AH169" s="403">
        <v>209</v>
      </c>
      <c r="AI169" s="405">
        <v>29</v>
      </c>
      <c r="AJ169" s="405">
        <v>34</v>
      </c>
      <c r="AK169" s="405">
        <v>24</v>
      </c>
      <c r="AL169" s="405">
        <v>10</v>
      </c>
      <c r="AM169" s="406">
        <v>3</v>
      </c>
      <c r="AN169" s="407">
        <v>37</v>
      </c>
      <c r="AO169" s="405">
        <v>5</v>
      </c>
      <c r="AP169" s="405">
        <v>8</v>
      </c>
      <c r="AQ169" s="405">
        <v>5</v>
      </c>
      <c r="AR169" s="408">
        <v>8</v>
      </c>
      <c r="AT169" s="446"/>
      <c r="AU169" s="447"/>
      <c r="AV169" s="448"/>
      <c r="AW169" s="449"/>
      <c r="AX169" s="355"/>
      <c r="AY169" s="355"/>
      <c r="AZ169" s="355"/>
      <c r="BA169" s="355"/>
      <c r="BB169" s="355"/>
      <c r="BC169" s="355"/>
      <c r="BD169" s="355"/>
      <c r="BE169" s="355"/>
      <c r="BF169" s="355"/>
      <c r="BG169" s="355"/>
      <c r="BI169" s="446"/>
      <c r="BJ169" s="447"/>
      <c r="BK169" s="448"/>
      <c r="BL169" s="449"/>
      <c r="BM169" s="355"/>
      <c r="BN169" s="355"/>
      <c r="BO169" s="355"/>
      <c r="BP169" s="355"/>
      <c r="BQ169" s="355"/>
      <c r="BR169" s="355"/>
      <c r="BS169" s="355"/>
      <c r="BT169" s="355"/>
      <c r="BU169" s="355"/>
      <c r="BV169" s="355"/>
      <c r="BX169" s="446"/>
      <c r="BY169" s="447"/>
      <c r="BZ169" s="448"/>
      <c r="CA169" s="449"/>
      <c r="CB169" s="355"/>
      <c r="CC169" s="355"/>
      <c r="CD169" s="355"/>
      <c r="CE169" s="355"/>
      <c r="CF169" s="355"/>
      <c r="CG169" s="355"/>
      <c r="CH169" s="355"/>
      <c r="CI169" s="355"/>
      <c r="CJ169" s="355"/>
      <c r="CK169" s="355"/>
      <c r="CM169" s="446"/>
      <c r="CN169" s="447"/>
      <c r="CO169" s="448"/>
      <c r="CP169" s="449"/>
      <c r="CQ169" s="355"/>
      <c r="CR169" s="355"/>
      <c r="CS169" s="355"/>
      <c r="CT169" s="355"/>
      <c r="CU169" s="355"/>
      <c r="CV169" s="355"/>
      <c r="CW169" s="355"/>
      <c r="CX169" s="355"/>
      <c r="CY169" s="355"/>
      <c r="CZ169" s="355"/>
      <c r="DB169" s="431"/>
      <c r="DC169" s="432"/>
      <c r="DD169" s="433"/>
      <c r="DE169" s="434"/>
      <c r="DF169" s="434"/>
      <c r="DG169" s="436"/>
      <c r="DH169" s="436"/>
      <c r="DI169" s="436"/>
      <c r="DJ169" s="436"/>
      <c r="DK169" s="436"/>
      <c r="DL169" s="436"/>
      <c r="DM169" s="436"/>
      <c r="DN169" s="436"/>
      <c r="DO169" s="436"/>
      <c r="DP169" s="436"/>
    </row>
    <row r="170" spans="1:120" ht="20.100000000000001" customHeight="1">
      <c r="A170" s="391">
        <v>3600</v>
      </c>
      <c r="B170" s="392" t="s">
        <v>329</v>
      </c>
      <c r="C170" s="393">
        <v>106</v>
      </c>
      <c r="D170" s="394">
        <v>200</v>
      </c>
      <c r="E170" s="396">
        <v>13</v>
      </c>
      <c r="F170" s="396">
        <v>37</v>
      </c>
      <c r="G170" s="396">
        <v>25</v>
      </c>
      <c r="H170" s="396">
        <v>16</v>
      </c>
      <c r="I170" s="397">
        <v>8</v>
      </c>
      <c r="J170" s="398">
        <v>50</v>
      </c>
      <c r="K170" s="396">
        <v>5</v>
      </c>
      <c r="L170" s="396">
        <v>12</v>
      </c>
      <c r="M170" s="396">
        <v>7</v>
      </c>
      <c r="N170" s="399">
        <v>6</v>
      </c>
      <c r="P170" s="400">
        <v>3621</v>
      </c>
      <c r="Q170" s="401" t="s">
        <v>331</v>
      </c>
      <c r="R170" s="402">
        <v>138</v>
      </c>
      <c r="S170" s="403">
        <v>202</v>
      </c>
      <c r="T170" s="405">
        <v>22</v>
      </c>
      <c r="U170" s="405">
        <v>39</v>
      </c>
      <c r="V170" s="405">
        <v>27</v>
      </c>
      <c r="W170" s="405">
        <v>9</v>
      </c>
      <c r="X170" s="406">
        <v>3</v>
      </c>
      <c r="Y170" s="407">
        <v>38</v>
      </c>
      <c r="Z170" s="405">
        <v>5</v>
      </c>
      <c r="AA170" s="405">
        <v>10</v>
      </c>
      <c r="AB170" s="405">
        <v>7</v>
      </c>
      <c r="AC170" s="408">
        <v>5</v>
      </c>
      <c r="AE170" s="400">
        <v>3661</v>
      </c>
      <c r="AF170" s="401" t="s">
        <v>1259</v>
      </c>
      <c r="AG170" s="402">
        <v>92</v>
      </c>
      <c r="AH170" s="403">
        <v>215</v>
      </c>
      <c r="AI170" s="405">
        <v>24</v>
      </c>
      <c r="AJ170" s="405">
        <v>27</v>
      </c>
      <c r="AK170" s="405">
        <v>27</v>
      </c>
      <c r="AL170" s="405">
        <v>12</v>
      </c>
      <c r="AM170" s="406">
        <v>10</v>
      </c>
      <c r="AN170" s="407">
        <v>49</v>
      </c>
      <c r="AO170" s="405">
        <v>6</v>
      </c>
      <c r="AP170" s="405">
        <v>9</v>
      </c>
      <c r="AQ170" s="405">
        <v>5</v>
      </c>
      <c r="AR170" s="408">
        <v>9</v>
      </c>
      <c r="AT170" s="446"/>
      <c r="AU170" s="447"/>
      <c r="AV170" s="448"/>
      <c r="AW170" s="449"/>
      <c r="AX170" s="355"/>
      <c r="AY170" s="355"/>
      <c r="AZ170" s="355"/>
      <c r="BA170" s="355"/>
      <c r="BB170" s="355"/>
      <c r="BC170" s="355"/>
      <c r="BD170" s="355"/>
      <c r="BE170" s="355"/>
      <c r="BF170" s="355"/>
      <c r="BG170" s="355"/>
      <c r="BI170" s="446"/>
      <c r="BJ170" s="447"/>
      <c r="BK170" s="448"/>
      <c r="BL170" s="449"/>
      <c r="BM170" s="355"/>
      <c r="BN170" s="355"/>
      <c r="BO170" s="355"/>
      <c r="BP170" s="355"/>
      <c r="BQ170" s="355"/>
      <c r="BR170" s="355"/>
      <c r="BS170" s="355"/>
      <c r="BT170" s="355"/>
      <c r="BU170" s="355"/>
      <c r="BV170" s="355"/>
      <c r="BX170" s="446"/>
      <c r="BY170" s="447"/>
      <c r="BZ170" s="448"/>
      <c r="CA170" s="449"/>
      <c r="CB170" s="355"/>
      <c r="CC170" s="355"/>
      <c r="CD170" s="355"/>
      <c r="CE170" s="355"/>
      <c r="CF170" s="355"/>
      <c r="CG170" s="355"/>
      <c r="CH170" s="355"/>
      <c r="CI170" s="355"/>
      <c r="CJ170" s="355"/>
      <c r="CK170" s="355"/>
      <c r="CM170" s="446"/>
      <c r="CN170" s="447"/>
      <c r="CO170" s="448"/>
      <c r="CP170" s="449"/>
      <c r="CQ170" s="355"/>
      <c r="CR170" s="355"/>
      <c r="CS170" s="355"/>
      <c r="CT170" s="355"/>
      <c r="CU170" s="355"/>
      <c r="CV170" s="355"/>
      <c r="CW170" s="355"/>
      <c r="CX170" s="355"/>
      <c r="CY170" s="355"/>
      <c r="CZ170" s="355"/>
      <c r="DB170" s="431"/>
      <c r="DC170" s="432"/>
      <c r="DD170" s="433"/>
      <c r="DE170" s="434"/>
      <c r="DF170" s="434"/>
      <c r="DG170" s="436"/>
      <c r="DH170" s="436"/>
      <c r="DI170" s="436"/>
      <c r="DJ170" s="436"/>
      <c r="DK170" s="436"/>
      <c r="DL170" s="436"/>
      <c r="DM170" s="436"/>
      <c r="DN170" s="436"/>
      <c r="DO170" s="436"/>
      <c r="DP170" s="436"/>
    </row>
    <row r="171" spans="1:120" ht="20.100000000000001" customHeight="1">
      <c r="A171" s="391">
        <v>3610</v>
      </c>
      <c r="B171" s="392" t="s">
        <v>330</v>
      </c>
      <c r="C171" s="393">
        <v>157</v>
      </c>
      <c r="D171" s="394">
        <v>202</v>
      </c>
      <c r="E171" s="396">
        <v>17</v>
      </c>
      <c r="F171" s="396">
        <v>27</v>
      </c>
      <c r="G171" s="396">
        <v>18</v>
      </c>
      <c r="H171" s="396">
        <v>29</v>
      </c>
      <c r="I171" s="397">
        <v>10</v>
      </c>
      <c r="J171" s="398">
        <v>57</v>
      </c>
      <c r="K171" s="396">
        <v>5</v>
      </c>
      <c r="L171" s="396">
        <v>13</v>
      </c>
      <c r="M171" s="396">
        <v>8</v>
      </c>
      <c r="N171" s="399">
        <v>6</v>
      </c>
      <c r="P171" s="400">
        <v>3661</v>
      </c>
      <c r="Q171" s="401" t="s">
        <v>1259</v>
      </c>
      <c r="R171" s="402">
        <v>79</v>
      </c>
      <c r="S171" s="403">
        <v>204</v>
      </c>
      <c r="T171" s="405">
        <v>28</v>
      </c>
      <c r="U171" s="405">
        <v>19</v>
      </c>
      <c r="V171" s="405">
        <v>33</v>
      </c>
      <c r="W171" s="405">
        <v>15</v>
      </c>
      <c r="X171" s="406">
        <v>5</v>
      </c>
      <c r="Y171" s="407">
        <v>53</v>
      </c>
      <c r="Z171" s="405">
        <v>5</v>
      </c>
      <c r="AA171" s="405">
        <v>11</v>
      </c>
      <c r="AB171" s="405">
        <v>7</v>
      </c>
      <c r="AC171" s="408">
        <v>5</v>
      </c>
      <c r="AE171" s="400">
        <v>3701</v>
      </c>
      <c r="AF171" s="401" t="s">
        <v>333</v>
      </c>
      <c r="AG171" s="402">
        <v>117</v>
      </c>
      <c r="AH171" s="403">
        <v>215</v>
      </c>
      <c r="AI171" s="405">
        <v>28</v>
      </c>
      <c r="AJ171" s="405">
        <v>26</v>
      </c>
      <c r="AK171" s="405">
        <v>22</v>
      </c>
      <c r="AL171" s="405">
        <v>10</v>
      </c>
      <c r="AM171" s="406">
        <v>13</v>
      </c>
      <c r="AN171" s="407">
        <v>45</v>
      </c>
      <c r="AO171" s="405">
        <v>6</v>
      </c>
      <c r="AP171" s="405">
        <v>8</v>
      </c>
      <c r="AQ171" s="405">
        <v>5</v>
      </c>
      <c r="AR171" s="408">
        <v>8</v>
      </c>
      <c r="AT171" s="446"/>
      <c r="AU171" s="447"/>
      <c r="AV171" s="448"/>
      <c r="AW171" s="449"/>
      <c r="AX171" s="355"/>
      <c r="AY171" s="355"/>
      <c r="AZ171" s="355"/>
      <c r="BA171" s="355"/>
      <c r="BB171" s="355"/>
      <c r="BC171" s="355"/>
      <c r="BD171" s="355"/>
      <c r="BE171" s="355"/>
      <c r="BF171" s="355"/>
      <c r="BG171" s="355"/>
      <c r="BI171" s="446"/>
      <c r="BJ171" s="447"/>
      <c r="BK171" s="448"/>
      <c r="BL171" s="449"/>
      <c r="BM171" s="355"/>
      <c r="BN171" s="355"/>
      <c r="BO171" s="355"/>
      <c r="BP171" s="355"/>
      <c r="BQ171" s="355"/>
      <c r="BR171" s="355"/>
      <c r="BS171" s="355"/>
      <c r="BT171" s="355"/>
      <c r="BU171" s="355"/>
      <c r="BV171" s="355"/>
      <c r="BX171" s="446"/>
      <c r="BY171" s="447"/>
      <c r="BZ171" s="448"/>
      <c r="CA171" s="449"/>
      <c r="CB171" s="355"/>
      <c r="CC171" s="355"/>
      <c r="CD171" s="355"/>
      <c r="CE171" s="355"/>
      <c r="CF171" s="355"/>
      <c r="CG171" s="355"/>
      <c r="CH171" s="355"/>
      <c r="CI171" s="355"/>
      <c r="CJ171" s="355"/>
      <c r="CK171" s="355"/>
      <c r="CM171" s="446"/>
      <c r="CN171" s="447"/>
      <c r="CO171" s="448"/>
      <c r="CP171" s="449"/>
      <c r="CQ171" s="355"/>
      <c r="CR171" s="355"/>
      <c r="CS171" s="355"/>
      <c r="CT171" s="355"/>
      <c r="CU171" s="355"/>
      <c r="CV171" s="355"/>
      <c r="CW171" s="355"/>
      <c r="CX171" s="355"/>
      <c r="CY171" s="355"/>
      <c r="CZ171" s="355"/>
      <c r="DB171" s="431"/>
      <c r="DC171" s="432"/>
      <c r="DD171" s="433"/>
      <c r="DE171" s="434"/>
      <c r="DF171" s="434"/>
      <c r="DG171" s="436"/>
      <c r="DH171" s="436"/>
      <c r="DI171" s="436"/>
      <c r="DJ171" s="436"/>
      <c r="DK171" s="436"/>
      <c r="DL171" s="436"/>
      <c r="DM171" s="436"/>
      <c r="DN171" s="436"/>
      <c r="DO171" s="436"/>
      <c r="DP171" s="436"/>
    </row>
    <row r="172" spans="1:120" ht="20.100000000000001" customHeight="1">
      <c r="A172" s="391">
        <v>3621</v>
      </c>
      <c r="B172" s="392" t="s">
        <v>331</v>
      </c>
      <c r="C172" s="393">
        <v>160</v>
      </c>
      <c r="D172" s="394">
        <v>188</v>
      </c>
      <c r="E172" s="396">
        <v>31</v>
      </c>
      <c r="F172" s="396">
        <v>35</v>
      </c>
      <c r="G172" s="396">
        <v>21</v>
      </c>
      <c r="H172" s="396">
        <v>12</v>
      </c>
      <c r="I172" s="397">
        <v>2</v>
      </c>
      <c r="J172" s="398">
        <v>34</v>
      </c>
      <c r="K172" s="396">
        <v>4</v>
      </c>
      <c r="L172" s="396">
        <v>10</v>
      </c>
      <c r="M172" s="396">
        <v>7</v>
      </c>
      <c r="N172" s="399">
        <v>5</v>
      </c>
      <c r="P172" s="400">
        <v>3701</v>
      </c>
      <c r="Q172" s="401" t="s">
        <v>333</v>
      </c>
      <c r="R172" s="402">
        <v>104</v>
      </c>
      <c r="S172" s="403">
        <v>207</v>
      </c>
      <c r="T172" s="405">
        <v>21</v>
      </c>
      <c r="U172" s="405">
        <v>31</v>
      </c>
      <c r="V172" s="405">
        <v>23</v>
      </c>
      <c r="W172" s="405">
        <v>20</v>
      </c>
      <c r="X172" s="406">
        <v>5</v>
      </c>
      <c r="Y172" s="407">
        <v>48</v>
      </c>
      <c r="Z172" s="405">
        <v>6</v>
      </c>
      <c r="AA172" s="405">
        <v>11</v>
      </c>
      <c r="AB172" s="405">
        <v>7</v>
      </c>
      <c r="AC172" s="408">
        <v>5</v>
      </c>
      <c r="AE172" s="400">
        <v>3741</v>
      </c>
      <c r="AF172" s="401" t="s">
        <v>334</v>
      </c>
      <c r="AG172" s="402">
        <v>145</v>
      </c>
      <c r="AH172" s="403">
        <v>229</v>
      </c>
      <c r="AI172" s="405">
        <v>8</v>
      </c>
      <c r="AJ172" s="405">
        <v>11</v>
      </c>
      <c r="AK172" s="405">
        <v>28</v>
      </c>
      <c r="AL172" s="405">
        <v>30</v>
      </c>
      <c r="AM172" s="406">
        <v>22</v>
      </c>
      <c r="AN172" s="407">
        <v>81</v>
      </c>
      <c r="AO172" s="405">
        <v>7</v>
      </c>
      <c r="AP172" s="405">
        <v>11</v>
      </c>
      <c r="AQ172" s="405">
        <v>6</v>
      </c>
      <c r="AR172" s="408">
        <v>10</v>
      </c>
      <c r="AT172" s="446"/>
      <c r="AU172" s="447"/>
      <c r="AV172" s="448"/>
      <c r="AW172" s="449"/>
      <c r="AX172" s="355"/>
      <c r="AY172" s="355"/>
      <c r="AZ172" s="355"/>
      <c r="BA172" s="355"/>
      <c r="BB172" s="355"/>
      <c r="BC172" s="355"/>
      <c r="BD172" s="355"/>
      <c r="BE172" s="355"/>
      <c r="BF172" s="355"/>
      <c r="BG172" s="355"/>
      <c r="BI172" s="446"/>
      <c r="BJ172" s="447"/>
      <c r="BK172" s="448"/>
      <c r="BL172" s="449"/>
      <c r="BM172" s="355"/>
      <c r="BN172" s="355"/>
      <c r="BO172" s="355"/>
      <c r="BP172" s="355"/>
      <c r="BQ172" s="355"/>
      <c r="BR172" s="355"/>
      <c r="BS172" s="355"/>
      <c r="BT172" s="355"/>
      <c r="BU172" s="355"/>
      <c r="BV172" s="355"/>
      <c r="BX172" s="446"/>
      <c r="BY172" s="447"/>
      <c r="BZ172" s="448"/>
      <c r="CA172" s="449"/>
      <c r="CB172" s="355"/>
      <c r="CC172" s="355"/>
      <c r="CD172" s="355"/>
      <c r="CE172" s="355"/>
      <c r="CF172" s="355"/>
      <c r="CG172" s="355"/>
      <c r="CH172" s="355"/>
      <c r="CI172" s="355"/>
      <c r="CJ172" s="355"/>
      <c r="CK172" s="355"/>
      <c r="CM172" s="446"/>
      <c r="CN172" s="447"/>
      <c r="CO172" s="448"/>
      <c r="CP172" s="449"/>
      <c r="CQ172" s="355"/>
      <c r="CR172" s="355"/>
      <c r="CS172" s="355"/>
      <c r="CT172" s="355"/>
      <c r="CU172" s="355"/>
      <c r="CV172" s="355"/>
      <c r="CW172" s="355"/>
      <c r="CX172" s="355"/>
      <c r="CY172" s="355"/>
      <c r="CZ172" s="355"/>
      <c r="DB172" s="431"/>
      <c r="DC172" s="432"/>
      <c r="DD172" s="433"/>
      <c r="DE172" s="434"/>
      <c r="DF172" s="434"/>
      <c r="DG172" s="436"/>
      <c r="DH172" s="436"/>
      <c r="DI172" s="436"/>
      <c r="DJ172" s="436"/>
      <c r="DK172" s="436"/>
      <c r="DL172" s="436"/>
      <c r="DM172" s="436"/>
      <c r="DN172" s="436"/>
      <c r="DO172" s="436"/>
      <c r="DP172" s="436"/>
    </row>
    <row r="173" spans="1:120" ht="20.100000000000001" customHeight="1">
      <c r="A173" s="391">
        <v>3661</v>
      </c>
      <c r="B173" s="392" t="s">
        <v>1259</v>
      </c>
      <c r="C173" s="393">
        <v>100</v>
      </c>
      <c r="D173" s="394">
        <v>187</v>
      </c>
      <c r="E173" s="396">
        <v>40</v>
      </c>
      <c r="F173" s="396">
        <v>28</v>
      </c>
      <c r="G173" s="396">
        <v>19</v>
      </c>
      <c r="H173" s="396">
        <v>8</v>
      </c>
      <c r="I173" s="397">
        <v>5</v>
      </c>
      <c r="J173" s="398">
        <v>32</v>
      </c>
      <c r="K173" s="396">
        <v>5</v>
      </c>
      <c r="L173" s="396">
        <v>10</v>
      </c>
      <c r="M173" s="396">
        <v>6</v>
      </c>
      <c r="N173" s="399">
        <v>5</v>
      </c>
      <c r="P173" s="400">
        <v>3741</v>
      </c>
      <c r="Q173" s="401" t="s">
        <v>334</v>
      </c>
      <c r="R173" s="402">
        <v>154</v>
      </c>
      <c r="S173" s="403">
        <v>224</v>
      </c>
      <c r="T173" s="405">
        <v>3</v>
      </c>
      <c r="U173" s="405">
        <v>12</v>
      </c>
      <c r="V173" s="405">
        <v>23</v>
      </c>
      <c r="W173" s="405">
        <v>40</v>
      </c>
      <c r="X173" s="406">
        <v>21</v>
      </c>
      <c r="Y173" s="407">
        <v>84</v>
      </c>
      <c r="Z173" s="405">
        <v>7</v>
      </c>
      <c r="AA173" s="405">
        <v>14</v>
      </c>
      <c r="AB173" s="405">
        <v>10</v>
      </c>
      <c r="AC173" s="408">
        <v>7</v>
      </c>
      <c r="AE173" s="400">
        <v>3781</v>
      </c>
      <c r="AF173" s="401" t="s">
        <v>1260</v>
      </c>
      <c r="AG173" s="402">
        <v>44</v>
      </c>
      <c r="AH173" s="403">
        <v>217</v>
      </c>
      <c r="AI173" s="405">
        <v>9</v>
      </c>
      <c r="AJ173" s="405">
        <v>48</v>
      </c>
      <c r="AK173" s="405">
        <v>27</v>
      </c>
      <c r="AL173" s="405">
        <v>11</v>
      </c>
      <c r="AM173" s="406">
        <v>5</v>
      </c>
      <c r="AN173" s="407">
        <v>43</v>
      </c>
      <c r="AO173" s="405">
        <v>6</v>
      </c>
      <c r="AP173" s="405">
        <v>9</v>
      </c>
      <c r="AQ173" s="405">
        <v>5</v>
      </c>
      <c r="AR173" s="408">
        <v>9</v>
      </c>
      <c r="AT173" s="446"/>
      <c r="AU173" s="447"/>
      <c r="AV173" s="448"/>
      <c r="AW173" s="449"/>
      <c r="AX173" s="355"/>
      <c r="AY173" s="355"/>
      <c r="AZ173" s="355"/>
      <c r="BA173" s="355"/>
      <c r="BB173" s="355"/>
      <c r="BC173" s="355"/>
      <c r="BD173" s="355"/>
      <c r="BE173" s="355"/>
      <c r="BF173" s="355"/>
      <c r="BG173" s="355"/>
      <c r="BI173" s="446"/>
      <c r="BJ173" s="447"/>
      <c r="BK173" s="448"/>
      <c r="BL173" s="449"/>
      <c r="BM173" s="355"/>
      <c r="BN173" s="355"/>
      <c r="BO173" s="355"/>
      <c r="BP173" s="355"/>
      <c r="BQ173" s="355"/>
      <c r="BR173" s="355"/>
      <c r="BS173" s="355"/>
      <c r="BT173" s="355"/>
      <c r="BU173" s="355"/>
      <c r="BV173" s="355"/>
      <c r="BX173" s="446"/>
      <c r="BY173" s="447"/>
      <c r="BZ173" s="448"/>
      <c r="CA173" s="449"/>
      <c r="CB173" s="355"/>
      <c r="CC173" s="355"/>
      <c r="CD173" s="355"/>
      <c r="CE173" s="355"/>
      <c r="CF173" s="355"/>
      <c r="CG173" s="355"/>
      <c r="CH173" s="355"/>
      <c r="CI173" s="355"/>
      <c r="CJ173" s="355"/>
      <c r="CK173" s="355"/>
      <c r="CM173" s="446"/>
      <c r="CN173" s="447"/>
      <c r="CO173" s="448"/>
      <c r="CP173" s="449"/>
      <c r="CQ173" s="355"/>
      <c r="CR173" s="355"/>
      <c r="CS173" s="355"/>
      <c r="CT173" s="355"/>
      <c r="CU173" s="355"/>
      <c r="CV173" s="355"/>
      <c r="CW173" s="355"/>
      <c r="CX173" s="355"/>
      <c r="CY173" s="355"/>
      <c r="CZ173" s="355"/>
      <c r="DB173" s="431"/>
      <c r="DC173" s="432"/>
      <c r="DD173" s="433"/>
      <c r="DE173" s="434"/>
      <c r="DF173" s="434"/>
      <c r="DG173" s="436"/>
      <c r="DH173" s="436"/>
      <c r="DI173" s="436"/>
      <c r="DJ173" s="436"/>
      <c r="DK173" s="436"/>
      <c r="DL173" s="436"/>
      <c r="DM173" s="436"/>
      <c r="DN173" s="436"/>
      <c r="DO173" s="436"/>
      <c r="DP173" s="436"/>
    </row>
    <row r="174" spans="1:120" ht="20.100000000000001" customHeight="1">
      <c r="A174" s="391">
        <v>3701</v>
      </c>
      <c r="B174" s="392" t="s">
        <v>333</v>
      </c>
      <c r="C174" s="393">
        <v>105</v>
      </c>
      <c r="D174" s="394">
        <v>193</v>
      </c>
      <c r="E174" s="396">
        <v>22</v>
      </c>
      <c r="F174" s="396">
        <v>38</v>
      </c>
      <c r="G174" s="396">
        <v>22</v>
      </c>
      <c r="H174" s="396">
        <v>13</v>
      </c>
      <c r="I174" s="397">
        <v>5</v>
      </c>
      <c r="J174" s="398">
        <v>40</v>
      </c>
      <c r="K174" s="396">
        <v>5</v>
      </c>
      <c r="L174" s="396">
        <v>11</v>
      </c>
      <c r="M174" s="396">
        <v>7</v>
      </c>
      <c r="N174" s="399">
        <v>5</v>
      </c>
      <c r="P174" s="400">
        <v>3781</v>
      </c>
      <c r="Q174" s="401" t="s">
        <v>1260</v>
      </c>
      <c r="R174" s="402">
        <v>43</v>
      </c>
      <c r="S174" s="403">
        <v>202</v>
      </c>
      <c r="T174" s="405">
        <v>37</v>
      </c>
      <c r="U174" s="405">
        <v>26</v>
      </c>
      <c r="V174" s="405">
        <v>23</v>
      </c>
      <c r="W174" s="405">
        <v>9</v>
      </c>
      <c r="X174" s="406">
        <v>5</v>
      </c>
      <c r="Y174" s="407">
        <v>37</v>
      </c>
      <c r="Z174" s="405">
        <v>5</v>
      </c>
      <c r="AA174" s="405">
        <v>10</v>
      </c>
      <c r="AB174" s="405">
        <v>7</v>
      </c>
      <c r="AC174" s="408">
        <v>5</v>
      </c>
      <c r="AE174" s="400">
        <v>3821</v>
      </c>
      <c r="AF174" s="401" t="s">
        <v>1899</v>
      </c>
      <c r="AG174" s="402">
        <v>56</v>
      </c>
      <c r="AH174" s="403">
        <v>206</v>
      </c>
      <c r="AI174" s="405">
        <v>39</v>
      </c>
      <c r="AJ174" s="405">
        <v>32</v>
      </c>
      <c r="AK174" s="405">
        <v>16</v>
      </c>
      <c r="AL174" s="405">
        <v>7</v>
      </c>
      <c r="AM174" s="406">
        <v>5</v>
      </c>
      <c r="AN174" s="407">
        <v>29</v>
      </c>
      <c r="AO174" s="405">
        <v>5</v>
      </c>
      <c r="AP174" s="405">
        <v>7</v>
      </c>
      <c r="AQ174" s="405">
        <v>5</v>
      </c>
      <c r="AR174" s="408">
        <v>7</v>
      </c>
      <c r="AT174" s="446"/>
      <c r="AU174" s="447"/>
      <c r="AV174" s="448"/>
      <c r="AW174" s="449"/>
      <c r="AX174" s="355"/>
      <c r="AY174" s="355"/>
      <c r="AZ174" s="355"/>
      <c r="BA174" s="355"/>
      <c r="BB174" s="355"/>
      <c r="BC174" s="355"/>
      <c r="BD174" s="355"/>
      <c r="BE174" s="355"/>
      <c r="BF174" s="355"/>
      <c r="BG174" s="355"/>
      <c r="BI174" s="446"/>
      <c r="BJ174" s="447"/>
      <c r="BK174" s="448"/>
      <c r="BL174" s="449"/>
      <c r="BM174" s="355"/>
      <c r="BN174" s="355"/>
      <c r="BO174" s="355"/>
      <c r="BP174" s="355"/>
      <c r="BQ174" s="355"/>
      <c r="BR174" s="355"/>
      <c r="BS174" s="355"/>
      <c r="BT174" s="355"/>
      <c r="BU174" s="355"/>
      <c r="BV174" s="355"/>
      <c r="BX174" s="446"/>
      <c r="BY174" s="447"/>
      <c r="BZ174" s="448"/>
      <c r="CA174" s="449"/>
      <c r="CB174" s="355"/>
      <c r="CC174" s="355"/>
      <c r="CD174" s="355"/>
      <c r="CE174" s="355"/>
      <c r="CF174" s="355"/>
      <c r="CG174" s="355"/>
      <c r="CH174" s="355"/>
      <c r="CI174" s="355"/>
      <c r="CJ174" s="355"/>
      <c r="CK174" s="355"/>
      <c r="CM174" s="446"/>
      <c r="CN174" s="447"/>
      <c r="CO174" s="448"/>
      <c r="CP174" s="449"/>
      <c r="CQ174" s="355"/>
      <c r="CR174" s="355"/>
      <c r="CS174" s="355"/>
      <c r="CT174" s="355"/>
      <c r="CU174" s="355"/>
      <c r="CV174" s="355"/>
      <c r="CW174" s="355"/>
      <c r="CX174" s="355"/>
      <c r="CY174" s="355"/>
      <c r="CZ174" s="355"/>
      <c r="DB174" s="431"/>
      <c r="DC174" s="432"/>
      <c r="DD174" s="433"/>
      <c r="DE174" s="434"/>
      <c r="DF174" s="434"/>
      <c r="DG174" s="436"/>
      <c r="DH174" s="436"/>
      <c r="DI174" s="436"/>
      <c r="DJ174" s="436"/>
      <c r="DK174" s="436"/>
      <c r="DL174" s="436"/>
      <c r="DM174" s="436"/>
      <c r="DN174" s="436"/>
      <c r="DO174" s="436"/>
      <c r="DP174" s="436"/>
    </row>
    <row r="175" spans="1:120" ht="20.100000000000001" customHeight="1">
      <c r="A175" s="391">
        <v>3741</v>
      </c>
      <c r="B175" s="392" t="s">
        <v>334</v>
      </c>
      <c r="C175" s="393">
        <v>157</v>
      </c>
      <c r="D175" s="394">
        <v>212</v>
      </c>
      <c r="E175" s="396">
        <v>4</v>
      </c>
      <c r="F175" s="396">
        <v>18</v>
      </c>
      <c r="G175" s="396">
        <v>27</v>
      </c>
      <c r="H175" s="396">
        <v>25</v>
      </c>
      <c r="I175" s="397">
        <v>25</v>
      </c>
      <c r="J175" s="398">
        <v>77</v>
      </c>
      <c r="K175" s="396">
        <v>6</v>
      </c>
      <c r="L175" s="396">
        <v>15</v>
      </c>
      <c r="M175" s="396">
        <v>8</v>
      </c>
      <c r="N175" s="399">
        <v>7</v>
      </c>
      <c r="P175" s="400">
        <v>3821</v>
      </c>
      <c r="Q175" s="401" t="s">
        <v>1899</v>
      </c>
      <c r="R175" s="402">
        <v>46</v>
      </c>
      <c r="S175" s="403">
        <v>203</v>
      </c>
      <c r="T175" s="405">
        <v>33</v>
      </c>
      <c r="U175" s="405">
        <v>26</v>
      </c>
      <c r="V175" s="405">
        <v>22</v>
      </c>
      <c r="W175" s="405">
        <v>17</v>
      </c>
      <c r="X175" s="406">
        <v>2</v>
      </c>
      <c r="Y175" s="407">
        <v>41</v>
      </c>
      <c r="Z175" s="405">
        <v>5</v>
      </c>
      <c r="AA175" s="405">
        <v>11</v>
      </c>
      <c r="AB175" s="405">
        <v>7</v>
      </c>
      <c r="AC175" s="408">
        <v>5</v>
      </c>
      <c r="AE175" s="400">
        <v>3861</v>
      </c>
      <c r="AF175" s="401" t="s">
        <v>337</v>
      </c>
      <c r="AG175" s="402">
        <v>43</v>
      </c>
      <c r="AH175" s="403">
        <v>212</v>
      </c>
      <c r="AI175" s="405">
        <v>33</v>
      </c>
      <c r="AJ175" s="405">
        <v>26</v>
      </c>
      <c r="AK175" s="405">
        <v>23</v>
      </c>
      <c r="AL175" s="405">
        <v>14</v>
      </c>
      <c r="AM175" s="406">
        <v>5</v>
      </c>
      <c r="AN175" s="407">
        <v>42</v>
      </c>
      <c r="AO175" s="405">
        <v>6</v>
      </c>
      <c r="AP175" s="405">
        <v>9</v>
      </c>
      <c r="AQ175" s="405">
        <v>5</v>
      </c>
      <c r="AR175" s="408">
        <v>8</v>
      </c>
      <c r="AT175" s="446"/>
      <c r="AU175" s="447"/>
      <c r="AV175" s="448"/>
      <c r="AW175" s="449"/>
      <c r="AX175" s="355"/>
      <c r="AY175" s="355"/>
      <c r="AZ175" s="355"/>
      <c r="BA175" s="355"/>
      <c r="BB175" s="355"/>
      <c r="BC175" s="355"/>
      <c r="BD175" s="355"/>
      <c r="BE175" s="355"/>
      <c r="BF175" s="355"/>
      <c r="BG175" s="355"/>
      <c r="BI175" s="446"/>
      <c r="BJ175" s="447"/>
      <c r="BK175" s="448"/>
      <c r="BL175" s="449"/>
      <c r="BM175" s="355"/>
      <c r="BN175" s="355"/>
      <c r="BO175" s="355"/>
      <c r="BP175" s="355"/>
      <c r="BQ175" s="355"/>
      <c r="BR175" s="355"/>
      <c r="BS175" s="355"/>
      <c r="BT175" s="355"/>
      <c r="BU175" s="355"/>
      <c r="BV175" s="355"/>
      <c r="BX175" s="446"/>
      <c r="BY175" s="447"/>
      <c r="BZ175" s="448"/>
      <c r="CA175" s="449"/>
      <c r="CB175" s="355"/>
      <c r="CC175" s="355"/>
      <c r="CD175" s="355"/>
      <c r="CE175" s="355"/>
      <c r="CF175" s="355"/>
      <c r="CG175" s="355"/>
      <c r="CH175" s="355"/>
      <c r="CI175" s="355"/>
      <c r="CJ175" s="355"/>
      <c r="CK175" s="355"/>
      <c r="CM175" s="446"/>
      <c r="CN175" s="447"/>
      <c r="CO175" s="448"/>
      <c r="CP175" s="449"/>
      <c r="CQ175" s="355"/>
      <c r="CR175" s="355"/>
      <c r="CS175" s="355"/>
      <c r="CT175" s="355"/>
      <c r="CU175" s="355"/>
      <c r="CV175" s="355"/>
      <c r="CW175" s="355"/>
      <c r="CX175" s="355"/>
      <c r="CY175" s="355"/>
      <c r="CZ175" s="355"/>
      <c r="DB175" s="431"/>
      <c r="DC175" s="432"/>
      <c r="DD175" s="433"/>
      <c r="DE175" s="434"/>
      <c r="DF175" s="434"/>
      <c r="DG175" s="436"/>
      <c r="DH175" s="436"/>
      <c r="DI175" s="436"/>
      <c r="DJ175" s="436"/>
      <c r="DK175" s="436"/>
      <c r="DL175" s="436"/>
      <c r="DM175" s="436"/>
      <c r="DN175" s="436"/>
      <c r="DO175" s="436"/>
      <c r="DP175" s="436"/>
    </row>
    <row r="176" spans="1:120" ht="20.100000000000001" customHeight="1">
      <c r="A176" s="391">
        <v>3781</v>
      </c>
      <c r="B176" s="392" t="s">
        <v>1260</v>
      </c>
      <c r="C176" s="393">
        <v>54</v>
      </c>
      <c r="D176" s="394">
        <v>192</v>
      </c>
      <c r="E176" s="396">
        <v>28</v>
      </c>
      <c r="F176" s="396">
        <v>37</v>
      </c>
      <c r="G176" s="396">
        <v>19</v>
      </c>
      <c r="H176" s="396">
        <v>11</v>
      </c>
      <c r="I176" s="397">
        <v>6</v>
      </c>
      <c r="J176" s="398">
        <v>35</v>
      </c>
      <c r="K176" s="396">
        <v>5</v>
      </c>
      <c r="L176" s="396">
        <v>11</v>
      </c>
      <c r="M176" s="396">
        <v>7</v>
      </c>
      <c r="N176" s="399">
        <v>5</v>
      </c>
      <c r="P176" s="400">
        <v>3861</v>
      </c>
      <c r="Q176" s="401" t="s">
        <v>337</v>
      </c>
      <c r="R176" s="402">
        <v>46</v>
      </c>
      <c r="S176" s="403">
        <v>209</v>
      </c>
      <c r="T176" s="405">
        <v>24</v>
      </c>
      <c r="U176" s="405">
        <v>17</v>
      </c>
      <c r="V176" s="405">
        <v>35</v>
      </c>
      <c r="W176" s="405">
        <v>15</v>
      </c>
      <c r="X176" s="406">
        <v>9</v>
      </c>
      <c r="Y176" s="407">
        <v>59</v>
      </c>
      <c r="Z176" s="405">
        <v>6</v>
      </c>
      <c r="AA176" s="405">
        <v>11</v>
      </c>
      <c r="AB176" s="405">
        <v>8</v>
      </c>
      <c r="AC176" s="408">
        <v>6</v>
      </c>
      <c r="AE176" s="400">
        <v>3901</v>
      </c>
      <c r="AF176" s="401" t="s">
        <v>1261</v>
      </c>
      <c r="AG176" s="402">
        <v>119</v>
      </c>
      <c r="AH176" s="403">
        <v>217</v>
      </c>
      <c r="AI176" s="405">
        <v>20</v>
      </c>
      <c r="AJ176" s="405">
        <v>27</v>
      </c>
      <c r="AK176" s="405">
        <v>24</v>
      </c>
      <c r="AL176" s="405">
        <v>17</v>
      </c>
      <c r="AM176" s="406">
        <v>13</v>
      </c>
      <c r="AN176" s="407">
        <v>53</v>
      </c>
      <c r="AO176" s="405">
        <v>6</v>
      </c>
      <c r="AP176" s="405">
        <v>9</v>
      </c>
      <c r="AQ176" s="405">
        <v>5</v>
      </c>
      <c r="AR176" s="408">
        <v>9</v>
      </c>
      <c r="AT176" s="446"/>
      <c r="AU176" s="447"/>
      <c r="AV176" s="448"/>
      <c r="AW176" s="449"/>
      <c r="AX176" s="355"/>
      <c r="AY176" s="355"/>
      <c r="AZ176" s="355"/>
      <c r="BA176" s="355"/>
      <c r="BB176" s="355"/>
      <c r="BC176" s="355"/>
      <c r="BD176" s="355"/>
      <c r="BE176" s="355"/>
      <c r="BF176" s="355"/>
      <c r="BG176" s="355"/>
      <c r="BI176" s="446"/>
      <c r="BJ176" s="447"/>
      <c r="BK176" s="448"/>
      <c r="BL176" s="449"/>
      <c r="BM176" s="355"/>
      <c r="BN176" s="355"/>
      <c r="BO176" s="355"/>
      <c r="BP176" s="355"/>
      <c r="BQ176" s="355"/>
      <c r="BR176" s="355"/>
      <c r="BS176" s="355"/>
      <c r="BT176" s="355"/>
      <c r="BU176" s="355"/>
      <c r="BV176" s="355"/>
      <c r="BX176" s="446"/>
      <c r="BY176" s="447"/>
      <c r="BZ176" s="448"/>
      <c r="CA176" s="449"/>
      <c r="CB176" s="355"/>
      <c r="CC176" s="355"/>
      <c r="CD176" s="355"/>
      <c r="CE176" s="355"/>
      <c r="CF176" s="355"/>
      <c r="CG176" s="355"/>
      <c r="CH176" s="355"/>
      <c r="CI176" s="355"/>
      <c r="CJ176" s="355"/>
      <c r="CK176" s="355"/>
      <c r="CM176" s="446"/>
      <c r="CN176" s="447"/>
      <c r="CO176" s="448"/>
      <c r="CP176" s="449"/>
      <c r="CQ176" s="355"/>
      <c r="CR176" s="355"/>
      <c r="CS176" s="355"/>
      <c r="CT176" s="355"/>
      <c r="CU176" s="355"/>
      <c r="CV176" s="355"/>
      <c r="CW176" s="355"/>
      <c r="CX176" s="355"/>
      <c r="CY176" s="355"/>
      <c r="CZ176" s="355"/>
      <c r="DB176" s="431"/>
      <c r="DC176" s="432"/>
      <c r="DD176" s="433"/>
      <c r="DE176" s="434"/>
      <c r="DF176" s="434"/>
      <c r="DG176" s="436"/>
      <c r="DH176" s="436"/>
      <c r="DI176" s="436"/>
      <c r="DJ176" s="436"/>
      <c r="DK176" s="436"/>
      <c r="DL176" s="436"/>
      <c r="DM176" s="436"/>
      <c r="DN176" s="436"/>
      <c r="DO176" s="436"/>
      <c r="DP176" s="436"/>
    </row>
    <row r="177" spans="1:120" ht="20.100000000000001" customHeight="1">
      <c r="A177" s="391">
        <v>3821</v>
      </c>
      <c r="B177" s="392" t="s">
        <v>1899</v>
      </c>
      <c r="C177" s="393">
        <v>45</v>
      </c>
      <c r="D177" s="394">
        <v>185</v>
      </c>
      <c r="E177" s="396">
        <v>38</v>
      </c>
      <c r="F177" s="396">
        <v>33</v>
      </c>
      <c r="G177" s="396">
        <v>22</v>
      </c>
      <c r="H177" s="396">
        <v>7</v>
      </c>
      <c r="I177" s="397">
        <v>0</v>
      </c>
      <c r="J177" s="398">
        <v>29</v>
      </c>
      <c r="K177" s="396">
        <v>4</v>
      </c>
      <c r="L177" s="396">
        <v>9</v>
      </c>
      <c r="M177" s="396">
        <v>7</v>
      </c>
      <c r="N177" s="399">
        <v>5</v>
      </c>
      <c r="P177" s="400">
        <v>3901</v>
      </c>
      <c r="Q177" s="401" t="s">
        <v>1261</v>
      </c>
      <c r="R177" s="402">
        <v>110</v>
      </c>
      <c r="S177" s="403">
        <v>209</v>
      </c>
      <c r="T177" s="405">
        <v>14</v>
      </c>
      <c r="U177" s="405">
        <v>29</v>
      </c>
      <c r="V177" s="405">
        <v>34</v>
      </c>
      <c r="W177" s="405">
        <v>19</v>
      </c>
      <c r="X177" s="406">
        <v>5</v>
      </c>
      <c r="Y177" s="407">
        <v>57</v>
      </c>
      <c r="Z177" s="405">
        <v>6</v>
      </c>
      <c r="AA177" s="405">
        <v>12</v>
      </c>
      <c r="AB177" s="405">
        <v>8</v>
      </c>
      <c r="AC177" s="408">
        <v>6</v>
      </c>
      <c r="AE177" s="400">
        <v>3941</v>
      </c>
      <c r="AF177" s="401" t="s">
        <v>339</v>
      </c>
      <c r="AG177" s="402">
        <v>95</v>
      </c>
      <c r="AH177" s="403">
        <v>208</v>
      </c>
      <c r="AI177" s="405">
        <v>32</v>
      </c>
      <c r="AJ177" s="405">
        <v>33</v>
      </c>
      <c r="AK177" s="405">
        <v>20</v>
      </c>
      <c r="AL177" s="405">
        <v>13</v>
      </c>
      <c r="AM177" s="406">
        <v>3</v>
      </c>
      <c r="AN177" s="407">
        <v>36</v>
      </c>
      <c r="AO177" s="405">
        <v>5</v>
      </c>
      <c r="AP177" s="405">
        <v>8</v>
      </c>
      <c r="AQ177" s="405">
        <v>5</v>
      </c>
      <c r="AR177" s="408">
        <v>8</v>
      </c>
      <c r="AT177" s="446"/>
      <c r="AU177" s="447"/>
      <c r="AV177" s="448"/>
      <c r="AW177" s="449"/>
      <c r="AX177" s="355"/>
      <c r="AY177" s="355"/>
      <c r="AZ177" s="355"/>
      <c r="BA177" s="355"/>
      <c r="BB177" s="355"/>
      <c r="BC177" s="355"/>
      <c r="BD177" s="355"/>
      <c r="BE177" s="355"/>
      <c r="BF177" s="355"/>
      <c r="BG177" s="355"/>
      <c r="BI177" s="446"/>
      <c r="BJ177" s="447"/>
      <c r="BK177" s="448"/>
      <c r="BL177" s="449"/>
      <c r="BM177" s="355"/>
      <c r="BN177" s="355"/>
      <c r="BO177" s="355"/>
      <c r="BP177" s="355"/>
      <c r="BQ177" s="355"/>
      <c r="BR177" s="355"/>
      <c r="BS177" s="355"/>
      <c r="BT177" s="355"/>
      <c r="BU177" s="355"/>
      <c r="BV177" s="355"/>
      <c r="BX177" s="446"/>
      <c r="BY177" s="447"/>
      <c r="BZ177" s="448"/>
      <c r="CA177" s="449"/>
      <c r="CB177" s="355"/>
      <c r="CC177" s="355"/>
      <c r="CD177" s="355"/>
      <c r="CE177" s="355"/>
      <c r="CF177" s="355"/>
      <c r="CG177" s="355"/>
      <c r="CH177" s="355"/>
      <c r="CI177" s="355"/>
      <c r="CJ177" s="355"/>
      <c r="CK177" s="355"/>
      <c r="CM177" s="446"/>
      <c r="CN177" s="447"/>
      <c r="CO177" s="448"/>
      <c r="CP177" s="449"/>
      <c r="CQ177" s="355"/>
      <c r="CR177" s="355"/>
      <c r="CS177" s="355"/>
      <c r="CT177" s="355"/>
      <c r="CU177" s="355"/>
      <c r="CV177" s="355"/>
      <c r="CW177" s="355"/>
      <c r="CX177" s="355"/>
      <c r="CY177" s="355"/>
      <c r="CZ177" s="355"/>
      <c r="DB177" s="431"/>
      <c r="DC177" s="432"/>
      <c r="DD177" s="433"/>
      <c r="DE177" s="434"/>
      <c r="DF177" s="434"/>
      <c r="DG177" s="436"/>
      <c r="DH177" s="436"/>
      <c r="DI177" s="436"/>
      <c r="DJ177" s="436"/>
      <c r="DK177" s="436"/>
      <c r="DL177" s="436"/>
      <c r="DM177" s="436"/>
      <c r="DN177" s="436"/>
      <c r="DO177" s="436"/>
      <c r="DP177" s="436"/>
    </row>
    <row r="178" spans="1:120" ht="20.100000000000001" customHeight="1">
      <c r="A178" s="391">
        <v>3861</v>
      </c>
      <c r="B178" s="392" t="s">
        <v>337</v>
      </c>
      <c r="C178" s="393">
        <v>47</v>
      </c>
      <c r="D178" s="394">
        <v>183</v>
      </c>
      <c r="E178" s="396">
        <v>45</v>
      </c>
      <c r="F178" s="396">
        <v>23</v>
      </c>
      <c r="G178" s="396">
        <v>19</v>
      </c>
      <c r="H178" s="396">
        <v>11</v>
      </c>
      <c r="I178" s="397">
        <v>2</v>
      </c>
      <c r="J178" s="398">
        <v>32</v>
      </c>
      <c r="K178" s="396">
        <v>4</v>
      </c>
      <c r="L178" s="396">
        <v>10</v>
      </c>
      <c r="M178" s="396">
        <v>6</v>
      </c>
      <c r="N178" s="399">
        <v>4</v>
      </c>
      <c r="P178" s="400">
        <v>3941</v>
      </c>
      <c r="Q178" s="401" t="s">
        <v>339</v>
      </c>
      <c r="R178" s="402">
        <v>77</v>
      </c>
      <c r="S178" s="403">
        <v>206</v>
      </c>
      <c r="T178" s="405">
        <v>22</v>
      </c>
      <c r="U178" s="405">
        <v>35</v>
      </c>
      <c r="V178" s="405">
        <v>23</v>
      </c>
      <c r="W178" s="405">
        <v>18</v>
      </c>
      <c r="X178" s="406">
        <v>1</v>
      </c>
      <c r="Y178" s="407">
        <v>43</v>
      </c>
      <c r="Z178" s="405">
        <v>5</v>
      </c>
      <c r="AA178" s="405">
        <v>11</v>
      </c>
      <c r="AB178" s="405">
        <v>7</v>
      </c>
      <c r="AC178" s="408">
        <v>5</v>
      </c>
      <c r="AE178" s="400">
        <v>3981</v>
      </c>
      <c r="AF178" s="401" t="s">
        <v>340</v>
      </c>
      <c r="AG178" s="402">
        <v>93</v>
      </c>
      <c r="AH178" s="403">
        <v>218</v>
      </c>
      <c r="AI178" s="405">
        <v>19</v>
      </c>
      <c r="AJ178" s="405">
        <v>18</v>
      </c>
      <c r="AK178" s="405">
        <v>33</v>
      </c>
      <c r="AL178" s="405">
        <v>24</v>
      </c>
      <c r="AM178" s="406">
        <v>5</v>
      </c>
      <c r="AN178" s="407">
        <v>62</v>
      </c>
      <c r="AO178" s="405">
        <v>6</v>
      </c>
      <c r="AP178" s="405">
        <v>9</v>
      </c>
      <c r="AQ178" s="405">
        <v>6</v>
      </c>
      <c r="AR178" s="408">
        <v>9</v>
      </c>
      <c r="AT178" s="446"/>
      <c r="AU178" s="447"/>
      <c r="AV178" s="448"/>
      <c r="AW178" s="449"/>
      <c r="AX178" s="355"/>
      <c r="AY178" s="355"/>
      <c r="AZ178" s="355"/>
      <c r="BA178" s="355"/>
      <c r="BB178" s="355"/>
      <c r="BC178" s="355"/>
      <c r="BD178" s="355"/>
      <c r="BE178" s="355"/>
      <c r="BF178" s="355"/>
      <c r="BG178" s="355"/>
      <c r="BI178" s="446"/>
      <c r="BJ178" s="447"/>
      <c r="BK178" s="448"/>
      <c r="BL178" s="449"/>
      <c r="BM178" s="355"/>
      <c r="BN178" s="355"/>
      <c r="BO178" s="355"/>
      <c r="BP178" s="355"/>
      <c r="BQ178" s="355"/>
      <c r="BR178" s="355"/>
      <c r="BS178" s="355"/>
      <c r="BT178" s="355"/>
      <c r="BU178" s="355"/>
      <c r="BV178" s="355"/>
      <c r="BX178" s="446"/>
      <c r="BY178" s="447"/>
      <c r="BZ178" s="448"/>
      <c r="CA178" s="449"/>
      <c r="CB178" s="355"/>
      <c r="CC178" s="355"/>
      <c r="CD178" s="355"/>
      <c r="CE178" s="355"/>
      <c r="CF178" s="355"/>
      <c r="CG178" s="355"/>
      <c r="CH178" s="355"/>
      <c r="CI178" s="355"/>
      <c r="CJ178" s="355"/>
      <c r="CK178" s="355"/>
      <c r="CM178" s="446"/>
      <c r="CN178" s="447"/>
      <c r="CO178" s="448"/>
      <c r="CP178" s="449"/>
      <c r="CQ178" s="355"/>
      <c r="CR178" s="355"/>
      <c r="CS178" s="355"/>
      <c r="CT178" s="355"/>
      <c r="CU178" s="355"/>
      <c r="CV178" s="355"/>
      <c r="CW178" s="355"/>
      <c r="CX178" s="355"/>
      <c r="CY178" s="355"/>
      <c r="CZ178" s="355"/>
      <c r="DB178" s="431"/>
      <c r="DC178" s="432"/>
      <c r="DD178" s="433"/>
      <c r="DE178" s="434"/>
      <c r="DF178" s="434"/>
      <c r="DG178" s="436"/>
      <c r="DH178" s="436"/>
      <c r="DI178" s="436"/>
      <c r="DJ178" s="436"/>
      <c r="DK178" s="436"/>
      <c r="DL178" s="436"/>
      <c r="DM178" s="436"/>
      <c r="DN178" s="436"/>
      <c r="DO178" s="436"/>
      <c r="DP178" s="436"/>
    </row>
    <row r="179" spans="1:120" ht="20.100000000000001" customHeight="1">
      <c r="A179" s="391">
        <v>3901</v>
      </c>
      <c r="B179" s="392" t="s">
        <v>1261</v>
      </c>
      <c r="C179" s="393">
        <v>113</v>
      </c>
      <c r="D179" s="394">
        <v>194</v>
      </c>
      <c r="E179" s="396">
        <v>27</v>
      </c>
      <c r="F179" s="396">
        <v>31</v>
      </c>
      <c r="G179" s="396">
        <v>19</v>
      </c>
      <c r="H179" s="396">
        <v>13</v>
      </c>
      <c r="I179" s="397">
        <v>10</v>
      </c>
      <c r="J179" s="398">
        <v>42</v>
      </c>
      <c r="K179" s="396">
        <v>5</v>
      </c>
      <c r="L179" s="396">
        <v>11</v>
      </c>
      <c r="M179" s="396">
        <v>7</v>
      </c>
      <c r="N179" s="399">
        <v>5</v>
      </c>
      <c r="P179" s="400">
        <v>3981</v>
      </c>
      <c r="Q179" s="401" t="s">
        <v>340</v>
      </c>
      <c r="R179" s="402">
        <v>91</v>
      </c>
      <c r="S179" s="403">
        <v>212</v>
      </c>
      <c r="T179" s="405">
        <v>14</v>
      </c>
      <c r="U179" s="405">
        <v>33</v>
      </c>
      <c r="V179" s="405">
        <v>21</v>
      </c>
      <c r="W179" s="405">
        <v>20</v>
      </c>
      <c r="X179" s="406">
        <v>12</v>
      </c>
      <c r="Y179" s="407">
        <v>53</v>
      </c>
      <c r="Z179" s="405">
        <v>5</v>
      </c>
      <c r="AA179" s="405">
        <v>12</v>
      </c>
      <c r="AB179" s="405">
        <v>8</v>
      </c>
      <c r="AC179" s="408">
        <v>6</v>
      </c>
      <c r="AE179" s="400">
        <v>4000</v>
      </c>
      <c r="AF179" s="401" t="s">
        <v>1262</v>
      </c>
      <c r="AG179" s="402">
        <v>20</v>
      </c>
      <c r="AH179" s="403">
        <v>234</v>
      </c>
      <c r="AI179" s="405">
        <v>0</v>
      </c>
      <c r="AJ179" s="405">
        <v>10</v>
      </c>
      <c r="AK179" s="405">
        <v>40</v>
      </c>
      <c r="AL179" s="405">
        <v>25</v>
      </c>
      <c r="AM179" s="406">
        <v>25</v>
      </c>
      <c r="AN179" s="407">
        <v>90</v>
      </c>
      <c r="AO179" s="405">
        <v>8</v>
      </c>
      <c r="AP179" s="405">
        <v>12</v>
      </c>
      <c r="AQ179" s="405">
        <v>6</v>
      </c>
      <c r="AR179" s="408">
        <v>11</v>
      </c>
      <c r="AT179" s="446"/>
      <c r="AU179" s="447"/>
      <c r="AV179" s="448"/>
      <c r="AW179" s="449"/>
      <c r="AX179" s="355"/>
      <c r="AY179" s="355"/>
      <c r="AZ179" s="355"/>
      <c r="BA179" s="355"/>
      <c r="BB179" s="355"/>
      <c r="BC179" s="355"/>
      <c r="BD179" s="355"/>
      <c r="BE179" s="355"/>
      <c r="BF179" s="355"/>
      <c r="BG179" s="355"/>
      <c r="BI179" s="446"/>
      <c r="BJ179" s="447"/>
      <c r="BK179" s="448"/>
      <c r="BL179" s="449"/>
      <c r="BM179" s="355"/>
      <c r="BN179" s="355"/>
      <c r="BO179" s="355"/>
      <c r="BP179" s="355"/>
      <c r="BQ179" s="355"/>
      <c r="BR179" s="355"/>
      <c r="BS179" s="355"/>
      <c r="BT179" s="355"/>
      <c r="BU179" s="355"/>
      <c r="BV179" s="355"/>
      <c r="BX179" s="446"/>
      <c r="BY179" s="447"/>
      <c r="BZ179" s="448"/>
      <c r="CA179" s="449"/>
      <c r="CB179" s="355"/>
      <c r="CC179" s="355"/>
      <c r="CD179" s="355"/>
      <c r="CE179" s="355"/>
      <c r="CF179" s="355"/>
      <c r="CG179" s="355"/>
      <c r="CH179" s="355"/>
      <c r="CI179" s="355"/>
      <c r="CJ179" s="355"/>
      <c r="CK179" s="355"/>
      <c r="CM179" s="446"/>
      <c r="CN179" s="447"/>
      <c r="CO179" s="448"/>
      <c r="CP179" s="449"/>
      <c r="CQ179" s="355"/>
      <c r="CR179" s="355"/>
      <c r="CS179" s="355"/>
      <c r="CT179" s="355"/>
      <c r="CU179" s="355"/>
      <c r="CV179" s="355"/>
      <c r="CW179" s="355"/>
      <c r="CX179" s="355"/>
      <c r="CY179" s="355"/>
      <c r="CZ179" s="355"/>
      <c r="DB179" s="431"/>
      <c r="DC179" s="432"/>
      <c r="DD179" s="433"/>
      <c r="DE179" s="434"/>
      <c r="DF179" s="434"/>
      <c r="DG179" s="436"/>
      <c r="DH179" s="436"/>
      <c r="DI179" s="436"/>
      <c r="DJ179" s="436"/>
      <c r="DK179" s="436"/>
      <c r="DL179" s="436"/>
      <c r="DM179" s="436"/>
      <c r="DN179" s="436"/>
      <c r="DO179" s="436"/>
      <c r="DP179" s="436"/>
    </row>
    <row r="180" spans="1:120" ht="20.100000000000001" customHeight="1">
      <c r="A180" s="391">
        <v>3941</v>
      </c>
      <c r="B180" s="392" t="s">
        <v>339</v>
      </c>
      <c r="C180" s="393">
        <v>116</v>
      </c>
      <c r="D180" s="394">
        <v>185</v>
      </c>
      <c r="E180" s="396">
        <v>41</v>
      </c>
      <c r="F180" s="396">
        <v>34</v>
      </c>
      <c r="G180" s="396">
        <v>15</v>
      </c>
      <c r="H180" s="396">
        <v>9</v>
      </c>
      <c r="I180" s="397">
        <v>1</v>
      </c>
      <c r="J180" s="398">
        <v>25</v>
      </c>
      <c r="K180" s="396">
        <v>4</v>
      </c>
      <c r="L180" s="396">
        <v>9</v>
      </c>
      <c r="M180" s="396">
        <v>6</v>
      </c>
      <c r="N180" s="399">
        <v>5</v>
      </c>
      <c r="P180" s="400">
        <v>4000</v>
      </c>
      <c r="Q180" s="401" t="s">
        <v>1262</v>
      </c>
      <c r="R180" s="402">
        <v>44</v>
      </c>
      <c r="S180" s="403">
        <v>219</v>
      </c>
      <c r="T180" s="405">
        <v>7</v>
      </c>
      <c r="U180" s="405">
        <v>16</v>
      </c>
      <c r="V180" s="405">
        <v>39</v>
      </c>
      <c r="W180" s="405">
        <v>18</v>
      </c>
      <c r="X180" s="406">
        <v>20</v>
      </c>
      <c r="Y180" s="407">
        <v>77</v>
      </c>
      <c r="Z180" s="405">
        <v>6</v>
      </c>
      <c r="AA180" s="405">
        <v>13</v>
      </c>
      <c r="AB180" s="405">
        <v>9</v>
      </c>
      <c r="AC180" s="408">
        <v>6</v>
      </c>
      <c r="AE180" s="400">
        <v>4001</v>
      </c>
      <c r="AF180" s="401" t="s">
        <v>341</v>
      </c>
      <c r="AG180" s="402">
        <v>73</v>
      </c>
      <c r="AH180" s="403">
        <v>224</v>
      </c>
      <c r="AI180" s="405">
        <v>8</v>
      </c>
      <c r="AJ180" s="405">
        <v>27</v>
      </c>
      <c r="AK180" s="405">
        <v>27</v>
      </c>
      <c r="AL180" s="405">
        <v>26</v>
      </c>
      <c r="AM180" s="406">
        <v>11</v>
      </c>
      <c r="AN180" s="407">
        <v>64</v>
      </c>
      <c r="AO180" s="405">
        <v>7</v>
      </c>
      <c r="AP180" s="405">
        <v>10</v>
      </c>
      <c r="AQ180" s="405">
        <v>6</v>
      </c>
      <c r="AR180" s="408">
        <v>10</v>
      </c>
      <c r="AT180" s="446"/>
      <c r="AU180" s="447"/>
      <c r="AV180" s="448"/>
      <c r="AW180" s="449"/>
      <c r="AX180" s="355"/>
      <c r="AY180" s="355"/>
      <c r="AZ180" s="355"/>
      <c r="BA180" s="355"/>
      <c r="BB180" s="355"/>
      <c r="BC180" s="355"/>
      <c r="BD180" s="355"/>
      <c r="BE180" s="355"/>
      <c r="BF180" s="355"/>
      <c r="BG180" s="355"/>
      <c r="BI180" s="446"/>
      <c r="BJ180" s="447"/>
      <c r="BK180" s="448"/>
      <c r="BL180" s="449"/>
      <c r="BM180" s="355"/>
      <c r="BN180" s="355"/>
      <c r="BO180" s="355"/>
      <c r="BP180" s="355"/>
      <c r="BQ180" s="355"/>
      <c r="BR180" s="355"/>
      <c r="BS180" s="355"/>
      <c r="BT180" s="355"/>
      <c r="BU180" s="355"/>
      <c r="BV180" s="355"/>
      <c r="BX180" s="446"/>
      <c r="BY180" s="447"/>
      <c r="BZ180" s="448"/>
      <c r="CA180" s="449"/>
      <c r="CB180" s="355"/>
      <c r="CC180" s="355"/>
      <c r="CD180" s="355"/>
      <c r="CE180" s="355"/>
      <c r="CF180" s="355"/>
      <c r="CG180" s="355"/>
      <c r="CH180" s="355"/>
      <c r="CI180" s="355"/>
      <c r="CJ180" s="355"/>
      <c r="CK180" s="355"/>
      <c r="CM180" s="446"/>
      <c r="CN180" s="447"/>
      <c r="CO180" s="448"/>
      <c r="CP180" s="449"/>
      <c r="CQ180" s="355"/>
      <c r="CR180" s="355"/>
      <c r="CS180" s="355"/>
      <c r="CT180" s="355"/>
      <c r="CU180" s="355"/>
      <c r="CV180" s="355"/>
      <c r="CW180" s="355"/>
      <c r="CX180" s="355"/>
      <c r="CY180" s="355"/>
      <c r="CZ180" s="355"/>
      <c r="DB180" s="431"/>
      <c r="DC180" s="432"/>
      <c r="DD180" s="433"/>
      <c r="DE180" s="434"/>
      <c r="DF180" s="434"/>
      <c r="DG180" s="436"/>
      <c r="DH180" s="436"/>
      <c r="DI180" s="436"/>
      <c r="DJ180" s="436"/>
      <c r="DK180" s="436"/>
      <c r="DL180" s="436"/>
      <c r="DM180" s="436"/>
      <c r="DN180" s="436"/>
      <c r="DO180" s="436"/>
      <c r="DP180" s="436"/>
    </row>
    <row r="181" spans="1:120" ht="20.100000000000001" customHeight="1">
      <c r="A181" s="391">
        <v>3981</v>
      </c>
      <c r="B181" s="392" t="s">
        <v>340</v>
      </c>
      <c r="C181" s="393">
        <v>121</v>
      </c>
      <c r="D181" s="394">
        <v>196</v>
      </c>
      <c r="E181" s="396">
        <v>21</v>
      </c>
      <c r="F181" s="396">
        <v>26</v>
      </c>
      <c r="G181" s="396">
        <v>27</v>
      </c>
      <c r="H181" s="396">
        <v>21</v>
      </c>
      <c r="I181" s="397">
        <v>5</v>
      </c>
      <c r="J181" s="398">
        <v>53</v>
      </c>
      <c r="K181" s="396">
        <v>5</v>
      </c>
      <c r="L181" s="396">
        <v>12</v>
      </c>
      <c r="M181" s="396">
        <v>7</v>
      </c>
      <c r="N181" s="399">
        <v>6</v>
      </c>
      <c r="P181" s="400">
        <v>4001</v>
      </c>
      <c r="Q181" s="401" t="s">
        <v>341</v>
      </c>
      <c r="R181" s="402">
        <v>63</v>
      </c>
      <c r="S181" s="403">
        <v>214</v>
      </c>
      <c r="T181" s="405">
        <v>11</v>
      </c>
      <c r="U181" s="405">
        <v>27</v>
      </c>
      <c r="V181" s="405">
        <v>30</v>
      </c>
      <c r="W181" s="405">
        <v>17</v>
      </c>
      <c r="X181" s="406">
        <v>14</v>
      </c>
      <c r="Y181" s="407">
        <v>62</v>
      </c>
      <c r="Z181" s="405">
        <v>6</v>
      </c>
      <c r="AA181" s="405">
        <v>12</v>
      </c>
      <c r="AB181" s="405">
        <v>9</v>
      </c>
      <c r="AC181" s="408">
        <v>6</v>
      </c>
      <c r="AE181" s="400">
        <v>4012</v>
      </c>
      <c r="AF181" s="401" t="s">
        <v>2025</v>
      </c>
      <c r="AG181" s="402">
        <v>9</v>
      </c>
      <c r="AH181" s="403" t="s">
        <v>42</v>
      </c>
      <c r="AI181" s="405" t="s">
        <v>42</v>
      </c>
      <c r="AJ181" s="405" t="s">
        <v>42</v>
      </c>
      <c r="AK181" s="405" t="s">
        <v>42</v>
      </c>
      <c r="AL181" s="405" t="s">
        <v>42</v>
      </c>
      <c r="AM181" s="406" t="s">
        <v>42</v>
      </c>
      <c r="AN181" s="407" t="s">
        <v>42</v>
      </c>
      <c r="AO181" s="405" t="s">
        <v>42</v>
      </c>
      <c r="AP181" s="405" t="s">
        <v>42</v>
      </c>
      <c r="AQ181" s="405" t="s">
        <v>42</v>
      </c>
      <c r="AR181" s="408" t="s">
        <v>42</v>
      </c>
      <c r="AT181" s="446"/>
      <c r="AU181" s="447"/>
      <c r="AV181" s="448"/>
      <c r="AW181" s="449"/>
      <c r="AX181" s="355"/>
      <c r="AY181" s="355"/>
      <c r="AZ181" s="355"/>
      <c r="BA181" s="355"/>
      <c r="BB181" s="355"/>
      <c r="BC181" s="355"/>
      <c r="BD181" s="355"/>
      <c r="BE181" s="355"/>
      <c r="BF181" s="355"/>
      <c r="BG181" s="355"/>
      <c r="BI181" s="446"/>
      <c r="BJ181" s="447"/>
      <c r="BK181" s="448"/>
      <c r="BL181" s="449"/>
      <c r="BM181" s="355"/>
      <c r="BN181" s="355"/>
      <c r="BO181" s="355"/>
      <c r="BP181" s="355"/>
      <c r="BQ181" s="355"/>
      <c r="BR181" s="355"/>
      <c r="BS181" s="355"/>
      <c r="BT181" s="355"/>
      <c r="BU181" s="355"/>
      <c r="BV181" s="355"/>
      <c r="BX181" s="446"/>
      <c r="BY181" s="447"/>
      <c r="BZ181" s="448"/>
      <c r="CA181" s="449"/>
      <c r="CB181" s="355"/>
      <c r="CC181" s="355"/>
      <c r="CD181" s="355"/>
      <c r="CE181" s="355"/>
      <c r="CF181" s="355"/>
      <c r="CG181" s="355"/>
      <c r="CH181" s="355"/>
      <c r="CI181" s="355"/>
      <c r="CJ181" s="355"/>
      <c r="CK181" s="355"/>
      <c r="CM181" s="446"/>
      <c r="CN181" s="447"/>
      <c r="CO181" s="448"/>
      <c r="CP181" s="449"/>
      <c r="CQ181" s="355"/>
      <c r="CR181" s="355"/>
      <c r="CS181" s="355"/>
      <c r="CT181" s="355"/>
      <c r="CU181" s="355"/>
      <c r="CV181" s="355"/>
      <c r="CW181" s="355"/>
      <c r="CX181" s="355"/>
      <c r="CY181" s="355"/>
      <c r="CZ181" s="355"/>
      <c r="DB181" s="431"/>
      <c r="DC181" s="432"/>
      <c r="DD181" s="433"/>
      <c r="DE181" s="434"/>
      <c r="DF181" s="434"/>
      <c r="DG181" s="436"/>
      <c r="DH181" s="436"/>
      <c r="DI181" s="436"/>
      <c r="DJ181" s="436"/>
      <c r="DK181" s="436"/>
      <c r="DL181" s="436"/>
      <c r="DM181" s="436"/>
      <c r="DN181" s="436"/>
      <c r="DO181" s="436"/>
      <c r="DP181" s="436"/>
    </row>
    <row r="182" spans="1:120" ht="20.100000000000001" customHeight="1">
      <c r="A182" s="391">
        <v>4000</v>
      </c>
      <c r="B182" s="392" t="s">
        <v>1262</v>
      </c>
      <c r="C182" s="393">
        <v>37</v>
      </c>
      <c r="D182" s="394">
        <v>211</v>
      </c>
      <c r="E182" s="396">
        <v>3</v>
      </c>
      <c r="F182" s="396">
        <v>19</v>
      </c>
      <c r="G182" s="396">
        <v>24</v>
      </c>
      <c r="H182" s="396">
        <v>38</v>
      </c>
      <c r="I182" s="397">
        <v>16</v>
      </c>
      <c r="J182" s="398">
        <v>78</v>
      </c>
      <c r="K182" s="396">
        <v>6</v>
      </c>
      <c r="L182" s="396">
        <v>15</v>
      </c>
      <c r="M182" s="396">
        <v>8</v>
      </c>
      <c r="N182" s="399">
        <v>7</v>
      </c>
      <c r="P182" s="400">
        <v>4012</v>
      </c>
      <c r="Q182" s="401" t="s">
        <v>2025</v>
      </c>
      <c r="R182" s="402">
        <v>95</v>
      </c>
      <c r="S182" s="403">
        <v>213</v>
      </c>
      <c r="T182" s="405">
        <v>8</v>
      </c>
      <c r="U182" s="405">
        <v>27</v>
      </c>
      <c r="V182" s="405">
        <v>31</v>
      </c>
      <c r="W182" s="405">
        <v>28</v>
      </c>
      <c r="X182" s="406">
        <v>5</v>
      </c>
      <c r="Y182" s="407">
        <v>64</v>
      </c>
      <c r="Z182" s="405">
        <v>6</v>
      </c>
      <c r="AA182" s="405">
        <v>12</v>
      </c>
      <c r="AB182" s="405">
        <v>8</v>
      </c>
      <c r="AC182" s="408">
        <v>6</v>
      </c>
      <c r="AE182" s="400">
        <v>4021</v>
      </c>
      <c r="AF182" s="401" t="s">
        <v>342</v>
      </c>
      <c r="AG182" s="402">
        <v>126</v>
      </c>
      <c r="AH182" s="403">
        <v>210</v>
      </c>
      <c r="AI182" s="405">
        <v>26</v>
      </c>
      <c r="AJ182" s="405">
        <v>36</v>
      </c>
      <c r="AK182" s="405">
        <v>24</v>
      </c>
      <c r="AL182" s="405">
        <v>10</v>
      </c>
      <c r="AM182" s="406">
        <v>4</v>
      </c>
      <c r="AN182" s="407">
        <v>38</v>
      </c>
      <c r="AO182" s="405">
        <v>5</v>
      </c>
      <c r="AP182" s="405">
        <v>8</v>
      </c>
      <c r="AQ182" s="405">
        <v>5</v>
      </c>
      <c r="AR182" s="408">
        <v>8</v>
      </c>
      <c r="AT182" s="446"/>
      <c r="AU182" s="447"/>
      <c r="AV182" s="448"/>
      <c r="AW182" s="449"/>
      <c r="AX182" s="355"/>
      <c r="AY182" s="355"/>
      <c r="AZ182" s="355"/>
      <c r="BA182" s="355"/>
      <c r="BB182" s="355"/>
      <c r="BC182" s="355"/>
      <c r="BD182" s="355"/>
      <c r="BE182" s="355"/>
      <c r="BF182" s="355"/>
      <c r="BG182" s="355"/>
      <c r="BI182" s="446"/>
      <c r="BJ182" s="447"/>
      <c r="BK182" s="448"/>
      <c r="BL182" s="449"/>
      <c r="BM182" s="355"/>
      <c r="BN182" s="355"/>
      <c r="BO182" s="355"/>
      <c r="BP182" s="355"/>
      <c r="BQ182" s="355"/>
      <c r="BR182" s="355"/>
      <c r="BS182" s="355"/>
      <c r="BT182" s="355"/>
      <c r="BU182" s="355"/>
      <c r="BV182" s="355"/>
      <c r="BX182" s="446"/>
      <c r="BY182" s="447"/>
      <c r="BZ182" s="448"/>
      <c r="CA182" s="449"/>
      <c r="CB182" s="355"/>
      <c r="CC182" s="355"/>
      <c r="CD182" s="355"/>
      <c r="CE182" s="355"/>
      <c r="CF182" s="355"/>
      <c r="CG182" s="355"/>
      <c r="CH182" s="355"/>
      <c r="CI182" s="355"/>
      <c r="CJ182" s="355"/>
      <c r="CK182" s="355"/>
      <c r="CM182" s="446"/>
      <c r="CN182" s="447"/>
      <c r="CO182" s="448"/>
      <c r="CP182" s="449"/>
      <c r="CQ182" s="355"/>
      <c r="CR182" s="355"/>
      <c r="CS182" s="355"/>
      <c r="CT182" s="355"/>
      <c r="CU182" s="355"/>
      <c r="CV182" s="355"/>
      <c r="CW182" s="355"/>
      <c r="CX182" s="355"/>
      <c r="CY182" s="355"/>
      <c r="CZ182" s="355"/>
      <c r="DB182" s="431"/>
      <c r="DC182" s="432"/>
      <c r="DD182" s="433"/>
      <c r="DE182" s="434"/>
      <c r="DF182" s="434"/>
      <c r="DG182" s="436"/>
      <c r="DH182" s="436"/>
      <c r="DI182" s="436"/>
      <c r="DJ182" s="436"/>
      <c r="DK182" s="436"/>
      <c r="DL182" s="436"/>
      <c r="DM182" s="436"/>
      <c r="DN182" s="436"/>
      <c r="DO182" s="436"/>
      <c r="DP182" s="436"/>
    </row>
    <row r="183" spans="1:120" ht="20.100000000000001" customHeight="1">
      <c r="A183" s="391">
        <v>4001</v>
      </c>
      <c r="B183" s="392" t="s">
        <v>341</v>
      </c>
      <c r="C183" s="393">
        <v>67</v>
      </c>
      <c r="D183" s="394">
        <v>198</v>
      </c>
      <c r="E183" s="396">
        <v>21</v>
      </c>
      <c r="F183" s="396">
        <v>25</v>
      </c>
      <c r="G183" s="396">
        <v>24</v>
      </c>
      <c r="H183" s="396">
        <v>27</v>
      </c>
      <c r="I183" s="397">
        <v>3</v>
      </c>
      <c r="J183" s="398">
        <v>54</v>
      </c>
      <c r="K183" s="396">
        <v>5</v>
      </c>
      <c r="L183" s="396">
        <v>12</v>
      </c>
      <c r="M183" s="396">
        <v>7</v>
      </c>
      <c r="N183" s="399">
        <v>6</v>
      </c>
      <c r="P183" s="400">
        <v>4021</v>
      </c>
      <c r="Q183" s="401" t="s">
        <v>342</v>
      </c>
      <c r="R183" s="402">
        <v>113</v>
      </c>
      <c r="S183" s="403">
        <v>203</v>
      </c>
      <c r="T183" s="405">
        <v>23</v>
      </c>
      <c r="U183" s="405">
        <v>34</v>
      </c>
      <c r="V183" s="405">
        <v>29</v>
      </c>
      <c r="W183" s="405">
        <v>12</v>
      </c>
      <c r="X183" s="406">
        <v>3</v>
      </c>
      <c r="Y183" s="407">
        <v>43</v>
      </c>
      <c r="Z183" s="405">
        <v>5</v>
      </c>
      <c r="AA183" s="405">
        <v>11</v>
      </c>
      <c r="AB183" s="405">
        <v>7</v>
      </c>
      <c r="AC183" s="408">
        <v>5</v>
      </c>
      <c r="AE183" s="400">
        <v>4031</v>
      </c>
      <c r="AF183" s="401" t="s">
        <v>1263</v>
      </c>
      <c r="AG183" s="402">
        <v>188</v>
      </c>
      <c r="AH183" s="403">
        <v>212</v>
      </c>
      <c r="AI183" s="405">
        <v>23</v>
      </c>
      <c r="AJ183" s="405">
        <v>36</v>
      </c>
      <c r="AK183" s="405">
        <v>20</v>
      </c>
      <c r="AL183" s="405">
        <v>18</v>
      </c>
      <c r="AM183" s="406">
        <v>4</v>
      </c>
      <c r="AN183" s="407">
        <v>41</v>
      </c>
      <c r="AO183" s="405">
        <v>6</v>
      </c>
      <c r="AP183" s="405">
        <v>8</v>
      </c>
      <c r="AQ183" s="405">
        <v>5</v>
      </c>
      <c r="AR183" s="408">
        <v>8</v>
      </c>
      <c r="AT183" s="446"/>
      <c r="AU183" s="447"/>
      <c r="AV183" s="448"/>
      <c r="AW183" s="449"/>
      <c r="AX183" s="355"/>
      <c r="AY183" s="355"/>
      <c r="AZ183" s="355"/>
      <c r="BA183" s="355"/>
      <c r="BB183" s="355"/>
      <c r="BC183" s="355"/>
      <c r="BD183" s="355"/>
      <c r="BE183" s="355"/>
      <c r="BF183" s="355"/>
      <c r="BG183" s="355"/>
      <c r="BI183" s="446"/>
      <c r="BJ183" s="447"/>
      <c r="BK183" s="448"/>
      <c r="BL183" s="449"/>
      <c r="BM183" s="355"/>
      <c r="BN183" s="355"/>
      <c r="BO183" s="355"/>
      <c r="BP183" s="355"/>
      <c r="BQ183" s="355"/>
      <c r="BR183" s="355"/>
      <c r="BS183" s="355"/>
      <c r="BT183" s="355"/>
      <c r="BU183" s="355"/>
      <c r="BV183" s="355"/>
      <c r="BX183" s="446"/>
      <c r="BY183" s="447"/>
      <c r="BZ183" s="448"/>
      <c r="CA183" s="449"/>
      <c r="CB183" s="355"/>
      <c r="CC183" s="355"/>
      <c r="CD183" s="355"/>
      <c r="CE183" s="355"/>
      <c r="CF183" s="355"/>
      <c r="CG183" s="355"/>
      <c r="CH183" s="355"/>
      <c r="CI183" s="355"/>
      <c r="CJ183" s="355"/>
      <c r="CK183" s="355"/>
      <c r="CM183" s="446"/>
      <c r="CN183" s="447"/>
      <c r="CO183" s="448"/>
      <c r="CP183" s="449"/>
      <c r="CQ183" s="355"/>
      <c r="CR183" s="355"/>
      <c r="CS183" s="355"/>
      <c r="CT183" s="355"/>
      <c r="CU183" s="355"/>
      <c r="CV183" s="355"/>
      <c r="CW183" s="355"/>
      <c r="CX183" s="355"/>
      <c r="CY183" s="355"/>
      <c r="CZ183" s="355"/>
      <c r="DB183" s="431"/>
      <c r="DC183" s="432"/>
      <c r="DD183" s="433"/>
      <c r="DE183" s="434"/>
      <c r="DF183" s="434"/>
      <c r="DG183" s="436"/>
      <c r="DH183" s="436"/>
      <c r="DI183" s="436"/>
      <c r="DJ183" s="436"/>
      <c r="DK183" s="436"/>
      <c r="DL183" s="436"/>
      <c r="DM183" s="436"/>
      <c r="DN183" s="436"/>
      <c r="DO183" s="436"/>
      <c r="DP183" s="436"/>
    </row>
    <row r="184" spans="1:120" ht="20.100000000000001" customHeight="1">
      <c r="A184" s="391">
        <v>4012</v>
      </c>
      <c r="B184" s="392" t="s">
        <v>2025</v>
      </c>
      <c r="C184" s="393">
        <v>76</v>
      </c>
      <c r="D184" s="394">
        <v>203</v>
      </c>
      <c r="E184" s="396">
        <v>11</v>
      </c>
      <c r="F184" s="396">
        <v>32</v>
      </c>
      <c r="G184" s="396">
        <v>24</v>
      </c>
      <c r="H184" s="396">
        <v>24</v>
      </c>
      <c r="I184" s="397">
        <v>11</v>
      </c>
      <c r="J184" s="398">
        <v>58</v>
      </c>
      <c r="K184" s="396">
        <v>6</v>
      </c>
      <c r="L184" s="396">
        <v>13</v>
      </c>
      <c r="M184" s="396">
        <v>8</v>
      </c>
      <c r="N184" s="399">
        <v>7</v>
      </c>
      <c r="P184" s="400">
        <v>4031</v>
      </c>
      <c r="Q184" s="401" t="s">
        <v>1263</v>
      </c>
      <c r="R184" s="402">
        <v>206</v>
      </c>
      <c r="S184" s="403">
        <v>207</v>
      </c>
      <c r="T184" s="405">
        <v>20</v>
      </c>
      <c r="U184" s="405">
        <v>31</v>
      </c>
      <c r="V184" s="405">
        <v>24</v>
      </c>
      <c r="W184" s="405">
        <v>18</v>
      </c>
      <c r="X184" s="406">
        <v>7</v>
      </c>
      <c r="Y184" s="407">
        <v>50</v>
      </c>
      <c r="Z184" s="405">
        <v>5</v>
      </c>
      <c r="AA184" s="405">
        <v>11</v>
      </c>
      <c r="AB184" s="405">
        <v>8</v>
      </c>
      <c r="AC184" s="408">
        <v>5</v>
      </c>
      <c r="AE184" s="400">
        <v>4061</v>
      </c>
      <c r="AF184" s="401" t="s">
        <v>343</v>
      </c>
      <c r="AG184" s="402">
        <v>138</v>
      </c>
      <c r="AH184" s="403">
        <v>230</v>
      </c>
      <c r="AI184" s="405">
        <v>7</v>
      </c>
      <c r="AJ184" s="405">
        <v>12</v>
      </c>
      <c r="AK184" s="405">
        <v>32</v>
      </c>
      <c r="AL184" s="405">
        <v>33</v>
      </c>
      <c r="AM184" s="406">
        <v>17</v>
      </c>
      <c r="AN184" s="407">
        <v>82</v>
      </c>
      <c r="AO184" s="405">
        <v>7</v>
      </c>
      <c r="AP184" s="405">
        <v>10</v>
      </c>
      <c r="AQ184" s="405">
        <v>6</v>
      </c>
      <c r="AR184" s="408">
        <v>11</v>
      </c>
      <c r="AT184" s="446"/>
      <c r="AU184" s="447"/>
      <c r="AV184" s="448"/>
      <c r="AW184" s="449"/>
      <c r="AX184" s="355"/>
      <c r="AY184" s="355"/>
      <c r="AZ184" s="355"/>
      <c r="BA184" s="355"/>
      <c r="BB184" s="355"/>
      <c r="BC184" s="355"/>
      <c r="BD184" s="355"/>
      <c r="BE184" s="355"/>
      <c r="BF184" s="355"/>
      <c r="BG184" s="355"/>
      <c r="BI184" s="446"/>
      <c r="BJ184" s="447"/>
      <c r="BK184" s="448"/>
      <c r="BL184" s="449"/>
      <c r="BM184" s="355"/>
      <c r="BN184" s="355"/>
      <c r="BO184" s="355"/>
      <c r="BP184" s="355"/>
      <c r="BQ184" s="355"/>
      <c r="BR184" s="355"/>
      <c r="BS184" s="355"/>
      <c r="BT184" s="355"/>
      <c r="BU184" s="355"/>
      <c r="BV184" s="355"/>
      <c r="BX184" s="446"/>
      <c r="BY184" s="447"/>
      <c r="BZ184" s="448"/>
      <c r="CA184" s="449"/>
      <c r="CB184" s="355"/>
      <c r="CC184" s="355"/>
      <c r="CD184" s="355"/>
      <c r="CE184" s="355"/>
      <c r="CF184" s="355"/>
      <c r="CG184" s="355"/>
      <c r="CH184" s="355"/>
      <c r="CI184" s="355"/>
      <c r="CJ184" s="355"/>
      <c r="CK184" s="355"/>
      <c r="CM184" s="446"/>
      <c r="CN184" s="447"/>
      <c r="CO184" s="448"/>
      <c r="CP184" s="449"/>
      <c r="CQ184" s="355"/>
      <c r="CR184" s="355"/>
      <c r="CS184" s="355"/>
      <c r="CT184" s="355"/>
      <c r="CU184" s="355"/>
      <c r="CV184" s="355"/>
      <c r="CW184" s="355"/>
      <c r="CX184" s="355"/>
      <c r="CY184" s="355"/>
      <c r="CZ184" s="355"/>
      <c r="DB184" s="431"/>
      <c r="DC184" s="432"/>
      <c r="DD184" s="433"/>
      <c r="DE184" s="434"/>
      <c r="DF184" s="434"/>
      <c r="DG184" s="436"/>
      <c r="DH184" s="436"/>
      <c r="DI184" s="436"/>
      <c r="DJ184" s="436"/>
      <c r="DK184" s="436"/>
      <c r="DL184" s="436"/>
      <c r="DM184" s="436"/>
      <c r="DN184" s="436"/>
      <c r="DO184" s="436"/>
      <c r="DP184" s="436"/>
    </row>
    <row r="185" spans="1:120" ht="20.100000000000001" customHeight="1">
      <c r="A185" s="391">
        <v>4021</v>
      </c>
      <c r="B185" s="392" t="s">
        <v>342</v>
      </c>
      <c r="C185" s="393">
        <v>110</v>
      </c>
      <c r="D185" s="394">
        <v>197</v>
      </c>
      <c r="E185" s="396">
        <v>25</v>
      </c>
      <c r="F185" s="396">
        <v>25</v>
      </c>
      <c r="G185" s="396">
        <v>19</v>
      </c>
      <c r="H185" s="396">
        <v>25</v>
      </c>
      <c r="I185" s="397">
        <v>6</v>
      </c>
      <c r="J185" s="398">
        <v>50</v>
      </c>
      <c r="K185" s="396">
        <v>5</v>
      </c>
      <c r="L185" s="396">
        <v>12</v>
      </c>
      <c r="M185" s="396">
        <v>7</v>
      </c>
      <c r="N185" s="399">
        <v>6</v>
      </c>
      <c r="P185" s="400">
        <v>4061</v>
      </c>
      <c r="Q185" s="401" t="s">
        <v>343</v>
      </c>
      <c r="R185" s="402">
        <v>149</v>
      </c>
      <c r="S185" s="403">
        <v>217</v>
      </c>
      <c r="T185" s="405">
        <v>9</v>
      </c>
      <c r="U185" s="405">
        <v>23</v>
      </c>
      <c r="V185" s="405">
        <v>23</v>
      </c>
      <c r="W185" s="405">
        <v>30</v>
      </c>
      <c r="X185" s="406">
        <v>14</v>
      </c>
      <c r="Y185" s="407">
        <v>68</v>
      </c>
      <c r="Z185" s="405">
        <v>6</v>
      </c>
      <c r="AA185" s="405">
        <v>13</v>
      </c>
      <c r="AB185" s="405">
        <v>9</v>
      </c>
      <c r="AC185" s="408">
        <v>6</v>
      </c>
      <c r="AE185" s="400">
        <v>4071</v>
      </c>
      <c r="AF185" s="401" t="s">
        <v>344</v>
      </c>
      <c r="AG185" s="402">
        <v>47</v>
      </c>
      <c r="AH185" s="403">
        <v>211</v>
      </c>
      <c r="AI185" s="405">
        <v>30</v>
      </c>
      <c r="AJ185" s="405">
        <v>30</v>
      </c>
      <c r="AK185" s="405">
        <v>19</v>
      </c>
      <c r="AL185" s="405">
        <v>17</v>
      </c>
      <c r="AM185" s="406">
        <v>4</v>
      </c>
      <c r="AN185" s="407">
        <v>40</v>
      </c>
      <c r="AO185" s="405">
        <v>6</v>
      </c>
      <c r="AP185" s="405">
        <v>8</v>
      </c>
      <c r="AQ185" s="405">
        <v>5</v>
      </c>
      <c r="AR185" s="408">
        <v>8</v>
      </c>
      <c r="AT185" s="446"/>
      <c r="AU185" s="447"/>
      <c r="AV185" s="448"/>
      <c r="AW185" s="449"/>
      <c r="AX185" s="355"/>
      <c r="AY185" s="355"/>
      <c r="AZ185" s="355"/>
      <c r="BA185" s="355"/>
      <c r="BB185" s="355"/>
      <c r="BC185" s="355"/>
      <c r="BD185" s="355"/>
      <c r="BE185" s="355"/>
      <c r="BF185" s="355"/>
      <c r="BG185" s="355"/>
      <c r="BI185" s="446"/>
      <c r="BJ185" s="447"/>
      <c r="BK185" s="448"/>
      <c r="BL185" s="449"/>
      <c r="BM185" s="355"/>
      <c r="BN185" s="355"/>
      <c r="BO185" s="355"/>
      <c r="BP185" s="355"/>
      <c r="BQ185" s="355"/>
      <c r="BR185" s="355"/>
      <c r="BS185" s="355"/>
      <c r="BT185" s="355"/>
      <c r="BU185" s="355"/>
      <c r="BV185" s="355"/>
      <c r="BX185" s="446"/>
      <c r="BY185" s="447"/>
      <c r="BZ185" s="448"/>
      <c r="CA185" s="449"/>
      <c r="CB185" s="355"/>
      <c r="CC185" s="355"/>
      <c r="CD185" s="355"/>
      <c r="CE185" s="355"/>
      <c r="CF185" s="355"/>
      <c r="CG185" s="355"/>
      <c r="CH185" s="355"/>
      <c r="CI185" s="355"/>
      <c r="CJ185" s="355"/>
      <c r="CK185" s="355"/>
      <c r="CM185" s="446"/>
      <c r="CN185" s="447"/>
      <c r="CO185" s="448"/>
      <c r="CP185" s="449"/>
      <c r="CQ185" s="355"/>
      <c r="CR185" s="355"/>
      <c r="CS185" s="355"/>
      <c r="CT185" s="355"/>
      <c r="CU185" s="355"/>
      <c r="CV185" s="355"/>
      <c r="CW185" s="355"/>
      <c r="CX185" s="355"/>
      <c r="CY185" s="355"/>
      <c r="CZ185" s="355"/>
      <c r="DB185" s="431"/>
      <c r="DC185" s="432"/>
      <c r="DD185" s="433"/>
      <c r="DE185" s="434"/>
      <c r="DF185" s="434"/>
      <c r="DG185" s="436"/>
      <c r="DH185" s="436"/>
      <c r="DI185" s="436"/>
      <c r="DJ185" s="436"/>
      <c r="DK185" s="436"/>
      <c r="DL185" s="436"/>
      <c r="DM185" s="436"/>
      <c r="DN185" s="436"/>
      <c r="DO185" s="436"/>
      <c r="DP185" s="436"/>
    </row>
    <row r="186" spans="1:120" ht="20.100000000000001" customHeight="1">
      <c r="A186" s="391">
        <v>4031</v>
      </c>
      <c r="B186" s="392" t="s">
        <v>1263</v>
      </c>
      <c r="C186" s="393">
        <v>217</v>
      </c>
      <c r="D186" s="394">
        <v>192</v>
      </c>
      <c r="E186" s="396">
        <v>31</v>
      </c>
      <c r="F186" s="396">
        <v>27</v>
      </c>
      <c r="G186" s="396">
        <v>18</v>
      </c>
      <c r="H186" s="396">
        <v>18</v>
      </c>
      <c r="I186" s="397">
        <v>6</v>
      </c>
      <c r="J186" s="398">
        <v>42</v>
      </c>
      <c r="K186" s="396">
        <v>5</v>
      </c>
      <c r="L186" s="396">
        <v>11</v>
      </c>
      <c r="M186" s="396">
        <v>7</v>
      </c>
      <c r="N186" s="399">
        <v>5</v>
      </c>
      <c r="P186" s="400">
        <v>4071</v>
      </c>
      <c r="Q186" s="401" t="s">
        <v>344</v>
      </c>
      <c r="R186" s="402">
        <v>44</v>
      </c>
      <c r="S186" s="403">
        <v>204</v>
      </c>
      <c r="T186" s="405">
        <v>18</v>
      </c>
      <c r="U186" s="405">
        <v>39</v>
      </c>
      <c r="V186" s="405">
        <v>27</v>
      </c>
      <c r="W186" s="405">
        <v>14</v>
      </c>
      <c r="X186" s="406">
        <v>2</v>
      </c>
      <c r="Y186" s="407">
        <v>43</v>
      </c>
      <c r="Z186" s="405">
        <v>5</v>
      </c>
      <c r="AA186" s="405">
        <v>11</v>
      </c>
      <c r="AB186" s="405">
        <v>7</v>
      </c>
      <c r="AC186" s="408">
        <v>5</v>
      </c>
      <c r="AE186" s="400">
        <v>4091</v>
      </c>
      <c r="AF186" s="401" t="s">
        <v>1264</v>
      </c>
      <c r="AG186" s="402">
        <v>87</v>
      </c>
      <c r="AH186" s="403">
        <v>215</v>
      </c>
      <c r="AI186" s="405">
        <v>20</v>
      </c>
      <c r="AJ186" s="405">
        <v>31</v>
      </c>
      <c r="AK186" s="405">
        <v>29</v>
      </c>
      <c r="AL186" s="405">
        <v>15</v>
      </c>
      <c r="AM186" s="406">
        <v>6</v>
      </c>
      <c r="AN186" s="407">
        <v>49</v>
      </c>
      <c r="AO186" s="405">
        <v>6</v>
      </c>
      <c r="AP186" s="405">
        <v>9</v>
      </c>
      <c r="AQ186" s="405">
        <v>5</v>
      </c>
      <c r="AR186" s="408">
        <v>9</v>
      </c>
      <c r="AT186" s="446"/>
      <c r="AU186" s="447"/>
      <c r="AV186" s="448"/>
      <c r="AW186" s="449"/>
      <c r="AX186" s="355"/>
      <c r="AY186" s="355"/>
      <c r="AZ186" s="355"/>
      <c r="BA186" s="355"/>
      <c r="BB186" s="355"/>
      <c r="BC186" s="355"/>
      <c r="BD186" s="355"/>
      <c r="BE186" s="355"/>
      <c r="BF186" s="355"/>
      <c r="BG186" s="355"/>
      <c r="BI186" s="446"/>
      <c r="BJ186" s="447"/>
      <c r="BK186" s="448"/>
      <c r="BL186" s="449"/>
      <c r="BM186" s="355"/>
      <c r="BN186" s="355"/>
      <c r="BO186" s="355"/>
      <c r="BP186" s="355"/>
      <c r="BQ186" s="355"/>
      <c r="BR186" s="355"/>
      <c r="BS186" s="355"/>
      <c r="BT186" s="355"/>
      <c r="BU186" s="355"/>
      <c r="BV186" s="355"/>
      <c r="BX186" s="446"/>
      <c r="BY186" s="447"/>
      <c r="BZ186" s="448"/>
      <c r="CA186" s="449"/>
      <c r="CB186" s="355"/>
      <c r="CC186" s="355"/>
      <c r="CD186" s="355"/>
      <c r="CE186" s="355"/>
      <c r="CF186" s="355"/>
      <c r="CG186" s="355"/>
      <c r="CH186" s="355"/>
      <c r="CI186" s="355"/>
      <c r="CJ186" s="355"/>
      <c r="CK186" s="355"/>
      <c r="CM186" s="446"/>
      <c r="CN186" s="447"/>
      <c r="CO186" s="448"/>
      <c r="CP186" s="449"/>
      <c r="CQ186" s="355"/>
      <c r="CR186" s="355"/>
      <c r="CS186" s="355"/>
      <c r="CT186" s="355"/>
      <c r="CU186" s="355"/>
      <c r="CV186" s="355"/>
      <c r="CW186" s="355"/>
      <c r="CX186" s="355"/>
      <c r="CY186" s="355"/>
      <c r="CZ186" s="355"/>
      <c r="DB186" s="431"/>
      <c r="DC186" s="432"/>
      <c r="DD186" s="433"/>
      <c r="DE186" s="434"/>
      <c r="DF186" s="434"/>
      <c r="DG186" s="436"/>
      <c r="DH186" s="436"/>
      <c r="DI186" s="436"/>
      <c r="DJ186" s="436"/>
      <c r="DK186" s="436"/>
      <c r="DL186" s="436"/>
      <c r="DM186" s="436"/>
      <c r="DN186" s="436"/>
      <c r="DO186" s="436"/>
      <c r="DP186" s="436"/>
    </row>
    <row r="187" spans="1:120" ht="20.100000000000001" customHeight="1">
      <c r="A187" s="391">
        <v>4061</v>
      </c>
      <c r="B187" s="392" t="s">
        <v>343</v>
      </c>
      <c r="C187" s="393">
        <v>165</v>
      </c>
      <c r="D187" s="394">
        <v>204</v>
      </c>
      <c r="E187" s="396">
        <v>12</v>
      </c>
      <c r="F187" s="396">
        <v>20</v>
      </c>
      <c r="G187" s="396">
        <v>32</v>
      </c>
      <c r="H187" s="396">
        <v>27</v>
      </c>
      <c r="I187" s="397">
        <v>9</v>
      </c>
      <c r="J187" s="398">
        <v>68</v>
      </c>
      <c r="K187" s="396">
        <v>5</v>
      </c>
      <c r="L187" s="396">
        <v>13</v>
      </c>
      <c r="M187" s="396">
        <v>8</v>
      </c>
      <c r="N187" s="399">
        <v>6</v>
      </c>
      <c r="P187" s="400">
        <v>4091</v>
      </c>
      <c r="Q187" s="401" t="s">
        <v>1264</v>
      </c>
      <c r="R187" s="402">
        <v>78</v>
      </c>
      <c r="S187" s="403">
        <v>213</v>
      </c>
      <c r="T187" s="405">
        <v>9</v>
      </c>
      <c r="U187" s="405">
        <v>24</v>
      </c>
      <c r="V187" s="405">
        <v>35</v>
      </c>
      <c r="W187" s="405">
        <v>27</v>
      </c>
      <c r="X187" s="406">
        <v>5</v>
      </c>
      <c r="Y187" s="407">
        <v>67</v>
      </c>
      <c r="Z187" s="405">
        <v>6</v>
      </c>
      <c r="AA187" s="405">
        <v>12</v>
      </c>
      <c r="AB187" s="405">
        <v>9</v>
      </c>
      <c r="AC187" s="408">
        <v>6</v>
      </c>
      <c r="AE187" s="400">
        <v>4121</v>
      </c>
      <c r="AF187" s="401" t="s">
        <v>1265</v>
      </c>
      <c r="AG187" s="402">
        <v>53</v>
      </c>
      <c r="AH187" s="403">
        <v>208</v>
      </c>
      <c r="AI187" s="405">
        <v>28</v>
      </c>
      <c r="AJ187" s="405">
        <v>38</v>
      </c>
      <c r="AK187" s="405">
        <v>19</v>
      </c>
      <c r="AL187" s="405">
        <v>13</v>
      </c>
      <c r="AM187" s="406">
        <v>2</v>
      </c>
      <c r="AN187" s="407">
        <v>34</v>
      </c>
      <c r="AO187" s="405">
        <v>5</v>
      </c>
      <c r="AP187" s="405">
        <v>8</v>
      </c>
      <c r="AQ187" s="405">
        <v>5</v>
      </c>
      <c r="AR187" s="408">
        <v>7</v>
      </c>
      <c r="AT187" s="446"/>
      <c r="AU187" s="447"/>
      <c r="AV187" s="448"/>
      <c r="AW187" s="449"/>
      <c r="AX187" s="355"/>
      <c r="AY187" s="355"/>
      <c r="AZ187" s="355"/>
      <c r="BA187" s="355"/>
      <c r="BB187" s="355"/>
      <c r="BC187" s="355"/>
      <c r="BD187" s="355"/>
      <c r="BE187" s="355"/>
      <c r="BF187" s="355"/>
      <c r="BG187" s="355"/>
      <c r="BI187" s="446"/>
      <c r="BJ187" s="447"/>
      <c r="BK187" s="448"/>
      <c r="BL187" s="449"/>
      <c r="BM187" s="355"/>
      <c r="BN187" s="355"/>
      <c r="BO187" s="355"/>
      <c r="BP187" s="355"/>
      <c r="BQ187" s="355"/>
      <c r="BR187" s="355"/>
      <c r="BS187" s="355"/>
      <c r="BT187" s="355"/>
      <c r="BU187" s="355"/>
      <c r="BV187" s="355"/>
      <c r="BX187" s="446"/>
      <c r="BY187" s="447"/>
      <c r="BZ187" s="448"/>
      <c r="CA187" s="449"/>
      <c r="CB187" s="355"/>
      <c r="CC187" s="355"/>
      <c r="CD187" s="355"/>
      <c r="CE187" s="355"/>
      <c r="CF187" s="355"/>
      <c r="CG187" s="355"/>
      <c r="CH187" s="355"/>
      <c r="CI187" s="355"/>
      <c r="CJ187" s="355"/>
      <c r="CK187" s="355"/>
      <c r="CM187" s="446"/>
      <c r="CN187" s="447"/>
      <c r="CO187" s="448"/>
      <c r="CP187" s="449"/>
      <c r="CQ187" s="355"/>
      <c r="CR187" s="355"/>
      <c r="CS187" s="355"/>
      <c r="CT187" s="355"/>
      <c r="CU187" s="355"/>
      <c r="CV187" s="355"/>
      <c r="CW187" s="355"/>
      <c r="CX187" s="355"/>
      <c r="CY187" s="355"/>
      <c r="CZ187" s="355"/>
      <c r="DB187" s="431"/>
      <c r="DC187" s="432"/>
      <c r="DD187" s="433"/>
      <c r="DE187" s="434"/>
      <c r="DF187" s="434"/>
      <c r="DG187" s="436"/>
      <c r="DH187" s="436"/>
      <c r="DI187" s="436"/>
      <c r="DJ187" s="436"/>
      <c r="DK187" s="436"/>
      <c r="DL187" s="436"/>
      <c r="DM187" s="436"/>
      <c r="DN187" s="436"/>
      <c r="DO187" s="436"/>
      <c r="DP187" s="436"/>
    </row>
    <row r="188" spans="1:120" ht="20.100000000000001" customHeight="1">
      <c r="A188" s="391">
        <v>4071</v>
      </c>
      <c r="B188" s="392" t="s">
        <v>344</v>
      </c>
      <c r="C188" s="393">
        <v>54</v>
      </c>
      <c r="D188" s="394">
        <v>184</v>
      </c>
      <c r="E188" s="396">
        <v>41</v>
      </c>
      <c r="F188" s="396">
        <v>41</v>
      </c>
      <c r="G188" s="396">
        <v>11</v>
      </c>
      <c r="H188" s="396">
        <v>6</v>
      </c>
      <c r="I188" s="397">
        <v>2</v>
      </c>
      <c r="J188" s="398">
        <v>19</v>
      </c>
      <c r="K188" s="396">
        <v>4</v>
      </c>
      <c r="L188" s="396">
        <v>9</v>
      </c>
      <c r="M188" s="396">
        <v>6</v>
      </c>
      <c r="N188" s="399">
        <v>5</v>
      </c>
      <c r="P188" s="400">
        <v>4121</v>
      </c>
      <c r="Q188" s="401" t="s">
        <v>1265</v>
      </c>
      <c r="R188" s="402">
        <v>48</v>
      </c>
      <c r="S188" s="403">
        <v>205</v>
      </c>
      <c r="T188" s="405">
        <v>13</v>
      </c>
      <c r="U188" s="405">
        <v>46</v>
      </c>
      <c r="V188" s="405">
        <v>31</v>
      </c>
      <c r="W188" s="405">
        <v>6</v>
      </c>
      <c r="X188" s="406">
        <v>4</v>
      </c>
      <c r="Y188" s="407">
        <v>42</v>
      </c>
      <c r="Z188" s="405">
        <v>5</v>
      </c>
      <c r="AA188" s="405">
        <v>11</v>
      </c>
      <c r="AB188" s="405">
        <v>7</v>
      </c>
      <c r="AC188" s="408">
        <v>6</v>
      </c>
      <c r="AE188" s="400">
        <v>4171</v>
      </c>
      <c r="AF188" s="401" t="s">
        <v>1266</v>
      </c>
      <c r="AG188" s="402">
        <v>49</v>
      </c>
      <c r="AH188" s="403">
        <v>212</v>
      </c>
      <c r="AI188" s="405">
        <v>24</v>
      </c>
      <c r="AJ188" s="405">
        <v>35</v>
      </c>
      <c r="AK188" s="405">
        <v>20</v>
      </c>
      <c r="AL188" s="405">
        <v>12</v>
      </c>
      <c r="AM188" s="406">
        <v>8</v>
      </c>
      <c r="AN188" s="407">
        <v>41</v>
      </c>
      <c r="AO188" s="405">
        <v>6</v>
      </c>
      <c r="AP188" s="405">
        <v>8</v>
      </c>
      <c r="AQ188" s="405">
        <v>5</v>
      </c>
      <c r="AR188" s="408">
        <v>8</v>
      </c>
      <c r="AT188" s="446"/>
      <c r="AU188" s="447"/>
      <c r="AV188" s="448"/>
      <c r="AW188" s="449"/>
      <c r="AX188" s="355"/>
      <c r="AY188" s="355"/>
      <c r="AZ188" s="355"/>
      <c r="BA188" s="355"/>
      <c r="BB188" s="355"/>
      <c r="BC188" s="355"/>
      <c r="BD188" s="355"/>
      <c r="BE188" s="355"/>
      <c r="BF188" s="355"/>
      <c r="BG188" s="355"/>
      <c r="BI188" s="446"/>
      <c r="BJ188" s="447"/>
      <c r="BK188" s="448"/>
      <c r="BL188" s="449"/>
      <c r="BM188" s="355"/>
      <c r="BN188" s="355"/>
      <c r="BO188" s="355"/>
      <c r="BP188" s="355"/>
      <c r="BQ188" s="355"/>
      <c r="BR188" s="355"/>
      <c r="BS188" s="355"/>
      <c r="BT188" s="355"/>
      <c r="BU188" s="355"/>
      <c r="BV188" s="355"/>
      <c r="BX188" s="446"/>
      <c r="BY188" s="447"/>
      <c r="BZ188" s="448"/>
      <c r="CA188" s="449"/>
      <c r="CB188" s="355"/>
      <c r="CC188" s="355"/>
      <c r="CD188" s="355"/>
      <c r="CE188" s="355"/>
      <c r="CF188" s="355"/>
      <c r="CG188" s="355"/>
      <c r="CH188" s="355"/>
      <c r="CI188" s="355"/>
      <c r="CJ188" s="355"/>
      <c r="CK188" s="355"/>
      <c r="CM188" s="446"/>
      <c r="CN188" s="447"/>
      <c r="CO188" s="448"/>
      <c r="CP188" s="449"/>
      <c r="CQ188" s="355"/>
      <c r="CR188" s="355"/>
      <c r="CS188" s="355"/>
      <c r="CT188" s="355"/>
      <c r="CU188" s="355"/>
      <c r="CV188" s="355"/>
      <c r="CW188" s="355"/>
      <c r="CX188" s="355"/>
      <c r="CY188" s="355"/>
      <c r="CZ188" s="355"/>
      <c r="DB188" s="431"/>
      <c r="DC188" s="432"/>
      <c r="DD188" s="433"/>
      <c r="DE188" s="434"/>
      <c r="DF188" s="434"/>
      <c r="DG188" s="436"/>
      <c r="DH188" s="436"/>
      <c r="DI188" s="436"/>
      <c r="DJ188" s="436"/>
      <c r="DK188" s="436"/>
      <c r="DL188" s="436"/>
      <c r="DM188" s="436"/>
      <c r="DN188" s="436"/>
      <c r="DO188" s="436"/>
      <c r="DP188" s="436"/>
    </row>
    <row r="189" spans="1:120" ht="20.100000000000001" customHeight="1">
      <c r="A189" s="391">
        <v>4091</v>
      </c>
      <c r="B189" s="392" t="s">
        <v>1264</v>
      </c>
      <c r="C189" s="393">
        <v>87</v>
      </c>
      <c r="D189" s="394">
        <v>199</v>
      </c>
      <c r="E189" s="396">
        <v>14</v>
      </c>
      <c r="F189" s="396">
        <v>30</v>
      </c>
      <c r="G189" s="396">
        <v>22</v>
      </c>
      <c r="H189" s="396">
        <v>31</v>
      </c>
      <c r="I189" s="397">
        <v>3</v>
      </c>
      <c r="J189" s="398">
        <v>56</v>
      </c>
      <c r="K189" s="396">
        <v>5</v>
      </c>
      <c r="L189" s="396">
        <v>13</v>
      </c>
      <c r="M189" s="396">
        <v>8</v>
      </c>
      <c r="N189" s="399">
        <v>6</v>
      </c>
      <c r="P189" s="400">
        <v>4171</v>
      </c>
      <c r="Q189" s="401" t="s">
        <v>1266</v>
      </c>
      <c r="R189" s="402">
        <v>62</v>
      </c>
      <c r="S189" s="403">
        <v>194</v>
      </c>
      <c r="T189" s="405">
        <v>40</v>
      </c>
      <c r="U189" s="405">
        <v>37</v>
      </c>
      <c r="V189" s="405">
        <v>15</v>
      </c>
      <c r="W189" s="405">
        <v>8</v>
      </c>
      <c r="X189" s="406">
        <v>0</v>
      </c>
      <c r="Y189" s="407">
        <v>23</v>
      </c>
      <c r="Z189" s="405">
        <v>4</v>
      </c>
      <c r="AA189" s="405">
        <v>9</v>
      </c>
      <c r="AB189" s="405">
        <v>6</v>
      </c>
      <c r="AC189" s="408">
        <v>4</v>
      </c>
      <c r="AE189" s="400">
        <v>4221</v>
      </c>
      <c r="AF189" s="401" t="s">
        <v>348</v>
      </c>
      <c r="AG189" s="402">
        <v>108</v>
      </c>
      <c r="AH189" s="403">
        <v>234</v>
      </c>
      <c r="AI189" s="405">
        <v>10</v>
      </c>
      <c r="AJ189" s="405">
        <v>11</v>
      </c>
      <c r="AK189" s="405">
        <v>18</v>
      </c>
      <c r="AL189" s="405">
        <v>28</v>
      </c>
      <c r="AM189" s="406">
        <v>33</v>
      </c>
      <c r="AN189" s="407">
        <v>79</v>
      </c>
      <c r="AO189" s="405">
        <v>7</v>
      </c>
      <c r="AP189" s="405">
        <v>11</v>
      </c>
      <c r="AQ189" s="405">
        <v>6</v>
      </c>
      <c r="AR189" s="408">
        <v>11</v>
      </c>
      <c r="AT189" s="446"/>
      <c r="AU189" s="447"/>
      <c r="AV189" s="448"/>
      <c r="AW189" s="449"/>
      <c r="AX189" s="355"/>
      <c r="AY189" s="355"/>
      <c r="AZ189" s="355"/>
      <c r="BA189" s="355"/>
      <c r="BB189" s="355"/>
      <c r="BC189" s="355"/>
      <c r="BD189" s="355"/>
      <c r="BE189" s="355"/>
      <c r="BF189" s="355"/>
      <c r="BG189" s="355"/>
      <c r="BI189" s="446"/>
      <c r="BJ189" s="447"/>
      <c r="BK189" s="448"/>
      <c r="BL189" s="449"/>
      <c r="BM189" s="355"/>
      <c r="BN189" s="355"/>
      <c r="BO189" s="355"/>
      <c r="BP189" s="355"/>
      <c r="BQ189" s="355"/>
      <c r="BR189" s="355"/>
      <c r="BS189" s="355"/>
      <c r="BT189" s="355"/>
      <c r="BU189" s="355"/>
      <c r="BV189" s="355"/>
      <c r="BX189" s="446"/>
      <c r="BY189" s="447"/>
      <c r="BZ189" s="448"/>
      <c r="CA189" s="449"/>
      <c r="CB189" s="355"/>
      <c r="CC189" s="355"/>
      <c r="CD189" s="355"/>
      <c r="CE189" s="355"/>
      <c r="CF189" s="355"/>
      <c r="CG189" s="355"/>
      <c r="CH189" s="355"/>
      <c r="CI189" s="355"/>
      <c r="CJ189" s="355"/>
      <c r="CK189" s="355"/>
      <c r="CM189" s="446"/>
      <c r="CN189" s="447"/>
      <c r="CO189" s="448"/>
      <c r="CP189" s="449"/>
      <c r="CQ189" s="355"/>
      <c r="CR189" s="355"/>
      <c r="CS189" s="355"/>
      <c r="CT189" s="355"/>
      <c r="CU189" s="355"/>
      <c r="CV189" s="355"/>
      <c r="CW189" s="355"/>
      <c r="CX189" s="355"/>
      <c r="CY189" s="355"/>
      <c r="CZ189" s="355"/>
      <c r="DB189" s="431"/>
      <c r="DC189" s="432"/>
      <c r="DD189" s="433"/>
      <c r="DE189" s="434"/>
      <c r="DF189" s="434"/>
      <c r="DG189" s="436"/>
      <c r="DH189" s="436"/>
      <c r="DI189" s="436"/>
      <c r="DJ189" s="436"/>
      <c r="DK189" s="436"/>
      <c r="DL189" s="436"/>
      <c r="DM189" s="436"/>
      <c r="DN189" s="436"/>
      <c r="DO189" s="436"/>
      <c r="DP189" s="436"/>
    </row>
    <row r="190" spans="1:120" ht="20.100000000000001" customHeight="1">
      <c r="A190" s="391">
        <v>4121</v>
      </c>
      <c r="B190" s="392" t="s">
        <v>1265</v>
      </c>
      <c r="C190" s="393">
        <v>63</v>
      </c>
      <c r="D190" s="394">
        <v>190</v>
      </c>
      <c r="E190" s="396">
        <v>35</v>
      </c>
      <c r="F190" s="396">
        <v>33</v>
      </c>
      <c r="G190" s="396">
        <v>24</v>
      </c>
      <c r="H190" s="396">
        <v>5</v>
      </c>
      <c r="I190" s="397">
        <v>3</v>
      </c>
      <c r="J190" s="398">
        <v>32</v>
      </c>
      <c r="K190" s="396">
        <v>5</v>
      </c>
      <c r="L190" s="396">
        <v>10</v>
      </c>
      <c r="M190" s="396">
        <v>6</v>
      </c>
      <c r="N190" s="399">
        <v>5</v>
      </c>
      <c r="P190" s="400">
        <v>4221</v>
      </c>
      <c r="Q190" s="401" t="s">
        <v>348</v>
      </c>
      <c r="R190" s="402">
        <v>100</v>
      </c>
      <c r="S190" s="403">
        <v>224</v>
      </c>
      <c r="T190" s="405">
        <v>7</v>
      </c>
      <c r="U190" s="405">
        <v>13</v>
      </c>
      <c r="V190" s="405">
        <v>20</v>
      </c>
      <c r="W190" s="405">
        <v>32</v>
      </c>
      <c r="X190" s="406">
        <v>28</v>
      </c>
      <c r="Y190" s="407">
        <v>80</v>
      </c>
      <c r="Z190" s="405">
        <v>6</v>
      </c>
      <c r="AA190" s="405">
        <v>13</v>
      </c>
      <c r="AB190" s="405">
        <v>10</v>
      </c>
      <c r="AC190" s="408">
        <v>6</v>
      </c>
      <c r="AE190" s="400">
        <v>4241</v>
      </c>
      <c r="AF190" s="401" t="s">
        <v>349</v>
      </c>
      <c r="AG190" s="402">
        <v>144</v>
      </c>
      <c r="AH190" s="403">
        <v>220</v>
      </c>
      <c r="AI190" s="405">
        <v>17</v>
      </c>
      <c r="AJ190" s="405">
        <v>23</v>
      </c>
      <c r="AK190" s="405">
        <v>29</v>
      </c>
      <c r="AL190" s="405">
        <v>21</v>
      </c>
      <c r="AM190" s="406">
        <v>10</v>
      </c>
      <c r="AN190" s="407">
        <v>60</v>
      </c>
      <c r="AO190" s="405">
        <v>6</v>
      </c>
      <c r="AP190" s="405">
        <v>10</v>
      </c>
      <c r="AQ190" s="405">
        <v>5</v>
      </c>
      <c r="AR190" s="408">
        <v>9</v>
      </c>
      <c r="AT190" s="446"/>
      <c r="AU190" s="447"/>
      <c r="AV190" s="448"/>
      <c r="AW190" s="449"/>
      <c r="AX190" s="355"/>
      <c r="AY190" s="355"/>
      <c r="AZ190" s="355"/>
      <c r="BA190" s="355"/>
      <c r="BB190" s="355"/>
      <c r="BC190" s="355"/>
      <c r="BD190" s="355"/>
      <c r="BE190" s="355"/>
      <c r="BF190" s="355"/>
      <c r="BG190" s="355"/>
      <c r="BI190" s="446"/>
      <c r="BJ190" s="447"/>
      <c r="BK190" s="448"/>
      <c r="BL190" s="449"/>
      <c r="BM190" s="355"/>
      <c r="BN190" s="355"/>
      <c r="BO190" s="355"/>
      <c r="BP190" s="355"/>
      <c r="BQ190" s="355"/>
      <c r="BR190" s="355"/>
      <c r="BS190" s="355"/>
      <c r="BT190" s="355"/>
      <c r="BU190" s="355"/>
      <c r="BV190" s="355"/>
      <c r="BX190" s="446"/>
      <c r="BY190" s="447"/>
      <c r="BZ190" s="448"/>
      <c r="CA190" s="449"/>
      <c r="CB190" s="355"/>
      <c r="CC190" s="355"/>
      <c r="CD190" s="355"/>
      <c r="CE190" s="355"/>
      <c r="CF190" s="355"/>
      <c r="CG190" s="355"/>
      <c r="CH190" s="355"/>
      <c r="CI190" s="355"/>
      <c r="CJ190" s="355"/>
      <c r="CK190" s="355"/>
      <c r="CM190" s="446"/>
      <c r="CN190" s="447"/>
      <c r="CO190" s="448"/>
      <c r="CP190" s="449"/>
      <c r="CQ190" s="355"/>
      <c r="CR190" s="355"/>
      <c r="CS190" s="355"/>
      <c r="CT190" s="355"/>
      <c r="CU190" s="355"/>
      <c r="CV190" s="355"/>
      <c r="CW190" s="355"/>
      <c r="CX190" s="355"/>
      <c r="CY190" s="355"/>
      <c r="CZ190" s="355"/>
      <c r="DB190" s="431"/>
      <c r="DC190" s="432"/>
      <c r="DD190" s="433"/>
      <c r="DE190" s="434"/>
      <c r="DF190" s="434"/>
      <c r="DG190" s="436"/>
      <c r="DH190" s="436"/>
      <c r="DI190" s="436"/>
      <c r="DJ190" s="436"/>
      <c r="DK190" s="436"/>
      <c r="DL190" s="436"/>
      <c r="DM190" s="436"/>
      <c r="DN190" s="436"/>
      <c r="DO190" s="436"/>
      <c r="DP190" s="436"/>
    </row>
    <row r="191" spans="1:120" ht="20.100000000000001" customHeight="1">
      <c r="A191" s="391">
        <v>4171</v>
      </c>
      <c r="B191" s="392" t="s">
        <v>1266</v>
      </c>
      <c r="C191" s="393">
        <v>72</v>
      </c>
      <c r="D191" s="394">
        <v>184</v>
      </c>
      <c r="E191" s="396">
        <v>40</v>
      </c>
      <c r="F191" s="396">
        <v>42</v>
      </c>
      <c r="G191" s="396">
        <v>11</v>
      </c>
      <c r="H191" s="396">
        <v>7</v>
      </c>
      <c r="I191" s="397">
        <v>0</v>
      </c>
      <c r="J191" s="398">
        <v>18</v>
      </c>
      <c r="K191" s="396">
        <v>5</v>
      </c>
      <c r="L191" s="396">
        <v>9</v>
      </c>
      <c r="M191" s="396">
        <v>6</v>
      </c>
      <c r="N191" s="399">
        <v>4</v>
      </c>
      <c r="P191" s="400">
        <v>4241</v>
      </c>
      <c r="Q191" s="401" t="s">
        <v>349</v>
      </c>
      <c r="R191" s="402">
        <v>170</v>
      </c>
      <c r="S191" s="403">
        <v>208</v>
      </c>
      <c r="T191" s="405">
        <v>20</v>
      </c>
      <c r="U191" s="405">
        <v>25</v>
      </c>
      <c r="V191" s="405">
        <v>29</v>
      </c>
      <c r="W191" s="405">
        <v>21</v>
      </c>
      <c r="X191" s="406">
        <v>6</v>
      </c>
      <c r="Y191" s="407">
        <v>55</v>
      </c>
      <c r="Z191" s="405">
        <v>5</v>
      </c>
      <c r="AA191" s="405">
        <v>11</v>
      </c>
      <c r="AB191" s="405">
        <v>8</v>
      </c>
      <c r="AC191" s="408">
        <v>5</v>
      </c>
      <c r="AE191" s="400">
        <v>4261</v>
      </c>
      <c r="AF191" s="401" t="s">
        <v>350</v>
      </c>
      <c r="AG191" s="402">
        <v>140</v>
      </c>
      <c r="AH191" s="403">
        <v>215</v>
      </c>
      <c r="AI191" s="405">
        <v>23</v>
      </c>
      <c r="AJ191" s="405">
        <v>26</v>
      </c>
      <c r="AK191" s="405">
        <v>24</v>
      </c>
      <c r="AL191" s="405">
        <v>18</v>
      </c>
      <c r="AM191" s="406">
        <v>9</v>
      </c>
      <c r="AN191" s="407">
        <v>51</v>
      </c>
      <c r="AO191" s="405">
        <v>6</v>
      </c>
      <c r="AP191" s="405">
        <v>9</v>
      </c>
      <c r="AQ191" s="405">
        <v>5</v>
      </c>
      <c r="AR191" s="408">
        <v>9</v>
      </c>
      <c r="AT191" s="446"/>
      <c r="AU191" s="447"/>
      <c r="AV191" s="448"/>
      <c r="AW191" s="449"/>
      <c r="AX191" s="355"/>
      <c r="AY191" s="355"/>
      <c r="AZ191" s="355"/>
      <c r="BA191" s="355"/>
      <c r="BB191" s="355"/>
      <c r="BC191" s="355"/>
      <c r="BD191" s="355"/>
      <c r="BE191" s="355"/>
      <c r="BF191" s="355"/>
      <c r="BG191" s="355"/>
      <c r="BI191" s="446"/>
      <c r="BJ191" s="447"/>
      <c r="BK191" s="448"/>
      <c r="BL191" s="449"/>
      <c r="BM191" s="355"/>
      <c r="BN191" s="355"/>
      <c r="BO191" s="355"/>
      <c r="BP191" s="355"/>
      <c r="BQ191" s="355"/>
      <c r="BR191" s="355"/>
      <c r="BS191" s="355"/>
      <c r="BT191" s="355"/>
      <c r="BU191" s="355"/>
      <c r="BV191" s="355"/>
      <c r="BX191" s="446"/>
      <c r="BY191" s="447"/>
      <c r="BZ191" s="448"/>
      <c r="CA191" s="449"/>
      <c r="CB191" s="355"/>
      <c r="CC191" s="355"/>
      <c r="CD191" s="355"/>
      <c r="CE191" s="355"/>
      <c r="CF191" s="355"/>
      <c r="CG191" s="355"/>
      <c r="CH191" s="355"/>
      <c r="CI191" s="355"/>
      <c r="CJ191" s="355"/>
      <c r="CK191" s="355"/>
      <c r="CM191" s="446"/>
      <c r="CN191" s="447"/>
      <c r="CO191" s="448"/>
      <c r="CP191" s="449"/>
      <c r="CQ191" s="355"/>
      <c r="CR191" s="355"/>
      <c r="CS191" s="355"/>
      <c r="CT191" s="355"/>
      <c r="CU191" s="355"/>
      <c r="CV191" s="355"/>
      <c r="CW191" s="355"/>
      <c r="CX191" s="355"/>
      <c r="CY191" s="355"/>
      <c r="CZ191" s="355"/>
      <c r="DB191" s="431"/>
      <c r="DC191" s="432"/>
      <c r="DD191" s="433"/>
      <c r="DE191" s="434"/>
      <c r="DF191" s="434"/>
      <c r="DG191" s="436"/>
      <c r="DH191" s="436"/>
      <c r="DI191" s="436"/>
      <c r="DJ191" s="436"/>
      <c r="DK191" s="436"/>
      <c r="DL191" s="436"/>
      <c r="DM191" s="436"/>
      <c r="DN191" s="436"/>
      <c r="DO191" s="436"/>
      <c r="DP191" s="436"/>
    </row>
    <row r="192" spans="1:120" ht="20.100000000000001" customHeight="1">
      <c r="A192" s="391">
        <v>4221</v>
      </c>
      <c r="B192" s="392" t="s">
        <v>348</v>
      </c>
      <c r="C192" s="393">
        <v>98</v>
      </c>
      <c r="D192" s="394">
        <v>210</v>
      </c>
      <c r="E192" s="396">
        <v>10</v>
      </c>
      <c r="F192" s="396">
        <v>13</v>
      </c>
      <c r="G192" s="396">
        <v>20</v>
      </c>
      <c r="H192" s="396">
        <v>36</v>
      </c>
      <c r="I192" s="397">
        <v>20</v>
      </c>
      <c r="J192" s="398">
        <v>77</v>
      </c>
      <c r="K192" s="396">
        <v>6</v>
      </c>
      <c r="L192" s="396">
        <v>15</v>
      </c>
      <c r="M192" s="396">
        <v>8</v>
      </c>
      <c r="N192" s="399">
        <v>6</v>
      </c>
      <c r="P192" s="400">
        <v>4261</v>
      </c>
      <c r="Q192" s="401" t="s">
        <v>350</v>
      </c>
      <c r="R192" s="402">
        <v>115</v>
      </c>
      <c r="S192" s="403">
        <v>211</v>
      </c>
      <c r="T192" s="405">
        <v>16</v>
      </c>
      <c r="U192" s="405">
        <v>28</v>
      </c>
      <c r="V192" s="405">
        <v>27</v>
      </c>
      <c r="W192" s="405">
        <v>20</v>
      </c>
      <c r="X192" s="406">
        <v>10</v>
      </c>
      <c r="Y192" s="407">
        <v>57</v>
      </c>
      <c r="Z192" s="405">
        <v>6</v>
      </c>
      <c r="AA192" s="405">
        <v>12</v>
      </c>
      <c r="AB192" s="405">
        <v>8</v>
      </c>
      <c r="AC192" s="408">
        <v>6</v>
      </c>
      <c r="AE192" s="400">
        <v>4281</v>
      </c>
      <c r="AF192" s="401" t="s">
        <v>1267</v>
      </c>
      <c r="AG192" s="402">
        <v>150</v>
      </c>
      <c r="AH192" s="403">
        <v>224</v>
      </c>
      <c r="AI192" s="405">
        <v>9</v>
      </c>
      <c r="AJ192" s="405">
        <v>22</v>
      </c>
      <c r="AK192" s="405">
        <v>33</v>
      </c>
      <c r="AL192" s="405">
        <v>24</v>
      </c>
      <c r="AM192" s="406">
        <v>13</v>
      </c>
      <c r="AN192" s="407">
        <v>69</v>
      </c>
      <c r="AO192" s="405">
        <v>7</v>
      </c>
      <c r="AP192" s="405">
        <v>10</v>
      </c>
      <c r="AQ192" s="405">
        <v>6</v>
      </c>
      <c r="AR192" s="408">
        <v>10</v>
      </c>
      <c r="AT192" s="446"/>
      <c r="AU192" s="447"/>
      <c r="AV192" s="448"/>
      <c r="AW192" s="449"/>
      <c r="AX192" s="355"/>
      <c r="AY192" s="355"/>
      <c r="AZ192" s="355"/>
      <c r="BA192" s="355"/>
      <c r="BB192" s="355"/>
      <c r="BC192" s="355"/>
      <c r="BD192" s="355"/>
      <c r="BE192" s="355"/>
      <c r="BF192" s="355"/>
      <c r="BG192" s="355"/>
      <c r="BI192" s="446"/>
      <c r="BJ192" s="447"/>
      <c r="BK192" s="448"/>
      <c r="BL192" s="449"/>
      <c r="BM192" s="355"/>
      <c r="BN192" s="355"/>
      <c r="BO192" s="355"/>
      <c r="BP192" s="355"/>
      <c r="BQ192" s="355"/>
      <c r="BR192" s="355"/>
      <c r="BS192" s="355"/>
      <c r="BT192" s="355"/>
      <c r="BU192" s="355"/>
      <c r="BV192" s="355"/>
      <c r="BX192" s="446"/>
      <c r="BY192" s="447"/>
      <c r="BZ192" s="448"/>
      <c r="CA192" s="449"/>
      <c r="CB192" s="355"/>
      <c r="CC192" s="355"/>
      <c r="CD192" s="355"/>
      <c r="CE192" s="355"/>
      <c r="CF192" s="355"/>
      <c r="CG192" s="355"/>
      <c r="CH192" s="355"/>
      <c r="CI192" s="355"/>
      <c r="CJ192" s="355"/>
      <c r="CK192" s="355"/>
      <c r="CM192" s="446"/>
      <c r="CN192" s="447"/>
      <c r="CO192" s="448"/>
      <c r="CP192" s="449"/>
      <c r="CQ192" s="355"/>
      <c r="CR192" s="355"/>
      <c r="CS192" s="355"/>
      <c r="CT192" s="355"/>
      <c r="CU192" s="355"/>
      <c r="CV192" s="355"/>
      <c r="CW192" s="355"/>
      <c r="CX192" s="355"/>
      <c r="CY192" s="355"/>
      <c r="CZ192" s="355"/>
      <c r="DB192" s="431"/>
      <c r="DC192" s="432"/>
      <c r="DD192" s="433"/>
      <c r="DE192" s="434"/>
      <c r="DF192" s="434"/>
      <c r="DG192" s="436"/>
      <c r="DH192" s="436"/>
      <c r="DI192" s="436"/>
      <c r="DJ192" s="436"/>
      <c r="DK192" s="436"/>
      <c r="DL192" s="436"/>
      <c r="DM192" s="436"/>
      <c r="DN192" s="436"/>
      <c r="DO192" s="436"/>
      <c r="DP192" s="436"/>
    </row>
    <row r="193" spans="1:120" ht="20.100000000000001" customHeight="1">
      <c r="A193" s="391">
        <v>4241</v>
      </c>
      <c r="B193" s="392" t="s">
        <v>349</v>
      </c>
      <c r="C193" s="393">
        <v>148</v>
      </c>
      <c r="D193" s="394">
        <v>199</v>
      </c>
      <c r="E193" s="396">
        <v>20</v>
      </c>
      <c r="F193" s="396">
        <v>22</v>
      </c>
      <c r="G193" s="396">
        <v>26</v>
      </c>
      <c r="H193" s="396">
        <v>23</v>
      </c>
      <c r="I193" s="397">
        <v>9</v>
      </c>
      <c r="J193" s="398">
        <v>58</v>
      </c>
      <c r="K193" s="396">
        <v>5</v>
      </c>
      <c r="L193" s="396">
        <v>12</v>
      </c>
      <c r="M193" s="396">
        <v>7</v>
      </c>
      <c r="N193" s="399">
        <v>6</v>
      </c>
      <c r="P193" s="400">
        <v>4281</v>
      </c>
      <c r="Q193" s="401" t="s">
        <v>1267</v>
      </c>
      <c r="R193" s="402">
        <v>164</v>
      </c>
      <c r="S193" s="403">
        <v>215</v>
      </c>
      <c r="T193" s="405">
        <v>11</v>
      </c>
      <c r="U193" s="405">
        <v>24</v>
      </c>
      <c r="V193" s="405">
        <v>25</v>
      </c>
      <c r="W193" s="405">
        <v>24</v>
      </c>
      <c r="X193" s="406">
        <v>15</v>
      </c>
      <c r="Y193" s="407">
        <v>65</v>
      </c>
      <c r="Z193" s="405">
        <v>6</v>
      </c>
      <c r="AA193" s="405">
        <v>12</v>
      </c>
      <c r="AB193" s="405">
        <v>9</v>
      </c>
      <c r="AC193" s="408">
        <v>6</v>
      </c>
      <c r="AE193" s="400">
        <v>4301</v>
      </c>
      <c r="AF193" s="401" t="s">
        <v>352</v>
      </c>
      <c r="AG193" s="402">
        <v>63</v>
      </c>
      <c r="AH193" s="403">
        <v>215</v>
      </c>
      <c r="AI193" s="405">
        <v>17</v>
      </c>
      <c r="AJ193" s="405">
        <v>33</v>
      </c>
      <c r="AK193" s="405">
        <v>30</v>
      </c>
      <c r="AL193" s="405">
        <v>13</v>
      </c>
      <c r="AM193" s="406">
        <v>6</v>
      </c>
      <c r="AN193" s="407">
        <v>49</v>
      </c>
      <c r="AO193" s="405">
        <v>6</v>
      </c>
      <c r="AP193" s="405">
        <v>9</v>
      </c>
      <c r="AQ193" s="405">
        <v>5</v>
      </c>
      <c r="AR193" s="408">
        <v>8</v>
      </c>
      <c r="AT193" s="446"/>
      <c r="AU193" s="447"/>
      <c r="AV193" s="448"/>
      <c r="AW193" s="449"/>
      <c r="AX193" s="355"/>
      <c r="AY193" s="355"/>
      <c r="AZ193" s="355"/>
      <c r="BA193" s="355"/>
      <c r="BB193" s="355"/>
      <c r="BC193" s="355"/>
      <c r="BD193" s="355"/>
      <c r="BE193" s="355"/>
      <c r="BF193" s="355"/>
      <c r="BG193" s="355"/>
      <c r="BI193" s="446"/>
      <c r="BJ193" s="447"/>
      <c r="BK193" s="448"/>
      <c r="BL193" s="449"/>
      <c r="BM193" s="355"/>
      <c r="BN193" s="355"/>
      <c r="BO193" s="355"/>
      <c r="BP193" s="355"/>
      <c r="BQ193" s="355"/>
      <c r="BR193" s="355"/>
      <c r="BS193" s="355"/>
      <c r="BT193" s="355"/>
      <c r="BU193" s="355"/>
      <c r="BV193" s="355"/>
      <c r="BX193" s="446"/>
      <c r="BY193" s="447"/>
      <c r="BZ193" s="448"/>
      <c r="CA193" s="449"/>
      <c r="CB193" s="355"/>
      <c r="CC193" s="355"/>
      <c r="CD193" s="355"/>
      <c r="CE193" s="355"/>
      <c r="CF193" s="355"/>
      <c r="CG193" s="355"/>
      <c r="CH193" s="355"/>
      <c r="CI193" s="355"/>
      <c r="CJ193" s="355"/>
      <c r="CK193" s="355"/>
      <c r="CM193" s="446"/>
      <c r="CN193" s="447"/>
      <c r="CO193" s="448"/>
      <c r="CP193" s="449"/>
      <c r="CQ193" s="355"/>
      <c r="CR193" s="355"/>
      <c r="CS193" s="355"/>
      <c r="CT193" s="355"/>
      <c r="CU193" s="355"/>
      <c r="CV193" s="355"/>
      <c r="CW193" s="355"/>
      <c r="CX193" s="355"/>
      <c r="CY193" s="355"/>
      <c r="CZ193" s="355"/>
      <c r="DB193" s="431"/>
      <c r="DC193" s="432"/>
      <c r="DD193" s="433"/>
      <c r="DE193" s="434"/>
      <c r="DF193" s="434"/>
      <c r="DG193" s="436"/>
      <c r="DH193" s="436"/>
      <c r="DI193" s="436"/>
      <c r="DJ193" s="436"/>
      <c r="DK193" s="436"/>
      <c r="DL193" s="436"/>
      <c r="DM193" s="436"/>
      <c r="DN193" s="436"/>
      <c r="DO193" s="436"/>
      <c r="DP193" s="436"/>
    </row>
    <row r="194" spans="1:120" ht="20.100000000000001" customHeight="1">
      <c r="A194" s="391">
        <v>4261</v>
      </c>
      <c r="B194" s="392" t="s">
        <v>350</v>
      </c>
      <c r="C194" s="393">
        <v>135</v>
      </c>
      <c r="D194" s="394">
        <v>192</v>
      </c>
      <c r="E194" s="396">
        <v>29</v>
      </c>
      <c r="F194" s="396">
        <v>28</v>
      </c>
      <c r="G194" s="396">
        <v>21</v>
      </c>
      <c r="H194" s="396">
        <v>18</v>
      </c>
      <c r="I194" s="397">
        <v>4</v>
      </c>
      <c r="J194" s="398">
        <v>43</v>
      </c>
      <c r="K194" s="396">
        <v>5</v>
      </c>
      <c r="L194" s="396">
        <v>11</v>
      </c>
      <c r="M194" s="396">
        <v>7</v>
      </c>
      <c r="N194" s="399">
        <v>5</v>
      </c>
      <c r="P194" s="400">
        <v>4301</v>
      </c>
      <c r="Q194" s="401" t="s">
        <v>352</v>
      </c>
      <c r="R194" s="402">
        <v>53</v>
      </c>
      <c r="S194" s="403">
        <v>209</v>
      </c>
      <c r="T194" s="405">
        <v>23</v>
      </c>
      <c r="U194" s="405">
        <v>21</v>
      </c>
      <c r="V194" s="405">
        <v>23</v>
      </c>
      <c r="W194" s="405">
        <v>32</v>
      </c>
      <c r="X194" s="406">
        <v>2</v>
      </c>
      <c r="Y194" s="407">
        <v>57</v>
      </c>
      <c r="Z194" s="405">
        <v>6</v>
      </c>
      <c r="AA194" s="405">
        <v>11</v>
      </c>
      <c r="AB194" s="405">
        <v>7</v>
      </c>
      <c r="AC194" s="408">
        <v>5</v>
      </c>
      <c r="AE194" s="400">
        <v>4341</v>
      </c>
      <c r="AF194" s="401" t="s">
        <v>353</v>
      </c>
      <c r="AG194" s="402">
        <v>66</v>
      </c>
      <c r="AH194" s="403">
        <v>212</v>
      </c>
      <c r="AI194" s="405">
        <v>29</v>
      </c>
      <c r="AJ194" s="405">
        <v>30</v>
      </c>
      <c r="AK194" s="405">
        <v>21</v>
      </c>
      <c r="AL194" s="405">
        <v>15</v>
      </c>
      <c r="AM194" s="406">
        <v>5</v>
      </c>
      <c r="AN194" s="407">
        <v>41</v>
      </c>
      <c r="AO194" s="405">
        <v>6</v>
      </c>
      <c r="AP194" s="405">
        <v>8</v>
      </c>
      <c r="AQ194" s="405">
        <v>5</v>
      </c>
      <c r="AR194" s="408">
        <v>8</v>
      </c>
      <c r="AT194" s="446"/>
      <c r="AU194" s="447"/>
      <c r="AV194" s="448"/>
      <c r="AW194" s="449"/>
      <c r="AX194" s="355"/>
      <c r="AY194" s="355"/>
      <c r="AZ194" s="355"/>
      <c r="BA194" s="355"/>
      <c r="BB194" s="355"/>
      <c r="BC194" s="355"/>
      <c r="BD194" s="355"/>
      <c r="BE194" s="355"/>
      <c r="BF194" s="355"/>
      <c r="BG194" s="355"/>
      <c r="BI194" s="446"/>
      <c r="BJ194" s="447"/>
      <c r="BK194" s="448"/>
      <c r="BL194" s="449"/>
      <c r="BM194" s="355"/>
      <c r="BN194" s="355"/>
      <c r="BO194" s="355"/>
      <c r="BP194" s="355"/>
      <c r="BQ194" s="355"/>
      <c r="BR194" s="355"/>
      <c r="BS194" s="355"/>
      <c r="BT194" s="355"/>
      <c r="BU194" s="355"/>
      <c r="BV194" s="355"/>
      <c r="BX194" s="446"/>
      <c r="BY194" s="447"/>
      <c r="BZ194" s="448"/>
      <c r="CA194" s="449"/>
      <c r="CB194" s="355"/>
      <c r="CC194" s="355"/>
      <c r="CD194" s="355"/>
      <c r="CE194" s="355"/>
      <c r="CF194" s="355"/>
      <c r="CG194" s="355"/>
      <c r="CH194" s="355"/>
      <c r="CI194" s="355"/>
      <c r="CJ194" s="355"/>
      <c r="CK194" s="355"/>
      <c r="CM194" s="446"/>
      <c r="CN194" s="447"/>
      <c r="CO194" s="448"/>
      <c r="CP194" s="449"/>
      <c r="CQ194" s="355"/>
      <c r="CR194" s="355"/>
      <c r="CS194" s="355"/>
      <c r="CT194" s="355"/>
      <c r="CU194" s="355"/>
      <c r="CV194" s="355"/>
      <c r="CW194" s="355"/>
      <c r="CX194" s="355"/>
      <c r="CY194" s="355"/>
      <c r="CZ194" s="355"/>
      <c r="DB194" s="431"/>
      <c r="DC194" s="432"/>
      <c r="DD194" s="433"/>
      <c r="DE194" s="434"/>
      <c r="DF194" s="434"/>
      <c r="DG194" s="436"/>
      <c r="DH194" s="436"/>
      <c r="DI194" s="436"/>
      <c r="DJ194" s="436"/>
      <c r="DK194" s="436"/>
      <c r="DL194" s="436"/>
      <c r="DM194" s="436"/>
      <c r="DN194" s="436"/>
      <c r="DO194" s="436"/>
      <c r="DP194" s="436"/>
    </row>
    <row r="195" spans="1:120" ht="20.100000000000001" customHeight="1">
      <c r="A195" s="391">
        <v>4281</v>
      </c>
      <c r="B195" s="392" t="s">
        <v>1267</v>
      </c>
      <c r="C195" s="393">
        <v>189</v>
      </c>
      <c r="D195" s="394">
        <v>204</v>
      </c>
      <c r="E195" s="396">
        <v>13</v>
      </c>
      <c r="F195" s="396">
        <v>23</v>
      </c>
      <c r="G195" s="396">
        <v>22</v>
      </c>
      <c r="H195" s="396">
        <v>27</v>
      </c>
      <c r="I195" s="397">
        <v>15</v>
      </c>
      <c r="J195" s="398">
        <v>64</v>
      </c>
      <c r="K195" s="396">
        <v>6</v>
      </c>
      <c r="L195" s="396">
        <v>13</v>
      </c>
      <c r="M195" s="396">
        <v>8</v>
      </c>
      <c r="N195" s="399">
        <v>6</v>
      </c>
      <c r="P195" s="400">
        <v>4341</v>
      </c>
      <c r="Q195" s="401" t="s">
        <v>353</v>
      </c>
      <c r="R195" s="402">
        <v>61</v>
      </c>
      <c r="S195" s="403">
        <v>206</v>
      </c>
      <c r="T195" s="405">
        <v>18</v>
      </c>
      <c r="U195" s="405">
        <v>33</v>
      </c>
      <c r="V195" s="405">
        <v>28</v>
      </c>
      <c r="W195" s="405">
        <v>18</v>
      </c>
      <c r="X195" s="406">
        <v>3</v>
      </c>
      <c r="Y195" s="407">
        <v>49</v>
      </c>
      <c r="Z195" s="405">
        <v>5</v>
      </c>
      <c r="AA195" s="405">
        <v>11</v>
      </c>
      <c r="AB195" s="405">
        <v>8</v>
      </c>
      <c r="AC195" s="408">
        <v>5</v>
      </c>
      <c r="AE195" s="400">
        <v>4381</v>
      </c>
      <c r="AF195" s="401" t="s">
        <v>354</v>
      </c>
      <c r="AG195" s="402">
        <v>139</v>
      </c>
      <c r="AH195" s="403">
        <v>226</v>
      </c>
      <c r="AI195" s="405">
        <v>9</v>
      </c>
      <c r="AJ195" s="405">
        <v>14</v>
      </c>
      <c r="AK195" s="405">
        <v>32</v>
      </c>
      <c r="AL195" s="405">
        <v>30</v>
      </c>
      <c r="AM195" s="406">
        <v>15</v>
      </c>
      <c r="AN195" s="407">
        <v>77</v>
      </c>
      <c r="AO195" s="405">
        <v>7</v>
      </c>
      <c r="AP195" s="405">
        <v>10</v>
      </c>
      <c r="AQ195" s="405">
        <v>6</v>
      </c>
      <c r="AR195" s="408">
        <v>10</v>
      </c>
      <c r="AT195" s="446"/>
      <c r="AU195" s="447"/>
      <c r="AV195" s="448"/>
      <c r="AW195" s="449"/>
      <c r="AX195" s="355"/>
      <c r="AY195" s="355"/>
      <c r="AZ195" s="355"/>
      <c r="BA195" s="355"/>
      <c r="BB195" s="355"/>
      <c r="BC195" s="355"/>
      <c r="BD195" s="355"/>
      <c r="BE195" s="355"/>
      <c r="BF195" s="355"/>
      <c r="BG195" s="355"/>
      <c r="BI195" s="446"/>
      <c r="BJ195" s="447"/>
      <c r="BK195" s="448"/>
      <c r="BL195" s="449"/>
      <c r="BM195" s="355"/>
      <c r="BN195" s="355"/>
      <c r="BO195" s="355"/>
      <c r="BP195" s="355"/>
      <c r="BQ195" s="355"/>
      <c r="BR195" s="355"/>
      <c r="BS195" s="355"/>
      <c r="BT195" s="355"/>
      <c r="BU195" s="355"/>
      <c r="BV195" s="355"/>
      <c r="BX195" s="446"/>
      <c r="BY195" s="447"/>
      <c r="BZ195" s="448"/>
      <c r="CA195" s="449"/>
      <c r="CB195" s="355"/>
      <c r="CC195" s="355"/>
      <c r="CD195" s="355"/>
      <c r="CE195" s="355"/>
      <c r="CF195" s="355"/>
      <c r="CG195" s="355"/>
      <c r="CH195" s="355"/>
      <c r="CI195" s="355"/>
      <c r="CJ195" s="355"/>
      <c r="CK195" s="355"/>
      <c r="CM195" s="446"/>
      <c r="CN195" s="447"/>
      <c r="CO195" s="448"/>
      <c r="CP195" s="449"/>
      <c r="CQ195" s="355"/>
      <c r="CR195" s="355"/>
      <c r="CS195" s="355"/>
      <c r="CT195" s="355"/>
      <c r="CU195" s="355"/>
      <c r="CV195" s="355"/>
      <c r="CW195" s="355"/>
      <c r="CX195" s="355"/>
      <c r="CY195" s="355"/>
      <c r="CZ195" s="355"/>
      <c r="DB195" s="431"/>
      <c r="DC195" s="432"/>
      <c r="DD195" s="433"/>
      <c r="DE195" s="434"/>
      <c r="DF195" s="434"/>
      <c r="DG195" s="436"/>
      <c r="DH195" s="436"/>
      <c r="DI195" s="436"/>
      <c r="DJ195" s="436"/>
      <c r="DK195" s="436"/>
      <c r="DL195" s="436"/>
      <c r="DM195" s="436"/>
      <c r="DN195" s="436"/>
      <c r="DO195" s="436"/>
      <c r="DP195" s="436"/>
    </row>
    <row r="196" spans="1:120" ht="20.100000000000001" customHeight="1">
      <c r="A196" s="391">
        <v>4301</v>
      </c>
      <c r="B196" s="392" t="s">
        <v>352</v>
      </c>
      <c r="C196" s="393">
        <v>62</v>
      </c>
      <c r="D196" s="394">
        <v>193</v>
      </c>
      <c r="E196" s="396">
        <v>24</v>
      </c>
      <c r="F196" s="396">
        <v>32</v>
      </c>
      <c r="G196" s="396">
        <v>23</v>
      </c>
      <c r="H196" s="396">
        <v>19</v>
      </c>
      <c r="I196" s="397">
        <v>2</v>
      </c>
      <c r="J196" s="398">
        <v>44</v>
      </c>
      <c r="K196" s="396">
        <v>5</v>
      </c>
      <c r="L196" s="396">
        <v>11</v>
      </c>
      <c r="M196" s="396">
        <v>7</v>
      </c>
      <c r="N196" s="399">
        <v>5</v>
      </c>
      <c r="P196" s="400">
        <v>4381</v>
      </c>
      <c r="Q196" s="401" t="s">
        <v>354</v>
      </c>
      <c r="R196" s="402">
        <v>134</v>
      </c>
      <c r="S196" s="403">
        <v>217</v>
      </c>
      <c r="T196" s="405">
        <v>10</v>
      </c>
      <c r="U196" s="405">
        <v>21</v>
      </c>
      <c r="V196" s="405">
        <v>24</v>
      </c>
      <c r="W196" s="405">
        <v>28</v>
      </c>
      <c r="X196" s="406">
        <v>17</v>
      </c>
      <c r="Y196" s="407">
        <v>69</v>
      </c>
      <c r="Z196" s="405">
        <v>6</v>
      </c>
      <c r="AA196" s="405">
        <v>13</v>
      </c>
      <c r="AB196" s="405">
        <v>9</v>
      </c>
      <c r="AC196" s="408">
        <v>6</v>
      </c>
      <c r="AE196" s="400">
        <v>4391</v>
      </c>
      <c r="AF196" s="401" t="s">
        <v>2026</v>
      </c>
      <c r="AG196" s="402">
        <v>92</v>
      </c>
      <c r="AH196" s="403">
        <v>211</v>
      </c>
      <c r="AI196" s="405">
        <v>26</v>
      </c>
      <c r="AJ196" s="405">
        <v>25</v>
      </c>
      <c r="AK196" s="405">
        <v>28</v>
      </c>
      <c r="AL196" s="405">
        <v>14</v>
      </c>
      <c r="AM196" s="406">
        <v>7</v>
      </c>
      <c r="AN196" s="407">
        <v>49</v>
      </c>
      <c r="AO196" s="405">
        <v>6</v>
      </c>
      <c r="AP196" s="405">
        <v>9</v>
      </c>
      <c r="AQ196" s="405">
        <v>5</v>
      </c>
      <c r="AR196" s="408">
        <v>8</v>
      </c>
      <c r="AT196" s="446"/>
      <c r="AU196" s="447"/>
      <c r="AV196" s="448"/>
      <c r="AW196" s="449"/>
      <c r="AX196" s="355"/>
      <c r="AY196" s="355"/>
      <c r="AZ196" s="355"/>
      <c r="BA196" s="355"/>
      <c r="BB196" s="355"/>
      <c r="BC196" s="355"/>
      <c r="BD196" s="355"/>
      <c r="BE196" s="355"/>
      <c r="BF196" s="355"/>
      <c r="BG196" s="355"/>
      <c r="BI196" s="446"/>
      <c r="BJ196" s="447"/>
      <c r="BK196" s="448"/>
      <c r="BL196" s="449"/>
      <c r="BM196" s="355"/>
      <c r="BN196" s="355"/>
      <c r="BO196" s="355"/>
      <c r="BP196" s="355"/>
      <c r="BQ196" s="355"/>
      <c r="BR196" s="355"/>
      <c r="BS196" s="355"/>
      <c r="BT196" s="355"/>
      <c r="BU196" s="355"/>
      <c r="BV196" s="355"/>
      <c r="BX196" s="446"/>
      <c r="BY196" s="447"/>
      <c r="BZ196" s="448"/>
      <c r="CA196" s="449"/>
      <c r="CB196" s="355"/>
      <c r="CC196" s="355"/>
      <c r="CD196" s="355"/>
      <c r="CE196" s="355"/>
      <c r="CF196" s="355"/>
      <c r="CG196" s="355"/>
      <c r="CH196" s="355"/>
      <c r="CI196" s="355"/>
      <c r="CJ196" s="355"/>
      <c r="CK196" s="355"/>
      <c r="CM196" s="446"/>
      <c r="CN196" s="447"/>
      <c r="CO196" s="448"/>
      <c r="CP196" s="449"/>
      <c r="CQ196" s="355"/>
      <c r="CR196" s="355"/>
      <c r="CS196" s="355"/>
      <c r="CT196" s="355"/>
      <c r="CU196" s="355"/>
      <c r="CV196" s="355"/>
      <c r="CW196" s="355"/>
      <c r="CX196" s="355"/>
      <c r="CY196" s="355"/>
      <c r="CZ196" s="355"/>
      <c r="DB196" s="431"/>
      <c r="DC196" s="432"/>
      <c r="DD196" s="433"/>
      <c r="DE196" s="434"/>
      <c r="DF196" s="434"/>
      <c r="DG196" s="436"/>
      <c r="DH196" s="436"/>
      <c r="DI196" s="436"/>
      <c r="DJ196" s="436"/>
      <c r="DK196" s="436"/>
      <c r="DL196" s="436"/>
      <c r="DM196" s="436"/>
      <c r="DN196" s="436"/>
      <c r="DO196" s="436"/>
      <c r="DP196" s="436"/>
    </row>
    <row r="197" spans="1:120" ht="20.100000000000001" customHeight="1">
      <c r="A197" s="391">
        <v>4341</v>
      </c>
      <c r="B197" s="392" t="s">
        <v>353</v>
      </c>
      <c r="C197" s="393">
        <v>63</v>
      </c>
      <c r="D197" s="394">
        <v>200</v>
      </c>
      <c r="E197" s="396">
        <v>19</v>
      </c>
      <c r="F197" s="396">
        <v>37</v>
      </c>
      <c r="G197" s="396">
        <v>16</v>
      </c>
      <c r="H197" s="396">
        <v>19</v>
      </c>
      <c r="I197" s="397">
        <v>10</v>
      </c>
      <c r="J197" s="398">
        <v>44</v>
      </c>
      <c r="K197" s="396">
        <v>5</v>
      </c>
      <c r="L197" s="396">
        <v>13</v>
      </c>
      <c r="M197" s="396">
        <v>7</v>
      </c>
      <c r="N197" s="399">
        <v>6</v>
      </c>
      <c r="P197" s="400">
        <v>4391</v>
      </c>
      <c r="Q197" s="401" t="s">
        <v>2026</v>
      </c>
      <c r="R197" s="402">
        <v>97</v>
      </c>
      <c r="S197" s="403">
        <v>207</v>
      </c>
      <c r="T197" s="405">
        <v>15</v>
      </c>
      <c r="U197" s="405">
        <v>36</v>
      </c>
      <c r="V197" s="405">
        <v>27</v>
      </c>
      <c r="W197" s="405">
        <v>20</v>
      </c>
      <c r="X197" s="406">
        <v>2</v>
      </c>
      <c r="Y197" s="407">
        <v>48</v>
      </c>
      <c r="Z197" s="405">
        <v>5</v>
      </c>
      <c r="AA197" s="405">
        <v>11</v>
      </c>
      <c r="AB197" s="405">
        <v>8</v>
      </c>
      <c r="AC197" s="408">
        <v>6</v>
      </c>
      <c r="AE197" s="400">
        <v>4401</v>
      </c>
      <c r="AF197" s="401" t="s">
        <v>356</v>
      </c>
      <c r="AG197" s="402">
        <v>50</v>
      </c>
      <c r="AH197" s="403">
        <v>196</v>
      </c>
      <c r="AI197" s="405">
        <v>58</v>
      </c>
      <c r="AJ197" s="405">
        <v>30</v>
      </c>
      <c r="AK197" s="405">
        <v>10</v>
      </c>
      <c r="AL197" s="405">
        <v>2</v>
      </c>
      <c r="AM197" s="406">
        <v>0</v>
      </c>
      <c r="AN197" s="407">
        <v>12</v>
      </c>
      <c r="AO197" s="405">
        <v>4</v>
      </c>
      <c r="AP197" s="405">
        <v>6</v>
      </c>
      <c r="AQ197" s="405">
        <v>4</v>
      </c>
      <c r="AR197" s="408">
        <v>6</v>
      </c>
      <c r="AT197" s="446"/>
      <c r="AU197" s="447"/>
      <c r="AV197" s="448"/>
      <c r="AW197" s="449"/>
      <c r="AX197" s="355"/>
      <c r="AY197" s="355"/>
      <c r="AZ197" s="355"/>
      <c r="BA197" s="355"/>
      <c r="BB197" s="355"/>
      <c r="BC197" s="355"/>
      <c r="BD197" s="355"/>
      <c r="BE197" s="355"/>
      <c r="BF197" s="355"/>
      <c r="BG197" s="355"/>
      <c r="BI197" s="446"/>
      <c r="BJ197" s="447"/>
      <c r="BK197" s="448"/>
      <c r="BL197" s="449"/>
      <c r="BM197" s="355"/>
      <c r="BN197" s="355"/>
      <c r="BO197" s="355"/>
      <c r="BP197" s="355"/>
      <c r="BQ197" s="355"/>
      <c r="BR197" s="355"/>
      <c r="BS197" s="355"/>
      <c r="BT197" s="355"/>
      <c r="BU197" s="355"/>
      <c r="BV197" s="355"/>
      <c r="BX197" s="446"/>
      <c r="BY197" s="447"/>
      <c r="BZ197" s="448"/>
      <c r="CA197" s="449"/>
      <c r="CB197" s="355"/>
      <c r="CC197" s="355"/>
      <c r="CD197" s="355"/>
      <c r="CE197" s="355"/>
      <c r="CF197" s="355"/>
      <c r="CG197" s="355"/>
      <c r="CH197" s="355"/>
      <c r="CI197" s="355"/>
      <c r="CJ197" s="355"/>
      <c r="CK197" s="355"/>
      <c r="CM197" s="446"/>
      <c r="CN197" s="447"/>
      <c r="CO197" s="448"/>
      <c r="CP197" s="449"/>
      <c r="CQ197" s="355"/>
      <c r="CR197" s="355"/>
      <c r="CS197" s="355"/>
      <c r="CT197" s="355"/>
      <c r="CU197" s="355"/>
      <c r="CV197" s="355"/>
      <c r="CW197" s="355"/>
      <c r="CX197" s="355"/>
      <c r="CY197" s="355"/>
      <c r="CZ197" s="355"/>
      <c r="DB197" s="431"/>
      <c r="DC197" s="432"/>
      <c r="DD197" s="433"/>
      <c r="DE197" s="434"/>
      <c r="DF197" s="434"/>
      <c r="DG197" s="436"/>
      <c r="DH197" s="436"/>
      <c r="DI197" s="436"/>
      <c r="DJ197" s="436"/>
      <c r="DK197" s="436"/>
      <c r="DL197" s="436"/>
      <c r="DM197" s="436"/>
      <c r="DN197" s="436"/>
      <c r="DO197" s="436"/>
      <c r="DP197" s="436"/>
    </row>
    <row r="198" spans="1:120" ht="20.100000000000001" customHeight="1">
      <c r="A198" s="391">
        <v>4381</v>
      </c>
      <c r="B198" s="392" t="s">
        <v>354</v>
      </c>
      <c r="C198" s="393">
        <v>141</v>
      </c>
      <c r="D198" s="394">
        <v>204</v>
      </c>
      <c r="E198" s="396">
        <v>13</v>
      </c>
      <c r="F198" s="396">
        <v>22</v>
      </c>
      <c r="G198" s="396">
        <v>25</v>
      </c>
      <c r="H198" s="396">
        <v>26</v>
      </c>
      <c r="I198" s="397">
        <v>13</v>
      </c>
      <c r="J198" s="398">
        <v>65</v>
      </c>
      <c r="K198" s="396">
        <v>5</v>
      </c>
      <c r="L198" s="396">
        <v>14</v>
      </c>
      <c r="M198" s="396">
        <v>8</v>
      </c>
      <c r="N198" s="399">
        <v>6</v>
      </c>
      <c r="P198" s="400">
        <v>4401</v>
      </c>
      <c r="Q198" s="401" t="s">
        <v>356</v>
      </c>
      <c r="R198" s="402">
        <v>51</v>
      </c>
      <c r="S198" s="403">
        <v>198</v>
      </c>
      <c r="T198" s="405">
        <v>25</v>
      </c>
      <c r="U198" s="405">
        <v>41</v>
      </c>
      <c r="V198" s="405">
        <v>24</v>
      </c>
      <c r="W198" s="405">
        <v>10</v>
      </c>
      <c r="X198" s="406">
        <v>0</v>
      </c>
      <c r="Y198" s="407">
        <v>33</v>
      </c>
      <c r="Z198" s="405">
        <v>5</v>
      </c>
      <c r="AA198" s="405">
        <v>10</v>
      </c>
      <c r="AB198" s="405">
        <v>6</v>
      </c>
      <c r="AC198" s="408">
        <v>5</v>
      </c>
      <c r="AE198" s="400">
        <v>4421</v>
      </c>
      <c r="AF198" s="401" t="s">
        <v>357</v>
      </c>
      <c r="AG198" s="402">
        <v>142</v>
      </c>
      <c r="AH198" s="403">
        <v>236</v>
      </c>
      <c r="AI198" s="405">
        <v>4</v>
      </c>
      <c r="AJ198" s="405">
        <v>13</v>
      </c>
      <c r="AK198" s="405">
        <v>22</v>
      </c>
      <c r="AL198" s="405">
        <v>28</v>
      </c>
      <c r="AM198" s="406">
        <v>33</v>
      </c>
      <c r="AN198" s="407">
        <v>83</v>
      </c>
      <c r="AO198" s="405">
        <v>8</v>
      </c>
      <c r="AP198" s="405">
        <v>11</v>
      </c>
      <c r="AQ198" s="405">
        <v>6</v>
      </c>
      <c r="AR198" s="408">
        <v>11</v>
      </c>
      <c r="AT198" s="446"/>
      <c r="AU198" s="447"/>
      <c r="AV198" s="448"/>
      <c r="AW198" s="449"/>
      <c r="AX198" s="355"/>
      <c r="AY198" s="355"/>
      <c r="AZ198" s="355"/>
      <c r="BA198" s="355"/>
      <c r="BB198" s="355"/>
      <c r="BC198" s="355"/>
      <c r="BD198" s="355"/>
      <c r="BE198" s="355"/>
      <c r="BF198" s="355"/>
      <c r="BG198" s="355"/>
      <c r="BI198" s="446"/>
      <c r="BJ198" s="447"/>
      <c r="BK198" s="448"/>
      <c r="BL198" s="449"/>
      <c r="BM198" s="355"/>
      <c r="BN198" s="355"/>
      <c r="BO198" s="355"/>
      <c r="BP198" s="355"/>
      <c r="BQ198" s="355"/>
      <c r="BR198" s="355"/>
      <c r="BS198" s="355"/>
      <c r="BT198" s="355"/>
      <c r="BU198" s="355"/>
      <c r="BV198" s="355"/>
      <c r="BX198" s="446"/>
      <c r="BY198" s="447"/>
      <c r="BZ198" s="448"/>
      <c r="CA198" s="449"/>
      <c r="CB198" s="355"/>
      <c r="CC198" s="355"/>
      <c r="CD198" s="355"/>
      <c r="CE198" s="355"/>
      <c r="CF198" s="355"/>
      <c r="CG198" s="355"/>
      <c r="CH198" s="355"/>
      <c r="CI198" s="355"/>
      <c r="CJ198" s="355"/>
      <c r="CK198" s="355"/>
      <c r="CM198" s="446"/>
      <c r="CN198" s="447"/>
      <c r="CO198" s="448"/>
      <c r="CP198" s="449"/>
      <c r="CQ198" s="355"/>
      <c r="CR198" s="355"/>
      <c r="CS198" s="355"/>
      <c r="CT198" s="355"/>
      <c r="CU198" s="355"/>
      <c r="CV198" s="355"/>
      <c r="CW198" s="355"/>
      <c r="CX198" s="355"/>
      <c r="CY198" s="355"/>
      <c r="CZ198" s="355"/>
      <c r="DB198" s="431"/>
      <c r="DC198" s="432"/>
      <c r="DD198" s="433"/>
      <c r="DE198" s="434"/>
      <c r="DF198" s="434"/>
      <c r="DG198" s="436"/>
      <c r="DH198" s="436"/>
      <c r="DI198" s="436"/>
      <c r="DJ198" s="436"/>
      <c r="DK198" s="436"/>
      <c r="DL198" s="436"/>
      <c r="DM198" s="436"/>
      <c r="DN198" s="436"/>
      <c r="DO198" s="436"/>
      <c r="DP198" s="436"/>
    </row>
    <row r="199" spans="1:120" ht="20.100000000000001" customHeight="1">
      <c r="A199" s="391">
        <v>4391</v>
      </c>
      <c r="B199" s="392" t="s">
        <v>2026</v>
      </c>
      <c r="C199" s="393">
        <v>89</v>
      </c>
      <c r="D199" s="394">
        <v>192</v>
      </c>
      <c r="E199" s="396">
        <v>25</v>
      </c>
      <c r="F199" s="396">
        <v>33</v>
      </c>
      <c r="G199" s="396">
        <v>25</v>
      </c>
      <c r="H199" s="396">
        <v>15</v>
      </c>
      <c r="I199" s="397">
        <v>3</v>
      </c>
      <c r="J199" s="398">
        <v>43</v>
      </c>
      <c r="K199" s="396">
        <v>5</v>
      </c>
      <c r="L199" s="396">
        <v>11</v>
      </c>
      <c r="M199" s="396">
        <v>7</v>
      </c>
      <c r="N199" s="399">
        <v>5</v>
      </c>
      <c r="P199" s="400">
        <v>4421</v>
      </c>
      <c r="Q199" s="401" t="s">
        <v>357</v>
      </c>
      <c r="R199" s="402">
        <v>184</v>
      </c>
      <c r="S199" s="403">
        <v>228</v>
      </c>
      <c r="T199" s="405">
        <v>2</v>
      </c>
      <c r="U199" s="405">
        <v>14</v>
      </c>
      <c r="V199" s="405">
        <v>22</v>
      </c>
      <c r="W199" s="405">
        <v>36</v>
      </c>
      <c r="X199" s="406">
        <v>26</v>
      </c>
      <c r="Y199" s="407">
        <v>84</v>
      </c>
      <c r="Z199" s="405">
        <v>7</v>
      </c>
      <c r="AA199" s="405">
        <v>14</v>
      </c>
      <c r="AB199" s="405">
        <v>10</v>
      </c>
      <c r="AC199" s="408">
        <v>7</v>
      </c>
      <c r="AE199" s="400">
        <v>4441</v>
      </c>
      <c r="AF199" s="401" t="s">
        <v>358</v>
      </c>
      <c r="AG199" s="402">
        <v>60</v>
      </c>
      <c r="AH199" s="403">
        <v>209</v>
      </c>
      <c r="AI199" s="405">
        <v>27</v>
      </c>
      <c r="AJ199" s="405">
        <v>32</v>
      </c>
      <c r="AK199" s="405">
        <v>23</v>
      </c>
      <c r="AL199" s="405">
        <v>18</v>
      </c>
      <c r="AM199" s="406">
        <v>0</v>
      </c>
      <c r="AN199" s="407">
        <v>42</v>
      </c>
      <c r="AO199" s="405">
        <v>6</v>
      </c>
      <c r="AP199" s="405">
        <v>8</v>
      </c>
      <c r="AQ199" s="405">
        <v>5</v>
      </c>
      <c r="AR199" s="408">
        <v>8</v>
      </c>
      <c r="AT199" s="446"/>
      <c r="AU199" s="447"/>
      <c r="AV199" s="448"/>
      <c r="AW199" s="449"/>
      <c r="AX199" s="355"/>
      <c r="AY199" s="355"/>
      <c r="AZ199" s="355"/>
      <c r="BA199" s="355"/>
      <c r="BB199" s="355"/>
      <c r="BC199" s="355"/>
      <c r="BD199" s="355"/>
      <c r="BE199" s="355"/>
      <c r="BF199" s="355"/>
      <c r="BG199" s="355"/>
      <c r="BI199" s="446"/>
      <c r="BJ199" s="447"/>
      <c r="BK199" s="448"/>
      <c r="BL199" s="449"/>
      <c r="BM199" s="355"/>
      <c r="BN199" s="355"/>
      <c r="BO199" s="355"/>
      <c r="BP199" s="355"/>
      <c r="BQ199" s="355"/>
      <c r="BR199" s="355"/>
      <c r="BS199" s="355"/>
      <c r="BT199" s="355"/>
      <c r="BU199" s="355"/>
      <c r="BV199" s="355"/>
      <c r="BX199" s="446"/>
      <c r="BY199" s="447"/>
      <c r="BZ199" s="448"/>
      <c r="CA199" s="449"/>
      <c r="CB199" s="355"/>
      <c r="CC199" s="355"/>
      <c r="CD199" s="355"/>
      <c r="CE199" s="355"/>
      <c r="CF199" s="355"/>
      <c r="CG199" s="355"/>
      <c r="CH199" s="355"/>
      <c r="CI199" s="355"/>
      <c r="CJ199" s="355"/>
      <c r="CK199" s="355"/>
      <c r="CM199" s="446"/>
      <c r="CN199" s="447"/>
      <c r="CO199" s="448"/>
      <c r="CP199" s="449"/>
      <c r="CQ199" s="355"/>
      <c r="CR199" s="355"/>
      <c r="CS199" s="355"/>
      <c r="CT199" s="355"/>
      <c r="CU199" s="355"/>
      <c r="CV199" s="355"/>
      <c r="CW199" s="355"/>
      <c r="CX199" s="355"/>
      <c r="CY199" s="355"/>
      <c r="CZ199" s="355"/>
      <c r="DB199" s="431"/>
      <c r="DC199" s="432"/>
      <c r="DD199" s="433"/>
      <c r="DE199" s="434"/>
      <c r="DF199" s="434"/>
      <c r="DG199" s="436"/>
      <c r="DH199" s="436"/>
      <c r="DI199" s="436"/>
      <c r="DJ199" s="436"/>
      <c r="DK199" s="436"/>
      <c r="DL199" s="436"/>
      <c r="DM199" s="436"/>
      <c r="DN199" s="436"/>
      <c r="DO199" s="436"/>
      <c r="DP199" s="436"/>
    </row>
    <row r="200" spans="1:120" ht="20.100000000000001" customHeight="1">
      <c r="A200" s="391">
        <v>4401</v>
      </c>
      <c r="B200" s="392" t="s">
        <v>356</v>
      </c>
      <c r="C200" s="393">
        <v>68</v>
      </c>
      <c r="D200" s="394">
        <v>187</v>
      </c>
      <c r="E200" s="396">
        <v>38</v>
      </c>
      <c r="F200" s="396">
        <v>37</v>
      </c>
      <c r="G200" s="396">
        <v>12</v>
      </c>
      <c r="H200" s="396">
        <v>13</v>
      </c>
      <c r="I200" s="397">
        <v>0</v>
      </c>
      <c r="J200" s="398">
        <v>25</v>
      </c>
      <c r="K200" s="396">
        <v>4</v>
      </c>
      <c r="L200" s="396">
        <v>10</v>
      </c>
      <c r="M200" s="396">
        <v>6</v>
      </c>
      <c r="N200" s="399">
        <v>5</v>
      </c>
      <c r="P200" s="400">
        <v>4441</v>
      </c>
      <c r="Q200" s="401" t="s">
        <v>358</v>
      </c>
      <c r="R200" s="402">
        <v>64</v>
      </c>
      <c r="S200" s="403">
        <v>204</v>
      </c>
      <c r="T200" s="405">
        <v>23</v>
      </c>
      <c r="U200" s="405">
        <v>30</v>
      </c>
      <c r="V200" s="405">
        <v>28</v>
      </c>
      <c r="W200" s="405">
        <v>19</v>
      </c>
      <c r="X200" s="406">
        <v>0</v>
      </c>
      <c r="Y200" s="407">
        <v>47</v>
      </c>
      <c r="Z200" s="405">
        <v>5</v>
      </c>
      <c r="AA200" s="405">
        <v>11</v>
      </c>
      <c r="AB200" s="405">
        <v>7</v>
      </c>
      <c r="AC200" s="408">
        <v>5</v>
      </c>
      <c r="AE200" s="400">
        <v>4461</v>
      </c>
      <c r="AF200" s="401" t="s">
        <v>359</v>
      </c>
      <c r="AG200" s="402">
        <v>40</v>
      </c>
      <c r="AH200" s="403">
        <v>206</v>
      </c>
      <c r="AI200" s="405">
        <v>43</v>
      </c>
      <c r="AJ200" s="405">
        <v>35</v>
      </c>
      <c r="AK200" s="405">
        <v>5</v>
      </c>
      <c r="AL200" s="405">
        <v>13</v>
      </c>
      <c r="AM200" s="406">
        <v>5</v>
      </c>
      <c r="AN200" s="407">
        <v>23</v>
      </c>
      <c r="AO200" s="405">
        <v>5</v>
      </c>
      <c r="AP200" s="405">
        <v>7</v>
      </c>
      <c r="AQ200" s="405">
        <v>5</v>
      </c>
      <c r="AR200" s="408">
        <v>7</v>
      </c>
      <c r="AT200" s="446"/>
      <c r="AU200" s="447"/>
      <c r="AV200" s="448"/>
      <c r="AW200" s="449"/>
      <c r="AX200" s="355"/>
      <c r="AY200" s="355"/>
      <c r="AZ200" s="355"/>
      <c r="BA200" s="355"/>
      <c r="BB200" s="355"/>
      <c r="BC200" s="355"/>
      <c r="BD200" s="355"/>
      <c r="BE200" s="355"/>
      <c r="BF200" s="355"/>
      <c r="BG200" s="355"/>
      <c r="BI200" s="446"/>
      <c r="BJ200" s="447"/>
      <c r="BK200" s="448"/>
      <c r="BL200" s="449"/>
      <c r="BM200" s="355"/>
      <c r="BN200" s="355"/>
      <c r="BO200" s="355"/>
      <c r="BP200" s="355"/>
      <c r="BQ200" s="355"/>
      <c r="BR200" s="355"/>
      <c r="BS200" s="355"/>
      <c r="BT200" s="355"/>
      <c r="BU200" s="355"/>
      <c r="BV200" s="355"/>
      <c r="BX200" s="446"/>
      <c r="BY200" s="447"/>
      <c r="BZ200" s="448"/>
      <c r="CA200" s="449"/>
      <c r="CB200" s="355"/>
      <c r="CC200" s="355"/>
      <c r="CD200" s="355"/>
      <c r="CE200" s="355"/>
      <c r="CF200" s="355"/>
      <c r="CG200" s="355"/>
      <c r="CH200" s="355"/>
      <c r="CI200" s="355"/>
      <c r="CJ200" s="355"/>
      <c r="CK200" s="355"/>
      <c r="CM200" s="446"/>
      <c r="CN200" s="447"/>
      <c r="CO200" s="448"/>
      <c r="CP200" s="449"/>
      <c r="CQ200" s="355"/>
      <c r="CR200" s="355"/>
      <c r="CS200" s="355"/>
      <c r="CT200" s="355"/>
      <c r="CU200" s="355"/>
      <c r="CV200" s="355"/>
      <c r="CW200" s="355"/>
      <c r="CX200" s="355"/>
      <c r="CY200" s="355"/>
      <c r="CZ200" s="355"/>
      <c r="DB200" s="431"/>
      <c r="DC200" s="432"/>
      <c r="DD200" s="433"/>
      <c r="DE200" s="434"/>
      <c r="DF200" s="434"/>
      <c r="DG200" s="436"/>
      <c r="DH200" s="436"/>
      <c r="DI200" s="436"/>
      <c r="DJ200" s="436"/>
      <c r="DK200" s="436"/>
      <c r="DL200" s="436"/>
      <c r="DM200" s="436"/>
      <c r="DN200" s="436"/>
      <c r="DO200" s="436"/>
      <c r="DP200" s="436"/>
    </row>
    <row r="201" spans="1:120" ht="20.100000000000001" customHeight="1">
      <c r="A201" s="391">
        <v>4421</v>
      </c>
      <c r="B201" s="392" t="s">
        <v>357</v>
      </c>
      <c r="C201" s="393">
        <v>161</v>
      </c>
      <c r="D201" s="394">
        <v>216</v>
      </c>
      <c r="E201" s="396">
        <v>8</v>
      </c>
      <c r="F201" s="396">
        <v>11</v>
      </c>
      <c r="G201" s="396">
        <v>19</v>
      </c>
      <c r="H201" s="396">
        <v>30</v>
      </c>
      <c r="I201" s="397">
        <v>32</v>
      </c>
      <c r="J201" s="398">
        <v>81</v>
      </c>
      <c r="K201" s="396">
        <v>6</v>
      </c>
      <c r="L201" s="396">
        <v>15</v>
      </c>
      <c r="M201" s="396">
        <v>9</v>
      </c>
      <c r="N201" s="399">
        <v>7</v>
      </c>
      <c r="P201" s="400">
        <v>4461</v>
      </c>
      <c r="Q201" s="401" t="s">
        <v>359</v>
      </c>
      <c r="R201" s="402">
        <v>31</v>
      </c>
      <c r="S201" s="403">
        <v>201</v>
      </c>
      <c r="T201" s="405">
        <v>29</v>
      </c>
      <c r="U201" s="405">
        <v>29</v>
      </c>
      <c r="V201" s="405">
        <v>29</v>
      </c>
      <c r="W201" s="405">
        <v>13</v>
      </c>
      <c r="X201" s="406">
        <v>0</v>
      </c>
      <c r="Y201" s="407">
        <v>42</v>
      </c>
      <c r="Z201" s="405">
        <v>5</v>
      </c>
      <c r="AA201" s="405">
        <v>10</v>
      </c>
      <c r="AB201" s="405">
        <v>7</v>
      </c>
      <c r="AC201" s="408">
        <v>5</v>
      </c>
      <c r="AE201" s="400">
        <v>4491</v>
      </c>
      <c r="AF201" s="401" t="s">
        <v>1269</v>
      </c>
      <c r="AG201" s="402">
        <v>136</v>
      </c>
      <c r="AH201" s="403">
        <v>212</v>
      </c>
      <c r="AI201" s="405">
        <v>24</v>
      </c>
      <c r="AJ201" s="405">
        <v>40</v>
      </c>
      <c r="AK201" s="405">
        <v>18</v>
      </c>
      <c r="AL201" s="405">
        <v>13</v>
      </c>
      <c r="AM201" s="406">
        <v>4</v>
      </c>
      <c r="AN201" s="407">
        <v>36</v>
      </c>
      <c r="AO201" s="405">
        <v>6</v>
      </c>
      <c r="AP201" s="405">
        <v>8</v>
      </c>
      <c r="AQ201" s="405">
        <v>5</v>
      </c>
      <c r="AR201" s="408">
        <v>8</v>
      </c>
      <c r="AT201" s="446"/>
      <c r="AU201" s="447"/>
      <c r="AV201" s="448"/>
      <c r="AW201" s="449"/>
      <c r="AX201" s="355"/>
      <c r="AY201" s="355"/>
      <c r="AZ201" s="355"/>
      <c r="BA201" s="355"/>
      <c r="BB201" s="355"/>
      <c r="BC201" s="355"/>
      <c r="BD201" s="355"/>
      <c r="BE201" s="355"/>
      <c r="BF201" s="355"/>
      <c r="BG201" s="355"/>
      <c r="BI201" s="446"/>
      <c r="BJ201" s="447"/>
      <c r="BK201" s="448"/>
      <c r="BL201" s="449"/>
      <c r="BM201" s="355"/>
      <c r="BN201" s="355"/>
      <c r="BO201" s="355"/>
      <c r="BP201" s="355"/>
      <c r="BQ201" s="355"/>
      <c r="BR201" s="355"/>
      <c r="BS201" s="355"/>
      <c r="BT201" s="355"/>
      <c r="BU201" s="355"/>
      <c r="BV201" s="355"/>
      <c r="BX201" s="446"/>
      <c r="BY201" s="447"/>
      <c r="BZ201" s="448"/>
      <c r="CA201" s="449"/>
      <c r="CB201" s="355"/>
      <c r="CC201" s="355"/>
      <c r="CD201" s="355"/>
      <c r="CE201" s="355"/>
      <c r="CF201" s="355"/>
      <c r="CG201" s="355"/>
      <c r="CH201" s="355"/>
      <c r="CI201" s="355"/>
      <c r="CJ201" s="355"/>
      <c r="CK201" s="355"/>
      <c r="CM201" s="446"/>
      <c r="CN201" s="447"/>
      <c r="CO201" s="448"/>
      <c r="CP201" s="449"/>
      <c r="CQ201" s="355"/>
      <c r="CR201" s="355"/>
      <c r="CS201" s="355"/>
      <c r="CT201" s="355"/>
      <c r="CU201" s="355"/>
      <c r="CV201" s="355"/>
      <c r="CW201" s="355"/>
      <c r="CX201" s="355"/>
      <c r="CY201" s="355"/>
      <c r="CZ201" s="355"/>
      <c r="DB201" s="431"/>
      <c r="DC201" s="432"/>
      <c r="DD201" s="433"/>
      <c r="DE201" s="434"/>
      <c r="DF201" s="434"/>
      <c r="DG201" s="436"/>
      <c r="DH201" s="436"/>
      <c r="DI201" s="436"/>
      <c r="DJ201" s="436"/>
      <c r="DK201" s="436"/>
      <c r="DL201" s="436"/>
      <c r="DM201" s="436"/>
      <c r="DN201" s="436"/>
      <c r="DO201" s="436"/>
      <c r="DP201" s="436"/>
    </row>
    <row r="202" spans="1:120" ht="20.100000000000001" customHeight="1">
      <c r="A202" s="391">
        <v>4441</v>
      </c>
      <c r="B202" s="392" t="s">
        <v>358</v>
      </c>
      <c r="C202" s="393">
        <v>79</v>
      </c>
      <c r="D202" s="394">
        <v>185</v>
      </c>
      <c r="E202" s="396">
        <v>39</v>
      </c>
      <c r="F202" s="396">
        <v>30</v>
      </c>
      <c r="G202" s="396">
        <v>19</v>
      </c>
      <c r="H202" s="396">
        <v>8</v>
      </c>
      <c r="I202" s="397">
        <v>4</v>
      </c>
      <c r="J202" s="398">
        <v>30</v>
      </c>
      <c r="K202" s="396">
        <v>4</v>
      </c>
      <c r="L202" s="396">
        <v>9</v>
      </c>
      <c r="M202" s="396">
        <v>6</v>
      </c>
      <c r="N202" s="399">
        <v>5</v>
      </c>
      <c r="P202" s="400">
        <v>4491</v>
      </c>
      <c r="Q202" s="401" t="s">
        <v>1269</v>
      </c>
      <c r="R202" s="402">
        <v>115</v>
      </c>
      <c r="S202" s="403">
        <v>211</v>
      </c>
      <c r="T202" s="405">
        <v>14</v>
      </c>
      <c r="U202" s="405">
        <v>34</v>
      </c>
      <c r="V202" s="405">
        <v>22</v>
      </c>
      <c r="W202" s="405">
        <v>24</v>
      </c>
      <c r="X202" s="406">
        <v>6</v>
      </c>
      <c r="Y202" s="407">
        <v>52</v>
      </c>
      <c r="Z202" s="405">
        <v>5</v>
      </c>
      <c r="AA202" s="405">
        <v>12</v>
      </c>
      <c r="AB202" s="405">
        <v>8</v>
      </c>
      <c r="AC202" s="408">
        <v>6</v>
      </c>
      <c r="AE202" s="400">
        <v>4501</v>
      </c>
      <c r="AF202" s="401" t="s">
        <v>1270</v>
      </c>
      <c r="AG202" s="402">
        <v>63</v>
      </c>
      <c r="AH202" s="403">
        <v>203</v>
      </c>
      <c r="AI202" s="405">
        <v>43</v>
      </c>
      <c r="AJ202" s="405">
        <v>35</v>
      </c>
      <c r="AK202" s="405">
        <v>10</v>
      </c>
      <c r="AL202" s="405">
        <v>13</v>
      </c>
      <c r="AM202" s="406">
        <v>0</v>
      </c>
      <c r="AN202" s="407">
        <v>22</v>
      </c>
      <c r="AO202" s="405">
        <v>5</v>
      </c>
      <c r="AP202" s="405">
        <v>7</v>
      </c>
      <c r="AQ202" s="405">
        <v>4</v>
      </c>
      <c r="AR202" s="408">
        <v>7</v>
      </c>
      <c r="AT202" s="446"/>
      <c r="AU202" s="447"/>
      <c r="AV202" s="448"/>
      <c r="AW202" s="449"/>
      <c r="AX202" s="355"/>
      <c r="AY202" s="355"/>
      <c r="AZ202" s="355"/>
      <c r="BA202" s="355"/>
      <c r="BB202" s="355"/>
      <c r="BC202" s="355"/>
      <c r="BD202" s="355"/>
      <c r="BE202" s="355"/>
      <c r="BF202" s="355"/>
      <c r="BG202" s="355"/>
      <c r="BI202" s="446"/>
      <c r="BJ202" s="447"/>
      <c r="BK202" s="448"/>
      <c r="BL202" s="449"/>
      <c r="BM202" s="355"/>
      <c r="BN202" s="355"/>
      <c r="BO202" s="355"/>
      <c r="BP202" s="355"/>
      <c r="BQ202" s="355"/>
      <c r="BR202" s="355"/>
      <c r="BS202" s="355"/>
      <c r="BT202" s="355"/>
      <c r="BU202" s="355"/>
      <c r="BV202" s="355"/>
      <c r="BX202" s="446"/>
      <c r="BY202" s="447"/>
      <c r="BZ202" s="448"/>
      <c r="CA202" s="449"/>
      <c r="CB202" s="355"/>
      <c r="CC202" s="355"/>
      <c r="CD202" s="355"/>
      <c r="CE202" s="355"/>
      <c r="CF202" s="355"/>
      <c r="CG202" s="355"/>
      <c r="CH202" s="355"/>
      <c r="CI202" s="355"/>
      <c r="CJ202" s="355"/>
      <c r="CK202" s="355"/>
      <c r="CM202" s="446"/>
      <c r="CN202" s="447"/>
      <c r="CO202" s="448"/>
      <c r="CP202" s="449"/>
      <c r="CQ202" s="355"/>
      <c r="CR202" s="355"/>
      <c r="CS202" s="355"/>
      <c r="CT202" s="355"/>
      <c r="CU202" s="355"/>
      <c r="CV202" s="355"/>
      <c r="CW202" s="355"/>
      <c r="CX202" s="355"/>
      <c r="CY202" s="355"/>
      <c r="CZ202" s="355"/>
      <c r="DB202" s="431"/>
      <c r="DC202" s="432"/>
      <c r="DD202" s="433"/>
      <c r="DE202" s="434"/>
      <c r="DF202" s="434"/>
      <c r="DG202" s="436"/>
      <c r="DH202" s="436"/>
      <c r="DI202" s="436"/>
      <c r="DJ202" s="436"/>
      <c r="DK202" s="436"/>
      <c r="DL202" s="436"/>
      <c r="DM202" s="436"/>
      <c r="DN202" s="436"/>
      <c r="DO202" s="436"/>
      <c r="DP202" s="436"/>
    </row>
    <row r="203" spans="1:120" ht="20.100000000000001" customHeight="1">
      <c r="A203" s="391">
        <v>4461</v>
      </c>
      <c r="B203" s="392" t="s">
        <v>359</v>
      </c>
      <c r="C203" s="393">
        <v>46</v>
      </c>
      <c r="D203" s="394">
        <v>183</v>
      </c>
      <c r="E203" s="396">
        <v>48</v>
      </c>
      <c r="F203" s="396">
        <v>30</v>
      </c>
      <c r="G203" s="396">
        <v>13</v>
      </c>
      <c r="H203" s="396">
        <v>7</v>
      </c>
      <c r="I203" s="397">
        <v>2</v>
      </c>
      <c r="J203" s="398">
        <v>22</v>
      </c>
      <c r="K203" s="396">
        <v>4</v>
      </c>
      <c r="L203" s="396">
        <v>9</v>
      </c>
      <c r="M203" s="396">
        <v>6</v>
      </c>
      <c r="N203" s="399">
        <v>5</v>
      </c>
      <c r="P203" s="400">
        <v>4501</v>
      </c>
      <c r="Q203" s="401" t="s">
        <v>1270</v>
      </c>
      <c r="R203" s="402">
        <v>53</v>
      </c>
      <c r="S203" s="403">
        <v>203</v>
      </c>
      <c r="T203" s="405">
        <v>28</v>
      </c>
      <c r="U203" s="405">
        <v>34</v>
      </c>
      <c r="V203" s="405">
        <v>11</v>
      </c>
      <c r="W203" s="405">
        <v>23</v>
      </c>
      <c r="X203" s="406">
        <v>4</v>
      </c>
      <c r="Y203" s="407">
        <v>38</v>
      </c>
      <c r="Z203" s="405">
        <v>5</v>
      </c>
      <c r="AA203" s="405">
        <v>11</v>
      </c>
      <c r="AB203" s="405">
        <v>7</v>
      </c>
      <c r="AC203" s="408">
        <v>5</v>
      </c>
      <c r="AE203" s="400">
        <v>4511</v>
      </c>
      <c r="AF203" s="401" t="s">
        <v>1271</v>
      </c>
      <c r="AG203" s="402">
        <v>136</v>
      </c>
      <c r="AH203" s="403">
        <v>228</v>
      </c>
      <c r="AI203" s="405">
        <v>9</v>
      </c>
      <c r="AJ203" s="405">
        <v>10</v>
      </c>
      <c r="AK203" s="405">
        <v>32</v>
      </c>
      <c r="AL203" s="405">
        <v>33</v>
      </c>
      <c r="AM203" s="406">
        <v>16</v>
      </c>
      <c r="AN203" s="407">
        <v>81</v>
      </c>
      <c r="AO203" s="405">
        <v>7</v>
      </c>
      <c r="AP203" s="405">
        <v>11</v>
      </c>
      <c r="AQ203" s="405">
        <v>6</v>
      </c>
      <c r="AR203" s="408">
        <v>10</v>
      </c>
      <c r="AT203" s="446"/>
      <c r="AU203" s="447"/>
      <c r="AV203" s="448"/>
      <c r="AW203" s="449"/>
      <c r="AX203" s="355"/>
      <c r="AY203" s="355"/>
      <c r="AZ203" s="355"/>
      <c r="BA203" s="355"/>
      <c r="BB203" s="355"/>
      <c r="BC203" s="355"/>
      <c r="BD203" s="355"/>
      <c r="BE203" s="355"/>
      <c r="BF203" s="355"/>
      <c r="BG203" s="355"/>
      <c r="BI203" s="446"/>
      <c r="BJ203" s="447"/>
      <c r="BK203" s="448"/>
      <c r="BL203" s="449"/>
      <c r="BM203" s="355"/>
      <c r="BN203" s="355"/>
      <c r="BO203" s="355"/>
      <c r="BP203" s="355"/>
      <c r="BQ203" s="355"/>
      <c r="BR203" s="355"/>
      <c r="BS203" s="355"/>
      <c r="BT203" s="355"/>
      <c r="BU203" s="355"/>
      <c r="BV203" s="355"/>
      <c r="BX203" s="446"/>
      <c r="BY203" s="447"/>
      <c r="BZ203" s="448"/>
      <c r="CA203" s="449"/>
      <c r="CB203" s="355"/>
      <c r="CC203" s="355"/>
      <c r="CD203" s="355"/>
      <c r="CE203" s="355"/>
      <c r="CF203" s="355"/>
      <c r="CG203" s="355"/>
      <c r="CH203" s="355"/>
      <c r="CI203" s="355"/>
      <c r="CJ203" s="355"/>
      <c r="CK203" s="355"/>
      <c r="CM203" s="446"/>
      <c r="CN203" s="447"/>
      <c r="CO203" s="448"/>
      <c r="CP203" s="449"/>
      <c r="CQ203" s="355"/>
      <c r="CR203" s="355"/>
      <c r="CS203" s="355"/>
      <c r="CT203" s="355"/>
      <c r="CU203" s="355"/>
      <c r="CV203" s="355"/>
      <c r="CW203" s="355"/>
      <c r="CX203" s="355"/>
      <c r="CY203" s="355"/>
      <c r="CZ203" s="355"/>
      <c r="DB203" s="431"/>
      <c r="DC203" s="432"/>
      <c r="DD203" s="433"/>
      <c r="DE203" s="434"/>
      <c r="DF203" s="434"/>
      <c r="DG203" s="436"/>
      <c r="DH203" s="436"/>
      <c r="DI203" s="436"/>
      <c r="DJ203" s="436"/>
      <c r="DK203" s="436"/>
      <c r="DL203" s="436"/>
      <c r="DM203" s="436"/>
      <c r="DN203" s="436"/>
      <c r="DO203" s="436"/>
      <c r="DP203" s="436"/>
    </row>
    <row r="204" spans="1:120" ht="20.100000000000001" customHeight="1">
      <c r="A204" s="391">
        <v>4491</v>
      </c>
      <c r="B204" s="392" t="s">
        <v>1269</v>
      </c>
      <c r="C204" s="393">
        <v>142</v>
      </c>
      <c r="D204" s="394">
        <v>187</v>
      </c>
      <c r="E204" s="396">
        <v>38</v>
      </c>
      <c r="F204" s="396">
        <v>27</v>
      </c>
      <c r="G204" s="396">
        <v>23</v>
      </c>
      <c r="H204" s="396">
        <v>11</v>
      </c>
      <c r="I204" s="397">
        <v>1</v>
      </c>
      <c r="J204" s="398">
        <v>35</v>
      </c>
      <c r="K204" s="396">
        <v>5</v>
      </c>
      <c r="L204" s="396">
        <v>10</v>
      </c>
      <c r="M204" s="396">
        <v>6</v>
      </c>
      <c r="N204" s="399">
        <v>5</v>
      </c>
      <c r="P204" s="400">
        <v>4511</v>
      </c>
      <c r="Q204" s="401" t="s">
        <v>1271</v>
      </c>
      <c r="R204" s="402">
        <v>127</v>
      </c>
      <c r="S204" s="403">
        <v>215</v>
      </c>
      <c r="T204" s="405">
        <v>10</v>
      </c>
      <c r="U204" s="405">
        <v>21</v>
      </c>
      <c r="V204" s="405">
        <v>31</v>
      </c>
      <c r="W204" s="405">
        <v>24</v>
      </c>
      <c r="X204" s="406">
        <v>13</v>
      </c>
      <c r="Y204" s="407">
        <v>69</v>
      </c>
      <c r="Z204" s="405">
        <v>6</v>
      </c>
      <c r="AA204" s="405">
        <v>12</v>
      </c>
      <c r="AB204" s="405">
        <v>9</v>
      </c>
      <c r="AC204" s="408">
        <v>6</v>
      </c>
      <c r="AE204" s="400">
        <v>4541</v>
      </c>
      <c r="AF204" s="401" t="s">
        <v>363</v>
      </c>
      <c r="AG204" s="402">
        <v>68</v>
      </c>
      <c r="AH204" s="403">
        <v>215</v>
      </c>
      <c r="AI204" s="405">
        <v>22</v>
      </c>
      <c r="AJ204" s="405">
        <v>31</v>
      </c>
      <c r="AK204" s="405">
        <v>19</v>
      </c>
      <c r="AL204" s="405">
        <v>26</v>
      </c>
      <c r="AM204" s="406">
        <v>1</v>
      </c>
      <c r="AN204" s="407">
        <v>47</v>
      </c>
      <c r="AO204" s="405">
        <v>6</v>
      </c>
      <c r="AP204" s="405">
        <v>9</v>
      </c>
      <c r="AQ204" s="405">
        <v>5</v>
      </c>
      <c r="AR204" s="408">
        <v>8</v>
      </c>
      <c r="AT204" s="446"/>
      <c r="AU204" s="447"/>
      <c r="AV204" s="448"/>
      <c r="AW204" s="449"/>
      <c r="AX204" s="355"/>
      <c r="AY204" s="355"/>
      <c r="AZ204" s="355"/>
      <c r="BA204" s="355"/>
      <c r="BB204" s="355"/>
      <c r="BC204" s="355"/>
      <c r="BD204" s="355"/>
      <c r="BE204" s="355"/>
      <c r="BF204" s="355"/>
      <c r="BG204" s="355"/>
      <c r="BI204" s="446"/>
      <c r="BJ204" s="447"/>
      <c r="BK204" s="448"/>
      <c r="BL204" s="449"/>
      <c r="BM204" s="355"/>
      <c r="BN204" s="355"/>
      <c r="BO204" s="355"/>
      <c r="BP204" s="355"/>
      <c r="BQ204" s="355"/>
      <c r="BR204" s="355"/>
      <c r="BS204" s="355"/>
      <c r="BT204" s="355"/>
      <c r="BU204" s="355"/>
      <c r="BV204" s="355"/>
      <c r="BX204" s="446"/>
      <c r="BY204" s="447"/>
      <c r="BZ204" s="448"/>
      <c r="CA204" s="449"/>
      <c r="CB204" s="355"/>
      <c r="CC204" s="355"/>
      <c r="CD204" s="355"/>
      <c r="CE204" s="355"/>
      <c r="CF204" s="355"/>
      <c r="CG204" s="355"/>
      <c r="CH204" s="355"/>
      <c r="CI204" s="355"/>
      <c r="CJ204" s="355"/>
      <c r="CK204" s="355"/>
      <c r="CM204" s="446"/>
      <c r="CN204" s="447"/>
      <c r="CO204" s="448"/>
      <c r="CP204" s="449"/>
      <c r="CQ204" s="355"/>
      <c r="CR204" s="355"/>
      <c r="CS204" s="355"/>
      <c r="CT204" s="355"/>
      <c r="CU204" s="355"/>
      <c r="CV204" s="355"/>
      <c r="CW204" s="355"/>
      <c r="CX204" s="355"/>
      <c r="CY204" s="355"/>
      <c r="CZ204" s="355"/>
      <c r="DB204" s="431"/>
      <c r="DC204" s="432"/>
      <c r="DD204" s="433"/>
      <c r="DE204" s="434"/>
      <c r="DF204" s="434"/>
      <c r="DG204" s="436"/>
      <c r="DH204" s="436"/>
      <c r="DI204" s="436"/>
      <c r="DJ204" s="436"/>
      <c r="DK204" s="436"/>
      <c r="DL204" s="436"/>
      <c r="DM204" s="436"/>
      <c r="DN204" s="436"/>
      <c r="DO204" s="436"/>
      <c r="DP204" s="436"/>
    </row>
    <row r="205" spans="1:120" ht="20.100000000000001" customHeight="1">
      <c r="A205" s="391">
        <v>4501</v>
      </c>
      <c r="B205" s="392" t="s">
        <v>1270</v>
      </c>
      <c r="C205" s="393">
        <v>64</v>
      </c>
      <c r="D205" s="394">
        <v>178</v>
      </c>
      <c r="E205" s="396">
        <v>56</v>
      </c>
      <c r="F205" s="396">
        <v>28</v>
      </c>
      <c r="G205" s="396">
        <v>9</v>
      </c>
      <c r="H205" s="396">
        <v>6</v>
      </c>
      <c r="I205" s="397">
        <v>0</v>
      </c>
      <c r="J205" s="398">
        <v>16</v>
      </c>
      <c r="K205" s="396">
        <v>4</v>
      </c>
      <c r="L205" s="396">
        <v>8</v>
      </c>
      <c r="M205" s="396">
        <v>5</v>
      </c>
      <c r="N205" s="399">
        <v>4</v>
      </c>
      <c r="P205" s="400">
        <v>4541</v>
      </c>
      <c r="Q205" s="401" t="s">
        <v>363</v>
      </c>
      <c r="R205" s="402">
        <v>72</v>
      </c>
      <c r="S205" s="403">
        <v>208</v>
      </c>
      <c r="T205" s="405">
        <v>19</v>
      </c>
      <c r="U205" s="405">
        <v>29</v>
      </c>
      <c r="V205" s="405">
        <v>26</v>
      </c>
      <c r="W205" s="405">
        <v>22</v>
      </c>
      <c r="X205" s="406">
        <v>3</v>
      </c>
      <c r="Y205" s="407">
        <v>51</v>
      </c>
      <c r="Z205" s="405">
        <v>6</v>
      </c>
      <c r="AA205" s="405">
        <v>11</v>
      </c>
      <c r="AB205" s="405">
        <v>8</v>
      </c>
      <c r="AC205" s="408">
        <v>5</v>
      </c>
      <c r="AE205" s="400">
        <v>4581</v>
      </c>
      <c r="AF205" s="401" t="s">
        <v>364</v>
      </c>
      <c r="AG205" s="402">
        <v>135</v>
      </c>
      <c r="AH205" s="403">
        <v>222</v>
      </c>
      <c r="AI205" s="405">
        <v>13</v>
      </c>
      <c r="AJ205" s="405">
        <v>22</v>
      </c>
      <c r="AK205" s="405">
        <v>30</v>
      </c>
      <c r="AL205" s="405">
        <v>21</v>
      </c>
      <c r="AM205" s="406">
        <v>14</v>
      </c>
      <c r="AN205" s="407">
        <v>65</v>
      </c>
      <c r="AO205" s="405">
        <v>6</v>
      </c>
      <c r="AP205" s="405">
        <v>10</v>
      </c>
      <c r="AQ205" s="405">
        <v>6</v>
      </c>
      <c r="AR205" s="408">
        <v>9</v>
      </c>
      <c r="AT205" s="446"/>
      <c r="AU205" s="447"/>
      <c r="AV205" s="448"/>
      <c r="AW205" s="449"/>
      <c r="AX205" s="355"/>
      <c r="AY205" s="355"/>
      <c r="AZ205" s="355"/>
      <c r="BA205" s="355"/>
      <c r="BB205" s="355"/>
      <c r="BC205" s="355"/>
      <c r="BD205" s="355"/>
      <c r="BE205" s="355"/>
      <c r="BF205" s="355"/>
      <c r="BG205" s="355"/>
      <c r="BI205" s="446"/>
      <c r="BJ205" s="447"/>
      <c r="BK205" s="448"/>
      <c r="BL205" s="449"/>
      <c r="BM205" s="355"/>
      <c r="BN205" s="355"/>
      <c r="BO205" s="355"/>
      <c r="BP205" s="355"/>
      <c r="BQ205" s="355"/>
      <c r="BR205" s="355"/>
      <c r="BS205" s="355"/>
      <c r="BT205" s="355"/>
      <c r="BU205" s="355"/>
      <c r="BV205" s="355"/>
      <c r="BX205" s="446"/>
      <c r="BY205" s="447"/>
      <c r="BZ205" s="448"/>
      <c r="CA205" s="449"/>
      <c r="CB205" s="355"/>
      <c r="CC205" s="355"/>
      <c r="CD205" s="355"/>
      <c r="CE205" s="355"/>
      <c r="CF205" s="355"/>
      <c r="CG205" s="355"/>
      <c r="CH205" s="355"/>
      <c r="CI205" s="355"/>
      <c r="CJ205" s="355"/>
      <c r="CK205" s="355"/>
      <c r="CM205" s="446"/>
      <c r="CN205" s="447"/>
      <c r="CO205" s="448"/>
      <c r="CP205" s="449"/>
      <c r="CQ205" s="355"/>
      <c r="CR205" s="355"/>
      <c r="CS205" s="355"/>
      <c r="CT205" s="355"/>
      <c r="CU205" s="355"/>
      <c r="CV205" s="355"/>
      <c r="CW205" s="355"/>
      <c r="CX205" s="355"/>
      <c r="CY205" s="355"/>
      <c r="CZ205" s="355"/>
      <c r="DB205" s="431"/>
      <c r="DC205" s="432"/>
      <c r="DD205" s="433"/>
      <c r="DE205" s="434"/>
      <c r="DF205" s="434"/>
      <c r="DG205" s="436"/>
      <c r="DH205" s="436"/>
      <c r="DI205" s="436"/>
      <c r="DJ205" s="436"/>
      <c r="DK205" s="436"/>
      <c r="DL205" s="436"/>
      <c r="DM205" s="436"/>
      <c r="DN205" s="436"/>
      <c r="DO205" s="436"/>
      <c r="DP205" s="436"/>
    </row>
    <row r="206" spans="1:120" ht="20.100000000000001" customHeight="1">
      <c r="A206" s="391">
        <v>4511</v>
      </c>
      <c r="B206" s="392" t="s">
        <v>1271</v>
      </c>
      <c r="C206" s="393">
        <v>133</v>
      </c>
      <c r="D206" s="394">
        <v>201</v>
      </c>
      <c r="E206" s="396">
        <v>20</v>
      </c>
      <c r="F206" s="396">
        <v>19</v>
      </c>
      <c r="G206" s="396">
        <v>26</v>
      </c>
      <c r="H206" s="396">
        <v>29</v>
      </c>
      <c r="I206" s="397">
        <v>7</v>
      </c>
      <c r="J206" s="398">
        <v>62</v>
      </c>
      <c r="K206" s="396">
        <v>5</v>
      </c>
      <c r="L206" s="396">
        <v>13</v>
      </c>
      <c r="M206" s="396">
        <v>7</v>
      </c>
      <c r="N206" s="399">
        <v>6</v>
      </c>
      <c r="P206" s="400">
        <v>4581</v>
      </c>
      <c r="Q206" s="401" t="s">
        <v>364</v>
      </c>
      <c r="R206" s="402">
        <v>149</v>
      </c>
      <c r="S206" s="403">
        <v>210</v>
      </c>
      <c r="T206" s="405">
        <v>13</v>
      </c>
      <c r="U206" s="405">
        <v>33</v>
      </c>
      <c r="V206" s="405">
        <v>25</v>
      </c>
      <c r="W206" s="405">
        <v>23</v>
      </c>
      <c r="X206" s="406">
        <v>6</v>
      </c>
      <c r="Y206" s="407">
        <v>54</v>
      </c>
      <c r="Z206" s="405">
        <v>6</v>
      </c>
      <c r="AA206" s="405">
        <v>12</v>
      </c>
      <c r="AB206" s="405">
        <v>8</v>
      </c>
      <c r="AC206" s="408">
        <v>5</v>
      </c>
      <c r="AE206" s="400">
        <v>4651</v>
      </c>
      <c r="AF206" s="401" t="s">
        <v>1272</v>
      </c>
      <c r="AG206" s="402">
        <v>43</v>
      </c>
      <c r="AH206" s="403">
        <v>212</v>
      </c>
      <c r="AI206" s="405">
        <v>23</v>
      </c>
      <c r="AJ206" s="405">
        <v>44</v>
      </c>
      <c r="AK206" s="405">
        <v>21</v>
      </c>
      <c r="AL206" s="405">
        <v>5</v>
      </c>
      <c r="AM206" s="406">
        <v>7</v>
      </c>
      <c r="AN206" s="407">
        <v>33</v>
      </c>
      <c r="AO206" s="405">
        <v>6</v>
      </c>
      <c r="AP206" s="405">
        <v>8</v>
      </c>
      <c r="AQ206" s="405">
        <v>5</v>
      </c>
      <c r="AR206" s="408">
        <v>8</v>
      </c>
      <c r="AT206" s="446"/>
      <c r="AU206" s="447"/>
      <c r="AV206" s="448"/>
      <c r="AW206" s="449"/>
      <c r="AX206" s="355"/>
      <c r="AY206" s="355"/>
      <c r="AZ206" s="355"/>
      <c r="BA206" s="355"/>
      <c r="BB206" s="355"/>
      <c r="BC206" s="355"/>
      <c r="BD206" s="355"/>
      <c r="BE206" s="355"/>
      <c r="BF206" s="355"/>
      <c r="BG206" s="355"/>
      <c r="BI206" s="446"/>
      <c r="BJ206" s="447"/>
      <c r="BK206" s="448"/>
      <c r="BL206" s="449"/>
      <c r="BM206" s="355"/>
      <c r="BN206" s="355"/>
      <c r="BO206" s="355"/>
      <c r="BP206" s="355"/>
      <c r="BQ206" s="355"/>
      <c r="BR206" s="355"/>
      <c r="BS206" s="355"/>
      <c r="BT206" s="355"/>
      <c r="BU206" s="355"/>
      <c r="BV206" s="355"/>
      <c r="BX206" s="446"/>
      <c r="BY206" s="447"/>
      <c r="BZ206" s="448"/>
      <c r="CA206" s="449"/>
      <c r="CB206" s="355"/>
      <c r="CC206" s="355"/>
      <c r="CD206" s="355"/>
      <c r="CE206" s="355"/>
      <c r="CF206" s="355"/>
      <c r="CG206" s="355"/>
      <c r="CH206" s="355"/>
      <c r="CI206" s="355"/>
      <c r="CJ206" s="355"/>
      <c r="CK206" s="355"/>
      <c r="CM206" s="446"/>
      <c r="CN206" s="447"/>
      <c r="CO206" s="448"/>
      <c r="CP206" s="449"/>
      <c r="CQ206" s="355"/>
      <c r="CR206" s="355"/>
      <c r="CS206" s="355"/>
      <c r="CT206" s="355"/>
      <c r="CU206" s="355"/>
      <c r="CV206" s="355"/>
      <c r="CW206" s="355"/>
      <c r="CX206" s="355"/>
      <c r="CY206" s="355"/>
      <c r="CZ206" s="355"/>
      <c r="DB206" s="431"/>
      <c r="DC206" s="432"/>
      <c r="DD206" s="433"/>
      <c r="DE206" s="434"/>
      <c r="DF206" s="434"/>
      <c r="DG206" s="436"/>
      <c r="DH206" s="436"/>
      <c r="DI206" s="436"/>
      <c r="DJ206" s="436"/>
      <c r="DK206" s="436"/>
      <c r="DL206" s="436"/>
      <c r="DM206" s="436"/>
      <c r="DN206" s="436"/>
      <c r="DO206" s="436"/>
      <c r="DP206" s="436"/>
    </row>
    <row r="207" spans="1:120" ht="20.100000000000001" customHeight="1">
      <c r="A207" s="391">
        <v>4541</v>
      </c>
      <c r="B207" s="392" t="s">
        <v>363</v>
      </c>
      <c r="C207" s="393">
        <v>64</v>
      </c>
      <c r="D207" s="394">
        <v>190</v>
      </c>
      <c r="E207" s="396">
        <v>31</v>
      </c>
      <c r="F207" s="396">
        <v>25</v>
      </c>
      <c r="G207" s="396">
        <v>28</v>
      </c>
      <c r="H207" s="396">
        <v>13</v>
      </c>
      <c r="I207" s="397">
        <v>3</v>
      </c>
      <c r="J207" s="398">
        <v>44</v>
      </c>
      <c r="K207" s="396">
        <v>5</v>
      </c>
      <c r="L207" s="396">
        <v>11</v>
      </c>
      <c r="M207" s="396">
        <v>6</v>
      </c>
      <c r="N207" s="399">
        <v>5</v>
      </c>
      <c r="P207" s="400">
        <v>4651</v>
      </c>
      <c r="Q207" s="401" t="s">
        <v>1272</v>
      </c>
      <c r="R207" s="402">
        <v>30</v>
      </c>
      <c r="S207" s="403">
        <v>196</v>
      </c>
      <c r="T207" s="405">
        <v>40</v>
      </c>
      <c r="U207" s="405">
        <v>30</v>
      </c>
      <c r="V207" s="405">
        <v>20</v>
      </c>
      <c r="W207" s="405">
        <v>10</v>
      </c>
      <c r="X207" s="406">
        <v>0</v>
      </c>
      <c r="Y207" s="407">
        <v>30</v>
      </c>
      <c r="Z207" s="405">
        <v>5</v>
      </c>
      <c r="AA207" s="405">
        <v>9</v>
      </c>
      <c r="AB207" s="405">
        <v>6</v>
      </c>
      <c r="AC207" s="408">
        <v>4</v>
      </c>
      <c r="AE207" s="400">
        <v>4681</v>
      </c>
      <c r="AF207" s="401" t="s">
        <v>1273</v>
      </c>
      <c r="AG207" s="402">
        <v>146</v>
      </c>
      <c r="AH207" s="403">
        <v>214</v>
      </c>
      <c r="AI207" s="405">
        <v>23</v>
      </c>
      <c r="AJ207" s="405">
        <v>25</v>
      </c>
      <c r="AK207" s="405">
        <v>28</v>
      </c>
      <c r="AL207" s="405">
        <v>18</v>
      </c>
      <c r="AM207" s="406">
        <v>5</v>
      </c>
      <c r="AN207" s="407">
        <v>51</v>
      </c>
      <c r="AO207" s="405">
        <v>6</v>
      </c>
      <c r="AP207" s="405">
        <v>9</v>
      </c>
      <c r="AQ207" s="405">
        <v>5</v>
      </c>
      <c r="AR207" s="408">
        <v>8</v>
      </c>
      <c r="AT207" s="446"/>
      <c r="AU207" s="447"/>
      <c r="AV207" s="448"/>
      <c r="AW207" s="449"/>
      <c r="AX207" s="355"/>
      <c r="AY207" s="355"/>
      <c r="AZ207" s="355"/>
      <c r="BA207" s="355"/>
      <c r="BB207" s="355"/>
      <c r="BC207" s="355"/>
      <c r="BD207" s="355"/>
      <c r="BE207" s="355"/>
      <c r="BF207" s="355"/>
      <c r="BG207" s="355"/>
      <c r="BI207" s="446"/>
      <c r="BJ207" s="447"/>
      <c r="BK207" s="448"/>
      <c r="BL207" s="449"/>
      <c r="BM207" s="355"/>
      <c r="BN207" s="355"/>
      <c r="BO207" s="355"/>
      <c r="BP207" s="355"/>
      <c r="BQ207" s="355"/>
      <c r="BR207" s="355"/>
      <c r="BS207" s="355"/>
      <c r="BT207" s="355"/>
      <c r="BU207" s="355"/>
      <c r="BV207" s="355"/>
      <c r="BX207" s="446"/>
      <c r="BY207" s="447"/>
      <c r="BZ207" s="448"/>
      <c r="CA207" s="449"/>
      <c r="CB207" s="355"/>
      <c r="CC207" s="355"/>
      <c r="CD207" s="355"/>
      <c r="CE207" s="355"/>
      <c r="CF207" s="355"/>
      <c r="CG207" s="355"/>
      <c r="CH207" s="355"/>
      <c r="CI207" s="355"/>
      <c r="CJ207" s="355"/>
      <c r="CK207" s="355"/>
      <c r="CM207" s="446"/>
      <c r="CN207" s="447"/>
      <c r="CO207" s="448"/>
      <c r="CP207" s="449"/>
      <c r="CQ207" s="355"/>
      <c r="CR207" s="355"/>
      <c r="CS207" s="355"/>
      <c r="CT207" s="355"/>
      <c r="CU207" s="355"/>
      <c r="CV207" s="355"/>
      <c r="CW207" s="355"/>
      <c r="CX207" s="355"/>
      <c r="CY207" s="355"/>
      <c r="CZ207" s="355"/>
      <c r="DB207" s="431"/>
      <c r="DC207" s="432"/>
      <c r="DD207" s="433"/>
      <c r="DE207" s="434"/>
      <c r="DF207" s="434"/>
      <c r="DG207" s="436"/>
      <c r="DH207" s="436"/>
      <c r="DI207" s="436"/>
      <c r="DJ207" s="436"/>
      <c r="DK207" s="436"/>
      <c r="DL207" s="436"/>
      <c r="DM207" s="436"/>
      <c r="DN207" s="436"/>
      <c r="DO207" s="436"/>
      <c r="DP207" s="436"/>
    </row>
    <row r="208" spans="1:120" ht="20.100000000000001" customHeight="1">
      <c r="A208" s="391">
        <v>4581</v>
      </c>
      <c r="B208" s="392" t="s">
        <v>364</v>
      </c>
      <c r="C208" s="393">
        <v>163</v>
      </c>
      <c r="D208" s="394">
        <v>194</v>
      </c>
      <c r="E208" s="396">
        <v>25</v>
      </c>
      <c r="F208" s="396">
        <v>33</v>
      </c>
      <c r="G208" s="396">
        <v>21</v>
      </c>
      <c r="H208" s="396">
        <v>15</v>
      </c>
      <c r="I208" s="397">
        <v>7</v>
      </c>
      <c r="J208" s="398">
        <v>43</v>
      </c>
      <c r="K208" s="396">
        <v>5</v>
      </c>
      <c r="L208" s="396">
        <v>11</v>
      </c>
      <c r="M208" s="396">
        <v>7</v>
      </c>
      <c r="N208" s="399">
        <v>5</v>
      </c>
      <c r="P208" s="400">
        <v>4681</v>
      </c>
      <c r="Q208" s="401" t="s">
        <v>1273</v>
      </c>
      <c r="R208" s="402">
        <v>133</v>
      </c>
      <c r="S208" s="403">
        <v>202</v>
      </c>
      <c r="T208" s="405">
        <v>30</v>
      </c>
      <c r="U208" s="405">
        <v>32</v>
      </c>
      <c r="V208" s="405">
        <v>20</v>
      </c>
      <c r="W208" s="405">
        <v>13</v>
      </c>
      <c r="X208" s="406">
        <v>6</v>
      </c>
      <c r="Y208" s="407">
        <v>38</v>
      </c>
      <c r="Z208" s="405">
        <v>5</v>
      </c>
      <c r="AA208" s="405">
        <v>10</v>
      </c>
      <c r="AB208" s="405">
        <v>7</v>
      </c>
      <c r="AC208" s="408">
        <v>5</v>
      </c>
      <c r="AE208" s="400">
        <v>4691</v>
      </c>
      <c r="AF208" s="401" t="s">
        <v>367</v>
      </c>
      <c r="AG208" s="402">
        <v>97</v>
      </c>
      <c r="AH208" s="403">
        <v>232</v>
      </c>
      <c r="AI208" s="405">
        <v>3</v>
      </c>
      <c r="AJ208" s="405">
        <v>13</v>
      </c>
      <c r="AK208" s="405">
        <v>31</v>
      </c>
      <c r="AL208" s="405">
        <v>27</v>
      </c>
      <c r="AM208" s="406">
        <v>26</v>
      </c>
      <c r="AN208" s="407">
        <v>84</v>
      </c>
      <c r="AO208" s="405">
        <v>7</v>
      </c>
      <c r="AP208" s="405">
        <v>11</v>
      </c>
      <c r="AQ208" s="405">
        <v>6</v>
      </c>
      <c r="AR208" s="408">
        <v>10</v>
      </c>
      <c r="AT208" s="446"/>
      <c r="AU208" s="447"/>
      <c r="AV208" s="448"/>
      <c r="AW208" s="449"/>
      <c r="AX208" s="355"/>
      <c r="AY208" s="355"/>
      <c r="AZ208" s="355"/>
      <c r="BA208" s="355"/>
      <c r="BB208" s="355"/>
      <c r="BC208" s="355"/>
      <c r="BD208" s="355"/>
      <c r="BE208" s="355"/>
      <c r="BF208" s="355"/>
      <c r="BG208" s="355"/>
      <c r="BI208" s="446"/>
      <c r="BJ208" s="447"/>
      <c r="BK208" s="448"/>
      <c r="BL208" s="449"/>
      <c r="BM208" s="355"/>
      <c r="BN208" s="355"/>
      <c r="BO208" s="355"/>
      <c r="BP208" s="355"/>
      <c r="BQ208" s="355"/>
      <c r="BR208" s="355"/>
      <c r="BS208" s="355"/>
      <c r="BT208" s="355"/>
      <c r="BU208" s="355"/>
      <c r="BV208" s="355"/>
      <c r="BX208" s="446"/>
      <c r="BY208" s="447"/>
      <c r="BZ208" s="448"/>
      <c r="CA208" s="449"/>
      <c r="CB208" s="355"/>
      <c r="CC208" s="355"/>
      <c r="CD208" s="355"/>
      <c r="CE208" s="355"/>
      <c r="CF208" s="355"/>
      <c r="CG208" s="355"/>
      <c r="CH208" s="355"/>
      <c r="CI208" s="355"/>
      <c r="CJ208" s="355"/>
      <c r="CK208" s="355"/>
      <c r="CM208" s="446"/>
      <c r="CN208" s="447"/>
      <c r="CO208" s="448"/>
      <c r="CP208" s="449"/>
      <c r="CQ208" s="355"/>
      <c r="CR208" s="355"/>
      <c r="CS208" s="355"/>
      <c r="CT208" s="355"/>
      <c r="CU208" s="355"/>
      <c r="CV208" s="355"/>
      <c r="CW208" s="355"/>
      <c r="CX208" s="355"/>
      <c r="CY208" s="355"/>
      <c r="CZ208" s="355"/>
      <c r="DB208" s="431"/>
      <c r="DC208" s="432"/>
      <c r="DD208" s="433"/>
      <c r="DE208" s="434"/>
      <c r="DF208" s="434"/>
      <c r="DG208" s="436"/>
      <c r="DH208" s="436"/>
      <c r="DI208" s="436"/>
      <c r="DJ208" s="436"/>
      <c r="DK208" s="436"/>
      <c r="DL208" s="436"/>
      <c r="DM208" s="436"/>
      <c r="DN208" s="436"/>
      <c r="DO208" s="436"/>
      <c r="DP208" s="436"/>
    </row>
    <row r="209" spans="1:120" ht="20.100000000000001" customHeight="1">
      <c r="A209" s="391">
        <v>4611</v>
      </c>
      <c r="B209" s="392" t="s">
        <v>717</v>
      </c>
      <c r="C209" s="393">
        <v>167</v>
      </c>
      <c r="D209" s="394">
        <v>189</v>
      </c>
      <c r="E209" s="396">
        <v>31</v>
      </c>
      <c r="F209" s="396">
        <v>32</v>
      </c>
      <c r="G209" s="396">
        <v>23</v>
      </c>
      <c r="H209" s="396">
        <v>11</v>
      </c>
      <c r="I209" s="397">
        <v>2</v>
      </c>
      <c r="J209" s="398">
        <v>37</v>
      </c>
      <c r="K209" s="396">
        <v>4</v>
      </c>
      <c r="L209" s="396">
        <v>11</v>
      </c>
      <c r="M209" s="396">
        <v>6</v>
      </c>
      <c r="N209" s="399">
        <v>5</v>
      </c>
      <c r="P209" s="400">
        <v>4691</v>
      </c>
      <c r="Q209" s="401" t="s">
        <v>367</v>
      </c>
      <c r="R209" s="402">
        <v>102</v>
      </c>
      <c r="S209" s="403">
        <v>215</v>
      </c>
      <c r="T209" s="405">
        <v>9</v>
      </c>
      <c r="U209" s="405">
        <v>24</v>
      </c>
      <c r="V209" s="405">
        <v>31</v>
      </c>
      <c r="W209" s="405">
        <v>25</v>
      </c>
      <c r="X209" s="406">
        <v>11</v>
      </c>
      <c r="Y209" s="407">
        <v>68</v>
      </c>
      <c r="Z209" s="405">
        <v>6</v>
      </c>
      <c r="AA209" s="405">
        <v>12</v>
      </c>
      <c r="AB209" s="405">
        <v>9</v>
      </c>
      <c r="AC209" s="408">
        <v>6</v>
      </c>
      <c r="AE209" s="400">
        <v>4721</v>
      </c>
      <c r="AF209" s="401" t="s">
        <v>368</v>
      </c>
      <c r="AG209" s="402">
        <v>88</v>
      </c>
      <c r="AH209" s="403">
        <v>218</v>
      </c>
      <c r="AI209" s="405">
        <v>25</v>
      </c>
      <c r="AJ209" s="405">
        <v>16</v>
      </c>
      <c r="AK209" s="405">
        <v>25</v>
      </c>
      <c r="AL209" s="405">
        <v>23</v>
      </c>
      <c r="AM209" s="406">
        <v>11</v>
      </c>
      <c r="AN209" s="407">
        <v>59</v>
      </c>
      <c r="AO209" s="405">
        <v>6</v>
      </c>
      <c r="AP209" s="405">
        <v>9</v>
      </c>
      <c r="AQ209" s="405">
        <v>5</v>
      </c>
      <c r="AR209" s="408">
        <v>9</v>
      </c>
      <c r="AT209" s="446"/>
      <c r="AU209" s="447"/>
      <c r="AV209" s="448"/>
      <c r="AW209" s="449"/>
      <c r="AX209" s="355"/>
      <c r="AY209" s="355"/>
      <c r="AZ209" s="355"/>
      <c r="BA209" s="355"/>
      <c r="BB209" s="355"/>
      <c r="BC209" s="355"/>
      <c r="BD209" s="355"/>
      <c r="BE209" s="355"/>
      <c r="BF209" s="355"/>
      <c r="BG209" s="355"/>
      <c r="BI209" s="446"/>
      <c r="BJ209" s="447"/>
      <c r="BK209" s="448"/>
      <c r="BL209" s="449"/>
      <c r="BM209" s="355"/>
      <c r="BN209" s="355"/>
      <c r="BO209" s="355"/>
      <c r="BP209" s="355"/>
      <c r="BQ209" s="355"/>
      <c r="BR209" s="355"/>
      <c r="BS209" s="355"/>
      <c r="BT209" s="355"/>
      <c r="BU209" s="355"/>
      <c r="BV209" s="355"/>
      <c r="BX209" s="446"/>
      <c r="BY209" s="447"/>
      <c r="BZ209" s="448"/>
      <c r="CA209" s="449"/>
      <c r="CB209" s="355"/>
      <c r="CC209" s="355"/>
      <c r="CD209" s="355"/>
      <c r="CE209" s="355"/>
      <c r="CF209" s="355"/>
      <c r="CG209" s="355"/>
      <c r="CH209" s="355"/>
      <c r="CI209" s="355"/>
      <c r="CJ209" s="355"/>
      <c r="CK209" s="355"/>
      <c r="CM209" s="446"/>
      <c r="CN209" s="447"/>
      <c r="CO209" s="448"/>
      <c r="CP209" s="449"/>
      <c r="CQ209" s="355"/>
      <c r="CR209" s="355"/>
      <c r="CS209" s="355"/>
      <c r="CT209" s="355"/>
      <c r="CU209" s="355"/>
      <c r="CV209" s="355"/>
      <c r="CW209" s="355"/>
      <c r="CX209" s="355"/>
      <c r="CY209" s="355"/>
      <c r="CZ209" s="355"/>
      <c r="DB209" s="431"/>
      <c r="DC209" s="432"/>
      <c r="DD209" s="433"/>
      <c r="DE209" s="434"/>
      <c r="DF209" s="434"/>
      <c r="DG209" s="436"/>
      <c r="DH209" s="436"/>
      <c r="DI209" s="436"/>
      <c r="DJ209" s="436"/>
      <c r="DK209" s="436"/>
      <c r="DL209" s="436"/>
      <c r="DM209" s="436"/>
      <c r="DN209" s="436"/>
      <c r="DO209" s="436"/>
      <c r="DP209" s="436"/>
    </row>
    <row r="210" spans="1:120" ht="20.100000000000001" customHeight="1">
      <c r="A210" s="391">
        <v>4651</v>
      </c>
      <c r="B210" s="392" t="s">
        <v>1272</v>
      </c>
      <c r="C210" s="393">
        <v>37</v>
      </c>
      <c r="D210" s="394">
        <v>184</v>
      </c>
      <c r="E210" s="396">
        <v>43</v>
      </c>
      <c r="F210" s="396">
        <v>27</v>
      </c>
      <c r="G210" s="396">
        <v>14</v>
      </c>
      <c r="H210" s="396">
        <v>14</v>
      </c>
      <c r="I210" s="397">
        <v>3</v>
      </c>
      <c r="J210" s="398">
        <v>30</v>
      </c>
      <c r="K210" s="396">
        <v>4</v>
      </c>
      <c r="L210" s="396">
        <v>9</v>
      </c>
      <c r="M210" s="396">
        <v>6</v>
      </c>
      <c r="N210" s="399">
        <v>4</v>
      </c>
      <c r="P210" s="400">
        <v>4721</v>
      </c>
      <c r="Q210" s="401" t="s">
        <v>368</v>
      </c>
      <c r="R210" s="402">
        <v>79</v>
      </c>
      <c r="S210" s="403">
        <v>218</v>
      </c>
      <c r="T210" s="405">
        <v>10</v>
      </c>
      <c r="U210" s="405">
        <v>14</v>
      </c>
      <c r="V210" s="405">
        <v>30</v>
      </c>
      <c r="W210" s="405">
        <v>30</v>
      </c>
      <c r="X210" s="406">
        <v>15</v>
      </c>
      <c r="Y210" s="407">
        <v>76</v>
      </c>
      <c r="Z210" s="405">
        <v>6</v>
      </c>
      <c r="AA210" s="405">
        <v>13</v>
      </c>
      <c r="AB210" s="405">
        <v>9</v>
      </c>
      <c r="AC210" s="408">
        <v>6</v>
      </c>
      <c r="AE210" s="400">
        <v>4741</v>
      </c>
      <c r="AF210" s="401" t="s">
        <v>369</v>
      </c>
      <c r="AG210" s="402">
        <v>117</v>
      </c>
      <c r="AH210" s="403">
        <v>225</v>
      </c>
      <c r="AI210" s="405">
        <v>13</v>
      </c>
      <c r="AJ210" s="405">
        <v>18</v>
      </c>
      <c r="AK210" s="405">
        <v>19</v>
      </c>
      <c r="AL210" s="405">
        <v>39</v>
      </c>
      <c r="AM210" s="406">
        <v>11</v>
      </c>
      <c r="AN210" s="407">
        <v>69</v>
      </c>
      <c r="AO210" s="405">
        <v>7</v>
      </c>
      <c r="AP210" s="405">
        <v>10</v>
      </c>
      <c r="AQ210" s="405">
        <v>6</v>
      </c>
      <c r="AR210" s="408">
        <v>10</v>
      </c>
      <c r="AT210" s="446"/>
      <c r="AU210" s="447"/>
      <c r="AV210" s="448"/>
      <c r="AW210" s="449"/>
      <c r="AX210" s="355"/>
      <c r="AY210" s="355"/>
      <c r="AZ210" s="355"/>
      <c r="BA210" s="355"/>
      <c r="BB210" s="355"/>
      <c r="BC210" s="355"/>
      <c r="BD210" s="355"/>
      <c r="BE210" s="355"/>
      <c r="BF210" s="355"/>
      <c r="BG210" s="355"/>
      <c r="BI210" s="446"/>
      <c r="BJ210" s="447"/>
      <c r="BK210" s="448"/>
      <c r="BL210" s="449"/>
      <c r="BM210" s="355"/>
      <c r="BN210" s="355"/>
      <c r="BO210" s="355"/>
      <c r="BP210" s="355"/>
      <c r="BQ210" s="355"/>
      <c r="BR210" s="355"/>
      <c r="BS210" s="355"/>
      <c r="BT210" s="355"/>
      <c r="BU210" s="355"/>
      <c r="BV210" s="355"/>
      <c r="BX210" s="446"/>
      <c r="BY210" s="447"/>
      <c r="BZ210" s="448"/>
      <c r="CA210" s="449"/>
      <c r="CB210" s="355"/>
      <c r="CC210" s="355"/>
      <c r="CD210" s="355"/>
      <c r="CE210" s="355"/>
      <c r="CF210" s="355"/>
      <c r="CG210" s="355"/>
      <c r="CH210" s="355"/>
      <c r="CI210" s="355"/>
      <c r="CJ210" s="355"/>
      <c r="CK210" s="355"/>
      <c r="CM210" s="446"/>
      <c r="CN210" s="447"/>
      <c r="CO210" s="448"/>
      <c r="CP210" s="449"/>
      <c r="CQ210" s="355"/>
      <c r="CR210" s="355"/>
      <c r="CS210" s="355"/>
      <c r="CT210" s="355"/>
      <c r="CU210" s="355"/>
      <c r="CV210" s="355"/>
      <c r="CW210" s="355"/>
      <c r="CX210" s="355"/>
      <c r="CY210" s="355"/>
      <c r="CZ210" s="355"/>
      <c r="DB210" s="431"/>
      <c r="DC210" s="432"/>
      <c r="DD210" s="433"/>
      <c r="DE210" s="434"/>
      <c r="DF210" s="434"/>
      <c r="DG210" s="436"/>
      <c r="DH210" s="436"/>
      <c r="DI210" s="436"/>
      <c r="DJ210" s="436"/>
      <c r="DK210" s="436"/>
      <c r="DL210" s="436"/>
      <c r="DM210" s="436"/>
      <c r="DN210" s="436"/>
      <c r="DO210" s="436"/>
      <c r="DP210" s="436"/>
    </row>
    <row r="211" spans="1:120" ht="20.100000000000001" customHeight="1">
      <c r="A211" s="391">
        <v>4681</v>
      </c>
      <c r="B211" s="392" t="s">
        <v>1273</v>
      </c>
      <c r="C211" s="393">
        <v>174</v>
      </c>
      <c r="D211" s="394">
        <v>186</v>
      </c>
      <c r="E211" s="396">
        <v>44</v>
      </c>
      <c r="F211" s="396">
        <v>25</v>
      </c>
      <c r="G211" s="396">
        <v>17</v>
      </c>
      <c r="H211" s="396">
        <v>10</v>
      </c>
      <c r="I211" s="397">
        <v>3</v>
      </c>
      <c r="J211" s="398">
        <v>31</v>
      </c>
      <c r="K211" s="396">
        <v>4</v>
      </c>
      <c r="L211" s="396">
        <v>10</v>
      </c>
      <c r="M211" s="396">
        <v>6</v>
      </c>
      <c r="N211" s="399">
        <v>5</v>
      </c>
      <c r="P211" s="400">
        <v>4741</v>
      </c>
      <c r="Q211" s="401" t="s">
        <v>369</v>
      </c>
      <c r="R211" s="402">
        <v>125</v>
      </c>
      <c r="S211" s="403">
        <v>213</v>
      </c>
      <c r="T211" s="405">
        <v>12</v>
      </c>
      <c r="U211" s="405">
        <v>20</v>
      </c>
      <c r="V211" s="405">
        <v>34</v>
      </c>
      <c r="W211" s="405">
        <v>26</v>
      </c>
      <c r="X211" s="406">
        <v>9</v>
      </c>
      <c r="Y211" s="407">
        <v>68</v>
      </c>
      <c r="Z211" s="405">
        <v>6</v>
      </c>
      <c r="AA211" s="405">
        <v>12</v>
      </c>
      <c r="AB211" s="405">
        <v>8</v>
      </c>
      <c r="AC211" s="408">
        <v>6</v>
      </c>
      <c r="AE211" s="400">
        <v>4761</v>
      </c>
      <c r="AF211" s="401" t="s">
        <v>370</v>
      </c>
      <c r="AG211" s="402">
        <v>96</v>
      </c>
      <c r="AH211" s="403">
        <v>223</v>
      </c>
      <c r="AI211" s="405">
        <v>15</v>
      </c>
      <c r="AJ211" s="405">
        <v>16</v>
      </c>
      <c r="AK211" s="405">
        <v>34</v>
      </c>
      <c r="AL211" s="405">
        <v>22</v>
      </c>
      <c r="AM211" s="406">
        <v>14</v>
      </c>
      <c r="AN211" s="407">
        <v>70</v>
      </c>
      <c r="AO211" s="405">
        <v>7</v>
      </c>
      <c r="AP211" s="405">
        <v>10</v>
      </c>
      <c r="AQ211" s="405">
        <v>6</v>
      </c>
      <c r="AR211" s="408">
        <v>9</v>
      </c>
      <c r="AT211" s="446"/>
      <c r="AU211" s="447"/>
      <c r="AV211" s="448"/>
      <c r="AW211" s="449"/>
      <c r="AX211" s="355"/>
      <c r="AY211" s="355"/>
      <c r="AZ211" s="355"/>
      <c r="BA211" s="355"/>
      <c r="BB211" s="355"/>
      <c r="BC211" s="355"/>
      <c r="BD211" s="355"/>
      <c r="BE211" s="355"/>
      <c r="BF211" s="355"/>
      <c r="BG211" s="355"/>
      <c r="BI211" s="446"/>
      <c r="BJ211" s="447"/>
      <c r="BK211" s="448"/>
      <c r="BL211" s="449"/>
      <c r="BM211" s="355"/>
      <c r="BN211" s="355"/>
      <c r="BO211" s="355"/>
      <c r="BP211" s="355"/>
      <c r="BQ211" s="355"/>
      <c r="BR211" s="355"/>
      <c r="BS211" s="355"/>
      <c r="BT211" s="355"/>
      <c r="BU211" s="355"/>
      <c r="BV211" s="355"/>
      <c r="BX211" s="446"/>
      <c r="BY211" s="447"/>
      <c r="BZ211" s="448"/>
      <c r="CA211" s="449"/>
      <c r="CB211" s="355"/>
      <c r="CC211" s="355"/>
      <c r="CD211" s="355"/>
      <c r="CE211" s="355"/>
      <c r="CF211" s="355"/>
      <c r="CG211" s="355"/>
      <c r="CH211" s="355"/>
      <c r="CI211" s="355"/>
      <c r="CJ211" s="355"/>
      <c r="CK211" s="355"/>
      <c r="CM211" s="446"/>
      <c r="CN211" s="447"/>
      <c r="CO211" s="448"/>
      <c r="CP211" s="449"/>
      <c r="CQ211" s="355"/>
      <c r="CR211" s="355"/>
      <c r="CS211" s="355"/>
      <c r="CT211" s="355"/>
      <c r="CU211" s="355"/>
      <c r="CV211" s="355"/>
      <c r="CW211" s="355"/>
      <c r="CX211" s="355"/>
      <c r="CY211" s="355"/>
      <c r="CZ211" s="355"/>
      <c r="DB211" s="431"/>
      <c r="DC211" s="432"/>
      <c r="DD211" s="433"/>
      <c r="DE211" s="434"/>
      <c r="DF211" s="434"/>
      <c r="DG211" s="436"/>
      <c r="DH211" s="436"/>
      <c r="DI211" s="436"/>
      <c r="DJ211" s="436"/>
      <c r="DK211" s="436"/>
      <c r="DL211" s="436"/>
      <c r="DM211" s="436"/>
      <c r="DN211" s="436"/>
      <c r="DO211" s="436"/>
      <c r="DP211" s="436"/>
    </row>
    <row r="212" spans="1:120" ht="20.100000000000001" customHeight="1">
      <c r="A212" s="391">
        <v>4691</v>
      </c>
      <c r="B212" s="392" t="s">
        <v>367</v>
      </c>
      <c r="C212" s="393">
        <v>93</v>
      </c>
      <c r="D212" s="394">
        <v>202</v>
      </c>
      <c r="E212" s="396">
        <v>12</v>
      </c>
      <c r="F212" s="396">
        <v>26</v>
      </c>
      <c r="G212" s="396">
        <v>26</v>
      </c>
      <c r="H212" s="396">
        <v>30</v>
      </c>
      <c r="I212" s="397">
        <v>6</v>
      </c>
      <c r="J212" s="398">
        <v>62</v>
      </c>
      <c r="K212" s="396">
        <v>5</v>
      </c>
      <c r="L212" s="396">
        <v>13</v>
      </c>
      <c r="M212" s="396">
        <v>8</v>
      </c>
      <c r="N212" s="399">
        <v>6</v>
      </c>
      <c r="P212" s="400">
        <v>4761</v>
      </c>
      <c r="Q212" s="401" t="s">
        <v>370</v>
      </c>
      <c r="R212" s="402">
        <v>73</v>
      </c>
      <c r="S212" s="403">
        <v>219</v>
      </c>
      <c r="T212" s="405">
        <v>8</v>
      </c>
      <c r="U212" s="405">
        <v>21</v>
      </c>
      <c r="V212" s="405">
        <v>18</v>
      </c>
      <c r="W212" s="405">
        <v>32</v>
      </c>
      <c r="X212" s="406">
        <v>22</v>
      </c>
      <c r="Y212" s="407">
        <v>71</v>
      </c>
      <c r="Z212" s="405">
        <v>6</v>
      </c>
      <c r="AA212" s="405">
        <v>13</v>
      </c>
      <c r="AB212" s="405">
        <v>9</v>
      </c>
      <c r="AC212" s="408">
        <v>6</v>
      </c>
      <c r="AE212" s="400">
        <v>4801</v>
      </c>
      <c r="AF212" s="401" t="s">
        <v>1274</v>
      </c>
      <c r="AG212" s="402">
        <v>135</v>
      </c>
      <c r="AH212" s="403">
        <v>213</v>
      </c>
      <c r="AI212" s="405">
        <v>20</v>
      </c>
      <c r="AJ212" s="405">
        <v>35</v>
      </c>
      <c r="AK212" s="405">
        <v>26</v>
      </c>
      <c r="AL212" s="405">
        <v>16</v>
      </c>
      <c r="AM212" s="406">
        <v>3</v>
      </c>
      <c r="AN212" s="407">
        <v>45</v>
      </c>
      <c r="AO212" s="405">
        <v>6</v>
      </c>
      <c r="AP212" s="405">
        <v>9</v>
      </c>
      <c r="AQ212" s="405">
        <v>5</v>
      </c>
      <c r="AR212" s="408">
        <v>8</v>
      </c>
      <c r="AT212" s="446"/>
      <c r="AU212" s="447"/>
      <c r="AV212" s="448"/>
      <c r="AW212" s="449"/>
      <c r="AX212" s="355"/>
      <c r="AY212" s="355"/>
      <c r="AZ212" s="355"/>
      <c r="BA212" s="355"/>
      <c r="BB212" s="355"/>
      <c r="BC212" s="355"/>
      <c r="BD212" s="355"/>
      <c r="BE212" s="355"/>
      <c r="BF212" s="355"/>
      <c r="BG212" s="355"/>
      <c r="BI212" s="446"/>
      <c r="BJ212" s="447"/>
      <c r="BK212" s="448"/>
      <c r="BL212" s="449"/>
      <c r="BM212" s="355"/>
      <c r="BN212" s="355"/>
      <c r="BO212" s="355"/>
      <c r="BP212" s="355"/>
      <c r="BQ212" s="355"/>
      <c r="BR212" s="355"/>
      <c r="BS212" s="355"/>
      <c r="BT212" s="355"/>
      <c r="BU212" s="355"/>
      <c r="BV212" s="355"/>
      <c r="BX212" s="446"/>
      <c r="BY212" s="447"/>
      <c r="BZ212" s="448"/>
      <c r="CA212" s="449"/>
      <c r="CB212" s="355"/>
      <c r="CC212" s="355"/>
      <c r="CD212" s="355"/>
      <c r="CE212" s="355"/>
      <c r="CF212" s="355"/>
      <c r="CG212" s="355"/>
      <c r="CH212" s="355"/>
      <c r="CI212" s="355"/>
      <c r="CJ212" s="355"/>
      <c r="CK212" s="355"/>
      <c r="CM212" s="446"/>
      <c r="CN212" s="447"/>
      <c r="CO212" s="448"/>
      <c r="CP212" s="449"/>
      <c r="CQ212" s="355"/>
      <c r="CR212" s="355"/>
      <c r="CS212" s="355"/>
      <c r="CT212" s="355"/>
      <c r="CU212" s="355"/>
      <c r="CV212" s="355"/>
      <c r="CW212" s="355"/>
      <c r="CX212" s="355"/>
      <c r="CY212" s="355"/>
      <c r="CZ212" s="355"/>
      <c r="DB212" s="431"/>
      <c r="DC212" s="432"/>
      <c r="DD212" s="433"/>
      <c r="DE212" s="434"/>
      <c r="DF212" s="434"/>
      <c r="DG212" s="436"/>
      <c r="DH212" s="436"/>
      <c r="DI212" s="436"/>
      <c r="DJ212" s="436"/>
      <c r="DK212" s="436"/>
      <c r="DL212" s="436"/>
      <c r="DM212" s="436"/>
      <c r="DN212" s="436"/>
      <c r="DO212" s="436"/>
      <c r="DP212" s="436"/>
    </row>
    <row r="213" spans="1:120" ht="20.100000000000001" customHeight="1">
      <c r="A213" s="391">
        <v>4721</v>
      </c>
      <c r="B213" s="392" t="s">
        <v>368</v>
      </c>
      <c r="C213" s="393">
        <v>83</v>
      </c>
      <c r="D213" s="394">
        <v>202</v>
      </c>
      <c r="E213" s="396">
        <v>14</v>
      </c>
      <c r="F213" s="396">
        <v>25</v>
      </c>
      <c r="G213" s="396">
        <v>17</v>
      </c>
      <c r="H213" s="396">
        <v>35</v>
      </c>
      <c r="I213" s="397">
        <v>8</v>
      </c>
      <c r="J213" s="398">
        <v>60</v>
      </c>
      <c r="K213" s="396">
        <v>6</v>
      </c>
      <c r="L213" s="396">
        <v>13</v>
      </c>
      <c r="M213" s="396">
        <v>8</v>
      </c>
      <c r="N213" s="399">
        <v>6</v>
      </c>
      <c r="P213" s="400">
        <v>4801</v>
      </c>
      <c r="Q213" s="401" t="s">
        <v>1274</v>
      </c>
      <c r="R213" s="402">
        <v>146</v>
      </c>
      <c r="S213" s="403">
        <v>205</v>
      </c>
      <c r="T213" s="405">
        <v>23</v>
      </c>
      <c r="U213" s="405">
        <v>27</v>
      </c>
      <c r="V213" s="405">
        <v>29</v>
      </c>
      <c r="W213" s="405">
        <v>20</v>
      </c>
      <c r="X213" s="406">
        <v>1</v>
      </c>
      <c r="Y213" s="407">
        <v>50</v>
      </c>
      <c r="Z213" s="405">
        <v>5</v>
      </c>
      <c r="AA213" s="405">
        <v>11</v>
      </c>
      <c r="AB213" s="405">
        <v>7</v>
      </c>
      <c r="AC213" s="408">
        <v>5</v>
      </c>
      <c r="AE213" s="400">
        <v>4841</v>
      </c>
      <c r="AF213" s="401" t="s">
        <v>372</v>
      </c>
      <c r="AG213" s="402">
        <v>95</v>
      </c>
      <c r="AH213" s="403">
        <v>210</v>
      </c>
      <c r="AI213" s="405">
        <v>33</v>
      </c>
      <c r="AJ213" s="405">
        <v>25</v>
      </c>
      <c r="AK213" s="405">
        <v>18</v>
      </c>
      <c r="AL213" s="405">
        <v>22</v>
      </c>
      <c r="AM213" s="406">
        <v>2</v>
      </c>
      <c r="AN213" s="407">
        <v>42</v>
      </c>
      <c r="AO213" s="405">
        <v>6</v>
      </c>
      <c r="AP213" s="405">
        <v>8</v>
      </c>
      <c r="AQ213" s="405">
        <v>5</v>
      </c>
      <c r="AR213" s="408">
        <v>8</v>
      </c>
      <c r="AT213" s="446"/>
      <c r="AU213" s="447"/>
      <c r="AV213" s="448"/>
      <c r="AW213" s="449"/>
      <c r="AX213" s="355"/>
      <c r="AY213" s="355"/>
      <c r="AZ213" s="355"/>
      <c r="BA213" s="355"/>
      <c r="BB213" s="355"/>
      <c r="BC213" s="355"/>
      <c r="BD213" s="355"/>
      <c r="BE213" s="355"/>
      <c r="BF213" s="355"/>
      <c r="BG213" s="355"/>
      <c r="BI213" s="446"/>
      <c r="BJ213" s="447"/>
      <c r="BK213" s="448"/>
      <c r="BL213" s="449"/>
      <c r="BM213" s="355"/>
      <c r="BN213" s="355"/>
      <c r="BO213" s="355"/>
      <c r="BP213" s="355"/>
      <c r="BQ213" s="355"/>
      <c r="BR213" s="355"/>
      <c r="BS213" s="355"/>
      <c r="BT213" s="355"/>
      <c r="BU213" s="355"/>
      <c r="BV213" s="355"/>
      <c r="BX213" s="446"/>
      <c r="BY213" s="447"/>
      <c r="BZ213" s="448"/>
      <c r="CA213" s="449"/>
      <c r="CB213" s="355"/>
      <c r="CC213" s="355"/>
      <c r="CD213" s="355"/>
      <c r="CE213" s="355"/>
      <c r="CF213" s="355"/>
      <c r="CG213" s="355"/>
      <c r="CH213" s="355"/>
      <c r="CI213" s="355"/>
      <c r="CJ213" s="355"/>
      <c r="CK213" s="355"/>
      <c r="CM213" s="446"/>
      <c r="CN213" s="447"/>
      <c r="CO213" s="448"/>
      <c r="CP213" s="449"/>
      <c r="CQ213" s="355"/>
      <c r="CR213" s="355"/>
      <c r="CS213" s="355"/>
      <c r="CT213" s="355"/>
      <c r="CU213" s="355"/>
      <c r="CV213" s="355"/>
      <c r="CW213" s="355"/>
      <c r="CX213" s="355"/>
      <c r="CY213" s="355"/>
      <c r="CZ213" s="355"/>
      <c r="DB213" s="431"/>
      <c r="DC213" s="432"/>
      <c r="DD213" s="433"/>
      <c r="DE213" s="434"/>
      <c r="DF213" s="434"/>
      <c r="DG213" s="436"/>
      <c r="DH213" s="436"/>
      <c r="DI213" s="436"/>
      <c r="DJ213" s="436"/>
      <c r="DK213" s="436"/>
      <c r="DL213" s="436"/>
      <c r="DM213" s="436"/>
      <c r="DN213" s="436"/>
      <c r="DO213" s="436"/>
      <c r="DP213" s="436"/>
    </row>
    <row r="214" spans="1:120" ht="20.100000000000001" customHeight="1">
      <c r="A214" s="391">
        <v>4741</v>
      </c>
      <c r="B214" s="392" t="s">
        <v>369</v>
      </c>
      <c r="C214" s="393">
        <v>89</v>
      </c>
      <c r="D214" s="394">
        <v>202</v>
      </c>
      <c r="E214" s="396">
        <v>12</v>
      </c>
      <c r="F214" s="396">
        <v>27</v>
      </c>
      <c r="G214" s="396">
        <v>20</v>
      </c>
      <c r="H214" s="396">
        <v>31</v>
      </c>
      <c r="I214" s="397">
        <v>9</v>
      </c>
      <c r="J214" s="398">
        <v>61</v>
      </c>
      <c r="K214" s="396">
        <v>5</v>
      </c>
      <c r="L214" s="396">
        <v>13</v>
      </c>
      <c r="M214" s="396">
        <v>8</v>
      </c>
      <c r="N214" s="399">
        <v>6</v>
      </c>
      <c r="P214" s="400">
        <v>4841</v>
      </c>
      <c r="Q214" s="401" t="s">
        <v>372</v>
      </c>
      <c r="R214" s="402">
        <v>96</v>
      </c>
      <c r="S214" s="403">
        <v>202</v>
      </c>
      <c r="T214" s="405">
        <v>31</v>
      </c>
      <c r="U214" s="405">
        <v>36</v>
      </c>
      <c r="V214" s="405">
        <v>19</v>
      </c>
      <c r="W214" s="405">
        <v>6</v>
      </c>
      <c r="X214" s="406">
        <v>7</v>
      </c>
      <c r="Y214" s="407">
        <v>32</v>
      </c>
      <c r="Z214" s="405">
        <v>5</v>
      </c>
      <c r="AA214" s="405">
        <v>10</v>
      </c>
      <c r="AB214" s="405">
        <v>7</v>
      </c>
      <c r="AC214" s="408">
        <v>5</v>
      </c>
      <c r="AE214" s="400">
        <v>4881</v>
      </c>
      <c r="AF214" s="401" t="s">
        <v>373</v>
      </c>
      <c r="AG214" s="402">
        <v>82</v>
      </c>
      <c r="AH214" s="403">
        <v>215</v>
      </c>
      <c r="AI214" s="405">
        <v>24</v>
      </c>
      <c r="AJ214" s="405">
        <v>21</v>
      </c>
      <c r="AK214" s="405">
        <v>33</v>
      </c>
      <c r="AL214" s="405">
        <v>18</v>
      </c>
      <c r="AM214" s="406">
        <v>4</v>
      </c>
      <c r="AN214" s="407">
        <v>55</v>
      </c>
      <c r="AO214" s="405">
        <v>6</v>
      </c>
      <c r="AP214" s="405">
        <v>9</v>
      </c>
      <c r="AQ214" s="405">
        <v>5</v>
      </c>
      <c r="AR214" s="408">
        <v>8</v>
      </c>
      <c r="AT214" s="446"/>
      <c r="AU214" s="447"/>
      <c r="AV214" s="448"/>
      <c r="AW214" s="449"/>
      <c r="AX214" s="355"/>
      <c r="AY214" s="355"/>
      <c r="AZ214" s="355"/>
      <c r="BA214" s="355"/>
      <c r="BB214" s="355"/>
      <c r="BC214" s="355"/>
      <c r="BD214" s="355"/>
      <c r="BE214" s="355"/>
      <c r="BF214" s="355"/>
      <c r="BG214" s="355"/>
      <c r="BI214" s="446"/>
      <c r="BJ214" s="447"/>
      <c r="BK214" s="448"/>
      <c r="BL214" s="449"/>
      <c r="BM214" s="355"/>
      <c r="BN214" s="355"/>
      <c r="BO214" s="355"/>
      <c r="BP214" s="355"/>
      <c r="BQ214" s="355"/>
      <c r="BR214" s="355"/>
      <c r="BS214" s="355"/>
      <c r="BT214" s="355"/>
      <c r="BU214" s="355"/>
      <c r="BV214" s="355"/>
      <c r="BX214" s="446"/>
      <c r="BY214" s="447"/>
      <c r="BZ214" s="448"/>
      <c r="CA214" s="449"/>
      <c r="CB214" s="355"/>
      <c r="CC214" s="355"/>
      <c r="CD214" s="355"/>
      <c r="CE214" s="355"/>
      <c r="CF214" s="355"/>
      <c r="CG214" s="355"/>
      <c r="CH214" s="355"/>
      <c r="CI214" s="355"/>
      <c r="CJ214" s="355"/>
      <c r="CK214" s="355"/>
      <c r="CM214" s="446"/>
      <c r="CN214" s="447"/>
      <c r="CO214" s="448"/>
      <c r="CP214" s="449"/>
      <c r="CQ214" s="355"/>
      <c r="CR214" s="355"/>
      <c r="CS214" s="355"/>
      <c r="CT214" s="355"/>
      <c r="CU214" s="355"/>
      <c r="CV214" s="355"/>
      <c r="CW214" s="355"/>
      <c r="CX214" s="355"/>
      <c r="CY214" s="355"/>
      <c r="CZ214" s="355"/>
      <c r="DB214" s="431"/>
      <c r="DC214" s="432"/>
      <c r="DD214" s="433"/>
      <c r="DE214" s="434"/>
      <c r="DF214" s="434"/>
      <c r="DG214" s="436"/>
      <c r="DH214" s="436"/>
      <c r="DI214" s="436"/>
      <c r="DJ214" s="436"/>
      <c r="DK214" s="436"/>
      <c r="DL214" s="436"/>
      <c r="DM214" s="436"/>
      <c r="DN214" s="436"/>
      <c r="DO214" s="436"/>
      <c r="DP214" s="436"/>
    </row>
    <row r="215" spans="1:120" ht="20.100000000000001" customHeight="1">
      <c r="A215" s="391">
        <v>4761</v>
      </c>
      <c r="B215" s="392" t="s">
        <v>370</v>
      </c>
      <c r="C215" s="393">
        <v>93</v>
      </c>
      <c r="D215" s="394">
        <v>209</v>
      </c>
      <c r="E215" s="396">
        <v>5</v>
      </c>
      <c r="F215" s="396">
        <v>17</v>
      </c>
      <c r="G215" s="396">
        <v>27</v>
      </c>
      <c r="H215" s="396">
        <v>35</v>
      </c>
      <c r="I215" s="397">
        <v>15</v>
      </c>
      <c r="J215" s="398">
        <v>77</v>
      </c>
      <c r="K215" s="396">
        <v>6</v>
      </c>
      <c r="L215" s="396">
        <v>14</v>
      </c>
      <c r="M215" s="396">
        <v>8</v>
      </c>
      <c r="N215" s="399">
        <v>7</v>
      </c>
      <c r="P215" s="400">
        <v>4881</v>
      </c>
      <c r="Q215" s="401" t="s">
        <v>373</v>
      </c>
      <c r="R215" s="402">
        <v>81</v>
      </c>
      <c r="S215" s="403">
        <v>206</v>
      </c>
      <c r="T215" s="405">
        <v>22</v>
      </c>
      <c r="U215" s="405">
        <v>36</v>
      </c>
      <c r="V215" s="405">
        <v>19</v>
      </c>
      <c r="W215" s="405">
        <v>17</v>
      </c>
      <c r="X215" s="406">
        <v>6</v>
      </c>
      <c r="Y215" s="407">
        <v>42</v>
      </c>
      <c r="Z215" s="405">
        <v>5</v>
      </c>
      <c r="AA215" s="405">
        <v>11</v>
      </c>
      <c r="AB215" s="405">
        <v>8</v>
      </c>
      <c r="AC215" s="408">
        <v>5</v>
      </c>
      <c r="AE215" s="400">
        <v>4921</v>
      </c>
      <c r="AF215" s="401" t="s">
        <v>374</v>
      </c>
      <c r="AG215" s="402">
        <v>92</v>
      </c>
      <c r="AH215" s="403">
        <v>217</v>
      </c>
      <c r="AI215" s="405">
        <v>17</v>
      </c>
      <c r="AJ215" s="405">
        <v>23</v>
      </c>
      <c r="AK215" s="405">
        <v>29</v>
      </c>
      <c r="AL215" s="405">
        <v>23</v>
      </c>
      <c r="AM215" s="406">
        <v>8</v>
      </c>
      <c r="AN215" s="407">
        <v>60</v>
      </c>
      <c r="AO215" s="405">
        <v>6</v>
      </c>
      <c r="AP215" s="405">
        <v>9</v>
      </c>
      <c r="AQ215" s="405">
        <v>5</v>
      </c>
      <c r="AR215" s="408">
        <v>9</v>
      </c>
      <c r="AT215" s="446"/>
      <c r="AU215" s="447"/>
      <c r="AV215" s="448"/>
      <c r="AW215" s="449"/>
      <c r="AX215" s="355"/>
      <c r="AY215" s="355"/>
      <c r="AZ215" s="355"/>
      <c r="BA215" s="355"/>
      <c r="BB215" s="355"/>
      <c r="BC215" s="355"/>
      <c r="BD215" s="355"/>
      <c r="BE215" s="355"/>
      <c r="BF215" s="355"/>
      <c r="BG215" s="355"/>
      <c r="BI215" s="446"/>
      <c r="BJ215" s="447"/>
      <c r="BK215" s="448"/>
      <c r="BL215" s="449"/>
      <c r="BM215" s="355"/>
      <c r="BN215" s="355"/>
      <c r="BO215" s="355"/>
      <c r="BP215" s="355"/>
      <c r="BQ215" s="355"/>
      <c r="BR215" s="355"/>
      <c r="BS215" s="355"/>
      <c r="BT215" s="355"/>
      <c r="BU215" s="355"/>
      <c r="BV215" s="355"/>
      <c r="BX215" s="446"/>
      <c r="BY215" s="447"/>
      <c r="BZ215" s="448"/>
      <c r="CA215" s="449"/>
      <c r="CB215" s="355"/>
      <c r="CC215" s="355"/>
      <c r="CD215" s="355"/>
      <c r="CE215" s="355"/>
      <c r="CF215" s="355"/>
      <c r="CG215" s="355"/>
      <c r="CH215" s="355"/>
      <c r="CI215" s="355"/>
      <c r="CJ215" s="355"/>
      <c r="CK215" s="355"/>
      <c r="CM215" s="446"/>
      <c r="CN215" s="447"/>
      <c r="CO215" s="448"/>
      <c r="CP215" s="449"/>
      <c r="CQ215" s="355"/>
      <c r="CR215" s="355"/>
      <c r="CS215" s="355"/>
      <c r="CT215" s="355"/>
      <c r="CU215" s="355"/>
      <c r="CV215" s="355"/>
      <c r="CW215" s="355"/>
      <c r="CX215" s="355"/>
      <c r="CY215" s="355"/>
      <c r="CZ215" s="355"/>
      <c r="DB215" s="431"/>
      <c r="DC215" s="432"/>
      <c r="DD215" s="433"/>
      <c r="DE215" s="434"/>
      <c r="DF215" s="434"/>
      <c r="DG215" s="436"/>
      <c r="DH215" s="436"/>
      <c r="DI215" s="436"/>
      <c r="DJ215" s="436"/>
      <c r="DK215" s="436"/>
      <c r="DL215" s="436"/>
      <c r="DM215" s="436"/>
      <c r="DN215" s="436"/>
      <c r="DO215" s="436"/>
      <c r="DP215" s="436"/>
    </row>
    <row r="216" spans="1:120" ht="20.100000000000001" customHeight="1">
      <c r="A216" s="391">
        <v>4801</v>
      </c>
      <c r="B216" s="392" t="s">
        <v>1274</v>
      </c>
      <c r="C216" s="393">
        <v>119</v>
      </c>
      <c r="D216" s="394">
        <v>193</v>
      </c>
      <c r="E216" s="396">
        <v>24</v>
      </c>
      <c r="F216" s="396">
        <v>34</v>
      </c>
      <c r="G216" s="396">
        <v>13</v>
      </c>
      <c r="H216" s="396">
        <v>25</v>
      </c>
      <c r="I216" s="397">
        <v>3</v>
      </c>
      <c r="J216" s="398">
        <v>42</v>
      </c>
      <c r="K216" s="396">
        <v>5</v>
      </c>
      <c r="L216" s="396">
        <v>11</v>
      </c>
      <c r="M216" s="396">
        <v>7</v>
      </c>
      <c r="N216" s="399">
        <v>5</v>
      </c>
      <c r="P216" s="400">
        <v>4921</v>
      </c>
      <c r="Q216" s="401" t="s">
        <v>374</v>
      </c>
      <c r="R216" s="402">
        <v>68</v>
      </c>
      <c r="S216" s="403">
        <v>214</v>
      </c>
      <c r="T216" s="405">
        <v>9</v>
      </c>
      <c r="U216" s="405">
        <v>29</v>
      </c>
      <c r="V216" s="405">
        <v>25</v>
      </c>
      <c r="W216" s="405">
        <v>26</v>
      </c>
      <c r="X216" s="406">
        <v>10</v>
      </c>
      <c r="Y216" s="407">
        <v>62</v>
      </c>
      <c r="Z216" s="405">
        <v>6</v>
      </c>
      <c r="AA216" s="405">
        <v>12</v>
      </c>
      <c r="AB216" s="405">
        <v>8</v>
      </c>
      <c r="AC216" s="408">
        <v>6</v>
      </c>
      <c r="AE216" s="400">
        <v>4961</v>
      </c>
      <c r="AF216" s="401" t="s">
        <v>375</v>
      </c>
      <c r="AG216" s="402">
        <v>34</v>
      </c>
      <c r="AH216" s="403">
        <v>216</v>
      </c>
      <c r="AI216" s="405">
        <v>18</v>
      </c>
      <c r="AJ216" s="405">
        <v>29</v>
      </c>
      <c r="AK216" s="405">
        <v>26</v>
      </c>
      <c r="AL216" s="405">
        <v>18</v>
      </c>
      <c r="AM216" s="406">
        <v>9</v>
      </c>
      <c r="AN216" s="407">
        <v>53</v>
      </c>
      <c r="AO216" s="405">
        <v>6</v>
      </c>
      <c r="AP216" s="405">
        <v>9</v>
      </c>
      <c r="AQ216" s="405">
        <v>5</v>
      </c>
      <c r="AR216" s="408">
        <v>9</v>
      </c>
      <c r="AT216" s="446"/>
      <c r="AU216" s="447"/>
      <c r="AV216" s="448"/>
      <c r="AW216" s="449"/>
      <c r="AX216" s="355"/>
      <c r="AY216" s="355"/>
      <c r="AZ216" s="355"/>
      <c r="BA216" s="355"/>
      <c r="BB216" s="355"/>
      <c r="BC216" s="355"/>
      <c r="BD216" s="355"/>
      <c r="BE216" s="355"/>
      <c r="BF216" s="355"/>
      <c r="BG216" s="355"/>
      <c r="BI216" s="446"/>
      <c r="BJ216" s="447"/>
      <c r="BK216" s="448"/>
      <c r="BL216" s="449"/>
      <c r="BM216" s="355"/>
      <c r="BN216" s="355"/>
      <c r="BO216" s="355"/>
      <c r="BP216" s="355"/>
      <c r="BQ216" s="355"/>
      <c r="BR216" s="355"/>
      <c r="BS216" s="355"/>
      <c r="BT216" s="355"/>
      <c r="BU216" s="355"/>
      <c r="BV216" s="355"/>
      <c r="BX216" s="446"/>
      <c r="BY216" s="447"/>
      <c r="BZ216" s="448"/>
      <c r="CA216" s="449"/>
      <c r="CB216" s="355"/>
      <c r="CC216" s="355"/>
      <c r="CD216" s="355"/>
      <c r="CE216" s="355"/>
      <c r="CF216" s="355"/>
      <c r="CG216" s="355"/>
      <c r="CH216" s="355"/>
      <c r="CI216" s="355"/>
      <c r="CJ216" s="355"/>
      <c r="CK216" s="355"/>
      <c r="CM216" s="446"/>
      <c r="CN216" s="447"/>
      <c r="CO216" s="448"/>
      <c r="CP216" s="449"/>
      <c r="CQ216" s="355"/>
      <c r="CR216" s="355"/>
      <c r="CS216" s="355"/>
      <c r="CT216" s="355"/>
      <c r="CU216" s="355"/>
      <c r="CV216" s="355"/>
      <c r="CW216" s="355"/>
      <c r="CX216" s="355"/>
      <c r="CY216" s="355"/>
      <c r="CZ216" s="355"/>
      <c r="DB216" s="431"/>
      <c r="DC216" s="432"/>
      <c r="DD216" s="433"/>
      <c r="DE216" s="434"/>
      <c r="DF216" s="434"/>
      <c r="DG216" s="436"/>
      <c r="DH216" s="436"/>
      <c r="DI216" s="436"/>
      <c r="DJ216" s="436"/>
      <c r="DK216" s="436"/>
      <c r="DL216" s="436"/>
      <c r="DM216" s="436"/>
      <c r="DN216" s="436"/>
      <c r="DO216" s="436"/>
      <c r="DP216" s="436"/>
    </row>
    <row r="217" spans="1:120" ht="20.100000000000001" customHeight="1">
      <c r="A217" s="391">
        <v>4841</v>
      </c>
      <c r="B217" s="392" t="s">
        <v>372</v>
      </c>
      <c r="C217" s="393">
        <v>95</v>
      </c>
      <c r="D217" s="394">
        <v>185</v>
      </c>
      <c r="E217" s="396">
        <v>41</v>
      </c>
      <c r="F217" s="396">
        <v>28</v>
      </c>
      <c r="G217" s="396">
        <v>19</v>
      </c>
      <c r="H217" s="396">
        <v>8</v>
      </c>
      <c r="I217" s="397">
        <v>3</v>
      </c>
      <c r="J217" s="398">
        <v>31</v>
      </c>
      <c r="K217" s="396">
        <v>4</v>
      </c>
      <c r="L217" s="396">
        <v>10</v>
      </c>
      <c r="M217" s="396">
        <v>6</v>
      </c>
      <c r="N217" s="399">
        <v>5</v>
      </c>
      <c r="P217" s="400">
        <v>4961</v>
      </c>
      <c r="Q217" s="401" t="s">
        <v>375</v>
      </c>
      <c r="R217" s="402">
        <v>48</v>
      </c>
      <c r="S217" s="403">
        <v>200</v>
      </c>
      <c r="T217" s="405">
        <v>31</v>
      </c>
      <c r="U217" s="405">
        <v>31</v>
      </c>
      <c r="V217" s="405">
        <v>21</v>
      </c>
      <c r="W217" s="405">
        <v>15</v>
      </c>
      <c r="X217" s="406">
        <v>2</v>
      </c>
      <c r="Y217" s="407">
        <v>38</v>
      </c>
      <c r="Z217" s="405">
        <v>5</v>
      </c>
      <c r="AA217" s="405">
        <v>10</v>
      </c>
      <c r="AB217" s="405">
        <v>6</v>
      </c>
      <c r="AC217" s="408">
        <v>5</v>
      </c>
      <c r="AE217" s="400">
        <v>5001</v>
      </c>
      <c r="AF217" s="401" t="s">
        <v>376</v>
      </c>
      <c r="AG217" s="402">
        <v>169</v>
      </c>
      <c r="AH217" s="403">
        <v>212</v>
      </c>
      <c r="AI217" s="405">
        <v>31</v>
      </c>
      <c r="AJ217" s="405">
        <v>22</v>
      </c>
      <c r="AK217" s="405">
        <v>18</v>
      </c>
      <c r="AL217" s="405">
        <v>21</v>
      </c>
      <c r="AM217" s="406">
        <v>8</v>
      </c>
      <c r="AN217" s="407">
        <v>47</v>
      </c>
      <c r="AO217" s="405">
        <v>6</v>
      </c>
      <c r="AP217" s="405">
        <v>9</v>
      </c>
      <c r="AQ217" s="405">
        <v>5</v>
      </c>
      <c r="AR217" s="408">
        <v>8</v>
      </c>
      <c r="AT217" s="446"/>
      <c r="AU217" s="447"/>
      <c r="AV217" s="448"/>
      <c r="AW217" s="449"/>
      <c r="AX217" s="355"/>
      <c r="AY217" s="355"/>
      <c r="AZ217" s="355"/>
      <c r="BA217" s="355"/>
      <c r="BB217" s="355"/>
      <c r="BC217" s="355"/>
      <c r="BD217" s="355"/>
      <c r="BE217" s="355"/>
      <c r="BF217" s="355"/>
      <c r="BG217" s="355"/>
      <c r="BI217" s="446"/>
      <c r="BJ217" s="447"/>
      <c r="BK217" s="448"/>
      <c r="BL217" s="449"/>
      <c r="BM217" s="355"/>
      <c r="BN217" s="355"/>
      <c r="BO217" s="355"/>
      <c r="BP217" s="355"/>
      <c r="BQ217" s="355"/>
      <c r="BR217" s="355"/>
      <c r="BS217" s="355"/>
      <c r="BT217" s="355"/>
      <c r="BU217" s="355"/>
      <c r="BV217" s="355"/>
      <c r="BX217" s="446"/>
      <c r="BY217" s="447"/>
      <c r="BZ217" s="448"/>
      <c r="CA217" s="449"/>
      <c r="CB217" s="355"/>
      <c r="CC217" s="355"/>
      <c r="CD217" s="355"/>
      <c r="CE217" s="355"/>
      <c r="CF217" s="355"/>
      <c r="CG217" s="355"/>
      <c r="CH217" s="355"/>
      <c r="CI217" s="355"/>
      <c r="CJ217" s="355"/>
      <c r="CK217" s="355"/>
      <c r="CM217" s="446"/>
      <c r="CN217" s="447"/>
      <c r="CO217" s="448"/>
      <c r="CP217" s="449"/>
      <c r="CQ217" s="355"/>
      <c r="CR217" s="355"/>
      <c r="CS217" s="355"/>
      <c r="CT217" s="355"/>
      <c r="CU217" s="355"/>
      <c r="CV217" s="355"/>
      <c r="CW217" s="355"/>
      <c r="CX217" s="355"/>
      <c r="CY217" s="355"/>
      <c r="CZ217" s="355"/>
      <c r="DB217" s="431"/>
      <c r="DC217" s="432"/>
      <c r="DD217" s="433"/>
      <c r="DE217" s="434"/>
      <c r="DF217" s="434"/>
      <c r="DG217" s="436"/>
      <c r="DH217" s="436"/>
      <c r="DI217" s="436"/>
      <c r="DJ217" s="436"/>
      <c r="DK217" s="436"/>
      <c r="DL217" s="436"/>
      <c r="DM217" s="436"/>
      <c r="DN217" s="436"/>
      <c r="DO217" s="436"/>
      <c r="DP217" s="436"/>
    </row>
    <row r="218" spans="1:120" ht="20.100000000000001" customHeight="1">
      <c r="A218" s="391">
        <v>4881</v>
      </c>
      <c r="B218" s="392" t="s">
        <v>373</v>
      </c>
      <c r="C218" s="393">
        <v>89</v>
      </c>
      <c r="D218" s="394">
        <v>188</v>
      </c>
      <c r="E218" s="396">
        <v>36</v>
      </c>
      <c r="F218" s="396">
        <v>31</v>
      </c>
      <c r="G218" s="396">
        <v>25</v>
      </c>
      <c r="H218" s="396">
        <v>7</v>
      </c>
      <c r="I218" s="397">
        <v>1</v>
      </c>
      <c r="J218" s="398">
        <v>33</v>
      </c>
      <c r="K218" s="396">
        <v>5</v>
      </c>
      <c r="L218" s="396">
        <v>10</v>
      </c>
      <c r="M218" s="396">
        <v>6</v>
      </c>
      <c r="N218" s="399">
        <v>5</v>
      </c>
      <c r="P218" s="400">
        <v>5001</v>
      </c>
      <c r="Q218" s="401" t="s">
        <v>376</v>
      </c>
      <c r="R218" s="402">
        <v>157</v>
      </c>
      <c r="S218" s="403">
        <v>202</v>
      </c>
      <c r="T218" s="405">
        <v>34</v>
      </c>
      <c r="U218" s="405">
        <v>25</v>
      </c>
      <c r="V218" s="405">
        <v>20</v>
      </c>
      <c r="W218" s="405">
        <v>16</v>
      </c>
      <c r="X218" s="406">
        <v>4</v>
      </c>
      <c r="Y218" s="407">
        <v>41</v>
      </c>
      <c r="Z218" s="405">
        <v>5</v>
      </c>
      <c r="AA218" s="405">
        <v>10</v>
      </c>
      <c r="AB218" s="405">
        <v>7</v>
      </c>
      <c r="AC218" s="408">
        <v>5</v>
      </c>
      <c r="AE218" s="400">
        <v>5003</v>
      </c>
      <c r="AF218" s="401" t="s">
        <v>120</v>
      </c>
      <c r="AG218" s="402">
        <v>247</v>
      </c>
      <c r="AH218" s="403">
        <v>213</v>
      </c>
      <c r="AI218" s="405">
        <v>21</v>
      </c>
      <c r="AJ218" s="405">
        <v>32</v>
      </c>
      <c r="AK218" s="405">
        <v>29</v>
      </c>
      <c r="AL218" s="405">
        <v>14</v>
      </c>
      <c r="AM218" s="406">
        <v>3</v>
      </c>
      <c r="AN218" s="407">
        <v>46</v>
      </c>
      <c r="AO218" s="405">
        <v>6</v>
      </c>
      <c r="AP218" s="405">
        <v>9</v>
      </c>
      <c r="AQ218" s="405">
        <v>5</v>
      </c>
      <c r="AR218" s="408">
        <v>9</v>
      </c>
      <c r="AT218" s="446"/>
      <c r="AU218" s="447"/>
      <c r="AV218" s="448"/>
      <c r="AW218" s="449"/>
      <c r="AX218" s="355"/>
      <c r="AY218" s="355"/>
      <c r="AZ218" s="355"/>
      <c r="BA218" s="355"/>
      <c r="BB218" s="355"/>
      <c r="BC218" s="355"/>
      <c r="BD218" s="355"/>
      <c r="BE218" s="355"/>
      <c r="BF218" s="355"/>
      <c r="BG218" s="355"/>
      <c r="BI218" s="446"/>
      <c r="BJ218" s="447"/>
      <c r="BK218" s="448"/>
      <c r="BL218" s="449"/>
      <c r="BM218" s="355"/>
      <c r="BN218" s="355"/>
      <c r="BO218" s="355"/>
      <c r="BP218" s="355"/>
      <c r="BQ218" s="355"/>
      <c r="BR218" s="355"/>
      <c r="BS218" s="355"/>
      <c r="BT218" s="355"/>
      <c r="BU218" s="355"/>
      <c r="BV218" s="355"/>
      <c r="BX218" s="446"/>
      <c r="BY218" s="447"/>
      <c r="BZ218" s="448"/>
      <c r="CA218" s="449"/>
      <c r="CB218" s="355"/>
      <c r="CC218" s="355"/>
      <c r="CD218" s="355"/>
      <c r="CE218" s="355"/>
      <c r="CF218" s="355"/>
      <c r="CG218" s="355"/>
      <c r="CH218" s="355"/>
      <c r="CI218" s="355"/>
      <c r="CJ218" s="355"/>
      <c r="CK218" s="355"/>
      <c r="CM218" s="446"/>
      <c r="CN218" s="447"/>
      <c r="CO218" s="448"/>
      <c r="CP218" s="449"/>
      <c r="CQ218" s="355"/>
      <c r="CR218" s="355"/>
      <c r="CS218" s="355"/>
      <c r="CT218" s="355"/>
      <c r="CU218" s="355"/>
      <c r="CV218" s="355"/>
      <c r="CW218" s="355"/>
      <c r="CX218" s="355"/>
      <c r="CY218" s="355"/>
      <c r="CZ218" s="355"/>
      <c r="DB218" s="431"/>
      <c r="DC218" s="432"/>
      <c r="DD218" s="433"/>
      <c r="DE218" s="434"/>
      <c r="DF218" s="434"/>
      <c r="DG218" s="436"/>
      <c r="DH218" s="436"/>
      <c r="DI218" s="436"/>
      <c r="DJ218" s="436"/>
      <c r="DK218" s="436"/>
      <c r="DL218" s="436"/>
      <c r="DM218" s="436"/>
      <c r="DN218" s="436"/>
      <c r="DO218" s="436"/>
      <c r="DP218" s="436"/>
    </row>
    <row r="219" spans="1:120" ht="20.100000000000001" customHeight="1">
      <c r="A219" s="391">
        <v>4921</v>
      </c>
      <c r="B219" s="392" t="s">
        <v>374</v>
      </c>
      <c r="C219" s="393">
        <v>106</v>
      </c>
      <c r="D219" s="394">
        <v>201</v>
      </c>
      <c r="E219" s="396">
        <v>18</v>
      </c>
      <c r="F219" s="396">
        <v>25</v>
      </c>
      <c r="G219" s="396">
        <v>21</v>
      </c>
      <c r="H219" s="396">
        <v>26</v>
      </c>
      <c r="I219" s="397">
        <v>9</v>
      </c>
      <c r="J219" s="398">
        <v>57</v>
      </c>
      <c r="K219" s="396">
        <v>5</v>
      </c>
      <c r="L219" s="396">
        <v>13</v>
      </c>
      <c r="M219" s="396">
        <v>7</v>
      </c>
      <c r="N219" s="399">
        <v>6</v>
      </c>
      <c r="P219" s="400">
        <v>5003</v>
      </c>
      <c r="Q219" s="401" t="s">
        <v>120</v>
      </c>
      <c r="R219" s="402">
        <v>226</v>
      </c>
      <c r="S219" s="403">
        <v>202</v>
      </c>
      <c r="T219" s="405">
        <v>25</v>
      </c>
      <c r="U219" s="405">
        <v>35</v>
      </c>
      <c r="V219" s="405">
        <v>25</v>
      </c>
      <c r="W219" s="405">
        <v>14</v>
      </c>
      <c r="X219" s="406">
        <v>1</v>
      </c>
      <c r="Y219" s="407">
        <v>40</v>
      </c>
      <c r="Z219" s="405">
        <v>5</v>
      </c>
      <c r="AA219" s="405">
        <v>10</v>
      </c>
      <c r="AB219" s="405">
        <v>7</v>
      </c>
      <c r="AC219" s="408">
        <v>5</v>
      </c>
      <c r="AE219" s="400">
        <v>5005</v>
      </c>
      <c r="AF219" s="401" t="s">
        <v>377</v>
      </c>
      <c r="AG219" s="402">
        <v>162</v>
      </c>
      <c r="AH219" s="403">
        <v>221</v>
      </c>
      <c r="AI219" s="405">
        <v>12</v>
      </c>
      <c r="AJ219" s="405">
        <v>24</v>
      </c>
      <c r="AK219" s="405">
        <v>35</v>
      </c>
      <c r="AL219" s="405">
        <v>20</v>
      </c>
      <c r="AM219" s="406">
        <v>10</v>
      </c>
      <c r="AN219" s="407">
        <v>64</v>
      </c>
      <c r="AO219" s="405">
        <v>7</v>
      </c>
      <c r="AP219" s="405">
        <v>10</v>
      </c>
      <c r="AQ219" s="405">
        <v>6</v>
      </c>
      <c r="AR219" s="408">
        <v>9</v>
      </c>
      <c r="AT219" s="446"/>
      <c r="AU219" s="447"/>
      <c r="AV219" s="448"/>
      <c r="AW219" s="449"/>
      <c r="AX219" s="355"/>
      <c r="AY219" s="355"/>
      <c r="AZ219" s="355"/>
      <c r="BA219" s="355"/>
      <c r="BB219" s="355"/>
      <c r="BC219" s="355"/>
      <c r="BD219" s="355"/>
      <c r="BE219" s="355"/>
      <c r="BF219" s="355"/>
      <c r="BG219" s="355"/>
      <c r="BI219" s="446"/>
      <c r="BJ219" s="447"/>
      <c r="BK219" s="448"/>
      <c r="BL219" s="449"/>
      <c r="BM219" s="355"/>
      <c r="BN219" s="355"/>
      <c r="BO219" s="355"/>
      <c r="BP219" s="355"/>
      <c r="BQ219" s="355"/>
      <c r="BR219" s="355"/>
      <c r="BS219" s="355"/>
      <c r="BT219" s="355"/>
      <c r="BU219" s="355"/>
      <c r="BV219" s="355"/>
      <c r="BX219" s="446"/>
      <c r="BY219" s="447"/>
      <c r="BZ219" s="448"/>
      <c r="CA219" s="449"/>
      <c r="CB219" s="355"/>
      <c r="CC219" s="355"/>
      <c r="CD219" s="355"/>
      <c r="CE219" s="355"/>
      <c r="CF219" s="355"/>
      <c r="CG219" s="355"/>
      <c r="CH219" s="355"/>
      <c r="CI219" s="355"/>
      <c r="CJ219" s="355"/>
      <c r="CK219" s="355"/>
      <c r="CM219" s="446"/>
      <c r="CN219" s="447"/>
      <c r="CO219" s="448"/>
      <c r="CP219" s="449"/>
      <c r="CQ219" s="355"/>
      <c r="CR219" s="355"/>
      <c r="CS219" s="355"/>
      <c r="CT219" s="355"/>
      <c r="CU219" s="355"/>
      <c r="CV219" s="355"/>
      <c r="CW219" s="355"/>
      <c r="CX219" s="355"/>
      <c r="CY219" s="355"/>
      <c r="CZ219" s="355"/>
      <c r="DB219" s="431"/>
      <c r="DC219" s="432"/>
      <c r="DD219" s="433"/>
      <c r="DE219" s="434"/>
      <c r="DF219" s="434"/>
      <c r="DG219" s="436"/>
      <c r="DH219" s="436"/>
      <c r="DI219" s="436"/>
      <c r="DJ219" s="436"/>
      <c r="DK219" s="436"/>
      <c r="DL219" s="436"/>
      <c r="DM219" s="436"/>
      <c r="DN219" s="436"/>
      <c r="DO219" s="436"/>
      <c r="DP219" s="436"/>
    </row>
    <row r="220" spans="1:120" ht="20.100000000000001" customHeight="1">
      <c r="A220" s="391">
        <v>4961</v>
      </c>
      <c r="B220" s="392" t="s">
        <v>375</v>
      </c>
      <c r="C220" s="393">
        <v>48</v>
      </c>
      <c r="D220" s="394">
        <v>187</v>
      </c>
      <c r="E220" s="396">
        <v>42</v>
      </c>
      <c r="F220" s="396">
        <v>33</v>
      </c>
      <c r="G220" s="396">
        <v>13</v>
      </c>
      <c r="H220" s="396">
        <v>13</v>
      </c>
      <c r="I220" s="397">
        <v>0</v>
      </c>
      <c r="J220" s="398">
        <v>25</v>
      </c>
      <c r="K220" s="396">
        <v>5</v>
      </c>
      <c r="L220" s="396">
        <v>10</v>
      </c>
      <c r="M220" s="396">
        <v>6</v>
      </c>
      <c r="N220" s="399">
        <v>5</v>
      </c>
      <c r="P220" s="400">
        <v>5005</v>
      </c>
      <c r="Q220" s="401" t="s">
        <v>377</v>
      </c>
      <c r="R220" s="402">
        <v>155</v>
      </c>
      <c r="S220" s="403">
        <v>216</v>
      </c>
      <c r="T220" s="405">
        <v>10</v>
      </c>
      <c r="U220" s="405">
        <v>25</v>
      </c>
      <c r="V220" s="405">
        <v>26</v>
      </c>
      <c r="W220" s="405">
        <v>28</v>
      </c>
      <c r="X220" s="406">
        <v>12</v>
      </c>
      <c r="Y220" s="407">
        <v>65</v>
      </c>
      <c r="Z220" s="405">
        <v>6</v>
      </c>
      <c r="AA220" s="405">
        <v>12</v>
      </c>
      <c r="AB220" s="405">
        <v>9</v>
      </c>
      <c r="AC220" s="408">
        <v>6</v>
      </c>
      <c r="AE220" s="400">
        <v>5007</v>
      </c>
      <c r="AF220" s="401" t="s">
        <v>1275</v>
      </c>
      <c r="AG220" s="402">
        <v>29</v>
      </c>
      <c r="AH220" s="403">
        <v>228</v>
      </c>
      <c r="AI220" s="405">
        <v>10</v>
      </c>
      <c r="AJ220" s="405">
        <v>14</v>
      </c>
      <c r="AK220" s="405">
        <v>28</v>
      </c>
      <c r="AL220" s="405">
        <v>34</v>
      </c>
      <c r="AM220" s="406">
        <v>14</v>
      </c>
      <c r="AN220" s="407">
        <v>76</v>
      </c>
      <c r="AO220" s="405">
        <v>7</v>
      </c>
      <c r="AP220" s="405">
        <v>10</v>
      </c>
      <c r="AQ220" s="405">
        <v>6</v>
      </c>
      <c r="AR220" s="408">
        <v>10</v>
      </c>
      <c r="AT220" s="446"/>
      <c r="AU220" s="447"/>
      <c r="AV220" s="448"/>
      <c r="AW220" s="449"/>
      <c r="AX220" s="355"/>
      <c r="AY220" s="355"/>
      <c r="AZ220" s="355"/>
      <c r="BA220" s="355"/>
      <c r="BB220" s="355"/>
      <c r="BC220" s="355"/>
      <c r="BD220" s="355"/>
      <c r="BE220" s="355"/>
      <c r="BF220" s="355"/>
      <c r="BG220" s="355"/>
      <c r="BI220" s="446"/>
      <c r="BJ220" s="447"/>
      <c r="BK220" s="448"/>
      <c r="BL220" s="449"/>
      <c r="BM220" s="355"/>
      <c r="BN220" s="355"/>
      <c r="BO220" s="355"/>
      <c r="BP220" s="355"/>
      <c r="BQ220" s="355"/>
      <c r="BR220" s="355"/>
      <c r="BS220" s="355"/>
      <c r="BT220" s="355"/>
      <c r="BU220" s="355"/>
      <c r="BV220" s="355"/>
      <c r="BX220" s="446"/>
      <c r="BY220" s="447"/>
      <c r="BZ220" s="448"/>
      <c r="CA220" s="449"/>
      <c r="CB220" s="355"/>
      <c r="CC220" s="355"/>
      <c r="CD220" s="355"/>
      <c r="CE220" s="355"/>
      <c r="CF220" s="355"/>
      <c r="CG220" s="355"/>
      <c r="CH220" s="355"/>
      <c r="CI220" s="355"/>
      <c r="CJ220" s="355"/>
      <c r="CK220" s="355"/>
      <c r="CM220" s="446"/>
      <c r="CN220" s="447"/>
      <c r="CO220" s="448"/>
      <c r="CP220" s="449"/>
      <c r="CQ220" s="355"/>
      <c r="CR220" s="355"/>
      <c r="CS220" s="355"/>
      <c r="CT220" s="355"/>
      <c r="CU220" s="355"/>
      <c r="CV220" s="355"/>
      <c r="CW220" s="355"/>
      <c r="CX220" s="355"/>
      <c r="CY220" s="355"/>
      <c r="CZ220" s="355"/>
      <c r="DB220" s="431"/>
      <c r="DC220" s="432"/>
      <c r="DD220" s="433"/>
      <c r="DE220" s="434"/>
      <c r="DF220" s="434"/>
      <c r="DG220" s="436"/>
      <c r="DH220" s="436"/>
      <c r="DI220" s="436"/>
      <c r="DJ220" s="436"/>
      <c r="DK220" s="436"/>
      <c r="DL220" s="436"/>
      <c r="DM220" s="436"/>
      <c r="DN220" s="436"/>
      <c r="DO220" s="436"/>
      <c r="DP220" s="436"/>
    </row>
    <row r="221" spans="1:120" ht="20.100000000000001" customHeight="1">
      <c r="A221" s="391">
        <v>5001</v>
      </c>
      <c r="B221" s="392" t="s">
        <v>376</v>
      </c>
      <c r="C221" s="393">
        <v>190</v>
      </c>
      <c r="D221" s="394">
        <v>192</v>
      </c>
      <c r="E221" s="396">
        <v>28</v>
      </c>
      <c r="F221" s="396">
        <v>35</v>
      </c>
      <c r="G221" s="396">
        <v>20</v>
      </c>
      <c r="H221" s="396">
        <v>12</v>
      </c>
      <c r="I221" s="397">
        <v>5</v>
      </c>
      <c r="J221" s="398">
        <v>37</v>
      </c>
      <c r="K221" s="396">
        <v>5</v>
      </c>
      <c r="L221" s="396">
        <v>11</v>
      </c>
      <c r="M221" s="396">
        <v>7</v>
      </c>
      <c r="N221" s="399">
        <v>5</v>
      </c>
      <c r="P221" s="400">
        <v>5007</v>
      </c>
      <c r="Q221" s="401" t="s">
        <v>1275</v>
      </c>
      <c r="R221" s="402">
        <v>27</v>
      </c>
      <c r="S221" s="403">
        <v>209</v>
      </c>
      <c r="T221" s="405">
        <v>15</v>
      </c>
      <c r="U221" s="405">
        <v>33</v>
      </c>
      <c r="V221" s="405">
        <v>19</v>
      </c>
      <c r="W221" s="405">
        <v>30</v>
      </c>
      <c r="X221" s="406">
        <v>4</v>
      </c>
      <c r="Y221" s="407">
        <v>52</v>
      </c>
      <c r="Z221" s="405">
        <v>5</v>
      </c>
      <c r="AA221" s="405">
        <v>11</v>
      </c>
      <c r="AB221" s="405">
        <v>8</v>
      </c>
      <c r="AC221" s="408">
        <v>6</v>
      </c>
      <c r="AE221" s="400">
        <v>5010</v>
      </c>
      <c r="AF221" s="401" t="s">
        <v>0</v>
      </c>
      <c r="AG221" s="402">
        <v>18</v>
      </c>
      <c r="AH221" s="403">
        <v>213</v>
      </c>
      <c r="AI221" s="405">
        <v>17</v>
      </c>
      <c r="AJ221" s="405">
        <v>33</v>
      </c>
      <c r="AK221" s="405">
        <v>44</v>
      </c>
      <c r="AL221" s="405">
        <v>0</v>
      </c>
      <c r="AM221" s="406">
        <v>6</v>
      </c>
      <c r="AN221" s="407">
        <v>50</v>
      </c>
      <c r="AO221" s="405">
        <v>6</v>
      </c>
      <c r="AP221" s="405">
        <v>9</v>
      </c>
      <c r="AQ221" s="405">
        <v>5</v>
      </c>
      <c r="AR221" s="408">
        <v>9</v>
      </c>
      <c r="AT221" s="446"/>
      <c r="AU221" s="447"/>
      <c r="AV221" s="448"/>
      <c r="AW221" s="449"/>
      <c r="AX221" s="355"/>
      <c r="AY221" s="355"/>
      <c r="AZ221" s="355"/>
      <c r="BA221" s="355"/>
      <c r="BB221" s="355"/>
      <c r="BC221" s="355"/>
      <c r="BD221" s="355"/>
      <c r="BE221" s="355"/>
      <c r="BF221" s="355"/>
      <c r="BG221" s="355"/>
      <c r="BI221" s="446"/>
      <c r="BJ221" s="447"/>
      <c r="BK221" s="448"/>
      <c r="BL221" s="449"/>
      <c r="BM221" s="355"/>
      <c r="BN221" s="355"/>
      <c r="BO221" s="355"/>
      <c r="BP221" s="355"/>
      <c r="BQ221" s="355"/>
      <c r="BR221" s="355"/>
      <c r="BS221" s="355"/>
      <c r="BT221" s="355"/>
      <c r="BU221" s="355"/>
      <c r="BV221" s="355"/>
      <c r="BX221" s="446"/>
      <c r="BY221" s="447"/>
      <c r="BZ221" s="448"/>
      <c r="CA221" s="449"/>
      <c r="CB221" s="355"/>
      <c r="CC221" s="355"/>
      <c r="CD221" s="355"/>
      <c r="CE221" s="355"/>
      <c r="CF221" s="355"/>
      <c r="CG221" s="355"/>
      <c r="CH221" s="355"/>
      <c r="CI221" s="355"/>
      <c r="CJ221" s="355"/>
      <c r="CK221" s="355"/>
      <c r="CM221" s="446"/>
      <c r="CN221" s="447"/>
      <c r="CO221" s="448"/>
      <c r="CP221" s="449"/>
      <c r="CQ221" s="355"/>
      <c r="CR221" s="355"/>
      <c r="CS221" s="355"/>
      <c r="CT221" s="355"/>
      <c r="CU221" s="355"/>
      <c r="CV221" s="355"/>
      <c r="CW221" s="355"/>
      <c r="CX221" s="355"/>
      <c r="CY221" s="355"/>
      <c r="CZ221" s="355"/>
      <c r="DB221" s="431"/>
      <c r="DC221" s="432"/>
      <c r="DD221" s="433"/>
      <c r="DE221" s="434"/>
      <c r="DF221" s="434"/>
      <c r="DG221" s="436"/>
      <c r="DH221" s="436"/>
      <c r="DI221" s="436"/>
      <c r="DJ221" s="436"/>
      <c r="DK221" s="436"/>
      <c r="DL221" s="436"/>
      <c r="DM221" s="436"/>
      <c r="DN221" s="436"/>
      <c r="DO221" s="436"/>
      <c r="DP221" s="436"/>
    </row>
    <row r="222" spans="1:120" ht="20.100000000000001" customHeight="1">
      <c r="A222" s="391">
        <v>5005</v>
      </c>
      <c r="B222" s="392" t="s">
        <v>377</v>
      </c>
      <c r="C222" s="393">
        <v>179</v>
      </c>
      <c r="D222" s="394">
        <v>199</v>
      </c>
      <c r="E222" s="396">
        <v>23</v>
      </c>
      <c r="F222" s="396">
        <v>25</v>
      </c>
      <c r="G222" s="396">
        <v>21</v>
      </c>
      <c r="H222" s="396">
        <v>16</v>
      </c>
      <c r="I222" s="397">
        <v>15</v>
      </c>
      <c r="J222" s="398">
        <v>52</v>
      </c>
      <c r="K222" s="396">
        <v>5</v>
      </c>
      <c r="L222" s="396">
        <v>12</v>
      </c>
      <c r="M222" s="396">
        <v>7</v>
      </c>
      <c r="N222" s="399">
        <v>6</v>
      </c>
      <c r="P222" s="400">
        <v>5010</v>
      </c>
      <c r="Q222" s="401" t="s">
        <v>0</v>
      </c>
      <c r="R222" s="402">
        <v>22</v>
      </c>
      <c r="S222" s="403">
        <v>216</v>
      </c>
      <c r="T222" s="405">
        <v>5</v>
      </c>
      <c r="U222" s="405">
        <v>18</v>
      </c>
      <c r="V222" s="405">
        <v>50</v>
      </c>
      <c r="W222" s="405">
        <v>18</v>
      </c>
      <c r="X222" s="406">
        <v>9</v>
      </c>
      <c r="Y222" s="407">
        <v>77</v>
      </c>
      <c r="Z222" s="405">
        <v>6</v>
      </c>
      <c r="AA222" s="405">
        <v>13</v>
      </c>
      <c r="AB222" s="405">
        <v>9</v>
      </c>
      <c r="AC222" s="408">
        <v>6</v>
      </c>
      <c r="AE222" s="400">
        <v>5021</v>
      </c>
      <c r="AF222" s="401" t="s">
        <v>378</v>
      </c>
      <c r="AG222" s="402">
        <v>170</v>
      </c>
      <c r="AH222" s="403">
        <v>215</v>
      </c>
      <c r="AI222" s="405">
        <v>24</v>
      </c>
      <c r="AJ222" s="405">
        <v>31</v>
      </c>
      <c r="AK222" s="405">
        <v>23</v>
      </c>
      <c r="AL222" s="405">
        <v>18</v>
      </c>
      <c r="AM222" s="406">
        <v>5</v>
      </c>
      <c r="AN222" s="407">
        <v>46</v>
      </c>
      <c r="AO222" s="405">
        <v>6</v>
      </c>
      <c r="AP222" s="405">
        <v>9</v>
      </c>
      <c r="AQ222" s="405">
        <v>5</v>
      </c>
      <c r="AR222" s="408">
        <v>9</v>
      </c>
      <c r="AT222" s="446"/>
      <c r="AU222" s="447"/>
      <c r="AV222" s="448"/>
      <c r="AW222" s="449"/>
      <c r="AX222" s="355"/>
      <c r="AY222" s="355"/>
      <c r="AZ222" s="355"/>
      <c r="BA222" s="355"/>
      <c r="BB222" s="355"/>
      <c r="BC222" s="355"/>
      <c r="BD222" s="355"/>
      <c r="BE222" s="355"/>
      <c r="BF222" s="355"/>
      <c r="BG222" s="355"/>
      <c r="BI222" s="446"/>
      <c r="BJ222" s="447"/>
      <c r="BK222" s="448"/>
      <c r="BL222" s="449"/>
      <c r="BM222" s="355"/>
      <c r="BN222" s="355"/>
      <c r="BO222" s="355"/>
      <c r="BP222" s="355"/>
      <c r="BQ222" s="355"/>
      <c r="BR222" s="355"/>
      <c r="BS222" s="355"/>
      <c r="BT222" s="355"/>
      <c r="BU222" s="355"/>
      <c r="BV222" s="355"/>
      <c r="BX222" s="446"/>
      <c r="BY222" s="447"/>
      <c r="BZ222" s="448"/>
      <c r="CA222" s="449"/>
      <c r="CB222" s="355"/>
      <c r="CC222" s="355"/>
      <c r="CD222" s="355"/>
      <c r="CE222" s="355"/>
      <c r="CF222" s="355"/>
      <c r="CG222" s="355"/>
      <c r="CH222" s="355"/>
      <c r="CI222" s="355"/>
      <c r="CJ222" s="355"/>
      <c r="CK222" s="355"/>
      <c r="CM222" s="446"/>
      <c r="CN222" s="447"/>
      <c r="CO222" s="448"/>
      <c r="CP222" s="449"/>
      <c r="CQ222" s="355"/>
      <c r="CR222" s="355"/>
      <c r="CS222" s="355"/>
      <c r="CT222" s="355"/>
      <c r="CU222" s="355"/>
      <c r="CV222" s="355"/>
      <c r="CW222" s="355"/>
      <c r="CX222" s="355"/>
      <c r="CY222" s="355"/>
      <c r="CZ222" s="355"/>
      <c r="DB222" s="431"/>
      <c r="DC222" s="432"/>
      <c r="DD222" s="433"/>
      <c r="DE222" s="434"/>
      <c r="DF222" s="434"/>
      <c r="DG222" s="436"/>
      <c r="DH222" s="436"/>
      <c r="DI222" s="436"/>
      <c r="DJ222" s="436"/>
      <c r="DK222" s="436"/>
      <c r="DL222" s="436"/>
      <c r="DM222" s="436"/>
      <c r="DN222" s="436"/>
      <c r="DO222" s="436"/>
      <c r="DP222" s="436"/>
    </row>
    <row r="223" spans="1:120" ht="20.100000000000001" customHeight="1">
      <c r="A223" s="391">
        <v>5007</v>
      </c>
      <c r="B223" s="392" t="s">
        <v>1275</v>
      </c>
      <c r="C223" s="393">
        <v>39</v>
      </c>
      <c r="D223" s="394">
        <v>199</v>
      </c>
      <c r="E223" s="396">
        <v>15</v>
      </c>
      <c r="F223" s="396">
        <v>41</v>
      </c>
      <c r="G223" s="396">
        <v>18</v>
      </c>
      <c r="H223" s="396">
        <v>18</v>
      </c>
      <c r="I223" s="397">
        <v>8</v>
      </c>
      <c r="J223" s="398">
        <v>44</v>
      </c>
      <c r="K223" s="396">
        <v>5</v>
      </c>
      <c r="L223" s="396">
        <v>12</v>
      </c>
      <c r="M223" s="396">
        <v>7</v>
      </c>
      <c r="N223" s="399">
        <v>6</v>
      </c>
      <c r="P223" s="400">
        <v>5021</v>
      </c>
      <c r="Q223" s="401" t="s">
        <v>378</v>
      </c>
      <c r="R223" s="402">
        <v>152</v>
      </c>
      <c r="S223" s="403">
        <v>205</v>
      </c>
      <c r="T223" s="405">
        <v>22</v>
      </c>
      <c r="U223" s="405">
        <v>30</v>
      </c>
      <c r="V223" s="405">
        <v>26</v>
      </c>
      <c r="W223" s="405">
        <v>15</v>
      </c>
      <c r="X223" s="406">
        <v>6</v>
      </c>
      <c r="Y223" s="407">
        <v>47</v>
      </c>
      <c r="Z223" s="405">
        <v>5</v>
      </c>
      <c r="AA223" s="405">
        <v>11</v>
      </c>
      <c r="AB223" s="405">
        <v>7</v>
      </c>
      <c r="AC223" s="408">
        <v>5</v>
      </c>
      <c r="AE223" s="400">
        <v>5022</v>
      </c>
      <c r="AF223" s="401" t="s">
        <v>1612</v>
      </c>
      <c r="AG223" s="402">
        <v>22</v>
      </c>
      <c r="AH223" s="403">
        <v>227</v>
      </c>
      <c r="AI223" s="405">
        <v>0</v>
      </c>
      <c r="AJ223" s="405">
        <v>23</v>
      </c>
      <c r="AK223" s="405">
        <v>41</v>
      </c>
      <c r="AL223" s="405">
        <v>27</v>
      </c>
      <c r="AM223" s="406">
        <v>9</v>
      </c>
      <c r="AN223" s="407">
        <v>77</v>
      </c>
      <c r="AO223" s="405">
        <v>8</v>
      </c>
      <c r="AP223" s="405">
        <v>10</v>
      </c>
      <c r="AQ223" s="405">
        <v>6</v>
      </c>
      <c r="AR223" s="408">
        <v>10</v>
      </c>
      <c r="AT223" s="446"/>
      <c r="AU223" s="447"/>
      <c r="AV223" s="448"/>
      <c r="AW223" s="449"/>
      <c r="AX223" s="355"/>
      <c r="AY223" s="355"/>
      <c r="AZ223" s="355"/>
      <c r="BA223" s="355"/>
      <c r="BB223" s="355"/>
      <c r="BC223" s="355"/>
      <c r="BD223" s="355"/>
      <c r="BE223" s="355"/>
      <c r="BF223" s="355"/>
      <c r="BG223" s="355"/>
      <c r="BI223" s="446"/>
      <c r="BJ223" s="447"/>
      <c r="BK223" s="448"/>
      <c r="BL223" s="449"/>
      <c r="BM223" s="355"/>
      <c r="BN223" s="355"/>
      <c r="BO223" s="355"/>
      <c r="BP223" s="355"/>
      <c r="BQ223" s="355"/>
      <c r="BR223" s="355"/>
      <c r="BS223" s="355"/>
      <c r="BT223" s="355"/>
      <c r="BU223" s="355"/>
      <c r="BV223" s="355"/>
      <c r="BX223" s="446"/>
      <c r="BY223" s="447"/>
      <c r="BZ223" s="448"/>
      <c r="CA223" s="449"/>
      <c r="CB223" s="355"/>
      <c r="CC223" s="355"/>
      <c r="CD223" s="355"/>
      <c r="CE223" s="355"/>
      <c r="CF223" s="355"/>
      <c r="CG223" s="355"/>
      <c r="CH223" s="355"/>
      <c r="CI223" s="355"/>
      <c r="CJ223" s="355"/>
      <c r="CK223" s="355"/>
      <c r="CM223" s="446"/>
      <c r="CN223" s="447"/>
      <c r="CO223" s="448"/>
      <c r="CP223" s="449"/>
      <c r="CQ223" s="355"/>
      <c r="CR223" s="355"/>
      <c r="CS223" s="355"/>
      <c r="CT223" s="355"/>
      <c r="CU223" s="355"/>
      <c r="CV223" s="355"/>
      <c r="CW223" s="355"/>
      <c r="CX223" s="355"/>
      <c r="CY223" s="355"/>
      <c r="CZ223" s="355"/>
      <c r="DB223" s="431"/>
      <c r="DC223" s="432"/>
      <c r="DD223" s="433"/>
      <c r="DE223" s="434"/>
      <c r="DF223" s="434"/>
      <c r="DG223" s="436"/>
      <c r="DH223" s="436"/>
      <c r="DI223" s="436"/>
      <c r="DJ223" s="436"/>
      <c r="DK223" s="436"/>
      <c r="DL223" s="436"/>
      <c r="DM223" s="436"/>
      <c r="DN223" s="436"/>
      <c r="DO223" s="436"/>
      <c r="DP223" s="436"/>
    </row>
    <row r="224" spans="1:120" ht="20.100000000000001" customHeight="1">
      <c r="A224" s="391">
        <v>5008</v>
      </c>
      <c r="B224" s="392" t="s">
        <v>1385</v>
      </c>
      <c r="C224" s="393">
        <v>13</v>
      </c>
      <c r="D224" s="394">
        <v>213</v>
      </c>
      <c r="E224" s="396">
        <v>0</v>
      </c>
      <c r="F224" s="396">
        <v>15</v>
      </c>
      <c r="G224" s="396">
        <v>31</v>
      </c>
      <c r="H224" s="396">
        <v>46</v>
      </c>
      <c r="I224" s="397">
        <v>8</v>
      </c>
      <c r="J224" s="398">
        <v>85</v>
      </c>
      <c r="K224" s="396">
        <v>6</v>
      </c>
      <c r="L224" s="396">
        <v>14</v>
      </c>
      <c r="M224" s="396">
        <v>9</v>
      </c>
      <c r="N224" s="399">
        <v>7</v>
      </c>
      <c r="P224" s="400">
        <v>5022</v>
      </c>
      <c r="Q224" s="401" t="s">
        <v>1612</v>
      </c>
      <c r="R224" s="402">
        <v>17</v>
      </c>
      <c r="S224" s="403">
        <v>233</v>
      </c>
      <c r="T224" s="405">
        <v>0</v>
      </c>
      <c r="U224" s="405">
        <v>6</v>
      </c>
      <c r="V224" s="405">
        <v>18</v>
      </c>
      <c r="W224" s="405">
        <v>35</v>
      </c>
      <c r="X224" s="406">
        <v>41</v>
      </c>
      <c r="Y224" s="407">
        <v>94</v>
      </c>
      <c r="Z224" s="405">
        <v>7</v>
      </c>
      <c r="AA224" s="405">
        <v>15</v>
      </c>
      <c r="AB224" s="405">
        <v>10</v>
      </c>
      <c r="AC224" s="408">
        <v>7</v>
      </c>
      <c r="AE224" s="400">
        <v>5025</v>
      </c>
      <c r="AF224" s="401" t="s">
        <v>1276</v>
      </c>
      <c r="AG224" s="402">
        <v>42</v>
      </c>
      <c r="AH224" s="403">
        <v>210</v>
      </c>
      <c r="AI224" s="405">
        <v>26</v>
      </c>
      <c r="AJ224" s="405">
        <v>29</v>
      </c>
      <c r="AK224" s="405">
        <v>29</v>
      </c>
      <c r="AL224" s="405">
        <v>14</v>
      </c>
      <c r="AM224" s="406">
        <v>2</v>
      </c>
      <c r="AN224" s="407">
        <v>45</v>
      </c>
      <c r="AO224" s="405">
        <v>6</v>
      </c>
      <c r="AP224" s="405">
        <v>9</v>
      </c>
      <c r="AQ224" s="405">
        <v>5</v>
      </c>
      <c r="AR224" s="408">
        <v>8</v>
      </c>
      <c r="AT224" s="446"/>
      <c r="AU224" s="447"/>
      <c r="AV224" s="448"/>
      <c r="AW224" s="449"/>
      <c r="AX224" s="355"/>
      <c r="AY224" s="355"/>
      <c r="AZ224" s="355"/>
      <c r="BA224" s="355"/>
      <c r="BB224" s="355"/>
      <c r="BC224" s="355"/>
      <c r="BD224" s="355"/>
      <c r="BE224" s="355"/>
      <c r="BF224" s="355"/>
      <c r="BG224" s="355"/>
      <c r="BI224" s="446"/>
      <c r="BJ224" s="447"/>
      <c r="BK224" s="448"/>
      <c r="BL224" s="449"/>
      <c r="BM224" s="355"/>
      <c r="BN224" s="355"/>
      <c r="BO224" s="355"/>
      <c r="BP224" s="355"/>
      <c r="BQ224" s="355"/>
      <c r="BR224" s="355"/>
      <c r="BS224" s="355"/>
      <c r="BT224" s="355"/>
      <c r="BU224" s="355"/>
      <c r="BV224" s="355"/>
      <c r="BX224" s="446"/>
      <c r="BY224" s="447"/>
      <c r="BZ224" s="448"/>
      <c r="CA224" s="449"/>
      <c r="CB224" s="355"/>
      <c r="CC224" s="355"/>
      <c r="CD224" s="355"/>
      <c r="CE224" s="355"/>
      <c r="CF224" s="355"/>
      <c r="CG224" s="355"/>
      <c r="CH224" s="355"/>
      <c r="CI224" s="355"/>
      <c r="CJ224" s="355"/>
      <c r="CK224" s="355"/>
      <c r="CM224" s="446"/>
      <c r="CN224" s="447"/>
      <c r="CO224" s="448"/>
      <c r="CP224" s="449"/>
      <c r="CQ224" s="355"/>
      <c r="CR224" s="355"/>
      <c r="CS224" s="355"/>
      <c r="CT224" s="355"/>
      <c r="CU224" s="355"/>
      <c r="CV224" s="355"/>
      <c r="CW224" s="355"/>
      <c r="CX224" s="355"/>
      <c r="CY224" s="355"/>
      <c r="CZ224" s="355"/>
      <c r="DB224" s="431"/>
      <c r="DC224" s="432"/>
      <c r="DD224" s="433"/>
      <c r="DE224" s="434"/>
      <c r="DF224" s="434"/>
      <c r="DG224" s="436"/>
      <c r="DH224" s="436"/>
      <c r="DI224" s="436"/>
      <c r="DJ224" s="436"/>
      <c r="DK224" s="436"/>
      <c r="DL224" s="436"/>
      <c r="DM224" s="436"/>
      <c r="DN224" s="436"/>
      <c r="DO224" s="436"/>
      <c r="DP224" s="436"/>
    </row>
    <row r="225" spans="1:120" ht="20.100000000000001" customHeight="1">
      <c r="A225" s="391">
        <v>5010</v>
      </c>
      <c r="B225" s="392" t="s">
        <v>0</v>
      </c>
      <c r="C225" s="393">
        <v>23</v>
      </c>
      <c r="D225" s="394">
        <v>202</v>
      </c>
      <c r="E225" s="396">
        <v>4</v>
      </c>
      <c r="F225" s="396">
        <v>43</v>
      </c>
      <c r="G225" s="396">
        <v>9</v>
      </c>
      <c r="H225" s="396">
        <v>30</v>
      </c>
      <c r="I225" s="397">
        <v>13</v>
      </c>
      <c r="J225" s="398">
        <v>52</v>
      </c>
      <c r="K225" s="396">
        <v>6</v>
      </c>
      <c r="L225" s="396">
        <v>13</v>
      </c>
      <c r="M225" s="396">
        <v>8</v>
      </c>
      <c r="N225" s="399">
        <v>6</v>
      </c>
      <c r="P225" s="400">
        <v>5025</v>
      </c>
      <c r="Q225" s="401" t="s">
        <v>1276</v>
      </c>
      <c r="R225" s="402">
        <v>56</v>
      </c>
      <c r="S225" s="403">
        <v>199</v>
      </c>
      <c r="T225" s="405">
        <v>30</v>
      </c>
      <c r="U225" s="405">
        <v>32</v>
      </c>
      <c r="V225" s="405">
        <v>23</v>
      </c>
      <c r="W225" s="405">
        <v>14</v>
      </c>
      <c r="X225" s="406">
        <v>0</v>
      </c>
      <c r="Y225" s="407">
        <v>38</v>
      </c>
      <c r="Z225" s="405">
        <v>5</v>
      </c>
      <c r="AA225" s="405">
        <v>10</v>
      </c>
      <c r="AB225" s="405">
        <v>6</v>
      </c>
      <c r="AC225" s="408">
        <v>5</v>
      </c>
      <c r="AE225" s="400">
        <v>5029</v>
      </c>
      <c r="AF225" s="401" t="s">
        <v>1277</v>
      </c>
      <c r="AG225" s="402">
        <v>42</v>
      </c>
      <c r="AH225" s="403">
        <v>216</v>
      </c>
      <c r="AI225" s="405">
        <v>26</v>
      </c>
      <c r="AJ225" s="405">
        <v>17</v>
      </c>
      <c r="AK225" s="405">
        <v>29</v>
      </c>
      <c r="AL225" s="405">
        <v>19</v>
      </c>
      <c r="AM225" s="406">
        <v>10</v>
      </c>
      <c r="AN225" s="407">
        <v>57</v>
      </c>
      <c r="AO225" s="405">
        <v>6</v>
      </c>
      <c r="AP225" s="405">
        <v>9</v>
      </c>
      <c r="AQ225" s="405">
        <v>5</v>
      </c>
      <c r="AR225" s="408">
        <v>9</v>
      </c>
      <c r="AT225" s="446"/>
      <c r="AU225" s="447"/>
      <c r="AV225" s="448"/>
      <c r="AW225" s="449"/>
      <c r="AX225" s="355"/>
      <c r="AY225" s="355"/>
      <c r="AZ225" s="355"/>
      <c r="BA225" s="355"/>
      <c r="BB225" s="355"/>
      <c r="BC225" s="355"/>
      <c r="BD225" s="355"/>
      <c r="BE225" s="355"/>
      <c r="BF225" s="355"/>
      <c r="BG225" s="355"/>
      <c r="BI225" s="446"/>
      <c r="BJ225" s="447"/>
      <c r="BK225" s="448"/>
      <c r="BL225" s="449"/>
      <c r="BM225" s="355"/>
      <c r="BN225" s="355"/>
      <c r="BO225" s="355"/>
      <c r="BP225" s="355"/>
      <c r="BQ225" s="355"/>
      <c r="BR225" s="355"/>
      <c r="BS225" s="355"/>
      <c r="BT225" s="355"/>
      <c r="BU225" s="355"/>
      <c r="BV225" s="355"/>
      <c r="BX225" s="446"/>
      <c r="BY225" s="447"/>
      <c r="BZ225" s="448"/>
      <c r="CA225" s="449"/>
      <c r="CB225" s="355"/>
      <c r="CC225" s="355"/>
      <c r="CD225" s="355"/>
      <c r="CE225" s="355"/>
      <c r="CF225" s="355"/>
      <c r="CG225" s="355"/>
      <c r="CH225" s="355"/>
      <c r="CI225" s="355"/>
      <c r="CJ225" s="355"/>
      <c r="CK225" s="355"/>
      <c r="CM225" s="446"/>
      <c r="CN225" s="447"/>
      <c r="CO225" s="448"/>
      <c r="CP225" s="449"/>
      <c r="CQ225" s="355"/>
      <c r="CR225" s="355"/>
      <c r="CS225" s="355"/>
      <c r="CT225" s="355"/>
      <c r="CU225" s="355"/>
      <c r="CV225" s="355"/>
      <c r="CW225" s="355"/>
      <c r="CX225" s="355"/>
      <c r="CY225" s="355"/>
      <c r="CZ225" s="355"/>
      <c r="DB225" s="431"/>
      <c r="DC225" s="432"/>
      <c r="DD225" s="433"/>
      <c r="DE225" s="434"/>
      <c r="DF225" s="434"/>
      <c r="DG225" s="436"/>
      <c r="DH225" s="436"/>
      <c r="DI225" s="436"/>
      <c r="DJ225" s="436"/>
      <c r="DK225" s="436"/>
      <c r="DL225" s="436"/>
      <c r="DM225" s="436"/>
      <c r="DN225" s="436"/>
      <c r="DO225" s="436"/>
      <c r="DP225" s="436"/>
    </row>
    <row r="226" spans="1:120" ht="20.100000000000001" customHeight="1">
      <c r="A226" s="391">
        <v>5021</v>
      </c>
      <c r="B226" s="392" t="s">
        <v>378</v>
      </c>
      <c r="C226" s="393">
        <v>166</v>
      </c>
      <c r="D226" s="394">
        <v>196</v>
      </c>
      <c r="E226" s="396">
        <v>27</v>
      </c>
      <c r="F226" s="396">
        <v>22</v>
      </c>
      <c r="G226" s="396">
        <v>27</v>
      </c>
      <c r="H226" s="396">
        <v>16</v>
      </c>
      <c r="I226" s="397">
        <v>10</v>
      </c>
      <c r="J226" s="398">
        <v>52</v>
      </c>
      <c r="K226" s="396">
        <v>5</v>
      </c>
      <c r="L226" s="396">
        <v>12</v>
      </c>
      <c r="M226" s="396">
        <v>7</v>
      </c>
      <c r="N226" s="399">
        <v>6</v>
      </c>
      <c r="P226" s="400">
        <v>5029</v>
      </c>
      <c r="Q226" s="401" t="s">
        <v>1277</v>
      </c>
      <c r="R226" s="402">
        <v>59</v>
      </c>
      <c r="S226" s="403">
        <v>207</v>
      </c>
      <c r="T226" s="405">
        <v>24</v>
      </c>
      <c r="U226" s="405">
        <v>29</v>
      </c>
      <c r="V226" s="405">
        <v>22</v>
      </c>
      <c r="W226" s="405">
        <v>19</v>
      </c>
      <c r="X226" s="406">
        <v>7</v>
      </c>
      <c r="Y226" s="407">
        <v>47</v>
      </c>
      <c r="Z226" s="405">
        <v>5</v>
      </c>
      <c r="AA226" s="405">
        <v>11</v>
      </c>
      <c r="AB226" s="405">
        <v>8</v>
      </c>
      <c r="AC226" s="408">
        <v>5</v>
      </c>
      <c r="AE226" s="400">
        <v>5032</v>
      </c>
      <c r="AF226" s="401" t="s">
        <v>927</v>
      </c>
      <c r="AG226" s="402">
        <v>23</v>
      </c>
      <c r="AH226" s="403">
        <v>204</v>
      </c>
      <c r="AI226" s="405">
        <v>52</v>
      </c>
      <c r="AJ226" s="405">
        <v>26</v>
      </c>
      <c r="AK226" s="405">
        <v>9</v>
      </c>
      <c r="AL226" s="405">
        <v>4</v>
      </c>
      <c r="AM226" s="406">
        <v>9</v>
      </c>
      <c r="AN226" s="407">
        <v>22</v>
      </c>
      <c r="AO226" s="405">
        <v>5</v>
      </c>
      <c r="AP226" s="405">
        <v>7</v>
      </c>
      <c r="AQ226" s="405">
        <v>4</v>
      </c>
      <c r="AR226" s="408">
        <v>7</v>
      </c>
      <c r="AT226" s="446"/>
      <c r="AU226" s="447"/>
      <c r="AV226" s="448"/>
      <c r="AW226" s="449"/>
      <c r="AX226" s="355"/>
      <c r="AY226" s="355"/>
      <c r="AZ226" s="355"/>
      <c r="BA226" s="355"/>
      <c r="BB226" s="355"/>
      <c r="BC226" s="355"/>
      <c r="BD226" s="355"/>
      <c r="BE226" s="355"/>
      <c r="BF226" s="355"/>
      <c r="BG226" s="355"/>
      <c r="BI226" s="446"/>
      <c r="BJ226" s="447"/>
      <c r="BK226" s="448"/>
      <c r="BL226" s="449"/>
      <c r="BM226" s="355"/>
      <c r="BN226" s="355"/>
      <c r="BO226" s="355"/>
      <c r="BP226" s="355"/>
      <c r="BQ226" s="355"/>
      <c r="BR226" s="355"/>
      <c r="BS226" s="355"/>
      <c r="BT226" s="355"/>
      <c r="BU226" s="355"/>
      <c r="BV226" s="355"/>
      <c r="BX226" s="446"/>
      <c r="BY226" s="447"/>
      <c r="BZ226" s="448"/>
      <c r="CA226" s="449"/>
      <c r="CB226" s="355"/>
      <c r="CC226" s="355"/>
      <c r="CD226" s="355"/>
      <c r="CE226" s="355"/>
      <c r="CF226" s="355"/>
      <c r="CG226" s="355"/>
      <c r="CH226" s="355"/>
      <c r="CI226" s="355"/>
      <c r="CJ226" s="355"/>
      <c r="CK226" s="355"/>
      <c r="CM226" s="446"/>
      <c r="CN226" s="447"/>
      <c r="CO226" s="448"/>
      <c r="CP226" s="449"/>
      <c r="CQ226" s="355"/>
      <c r="CR226" s="355"/>
      <c r="CS226" s="355"/>
      <c r="CT226" s="355"/>
      <c r="CU226" s="355"/>
      <c r="CV226" s="355"/>
      <c r="CW226" s="355"/>
      <c r="CX226" s="355"/>
      <c r="CY226" s="355"/>
      <c r="CZ226" s="355"/>
      <c r="DB226" s="431"/>
      <c r="DC226" s="432"/>
      <c r="DD226" s="433"/>
      <c r="DE226" s="434"/>
      <c r="DF226" s="434"/>
      <c r="DG226" s="436"/>
      <c r="DH226" s="436"/>
      <c r="DI226" s="436"/>
      <c r="DJ226" s="436"/>
      <c r="DK226" s="436"/>
      <c r="DL226" s="436"/>
      <c r="DM226" s="436"/>
      <c r="DN226" s="436"/>
      <c r="DO226" s="436"/>
      <c r="DP226" s="436"/>
    </row>
    <row r="227" spans="1:120" ht="20.100000000000001" customHeight="1">
      <c r="A227" s="391">
        <v>5022</v>
      </c>
      <c r="B227" s="392" t="s">
        <v>1612</v>
      </c>
      <c r="C227" s="393">
        <v>23</v>
      </c>
      <c r="D227" s="394">
        <v>214</v>
      </c>
      <c r="E227" s="396">
        <v>4</v>
      </c>
      <c r="F227" s="396">
        <v>9</v>
      </c>
      <c r="G227" s="396">
        <v>17</v>
      </c>
      <c r="H227" s="396">
        <v>43</v>
      </c>
      <c r="I227" s="397">
        <v>26</v>
      </c>
      <c r="J227" s="398">
        <v>87</v>
      </c>
      <c r="K227" s="396">
        <v>6</v>
      </c>
      <c r="L227" s="396">
        <v>16</v>
      </c>
      <c r="M227" s="396">
        <v>9</v>
      </c>
      <c r="N227" s="399">
        <v>7</v>
      </c>
      <c r="P227" s="400">
        <v>5032</v>
      </c>
      <c r="Q227" s="401" t="s">
        <v>927</v>
      </c>
      <c r="R227" s="402">
        <v>21</v>
      </c>
      <c r="S227" s="403">
        <v>191</v>
      </c>
      <c r="T227" s="405">
        <v>57</v>
      </c>
      <c r="U227" s="405">
        <v>33</v>
      </c>
      <c r="V227" s="405">
        <v>10</v>
      </c>
      <c r="W227" s="405">
        <v>0</v>
      </c>
      <c r="X227" s="406">
        <v>0</v>
      </c>
      <c r="Y227" s="407">
        <v>10</v>
      </c>
      <c r="Z227" s="405">
        <v>5</v>
      </c>
      <c r="AA227" s="405">
        <v>8</v>
      </c>
      <c r="AB227" s="405">
        <v>5</v>
      </c>
      <c r="AC227" s="408">
        <v>3</v>
      </c>
      <c r="AE227" s="400">
        <v>5041</v>
      </c>
      <c r="AF227" s="401" t="s">
        <v>380</v>
      </c>
      <c r="AG227" s="402">
        <v>79</v>
      </c>
      <c r="AH227" s="403">
        <v>211</v>
      </c>
      <c r="AI227" s="405">
        <v>27</v>
      </c>
      <c r="AJ227" s="405">
        <v>29</v>
      </c>
      <c r="AK227" s="405">
        <v>29</v>
      </c>
      <c r="AL227" s="405">
        <v>11</v>
      </c>
      <c r="AM227" s="406">
        <v>4</v>
      </c>
      <c r="AN227" s="407">
        <v>44</v>
      </c>
      <c r="AO227" s="405">
        <v>5</v>
      </c>
      <c r="AP227" s="405">
        <v>8</v>
      </c>
      <c r="AQ227" s="405">
        <v>5</v>
      </c>
      <c r="AR227" s="408">
        <v>8</v>
      </c>
      <c r="AT227" s="446"/>
      <c r="AU227" s="447"/>
      <c r="AV227" s="448"/>
      <c r="AW227" s="449"/>
      <c r="AX227" s="355"/>
      <c r="AY227" s="355"/>
      <c r="AZ227" s="355"/>
      <c r="BA227" s="355"/>
      <c r="BB227" s="355"/>
      <c r="BC227" s="355"/>
      <c r="BD227" s="355"/>
      <c r="BE227" s="355"/>
      <c r="BF227" s="355"/>
      <c r="BG227" s="355"/>
      <c r="BI227" s="446"/>
      <c r="BJ227" s="447"/>
      <c r="BK227" s="448"/>
      <c r="BL227" s="449"/>
      <c r="BM227" s="355"/>
      <c r="BN227" s="355"/>
      <c r="BO227" s="355"/>
      <c r="BP227" s="355"/>
      <c r="BQ227" s="355"/>
      <c r="BR227" s="355"/>
      <c r="BS227" s="355"/>
      <c r="BT227" s="355"/>
      <c r="BU227" s="355"/>
      <c r="BV227" s="355"/>
      <c r="BX227" s="446"/>
      <c r="BY227" s="447"/>
      <c r="BZ227" s="448"/>
      <c r="CA227" s="449"/>
      <c r="CB227" s="355"/>
      <c r="CC227" s="355"/>
      <c r="CD227" s="355"/>
      <c r="CE227" s="355"/>
      <c r="CF227" s="355"/>
      <c r="CG227" s="355"/>
      <c r="CH227" s="355"/>
      <c r="CI227" s="355"/>
      <c r="CJ227" s="355"/>
      <c r="CK227" s="355"/>
      <c r="CM227" s="446"/>
      <c r="CN227" s="447"/>
      <c r="CO227" s="448"/>
      <c r="CP227" s="449"/>
      <c r="CQ227" s="355"/>
      <c r="CR227" s="355"/>
      <c r="CS227" s="355"/>
      <c r="CT227" s="355"/>
      <c r="CU227" s="355"/>
      <c r="CV227" s="355"/>
      <c r="CW227" s="355"/>
      <c r="CX227" s="355"/>
      <c r="CY227" s="355"/>
      <c r="CZ227" s="355"/>
      <c r="DB227" s="431"/>
      <c r="DC227" s="432"/>
      <c r="DD227" s="433"/>
      <c r="DE227" s="434"/>
      <c r="DF227" s="434"/>
      <c r="DG227" s="436"/>
      <c r="DH227" s="436"/>
      <c r="DI227" s="436"/>
      <c r="DJ227" s="436"/>
      <c r="DK227" s="436"/>
      <c r="DL227" s="436"/>
      <c r="DM227" s="436"/>
      <c r="DN227" s="436"/>
      <c r="DO227" s="436"/>
      <c r="DP227" s="436"/>
    </row>
    <row r="228" spans="1:120" ht="20.100000000000001" customHeight="1">
      <c r="A228" s="391">
        <v>5025</v>
      </c>
      <c r="B228" s="392" t="s">
        <v>1276</v>
      </c>
      <c r="C228" s="393">
        <v>87</v>
      </c>
      <c r="D228" s="394">
        <v>187</v>
      </c>
      <c r="E228" s="396">
        <v>40</v>
      </c>
      <c r="F228" s="396">
        <v>30</v>
      </c>
      <c r="G228" s="396">
        <v>15</v>
      </c>
      <c r="H228" s="396">
        <v>11</v>
      </c>
      <c r="I228" s="397">
        <v>3</v>
      </c>
      <c r="J228" s="398">
        <v>30</v>
      </c>
      <c r="K228" s="396">
        <v>4</v>
      </c>
      <c r="L228" s="396">
        <v>10</v>
      </c>
      <c r="M228" s="396">
        <v>6</v>
      </c>
      <c r="N228" s="399">
        <v>5</v>
      </c>
      <c r="P228" s="400">
        <v>5041</v>
      </c>
      <c r="Q228" s="401" t="s">
        <v>380</v>
      </c>
      <c r="R228" s="402">
        <v>81</v>
      </c>
      <c r="S228" s="403">
        <v>209</v>
      </c>
      <c r="T228" s="405">
        <v>17</v>
      </c>
      <c r="U228" s="405">
        <v>25</v>
      </c>
      <c r="V228" s="405">
        <v>26</v>
      </c>
      <c r="W228" s="405">
        <v>28</v>
      </c>
      <c r="X228" s="406">
        <v>4</v>
      </c>
      <c r="Y228" s="407">
        <v>58</v>
      </c>
      <c r="Z228" s="405">
        <v>6</v>
      </c>
      <c r="AA228" s="405">
        <v>12</v>
      </c>
      <c r="AB228" s="405">
        <v>8</v>
      </c>
      <c r="AC228" s="408">
        <v>6</v>
      </c>
      <c r="AE228" s="400">
        <v>5043</v>
      </c>
      <c r="AF228" s="401" t="s">
        <v>2027</v>
      </c>
      <c r="AG228" s="402">
        <v>8</v>
      </c>
      <c r="AH228" s="403" t="s">
        <v>42</v>
      </c>
      <c r="AI228" s="405" t="s">
        <v>42</v>
      </c>
      <c r="AJ228" s="405" t="s">
        <v>42</v>
      </c>
      <c r="AK228" s="405" t="s">
        <v>42</v>
      </c>
      <c r="AL228" s="405" t="s">
        <v>42</v>
      </c>
      <c r="AM228" s="406" t="s">
        <v>42</v>
      </c>
      <c r="AN228" s="407" t="s">
        <v>42</v>
      </c>
      <c r="AO228" s="405" t="s">
        <v>42</v>
      </c>
      <c r="AP228" s="405" t="s">
        <v>42</v>
      </c>
      <c r="AQ228" s="405" t="s">
        <v>42</v>
      </c>
      <c r="AR228" s="408" t="s">
        <v>42</v>
      </c>
      <c r="AT228" s="446"/>
      <c r="AU228" s="447"/>
      <c r="AV228" s="448"/>
      <c r="AW228" s="449"/>
      <c r="AX228" s="355"/>
      <c r="AY228" s="355"/>
      <c r="AZ228" s="355"/>
      <c r="BA228" s="355"/>
      <c r="BB228" s="355"/>
      <c r="BC228" s="355"/>
      <c r="BD228" s="355"/>
      <c r="BE228" s="355"/>
      <c r="BF228" s="355"/>
      <c r="BG228" s="355"/>
      <c r="BI228" s="446"/>
      <c r="BJ228" s="447"/>
      <c r="BK228" s="448"/>
      <c r="BL228" s="449"/>
      <c r="BM228" s="355"/>
      <c r="BN228" s="355"/>
      <c r="BO228" s="355"/>
      <c r="BP228" s="355"/>
      <c r="BQ228" s="355"/>
      <c r="BR228" s="355"/>
      <c r="BS228" s="355"/>
      <c r="BT228" s="355"/>
      <c r="BU228" s="355"/>
      <c r="BV228" s="355"/>
      <c r="BX228" s="446"/>
      <c r="BY228" s="447"/>
      <c r="BZ228" s="448"/>
      <c r="CA228" s="449"/>
      <c r="CB228" s="355"/>
      <c r="CC228" s="355"/>
      <c r="CD228" s="355"/>
      <c r="CE228" s="355"/>
      <c r="CF228" s="355"/>
      <c r="CG228" s="355"/>
      <c r="CH228" s="355"/>
      <c r="CI228" s="355"/>
      <c r="CJ228" s="355"/>
      <c r="CK228" s="355"/>
      <c r="CM228" s="446"/>
      <c r="CN228" s="447"/>
      <c r="CO228" s="448"/>
      <c r="CP228" s="449"/>
      <c r="CQ228" s="355"/>
      <c r="CR228" s="355"/>
      <c r="CS228" s="355"/>
      <c r="CT228" s="355"/>
      <c r="CU228" s="355"/>
      <c r="CV228" s="355"/>
      <c r="CW228" s="355"/>
      <c r="CX228" s="355"/>
      <c r="CY228" s="355"/>
      <c r="CZ228" s="355"/>
      <c r="DB228" s="431"/>
      <c r="DC228" s="432"/>
      <c r="DD228" s="433"/>
      <c r="DE228" s="434"/>
      <c r="DF228" s="434"/>
      <c r="DG228" s="436"/>
      <c r="DH228" s="436"/>
      <c r="DI228" s="436"/>
      <c r="DJ228" s="436"/>
      <c r="DK228" s="436"/>
      <c r="DL228" s="436"/>
      <c r="DM228" s="436"/>
      <c r="DN228" s="436"/>
      <c r="DO228" s="436"/>
      <c r="DP228" s="436"/>
    </row>
    <row r="229" spans="1:120" ht="20.100000000000001" customHeight="1">
      <c r="A229" s="391">
        <v>5029</v>
      </c>
      <c r="B229" s="392" t="s">
        <v>1277</v>
      </c>
      <c r="C229" s="393">
        <v>61</v>
      </c>
      <c r="D229" s="394">
        <v>194</v>
      </c>
      <c r="E229" s="396">
        <v>28</v>
      </c>
      <c r="F229" s="396">
        <v>25</v>
      </c>
      <c r="G229" s="396">
        <v>23</v>
      </c>
      <c r="H229" s="396">
        <v>16</v>
      </c>
      <c r="I229" s="397">
        <v>8</v>
      </c>
      <c r="J229" s="398">
        <v>48</v>
      </c>
      <c r="K229" s="396">
        <v>5</v>
      </c>
      <c r="L229" s="396">
        <v>12</v>
      </c>
      <c r="M229" s="396">
        <v>7</v>
      </c>
      <c r="N229" s="399">
        <v>5</v>
      </c>
      <c r="P229" s="400">
        <v>5043</v>
      </c>
      <c r="Q229" s="401" t="s">
        <v>2027</v>
      </c>
      <c r="R229" s="402">
        <v>16</v>
      </c>
      <c r="S229" s="403">
        <v>202</v>
      </c>
      <c r="T229" s="405">
        <v>19</v>
      </c>
      <c r="U229" s="405">
        <v>44</v>
      </c>
      <c r="V229" s="405">
        <v>38</v>
      </c>
      <c r="W229" s="405">
        <v>0</v>
      </c>
      <c r="X229" s="406">
        <v>0</v>
      </c>
      <c r="Y229" s="407">
        <v>38</v>
      </c>
      <c r="Z229" s="405">
        <v>5</v>
      </c>
      <c r="AA229" s="405">
        <v>11</v>
      </c>
      <c r="AB229" s="405">
        <v>6</v>
      </c>
      <c r="AC229" s="408">
        <v>5</v>
      </c>
      <c r="AE229" s="400">
        <v>5045</v>
      </c>
      <c r="AF229" s="401" t="s">
        <v>1906</v>
      </c>
      <c r="AG229" s="402">
        <v>16</v>
      </c>
      <c r="AH229" s="403">
        <v>224</v>
      </c>
      <c r="AI229" s="405">
        <v>13</v>
      </c>
      <c r="AJ229" s="405">
        <v>6</v>
      </c>
      <c r="AK229" s="405">
        <v>44</v>
      </c>
      <c r="AL229" s="405">
        <v>25</v>
      </c>
      <c r="AM229" s="406">
        <v>13</v>
      </c>
      <c r="AN229" s="407">
        <v>81</v>
      </c>
      <c r="AO229" s="405">
        <v>7</v>
      </c>
      <c r="AP229" s="405">
        <v>10</v>
      </c>
      <c r="AQ229" s="405">
        <v>6</v>
      </c>
      <c r="AR229" s="408">
        <v>9</v>
      </c>
      <c r="AT229" s="446"/>
      <c r="AU229" s="447"/>
      <c r="AV229" s="448"/>
      <c r="AW229" s="449"/>
      <c r="AX229" s="355"/>
      <c r="AY229" s="355"/>
      <c r="AZ229" s="355"/>
      <c r="BA229" s="355"/>
      <c r="BB229" s="355"/>
      <c r="BC229" s="355"/>
      <c r="BD229" s="355"/>
      <c r="BE229" s="355"/>
      <c r="BF229" s="355"/>
      <c r="BG229" s="355"/>
      <c r="BI229" s="446"/>
      <c r="BJ229" s="447"/>
      <c r="BK229" s="448"/>
      <c r="BL229" s="449"/>
      <c r="BM229" s="355"/>
      <c r="BN229" s="355"/>
      <c r="BO229" s="355"/>
      <c r="BP229" s="355"/>
      <c r="BQ229" s="355"/>
      <c r="BR229" s="355"/>
      <c r="BS229" s="355"/>
      <c r="BT229" s="355"/>
      <c r="BU229" s="355"/>
      <c r="BV229" s="355"/>
      <c r="BX229" s="446"/>
      <c r="BY229" s="447"/>
      <c r="BZ229" s="448"/>
      <c r="CA229" s="449"/>
      <c r="CB229" s="355"/>
      <c r="CC229" s="355"/>
      <c r="CD229" s="355"/>
      <c r="CE229" s="355"/>
      <c r="CF229" s="355"/>
      <c r="CG229" s="355"/>
      <c r="CH229" s="355"/>
      <c r="CI229" s="355"/>
      <c r="CJ229" s="355"/>
      <c r="CK229" s="355"/>
      <c r="CM229" s="446"/>
      <c r="CN229" s="447"/>
      <c r="CO229" s="448"/>
      <c r="CP229" s="449"/>
      <c r="CQ229" s="355"/>
      <c r="CR229" s="355"/>
      <c r="CS229" s="355"/>
      <c r="CT229" s="355"/>
      <c r="CU229" s="355"/>
      <c r="CV229" s="355"/>
      <c r="CW229" s="355"/>
      <c r="CX229" s="355"/>
      <c r="CY229" s="355"/>
      <c r="CZ229" s="355"/>
      <c r="DB229" s="431"/>
      <c r="DC229" s="432"/>
      <c r="DD229" s="433"/>
      <c r="DE229" s="434"/>
      <c r="DF229" s="434"/>
      <c r="DG229" s="436"/>
      <c r="DH229" s="436"/>
      <c r="DI229" s="436"/>
      <c r="DJ229" s="436"/>
      <c r="DK229" s="436"/>
      <c r="DL229" s="436"/>
      <c r="DM229" s="436"/>
      <c r="DN229" s="436"/>
      <c r="DO229" s="436"/>
      <c r="DP229" s="436"/>
    </row>
    <row r="230" spans="1:120" ht="20.100000000000001" customHeight="1">
      <c r="A230" s="391">
        <v>5032</v>
      </c>
      <c r="B230" s="392" t="s">
        <v>927</v>
      </c>
      <c r="C230" s="393">
        <v>22</v>
      </c>
      <c r="D230" s="394">
        <v>180</v>
      </c>
      <c r="E230" s="396">
        <v>50</v>
      </c>
      <c r="F230" s="396">
        <v>27</v>
      </c>
      <c r="G230" s="396">
        <v>23</v>
      </c>
      <c r="H230" s="396">
        <v>0</v>
      </c>
      <c r="I230" s="397">
        <v>0</v>
      </c>
      <c r="J230" s="398">
        <v>23</v>
      </c>
      <c r="K230" s="396">
        <v>4</v>
      </c>
      <c r="L230" s="396">
        <v>8</v>
      </c>
      <c r="M230" s="396">
        <v>5</v>
      </c>
      <c r="N230" s="399">
        <v>5</v>
      </c>
      <c r="P230" s="400">
        <v>5045</v>
      </c>
      <c r="Q230" s="401" t="s">
        <v>1906</v>
      </c>
      <c r="R230" s="402">
        <v>25</v>
      </c>
      <c r="S230" s="403">
        <v>217</v>
      </c>
      <c r="T230" s="405">
        <v>4</v>
      </c>
      <c r="U230" s="405">
        <v>12</v>
      </c>
      <c r="V230" s="405">
        <v>52</v>
      </c>
      <c r="W230" s="405">
        <v>24</v>
      </c>
      <c r="X230" s="406">
        <v>8</v>
      </c>
      <c r="Y230" s="407">
        <v>84</v>
      </c>
      <c r="Z230" s="405">
        <v>6</v>
      </c>
      <c r="AA230" s="405">
        <v>13</v>
      </c>
      <c r="AB230" s="405">
        <v>9</v>
      </c>
      <c r="AC230" s="408">
        <v>6</v>
      </c>
      <c r="AE230" s="400">
        <v>5047</v>
      </c>
      <c r="AF230" s="401" t="s">
        <v>1783</v>
      </c>
      <c r="AG230" s="402">
        <v>44</v>
      </c>
      <c r="AH230" s="403">
        <v>227</v>
      </c>
      <c r="AI230" s="405">
        <v>11</v>
      </c>
      <c r="AJ230" s="405">
        <v>16</v>
      </c>
      <c r="AK230" s="405">
        <v>23</v>
      </c>
      <c r="AL230" s="405">
        <v>41</v>
      </c>
      <c r="AM230" s="406">
        <v>9</v>
      </c>
      <c r="AN230" s="407">
        <v>73</v>
      </c>
      <c r="AO230" s="405">
        <v>7</v>
      </c>
      <c r="AP230" s="405">
        <v>10</v>
      </c>
      <c r="AQ230" s="405">
        <v>6</v>
      </c>
      <c r="AR230" s="408">
        <v>10</v>
      </c>
      <c r="AT230" s="446"/>
      <c r="AU230" s="447"/>
      <c r="AV230" s="448"/>
      <c r="AW230" s="449"/>
      <c r="AX230" s="355"/>
      <c r="AY230" s="355"/>
      <c r="AZ230" s="355"/>
      <c r="BA230" s="355"/>
      <c r="BB230" s="355"/>
      <c r="BC230" s="355"/>
      <c r="BD230" s="355"/>
      <c r="BE230" s="355"/>
      <c r="BF230" s="355"/>
      <c r="BG230" s="355"/>
      <c r="BI230" s="446"/>
      <c r="BJ230" s="447"/>
      <c r="BK230" s="448"/>
      <c r="BL230" s="449"/>
      <c r="BM230" s="355"/>
      <c r="BN230" s="355"/>
      <c r="BO230" s="355"/>
      <c r="BP230" s="355"/>
      <c r="BQ230" s="355"/>
      <c r="BR230" s="355"/>
      <c r="BS230" s="355"/>
      <c r="BT230" s="355"/>
      <c r="BU230" s="355"/>
      <c r="BV230" s="355"/>
      <c r="BX230" s="446"/>
      <c r="BY230" s="447"/>
      <c r="BZ230" s="448"/>
      <c r="CA230" s="449"/>
      <c r="CB230" s="355"/>
      <c r="CC230" s="355"/>
      <c r="CD230" s="355"/>
      <c r="CE230" s="355"/>
      <c r="CF230" s="355"/>
      <c r="CG230" s="355"/>
      <c r="CH230" s="355"/>
      <c r="CI230" s="355"/>
      <c r="CJ230" s="355"/>
      <c r="CK230" s="355"/>
      <c r="CM230" s="446"/>
      <c r="CN230" s="447"/>
      <c r="CO230" s="448"/>
      <c r="CP230" s="449"/>
      <c r="CQ230" s="355"/>
      <c r="CR230" s="355"/>
      <c r="CS230" s="355"/>
      <c r="CT230" s="355"/>
      <c r="CU230" s="355"/>
      <c r="CV230" s="355"/>
      <c r="CW230" s="355"/>
      <c r="CX230" s="355"/>
      <c r="CY230" s="355"/>
      <c r="CZ230" s="355"/>
      <c r="DB230" s="431"/>
      <c r="DC230" s="432"/>
      <c r="DD230" s="433"/>
      <c r="DE230" s="434"/>
      <c r="DF230" s="434"/>
      <c r="DG230" s="436"/>
      <c r="DH230" s="436"/>
      <c r="DI230" s="436"/>
      <c r="DJ230" s="436"/>
      <c r="DK230" s="436"/>
      <c r="DL230" s="436"/>
      <c r="DM230" s="436"/>
      <c r="DN230" s="436"/>
      <c r="DO230" s="436"/>
      <c r="DP230" s="436"/>
    </row>
    <row r="231" spans="1:120" ht="20.100000000000001" customHeight="1">
      <c r="A231" s="391">
        <v>5041</v>
      </c>
      <c r="B231" s="392" t="s">
        <v>380</v>
      </c>
      <c r="C231" s="393">
        <v>103</v>
      </c>
      <c r="D231" s="394">
        <v>190</v>
      </c>
      <c r="E231" s="396">
        <v>32</v>
      </c>
      <c r="F231" s="396">
        <v>26</v>
      </c>
      <c r="G231" s="396">
        <v>23</v>
      </c>
      <c r="H231" s="396">
        <v>13</v>
      </c>
      <c r="I231" s="397">
        <v>6</v>
      </c>
      <c r="J231" s="398">
        <v>42</v>
      </c>
      <c r="K231" s="396">
        <v>4</v>
      </c>
      <c r="L231" s="396">
        <v>11</v>
      </c>
      <c r="M231" s="396">
        <v>6</v>
      </c>
      <c r="N231" s="399">
        <v>5</v>
      </c>
      <c r="P231" s="400">
        <v>5047</v>
      </c>
      <c r="Q231" s="401" t="s">
        <v>1783</v>
      </c>
      <c r="R231" s="402">
        <v>37</v>
      </c>
      <c r="S231" s="403">
        <v>217</v>
      </c>
      <c r="T231" s="405">
        <v>5</v>
      </c>
      <c r="U231" s="405">
        <v>24</v>
      </c>
      <c r="V231" s="405">
        <v>24</v>
      </c>
      <c r="W231" s="405">
        <v>32</v>
      </c>
      <c r="X231" s="406">
        <v>14</v>
      </c>
      <c r="Y231" s="407">
        <v>70</v>
      </c>
      <c r="Z231" s="405">
        <v>6</v>
      </c>
      <c r="AA231" s="405">
        <v>13</v>
      </c>
      <c r="AB231" s="405">
        <v>9</v>
      </c>
      <c r="AC231" s="408">
        <v>6</v>
      </c>
      <c r="AE231" s="400">
        <v>5048</v>
      </c>
      <c r="AF231" s="401" t="s">
        <v>1613</v>
      </c>
      <c r="AG231" s="402">
        <v>43</v>
      </c>
      <c r="AH231" s="403">
        <v>228</v>
      </c>
      <c r="AI231" s="405">
        <v>5</v>
      </c>
      <c r="AJ231" s="405">
        <v>14</v>
      </c>
      <c r="AK231" s="405">
        <v>35</v>
      </c>
      <c r="AL231" s="405">
        <v>30</v>
      </c>
      <c r="AM231" s="406">
        <v>16</v>
      </c>
      <c r="AN231" s="407">
        <v>81</v>
      </c>
      <c r="AO231" s="405">
        <v>7</v>
      </c>
      <c r="AP231" s="405">
        <v>11</v>
      </c>
      <c r="AQ231" s="405">
        <v>6</v>
      </c>
      <c r="AR231" s="408">
        <v>10</v>
      </c>
      <c r="AT231" s="446"/>
      <c r="AU231" s="447"/>
      <c r="AV231" s="448"/>
      <c r="AW231" s="449"/>
      <c r="AX231" s="355"/>
      <c r="AY231" s="355"/>
      <c r="AZ231" s="355"/>
      <c r="BA231" s="355"/>
      <c r="BB231" s="355"/>
      <c r="BC231" s="355"/>
      <c r="BD231" s="355"/>
      <c r="BE231" s="355"/>
      <c r="BF231" s="355"/>
      <c r="BG231" s="355"/>
      <c r="BI231" s="446"/>
      <c r="BJ231" s="447"/>
      <c r="BK231" s="448"/>
      <c r="BL231" s="449"/>
      <c r="BM231" s="355"/>
      <c r="BN231" s="355"/>
      <c r="BO231" s="355"/>
      <c r="BP231" s="355"/>
      <c r="BQ231" s="355"/>
      <c r="BR231" s="355"/>
      <c r="BS231" s="355"/>
      <c r="BT231" s="355"/>
      <c r="BU231" s="355"/>
      <c r="BV231" s="355"/>
      <c r="BX231" s="446"/>
      <c r="BY231" s="447"/>
      <c r="BZ231" s="448"/>
      <c r="CA231" s="449"/>
      <c r="CB231" s="355"/>
      <c r="CC231" s="355"/>
      <c r="CD231" s="355"/>
      <c r="CE231" s="355"/>
      <c r="CF231" s="355"/>
      <c r="CG231" s="355"/>
      <c r="CH231" s="355"/>
      <c r="CI231" s="355"/>
      <c r="CJ231" s="355"/>
      <c r="CK231" s="355"/>
      <c r="CM231" s="446"/>
      <c r="CN231" s="447"/>
      <c r="CO231" s="448"/>
      <c r="CP231" s="449"/>
      <c r="CQ231" s="355"/>
      <c r="CR231" s="355"/>
      <c r="CS231" s="355"/>
      <c r="CT231" s="355"/>
      <c r="CU231" s="355"/>
      <c r="CV231" s="355"/>
      <c r="CW231" s="355"/>
      <c r="CX231" s="355"/>
      <c r="CY231" s="355"/>
      <c r="CZ231" s="355"/>
      <c r="DB231" s="431"/>
      <c r="DC231" s="432"/>
      <c r="DD231" s="433"/>
      <c r="DE231" s="434"/>
      <c r="DF231" s="434"/>
      <c r="DG231" s="436"/>
      <c r="DH231" s="436"/>
      <c r="DI231" s="436"/>
      <c r="DJ231" s="436"/>
      <c r="DK231" s="436"/>
      <c r="DL231" s="436"/>
      <c r="DM231" s="436"/>
      <c r="DN231" s="436"/>
      <c r="DO231" s="436"/>
      <c r="DP231" s="436"/>
    </row>
    <row r="232" spans="1:120" ht="20.100000000000001" customHeight="1">
      <c r="A232" s="391">
        <v>5043</v>
      </c>
      <c r="B232" s="392" t="s">
        <v>2027</v>
      </c>
      <c r="C232" s="393">
        <v>20</v>
      </c>
      <c r="D232" s="394">
        <v>189</v>
      </c>
      <c r="E232" s="396">
        <v>35</v>
      </c>
      <c r="F232" s="396">
        <v>45</v>
      </c>
      <c r="G232" s="396">
        <v>5</v>
      </c>
      <c r="H232" s="396">
        <v>5</v>
      </c>
      <c r="I232" s="397">
        <v>10</v>
      </c>
      <c r="J232" s="398">
        <v>20</v>
      </c>
      <c r="K232" s="396">
        <v>5</v>
      </c>
      <c r="L232" s="396">
        <v>10</v>
      </c>
      <c r="M232" s="396">
        <v>7</v>
      </c>
      <c r="N232" s="399">
        <v>5</v>
      </c>
      <c r="P232" s="400">
        <v>5048</v>
      </c>
      <c r="Q232" s="401" t="s">
        <v>1613</v>
      </c>
      <c r="R232" s="402">
        <v>47</v>
      </c>
      <c r="S232" s="403">
        <v>220</v>
      </c>
      <c r="T232" s="405">
        <v>0</v>
      </c>
      <c r="U232" s="405">
        <v>13</v>
      </c>
      <c r="V232" s="405">
        <v>36</v>
      </c>
      <c r="W232" s="405">
        <v>47</v>
      </c>
      <c r="X232" s="406">
        <v>4</v>
      </c>
      <c r="Y232" s="407">
        <v>87</v>
      </c>
      <c r="Z232" s="405">
        <v>7</v>
      </c>
      <c r="AA232" s="405">
        <v>14</v>
      </c>
      <c r="AB232" s="405">
        <v>10</v>
      </c>
      <c r="AC232" s="408">
        <v>6</v>
      </c>
      <c r="AE232" s="400">
        <v>5049</v>
      </c>
      <c r="AF232" s="401" t="s">
        <v>1909</v>
      </c>
      <c r="AG232" s="402">
        <v>71</v>
      </c>
      <c r="AH232" s="403">
        <v>227</v>
      </c>
      <c r="AI232" s="405">
        <v>8</v>
      </c>
      <c r="AJ232" s="405">
        <v>14</v>
      </c>
      <c r="AK232" s="405">
        <v>32</v>
      </c>
      <c r="AL232" s="405">
        <v>32</v>
      </c>
      <c r="AM232" s="406">
        <v>13</v>
      </c>
      <c r="AN232" s="407">
        <v>77</v>
      </c>
      <c r="AO232" s="405">
        <v>7</v>
      </c>
      <c r="AP232" s="405">
        <v>11</v>
      </c>
      <c r="AQ232" s="405">
        <v>6</v>
      </c>
      <c r="AR232" s="408">
        <v>10</v>
      </c>
      <c r="AT232" s="446"/>
      <c r="AU232" s="447"/>
      <c r="AV232" s="448"/>
      <c r="AW232" s="449"/>
      <c r="AX232" s="355"/>
      <c r="AY232" s="355"/>
      <c r="AZ232" s="355"/>
      <c r="BA232" s="355"/>
      <c r="BB232" s="355"/>
      <c r="BC232" s="355"/>
      <c r="BD232" s="355"/>
      <c r="BE232" s="355"/>
      <c r="BF232" s="355"/>
      <c r="BG232" s="355"/>
      <c r="BI232" s="446"/>
      <c r="BJ232" s="447"/>
      <c r="BK232" s="448"/>
      <c r="BL232" s="449"/>
      <c r="BM232" s="355"/>
      <c r="BN232" s="355"/>
      <c r="BO232" s="355"/>
      <c r="BP232" s="355"/>
      <c r="BQ232" s="355"/>
      <c r="BR232" s="355"/>
      <c r="BS232" s="355"/>
      <c r="BT232" s="355"/>
      <c r="BU232" s="355"/>
      <c r="BV232" s="355"/>
      <c r="BX232" s="446"/>
      <c r="BY232" s="447"/>
      <c r="BZ232" s="448"/>
      <c r="CA232" s="449"/>
      <c r="CB232" s="355"/>
      <c r="CC232" s="355"/>
      <c r="CD232" s="355"/>
      <c r="CE232" s="355"/>
      <c r="CF232" s="355"/>
      <c r="CG232" s="355"/>
      <c r="CH232" s="355"/>
      <c r="CI232" s="355"/>
      <c r="CJ232" s="355"/>
      <c r="CK232" s="355"/>
      <c r="CM232" s="446"/>
      <c r="CN232" s="447"/>
      <c r="CO232" s="448"/>
      <c r="CP232" s="449"/>
      <c r="CQ232" s="355"/>
      <c r="CR232" s="355"/>
      <c r="CS232" s="355"/>
      <c r="CT232" s="355"/>
      <c r="CU232" s="355"/>
      <c r="CV232" s="355"/>
      <c r="CW232" s="355"/>
      <c r="CX232" s="355"/>
      <c r="CY232" s="355"/>
      <c r="CZ232" s="355"/>
      <c r="DB232" s="431"/>
      <c r="DC232" s="432"/>
      <c r="DD232" s="433"/>
      <c r="DE232" s="434"/>
      <c r="DF232" s="434"/>
      <c r="DG232" s="436"/>
      <c r="DH232" s="436"/>
      <c r="DI232" s="436"/>
      <c r="DJ232" s="436"/>
      <c r="DK232" s="436"/>
      <c r="DL232" s="436"/>
      <c r="DM232" s="436"/>
      <c r="DN232" s="436"/>
      <c r="DO232" s="436"/>
      <c r="DP232" s="436"/>
    </row>
    <row r="233" spans="1:120" ht="20.100000000000001" customHeight="1">
      <c r="A233" s="391">
        <v>5044</v>
      </c>
      <c r="B233" s="392" t="s">
        <v>2028</v>
      </c>
      <c r="C233" s="393">
        <v>10</v>
      </c>
      <c r="D233" s="394">
        <v>205</v>
      </c>
      <c r="E233" s="396">
        <v>10</v>
      </c>
      <c r="F233" s="396">
        <v>20</v>
      </c>
      <c r="G233" s="396">
        <v>30</v>
      </c>
      <c r="H233" s="396">
        <v>30</v>
      </c>
      <c r="I233" s="397">
        <v>10</v>
      </c>
      <c r="J233" s="398">
        <v>70</v>
      </c>
      <c r="K233" s="396">
        <v>5</v>
      </c>
      <c r="L233" s="396">
        <v>14</v>
      </c>
      <c r="M233" s="396">
        <v>8</v>
      </c>
      <c r="N233" s="399">
        <v>6</v>
      </c>
      <c r="P233" s="400">
        <v>5049</v>
      </c>
      <c r="Q233" s="401" t="s">
        <v>1909</v>
      </c>
      <c r="R233" s="402">
        <v>41</v>
      </c>
      <c r="S233" s="403">
        <v>219</v>
      </c>
      <c r="T233" s="405">
        <v>2</v>
      </c>
      <c r="U233" s="405">
        <v>24</v>
      </c>
      <c r="V233" s="405">
        <v>32</v>
      </c>
      <c r="W233" s="405">
        <v>29</v>
      </c>
      <c r="X233" s="406">
        <v>12</v>
      </c>
      <c r="Y233" s="407">
        <v>73</v>
      </c>
      <c r="Z233" s="405">
        <v>6</v>
      </c>
      <c r="AA233" s="405">
        <v>13</v>
      </c>
      <c r="AB233" s="405">
        <v>9</v>
      </c>
      <c r="AC233" s="408">
        <v>6</v>
      </c>
      <c r="AE233" s="400">
        <v>5051</v>
      </c>
      <c r="AF233" s="401" t="s">
        <v>2029</v>
      </c>
      <c r="AG233" s="402">
        <v>267</v>
      </c>
      <c r="AH233" s="403">
        <v>222</v>
      </c>
      <c r="AI233" s="405">
        <v>13</v>
      </c>
      <c r="AJ233" s="405">
        <v>19</v>
      </c>
      <c r="AK233" s="405">
        <v>33</v>
      </c>
      <c r="AL233" s="405">
        <v>22</v>
      </c>
      <c r="AM233" s="406">
        <v>12</v>
      </c>
      <c r="AN233" s="407">
        <v>67</v>
      </c>
      <c r="AO233" s="405">
        <v>6</v>
      </c>
      <c r="AP233" s="405">
        <v>10</v>
      </c>
      <c r="AQ233" s="405">
        <v>6</v>
      </c>
      <c r="AR233" s="408">
        <v>10</v>
      </c>
      <c r="AT233" s="446"/>
      <c r="AU233" s="447"/>
      <c r="AV233" s="448"/>
      <c r="AW233" s="449"/>
      <c r="AX233" s="355"/>
      <c r="AY233" s="355"/>
      <c r="AZ233" s="355"/>
      <c r="BA233" s="355"/>
      <c r="BB233" s="355"/>
      <c r="BC233" s="355"/>
      <c r="BD233" s="355"/>
      <c r="BE233" s="355"/>
      <c r="BF233" s="355"/>
      <c r="BG233" s="355"/>
      <c r="BI233" s="446"/>
      <c r="BJ233" s="447"/>
      <c r="BK233" s="448"/>
      <c r="BL233" s="449"/>
      <c r="BM233" s="355"/>
      <c r="BN233" s="355"/>
      <c r="BO233" s="355"/>
      <c r="BP233" s="355"/>
      <c r="BQ233" s="355"/>
      <c r="BR233" s="355"/>
      <c r="BS233" s="355"/>
      <c r="BT233" s="355"/>
      <c r="BU233" s="355"/>
      <c r="BV233" s="355"/>
      <c r="BX233" s="446"/>
      <c r="BY233" s="447"/>
      <c r="BZ233" s="448"/>
      <c r="CA233" s="449"/>
      <c r="CB233" s="355"/>
      <c r="CC233" s="355"/>
      <c r="CD233" s="355"/>
      <c r="CE233" s="355"/>
      <c r="CF233" s="355"/>
      <c r="CG233" s="355"/>
      <c r="CH233" s="355"/>
      <c r="CI233" s="355"/>
      <c r="CJ233" s="355"/>
      <c r="CK233" s="355"/>
      <c r="CM233" s="446"/>
      <c r="CN233" s="447"/>
      <c r="CO233" s="448"/>
      <c r="CP233" s="449"/>
      <c r="CQ233" s="355"/>
      <c r="CR233" s="355"/>
      <c r="CS233" s="355"/>
      <c r="CT233" s="355"/>
      <c r="CU233" s="355"/>
      <c r="CV233" s="355"/>
      <c r="CW233" s="355"/>
      <c r="CX233" s="355"/>
      <c r="CY233" s="355"/>
      <c r="CZ233" s="355"/>
      <c r="DB233" s="431"/>
      <c r="DC233" s="432"/>
      <c r="DD233" s="433"/>
      <c r="DE233" s="434"/>
      <c r="DF233" s="434"/>
      <c r="DG233" s="436"/>
      <c r="DH233" s="436"/>
      <c r="DI233" s="436"/>
      <c r="DJ233" s="436"/>
      <c r="DK233" s="436"/>
      <c r="DL233" s="436"/>
      <c r="DM233" s="436"/>
      <c r="DN233" s="436"/>
      <c r="DO233" s="436"/>
      <c r="DP233" s="436"/>
    </row>
    <row r="234" spans="1:120" ht="20.100000000000001" customHeight="1">
      <c r="A234" s="391">
        <v>5045</v>
      </c>
      <c r="B234" s="392" t="s">
        <v>1906</v>
      </c>
      <c r="C234" s="393">
        <v>22</v>
      </c>
      <c r="D234" s="394">
        <v>198</v>
      </c>
      <c r="E234" s="396">
        <v>23</v>
      </c>
      <c r="F234" s="396">
        <v>23</v>
      </c>
      <c r="G234" s="396">
        <v>18</v>
      </c>
      <c r="H234" s="396">
        <v>36</v>
      </c>
      <c r="I234" s="397">
        <v>0</v>
      </c>
      <c r="J234" s="398">
        <v>55</v>
      </c>
      <c r="K234" s="396">
        <v>5</v>
      </c>
      <c r="L234" s="396">
        <v>13</v>
      </c>
      <c r="M234" s="396">
        <v>7</v>
      </c>
      <c r="N234" s="399">
        <v>6</v>
      </c>
      <c r="P234" s="400">
        <v>5051</v>
      </c>
      <c r="Q234" s="401" t="s">
        <v>2029</v>
      </c>
      <c r="R234" s="402">
        <v>212</v>
      </c>
      <c r="S234" s="403">
        <v>216</v>
      </c>
      <c r="T234" s="405">
        <v>9</v>
      </c>
      <c r="U234" s="405">
        <v>23</v>
      </c>
      <c r="V234" s="405">
        <v>31</v>
      </c>
      <c r="W234" s="405">
        <v>24</v>
      </c>
      <c r="X234" s="406">
        <v>14</v>
      </c>
      <c r="Y234" s="407">
        <v>68</v>
      </c>
      <c r="Z234" s="405">
        <v>6</v>
      </c>
      <c r="AA234" s="405">
        <v>12</v>
      </c>
      <c r="AB234" s="405">
        <v>9</v>
      </c>
      <c r="AC234" s="408">
        <v>6</v>
      </c>
      <c r="AE234" s="400">
        <v>5061</v>
      </c>
      <c r="AF234" s="401" t="s">
        <v>1279</v>
      </c>
      <c r="AG234" s="402">
        <v>86</v>
      </c>
      <c r="AH234" s="403">
        <v>229</v>
      </c>
      <c r="AI234" s="405">
        <v>3</v>
      </c>
      <c r="AJ234" s="405">
        <v>20</v>
      </c>
      <c r="AK234" s="405">
        <v>31</v>
      </c>
      <c r="AL234" s="405">
        <v>28</v>
      </c>
      <c r="AM234" s="406">
        <v>17</v>
      </c>
      <c r="AN234" s="407">
        <v>77</v>
      </c>
      <c r="AO234" s="405">
        <v>7</v>
      </c>
      <c r="AP234" s="405">
        <v>11</v>
      </c>
      <c r="AQ234" s="405">
        <v>6</v>
      </c>
      <c r="AR234" s="408">
        <v>10</v>
      </c>
      <c r="AT234" s="446"/>
      <c r="AU234" s="447"/>
      <c r="AV234" s="448"/>
      <c r="AW234" s="449"/>
      <c r="AX234" s="355"/>
      <c r="AY234" s="355"/>
      <c r="AZ234" s="355"/>
      <c r="BA234" s="355"/>
      <c r="BB234" s="355"/>
      <c r="BC234" s="355"/>
      <c r="BD234" s="355"/>
      <c r="BE234" s="355"/>
      <c r="BF234" s="355"/>
      <c r="BG234" s="355"/>
      <c r="BI234" s="446"/>
      <c r="BJ234" s="447"/>
      <c r="BK234" s="448"/>
      <c r="BL234" s="449"/>
      <c r="BM234" s="355"/>
      <c r="BN234" s="355"/>
      <c r="BO234" s="355"/>
      <c r="BP234" s="355"/>
      <c r="BQ234" s="355"/>
      <c r="BR234" s="355"/>
      <c r="BS234" s="355"/>
      <c r="BT234" s="355"/>
      <c r="BU234" s="355"/>
      <c r="BV234" s="355"/>
      <c r="BX234" s="446"/>
      <c r="BY234" s="447"/>
      <c r="BZ234" s="448"/>
      <c r="CA234" s="449"/>
      <c r="CB234" s="355"/>
      <c r="CC234" s="355"/>
      <c r="CD234" s="355"/>
      <c r="CE234" s="355"/>
      <c r="CF234" s="355"/>
      <c r="CG234" s="355"/>
      <c r="CH234" s="355"/>
      <c r="CI234" s="355"/>
      <c r="CJ234" s="355"/>
      <c r="CK234" s="355"/>
      <c r="CM234" s="446"/>
      <c r="CN234" s="447"/>
      <c r="CO234" s="448"/>
      <c r="CP234" s="449"/>
      <c r="CQ234" s="355"/>
      <c r="CR234" s="355"/>
      <c r="CS234" s="355"/>
      <c r="CT234" s="355"/>
      <c r="CU234" s="355"/>
      <c r="CV234" s="355"/>
      <c r="CW234" s="355"/>
      <c r="CX234" s="355"/>
      <c r="CY234" s="355"/>
      <c r="CZ234" s="355"/>
      <c r="DB234" s="431"/>
      <c r="DC234" s="432"/>
      <c r="DD234" s="433"/>
      <c r="DE234" s="434"/>
      <c r="DF234" s="434"/>
      <c r="DG234" s="436"/>
      <c r="DH234" s="436"/>
      <c r="DI234" s="436"/>
      <c r="DJ234" s="436"/>
      <c r="DK234" s="436"/>
      <c r="DL234" s="436"/>
      <c r="DM234" s="436"/>
      <c r="DN234" s="436"/>
      <c r="DO234" s="436"/>
      <c r="DP234" s="436"/>
    </row>
    <row r="235" spans="1:120" ht="20.100000000000001" customHeight="1">
      <c r="A235" s="391">
        <v>5047</v>
      </c>
      <c r="B235" s="392" t="s">
        <v>1783</v>
      </c>
      <c r="C235" s="393">
        <v>61</v>
      </c>
      <c r="D235" s="394">
        <v>199</v>
      </c>
      <c r="E235" s="396">
        <v>26</v>
      </c>
      <c r="F235" s="396">
        <v>18</v>
      </c>
      <c r="G235" s="396">
        <v>23</v>
      </c>
      <c r="H235" s="396">
        <v>21</v>
      </c>
      <c r="I235" s="397">
        <v>11</v>
      </c>
      <c r="J235" s="398">
        <v>56</v>
      </c>
      <c r="K235" s="396">
        <v>5</v>
      </c>
      <c r="L235" s="396">
        <v>13</v>
      </c>
      <c r="M235" s="396">
        <v>7</v>
      </c>
      <c r="N235" s="399">
        <v>5</v>
      </c>
      <c r="P235" s="400">
        <v>5061</v>
      </c>
      <c r="Q235" s="401" t="s">
        <v>1279</v>
      </c>
      <c r="R235" s="402">
        <v>84</v>
      </c>
      <c r="S235" s="403">
        <v>216</v>
      </c>
      <c r="T235" s="405">
        <v>10</v>
      </c>
      <c r="U235" s="405">
        <v>19</v>
      </c>
      <c r="V235" s="405">
        <v>31</v>
      </c>
      <c r="W235" s="405">
        <v>27</v>
      </c>
      <c r="X235" s="406">
        <v>13</v>
      </c>
      <c r="Y235" s="407">
        <v>71</v>
      </c>
      <c r="Z235" s="405">
        <v>6</v>
      </c>
      <c r="AA235" s="405">
        <v>12</v>
      </c>
      <c r="AB235" s="405">
        <v>9</v>
      </c>
      <c r="AC235" s="408">
        <v>6</v>
      </c>
      <c r="AE235" s="400">
        <v>5081</v>
      </c>
      <c r="AF235" s="401" t="s">
        <v>383</v>
      </c>
      <c r="AG235" s="402">
        <v>68</v>
      </c>
      <c r="AH235" s="403">
        <v>216</v>
      </c>
      <c r="AI235" s="405">
        <v>18</v>
      </c>
      <c r="AJ235" s="405">
        <v>28</v>
      </c>
      <c r="AK235" s="405">
        <v>34</v>
      </c>
      <c r="AL235" s="405">
        <v>15</v>
      </c>
      <c r="AM235" s="406">
        <v>6</v>
      </c>
      <c r="AN235" s="407">
        <v>54</v>
      </c>
      <c r="AO235" s="405">
        <v>6</v>
      </c>
      <c r="AP235" s="405">
        <v>9</v>
      </c>
      <c r="AQ235" s="405">
        <v>5</v>
      </c>
      <c r="AR235" s="408">
        <v>9</v>
      </c>
      <c r="AT235" s="446"/>
      <c r="AU235" s="447"/>
      <c r="AV235" s="448"/>
      <c r="AW235" s="449"/>
      <c r="AX235" s="355"/>
      <c r="AY235" s="355"/>
      <c r="AZ235" s="355"/>
      <c r="BA235" s="355"/>
      <c r="BB235" s="355"/>
      <c r="BC235" s="355"/>
      <c r="BD235" s="355"/>
      <c r="BE235" s="355"/>
      <c r="BF235" s="355"/>
      <c r="BG235" s="355"/>
      <c r="BI235" s="446"/>
      <c r="BJ235" s="447"/>
      <c r="BK235" s="448"/>
      <c r="BL235" s="449"/>
      <c r="BM235" s="355"/>
      <c r="BN235" s="355"/>
      <c r="BO235" s="355"/>
      <c r="BP235" s="355"/>
      <c r="BQ235" s="355"/>
      <c r="BR235" s="355"/>
      <c r="BS235" s="355"/>
      <c r="BT235" s="355"/>
      <c r="BU235" s="355"/>
      <c r="BV235" s="355"/>
      <c r="BX235" s="446"/>
      <c r="BY235" s="447"/>
      <c r="BZ235" s="448"/>
      <c r="CA235" s="449"/>
      <c r="CB235" s="355"/>
      <c r="CC235" s="355"/>
      <c r="CD235" s="355"/>
      <c r="CE235" s="355"/>
      <c r="CF235" s="355"/>
      <c r="CG235" s="355"/>
      <c r="CH235" s="355"/>
      <c r="CI235" s="355"/>
      <c r="CJ235" s="355"/>
      <c r="CK235" s="355"/>
      <c r="CM235" s="446"/>
      <c r="CN235" s="447"/>
      <c r="CO235" s="448"/>
      <c r="CP235" s="449"/>
      <c r="CQ235" s="355"/>
      <c r="CR235" s="355"/>
      <c r="CS235" s="355"/>
      <c r="CT235" s="355"/>
      <c r="CU235" s="355"/>
      <c r="CV235" s="355"/>
      <c r="CW235" s="355"/>
      <c r="CX235" s="355"/>
      <c r="CY235" s="355"/>
      <c r="CZ235" s="355"/>
      <c r="DB235" s="431"/>
      <c r="DC235" s="432"/>
      <c r="DD235" s="433"/>
      <c r="DE235" s="434"/>
      <c r="DF235" s="434"/>
      <c r="DG235" s="436"/>
      <c r="DH235" s="436"/>
      <c r="DI235" s="436"/>
      <c r="DJ235" s="436"/>
      <c r="DK235" s="436"/>
      <c r="DL235" s="436"/>
      <c r="DM235" s="436"/>
      <c r="DN235" s="436"/>
      <c r="DO235" s="436"/>
      <c r="DP235" s="436"/>
    </row>
    <row r="236" spans="1:120" ht="20.100000000000001" customHeight="1">
      <c r="A236" s="391">
        <v>5048</v>
      </c>
      <c r="B236" s="392" t="s">
        <v>1613</v>
      </c>
      <c r="C236" s="393">
        <v>53</v>
      </c>
      <c r="D236" s="394">
        <v>211</v>
      </c>
      <c r="E236" s="396">
        <v>2</v>
      </c>
      <c r="F236" s="396">
        <v>17</v>
      </c>
      <c r="G236" s="396">
        <v>28</v>
      </c>
      <c r="H236" s="396">
        <v>36</v>
      </c>
      <c r="I236" s="397">
        <v>17</v>
      </c>
      <c r="J236" s="398">
        <v>81</v>
      </c>
      <c r="K236" s="396">
        <v>6</v>
      </c>
      <c r="L236" s="396">
        <v>15</v>
      </c>
      <c r="M236" s="396">
        <v>8</v>
      </c>
      <c r="N236" s="399">
        <v>7</v>
      </c>
      <c r="P236" s="400">
        <v>5081</v>
      </c>
      <c r="Q236" s="401" t="s">
        <v>383</v>
      </c>
      <c r="R236" s="402">
        <v>68</v>
      </c>
      <c r="S236" s="403">
        <v>204</v>
      </c>
      <c r="T236" s="405">
        <v>25</v>
      </c>
      <c r="U236" s="405">
        <v>34</v>
      </c>
      <c r="V236" s="405">
        <v>28</v>
      </c>
      <c r="W236" s="405">
        <v>9</v>
      </c>
      <c r="X236" s="406">
        <v>4</v>
      </c>
      <c r="Y236" s="407">
        <v>41</v>
      </c>
      <c r="Z236" s="405">
        <v>5</v>
      </c>
      <c r="AA236" s="405">
        <v>11</v>
      </c>
      <c r="AB236" s="405">
        <v>7</v>
      </c>
      <c r="AC236" s="408">
        <v>5</v>
      </c>
      <c r="AE236" s="400">
        <v>5091</v>
      </c>
      <c r="AF236" s="401" t="s">
        <v>384</v>
      </c>
      <c r="AG236" s="402">
        <v>85</v>
      </c>
      <c r="AH236" s="403">
        <v>229</v>
      </c>
      <c r="AI236" s="405">
        <v>7</v>
      </c>
      <c r="AJ236" s="405">
        <v>13</v>
      </c>
      <c r="AK236" s="405">
        <v>27</v>
      </c>
      <c r="AL236" s="405">
        <v>29</v>
      </c>
      <c r="AM236" s="406">
        <v>24</v>
      </c>
      <c r="AN236" s="407">
        <v>80</v>
      </c>
      <c r="AO236" s="405">
        <v>7</v>
      </c>
      <c r="AP236" s="405">
        <v>11</v>
      </c>
      <c r="AQ236" s="405">
        <v>6</v>
      </c>
      <c r="AR236" s="408">
        <v>10</v>
      </c>
      <c r="AT236" s="446"/>
      <c r="AU236" s="447"/>
      <c r="AV236" s="448"/>
      <c r="AW236" s="449"/>
      <c r="AX236" s="355"/>
      <c r="AY236" s="355"/>
      <c r="AZ236" s="355"/>
      <c r="BA236" s="355"/>
      <c r="BB236" s="355"/>
      <c r="BC236" s="355"/>
      <c r="BD236" s="355"/>
      <c r="BE236" s="355"/>
      <c r="BF236" s="355"/>
      <c r="BG236" s="355"/>
      <c r="BI236" s="446"/>
      <c r="BJ236" s="447"/>
      <c r="BK236" s="448"/>
      <c r="BL236" s="449"/>
      <c r="BM236" s="355"/>
      <c r="BN236" s="355"/>
      <c r="BO236" s="355"/>
      <c r="BP236" s="355"/>
      <c r="BQ236" s="355"/>
      <c r="BR236" s="355"/>
      <c r="BS236" s="355"/>
      <c r="BT236" s="355"/>
      <c r="BU236" s="355"/>
      <c r="BV236" s="355"/>
      <c r="BX236" s="446"/>
      <c r="BY236" s="447"/>
      <c r="BZ236" s="448"/>
      <c r="CA236" s="449"/>
      <c r="CB236" s="355"/>
      <c r="CC236" s="355"/>
      <c r="CD236" s="355"/>
      <c r="CE236" s="355"/>
      <c r="CF236" s="355"/>
      <c r="CG236" s="355"/>
      <c r="CH236" s="355"/>
      <c r="CI236" s="355"/>
      <c r="CJ236" s="355"/>
      <c r="CK236" s="355"/>
      <c r="CM236" s="446"/>
      <c r="CN236" s="447"/>
      <c r="CO236" s="448"/>
      <c r="CP236" s="449"/>
      <c r="CQ236" s="355"/>
      <c r="CR236" s="355"/>
      <c r="CS236" s="355"/>
      <c r="CT236" s="355"/>
      <c r="CU236" s="355"/>
      <c r="CV236" s="355"/>
      <c r="CW236" s="355"/>
      <c r="CX236" s="355"/>
      <c r="CY236" s="355"/>
      <c r="CZ236" s="355"/>
      <c r="DB236" s="431"/>
      <c r="DC236" s="432"/>
      <c r="DD236" s="433"/>
      <c r="DE236" s="434"/>
      <c r="DF236" s="434"/>
      <c r="DG236" s="436"/>
      <c r="DH236" s="436"/>
      <c r="DI236" s="436"/>
      <c r="DJ236" s="436"/>
      <c r="DK236" s="436"/>
      <c r="DL236" s="436"/>
      <c r="DM236" s="436"/>
      <c r="DN236" s="436"/>
      <c r="DO236" s="436"/>
      <c r="DP236" s="436"/>
    </row>
    <row r="237" spans="1:120" ht="20.100000000000001" customHeight="1">
      <c r="A237" s="391">
        <v>5049</v>
      </c>
      <c r="B237" s="392" t="s">
        <v>1909</v>
      </c>
      <c r="C237" s="393">
        <v>59</v>
      </c>
      <c r="D237" s="394">
        <v>210</v>
      </c>
      <c r="E237" s="396">
        <v>7</v>
      </c>
      <c r="F237" s="396">
        <v>10</v>
      </c>
      <c r="G237" s="396">
        <v>31</v>
      </c>
      <c r="H237" s="396">
        <v>42</v>
      </c>
      <c r="I237" s="397">
        <v>10</v>
      </c>
      <c r="J237" s="398">
        <v>83</v>
      </c>
      <c r="K237" s="396">
        <v>6</v>
      </c>
      <c r="L237" s="396">
        <v>15</v>
      </c>
      <c r="M237" s="396">
        <v>8</v>
      </c>
      <c r="N237" s="399">
        <v>7</v>
      </c>
      <c r="P237" s="400">
        <v>5091</v>
      </c>
      <c r="Q237" s="401" t="s">
        <v>384</v>
      </c>
      <c r="R237" s="402">
        <v>78</v>
      </c>
      <c r="S237" s="403">
        <v>224</v>
      </c>
      <c r="T237" s="405">
        <v>4</v>
      </c>
      <c r="U237" s="405">
        <v>12</v>
      </c>
      <c r="V237" s="405">
        <v>22</v>
      </c>
      <c r="W237" s="405">
        <v>45</v>
      </c>
      <c r="X237" s="406">
        <v>18</v>
      </c>
      <c r="Y237" s="407">
        <v>85</v>
      </c>
      <c r="Z237" s="405">
        <v>7</v>
      </c>
      <c r="AA237" s="405">
        <v>14</v>
      </c>
      <c r="AB237" s="405">
        <v>10</v>
      </c>
      <c r="AC237" s="408">
        <v>7</v>
      </c>
      <c r="AE237" s="400">
        <v>5101</v>
      </c>
      <c r="AF237" s="401" t="s">
        <v>1911</v>
      </c>
      <c r="AG237" s="402">
        <v>165</v>
      </c>
      <c r="AH237" s="403">
        <v>227</v>
      </c>
      <c r="AI237" s="405">
        <v>8</v>
      </c>
      <c r="AJ237" s="405">
        <v>22</v>
      </c>
      <c r="AK237" s="405">
        <v>21</v>
      </c>
      <c r="AL237" s="405">
        <v>29</v>
      </c>
      <c r="AM237" s="406">
        <v>19</v>
      </c>
      <c r="AN237" s="407">
        <v>70</v>
      </c>
      <c r="AO237" s="405">
        <v>7</v>
      </c>
      <c r="AP237" s="405">
        <v>10</v>
      </c>
      <c r="AQ237" s="405">
        <v>6</v>
      </c>
      <c r="AR237" s="408">
        <v>10</v>
      </c>
      <c r="AT237" s="446"/>
      <c r="AU237" s="447"/>
      <c r="AV237" s="448"/>
      <c r="AW237" s="449"/>
      <c r="AX237" s="355"/>
      <c r="AY237" s="355"/>
      <c r="AZ237" s="355"/>
      <c r="BA237" s="355"/>
      <c r="BB237" s="355"/>
      <c r="BC237" s="355"/>
      <c r="BD237" s="355"/>
      <c r="BE237" s="355"/>
      <c r="BF237" s="355"/>
      <c r="BG237" s="355"/>
      <c r="BI237" s="446"/>
      <c r="BJ237" s="447"/>
      <c r="BK237" s="448"/>
      <c r="BL237" s="449"/>
      <c r="BM237" s="355"/>
      <c r="BN237" s="355"/>
      <c r="BO237" s="355"/>
      <c r="BP237" s="355"/>
      <c r="BQ237" s="355"/>
      <c r="BR237" s="355"/>
      <c r="BS237" s="355"/>
      <c r="BT237" s="355"/>
      <c r="BU237" s="355"/>
      <c r="BV237" s="355"/>
      <c r="BX237" s="446"/>
      <c r="BY237" s="447"/>
      <c r="BZ237" s="448"/>
      <c r="CA237" s="449"/>
      <c r="CB237" s="355"/>
      <c r="CC237" s="355"/>
      <c r="CD237" s="355"/>
      <c r="CE237" s="355"/>
      <c r="CF237" s="355"/>
      <c r="CG237" s="355"/>
      <c r="CH237" s="355"/>
      <c r="CI237" s="355"/>
      <c r="CJ237" s="355"/>
      <c r="CK237" s="355"/>
      <c r="CM237" s="446"/>
      <c r="CN237" s="447"/>
      <c r="CO237" s="448"/>
      <c r="CP237" s="449"/>
      <c r="CQ237" s="355"/>
      <c r="CR237" s="355"/>
      <c r="CS237" s="355"/>
      <c r="CT237" s="355"/>
      <c r="CU237" s="355"/>
      <c r="CV237" s="355"/>
      <c r="CW237" s="355"/>
      <c r="CX237" s="355"/>
      <c r="CY237" s="355"/>
      <c r="CZ237" s="355"/>
      <c r="DB237" s="431"/>
      <c r="DC237" s="432"/>
      <c r="DD237" s="433"/>
      <c r="DE237" s="434"/>
      <c r="DF237" s="434"/>
      <c r="DG237" s="436"/>
      <c r="DH237" s="436"/>
      <c r="DI237" s="436"/>
      <c r="DJ237" s="436"/>
      <c r="DK237" s="436"/>
      <c r="DL237" s="436"/>
      <c r="DM237" s="436"/>
      <c r="DN237" s="436"/>
      <c r="DO237" s="436"/>
      <c r="DP237" s="436"/>
    </row>
    <row r="238" spans="1:120" ht="20.100000000000001" customHeight="1">
      <c r="A238" s="391">
        <v>5051</v>
      </c>
      <c r="B238" s="392" t="s">
        <v>2029</v>
      </c>
      <c r="C238" s="393">
        <v>192</v>
      </c>
      <c r="D238" s="394">
        <v>202</v>
      </c>
      <c r="E238" s="396">
        <v>13</v>
      </c>
      <c r="F238" s="396">
        <v>24</v>
      </c>
      <c r="G238" s="396">
        <v>27</v>
      </c>
      <c r="H238" s="396">
        <v>26</v>
      </c>
      <c r="I238" s="397">
        <v>11</v>
      </c>
      <c r="J238" s="398">
        <v>64</v>
      </c>
      <c r="K238" s="396">
        <v>5</v>
      </c>
      <c r="L238" s="396">
        <v>13</v>
      </c>
      <c r="M238" s="396">
        <v>8</v>
      </c>
      <c r="N238" s="399">
        <v>6</v>
      </c>
      <c r="P238" s="400">
        <v>5101</v>
      </c>
      <c r="Q238" s="401" t="s">
        <v>1911</v>
      </c>
      <c r="R238" s="402">
        <v>208</v>
      </c>
      <c r="S238" s="403">
        <v>219</v>
      </c>
      <c r="T238" s="405">
        <v>12</v>
      </c>
      <c r="U238" s="405">
        <v>14</v>
      </c>
      <c r="V238" s="405">
        <v>24</v>
      </c>
      <c r="W238" s="405">
        <v>33</v>
      </c>
      <c r="X238" s="406">
        <v>17</v>
      </c>
      <c r="Y238" s="407">
        <v>74</v>
      </c>
      <c r="Z238" s="405">
        <v>6</v>
      </c>
      <c r="AA238" s="405">
        <v>13</v>
      </c>
      <c r="AB238" s="405">
        <v>9</v>
      </c>
      <c r="AC238" s="408">
        <v>6</v>
      </c>
      <c r="AE238" s="400">
        <v>5121</v>
      </c>
      <c r="AF238" s="401" t="s">
        <v>1280</v>
      </c>
      <c r="AG238" s="402">
        <v>98</v>
      </c>
      <c r="AH238" s="403">
        <v>227</v>
      </c>
      <c r="AI238" s="405">
        <v>11</v>
      </c>
      <c r="AJ238" s="405">
        <v>15</v>
      </c>
      <c r="AK238" s="405">
        <v>27</v>
      </c>
      <c r="AL238" s="405">
        <v>31</v>
      </c>
      <c r="AM238" s="406">
        <v>16</v>
      </c>
      <c r="AN238" s="407">
        <v>73</v>
      </c>
      <c r="AO238" s="405">
        <v>7</v>
      </c>
      <c r="AP238" s="405">
        <v>10</v>
      </c>
      <c r="AQ238" s="405">
        <v>6</v>
      </c>
      <c r="AR238" s="408">
        <v>10</v>
      </c>
      <c r="AT238" s="446"/>
      <c r="AU238" s="447"/>
      <c r="AV238" s="448"/>
      <c r="AW238" s="449"/>
      <c r="AX238" s="355"/>
      <c r="AY238" s="355"/>
      <c r="AZ238" s="355"/>
      <c r="BA238" s="355"/>
      <c r="BB238" s="355"/>
      <c r="BC238" s="355"/>
      <c r="BD238" s="355"/>
      <c r="BE238" s="355"/>
      <c r="BF238" s="355"/>
      <c r="BG238" s="355"/>
      <c r="BI238" s="446"/>
      <c r="BJ238" s="447"/>
      <c r="BK238" s="448"/>
      <c r="BL238" s="449"/>
      <c r="BM238" s="355"/>
      <c r="BN238" s="355"/>
      <c r="BO238" s="355"/>
      <c r="BP238" s="355"/>
      <c r="BQ238" s="355"/>
      <c r="BR238" s="355"/>
      <c r="BS238" s="355"/>
      <c r="BT238" s="355"/>
      <c r="BU238" s="355"/>
      <c r="BV238" s="355"/>
      <c r="BX238" s="446"/>
      <c r="BY238" s="447"/>
      <c r="BZ238" s="448"/>
      <c r="CA238" s="449"/>
      <c r="CB238" s="355"/>
      <c r="CC238" s="355"/>
      <c r="CD238" s="355"/>
      <c r="CE238" s="355"/>
      <c r="CF238" s="355"/>
      <c r="CG238" s="355"/>
      <c r="CH238" s="355"/>
      <c r="CI238" s="355"/>
      <c r="CJ238" s="355"/>
      <c r="CK238" s="355"/>
      <c r="CM238" s="446"/>
      <c r="CN238" s="447"/>
      <c r="CO238" s="448"/>
      <c r="CP238" s="449"/>
      <c r="CQ238" s="355"/>
      <c r="CR238" s="355"/>
      <c r="CS238" s="355"/>
      <c r="CT238" s="355"/>
      <c r="CU238" s="355"/>
      <c r="CV238" s="355"/>
      <c r="CW238" s="355"/>
      <c r="CX238" s="355"/>
      <c r="CY238" s="355"/>
      <c r="CZ238" s="355"/>
      <c r="DB238" s="431"/>
      <c r="DC238" s="432"/>
      <c r="DD238" s="433"/>
      <c r="DE238" s="434"/>
      <c r="DF238" s="434"/>
      <c r="DG238" s="436"/>
      <c r="DH238" s="436"/>
      <c r="DI238" s="436"/>
      <c r="DJ238" s="436"/>
      <c r="DK238" s="436"/>
      <c r="DL238" s="436"/>
      <c r="DM238" s="436"/>
      <c r="DN238" s="436"/>
      <c r="DO238" s="436"/>
      <c r="DP238" s="436"/>
    </row>
    <row r="239" spans="1:120" ht="20.100000000000001" customHeight="1">
      <c r="A239" s="391">
        <v>5061</v>
      </c>
      <c r="B239" s="392" t="s">
        <v>1279</v>
      </c>
      <c r="C239" s="393">
        <v>70</v>
      </c>
      <c r="D239" s="394">
        <v>209</v>
      </c>
      <c r="E239" s="396">
        <v>10</v>
      </c>
      <c r="F239" s="396">
        <v>13</v>
      </c>
      <c r="G239" s="396">
        <v>27</v>
      </c>
      <c r="H239" s="396">
        <v>31</v>
      </c>
      <c r="I239" s="397">
        <v>19</v>
      </c>
      <c r="J239" s="398">
        <v>77</v>
      </c>
      <c r="K239" s="396">
        <v>6</v>
      </c>
      <c r="L239" s="396">
        <v>15</v>
      </c>
      <c r="M239" s="396">
        <v>8</v>
      </c>
      <c r="N239" s="399">
        <v>7</v>
      </c>
      <c r="P239" s="400">
        <v>5121</v>
      </c>
      <c r="Q239" s="401" t="s">
        <v>1280</v>
      </c>
      <c r="R239" s="402">
        <v>95</v>
      </c>
      <c r="S239" s="403">
        <v>219</v>
      </c>
      <c r="T239" s="405">
        <v>9</v>
      </c>
      <c r="U239" s="405">
        <v>19</v>
      </c>
      <c r="V239" s="405">
        <v>21</v>
      </c>
      <c r="W239" s="405">
        <v>33</v>
      </c>
      <c r="X239" s="406">
        <v>18</v>
      </c>
      <c r="Y239" s="407">
        <v>72</v>
      </c>
      <c r="Z239" s="405">
        <v>6</v>
      </c>
      <c r="AA239" s="405">
        <v>13</v>
      </c>
      <c r="AB239" s="405">
        <v>9</v>
      </c>
      <c r="AC239" s="408">
        <v>6</v>
      </c>
      <c r="AE239" s="400">
        <v>5131</v>
      </c>
      <c r="AF239" s="401" t="s">
        <v>387</v>
      </c>
      <c r="AG239" s="402">
        <v>76</v>
      </c>
      <c r="AH239" s="403">
        <v>231</v>
      </c>
      <c r="AI239" s="405">
        <v>4</v>
      </c>
      <c r="AJ239" s="405">
        <v>14</v>
      </c>
      <c r="AK239" s="405">
        <v>25</v>
      </c>
      <c r="AL239" s="405">
        <v>36</v>
      </c>
      <c r="AM239" s="406">
        <v>21</v>
      </c>
      <c r="AN239" s="407">
        <v>82</v>
      </c>
      <c r="AO239" s="405">
        <v>7</v>
      </c>
      <c r="AP239" s="405">
        <v>11</v>
      </c>
      <c r="AQ239" s="405">
        <v>6</v>
      </c>
      <c r="AR239" s="408">
        <v>10</v>
      </c>
      <c r="AT239" s="446"/>
      <c r="AU239" s="447"/>
      <c r="AV239" s="448"/>
      <c r="AW239" s="449"/>
      <c r="AX239" s="355"/>
      <c r="AY239" s="355"/>
      <c r="AZ239" s="355"/>
      <c r="BA239" s="355"/>
      <c r="BB239" s="355"/>
      <c r="BC239" s="355"/>
      <c r="BD239" s="355"/>
      <c r="BE239" s="355"/>
      <c r="BF239" s="355"/>
      <c r="BG239" s="355"/>
      <c r="BI239" s="446"/>
      <c r="BJ239" s="447"/>
      <c r="BK239" s="448"/>
      <c r="BL239" s="449"/>
      <c r="BM239" s="355"/>
      <c r="BN239" s="355"/>
      <c r="BO239" s="355"/>
      <c r="BP239" s="355"/>
      <c r="BQ239" s="355"/>
      <c r="BR239" s="355"/>
      <c r="BS239" s="355"/>
      <c r="BT239" s="355"/>
      <c r="BU239" s="355"/>
      <c r="BV239" s="355"/>
      <c r="BX239" s="446"/>
      <c r="BY239" s="447"/>
      <c r="BZ239" s="448"/>
      <c r="CA239" s="449"/>
      <c r="CB239" s="355"/>
      <c r="CC239" s="355"/>
      <c r="CD239" s="355"/>
      <c r="CE239" s="355"/>
      <c r="CF239" s="355"/>
      <c r="CG239" s="355"/>
      <c r="CH239" s="355"/>
      <c r="CI239" s="355"/>
      <c r="CJ239" s="355"/>
      <c r="CK239" s="355"/>
      <c r="CM239" s="446"/>
      <c r="CN239" s="447"/>
      <c r="CO239" s="448"/>
      <c r="CP239" s="449"/>
      <c r="CQ239" s="355"/>
      <c r="CR239" s="355"/>
      <c r="CS239" s="355"/>
      <c r="CT239" s="355"/>
      <c r="CU239" s="355"/>
      <c r="CV239" s="355"/>
      <c r="CW239" s="355"/>
      <c r="CX239" s="355"/>
      <c r="CY239" s="355"/>
      <c r="CZ239" s="355"/>
      <c r="DB239" s="431"/>
      <c r="DC239" s="432"/>
      <c r="DD239" s="433"/>
      <c r="DE239" s="434"/>
      <c r="DF239" s="434"/>
      <c r="DG239" s="436"/>
      <c r="DH239" s="436"/>
      <c r="DI239" s="436"/>
      <c r="DJ239" s="436"/>
      <c r="DK239" s="436"/>
      <c r="DL239" s="436"/>
      <c r="DM239" s="436"/>
      <c r="DN239" s="436"/>
      <c r="DO239" s="436"/>
      <c r="DP239" s="436"/>
    </row>
    <row r="240" spans="1:120" ht="20.100000000000001" customHeight="1">
      <c r="A240" s="391">
        <v>5081</v>
      </c>
      <c r="B240" s="392" t="s">
        <v>383</v>
      </c>
      <c r="C240" s="393">
        <v>65</v>
      </c>
      <c r="D240" s="394">
        <v>186</v>
      </c>
      <c r="E240" s="396">
        <v>45</v>
      </c>
      <c r="F240" s="396">
        <v>25</v>
      </c>
      <c r="G240" s="396">
        <v>12</v>
      </c>
      <c r="H240" s="396">
        <v>15</v>
      </c>
      <c r="I240" s="397">
        <v>3</v>
      </c>
      <c r="J240" s="398">
        <v>31</v>
      </c>
      <c r="K240" s="396">
        <v>4</v>
      </c>
      <c r="L240" s="396">
        <v>10</v>
      </c>
      <c r="M240" s="396">
        <v>6</v>
      </c>
      <c r="N240" s="399">
        <v>4</v>
      </c>
      <c r="P240" s="400">
        <v>5131</v>
      </c>
      <c r="Q240" s="401" t="s">
        <v>387</v>
      </c>
      <c r="R240" s="402">
        <v>77</v>
      </c>
      <c r="S240" s="403">
        <v>224</v>
      </c>
      <c r="T240" s="405">
        <v>0</v>
      </c>
      <c r="U240" s="405">
        <v>16</v>
      </c>
      <c r="V240" s="405">
        <v>32</v>
      </c>
      <c r="W240" s="405">
        <v>35</v>
      </c>
      <c r="X240" s="406">
        <v>17</v>
      </c>
      <c r="Y240" s="407">
        <v>84</v>
      </c>
      <c r="Z240" s="405">
        <v>7</v>
      </c>
      <c r="AA240" s="405">
        <v>14</v>
      </c>
      <c r="AB240" s="405">
        <v>10</v>
      </c>
      <c r="AC240" s="408">
        <v>7</v>
      </c>
      <c r="AE240" s="400">
        <v>5141</v>
      </c>
      <c r="AF240" s="401" t="s">
        <v>1912</v>
      </c>
      <c r="AG240" s="402">
        <v>107</v>
      </c>
      <c r="AH240" s="403">
        <v>211</v>
      </c>
      <c r="AI240" s="405">
        <v>29</v>
      </c>
      <c r="AJ240" s="405">
        <v>28</v>
      </c>
      <c r="AK240" s="405">
        <v>26</v>
      </c>
      <c r="AL240" s="405">
        <v>9</v>
      </c>
      <c r="AM240" s="406">
        <v>7</v>
      </c>
      <c r="AN240" s="407">
        <v>43</v>
      </c>
      <c r="AO240" s="405">
        <v>6</v>
      </c>
      <c r="AP240" s="405">
        <v>8</v>
      </c>
      <c r="AQ240" s="405">
        <v>5</v>
      </c>
      <c r="AR240" s="408">
        <v>8</v>
      </c>
      <c r="AT240" s="446"/>
      <c r="AU240" s="447"/>
      <c r="AV240" s="448"/>
      <c r="AW240" s="449"/>
      <c r="AX240" s="355"/>
      <c r="AY240" s="355"/>
      <c r="AZ240" s="355"/>
      <c r="BA240" s="355"/>
      <c r="BB240" s="355"/>
      <c r="BC240" s="355"/>
      <c r="BD240" s="355"/>
      <c r="BE240" s="355"/>
      <c r="BF240" s="355"/>
      <c r="BG240" s="355"/>
      <c r="BI240" s="446"/>
      <c r="BJ240" s="447"/>
      <c r="BK240" s="448"/>
      <c r="BL240" s="449"/>
      <c r="BM240" s="355"/>
      <c r="BN240" s="355"/>
      <c r="BO240" s="355"/>
      <c r="BP240" s="355"/>
      <c r="BQ240" s="355"/>
      <c r="BR240" s="355"/>
      <c r="BS240" s="355"/>
      <c r="BT240" s="355"/>
      <c r="BU240" s="355"/>
      <c r="BV240" s="355"/>
      <c r="BX240" s="446"/>
      <c r="BY240" s="447"/>
      <c r="BZ240" s="448"/>
      <c r="CA240" s="449"/>
      <c r="CB240" s="355"/>
      <c r="CC240" s="355"/>
      <c r="CD240" s="355"/>
      <c r="CE240" s="355"/>
      <c r="CF240" s="355"/>
      <c r="CG240" s="355"/>
      <c r="CH240" s="355"/>
      <c r="CI240" s="355"/>
      <c r="CJ240" s="355"/>
      <c r="CK240" s="355"/>
      <c r="CM240" s="446"/>
      <c r="CN240" s="447"/>
      <c r="CO240" s="448"/>
      <c r="CP240" s="449"/>
      <c r="CQ240" s="355"/>
      <c r="CR240" s="355"/>
      <c r="CS240" s="355"/>
      <c r="CT240" s="355"/>
      <c r="CU240" s="355"/>
      <c r="CV240" s="355"/>
      <c r="CW240" s="355"/>
      <c r="CX240" s="355"/>
      <c r="CY240" s="355"/>
      <c r="CZ240" s="355"/>
      <c r="DB240" s="431"/>
      <c r="DC240" s="432"/>
      <c r="DD240" s="433"/>
      <c r="DE240" s="434"/>
      <c r="DF240" s="434"/>
      <c r="DG240" s="436"/>
      <c r="DH240" s="436"/>
      <c r="DI240" s="436"/>
      <c r="DJ240" s="436"/>
      <c r="DK240" s="436"/>
      <c r="DL240" s="436"/>
      <c r="DM240" s="436"/>
      <c r="DN240" s="436"/>
      <c r="DO240" s="436"/>
      <c r="DP240" s="436"/>
    </row>
    <row r="241" spans="1:120" ht="20.100000000000001" customHeight="1">
      <c r="A241" s="391">
        <v>5091</v>
      </c>
      <c r="B241" s="392" t="s">
        <v>384</v>
      </c>
      <c r="C241" s="393">
        <v>97</v>
      </c>
      <c r="D241" s="394">
        <v>218</v>
      </c>
      <c r="E241" s="396">
        <v>6</v>
      </c>
      <c r="F241" s="396">
        <v>10</v>
      </c>
      <c r="G241" s="396">
        <v>20</v>
      </c>
      <c r="H241" s="396">
        <v>31</v>
      </c>
      <c r="I241" s="397">
        <v>33</v>
      </c>
      <c r="J241" s="398">
        <v>84</v>
      </c>
      <c r="K241" s="396">
        <v>6</v>
      </c>
      <c r="L241" s="396">
        <v>16</v>
      </c>
      <c r="M241" s="396">
        <v>9</v>
      </c>
      <c r="N241" s="399">
        <v>7</v>
      </c>
      <c r="P241" s="400">
        <v>5141</v>
      </c>
      <c r="Q241" s="401" t="s">
        <v>1912</v>
      </c>
      <c r="R241" s="402">
        <v>93</v>
      </c>
      <c r="S241" s="403">
        <v>201</v>
      </c>
      <c r="T241" s="405">
        <v>31</v>
      </c>
      <c r="U241" s="405">
        <v>28</v>
      </c>
      <c r="V241" s="405">
        <v>26</v>
      </c>
      <c r="W241" s="405">
        <v>12</v>
      </c>
      <c r="X241" s="406">
        <v>3</v>
      </c>
      <c r="Y241" s="407">
        <v>41</v>
      </c>
      <c r="Z241" s="405">
        <v>5</v>
      </c>
      <c r="AA241" s="405">
        <v>10</v>
      </c>
      <c r="AB241" s="405">
        <v>7</v>
      </c>
      <c r="AC241" s="408">
        <v>5</v>
      </c>
      <c r="AE241" s="400">
        <v>5201</v>
      </c>
      <c r="AF241" s="401" t="s">
        <v>389</v>
      </c>
      <c r="AG241" s="402">
        <v>218</v>
      </c>
      <c r="AH241" s="403">
        <v>217</v>
      </c>
      <c r="AI241" s="405">
        <v>17</v>
      </c>
      <c r="AJ241" s="405">
        <v>29</v>
      </c>
      <c r="AK241" s="405">
        <v>23</v>
      </c>
      <c r="AL241" s="405">
        <v>23</v>
      </c>
      <c r="AM241" s="406">
        <v>8</v>
      </c>
      <c r="AN241" s="407">
        <v>54</v>
      </c>
      <c r="AO241" s="405">
        <v>6</v>
      </c>
      <c r="AP241" s="405">
        <v>10</v>
      </c>
      <c r="AQ241" s="405">
        <v>5</v>
      </c>
      <c r="AR241" s="408">
        <v>9</v>
      </c>
      <c r="AT241" s="446"/>
      <c r="AU241" s="447"/>
      <c r="AV241" s="448"/>
      <c r="AW241" s="449"/>
      <c r="AX241" s="355"/>
      <c r="AY241" s="355"/>
      <c r="AZ241" s="355"/>
      <c r="BA241" s="355"/>
      <c r="BB241" s="355"/>
      <c r="BC241" s="355"/>
      <c r="BD241" s="355"/>
      <c r="BE241" s="355"/>
      <c r="BF241" s="355"/>
      <c r="BG241" s="355"/>
      <c r="BI241" s="446"/>
      <c r="BJ241" s="447"/>
      <c r="BK241" s="448"/>
      <c r="BL241" s="449"/>
      <c r="BM241" s="355"/>
      <c r="BN241" s="355"/>
      <c r="BO241" s="355"/>
      <c r="BP241" s="355"/>
      <c r="BQ241" s="355"/>
      <c r="BR241" s="355"/>
      <c r="BS241" s="355"/>
      <c r="BT241" s="355"/>
      <c r="BU241" s="355"/>
      <c r="BV241" s="355"/>
      <c r="BX241" s="446"/>
      <c r="BY241" s="447"/>
      <c r="BZ241" s="448"/>
      <c r="CA241" s="449"/>
      <c r="CB241" s="355"/>
      <c r="CC241" s="355"/>
      <c r="CD241" s="355"/>
      <c r="CE241" s="355"/>
      <c r="CF241" s="355"/>
      <c r="CG241" s="355"/>
      <c r="CH241" s="355"/>
      <c r="CI241" s="355"/>
      <c r="CJ241" s="355"/>
      <c r="CK241" s="355"/>
      <c r="CM241" s="446"/>
      <c r="CN241" s="447"/>
      <c r="CO241" s="448"/>
      <c r="CP241" s="449"/>
      <c r="CQ241" s="355"/>
      <c r="CR241" s="355"/>
      <c r="CS241" s="355"/>
      <c r="CT241" s="355"/>
      <c r="CU241" s="355"/>
      <c r="CV241" s="355"/>
      <c r="CW241" s="355"/>
      <c r="CX241" s="355"/>
      <c r="CY241" s="355"/>
      <c r="CZ241" s="355"/>
      <c r="DB241" s="431"/>
      <c r="DC241" s="432"/>
      <c r="DD241" s="433"/>
      <c r="DE241" s="434"/>
      <c r="DF241" s="434"/>
      <c r="DG241" s="436"/>
      <c r="DH241" s="436"/>
      <c r="DI241" s="436"/>
      <c r="DJ241" s="436"/>
      <c r="DK241" s="436"/>
      <c r="DL241" s="436"/>
      <c r="DM241" s="436"/>
      <c r="DN241" s="436"/>
      <c r="DO241" s="436"/>
      <c r="DP241" s="436"/>
    </row>
    <row r="242" spans="1:120" ht="20.100000000000001" customHeight="1">
      <c r="A242" s="391">
        <v>5101</v>
      </c>
      <c r="B242" s="392" t="s">
        <v>1911</v>
      </c>
      <c r="C242" s="393">
        <v>196</v>
      </c>
      <c r="D242" s="394">
        <v>208</v>
      </c>
      <c r="E242" s="396">
        <v>12</v>
      </c>
      <c r="F242" s="396">
        <v>18</v>
      </c>
      <c r="G242" s="396">
        <v>21</v>
      </c>
      <c r="H242" s="396">
        <v>30</v>
      </c>
      <c r="I242" s="397">
        <v>19</v>
      </c>
      <c r="J242" s="398">
        <v>70</v>
      </c>
      <c r="K242" s="396">
        <v>6</v>
      </c>
      <c r="L242" s="396">
        <v>14</v>
      </c>
      <c r="M242" s="396">
        <v>8</v>
      </c>
      <c r="N242" s="399">
        <v>6</v>
      </c>
      <c r="P242" s="400">
        <v>5201</v>
      </c>
      <c r="Q242" s="401" t="s">
        <v>389</v>
      </c>
      <c r="R242" s="402">
        <v>193</v>
      </c>
      <c r="S242" s="403">
        <v>212</v>
      </c>
      <c r="T242" s="405">
        <v>15</v>
      </c>
      <c r="U242" s="405">
        <v>20</v>
      </c>
      <c r="V242" s="405">
        <v>28</v>
      </c>
      <c r="W242" s="405">
        <v>25</v>
      </c>
      <c r="X242" s="406">
        <v>11</v>
      </c>
      <c r="Y242" s="407">
        <v>65</v>
      </c>
      <c r="Z242" s="405">
        <v>6</v>
      </c>
      <c r="AA242" s="405">
        <v>12</v>
      </c>
      <c r="AB242" s="405">
        <v>8</v>
      </c>
      <c r="AC242" s="408">
        <v>6</v>
      </c>
      <c r="AE242" s="400">
        <v>5241</v>
      </c>
      <c r="AF242" s="401" t="s">
        <v>19</v>
      </c>
      <c r="AG242" s="402">
        <v>139</v>
      </c>
      <c r="AH242" s="403">
        <v>229</v>
      </c>
      <c r="AI242" s="405">
        <v>6</v>
      </c>
      <c r="AJ242" s="405">
        <v>15</v>
      </c>
      <c r="AK242" s="405">
        <v>32</v>
      </c>
      <c r="AL242" s="405">
        <v>27</v>
      </c>
      <c r="AM242" s="406">
        <v>20</v>
      </c>
      <c r="AN242" s="407">
        <v>78</v>
      </c>
      <c r="AO242" s="405">
        <v>7</v>
      </c>
      <c r="AP242" s="405">
        <v>11</v>
      </c>
      <c r="AQ242" s="405">
        <v>6</v>
      </c>
      <c r="AR242" s="408">
        <v>10</v>
      </c>
      <c r="AT242" s="446"/>
      <c r="AU242" s="447"/>
      <c r="AV242" s="448"/>
      <c r="AW242" s="449"/>
      <c r="AX242" s="355"/>
      <c r="AY242" s="355"/>
      <c r="AZ242" s="355"/>
      <c r="BA242" s="355"/>
      <c r="BB242" s="355"/>
      <c r="BC242" s="355"/>
      <c r="BD242" s="355"/>
      <c r="BE242" s="355"/>
      <c r="BF242" s="355"/>
      <c r="BG242" s="355"/>
      <c r="BI242" s="446"/>
      <c r="BJ242" s="447"/>
      <c r="BK242" s="448"/>
      <c r="BL242" s="449"/>
      <c r="BM242" s="355"/>
      <c r="BN242" s="355"/>
      <c r="BO242" s="355"/>
      <c r="BP242" s="355"/>
      <c r="BQ242" s="355"/>
      <c r="BR242" s="355"/>
      <c r="BS242" s="355"/>
      <c r="BT242" s="355"/>
      <c r="BU242" s="355"/>
      <c r="BV242" s="355"/>
      <c r="BX242" s="446"/>
      <c r="BY242" s="447"/>
      <c r="BZ242" s="448"/>
      <c r="CA242" s="449"/>
      <c r="CB242" s="355"/>
      <c r="CC242" s="355"/>
      <c r="CD242" s="355"/>
      <c r="CE242" s="355"/>
      <c r="CF242" s="355"/>
      <c r="CG242" s="355"/>
      <c r="CH242" s="355"/>
      <c r="CI242" s="355"/>
      <c r="CJ242" s="355"/>
      <c r="CK242" s="355"/>
      <c r="CM242" s="446"/>
      <c r="CN242" s="447"/>
      <c r="CO242" s="448"/>
      <c r="CP242" s="449"/>
      <c r="CQ242" s="355"/>
      <c r="CR242" s="355"/>
      <c r="CS242" s="355"/>
      <c r="CT242" s="355"/>
      <c r="CU242" s="355"/>
      <c r="CV242" s="355"/>
      <c r="CW242" s="355"/>
      <c r="CX242" s="355"/>
      <c r="CY242" s="355"/>
      <c r="CZ242" s="355"/>
      <c r="DB242" s="431"/>
      <c r="DC242" s="432"/>
      <c r="DD242" s="433"/>
      <c r="DE242" s="434"/>
      <c r="DF242" s="434"/>
      <c r="DG242" s="436"/>
      <c r="DH242" s="436"/>
      <c r="DI242" s="436"/>
      <c r="DJ242" s="436"/>
      <c r="DK242" s="436"/>
      <c r="DL242" s="436"/>
      <c r="DM242" s="436"/>
      <c r="DN242" s="436"/>
      <c r="DO242" s="436"/>
      <c r="DP242" s="436"/>
    </row>
    <row r="243" spans="1:120" ht="20.100000000000001" customHeight="1">
      <c r="A243" s="391">
        <v>5121</v>
      </c>
      <c r="B243" s="392" t="s">
        <v>1280</v>
      </c>
      <c r="C243" s="393">
        <v>70</v>
      </c>
      <c r="D243" s="394">
        <v>208</v>
      </c>
      <c r="E243" s="396">
        <v>9</v>
      </c>
      <c r="F243" s="396">
        <v>16</v>
      </c>
      <c r="G243" s="396">
        <v>33</v>
      </c>
      <c r="H243" s="396">
        <v>29</v>
      </c>
      <c r="I243" s="397">
        <v>14</v>
      </c>
      <c r="J243" s="398">
        <v>76</v>
      </c>
      <c r="K243" s="396">
        <v>6</v>
      </c>
      <c r="L243" s="396">
        <v>15</v>
      </c>
      <c r="M243" s="396">
        <v>8</v>
      </c>
      <c r="N243" s="399">
        <v>6</v>
      </c>
      <c r="P243" s="400">
        <v>5241</v>
      </c>
      <c r="Q243" s="401" t="s">
        <v>19</v>
      </c>
      <c r="R243" s="402">
        <v>121</v>
      </c>
      <c r="S243" s="403">
        <v>223</v>
      </c>
      <c r="T243" s="405">
        <v>5</v>
      </c>
      <c r="U243" s="405">
        <v>16</v>
      </c>
      <c r="V243" s="405">
        <v>22</v>
      </c>
      <c r="W243" s="405">
        <v>39</v>
      </c>
      <c r="X243" s="406">
        <v>18</v>
      </c>
      <c r="Y243" s="407">
        <v>79</v>
      </c>
      <c r="Z243" s="405">
        <v>6</v>
      </c>
      <c r="AA243" s="405">
        <v>13</v>
      </c>
      <c r="AB243" s="405">
        <v>10</v>
      </c>
      <c r="AC243" s="408">
        <v>7</v>
      </c>
      <c r="AE243" s="400">
        <v>5281</v>
      </c>
      <c r="AF243" s="401" t="s">
        <v>390</v>
      </c>
      <c r="AG243" s="402">
        <v>109</v>
      </c>
      <c r="AH243" s="403">
        <v>213</v>
      </c>
      <c r="AI243" s="405">
        <v>30</v>
      </c>
      <c r="AJ243" s="405">
        <v>20</v>
      </c>
      <c r="AK243" s="405">
        <v>26</v>
      </c>
      <c r="AL243" s="405">
        <v>16</v>
      </c>
      <c r="AM243" s="406">
        <v>8</v>
      </c>
      <c r="AN243" s="407">
        <v>50</v>
      </c>
      <c r="AO243" s="405">
        <v>5</v>
      </c>
      <c r="AP243" s="405">
        <v>8</v>
      </c>
      <c r="AQ243" s="405">
        <v>5</v>
      </c>
      <c r="AR243" s="408">
        <v>8</v>
      </c>
      <c r="AT243" s="446"/>
      <c r="AU243" s="447"/>
      <c r="AV243" s="448"/>
      <c r="AW243" s="449"/>
      <c r="AX243" s="355"/>
      <c r="AY243" s="355"/>
      <c r="AZ243" s="355"/>
      <c r="BA243" s="355"/>
      <c r="BB243" s="355"/>
      <c r="BC243" s="355"/>
      <c r="BD243" s="355"/>
      <c r="BE243" s="355"/>
      <c r="BF243" s="355"/>
      <c r="BG243" s="355"/>
      <c r="BI243" s="446"/>
      <c r="BJ243" s="447"/>
      <c r="BK243" s="448"/>
      <c r="BL243" s="449"/>
      <c r="BM243" s="355"/>
      <c r="BN243" s="355"/>
      <c r="BO243" s="355"/>
      <c r="BP243" s="355"/>
      <c r="BQ243" s="355"/>
      <c r="BR243" s="355"/>
      <c r="BS243" s="355"/>
      <c r="BT243" s="355"/>
      <c r="BU243" s="355"/>
      <c r="BV243" s="355"/>
      <c r="BX243" s="446"/>
      <c r="BY243" s="447"/>
      <c r="BZ243" s="448"/>
      <c r="CA243" s="449"/>
      <c r="CB243" s="355"/>
      <c r="CC243" s="355"/>
      <c r="CD243" s="355"/>
      <c r="CE243" s="355"/>
      <c r="CF243" s="355"/>
      <c r="CG243" s="355"/>
      <c r="CH243" s="355"/>
      <c r="CI243" s="355"/>
      <c r="CJ243" s="355"/>
      <c r="CK243" s="355"/>
      <c r="CM243" s="446"/>
      <c r="CN243" s="447"/>
      <c r="CO243" s="448"/>
      <c r="CP243" s="449"/>
      <c r="CQ243" s="355"/>
      <c r="CR243" s="355"/>
      <c r="CS243" s="355"/>
      <c r="CT243" s="355"/>
      <c r="CU243" s="355"/>
      <c r="CV243" s="355"/>
      <c r="CW243" s="355"/>
      <c r="CX243" s="355"/>
      <c r="CY243" s="355"/>
      <c r="CZ243" s="355"/>
      <c r="DB243" s="431"/>
      <c r="DC243" s="432"/>
      <c r="DD243" s="433"/>
      <c r="DE243" s="434"/>
      <c r="DF243" s="434"/>
      <c r="DG243" s="436"/>
      <c r="DH243" s="436"/>
      <c r="DI243" s="436"/>
      <c r="DJ243" s="436"/>
      <c r="DK243" s="436"/>
      <c r="DL243" s="436"/>
      <c r="DM243" s="436"/>
      <c r="DN243" s="436"/>
      <c r="DO243" s="436"/>
      <c r="DP243" s="436"/>
    </row>
    <row r="244" spans="1:120" ht="20.100000000000001" customHeight="1">
      <c r="A244" s="391">
        <v>5131</v>
      </c>
      <c r="B244" s="392" t="s">
        <v>387</v>
      </c>
      <c r="C244" s="393">
        <v>92</v>
      </c>
      <c r="D244" s="394">
        <v>213</v>
      </c>
      <c r="E244" s="396">
        <v>2</v>
      </c>
      <c r="F244" s="396">
        <v>11</v>
      </c>
      <c r="G244" s="396">
        <v>30</v>
      </c>
      <c r="H244" s="396">
        <v>37</v>
      </c>
      <c r="I244" s="397">
        <v>20</v>
      </c>
      <c r="J244" s="398">
        <v>87</v>
      </c>
      <c r="K244" s="396">
        <v>6</v>
      </c>
      <c r="L244" s="396">
        <v>15</v>
      </c>
      <c r="M244" s="396">
        <v>9</v>
      </c>
      <c r="N244" s="399">
        <v>7</v>
      </c>
      <c r="P244" s="400">
        <v>5281</v>
      </c>
      <c r="Q244" s="401" t="s">
        <v>390</v>
      </c>
      <c r="R244" s="402">
        <v>109</v>
      </c>
      <c r="S244" s="403">
        <v>206</v>
      </c>
      <c r="T244" s="405">
        <v>27</v>
      </c>
      <c r="U244" s="405">
        <v>20</v>
      </c>
      <c r="V244" s="405">
        <v>28</v>
      </c>
      <c r="W244" s="405">
        <v>22</v>
      </c>
      <c r="X244" s="406">
        <v>4</v>
      </c>
      <c r="Y244" s="407">
        <v>53</v>
      </c>
      <c r="Z244" s="405">
        <v>5</v>
      </c>
      <c r="AA244" s="405">
        <v>11</v>
      </c>
      <c r="AB244" s="405">
        <v>7</v>
      </c>
      <c r="AC244" s="408">
        <v>5</v>
      </c>
      <c r="AE244" s="400">
        <v>5321</v>
      </c>
      <c r="AF244" s="401" t="s">
        <v>748</v>
      </c>
      <c r="AG244" s="402">
        <v>94</v>
      </c>
      <c r="AH244" s="403">
        <v>226</v>
      </c>
      <c r="AI244" s="405">
        <v>9</v>
      </c>
      <c r="AJ244" s="405">
        <v>19</v>
      </c>
      <c r="AK244" s="405">
        <v>28</v>
      </c>
      <c r="AL244" s="405">
        <v>30</v>
      </c>
      <c r="AM244" s="406">
        <v>15</v>
      </c>
      <c r="AN244" s="407">
        <v>72</v>
      </c>
      <c r="AO244" s="405">
        <v>7</v>
      </c>
      <c r="AP244" s="405">
        <v>10</v>
      </c>
      <c r="AQ244" s="405">
        <v>6</v>
      </c>
      <c r="AR244" s="408">
        <v>10</v>
      </c>
      <c r="AT244" s="446"/>
      <c r="AU244" s="447"/>
      <c r="AV244" s="448"/>
      <c r="AW244" s="449"/>
      <c r="AX244" s="355"/>
      <c r="AY244" s="355"/>
      <c r="AZ244" s="355"/>
      <c r="BA244" s="355"/>
      <c r="BB244" s="355"/>
      <c r="BC244" s="355"/>
      <c r="BD244" s="355"/>
      <c r="BE244" s="355"/>
      <c r="BF244" s="355"/>
      <c r="BG244" s="355"/>
      <c r="BI244" s="446"/>
      <c r="BJ244" s="447"/>
      <c r="BK244" s="448"/>
      <c r="BL244" s="449"/>
      <c r="BM244" s="355"/>
      <c r="BN244" s="355"/>
      <c r="BO244" s="355"/>
      <c r="BP244" s="355"/>
      <c r="BQ244" s="355"/>
      <c r="BR244" s="355"/>
      <c r="BS244" s="355"/>
      <c r="BT244" s="355"/>
      <c r="BU244" s="355"/>
      <c r="BV244" s="355"/>
      <c r="BX244" s="446"/>
      <c r="BY244" s="447"/>
      <c r="BZ244" s="448"/>
      <c r="CA244" s="449"/>
      <c r="CB244" s="355"/>
      <c r="CC244" s="355"/>
      <c r="CD244" s="355"/>
      <c r="CE244" s="355"/>
      <c r="CF244" s="355"/>
      <c r="CG244" s="355"/>
      <c r="CH244" s="355"/>
      <c r="CI244" s="355"/>
      <c r="CJ244" s="355"/>
      <c r="CK244" s="355"/>
      <c r="CM244" s="446"/>
      <c r="CN244" s="447"/>
      <c r="CO244" s="448"/>
      <c r="CP244" s="449"/>
      <c r="CQ244" s="355"/>
      <c r="CR244" s="355"/>
      <c r="CS244" s="355"/>
      <c r="CT244" s="355"/>
      <c r="CU244" s="355"/>
      <c r="CV244" s="355"/>
      <c r="CW244" s="355"/>
      <c r="CX244" s="355"/>
      <c r="CY244" s="355"/>
      <c r="CZ244" s="355"/>
      <c r="DB244" s="431"/>
      <c r="DC244" s="432"/>
      <c r="DD244" s="433"/>
      <c r="DE244" s="434"/>
      <c r="DF244" s="434"/>
      <c r="DG244" s="436"/>
      <c r="DH244" s="436"/>
      <c r="DI244" s="436"/>
      <c r="DJ244" s="436"/>
      <c r="DK244" s="436"/>
      <c r="DL244" s="436"/>
      <c r="DM244" s="436"/>
      <c r="DN244" s="436"/>
      <c r="DO244" s="436"/>
      <c r="DP244" s="436"/>
    </row>
    <row r="245" spans="1:120" ht="20.100000000000001" customHeight="1">
      <c r="A245" s="391">
        <v>5141</v>
      </c>
      <c r="B245" s="392" t="s">
        <v>1912</v>
      </c>
      <c r="C245" s="393">
        <v>104</v>
      </c>
      <c r="D245" s="394">
        <v>188</v>
      </c>
      <c r="E245" s="396">
        <v>37</v>
      </c>
      <c r="F245" s="396">
        <v>27</v>
      </c>
      <c r="G245" s="396">
        <v>19</v>
      </c>
      <c r="H245" s="396">
        <v>14</v>
      </c>
      <c r="I245" s="397">
        <v>3</v>
      </c>
      <c r="J245" s="398">
        <v>37</v>
      </c>
      <c r="K245" s="396">
        <v>4</v>
      </c>
      <c r="L245" s="396">
        <v>10</v>
      </c>
      <c r="M245" s="396">
        <v>6</v>
      </c>
      <c r="N245" s="399">
        <v>5</v>
      </c>
      <c r="P245" s="400">
        <v>5321</v>
      </c>
      <c r="Q245" s="401" t="s">
        <v>748</v>
      </c>
      <c r="R245" s="402">
        <v>121</v>
      </c>
      <c r="S245" s="403">
        <v>210</v>
      </c>
      <c r="T245" s="405">
        <v>16</v>
      </c>
      <c r="U245" s="405">
        <v>33</v>
      </c>
      <c r="V245" s="405">
        <v>18</v>
      </c>
      <c r="W245" s="405">
        <v>25</v>
      </c>
      <c r="X245" s="406">
        <v>8</v>
      </c>
      <c r="Y245" s="407">
        <v>51</v>
      </c>
      <c r="Z245" s="405">
        <v>6</v>
      </c>
      <c r="AA245" s="405">
        <v>12</v>
      </c>
      <c r="AB245" s="405">
        <v>8</v>
      </c>
      <c r="AC245" s="408">
        <v>6</v>
      </c>
      <c r="AE245" s="400">
        <v>5361</v>
      </c>
      <c r="AF245" s="401" t="s">
        <v>391</v>
      </c>
      <c r="AG245" s="402">
        <v>101</v>
      </c>
      <c r="AH245" s="403">
        <v>233</v>
      </c>
      <c r="AI245" s="405">
        <v>10</v>
      </c>
      <c r="AJ245" s="405">
        <v>9</v>
      </c>
      <c r="AK245" s="405">
        <v>19</v>
      </c>
      <c r="AL245" s="405">
        <v>30</v>
      </c>
      <c r="AM245" s="406">
        <v>33</v>
      </c>
      <c r="AN245" s="407">
        <v>81</v>
      </c>
      <c r="AO245" s="405">
        <v>7</v>
      </c>
      <c r="AP245" s="405">
        <v>11</v>
      </c>
      <c r="AQ245" s="405">
        <v>6</v>
      </c>
      <c r="AR245" s="408">
        <v>11</v>
      </c>
      <c r="AT245" s="446"/>
      <c r="AU245" s="447"/>
      <c r="AV245" s="448"/>
      <c r="AW245" s="449"/>
      <c r="AX245" s="355"/>
      <c r="AY245" s="355"/>
      <c r="AZ245" s="355"/>
      <c r="BA245" s="355"/>
      <c r="BB245" s="355"/>
      <c r="BC245" s="355"/>
      <c r="BD245" s="355"/>
      <c r="BE245" s="355"/>
      <c r="BF245" s="355"/>
      <c r="BG245" s="355"/>
      <c r="BI245" s="446"/>
      <c r="BJ245" s="447"/>
      <c r="BK245" s="448"/>
      <c r="BL245" s="449"/>
      <c r="BM245" s="355"/>
      <c r="BN245" s="355"/>
      <c r="BO245" s="355"/>
      <c r="BP245" s="355"/>
      <c r="BQ245" s="355"/>
      <c r="BR245" s="355"/>
      <c r="BS245" s="355"/>
      <c r="BT245" s="355"/>
      <c r="BU245" s="355"/>
      <c r="BV245" s="355"/>
      <c r="BX245" s="446"/>
      <c r="BY245" s="447"/>
      <c r="BZ245" s="448"/>
      <c r="CA245" s="449"/>
      <c r="CB245" s="355"/>
      <c r="CC245" s="355"/>
      <c r="CD245" s="355"/>
      <c r="CE245" s="355"/>
      <c r="CF245" s="355"/>
      <c r="CG245" s="355"/>
      <c r="CH245" s="355"/>
      <c r="CI245" s="355"/>
      <c r="CJ245" s="355"/>
      <c r="CK245" s="355"/>
      <c r="CM245" s="446"/>
      <c r="CN245" s="447"/>
      <c r="CO245" s="448"/>
      <c r="CP245" s="449"/>
      <c r="CQ245" s="355"/>
      <c r="CR245" s="355"/>
      <c r="CS245" s="355"/>
      <c r="CT245" s="355"/>
      <c r="CU245" s="355"/>
      <c r="CV245" s="355"/>
      <c r="CW245" s="355"/>
      <c r="CX245" s="355"/>
      <c r="CY245" s="355"/>
      <c r="CZ245" s="355"/>
      <c r="DB245" s="431"/>
      <c r="DC245" s="432"/>
      <c r="DD245" s="433"/>
      <c r="DE245" s="434"/>
      <c r="DF245" s="434"/>
      <c r="DG245" s="436"/>
      <c r="DH245" s="436"/>
      <c r="DI245" s="436"/>
      <c r="DJ245" s="436"/>
      <c r="DK245" s="436"/>
      <c r="DL245" s="436"/>
      <c r="DM245" s="436"/>
      <c r="DN245" s="436"/>
      <c r="DO245" s="436"/>
      <c r="DP245" s="436"/>
    </row>
    <row r="246" spans="1:120" ht="20.100000000000001" customHeight="1">
      <c r="A246" s="391">
        <v>5201</v>
      </c>
      <c r="B246" s="392" t="s">
        <v>389</v>
      </c>
      <c r="C246" s="393">
        <v>241</v>
      </c>
      <c r="D246" s="394">
        <v>193</v>
      </c>
      <c r="E246" s="396">
        <v>28</v>
      </c>
      <c r="F246" s="396">
        <v>30</v>
      </c>
      <c r="G246" s="396">
        <v>21</v>
      </c>
      <c r="H246" s="396">
        <v>13</v>
      </c>
      <c r="I246" s="397">
        <v>7</v>
      </c>
      <c r="J246" s="398">
        <v>41</v>
      </c>
      <c r="K246" s="396">
        <v>5</v>
      </c>
      <c r="L246" s="396">
        <v>11</v>
      </c>
      <c r="M246" s="396">
        <v>7</v>
      </c>
      <c r="N246" s="399">
        <v>5</v>
      </c>
      <c r="P246" s="400">
        <v>5361</v>
      </c>
      <c r="Q246" s="401" t="s">
        <v>391</v>
      </c>
      <c r="R246" s="402">
        <v>83</v>
      </c>
      <c r="S246" s="403">
        <v>216</v>
      </c>
      <c r="T246" s="405">
        <v>10</v>
      </c>
      <c r="U246" s="405">
        <v>20</v>
      </c>
      <c r="V246" s="405">
        <v>24</v>
      </c>
      <c r="W246" s="405">
        <v>35</v>
      </c>
      <c r="X246" s="406">
        <v>11</v>
      </c>
      <c r="Y246" s="407">
        <v>70</v>
      </c>
      <c r="Z246" s="405">
        <v>6</v>
      </c>
      <c r="AA246" s="405">
        <v>12</v>
      </c>
      <c r="AB246" s="405">
        <v>9</v>
      </c>
      <c r="AC246" s="408">
        <v>6</v>
      </c>
      <c r="AE246" s="400">
        <v>5381</v>
      </c>
      <c r="AF246" s="401" t="s">
        <v>392</v>
      </c>
      <c r="AG246" s="402">
        <v>149</v>
      </c>
      <c r="AH246" s="403">
        <v>220</v>
      </c>
      <c r="AI246" s="405">
        <v>16</v>
      </c>
      <c r="AJ246" s="405">
        <v>21</v>
      </c>
      <c r="AK246" s="405">
        <v>30</v>
      </c>
      <c r="AL246" s="405">
        <v>23</v>
      </c>
      <c r="AM246" s="406">
        <v>11</v>
      </c>
      <c r="AN246" s="407">
        <v>63</v>
      </c>
      <c r="AO246" s="405">
        <v>6</v>
      </c>
      <c r="AP246" s="405">
        <v>10</v>
      </c>
      <c r="AQ246" s="405">
        <v>5</v>
      </c>
      <c r="AR246" s="408">
        <v>9</v>
      </c>
      <c r="AT246" s="446"/>
      <c r="AU246" s="447"/>
      <c r="AV246" s="448"/>
      <c r="AW246" s="449"/>
      <c r="AX246" s="355"/>
      <c r="AY246" s="355"/>
      <c r="AZ246" s="355"/>
      <c r="BA246" s="355"/>
      <c r="BB246" s="355"/>
      <c r="BC246" s="355"/>
      <c r="BD246" s="355"/>
      <c r="BE246" s="355"/>
      <c r="BF246" s="355"/>
      <c r="BG246" s="355"/>
      <c r="BI246" s="446"/>
      <c r="BJ246" s="447"/>
      <c r="BK246" s="448"/>
      <c r="BL246" s="449"/>
      <c r="BM246" s="355"/>
      <c r="BN246" s="355"/>
      <c r="BO246" s="355"/>
      <c r="BP246" s="355"/>
      <c r="BQ246" s="355"/>
      <c r="BR246" s="355"/>
      <c r="BS246" s="355"/>
      <c r="BT246" s="355"/>
      <c r="BU246" s="355"/>
      <c r="BV246" s="355"/>
      <c r="BX246" s="446"/>
      <c r="BY246" s="447"/>
      <c r="BZ246" s="448"/>
      <c r="CA246" s="449"/>
      <c r="CB246" s="355"/>
      <c r="CC246" s="355"/>
      <c r="CD246" s="355"/>
      <c r="CE246" s="355"/>
      <c r="CF246" s="355"/>
      <c r="CG246" s="355"/>
      <c r="CH246" s="355"/>
      <c r="CI246" s="355"/>
      <c r="CJ246" s="355"/>
      <c r="CK246" s="355"/>
      <c r="CM246" s="446"/>
      <c r="CN246" s="447"/>
      <c r="CO246" s="448"/>
      <c r="CP246" s="449"/>
      <c r="CQ246" s="355"/>
      <c r="CR246" s="355"/>
      <c r="CS246" s="355"/>
      <c r="CT246" s="355"/>
      <c r="CU246" s="355"/>
      <c r="CV246" s="355"/>
      <c r="CW246" s="355"/>
      <c r="CX246" s="355"/>
      <c r="CY246" s="355"/>
      <c r="CZ246" s="355"/>
      <c r="DB246" s="431"/>
      <c r="DC246" s="432"/>
      <c r="DD246" s="433"/>
      <c r="DE246" s="434"/>
      <c r="DF246" s="434"/>
      <c r="DG246" s="436"/>
      <c r="DH246" s="436"/>
      <c r="DI246" s="436"/>
      <c r="DJ246" s="436"/>
      <c r="DK246" s="436"/>
      <c r="DL246" s="436"/>
      <c r="DM246" s="436"/>
      <c r="DN246" s="436"/>
      <c r="DO246" s="436"/>
      <c r="DP246" s="436"/>
    </row>
    <row r="247" spans="1:120" ht="20.100000000000001" customHeight="1">
      <c r="A247" s="391">
        <v>5241</v>
      </c>
      <c r="B247" s="392" t="s">
        <v>19</v>
      </c>
      <c r="C247" s="393">
        <v>127</v>
      </c>
      <c r="D247" s="394">
        <v>204</v>
      </c>
      <c r="E247" s="396">
        <v>17</v>
      </c>
      <c r="F247" s="396">
        <v>20</v>
      </c>
      <c r="G247" s="396">
        <v>20</v>
      </c>
      <c r="H247" s="396">
        <v>28</v>
      </c>
      <c r="I247" s="397">
        <v>14</v>
      </c>
      <c r="J247" s="398">
        <v>62</v>
      </c>
      <c r="K247" s="396">
        <v>5</v>
      </c>
      <c r="L247" s="396">
        <v>13</v>
      </c>
      <c r="M247" s="396">
        <v>8</v>
      </c>
      <c r="N247" s="399">
        <v>6</v>
      </c>
      <c r="P247" s="400">
        <v>5381</v>
      </c>
      <c r="Q247" s="401" t="s">
        <v>392</v>
      </c>
      <c r="R247" s="402">
        <v>141</v>
      </c>
      <c r="S247" s="403">
        <v>211</v>
      </c>
      <c r="T247" s="405">
        <v>13</v>
      </c>
      <c r="U247" s="405">
        <v>28</v>
      </c>
      <c r="V247" s="405">
        <v>28</v>
      </c>
      <c r="W247" s="405">
        <v>21</v>
      </c>
      <c r="X247" s="406">
        <v>11</v>
      </c>
      <c r="Y247" s="407">
        <v>59</v>
      </c>
      <c r="Z247" s="405">
        <v>6</v>
      </c>
      <c r="AA247" s="405">
        <v>12</v>
      </c>
      <c r="AB247" s="405">
        <v>8</v>
      </c>
      <c r="AC247" s="408">
        <v>6</v>
      </c>
      <c r="AE247" s="400">
        <v>5401</v>
      </c>
      <c r="AF247" s="401" t="s">
        <v>393</v>
      </c>
      <c r="AG247" s="402">
        <v>191</v>
      </c>
      <c r="AH247" s="403">
        <v>239</v>
      </c>
      <c r="AI247" s="405">
        <v>3</v>
      </c>
      <c r="AJ247" s="405">
        <v>4</v>
      </c>
      <c r="AK247" s="405">
        <v>25</v>
      </c>
      <c r="AL247" s="405">
        <v>36</v>
      </c>
      <c r="AM247" s="406">
        <v>34</v>
      </c>
      <c r="AN247" s="407">
        <v>94</v>
      </c>
      <c r="AO247" s="405">
        <v>8</v>
      </c>
      <c r="AP247" s="405">
        <v>12</v>
      </c>
      <c r="AQ247" s="405">
        <v>7</v>
      </c>
      <c r="AR247" s="408">
        <v>11</v>
      </c>
      <c r="AT247" s="446"/>
      <c r="AU247" s="447"/>
      <c r="AV247" s="448"/>
      <c r="AW247" s="449"/>
      <c r="AX247" s="355"/>
      <c r="AY247" s="355"/>
      <c r="AZ247" s="355"/>
      <c r="BA247" s="355"/>
      <c r="BB247" s="355"/>
      <c r="BC247" s="355"/>
      <c r="BD247" s="355"/>
      <c r="BE247" s="355"/>
      <c r="BF247" s="355"/>
      <c r="BG247" s="355"/>
      <c r="BI247" s="446"/>
      <c r="BJ247" s="447"/>
      <c r="BK247" s="448"/>
      <c r="BL247" s="449"/>
      <c r="BM247" s="355"/>
      <c r="BN247" s="355"/>
      <c r="BO247" s="355"/>
      <c r="BP247" s="355"/>
      <c r="BQ247" s="355"/>
      <c r="BR247" s="355"/>
      <c r="BS247" s="355"/>
      <c r="BT247" s="355"/>
      <c r="BU247" s="355"/>
      <c r="BV247" s="355"/>
      <c r="BX247" s="446"/>
      <c r="BY247" s="447"/>
      <c r="BZ247" s="448"/>
      <c r="CA247" s="449"/>
      <c r="CB247" s="355"/>
      <c r="CC247" s="355"/>
      <c r="CD247" s="355"/>
      <c r="CE247" s="355"/>
      <c r="CF247" s="355"/>
      <c r="CG247" s="355"/>
      <c r="CH247" s="355"/>
      <c r="CI247" s="355"/>
      <c r="CJ247" s="355"/>
      <c r="CK247" s="355"/>
      <c r="CM247" s="446"/>
      <c r="CN247" s="447"/>
      <c r="CO247" s="448"/>
      <c r="CP247" s="449"/>
      <c r="CQ247" s="355"/>
      <c r="CR247" s="355"/>
      <c r="CS247" s="355"/>
      <c r="CT247" s="355"/>
      <c r="CU247" s="355"/>
      <c r="CV247" s="355"/>
      <c r="CW247" s="355"/>
      <c r="CX247" s="355"/>
      <c r="CY247" s="355"/>
      <c r="CZ247" s="355"/>
      <c r="DB247" s="431"/>
      <c r="DC247" s="432"/>
      <c r="DD247" s="433"/>
      <c r="DE247" s="434"/>
      <c r="DF247" s="434"/>
      <c r="DG247" s="436"/>
      <c r="DH247" s="436"/>
      <c r="DI247" s="436"/>
      <c r="DJ247" s="436"/>
      <c r="DK247" s="436"/>
      <c r="DL247" s="436"/>
      <c r="DM247" s="436"/>
      <c r="DN247" s="436"/>
      <c r="DO247" s="436"/>
      <c r="DP247" s="436"/>
    </row>
    <row r="248" spans="1:120" ht="20.100000000000001" customHeight="1">
      <c r="A248" s="391">
        <v>5281</v>
      </c>
      <c r="B248" s="392" t="s">
        <v>390</v>
      </c>
      <c r="C248" s="393">
        <v>93</v>
      </c>
      <c r="D248" s="394">
        <v>190</v>
      </c>
      <c r="E248" s="396">
        <v>35</v>
      </c>
      <c r="F248" s="396">
        <v>26</v>
      </c>
      <c r="G248" s="396">
        <v>18</v>
      </c>
      <c r="H248" s="396">
        <v>17</v>
      </c>
      <c r="I248" s="397">
        <v>3</v>
      </c>
      <c r="J248" s="398">
        <v>39</v>
      </c>
      <c r="K248" s="396">
        <v>5</v>
      </c>
      <c r="L248" s="396">
        <v>10</v>
      </c>
      <c r="M248" s="396">
        <v>7</v>
      </c>
      <c r="N248" s="399">
        <v>5</v>
      </c>
      <c r="P248" s="400">
        <v>5401</v>
      </c>
      <c r="Q248" s="401" t="s">
        <v>393</v>
      </c>
      <c r="R248" s="402">
        <v>213</v>
      </c>
      <c r="S248" s="403">
        <v>226</v>
      </c>
      <c r="T248" s="405">
        <v>3</v>
      </c>
      <c r="U248" s="405">
        <v>11</v>
      </c>
      <c r="V248" s="405">
        <v>24</v>
      </c>
      <c r="W248" s="405">
        <v>38</v>
      </c>
      <c r="X248" s="406">
        <v>24</v>
      </c>
      <c r="Y248" s="407">
        <v>86</v>
      </c>
      <c r="Z248" s="405">
        <v>7</v>
      </c>
      <c r="AA248" s="405">
        <v>14</v>
      </c>
      <c r="AB248" s="405">
        <v>10</v>
      </c>
      <c r="AC248" s="408">
        <v>7</v>
      </c>
      <c r="AE248" s="400">
        <v>5421</v>
      </c>
      <c r="AF248" s="401" t="s">
        <v>394</v>
      </c>
      <c r="AG248" s="402">
        <v>118</v>
      </c>
      <c r="AH248" s="403">
        <v>226</v>
      </c>
      <c r="AI248" s="405">
        <v>11</v>
      </c>
      <c r="AJ248" s="405">
        <v>16</v>
      </c>
      <c r="AK248" s="405">
        <v>29</v>
      </c>
      <c r="AL248" s="405">
        <v>25</v>
      </c>
      <c r="AM248" s="406">
        <v>19</v>
      </c>
      <c r="AN248" s="407">
        <v>73</v>
      </c>
      <c r="AO248" s="405">
        <v>7</v>
      </c>
      <c r="AP248" s="405">
        <v>10</v>
      </c>
      <c r="AQ248" s="405">
        <v>6</v>
      </c>
      <c r="AR248" s="408">
        <v>10</v>
      </c>
      <c r="AT248" s="446"/>
      <c r="AU248" s="447"/>
      <c r="AV248" s="448"/>
      <c r="AW248" s="449"/>
      <c r="AX248" s="355"/>
      <c r="AY248" s="355"/>
      <c r="AZ248" s="355"/>
      <c r="BA248" s="355"/>
      <c r="BB248" s="355"/>
      <c r="BC248" s="355"/>
      <c r="BD248" s="355"/>
      <c r="BE248" s="355"/>
      <c r="BF248" s="355"/>
      <c r="BG248" s="355"/>
      <c r="BI248" s="446"/>
      <c r="BJ248" s="447"/>
      <c r="BK248" s="448"/>
      <c r="BL248" s="449"/>
      <c r="BM248" s="355"/>
      <c r="BN248" s="355"/>
      <c r="BO248" s="355"/>
      <c r="BP248" s="355"/>
      <c r="BQ248" s="355"/>
      <c r="BR248" s="355"/>
      <c r="BS248" s="355"/>
      <c r="BT248" s="355"/>
      <c r="BU248" s="355"/>
      <c r="BV248" s="355"/>
      <c r="BX248" s="446"/>
      <c r="BY248" s="447"/>
      <c r="BZ248" s="448"/>
      <c r="CA248" s="449"/>
      <c r="CB248" s="355"/>
      <c r="CC248" s="355"/>
      <c r="CD248" s="355"/>
      <c r="CE248" s="355"/>
      <c r="CF248" s="355"/>
      <c r="CG248" s="355"/>
      <c r="CH248" s="355"/>
      <c r="CI248" s="355"/>
      <c r="CJ248" s="355"/>
      <c r="CK248" s="355"/>
      <c r="CM248" s="446"/>
      <c r="CN248" s="447"/>
      <c r="CO248" s="448"/>
      <c r="CP248" s="449"/>
      <c r="CQ248" s="355"/>
      <c r="CR248" s="355"/>
      <c r="CS248" s="355"/>
      <c r="CT248" s="355"/>
      <c r="CU248" s="355"/>
      <c r="CV248" s="355"/>
      <c r="CW248" s="355"/>
      <c r="CX248" s="355"/>
      <c r="CY248" s="355"/>
      <c r="CZ248" s="355"/>
      <c r="DB248" s="431"/>
      <c r="DC248" s="432"/>
      <c r="DD248" s="433"/>
      <c r="DE248" s="434"/>
      <c r="DF248" s="434"/>
      <c r="DG248" s="436"/>
      <c r="DH248" s="436"/>
      <c r="DI248" s="436"/>
      <c r="DJ248" s="436"/>
      <c r="DK248" s="436"/>
      <c r="DL248" s="436"/>
      <c r="DM248" s="436"/>
      <c r="DN248" s="436"/>
      <c r="DO248" s="436"/>
      <c r="DP248" s="436"/>
    </row>
    <row r="249" spans="1:120" ht="20.100000000000001" customHeight="1">
      <c r="A249" s="391">
        <v>5321</v>
      </c>
      <c r="B249" s="392" t="s">
        <v>748</v>
      </c>
      <c r="C249" s="393">
        <v>145</v>
      </c>
      <c r="D249" s="394">
        <v>198</v>
      </c>
      <c r="E249" s="396">
        <v>18</v>
      </c>
      <c r="F249" s="396">
        <v>34</v>
      </c>
      <c r="G249" s="396">
        <v>19</v>
      </c>
      <c r="H249" s="396">
        <v>19</v>
      </c>
      <c r="I249" s="397">
        <v>9</v>
      </c>
      <c r="J249" s="398">
        <v>48</v>
      </c>
      <c r="K249" s="396">
        <v>5</v>
      </c>
      <c r="L249" s="396">
        <v>12</v>
      </c>
      <c r="M249" s="396">
        <v>7</v>
      </c>
      <c r="N249" s="399">
        <v>6</v>
      </c>
      <c r="P249" s="400">
        <v>5421</v>
      </c>
      <c r="Q249" s="401" t="s">
        <v>394</v>
      </c>
      <c r="R249" s="402">
        <v>98</v>
      </c>
      <c r="S249" s="403">
        <v>213</v>
      </c>
      <c r="T249" s="405">
        <v>12</v>
      </c>
      <c r="U249" s="405">
        <v>22</v>
      </c>
      <c r="V249" s="405">
        <v>30</v>
      </c>
      <c r="W249" s="405">
        <v>28</v>
      </c>
      <c r="X249" s="406">
        <v>8</v>
      </c>
      <c r="Y249" s="407">
        <v>65</v>
      </c>
      <c r="Z249" s="405">
        <v>6</v>
      </c>
      <c r="AA249" s="405">
        <v>12</v>
      </c>
      <c r="AB249" s="405">
        <v>9</v>
      </c>
      <c r="AC249" s="408">
        <v>6</v>
      </c>
      <c r="AE249" s="400">
        <v>5431</v>
      </c>
      <c r="AF249" s="401" t="s">
        <v>395</v>
      </c>
      <c r="AG249" s="402">
        <v>159</v>
      </c>
      <c r="AH249" s="403">
        <v>221</v>
      </c>
      <c r="AI249" s="405">
        <v>13</v>
      </c>
      <c r="AJ249" s="405">
        <v>21</v>
      </c>
      <c r="AK249" s="405">
        <v>31</v>
      </c>
      <c r="AL249" s="405">
        <v>23</v>
      </c>
      <c r="AM249" s="406">
        <v>13</v>
      </c>
      <c r="AN249" s="407">
        <v>66</v>
      </c>
      <c r="AO249" s="405">
        <v>6</v>
      </c>
      <c r="AP249" s="405">
        <v>10</v>
      </c>
      <c r="AQ249" s="405">
        <v>5</v>
      </c>
      <c r="AR249" s="408">
        <v>9</v>
      </c>
      <c r="AT249" s="446"/>
      <c r="AU249" s="447"/>
      <c r="AV249" s="448"/>
      <c r="AW249" s="449"/>
      <c r="AX249" s="355"/>
      <c r="AY249" s="355"/>
      <c r="AZ249" s="355"/>
      <c r="BA249" s="355"/>
      <c r="BB249" s="355"/>
      <c r="BC249" s="355"/>
      <c r="BD249" s="355"/>
      <c r="BE249" s="355"/>
      <c r="BF249" s="355"/>
      <c r="BG249" s="355"/>
      <c r="BI249" s="446"/>
      <c r="BJ249" s="447"/>
      <c r="BK249" s="448"/>
      <c r="BL249" s="449"/>
      <c r="BM249" s="355"/>
      <c r="BN249" s="355"/>
      <c r="BO249" s="355"/>
      <c r="BP249" s="355"/>
      <c r="BQ249" s="355"/>
      <c r="BR249" s="355"/>
      <c r="BS249" s="355"/>
      <c r="BT249" s="355"/>
      <c r="BU249" s="355"/>
      <c r="BV249" s="355"/>
      <c r="BX249" s="446"/>
      <c r="BY249" s="447"/>
      <c r="BZ249" s="448"/>
      <c r="CA249" s="449"/>
      <c r="CB249" s="355"/>
      <c r="CC249" s="355"/>
      <c r="CD249" s="355"/>
      <c r="CE249" s="355"/>
      <c r="CF249" s="355"/>
      <c r="CG249" s="355"/>
      <c r="CH249" s="355"/>
      <c r="CI249" s="355"/>
      <c r="CJ249" s="355"/>
      <c r="CK249" s="355"/>
      <c r="CM249" s="446"/>
      <c r="CN249" s="447"/>
      <c r="CO249" s="448"/>
      <c r="CP249" s="449"/>
      <c r="CQ249" s="355"/>
      <c r="CR249" s="355"/>
      <c r="CS249" s="355"/>
      <c r="CT249" s="355"/>
      <c r="CU249" s="355"/>
      <c r="CV249" s="355"/>
      <c r="CW249" s="355"/>
      <c r="CX249" s="355"/>
      <c r="CY249" s="355"/>
      <c r="CZ249" s="355"/>
      <c r="DB249" s="431"/>
      <c r="DC249" s="432"/>
      <c r="DD249" s="433"/>
      <c r="DE249" s="434"/>
      <c r="DF249" s="434"/>
      <c r="DG249" s="436"/>
      <c r="DH249" s="436"/>
      <c r="DI249" s="436"/>
      <c r="DJ249" s="436"/>
      <c r="DK249" s="436"/>
      <c r="DL249" s="436"/>
      <c r="DM249" s="436"/>
      <c r="DN249" s="436"/>
      <c r="DO249" s="436"/>
      <c r="DP249" s="436"/>
    </row>
    <row r="250" spans="1:120" ht="20.100000000000001" customHeight="1">
      <c r="A250" s="391">
        <v>5361</v>
      </c>
      <c r="B250" s="392" t="s">
        <v>391</v>
      </c>
      <c r="C250" s="393">
        <v>74</v>
      </c>
      <c r="D250" s="394">
        <v>204</v>
      </c>
      <c r="E250" s="396">
        <v>20</v>
      </c>
      <c r="F250" s="396">
        <v>18</v>
      </c>
      <c r="G250" s="396">
        <v>14</v>
      </c>
      <c r="H250" s="396">
        <v>30</v>
      </c>
      <c r="I250" s="397">
        <v>19</v>
      </c>
      <c r="J250" s="398">
        <v>62</v>
      </c>
      <c r="K250" s="396">
        <v>6</v>
      </c>
      <c r="L250" s="396">
        <v>13</v>
      </c>
      <c r="M250" s="396">
        <v>8</v>
      </c>
      <c r="N250" s="399">
        <v>6</v>
      </c>
      <c r="P250" s="400">
        <v>5431</v>
      </c>
      <c r="Q250" s="401" t="s">
        <v>395</v>
      </c>
      <c r="R250" s="402">
        <v>146</v>
      </c>
      <c r="S250" s="403">
        <v>212</v>
      </c>
      <c r="T250" s="405">
        <v>16</v>
      </c>
      <c r="U250" s="405">
        <v>29</v>
      </c>
      <c r="V250" s="405">
        <v>21</v>
      </c>
      <c r="W250" s="405">
        <v>22</v>
      </c>
      <c r="X250" s="406">
        <v>12</v>
      </c>
      <c r="Y250" s="407">
        <v>55</v>
      </c>
      <c r="Z250" s="405">
        <v>6</v>
      </c>
      <c r="AA250" s="405">
        <v>12</v>
      </c>
      <c r="AB250" s="405">
        <v>8</v>
      </c>
      <c r="AC250" s="408">
        <v>6</v>
      </c>
      <c r="AE250" s="400">
        <v>5441</v>
      </c>
      <c r="AF250" s="401" t="s">
        <v>1281</v>
      </c>
      <c r="AG250" s="402">
        <v>94</v>
      </c>
      <c r="AH250" s="403">
        <v>218</v>
      </c>
      <c r="AI250" s="405">
        <v>19</v>
      </c>
      <c r="AJ250" s="405">
        <v>22</v>
      </c>
      <c r="AK250" s="405">
        <v>24</v>
      </c>
      <c r="AL250" s="405">
        <v>20</v>
      </c>
      <c r="AM250" s="406">
        <v>14</v>
      </c>
      <c r="AN250" s="407">
        <v>59</v>
      </c>
      <c r="AO250" s="405">
        <v>6</v>
      </c>
      <c r="AP250" s="405">
        <v>9</v>
      </c>
      <c r="AQ250" s="405">
        <v>5</v>
      </c>
      <c r="AR250" s="408">
        <v>9</v>
      </c>
      <c r="AT250" s="446"/>
      <c r="AU250" s="447"/>
      <c r="AV250" s="448"/>
      <c r="AW250" s="449"/>
      <c r="AX250" s="355"/>
      <c r="AY250" s="355"/>
      <c r="AZ250" s="355"/>
      <c r="BA250" s="355"/>
      <c r="BB250" s="355"/>
      <c r="BC250" s="355"/>
      <c r="BD250" s="355"/>
      <c r="BE250" s="355"/>
      <c r="BF250" s="355"/>
      <c r="BG250" s="355"/>
      <c r="BI250" s="446"/>
      <c r="BJ250" s="447"/>
      <c r="BK250" s="448"/>
      <c r="BL250" s="449"/>
      <c r="BM250" s="355"/>
      <c r="BN250" s="355"/>
      <c r="BO250" s="355"/>
      <c r="BP250" s="355"/>
      <c r="BQ250" s="355"/>
      <c r="BR250" s="355"/>
      <c r="BS250" s="355"/>
      <c r="BT250" s="355"/>
      <c r="BU250" s="355"/>
      <c r="BV250" s="355"/>
      <c r="BX250" s="446"/>
      <c r="BY250" s="447"/>
      <c r="BZ250" s="448"/>
      <c r="CA250" s="449"/>
      <c r="CB250" s="355"/>
      <c r="CC250" s="355"/>
      <c r="CD250" s="355"/>
      <c r="CE250" s="355"/>
      <c r="CF250" s="355"/>
      <c r="CG250" s="355"/>
      <c r="CH250" s="355"/>
      <c r="CI250" s="355"/>
      <c r="CJ250" s="355"/>
      <c r="CK250" s="355"/>
      <c r="CM250" s="446"/>
      <c r="CN250" s="447"/>
      <c r="CO250" s="448"/>
      <c r="CP250" s="449"/>
      <c r="CQ250" s="355"/>
      <c r="CR250" s="355"/>
      <c r="CS250" s="355"/>
      <c r="CT250" s="355"/>
      <c r="CU250" s="355"/>
      <c r="CV250" s="355"/>
      <c r="CW250" s="355"/>
      <c r="CX250" s="355"/>
      <c r="CY250" s="355"/>
      <c r="CZ250" s="355"/>
      <c r="DB250" s="431"/>
      <c r="DC250" s="432"/>
      <c r="DD250" s="433"/>
      <c r="DE250" s="434"/>
      <c r="DF250" s="434"/>
      <c r="DG250" s="436"/>
      <c r="DH250" s="436"/>
      <c r="DI250" s="436"/>
      <c r="DJ250" s="436"/>
      <c r="DK250" s="436"/>
      <c r="DL250" s="436"/>
      <c r="DM250" s="436"/>
      <c r="DN250" s="436"/>
      <c r="DO250" s="436"/>
      <c r="DP250" s="436"/>
    </row>
    <row r="251" spans="1:120" ht="20.100000000000001" customHeight="1">
      <c r="A251" s="391">
        <v>5381</v>
      </c>
      <c r="B251" s="392" t="s">
        <v>392</v>
      </c>
      <c r="C251" s="393">
        <v>125</v>
      </c>
      <c r="D251" s="394">
        <v>202</v>
      </c>
      <c r="E251" s="396">
        <v>18</v>
      </c>
      <c r="F251" s="396">
        <v>29</v>
      </c>
      <c r="G251" s="396">
        <v>17</v>
      </c>
      <c r="H251" s="396">
        <v>18</v>
      </c>
      <c r="I251" s="397">
        <v>18</v>
      </c>
      <c r="J251" s="398">
        <v>53</v>
      </c>
      <c r="K251" s="396">
        <v>5</v>
      </c>
      <c r="L251" s="396">
        <v>13</v>
      </c>
      <c r="M251" s="396">
        <v>7</v>
      </c>
      <c r="N251" s="399">
        <v>6</v>
      </c>
      <c r="P251" s="400">
        <v>5441</v>
      </c>
      <c r="Q251" s="401" t="s">
        <v>1281</v>
      </c>
      <c r="R251" s="402">
        <v>79</v>
      </c>
      <c r="S251" s="403">
        <v>210</v>
      </c>
      <c r="T251" s="405">
        <v>15</v>
      </c>
      <c r="U251" s="405">
        <v>28</v>
      </c>
      <c r="V251" s="405">
        <v>23</v>
      </c>
      <c r="W251" s="405">
        <v>28</v>
      </c>
      <c r="X251" s="406">
        <v>6</v>
      </c>
      <c r="Y251" s="407">
        <v>57</v>
      </c>
      <c r="Z251" s="405">
        <v>6</v>
      </c>
      <c r="AA251" s="405">
        <v>11</v>
      </c>
      <c r="AB251" s="405">
        <v>8</v>
      </c>
      <c r="AC251" s="408">
        <v>5</v>
      </c>
      <c r="AE251" s="400">
        <v>5481</v>
      </c>
      <c r="AF251" s="401" t="s">
        <v>1282</v>
      </c>
      <c r="AG251" s="402">
        <v>97</v>
      </c>
      <c r="AH251" s="403">
        <v>218</v>
      </c>
      <c r="AI251" s="405">
        <v>20</v>
      </c>
      <c r="AJ251" s="405">
        <v>25</v>
      </c>
      <c r="AK251" s="405">
        <v>28</v>
      </c>
      <c r="AL251" s="405">
        <v>20</v>
      </c>
      <c r="AM251" s="406">
        <v>8</v>
      </c>
      <c r="AN251" s="407">
        <v>56</v>
      </c>
      <c r="AO251" s="405">
        <v>6</v>
      </c>
      <c r="AP251" s="405">
        <v>9</v>
      </c>
      <c r="AQ251" s="405">
        <v>5</v>
      </c>
      <c r="AR251" s="408">
        <v>9</v>
      </c>
      <c r="AT251" s="446"/>
      <c r="AU251" s="447"/>
      <c r="AV251" s="448"/>
      <c r="AW251" s="449"/>
      <c r="AX251" s="355"/>
      <c r="AY251" s="355"/>
      <c r="AZ251" s="355"/>
      <c r="BA251" s="355"/>
      <c r="BB251" s="355"/>
      <c r="BC251" s="355"/>
      <c r="BD251" s="355"/>
      <c r="BE251" s="355"/>
      <c r="BF251" s="355"/>
      <c r="BG251" s="355"/>
      <c r="BI251" s="446"/>
      <c r="BJ251" s="447"/>
      <c r="BK251" s="448"/>
      <c r="BL251" s="449"/>
      <c r="BM251" s="355"/>
      <c r="BN251" s="355"/>
      <c r="BO251" s="355"/>
      <c r="BP251" s="355"/>
      <c r="BQ251" s="355"/>
      <c r="BR251" s="355"/>
      <c r="BS251" s="355"/>
      <c r="BT251" s="355"/>
      <c r="BU251" s="355"/>
      <c r="BV251" s="355"/>
      <c r="BX251" s="446"/>
      <c r="BY251" s="447"/>
      <c r="BZ251" s="448"/>
      <c r="CA251" s="449"/>
      <c r="CB251" s="355"/>
      <c r="CC251" s="355"/>
      <c r="CD251" s="355"/>
      <c r="CE251" s="355"/>
      <c r="CF251" s="355"/>
      <c r="CG251" s="355"/>
      <c r="CH251" s="355"/>
      <c r="CI251" s="355"/>
      <c r="CJ251" s="355"/>
      <c r="CK251" s="355"/>
      <c r="CM251" s="446"/>
      <c r="CN251" s="447"/>
      <c r="CO251" s="448"/>
      <c r="CP251" s="449"/>
      <c r="CQ251" s="355"/>
      <c r="CR251" s="355"/>
      <c r="CS251" s="355"/>
      <c r="CT251" s="355"/>
      <c r="CU251" s="355"/>
      <c r="CV251" s="355"/>
      <c r="CW251" s="355"/>
      <c r="CX251" s="355"/>
      <c r="CY251" s="355"/>
      <c r="CZ251" s="355"/>
      <c r="DB251" s="431"/>
      <c r="DC251" s="432"/>
      <c r="DD251" s="433"/>
      <c r="DE251" s="434"/>
      <c r="DF251" s="434"/>
      <c r="DG251" s="436"/>
      <c r="DH251" s="436"/>
      <c r="DI251" s="436"/>
      <c r="DJ251" s="436"/>
      <c r="DK251" s="436"/>
      <c r="DL251" s="436"/>
      <c r="DM251" s="436"/>
      <c r="DN251" s="436"/>
      <c r="DO251" s="436"/>
      <c r="DP251" s="436"/>
    </row>
    <row r="252" spans="1:120" ht="20.100000000000001" customHeight="1">
      <c r="A252" s="391">
        <v>5401</v>
      </c>
      <c r="B252" s="392" t="s">
        <v>393</v>
      </c>
      <c r="C252" s="393">
        <v>200</v>
      </c>
      <c r="D252" s="394">
        <v>221</v>
      </c>
      <c r="E252" s="396">
        <v>4</v>
      </c>
      <c r="F252" s="396">
        <v>5</v>
      </c>
      <c r="G252" s="396">
        <v>19</v>
      </c>
      <c r="H252" s="396">
        <v>31</v>
      </c>
      <c r="I252" s="397">
        <v>42</v>
      </c>
      <c r="J252" s="398">
        <v>92</v>
      </c>
      <c r="K252" s="396">
        <v>6</v>
      </c>
      <c r="L252" s="396">
        <v>17</v>
      </c>
      <c r="M252" s="396">
        <v>9</v>
      </c>
      <c r="N252" s="399">
        <v>7</v>
      </c>
      <c r="P252" s="400">
        <v>5481</v>
      </c>
      <c r="Q252" s="401" t="s">
        <v>1282</v>
      </c>
      <c r="R252" s="402">
        <v>125</v>
      </c>
      <c r="S252" s="403">
        <v>212</v>
      </c>
      <c r="T252" s="405">
        <v>14</v>
      </c>
      <c r="U252" s="405">
        <v>24</v>
      </c>
      <c r="V252" s="405">
        <v>27</v>
      </c>
      <c r="W252" s="405">
        <v>22</v>
      </c>
      <c r="X252" s="406">
        <v>13</v>
      </c>
      <c r="Y252" s="407">
        <v>62</v>
      </c>
      <c r="Z252" s="405">
        <v>6</v>
      </c>
      <c r="AA252" s="405">
        <v>12</v>
      </c>
      <c r="AB252" s="405">
        <v>8</v>
      </c>
      <c r="AC252" s="408">
        <v>6</v>
      </c>
      <c r="AE252" s="400">
        <v>5521</v>
      </c>
      <c r="AF252" s="401" t="s">
        <v>398</v>
      </c>
      <c r="AG252" s="402">
        <v>47</v>
      </c>
      <c r="AH252" s="403">
        <v>223</v>
      </c>
      <c r="AI252" s="405">
        <v>15</v>
      </c>
      <c r="AJ252" s="405">
        <v>13</v>
      </c>
      <c r="AK252" s="405">
        <v>30</v>
      </c>
      <c r="AL252" s="405">
        <v>34</v>
      </c>
      <c r="AM252" s="406">
        <v>9</v>
      </c>
      <c r="AN252" s="407">
        <v>72</v>
      </c>
      <c r="AO252" s="405">
        <v>7</v>
      </c>
      <c r="AP252" s="405">
        <v>10</v>
      </c>
      <c r="AQ252" s="405">
        <v>6</v>
      </c>
      <c r="AR252" s="408">
        <v>9</v>
      </c>
      <c r="AT252" s="446"/>
      <c r="AU252" s="447"/>
      <c r="AV252" s="448"/>
      <c r="AW252" s="449"/>
      <c r="AX252" s="355"/>
      <c r="AY252" s="355"/>
      <c r="AZ252" s="355"/>
      <c r="BA252" s="355"/>
      <c r="BB252" s="355"/>
      <c r="BC252" s="355"/>
      <c r="BD252" s="355"/>
      <c r="BE252" s="355"/>
      <c r="BF252" s="355"/>
      <c r="BG252" s="355"/>
      <c r="BI252" s="446"/>
      <c r="BJ252" s="447"/>
      <c r="BK252" s="448"/>
      <c r="BL252" s="449"/>
      <c r="BM252" s="355"/>
      <c r="BN252" s="355"/>
      <c r="BO252" s="355"/>
      <c r="BP252" s="355"/>
      <c r="BQ252" s="355"/>
      <c r="BR252" s="355"/>
      <c r="BS252" s="355"/>
      <c r="BT252" s="355"/>
      <c r="BU252" s="355"/>
      <c r="BV252" s="355"/>
      <c r="BX252" s="446"/>
      <c r="BY252" s="447"/>
      <c r="BZ252" s="448"/>
      <c r="CA252" s="449"/>
      <c r="CB252" s="355"/>
      <c r="CC252" s="355"/>
      <c r="CD252" s="355"/>
      <c r="CE252" s="355"/>
      <c r="CF252" s="355"/>
      <c r="CG252" s="355"/>
      <c r="CH252" s="355"/>
      <c r="CI252" s="355"/>
      <c r="CJ252" s="355"/>
      <c r="CK252" s="355"/>
      <c r="CM252" s="446"/>
      <c r="CN252" s="447"/>
      <c r="CO252" s="448"/>
      <c r="CP252" s="449"/>
      <c r="CQ252" s="355"/>
      <c r="CR252" s="355"/>
      <c r="CS252" s="355"/>
      <c r="CT252" s="355"/>
      <c r="CU252" s="355"/>
      <c r="CV252" s="355"/>
      <c r="CW252" s="355"/>
      <c r="CX252" s="355"/>
      <c r="CY252" s="355"/>
      <c r="CZ252" s="355"/>
      <c r="DB252" s="431"/>
      <c r="DC252" s="432"/>
      <c r="DD252" s="433"/>
      <c r="DE252" s="434"/>
      <c r="DF252" s="434"/>
      <c r="DG252" s="436"/>
      <c r="DH252" s="436"/>
      <c r="DI252" s="436"/>
      <c r="DJ252" s="436"/>
      <c r="DK252" s="436"/>
      <c r="DL252" s="436"/>
      <c r="DM252" s="436"/>
      <c r="DN252" s="436"/>
      <c r="DO252" s="436"/>
      <c r="DP252" s="436"/>
    </row>
    <row r="253" spans="1:120" ht="20.100000000000001" customHeight="1">
      <c r="A253" s="391">
        <v>5421</v>
      </c>
      <c r="B253" s="392" t="s">
        <v>394</v>
      </c>
      <c r="C253" s="393">
        <v>97</v>
      </c>
      <c r="D253" s="394">
        <v>211</v>
      </c>
      <c r="E253" s="396">
        <v>6</v>
      </c>
      <c r="F253" s="396">
        <v>19</v>
      </c>
      <c r="G253" s="396">
        <v>23</v>
      </c>
      <c r="H253" s="396">
        <v>35</v>
      </c>
      <c r="I253" s="397">
        <v>18</v>
      </c>
      <c r="J253" s="398">
        <v>75</v>
      </c>
      <c r="K253" s="396">
        <v>6</v>
      </c>
      <c r="L253" s="396">
        <v>15</v>
      </c>
      <c r="M253" s="396">
        <v>8</v>
      </c>
      <c r="N253" s="399">
        <v>7</v>
      </c>
      <c r="P253" s="400">
        <v>5521</v>
      </c>
      <c r="Q253" s="401" t="s">
        <v>398</v>
      </c>
      <c r="R253" s="402">
        <v>49</v>
      </c>
      <c r="S253" s="403">
        <v>215</v>
      </c>
      <c r="T253" s="405">
        <v>10</v>
      </c>
      <c r="U253" s="405">
        <v>16</v>
      </c>
      <c r="V253" s="405">
        <v>35</v>
      </c>
      <c r="W253" s="405">
        <v>33</v>
      </c>
      <c r="X253" s="406">
        <v>6</v>
      </c>
      <c r="Y253" s="407">
        <v>73</v>
      </c>
      <c r="Z253" s="405">
        <v>6</v>
      </c>
      <c r="AA253" s="405">
        <v>12</v>
      </c>
      <c r="AB253" s="405">
        <v>9</v>
      </c>
      <c r="AC253" s="408">
        <v>6</v>
      </c>
      <c r="AE253" s="400">
        <v>5561</v>
      </c>
      <c r="AF253" s="401" t="s">
        <v>1283</v>
      </c>
      <c r="AG253" s="402">
        <v>62</v>
      </c>
      <c r="AH253" s="403">
        <v>213</v>
      </c>
      <c r="AI253" s="405">
        <v>21</v>
      </c>
      <c r="AJ253" s="405">
        <v>35</v>
      </c>
      <c r="AK253" s="405">
        <v>18</v>
      </c>
      <c r="AL253" s="405">
        <v>19</v>
      </c>
      <c r="AM253" s="406">
        <v>6</v>
      </c>
      <c r="AN253" s="407">
        <v>44</v>
      </c>
      <c r="AO253" s="405">
        <v>6</v>
      </c>
      <c r="AP253" s="405">
        <v>9</v>
      </c>
      <c r="AQ253" s="405">
        <v>5</v>
      </c>
      <c r="AR253" s="408">
        <v>8</v>
      </c>
      <c r="AT253" s="446"/>
      <c r="AU253" s="447"/>
      <c r="AV253" s="448"/>
      <c r="AW253" s="449"/>
      <c r="AX253" s="355"/>
      <c r="AY253" s="355"/>
      <c r="AZ253" s="355"/>
      <c r="BA253" s="355"/>
      <c r="BB253" s="355"/>
      <c r="BC253" s="355"/>
      <c r="BD253" s="355"/>
      <c r="BE253" s="355"/>
      <c r="BF253" s="355"/>
      <c r="BG253" s="355"/>
      <c r="BI253" s="446"/>
      <c r="BJ253" s="447"/>
      <c r="BK253" s="448"/>
      <c r="BL253" s="449"/>
      <c r="BM253" s="355"/>
      <c r="BN253" s="355"/>
      <c r="BO253" s="355"/>
      <c r="BP253" s="355"/>
      <c r="BQ253" s="355"/>
      <c r="BR253" s="355"/>
      <c r="BS253" s="355"/>
      <c r="BT253" s="355"/>
      <c r="BU253" s="355"/>
      <c r="BV253" s="355"/>
      <c r="BX253" s="446"/>
      <c r="BY253" s="447"/>
      <c r="BZ253" s="448"/>
      <c r="CA253" s="449"/>
      <c r="CB253" s="355"/>
      <c r="CC253" s="355"/>
      <c r="CD253" s="355"/>
      <c r="CE253" s="355"/>
      <c r="CF253" s="355"/>
      <c r="CG253" s="355"/>
      <c r="CH253" s="355"/>
      <c r="CI253" s="355"/>
      <c r="CJ253" s="355"/>
      <c r="CK253" s="355"/>
      <c r="CM253" s="446"/>
      <c r="CN253" s="447"/>
      <c r="CO253" s="448"/>
      <c r="CP253" s="449"/>
      <c r="CQ253" s="355"/>
      <c r="CR253" s="355"/>
      <c r="CS253" s="355"/>
      <c r="CT253" s="355"/>
      <c r="CU253" s="355"/>
      <c r="CV253" s="355"/>
      <c r="CW253" s="355"/>
      <c r="CX253" s="355"/>
      <c r="CY253" s="355"/>
      <c r="CZ253" s="355"/>
      <c r="DB253" s="431"/>
      <c r="DC253" s="432"/>
      <c r="DD253" s="433"/>
      <c r="DE253" s="434"/>
      <c r="DF253" s="434"/>
      <c r="DG253" s="436"/>
      <c r="DH253" s="436"/>
      <c r="DI253" s="436"/>
      <c r="DJ253" s="436"/>
      <c r="DK253" s="436"/>
      <c r="DL253" s="436"/>
      <c r="DM253" s="436"/>
      <c r="DN253" s="436"/>
      <c r="DO253" s="436"/>
      <c r="DP253" s="436"/>
    </row>
    <row r="254" spans="1:120" ht="20.100000000000001" customHeight="1">
      <c r="A254" s="391">
        <v>5431</v>
      </c>
      <c r="B254" s="392" t="s">
        <v>395</v>
      </c>
      <c r="C254" s="393">
        <v>135</v>
      </c>
      <c r="D254" s="394">
        <v>195</v>
      </c>
      <c r="E254" s="396">
        <v>25</v>
      </c>
      <c r="F254" s="396">
        <v>27</v>
      </c>
      <c r="G254" s="396">
        <v>22</v>
      </c>
      <c r="H254" s="396">
        <v>20</v>
      </c>
      <c r="I254" s="397">
        <v>5</v>
      </c>
      <c r="J254" s="398">
        <v>47</v>
      </c>
      <c r="K254" s="396">
        <v>5</v>
      </c>
      <c r="L254" s="396">
        <v>12</v>
      </c>
      <c r="M254" s="396">
        <v>7</v>
      </c>
      <c r="N254" s="399">
        <v>5</v>
      </c>
      <c r="P254" s="400">
        <v>5561</v>
      </c>
      <c r="Q254" s="401" t="s">
        <v>1283</v>
      </c>
      <c r="R254" s="402">
        <v>49</v>
      </c>
      <c r="S254" s="403">
        <v>204</v>
      </c>
      <c r="T254" s="405">
        <v>24</v>
      </c>
      <c r="U254" s="405">
        <v>29</v>
      </c>
      <c r="V254" s="405">
        <v>27</v>
      </c>
      <c r="W254" s="405">
        <v>16</v>
      </c>
      <c r="X254" s="406">
        <v>4</v>
      </c>
      <c r="Y254" s="407">
        <v>47</v>
      </c>
      <c r="Z254" s="405">
        <v>5</v>
      </c>
      <c r="AA254" s="405">
        <v>10</v>
      </c>
      <c r="AB254" s="405">
        <v>7</v>
      </c>
      <c r="AC254" s="408">
        <v>5</v>
      </c>
      <c r="AE254" s="400">
        <v>5601</v>
      </c>
      <c r="AF254" s="401" t="s">
        <v>400</v>
      </c>
      <c r="AG254" s="402">
        <v>127</v>
      </c>
      <c r="AH254" s="403">
        <v>221</v>
      </c>
      <c r="AI254" s="405">
        <v>18</v>
      </c>
      <c r="AJ254" s="405">
        <v>16</v>
      </c>
      <c r="AK254" s="405">
        <v>24</v>
      </c>
      <c r="AL254" s="405">
        <v>31</v>
      </c>
      <c r="AM254" s="406">
        <v>12</v>
      </c>
      <c r="AN254" s="407">
        <v>66</v>
      </c>
      <c r="AO254" s="405">
        <v>7</v>
      </c>
      <c r="AP254" s="405">
        <v>10</v>
      </c>
      <c r="AQ254" s="405">
        <v>6</v>
      </c>
      <c r="AR254" s="408">
        <v>9</v>
      </c>
      <c r="AT254" s="446"/>
      <c r="AU254" s="447"/>
      <c r="AV254" s="448"/>
      <c r="AW254" s="449"/>
      <c r="AX254" s="355"/>
      <c r="AY254" s="355"/>
      <c r="AZ254" s="355"/>
      <c r="BA254" s="355"/>
      <c r="BB254" s="355"/>
      <c r="BC254" s="355"/>
      <c r="BD254" s="355"/>
      <c r="BE254" s="355"/>
      <c r="BF254" s="355"/>
      <c r="BG254" s="355"/>
      <c r="BI254" s="446"/>
      <c r="BJ254" s="447"/>
      <c r="BK254" s="448"/>
      <c r="BL254" s="449"/>
      <c r="BM254" s="355"/>
      <c r="BN254" s="355"/>
      <c r="BO254" s="355"/>
      <c r="BP254" s="355"/>
      <c r="BQ254" s="355"/>
      <c r="BR254" s="355"/>
      <c r="BS254" s="355"/>
      <c r="BT254" s="355"/>
      <c r="BU254" s="355"/>
      <c r="BV254" s="355"/>
      <c r="BX254" s="446"/>
      <c r="BY254" s="447"/>
      <c r="BZ254" s="448"/>
      <c r="CA254" s="449"/>
      <c r="CB254" s="355"/>
      <c r="CC254" s="355"/>
      <c r="CD254" s="355"/>
      <c r="CE254" s="355"/>
      <c r="CF254" s="355"/>
      <c r="CG254" s="355"/>
      <c r="CH254" s="355"/>
      <c r="CI254" s="355"/>
      <c r="CJ254" s="355"/>
      <c r="CK254" s="355"/>
      <c r="CM254" s="446"/>
      <c r="CN254" s="447"/>
      <c r="CO254" s="448"/>
      <c r="CP254" s="449"/>
      <c r="CQ254" s="355"/>
      <c r="CR254" s="355"/>
      <c r="CS254" s="355"/>
      <c r="CT254" s="355"/>
      <c r="CU254" s="355"/>
      <c r="CV254" s="355"/>
      <c r="CW254" s="355"/>
      <c r="CX254" s="355"/>
      <c r="CY254" s="355"/>
      <c r="CZ254" s="355"/>
      <c r="DB254" s="431"/>
      <c r="DC254" s="432"/>
      <c r="DD254" s="433"/>
      <c r="DE254" s="434"/>
      <c r="DF254" s="434"/>
      <c r="DG254" s="436"/>
      <c r="DH254" s="436"/>
      <c r="DI254" s="436"/>
      <c r="DJ254" s="436"/>
      <c r="DK254" s="436"/>
      <c r="DL254" s="436"/>
      <c r="DM254" s="436"/>
      <c r="DN254" s="436"/>
      <c r="DO254" s="436"/>
      <c r="DP254" s="436"/>
    </row>
    <row r="255" spans="1:120" ht="20.100000000000001" customHeight="1">
      <c r="A255" s="391">
        <v>5441</v>
      </c>
      <c r="B255" s="392" t="s">
        <v>1281</v>
      </c>
      <c r="C255" s="393">
        <v>120</v>
      </c>
      <c r="D255" s="394">
        <v>196</v>
      </c>
      <c r="E255" s="396">
        <v>22</v>
      </c>
      <c r="F255" s="396">
        <v>28</v>
      </c>
      <c r="G255" s="396">
        <v>22</v>
      </c>
      <c r="H255" s="396">
        <v>21</v>
      </c>
      <c r="I255" s="397">
        <v>8</v>
      </c>
      <c r="J255" s="398">
        <v>51</v>
      </c>
      <c r="K255" s="396">
        <v>5</v>
      </c>
      <c r="L255" s="396">
        <v>12</v>
      </c>
      <c r="M255" s="396">
        <v>7</v>
      </c>
      <c r="N255" s="399">
        <v>6</v>
      </c>
      <c r="P255" s="400">
        <v>5601</v>
      </c>
      <c r="Q255" s="401" t="s">
        <v>400</v>
      </c>
      <c r="R255" s="402">
        <v>109</v>
      </c>
      <c r="S255" s="403">
        <v>211</v>
      </c>
      <c r="T255" s="405">
        <v>17</v>
      </c>
      <c r="U255" s="405">
        <v>18</v>
      </c>
      <c r="V255" s="405">
        <v>24</v>
      </c>
      <c r="W255" s="405">
        <v>37</v>
      </c>
      <c r="X255" s="406">
        <v>4</v>
      </c>
      <c r="Y255" s="407">
        <v>64</v>
      </c>
      <c r="Z255" s="405">
        <v>6</v>
      </c>
      <c r="AA255" s="405">
        <v>12</v>
      </c>
      <c r="AB255" s="405">
        <v>8</v>
      </c>
      <c r="AC255" s="408">
        <v>6</v>
      </c>
      <c r="AE255" s="400">
        <v>5641</v>
      </c>
      <c r="AF255" s="401" t="s">
        <v>1284</v>
      </c>
      <c r="AG255" s="402">
        <v>61</v>
      </c>
      <c r="AH255" s="403">
        <v>223</v>
      </c>
      <c r="AI255" s="405">
        <v>10</v>
      </c>
      <c r="AJ255" s="405">
        <v>16</v>
      </c>
      <c r="AK255" s="405">
        <v>39</v>
      </c>
      <c r="AL255" s="405">
        <v>26</v>
      </c>
      <c r="AM255" s="406">
        <v>8</v>
      </c>
      <c r="AN255" s="407">
        <v>74</v>
      </c>
      <c r="AO255" s="405">
        <v>7</v>
      </c>
      <c r="AP255" s="405">
        <v>10</v>
      </c>
      <c r="AQ255" s="405">
        <v>6</v>
      </c>
      <c r="AR255" s="408">
        <v>9</v>
      </c>
      <c r="AT255" s="446"/>
      <c r="AU255" s="447"/>
      <c r="AV255" s="448"/>
      <c r="AW255" s="449"/>
      <c r="AX255" s="355"/>
      <c r="AY255" s="355"/>
      <c r="AZ255" s="355"/>
      <c r="BA255" s="355"/>
      <c r="BB255" s="355"/>
      <c r="BC255" s="355"/>
      <c r="BD255" s="355"/>
      <c r="BE255" s="355"/>
      <c r="BF255" s="355"/>
      <c r="BG255" s="355"/>
      <c r="BI255" s="446"/>
      <c r="BJ255" s="447"/>
      <c r="BK255" s="448"/>
      <c r="BL255" s="449"/>
      <c r="BM255" s="355"/>
      <c r="BN255" s="355"/>
      <c r="BO255" s="355"/>
      <c r="BP255" s="355"/>
      <c r="BQ255" s="355"/>
      <c r="BR255" s="355"/>
      <c r="BS255" s="355"/>
      <c r="BT255" s="355"/>
      <c r="BU255" s="355"/>
      <c r="BV255" s="355"/>
      <c r="BX255" s="446"/>
      <c r="BY255" s="447"/>
      <c r="BZ255" s="448"/>
      <c r="CA255" s="449"/>
      <c r="CB255" s="355"/>
      <c r="CC255" s="355"/>
      <c r="CD255" s="355"/>
      <c r="CE255" s="355"/>
      <c r="CF255" s="355"/>
      <c r="CG255" s="355"/>
      <c r="CH255" s="355"/>
      <c r="CI255" s="355"/>
      <c r="CJ255" s="355"/>
      <c r="CK255" s="355"/>
      <c r="CM255" s="446"/>
      <c r="CN255" s="447"/>
      <c r="CO255" s="448"/>
      <c r="CP255" s="449"/>
      <c r="CQ255" s="355"/>
      <c r="CR255" s="355"/>
      <c r="CS255" s="355"/>
      <c r="CT255" s="355"/>
      <c r="CU255" s="355"/>
      <c r="CV255" s="355"/>
      <c r="CW255" s="355"/>
      <c r="CX255" s="355"/>
      <c r="CY255" s="355"/>
      <c r="CZ255" s="355"/>
      <c r="DB255" s="431"/>
      <c r="DC255" s="432"/>
      <c r="DD255" s="433"/>
      <c r="DE255" s="434"/>
      <c r="DF255" s="434"/>
      <c r="DG255" s="436"/>
      <c r="DH255" s="436"/>
      <c r="DI255" s="436"/>
      <c r="DJ255" s="436"/>
      <c r="DK255" s="436"/>
      <c r="DL255" s="436"/>
      <c r="DM255" s="436"/>
      <c r="DN255" s="436"/>
      <c r="DO255" s="436"/>
      <c r="DP255" s="436"/>
    </row>
    <row r="256" spans="1:120" ht="20.100000000000001" customHeight="1">
      <c r="A256" s="391">
        <v>5481</v>
      </c>
      <c r="B256" s="392" t="s">
        <v>1282</v>
      </c>
      <c r="C256" s="393">
        <v>117</v>
      </c>
      <c r="D256" s="394">
        <v>198</v>
      </c>
      <c r="E256" s="396">
        <v>26</v>
      </c>
      <c r="F256" s="396">
        <v>18</v>
      </c>
      <c r="G256" s="396">
        <v>24</v>
      </c>
      <c r="H256" s="396">
        <v>22</v>
      </c>
      <c r="I256" s="397">
        <v>10</v>
      </c>
      <c r="J256" s="398">
        <v>56</v>
      </c>
      <c r="K256" s="396">
        <v>5</v>
      </c>
      <c r="L256" s="396">
        <v>12</v>
      </c>
      <c r="M256" s="396">
        <v>7</v>
      </c>
      <c r="N256" s="399">
        <v>6</v>
      </c>
      <c r="P256" s="400">
        <v>5641</v>
      </c>
      <c r="Q256" s="401" t="s">
        <v>1284</v>
      </c>
      <c r="R256" s="402">
        <v>67</v>
      </c>
      <c r="S256" s="403">
        <v>221</v>
      </c>
      <c r="T256" s="405">
        <v>7</v>
      </c>
      <c r="U256" s="405">
        <v>9</v>
      </c>
      <c r="V256" s="405">
        <v>36</v>
      </c>
      <c r="W256" s="405">
        <v>36</v>
      </c>
      <c r="X256" s="406">
        <v>12</v>
      </c>
      <c r="Y256" s="407">
        <v>84</v>
      </c>
      <c r="Z256" s="405">
        <v>6</v>
      </c>
      <c r="AA256" s="405">
        <v>13</v>
      </c>
      <c r="AB256" s="405">
        <v>9</v>
      </c>
      <c r="AC256" s="408">
        <v>7</v>
      </c>
      <c r="AE256" s="400">
        <v>5671</v>
      </c>
      <c r="AF256" s="401" t="s">
        <v>402</v>
      </c>
      <c r="AG256" s="402">
        <v>107</v>
      </c>
      <c r="AH256" s="403">
        <v>229</v>
      </c>
      <c r="AI256" s="405">
        <v>14</v>
      </c>
      <c r="AJ256" s="405">
        <v>13</v>
      </c>
      <c r="AK256" s="405">
        <v>21</v>
      </c>
      <c r="AL256" s="405">
        <v>25</v>
      </c>
      <c r="AM256" s="406">
        <v>27</v>
      </c>
      <c r="AN256" s="407">
        <v>73</v>
      </c>
      <c r="AO256" s="405">
        <v>7</v>
      </c>
      <c r="AP256" s="405">
        <v>10</v>
      </c>
      <c r="AQ256" s="405">
        <v>6</v>
      </c>
      <c r="AR256" s="408">
        <v>10</v>
      </c>
      <c r="AT256" s="446"/>
      <c r="AU256" s="447"/>
      <c r="AV256" s="448"/>
      <c r="AW256" s="449"/>
      <c r="AX256" s="355"/>
      <c r="AY256" s="355"/>
      <c r="AZ256" s="355"/>
      <c r="BA256" s="355"/>
      <c r="BB256" s="355"/>
      <c r="BC256" s="355"/>
      <c r="BD256" s="355"/>
      <c r="BE256" s="355"/>
      <c r="BF256" s="355"/>
      <c r="BG256" s="355"/>
      <c r="BI256" s="446"/>
      <c r="BJ256" s="447"/>
      <c r="BK256" s="448"/>
      <c r="BL256" s="449"/>
      <c r="BM256" s="355"/>
      <c r="BN256" s="355"/>
      <c r="BO256" s="355"/>
      <c r="BP256" s="355"/>
      <c r="BQ256" s="355"/>
      <c r="BR256" s="355"/>
      <c r="BS256" s="355"/>
      <c r="BT256" s="355"/>
      <c r="BU256" s="355"/>
      <c r="BV256" s="355"/>
      <c r="BX256" s="446"/>
      <c r="BY256" s="447"/>
      <c r="BZ256" s="448"/>
      <c r="CA256" s="449"/>
      <c r="CB256" s="355"/>
      <c r="CC256" s="355"/>
      <c r="CD256" s="355"/>
      <c r="CE256" s="355"/>
      <c r="CF256" s="355"/>
      <c r="CG256" s="355"/>
      <c r="CH256" s="355"/>
      <c r="CI256" s="355"/>
      <c r="CJ256" s="355"/>
      <c r="CK256" s="355"/>
      <c r="CM256" s="446"/>
      <c r="CN256" s="447"/>
      <c r="CO256" s="448"/>
      <c r="CP256" s="449"/>
      <c r="CQ256" s="355"/>
      <c r="CR256" s="355"/>
      <c r="CS256" s="355"/>
      <c r="CT256" s="355"/>
      <c r="CU256" s="355"/>
      <c r="CV256" s="355"/>
      <c r="CW256" s="355"/>
      <c r="CX256" s="355"/>
      <c r="CY256" s="355"/>
      <c r="CZ256" s="355"/>
      <c r="DB256" s="431"/>
      <c r="DC256" s="432"/>
      <c r="DD256" s="433"/>
      <c r="DE256" s="434"/>
      <c r="DF256" s="434"/>
      <c r="DG256" s="436"/>
      <c r="DH256" s="436"/>
      <c r="DI256" s="436"/>
      <c r="DJ256" s="436"/>
      <c r="DK256" s="436"/>
      <c r="DL256" s="436"/>
      <c r="DM256" s="436"/>
      <c r="DN256" s="436"/>
      <c r="DO256" s="436"/>
      <c r="DP256" s="436"/>
    </row>
    <row r="257" spans="1:120" ht="20.100000000000001" customHeight="1">
      <c r="A257" s="391">
        <v>5521</v>
      </c>
      <c r="B257" s="392" t="s">
        <v>398</v>
      </c>
      <c r="C257" s="393">
        <v>56</v>
      </c>
      <c r="D257" s="394">
        <v>195</v>
      </c>
      <c r="E257" s="396">
        <v>23</v>
      </c>
      <c r="F257" s="396">
        <v>27</v>
      </c>
      <c r="G257" s="396">
        <v>21</v>
      </c>
      <c r="H257" s="396">
        <v>25</v>
      </c>
      <c r="I257" s="397">
        <v>4</v>
      </c>
      <c r="J257" s="398">
        <v>50</v>
      </c>
      <c r="K257" s="396">
        <v>5</v>
      </c>
      <c r="L257" s="396">
        <v>12</v>
      </c>
      <c r="M257" s="396">
        <v>7</v>
      </c>
      <c r="N257" s="399">
        <v>6</v>
      </c>
      <c r="P257" s="400">
        <v>5671</v>
      </c>
      <c r="Q257" s="401" t="s">
        <v>402</v>
      </c>
      <c r="R257" s="402">
        <v>102</v>
      </c>
      <c r="S257" s="403">
        <v>217</v>
      </c>
      <c r="T257" s="405">
        <v>9</v>
      </c>
      <c r="U257" s="405">
        <v>19</v>
      </c>
      <c r="V257" s="405">
        <v>27</v>
      </c>
      <c r="W257" s="405">
        <v>35</v>
      </c>
      <c r="X257" s="406">
        <v>10</v>
      </c>
      <c r="Y257" s="407">
        <v>73</v>
      </c>
      <c r="Z257" s="405">
        <v>6</v>
      </c>
      <c r="AA257" s="405">
        <v>13</v>
      </c>
      <c r="AB257" s="405">
        <v>9</v>
      </c>
      <c r="AC257" s="408">
        <v>6</v>
      </c>
      <c r="AE257" s="400">
        <v>5711</v>
      </c>
      <c r="AF257" s="401" t="s">
        <v>1285</v>
      </c>
      <c r="AG257" s="402">
        <v>126</v>
      </c>
      <c r="AH257" s="403">
        <v>218</v>
      </c>
      <c r="AI257" s="405">
        <v>20</v>
      </c>
      <c r="AJ257" s="405">
        <v>25</v>
      </c>
      <c r="AK257" s="405">
        <v>24</v>
      </c>
      <c r="AL257" s="405">
        <v>23</v>
      </c>
      <c r="AM257" s="406">
        <v>9</v>
      </c>
      <c r="AN257" s="407">
        <v>56</v>
      </c>
      <c r="AO257" s="405">
        <v>6</v>
      </c>
      <c r="AP257" s="405">
        <v>9</v>
      </c>
      <c r="AQ257" s="405">
        <v>5</v>
      </c>
      <c r="AR257" s="408">
        <v>9</v>
      </c>
      <c r="AT257" s="446"/>
      <c r="AU257" s="447"/>
      <c r="AV257" s="448"/>
      <c r="AW257" s="449"/>
      <c r="AX257" s="355"/>
      <c r="AY257" s="355"/>
      <c r="AZ257" s="355"/>
      <c r="BA257" s="355"/>
      <c r="BB257" s="355"/>
      <c r="BC257" s="355"/>
      <c r="BD257" s="355"/>
      <c r="BE257" s="355"/>
      <c r="BF257" s="355"/>
      <c r="BG257" s="355"/>
      <c r="BI257" s="446"/>
      <c r="BJ257" s="447"/>
      <c r="BK257" s="448"/>
      <c r="BL257" s="449"/>
      <c r="BM257" s="355"/>
      <c r="BN257" s="355"/>
      <c r="BO257" s="355"/>
      <c r="BP257" s="355"/>
      <c r="BQ257" s="355"/>
      <c r="BR257" s="355"/>
      <c r="BS257" s="355"/>
      <c r="BT257" s="355"/>
      <c r="BU257" s="355"/>
      <c r="BV257" s="355"/>
      <c r="BX257" s="446"/>
      <c r="BY257" s="447"/>
      <c r="BZ257" s="448"/>
      <c r="CA257" s="449"/>
      <c r="CB257" s="355"/>
      <c r="CC257" s="355"/>
      <c r="CD257" s="355"/>
      <c r="CE257" s="355"/>
      <c r="CF257" s="355"/>
      <c r="CG257" s="355"/>
      <c r="CH257" s="355"/>
      <c r="CI257" s="355"/>
      <c r="CJ257" s="355"/>
      <c r="CK257" s="355"/>
      <c r="CM257" s="446"/>
      <c r="CN257" s="447"/>
      <c r="CO257" s="448"/>
      <c r="CP257" s="449"/>
      <c r="CQ257" s="355"/>
      <c r="CR257" s="355"/>
      <c r="CS257" s="355"/>
      <c r="CT257" s="355"/>
      <c r="CU257" s="355"/>
      <c r="CV257" s="355"/>
      <c r="CW257" s="355"/>
      <c r="CX257" s="355"/>
      <c r="CY257" s="355"/>
      <c r="CZ257" s="355"/>
      <c r="DB257" s="431"/>
      <c r="DC257" s="432"/>
      <c r="DD257" s="433"/>
      <c r="DE257" s="434"/>
      <c r="DF257" s="434"/>
      <c r="DG257" s="436"/>
      <c r="DH257" s="436"/>
      <c r="DI257" s="436"/>
      <c r="DJ257" s="436"/>
      <c r="DK257" s="436"/>
      <c r="DL257" s="436"/>
      <c r="DM257" s="436"/>
      <c r="DN257" s="436"/>
      <c r="DO257" s="436"/>
      <c r="DP257" s="436"/>
    </row>
    <row r="258" spans="1:120" ht="20.100000000000001" customHeight="1">
      <c r="A258" s="391">
        <v>5561</v>
      </c>
      <c r="B258" s="392" t="s">
        <v>1283</v>
      </c>
      <c r="C258" s="393">
        <v>56</v>
      </c>
      <c r="D258" s="394">
        <v>198</v>
      </c>
      <c r="E258" s="396">
        <v>23</v>
      </c>
      <c r="F258" s="396">
        <v>16</v>
      </c>
      <c r="G258" s="396">
        <v>30</v>
      </c>
      <c r="H258" s="396">
        <v>20</v>
      </c>
      <c r="I258" s="397">
        <v>11</v>
      </c>
      <c r="J258" s="398">
        <v>61</v>
      </c>
      <c r="K258" s="396">
        <v>5</v>
      </c>
      <c r="L258" s="396">
        <v>12</v>
      </c>
      <c r="M258" s="396">
        <v>7</v>
      </c>
      <c r="N258" s="399">
        <v>6</v>
      </c>
      <c r="P258" s="400">
        <v>5711</v>
      </c>
      <c r="Q258" s="401" t="s">
        <v>1285</v>
      </c>
      <c r="R258" s="402">
        <v>118</v>
      </c>
      <c r="S258" s="403">
        <v>209</v>
      </c>
      <c r="T258" s="405">
        <v>22</v>
      </c>
      <c r="U258" s="405">
        <v>17</v>
      </c>
      <c r="V258" s="405">
        <v>25</v>
      </c>
      <c r="W258" s="405">
        <v>27</v>
      </c>
      <c r="X258" s="406">
        <v>8</v>
      </c>
      <c r="Y258" s="407">
        <v>61</v>
      </c>
      <c r="Z258" s="405">
        <v>6</v>
      </c>
      <c r="AA258" s="405">
        <v>11</v>
      </c>
      <c r="AB258" s="405">
        <v>8</v>
      </c>
      <c r="AC258" s="408">
        <v>6</v>
      </c>
      <c r="AE258" s="400">
        <v>5791</v>
      </c>
      <c r="AF258" s="401" t="s">
        <v>1286</v>
      </c>
      <c r="AG258" s="402">
        <v>83</v>
      </c>
      <c r="AH258" s="403">
        <v>210</v>
      </c>
      <c r="AI258" s="405">
        <v>30</v>
      </c>
      <c r="AJ258" s="405">
        <v>28</v>
      </c>
      <c r="AK258" s="405">
        <v>29</v>
      </c>
      <c r="AL258" s="405">
        <v>8</v>
      </c>
      <c r="AM258" s="406">
        <v>5</v>
      </c>
      <c r="AN258" s="407">
        <v>42</v>
      </c>
      <c r="AO258" s="405">
        <v>5</v>
      </c>
      <c r="AP258" s="405">
        <v>8</v>
      </c>
      <c r="AQ258" s="405">
        <v>5</v>
      </c>
      <c r="AR258" s="408">
        <v>8</v>
      </c>
      <c r="AT258" s="446"/>
      <c r="AU258" s="447"/>
      <c r="AV258" s="448"/>
      <c r="AW258" s="449"/>
      <c r="AX258" s="355"/>
      <c r="AY258" s="355"/>
      <c r="AZ258" s="355"/>
      <c r="BA258" s="355"/>
      <c r="BB258" s="355"/>
      <c r="BC258" s="355"/>
      <c r="BD258" s="355"/>
      <c r="BE258" s="355"/>
      <c r="BF258" s="355"/>
      <c r="BG258" s="355"/>
      <c r="BI258" s="446"/>
      <c r="BJ258" s="447"/>
      <c r="BK258" s="448"/>
      <c r="BL258" s="449"/>
      <c r="BM258" s="355"/>
      <c r="BN258" s="355"/>
      <c r="BO258" s="355"/>
      <c r="BP258" s="355"/>
      <c r="BQ258" s="355"/>
      <c r="BR258" s="355"/>
      <c r="BS258" s="355"/>
      <c r="BT258" s="355"/>
      <c r="BU258" s="355"/>
      <c r="BV258" s="355"/>
      <c r="BX258" s="446"/>
      <c r="BY258" s="447"/>
      <c r="BZ258" s="448"/>
      <c r="CA258" s="449"/>
      <c r="CB258" s="355"/>
      <c r="CC258" s="355"/>
      <c r="CD258" s="355"/>
      <c r="CE258" s="355"/>
      <c r="CF258" s="355"/>
      <c r="CG258" s="355"/>
      <c r="CH258" s="355"/>
      <c r="CI258" s="355"/>
      <c r="CJ258" s="355"/>
      <c r="CK258" s="355"/>
      <c r="CM258" s="446"/>
      <c r="CN258" s="447"/>
      <c r="CO258" s="448"/>
      <c r="CP258" s="449"/>
      <c r="CQ258" s="355"/>
      <c r="CR258" s="355"/>
      <c r="CS258" s="355"/>
      <c r="CT258" s="355"/>
      <c r="CU258" s="355"/>
      <c r="CV258" s="355"/>
      <c r="CW258" s="355"/>
      <c r="CX258" s="355"/>
      <c r="CY258" s="355"/>
      <c r="CZ258" s="355"/>
      <c r="DB258" s="431"/>
      <c r="DC258" s="432"/>
      <c r="DD258" s="433"/>
      <c r="DE258" s="434"/>
      <c r="DF258" s="434"/>
      <c r="DG258" s="436"/>
      <c r="DH258" s="436"/>
      <c r="DI258" s="436"/>
      <c r="DJ258" s="436"/>
      <c r="DK258" s="436"/>
      <c r="DL258" s="436"/>
      <c r="DM258" s="436"/>
      <c r="DN258" s="436"/>
      <c r="DO258" s="436"/>
      <c r="DP258" s="436"/>
    </row>
    <row r="259" spans="1:120" ht="20.100000000000001" customHeight="1">
      <c r="A259" s="391">
        <v>5601</v>
      </c>
      <c r="B259" s="392" t="s">
        <v>400</v>
      </c>
      <c r="C259" s="393">
        <v>102</v>
      </c>
      <c r="D259" s="394">
        <v>204</v>
      </c>
      <c r="E259" s="396">
        <v>18</v>
      </c>
      <c r="F259" s="396">
        <v>17</v>
      </c>
      <c r="G259" s="396">
        <v>25</v>
      </c>
      <c r="H259" s="396">
        <v>25</v>
      </c>
      <c r="I259" s="397">
        <v>16</v>
      </c>
      <c r="J259" s="398">
        <v>66</v>
      </c>
      <c r="K259" s="396">
        <v>5</v>
      </c>
      <c r="L259" s="396">
        <v>13</v>
      </c>
      <c r="M259" s="396">
        <v>8</v>
      </c>
      <c r="N259" s="399">
        <v>6</v>
      </c>
      <c r="P259" s="400">
        <v>5791</v>
      </c>
      <c r="Q259" s="401" t="s">
        <v>1286</v>
      </c>
      <c r="R259" s="402">
        <v>87</v>
      </c>
      <c r="S259" s="403">
        <v>200</v>
      </c>
      <c r="T259" s="405">
        <v>34</v>
      </c>
      <c r="U259" s="405">
        <v>38</v>
      </c>
      <c r="V259" s="405">
        <v>16</v>
      </c>
      <c r="W259" s="405">
        <v>10</v>
      </c>
      <c r="X259" s="406">
        <v>1</v>
      </c>
      <c r="Y259" s="407">
        <v>28</v>
      </c>
      <c r="Z259" s="405">
        <v>5</v>
      </c>
      <c r="AA259" s="405">
        <v>10</v>
      </c>
      <c r="AB259" s="405">
        <v>6</v>
      </c>
      <c r="AC259" s="408">
        <v>5</v>
      </c>
      <c r="AE259" s="400">
        <v>5831</v>
      </c>
      <c r="AF259" s="401" t="s">
        <v>405</v>
      </c>
      <c r="AG259" s="402">
        <v>37</v>
      </c>
      <c r="AH259" s="403">
        <v>233</v>
      </c>
      <c r="AI259" s="405">
        <v>0</v>
      </c>
      <c r="AJ259" s="405">
        <v>19</v>
      </c>
      <c r="AK259" s="405">
        <v>16</v>
      </c>
      <c r="AL259" s="405">
        <v>43</v>
      </c>
      <c r="AM259" s="406">
        <v>22</v>
      </c>
      <c r="AN259" s="407">
        <v>81</v>
      </c>
      <c r="AO259" s="405">
        <v>7</v>
      </c>
      <c r="AP259" s="405">
        <v>11</v>
      </c>
      <c r="AQ259" s="405">
        <v>6</v>
      </c>
      <c r="AR259" s="408">
        <v>11</v>
      </c>
      <c r="AT259" s="446"/>
      <c r="AU259" s="447"/>
      <c r="AV259" s="448"/>
      <c r="AW259" s="449"/>
      <c r="AX259" s="355"/>
      <c r="AY259" s="355"/>
      <c r="AZ259" s="355"/>
      <c r="BA259" s="355"/>
      <c r="BB259" s="355"/>
      <c r="BC259" s="355"/>
      <c r="BD259" s="355"/>
      <c r="BE259" s="355"/>
      <c r="BF259" s="355"/>
      <c r="BG259" s="355"/>
      <c r="BI259" s="446"/>
      <c r="BJ259" s="447"/>
      <c r="BK259" s="448"/>
      <c r="BL259" s="449"/>
      <c r="BM259" s="355"/>
      <c r="BN259" s="355"/>
      <c r="BO259" s="355"/>
      <c r="BP259" s="355"/>
      <c r="BQ259" s="355"/>
      <c r="BR259" s="355"/>
      <c r="BS259" s="355"/>
      <c r="BT259" s="355"/>
      <c r="BU259" s="355"/>
      <c r="BV259" s="355"/>
      <c r="BX259" s="446"/>
      <c r="BY259" s="447"/>
      <c r="BZ259" s="448"/>
      <c r="CA259" s="449"/>
      <c r="CB259" s="355"/>
      <c r="CC259" s="355"/>
      <c r="CD259" s="355"/>
      <c r="CE259" s="355"/>
      <c r="CF259" s="355"/>
      <c r="CG259" s="355"/>
      <c r="CH259" s="355"/>
      <c r="CI259" s="355"/>
      <c r="CJ259" s="355"/>
      <c r="CK259" s="355"/>
      <c r="CM259" s="446"/>
      <c r="CN259" s="447"/>
      <c r="CO259" s="448"/>
      <c r="CP259" s="449"/>
      <c r="CQ259" s="355"/>
      <c r="CR259" s="355"/>
      <c r="CS259" s="355"/>
      <c r="CT259" s="355"/>
      <c r="CU259" s="355"/>
      <c r="CV259" s="355"/>
      <c r="CW259" s="355"/>
      <c r="CX259" s="355"/>
      <c r="CY259" s="355"/>
      <c r="CZ259" s="355"/>
      <c r="DB259" s="431"/>
      <c r="DC259" s="432"/>
      <c r="DD259" s="433"/>
      <c r="DE259" s="434"/>
      <c r="DF259" s="434"/>
      <c r="DG259" s="436"/>
      <c r="DH259" s="436"/>
      <c r="DI259" s="436"/>
      <c r="DJ259" s="436"/>
      <c r="DK259" s="436"/>
      <c r="DL259" s="436"/>
      <c r="DM259" s="436"/>
      <c r="DN259" s="436"/>
      <c r="DO259" s="436"/>
      <c r="DP259" s="436"/>
    </row>
    <row r="260" spans="1:120" ht="20.100000000000001" customHeight="1">
      <c r="A260" s="391">
        <v>5641</v>
      </c>
      <c r="B260" s="392" t="s">
        <v>1284</v>
      </c>
      <c r="C260" s="393">
        <v>59</v>
      </c>
      <c r="D260" s="394">
        <v>196</v>
      </c>
      <c r="E260" s="396">
        <v>17</v>
      </c>
      <c r="F260" s="396">
        <v>34</v>
      </c>
      <c r="G260" s="396">
        <v>25</v>
      </c>
      <c r="H260" s="396">
        <v>20</v>
      </c>
      <c r="I260" s="397">
        <v>3</v>
      </c>
      <c r="J260" s="398">
        <v>49</v>
      </c>
      <c r="K260" s="396">
        <v>5</v>
      </c>
      <c r="L260" s="396">
        <v>12</v>
      </c>
      <c r="M260" s="396">
        <v>7</v>
      </c>
      <c r="N260" s="399">
        <v>5</v>
      </c>
      <c r="P260" s="400">
        <v>5831</v>
      </c>
      <c r="Q260" s="401" t="s">
        <v>405</v>
      </c>
      <c r="R260" s="402">
        <v>42</v>
      </c>
      <c r="S260" s="403">
        <v>226</v>
      </c>
      <c r="T260" s="405">
        <v>7</v>
      </c>
      <c r="U260" s="405">
        <v>10</v>
      </c>
      <c r="V260" s="405">
        <v>26</v>
      </c>
      <c r="W260" s="405">
        <v>29</v>
      </c>
      <c r="X260" s="406">
        <v>29</v>
      </c>
      <c r="Y260" s="407">
        <v>83</v>
      </c>
      <c r="Z260" s="405">
        <v>7</v>
      </c>
      <c r="AA260" s="405">
        <v>14</v>
      </c>
      <c r="AB260" s="405">
        <v>10</v>
      </c>
      <c r="AC260" s="408">
        <v>7</v>
      </c>
      <c r="AE260" s="400">
        <v>5861</v>
      </c>
      <c r="AF260" s="401" t="s">
        <v>1287</v>
      </c>
      <c r="AG260" s="402">
        <v>47</v>
      </c>
      <c r="AH260" s="403">
        <v>202</v>
      </c>
      <c r="AI260" s="405">
        <v>36</v>
      </c>
      <c r="AJ260" s="405">
        <v>36</v>
      </c>
      <c r="AK260" s="405">
        <v>21</v>
      </c>
      <c r="AL260" s="405">
        <v>6</v>
      </c>
      <c r="AM260" s="406">
        <v>0</v>
      </c>
      <c r="AN260" s="407">
        <v>28</v>
      </c>
      <c r="AO260" s="405">
        <v>5</v>
      </c>
      <c r="AP260" s="405">
        <v>7</v>
      </c>
      <c r="AQ260" s="405">
        <v>4</v>
      </c>
      <c r="AR260" s="408">
        <v>7</v>
      </c>
      <c r="AT260" s="446"/>
      <c r="AU260" s="447"/>
      <c r="AV260" s="448"/>
      <c r="AW260" s="449"/>
      <c r="AX260" s="355"/>
      <c r="AY260" s="355"/>
      <c r="AZ260" s="355"/>
      <c r="BA260" s="355"/>
      <c r="BB260" s="355"/>
      <c r="BC260" s="355"/>
      <c r="BD260" s="355"/>
      <c r="BE260" s="355"/>
      <c r="BF260" s="355"/>
      <c r="BG260" s="355"/>
      <c r="BI260" s="446"/>
      <c r="BJ260" s="447"/>
      <c r="BK260" s="448"/>
      <c r="BL260" s="449"/>
      <c r="BM260" s="355"/>
      <c r="BN260" s="355"/>
      <c r="BO260" s="355"/>
      <c r="BP260" s="355"/>
      <c r="BQ260" s="355"/>
      <c r="BR260" s="355"/>
      <c r="BS260" s="355"/>
      <c r="BT260" s="355"/>
      <c r="BU260" s="355"/>
      <c r="BV260" s="355"/>
      <c r="BX260" s="446"/>
      <c r="BY260" s="447"/>
      <c r="BZ260" s="448"/>
      <c r="CA260" s="449"/>
      <c r="CB260" s="355"/>
      <c r="CC260" s="355"/>
      <c r="CD260" s="355"/>
      <c r="CE260" s="355"/>
      <c r="CF260" s="355"/>
      <c r="CG260" s="355"/>
      <c r="CH260" s="355"/>
      <c r="CI260" s="355"/>
      <c r="CJ260" s="355"/>
      <c r="CK260" s="355"/>
      <c r="CM260" s="446"/>
      <c r="CN260" s="447"/>
      <c r="CO260" s="448"/>
      <c r="CP260" s="449"/>
      <c r="CQ260" s="355"/>
      <c r="CR260" s="355"/>
      <c r="CS260" s="355"/>
      <c r="CT260" s="355"/>
      <c r="CU260" s="355"/>
      <c r="CV260" s="355"/>
      <c r="CW260" s="355"/>
      <c r="CX260" s="355"/>
      <c r="CY260" s="355"/>
      <c r="CZ260" s="355"/>
      <c r="DB260" s="431"/>
      <c r="DC260" s="432"/>
      <c r="DD260" s="433"/>
      <c r="DE260" s="434"/>
      <c r="DF260" s="434"/>
      <c r="DG260" s="436"/>
      <c r="DH260" s="436"/>
      <c r="DI260" s="436"/>
      <c r="DJ260" s="436"/>
      <c r="DK260" s="436"/>
      <c r="DL260" s="436"/>
      <c r="DM260" s="436"/>
      <c r="DN260" s="436"/>
      <c r="DO260" s="436"/>
      <c r="DP260" s="436"/>
    </row>
    <row r="261" spans="1:120" ht="20.100000000000001" customHeight="1">
      <c r="A261" s="391">
        <v>5671</v>
      </c>
      <c r="B261" s="392" t="s">
        <v>402</v>
      </c>
      <c r="C261" s="393">
        <v>114</v>
      </c>
      <c r="D261" s="394">
        <v>208</v>
      </c>
      <c r="E261" s="396">
        <v>6</v>
      </c>
      <c r="F261" s="396">
        <v>18</v>
      </c>
      <c r="G261" s="396">
        <v>31</v>
      </c>
      <c r="H261" s="396">
        <v>32</v>
      </c>
      <c r="I261" s="397">
        <v>13</v>
      </c>
      <c r="J261" s="398">
        <v>76</v>
      </c>
      <c r="K261" s="396">
        <v>6</v>
      </c>
      <c r="L261" s="396">
        <v>14</v>
      </c>
      <c r="M261" s="396">
        <v>8</v>
      </c>
      <c r="N261" s="399">
        <v>6</v>
      </c>
      <c r="P261" s="400">
        <v>5861</v>
      </c>
      <c r="Q261" s="401" t="s">
        <v>1287</v>
      </c>
      <c r="R261" s="402">
        <v>49</v>
      </c>
      <c r="S261" s="403">
        <v>200</v>
      </c>
      <c r="T261" s="405">
        <v>29</v>
      </c>
      <c r="U261" s="405">
        <v>43</v>
      </c>
      <c r="V261" s="405">
        <v>14</v>
      </c>
      <c r="W261" s="405">
        <v>10</v>
      </c>
      <c r="X261" s="406">
        <v>4</v>
      </c>
      <c r="Y261" s="407">
        <v>29</v>
      </c>
      <c r="Z261" s="405">
        <v>5</v>
      </c>
      <c r="AA261" s="405">
        <v>10</v>
      </c>
      <c r="AB261" s="405">
        <v>7</v>
      </c>
      <c r="AC261" s="408">
        <v>5</v>
      </c>
      <c r="AE261" s="400">
        <v>5901</v>
      </c>
      <c r="AF261" s="401" t="s">
        <v>2030</v>
      </c>
      <c r="AG261" s="402">
        <v>68</v>
      </c>
      <c r="AH261" s="403">
        <v>203</v>
      </c>
      <c r="AI261" s="405">
        <v>46</v>
      </c>
      <c r="AJ261" s="405">
        <v>28</v>
      </c>
      <c r="AK261" s="405">
        <v>15</v>
      </c>
      <c r="AL261" s="405">
        <v>9</v>
      </c>
      <c r="AM261" s="406">
        <v>3</v>
      </c>
      <c r="AN261" s="407">
        <v>26</v>
      </c>
      <c r="AO261" s="405">
        <v>4</v>
      </c>
      <c r="AP261" s="405">
        <v>7</v>
      </c>
      <c r="AQ261" s="405">
        <v>5</v>
      </c>
      <c r="AR261" s="408">
        <v>7</v>
      </c>
      <c r="AT261" s="446"/>
      <c r="AU261" s="447"/>
      <c r="AV261" s="448"/>
      <c r="AW261" s="449"/>
      <c r="AX261" s="355"/>
      <c r="AY261" s="355"/>
      <c r="AZ261" s="355"/>
      <c r="BA261" s="355"/>
      <c r="BB261" s="355"/>
      <c r="BC261" s="355"/>
      <c r="BD261" s="355"/>
      <c r="BE261" s="355"/>
      <c r="BF261" s="355"/>
      <c r="BG261" s="355"/>
      <c r="BI261" s="446"/>
      <c r="BJ261" s="447"/>
      <c r="BK261" s="448"/>
      <c r="BL261" s="449"/>
      <c r="BM261" s="355"/>
      <c r="BN261" s="355"/>
      <c r="BO261" s="355"/>
      <c r="BP261" s="355"/>
      <c r="BQ261" s="355"/>
      <c r="BR261" s="355"/>
      <c r="BS261" s="355"/>
      <c r="BT261" s="355"/>
      <c r="BU261" s="355"/>
      <c r="BV261" s="355"/>
      <c r="BX261" s="446"/>
      <c r="BY261" s="447"/>
      <c r="BZ261" s="448"/>
      <c r="CA261" s="449"/>
      <c r="CB261" s="355"/>
      <c r="CC261" s="355"/>
      <c r="CD261" s="355"/>
      <c r="CE261" s="355"/>
      <c r="CF261" s="355"/>
      <c r="CG261" s="355"/>
      <c r="CH261" s="355"/>
      <c r="CI261" s="355"/>
      <c r="CJ261" s="355"/>
      <c r="CK261" s="355"/>
      <c r="CM261" s="446"/>
      <c r="CN261" s="447"/>
      <c r="CO261" s="448"/>
      <c r="CP261" s="449"/>
      <c r="CQ261" s="355"/>
      <c r="CR261" s="355"/>
      <c r="CS261" s="355"/>
      <c r="CT261" s="355"/>
      <c r="CU261" s="355"/>
      <c r="CV261" s="355"/>
      <c r="CW261" s="355"/>
      <c r="CX261" s="355"/>
      <c r="CY261" s="355"/>
      <c r="CZ261" s="355"/>
      <c r="DB261" s="431"/>
      <c r="DC261" s="432"/>
      <c r="DD261" s="433"/>
      <c r="DE261" s="434"/>
      <c r="DF261" s="434"/>
      <c r="DG261" s="436"/>
      <c r="DH261" s="436"/>
      <c r="DI261" s="436"/>
      <c r="DJ261" s="436"/>
      <c r="DK261" s="436"/>
      <c r="DL261" s="436"/>
      <c r="DM261" s="436"/>
      <c r="DN261" s="436"/>
      <c r="DO261" s="436"/>
      <c r="DP261" s="436"/>
    </row>
    <row r="262" spans="1:120" ht="20.100000000000001" customHeight="1">
      <c r="A262" s="391">
        <v>5711</v>
      </c>
      <c r="B262" s="392" t="s">
        <v>1285</v>
      </c>
      <c r="C262" s="393">
        <v>164</v>
      </c>
      <c r="D262" s="394">
        <v>197</v>
      </c>
      <c r="E262" s="396">
        <v>20</v>
      </c>
      <c r="F262" s="396">
        <v>24</v>
      </c>
      <c r="G262" s="396">
        <v>27</v>
      </c>
      <c r="H262" s="396">
        <v>24</v>
      </c>
      <c r="I262" s="397">
        <v>5</v>
      </c>
      <c r="J262" s="398">
        <v>56</v>
      </c>
      <c r="K262" s="396">
        <v>5</v>
      </c>
      <c r="L262" s="396">
        <v>12</v>
      </c>
      <c r="M262" s="396">
        <v>7</v>
      </c>
      <c r="N262" s="399">
        <v>6</v>
      </c>
      <c r="P262" s="400">
        <v>5901</v>
      </c>
      <c r="Q262" s="401" t="s">
        <v>2030</v>
      </c>
      <c r="R262" s="402">
        <v>57</v>
      </c>
      <c r="S262" s="403">
        <v>205</v>
      </c>
      <c r="T262" s="405">
        <v>16</v>
      </c>
      <c r="U262" s="405">
        <v>39</v>
      </c>
      <c r="V262" s="405">
        <v>33</v>
      </c>
      <c r="W262" s="405">
        <v>11</v>
      </c>
      <c r="X262" s="406">
        <v>2</v>
      </c>
      <c r="Y262" s="407">
        <v>46</v>
      </c>
      <c r="Z262" s="405">
        <v>6</v>
      </c>
      <c r="AA262" s="405">
        <v>11</v>
      </c>
      <c r="AB262" s="405">
        <v>7</v>
      </c>
      <c r="AC262" s="408">
        <v>5</v>
      </c>
      <c r="AE262" s="400">
        <v>5931</v>
      </c>
      <c r="AF262" s="401" t="s">
        <v>1289</v>
      </c>
      <c r="AG262" s="402">
        <v>19</v>
      </c>
      <c r="AH262" s="403">
        <v>209</v>
      </c>
      <c r="AI262" s="405">
        <v>16</v>
      </c>
      <c r="AJ262" s="405">
        <v>47</v>
      </c>
      <c r="AK262" s="405">
        <v>32</v>
      </c>
      <c r="AL262" s="405">
        <v>5</v>
      </c>
      <c r="AM262" s="406">
        <v>0</v>
      </c>
      <c r="AN262" s="407">
        <v>37</v>
      </c>
      <c r="AO262" s="405">
        <v>6</v>
      </c>
      <c r="AP262" s="405">
        <v>8</v>
      </c>
      <c r="AQ262" s="405">
        <v>5</v>
      </c>
      <c r="AR262" s="408">
        <v>8</v>
      </c>
      <c r="AT262" s="446"/>
      <c r="AU262" s="447"/>
      <c r="AV262" s="448"/>
      <c r="AW262" s="449"/>
      <c r="AX262" s="355"/>
      <c r="AY262" s="355"/>
      <c r="AZ262" s="355"/>
      <c r="BA262" s="355"/>
      <c r="BB262" s="355"/>
      <c r="BC262" s="355"/>
      <c r="BD262" s="355"/>
      <c r="BE262" s="355"/>
      <c r="BF262" s="355"/>
      <c r="BG262" s="355"/>
      <c r="BI262" s="446"/>
      <c r="BJ262" s="447"/>
      <c r="BK262" s="448"/>
      <c r="BL262" s="449"/>
      <c r="BM262" s="355"/>
      <c r="BN262" s="355"/>
      <c r="BO262" s="355"/>
      <c r="BP262" s="355"/>
      <c r="BQ262" s="355"/>
      <c r="BR262" s="355"/>
      <c r="BS262" s="355"/>
      <c r="BT262" s="355"/>
      <c r="BU262" s="355"/>
      <c r="BV262" s="355"/>
      <c r="BX262" s="446"/>
      <c r="BY262" s="447"/>
      <c r="BZ262" s="448"/>
      <c r="CA262" s="449"/>
      <c r="CB262" s="355"/>
      <c r="CC262" s="355"/>
      <c r="CD262" s="355"/>
      <c r="CE262" s="355"/>
      <c r="CF262" s="355"/>
      <c r="CG262" s="355"/>
      <c r="CH262" s="355"/>
      <c r="CI262" s="355"/>
      <c r="CJ262" s="355"/>
      <c r="CK262" s="355"/>
      <c r="CM262" s="446"/>
      <c r="CN262" s="447"/>
      <c r="CO262" s="448"/>
      <c r="CP262" s="449"/>
      <c r="CQ262" s="355"/>
      <c r="CR262" s="355"/>
      <c r="CS262" s="355"/>
      <c r="CT262" s="355"/>
      <c r="CU262" s="355"/>
      <c r="CV262" s="355"/>
      <c r="CW262" s="355"/>
      <c r="CX262" s="355"/>
      <c r="CY262" s="355"/>
      <c r="CZ262" s="355"/>
      <c r="DB262" s="431"/>
      <c r="DC262" s="432"/>
      <c r="DD262" s="433"/>
      <c r="DE262" s="434"/>
      <c r="DF262" s="434"/>
      <c r="DG262" s="436"/>
      <c r="DH262" s="436"/>
      <c r="DI262" s="436"/>
      <c r="DJ262" s="436"/>
      <c r="DK262" s="436"/>
      <c r="DL262" s="436"/>
      <c r="DM262" s="436"/>
      <c r="DN262" s="436"/>
      <c r="DO262" s="436"/>
      <c r="DP262" s="436"/>
    </row>
    <row r="263" spans="1:120" ht="20.100000000000001" customHeight="1">
      <c r="A263" s="391">
        <v>5791</v>
      </c>
      <c r="B263" s="392" t="s">
        <v>1286</v>
      </c>
      <c r="C263" s="393">
        <v>110</v>
      </c>
      <c r="D263" s="394">
        <v>186</v>
      </c>
      <c r="E263" s="396">
        <v>36</v>
      </c>
      <c r="F263" s="396">
        <v>34</v>
      </c>
      <c r="G263" s="396">
        <v>23</v>
      </c>
      <c r="H263" s="396">
        <v>7</v>
      </c>
      <c r="I263" s="397">
        <v>0</v>
      </c>
      <c r="J263" s="398">
        <v>30</v>
      </c>
      <c r="K263" s="396">
        <v>5</v>
      </c>
      <c r="L263" s="396">
        <v>9</v>
      </c>
      <c r="M263" s="396">
        <v>6</v>
      </c>
      <c r="N263" s="399">
        <v>5</v>
      </c>
      <c r="P263" s="400">
        <v>5931</v>
      </c>
      <c r="Q263" s="401" t="s">
        <v>1289</v>
      </c>
      <c r="R263" s="402">
        <v>33</v>
      </c>
      <c r="S263" s="403">
        <v>208</v>
      </c>
      <c r="T263" s="405">
        <v>21</v>
      </c>
      <c r="U263" s="405">
        <v>27</v>
      </c>
      <c r="V263" s="405">
        <v>30</v>
      </c>
      <c r="W263" s="405">
        <v>21</v>
      </c>
      <c r="X263" s="406">
        <v>0</v>
      </c>
      <c r="Y263" s="407">
        <v>52</v>
      </c>
      <c r="Z263" s="405">
        <v>6</v>
      </c>
      <c r="AA263" s="405">
        <v>11</v>
      </c>
      <c r="AB263" s="405">
        <v>7</v>
      </c>
      <c r="AC263" s="408">
        <v>6</v>
      </c>
      <c r="AE263" s="400">
        <v>5951</v>
      </c>
      <c r="AF263" s="401" t="s">
        <v>1290</v>
      </c>
      <c r="AG263" s="402">
        <v>121</v>
      </c>
      <c r="AH263" s="403">
        <v>224</v>
      </c>
      <c r="AI263" s="405">
        <v>12</v>
      </c>
      <c r="AJ263" s="405">
        <v>18</v>
      </c>
      <c r="AK263" s="405">
        <v>40</v>
      </c>
      <c r="AL263" s="405">
        <v>21</v>
      </c>
      <c r="AM263" s="406">
        <v>9</v>
      </c>
      <c r="AN263" s="407">
        <v>70</v>
      </c>
      <c r="AO263" s="405">
        <v>7</v>
      </c>
      <c r="AP263" s="405">
        <v>10</v>
      </c>
      <c r="AQ263" s="405">
        <v>6</v>
      </c>
      <c r="AR263" s="408">
        <v>9</v>
      </c>
      <c r="AT263" s="446"/>
      <c r="AU263" s="447"/>
      <c r="AV263" s="448"/>
      <c r="AW263" s="449"/>
      <c r="AX263" s="355"/>
      <c r="AY263" s="355"/>
      <c r="AZ263" s="355"/>
      <c r="BA263" s="355"/>
      <c r="BB263" s="355"/>
      <c r="BC263" s="355"/>
      <c r="BD263" s="355"/>
      <c r="BE263" s="355"/>
      <c r="BF263" s="355"/>
      <c r="BG263" s="355"/>
      <c r="BI263" s="446"/>
      <c r="BJ263" s="447"/>
      <c r="BK263" s="448"/>
      <c r="BL263" s="449"/>
      <c r="BM263" s="355"/>
      <c r="BN263" s="355"/>
      <c r="BO263" s="355"/>
      <c r="BP263" s="355"/>
      <c r="BQ263" s="355"/>
      <c r="BR263" s="355"/>
      <c r="BS263" s="355"/>
      <c r="BT263" s="355"/>
      <c r="BU263" s="355"/>
      <c r="BV263" s="355"/>
      <c r="BX263" s="446"/>
      <c r="BY263" s="447"/>
      <c r="BZ263" s="448"/>
      <c r="CA263" s="449"/>
      <c r="CB263" s="355"/>
      <c r="CC263" s="355"/>
      <c r="CD263" s="355"/>
      <c r="CE263" s="355"/>
      <c r="CF263" s="355"/>
      <c r="CG263" s="355"/>
      <c r="CH263" s="355"/>
      <c r="CI263" s="355"/>
      <c r="CJ263" s="355"/>
      <c r="CK263" s="355"/>
      <c r="CM263" s="446"/>
      <c r="CN263" s="447"/>
      <c r="CO263" s="448"/>
      <c r="CP263" s="449"/>
      <c r="CQ263" s="355"/>
      <c r="CR263" s="355"/>
      <c r="CS263" s="355"/>
      <c r="CT263" s="355"/>
      <c r="CU263" s="355"/>
      <c r="CV263" s="355"/>
      <c r="CW263" s="355"/>
      <c r="CX263" s="355"/>
      <c r="CY263" s="355"/>
      <c r="CZ263" s="355"/>
      <c r="DB263" s="431"/>
      <c r="DC263" s="432"/>
      <c r="DD263" s="433"/>
      <c r="DE263" s="434"/>
      <c r="DF263" s="434"/>
      <c r="DG263" s="436"/>
      <c r="DH263" s="436"/>
      <c r="DI263" s="436"/>
      <c r="DJ263" s="436"/>
      <c r="DK263" s="436"/>
      <c r="DL263" s="436"/>
      <c r="DM263" s="436"/>
      <c r="DN263" s="436"/>
      <c r="DO263" s="436"/>
      <c r="DP263" s="436"/>
    </row>
    <row r="264" spans="1:120" ht="20.100000000000001" customHeight="1">
      <c r="A264" s="391">
        <v>5831</v>
      </c>
      <c r="B264" s="392" t="s">
        <v>405</v>
      </c>
      <c r="C264" s="393">
        <v>29</v>
      </c>
      <c r="D264" s="394">
        <v>227</v>
      </c>
      <c r="E264" s="396">
        <v>0</v>
      </c>
      <c r="F264" s="396">
        <v>7</v>
      </c>
      <c r="G264" s="396">
        <v>17</v>
      </c>
      <c r="H264" s="396">
        <v>31</v>
      </c>
      <c r="I264" s="397">
        <v>45</v>
      </c>
      <c r="J264" s="398">
        <v>93</v>
      </c>
      <c r="K264" s="396">
        <v>7</v>
      </c>
      <c r="L264" s="396">
        <v>17</v>
      </c>
      <c r="M264" s="396">
        <v>9</v>
      </c>
      <c r="N264" s="399">
        <v>7</v>
      </c>
      <c r="P264" s="717">
        <v>5951</v>
      </c>
      <c r="Q264" s="718" t="s">
        <v>1290</v>
      </c>
      <c r="R264" s="719">
        <v>112</v>
      </c>
      <c r="S264" s="720">
        <v>217</v>
      </c>
      <c r="T264" s="721">
        <v>8</v>
      </c>
      <c r="U264" s="721">
        <v>22</v>
      </c>
      <c r="V264" s="721">
        <v>28</v>
      </c>
      <c r="W264" s="721">
        <v>27</v>
      </c>
      <c r="X264" s="721">
        <v>15</v>
      </c>
      <c r="Y264" s="721">
        <v>70</v>
      </c>
      <c r="Z264" s="721">
        <v>6</v>
      </c>
      <c r="AA264" s="721">
        <v>12</v>
      </c>
      <c r="AB264" s="721">
        <v>9</v>
      </c>
      <c r="AC264" s="721">
        <v>6</v>
      </c>
      <c r="AE264" s="717">
        <v>5961</v>
      </c>
      <c r="AF264" s="718" t="s">
        <v>126</v>
      </c>
      <c r="AG264" s="719">
        <v>161</v>
      </c>
      <c r="AH264" s="720">
        <v>222</v>
      </c>
      <c r="AI264" s="721">
        <v>14</v>
      </c>
      <c r="AJ264" s="721">
        <v>19</v>
      </c>
      <c r="AK264" s="721">
        <v>34</v>
      </c>
      <c r="AL264" s="721">
        <v>21</v>
      </c>
      <c r="AM264" s="721">
        <v>12</v>
      </c>
      <c r="AN264" s="721">
        <v>67</v>
      </c>
      <c r="AO264" s="721">
        <v>6</v>
      </c>
      <c r="AP264" s="721">
        <v>10</v>
      </c>
      <c r="AQ264" s="721">
        <v>6</v>
      </c>
      <c r="AR264" s="721">
        <v>9</v>
      </c>
      <c r="AT264" s="446"/>
      <c r="AU264" s="447"/>
      <c r="AV264" s="448"/>
      <c r="AW264" s="449"/>
      <c r="AX264" s="355"/>
      <c r="AY264" s="355"/>
      <c r="AZ264" s="355"/>
      <c r="BA264" s="355"/>
      <c r="BB264" s="355"/>
      <c r="BC264" s="355"/>
      <c r="BD264" s="355"/>
      <c r="BE264" s="355"/>
      <c r="BF264" s="355"/>
      <c r="BG264" s="355"/>
      <c r="BI264" s="446"/>
      <c r="BJ264" s="447"/>
      <c r="BK264" s="448"/>
      <c r="BL264" s="449"/>
      <c r="BM264" s="355"/>
      <c r="BN264" s="355"/>
      <c r="BO264" s="355"/>
      <c r="BP264" s="355"/>
      <c r="BQ264" s="355"/>
      <c r="BR264" s="355"/>
      <c r="BS264" s="355"/>
      <c r="BT264" s="355"/>
      <c r="BU264" s="355"/>
      <c r="BV264" s="355"/>
      <c r="BX264" s="446"/>
      <c r="BY264" s="447"/>
      <c r="BZ264" s="448"/>
      <c r="CA264" s="449"/>
      <c r="CB264" s="355"/>
      <c r="CC264" s="355"/>
      <c r="CD264" s="355"/>
      <c r="CE264" s="355"/>
      <c r="CF264" s="355"/>
      <c r="CG264" s="355"/>
      <c r="CH264" s="355"/>
      <c r="CI264" s="355"/>
      <c r="CJ264" s="355"/>
      <c r="CK264" s="355"/>
      <c r="CM264" s="446"/>
      <c r="CN264" s="447"/>
      <c r="CO264" s="448"/>
      <c r="CP264" s="449"/>
      <c r="CQ264" s="355"/>
      <c r="CR264" s="355"/>
      <c r="CS264" s="355"/>
      <c r="CT264" s="355"/>
      <c r="CU264" s="355"/>
      <c r="CV264" s="355"/>
      <c r="CW264" s="355"/>
      <c r="CX264" s="355"/>
      <c r="CY264" s="355"/>
      <c r="CZ264" s="355"/>
      <c r="DB264" s="431"/>
      <c r="DC264" s="432"/>
      <c r="DD264" s="433"/>
      <c r="DE264" s="434"/>
      <c r="DF264" s="434"/>
      <c r="DG264" s="436"/>
      <c r="DH264" s="436"/>
      <c r="DI264" s="436"/>
      <c r="DJ264" s="436"/>
      <c r="DK264" s="436"/>
      <c r="DL264" s="436"/>
      <c r="DM264" s="436"/>
      <c r="DN264" s="436"/>
      <c r="DO264" s="436"/>
      <c r="DP264" s="436"/>
    </row>
    <row r="265" spans="1:120" ht="20.100000000000001" customHeight="1">
      <c r="A265" s="391">
        <v>5861</v>
      </c>
      <c r="B265" s="392" t="s">
        <v>1287</v>
      </c>
      <c r="C265" s="393">
        <v>80</v>
      </c>
      <c r="D265" s="394">
        <v>183</v>
      </c>
      <c r="E265" s="396">
        <v>53</v>
      </c>
      <c r="F265" s="396">
        <v>25</v>
      </c>
      <c r="G265" s="396">
        <v>15</v>
      </c>
      <c r="H265" s="396">
        <v>8</v>
      </c>
      <c r="I265" s="397">
        <v>0</v>
      </c>
      <c r="J265" s="398">
        <v>23</v>
      </c>
      <c r="K265" s="396">
        <v>4</v>
      </c>
      <c r="L265" s="396">
        <v>9</v>
      </c>
      <c r="M265" s="396">
        <v>6</v>
      </c>
      <c r="N265" s="399">
        <v>4</v>
      </c>
      <c r="P265" s="717">
        <v>5961</v>
      </c>
      <c r="Q265" s="718" t="s">
        <v>126</v>
      </c>
      <c r="R265" s="722">
        <v>136</v>
      </c>
      <c r="S265" s="720">
        <v>217</v>
      </c>
      <c r="T265" s="721">
        <v>12</v>
      </c>
      <c r="U265" s="721">
        <v>15</v>
      </c>
      <c r="V265" s="721">
        <v>28</v>
      </c>
      <c r="W265" s="721">
        <v>29</v>
      </c>
      <c r="X265" s="721">
        <v>15</v>
      </c>
      <c r="Y265" s="721">
        <v>73</v>
      </c>
      <c r="Z265" s="721">
        <v>6</v>
      </c>
      <c r="AA265" s="721">
        <v>13</v>
      </c>
      <c r="AB265" s="721">
        <v>9</v>
      </c>
      <c r="AC265" s="721">
        <v>6</v>
      </c>
      <c r="AE265" s="717">
        <v>5971</v>
      </c>
      <c r="AF265" s="718" t="s">
        <v>1291</v>
      </c>
      <c r="AG265" s="719">
        <v>38</v>
      </c>
      <c r="AH265" s="720">
        <v>209</v>
      </c>
      <c r="AI265" s="721">
        <v>26</v>
      </c>
      <c r="AJ265" s="721">
        <v>29</v>
      </c>
      <c r="AK265" s="721">
        <v>34</v>
      </c>
      <c r="AL265" s="721">
        <v>11</v>
      </c>
      <c r="AM265" s="721">
        <v>0</v>
      </c>
      <c r="AN265" s="721">
        <v>45</v>
      </c>
      <c r="AO265" s="721">
        <v>5</v>
      </c>
      <c r="AP265" s="721">
        <v>8</v>
      </c>
      <c r="AQ265" s="721">
        <v>5</v>
      </c>
      <c r="AR265" s="721">
        <v>8</v>
      </c>
      <c r="AT265" s="446"/>
      <c r="AU265" s="447"/>
      <c r="AV265" s="448"/>
      <c r="AW265" s="449"/>
      <c r="AX265" s="355"/>
      <c r="AY265" s="355"/>
      <c r="AZ265" s="355"/>
      <c r="BA265" s="355"/>
      <c r="BB265" s="355"/>
      <c r="BC265" s="355"/>
      <c r="BD265" s="355"/>
      <c r="BE265" s="355"/>
      <c r="BF265" s="355"/>
      <c r="BG265" s="355"/>
      <c r="BI265" s="446"/>
      <c r="BJ265" s="447"/>
      <c r="BK265" s="448"/>
      <c r="BL265" s="449"/>
      <c r="BM265" s="355"/>
      <c r="BN265" s="355"/>
      <c r="BO265" s="355"/>
      <c r="BP265" s="355"/>
      <c r="BQ265" s="355"/>
      <c r="BR265" s="355"/>
      <c r="BS265" s="355"/>
      <c r="BT265" s="355"/>
      <c r="BU265" s="355"/>
      <c r="BV265" s="355"/>
      <c r="BX265" s="446"/>
      <c r="BY265" s="447"/>
      <c r="BZ265" s="448"/>
      <c r="CA265" s="449"/>
      <c r="CB265" s="355"/>
      <c r="CC265" s="355"/>
      <c r="CD265" s="355"/>
      <c r="CE265" s="355"/>
      <c r="CF265" s="355"/>
      <c r="CG265" s="355"/>
      <c r="CH265" s="355"/>
      <c r="CI265" s="355"/>
      <c r="CJ265" s="355"/>
      <c r="CK265" s="355"/>
      <c r="CM265" s="446"/>
      <c r="CN265" s="447"/>
      <c r="CO265" s="448"/>
      <c r="CP265" s="449"/>
      <c r="CQ265" s="355"/>
      <c r="CR265" s="355"/>
      <c r="CS265" s="355"/>
      <c r="CT265" s="355"/>
      <c r="CU265" s="355"/>
      <c r="CV265" s="355"/>
      <c r="CW265" s="355"/>
      <c r="CX265" s="355"/>
      <c r="CY265" s="355"/>
      <c r="CZ265" s="355"/>
      <c r="DB265" s="431"/>
      <c r="DC265" s="432"/>
      <c r="DD265" s="433"/>
      <c r="DE265" s="434"/>
      <c r="DF265" s="434"/>
      <c r="DG265" s="436"/>
      <c r="DH265" s="436"/>
      <c r="DI265" s="436"/>
      <c r="DJ265" s="436"/>
      <c r="DK265" s="436"/>
      <c r="DL265" s="436"/>
      <c r="DM265" s="436"/>
      <c r="DN265" s="436"/>
      <c r="DO265" s="436"/>
      <c r="DP265" s="436"/>
    </row>
    <row r="266" spans="1:120" ht="20.100000000000001" customHeight="1">
      <c r="A266" s="391">
        <v>5901</v>
      </c>
      <c r="B266" s="392" t="s">
        <v>2030</v>
      </c>
      <c r="C266" s="393">
        <v>61</v>
      </c>
      <c r="D266" s="394">
        <v>188</v>
      </c>
      <c r="E266" s="396">
        <v>44</v>
      </c>
      <c r="F266" s="396">
        <v>26</v>
      </c>
      <c r="G266" s="396">
        <v>11</v>
      </c>
      <c r="H266" s="396">
        <v>11</v>
      </c>
      <c r="I266" s="397">
        <v>7</v>
      </c>
      <c r="J266" s="398">
        <v>30</v>
      </c>
      <c r="K266" s="396">
        <v>5</v>
      </c>
      <c r="L266" s="396">
        <v>10</v>
      </c>
      <c r="M266" s="396">
        <v>6</v>
      </c>
      <c r="N266" s="399">
        <v>4</v>
      </c>
      <c r="P266" s="717">
        <v>5971</v>
      </c>
      <c r="Q266" s="718" t="s">
        <v>1291</v>
      </c>
      <c r="R266" s="719">
        <v>29</v>
      </c>
      <c r="S266" s="720">
        <v>202</v>
      </c>
      <c r="T266" s="721">
        <v>17</v>
      </c>
      <c r="U266" s="721">
        <v>48</v>
      </c>
      <c r="V266" s="721">
        <v>21</v>
      </c>
      <c r="W266" s="721">
        <v>14</v>
      </c>
      <c r="X266" s="721">
        <v>0</v>
      </c>
      <c r="Y266" s="721">
        <v>34</v>
      </c>
      <c r="Z266" s="721">
        <v>5</v>
      </c>
      <c r="AA266" s="721">
        <v>10</v>
      </c>
      <c r="AB266" s="721">
        <v>7</v>
      </c>
      <c r="AC266" s="721">
        <v>6</v>
      </c>
      <c r="AE266" s="717">
        <v>5981</v>
      </c>
      <c r="AF266" s="718" t="s">
        <v>1292</v>
      </c>
      <c r="AG266" s="719">
        <v>95</v>
      </c>
      <c r="AH266" s="720">
        <v>220</v>
      </c>
      <c r="AI266" s="721">
        <v>9</v>
      </c>
      <c r="AJ266" s="721">
        <v>24</v>
      </c>
      <c r="AK266" s="721">
        <v>36</v>
      </c>
      <c r="AL266" s="721">
        <v>24</v>
      </c>
      <c r="AM266" s="721">
        <v>6</v>
      </c>
      <c r="AN266" s="721">
        <v>66</v>
      </c>
      <c r="AO266" s="721">
        <v>6</v>
      </c>
      <c r="AP266" s="721">
        <v>9</v>
      </c>
      <c r="AQ266" s="721">
        <v>6</v>
      </c>
      <c r="AR266" s="721">
        <v>9</v>
      </c>
      <c r="AT266" s="446"/>
      <c r="AU266" s="447"/>
      <c r="AV266" s="448"/>
      <c r="AW266" s="449"/>
      <c r="AX266" s="355"/>
      <c r="AY266" s="355"/>
      <c r="AZ266" s="355"/>
      <c r="BA266" s="355"/>
      <c r="BB266" s="355"/>
      <c r="BC266" s="355"/>
      <c r="BD266" s="355"/>
      <c r="BE266" s="355"/>
      <c r="BF266" s="355"/>
      <c r="BG266" s="355"/>
      <c r="BI266" s="446"/>
      <c r="BJ266" s="447"/>
      <c r="BK266" s="448"/>
      <c r="BL266" s="449"/>
      <c r="BM266" s="355"/>
      <c r="BN266" s="355"/>
      <c r="BO266" s="355"/>
      <c r="BP266" s="355"/>
      <c r="BQ266" s="355"/>
      <c r="BR266" s="355"/>
      <c r="BS266" s="355"/>
      <c r="BT266" s="355"/>
      <c r="BU266" s="355"/>
      <c r="BV266" s="355"/>
      <c r="BX266" s="446"/>
      <c r="BY266" s="447"/>
      <c r="BZ266" s="448"/>
      <c r="CA266" s="449"/>
      <c r="CB266" s="355"/>
      <c r="CC266" s="355"/>
      <c r="CD266" s="355"/>
      <c r="CE266" s="355"/>
      <c r="CF266" s="355"/>
      <c r="CG266" s="355"/>
      <c r="CH266" s="355"/>
      <c r="CI266" s="355"/>
      <c r="CJ266" s="355"/>
      <c r="CK266" s="355"/>
      <c r="CM266" s="446"/>
      <c r="CN266" s="447"/>
      <c r="CO266" s="448"/>
      <c r="CP266" s="449"/>
      <c r="CQ266" s="355"/>
      <c r="CR266" s="355"/>
      <c r="CS266" s="355"/>
      <c r="CT266" s="355"/>
      <c r="CU266" s="355"/>
      <c r="CV266" s="355"/>
      <c r="CW266" s="355"/>
      <c r="CX266" s="355"/>
      <c r="CY266" s="355"/>
      <c r="CZ266" s="355"/>
      <c r="DB266" s="431"/>
      <c r="DC266" s="432"/>
      <c r="DD266" s="433"/>
      <c r="DE266" s="434"/>
      <c r="DF266" s="434"/>
      <c r="DG266" s="436"/>
      <c r="DH266" s="436"/>
      <c r="DI266" s="436"/>
      <c r="DJ266" s="436"/>
      <c r="DK266" s="436"/>
      <c r="DL266" s="436"/>
      <c r="DM266" s="436"/>
      <c r="DN266" s="436"/>
      <c r="DO266" s="436"/>
      <c r="DP266" s="436"/>
    </row>
    <row r="267" spans="1:120" ht="20.100000000000001" customHeight="1">
      <c r="A267" s="723">
        <v>5931</v>
      </c>
      <c r="B267" s="724" t="s">
        <v>1289</v>
      </c>
      <c r="C267" s="725">
        <v>27</v>
      </c>
      <c r="D267" s="347">
        <v>199</v>
      </c>
      <c r="E267" s="349">
        <v>15</v>
      </c>
      <c r="F267" s="349">
        <v>30</v>
      </c>
      <c r="G267" s="349">
        <v>30</v>
      </c>
      <c r="H267" s="349">
        <v>22</v>
      </c>
      <c r="I267" s="355">
        <v>4</v>
      </c>
      <c r="J267" s="726">
        <v>56</v>
      </c>
      <c r="K267" s="349">
        <v>5</v>
      </c>
      <c r="L267" s="349">
        <v>13</v>
      </c>
      <c r="M267" s="349">
        <v>7</v>
      </c>
      <c r="N267" s="727">
        <v>6</v>
      </c>
      <c r="P267" s="717">
        <v>5981</v>
      </c>
      <c r="Q267" s="718" t="s">
        <v>1292</v>
      </c>
      <c r="R267" s="719">
        <v>90</v>
      </c>
      <c r="S267" s="720">
        <v>208</v>
      </c>
      <c r="T267" s="721">
        <v>22</v>
      </c>
      <c r="U267" s="721">
        <v>27</v>
      </c>
      <c r="V267" s="721">
        <v>23</v>
      </c>
      <c r="W267" s="721">
        <v>21</v>
      </c>
      <c r="X267" s="721">
        <v>7</v>
      </c>
      <c r="Y267" s="721">
        <v>51</v>
      </c>
      <c r="Z267" s="721">
        <v>6</v>
      </c>
      <c r="AA267" s="721">
        <v>11</v>
      </c>
      <c r="AB267" s="721">
        <v>8</v>
      </c>
      <c r="AC267" s="721">
        <v>5</v>
      </c>
      <c r="AE267" s="717">
        <v>5991</v>
      </c>
      <c r="AF267" s="718" t="s">
        <v>1293</v>
      </c>
      <c r="AG267" s="719">
        <v>149</v>
      </c>
      <c r="AH267" s="720">
        <v>210</v>
      </c>
      <c r="AI267" s="721">
        <v>30</v>
      </c>
      <c r="AJ267" s="721">
        <v>30</v>
      </c>
      <c r="AK267" s="721">
        <v>23</v>
      </c>
      <c r="AL267" s="721">
        <v>14</v>
      </c>
      <c r="AM267" s="721">
        <v>4</v>
      </c>
      <c r="AN267" s="721">
        <v>41</v>
      </c>
      <c r="AO267" s="721">
        <v>6</v>
      </c>
      <c r="AP267" s="721">
        <v>8</v>
      </c>
      <c r="AQ267" s="721">
        <v>5</v>
      </c>
      <c r="AR267" s="721">
        <v>8</v>
      </c>
      <c r="AT267" s="446"/>
      <c r="AU267" s="447"/>
      <c r="AV267" s="448"/>
      <c r="AW267" s="449"/>
      <c r="AX267" s="355"/>
      <c r="AY267" s="355"/>
      <c r="AZ267" s="355"/>
      <c r="BA267" s="355"/>
      <c r="BB267" s="355"/>
      <c r="BC267" s="355"/>
      <c r="BD267" s="355"/>
      <c r="BE267" s="355"/>
      <c r="BF267" s="355"/>
      <c r="BG267" s="355"/>
      <c r="BI267" s="446"/>
      <c r="BJ267" s="447"/>
      <c r="BK267" s="448"/>
      <c r="BL267" s="449"/>
      <c r="BM267" s="355"/>
      <c r="BN267" s="355"/>
      <c r="BO267" s="355"/>
      <c r="BP267" s="355"/>
      <c r="BQ267" s="355"/>
      <c r="BR267" s="355"/>
      <c r="BS267" s="355"/>
      <c r="BT267" s="355"/>
      <c r="BU267" s="355"/>
      <c r="BV267" s="355"/>
      <c r="BX267" s="446"/>
      <c r="BY267" s="447"/>
      <c r="BZ267" s="448"/>
      <c r="CA267" s="449"/>
      <c r="CB267" s="355"/>
      <c r="CC267" s="355"/>
      <c r="CD267" s="355"/>
      <c r="CE267" s="355"/>
      <c r="CF267" s="355"/>
      <c r="CG267" s="355"/>
      <c r="CH267" s="355"/>
      <c r="CI267" s="355"/>
      <c r="CJ267" s="355"/>
      <c r="CK267" s="355"/>
      <c r="CM267" s="446"/>
      <c r="CN267" s="447"/>
      <c r="CO267" s="448"/>
      <c r="CP267" s="449"/>
      <c r="CQ267" s="355"/>
      <c r="CR267" s="355"/>
      <c r="CS267" s="355"/>
      <c r="CT267" s="355"/>
      <c r="CU267" s="355"/>
      <c r="CV267" s="355"/>
      <c r="CW267" s="355"/>
      <c r="CX267" s="355"/>
      <c r="CY267" s="355"/>
      <c r="CZ267" s="355"/>
      <c r="DB267" s="431"/>
      <c r="DC267" s="432"/>
      <c r="DD267" s="433"/>
      <c r="DE267" s="434"/>
      <c r="DF267" s="434"/>
      <c r="DG267" s="436"/>
      <c r="DH267" s="436"/>
      <c r="DI267" s="436"/>
      <c r="DJ267" s="436"/>
      <c r="DK267" s="436"/>
      <c r="DL267" s="436"/>
      <c r="DM267" s="436"/>
      <c r="DN267" s="436"/>
      <c r="DO267" s="436"/>
      <c r="DP267" s="436"/>
    </row>
    <row r="268" spans="1:120" ht="15.75">
      <c r="A268" s="728">
        <v>5951</v>
      </c>
      <c r="B268" s="729" t="s">
        <v>1290</v>
      </c>
      <c r="C268" s="722">
        <v>121</v>
      </c>
      <c r="D268" s="730">
        <v>203</v>
      </c>
      <c r="E268" s="730">
        <v>12</v>
      </c>
      <c r="F268" s="730">
        <v>27</v>
      </c>
      <c r="G268" s="730">
        <v>21</v>
      </c>
      <c r="H268" s="730">
        <v>29</v>
      </c>
      <c r="I268" s="730">
        <v>11</v>
      </c>
      <c r="J268" s="731">
        <v>60</v>
      </c>
      <c r="K268" s="730">
        <v>6</v>
      </c>
      <c r="L268" s="730">
        <v>13</v>
      </c>
      <c r="M268" s="730">
        <v>8</v>
      </c>
      <c r="N268" s="730">
        <v>6</v>
      </c>
      <c r="P268" s="717">
        <v>5991</v>
      </c>
      <c r="Q268" s="718" t="s">
        <v>1293</v>
      </c>
      <c r="R268" s="719">
        <v>145</v>
      </c>
      <c r="S268" s="720">
        <v>205</v>
      </c>
      <c r="T268" s="721">
        <v>25</v>
      </c>
      <c r="U268" s="721">
        <v>27</v>
      </c>
      <c r="V268" s="721">
        <v>27</v>
      </c>
      <c r="W268" s="721">
        <v>16</v>
      </c>
      <c r="X268" s="721">
        <v>6</v>
      </c>
      <c r="Y268" s="721">
        <v>48</v>
      </c>
      <c r="Z268" s="721">
        <v>5</v>
      </c>
      <c r="AA268" s="721">
        <v>11</v>
      </c>
      <c r="AB268" s="721">
        <v>7</v>
      </c>
      <c r="AC268" s="721">
        <v>5</v>
      </c>
      <c r="AE268" s="717">
        <v>7001</v>
      </c>
      <c r="AF268" s="718" t="s">
        <v>1008</v>
      </c>
      <c r="AG268" s="719">
        <v>8</v>
      </c>
      <c r="AH268" s="720" t="s">
        <v>42</v>
      </c>
      <c r="AI268" s="721" t="s">
        <v>42</v>
      </c>
      <c r="AJ268" s="721" t="s">
        <v>42</v>
      </c>
      <c r="AK268" s="721" t="s">
        <v>42</v>
      </c>
      <c r="AL268" s="721" t="s">
        <v>42</v>
      </c>
      <c r="AM268" s="721" t="s">
        <v>42</v>
      </c>
      <c r="AN268" s="721" t="s">
        <v>42</v>
      </c>
      <c r="AO268" s="721" t="s">
        <v>42</v>
      </c>
      <c r="AP268" s="721" t="s">
        <v>42</v>
      </c>
      <c r="AQ268" s="721" t="s">
        <v>42</v>
      </c>
      <c r="AR268" s="721" t="s">
        <v>42</v>
      </c>
    </row>
    <row r="269" spans="1:120" ht="15.75">
      <c r="A269" s="728">
        <v>5961</v>
      </c>
      <c r="B269" s="729" t="s">
        <v>126</v>
      </c>
      <c r="C269" s="722">
        <v>131</v>
      </c>
      <c r="D269" s="730">
        <v>210</v>
      </c>
      <c r="E269" s="730">
        <v>6</v>
      </c>
      <c r="F269" s="730">
        <v>14</v>
      </c>
      <c r="G269" s="730">
        <v>28</v>
      </c>
      <c r="H269" s="730">
        <v>34</v>
      </c>
      <c r="I269" s="730">
        <v>18</v>
      </c>
      <c r="J269" s="731">
        <v>80</v>
      </c>
      <c r="K269" s="730">
        <v>6</v>
      </c>
      <c r="L269" s="730">
        <v>15</v>
      </c>
      <c r="M269" s="730">
        <v>8</v>
      </c>
      <c r="N269" s="730">
        <v>7</v>
      </c>
      <c r="P269" s="717">
        <v>7001</v>
      </c>
      <c r="Q269" s="718" t="s">
        <v>1008</v>
      </c>
      <c r="R269" s="719">
        <v>8</v>
      </c>
      <c r="S269" s="720" t="s">
        <v>42</v>
      </c>
      <c r="T269" s="721" t="s">
        <v>42</v>
      </c>
      <c r="U269" s="721" t="s">
        <v>42</v>
      </c>
      <c r="V269" s="721" t="s">
        <v>42</v>
      </c>
      <c r="W269" s="721" t="s">
        <v>42</v>
      </c>
      <c r="X269" s="721" t="s">
        <v>42</v>
      </c>
      <c r="Y269" s="721" t="s">
        <v>42</v>
      </c>
      <c r="Z269" s="721" t="s">
        <v>42</v>
      </c>
      <c r="AA269" s="721" t="s">
        <v>42</v>
      </c>
      <c r="AB269" s="721" t="s">
        <v>42</v>
      </c>
      <c r="AC269" s="721" t="s">
        <v>42</v>
      </c>
      <c r="AE269" s="717">
        <v>7819</v>
      </c>
      <c r="AF269" s="718" t="s">
        <v>150</v>
      </c>
      <c r="AG269" s="719">
        <v>2</v>
      </c>
      <c r="AH269" s="720" t="s">
        <v>42</v>
      </c>
      <c r="AI269" s="721" t="s">
        <v>42</v>
      </c>
      <c r="AJ269" s="721" t="s">
        <v>42</v>
      </c>
      <c r="AK269" s="721" t="s">
        <v>42</v>
      </c>
      <c r="AL269" s="721" t="s">
        <v>42</v>
      </c>
      <c r="AM269" s="721" t="s">
        <v>42</v>
      </c>
      <c r="AN269" s="721" t="s">
        <v>42</v>
      </c>
      <c r="AO269" s="721" t="s">
        <v>42</v>
      </c>
      <c r="AP269" s="721" t="s">
        <v>42</v>
      </c>
      <c r="AQ269" s="721" t="s">
        <v>42</v>
      </c>
      <c r="AR269" s="721" t="s">
        <v>42</v>
      </c>
    </row>
    <row r="270" spans="1:120" ht="15.75">
      <c r="A270" s="728">
        <v>5971</v>
      </c>
      <c r="B270" s="729" t="s">
        <v>1291</v>
      </c>
      <c r="C270" s="722">
        <v>51</v>
      </c>
      <c r="D270" s="730">
        <v>180</v>
      </c>
      <c r="E270" s="730">
        <v>53</v>
      </c>
      <c r="F270" s="730">
        <v>37</v>
      </c>
      <c r="G270" s="730">
        <v>6</v>
      </c>
      <c r="H270" s="730">
        <v>4</v>
      </c>
      <c r="I270" s="730">
        <v>0</v>
      </c>
      <c r="J270" s="731">
        <v>10</v>
      </c>
      <c r="K270" s="730">
        <v>4</v>
      </c>
      <c r="L270" s="730">
        <v>8</v>
      </c>
      <c r="M270" s="730">
        <v>5</v>
      </c>
      <c r="N270" s="730">
        <v>5</v>
      </c>
      <c r="P270" s="717">
        <v>7819</v>
      </c>
      <c r="Q270" s="718" t="s">
        <v>150</v>
      </c>
      <c r="R270" s="719">
        <v>0</v>
      </c>
      <c r="S270" s="720" t="s">
        <v>42</v>
      </c>
      <c r="T270" s="721" t="s">
        <v>42</v>
      </c>
      <c r="U270" s="721" t="s">
        <v>42</v>
      </c>
      <c r="V270" s="721" t="s">
        <v>42</v>
      </c>
      <c r="W270" s="721" t="s">
        <v>42</v>
      </c>
      <c r="X270" s="721" t="s">
        <v>42</v>
      </c>
      <c r="Y270" s="721" t="s">
        <v>42</v>
      </c>
      <c r="Z270" s="721" t="s">
        <v>42</v>
      </c>
      <c r="AA270" s="721" t="s">
        <v>42</v>
      </c>
      <c r="AB270" s="721" t="s">
        <v>42</v>
      </c>
      <c r="AC270" s="721" t="s">
        <v>42</v>
      </c>
      <c r="AE270" s="717">
        <v>8151</v>
      </c>
      <c r="AF270" s="718" t="s">
        <v>913</v>
      </c>
      <c r="AG270" s="719">
        <v>6</v>
      </c>
      <c r="AH270" s="720" t="s">
        <v>42</v>
      </c>
      <c r="AI270" s="721" t="s">
        <v>42</v>
      </c>
      <c r="AJ270" s="721" t="s">
        <v>42</v>
      </c>
      <c r="AK270" s="721" t="s">
        <v>42</v>
      </c>
      <c r="AL270" s="721" t="s">
        <v>42</v>
      </c>
      <c r="AM270" s="721" t="s">
        <v>42</v>
      </c>
      <c r="AN270" s="721" t="s">
        <v>42</v>
      </c>
      <c r="AO270" s="721" t="s">
        <v>42</v>
      </c>
      <c r="AP270" s="721" t="s">
        <v>42</v>
      </c>
      <c r="AQ270" s="721" t="s">
        <v>42</v>
      </c>
      <c r="AR270" s="721" t="s">
        <v>42</v>
      </c>
    </row>
    <row r="271" spans="1:120" ht="15.75">
      <c r="A271" s="728">
        <v>5981</v>
      </c>
      <c r="B271" s="729" t="s">
        <v>1292</v>
      </c>
      <c r="C271" s="722">
        <v>105</v>
      </c>
      <c r="D271" s="730">
        <v>193</v>
      </c>
      <c r="E271" s="730">
        <v>32</v>
      </c>
      <c r="F271" s="730">
        <v>26</v>
      </c>
      <c r="G271" s="730">
        <v>19</v>
      </c>
      <c r="H271" s="730">
        <v>17</v>
      </c>
      <c r="I271" s="730">
        <v>6</v>
      </c>
      <c r="J271" s="731">
        <v>42</v>
      </c>
      <c r="K271" s="730">
        <v>5</v>
      </c>
      <c r="L271" s="730">
        <v>11</v>
      </c>
      <c r="M271" s="730">
        <v>7</v>
      </c>
      <c r="N271" s="730">
        <v>5</v>
      </c>
      <c r="P271" s="717">
        <v>8151</v>
      </c>
      <c r="Q271" s="718" t="s">
        <v>913</v>
      </c>
      <c r="R271" s="719">
        <v>5</v>
      </c>
      <c r="S271" s="720" t="s">
        <v>42</v>
      </c>
      <c r="T271" s="721" t="s">
        <v>42</v>
      </c>
      <c r="U271" s="721" t="s">
        <v>42</v>
      </c>
      <c r="V271" s="721" t="s">
        <v>42</v>
      </c>
      <c r="W271" s="721" t="s">
        <v>42</v>
      </c>
      <c r="X271" s="721" t="s">
        <v>42</v>
      </c>
      <c r="Y271" s="721" t="s">
        <v>42</v>
      </c>
      <c r="Z271" s="721" t="s">
        <v>42</v>
      </c>
      <c r="AA271" s="721" t="s">
        <v>42</v>
      </c>
      <c r="AB271" s="721" t="s">
        <v>42</v>
      </c>
      <c r="AC271" s="721" t="s">
        <v>42</v>
      </c>
      <c r="AE271" s="717">
        <v>8181</v>
      </c>
      <c r="AF271" s="718" t="s">
        <v>916</v>
      </c>
      <c r="AG271" s="719">
        <v>5</v>
      </c>
      <c r="AH271" s="720" t="s">
        <v>42</v>
      </c>
      <c r="AI271" s="721" t="s">
        <v>42</v>
      </c>
      <c r="AJ271" s="721" t="s">
        <v>42</v>
      </c>
      <c r="AK271" s="721" t="s">
        <v>42</v>
      </c>
      <c r="AL271" s="721" t="s">
        <v>42</v>
      </c>
      <c r="AM271" s="721" t="s">
        <v>42</v>
      </c>
      <c r="AN271" s="721" t="s">
        <v>42</v>
      </c>
      <c r="AO271" s="721" t="s">
        <v>42</v>
      </c>
      <c r="AP271" s="721" t="s">
        <v>42</v>
      </c>
      <c r="AQ271" s="721" t="s">
        <v>42</v>
      </c>
      <c r="AR271" s="721" t="s">
        <v>42</v>
      </c>
    </row>
    <row r="272" spans="1:120" ht="15.75">
      <c r="A272" s="728">
        <v>5991</v>
      </c>
      <c r="B272" s="729" t="s">
        <v>1293</v>
      </c>
      <c r="C272" s="722">
        <v>130</v>
      </c>
      <c r="D272" s="730">
        <v>189</v>
      </c>
      <c r="E272" s="730">
        <v>34</v>
      </c>
      <c r="F272" s="730">
        <v>31</v>
      </c>
      <c r="G272" s="730">
        <v>22</v>
      </c>
      <c r="H272" s="730">
        <v>11</v>
      </c>
      <c r="I272" s="730">
        <v>2</v>
      </c>
      <c r="J272" s="731">
        <v>35</v>
      </c>
      <c r="K272" s="730">
        <v>5</v>
      </c>
      <c r="L272" s="730">
        <v>10</v>
      </c>
      <c r="M272" s="730">
        <v>6</v>
      </c>
      <c r="N272" s="730">
        <v>5</v>
      </c>
      <c r="P272" s="717">
        <v>8181</v>
      </c>
      <c r="Q272" s="718" t="s">
        <v>916</v>
      </c>
      <c r="R272" s="719">
        <v>4</v>
      </c>
      <c r="S272" s="720" t="s">
        <v>42</v>
      </c>
      <c r="T272" s="721" t="s">
        <v>42</v>
      </c>
      <c r="U272" s="721" t="s">
        <v>42</v>
      </c>
      <c r="V272" s="721" t="s">
        <v>42</v>
      </c>
      <c r="W272" s="721" t="s">
        <v>42</v>
      </c>
      <c r="X272" s="721" t="s">
        <v>42</v>
      </c>
      <c r="Y272" s="721" t="s">
        <v>42</v>
      </c>
      <c r="Z272" s="721" t="s">
        <v>42</v>
      </c>
      <c r="AA272" s="721" t="s">
        <v>42</v>
      </c>
      <c r="AB272" s="721" t="s">
        <v>42</v>
      </c>
      <c r="AC272" s="721" t="s">
        <v>42</v>
      </c>
      <c r="AE272" s="717">
        <v>9732</v>
      </c>
      <c r="AF272" s="718" t="s">
        <v>528</v>
      </c>
      <c r="AG272" s="719">
        <v>6</v>
      </c>
      <c r="AH272" s="720" t="s">
        <v>42</v>
      </c>
      <c r="AI272" s="721" t="s">
        <v>42</v>
      </c>
      <c r="AJ272" s="721" t="s">
        <v>42</v>
      </c>
      <c r="AK272" s="721" t="s">
        <v>42</v>
      </c>
      <c r="AL272" s="721" t="s">
        <v>42</v>
      </c>
      <c r="AM272" s="721" t="s">
        <v>42</v>
      </c>
      <c r="AN272" s="721" t="s">
        <v>42</v>
      </c>
      <c r="AO272" s="721" t="s">
        <v>42</v>
      </c>
      <c r="AP272" s="721" t="s">
        <v>42</v>
      </c>
      <c r="AQ272" s="721" t="s">
        <v>42</v>
      </c>
      <c r="AR272" s="721" t="s">
        <v>42</v>
      </c>
    </row>
    <row r="273" spans="1:44" ht="15.75">
      <c r="A273" s="728">
        <v>7001</v>
      </c>
      <c r="B273" s="729" t="s">
        <v>1008</v>
      </c>
      <c r="C273" s="722">
        <v>9</v>
      </c>
      <c r="D273" s="730" t="s">
        <v>42</v>
      </c>
      <c r="E273" s="730" t="s">
        <v>42</v>
      </c>
      <c r="F273" s="730" t="s">
        <v>42</v>
      </c>
      <c r="G273" s="730" t="s">
        <v>42</v>
      </c>
      <c r="H273" s="730" t="s">
        <v>42</v>
      </c>
      <c r="I273" s="730" t="s">
        <v>42</v>
      </c>
      <c r="J273" s="731" t="s">
        <v>42</v>
      </c>
      <c r="K273" s="730" t="s">
        <v>42</v>
      </c>
      <c r="L273" s="730" t="s">
        <v>42</v>
      </c>
      <c r="M273" s="730" t="s">
        <v>42</v>
      </c>
      <c r="N273" s="730" t="s">
        <v>42</v>
      </c>
      <c r="P273" s="717">
        <v>9732</v>
      </c>
      <c r="Q273" s="718" t="s">
        <v>528</v>
      </c>
      <c r="R273" s="719">
        <v>6</v>
      </c>
      <c r="S273" s="720" t="s">
        <v>42</v>
      </c>
      <c r="T273" s="721" t="s">
        <v>42</v>
      </c>
      <c r="U273" s="721" t="s">
        <v>42</v>
      </c>
      <c r="V273" s="721" t="s">
        <v>42</v>
      </c>
      <c r="W273" s="721" t="s">
        <v>42</v>
      </c>
      <c r="X273" s="721" t="s">
        <v>42</v>
      </c>
      <c r="Y273" s="721" t="s">
        <v>42</v>
      </c>
      <c r="Z273" s="721" t="s">
        <v>42</v>
      </c>
      <c r="AA273" s="721" t="s">
        <v>42</v>
      </c>
      <c r="AB273" s="721" t="s">
        <v>42</v>
      </c>
      <c r="AC273" s="721" t="s">
        <v>42</v>
      </c>
      <c r="AE273" s="717"/>
      <c r="AF273" s="718"/>
      <c r="AG273" s="719"/>
      <c r="AH273" s="720"/>
      <c r="AI273" s="721"/>
      <c r="AJ273" s="721"/>
      <c r="AK273" s="721"/>
      <c r="AL273" s="721"/>
      <c r="AM273" s="721"/>
      <c r="AN273" s="721"/>
      <c r="AO273" s="721"/>
      <c r="AP273" s="721"/>
      <c r="AQ273" s="721"/>
      <c r="AR273" s="721"/>
    </row>
    <row r="274" spans="1:44" ht="15.75">
      <c r="A274" s="728">
        <v>7819</v>
      </c>
      <c r="B274" s="729" t="s">
        <v>150</v>
      </c>
      <c r="C274" s="722" t="s">
        <v>2031</v>
      </c>
      <c r="D274" s="730" t="s">
        <v>42</v>
      </c>
      <c r="E274" s="730" t="s">
        <v>42</v>
      </c>
      <c r="F274" s="730" t="s">
        <v>42</v>
      </c>
      <c r="G274" s="730" t="s">
        <v>42</v>
      </c>
      <c r="H274" s="730" t="s">
        <v>42</v>
      </c>
      <c r="I274" s="730" t="s">
        <v>42</v>
      </c>
      <c r="J274" s="731" t="s">
        <v>42</v>
      </c>
      <c r="K274" s="730" t="s">
        <v>42</v>
      </c>
      <c r="L274" s="730" t="s">
        <v>42</v>
      </c>
      <c r="M274" s="730" t="s">
        <v>42</v>
      </c>
      <c r="N274" s="730" t="s">
        <v>42</v>
      </c>
      <c r="P274" s="717"/>
      <c r="Q274" s="718"/>
      <c r="R274" s="719"/>
      <c r="S274" s="720"/>
      <c r="T274" s="721"/>
      <c r="U274" s="721"/>
      <c r="V274" s="721"/>
      <c r="W274" s="721"/>
      <c r="X274" s="721"/>
      <c r="Y274" s="721"/>
      <c r="Z274" s="721"/>
      <c r="AA274" s="721"/>
      <c r="AB274" s="721"/>
      <c r="AC274" s="721"/>
      <c r="AE274" s="717"/>
      <c r="AF274" s="718"/>
      <c r="AG274" s="719"/>
      <c r="AH274" s="720"/>
      <c r="AI274" s="721"/>
      <c r="AJ274" s="721"/>
      <c r="AK274" s="721"/>
      <c r="AL274" s="721"/>
      <c r="AM274" s="721"/>
      <c r="AN274" s="721"/>
      <c r="AO274" s="721"/>
      <c r="AP274" s="721"/>
      <c r="AQ274" s="721"/>
      <c r="AR274" s="721"/>
    </row>
    <row r="275" spans="1:44" ht="15.75">
      <c r="A275" s="728">
        <v>8151</v>
      </c>
      <c r="B275" s="729" t="s">
        <v>913</v>
      </c>
      <c r="C275" s="722">
        <v>3</v>
      </c>
      <c r="D275" s="730" t="s">
        <v>42</v>
      </c>
      <c r="E275" s="730" t="s">
        <v>42</v>
      </c>
      <c r="F275" s="730" t="s">
        <v>42</v>
      </c>
      <c r="G275" s="730" t="s">
        <v>42</v>
      </c>
      <c r="H275" s="730" t="s">
        <v>42</v>
      </c>
      <c r="I275" s="730" t="s">
        <v>42</v>
      </c>
      <c r="J275" s="731" t="s">
        <v>42</v>
      </c>
      <c r="K275" s="730" t="s">
        <v>42</v>
      </c>
      <c r="L275" s="730" t="s">
        <v>42</v>
      </c>
      <c r="M275" s="730" t="s">
        <v>42</v>
      </c>
      <c r="N275" s="730" t="s">
        <v>42</v>
      </c>
      <c r="AE275" s="446"/>
      <c r="AF275" s="447"/>
      <c r="AG275" s="448"/>
      <c r="AH275" s="449"/>
      <c r="AI275" s="355"/>
      <c r="AJ275" s="355"/>
      <c r="AK275" s="355"/>
      <c r="AL275" s="355"/>
      <c r="AM275" s="355"/>
      <c r="AN275" s="355"/>
      <c r="AO275" s="355"/>
      <c r="AP275" s="355"/>
      <c r="AQ275" s="355"/>
      <c r="AR275" s="355"/>
    </row>
    <row r="276" spans="1:44" ht="15.75">
      <c r="A276" s="728">
        <v>8181</v>
      </c>
      <c r="B276" s="729" t="s">
        <v>916</v>
      </c>
      <c r="C276" s="722">
        <v>3</v>
      </c>
      <c r="D276" s="730" t="s">
        <v>42</v>
      </c>
      <c r="E276" s="730" t="s">
        <v>42</v>
      </c>
      <c r="F276" s="730" t="s">
        <v>42</v>
      </c>
      <c r="G276" s="730" t="s">
        <v>42</v>
      </c>
      <c r="H276" s="730" t="s">
        <v>42</v>
      </c>
      <c r="I276" s="730" t="s">
        <v>42</v>
      </c>
      <c r="J276" s="731" t="s">
        <v>42</v>
      </c>
      <c r="K276" s="730" t="s">
        <v>42</v>
      </c>
      <c r="L276" s="730" t="s">
        <v>42</v>
      </c>
      <c r="M276" s="730" t="s">
        <v>42</v>
      </c>
      <c r="N276" s="730" t="s">
        <v>42</v>
      </c>
      <c r="AE276" s="446"/>
      <c r="AF276" s="447"/>
      <c r="AG276" s="448"/>
      <c r="AH276" s="449"/>
      <c r="AI276" s="355"/>
      <c r="AJ276" s="355"/>
      <c r="AK276" s="355"/>
      <c r="AL276" s="355"/>
      <c r="AM276" s="355"/>
      <c r="AN276" s="355"/>
      <c r="AO276" s="355"/>
      <c r="AP276" s="355"/>
      <c r="AQ276" s="355"/>
      <c r="AR276" s="355"/>
    </row>
    <row r="277" spans="1:44" ht="15.75">
      <c r="A277" s="728">
        <v>9732</v>
      </c>
      <c r="B277" s="729" t="s">
        <v>528</v>
      </c>
      <c r="C277" s="722">
        <v>7</v>
      </c>
      <c r="D277" s="730" t="s">
        <v>42</v>
      </c>
      <c r="E277" s="730" t="s">
        <v>42</v>
      </c>
      <c r="F277" s="730" t="s">
        <v>42</v>
      </c>
      <c r="G277" s="730" t="s">
        <v>42</v>
      </c>
      <c r="H277" s="730" t="s">
        <v>42</v>
      </c>
      <c r="I277" s="730" t="s">
        <v>42</v>
      </c>
      <c r="J277" s="731" t="s">
        <v>42</v>
      </c>
      <c r="K277" s="730" t="s">
        <v>42</v>
      </c>
      <c r="L277" s="730" t="s">
        <v>42</v>
      </c>
      <c r="M277" s="730" t="s">
        <v>42</v>
      </c>
      <c r="N277" s="730" t="s">
        <v>42</v>
      </c>
      <c r="AE277" s="446"/>
      <c r="AF277" s="447"/>
      <c r="AG277" s="448"/>
      <c r="AH277" s="449"/>
      <c r="AI277" s="355"/>
      <c r="AJ277" s="355"/>
      <c r="AK277" s="355"/>
      <c r="AL277" s="355"/>
      <c r="AM277" s="355"/>
      <c r="AN277" s="355"/>
      <c r="AO277" s="355"/>
      <c r="AP277" s="355"/>
      <c r="AQ277" s="355"/>
      <c r="AR277" s="355"/>
    </row>
    <row r="278" spans="1:44" ht="15.75">
      <c r="AE278" s="446"/>
      <c r="AF278" s="447"/>
      <c r="AG278" s="448"/>
      <c r="AH278" s="449"/>
      <c r="AI278" s="355"/>
      <c r="AJ278" s="355"/>
      <c r="AK278" s="355"/>
      <c r="AL278" s="355"/>
      <c r="AM278" s="355"/>
      <c r="AN278" s="355"/>
      <c r="AO278" s="355"/>
      <c r="AP278" s="355"/>
      <c r="AQ278" s="355"/>
      <c r="AR278" s="355"/>
    </row>
    <row r="279" spans="1:44" ht="15.75">
      <c r="AE279" s="446"/>
      <c r="AF279" s="447"/>
      <c r="AG279" s="448"/>
      <c r="AH279" s="449"/>
      <c r="AI279" s="355"/>
      <c r="AJ279" s="355"/>
      <c r="AK279" s="355"/>
      <c r="AL279" s="355"/>
      <c r="AM279" s="355"/>
      <c r="AN279" s="355"/>
      <c r="AO279" s="355"/>
      <c r="AP279" s="355"/>
      <c r="AQ279" s="355"/>
      <c r="AR279" s="355"/>
    </row>
  </sheetData>
  <autoFilter ref="A7:DP267"/>
  <mergeCells count="40">
    <mergeCell ref="AV3:BB3"/>
    <mergeCell ref="BD3:BG3"/>
    <mergeCell ref="CH3:CK3"/>
    <mergeCell ref="CO3:CU3"/>
    <mergeCell ref="DR5:DV5"/>
    <mergeCell ref="CA5:CA6"/>
    <mergeCell ref="CP5:CP6"/>
    <mergeCell ref="DG4:DK4"/>
    <mergeCell ref="CB4:CF4"/>
    <mergeCell ref="CH4:CK4"/>
    <mergeCell ref="BK3:BQ3"/>
    <mergeCell ref="BS3:BV3"/>
    <mergeCell ref="BZ3:CF3"/>
    <mergeCell ref="DM4:DP4"/>
    <mergeCell ref="C3:I3"/>
    <mergeCell ref="K3:N3"/>
    <mergeCell ref="R3:X3"/>
    <mergeCell ref="Z3:AC3"/>
    <mergeCell ref="AG3:AM3"/>
    <mergeCell ref="AO3:AR3"/>
    <mergeCell ref="DM3:DP3"/>
    <mergeCell ref="E4:I4"/>
    <mergeCell ref="K4:N4"/>
    <mergeCell ref="T4:X4"/>
    <mergeCell ref="Z4:AC4"/>
    <mergeCell ref="AI4:AM4"/>
    <mergeCell ref="AO4:AR4"/>
    <mergeCell ref="CW3:CZ3"/>
    <mergeCell ref="DD3:DK3"/>
    <mergeCell ref="AX4:BB4"/>
    <mergeCell ref="BD4:BG4"/>
    <mergeCell ref="BM4:BQ4"/>
    <mergeCell ref="BS4:BV4"/>
    <mergeCell ref="CQ4:CU4"/>
    <mergeCell ref="CW4:CZ4"/>
    <mergeCell ref="D5:D6"/>
    <mergeCell ref="S5:S6"/>
    <mergeCell ref="AH5:AH6"/>
    <mergeCell ref="AW5:AW6"/>
    <mergeCell ref="BL5:BL6"/>
  </mergeCells>
  <printOptions horizontalCentered="1"/>
  <pageMargins left="0.57999999999999996" right="0.34" top="0.63" bottom="0.88" header="0.5" footer="0.5"/>
  <pageSetup scale="68" orientation="landscape" horizontalDpi="1200" verticalDpi="1200" r:id="rId1"/>
  <headerFooter>
    <oddFooter>&amp;LNote: *No data are reported when fewer than ten students tested or if any Achievement Level equals 100.
Percentages may not add to 100 due to rounding.
05/26/2011 Florida Department of Education&amp;RPage &amp;P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7"/>
  <dimension ref="A1:ED279"/>
  <sheetViews>
    <sheetView topLeftCell="AW1" zoomScaleNormal="100" workbookViewId="0">
      <selection sqref="A1:K1"/>
    </sheetView>
  </sheetViews>
  <sheetFormatPr defaultRowHeight="15"/>
  <cols>
    <col min="1" max="1" width="7.28515625" style="451" customWidth="1"/>
    <col min="2" max="2" width="37.5703125" style="452" customWidth="1"/>
    <col min="3" max="3" width="11.140625" style="450" customWidth="1"/>
    <col min="4" max="5" width="11.140625" style="453" customWidth="1"/>
    <col min="6" max="8" width="6" style="453" customWidth="1"/>
    <col min="9" max="9" width="5.7109375" style="453" customWidth="1"/>
    <col min="10" max="10" width="6" style="453" customWidth="1"/>
    <col min="11" max="11" width="10" style="454" customWidth="1"/>
    <col min="12" max="14" width="7.28515625" style="453" customWidth="1"/>
    <col min="15" max="15" width="9.85546875" style="453" customWidth="1"/>
    <col min="16" max="16" width="9.140625" style="285"/>
    <col min="17" max="17" width="7.28515625" style="451" customWidth="1"/>
    <col min="18" max="18" width="44.42578125" style="452" customWidth="1"/>
    <col min="19" max="19" width="9.42578125" style="450" customWidth="1"/>
    <col min="20" max="21" width="11.140625" style="453" customWidth="1"/>
    <col min="22" max="24" width="6" style="453" customWidth="1"/>
    <col min="25" max="25" width="5.7109375" style="453" customWidth="1"/>
    <col min="26" max="26" width="6" style="453" customWidth="1"/>
    <col min="27" max="27" width="10" style="454" customWidth="1"/>
    <col min="28" max="30" width="7.28515625" style="453" customWidth="1"/>
    <col min="31" max="31" width="9.85546875" style="453" customWidth="1"/>
    <col min="32" max="32" width="9.140625" style="285"/>
    <col min="33" max="33" width="7.28515625" style="451" customWidth="1"/>
    <col min="34" max="34" width="40.42578125" style="452" customWidth="1"/>
    <col min="35" max="35" width="11.140625" style="450" customWidth="1"/>
    <col min="36" max="36" width="12.140625" style="453" customWidth="1"/>
    <col min="37" max="37" width="11.140625" style="453" customWidth="1"/>
    <col min="38" max="40" width="6" style="453" customWidth="1"/>
    <col min="41" max="41" width="5.7109375" style="453" customWidth="1"/>
    <col min="42" max="42" width="6" style="453" customWidth="1"/>
    <col min="43" max="43" width="10" style="454" customWidth="1"/>
    <col min="44" max="46" width="7.28515625" style="453" customWidth="1"/>
    <col min="47" max="47" width="9.85546875" style="453" customWidth="1"/>
    <col min="48" max="48" width="9.140625" style="285"/>
    <col min="49" max="49" width="7.28515625" style="451" customWidth="1"/>
    <col min="50" max="50" width="41.85546875" style="452" customWidth="1"/>
    <col min="51" max="51" width="9.85546875" style="450" customWidth="1"/>
    <col min="52" max="52" width="11.140625" style="453" customWidth="1"/>
    <col min="53" max="53" width="9.7109375" style="453" customWidth="1"/>
    <col min="54" max="56" width="6" style="453" customWidth="1"/>
    <col min="57" max="57" width="5.7109375" style="453" customWidth="1"/>
    <col min="58" max="58" width="6" style="453" customWidth="1"/>
    <col min="59" max="59" width="10" style="454" customWidth="1"/>
    <col min="60" max="62" width="7.28515625" style="453" customWidth="1"/>
    <col min="63" max="63" width="9.85546875" style="453" customWidth="1"/>
    <col min="64" max="64" width="9.140625" style="285"/>
    <col min="65" max="65" width="7.28515625" style="451" customWidth="1"/>
    <col min="66" max="66" width="41" style="452" customWidth="1"/>
    <col min="67" max="67" width="11.140625" style="450" customWidth="1"/>
    <col min="68" max="69" width="11.140625" style="453" customWidth="1"/>
    <col min="70" max="72" width="6" style="453" customWidth="1"/>
    <col min="73" max="73" width="5.7109375" style="453" customWidth="1"/>
    <col min="74" max="74" width="6" style="453" customWidth="1"/>
    <col min="75" max="75" width="10" style="454" customWidth="1"/>
    <col min="76" max="78" width="7.28515625" style="453" customWidth="1"/>
    <col min="79" max="79" width="9.85546875" style="453" customWidth="1"/>
    <col min="80" max="80" width="9.140625" style="285"/>
    <col min="81" max="81" width="7.28515625" style="451" customWidth="1"/>
    <col min="82" max="82" width="41.5703125" style="452" customWidth="1"/>
    <col min="83" max="83" width="9.7109375" style="450" customWidth="1"/>
    <col min="84" max="85" width="11.140625" style="453" customWidth="1"/>
    <col min="86" max="88" width="6" style="453" customWidth="1"/>
    <col min="89" max="89" width="5.7109375" style="453" customWidth="1"/>
    <col min="90" max="90" width="6" style="453" customWidth="1"/>
    <col min="91" max="91" width="10" style="454" customWidth="1"/>
    <col min="92" max="94" width="7.28515625" style="453" customWidth="1"/>
    <col min="95" max="95" width="9.85546875" style="453" customWidth="1"/>
    <col min="96" max="96" width="9.140625" style="285"/>
    <col min="97" max="97" width="7.28515625" style="451" customWidth="1"/>
    <col min="98" max="98" width="40.5703125" style="452" customWidth="1"/>
    <col min="99" max="99" width="11.140625" style="450" customWidth="1"/>
    <col min="100" max="100" width="11.140625" style="453" customWidth="1"/>
    <col min="101" max="101" width="10.140625" style="453" customWidth="1"/>
    <col min="102" max="104" width="6" style="453" customWidth="1"/>
    <col min="105" max="105" width="5.7109375" style="453" customWidth="1"/>
    <col min="106" max="106" width="6" style="453" customWidth="1"/>
    <col min="107" max="107" width="10" style="454" customWidth="1"/>
    <col min="108" max="110" width="7.28515625" style="453" customWidth="1"/>
    <col min="111" max="111" width="9.85546875" style="453" customWidth="1"/>
    <col min="112" max="112" width="9.140625" style="285"/>
    <col min="113" max="113" width="6.5703125" style="455" customWidth="1"/>
    <col min="114" max="114" width="39.42578125" style="452" customWidth="1"/>
    <col min="115" max="115" width="9.5703125" style="456" customWidth="1"/>
    <col min="116" max="116" width="10.85546875" style="457" customWidth="1"/>
    <col min="117" max="117" width="9" style="457" customWidth="1"/>
    <col min="118" max="118" width="5.42578125" style="457" customWidth="1"/>
    <col min="119" max="123" width="4.7109375" style="457" customWidth="1"/>
    <col min="124" max="124" width="8.7109375" style="458" customWidth="1"/>
    <col min="125" max="125" width="6.85546875" style="457" customWidth="1"/>
    <col min="126" max="126" width="7.7109375" style="457" customWidth="1"/>
    <col min="127" max="127" width="7.42578125" style="457" customWidth="1"/>
    <col min="128" max="128" width="8" style="457" customWidth="1"/>
    <col min="129" max="16384" width="9.140625" style="285"/>
  </cols>
  <sheetData>
    <row r="1" spans="1:134" s="278" customFormat="1" ht="24" customHeight="1">
      <c r="A1" s="707" t="s">
        <v>2003</v>
      </c>
      <c r="B1" s="277"/>
      <c r="C1" s="277"/>
      <c r="D1" s="277"/>
      <c r="E1" s="277"/>
      <c r="F1" s="277"/>
      <c r="G1" s="277"/>
      <c r="H1" s="277"/>
      <c r="I1" s="277"/>
      <c r="J1" s="277"/>
      <c r="K1" s="277"/>
      <c r="L1" s="277"/>
      <c r="M1" s="277"/>
      <c r="N1" s="277"/>
      <c r="O1" s="277"/>
      <c r="Q1" s="707" t="s">
        <v>2003</v>
      </c>
      <c r="R1" s="277"/>
      <c r="S1" s="277"/>
      <c r="T1" s="277"/>
      <c r="U1" s="277"/>
      <c r="V1" s="277"/>
      <c r="W1" s="277"/>
      <c r="X1" s="277"/>
      <c r="Y1" s="277"/>
      <c r="Z1" s="277"/>
      <c r="AA1" s="277"/>
      <c r="AB1" s="277"/>
      <c r="AC1" s="277"/>
      <c r="AD1" s="277"/>
      <c r="AE1" s="277"/>
      <c r="AG1" s="707" t="s">
        <v>2003</v>
      </c>
      <c r="AH1" s="277"/>
      <c r="AI1" s="277"/>
      <c r="AJ1" s="277"/>
      <c r="AK1" s="277"/>
      <c r="AL1" s="277"/>
      <c r="AM1" s="277"/>
      <c r="AN1" s="277"/>
      <c r="AO1" s="277"/>
      <c r="AP1" s="277"/>
      <c r="AQ1" s="277"/>
      <c r="AR1" s="277"/>
      <c r="AS1" s="277"/>
      <c r="AT1" s="277"/>
      <c r="AU1" s="277"/>
      <c r="AW1" s="707" t="s">
        <v>2003</v>
      </c>
      <c r="AX1" s="277"/>
      <c r="AY1" s="277"/>
      <c r="AZ1" s="277"/>
      <c r="BA1" s="277"/>
      <c r="BB1" s="277"/>
      <c r="BC1" s="277"/>
      <c r="BD1" s="277"/>
      <c r="BE1" s="277"/>
      <c r="BF1" s="277"/>
      <c r="BG1" s="277"/>
      <c r="BH1" s="277"/>
      <c r="BI1" s="277"/>
      <c r="BJ1" s="277"/>
      <c r="BK1" s="277"/>
      <c r="BM1" s="707" t="s">
        <v>2003</v>
      </c>
      <c r="BN1" s="277"/>
      <c r="BO1" s="277"/>
      <c r="BP1" s="277"/>
      <c r="BQ1" s="277"/>
      <c r="BR1" s="277"/>
      <c r="BS1" s="277"/>
      <c r="BT1" s="277"/>
      <c r="BU1" s="277"/>
      <c r="BV1" s="277"/>
      <c r="BW1" s="277"/>
      <c r="BX1" s="277"/>
      <c r="BY1" s="277"/>
      <c r="BZ1" s="277"/>
      <c r="CA1" s="277"/>
      <c r="CC1" s="707" t="s">
        <v>2003</v>
      </c>
      <c r="CD1" s="277"/>
      <c r="CE1" s="277"/>
      <c r="CF1" s="277"/>
      <c r="CG1" s="277"/>
      <c r="CH1" s="277"/>
      <c r="CI1" s="277"/>
      <c r="CJ1" s="277"/>
      <c r="CK1" s="277"/>
      <c r="CL1" s="277"/>
      <c r="CM1" s="277"/>
      <c r="CN1" s="277"/>
      <c r="CO1" s="277"/>
      <c r="CP1" s="277"/>
      <c r="CQ1" s="277"/>
      <c r="CS1" s="707" t="s">
        <v>2003</v>
      </c>
      <c r="CT1" s="277"/>
      <c r="CU1" s="277"/>
      <c r="CV1" s="277"/>
      <c r="CW1" s="277"/>
      <c r="CX1" s="277"/>
      <c r="CY1" s="277"/>
      <c r="CZ1" s="277"/>
      <c r="DA1" s="277"/>
      <c r="DB1" s="277"/>
      <c r="DC1" s="277"/>
      <c r="DD1" s="277"/>
      <c r="DE1" s="277"/>
      <c r="DF1" s="277"/>
      <c r="DG1" s="277"/>
      <c r="DI1" s="707" t="s">
        <v>2003</v>
      </c>
      <c r="DJ1" s="280"/>
      <c r="DK1" s="280"/>
      <c r="DL1" s="280"/>
      <c r="DM1" s="280"/>
      <c r="DN1" s="280"/>
      <c r="DO1" s="280"/>
      <c r="DP1" s="280"/>
      <c r="DQ1" s="280"/>
      <c r="DR1" s="280"/>
      <c r="DS1" s="280"/>
      <c r="DT1" s="280"/>
      <c r="DU1" s="280"/>
      <c r="DV1" s="280"/>
      <c r="DW1" s="280"/>
      <c r="DX1" s="280"/>
    </row>
    <row r="2" spans="1:134" s="278" customFormat="1" ht="16.5" thickBot="1">
      <c r="A2" s="276" t="s">
        <v>1756</v>
      </c>
      <c r="B2" s="277"/>
      <c r="C2" s="277"/>
      <c r="D2" s="277"/>
      <c r="E2" s="277"/>
      <c r="F2" s="277"/>
      <c r="G2" s="277"/>
      <c r="H2" s="277"/>
      <c r="I2" s="277"/>
      <c r="J2" s="277"/>
      <c r="K2" s="277"/>
      <c r="L2" s="277"/>
      <c r="M2" s="277"/>
      <c r="N2" s="277"/>
      <c r="O2" s="277">
        <f>COLUMN()</f>
        <v>15</v>
      </c>
      <c r="Q2" s="276" t="s">
        <v>1757</v>
      </c>
      <c r="R2" s="277"/>
      <c r="S2" s="277"/>
      <c r="T2" s="277"/>
      <c r="U2" s="277"/>
      <c r="V2" s="277"/>
      <c r="W2" s="277"/>
      <c r="X2" s="277"/>
      <c r="Y2" s="277"/>
      <c r="Z2" s="277"/>
      <c r="AA2" s="277"/>
      <c r="AB2" s="277"/>
      <c r="AC2" s="277"/>
      <c r="AD2" s="277"/>
      <c r="AE2" s="277">
        <f>COLUMN()-16</f>
        <v>15</v>
      </c>
      <c r="AG2" s="276" t="s">
        <v>1758</v>
      </c>
      <c r="AH2" s="277"/>
      <c r="AI2" s="277"/>
      <c r="AJ2" s="277"/>
      <c r="AK2" s="277"/>
      <c r="AL2" s="277"/>
      <c r="AM2" s="277"/>
      <c r="AN2" s="277"/>
      <c r="AO2" s="277"/>
      <c r="AP2" s="277"/>
      <c r="AQ2" s="277"/>
      <c r="AR2" s="277"/>
      <c r="AS2" s="277"/>
      <c r="AT2" s="277"/>
      <c r="AU2" s="277"/>
      <c r="AW2" s="276" t="s">
        <v>1759</v>
      </c>
      <c r="AX2" s="277"/>
      <c r="AY2" s="277"/>
      <c r="AZ2" s="277"/>
      <c r="BA2" s="277"/>
      <c r="BB2" s="277"/>
      <c r="BC2" s="277"/>
      <c r="BD2" s="277"/>
      <c r="BE2" s="277"/>
      <c r="BF2" s="277"/>
      <c r="BG2" s="277"/>
      <c r="BH2" s="277"/>
      <c r="BI2" s="277"/>
      <c r="BJ2" s="277"/>
      <c r="BK2" s="277"/>
      <c r="BM2" s="276" t="s">
        <v>1760</v>
      </c>
      <c r="BN2" s="277"/>
      <c r="BO2" s="277"/>
      <c r="BP2" s="277"/>
      <c r="BQ2" s="277"/>
      <c r="BR2" s="277"/>
      <c r="BS2" s="277"/>
      <c r="BT2" s="277"/>
      <c r="BU2" s="277"/>
      <c r="BV2" s="277"/>
      <c r="BW2" s="277"/>
      <c r="BX2" s="277"/>
      <c r="BY2" s="277"/>
      <c r="BZ2" s="277"/>
      <c r="CA2" s="277"/>
      <c r="CC2" s="276" t="s">
        <v>1761</v>
      </c>
      <c r="CD2" s="277"/>
      <c r="CE2" s="277"/>
      <c r="CF2" s="277"/>
      <c r="CG2" s="277"/>
      <c r="CH2" s="277"/>
      <c r="CI2" s="277"/>
      <c r="CJ2" s="277"/>
      <c r="CK2" s="277"/>
      <c r="CL2" s="277"/>
      <c r="CM2" s="277"/>
      <c r="CN2" s="277"/>
      <c r="CO2" s="277"/>
      <c r="CP2" s="277"/>
      <c r="CQ2" s="277"/>
      <c r="CS2" s="276" t="s">
        <v>1762</v>
      </c>
      <c r="CT2" s="277"/>
      <c r="CU2" s="277"/>
      <c r="CV2" s="277"/>
      <c r="CW2" s="277"/>
      <c r="CX2" s="277"/>
      <c r="CY2" s="277"/>
      <c r="CZ2" s="277"/>
      <c r="DA2" s="277"/>
      <c r="DB2" s="277"/>
      <c r="DC2" s="277"/>
      <c r="DD2" s="277"/>
      <c r="DE2" s="277"/>
      <c r="DF2" s="277"/>
      <c r="DG2" s="277"/>
      <c r="DI2" s="279" t="s">
        <v>1763</v>
      </c>
      <c r="DJ2" s="281"/>
      <c r="DK2" s="281"/>
      <c r="DL2" s="281"/>
      <c r="DM2" s="281"/>
      <c r="DN2" s="281"/>
      <c r="DO2" s="281"/>
      <c r="DP2" s="281"/>
      <c r="DQ2" s="281"/>
      <c r="DR2" s="281"/>
      <c r="DS2" s="281"/>
      <c r="DT2" s="281"/>
      <c r="DU2" s="281"/>
      <c r="DV2" s="281"/>
      <c r="DW2" s="281"/>
      <c r="DX2" s="281"/>
    </row>
    <row r="3" spans="1:134" ht="15.75">
      <c r="A3" s="282"/>
      <c r="B3" s="283"/>
      <c r="C3" s="1244" t="s">
        <v>1518</v>
      </c>
      <c r="D3" s="1245"/>
      <c r="E3" s="1245"/>
      <c r="F3" s="1245"/>
      <c r="G3" s="1245"/>
      <c r="H3" s="1245"/>
      <c r="I3" s="1245"/>
      <c r="J3" s="1246"/>
      <c r="K3" s="284"/>
      <c r="L3" s="1229" t="s">
        <v>1519</v>
      </c>
      <c r="M3" s="1230"/>
      <c r="N3" s="1230"/>
      <c r="O3" s="1231"/>
      <c r="Q3" s="277">
        <f>COLUMN()</f>
        <v>17</v>
      </c>
      <c r="R3" s="283"/>
      <c r="S3" s="1244" t="s">
        <v>1518</v>
      </c>
      <c r="T3" s="1245"/>
      <c r="U3" s="1245"/>
      <c r="V3" s="1245"/>
      <c r="W3" s="1245"/>
      <c r="X3" s="1245"/>
      <c r="Y3" s="1245"/>
      <c r="Z3" s="1246"/>
      <c r="AA3" s="284"/>
      <c r="AB3" s="1229" t="s">
        <v>1519</v>
      </c>
      <c r="AC3" s="1230"/>
      <c r="AD3" s="1230"/>
      <c r="AE3" s="1231"/>
      <c r="AG3" s="282"/>
      <c r="AH3" s="283"/>
      <c r="AI3" s="1244" t="s">
        <v>1518</v>
      </c>
      <c r="AJ3" s="1245"/>
      <c r="AK3" s="1245"/>
      <c r="AL3" s="1245"/>
      <c r="AM3" s="1245"/>
      <c r="AN3" s="1245"/>
      <c r="AO3" s="1245"/>
      <c r="AP3" s="1246"/>
      <c r="AQ3" s="284"/>
      <c r="AR3" s="1229" t="s">
        <v>1519</v>
      </c>
      <c r="AS3" s="1230"/>
      <c r="AT3" s="1230"/>
      <c r="AU3" s="1231"/>
      <c r="AW3" s="282"/>
      <c r="AX3" s="283"/>
      <c r="AY3" s="1244" t="s">
        <v>1518</v>
      </c>
      <c r="AZ3" s="1245"/>
      <c r="BA3" s="1245"/>
      <c r="BB3" s="1245"/>
      <c r="BC3" s="1245"/>
      <c r="BD3" s="1245"/>
      <c r="BE3" s="1245"/>
      <c r="BF3" s="1246"/>
      <c r="BG3" s="284"/>
      <c r="BH3" s="1229" t="s">
        <v>1519</v>
      </c>
      <c r="BI3" s="1230"/>
      <c r="BJ3" s="1230"/>
      <c r="BK3" s="1231"/>
      <c r="BM3" s="282"/>
      <c r="BN3" s="283"/>
      <c r="BO3" s="1244" t="s">
        <v>1518</v>
      </c>
      <c r="BP3" s="1245"/>
      <c r="BQ3" s="1245"/>
      <c r="BR3" s="1245"/>
      <c r="BS3" s="1245"/>
      <c r="BT3" s="1245"/>
      <c r="BU3" s="1245"/>
      <c r="BV3" s="1246"/>
      <c r="BW3" s="284"/>
      <c r="BX3" s="1229" t="s">
        <v>1519</v>
      </c>
      <c r="BY3" s="1230"/>
      <c r="BZ3" s="1230"/>
      <c r="CA3" s="1231"/>
      <c r="CC3" s="282"/>
      <c r="CD3" s="283"/>
      <c r="CE3" s="1244" t="s">
        <v>1518</v>
      </c>
      <c r="CF3" s="1245"/>
      <c r="CG3" s="1245"/>
      <c r="CH3" s="1245"/>
      <c r="CI3" s="1245"/>
      <c r="CJ3" s="1245"/>
      <c r="CK3" s="1245"/>
      <c r="CL3" s="1246"/>
      <c r="CM3" s="284"/>
      <c r="CN3" s="1229" t="s">
        <v>1519</v>
      </c>
      <c r="CO3" s="1230"/>
      <c r="CP3" s="1230"/>
      <c r="CQ3" s="1231"/>
      <c r="CS3" s="282"/>
      <c r="CT3" s="283"/>
      <c r="CU3" s="1244" t="s">
        <v>1518</v>
      </c>
      <c r="CV3" s="1245"/>
      <c r="CW3" s="1245"/>
      <c r="CX3" s="1245"/>
      <c r="CY3" s="1245"/>
      <c r="CZ3" s="1245"/>
      <c r="DA3" s="1245"/>
      <c r="DB3" s="1246"/>
      <c r="DC3" s="284"/>
      <c r="DD3" s="1229" t="s">
        <v>1519</v>
      </c>
      <c r="DE3" s="1230"/>
      <c r="DF3" s="1230"/>
      <c r="DG3" s="1231"/>
      <c r="DI3" s="286"/>
      <c r="DJ3" s="283"/>
      <c r="DK3" s="1241" t="s">
        <v>1518</v>
      </c>
      <c r="DL3" s="1242"/>
      <c r="DM3" s="1242"/>
      <c r="DN3" s="1242"/>
      <c r="DO3" s="1242"/>
      <c r="DP3" s="1242"/>
      <c r="DQ3" s="1242"/>
      <c r="DR3" s="1242"/>
      <c r="DS3" s="1243"/>
      <c r="DT3" s="287"/>
      <c r="DU3" s="1232" t="s">
        <v>1519</v>
      </c>
      <c r="DV3" s="1233"/>
      <c r="DW3" s="1233"/>
      <c r="DX3" s="1234"/>
    </row>
    <row r="4" spans="1:134" ht="16.5" thickBot="1">
      <c r="A4" s="282"/>
      <c r="B4" s="283"/>
      <c r="C4" s="288"/>
      <c r="D4" s="289"/>
      <c r="E4" s="290" t="s">
        <v>29</v>
      </c>
      <c r="F4" s="1235" t="s">
        <v>1521</v>
      </c>
      <c r="G4" s="1236"/>
      <c r="H4" s="1236"/>
      <c r="I4" s="1236"/>
      <c r="J4" s="1237"/>
      <c r="K4" s="291"/>
      <c r="L4" s="1238" t="s">
        <v>1522</v>
      </c>
      <c r="M4" s="1239"/>
      <c r="N4" s="1239"/>
      <c r="O4" s="1240"/>
      <c r="Q4" s="282"/>
      <c r="R4" s="283"/>
      <c r="S4" s="288"/>
      <c r="T4" s="289"/>
      <c r="U4" s="290" t="s">
        <v>29</v>
      </c>
      <c r="V4" s="1235" t="s">
        <v>1521</v>
      </c>
      <c r="W4" s="1236"/>
      <c r="X4" s="1236"/>
      <c r="Y4" s="1236"/>
      <c r="Z4" s="1237"/>
      <c r="AA4" s="291"/>
      <c r="AB4" s="1238" t="s">
        <v>1522</v>
      </c>
      <c r="AC4" s="1239"/>
      <c r="AD4" s="1239"/>
      <c r="AE4" s="1240"/>
      <c r="AG4" s="282"/>
      <c r="AH4" s="283"/>
      <c r="AI4" s="288"/>
      <c r="AJ4" s="289"/>
      <c r="AK4" s="290" t="s">
        <v>29</v>
      </c>
      <c r="AL4" s="1235" t="s">
        <v>1521</v>
      </c>
      <c r="AM4" s="1236"/>
      <c r="AN4" s="1236"/>
      <c r="AO4" s="1236"/>
      <c r="AP4" s="1237"/>
      <c r="AQ4" s="291"/>
      <c r="AR4" s="1238" t="s">
        <v>1522</v>
      </c>
      <c r="AS4" s="1239"/>
      <c r="AT4" s="1239"/>
      <c r="AU4" s="1240"/>
      <c r="AW4" s="282"/>
      <c r="AX4" s="283"/>
      <c r="AY4" s="288"/>
      <c r="AZ4" s="289"/>
      <c r="BA4" s="290" t="s">
        <v>29</v>
      </c>
      <c r="BB4" s="1235" t="s">
        <v>1521</v>
      </c>
      <c r="BC4" s="1236"/>
      <c r="BD4" s="1236"/>
      <c r="BE4" s="1236"/>
      <c r="BF4" s="1237"/>
      <c r="BG4" s="291"/>
      <c r="BH4" s="1238" t="s">
        <v>1522</v>
      </c>
      <c r="BI4" s="1239"/>
      <c r="BJ4" s="1239"/>
      <c r="BK4" s="1240"/>
      <c r="BM4" s="282"/>
      <c r="BN4" s="283"/>
      <c r="BO4" s="288"/>
      <c r="BP4" s="289"/>
      <c r="BQ4" s="290" t="s">
        <v>29</v>
      </c>
      <c r="BR4" s="1235" t="s">
        <v>1521</v>
      </c>
      <c r="BS4" s="1236"/>
      <c r="BT4" s="1236"/>
      <c r="BU4" s="1236"/>
      <c r="BV4" s="1237"/>
      <c r="BW4" s="291"/>
      <c r="BX4" s="1238" t="s">
        <v>1522</v>
      </c>
      <c r="BY4" s="1239"/>
      <c r="BZ4" s="1239"/>
      <c r="CA4" s="1240"/>
      <c r="CC4" s="282"/>
      <c r="CD4" s="283"/>
      <c r="CE4" s="288"/>
      <c r="CF4" s="289"/>
      <c r="CG4" s="290" t="s">
        <v>29</v>
      </c>
      <c r="CH4" s="1235" t="s">
        <v>1521</v>
      </c>
      <c r="CI4" s="1236"/>
      <c r="CJ4" s="1236"/>
      <c r="CK4" s="1236"/>
      <c r="CL4" s="1237"/>
      <c r="CM4" s="291"/>
      <c r="CN4" s="1238" t="s">
        <v>1522</v>
      </c>
      <c r="CO4" s="1239"/>
      <c r="CP4" s="1239"/>
      <c r="CQ4" s="1240"/>
      <c r="CS4" s="282"/>
      <c r="CT4" s="283"/>
      <c r="CU4" s="288"/>
      <c r="CV4" s="289"/>
      <c r="CW4" s="290" t="s">
        <v>29</v>
      </c>
      <c r="CX4" s="1235" t="s">
        <v>1521</v>
      </c>
      <c r="CY4" s="1236"/>
      <c r="CZ4" s="1236"/>
      <c r="DA4" s="1236"/>
      <c r="DB4" s="1237"/>
      <c r="DC4" s="291"/>
      <c r="DD4" s="1238" t="s">
        <v>1522</v>
      </c>
      <c r="DE4" s="1239"/>
      <c r="DF4" s="1239"/>
      <c r="DG4" s="1240"/>
      <c r="DI4" s="286"/>
      <c r="DJ4" s="283"/>
      <c r="DK4" s="292"/>
      <c r="DL4" s="293"/>
      <c r="DM4" s="294" t="s">
        <v>29</v>
      </c>
      <c r="DN4" s="295"/>
      <c r="DO4" s="1248" t="s">
        <v>1521</v>
      </c>
      <c r="DP4" s="1249"/>
      <c r="DQ4" s="1249"/>
      <c r="DR4" s="1249"/>
      <c r="DS4" s="1250"/>
      <c r="DT4" s="296"/>
      <c r="DU4" s="1251" t="s">
        <v>1523</v>
      </c>
      <c r="DV4" s="1252"/>
      <c r="DW4" s="1252"/>
      <c r="DX4" s="1253"/>
    </row>
    <row r="5" spans="1:134" s="305" customFormat="1" ht="99.75" customHeight="1" thickBot="1">
      <c r="A5" s="297" t="s">
        <v>30</v>
      </c>
      <c r="B5" s="298" t="s">
        <v>31</v>
      </c>
      <c r="C5" s="299" t="s">
        <v>32</v>
      </c>
      <c r="D5" s="1227" t="s">
        <v>2002</v>
      </c>
      <c r="E5" s="301"/>
      <c r="F5" s="302">
        <v>1</v>
      </c>
      <c r="G5" s="302">
        <v>2</v>
      </c>
      <c r="H5" s="302">
        <v>3</v>
      </c>
      <c r="I5" s="302">
        <v>4</v>
      </c>
      <c r="J5" s="303">
        <v>5</v>
      </c>
      <c r="K5" s="304" t="s">
        <v>134</v>
      </c>
      <c r="L5" s="300" t="s">
        <v>1404</v>
      </c>
      <c r="M5" s="300" t="s">
        <v>1406</v>
      </c>
      <c r="N5" s="300" t="s">
        <v>1764</v>
      </c>
      <c r="O5" s="301" t="s">
        <v>1765</v>
      </c>
      <c r="Q5" s="297" t="s">
        <v>30</v>
      </c>
      <c r="R5" s="298" t="s">
        <v>31</v>
      </c>
      <c r="S5" s="306" t="s">
        <v>32</v>
      </c>
      <c r="T5" s="1227" t="s">
        <v>2002</v>
      </c>
      <c r="U5" s="308"/>
      <c r="V5" s="309">
        <v>1</v>
      </c>
      <c r="W5" s="309">
        <v>2</v>
      </c>
      <c r="X5" s="309">
        <v>3</v>
      </c>
      <c r="Y5" s="309">
        <v>4</v>
      </c>
      <c r="Z5" s="310">
        <v>5</v>
      </c>
      <c r="AA5" s="304" t="s">
        <v>134</v>
      </c>
      <c r="AB5" s="307" t="s">
        <v>1404</v>
      </c>
      <c r="AC5" s="307" t="s">
        <v>1406</v>
      </c>
      <c r="AD5" s="307" t="s">
        <v>1766</v>
      </c>
      <c r="AE5" s="308" t="s">
        <v>1765</v>
      </c>
      <c r="AG5" s="297" t="s">
        <v>30</v>
      </c>
      <c r="AH5" s="298" t="s">
        <v>31</v>
      </c>
      <c r="AI5" s="299" t="s">
        <v>32</v>
      </c>
      <c r="AJ5" s="1227" t="s">
        <v>2002</v>
      </c>
      <c r="AK5" s="308"/>
      <c r="AL5" s="302">
        <v>1</v>
      </c>
      <c r="AM5" s="302">
        <v>2</v>
      </c>
      <c r="AN5" s="302">
        <v>3</v>
      </c>
      <c r="AO5" s="302">
        <v>4</v>
      </c>
      <c r="AP5" s="303">
        <v>5</v>
      </c>
      <c r="AQ5" s="304" t="s">
        <v>134</v>
      </c>
      <c r="AR5" s="300" t="s">
        <v>1404</v>
      </c>
      <c r="AS5" s="300" t="s">
        <v>1406</v>
      </c>
      <c r="AT5" s="300" t="s">
        <v>1766</v>
      </c>
      <c r="AU5" s="301" t="s">
        <v>1765</v>
      </c>
      <c r="AW5" s="297" t="s">
        <v>30</v>
      </c>
      <c r="AX5" s="298" t="s">
        <v>31</v>
      </c>
      <c r="AY5" s="306" t="s">
        <v>32</v>
      </c>
      <c r="AZ5" s="1227" t="s">
        <v>2002</v>
      </c>
      <c r="BA5" s="308"/>
      <c r="BB5" s="309">
        <v>1</v>
      </c>
      <c r="BC5" s="309">
        <v>2</v>
      </c>
      <c r="BD5" s="309">
        <v>3</v>
      </c>
      <c r="BE5" s="309">
        <v>4</v>
      </c>
      <c r="BF5" s="310">
        <v>5</v>
      </c>
      <c r="BG5" s="304" t="s">
        <v>134</v>
      </c>
      <c r="BH5" s="307" t="s">
        <v>1404</v>
      </c>
      <c r="BI5" s="307" t="s">
        <v>1406</v>
      </c>
      <c r="BJ5" s="307" t="s">
        <v>1766</v>
      </c>
      <c r="BK5" s="308" t="s">
        <v>1765</v>
      </c>
      <c r="BM5" s="297" t="s">
        <v>30</v>
      </c>
      <c r="BN5" s="298" t="s">
        <v>31</v>
      </c>
      <c r="BO5" s="299" t="s">
        <v>32</v>
      </c>
      <c r="BP5" s="1227" t="s">
        <v>2002</v>
      </c>
      <c r="BQ5" s="308"/>
      <c r="BR5" s="302">
        <v>1</v>
      </c>
      <c r="BS5" s="302">
        <v>2</v>
      </c>
      <c r="BT5" s="302">
        <v>3</v>
      </c>
      <c r="BU5" s="302">
        <v>4</v>
      </c>
      <c r="BV5" s="303">
        <v>5</v>
      </c>
      <c r="BW5" s="304" t="s">
        <v>134</v>
      </c>
      <c r="BX5" s="300" t="s">
        <v>1404</v>
      </c>
      <c r="BY5" s="300" t="s">
        <v>1406</v>
      </c>
      <c r="BZ5" s="300" t="s">
        <v>1766</v>
      </c>
      <c r="CA5" s="301" t="s">
        <v>1765</v>
      </c>
      <c r="CC5" s="297" t="s">
        <v>30</v>
      </c>
      <c r="CD5" s="298" t="s">
        <v>31</v>
      </c>
      <c r="CE5" s="299" t="s">
        <v>32</v>
      </c>
      <c r="CF5" s="1227" t="s">
        <v>2002</v>
      </c>
      <c r="CG5" s="308"/>
      <c r="CH5" s="302">
        <v>1</v>
      </c>
      <c r="CI5" s="302">
        <v>2</v>
      </c>
      <c r="CJ5" s="302">
        <v>3</v>
      </c>
      <c r="CK5" s="302">
        <v>4</v>
      </c>
      <c r="CL5" s="303">
        <v>5</v>
      </c>
      <c r="CM5" s="304" t="s">
        <v>134</v>
      </c>
      <c r="CN5" s="300" t="s">
        <v>1404</v>
      </c>
      <c r="CO5" s="300" t="s">
        <v>1406</v>
      </c>
      <c r="CP5" s="300" t="s">
        <v>1766</v>
      </c>
      <c r="CQ5" s="301" t="s">
        <v>1765</v>
      </c>
      <c r="CS5" s="297" t="s">
        <v>30</v>
      </c>
      <c r="CT5" s="298" t="s">
        <v>31</v>
      </c>
      <c r="CU5" s="299" t="s">
        <v>32</v>
      </c>
      <c r="CV5" s="1227" t="s">
        <v>2002</v>
      </c>
      <c r="CW5" s="308"/>
      <c r="CX5" s="302">
        <v>1</v>
      </c>
      <c r="CY5" s="302">
        <v>2</v>
      </c>
      <c r="CZ5" s="302">
        <v>3</v>
      </c>
      <c r="DA5" s="302">
        <v>4</v>
      </c>
      <c r="DB5" s="303">
        <v>5</v>
      </c>
      <c r="DC5" s="304" t="s">
        <v>134</v>
      </c>
      <c r="DD5" s="300" t="s">
        <v>1404</v>
      </c>
      <c r="DE5" s="300" t="s">
        <v>1406</v>
      </c>
      <c r="DF5" s="300" t="s">
        <v>1766</v>
      </c>
      <c r="DG5" s="301" t="s">
        <v>1765</v>
      </c>
      <c r="DI5" s="311" t="s">
        <v>30</v>
      </c>
      <c r="DJ5" s="312" t="s">
        <v>31</v>
      </c>
      <c r="DK5" s="313" t="s">
        <v>32</v>
      </c>
      <c r="DL5" s="1227" t="s">
        <v>2002</v>
      </c>
      <c r="DM5" s="308"/>
      <c r="DN5" s="314"/>
      <c r="DO5" s="315">
        <v>1</v>
      </c>
      <c r="DP5" s="316">
        <v>2</v>
      </c>
      <c r="DQ5" s="316">
        <v>3</v>
      </c>
      <c r="DR5" s="316">
        <v>4</v>
      </c>
      <c r="DS5" s="317">
        <v>5</v>
      </c>
      <c r="DT5" s="318" t="s">
        <v>134</v>
      </c>
      <c r="DU5" s="319" t="s">
        <v>1404</v>
      </c>
      <c r="DV5" s="320" t="s">
        <v>1406</v>
      </c>
      <c r="DW5" s="320" t="s">
        <v>1767</v>
      </c>
      <c r="DX5" s="321" t="s">
        <v>1765</v>
      </c>
      <c r="DZ5" s="1254" t="s">
        <v>3087</v>
      </c>
      <c r="EA5" s="1254"/>
      <c r="EB5" s="1254"/>
      <c r="EC5" s="1254"/>
      <c r="ED5" s="1254"/>
    </row>
    <row r="6" spans="1:134" s="333" customFormat="1" ht="23.25" customHeight="1" thickBot="1">
      <c r="A6" s="322"/>
      <c r="B6" s="323"/>
      <c r="C6" s="324"/>
      <c r="D6" s="1228"/>
      <c r="E6" s="325"/>
      <c r="F6" s="326" t="s">
        <v>35</v>
      </c>
      <c r="G6" s="327"/>
      <c r="H6" s="327"/>
      <c r="I6" s="327"/>
      <c r="J6" s="328"/>
      <c r="K6" s="329"/>
      <c r="L6" s="330">
        <v>8</v>
      </c>
      <c r="M6" s="331">
        <v>16</v>
      </c>
      <c r="N6" s="331">
        <v>12</v>
      </c>
      <c r="O6" s="332">
        <v>9</v>
      </c>
      <c r="Q6" s="322"/>
      <c r="R6" s="323"/>
      <c r="S6" s="324"/>
      <c r="T6" s="1228"/>
      <c r="U6" s="325"/>
      <c r="V6" s="326" t="s">
        <v>35</v>
      </c>
      <c r="W6" s="327"/>
      <c r="X6" s="327"/>
      <c r="Y6" s="327"/>
      <c r="Z6" s="328"/>
      <c r="AA6" s="329"/>
      <c r="AB6" s="330">
        <v>7</v>
      </c>
      <c r="AC6" s="331">
        <v>19</v>
      </c>
      <c r="AD6" s="331">
        <v>11</v>
      </c>
      <c r="AE6" s="334">
        <v>8</v>
      </c>
      <c r="AG6" s="322"/>
      <c r="AH6" s="323"/>
      <c r="AI6" s="324"/>
      <c r="AJ6" s="1228"/>
      <c r="AK6" s="325"/>
      <c r="AL6" s="326" t="s">
        <v>35</v>
      </c>
      <c r="AM6" s="327"/>
      <c r="AN6" s="327"/>
      <c r="AO6" s="327"/>
      <c r="AP6" s="328"/>
      <c r="AQ6" s="329"/>
      <c r="AR6" s="330">
        <v>8</v>
      </c>
      <c r="AS6" s="331">
        <v>17</v>
      </c>
      <c r="AT6" s="331">
        <v>12</v>
      </c>
      <c r="AU6" s="332">
        <v>8</v>
      </c>
      <c r="AW6" s="322"/>
      <c r="AX6" s="323"/>
      <c r="AY6" s="324"/>
      <c r="AZ6" s="1228"/>
      <c r="BA6" s="325"/>
      <c r="BB6" s="326" t="s">
        <v>35</v>
      </c>
      <c r="BC6" s="327"/>
      <c r="BD6" s="327"/>
      <c r="BE6" s="327"/>
      <c r="BF6" s="328"/>
      <c r="BG6" s="329"/>
      <c r="BH6" s="330">
        <v>8</v>
      </c>
      <c r="BI6" s="331">
        <v>17</v>
      </c>
      <c r="BJ6" s="331">
        <v>12</v>
      </c>
      <c r="BK6" s="334">
        <v>8</v>
      </c>
      <c r="BM6" s="322"/>
      <c r="BN6" s="323"/>
      <c r="BO6" s="324"/>
      <c r="BP6" s="1228"/>
      <c r="BQ6" s="325"/>
      <c r="BR6" s="326" t="s">
        <v>35</v>
      </c>
      <c r="BS6" s="327"/>
      <c r="BT6" s="327"/>
      <c r="BU6" s="327"/>
      <c r="BV6" s="328"/>
      <c r="BW6" s="329"/>
      <c r="BX6" s="330">
        <v>8</v>
      </c>
      <c r="BY6" s="331">
        <v>17</v>
      </c>
      <c r="BZ6" s="331">
        <v>11</v>
      </c>
      <c r="CA6" s="332">
        <v>9</v>
      </c>
      <c r="CC6" s="322"/>
      <c r="CD6" s="323"/>
      <c r="CE6" s="324"/>
      <c r="CF6" s="1228"/>
      <c r="CG6" s="325"/>
      <c r="CH6" s="326" t="s">
        <v>35</v>
      </c>
      <c r="CI6" s="327"/>
      <c r="CJ6" s="327"/>
      <c r="CK6" s="327"/>
      <c r="CL6" s="328"/>
      <c r="CM6" s="329"/>
      <c r="CN6" s="330">
        <v>8</v>
      </c>
      <c r="CO6" s="331">
        <v>16</v>
      </c>
      <c r="CP6" s="331">
        <v>13</v>
      </c>
      <c r="CQ6" s="332">
        <v>8</v>
      </c>
      <c r="CS6" s="322"/>
      <c r="CT6" s="323"/>
      <c r="CU6" s="324"/>
      <c r="CV6" s="1228"/>
      <c r="CW6" s="325"/>
      <c r="CX6" s="326" t="s">
        <v>35</v>
      </c>
      <c r="CY6" s="335"/>
      <c r="CZ6" s="335"/>
      <c r="DA6" s="336"/>
      <c r="DB6" s="328"/>
      <c r="DC6" s="329"/>
      <c r="DD6" s="330">
        <v>9</v>
      </c>
      <c r="DE6" s="331">
        <v>12</v>
      </c>
      <c r="DF6" s="331">
        <v>11</v>
      </c>
      <c r="DG6" s="332">
        <v>13</v>
      </c>
      <c r="DI6" s="337"/>
      <c r="DJ6" s="336"/>
      <c r="DK6" s="338"/>
      <c r="DL6" s="1228"/>
      <c r="DM6" s="325"/>
      <c r="DN6" s="326" t="s">
        <v>35</v>
      </c>
      <c r="DO6" s="335"/>
      <c r="DP6" s="335"/>
      <c r="DQ6" s="336"/>
      <c r="DR6" s="339"/>
      <c r="DS6" s="340"/>
      <c r="DT6" s="341"/>
      <c r="DU6" s="342">
        <v>8</v>
      </c>
      <c r="DV6" s="342">
        <v>14</v>
      </c>
      <c r="DW6" s="342">
        <v>11</v>
      </c>
      <c r="DX6" s="343">
        <v>12</v>
      </c>
      <c r="DZ6" s="1070"/>
      <c r="EA6" s="1070"/>
      <c r="EB6" s="1070"/>
      <c r="EC6" s="1070"/>
      <c r="ED6" s="1070"/>
    </row>
    <row r="7" spans="1:134" ht="20.100000000000001" customHeight="1" thickTop="1" thickBot="1">
      <c r="A7" s="344">
        <v>0</v>
      </c>
      <c r="B7" s="345" t="s">
        <v>36</v>
      </c>
      <c r="C7" s="346">
        <v>202686</v>
      </c>
      <c r="D7" s="347">
        <v>200</v>
      </c>
      <c r="E7" s="348"/>
      <c r="F7" s="349">
        <v>18</v>
      </c>
      <c r="G7" s="349">
        <v>25</v>
      </c>
      <c r="H7" s="349">
        <v>23</v>
      </c>
      <c r="I7" s="349">
        <v>24</v>
      </c>
      <c r="J7" s="350">
        <v>10</v>
      </c>
      <c r="K7" s="351">
        <v>57</v>
      </c>
      <c r="L7" s="352">
        <v>6</v>
      </c>
      <c r="M7" s="352">
        <v>10</v>
      </c>
      <c r="N7" s="352">
        <v>9</v>
      </c>
      <c r="O7" s="353">
        <v>6</v>
      </c>
      <c r="Q7" s="344">
        <v>0</v>
      </c>
      <c r="R7" s="345" t="s">
        <v>36</v>
      </c>
      <c r="S7" s="354">
        <v>198877</v>
      </c>
      <c r="T7" s="347">
        <v>212</v>
      </c>
      <c r="U7" s="348"/>
      <c r="V7" s="349">
        <v>15</v>
      </c>
      <c r="W7" s="349">
        <v>26</v>
      </c>
      <c r="X7" s="349">
        <v>26</v>
      </c>
      <c r="Y7" s="349">
        <v>23</v>
      </c>
      <c r="Z7" s="355">
        <v>10</v>
      </c>
      <c r="AA7" s="351">
        <v>59</v>
      </c>
      <c r="AB7" s="352">
        <v>5</v>
      </c>
      <c r="AC7" s="352">
        <v>13</v>
      </c>
      <c r="AD7" s="352">
        <v>7</v>
      </c>
      <c r="AE7" s="356">
        <v>6</v>
      </c>
      <c r="AG7" s="344">
        <v>0</v>
      </c>
      <c r="AH7" s="345" t="s">
        <v>36</v>
      </c>
      <c r="AI7" s="354">
        <v>198401</v>
      </c>
      <c r="AJ7" s="347">
        <v>219</v>
      </c>
      <c r="AK7" s="348"/>
      <c r="AL7" s="349">
        <v>16</v>
      </c>
      <c r="AM7" s="349">
        <v>26</v>
      </c>
      <c r="AN7" s="349">
        <v>27</v>
      </c>
      <c r="AO7" s="349">
        <v>22</v>
      </c>
      <c r="AP7" s="350">
        <v>10</v>
      </c>
      <c r="AQ7" s="351">
        <v>58</v>
      </c>
      <c r="AR7" s="352">
        <v>6</v>
      </c>
      <c r="AS7" s="352">
        <v>11</v>
      </c>
      <c r="AT7" s="352">
        <v>8</v>
      </c>
      <c r="AU7" s="353">
        <v>5</v>
      </c>
      <c r="AW7" s="344">
        <v>0</v>
      </c>
      <c r="AX7" s="345" t="s">
        <v>36</v>
      </c>
      <c r="AY7" s="354">
        <v>197859</v>
      </c>
      <c r="AZ7" s="347">
        <v>225</v>
      </c>
      <c r="BA7" s="348"/>
      <c r="BB7" s="349">
        <v>17</v>
      </c>
      <c r="BC7" s="349">
        <v>24</v>
      </c>
      <c r="BD7" s="349">
        <v>29</v>
      </c>
      <c r="BE7" s="349">
        <v>19</v>
      </c>
      <c r="BF7" s="355">
        <v>10</v>
      </c>
      <c r="BG7" s="351">
        <v>58</v>
      </c>
      <c r="BH7" s="352">
        <v>6</v>
      </c>
      <c r="BI7" s="352">
        <v>10</v>
      </c>
      <c r="BJ7" s="352">
        <v>8</v>
      </c>
      <c r="BK7" s="356">
        <v>5</v>
      </c>
      <c r="BM7" s="344">
        <v>0</v>
      </c>
      <c r="BN7" s="345" t="s">
        <v>36</v>
      </c>
      <c r="BO7" s="1111">
        <v>194660</v>
      </c>
      <c r="BP7" s="1112">
        <v>231</v>
      </c>
      <c r="BQ7" s="348"/>
      <c r="BR7" s="1113">
        <v>18</v>
      </c>
      <c r="BS7" s="1114">
        <v>24</v>
      </c>
      <c r="BT7" s="1114">
        <v>29</v>
      </c>
      <c r="BU7" s="1114">
        <v>19</v>
      </c>
      <c r="BV7" s="1112">
        <v>10</v>
      </c>
      <c r="BW7" s="1115">
        <v>58</v>
      </c>
      <c r="BX7" s="1113">
        <v>5</v>
      </c>
      <c r="BY7" s="1114">
        <v>12</v>
      </c>
      <c r="BZ7" s="1114">
        <v>8</v>
      </c>
      <c r="CA7" s="1112">
        <v>6</v>
      </c>
      <c r="CC7" s="344">
        <v>0</v>
      </c>
      <c r="CD7" s="345" t="s">
        <v>36</v>
      </c>
      <c r="CE7" s="346">
        <v>195792</v>
      </c>
      <c r="CF7" s="347">
        <v>236</v>
      </c>
      <c r="CG7" s="348"/>
      <c r="CH7" s="349">
        <v>19</v>
      </c>
      <c r="CI7" s="349">
        <v>28</v>
      </c>
      <c r="CJ7" s="349">
        <v>26</v>
      </c>
      <c r="CK7" s="349">
        <v>17</v>
      </c>
      <c r="CL7" s="350">
        <v>10</v>
      </c>
      <c r="CM7" s="351">
        <v>53</v>
      </c>
      <c r="CN7" s="352">
        <v>5</v>
      </c>
      <c r="CO7" s="352">
        <v>11</v>
      </c>
      <c r="CP7" s="352">
        <v>9</v>
      </c>
      <c r="CQ7" s="353">
        <v>5</v>
      </c>
      <c r="CS7" s="344">
        <v>0</v>
      </c>
      <c r="CT7" s="345" t="s">
        <v>36</v>
      </c>
      <c r="CU7" s="354">
        <v>195884</v>
      </c>
      <c r="CV7" s="347">
        <v>240</v>
      </c>
      <c r="CW7" s="348"/>
      <c r="CX7" s="349">
        <v>19</v>
      </c>
      <c r="CY7" s="349">
        <v>29</v>
      </c>
      <c r="CZ7" s="349">
        <v>23</v>
      </c>
      <c r="DA7" s="349">
        <v>18</v>
      </c>
      <c r="DB7" s="350">
        <v>10</v>
      </c>
      <c r="DC7" s="351">
        <v>51</v>
      </c>
      <c r="DD7" s="352">
        <v>7</v>
      </c>
      <c r="DE7" s="352">
        <v>7</v>
      </c>
      <c r="DF7" s="352">
        <v>7</v>
      </c>
      <c r="DG7" s="353">
        <v>8</v>
      </c>
      <c r="DI7" s="357">
        <v>0</v>
      </c>
      <c r="DJ7" s="345" t="s">
        <v>36</v>
      </c>
      <c r="DK7" s="358">
        <v>185956</v>
      </c>
      <c r="DL7" s="359">
        <v>245</v>
      </c>
      <c r="DM7" s="360"/>
      <c r="DN7" s="361"/>
      <c r="DO7" s="362">
        <v>19</v>
      </c>
      <c r="DP7" s="363">
        <v>30</v>
      </c>
      <c r="DQ7" s="363">
        <v>22</v>
      </c>
      <c r="DR7" s="363">
        <v>20</v>
      </c>
      <c r="DS7" s="364">
        <v>10</v>
      </c>
      <c r="DT7" s="365">
        <v>52</v>
      </c>
      <c r="DU7" s="362">
        <v>6</v>
      </c>
      <c r="DV7" s="363">
        <v>8</v>
      </c>
      <c r="DW7" s="363">
        <v>7</v>
      </c>
      <c r="DX7" s="366">
        <v>8</v>
      </c>
      <c r="DZ7" s="691"/>
      <c r="EA7" s="691"/>
      <c r="EB7" s="691"/>
      <c r="EC7" s="691"/>
      <c r="ED7" s="691"/>
    </row>
    <row r="8" spans="1:134" s="374" customFormat="1" ht="20.100000000000001" customHeight="1">
      <c r="A8" s="367">
        <v>9999</v>
      </c>
      <c r="B8" s="368" t="s">
        <v>101</v>
      </c>
      <c r="C8" s="369">
        <v>27217</v>
      </c>
      <c r="D8" s="370">
        <v>197</v>
      </c>
      <c r="E8" s="368"/>
      <c r="F8" s="371">
        <v>23</v>
      </c>
      <c r="G8" s="371">
        <v>25</v>
      </c>
      <c r="H8" s="371">
        <v>22</v>
      </c>
      <c r="I8" s="371">
        <v>21</v>
      </c>
      <c r="J8" s="372">
        <v>9</v>
      </c>
      <c r="K8" s="372">
        <v>52</v>
      </c>
      <c r="L8" s="371">
        <v>6</v>
      </c>
      <c r="M8" s="371">
        <v>10</v>
      </c>
      <c r="N8" s="371">
        <v>9</v>
      </c>
      <c r="O8" s="373">
        <v>6</v>
      </c>
      <c r="Q8" s="344">
        <v>9999</v>
      </c>
      <c r="R8" s="375" t="s">
        <v>101</v>
      </c>
      <c r="S8" s="376">
        <v>25973</v>
      </c>
      <c r="T8" s="377">
        <v>210</v>
      </c>
      <c r="U8" s="375"/>
      <c r="V8" s="378">
        <v>18</v>
      </c>
      <c r="W8" s="378">
        <v>26</v>
      </c>
      <c r="X8" s="378">
        <v>25</v>
      </c>
      <c r="Y8" s="378">
        <v>22</v>
      </c>
      <c r="Z8" s="379">
        <v>10</v>
      </c>
      <c r="AA8" s="379">
        <v>57</v>
      </c>
      <c r="AB8" s="378">
        <v>5</v>
      </c>
      <c r="AC8" s="378">
        <v>13</v>
      </c>
      <c r="AD8" s="378">
        <v>7</v>
      </c>
      <c r="AE8" s="379">
        <v>6</v>
      </c>
      <c r="AG8" s="344">
        <v>9999</v>
      </c>
      <c r="AH8" s="375" t="s">
        <v>101</v>
      </c>
      <c r="AI8" s="376">
        <v>26478</v>
      </c>
      <c r="AJ8" s="377">
        <v>217</v>
      </c>
      <c r="AK8" s="375"/>
      <c r="AL8" s="378">
        <v>19</v>
      </c>
      <c r="AM8" s="378">
        <v>26</v>
      </c>
      <c r="AN8" s="378">
        <v>26</v>
      </c>
      <c r="AO8" s="378">
        <v>20</v>
      </c>
      <c r="AP8" s="379">
        <v>8</v>
      </c>
      <c r="AQ8" s="379">
        <v>55</v>
      </c>
      <c r="AR8" s="378">
        <v>6</v>
      </c>
      <c r="AS8" s="378">
        <v>10</v>
      </c>
      <c r="AT8" s="378">
        <v>8</v>
      </c>
      <c r="AU8" s="380">
        <v>5</v>
      </c>
      <c r="AW8" s="344">
        <v>9999</v>
      </c>
      <c r="AX8" s="375" t="s">
        <v>101</v>
      </c>
      <c r="AY8" s="376">
        <v>26619</v>
      </c>
      <c r="AZ8" s="377">
        <v>223</v>
      </c>
      <c r="BA8" s="375"/>
      <c r="BB8" s="378">
        <v>21</v>
      </c>
      <c r="BC8" s="378">
        <v>24</v>
      </c>
      <c r="BD8" s="378">
        <v>28</v>
      </c>
      <c r="BE8" s="378">
        <v>18</v>
      </c>
      <c r="BF8" s="379">
        <v>9</v>
      </c>
      <c r="BG8" s="379">
        <v>55</v>
      </c>
      <c r="BH8" s="378">
        <v>6</v>
      </c>
      <c r="BI8" s="378">
        <v>10</v>
      </c>
      <c r="BJ8" s="378">
        <v>8</v>
      </c>
      <c r="BK8" s="379">
        <v>5</v>
      </c>
      <c r="BM8" s="344">
        <v>9999</v>
      </c>
      <c r="BN8" s="375" t="s">
        <v>101</v>
      </c>
      <c r="BO8" s="376">
        <v>26602</v>
      </c>
      <c r="BP8" s="377">
        <v>229</v>
      </c>
      <c r="BQ8" s="375"/>
      <c r="BR8" s="378">
        <v>22</v>
      </c>
      <c r="BS8" s="378">
        <v>24</v>
      </c>
      <c r="BT8" s="378">
        <v>28</v>
      </c>
      <c r="BU8" s="378">
        <v>17</v>
      </c>
      <c r="BV8" s="379">
        <v>9</v>
      </c>
      <c r="BW8" s="379">
        <v>54</v>
      </c>
      <c r="BX8" s="378">
        <v>5</v>
      </c>
      <c r="BY8" s="378">
        <v>12</v>
      </c>
      <c r="BZ8" s="378">
        <v>8</v>
      </c>
      <c r="CA8" s="380">
        <v>6</v>
      </c>
      <c r="CC8" s="344">
        <v>9999</v>
      </c>
      <c r="CD8" s="375" t="s">
        <v>101</v>
      </c>
      <c r="CE8" s="376">
        <v>26800</v>
      </c>
      <c r="CF8" s="377">
        <v>234</v>
      </c>
      <c r="CG8" s="375"/>
      <c r="CH8" s="378">
        <v>21</v>
      </c>
      <c r="CI8" s="378">
        <v>29</v>
      </c>
      <c r="CJ8" s="378">
        <v>25</v>
      </c>
      <c r="CK8" s="378">
        <v>16</v>
      </c>
      <c r="CL8" s="379">
        <v>9</v>
      </c>
      <c r="CM8" s="379">
        <v>50</v>
      </c>
      <c r="CN8" s="378">
        <v>5</v>
      </c>
      <c r="CO8" s="378">
        <v>11</v>
      </c>
      <c r="CP8" s="378">
        <v>9</v>
      </c>
      <c r="CQ8" s="380">
        <v>5</v>
      </c>
      <c r="CS8" s="344">
        <v>9999</v>
      </c>
      <c r="CT8" s="375" t="s">
        <v>101</v>
      </c>
      <c r="CU8" s="376">
        <v>26663</v>
      </c>
      <c r="CV8" s="377">
        <v>236</v>
      </c>
      <c r="CW8" s="375"/>
      <c r="CX8" s="378">
        <v>24</v>
      </c>
      <c r="CY8" s="378">
        <v>31</v>
      </c>
      <c r="CZ8" s="378">
        <v>23</v>
      </c>
      <c r="DA8" s="378">
        <v>15</v>
      </c>
      <c r="DB8" s="379">
        <v>7</v>
      </c>
      <c r="DC8" s="379">
        <v>45</v>
      </c>
      <c r="DD8" s="378">
        <v>6</v>
      </c>
      <c r="DE8" s="378">
        <v>7</v>
      </c>
      <c r="DF8" s="378">
        <v>7</v>
      </c>
      <c r="DG8" s="380">
        <v>8</v>
      </c>
      <c r="DI8" s="357">
        <v>9999</v>
      </c>
      <c r="DJ8" s="381" t="s">
        <v>101</v>
      </c>
      <c r="DK8" s="382">
        <v>24453</v>
      </c>
      <c r="DL8" s="383">
        <v>244</v>
      </c>
      <c r="DM8" s="384"/>
      <c r="DN8" s="385"/>
      <c r="DO8" s="386">
        <v>20</v>
      </c>
      <c r="DP8" s="387">
        <v>30</v>
      </c>
      <c r="DQ8" s="387">
        <v>22</v>
      </c>
      <c r="DR8" s="387">
        <v>19</v>
      </c>
      <c r="DS8" s="388">
        <v>9</v>
      </c>
      <c r="DT8" s="385">
        <v>51</v>
      </c>
      <c r="DU8" s="389">
        <v>5</v>
      </c>
      <c r="DV8" s="387">
        <v>8</v>
      </c>
      <c r="DW8" s="387">
        <v>7</v>
      </c>
      <c r="DX8" s="390">
        <v>8</v>
      </c>
      <c r="DZ8" s="1073" t="s">
        <v>1509</v>
      </c>
      <c r="EA8" s="1073" t="s">
        <v>2983</v>
      </c>
      <c r="EB8" s="1073" t="s">
        <v>2984</v>
      </c>
      <c r="EC8" s="1073" t="s">
        <v>2989</v>
      </c>
      <c r="ED8" s="1073" t="s">
        <v>2990</v>
      </c>
    </row>
    <row r="9" spans="1:134" ht="20.100000000000001" customHeight="1">
      <c r="A9" s="391">
        <v>41</v>
      </c>
      <c r="B9" s="392" t="s">
        <v>191</v>
      </c>
      <c r="C9" s="393">
        <v>121</v>
      </c>
      <c r="D9" s="394">
        <v>210</v>
      </c>
      <c r="E9" s="395"/>
      <c r="F9" s="396">
        <v>6</v>
      </c>
      <c r="G9" s="396">
        <v>19</v>
      </c>
      <c r="H9" s="396">
        <v>21</v>
      </c>
      <c r="I9" s="396">
        <v>40</v>
      </c>
      <c r="J9" s="397">
        <v>13</v>
      </c>
      <c r="K9" s="398">
        <v>75</v>
      </c>
      <c r="L9" s="396">
        <v>6</v>
      </c>
      <c r="M9" s="396">
        <v>12</v>
      </c>
      <c r="N9" s="396">
        <v>10</v>
      </c>
      <c r="O9" s="399">
        <v>7</v>
      </c>
      <c r="Q9" s="400">
        <v>41</v>
      </c>
      <c r="R9" s="401" t="s">
        <v>191</v>
      </c>
      <c r="S9" s="402">
        <v>92</v>
      </c>
      <c r="T9" s="403">
        <v>221</v>
      </c>
      <c r="U9" s="404"/>
      <c r="V9" s="405">
        <v>1</v>
      </c>
      <c r="W9" s="405">
        <v>25</v>
      </c>
      <c r="X9" s="405">
        <v>27</v>
      </c>
      <c r="Y9" s="405">
        <v>33</v>
      </c>
      <c r="Z9" s="406">
        <v>14</v>
      </c>
      <c r="AA9" s="407">
        <v>74</v>
      </c>
      <c r="AB9" s="405">
        <v>5</v>
      </c>
      <c r="AC9" s="405">
        <v>15</v>
      </c>
      <c r="AD9" s="405">
        <v>8</v>
      </c>
      <c r="AE9" s="408">
        <v>7</v>
      </c>
      <c r="AG9" s="400">
        <v>41</v>
      </c>
      <c r="AH9" s="401" t="s">
        <v>191</v>
      </c>
      <c r="AI9" s="402">
        <v>108</v>
      </c>
      <c r="AJ9" s="403">
        <v>232</v>
      </c>
      <c r="AK9" s="404"/>
      <c r="AL9" s="405">
        <v>5</v>
      </c>
      <c r="AM9" s="405">
        <v>14</v>
      </c>
      <c r="AN9" s="405">
        <v>28</v>
      </c>
      <c r="AO9" s="405">
        <v>30</v>
      </c>
      <c r="AP9" s="406">
        <v>24</v>
      </c>
      <c r="AQ9" s="407">
        <v>81</v>
      </c>
      <c r="AR9" s="405">
        <v>7</v>
      </c>
      <c r="AS9" s="405">
        <v>13</v>
      </c>
      <c r="AT9" s="405">
        <v>10</v>
      </c>
      <c r="AU9" s="408">
        <v>6</v>
      </c>
      <c r="AW9" s="400">
        <v>70</v>
      </c>
      <c r="AX9" s="401" t="s">
        <v>1211</v>
      </c>
      <c r="AY9" s="402">
        <v>36</v>
      </c>
      <c r="AZ9" s="403">
        <v>235</v>
      </c>
      <c r="BA9" s="404"/>
      <c r="BB9" s="405">
        <v>0</v>
      </c>
      <c r="BC9" s="405">
        <v>25</v>
      </c>
      <c r="BD9" s="405">
        <v>39</v>
      </c>
      <c r="BE9" s="405">
        <v>19</v>
      </c>
      <c r="BF9" s="406">
        <v>17</v>
      </c>
      <c r="BG9" s="407">
        <v>75</v>
      </c>
      <c r="BH9" s="405">
        <v>7</v>
      </c>
      <c r="BI9" s="405">
        <v>11</v>
      </c>
      <c r="BJ9" s="405">
        <v>9</v>
      </c>
      <c r="BK9" s="408">
        <v>6</v>
      </c>
      <c r="BM9" s="400">
        <v>70</v>
      </c>
      <c r="BN9" s="401" t="s">
        <v>1211</v>
      </c>
      <c r="BO9" s="402">
        <v>24</v>
      </c>
      <c r="BP9" s="403">
        <v>241</v>
      </c>
      <c r="BQ9" s="404"/>
      <c r="BR9" s="405">
        <v>4</v>
      </c>
      <c r="BS9" s="405">
        <v>17</v>
      </c>
      <c r="BT9" s="405">
        <v>42</v>
      </c>
      <c r="BU9" s="405">
        <v>21</v>
      </c>
      <c r="BV9" s="406">
        <v>17</v>
      </c>
      <c r="BW9" s="407">
        <v>79</v>
      </c>
      <c r="BX9" s="405">
        <v>6</v>
      </c>
      <c r="BY9" s="405">
        <v>14</v>
      </c>
      <c r="BZ9" s="405">
        <v>9</v>
      </c>
      <c r="CA9" s="408">
        <v>7</v>
      </c>
      <c r="CC9" s="400">
        <v>70</v>
      </c>
      <c r="CD9" s="401" t="s">
        <v>1211</v>
      </c>
      <c r="CE9" s="402">
        <v>22</v>
      </c>
      <c r="CF9" s="403">
        <v>246</v>
      </c>
      <c r="CG9" s="404"/>
      <c r="CH9" s="405">
        <v>0</v>
      </c>
      <c r="CI9" s="405">
        <v>27</v>
      </c>
      <c r="CJ9" s="405">
        <v>50</v>
      </c>
      <c r="CK9" s="405">
        <v>5</v>
      </c>
      <c r="CL9" s="406">
        <v>18</v>
      </c>
      <c r="CM9" s="407">
        <v>73</v>
      </c>
      <c r="CN9" s="405">
        <v>6</v>
      </c>
      <c r="CO9" s="405">
        <v>12</v>
      </c>
      <c r="CP9" s="405">
        <v>10</v>
      </c>
      <c r="CQ9" s="408">
        <v>6</v>
      </c>
      <c r="CS9" s="400">
        <v>2861</v>
      </c>
      <c r="CT9" s="401" t="s">
        <v>1296</v>
      </c>
      <c r="CU9" s="402">
        <v>19</v>
      </c>
      <c r="CV9" s="403">
        <v>220</v>
      </c>
      <c r="CW9" s="404"/>
      <c r="CX9" s="405">
        <v>58</v>
      </c>
      <c r="CY9" s="405">
        <v>42</v>
      </c>
      <c r="CZ9" s="405">
        <v>0</v>
      </c>
      <c r="DA9" s="405">
        <v>0</v>
      </c>
      <c r="DB9" s="406">
        <v>0</v>
      </c>
      <c r="DC9" s="407">
        <v>0</v>
      </c>
      <c r="DD9" s="405">
        <v>5</v>
      </c>
      <c r="DE9" s="405">
        <v>5</v>
      </c>
      <c r="DF9" s="405">
        <v>5</v>
      </c>
      <c r="DG9" s="408">
        <v>6</v>
      </c>
      <c r="DI9" s="409">
        <v>2861</v>
      </c>
      <c r="DJ9" s="410" t="s">
        <v>1296</v>
      </c>
      <c r="DK9" s="411">
        <v>6</v>
      </c>
      <c r="DL9" s="412" t="s">
        <v>42</v>
      </c>
      <c r="DM9" s="413"/>
      <c r="DN9" s="414"/>
      <c r="DO9" s="415" t="s">
        <v>42</v>
      </c>
      <c r="DP9" s="416" t="s">
        <v>42</v>
      </c>
      <c r="DQ9" s="416" t="s">
        <v>42</v>
      </c>
      <c r="DR9" s="416" t="s">
        <v>42</v>
      </c>
      <c r="DS9" s="417" t="s">
        <v>42</v>
      </c>
      <c r="DT9" s="418" t="s">
        <v>42</v>
      </c>
      <c r="DU9" s="415" t="s">
        <v>42</v>
      </c>
      <c r="DV9" s="416" t="s">
        <v>42</v>
      </c>
      <c r="DW9" s="416" t="s">
        <v>42</v>
      </c>
      <c r="DX9" s="419" t="s">
        <v>42</v>
      </c>
      <c r="DZ9" s="1069">
        <v>3</v>
      </c>
      <c r="EA9" s="1071">
        <f>C7</f>
        <v>202686</v>
      </c>
      <c r="EB9" s="1071">
        <f>C8</f>
        <v>27217</v>
      </c>
      <c r="EC9" s="1069">
        <f>K7</f>
        <v>57</v>
      </c>
      <c r="ED9" s="1069">
        <f>K8</f>
        <v>52</v>
      </c>
    </row>
    <row r="10" spans="1:134" ht="20.100000000000001" customHeight="1">
      <c r="A10" s="391">
        <v>70</v>
      </c>
      <c r="B10" s="392" t="s">
        <v>1211</v>
      </c>
      <c r="C10" s="393">
        <v>41</v>
      </c>
      <c r="D10" s="394">
        <v>203</v>
      </c>
      <c r="E10" s="395"/>
      <c r="F10" s="396">
        <v>5</v>
      </c>
      <c r="G10" s="396">
        <v>27</v>
      </c>
      <c r="H10" s="396">
        <v>39</v>
      </c>
      <c r="I10" s="396">
        <v>20</v>
      </c>
      <c r="J10" s="397">
        <v>10</v>
      </c>
      <c r="K10" s="398">
        <v>68</v>
      </c>
      <c r="L10" s="396">
        <v>6</v>
      </c>
      <c r="M10" s="396">
        <v>11</v>
      </c>
      <c r="N10" s="396">
        <v>9</v>
      </c>
      <c r="O10" s="399">
        <v>6</v>
      </c>
      <c r="Q10" s="400">
        <v>70</v>
      </c>
      <c r="R10" s="401" t="s">
        <v>1211</v>
      </c>
      <c r="S10" s="402">
        <v>44</v>
      </c>
      <c r="T10" s="403">
        <v>217</v>
      </c>
      <c r="U10" s="404"/>
      <c r="V10" s="405">
        <v>5</v>
      </c>
      <c r="W10" s="405">
        <v>30</v>
      </c>
      <c r="X10" s="405">
        <v>27</v>
      </c>
      <c r="Y10" s="405">
        <v>25</v>
      </c>
      <c r="Z10" s="406">
        <v>14</v>
      </c>
      <c r="AA10" s="407">
        <v>66</v>
      </c>
      <c r="AB10" s="405">
        <v>5</v>
      </c>
      <c r="AC10" s="405">
        <v>14</v>
      </c>
      <c r="AD10" s="405">
        <v>7</v>
      </c>
      <c r="AE10" s="408">
        <v>6</v>
      </c>
      <c r="AG10" s="400">
        <v>70</v>
      </c>
      <c r="AH10" s="401" t="s">
        <v>1211</v>
      </c>
      <c r="AI10" s="402">
        <v>42</v>
      </c>
      <c r="AJ10" s="403">
        <v>222</v>
      </c>
      <c r="AK10" s="404"/>
      <c r="AL10" s="405">
        <v>2</v>
      </c>
      <c r="AM10" s="405">
        <v>36</v>
      </c>
      <c r="AN10" s="405">
        <v>26</v>
      </c>
      <c r="AO10" s="405">
        <v>29</v>
      </c>
      <c r="AP10" s="406">
        <v>7</v>
      </c>
      <c r="AQ10" s="407">
        <v>62</v>
      </c>
      <c r="AR10" s="405">
        <v>6</v>
      </c>
      <c r="AS10" s="405">
        <v>11</v>
      </c>
      <c r="AT10" s="405">
        <v>9</v>
      </c>
      <c r="AU10" s="408">
        <v>5</v>
      </c>
      <c r="AW10" s="400">
        <v>71</v>
      </c>
      <c r="AX10" s="401" t="s">
        <v>198</v>
      </c>
      <c r="AY10" s="402">
        <v>169</v>
      </c>
      <c r="AZ10" s="403">
        <v>229</v>
      </c>
      <c r="BA10" s="404"/>
      <c r="BB10" s="405">
        <v>13</v>
      </c>
      <c r="BC10" s="405">
        <v>17</v>
      </c>
      <c r="BD10" s="405">
        <v>31</v>
      </c>
      <c r="BE10" s="405">
        <v>28</v>
      </c>
      <c r="BF10" s="406">
        <v>11</v>
      </c>
      <c r="BG10" s="407">
        <v>70</v>
      </c>
      <c r="BH10" s="405">
        <v>6</v>
      </c>
      <c r="BI10" s="405">
        <v>11</v>
      </c>
      <c r="BJ10" s="405">
        <v>8</v>
      </c>
      <c r="BK10" s="408">
        <v>6</v>
      </c>
      <c r="BM10" s="400">
        <v>71</v>
      </c>
      <c r="BN10" s="401" t="s">
        <v>198</v>
      </c>
      <c r="BO10" s="402">
        <v>180</v>
      </c>
      <c r="BP10" s="403">
        <v>237</v>
      </c>
      <c r="BQ10" s="404"/>
      <c r="BR10" s="405">
        <v>11</v>
      </c>
      <c r="BS10" s="405">
        <v>17</v>
      </c>
      <c r="BT10" s="405">
        <v>34</v>
      </c>
      <c r="BU10" s="405">
        <v>21</v>
      </c>
      <c r="BV10" s="406">
        <v>17</v>
      </c>
      <c r="BW10" s="407">
        <v>72</v>
      </c>
      <c r="BX10" s="405">
        <v>6</v>
      </c>
      <c r="BY10" s="405">
        <v>13</v>
      </c>
      <c r="BZ10" s="405">
        <v>8</v>
      </c>
      <c r="CA10" s="408">
        <v>7</v>
      </c>
      <c r="CC10" s="400">
        <v>71</v>
      </c>
      <c r="CD10" s="401" t="s">
        <v>198</v>
      </c>
      <c r="CE10" s="402">
        <v>142</v>
      </c>
      <c r="CF10" s="403">
        <v>242</v>
      </c>
      <c r="CG10" s="404"/>
      <c r="CH10" s="405">
        <v>11</v>
      </c>
      <c r="CI10" s="405">
        <v>27</v>
      </c>
      <c r="CJ10" s="405">
        <v>25</v>
      </c>
      <c r="CK10" s="405">
        <v>19</v>
      </c>
      <c r="CL10" s="406">
        <v>18</v>
      </c>
      <c r="CM10" s="407">
        <v>62</v>
      </c>
      <c r="CN10" s="405">
        <v>6</v>
      </c>
      <c r="CO10" s="405">
        <v>12</v>
      </c>
      <c r="CP10" s="405">
        <v>10</v>
      </c>
      <c r="CQ10" s="408">
        <v>6</v>
      </c>
      <c r="CS10" s="400">
        <v>6040</v>
      </c>
      <c r="CT10" s="401" t="s">
        <v>1297</v>
      </c>
      <c r="CU10" s="402">
        <v>80</v>
      </c>
      <c r="CV10" s="403">
        <v>252</v>
      </c>
      <c r="CW10" s="404"/>
      <c r="CX10" s="405">
        <v>1</v>
      </c>
      <c r="CY10" s="405">
        <v>24</v>
      </c>
      <c r="CZ10" s="405">
        <v>30</v>
      </c>
      <c r="DA10" s="405">
        <v>26</v>
      </c>
      <c r="DB10" s="406">
        <v>19</v>
      </c>
      <c r="DC10" s="407">
        <v>75</v>
      </c>
      <c r="DD10" s="405">
        <v>8</v>
      </c>
      <c r="DE10" s="405">
        <v>8</v>
      </c>
      <c r="DF10" s="405">
        <v>9</v>
      </c>
      <c r="DG10" s="408">
        <v>9</v>
      </c>
      <c r="DI10" s="409">
        <v>6040</v>
      </c>
      <c r="DJ10" s="410" t="s">
        <v>1297</v>
      </c>
      <c r="DK10" s="411">
        <v>81</v>
      </c>
      <c r="DL10" s="412">
        <v>257</v>
      </c>
      <c r="DM10" s="413"/>
      <c r="DN10" s="414"/>
      <c r="DO10" s="415">
        <v>1</v>
      </c>
      <c r="DP10" s="416">
        <v>19</v>
      </c>
      <c r="DQ10" s="416">
        <v>23</v>
      </c>
      <c r="DR10" s="416">
        <v>41</v>
      </c>
      <c r="DS10" s="417">
        <v>16</v>
      </c>
      <c r="DT10" s="418">
        <v>80</v>
      </c>
      <c r="DU10" s="415">
        <v>6</v>
      </c>
      <c r="DV10" s="416">
        <v>9</v>
      </c>
      <c r="DW10" s="416">
        <v>9</v>
      </c>
      <c r="DX10" s="419">
        <v>9</v>
      </c>
      <c r="DZ10" s="1069">
        <v>4</v>
      </c>
      <c r="EA10" s="1071">
        <f>S7</f>
        <v>198877</v>
      </c>
      <c r="EB10" s="1071">
        <f>S8</f>
        <v>25973</v>
      </c>
      <c r="EC10" s="1069">
        <f>AA7</f>
        <v>59</v>
      </c>
      <c r="ED10" s="1069">
        <f>AA8</f>
        <v>57</v>
      </c>
    </row>
    <row r="11" spans="1:134" ht="20.100000000000001" customHeight="1">
      <c r="A11" s="391">
        <v>71</v>
      </c>
      <c r="B11" s="392" t="s">
        <v>198</v>
      </c>
      <c r="C11" s="393">
        <v>179</v>
      </c>
      <c r="D11" s="394">
        <v>202</v>
      </c>
      <c r="E11" s="395"/>
      <c r="F11" s="396">
        <v>16</v>
      </c>
      <c r="G11" s="396">
        <v>21</v>
      </c>
      <c r="H11" s="396">
        <v>24</v>
      </c>
      <c r="I11" s="396">
        <v>28</v>
      </c>
      <c r="J11" s="397">
        <v>12</v>
      </c>
      <c r="K11" s="398">
        <v>64</v>
      </c>
      <c r="L11" s="396">
        <v>6</v>
      </c>
      <c r="M11" s="396">
        <v>11</v>
      </c>
      <c r="N11" s="396">
        <v>9</v>
      </c>
      <c r="O11" s="399">
        <v>6</v>
      </c>
      <c r="Q11" s="400">
        <v>71</v>
      </c>
      <c r="R11" s="401" t="s">
        <v>198</v>
      </c>
      <c r="S11" s="402">
        <v>175</v>
      </c>
      <c r="T11" s="403">
        <v>220</v>
      </c>
      <c r="U11" s="404"/>
      <c r="V11" s="405">
        <v>12</v>
      </c>
      <c r="W11" s="405">
        <v>16</v>
      </c>
      <c r="X11" s="405">
        <v>25</v>
      </c>
      <c r="Y11" s="405">
        <v>21</v>
      </c>
      <c r="Z11" s="406">
        <v>26</v>
      </c>
      <c r="AA11" s="407">
        <v>72</v>
      </c>
      <c r="AB11" s="405">
        <v>5</v>
      </c>
      <c r="AC11" s="405">
        <v>14</v>
      </c>
      <c r="AD11" s="405">
        <v>8</v>
      </c>
      <c r="AE11" s="408">
        <v>6</v>
      </c>
      <c r="AG11" s="400">
        <v>71</v>
      </c>
      <c r="AH11" s="401" t="s">
        <v>198</v>
      </c>
      <c r="AI11" s="402">
        <v>168</v>
      </c>
      <c r="AJ11" s="403">
        <v>224</v>
      </c>
      <c r="AK11" s="404"/>
      <c r="AL11" s="405">
        <v>8</v>
      </c>
      <c r="AM11" s="405">
        <v>24</v>
      </c>
      <c r="AN11" s="405">
        <v>27</v>
      </c>
      <c r="AO11" s="405">
        <v>27</v>
      </c>
      <c r="AP11" s="406">
        <v>13</v>
      </c>
      <c r="AQ11" s="407">
        <v>68</v>
      </c>
      <c r="AR11" s="405">
        <v>6</v>
      </c>
      <c r="AS11" s="405">
        <v>11</v>
      </c>
      <c r="AT11" s="405">
        <v>9</v>
      </c>
      <c r="AU11" s="408">
        <v>5</v>
      </c>
      <c r="AW11" s="400">
        <v>72</v>
      </c>
      <c r="AX11" s="401" t="s">
        <v>1212</v>
      </c>
      <c r="AY11" s="402">
        <v>58</v>
      </c>
      <c r="AZ11" s="403">
        <v>223</v>
      </c>
      <c r="BA11" s="404"/>
      <c r="BB11" s="405">
        <v>17</v>
      </c>
      <c r="BC11" s="405">
        <v>28</v>
      </c>
      <c r="BD11" s="405">
        <v>36</v>
      </c>
      <c r="BE11" s="405">
        <v>17</v>
      </c>
      <c r="BF11" s="406">
        <v>2</v>
      </c>
      <c r="BG11" s="407">
        <v>55</v>
      </c>
      <c r="BH11" s="405">
        <v>6</v>
      </c>
      <c r="BI11" s="405">
        <v>10</v>
      </c>
      <c r="BJ11" s="405">
        <v>8</v>
      </c>
      <c r="BK11" s="408">
        <v>5</v>
      </c>
      <c r="BM11" s="400">
        <v>72</v>
      </c>
      <c r="BN11" s="401" t="s">
        <v>1212</v>
      </c>
      <c r="BO11" s="402">
        <v>58</v>
      </c>
      <c r="BP11" s="403">
        <v>236</v>
      </c>
      <c r="BQ11" s="404"/>
      <c r="BR11" s="405">
        <v>7</v>
      </c>
      <c r="BS11" s="405">
        <v>19</v>
      </c>
      <c r="BT11" s="405">
        <v>40</v>
      </c>
      <c r="BU11" s="405">
        <v>26</v>
      </c>
      <c r="BV11" s="406">
        <v>9</v>
      </c>
      <c r="BW11" s="407">
        <v>74</v>
      </c>
      <c r="BX11" s="405">
        <v>6</v>
      </c>
      <c r="BY11" s="405">
        <v>13</v>
      </c>
      <c r="BZ11" s="405">
        <v>8</v>
      </c>
      <c r="CA11" s="408">
        <v>6</v>
      </c>
      <c r="CC11" s="400">
        <v>73</v>
      </c>
      <c r="CD11" s="401" t="s">
        <v>199</v>
      </c>
      <c r="CE11" s="402">
        <v>102</v>
      </c>
      <c r="CF11" s="403">
        <v>221</v>
      </c>
      <c r="CG11" s="404"/>
      <c r="CH11" s="405">
        <v>38</v>
      </c>
      <c r="CI11" s="405">
        <v>35</v>
      </c>
      <c r="CJ11" s="405">
        <v>16</v>
      </c>
      <c r="CK11" s="405">
        <v>7</v>
      </c>
      <c r="CL11" s="406">
        <v>4</v>
      </c>
      <c r="CM11" s="407">
        <v>26</v>
      </c>
      <c r="CN11" s="405">
        <v>4</v>
      </c>
      <c r="CO11" s="405">
        <v>9</v>
      </c>
      <c r="CP11" s="405">
        <v>7</v>
      </c>
      <c r="CQ11" s="408">
        <v>4</v>
      </c>
      <c r="CS11" s="400">
        <v>7001</v>
      </c>
      <c r="CT11" s="401" t="s">
        <v>1008</v>
      </c>
      <c r="CU11" s="402">
        <v>7</v>
      </c>
      <c r="CV11" s="403" t="s">
        <v>42</v>
      </c>
      <c r="CW11" s="404"/>
      <c r="CX11" s="405" t="s">
        <v>42</v>
      </c>
      <c r="CY11" s="405" t="s">
        <v>42</v>
      </c>
      <c r="CZ11" s="405" t="s">
        <v>42</v>
      </c>
      <c r="DA11" s="405" t="s">
        <v>42</v>
      </c>
      <c r="DB11" s="406" t="s">
        <v>42</v>
      </c>
      <c r="DC11" s="407" t="s">
        <v>42</v>
      </c>
      <c r="DD11" s="405" t="s">
        <v>42</v>
      </c>
      <c r="DE11" s="405" t="s">
        <v>42</v>
      </c>
      <c r="DF11" s="405" t="s">
        <v>42</v>
      </c>
      <c r="DG11" s="408" t="s">
        <v>42</v>
      </c>
      <c r="DI11" s="409">
        <v>7001</v>
      </c>
      <c r="DJ11" s="410" t="s">
        <v>1008</v>
      </c>
      <c r="DK11" s="411">
        <v>6</v>
      </c>
      <c r="DL11" s="412" t="s">
        <v>42</v>
      </c>
      <c r="DM11" s="413"/>
      <c r="DN11" s="414"/>
      <c r="DO11" s="415" t="s">
        <v>42</v>
      </c>
      <c r="DP11" s="416" t="s">
        <v>42</v>
      </c>
      <c r="DQ11" s="416" t="s">
        <v>42</v>
      </c>
      <c r="DR11" s="416" t="s">
        <v>42</v>
      </c>
      <c r="DS11" s="417" t="s">
        <v>42</v>
      </c>
      <c r="DT11" s="418" t="s">
        <v>42</v>
      </c>
      <c r="DU11" s="415" t="s">
        <v>42</v>
      </c>
      <c r="DV11" s="416" t="s">
        <v>42</v>
      </c>
      <c r="DW11" s="416" t="s">
        <v>42</v>
      </c>
      <c r="DX11" s="419" t="s">
        <v>42</v>
      </c>
      <c r="DZ11" s="1069">
        <v>5</v>
      </c>
      <c r="EA11" s="1071">
        <f>AI7</f>
        <v>198401</v>
      </c>
      <c r="EB11" s="1071">
        <f>AI8</f>
        <v>26478</v>
      </c>
      <c r="EC11" s="1069">
        <f>AQ7</f>
        <v>58</v>
      </c>
      <c r="ED11" s="1069">
        <f>AQ8</f>
        <v>55</v>
      </c>
    </row>
    <row r="12" spans="1:134" ht="20.100000000000001" customHeight="1">
      <c r="A12" s="391">
        <v>72</v>
      </c>
      <c r="B12" s="392" t="s">
        <v>1212</v>
      </c>
      <c r="C12" s="393">
        <v>87</v>
      </c>
      <c r="D12" s="394">
        <v>196</v>
      </c>
      <c r="E12" s="395"/>
      <c r="F12" s="396">
        <v>14</v>
      </c>
      <c r="G12" s="396">
        <v>36</v>
      </c>
      <c r="H12" s="396">
        <v>30</v>
      </c>
      <c r="I12" s="396">
        <v>17</v>
      </c>
      <c r="J12" s="397">
        <v>3</v>
      </c>
      <c r="K12" s="398">
        <v>51</v>
      </c>
      <c r="L12" s="396">
        <v>6</v>
      </c>
      <c r="M12" s="396">
        <v>9</v>
      </c>
      <c r="N12" s="396">
        <v>9</v>
      </c>
      <c r="O12" s="399">
        <v>6</v>
      </c>
      <c r="Q12" s="400">
        <v>72</v>
      </c>
      <c r="R12" s="401" t="s">
        <v>1212</v>
      </c>
      <c r="S12" s="402">
        <v>84</v>
      </c>
      <c r="T12" s="403">
        <v>210</v>
      </c>
      <c r="U12" s="404"/>
      <c r="V12" s="405">
        <v>8</v>
      </c>
      <c r="W12" s="405">
        <v>38</v>
      </c>
      <c r="X12" s="405">
        <v>29</v>
      </c>
      <c r="Y12" s="405">
        <v>20</v>
      </c>
      <c r="Z12" s="406">
        <v>5</v>
      </c>
      <c r="AA12" s="407">
        <v>54</v>
      </c>
      <c r="AB12" s="405">
        <v>5</v>
      </c>
      <c r="AC12" s="405">
        <v>13</v>
      </c>
      <c r="AD12" s="405">
        <v>7</v>
      </c>
      <c r="AE12" s="408">
        <v>6</v>
      </c>
      <c r="AG12" s="400">
        <v>72</v>
      </c>
      <c r="AH12" s="401" t="s">
        <v>1212</v>
      </c>
      <c r="AI12" s="402">
        <v>68</v>
      </c>
      <c r="AJ12" s="403">
        <v>216</v>
      </c>
      <c r="AK12" s="404"/>
      <c r="AL12" s="405">
        <v>15</v>
      </c>
      <c r="AM12" s="405">
        <v>41</v>
      </c>
      <c r="AN12" s="405">
        <v>21</v>
      </c>
      <c r="AO12" s="405">
        <v>22</v>
      </c>
      <c r="AP12" s="406">
        <v>1</v>
      </c>
      <c r="AQ12" s="407">
        <v>44</v>
      </c>
      <c r="AR12" s="405">
        <v>5</v>
      </c>
      <c r="AS12" s="405">
        <v>10</v>
      </c>
      <c r="AT12" s="405">
        <v>8</v>
      </c>
      <c r="AU12" s="408">
        <v>5</v>
      </c>
      <c r="AW12" s="400">
        <v>73</v>
      </c>
      <c r="AX12" s="401" t="s">
        <v>199</v>
      </c>
      <c r="AY12" s="402">
        <v>164</v>
      </c>
      <c r="AZ12" s="403">
        <v>209</v>
      </c>
      <c r="BA12" s="404"/>
      <c r="BB12" s="405">
        <v>47</v>
      </c>
      <c r="BC12" s="405">
        <v>24</v>
      </c>
      <c r="BD12" s="405">
        <v>20</v>
      </c>
      <c r="BE12" s="405">
        <v>8</v>
      </c>
      <c r="BF12" s="406">
        <v>1</v>
      </c>
      <c r="BG12" s="407">
        <v>29</v>
      </c>
      <c r="BH12" s="405">
        <v>4</v>
      </c>
      <c r="BI12" s="405">
        <v>8</v>
      </c>
      <c r="BJ12" s="405">
        <v>6</v>
      </c>
      <c r="BK12" s="408">
        <v>4</v>
      </c>
      <c r="BM12" s="400">
        <v>73</v>
      </c>
      <c r="BN12" s="401" t="s">
        <v>199</v>
      </c>
      <c r="BO12" s="402">
        <v>108</v>
      </c>
      <c r="BP12" s="403">
        <v>220</v>
      </c>
      <c r="BQ12" s="404"/>
      <c r="BR12" s="405">
        <v>35</v>
      </c>
      <c r="BS12" s="405">
        <v>31</v>
      </c>
      <c r="BT12" s="405">
        <v>20</v>
      </c>
      <c r="BU12" s="405">
        <v>10</v>
      </c>
      <c r="BV12" s="406">
        <v>4</v>
      </c>
      <c r="BW12" s="407">
        <v>34</v>
      </c>
      <c r="BX12" s="405">
        <v>5</v>
      </c>
      <c r="BY12" s="405">
        <v>10</v>
      </c>
      <c r="BZ12" s="405">
        <v>7</v>
      </c>
      <c r="CA12" s="408">
        <v>5</v>
      </c>
      <c r="CC12" s="400">
        <v>91</v>
      </c>
      <c r="CD12" s="401" t="s">
        <v>201</v>
      </c>
      <c r="CE12" s="402">
        <v>260</v>
      </c>
      <c r="CF12" s="403">
        <v>241</v>
      </c>
      <c r="CG12" s="404"/>
      <c r="CH12" s="405">
        <v>11</v>
      </c>
      <c r="CI12" s="405">
        <v>23</v>
      </c>
      <c r="CJ12" s="405">
        <v>31</v>
      </c>
      <c r="CK12" s="405">
        <v>24</v>
      </c>
      <c r="CL12" s="406">
        <v>11</v>
      </c>
      <c r="CM12" s="407">
        <v>66</v>
      </c>
      <c r="CN12" s="405">
        <v>6</v>
      </c>
      <c r="CO12" s="405">
        <v>12</v>
      </c>
      <c r="CP12" s="405">
        <v>9</v>
      </c>
      <c r="CQ12" s="408">
        <v>6</v>
      </c>
      <c r="CS12" s="400">
        <v>7007</v>
      </c>
      <c r="CT12" s="401" t="s">
        <v>937</v>
      </c>
      <c r="CU12" s="402">
        <v>113</v>
      </c>
      <c r="CV12" s="403">
        <v>241</v>
      </c>
      <c r="CW12" s="404"/>
      <c r="CX12" s="405">
        <v>10</v>
      </c>
      <c r="CY12" s="405">
        <v>35</v>
      </c>
      <c r="CZ12" s="405">
        <v>31</v>
      </c>
      <c r="DA12" s="405">
        <v>20</v>
      </c>
      <c r="DB12" s="406">
        <v>4</v>
      </c>
      <c r="DC12" s="407">
        <v>55</v>
      </c>
      <c r="DD12" s="405">
        <v>7</v>
      </c>
      <c r="DE12" s="405">
        <v>8</v>
      </c>
      <c r="DF12" s="405">
        <v>7</v>
      </c>
      <c r="DG12" s="408">
        <v>9</v>
      </c>
      <c r="DI12" s="409">
        <v>7007</v>
      </c>
      <c r="DJ12" s="410" t="s">
        <v>937</v>
      </c>
      <c r="DK12" s="411">
        <v>84</v>
      </c>
      <c r="DL12" s="412">
        <v>257</v>
      </c>
      <c r="DM12" s="413"/>
      <c r="DN12" s="414"/>
      <c r="DO12" s="415">
        <v>1</v>
      </c>
      <c r="DP12" s="416">
        <v>13</v>
      </c>
      <c r="DQ12" s="416">
        <v>27</v>
      </c>
      <c r="DR12" s="416">
        <v>37</v>
      </c>
      <c r="DS12" s="417">
        <v>21</v>
      </c>
      <c r="DT12" s="418">
        <v>86</v>
      </c>
      <c r="DU12" s="415">
        <v>6</v>
      </c>
      <c r="DV12" s="416">
        <v>9</v>
      </c>
      <c r="DW12" s="416">
        <v>9</v>
      </c>
      <c r="DX12" s="419">
        <v>9</v>
      </c>
      <c r="DZ12" s="1069">
        <v>6</v>
      </c>
      <c r="EA12" s="1071">
        <f>AY7</f>
        <v>197859</v>
      </c>
      <c r="EB12" s="1071">
        <f>AY8</f>
        <v>26619</v>
      </c>
      <c r="EC12" s="1069">
        <f>BG7</f>
        <v>58</v>
      </c>
      <c r="ED12" s="1069">
        <f>BG8</f>
        <v>55</v>
      </c>
    </row>
    <row r="13" spans="1:134" ht="20.100000000000001" customHeight="1">
      <c r="A13" s="391">
        <v>73</v>
      </c>
      <c r="B13" s="392" t="s">
        <v>199</v>
      </c>
      <c r="C13" s="393">
        <v>184</v>
      </c>
      <c r="D13" s="394">
        <v>182</v>
      </c>
      <c r="E13" s="395"/>
      <c r="F13" s="396">
        <v>45</v>
      </c>
      <c r="G13" s="396">
        <v>36</v>
      </c>
      <c r="H13" s="396">
        <v>11</v>
      </c>
      <c r="I13" s="396">
        <v>7</v>
      </c>
      <c r="J13" s="397">
        <v>2</v>
      </c>
      <c r="K13" s="398">
        <v>19</v>
      </c>
      <c r="L13" s="396">
        <v>5</v>
      </c>
      <c r="M13" s="396">
        <v>7</v>
      </c>
      <c r="N13" s="396">
        <v>7</v>
      </c>
      <c r="O13" s="399">
        <v>4</v>
      </c>
      <c r="Q13" s="400">
        <v>73</v>
      </c>
      <c r="R13" s="401" t="s">
        <v>199</v>
      </c>
      <c r="S13" s="402">
        <v>173</v>
      </c>
      <c r="T13" s="403">
        <v>202</v>
      </c>
      <c r="U13" s="404"/>
      <c r="V13" s="405">
        <v>28</v>
      </c>
      <c r="W13" s="405">
        <v>38</v>
      </c>
      <c r="X13" s="405">
        <v>17</v>
      </c>
      <c r="Y13" s="405">
        <v>15</v>
      </c>
      <c r="Z13" s="406">
        <v>2</v>
      </c>
      <c r="AA13" s="407">
        <v>34</v>
      </c>
      <c r="AB13" s="405">
        <v>4</v>
      </c>
      <c r="AC13" s="405">
        <v>11</v>
      </c>
      <c r="AD13" s="405">
        <v>6</v>
      </c>
      <c r="AE13" s="408">
        <v>5</v>
      </c>
      <c r="AG13" s="400">
        <v>73</v>
      </c>
      <c r="AH13" s="401" t="s">
        <v>199</v>
      </c>
      <c r="AI13" s="402">
        <v>124</v>
      </c>
      <c r="AJ13" s="403">
        <v>204</v>
      </c>
      <c r="AK13" s="404"/>
      <c r="AL13" s="405">
        <v>40</v>
      </c>
      <c r="AM13" s="405">
        <v>31</v>
      </c>
      <c r="AN13" s="405">
        <v>19</v>
      </c>
      <c r="AO13" s="405">
        <v>10</v>
      </c>
      <c r="AP13" s="406">
        <v>0</v>
      </c>
      <c r="AQ13" s="407">
        <v>29</v>
      </c>
      <c r="AR13" s="405">
        <v>5</v>
      </c>
      <c r="AS13" s="405">
        <v>8</v>
      </c>
      <c r="AT13" s="405">
        <v>7</v>
      </c>
      <c r="AU13" s="408">
        <v>4</v>
      </c>
      <c r="AW13" s="400">
        <v>91</v>
      </c>
      <c r="AX13" s="401" t="s">
        <v>201</v>
      </c>
      <c r="AY13" s="402">
        <v>238</v>
      </c>
      <c r="AZ13" s="403">
        <v>233</v>
      </c>
      <c r="BA13" s="404"/>
      <c r="BB13" s="405">
        <v>8</v>
      </c>
      <c r="BC13" s="405">
        <v>18</v>
      </c>
      <c r="BD13" s="405">
        <v>32</v>
      </c>
      <c r="BE13" s="405">
        <v>26</v>
      </c>
      <c r="BF13" s="406">
        <v>16</v>
      </c>
      <c r="BG13" s="407">
        <v>74</v>
      </c>
      <c r="BH13" s="405">
        <v>6</v>
      </c>
      <c r="BI13" s="405">
        <v>12</v>
      </c>
      <c r="BJ13" s="405">
        <v>9</v>
      </c>
      <c r="BK13" s="408">
        <v>6</v>
      </c>
      <c r="BM13" s="400">
        <v>91</v>
      </c>
      <c r="BN13" s="401" t="s">
        <v>201</v>
      </c>
      <c r="BO13" s="402">
        <v>260</v>
      </c>
      <c r="BP13" s="403">
        <v>235</v>
      </c>
      <c r="BQ13" s="404"/>
      <c r="BR13" s="405">
        <v>9</v>
      </c>
      <c r="BS13" s="405">
        <v>27</v>
      </c>
      <c r="BT13" s="405">
        <v>35</v>
      </c>
      <c r="BU13" s="405">
        <v>18</v>
      </c>
      <c r="BV13" s="406">
        <v>11</v>
      </c>
      <c r="BW13" s="407">
        <v>64</v>
      </c>
      <c r="BX13" s="405">
        <v>6</v>
      </c>
      <c r="BY13" s="405">
        <v>13</v>
      </c>
      <c r="BZ13" s="405">
        <v>8</v>
      </c>
      <c r="CA13" s="408">
        <v>6</v>
      </c>
      <c r="CC13" s="400">
        <v>92</v>
      </c>
      <c r="CD13" s="401" t="s">
        <v>122</v>
      </c>
      <c r="CE13" s="402">
        <v>188</v>
      </c>
      <c r="CF13" s="403">
        <v>245</v>
      </c>
      <c r="CG13" s="404"/>
      <c r="CH13" s="405">
        <v>10</v>
      </c>
      <c r="CI13" s="405">
        <v>24</v>
      </c>
      <c r="CJ13" s="405">
        <v>22</v>
      </c>
      <c r="CK13" s="405">
        <v>26</v>
      </c>
      <c r="CL13" s="406">
        <v>19</v>
      </c>
      <c r="CM13" s="407">
        <v>66</v>
      </c>
      <c r="CN13" s="405">
        <v>6</v>
      </c>
      <c r="CO13" s="405">
        <v>12</v>
      </c>
      <c r="CP13" s="405">
        <v>10</v>
      </c>
      <c r="CQ13" s="408">
        <v>6</v>
      </c>
      <c r="CS13" s="400">
        <v>7009</v>
      </c>
      <c r="CT13" s="401" t="s">
        <v>1541</v>
      </c>
      <c r="CU13" s="402">
        <v>28</v>
      </c>
      <c r="CV13" s="403">
        <v>250</v>
      </c>
      <c r="CW13" s="404"/>
      <c r="CX13" s="405">
        <v>0</v>
      </c>
      <c r="CY13" s="405">
        <v>29</v>
      </c>
      <c r="CZ13" s="405">
        <v>32</v>
      </c>
      <c r="DA13" s="405">
        <v>18</v>
      </c>
      <c r="DB13" s="406">
        <v>21</v>
      </c>
      <c r="DC13" s="407">
        <v>71</v>
      </c>
      <c r="DD13" s="405">
        <v>7</v>
      </c>
      <c r="DE13" s="405">
        <v>9</v>
      </c>
      <c r="DF13" s="405">
        <v>8</v>
      </c>
      <c r="DG13" s="408">
        <v>9</v>
      </c>
      <c r="DI13" s="409">
        <v>7009</v>
      </c>
      <c r="DJ13" s="410" t="s">
        <v>1541</v>
      </c>
      <c r="DK13" s="411">
        <v>42</v>
      </c>
      <c r="DL13" s="412">
        <v>261</v>
      </c>
      <c r="DM13" s="413"/>
      <c r="DN13" s="414"/>
      <c r="DO13" s="415">
        <v>2</v>
      </c>
      <c r="DP13" s="416">
        <v>19</v>
      </c>
      <c r="DQ13" s="416">
        <v>21</v>
      </c>
      <c r="DR13" s="416">
        <v>21</v>
      </c>
      <c r="DS13" s="417">
        <v>36</v>
      </c>
      <c r="DT13" s="418">
        <v>79</v>
      </c>
      <c r="DU13" s="415">
        <v>7</v>
      </c>
      <c r="DV13" s="416">
        <v>10</v>
      </c>
      <c r="DW13" s="416">
        <v>9</v>
      </c>
      <c r="DX13" s="419">
        <v>10</v>
      </c>
      <c r="DZ13" s="1069">
        <v>7</v>
      </c>
      <c r="EA13" s="1071">
        <f>BO7</f>
        <v>194660</v>
      </c>
      <c r="EB13" s="1071">
        <f>BO8</f>
        <v>26602</v>
      </c>
      <c r="EC13" s="1069">
        <f>BW7</f>
        <v>58</v>
      </c>
      <c r="ED13" s="1069">
        <f>BW8</f>
        <v>54</v>
      </c>
    </row>
    <row r="14" spans="1:134" ht="20.100000000000001" customHeight="1">
      <c r="A14" s="391">
        <v>81</v>
      </c>
      <c r="B14" s="392" t="s">
        <v>200</v>
      </c>
      <c r="C14" s="393">
        <v>84</v>
      </c>
      <c r="D14" s="394">
        <v>184</v>
      </c>
      <c r="E14" s="395"/>
      <c r="F14" s="396">
        <v>49</v>
      </c>
      <c r="G14" s="396">
        <v>24</v>
      </c>
      <c r="H14" s="396">
        <v>10</v>
      </c>
      <c r="I14" s="396">
        <v>17</v>
      </c>
      <c r="J14" s="397">
        <v>1</v>
      </c>
      <c r="K14" s="398">
        <v>27</v>
      </c>
      <c r="L14" s="396">
        <v>4</v>
      </c>
      <c r="M14" s="396">
        <v>8</v>
      </c>
      <c r="N14" s="396">
        <v>7</v>
      </c>
      <c r="O14" s="399">
        <v>4</v>
      </c>
      <c r="Q14" s="400">
        <v>81</v>
      </c>
      <c r="R14" s="401" t="s">
        <v>200</v>
      </c>
      <c r="S14" s="402">
        <v>86</v>
      </c>
      <c r="T14" s="403">
        <v>194</v>
      </c>
      <c r="U14" s="404"/>
      <c r="V14" s="405">
        <v>38</v>
      </c>
      <c r="W14" s="405">
        <v>35</v>
      </c>
      <c r="X14" s="405">
        <v>22</v>
      </c>
      <c r="Y14" s="405">
        <v>5</v>
      </c>
      <c r="Z14" s="406">
        <v>0</v>
      </c>
      <c r="AA14" s="407">
        <v>27</v>
      </c>
      <c r="AB14" s="405">
        <v>3</v>
      </c>
      <c r="AC14" s="405">
        <v>10</v>
      </c>
      <c r="AD14" s="405">
        <v>5</v>
      </c>
      <c r="AE14" s="408">
        <v>5</v>
      </c>
      <c r="AG14" s="400">
        <v>81</v>
      </c>
      <c r="AH14" s="401" t="s">
        <v>200</v>
      </c>
      <c r="AI14" s="402">
        <v>82</v>
      </c>
      <c r="AJ14" s="403">
        <v>203</v>
      </c>
      <c r="AK14" s="404"/>
      <c r="AL14" s="405">
        <v>43</v>
      </c>
      <c r="AM14" s="405">
        <v>24</v>
      </c>
      <c r="AN14" s="405">
        <v>22</v>
      </c>
      <c r="AO14" s="405">
        <v>11</v>
      </c>
      <c r="AP14" s="406">
        <v>0</v>
      </c>
      <c r="AQ14" s="407">
        <v>33</v>
      </c>
      <c r="AR14" s="405">
        <v>5</v>
      </c>
      <c r="AS14" s="405">
        <v>8</v>
      </c>
      <c r="AT14" s="405">
        <v>7</v>
      </c>
      <c r="AU14" s="408">
        <v>4</v>
      </c>
      <c r="AW14" s="400">
        <v>92</v>
      </c>
      <c r="AX14" s="401" t="s">
        <v>122</v>
      </c>
      <c r="AY14" s="402">
        <v>207</v>
      </c>
      <c r="AZ14" s="403">
        <v>231</v>
      </c>
      <c r="BA14" s="404"/>
      <c r="BB14" s="405">
        <v>12</v>
      </c>
      <c r="BC14" s="405">
        <v>22</v>
      </c>
      <c r="BD14" s="405">
        <v>26</v>
      </c>
      <c r="BE14" s="405">
        <v>24</v>
      </c>
      <c r="BF14" s="406">
        <v>17</v>
      </c>
      <c r="BG14" s="407">
        <v>67</v>
      </c>
      <c r="BH14" s="405">
        <v>6</v>
      </c>
      <c r="BI14" s="405">
        <v>11</v>
      </c>
      <c r="BJ14" s="405">
        <v>9</v>
      </c>
      <c r="BK14" s="408">
        <v>6</v>
      </c>
      <c r="BM14" s="400">
        <v>92</v>
      </c>
      <c r="BN14" s="401" t="s">
        <v>122</v>
      </c>
      <c r="BO14" s="402">
        <v>195</v>
      </c>
      <c r="BP14" s="403">
        <v>237</v>
      </c>
      <c r="BQ14" s="404"/>
      <c r="BR14" s="405">
        <v>12</v>
      </c>
      <c r="BS14" s="405">
        <v>16</v>
      </c>
      <c r="BT14" s="405">
        <v>37</v>
      </c>
      <c r="BU14" s="405">
        <v>22</v>
      </c>
      <c r="BV14" s="406">
        <v>14</v>
      </c>
      <c r="BW14" s="407">
        <v>72</v>
      </c>
      <c r="BX14" s="405">
        <v>6</v>
      </c>
      <c r="BY14" s="405">
        <v>13</v>
      </c>
      <c r="BZ14" s="405">
        <v>8</v>
      </c>
      <c r="CA14" s="408">
        <v>6</v>
      </c>
      <c r="CC14" s="400">
        <v>122</v>
      </c>
      <c r="CD14" s="401" t="s">
        <v>123</v>
      </c>
      <c r="CE14" s="402">
        <v>210</v>
      </c>
      <c r="CF14" s="403">
        <v>237</v>
      </c>
      <c r="CG14" s="404"/>
      <c r="CH14" s="405">
        <v>18</v>
      </c>
      <c r="CI14" s="405">
        <v>29</v>
      </c>
      <c r="CJ14" s="405">
        <v>24</v>
      </c>
      <c r="CK14" s="405">
        <v>18</v>
      </c>
      <c r="CL14" s="406">
        <v>12</v>
      </c>
      <c r="CM14" s="407">
        <v>54</v>
      </c>
      <c r="CN14" s="405">
        <v>6</v>
      </c>
      <c r="CO14" s="405">
        <v>11</v>
      </c>
      <c r="CP14" s="405">
        <v>9</v>
      </c>
      <c r="CQ14" s="408">
        <v>6</v>
      </c>
      <c r="CS14" s="400">
        <v>7011</v>
      </c>
      <c r="CT14" s="401" t="s">
        <v>477</v>
      </c>
      <c r="CU14" s="402">
        <v>507</v>
      </c>
      <c r="CV14" s="403">
        <v>232</v>
      </c>
      <c r="CW14" s="404"/>
      <c r="CX14" s="405">
        <v>29</v>
      </c>
      <c r="CY14" s="405">
        <v>38</v>
      </c>
      <c r="CZ14" s="405">
        <v>21</v>
      </c>
      <c r="DA14" s="405">
        <v>10</v>
      </c>
      <c r="DB14" s="406">
        <v>3</v>
      </c>
      <c r="DC14" s="407">
        <v>34</v>
      </c>
      <c r="DD14" s="405">
        <v>6</v>
      </c>
      <c r="DE14" s="405">
        <v>7</v>
      </c>
      <c r="DF14" s="405">
        <v>6</v>
      </c>
      <c r="DG14" s="408">
        <v>8</v>
      </c>
      <c r="DI14" s="409">
        <v>7011</v>
      </c>
      <c r="DJ14" s="410" t="s">
        <v>477</v>
      </c>
      <c r="DK14" s="411">
        <v>465</v>
      </c>
      <c r="DL14" s="412">
        <v>239</v>
      </c>
      <c r="DM14" s="413"/>
      <c r="DN14" s="414"/>
      <c r="DO14" s="415">
        <v>24</v>
      </c>
      <c r="DP14" s="416">
        <v>36</v>
      </c>
      <c r="DQ14" s="416">
        <v>23</v>
      </c>
      <c r="DR14" s="416">
        <v>11</v>
      </c>
      <c r="DS14" s="417">
        <v>6</v>
      </c>
      <c r="DT14" s="418">
        <v>40</v>
      </c>
      <c r="DU14" s="415">
        <v>5</v>
      </c>
      <c r="DV14" s="416">
        <v>7</v>
      </c>
      <c r="DW14" s="416">
        <v>6</v>
      </c>
      <c r="DX14" s="419">
        <v>7</v>
      </c>
      <c r="DZ14" s="1069">
        <v>8</v>
      </c>
      <c r="EA14" s="1071">
        <f>CE7</f>
        <v>195792</v>
      </c>
      <c r="EB14" s="1071">
        <f>CE8</f>
        <v>26800</v>
      </c>
      <c r="EC14" s="1069">
        <f>CM7</f>
        <v>53</v>
      </c>
      <c r="ED14" s="1069">
        <f>CM8</f>
        <v>50</v>
      </c>
    </row>
    <row r="15" spans="1:134" ht="20.100000000000001" customHeight="1">
      <c r="A15" s="391">
        <v>91</v>
      </c>
      <c r="B15" s="392" t="s">
        <v>201</v>
      </c>
      <c r="C15" s="393">
        <v>207</v>
      </c>
      <c r="D15" s="394">
        <v>205</v>
      </c>
      <c r="E15" s="395"/>
      <c r="F15" s="396">
        <v>10</v>
      </c>
      <c r="G15" s="396">
        <v>22</v>
      </c>
      <c r="H15" s="396">
        <v>29</v>
      </c>
      <c r="I15" s="396">
        <v>28</v>
      </c>
      <c r="J15" s="397">
        <v>12</v>
      </c>
      <c r="K15" s="398">
        <v>68</v>
      </c>
      <c r="L15" s="396">
        <v>6</v>
      </c>
      <c r="M15" s="396">
        <v>11</v>
      </c>
      <c r="N15" s="396">
        <v>9</v>
      </c>
      <c r="O15" s="399">
        <v>7</v>
      </c>
      <c r="Q15" s="400">
        <v>91</v>
      </c>
      <c r="R15" s="401" t="s">
        <v>201</v>
      </c>
      <c r="S15" s="402">
        <v>231</v>
      </c>
      <c r="T15" s="403">
        <v>213</v>
      </c>
      <c r="U15" s="404"/>
      <c r="V15" s="405">
        <v>14</v>
      </c>
      <c r="W15" s="405">
        <v>24</v>
      </c>
      <c r="X15" s="405">
        <v>28</v>
      </c>
      <c r="Y15" s="405">
        <v>21</v>
      </c>
      <c r="Z15" s="406">
        <v>13</v>
      </c>
      <c r="AA15" s="407">
        <v>61</v>
      </c>
      <c r="AB15" s="405">
        <v>5</v>
      </c>
      <c r="AC15" s="405">
        <v>13</v>
      </c>
      <c r="AD15" s="405">
        <v>7</v>
      </c>
      <c r="AE15" s="408">
        <v>6</v>
      </c>
      <c r="AG15" s="400">
        <v>91</v>
      </c>
      <c r="AH15" s="401" t="s">
        <v>201</v>
      </c>
      <c r="AI15" s="402">
        <v>241</v>
      </c>
      <c r="AJ15" s="403">
        <v>223</v>
      </c>
      <c r="AK15" s="404"/>
      <c r="AL15" s="405">
        <v>10</v>
      </c>
      <c r="AM15" s="405">
        <v>27</v>
      </c>
      <c r="AN15" s="405">
        <v>26</v>
      </c>
      <c r="AO15" s="405">
        <v>27</v>
      </c>
      <c r="AP15" s="406">
        <v>10</v>
      </c>
      <c r="AQ15" s="407">
        <v>63</v>
      </c>
      <c r="AR15" s="405">
        <v>6</v>
      </c>
      <c r="AS15" s="405">
        <v>11</v>
      </c>
      <c r="AT15" s="405">
        <v>9</v>
      </c>
      <c r="AU15" s="408">
        <v>5</v>
      </c>
      <c r="AW15" s="400">
        <v>113</v>
      </c>
      <c r="AX15" s="401" t="s">
        <v>111</v>
      </c>
      <c r="AY15" s="402">
        <v>14</v>
      </c>
      <c r="AZ15" s="403">
        <v>221</v>
      </c>
      <c r="BA15" s="404"/>
      <c r="BB15" s="405">
        <v>14</v>
      </c>
      <c r="BC15" s="405">
        <v>29</v>
      </c>
      <c r="BD15" s="405">
        <v>36</v>
      </c>
      <c r="BE15" s="405">
        <v>21</v>
      </c>
      <c r="BF15" s="406">
        <v>0</v>
      </c>
      <c r="BG15" s="407">
        <v>57</v>
      </c>
      <c r="BH15" s="405">
        <v>6</v>
      </c>
      <c r="BI15" s="405">
        <v>11</v>
      </c>
      <c r="BJ15" s="405">
        <v>7</v>
      </c>
      <c r="BK15" s="408">
        <v>5</v>
      </c>
      <c r="BM15" s="400">
        <v>113</v>
      </c>
      <c r="BN15" s="401" t="s">
        <v>111</v>
      </c>
      <c r="BO15" s="402">
        <v>10</v>
      </c>
      <c r="BP15" s="403">
        <v>233</v>
      </c>
      <c r="BQ15" s="404"/>
      <c r="BR15" s="405">
        <v>20</v>
      </c>
      <c r="BS15" s="405">
        <v>30</v>
      </c>
      <c r="BT15" s="405">
        <v>20</v>
      </c>
      <c r="BU15" s="405">
        <v>10</v>
      </c>
      <c r="BV15" s="406">
        <v>20</v>
      </c>
      <c r="BW15" s="407">
        <v>50</v>
      </c>
      <c r="BX15" s="405">
        <v>6</v>
      </c>
      <c r="BY15" s="405">
        <v>11</v>
      </c>
      <c r="BZ15" s="405">
        <v>8</v>
      </c>
      <c r="CA15" s="408">
        <v>6</v>
      </c>
      <c r="CC15" s="400">
        <v>231</v>
      </c>
      <c r="CD15" s="401" t="s">
        <v>124</v>
      </c>
      <c r="CE15" s="402">
        <v>205</v>
      </c>
      <c r="CF15" s="403">
        <v>238</v>
      </c>
      <c r="CG15" s="404"/>
      <c r="CH15" s="405">
        <v>16</v>
      </c>
      <c r="CI15" s="405">
        <v>28</v>
      </c>
      <c r="CJ15" s="405">
        <v>30</v>
      </c>
      <c r="CK15" s="405">
        <v>15</v>
      </c>
      <c r="CL15" s="406">
        <v>12</v>
      </c>
      <c r="CM15" s="407">
        <v>57</v>
      </c>
      <c r="CN15" s="405">
        <v>6</v>
      </c>
      <c r="CO15" s="405">
        <v>11</v>
      </c>
      <c r="CP15" s="405">
        <v>9</v>
      </c>
      <c r="CQ15" s="408">
        <v>6</v>
      </c>
      <c r="CS15" s="400">
        <v>7014</v>
      </c>
      <c r="CT15" s="401" t="s">
        <v>1543</v>
      </c>
      <c r="CU15" s="402">
        <v>99</v>
      </c>
      <c r="CV15" s="403">
        <v>249</v>
      </c>
      <c r="CW15" s="404"/>
      <c r="CX15" s="405">
        <v>2</v>
      </c>
      <c r="CY15" s="405">
        <v>24</v>
      </c>
      <c r="CZ15" s="405">
        <v>34</v>
      </c>
      <c r="DA15" s="405">
        <v>25</v>
      </c>
      <c r="DB15" s="406">
        <v>14</v>
      </c>
      <c r="DC15" s="407">
        <v>74</v>
      </c>
      <c r="DD15" s="405">
        <v>7</v>
      </c>
      <c r="DE15" s="405">
        <v>8</v>
      </c>
      <c r="DF15" s="405">
        <v>8</v>
      </c>
      <c r="DG15" s="408">
        <v>10</v>
      </c>
      <c r="DI15" s="409">
        <v>7014</v>
      </c>
      <c r="DJ15" s="410" t="s">
        <v>1543</v>
      </c>
      <c r="DK15" s="411">
        <v>75</v>
      </c>
      <c r="DL15" s="412">
        <v>256</v>
      </c>
      <c r="DM15" s="413"/>
      <c r="DN15" s="414"/>
      <c r="DO15" s="415">
        <v>4</v>
      </c>
      <c r="DP15" s="416">
        <v>15</v>
      </c>
      <c r="DQ15" s="416">
        <v>36</v>
      </c>
      <c r="DR15" s="416">
        <v>29</v>
      </c>
      <c r="DS15" s="417">
        <v>16</v>
      </c>
      <c r="DT15" s="418">
        <v>81</v>
      </c>
      <c r="DU15" s="415">
        <v>6</v>
      </c>
      <c r="DV15" s="416">
        <v>9</v>
      </c>
      <c r="DW15" s="416">
        <v>8</v>
      </c>
      <c r="DX15" s="419">
        <v>9</v>
      </c>
      <c r="DZ15" s="1069">
        <v>9</v>
      </c>
      <c r="EA15" s="1071">
        <f>CU7</f>
        <v>195884</v>
      </c>
      <c r="EB15" s="1071">
        <f>CU8</f>
        <v>26663</v>
      </c>
      <c r="EC15" s="1069">
        <f>DC7</f>
        <v>51</v>
      </c>
      <c r="ED15" s="1069">
        <f>DC8</f>
        <v>45</v>
      </c>
    </row>
    <row r="16" spans="1:134" ht="20.100000000000001" customHeight="1">
      <c r="A16" s="391">
        <v>92</v>
      </c>
      <c r="B16" s="392" t="s">
        <v>122</v>
      </c>
      <c r="C16" s="393">
        <v>159</v>
      </c>
      <c r="D16" s="394">
        <v>206</v>
      </c>
      <c r="E16" s="395"/>
      <c r="F16" s="396">
        <v>9</v>
      </c>
      <c r="G16" s="396">
        <v>23</v>
      </c>
      <c r="H16" s="396">
        <v>25</v>
      </c>
      <c r="I16" s="396">
        <v>26</v>
      </c>
      <c r="J16" s="397">
        <v>16</v>
      </c>
      <c r="K16" s="398">
        <v>67</v>
      </c>
      <c r="L16" s="396">
        <v>6</v>
      </c>
      <c r="M16" s="396">
        <v>11</v>
      </c>
      <c r="N16" s="396">
        <v>10</v>
      </c>
      <c r="O16" s="399">
        <v>6</v>
      </c>
      <c r="Q16" s="400">
        <v>92</v>
      </c>
      <c r="R16" s="401" t="s">
        <v>122</v>
      </c>
      <c r="S16" s="402">
        <v>179</v>
      </c>
      <c r="T16" s="403">
        <v>218</v>
      </c>
      <c r="U16" s="404"/>
      <c r="V16" s="405">
        <v>6</v>
      </c>
      <c r="W16" s="405">
        <v>17</v>
      </c>
      <c r="X16" s="405">
        <v>33</v>
      </c>
      <c r="Y16" s="405">
        <v>31</v>
      </c>
      <c r="Z16" s="406">
        <v>13</v>
      </c>
      <c r="AA16" s="407">
        <v>77</v>
      </c>
      <c r="AB16" s="405">
        <v>5</v>
      </c>
      <c r="AC16" s="405">
        <v>14</v>
      </c>
      <c r="AD16" s="405">
        <v>8</v>
      </c>
      <c r="AE16" s="408">
        <v>7</v>
      </c>
      <c r="AG16" s="400">
        <v>92</v>
      </c>
      <c r="AH16" s="401" t="s">
        <v>122</v>
      </c>
      <c r="AI16" s="402">
        <v>186</v>
      </c>
      <c r="AJ16" s="403">
        <v>224</v>
      </c>
      <c r="AK16" s="404"/>
      <c r="AL16" s="405">
        <v>10</v>
      </c>
      <c r="AM16" s="405">
        <v>22</v>
      </c>
      <c r="AN16" s="405">
        <v>22</v>
      </c>
      <c r="AO16" s="405">
        <v>33</v>
      </c>
      <c r="AP16" s="406">
        <v>13</v>
      </c>
      <c r="AQ16" s="407">
        <v>68</v>
      </c>
      <c r="AR16" s="405">
        <v>6</v>
      </c>
      <c r="AS16" s="405">
        <v>12</v>
      </c>
      <c r="AT16" s="405">
        <v>9</v>
      </c>
      <c r="AU16" s="408">
        <v>5</v>
      </c>
      <c r="AW16" s="400">
        <v>122</v>
      </c>
      <c r="AX16" s="401" t="s">
        <v>123</v>
      </c>
      <c r="AY16" s="402">
        <v>211</v>
      </c>
      <c r="AZ16" s="403">
        <v>229</v>
      </c>
      <c r="BA16" s="404"/>
      <c r="BB16" s="405">
        <v>12</v>
      </c>
      <c r="BC16" s="405">
        <v>18</v>
      </c>
      <c r="BD16" s="405">
        <v>33</v>
      </c>
      <c r="BE16" s="405">
        <v>23</v>
      </c>
      <c r="BF16" s="406">
        <v>14</v>
      </c>
      <c r="BG16" s="407">
        <v>70</v>
      </c>
      <c r="BH16" s="405">
        <v>6</v>
      </c>
      <c r="BI16" s="405">
        <v>11</v>
      </c>
      <c r="BJ16" s="405">
        <v>8</v>
      </c>
      <c r="BK16" s="408">
        <v>6</v>
      </c>
      <c r="BM16" s="400">
        <v>122</v>
      </c>
      <c r="BN16" s="401" t="s">
        <v>123</v>
      </c>
      <c r="BO16" s="402">
        <v>179</v>
      </c>
      <c r="BP16" s="403">
        <v>232</v>
      </c>
      <c r="BQ16" s="404"/>
      <c r="BR16" s="405">
        <v>18</v>
      </c>
      <c r="BS16" s="405">
        <v>22</v>
      </c>
      <c r="BT16" s="405">
        <v>29</v>
      </c>
      <c r="BU16" s="405">
        <v>20</v>
      </c>
      <c r="BV16" s="406">
        <v>10</v>
      </c>
      <c r="BW16" s="407">
        <v>59</v>
      </c>
      <c r="BX16" s="405">
        <v>6</v>
      </c>
      <c r="BY16" s="405">
        <v>12</v>
      </c>
      <c r="BZ16" s="405">
        <v>8</v>
      </c>
      <c r="CA16" s="408">
        <v>6</v>
      </c>
      <c r="CC16" s="400">
        <v>241</v>
      </c>
      <c r="CD16" s="401" t="s">
        <v>209</v>
      </c>
      <c r="CE16" s="402">
        <v>111</v>
      </c>
      <c r="CF16" s="403">
        <v>243</v>
      </c>
      <c r="CG16" s="404"/>
      <c r="CH16" s="405">
        <v>6</v>
      </c>
      <c r="CI16" s="405">
        <v>23</v>
      </c>
      <c r="CJ16" s="405">
        <v>30</v>
      </c>
      <c r="CK16" s="405">
        <v>28</v>
      </c>
      <c r="CL16" s="406">
        <v>13</v>
      </c>
      <c r="CM16" s="407">
        <v>70</v>
      </c>
      <c r="CN16" s="405">
        <v>6</v>
      </c>
      <c r="CO16" s="405">
        <v>12</v>
      </c>
      <c r="CP16" s="405">
        <v>10</v>
      </c>
      <c r="CQ16" s="408">
        <v>6</v>
      </c>
      <c r="CS16" s="400">
        <v>7015</v>
      </c>
      <c r="CT16" s="401" t="s">
        <v>1298</v>
      </c>
      <c r="CU16" s="402">
        <v>61</v>
      </c>
      <c r="CV16" s="403">
        <v>207</v>
      </c>
      <c r="CW16" s="404"/>
      <c r="CX16" s="405">
        <v>80</v>
      </c>
      <c r="CY16" s="405">
        <v>11</v>
      </c>
      <c r="CZ16" s="405">
        <v>7</v>
      </c>
      <c r="DA16" s="405">
        <v>2</v>
      </c>
      <c r="DB16" s="406">
        <v>0</v>
      </c>
      <c r="DC16" s="407">
        <v>8</v>
      </c>
      <c r="DD16" s="405">
        <v>4</v>
      </c>
      <c r="DE16" s="405">
        <v>4</v>
      </c>
      <c r="DF16" s="405">
        <v>4</v>
      </c>
      <c r="DG16" s="408">
        <v>5</v>
      </c>
      <c r="DI16" s="409">
        <v>7015</v>
      </c>
      <c r="DJ16" s="410" t="s">
        <v>1298</v>
      </c>
      <c r="DK16" s="411">
        <v>45</v>
      </c>
      <c r="DL16" s="412">
        <v>218</v>
      </c>
      <c r="DM16" s="413"/>
      <c r="DN16" s="414"/>
      <c r="DO16" s="415">
        <v>69</v>
      </c>
      <c r="DP16" s="416">
        <v>24</v>
      </c>
      <c r="DQ16" s="416">
        <v>7</v>
      </c>
      <c r="DR16" s="416">
        <v>0</v>
      </c>
      <c r="DS16" s="417">
        <v>0</v>
      </c>
      <c r="DT16" s="418">
        <v>7</v>
      </c>
      <c r="DU16" s="415">
        <v>3</v>
      </c>
      <c r="DV16" s="416">
        <v>5</v>
      </c>
      <c r="DW16" s="416">
        <v>4</v>
      </c>
      <c r="DX16" s="419">
        <v>5</v>
      </c>
      <c r="DZ16" s="1069">
        <v>10</v>
      </c>
      <c r="EA16" s="1071">
        <f>DK7</f>
        <v>185956</v>
      </c>
      <c r="EB16" s="1071">
        <f>DK8</f>
        <v>24453</v>
      </c>
      <c r="EC16" s="1069">
        <f>DT7</f>
        <v>52</v>
      </c>
      <c r="ED16" s="1069">
        <f>DT8</f>
        <v>51</v>
      </c>
    </row>
    <row r="17" spans="1:134" ht="20.100000000000001" customHeight="1">
      <c r="A17" s="391">
        <v>100</v>
      </c>
      <c r="B17" s="392" t="s">
        <v>109</v>
      </c>
      <c r="C17" s="393">
        <v>128</v>
      </c>
      <c r="D17" s="394">
        <v>203</v>
      </c>
      <c r="E17" s="395"/>
      <c r="F17" s="396">
        <v>8</v>
      </c>
      <c r="G17" s="396">
        <v>25</v>
      </c>
      <c r="H17" s="396">
        <v>38</v>
      </c>
      <c r="I17" s="396">
        <v>20</v>
      </c>
      <c r="J17" s="397">
        <v>10</v>
      </c>
      <c r="K17" s="398">
        <v>67</v>
      </c>
      <c r="L17" s="396">
        <v>6</v>
      </c>
      <c r="M17" s="396">
        <v>11</v>
      </c>
      <c r="N17" s="396">
        <v>9</v>
      </c>
      <c r="O17" s="399">
        <v>7</v>
      </c>
      <c r="Q17" s="400">
        <v>100</v>
      </c>
      <c r="R17" s="401" t="s">
        <v>109</v>
      </c>
      <c r="S17" s="402">
        <v>113</v>
      </c>
      <c r="T17" s="403">
        <v>219</v>
      </c>
      <c r="U17" s="404"/>
      <c r="V17" s="405">
        <v>2</v>
      </c>
      <c r="W17" s="405">
        <v>28</v>
      </c>
      <c r="X17" s="405">
        <v>25</v>
      </c>
      <c r="Y17" s="405">
        <v>28</v>
      </c>
      <c r="Z17" s="406">
        <v>17</v>
      </c>
      <c r="AA17" s="407">
        <v>70</v>
      </c>
      <c r="AB17" s="405">
        <v>5</v>
      </c>
      <c r="AC17" s="405">
        <v>14</v>
      </c>
      <c r="AD17" s="405">
        <v>8</v>
      </c>
      <c r="AE17" s="408">
        <v>7</v>
      </c>
      <c r="AG17" s="400">
        <v>100</v>
      </c>
      <c r="AH17" s="401" t="s">
        <v>109</v>
      </c>
      <c r="AI17" s="402">
        <v>88</v>
      </c>
      <c r="AJ17" s="403">
        <v>223</v>
      </c>
      <c r="AK17" s="404"/>
      <c r="AL17" s="405">
        <v>7</v>
      </c>
      <c r="AM17" s="405">
        <v>23</v>
      </c>
      <c r="AN17" s="405">
        <v>36</v>
      </c>
      <c r="AO17" s="405">
        <v>25</v>
      </c>
      <c r="AP17" s="406">
        <v>9</v>
      </c>
      <c r="AQ17" s="407">
        <v>70</v>
      </c>
      <c r="AR17" s="405">
        <v>6</v>
      </c>
      <c r="AS17" s="405">
        <v>11</v>
      </c>
      <c r="AT17" s="405">
        <v>9</v>
      </c>
      <c r="AU17" s="408">
        <v>5</v>
      </c>
      <c r="AW17" s="400">
        <v>231</v>
      </c>
      <c r="AX17" s="401" t="s">
        <v>124</v>
      </c>
      <c r="AY17" s="402">
        <v>226</v>
      </c>
      <c r="AZ17" s="403">
        <v>231</v>
      </c>
      <c r="BA17" s="404"/>
      <c r="BB17" s="405">
        <v>10</v>
      </c>
      <c r="BC17" s="405">
        <v>21</v>
      </c>
      <c r="BD17" s="405">
        <v>27</v>
      </c>
      <c r="BE17" s="405">
        <v>28</v>
      </c>
      <c r="BF17" s="406">
        <v>14</v>
      </c>
      <c r="BG17" s="407">
        <v>69</v>
      </c>
      <c r="BH17" s="405">
        <v>6</v>
      </c>
      <c r="BI17" s="405">
        <v>11</v>
      </c>
      <c r="BJ17" s="405">
        <v>9</v>
      </c>
      <c r="BK17" s="408">
        <v>6</v>
      </c>
      <c r="BM17" s="400">
        <v>231</v>
      </c>
      <c r="BN17" s="401" t="s">
        <v>124</v>
      </c>
      <c r="BO17" s="402">
        <v>201</v>
      </c>
      <c r="BP17" s="403">
        <v>238</v>
      </c>
      <c r="BQ17" s="404"/>
      <c r="BR17" s="405">
        <v>12</v>
      </c>
      <c r="BS17" s="405">
        <v>14</v>
      </c>
      <c r="BT17" s="405">
        <v>32</v>
      </c>
      <c r="BU17" s="405">
        <v>28</v>
      </c>
      <c r="BV17" s="406">
        <v>14</v>
      </c>
      <c r="BW17" s="407">
        <v>74</v>
      </c>
      <c r="BX17" s="405">
        <v>6</v>
      </c>
      <c r="BY17" s="405">
        <v>13</v>
      </c>
      <c r="BZ17" s="405">
        <v>8</v>
      </c>
      <c r="CA17" s="408">
        <v>7</v>
      </c>
      <c r="CC17" s="400">
        <v>332</v>
      </c>
      <c r="CD17" s="401" t="s">
        <v>214</v>
      </c>
      <c r="CE17" s="402">
        <v>117</v>
      </c>
      <c r="CF17" s="403">
        <v>241</v>
      </c>
      <c r="CG17" s="404"/>
      <c r="CH17" s="405">
        <v>9</v>
      </c>
      <c r="CI17" s="405">
        <v>25</v>
      </c>
      <c r="CJ17" s="405">
        <v>38</v>
      </c>
      <c r="CK17" s="405">
        <v>16</v>
      </c>
      <c r="CL17" s="406">
        <v>12</v>
      </c>
      <c r="CM17" s="407">
        <v>67</v>
      </c>
      <c r="CN17" s="405">
        <v>6</v>
      </c>
      <c r="CO17" s="405">
        <v>12</v>
      </c>
      <c r="CP17" s="405">
        <v>10</v>
      </c>
      <c r="CQ17" s="408">
        <v>6</v>
      </c>
      <c r="CS17" s="400">
        <v>7018</v>
      </c>
      <c r="CT17" s="401" t="s">
        <v>479</v>
      </c>
      <c r="CU17" s="402">
        <v>202</v>
      </c>
      <c r="CV17" s="403">
        <v>238</v>
      </c>
      <c r="CW17" s="404"/>
      <c r="CX17" s="405">
        <v>17</v>
      </c>
      <c r="CY17" s="405">
        <v>35</v>
      </c>
      <c r="CZ17" s="405">
        <v>26</v>
      </c>
      <c r="DA17" s="405">
        <v>14</v>
      </c>
      <c r="DB17" s="406">
        <v>7</v>
      </c>
      <c r="DC17" s="407">
        <v>48</v>
      </c>
      <c r="DD17" s="405">
        <v>7</v>
      </c>
      <c r="DE17" s="405">
        <v>7</v>
      </c>
      <c r="DF17" s="405">
        <v>7</v>
      </c>
      <c r="DG17" s="408">
        <v>8</v>
      </c>
      <c r="DI17" s="409">
        <v>7018</v>
      </c>
      <c r="DJ17" s="410" t="s">
        <v>479</v>
      </c>
      <c r="DK17" s="411">
        <v>175</v>
      </c>
      <c r="DL17" s="412">
        <v>246</v>
      </c>
      <c r="DM17" s="413"/>
      <c r="DN17" s="414"/>
      <c r="DO17" s="415">
        <v>17</v>
      </c>
      <c r="DP17" s="416">
        <v>30</v>
      </c>
      <c r="DQ17" s="416">
        <v>19</v>
      </c>
      <c r="DR17" s="416">
        <v>23</v>
      </c>
      <c r="DS17" s="417">
        <v>10</v>
      </c>
      <c r="DT17" s="418">
        <v>53</v>
      </c>
      <c r="DU17" s="415">
        <v>6</v>
      </c>
      <c r="DV17" s="416">
        <v>8</v>
      </c>
      <c r="DW17" s="416">
        <v>7</v>
      </c>
      <c r="DX17" s="419">
        <v>8</v>
      </c>
      <c r="DZ17" s="1069" t="s">
        <v>2985</v>
      </c>
      <c r="EA17" s="1069">
        <f>SUM(EA9:EA14)</f>
        <v>1188275</v>
      </c>
      <c r="EB17" s="1069">
        <f>SUM(EB9:EB14)</f>
        <v>159689</v>
      </c>
      <c r="EC17" s="1074">
        <f>SUMPRODUCT(EA9:EA14,EC9:EC14)/EA17</f>
        <v>57.172944814962868</v>
      </c>
      <c r="ED17" s="1074">
        <f>SUMPRODUCT(EB9:EB14,ED9:ED14)/EB17</f>
        <v>53.80826481473364</v>
      </c>
    </row>
    <row r="18" spans="1:134" ht="20.100000000000001" customHeight="1">
      <c r="A18" s="391">
        <v>101</v>
      </c>
      <c r="B18" s="392" t="s">
        <v>202</v>
      </c>
      <c r="C18" s="393">
        <v>91</v>
      </c>
      <c r="D18" s="394">
        <v>186</v>
      </c>
      <c r="E18" s="395"/>
      <c r="F18" s="396">
        <v>44</v>
      </c>
      <c r="G18" s="396">
        <v>30</v>
      </c>
      <c r="H18" s="396">
        <v>14</v>
      </c>
      <c r="I18" s="396">
        <v>9</v>
      </c>
      <c r="J18" s="397">
        <v>3</v>
      </c>
      <c r="K18" s="398">
        <v>26</v>
      </c>
      <c r="L18" s="396">
        <v>5</v>
      </c>
      <c r="M18" s="396">
        <v>8</v>
      </c>
      <c r="N18" s="396">
        <v>7</v>
      </c>
      <c r="O18" s="399">
        <v>4</v>
      </c>
      <c r="Q18" s="400">
        <v>101</v>
      </c>
      <c r="R18" s="401" t="s">
        <v>202</v>
      </c>
      <c r="S18" s="402">
        <v>63</v>
      </c>
      <c r="T18" s="403">
        <v>199</v>
      </c>
      <c r="U18" s="404"/>
      <c r="V18" s="405">
        <v>37</v>
      </c>
      <c r="W18" s="405">
        <v>27</v>
      </c>
      <c r="X18" s="405">
        <v>22</v>
      </c>
      <c r="Y18" s="405">
        <v>13</v>
      </c>
      <c r="Z18" s="406">
        <v>2</v>
      </c>
      <c r="AA18" s="407">
        <v>37</v>
      </c>
      <c r="AB18" s="405">
        <v>4</v>
      </c>
      <c r="AC18" s="405">
        <v>11</v>
      </c>
      <c r="AD18" s="405">
        <v>6</v>
      </c>
      <c r="AE18" s="408">
        <v>5</v>
      </c>
      <c r="AG18" s="400">
        <v>101</v>
      </c>
      <c r="AH18" s="401" t="s">
        <v>202</v>
      </c>
      <c r="AI18" s="402">
        <v>71</v>
      </c>
      <c r="AJ18" s="403">
        <v>210</v>
      </c>
      <c r="AK18" s="404"/>
      <c r="AL18" s="405">
        <v>28</v>
      </c>
      <c r="AM18" s="405">
        <v>30</v>
      </c>
      <c r="AN18" s="405">
        <v>21</v>
      </c>
      <c r="AO18" s="405">
        <v>18</v>
      </c>
      <c r="AP18" s="406">
        <v>3</v>
      </c>
      <c r="AQ18" s="407">
        <v>42</v>
      </c>
      <c r="AR18" s="405">
        <v>5</v>
      </c>
      <c r="AS18" s="405">
        <v>9</v>
      </c>
      <c r="AT18" s="405">
        <v>8</v>
      </c>
      <c r="AU18" s="408">
        <v>4</v>
      </c>
      <c r="AW18" s="400">
        <v>241</v>
      </c>
      <c r="AX18" s="401" t="s">
        <v>209</v>
      </c>
      <c r="AY18" s="402">
        <v>141</v>
      </c>
      <c r="AZ18" s="403">
        <v>235</v>
      </c>
      <c r="BA18" s="404"/>
      <c r="BB18" s="405">
        <v>5</v>
      </c>
      <c r="BC18" s="405">
        <v>9</v>
      </c>
      <c r="BD18" s="405">
        <v>39</v>
      </c>
      <c r="BE18" s="405">
        <v>33</v>
      </c>
      <c r="BF18" s="406">
        <v>13</v>
      </c>
      <c r="BG18" s="407">
        <v>86</v>
      </c>
      <c r="BH18" s="405">
        <v>7</v>
      </c>
      <c r="BI18" s="405">
        <v>12</v>
      </c>
      <c r="BJ18" s="405">
        <v>9</v>
      </c>
      <c r="BK18" s="408">
        <v>6</v>
      </c>
      <c r="BM18" s="400">
        <v>241</v>
      </c>
      <c r="BN18" s="401" t="s">
        <v>209</v>
      </c>
      <c r="BO18" s="402">
        <v>124</v>
      </c>
      <c r="BP18" s="403">
        <v>241</v>
      </c>
      <c r="BQ18" s="404"/>
      <c r="BR18" s="405">
        <v>7</v>
      </c>
      <c r="BS18" s="405">
        <v>15</v>
      </c>
      <c r="BT18" s="405">
        <v>26</v>
      </c>
      <c r="BU18" s="405">
        <v>36</v>
      </c>
      <c r="BV18" s="406">
        <v>15</v>
      </c>
      <c r="BW18" s="407">
        <v>77</v>
      </c>
      <c r="BX18" s="405">
        <v>6</v>
      </c>
      <c r="BY18" s="405">
        <v>14</v>
      </c>
      <c r="BZ18" s="405">
        <v>9</v>
      </c>
      <c r="CA18" s="408">
        <v>7</v>
      </c>
      <c r="CC18" s="400">
        <v>761</v>
      </c>
      <c r="CD18" s="401" t="s">
        <v>930</v>
      </c>
      <c r="CE18" s="402">
        <v>73</v>
      </c>
      <c r="CF18" s="403">
        <v>234</v>
      </c>
      <c r="CG18" s="404"/>
      <c r="CH18" s="405">
        <v>18</v>
      </c>
      <c r="CI18" s="405">
        <v>33</v>
      </c>
      <c r="CJ18" s="405">
        <v>29</v>
      </c>
      <c r="CK18" s="405">
        <v>10</v>
      </c>
      <c r="CL18" s="406">
        <v>11</v>
      </c>
      <c r="CM18" s="407">
        <v>49</v>
      </c>
      <c r="CN18" s="405">
        <v>5</v>
      </c>
      <c r="CO18" s="405">
        <v>11</v>
      </c>
      <c r="CP18" s="405">
        <v>8</v>
      </c>
      <c r="CQ18" s="408">
        <v>5</v>
      </c>
      <c r="CS18" s="400">
        <v>7020</v>
      </c>
      <c r="CT18" s="401" t="s">
        <v>480</v>
      </c>
      <c r="CU18" s="402">
        <v>282</v>
      </c>
      <c r="CV18" s="403">
        <v>247</v>
      </c>
      <c r="CW18" s="404"/>
      <c r="CX18" s="405">
        <v>5</v>
      </c>
      <c r="CY18" s="405">
        <v>27</v>
      </c>
      <c r="CZ18" s="405">
        <v>32</v>
      </c>
      <c r="DA18" s="405">
        <v>26</v>
      </c>
      <c r="DB18" s="406">
        <v>11</v>
      </c>
      <c r="DC18" s="407">
        <v>68</v>
      </c>
      <c r="DD18" s="405">
        <v>7</v>
      </c>
      <c r="DE18" s="405">
        <v>8</v>
      </c>
      <c r="DF18" s="405">
        <v>8</v>
      </c>
      <c r="DG18" s="408">
        <v>9</v>
      </c>
      <c r="DI18" s="409">
        <v>7020</v>
      </c>
      <c r="DJ18" s="410" t="s">
        <v>480</v>
      </c>
      <c r="DK18" s="411">
        <v>285</v>
      </c>
      <c r="DL18" s="412">
        <v>255</v>
      </c>
      <c r="DM18" s="413"/>
      <c r="DN18" s="414"/>
      <c r="DO18" s="415">
        <v>3</v>
      </c>
      <c r="DP18" s="416">
        <v>21</v>
      </c>
      <c r="DQ18" s="416">
        <v>29</v>
      </c>
      <c r="DR18" s="416">
        <v>34</v>
      </c>
      <c r="DS18" s="417">
        <v>13</v>
      </c>
      <c r="DT18" s="418">
        <v>76</v>
      </c>
      <c r="DU18" s="415">
        <v>6</v>
      </c>
      <c r="DV18" s="416">
        <v>9</v>
      </c>
      <c r="DW18" s="416">
        <v>8</v>
      </c>
      <c r="DX18" s="419">
        <v>9</v>
      </c>
      <c r="DZ18" s="1069" t="s">
        <v>2986</v>
      </c>
      <c r="EA18" s="1069">
        <f>SUM(EA9:EA11)</f>
        <v>599964</v>
      </c>
      <c r="EB18" s="1069">
        <f>SUM(EB9:EB11)</f>
        <v>79668</v>
      </c>
      <c r="EC18" s="1074">
        <f>SUMPRODUCT(EA9:EA11,EC9:EC11)/EA18</f>
        <v>57.993651285743809</v>
      </c>
      <c r="ED18" s="1074">
        <f>SUMPRODUCT(EB9:EB11,ED9:ED11)/EB18</f>
        <v>54.627140131545914</v>
      </c>
    </row>
    <row r="19" spans="1:134" ht="20.100000000000001" customHeight="1">
      <c r="A19" s="391">
        <v>102</v>
      </c>
      <c r="B19" s="392" t="s">
        <v>203</v>
      </c>
      <c r="C19" s="393">
        <v>64</v>
      </c>
      <c r="D19" s="394">
        <v>189</v>
      </c>
      <c r="E19" s="395"/>
      <c r="F19" s="396">
        <v>31</v>
      </c>
      <c r="G19" s="396">
        <v>36</v>
      </c>
      <c r="H19" s="396">
        <v>22</v>
      </c>
      <c r="I19" s="396">
        <v>9</v>
      </c>
      <c r="J19" s="397">
        <v>2</v>
      </c>
      <c r="K19" s="398">
        <v>33</v>
      </c>
      <c r="L19" s="396">
        <v>5</v>
      </c>
      <c r="M19" s="396">
        <v>8</v>
      </c>
      <c r="N19" s="396">
        <v>8</v>
      </c>
      <c r="O19" s="399">
        <v>5</v>
      </c>
      <c r="Q19" s="400">
        <v>102</v>
      </c>
      <c r="R19" s="401" t="s">
        <v>203</v>
      </c>
      <c r="S19" s="402">
        <v>62</v>
      </c>
      <c r="T19" s="403">
        <v>201</v>
      </c>
      <c r="U19" s="404"/>
      <c r="V19" s="405">
        <v>27</v>
      </c>
      <c r="W19" s="405">
        <v>40</v>
      </c>
      <c r="X19" s="405">
        <v>19</v>
      </c>
      <c r="Y19" s="405">
        <v>13</v>
      </c>
      <c r="Z19" s="406">
        <v>0</v>
      </c>
      <c r="AA19" s="407">
        <v>32</v>
      </c>
      <c r="AB19" s="405">
        <v>4</v>
      </c>
      <c r="AC19" s="405">
        <v>11</v>
      </c>
      <c r="AD19" s="405">
        <v>6</v>
      </c>
      <c r="AE19" s="408">
        <v>5</v>
      </c>
      <c r="AG19" s="400">
        <v>102</v>
      </c>
      <c r="AH19" s="401" t="s">
        <v>203</v>
      </c>
      <c r="AI19" s="402">
        <v>64</v>
      </c>
      <c r="AJ19" s="403">
        <v>210</v>
      </c>
      <c r="AK19" s="404"/>
      <c r="AL19" s="405">
        <v>19</v>
      </c>
      <c r="AM19" s="405">
        <v>47</v>
      </c>
      <c r="AN19" s="405">
        <v>22</v>
      </c>
      <c r="AO19" s="405">
        <v>13</v>
      </c>
      <c r="AP19" s="406">
        <v>0</v>
      </c>
      <c r="AQ19" s="407">
        <v>34</v>
      </c>
      <c r="AR19" s="405">
        <v>5</v>
      </c>
      <c r="AS19" s="405">
        <v>9</v>
      </c>
      <c r="AT19" s="405">
        <v>7</v>
      </c>
      <c r="AU19" s="408">
        <v>4</v>
      </c>
      <c r="AW19" s="400">
        <v>332</v>
      </c>
      <c r="AX19" s="401" t="s">
        <v>214</v>
      </c>
      <c r="AY19" s="402">
        <v>116</v>
      </c>
      <c r="AZ19" s="403">
        <v>229</v>
      </c>
      <c r="BA19" s="404"/>
      <c r="BB19" s="405">
        <v>11</v>
      </c>
      <c r="BC19" s="405">
        <v>20</v>
      </c>
      <c r="BD19" s="405">
        <v>34</v>
      </c>
      <c r="BE19" s="405">
        <v>25</v>
      </c>
      <c r="BF19" s="406">
        <v>10</v>
      </c>
      <c r="BG19" s="407">
        <v>69</v>
      </c>
      <c r="BH19" s="405">
        <v>6</v>
      </c>
      <c r="BI19" s="405">
        <v>11</v>
      </c>
      <c r="BJ19" s="405">
        <v>8</v>
      </c>
      <c r="BK19" s="408">
        <v>6</v>
      </c>
      <c r="BM19" s="400">
        <v>332</v>
      </c>
      <c r="BN19" s="401" t="s">
        <v>214</v>
      </c>
      <c r="BO19" s="402">
        <v>140</v>
      </c>
      <c r="BP19" s="403">
        <v>234</v>
      </c>
      <c r="BQ19" s="404"/>
      <c r="BR19" s="405">
        <v>8</v>
      </c>
      <c r="BS19" s="405">
        <v>24</v>
      </c>
      <c r="BT19" s="405">
        <v>41</v>
      </c>
      <c r="BU19" s="405">
        <v>18</v>
      </c>
      <c r="BV19" s="406">
        <v>9</v>
      </c>
      <c r="BW19" s="407">
        <v>69</v>
      </c>
      <c r="BX19" s="405">
        <v>6</v>
      </c>
      <c r="BY19" s="405">
        <v>13</v>
      </c>
      <c r="BZ19" s="405">
        <v>8</v>
      </c>
      <c r="CA19" s="408">
        <v>6</v>
      </c>
      <c r="CC19" s="400">
        <v>950</v>
      </c>
      <c r="CD19" s="401" t="s">
        <v>1172</v>
      </c>
      <c r="CE19" s="402">
        <v>103</v>
      </c>
      <c r="CF19" s="403">
        <v>250</v>
      </c>
      <c r="CG19" s="404"/>
      <c r="CH19" s="405">
        <v>2</v>
      </c>
      <c r="CI19" s="405">
        <v>16</v>
      </c>
      <c r="CJ19" s="405">
        <v>29</v>
      </c>
      <c r="CK19" s="405">
        <v>30</v>
      </c>
      <c r="CL19" s="406">
        <v>23</v>
      </c>
      <c r="CM19" s="407">
        <v>83</v>
      </c>
      <c r="CN19" s="405">
        <v>6</v>
      </c>
      <c r="CO19" s="405">
        <v>13</v>
      </c>
      <c r="CP19" s="405">
        <v>10</v>
      </c>
      <c r="CQ19" s="408">
        <v>7</v>
      </c>
      <c r="CS19" s="400">
        <v>7022</v>
      </c>
      <c r="CT19" s="401" t="s">
        <v>481</v>
      </c>
      <c r="CU19" s="402">
        <v>150</v>
      </c>
      <c r="CV19" s="403">
        <v>249</v>
      </c>
      <c r="CW19" s="404"/>
      <c r="CX19" s="405">
        <v>3</v>
      </c>
      <c r="CY19" s="405">
        <v>19</v>
      </c>
      <c r="CZ19" s="405">
        <v>37</v>
      </c>
      <c r="DA19" s="405">
        <v>28</v>
      </c>
      <c r="DB19" s="406">
        <v>13</v>
      </c>
      <c r="DC19" s="407">
        <v>77</v>
      </c>
      <c r="DD19" s="405">
        <v>7</v>
      </c>
      <c r="DE19" s="405">
        <v>8</v>
      </c>
      <c r="DF19" s="405">
        <v>8</v>
      </c>
      <c r="DG19" s="408">
        <v>9</v>
      </c>
      <c r="DI19" s="409">
        <v>7022</v>
      </c>
      <c r="DJ19" s="410" t="s">
        <v>481</v>
      </c>
      <c r="DK19" s="411">
        <v>119</v>
      </c>
      <c r="DL19" s="412">
        <v>251</v>
      </c>
      <c r="DM19" s="413"/>
      <c r="DN19" s="414"/>
      <c r="DO19" s="415">
        <v>7</v>
      </c>
      <c r="DP19" s="416">
        <v>23</v>
      </c>
      <c r="DQ19" s="416">
        <v>30</v>
      </c>
      <c r="DR19" s="416">
        <v>31</v>
      </c>
      <c r="DS19" s="417">
        <v>9</v>
      </c>
      <c r="DT19" s="418">
        <v>71</v>
      </c>
      <c r="DU19" s="415">
        <v>6</v>
      </c>
      <c r="DV19" s="416">
        <v>8</v>
      </c>
      <c r="DW19" s="416">
        <v>8</v>
      </c>
      <c r="DX19" s="419">
        <v>8</v>
      </c>
      <c r="DZ19" s="1069" t="s">
        <v>2987</v>
      </c>
      <c r="EA19" s="1069">
        <f>SUM(EA12:EA14)</f>
        <v>588311</v>
      </c>
      <c r="EB19" s="1069">
        <f>SUM(EB12:EB14)</f>
        <v>80021</v>
      </c>
      <c r="EC19" s="1074">
        <f>SUMPRODUCT(EA12:EA14,EC12:EC14)/EA19</f>
        <v>56.335982159096126</v>
      </c>
      <c r="ED19" s="1074">
        <f>SUMPRODUCT(EB12:EB14,ED12:ED14)/EB19</f>
        <v>52.993001837017786</v>
      </c>
    </row>
    <row r="20" spans="1:134" ht="20.100000000000001" customHeight="1">
      <c r="A20" s="391">
        <v>111</v>
      </c>
      <c r="B20" s="392" t="s">
        <v>204</v>
      </c>
      <c r="C20" s="393">
        <v>94</v>
      </c>
      <c r="D20" s="394">
        <v>185</v>
      </c>
      <c r="E20" s="395"/>
      <c r="F20" s="396">
        <v>43</v>
      </c>
      <c r="G20" s="396">
        <v>28</v>
      </c>
      <c r="H20" s="396">
        <v>16</v>
      </c>
      <c r="I20" s="396">
        <v>11</v>
      </c>
      <c r="J20" s="397">
        <v>3</v>
      </c>
      <c r="K20" s="398">
        <v>30</v>
      </c>
      <c r="L20" s="396">
        <v>4</v>
      </c>
      <c r="M20" s="396">
        <v>8</v>
      </c>
      <c r="N20" s="396">
        <v>7</v>
      </c>
      <c r="O20" s="399">
        <v>5</v>
      </c>
      <c r="Q20" s="400">
        <v>111</v>
      </c>
      <c r="R20" s="401" t="s">
        <v>204</v>
      </c>
      <c r="S20" s="402">
        <v>83</v>
      </c>
      <c r="T20" s="403">
        <v>207</v>
      </c>
      <c r="U20" s="404"/>
      <c r="V20" s="405">
        <v>23</v>
      </c>
      <c r="W20" s="405">
        <v>24</v>
      </c>
      <c r="X20" s="405">
        <v>28</v>
      </c>
      <c r="Y20" s="405">
        <v>19</v>
      </c>
      <c r="Z20" s="406">
        <v>6</v>
      </c>
      <c r="AA20" s="407">
        <v>53</v>
      </c>
      <c r="AB20" s="405">
        <v>4</v>
      </c>
      <c r="AC20" s="405">
        <v>12</v>
      </c>
      <c r="AD20" s="405">
        <v>6</v>
      </c>
      <c r="AE20" s="408">
        <v>6</v>
      </c>
      <c r="AG20" s="400">
        <v>111</v>
      </c>
      <c r="AH20" s="401" t="s">
        <v>204</v>
      </c>
      <c r="AI20" s="402">
        <v>92</v>
      </c>
      <c r="AJ20" s="403">
        <v>209</v>
      </c>
      <c r="AK20" s="404"/>
      <c r="AL20" s="405">
        <v>33</v>
      </c>
      <c r="AM20" s="405">
        <v>32</v>
      </c>
      <c r="AN20" s="405">
        <v>20</v>
      </c>
      <c r="AO20" s="405">
        <v>14</v>
      </c>
      <c r="AP20" s="406">
        <v>2</v>
      </c>
      <c r="AQ20" s="407">
        <v>36</v>
      </c>
      <c r="AR20" s="405">
        <v>5</v>
      </c>
      <c r="AS20" s="405">
        <v>9</v>
      </c>
      <c r="AT20" s="405">
        <v>7</v>
      </c>
      <c r="AU20" s="408">
        <v>5</v>
      </c>
      <c r="AW20" s="400">
        <v>761</v>
      </c>
      <c r="AX20" s="401" t="s">
        <v>930</v>
      </c>
      <c r="AY20" s="402">
        <v>102</v>
      </c>
      <c r="AZ20" s="403">
        <v>220</v>
      </c>
      <c r="BA20" s="404"/>
      <c r="BB20" s="405">
        <v>26</v>
      </c>
      <c r="BC20" s="405">
        <v>27</v>
      </c>
      <c r="BD20" s="405">
        <v>21</v>
      </c>
      <c r="BE20" s="405">
        <v>21</v>
      </c>
      <c r="BF20" s="406">
        <v>5</v>
      </c>
      <c r="BG20" s="407">
        <v>46</v>
      </c>
      <c r="BH20" s="405">
        <v>5</v>
      </c>
      <c r="BI20" s="405">
        <v>10</v>
      </c>
      <c r="BJ20" s="405">
        <v>7</v>
      </c>
      <c r="BK20" s="408">
        <v>5</v>
      </c>
      <c r="BM20" s="400">
        <v>761</v>
      </c>
      <c r="BN20" s="401" t="s">
        <v>930</v>
      </c>
      <c r="BO20" s="402">
        <v>93</v>
      </c>
      <c r="BP20" s="403">
        <v>223</v>
      </c>
      <c r="BQ20" s="404"/>
      <c r="BR20" s="405">
        <v>28</v>
      </c>
      <c r="BS20" s="405">
        <v>26</v>
      </c>
      <c r="BT20" s="405">
        <v>28</v>
      </c>
      <c r="BU20" s="405">
        <v>17</v>
      </c>
      <c r="BV20" s="406">
        <v>1</v>
      </c>
      <c r="BW20" s="407">
        <v>46</v>
      </c>
      <c r="BX20" s="405">
        <v>5</v>
      </c>
      <c r="BY20" s="405">
        <v>11</v>
      </c>
      <c r="BZ20" s="405">
        <v>7</v>
      </c>
      <c r="CA20" s="408">
        <v>6</v>
      </c>
      <c r="CC20" s="400">
        <v>1010</v>
      </c>
      <c r="CD20" s="401" t="s">
        <v>244</v>
      </c>
      <c r="CE20" s="402">
        <v>148</v>
      </c>
      <c r="CF20" s="403">
        <v>240</v>
      </c>
      <c r="CG20" s="404"/>
      <c r="CH20" s="405">
        <v>12</v>
      </c>
      <c r="CI20" s="405">
        <v>23</v>
      </c>
      <c r="CJ20" s="405">
        <v>33</v>
      </c>
      <c r="CK20" s="405">
        <v>20</v>
      </c>
      <c r="CL20" s="406">
        <v>11</v>
      </c>
      <c r="CM20" s="407">
        <v>65</v>
      </c>
      <c r="CN20" s="405">
        <v>6</v>
      </c>
      <c r="CO20" s="405">
        <v>11</v>
      </c>
      <c r="CP20" s="405">
        <v>10</v>
      </c>
      <c r="CQ20" s="408">
        <v>6</v>
      </c>
      <c r="CS20" s="400">
        <v>7024</v>
      </c>
      <c r="CT20" s="401" t="s">
        <v>1299</v>
      </c>
      <c r="CU20" s="402">
        <v>34</v>
      </c>
      <c r="CV20" s="403">
        <v>250</v>
      </c>
      <c r="CW20" s="404"/>
      <c r="CX20" s="405">
        <v>3</v>
      </c>
      <c r="CY20" s="405">
        <v>12</v>
      </c>
      <c r="CZ20" s="405">
        <v>47</v>
      </c>
      <c r="DA20" s="405">
        <v>29</v>
      </c>
      <c r="DB20" s="406">
        <v>9</v>
      </c>
      <c r="DC20" s="407">
        <v>85</v>
      </c>
      <c r="DD20" s="405">
        <v>8</v>
      </c>
      <c r="DE20" s="405">
        <v>8</v>
      </c>
      <c r="DF20" s="405">
        <v>8</v>
      </c>
      <c r="DG20" s="408">
        <v>10</v>
      </c>
      <c r="DI20" s="409">
        <v>7024</v>
      </c>
      <c r="DJ20" s="410" t="s">
        <v>1299</v>
      </c>
      <c r="DK20" s="411">
        <v>16</v>
      </c>
      <c r="DL20" s="412">
        <v>256</v>
      </c>
      <c r="DM20" s="413"/>
      <c r="DN20" s="414"/>
      <c r="DO20" s="415">
        <v>6</v>
      </c>
      <c r="DP20" s="416">
        <v>6</v>
      </c>
      <c r="DQ20" s="416">
        <v>31</v>
      </c>
      <c r="DR20" s="416">
        <v>44</v>
      </c>
      <c r="DS20" s="417">
        <v>13</v>
      </c>
      <c r="DT20" s="418">
        <v>88</v>
      </c>
      <c r="DU20" s="415">
        <v>6</v>
      </c>
      <c r="DV20" s="416">
        <v>10</v>
      </c>
      <c r="DW20" s="416">
        <v>8</v>
      </c>
      <c r="DX20" s="419">
        <v>9</v>
      </c>
      <c r="DZ20" s="1069" t="s">
        <v>2988</v>
      </c>
      <c r="EA20" s="1069">
        <f>SUM(EA9:EA16)</f>
        <v>1570115</v>
      </c>
      <c r="EB20" s="1069">
        <f>SUM(EB9:EB16)</f>
        <v>210805</v>
      </c>
      <c r="EC20" s="1074">
        <f>SUMPRODUCT(EA9:EA16,EC9:EC16)/EA20</f>
        <v>55.790166325396548</v>
      </c>
      <c r="ED20" s="1074">
        <f>SUMPRODUCT(EB9:EB16,ED9:ED16)/EB20</f>
        <v>52.368425796352078</v>
      </c>
    </row>
    <row r="21" spans="1:134" ht="20.100000000000001" customHeight="1">
      <c r="A21" s="391">
        <v>113</v>
      </c>
      <c r="B21" s="392" t="s">
        <v>111</v>
      </c>
      <c r="C21" s="393">
        <v>39</v>
      </c>
      <c r="D21" s="394">
        <v>186</v>
      </c>
      <c r="E21" s="395"/>
      <c r="F21" s="396">
        <v>49</v>
      </c>
      <c r="G21" s="396">
        <v>15</v>
      </c>
      <c r="H21" s="396">
        <v>23</v>
      </c>
      <c r="I21" s="396">
        <v>10</v>
      </c>
      <c r="J21" s="397">
        <v>3</v>
      </c>
      <c r="K21" s="398">
        <v>36</v>
      </c>
      <c r="L21" s="396">
        <v>5</v>
      </c>
      <c r="M21" s="396">
        <v>7</v>
      </c>
      <c r="N21" s="396">
        <v>7</v>
      </c>
      <c r="O21" s="399">
        <v>5</v>
      </c>
      <c r="Q21" s="400">
        <v>113</v>
      </c>
      <c r="R21" s="401" t="s">
        <v>111</v>
      </c>
      <c r="S21" s="402">
        <v>20</v>
      </c>
      <c r="T21" s="403">
        <v>200</v>
      </c>
      <c r="U21" s="404"/>
      <c r="V21" s="405">
        <v>25</v>
      </c>
      <c r="W21" s="405">
        <v>45</v>
      </c>
      <c r="X21" s="405">
        <v>20</v>
      </c>
      <c r="Y21" s="405">
        <v>10</v>
      </c>
      <c r="Z21" s="406">
        <v>0</v>
      </c>
      <c r="AA21" s="407">
        <v>30</v>
      </c>
      <c r="AB21" s="405">
        <v>4</v>
      </c>
      <c r="AC21" s="405">
        <v>11</v>
      </c>
      <c r="AD21" s="405">
        <v>5</v>
      </c>
      <c r="AE21" s="408">
        <v>6</v>
      </c>
      <c r="AG21" s="400">
        <v>113</v>
      </c>
      <c r="AH21" s="401" t="s">
        <v>111</v>
      </c>
      <c r="AI21" s="402">
        <v>22</v>
      </c>
      <c r="AJ21" s="403">
        <v>211</v>
      </c>
      <c r="AK21" s="404"/>
      <c r="AL21" s="405">
        <v>18</v>
      </c>
      <c r="AM21" s="405">
        <v>41</v>
      </c>
      <c r="AN21" s="405">
        <v>27</v>
      </c>
      <c r="AO21" s="405">
        <v>14</v>
      </c>
      <c r="AP21" s="406">
        <v>0</v>
      </c>
      <c r="AQ21" s="407">
        <v>41</v>
      </c>
      <c r="AR21" s="405">
        <v>5</v>
      </c>
      <c r="AS21" s="405">
        <v>9</v>
      </c>
      <c r="AT21" s="405">
        <v>7</v>
      </c>
      <c r="AU21" s="408">
        <v>4</v>
      </c>
      <c r="AW21" s="400">
        <v>950</v>
      </c>
      <c r="AX21" s="401" t="s">
        <v>1172</v>
      </c>
      <c r="AY21" s="402">
        <v>107</v>
      </c>
      <c r="AZ21" s="403">
        <v>236</v>
      </c>
      <c r="BA21" s="404"/>
      <c r="BB21" s="405">
        <v>4</v>
      </c>
      <c r="BC21" s="405">
        <v>12</v>
      </c>
      <c r="BD21" s="405">
        <v>37</v>
      </c>
      <c r="BE21" s="405">
        <v>37</v>
      </c>
      <c r="BF21" s="406">
        <v>9</v>
      </c>
      <c r="BG21" s="407">
        <v>84</v>
      </c>
      <c r="BH21" s="405">
        <v>7</v>
      </c>
      <c r="BI21" s="405">
        <v>12</v>
      </c>
      <c r="BJ21" s="405">
        <v>9</v>
      </c>
      <c r="BK21" s="408">
        <v>6</v>
      </c>
      <c r="BM21" s="400">
        <v>950</v>
      </c>
      <c r="BN21" s="401" t="s">
        <v>1172</v>
      </c>
      <c r="BO21" s="402">
        <v>105</v>
      </c>
      <c r="BP21" s="403">
        <v>243</v>
      </c>
      <c r="BQ21" s="404"/>
      <c r="BR21" s="405">
        <v>2</v>
      </c>
      <c r="BS21" s="405">
        <v>14</v>
      </c>
      <c r="BT21" s="405">
        <v>33</v>
      </c>
      <c r="BU21" s="405">
        <v>34</v>
      </c>
      <c r="BV21" s="406">
        <v>16</v>
      </c>
      <c r="BW21" s="407">
        <v>84</v>
      </c>
      <c r="BX21" s="405">
        <v>6</v>
      </c>
      <c r="BY21" s="405">
        <v>14</v>
      </c>
      <c r="BZ21" s="405">
        <v>9</v>
      </c>
      <c r="CA21" s="408">
        <v>7</v>
      </c>
      <c r="CC21" s="400">
        <v>1020</v>
      </c>
      <c r="CD21" s="401" t="s">
        <v>245</v>
      </c>
      <c r="CE21" s="402">
        <v>89</v>
      </c>
      <c r="CF21" s="403">
        <v>241</v>
      </c>
      <c r="CG21" s="404"/>
      <c r="CH21" s="405">
        <v>12</v>
      </c>
      <c r="CI21" s="405">
        <v>27</v>
      </c>
      <c r="CJ21" s="405">
        <v>28</v>
      </c>
      <c r="CK21" s="405">
        <v>20</v>
      </c>
      <c r="CL21" s="406">
        <v>12</v>
      </c>
      <c r="CM21" s="407">
        <v>61</v>
      </c>
      <c r="CN21" s="405">
        <v>5</v>
      </c>
      <c r="CO21" s="405">
        <v>11</v>
      </c>
      <c r="CP21" s="405">
        <v>10</v>
      </c>
      <c r="CQ21" s="408">
        <v>6</v>
      </c>
      <c r="CS21" s="400">
        <v>7029</v>
      </c>
      <c r="CT21" s="401" t="s">
        <v>1300</v>
      </c>
      <c r="CU21" s="402">
        <v>474</v>
      </c>
      <c r="CV21" s="403">
        <v>257</v>
      </c>
      <c r="CW21" s="404"/>
      <c r="CX21" s="405">
        <v>3</v>
      </c>
      <c r="CY21" s="405">
        <v>14</v>
      </c>
      <c r="CZ21" s="405">
        <v>27</v>
      </c>
      <c r="DA21" s="405">
        <v>33</v>
      </c>
      <c r="DB21" s="406">
        <v>24</v>
      </c>
      <c r="DC21" s="407">
        <v>84</v>
      </c>
      <c r="DD21" s="405">
        <v>8</v>
      </c>
      <c r="DE21" s="405">
        <v>9</v>
      </c>
      <c r="DF21" s="405">
        <v>9</v>
      </c>
      <c r="DG21" s="408">
        <v>10</v>
      </c>
      <c r="DI21" s="409">
        <v>7029</v>
      </c>
      <c r="DJ21" s="410" t="s">
        <v>1300</v>
      </c>
      <c r="DK21" s="411">
        <v>421</v>
      </c>
      <c r="DL21" s="412">
        <v>257</v>
      </c>
      <c r="DM21" s="413"/>
      <c r="DN21" s="414"/>
      <c r="DO21" s="415">
        <v>5</v>
      </c>
      <c r="DP21" s="416">
        <v>19</v>
      </c>
      <c r="DQ21" s="416">
        <v>26</v>
      </c>
      <c r="DR21" s="416">
        <v>29</v>
      </c>
      <c r="DS21" s="417">
        <v>21</v>
      </c>
      <c r="DT21" s="418">
        <v>76</v>
      </c>
      <c r="DU21" s="415">
        <v>6</v>
      </c>
      <c r="DV21" s="416">
        <v>9</v>
      </c>
      <c r="DW21" s="416">
        <v>8</v>
      </c>
      <c r="DX21" s="419">
        <v>9</v>
      </c>
      <c r="DZ21" s="1069" t="s">
        <v>2991</v>
      </c>
      <c r="EA21" s="1069">
        <f>SUM(EA15:EA16)</f>
        <v>381840</v>
      </c>
      <c r="EB21" s="1069">
        <f>SUM(EB15:EB16)</f>
        <v>51116</v>
      </c>
      <c r="EC21" s="1074">
        <f>SUMPRODUCT(EA15:EA16,EC15:EC16)/EA21</f>
        <v>51.486999790488163</v>
      </c>
      <c r="ED21" s="1074">
        <f>SUMPRODUCT(EB15:EB16,ED15:ED16)/EB21</f>
        <v>47.870295015259408</v>
      </c>
    </row>
    <row r="22" spans="1:134" ht="20.100000000000001" customHeight="1">
      <c r="A22" s="391">
        <v>121</v>
      </c>
      <c r="B22" s="392" t="s">
        <v>205</v>
      </c>
      <c r="C22" s="393">
        <v>138</v>
      </c>
      <c r="D22" s="394">
        <v>190</v>
      </c>
      <c r="E22" s="395"/>
      <c r="F22" s="396">
        <v>33</v>
      </c>
      <c r="G22" s="396">
        <v>30</v>
      </c>
      <c r="H22" s="396">
        <v>17</v>
      </c>
      <c r="I22" s="396">
        <v>19</v>
      </c>
      <c r="J22" s="397">
        <v>1</v>
      </c>
      <c r="K22" s="398">
        <v>38</v>
      </c>
      <c r="L22" s="396">
        <v>5</v>
      </c>
      <c r="M22" s="396">
        <v>9</v>
      </c>
      <c r="N22" s="396">
        <v>8</v>
      </c>
      <c r="O22" s="399">
        <v>5</v>
      </c>
      <c r="Q22" s="400">
        <v>121</v>
      </c>
      <c r="R22" s="401" t="s">
        <v>205</v>
      </c>
      <c r="S22" s="402">
        <v>160</v>
      </c>
      <c r="T22" s="403">
        <v>207</v>
      </c>
      <c r="U22" s="404"/>
      <c r="V22" s="405">
        <v>25</v>
      </c>
      <c r="W22" s="405">
        <v>24</v>
      </c>
      <c r="X22" s="405">
        <v>19</v>
      </c>
      <c r="Y22" s="405">
        <v>23</v>
      </c>
      <c r="Z22" s="406">
        <v>9</v>
      </c>
      <c r="AA22" s="407">
        <v>51</v>
      </c>
      <c r="AB22" s="405">
        <v>5</v>
      </c>
      <c r="AC22" s="405">
        <v>12</v>
      </c>
      <c r="AD22" s="405">
        <v>6</v>
      </c>
      <c r="AE22" s="408">
        <v>5</v>
      </c>
      <c r="AG22" s="400">
        <v>121</v>
      </c>
      <c r="AH22" s="401" t="s">
        <v>205</v>
      </c>
      <c r="AI22" s="402">
        <v>165</v>
      </c>
      <c r="AJ22" s="403">
        <v>213</v>
      </c>
      <c r="AK22" s="404"/>
      <c r="AL22" s="405">
        <v>21</v>
      </c>
      <c r="AM22" s="405">
        <v>26</v>
      </c>
      <c r="AN22" s="405">
        <v>27</v>
      </c>
      <c r="AO22" s="405">
        <v>24</v>
      </c>
      <c r="AP22" s="406">
        <v>1</v>
      </c>
      <c r="AQ22" s="407">
        <v>53</v>
      </c>
      <c r="AR22" s="405">
        <v>5</v>
      </c>
      <c r="AS22" s="405">
        <v>10</v>
      </c>
      <c r="AT22" s="405">
        <v>8</v>
      </c>
      <c r="AU22" s="408">
        <v>5</v>
      </c>
      <c r="AW22" s="400">
        <v>961</v>
      </c>
      <c r="AX22" s="401" t="s">
        <v>242</v>
      </c>
      <c r="AY22" s="402">
        <v>37</v>
      </c>
      <c r="AZ22" s="403">
        <v>241</v>
      </c>
      <c r="BA22" s="404"/>
      <c r="BB22" s="405">
        <v>0</v>
      </c>
      <c r="BC22" s="405">
        <v>8</v>
      </c>
      <c r="BD22" s="405">
        <v>46</v>
      </c>
      <c r="BE22" s="405">
        <v>8</v>
      </c>
      <c r="BF22" s="406">
        <v>38</v>
      </c>
      <c r="BG22" s="407">
        <v>92</v>
      </c>
      <c r="BH22" s="405">
        <v>7</v>
      </c>
      <c r="BI22" s="405">
        <v>13</v>
      </c>
      <c r="BJ22" s="405">
        <v>9</v>
      </c>
      <c r="BK22" s="408">
        <v>7</v>
      </c>
      <c r="BM22" s="400">
        <v>1010</v>
      </c>
      <c r="BN22" s="401" t="s">
        <v>244</v>
      </c>
      <c r="BO22" s="402">
        <v>148</v>
      </c>
      <c r="BP22" s="403">
        <v>232</v>
      </c>
      <c r="BQ22" s="404"/>
      <c r="BR22" s="405">
        <v>11</v>
      </c>
      <c r="BS22" s="405">
        <v>27</v>
      </c>
      <c r="BT22" s="405">
        <v>37</v>
      </c>
      <c r="BU22" s="405">
        <v>18</v>
      </c>
      <c r="BV22" s="406">
        <v>6</v>
      </c>
      <c r="BW22" s="407">
        <v>61</v>
      </c>
      <c r="BX22" s="405">
        <v>6</v>
      </c>
      <c r="BY22" s="405">
        <v>12</v>
      </c>
      <c r="BZ22" s="405">
        <v>8</v>
      </c>
      <c r="CA22" s="408">
        <v>6</v>
      </c>
      <c r="CC22" s="400">
        <v>1121</v>
      </c>
      <c r="CD22" s="401" t="s">
        <v>115</v>
      </c>
      <c r="CE22" s="402">
        <v>169</v>
      </c>
      <c r="CF22" s="403">
        <v>237</v>
      </c>
      <c r="CG22" s="404"/>
      <c r="CH22" s="405">
        <v>15</v>
      </c>
      <c r="CI22" s="405">
        <v>28</v>
      </c>
      <c r="CJ22" s="405">
        <v>30</v>
      </c>
      <c r="CK22" s="405">
        <v>19</v>
      </c>
      <c r="CL22" s="406">
        <v>9</v>
      </c>
      <c r="CM22" s="407">
        <v>57</v>
      </c>
      <c r="CN22" s="405">
        <v>5</v>
      </c>
      <c r="CO22" s="405">
        <v>11</v>
      </c>
      <c r="CP22" s="405">
        <v>9</v>
      </c>
      <c r="CQ22" s="408">
        <v>6</v>
      </c>
      <c r="CS22" s="400">
        <v>7030</v>
      </c>
      <c r="CT22" s="401" t="s">
        <v>1549</v>
      </c>
      <c r="CU22" s="402">
        <v>5</v>
      </c>
      <c r="CV22" s="403" t="s">
        <v>42</v>
      </c>
      <c r="CW22" s="404"/>
      <c r="CX22" s="405" t="s">
        <v>42</v>
      </c>
      <c r="CY22" s="405" t="s">
        <v>42</v>
      </c>
      <c r="CZ22" s="405" t="s">
        <v>42</v>
      </c>
      <c r="DA22" s="405" t="s">
        <v>42</v>
      </c>
      <c r="DB22" s="406" t="s">
        <v>42</v>
      </c>
      <c r="DC22" s="407" t="s">
        <v>42</v>
      </c>
      <c r="DD22" s="405" t="s">
        <v>42</v>
      </c>
      <c r="DE22" s="405" t="s">
        <v>42</v>
      </c>
      <c r="DF22" s="405" t="s">
        <v>42</v>
      </c>
      <c r="DG22" s="408" t="s">
        <v>42</v>
      </c>
      <c r="DI22" s="409">
        <v>7030</v>
      </c>
      <c r="DJ22" s="410" t="s">
        <v>1549</v>
      </c>
      <c r="DK22" s="411">
        <v>24</v>
      </c>
      <c r="DL22" s="412">
        <v>221</v>
      </c>
      <c r="DM22" s="413"/>
      <c r="DN22" s="414"/>
      <c r="DO22" s="415">
        <v>67</v>
      </c>
      <c r="DP22" s="416">
        <v>17</v>
      </c>
      <c r="DQ22" s="416">
        <v>13</v>
      </c>
      <c r="DR22" s="416">
        <v>4</v>
      </c>
      <c r="DS22" s="417">
        <v>0</v>
      </c>
      <c r="DT22" s="418">
        <v>17</v>
      </c>
      <c r="DU22" s="415">
        <v>4</v>
      </c>
      <c r="DV22" s="416">
        <v>5</v>
      </c>
      <c r="DW22" s="416">
        <v>5</v>
      </c>
      <c r="DX22" s="419">
        <v>5</v>
      </c>
    </row>
    <row r="23" spans="1:134" ht="20.100000000000001" customHeight="1">
      <c r="A23" s="391">
        <v>122</v>
      </c>
      <c r="B23" s="392" t="s">
        <v>123</v>
      </c>
      <c r="C23" s="393">
        <v>187</v>
      </c>
      <c r="D23" s="394">
        <v>201</v>
      </c>
      <c r="E23" s="395"/>
      <c r="F23" s="396">
        <v>20</v>
      </c>
      <c r="G23" s="396">
        <v>18</v>
      </c>
      <c r="H23" s="396">
        <v>24</v>
      </c>
      <c r="I23" s="396">
        <v>27</v>
      </c>
      <c r="J23" s="397">
        <v>11</v>
      </c>
      <c r="K23" s="398">
        <v>62</v>
      </c>
      <c r="L23" s="396">
        <v>6</v>
      </c>
      <c r="M23" s="396">
        <v>10</v>
      </c>
      <c r="N23" s="396">
        <v>9</v>
      </c>
      <c r="O23" s="399">
        <v>6</v>
      </c>
      <c r="Q23" s="400">
        <v>122</v>
      </c>
      <c r="R23" s="401" t="s">
        <v>123</v>
      </c>
      <c r="S23" s="402">
        <v>204</v>
      </c>
      <c r="T23" s="403">
        <v>214</v>
      </c>
      <c r="U23" s="404"/>
      <c r="V23" s="405">
        <v>17</v>
      </c>
      <c r="W23" s="405">
        <v>19</v>
      </c>
      <c r="X23" s="405">
        <v>21</v>
      </c>
      <c r="Y23" s="405">
        <v>32</v>
      </c>
      <c r="Z23" s="406">
        <v>11</v>
      </c>
      <c r="AA23" s="407">
        <v>64</v>
      </c>
      <c r="AB23" s="405">
        <v>5</v>
      </c>
      <c r="AC23" s="405">
        <v>14</v>
      </c>
      <c r="AD23" s="405">
        <v>7</v>
      </c>
      <c r="AE23" s="408">
        <v>6</v>
      </c>
      <c r="AG23" s="400">
        <v>122</v>
      </c>
      <c r="AH23" s="401" t="s">
        <v>123</v>
      </c>
      <c r="AI23" s="402">
        <v>216</v>
      </c>
      <c r="AJ23" s="403">
        <v>220</v>
      </c>
      <c r="AK23" s="404"/>
      <c r="AL23" s="405">
        <v>16</v>
      </c>
      <c r="AM23" s="405">
        <v>23</v>
      </c>
      <c r="AN23" s="405">
        <v>25</v>
      </c>
      <c r="AO23" s="405">
        <v>25</v>
      </c>
      <c r="AP23" s="406">
        <v>11</v>
      </c>
      <c r="AQ23" s="407">
        <v>61</v>
      </c>
      <c r="AR23" s="405">
        <v>6</v>
      </c>
      <c r="AS23" s="405">
        <v>11</v>
      </c>
      <c r="AT23" s="405">
        <v>8</v>
      </c>
      <c r="AU23" s="408">
        <v>5</v>
      </c>
      <c r="AW23" s="400">
        <v>1010</v>
      </c>
      <c r="AX23" s="401" t="s">
        <v>244</v>
      </c>
      <c r="AY23" s="402">
        <v>143</v>
      </c>
      <c r="AZ23" s="403">
        <v>229</v>
      </c>
      <c r="BA23" s="404"/>
      <c r="BB23" s="405">
        <v>11</v>
      </c>
      <c r="BC23" s="405">
        <v>19</v>
      </c>
      <c r="BD23" s="405">
        <v>41</v>
      </c>
      <c r="BE23" s="405">
        <v>19</v>
      </c>
      <c r="BF23" s="406">
        <v>10</v>
      </c>
      <c r="BG23" s="407">
        <v>70</v>
      </c>
      <c r="BH23" s="405">
        <v>6</v>
      </c>
      <c r="BI23" s="405">
        <v>11</v>
      </c>
      <c r="BJ23" s="405">
        <v>9</v>
      </c>
      <c r="BK23" s="408">
        <v>6</v>
      </c>
      <c r="BM23" s="400">
        <v>1020</v>
      </c>
      <c r="BN23" s="401" t="s">
        <v>245</v>
      </c>
      <c r="BO23" s="402">
        <v>100</v>
      </c>
      <c r="BP23" s="403">
        <v>239</v>
      </c>
      <c r="BQ23" s="404"/>
      <c r="BR23" s="405">
        <v>6</v>
      </c>
      <c r="BS23" s="405">
        <v>19</v>
      </c>
      <c r="BT23" s="405">
        <v>35</v>
      </c>
      <c r="BU23" s="405">
        <v>27</v>
      </c>
      <c r="BV23" s="406">
        <v>13</v>
      </c>
      <c r="BW23" s="407">
        <v>75</v>
      </c>
      <c r="BX23" s="405">
        <v>6</v>
      </c>
      <c r="BY23" s="405">
        <v>13</v>
      </c>
      <c r="BZ23" s="405">
        <v>8</v>
      </c>
      <c r="CA23" s="408">
        <v>7</v>
      </c>
      <c r="CC23" s="400">
        <v>1331</v>
      </c>
      <c r="CD23" s="401" t="s">
        <v>15</v>
      </c>
      <c r="CE23" s="402">
        <v>170</v>
      </c>
      <c r="CF23" s="403">
        <v>246</v>
      </c>
      <c r="CG23" s="404"/>
      <c r="CH23" s="405">
        <v>10</v>
      </c>
      <c r="CI23" s="405">
        <v>18</v>
      </c>
      <c r="CJ23" s="405">
        <v>31</v>
      </c>
      <c r="CK23" s="405">
        <v>24</v>
      </c>
      <c r="CL23" s="406">
        <v>17</v>
      </c>
      <c r="CM23" s="407">
        <v>72</v>
      </c>
      <c r="CN23" s="405">
        <v>6</v>
      </c>
      <c r="CO23" s="405">
        <v>12</v>
      </c>
      <c r="CP23" s="405">
        <v>10</v>
      </c>
      <c r="CQ23" s="408">
        <v>6</v>
      </c>
      <c r="CS23" s="400">
        <v>7033</v>
      </c>
      <c r="CT23" s="401" t="s">
        <v>1302</v>
      </c>
      <c r="CU23" s="402">
        <v>127</v>
      </c>
      <c r="CV23" s="403">
        <v>249</v>
      </c>
      <c r="CW23" s="404"/>
      <c r="CX23" s="405">
        <v>3</v>
      </c>
      <c r="CY23" s="405">
        <v>24</v>
      </c>
      <c r="CZ23" s="405">
        <v>31</v>
      </c>
      <c r="DA23" s="405">
        <v>26</v>
      </c>
      <c r="DB23" s="406">
        <v>15</v>
      </c>
      <c r="DC23" s="407">
        <v>72</v>
      </c>
      <c r="DD23" s="405">
        <v>7</v>
      </c>
      <c r="DE23" s="405">
        <v>9</v>
      </c>
      <c r="DF23" s="405">
        <v>8</v>
      </c>
      <c r="DG23" s="408">
        <v>9</v>
      </c>
      <c r="DI23" s="409">
        <v>7033</v>
      </c>
      <c r="DJ23" s="410" t="s">
        <v>1302</v>
      </c>
      <c r="DK23" s="411">
        <v>91</v>
      </c>
      <c r="DL23" s="412">
        <v>257</v>
      </c>
      <c r="DM23" s="413"/>
      <c r="DN23" s="414"/>
      <c r="DO23" s="415">
        <v>0</v>
      </c>
      <c r="DP23" s="416">
        <v>21</v>
      </c>
      <c r="DQ23" s="416">
        <v>32</v>
      </c>
      <c r="DR23" s="416">
        <v>30</v>
      </c>
      <c r="DS23" s="417">
        <v>18</v>
      </c>
      <c r="DT23" s="418">
        <v>79</v>
      </c>
      <c r="DU23" s="415">
        <v>6</v>
      </c>
      <c r="DV23" s="416">
        <v>9</v>
      </c>
      <c r="DW23" s="416">
        <v>8</v>
      </c>
      <c r="DX23" s="419">
        <v>9</v>
      </c>
    </row>
    <row r="24" spans="1:134" ht="20.100000000000001" customHeight="1">
      <c r="A24" s="391">
        <v>125</v>
      </c>
      <c r="B24" s="392" t="s">
        <v>1213</v>
      </c>
      <c r="C24" s="393">
        <v>236</v>
      </c>
      <c r="D24" s="394">
        <v>204</v>
      </c>
      <c r="E24" s="395"/>
      <c r="F24" s="396">
        <v>17</v>
      </c>
      <c r="G24" s="396">
        <v>22</v>
      </c>
      <c r="H24" s="396">
        <v>19</v>
      </c>
      <c r="I24" s="396">
        <v>27</v>
      </c>
      <c r="J24" s="397">
        <v>15</v>
      </c>
      <c r="K24" s="398">
        <v>61</v>
      </c>
      <c r="L24" s="396">
        <v>6</v>
      </c>
      <c r="M24" s="396">
        <v>11</v>
      </c>
      <c r="N24" s="396">
        <v>9</v>
      </c>
      <c r="O24" s="399">
        <v>6</v>
      </c>
      <c r="Q24" s="400">
        <v>125</v>
      </c>
      <c r="R24" s="401" t="s">
        <v>1213</v>
      </c>
      <c r="S24" s="402">
        <v>248</v>
      </c>
      <c r="T24" s="403">
        <v>219</v>
      </c>
      <c r="U24" s="404"/>
      <c r="V24" s="405">
        <v>7</v>
      </c>
      <c r="W24" s="405">
        <v>20</v>
      </c>
      <c r="X24" s="405">
        <v>27</v>
      </c>
      <c r="Y24" s="405">
        <v>29</v>
      </c>
      <c r="Z24" s="406">
        <v>17</v>
      </c>
      <c r="AA24" s="407">
        <v>73</v>
      </c>
      <c r="AB24" s="405">
        <v>5</v>
      </c>
      <c r="AC24" s="405">
        <v>14</v>
      </c>
      <c r="AD24" s="405">
        <v>8</v>
      </c>
      <c r="AE24" s="408">
        <v>6</v>
      </c>
      <c r="AG24" s="400">
        <v>125</v>
      </c>
      <c r="AH24" s="401" t="s">
        <v>1213</v>
      </c>
      <c r="AI24" s="402">
        <v>209</v>
      </c>
      <c r="AJ24" s="403">
        <v>229</v>
      </c>
      <c r="AK24" s="404"/>
      <c r="AL24" s="405">
        <v>6</v>
      </c>
      <c r="AM24" s="405">
        <v>20</v>
      </c>
      <c r="AN24" s="405">
        <v>26</v>
      </c>
      <c r="AO24" s="405">
        <v>29</v>
      </c>
      <c r="AP24" s="406">
        <v>19</v>
      </c>
      <c r="AQ24" s="407">
        <v>74</v>
      </c>
      <c r="AR24" s="405">
        <v>7</v>
      </c>
      <c r="AS24" s="405">
        <v>12</v>
      </c>
      <c r="AT24" s="405">
        <v>9</v>
      </c>
      <c r="AU24" s="408">
        <v>5</v>
      </c>
      <c r="AW24" s="400">
        <v>1020</v>
      </c>
      <c r="AX24" s="401" t="s">
        <v>245</v>
      </c>
      <c r="AY24" s="402">
        <v>96</v>
      </c>
      <c r="AZ24" s="403">
        <v>232</v>
      </c>
      <c r="BA24" s="404"/>
      <c r="BB24" s="405">
        <v>4</v>
      </c>
      <c r="BC24" s="405">
        <v>21</v>
      </c>
      <c r="BD24" s="405">
        <v>40</v>
      </c>
      <c r="BE24" s="405">
        <v>27</v>
      </c>
      <c r="BF24" s="406">
        <v>8</v>
      </c>
      <c r="BG24" s="407">
        <v>75</v>
      </c>
      <c r="BH24" s="405">
        <v>6</v>
      </c>
      <c r="BI24" s="405">
        <v>12</v>
      </c>
      <c r="BJ24" s="405">
        <v>9</v>
      </c>
      <c r="BK24" s="408">
        <v>6</v>
      </c>
      <c r="BM24" s="400">
        <v>1121</v>
      </c>
      <c r="BN24" s="401" t="s">
        <v>115</v>
      </c>
      <c r="BO24" s="402">
        <v>178</v>
      </c>
      <c r="BP24" s="403">
        <v>231</v>
      </c>
      <c r="BQ24" s="404"/>
      <c r="BR24" s="405">
        <v>14</v>
      </c>
      <c r="BS24" s="405">
        <v>24</v>
      </c>
      <c r="BT24" s="405">
        <v>36</v>
      </c>
      <c r="BU24" s="405">
        <v>20</v>
      </c>
      <c r="BV24" s="406">
        <v>6</v>
      </c>
      <c r="BW24" s="407">
        <v>62</v>
      </c>
      <c r="BX24" s="405">
        <v>6</v>
      </c>
      <c r="BY24" s="405">
        <v>12</v>
      </c>
      <c r="BZ24" s="405">
        <v>8</v>
      </c>
      <c r="CA24" s="408">
        <v>6</v>
      </c>
      <c r="CC24" s="400">
        <v>1721</v>
      </c>
      <c r="CD24" s="401" t="s">
        <v>40</v>
      </c>
      <c r="CE24" s="402">
        <v>149</v>
      </c>
      <c r="CF24" s="403">
        <v>243</v>
      </c>
      <c r="CG24" s="404"/>
      <c r="CH24" s="405">
        <v>11</v>
      </c>
      <c r="CI24" s="405">
        <v>17</v>
      </c>
      <c r="CJ24" s="405">
        <v>30</v>
      </c>
      <c r="CK24" s="405">
        <v>29</v>
      </c>
      <c r="CL24" s="406">
        <v>13</v>
      </c>
      <c r="CM24" s="407">
        <v>71</v>
      </c>
      <c r="CN24" s="405">
        <v>6</v>
      </c>
      <c r="CO24" s="405">
        <v>12</v>
      </c>
      <c r="CP24" s="405">
        <v>10</v>
      </c>
      <c r="CQ24" s="408">
        <v>6</v>
      </c>
      <c r="CS24" s="400">
        <v>7036</v>
      </c>
      <c r="CT24" s="401" t="s">
        <v>1301</v>
      </c>
      <c r="CU24" s="402">
        <v>23</v>
      </c>
      <c r="CV24" s="403">
        <v>226</v>
      </c>
      <c r="CW24" s="404"/>
      <c r="CX24" s="405">
        <v>22</v>
      </c>
      <c r="CY24" s="405">
        <v>70</v>
      </c>
      <c r="CZ24" s="405">
        <v>9</v>
      </c>
      <c r="DA24" s="405">
        <v>0</v>
      </c>
      <c r="DB24" s="406">
        <v>0</v>
      </c>
      <c r="DC24" s="407">
        <v>9</v>
      </c>
      <c r="DD24" s="405">
        <v>6</v>
      </c>
      <c r="DE24" s="405">
        <v>6</v>
      </c>
      <c r="DF24" s="405">
        <v>6</v>
      </c>
      <c r="DG24" s="408">
        <v>7</v>
      </c>
      <c r="DI24" s="409">
        <v>7036</v>
      </c>
      <c r="DJ24" s="410" t="s">
        <v>1301</v>
      </c>
      <c r="DK24" s="411">
        <v>24</v>
      </c>
      <c r="DL24" s="412">
        <v>240</v>
      </c>
      <c r="DM24" s="413"/>
      <c r="DN24" s="414"/>
      <c r="DO24" s="415">
        <v>25</v>
      </c>
      <c r="DP24" s="416">
        <v>29</v>
      </c>
      <c r="DQ24" s="416">
        <v>38</v>
      </c>
      <c r="DR24" s="416">
        <v>4</v>
      </c>
      <c r="DS24" s="417">
        <v>4</v>
      </c>
      <c r="DT24" s="418">
        <v>46</v>
      </c>
      <c r="DU24" s="415">
        <v>5</v>
      </c>
      <c r="DV24" s="416">
        <v>7</v>
      </c>
      <c r="DW24" s="416">
        <v>6</v>
      </c>
      <c r="DX24" s="419">
        <v>7</v>
      </c>
    </row>
    <row r="25" spans="1:134" ht="20.100000000000001" customHeight="1">
      <c r="A25" s="391">
        <v>161</v>
      </c>
      <c r="B25" s="392" t="s">
        <v>546</v>
      </c>
      <c r="C25" s="393">
        <v>162</v>
      </c>
      <c r="D25" s="394">
        <v>192</v>
      </c>
      <c r="E25" s="395"/>
      <c r="F25" s="396">
        <v>28</v>
      </c>
      <c r="G25" s="396">
        <v>30</v>
      </c>
      <c r="H25" s="396">
        <v>22</v>
      </c>
      <c r="I25" s="396">
        <v>15</v>
      </c>
      <c r="J25" s="397">
        <v>5</v>
      </c>
      <c r="K25" s="398">
        <v>42</v>
      </c>
      <c r="L25" s="396">
        <v>5</v>
      </c>
      <c r="M25" s="396">
        <v>9</v>
      </c>
      <c r="N25" s="396">
        <v>8</v>
      </c>
      <c r="O25" s="399">
        <v>5</v>
      </c>
      <c r="Q25" s="400">
        <v>201</v>
      </c>
      <c r="R25" s="401" t="s">
        <v>207</v>
      </c>
      <c r="S25" s="402">
        <v>60</v>
      </c>
      <c r="T25" s="403">
        <v>213</v>
      </c>
      <c r="U25" s="404"/>
      <c r="V25" s="405">
        <v>15</v>
      </c>
      <c r="W25" s="405">
        <v>25</v>
      </c>
      <c r="X25" s="405">
        <v>27</v>
      </c>
      <c r="Y25" s="405">
        <v>18</v>
      </c>
      <c r="Z25" s="406">
        <v>15</v>
      </c>
      <c r="AA25" s="407">
        <v>60</v>
      </c>
      <c r="AB25" s="405">
        <v>5</v>
      </c>
      <c r="AC25" s="405">
        <v>13</v>
      </c>
      <c r="AD25" s="405">
        <v>7</v>
      </c>
      <c r="AE25" s="408">
        <v>6</v>
      </c>
      <c r="AG25" s="400">
        <v>201</v>
      </c>
      <c r="AH25" s="401" t="s">
        <v>207</v>
      </c>
      <c r="AI25" s="402">
        <v>63</v>
      </c>
      <c r="AJ25" s="403">
        <v>218</v>
      </c>
      <c r="AK25" s="404"/>
      <c r="AL25" s="405">
        <v>19</v>
      </c>
      <c r="AM25" s="405">
        <v>25</v>
      </c>
      <c r="AN25" s="405">
        <v>17</v>
      </c>
      <c r="AO25" s="405">
        <v>30</v>
      </c>
      <c r="AP25" s="406">
        <v>8</v>
      </c>
      <c r="AQ25" s="407">
        <v>56</v>
      </c>
      <c r="AR25" s="405">
        <v>5</v>
      </c>
      <c r="AS25" s="405">
        <v>11</v>
      </c>
      <c r="AT25" s="405">
        <v>8</v>
      </c>
      <c r="AU25" s="408">
        <v>5</v>
      </c>
      <c r="AW25" s="400">
        <v>1121</v>
      </c>
      <c r="AX25" s="401" t="s">
        <v>115</v>
      </c>
      <c r="AY25" s="402">
        <v>180</v>
      </c>
      <c r="AZ25" s="403">
        <v>228</v>
      </c>
      <c r="BA25" s="404"/>
      <c r="BB25" s="405">
        <v>17</v>
      </c>
      <c r="BC25" s="405">
        <v>15</v>
      </c>
      <c r="BD25" s="405">
        <v>37</v>
      </c>
      <c r="BE25" s="405">
        <v>22</v>
      </c>
      <c r="BF25" s="406">
        <v>9</v>
      </c>
      <c r="BG25" s="407">
        <v>68</v>
      </c>
      <c r="BH25" s="405">
        <v>6</v>
      </c>
      <c r="BI25" s="405">
        <v>11</v>
      </c>
      <c r="BJ25" s="405">
        <v>8</v>
      </c>
      <c r="BK25" s="408">
        <v>6</v>
      </c>
      <c r="BM25" s="400">
        <v>1331</v>
      </c>
      <c r="BN25" s="401" t="s">
        <v>15</v>
      </c>
      <c r="BO25" s="402">
        <v>174</v>
      </c>
      <c r="BP25" s="403">
        <v>239</v>
      </c>
      <c r="BQ25" s="404"/>
      <c r="BR25" s="405">
        <v>12</v>
      </c>
      <c r="BS25" s="405">
        <v>17</v>
      </c>
      <c r="BT25" s="405">
        <v>26</v>
      </c>
      <c r="BU25" s="405">
        <v>26</v>
      </c>
      <c r="BV25" s="406">
        <v>18</v>
      </c>
      <c r="BW25" s="407">
        <v>71</v>
      </c>
      <c r="BX25" s="405">
        <v>6</v>
      </c>
      <c r="BY25" s="405">
        <v>13</v>
      </c>
      <c r="BZ25" s="405">
        <v>9</v>
      </c>
      <c r="CA25" s="408">
        <v>7</v>
      </c>
      <c r="CC25" s="400">
        <v>2060</v>
      </c>
      <c r="CD25" s="401" t="s">
        <v>1237</v>
      </c>
      <c r="CE25" s="402">
        <v>22</v>
      </c>
      <c r="CF25" s="403">
        <v>221</v>
      </c>
      <c r="CG25" s="404"/>
      <c r="CH25" s="405">
        <v>41</v>
      </c>
      <c r="CI25" s="405">
        <v>36</v>
      </c>
      <c r="CJ25" s="405">
        <v>23</v>
      </c>
      <c r="CK25" s="405">
        <v>0</v>
      </c>
      <c r="CL25" s="406">
        <v>0</v>
      </c>
      <c r="CM25" s="407">
        <v>23</v>
      </c>
      <c r="CN25" s="405">
        <v>4</v>
      </c>
      <c r="CO25" s="405">
        <v>8</v>
      </c>
      <c r="CP25" s="405">
        <v>8</v>
      </c>
      <c r="CQ25" s="408">
        <v>4</v>
      </c>
      <c r="CS25" s="400">
        <v>7037</v>
      </c>
      <c r="CT25" s="401" t="s">
        <v>1303</v>
      </c>
      <c r="CU25" s="402">
        <v>67</v>
      </c>
      <c r="CV25" s="403">
        <v>239</v>
      </c>
      <c r="CW25" s="404"/>
      <c r="CX25" s="405">
        <v>18</v>
      </c>
      <c r="CY25" s="405">
        <v>31</v>
      </c>
      <c r="CZ25" s="405">
        <v>34</v>
      </c>
      <c r="DA25" s="405">
        <v>10</v>
      </c>
      <c r="DB25" s="406">
        <v>6</v>
      </c>
      <c r="DC25" s="407">
        <v>51</v>
      </c>
      <c r="DD25" s="405">
        <v>7</v>
      </c>
      <c r="DE25" s="405">
        <v>7</v>
      </c>
      <c r="DF25" s="405">
        <v>7</v>
      </c>
      <c r="DG25" s="408">
        <v>8</v>
      </c>
      <c r="DI25" s="409">
        <v>7037</v>
      </c>
      <c r="DJ25" s="410" t="s">
        <v>1303</v>
      </c>
      <c r="DK25" s="411">
        <v>78</v>
      </c>
      <c r="DL25" s="412">
        <v>239</v>
      </c>
      <c r="DM25" s="413"/>
      <c r="DN25" s="414"/>
      <c r="DO25" s="415">
        <v>23</v>
      </c>
      <c r="DP25" s="416">
        <v>35</v>
      </c>
      <c r="DQ25" s="416">
        <v>26</v>
      </c>
      <c r="DR25" s="416">
        <v>15</v>
      </c>
      <c r="DS25" s="417">
        <v>1</v>
      </c>
      <c r="DT25" s="418">
        <v>42</v>
      </c>
      <c r="DU25" s="415">
        <v>5</v>
      </c>
      <c r="DV25" s="416">
        <v>7</v>
      </c>
      <c r="DW25" s="416">
        <v>6</v>
      </c>
      <c r="DX25" s="419">
        <v>7</v>
      </c>
    </row>
    <row r="26" spans="1:134" ht="20.100000000000001" customHeight="1">
      <c r="A26" s="391">
        <v>201</v>
      </c>
      <c r="B26" s="392" t="s">
        <v>207</v>
      </c>
      <c r="C26" s="393">
        <v>64</v>
      </c>
      <c r="D26" s="394">
        <v>208</v>
      </c>
      <c r="E26" s="395"/>
      <c r="F26" s="396">
        <v>8</v>
      </c>
      <c r="G26" s="396">
        <v>17</v>
      </c>
      <c r="H26" s="396">
        <v>28</v>
      </c>
      <c r="I26" s="396">
        <v>38</v>
      </c>
      <c r="J26" s="397">
        <v>9</v>
      </c>
      <c r="K26" s="398">
        <v>75</v>
      </c>
      <c r="L26" s="396">
        <v>7</v>
      </c>
      <c r="M26" s="396">
        <v>11</v>
      </c>
      <c r="N26" s="396">
        <v>10</v>
      </c>
      <c r="O26" s="399">
        <v>7</v>
      </c>
      <c r="Q26" s="400">
        <v>211</v>
      </c>
      <c r="R26" s="401" t="s">
        <v>1214</v>
      </c>
      <c r="S26" s="402">
        <v>154</v>
      </c>
      <c r="T26" s="403">
        <v>215</v>
      </c>
      <c r="U26" s="404"/>
      <c r="V26" s="405">
        <v>10</v>
      </c>
      <c r="W26" s="405">
        <v>25</v>
      </c>
      <c r="X26" s="405">
        <v>25</v>
      </c>
      <c r="Y26" s="405">
        <v>27</v>
      </c>
      <c r="Z26" s="406">
        <v>12</v>
      </c>
      <c r="AA26" s="407">
        <v>64</v>
      </c>
      <c r="AB26" s="405">
        <v>5</v>
      </c>
      <c r="AC26" s="405">
        <v>13</v>
      </c>
      <c r="AD26" s="405">
        <v>7</v>
      </c>
      <c r="AE26" s="408">
        <v>6</v>
      </c>
      <c r="AG26" s="400">
        <v>211</v>
      </c>
      <c r="AH26" s="401" t="s">
        <v>1214</v>
      </c>
      <c r="AI26" s="402">
        <v>155</v>
      </c>
      <c r="AJ26" s="403">
        <v>220</v>
      </c>
      <c r="AK26" s="404"/>
      <c r="AL26" s="405">
        <v>12</v>
      </c>
      <c r="AM26" s="405">
        <v>27</v>
      </c>
      <c r="AN26" s="405">
        <v>37</v>
      </c>
      <c r="AO26" s="405">
        <v>15</v>
      </c>
      <c r="AP26" s="406">
        <v>9</v>
      </c>
      <c r="AQ26" s="407">
        <v>61</v>
      </c>
      <c r="AR26" s="405">
        <v>6</v>
      </c>
      <c r="AS26" s="405">
        <v>11</v>
      </c>
      <c r="AT26" s="405">
        <v>9</v>
      </c>
      <c r="AU26" s="408">
        <v>5</v>
      </c>
      <c r="AW26" s="400">
        <v>1331</v>
      </c>
      <c r="AX26" s="401" t="s">
        <v>15</v>
      </c>
      <c r="AY26" s="402">
        <v>171</v>
      </c>
      <c r="AZ26" s="403">
        <v>232</v>
      </c>
      <c r="BA26" s="404"/>
      <c r="BB26" s="405">
        <v>5</v>
      </c>
      <c r="BC26" s="405">
        <v>22</v>
      </c>
      <c r="BD26" s="405">
        <v>35</v>
      </c>
      <c r="BE26" s="405">
        <v>21</v>
      </c>
      <c r="BF26" s="406">
        <v>17</v>
      </c>
      <c r="BG26" s="407">
        <v>73</v>
      </c>
      <c r="BH26" s="405">
        <v>6</v>
      </c>
      <c r="BI26" s="405">
        <v>11</v>
      </c>
      <c r="BJ26" s="405">
        <v>9</v>
      </c>
      <c r="BK26" s="408">
        <v>6</v>
      </c>
      <c r="BM26" s="400">
        <v>1721</v>
      </c>
      <c r="BN26" s="401" t="s">
        <v>40</v>
      </c>
      <c r="BO26" s="402">
        <v>170</v>
      </c>
      <c r="BP26" s="403">
        <v>233</v>
      </c>
      <c r="BQ26" s="404"/>
      <c r="BR26" s="405">
        <v>15</v>
      </c>
      <c r="BS26" s="405">
        <v>21</v>
      </c>
      <c r="BT26" s="405">
        <v>31</v>
      </c>
      <c r="BU26" s="405">
        <v>24</v>
      </c>
      <c r="BV26" s="406">
        <v>9</v>
      </c>
      <c r="BW26" s="407">
        <v>64</v>
      </c>
      <c r="BX26" s="405">
        <v>6</v>
      </c>
      <c r="BY26" s="405">
        <v>12</v>
      </c>
      <c r="BZ26" s="405">
        <v>8</v>
      </c>
      <c r="CA26" s="408">
        <v>6</v>
      </c>
      <c r="CC26" s="400">
        <v>2701</v>
      </c>
      <c r="CD26" s="401" t="s">
        <v>41</v>
      </c>
      <c r="CE26" s="402">
        <v>147</v>
      </c>
      <c r="CF26" s="403">
        <v>239</v>
      </c>
      <c r="CG26" s="404"/>
      <c r="CH26" s="405">
        <v>13</v>
      </c>
      <c r="CI26" s="405">
        <v>30</v>
      </c>
      <c r="CJ26" s="405">
        <v>25</v>
      </c>
      <c r="CK26" s="405">
        <v>23</v>
      </c>
      <c r="CL26" s="406">
        <v>9</v>
      </c>
      <c r="CM26" s="407">
        <v>57</v>
      </c>
      <c r="CN26" s="405">
        <v>6</v>
      </c>
      <c r="CO26" s="405">
        <v>11</v>
      </c>
      <c r="CP26" s="405">
        <v>9</v>
      </c>
      <c r="CQ26" s="408">
        <v>6</v>
      </c>
      <c r="CS26" s="400">
        <v>7042</v>
      </c>
      <c r="CT26" s="401" t="s">
        <v>1305</v>
      </c>
      <c r="CU26" s="402">
        <v>106</v>
      </c>
      <c r="CV26" s="403">
        <v>234</v>
      </c>
      <c r="CW26" s="404"/>
      <c r="CX26" s="405">
        <v>26</v>
      </c>
      <c r="CY26" s="405">
        <v>39</v>
      </c>
      <c r="CZ26" s="405">
        <v>22</v>
      </c>
      <c r="DA26" s="405">
        <v>9</v>
      </c>
      <c r="DB26" s="406">
        <v>4</v>
      </c>
      <c r="DC26" s="407">
        <v>35</v>
      </c>
      <c r="DD26" s="405">
        <v>6</v>
      </c>
      <c r="DE26" s="405">
        <v>7</v>
      </c>
      <c r="DF26" s="405">
        <v>6</v>
      </c>
      <c r="DG26" s="408">
        <v>8</v>
      </c>
      <c r="DI26" s="409">
        <v>7038</v>
      </c>
      <c r="DJ26" s="410" t="s">
        <v>1304</v>
      </c>
      <c r="DK26" s="411">
        <v>6</v>
      </c>
      <c r="DL26" s="412" t="s">
        <v>42</v>
      </c>
      <c r="DM26" s="413"/>
      <c r="DN26" s="414"/>
      <c r="DO26" s="415" t="s">
        <v>42</v>
      </c>
      <c r="DP26" s="416" t="s">
        <v>42</v>
      </c>
      <c r="DQ26" s="416" t="s">
        <v>42</v>
      </c>
      <c r="DR26" s="416" t="s">
        <v>42</v>
      </c>
      <c r="DS26" s="417" t="s">
        <v>42</v>
      </c>
      <c r="DT26" s="418" t="s">
        <v>42</v>
      </c>
      <c r="DU26" s="415" t="s">
        <v>42</v>
      </c>
      <c r="DV26" s="416" t="s">
        <v>42</v>
      </c>
      <c r="DW26" s="416" t="s">
        <v>42</v>
      </c>
      <c r="DX26" s="419" t="s">
        <v>42</v>
      </c>
    </row>
    <row r="27" spans="1:134" ht="20.100000000000001" customHeight="1">
      <c r="A27" s="391">
        <v>211</v>
      </c>
      <c r="B27" s="392" t="s">
        <v>1214</v>
      </c>
      <c r="C27" s="393">
        <v>163</v>
      </c>
      <c r="D27" s="394">
        <v>205</v>
      </c>
      <c r="E27" s="395"/>
      <c r="F27" s="396">
        <v>9</v>
      </c>
      <c r="G27" s="396">
        <v>20</v>
      </c>
      <c r="H27" s="396">
        <v>31</v>
      </c>
      <c r="I27" s="396">
        <v>31</v>
      </c>
      <c r="J27" s="397">
        <v>9</v>
      </c>
      <c r="K27" s="398">
        <v>71</v>
      </c>
      <c r="L27" s="396">
        <v>6</v>
      </c>
      <c r="M27" s="396">
        <v>11</v>
      </c>
      <c r="N27" s="396">
        <v>10</v>
      </c>
      <c r="O27" s="399">
        <v>7</v>
      </c>
      <c r="Q27" s="400">
        <v>215</v>
      </c>
      <c r="R27" s="401" t="s">
        <v>1215</v>
      </c>
      <c r="S27" s="402">
        <v>20</v>
      </c>
      <c r="T27" s="403">
        <v>200</v>
      </c>
      <c r="U27" s="404"/>
      <c r="V27" s="405">
        <v>25</v>
      </c>
      <c r="W27" s="405">
        <v>40</v>
      </c>
      <c r="X27" s="405">
        <v>30</v>
      </c>
      <c r="Y27" s="405">
        <v>0</v>
      </c>
      <c r="Z27" s="406">
        <v>5</v>
      </c>
      <c r="AA27" s="407">
        <v>35</v>
      </c>
      <c r="AB27" s="405">
        <v>4</v>
      </c>
      <c r="AC27" s="405">
        <v>10</v>
      </c>
      <c r="AD27" s="405">
        <v>6</v>
      </c>
      <c r="AE27" s="408">
        <v>5</v>
      </c>
      <c r="AG27" s="400">
        <v>215</v>
      </c>
      <c r="AH27" s="401" t="s">
        <v>1215</v>
      </c>
      <c r="AI27" s="402">
        <v>21</v>
      </c>
      <c r="AJ27" s="403">
        <v>199</v>
      </c>
      <c r="AK27" s="404"/>
      <c r="AL27" s="405">
        <v>38</v>
      </c>
      <c r="AM27" s="405">
        <v>52</v>
      </c>
      <c r="AN27" s="405">
        <v>5</v>
      </c>
      <c r="AO27" s="405">
        <v>5</v>
      </c>
      <c r="AP27" s="406">
        <v>0</v>
      </c>
      <c r="AQ27" s="407">
        <v>10</v>
      </c>
      <c r="AR27" s="405">
        <v>4</v>
      </c>
      <c r="AS27" s="405">
        <v>7</v>
      </c>
      <c r="AT27" s="405">
        <v>7</v>
      </c>
      <c r="AU27" s="408">
        <v>4</v>
      </c>
      <c r="AW27" s="400">
        <v>1681</v>
      </c>
      <c r="AX27" s="401" t="s">
        <v>1232</v>
      </c>
      <c r="AY27" s="402">
        <v>37</v>
      </c>
      <c r="AZ27" s="403">
        <v>222</v>
      </c>
      <c r="BA27" s="404"/>
      <c r="BB27" s="405">
        <v>11</v>
      </c>
      <c r="BC27" s="405">
        <v>43</v>
      </c>
      <c r="BD27" s="405">
        <v>30</v>
      </c>
      <c r="BE27" s="405">
        <v>14</v>
      </c>
      <c r="BF27" s="406">
        <v>3</v>
      </c>
      <c r="BG27" s="407">
        <v>46</v>
      </c>
      <c r="BH27" s="405">
        <v>6</v>
      </c>
      <c r="BI27" s="405">
        <v>9</v>
      </c>
      <c r="BJ27" s="405">
        <v>7</v>
      </c>
      <c r="BK27" s="408">
        <v>5</v>
      </c>
      <c r="BM27" s="400">
        <v>2060</v>
      </c>
      <c r="BN27" s="401" t="s">
        <v>1237</v>
      </c>
      <c r="BO27" s="402">
        <v>32</v>
      </c>
      <c r="BP27" s="403">
        <v>217</v>
      </c>
      <c r="BQ27" s="404"/>
      <c r="BR27" s="405">
        <v>38</v>
      </c>
      <c r="BS27" s="405">
        <v>31</v>
      </c>
      <c r="BT27" s="405">
        <v>22</v>
      </c>
      <c r="BU27" s="405">
        <v>9</v>
      </c>
      <c r="BV27" s="406">
        <v>0</v>
      </c>
      <c r="BW27" s="407">
        <v>31</v>
      </c>
      <c r="BX27" s="405">
        <v>5</v>
      </c>
      <c r="BY27" s="405">
        <v>10</v>
      </c>
      <c r="BZ27" s="405">
        <v>6</v>
      </c>
      <c r="CA27" s="408">
        <v>5</v>
      </c>
      <c r="CC27" s="400">
        <v>2741</v>
      </c>
      <c r="CD27" s="401" t="s">
        <v>300</v>
      </c>
      <c r="CE27" s="402">
        <v>137</v>
      </c>
      <c r="CF27" s="403">
        <v>252</v>
      </c>
      <c r="CG27" s="404"/>
      <c r="CH27" s="405">
        <v>1</v>
      </c>
      <c r="CI27" s="405">
        <v>9</v>
      </c>
      <c r="CJ27" s="405">
        <v>39</v>
      </c>
      <c r="CK27" s="405">
        <v>25</v>
      </c>
      <c r="CL27" s="406">
        <v>26</v>
      </c>
      <c r="CM27" s="407">
        <v>89</v>
      </c>
      <c r="CN27" s="405">
        <v>7</v>
      </c>
      <c r="CO27" s="405">
        <v>13</v>
      </c>
      <c r="CP27" s="405">
        <v>10</v>
      </c>
      <c r="CQ27" s="408">
        <v>7</v>
      </c>
      <c r="CS27" s="400">
        <v>7048</v>
      </c>
      <c r="CT27" s="401" t="s">
        <v>1556</v>
      </c>
      <c r="CU27" s="402">
        <v>434</v>
      </c>
      <c r="CV27" s="403">
        <v>242</v>
      </c>
      <c r="CW27" s="404"/>
      <c r="CX27" s="405">
        <v>13</v>
      </c>
      <c r="CY27" s="405">
        <v>30</v>
      </c>
      <c r="CZ27" s="405">
        <v>27</v>
      </c>
      <c r="DA27" s="405">
        <v>20</v>
      </c>
      <c r="DB27" s="406">
        <v>9</v>
      </c>
      <c r="DC27" s="407">
        <v>57</v>
      </c>
      <c r="DD27" s="405">
        <v>7</v>
      </c>
      <c r="DE27" s="405">
        <v>8</v>
      </c>
      <c r="DF27" s="405">
        <v>7</v>
      </c>
      <c r="DG27" s="408">
        <v>9</v>
      </c>
      <c r="DI27" s="409">
        <v>7042</v>
      </c>
      <c r="DJ27" s="410" t="s">
        <v>1305</v>
      </c>
      <c r="DK27" s="411">
        <v>84</v>
      </c>
      <c r="DL27" s="412">
        <v>247</v>
      </c>
      <c r="DM27" s="413"/>
      <c r="DN27" s="414"/>
      <c r="DO27" s="415">
        <v>8</v>
      </c>
      <c r="DP27" s="416">
        <v>33</v>
      </c>
      <c r="DQ27" s="416">
        <v>31</v>
      </c>
      <c r="DR27" s="416">
        <v>19</v>
      </c>
      <c r="DS27" s="417">
        <v>8</v>
      </c>
      <c r="DT27" s="418">
        <v>58</v>
      </c>
      <c r="DU27" s="415">
        <v>6</v>
      </c>
      <c r="DV27" s="416">
        <v>8</v>
      </c>
      <c r="DW27" s="416">
        <v>8</v>
      </c>
      <c r="DX27" s="419">
        <v>8</v>
      </c>
    </row>
    <row r="28" spans="1:134" ht="20.100000000000001" customHeight="1">
      <c r="A28" s="391">
        <v>215</v>
      </c>
      <c r="B28" s="392" t="s">
        <v>1215</v>
      </c>
      <c r="C28" s="393">
        <v>31</v>
      </c>
      <c r="D28" s="394">
        <v>185</v>
      </c>
      <c r="E28" s="395"/>
      <c r="F28" s="396">
        <v>52</v>
      </c>
      <c r="G28" s="396">
        <v>23</v>
      </c>
      <c r="H28" s="396">
        <v>6</v>
      </c>
      <c r="I28" s="396">
        <v>13</v>
      </c>
      <c r="J28" s="397">
        <v>6</v>
      </c>
      <c r="K28" s="398">
        <v>26</v>
      </c>
      <c r="L28" s="396">
        <v>5</v>
      </c>
      <c r="M28" s="396">
        <v>8</v>
      </c>
      <c r="N28" s="396">
        <v>7</v>
      </c>
      <c r="O28" s="399">
        <v>4</v>
      </c>
      <c r="Q28" s="400">
        <v>231</v>
      </c>
      <c r="R28" s="401" t="s">
        <v>124</v>
      </c>
      <c r="S28" s="402">
        <v>216</v>
      </c>
      <c r="T28" s="403">
        <v>214</v>
      </c>
      <c r="U28" s="404"/>
      <c r="V28" s="405">
        <v>13</v>
      </c>
      <c r="W28" s="405">
        <v>26</v>
      </c>
      <c r="X28" s="405">
        <v>23</v>
      </c>
      <c r="Y28" s="405">
        <v>28</v>
      </c>
      <c r="Z28" s="406">
        <v>11</v>
      </c>
      <c r="AA28" s="407">
        <v>61</v>
      </c>
      <c r="AB28" s="405">
        <v>5</v>
      </c>
      <c r="AC28" s="405">
        <v>14</v>
      </c>
      <c r="AD28" s="405">
        <v>7</v>
      </c>
      <c r="AE28" s="408">
        <v>6</v>
      </c>
      <c r="AG28" s="400">
        <v>231</v>
      </c>
      <c r="AH28" s="401" t="s">
        <v>124</v>
      </c>
      <c r="AI28" s="402">
        <v>203</v>
      </c>
      <c r="AJ28" s="403">
        <v>220</v>
      </c>
      <c r="AK28" s="404"/>
      <c r="AL28" s="405">
        <v>12</v>
      </c>
      <c r="AM28" s="405">
        <v>30</v>
      </c>
      <c r="AN28" s="405">
        <v>29</v>
      </c>
      <c r="AO28" s="405">
        <v>21</v>
      </c>
      <c r="AP28" s="406">
        <v>9</v>
      </c>
      <c r="AQ28" s="407">
        <v>58</v>
      </c>
      <c r="AR28" s="405">
        <v>6</v>
      </c>
      <c r="AS28" s="405">
        <v>11</v>
      </c>
      <c r="AT28" s="405">
        <v>9</v>
      </c>
      <c r="AU28" s="408">
        <v>5</v>
      </c>
      <c r="AW28" s="400">
        <v>1721</v>
      </c>
      <c r="AX28" s="401" t="s">
        <v>40</v>
      </c>
      <c r="AY28" s="402">
        <v>145</v>
      </c>
      <c r="AZ28" s="403">
        <v>229</v>
      </c>
      <c r="BA28" s="404"/>
      <c r="BB28" s="405">
        <v>19</v>
      </c>
      <c r="BC28" s="405">
        <v>18</v>
      </c>
      <c r="BD28" s="405">
        <v>26</v>
      </c>
      <c r="BE28" s="405">
        <v>23</v>
      </c>
      <c r="BF28" s="406">
        <v>14</v>
      </c>
      <c r="BG28" s="407">
        <v>63</v>
      </c>
      <c r="BH28" s="405">
        <v>6</v>
      </c>
      <c r="BI28" s="405">
        <v>11</v>
      </c>
      <c r="BJ28" s="405">
        <v>8</v>
      </c>
      <c r="BK28" s="408">
        <v>6</v>
      </c>
      <c r="BM28" s="400">
        <v>2701</v>
      </c>
      <c r="BN28" s="401" t="s">
        <v>41</v>
      </c>
      <c r="BO28" s="402">
        <v>143</v>
      </c>
      <c r="BP28" s="403">
        <v>236</v>
      </c>
      <c r="BQ28" s="404"/>
      <c r="BR28" s="405">
        <v>7</v>
      </c>
      <c r="BS28" s="405">
        <v>24</v>
      </c>
      <c r="BT28" s="405">
        <v>35</v>
      </c>
      <c r="BU28" s="405">
        <v>24</v>
      </c>
      <c r="BV28" s="406">
        <v>10</v>
      </c>
      <c r="BW28" s="407">
        <v>69</v>
      </c>
      <c r="BX28" s="405">
        <v>6</v>
      </c>
      <c r="BY28" s="405">
        <v>13</v>
      </c>
      <c r="BZ28" s="405">
        <v>8</v>
      </c>
      <c r="CA28" s="408">
        <v>6</v>
      </c>
      <c r="CC28" s="400">
        <v>2861</v>
      </c>
      <c r="CD28" s="401" t="s">
        <v>1296</v>
      </c>
      <c r="CE28" s="402">
        <v>21</v>
      </c>
      <c r="CF28" s="403">
        <v>212</v>
      </c>
      <c r="CG28" s="404"/>
      <c r="CH28" s="405">
        <v>62</v>
      </c>
      <c r="CI28" s="405">
        <v>14</v>
      </c>
      <c r="CJ28" s="405">
        <v>19</v>
      </c>
      <c r="CK28" s="405">
        <v>5</v>
      </c>
      <c r="CL28" s="406">
        <v>0</v>
      </c>
      <c r="CM28" s="407">
        <v>24</v>
      </c>
      <c r="CN28" s="405">
        <v>3</v>
      </c>
      <c r="CO28" s="405">
        <v>8</v>
      </c>
      <c r="CP28" s="405">
        <v>6</v>
      </c>
      <c r="CQ28" s="408">
        <v>4</v>
      </c>
      <c r="CS28" s="400">
        <v>7049</v>
      </c>
      <c r="CT28" s="401" t="s">
        <v>485</v>
      </c>
      <c r="CU28" s="402">
        <v>529</v>
      </c>
      <c r="CV28" s="403">
        <v>231</v>
      </c>
      <c r="CW28" s="404"/>
      <c r="CX28" s="405">
        <v>34</v>
      </c>
      <c r="CY28" s="405">
        <v>33</v>
      </c>
      <c r="CZ28" s="405">
        <v>18</v>
      </c>
      <c r="DA28" s="405">
        <v>10</v>
      </c>
      <c r="DB28" s="406">
        <v>5</v>
      </c>
      <c r="DC28" s="407">
        <v>33</v>
      </c>
      <c r="DD28" s="405">
        <v>6</v>
      </c>
      <c r="DE28" s="405">
        <v>7</v>
      </c>
      <c r="DF28" s="405">
        <v>6</v>
      </c>
      <c r="DG28" s="408">
        <v>8</v>
      </c>
      <c r="DI28" s="409">
        <v>7048</v>
      </c>
      <c r="DJ28" s="410" t="s">
        <v>1556</v>
      </c>
      <c r="DK28" s="411">
        <v>450</v>
      </c>
      <c r="DL28" s="412">
        <v>248</v>
      </c>
      <c r="DM28" s="413"/>
      <c r="DN28" s="414"/>
      <c r="DO28" s="415">
        <v>12</v>
      </c>
      <c r="DP28" s="416">
        <v>29</v>
      </c>
      <c r="DQ28" s="416">
        <v>25</v>
      </c>
      <c r="DR28" s="416">
        <v>22</v>
      </c>
      <c r="DS28" s="417">
        <v>12</v>
      </c>
      <c r="DT28" s="418">
        <v>59</v>
      </c>
      <c r="DU28" s="415">
        <v>6</v>
      </c>
      <c r="DV28" s="416">
        <v>8</v>
      </c>
      <c r="DW28" s="416">
        <v>7</v>
      </c>
      <c r="DX28" s="419">
        <v>8</v>
      </c>
    </row>
    <row r="29" spans="1:134" ht="20.100000000000001" customHeight="1">
      <c r="A29" s="391">
        <v>231</v>
      </c>
      <c r="B29" s="392" t="s">
        <v>124</v>
      </c>
      <c r="C29" s="393">
        <v>202</v>
      </c>
      <c r="D29" s="394">
        <v>202</v>
      </c>
      <c r="E29" s="395"/>
      <c r="F29" s="396">
        <v>17</v>
      </c>
      <c r="G29" s="396">
        <v>21</v>
      </c>
      <c r="H29" s="396">
        <v>24</v>
      </c>
      <c r="I29" s="396">
        <v>27</v>
      </c>
      <c r="J29" s="397">
        <v>11</v>
      </c>
      <c r="K29" s="398">
        <v>62</v>
      </c>
      <c r="L29" s="396">
        <v>6</v>
      </c>
      <c r="M29" s="396">
        <v>10</v>
      </c>
      <c r="N29" s="396">
        <v>9</v>
      </c>
      <c r="O29" s="399">
        <v>6</v>
      </c>
      <c r="Q29" s="400">
        <v>241</v>
      </c>
      <c r="R29" s="401" t="s">
        <v>209</v>
      </c>
      <c r="S29" s="402">
        <v>159</v>
      </c>
      <c r="T29" s="403">
        <v>223</v>
      </c>
      <c r="U29" s="404"/>
      <c r="V29" s="405">
        <v>4</v>
      </c>
      <c r="W29" s="405">
        <v>10</v>
      </c>
      <c r="X29" s="405">
        <v>27</v>
      </c>
      <c r="Y29" s="405">
        <v>40</v>
      </c>
      <c r="Z29" s="406">
        <v>19</v>
      </c>
      <c r="AA29" s="407">
        <v>86</v>
      </c>
      <c r="AB29" s="405">
        <v>5</v>
      </c>
      <c r="AC29" s="405">
        <v>15</v>
      </c>
      <c r="AD29" s="405">
        <v>8</v>
      </c>
      <c r="AE29" s="408">
        <v>7</v>
      </c>
      <c r="AG29" s="400">
        <v>241</v>
      </c>
      <c r="AH29" s="401" t="s">
        <v>209</v>
      </c>
      <c r="AI29" s="402">
        <v>137</v>
      </c>
      <c r="AJ29" s="403">
        <v>224</v>
      </c>
      <c r="AK29" s="404"/>
      <c r="AL29" s="405">
        <v>7</v>
      </c>
      <c r="AM29" s="405">
        <v>21</v>
      </c>
      <c r="AN29" s="405">
        <v>31</v>
      </c>
      <c r="AO29" s="405">
        <v>34</v>
      </c>
      <c r="AP29" s="406">
        <v>7</v>
      </c>
      <c r="AQ29" s="407">
        <v>72</v>
      </c>
      <c r="AR29" s="405">
        <v>6</v>
      </c>
      <c r="AS29" s="405">
        <v>12</v>
      </c>
      <c r="AT29" s="405">
        <v>9</v>
      </c>
      <c r="AU29" s="408">
        <v>5</v>
      </c>
      <c r="AW29" s="400">
        <v>2060</v>
      </c>
      <c r="AX29" s="401" t="s">
        <v>1237</v>
      </c>
      <c r="AY29" s="402">
        <v>43</v>
      </c>
      <c r="AZ29" s="403">
        <v>202</v>
      </c>
      <c r="BA29" s="404"/>
      <c r="BB29" s="405">
        <v>51</v>
      </c>
      <c r="BC29" s="405">
        <v>35</v>
      </c>
      <c r="BD29" s="405">
        <v>12</v>
      </c>
      <c r="BE29" s="405">
        <v>2</v>
      </c>
      <c r="BF29" s="406">
        <v>0</v>
      </c>
      <c r="BG29" s="407">
        <v>14</v>
      </c>
      <c r="BH29" s="405">
        <v>4</v>
      </c>
      <c r="BI29" s="405">
        <v>6</v>
      </c>
      <c r="BJ29" s="405">
        <v>5</v>
      </c>
      <c r="BK29" s="408">
        <v>3</v>
      </c>
      <c r="BM29" s="400">
        <v>2741</v>
      </c>
      <c r="BN29" s="401" t="s">
        <v>300</v>
      </c>
      <c r="BO29" s="402">
        <v>131</v>
      </c>
      <c r="BP29" s="403">
        <v>241</v>
      </c>
      <c r="BQ29" s="404"/>
      <c r="BR29" s="405">
        <v>8</v>
      </c>
      <c r="BS29" s="405">
        <v>16</v>
      </c>
      <c r="BT29" s="405">
        <v>31</v>
      </c>
      <c r="BU29" s="405">
        <v>21</v>
      </c>
      <c r="BV29" s="406">
        <v>24</v>
      </c>
      <c r="BW29" s="407">
        <v>76</v>
      </c>
      <c r="BX29" s="405">
        <v>6</v>
      </c>
      <c r="BY29" s="405">
        <v>14</v>
      </c>
      <c r="BZ29" s="405">
        <v>9</v>
      </c>
      <c r="CA29" s="408">
        <v>7</v>
      </c>
      <c r="CC29" s="400">
        <v>2881</v>
      </c>
      <c r="CD29" s="401" t="s">
        <v>304</v>
      </c>
      <c r="CE29" s="402">
        <v>53</v>
      </c>
      <c r="CF29" s="403">
        <v>247</v>
      </c>
      <c r="CG29" s="404"/>
      <c r="CH29" s="405">
        <v>2</v>
      </c>
      <c r="CI29" s="405">
        <v>21</v>
      </c>
      <c r="CJ29" s="405">
        <v>32</v>
      </c>
      <c r="CK29" s="405">
        <v>26</v>
      </c>
      <c r="CL29" s="406">
        <v>19</v>
      </c>
      <c r="CM29" s="407">
        <v>77</v>
      </c>
      <c r="CN29" s="405">
        <v>6</v>
      </c>
      <c r="CO29" s="405">
        <v>13</v>
      </c>
      <c r="CP29" s="405">
        <v>10</v>
      </c>
      <c r="CQ29" s="408">
        <v>7</v>
      </c>
      <c r="CS29" s="400">
        <v>7050</v>
      </c>
      <c r="CT29" s="401" t="s">
        <v>1768</v>
      </c>
      <c r="CU29" s="402">
        <v>173</v>
      </c>
      <c r="CV29" s="403">
        <v>230</v>
      </c>
      <c r="CW29" s="404"/>
      <c r="CX29" s="405">
        <v>30</v>
      </c>
      <c r="CY29" s="405">
        <v>39</v>
      </c>
      <c r="CZ29" s="405">
        <v>18</v>
      </c>
      <c r="DA29" s="405">
        <v>9</v>
      </c>
      <c r="DB29" s="406">
        <v>3</v>
      </c>
      <c r="DC29" s="407">
        <v>31</v>
      </c>
      <c r="DD29" s="405">
        <v>6</v>
      </c>
      <c r="DE29" s="405">
        <v>6</v>
      </c>
      <c r="DF29" s="405">
        <v>6</v>
      </c>
      <c r="DG29" s="408">
        <v>7</v>
      </c>
      <c r="DI29" s="409">
        <v>7049</v>
      </c>
      <c r="DJ29" s="410" t="s">
        <v>485</v>
      </c>
      <c r="DK29" s="411">
        <v>456</v>
      </c>
      <c r="DL29" s="412">
        <v>240</v>
      </c>
      <c r="DM29" s="413"/>
      <c r="DN29" s="414"/>
      <c r="DO29" s="415">
        <v>24</v>
      </c>
      <c r="DP29" s="416">
        <v>34</v>
      </c>
      <c r="DQ29" s="416">
        <v>21</v>
      </c>
      <c r="DR29" s="416">
        <v>15</v>
      </c>
      <c r="DS29" s="417">
        <v>6</v>
      </c>
      <c r="DT29" s="418">
        <v>42</v>
      </c>
      <c r="DU29" s="415">
        <v>5</v>
      </c>
      <c r="DV29" s="416">
        <v>7</v>
      </c>
      <c r="DW29" s="416">
        <v>6</v>
      </c>
      <c r="DX29" s="419">
        <v>7</v>
      </c>
    </row>
    <row r="30" spans="1:134" ht="20.100000000000001" customHeight="1">
      <c r="A30" s="391">
        <v>241</v>
      </c>
      <c r="B30" s="392" t="s">
        <v>209</v>
      </c>
      <c r="C30" s="393">
        <v>118</v>
      </c>
      <c r="D30" s="394">
        <v>209</v>
      </c>
      <c r="E30" s="395"/>
      <c r="F30" s="396">
        <v>8</v>
      </c>
      <c r="G30" s="396">
        <v>25</v>
      </c>
      <c r="H30" s="396">
        <v>20</v>
      </c>
      <c r="I30" s="396">
        <v>30</v>
      </c>
      <c r="J30" s="397">
        <v>17</v>
      </c>
      <c r="K30" s="398">
        <v>67</v>
      </c>
      <c r="L30" s="396">
        <v>6</v>
      </c>
      <c r="M30" s="396">
        <v>11</v>
      </c>
      <c r="N30" s="396">
        <v>10</v>
      </c>
      <c r="O30" s="399">
        <v>7</v>
      </c>
      <c r="Q30" s="400">
        <v>251</v>
      </c>
      <c r="R30" s="401" t="s">
        <v>210</v>
      </c>
      <c r="S30" s="402">
        <v>125</v>
      </c>
      <c r="T30" s="403">
        <v>224</v>
      </c>
      <c r="U30" s="404"/>
      <c r="V30" s="405">
        <v>2</v>
      </c>
      <c r="W30" s="405">
        <v>10</v>
      </c>
      <c r="X30" s="405">
        <v>38</v>
      </c>
      <c r="Y30" s="405">
        <v>30</v>
      </c>
      <c r="Z30" s="406">
        <v>20</v>
      </c>
      <c r="AA30" s="407">
        <v>88</v>
      </c>
      <c r="AB30" s="405">
        <v>6</v>
      </c>
      <c r="AC30" s="405">
        <v>15</v>
      </c>
      <c r="AD30" s="405">
        <v>8</v>
      </c>
      <c r="AE30" s="408">
        <v>7</v>
      </c>
      <c r="AG30" s="400">
        <v>251</v>
      </c>
      <c r="AH30" s="401" t="s">
        <v>210</v>
      </c>
      <c r="AI30" s="402">
        <v>115</v>
      </c>
      <c r="AJ30" s="403">
        <v>233</v>
      </c>
      <c r="AK30" s="404"/>
      <c r="AL30" s="405">
        <v>3</v>
      </c>
      <c r="AM30" s="405">
        <v>10</v>
      </c>
      <c r="AN30" s="405">
        <v>27</v>
      </c>
      <c r="AO30" s="405">
        <v>37</v>
      </c>
      <c r="AP30" s="406">
        <v>23</v>
      </c>
      <c r="AQ30" s="407">
        <v>88</v>
      </c>
      <c r="AR30" s="405">
        <v>7</v>
      </c>
      <c r="AS30" s="405">
        <v>13</v>
      </c>
      <c r="AT30" s="405">
        <v>10</v>
      </c>
      <c r="AU30" s="408">
        <v>6</v>
      </c>
      <c r="AW30" s="400">
        <v>2241</v>
      </c>
      <c r="AX30" s="401" t="s">
        <v>281</v>
      </c>
      <c r="AY30" s="402">
        <v>53</v>
      </c>
      <c r="AZ30" s="403">
        <v>218</v>
      </c>
      <c r="BA30" s="404"/>
      <c r="BB30" s="405">
        <v>28</v>
      </c>
      <c r="BC30" s="405">
        <v>28</v>
      </c>
      <c r="BD30" s="405">
        <v>26</v>
      </c>
      <c r="BE30" s="405">
        <v>15</v>
      </c>
      <c r="BF30" s="406">
        <v>2</v>
      </c>
      <c r="BG30" s="407">
        <v>43</v>
      </c>
      <c r="BH30" s="405">
        <v>5</v>
      </c>
      <c r="BI30" s="405">
        <v>9</v>
      </c>
      <c r="BJ30" s="405">
        <v>7</v>
      </c>
      <c r="BK30" s="408">
        <v>5</v>
      </c>
      <c r="BM30" s="400">
        <v>2861</v>
      </c>
      <c r="BN30" s="401" t="s">
        <v>1296</v>
      </c>
      <c r="BO30" s="402">
        <v>9</v>
      </c>
      <c r="BP30" s="403" t="s">
        <v>42</v>
      </c>
      <c r="BQ30" s="404"/>
      <c r="BR30" s="405" t="s">
        <v>42</v>
      </c>
      <c r="BS30" s="405" t="s">
        <v>42</v>
      </c>
      <c r="BT30" s="405" t="s">
        <v>42</v>
      </c>
      <c r="BU30" s="405" t="s">
        <v>42</v>
      </c>
      <c r="BV30" s="406" t="s">
        <v>42</v>
      </c>
      <c r="BW30" s="407" t="s">
        <v>42</v>
      </c>
      <c r="BX30" s="405" t="s">
        <v>42</v>
      </c>
      <c r="BY30" s="405" t="s">
        <v>42</v>
      </c>
      <c r="BZ30" s="405" t="s">
        <v>42</v>
      </c>
      <c r="CA30" s="408" t="s">
        <v>42</v>
      </c>
      <c r="CC30" s="400">
        <v>2901</v>
      </c>
      <c r="CD30" s="401" t="s">
        <v>306</v>
      </c>
      <c r="CE30" s="402">
        <v>103</v>
      </c>
      <c r="CF30" s="403">
        <v>228</v>
      </c>
      <c r="CG30" s="404"/>
      <c r="CH30" s="405">
        <v>27</v>
      </c>
      <c r="CI30" s="405">
        <v>39</v>
      </c>
      <c r="CJ30" s="405">
        <v>18</v>
      </c>
      <c r="CK30" s="405">
        <v>9</v>
      </c>
      <c r="CL30" s="406">
        <v>7</v>
      </c>
      <c r="CM30" s="407">
        <v>34</v>
      </c>
      <c r="CN30" s="405">
        <v>5</v>
      </c>
      <c r="CO30" s="405">
        <v>10</v>
      </c>
      <c r="CP30" s="405">
        <v>8</v>
      </c>
      <c r="CQ30" s="408">
        <v>5</v>
      </c>
      <c r="CS30" s="400">
        <v>7051</v>
      </c>
      <c r="CT30" s="401" t="s">
        <v>486</v>
      </c>
      <c r="CU30" s="402">
        <v>774</v>
      </c>
      <c r="CV30" s="403">
        <v>236</v>
      </c>
      <c r="CW30" s="404"/>
      <c r="CX30" s="405">
        <v>23</v>
      </c>
      <c r="CY30" s="405">
        <v>32</v>
      </c>
      <c r="CZ30" s="405">
        <v>23</v>
      </c>
      <c r="DA30" s="405">
        <v>16</v>
      </c>
      <c r="DB30" s="406">
        <v>7</v>
      </c>
      <c r="DC30" s="407">
        <v>45</v>
      </c>
      <c r="DD30" s="405">
        <v>6</v>
      </c>
      <c r="DE30" s="405">
        <v>7</v>
      </c>
      <c r="DF30" s="405">
        <v>7</v>
      </c>
      <c r="DG30" s="408">
        <v>8</v>
      </c>
      <c r="DI30" s="409">
        <v>7051</v>
      </c>
      <c r="DJ30" s="410" t="s">
        <v>486</v>
      </c>
      <c r="DK30" s="411">
        <v>800</v>
      </c>
      <c r="DL30" s="412">
        <v>247</v>
      </c>
      <c r="DM30" s="413"/>
      <c r="DN30" s="414"/>
      <c r="DO30" s="415">
        <v>15</v>
      </c>
      <c r="DP30" s="416">
        <v>30</v>
      </c>
      <c r="DQ30" s="416">
        <v>25</v>
      </c>
      <c r="DR30" s="416">
        <v>22</v>
      </c>
      <c r="DS30" s="417">
        <v>9</v>
      </c>
      <c r="DT30" s="418">
        <v>55</v>
      </c>
      <c r="DU30" s="415">
        <v>6</v>
      </c>
      <c r="DV30" s="416">
        <v>8</v>
      </c>
      <c r="DW30" s="416">
        <v>7</v>
      </c>
      <c r="DX30" s="419">
        <v>8</v>
      </c>
    </row>
    <row r="31" spans="1:134" ht="20.100000000000001" customHeight="1">
      <c r="A31" s="391">
        <v>251</v>
      </c>
      <c r="B31" s="392" t="s">
        <v>210</v>
      </c>
      <c r="C31" s="393">
        <v>116</v>
      </c>
      <c r="D31" s="394">
        <v>205</v>
      </c>
      <c r="E31" s="395"/>
      <c r="F31" s="396">
        <v>9</v>
      </c>
      <c r="G31" s="396">
        <v>25</v>
      </c>
      <c r="H31" s="396">
        <v>32</v>
      </c>
      <c r="I31" s="396">
        <v>22</v>
      </c>
      <c r="J31" s="397">
        <v>12</v>
      </c>
      <c r="K31" s="398">
        <v>66</v>
      </c>
      <c r="L31" s="396">
        <v>6</v>
      </c>
      <c r="M31" s="396">
        <v>11</v>
      </c>
      <c r="N31" s="396">
        <v>9</v>
      </c>
      <c r="O31" s="399">
        <v>7</v>
      </c>
      <c r="Q31" s="400">
        <v>261</v>
      </c>
      <c r="R31" s="401" t="s">
        <v>211</v>
      </c>
      <c r="S31" s="402">
        <v>76</v>
      </c>
      <c r="T31" s="403">
        <v>198</v>
      </c>
      <c r="U31" s="404"/>
      <c r="V31" s="405">
        <v>32</v>
      </c>
      <c r="W31" s="405">
        <v>33</v>
      </c>
      <c r="X31" s="405">
        <v>21</v>
      </c>
      <c r="Y31" s="405">
        <v>13</v>
      </c>
      <c r="Z31" s="406">
        <v>1</v>
      </c>
      <c r="AA31" s="407">
        <v>36</v>
      </c>
      <c r="AB31" s="405">
        <v>4</v>
      </c>
      <c r="AC31" s="405">
        <v>11</v>
      </c>
      <c r="AD31" s="405">
        <v>6</v>
      </c>
      <c r="AE31" s="408">
        <v>5</v>
      </c>
      <c r="AG31" s="400">
        <v>261</v>
      </c>
      <c r="AH31" s="401" t="s">
        <v>211</v>
      </c>
      <c r="AI31" s="402">
        <v>59</v>
      </c>
      <c r="AJ31" s="403">
        <v>209</v>
      </c>
      <c r="AK31" s="404"/>
      <c r="AL31" s="405">
        <v>32</v>
      </c>
      <c r="AM31" s="405">
        <v>31</v>
      </c>
      <c r="AN31" s="405">
        <v>19</v>
      </c>
      <c r="AO31" s="405">
        <v>17</v>
      </c>
      <c r="AP31" s="406">
        <v>2</v>
      </c>
      <c r="AQ31" s="407">
        <v>37</v>
      </c>
      <c r="AR31" s="405">
        <v>5</v>
      </c>
      <c r="AS31" s="405">
        <v>9</v>
      </c>
      <c r="AT31" s="405">
        <v>7</v>
      </c>
      <c r="AU31" s="408">
        <v>4</v>
      </c>
      <c r="AW31" s="400">
        <v>2701</v>
      </c>
      <c r="AX31" s="401" t="s">
        <v>41</v>
      </c>
      <c r="AY31" s="402">
        <v>134</v>
      </c>
      <c r="AZ31" s="403">
        <v>227</v>
      </c>
      <c r="BA31" s="404"/>
      <c r="BB31" s="405">
        <v>13</v>
      </c>
      <c r="BC31" s="405">
        <v>24</v>
      </c>
      <c r="BD31" s="405">
        <v>30</v>
      </c>
      <c r="BE31" s="405">
        <v>26</v>
      </c>
      <c r="BF31" s="406">
        <v>7</v>
      </c>
      <c r="BG31" s="407">
        <v>63</v>
      </c>
      <c r="BH31" s="405">
        <v>6</v>
      </c>
      <c r="BI31" s="405">
        <v>11</v>
      </c>
      <c r="BJ31" s="405">
        <v>8</v>
      </c>
      <c r="BK31" s="408">
        <v>6</v>
      </c>
      <c r="BM31" s="400">
        <v>2881</v>
      </c>
      <c r="BN31" s="401" t="s">
        <v>304</v>
      </c>
      <c r="BO31" s="402">
        <v>56</v>
      </c>
      <c r="BP31" s="403">
        <v>243</v>
      </c>
      <c r="BQ31" s="404"/>
      <c r="BR31" s="405">
        <v>5</v>
      </c>
      <c r="BS31" s="405">
        <v>9</v>
      </c>
      <c r="BT31" s="405">
        <v>32</v>
      </c>
      <c r="BU31" s="405">
        <v>32</v>
      </c>
      <c r="BV31" s="406">
        <v>21</v>
      </c>
      <c r="BW31" s="407">
        <v>86</v>
      </c>
      <c r="BX31" s="405">
        <v>6</v>
      </c>
      <c r="BY31" s="405">
        <v>14</v>
      </c>
      <c r="BZ31" s="405">
        <v>9</v>
      </c>
      <c r="CA31" s="408">
        <v>7</v>
      </c>
      <c r="CC31" s="400">
        <v>2911</v>
      </c>
      <c r="CD31" s="401" t="s">
        <v>307</v>
      </c>
      <c r="CE31" s="402">
        <v>109</v>
      </c>
      <c r="CF31" s="403">
        <v>232</v>
      </c>
      <c r="CG31" s="404"/>
      <c r="CH31" s="405">
        <v>18</v>
      </c>
      <c r="CI31" s="405">
        <v>38</v>
      </c>
      <c r="CJ31" s="405">
        <v>23</v>
      </c>
      <c r="CK31" s="405">
        <v>17</v>
      </c>
      <c r="CL31" s="406">
        <v>5</v>
      </c>
      <c r="CM31" s="407">
        <v>44</v>
      </c>
      <c r="CN31" s="405">
        <v>5</v>
      </c>
      <c r="CO31" s="405">
        <v>10</v>
      </c>
      <c r="CP31" s="405">
        <v>8</v>
      </c>
      <c r="CQ31" s="408">
        <v>5</v>
      </c>
      <c r="CS31" s="400">
        <v>7053</v>
      </c>
      <c r="CT31" s="401" t="s">
        <v>1306</v>
      </c>
      <c r="CU31" s="402">
        <v>83</v>
      </c>
      <c r="CV31" s="403">
        <v>242</v>
      </c>
      <c r="CW31" s="404"/>
      <c r="CX31" s="405">
        <v>14</v>
      </c>
      <c r="CY31" s="405">
        <v>30</v>
      </c>
      <c r="CZ31" s="405">
        <v>29</v>
      </c>
      <c r="DA31" s="405">
        <v>18</v>
      </c>
      <c r="DB31" s="406">
        <v>8</v>
      </c>
      <c r="DC31" s="407">
        <v>55</v>
      </c>
      <c r="DD31" s="405">
        <v>7</v>
      </c>
      <c r="DE31" s="405">
        <v>7</v>
      </c>
      <c r="DF31" s="405">
        <v>7</v>
      </c>
      <c r="DG31" s="408">
        <v>9</v>
      </c>
      <c r="DI31" s="409">
        <v>7053</v>
      </c>
      <c r="DJ31" s="410" t="s">
        <v>1306</v>
      </c>
      <c r="DK31" s="411">
        <v>56</v>
      </c>
      <c r="DL31" s="412">
        <v>242</v>
      </c>
      <c r="DM31" s="413"/>
      <c r="DN31" s="414"/>
      <c r="DO31" s="415">
        <v>18</v>
      </c>
      <c r="DP31" s="416">
        <v>43</v>
      </c>
      <c r="DQ31" s="416">
        <v>16</v>
      </c>
      <c r="DR31" s="416">
        <v>21</v>
      </c>
      <c r="DS31" s="417">
        <v>2</v>
      </c>
      <c r="DT31" s="418">
        <v>39</v>
      </c>
      <c r="DU31" s="415">
        <v>6</v>
      </c>
      <c r="DV31" s="416">
        <v>7</v>
      </c>
      <c r="DW31" s="416">
        <v>6</v>
      </c>
      <c r="DX31" s="419">
        <v>7</v>
      </c>
    </row>
    <row r="32" spans="1:134" ht="20.100000000000001" customHeight="1">
      <c r="A32" s="391">
        <v>261</v>
      </c>
      <c r="B32" s="392" t="s">
        <v>211</v>
      </c>
      <c r="C32" s="393">
        <v>82</v>
      </c>
      <c r="D32" s="394">
        <v>187</v>
      </c>
      <c r="E32" s="395"/>
      <c r="F32" s="396">
        <v>38</v>
      </c>
      <c r="G32" s="396">
        <v>30</v>
      </c>
      <c r="H32" s="396">
        <v>18</v>
      </c>
      <c r="I32" s="396">
        <v>12</v>
      </c>
      <c r="J32" s="397">
        <v>1</v>
      </c>
      <c r="K32" s="398">
        <v>32</v>
      </c>
      <c r="L32" s="396">
        <v>5</v>
      </c>
      <c r="M32" s="396">
        <v>8</v>
      </c>
      <c r="N32" s="396">
        <v>7</v>
      </c>
      <c r="O32" s="399">
        <v>5</v>
      </c>
      <c r="Q32" s="400">
        <v>271</v>
      </c>
      <c r="R32" s="401" t="s">
        <v>212</v>
      </c>
      <c r="S32" s="402">
        <v>75</v>
      </c>
      <c r="T32" s="403">
        <v>217</v>
      </c>
      <c r="U32" s="404"/>
      <c r="V32" s="405">
        <v>12</v>
      </c>
      <c r="W32" s="405">
        <v>28</v>
      </c>
      <c r="X32" s="405">
        <v>13</v>
      </c>
      <c r="Y32" s="405">
        <v>27</v>
      </c>
      <c r="Z32" s="406">
        <v>20</v>
      </c>
      <c r="AA32" s="407">
        <v>60</v>
      </c>
      <c r="AB32" s="405">
        <v>5</v>
      </c>
      <c r="AC32" s="405">
        <v>13</v>
      </c>
      <c r="AD32" s="405">
        <v>8</v>
      </c>
      <c r="AE32" s="408">
        <v>6</v>
      </c>
      <c r="AG32" s="400">
        <v>271</v>
      </c>
      <c r="AH32" s="401" t="s">
        <v>212</v>
      </c>
      <c r="AI32" s="402">
        <v>98</v>
      </c>
      <c r="AJ32" s="403">
        <v>224</v>
      </c>
      <c r="AK32" s="404"/>
      <c r="AL32" s="405">
        <v>14</v>
      </c>
      <c r="AM32" s="405">
        <v>14</v>
      </c>
      <c r="AN32" s="405">
        <v>32</v>
      </c>
      <c r="AO32" s="405">
        <v>27</v>
      </c>
      <c r="AP32" s="406">
        <v>13</v>
      </c>
      <c r="AQ32" s="407">
        <v>71</v>
      </c>
      <c r="AR32" s="405">
        <v>6</v>
      </c>
      <c r="AS32" s="405">
        <v>11</v>
      </c>
      <c r="AT32" s="405">
        <v>9</v>
      </c>
      <c r="AU32" s="408">
        <v>5</v>
      </c>
      <c r="AW32" s="400">
        <v>2741</v>
      </c>
      <c r="AX32" s="401" t="s">
        <v>300</v>
      </c>
      <c r="AY32" s="402">
        <v>117</v>
      </c>
      <c r="AZ32" s="403">
        <v>233</v>
      </c>
      <c r="BA32" s="404"/>
      <c r="BB32" s="405">
        <v>7</v>
      </c>
      <c r="BC32" s="405">
        <v>15</v>
      </c>
      <c r="BD32" s="405">
        <v>44</v>
      </c>
      <c r="BE32" s="405">
        <v>23</v>
      </c>
      <c r="BF32" s="406">
        <v>12</v>
      </c>
      <c r="BG32" s="407">
        <v>79</v>
      </c>
      <c r="BH32" s="405">
        <v>7</v>
      </c>
      <c r="BI32" s="405">
        <v>11</v>
      </c>
      <c r="BJ32" s="405">
        <v>9</v>
      </c>
      <c r="BK32" s="408">
        <v>6</v>
      </c>
      <c r="BM32" s="400">
        <v>2901</v>
      </c>
      <c r="BN32" s="401" t="s">
        <v>306</v>
      </c>
      <c r="BO32" s="402">
        <v>98</v>
      </c>
      <c r="BP32" s="403">
        <v>220</v>
      </c>
      <c r="BQ32" s="404"/>
      <c r="BR32" s="405">
        <v>29</v>
      </c>
      <c r="BS32" s="405">
        <v>36</v>
      </c>
      <c r="BT32" s="405">
        <v>23</v>
      </c>
      <c r="BU32" s="405">
        <v>9</v>
      </c>
      <c r="BV32" s="406">
        <v>3</v>
      </c>
      <c r="BW32" s="407">
        <v>36</v>
      </c>
      <c r="BX32" s="405">
        <v>5</v>
      </c>
      <c r="BY32" s="405">
        <v>10</v>
      </c>
      <c r="BZ32" s="405">
        <v>7</v>
      </c>
      <c r="CA32" s="408">
        <v>5</v>
      </c>
      <c r="CC32" s="400">
        <v>3101</v>
      </c>
      <c r="CD32" s="401" t="s">
        <v>315</v>
      </c>
      <c r="CE32" s="402">
        <v>129</v>
      </c>
      <c r="CF32" s="403">
        <v>251</v>
      </c>
      <c r="CG32" s="404"/>
      <c r="CH32" s="405">
        <v>1</v>
      </c>
      <c r="CI32" s="405">
        <v>18</v>
      </c>
      <c r="CJ32" s="405">
        <v>34</v>
      </c>
      <c r="CK32" s="405">
        <v>29</v>
      </c>
      <c r="CL32" s="406">
        <v>19</v>
      </c>
      <c r="CM32" s="407">
        <v>81</v>
      </c>
      <c r="CN32" s="405">
        <v>7</v>
      </c>
      <c r="CO32" s="405">
        <v>13</v>
      </c>
      <c r="CP32" s="405">
        <v>10</v>
      </c>
      <c r="CQ32" s="408">
        <v>6</v>
      </c>
      <c r="CS32" s="400">
        <v>7054</v>
      </c>
      <c r="CT32" s="401" t="s">
        <v>1397</v>
      </c>
      <c r="CU32" s="402">
        <v>32</v>
      </c>
      <c r="CV32" s="403">
        <v>220</v>
      </c>
      <c r="CW32" s="404"/>
      <c r="CX32" s="405">
        <v>47</v>
      </c>
      <c r="CY32" s="405">
        <v>31</v>
      </c>
      <c r="CZ32" s="405">
        <v>13</v>
      </c>
      <c r="DA32" s="405">
        <v>9</v>
      </c>
      <c r="DB32" s="406">
        <v>0</v>
      </c>
      <c r="DC32" s="407">
        <v>22</v>
      </c>
      <c r="DD32" s="405">
        <v>5</v>
      </c>
      <c r="DE32" s="405">
        <v>6</v>
      </c>
      <c r="DF32" s="405">
        <v>5</v>
      </c>
      <c r="DG32" s="408">
        <v>6</v>
      </c>
      <c r="DI32" s="409">
        <v>7055</v>
      </c>
      <c r="DJ32" s="410" t="s">
        <v>487</v>
      </c>
      <c r="DK32" s="411">
        <v>31</v>
      </c>
      <c r="DL32" s="412">
        <v>258</v>
      </c>
      <c r="DM32" s="413"/>
      <c r="DN32" s="414"/>
      <c r="DO32" s="415">
        <v>0</v>
      </c>
      <c r="DP32" s="416">
        <v>23</v>
      </c>
      <c r="DQ32" s="416">
        <v>29</v>
      </c>
      <c r="DR32" s="416">
        <v>23</v>
      </c>
      <c r="DS32" s="417">
        <v>26</v>
      </c>
      <c r="DT32" s="418">
        <v>77</v>
      </c>
      <c r="DU32" s="415">
        <v>6</v>
      </c>
      <c r="DV32" s="416">
        <v>9</v>
      </c>
      <c r="DW32" s="416">
        <v>9</v>
      </c>
      <c r="DX32" s="419">
        <v>9</v>
      </c>
    </row>
    <row r="33" spans="1:128" ht="20.100000000000001" customHeight="1">
      <c r="A33" s="391">
        <v>271</v>
      </c>
      <c r="B33" s="392" t="s">
        <v>212</v>
      </c>
      <c r="C33" s="393">
        <v>103</v>
      </c>
      <c r="D33" s="394">
        <v>200</v>
      </c>
      <c r="E33" s="395"/>
      <c r="F33" s="396">
        <v>14</v>
      </c>
      <c r="G33" s="396">
        <v>25</v>
      </c>
      <c r="H33" s="396">
        <v>32</v>
      </c>
      <c r="I33" s="396">
        <v>22</v>
      </c>
      <c r="J33" s="397">
        <v>7</v>
      </c>
      <c r="K33" s="398">
        <v>61</v>
      </c>
      <c r="L33" s="396">
        <v>6</v>
      </c>
      <c r="M33" s="396">
        <v>10</v>
      </c>
      <c r="N33" s="396">
        <v>9</v>
      </c>
      <c r="O33" s="399">
        <v>6</v>
      </c>
      <c r="Q33" s="400">
        <v>311</v>
      </c>
      <c r="R33" s="401" t="s">
        <v>119</v>
      </c>
      <c r="S33" s="402">
        <v>96</v>
      </c>
      <c r="T33" s="403">
        <v>201</v>
      </c>
      <c r="U33" s="404"/>
      <c r="V33" s="405">
        <v>26</v>
      </c>
      <c r="W33" s="405">
        <v>40</v>
      </c>
      <c r="X33" s="405">
        <v>24</v>
      </c>
      <c r="Y33" s="405">
        <v>9</v>
      </c>
      <c r="Z33" s="406">
        <v>1</v>
      </c>
      <c r="AA33" s="407">
        <v>34</v>
      </c>
      <c r="AB33" s="405">
        <v>4</v>
      </c>
      <c r="AC33" s="405">
        <v>11</v>
      </c>
      <c r="AD33" s="405">
        <v>6</v>
      </c>
      <c r="AE33" s="408">
        <v>5</v>
      </c>
      <c r="AG33" s="400">
        <v>311</v>
      </c>
      <c r="AH33" s="401" t="s">
        <v>119</v>
      </c>
      <c r="AI33" s="402">
        <v>72</v>
      </c>
      <c r="AJ33" s="403">
        <v>209</v>
      </c>
      <c r="AK33" s="404"/>
      <c r="AL33" s="405">
        <v>22</v>
      </c>
      <c r="AM33" s="405">
        <v>46</v>
      </c>
      <c r="AN33" s="405">
        <v>19</v>
      </c>
      <c r="AO33" s="405">
        <v>11</v>
      </c>
      <c r="AP33" s="406">
        <v>1</v>
      </c>
      <c r="AQ33" s="407">
        <v>32</v>
      </c>
      <c r="AR33" s="405">
        <v>5</v>
      </c>
      <c r="AS33" s="405">
        <v>9</v>
      </c>
      <c r="AT33" s="405">
        <v>7</v>
      </c>
      <c r="AU33" s="408">
        <v>4</v>
      </c>
      <c r="AW33" s="400">
        <v>2861</v>
      </c>
      <c r="AX33" s="401" t="s">
        <v>1296</v>
      </c>
      <c r="AY33" s="402">
        <v>4</v>
      </c>
      <c r="AZ33" s="403" t="s">
        <v>42</v>
      </c>
      <c r="BA33" s="404"/>
      <c r="BB33" s="405" t="s">
        <v>42</v>
      </c>
      <c r="BC33" s="405" t="s">
        <v>42</v>
      </c>
      <c r="BD33" s="405" t="s">
        <v>42</v>
      </c>
      <c r="BE33" s="405" t="s">
        <v>42</v>
      </c>
      <c r="BF33" s="406" t="s">
        <v>42</v>
      </c>
      <c r="BG33" s="407" t="s">
        <v>42</v>
      </c>
      <c r="BH33" s="405" t="s">
        <v>42</v>
      </c>
      <c r="BI33" s="405" t="s">
        <v>42</v>
      </c>
      <c r="BJ33" s="405" t="s">
        <v>42</v>
      </c>
      <c r="BK33" s="408" t="s">
        <v>42</v>
      </c>
      <c r="BM33" s="400">
        <v>2911</v>
      </c>
      <c r="BN33" s="401" t="s">
        <v>307</v>
      </c>
      <c r="BO33" s="402">
        <v>121</v>
      </c>
      <c r="BP33" s="403">
        <v>228</v>
      </c>
      <c r="BQ33" s="404"/>
      <c r="BR33" s="405">
        <v>22</v>
      </c>
      <c r="BS33" s="405">
        <v>26</v>
      </c>
      <c r="BT33" s="405">
        <v>32</v>
      </c>
      <c r="BU33" s="405">
        <v>13</v>
      </c>
      <c r="BV33" s="406">
        <v>6</v>
      </c>
      <c r="BW33" s="407">
        <v>51</v>
      </c>
      <c r="BX33" s="405">
        <v>5</v>
      </c>
      <c r="BY33" s="405">
        <v>11</v>
      </c>
      <c r="BZ33" s="405">
        <v>8</v>
      </c>
      <c r="CA33" s="408">
        <v>6</v>
      </c>
      <c r="CC33" s="400">
        <v>3191</v>
      </c>
      <c r="CD33" s="401" t="s">
        <v>125</v>
      </c>
      <c r="CE33" s="402">
        <v>48</v>
      </c>
      <c r="CF33" s="403">
        <v>248</v>
      </c>
      <c r="CG33" s="404"/>
      <c r="CH33" s="405">
        <v>6</v>
      </c>
      <c r="CI33" s="405">
        <v>13</v>
      </c>
      <c r="CJ33" s="405">
        <v>33</v>
      </c>
      <c r="CK33" s="405">
        <v>25</v>
      </c>
      <c r="CL33" s="406">
        <v>23</v>
      </c>
      <c r="CM33" s="407">
        <v>81</v>
      </c>
      <c r="CN33" s="405">
        <v>6</v>
      </c>
      <c r="CO33" s="405">
        <v>12</v>
      </c>
      <c r="CP33" s="405">
        <v>10</v>
      </c>
      <c r="CQ33" s="408">
        <v>6</v>
      </c>
      <c r="CS33" s="400">
        <v>7055</v>
      </c>
      <c r="CT33" s="401" t="s">
        <v>487</v>
      </c>
      <c r="CU33" s="402">
        <v>50</v>
      </c>
      <c r="CV33" s="403">
        <v>256</v>
      </c>
      <c r="CW33" s="404"/>
      <c r="CX33" s="405">
        <v>2</v>
      </c>
      <c r="CY33" s="405">
        <v>18</v>
      </c>
      <c r="CZ33" s="405">
        <v>20</v>
      </c>
      <c r="DA33" s="405">
        <v>30</v>
      </c>
      <c r="DB33" s="406">
        <v>30</v>
      </c>
      <c r="DC33" s="407">
        <v>80</v>
      </c>
      <c r="DD33" s="405">
        <v>8</v>
      </c>
      <c r="DE33" s="405">
        <v>9</v>
      </c>
      <c r="DF33" s="405">
        <v>9</v>
      </c>
      <c r="DG33" s="408">
        <v>10</v>
      </c>
      <c r="DI33" s="409">
        <v>7056</v>
      </c>
      <c r="DJ33" s="410" t="s">
        <v>129</v>
      </c>
      <c r="DK33" s="411">
        <v>47</v>
      </c>
      <c r="DL33" s="412">
        <v>244</v>
      </c>
      <c r="DM33" s="413"/>
      <c r="DN33" s="414"/>
      <c r="DO33" s="415">
        <v>17</v>
      </c>
      <c r="DP33" s="416">
        <v>34</v>
      </c>
      <c r="DQ33" s="416">
        <v>19</v>
      </c>
      <c r="DR33" s="416">
        <v>21</v>
      </c>
      <c r="DS33" s="417">
        <v>9</v>
      </c>
      <c r="DT33" s="418">
        <v>49</v>
      </c>
      <c r="DU33" s="415">
        <v>5</v>
      </c>
      <c r="DV33" s="416">
        <v>7</v>
      </c>
      <c r="DW33" s="416">
        <v>7</v>
      </c>
      <c r="DX33" s="419">
        <v>8</v>
      </c>
    </row>
    <row r="34" spans="1:128" ht="20.100000000000001" customHeight="1">
      <c r="A34" s="391">
        <v>311</v>
      </c>
      <c r="B34" s="392" t="s">
        <v>119</v>
      </c>
      <c r="C34" s="393">
        <v>86</v>
      </c>
      <c r="D34" s="394">
        <v>191</v>
      </c>
      <c r="E34" s="395"/>
      <c r="F34" s="396">
        <v>28</v>
      </c>
      <c r="G34" s="396">
        <v>40</v>
      </c>
      <c r="H34" s="396">
        <v>20</v>
      </c>
      <c r="I34" s="396">
        <v>12</v>
      </c>
      <c r="J34" s="397">
        <v>1</v>
      </c>
      <c r="K34" s="398">
        <v>33</v>
      </c>
      <c r="L34" s="396">
        <v>5</v>
      </c>
      <c r="M34" s="396">
        <v>8</v>
      </c>
      <c r="N34" s="396">
        <v>8</v>
      </c>
      <c r="O34" s="399">
        <v>5</v>
      </c>
      <c r="Q34" s="400">
        <v>312</v>
      </c>
      <c r="R34" s="401" t="s">
        <v>14</v>
      </c>
      <c r="S34" s="402">
        <v>84</v>
      </c>
      <c r="T34" s="403">
        <v>214</v>
      </c>
      <c r="U34" s="404"/>
      <c r="V34" s="405">
        <v>13</v>
      </c>
      <c r="W34" s="405">
        <v>24</v>
      </c>
      <c r="X34" s="405">
        <v>24</v>
      </c>
      <c r="Y34" s="405">
        <v>30</v>
      </c>
      <c r="Z34" s="406">
        <v>10</v>
      </c>
      <c r="AA34" s="407">
        <v>63</v>
      </c>
      <c r="AB34" s="405">
        <v>5</v>
      </c>
      <c r="AC34" s="405">
        <v>14</v>
      </c>
      <c r="AD34" s="405">
        <v>7</v>
      </c>
      <c r="AE34" s="408">
        <v>6</v>
      </c>
      <c r="AG34" s="400">
        <v>312</v>
      </c>
      <c r="AH34" s="401" t="s">
        <v>14</v>
      </c>
      <c r="AI34" s="402">
        <v>84</v>
      </c>
      <c r="AJ34" s="403">
        <v>226</v>
      </c>
      <c r="AK34" s="404"/>
      <c r="AL34" s="405">
        <v>4</v>
      </c>
      <c r="AM34" s="405">
        <v>25</v>
      </c>
      <c r="AN34" s="405">
        <v>26</v>
      </c>
      <c r="AO34" s="405">
        <v>33</v>
      </c>
      <c r="AP34" s="406">
        <v>12</v>
      </c>
      <c r="AQ34" s="407">
        <v>71</v>
      </c>
      <c r="AR34" s="405">
        <v>6</v>
      </c>
      <c r="AS34" s="405">
        <v>12</v>
      </c>
      <c r="AT34" s="405">
        <v>9</v>
      </c>
      <c r="AU34" s="408">
        <v>5</v>
      </c>
      <c r="AW34" s="400">
        <v>2881</v>
      </c>
      <c r="AX34" s="401" t="s">
        <v>304</v>
      </c>
      <c r="AY34" s="402">
        <v>57</v>
      </c>
      <c r="AZ34" s="403">
        <v>239</v>
      </c>
      <c r="BA34" s="404"/>
      <c r="BB34" s="405">
        <v>5</v>
      </c>
      <c r="BC34" s="405">
        <v>7</v>
      </c>
      <c r="BD34" s="405">
        <v>37</v>
      </c>
      <c r="BE34" s="405">
        <v>26</v>
      </c>
      <c r="BF34" s="406">
        <v>25</v>
      </c>
      <c r="BG34" s="407">
        <v>88</v>
      </c>
      <c r="BH34" s="405">
        <v>7</v>
      </c>
      <c r="BI34" s="405">
        <v>12</v>
      </c>
      <c r="BJ34" s="405">
        <v>9</v>
      </c>
      <c r="BK34" s="408">
        <v>6</v>
      </c>
      <c r="BM34" s="400">
        <v>3101</v>
      </c>
      <c r="BN34" s="401" t="s">
        <v>315</v>
      </c>
      <c r="BO34" s="402">
        <v>131</v>
      </c>
      <c r="BP34" s="403">
        <v>243</v>
      </c>
      <c r="BQ34" s="404"/>
      <c r="BR34" s="405">
        <v>2</v>
      </c>
      <c r="BS34" s="405">
        <v>15</v>
      </c>
      <c r="BT34" s="405">
        <v>37</v>
      </c>
      <c r="BU34" s="405">
        <v>29</v>
      </c>
      <c r="BV34" s="406">
        <v>18</v>
      </c>
      <c r="BW34" s="407">
        <v>83</v>
      </c>
      <c r="BX34" s="405">
        <v>6</v>
      </c>
      <c r="BY34" s="405">
        <v>14</v>
      </c>
      <c r="BZ34" s="405">
        <v>9</v>
      </c>
      <c r="CA34" s="408">
        <v>7</v>
      </c>
      <c r="CC34" s="400">
        <v>3281</v>
      </c>
      <c r="CD34" s="401" t="s">
        <v>18</v>
      </c>
      <c r="CE34" s="402">
        <v>189</v>
      </c>
      <c r="CF34" s="403">
        <v>242</v>
      </c>
      <c r="CG34" s="404"/>
      <c r="CH34" s="405">
        <v>12</v>
      </c>
      <c r="CI34" s="405">
        <v>24</v>
      </c>
      <c r="CJ34" s="405">
        <v>26</v>
      </c>
      <c r="CK34" s="405">
        <v>26</v>
      </c>
      <c r="CL34" s="406">
        <v>12</v>
      </c>
      <c r="CM34" s="407">
        <v>64</v>
      </c>
      <c r="CN34" s="405">
        <v>6</v>
      </c>
      <c r="CO34" s="405">
        <v>11</v>
      </c>
      <c r="CP34" s="405">
        <v>10</v>
      </c>
      <c r="CQ34" s="408">
        <v>6</v>
      </c>
      <c r="CS34" s="400">
        <v>7056</v>
      </c>
      <c r="CT34" s="401" t="s">
        <v>129</v>
      </c>
      <c r="CU34" s="402">
        <v>41</v>
      </c>
      <c r="CV34" s="403">
        <v>240</v>
      </c>
      <c r="CW34" s="404"/>
      <c r="CX34" s="405">
        <v>12</v>
      </c>
      <c r="CY34" s="405">
        <v>41</v>
      </c>
      <c r="CZ34" s="405">
        <v>24</v>
      </c>
      <c r="DA34" s="405">
        <v>12</v>
      </c>
      <c r="DB34" s="406">
        <v>10</v>
      </c>
      <c r="DC34" s="407">
        <v>46</v>
      </c>
      <c r="DD34" s="405">
        <v>7</v>
      </c>
      <c r="DE34" s="405">
        <v>8</v>
      </c>
      <c r="DF34" s="405">
        <v>7</v>
      </c>
      <c r="DG34" s="408">
        <v>8</v>
      </c>
      <c r="DI34" s="409">
        <v>7058</v>
      </c>
      <c r="DJ34" s="410" t="s">
        <v>1309</v>
      </c>
      <c r="DK34" s="411">
        <v>21</v>
      </c>
      <c r="DL34" s="412">
        <v>235</v>
      </c>
      <c r="DM34" s="413"/>
      <c r="DN34" s="414"/>
      <c r="DO34" s="415">
        <v>38</v>
      </c>
      <c r="DP34" s="416">
        <v>33</v>
      </c>
      <c r="DQ34" s="416">
        <v>19</v>
      </c>
      <c r="DR34" s="416">
        <v>10</v>
      </c>
      <c r="DS34" s="417">
        <v>0</v>
      </c>
      <c r="DT34" s="418">
        <v>29</v>
      </c>
      <c r="DU34" s="415">
        <v>5</v>
      </c>
      <c r="DV34" s="416">
        <v>6</v>
      </c>
      <c r="DW34" s="416">
        <v>6</v>
      </c>
      <c r="DX34" s="419">
        <v>6</v>
      </c>
    </row>
    <row r="35" spans="1:128" ht="20.100000000000001" customHeight="1">
      <c r="A35" s="391">
        <v>312</v>
      </c>
      <c r="B35" s="392" t="s">
        <v>14</v>
      </c>
      <c r="C35" s="393">
        <v>88</v>
      </c>
      <c r="D35" s="394">
        <v>202</v>
      </c>
      <c r="E35" s="395"/>
      <c r="F35" s="396">
        <v>14</v>
      </c>
      <c r="G35" s="396">
        <v>23</v>
      </c>
      <c r="H35" s="396">
        <v>33</v>
      </c>
      <c r="I35" s="396">
        <v>23</v>
      </c>
      <c r="J35" s="397">
        <v>8</v>
      </c>
      <c r="K35" s="398">
        <v>64</v>
      </c>
      <c r="L35" s="396">
        <v>6</v>
      </c>
      <c r="M35" s="396">
        <v>11</v>
      </c>
      <c r="N35" s="396">
        <v>9</v>
      </c>
      <c r="O35" s="399">
        <v>6</v>
      </c>
      <c r="Q35" s="400">
        <v>321</v>
      </c>
      <c r="R35" s="401" t="s">
        <v>213</v>
      </c>
      <c r="S35" s="402">
        <v>136</v>
      </c>
      <c r="T35" s="403">
        <v>204</v>
      </c>
      <c r="U35" s="404"/>
      <c r="V35" s="405">
        <v>20</v>
      </c>
      <c r="W35" s="405">
        <v>36</v>
      </c>
      <c r="X35" s="405">
        <v>26</v>
      </c>
      <c r="Y35" s="405">
        <v>15</v>
      </c>
      <c r="Z35" s="406">
        <v>2</v>
      </c>
      <c r="AA35" s="407">
        <v>44</v>
      </c>
      <c r="AB35" s="405">
        <v>4</v>
      </c>
      <c r="AC35" s="405">
        <v>12</v>
      </c>
      <c r="AD35" s="405">
        <v>6</v>
      </c>
      <c r="AE35" s="408">
        <v>6</v>
      </c>
      <c r="AG35" s="400">
        <v>321</v>
      </c>
      <c r="AH35" s="401" t="s">
        <v>213</v>
      </c>
      <c r="AI35" s="402">
        <v>111</v>
      </c>
      <c r="AJ35" s="403">
        <v>216</v>
      </c>
      <c r="AK35" s="404"/>
      <c r="AL35" s="405">
        <v>20</v>
      </c>
      <c r="AM35" s="405">
        <v>31</v>
      </c>
      <c r="AN35" s="405">
        <v>26</v>
      </c>
      <c r="AO35" s="405">
        <v>16</v>
      </c>
      <c r="AP35" s="406">
        <v>7</v>
      </c>
      <c r="AQ35" s="407">
        <v>50</v>
      </c>
      <c r="AR35" s="405">
        <v>5</v>
      </c>
      <c r="AS35" s="405">
        <v>10</v>
      </c>
      <c r="AT35" s="405">
        <v>8</v>
      </c>
      <c r="AU35" s="408">
        <v>5</v>
      </c>
      <c r="AW35" s="400">
        <v>2901</v>
      </c>
      <c r="AX35" s="401" t="s">
        <v>306</v>
      </c>
      <c r="AY35" s="402">
        <v>144</v>
      </c>
      <c r="AZ35" s="403">
        <v>215</v>
      </c>
      <c r="BA35" s="404"/>
      <c r="BB35" s="405">
        <v>29</v>
      </c>
      <c r="BC35" s="405">
        <v>36</v>
      </c>
      <c r="BD35" s="405">
        <v>19</v>
      </c>
      <c r="BE35" s="405">
        <v>15</v>
      </c>
      <c r="BF35" s="406">
        <v>0</v>
      </c>
      <c r="BG35" s="407">
        <v>35</v>
      </c>
      <c r="BH35" s="405">
        <v>5</v>
      </c>
      <c r="BI35" s="405">
        <v>9</v>
      </c>
      <c r="BJ35" s="405">
        <v>7</v>
      </c>
      <c r="BK35" s="408">
        <v>5</v>
      </c>
      <c r="BM35" s="400">
        <v>3191</v>
      </c>
      <c r="BN35" s="401" t="s">
        <v>125</v>
      </c>
      <c r="BO35" s="402">
        <v>95</v>
      </c>
      <c r="BP35" s="403">
        <v>248</v>
      </c>
      <c r="BQ35" s="404"/>
      <c r="BR35" s="405">
        <v>1</v>
      </c>
      <c r="BS35" s="405">
        <v>8</v>
      </c>
      <c r="BT35" s="405">
        <v>32</v>
      </c>
      <c r="BU35" s="405">
        <v>33</v>
      </c>
      <c r="BV35" s="406">
        <v>26</v>
      </c>
      <c r="BW35" s="407">
        <v>91</v>
      </c>
      <c r="BX35" s="405">
        <v>7</v>
      </c>
      <c r="BY35" s="405">
        <v>14</v>
      </c>
      <c r="BZ35" s="405">
        <v>9</v>
      </c>
      <c r="CA35" s="408">
        <v>7</v>
      </c>
      <c r="CC35" s="400">
        <v>3421</v>
      </c>
      <c r="CD35" s="401" t="s">
        <v>324</v>
      </c>
      <c r="CE35" s="402">
        <v>151</v>
      </c>
      <c r="CF35" s="403">
        <v>232</v>
      </c>
      <c r="CG35" s="404"/>
      <c r="CH35" s="405">
        <v>23</v>
      </c>
      <c r="CI35" s="405">
        <v>32</v>
      </c>
      <c r="CJ35" s="405">
        <v>24</v>
      </c>
      <c r="CK35" s="405">
        <v>13</v>
      </c>
      <c r="CL35" s="406">
        <v>8</v>
      </c>
      <c r="CM35" s="407">
        <v>45</v>
      </c>
      <c r="CN35" s="405">
        <v>5</v>
      </c>
      <c r="CO35" s="405">
        <v>10</v>
      </c>
      <c r="CP35" s="405">
        <v>9</v>
      </c>
      <c r="CQ35" s="408">
        <v>5</v>
      </c>
      <c r="CS35" s="400">
        <v>7058</v>
      </c>
      <c r="CT35" s="401" t="s">
        <v>1309</v>
      </c>
      <c r="CU35" s="402">
        <v>23</v>
      </c>
      <c r="CV35" s="403">
        <v>226</v>
      </c>
      <c r="CW35" s="404"/>
      <c r="CX35" s="405">
        <v>48</v>
      </c>
      <c r="CY35" s="405">
        <v>26</v>
      </c>
      <c r="CZ35" s="405">
        <v>26</v>
      </c>
      <c r="DA35" s="405">
        <v>0</v>
      </c>
      <c r="DB35" s="406">
        <v>0</v>
      </c>
      <c r="DC35" s="407">
        <v>26</v>
      </c>
      <c r="DD35" s="405">
        <v>6</v>
      </c>
      <c r="DE35" s="405">
        <v>6</v>
      </c>
      <c r="DF35" s="405">
        <v>6</v>
      </c>
      <c r="DG35" s="408">
        <v>6</v>
      </c>
      <c r="DI35" s="409">
        <v>7059</v>
      </c>
      <c r="DJ35" s="410" t="s">
        <v>951</v>
      </c>
      <c r="DK35" s="411">
        <v>71</v>
      </c>
      <c r="DL35" s="412">
        <v>252</v>
      </c>
      <c r="DM35" s="413"/>
      <c r="DN35" s="414"/>
      <c r="DO35" s="415">
        <v>7</v>
      </c>
      <c r="DP35" s="416">
        <v>20</v>
      </c>
      <c r="DQ35" s="416">
        <v>30</v>
      </c>
      <c r="DR35" s="416">
        <v>35</v>
      </c>
      <c r="DS35" s="417">
        <v>8</v>
      </c>
      <c r="DT35" s="418">
        <v>73</v>
      </c>
      <c r="DU35" s="415">
        <v>6</v>
      </c>
      <c r="DV35" s="416">
        <v>8</v>
      </c>
      <c r="DW35" s="416">
        <v>8</v>
      </c>
      <c r="DX35" s="419">
        <v>9</v>
      </c>
    </row>
    <row r="36" spans="1:128" ht="20.100000000000001" customHeight="1">
      <c r="A36" s="391">
        <v>321</v>
      </c>
      <c r="B36" s="392" t="s">
        <v>213</v>
      </c>
      <c r="C36" s="393">
        <v>132</v>
      </c>
      <c r="D36" s="394">
        <v>193</v>
      </c>
      <c r="E36" s="395"/>
      <c r="F36" s="396">
        <v>26</v>
      </c>
      <c r="G36" s="396">
        <v>30</v>
      </c>
      <c r="H36" s="396">
        <v>23</v>
      </c>
      <c r="I36" s="396">
        <v>15</v>
      </c>
      <c r="J36" s="397">
        <v>5</v>
      </c>
      <c r="K36" s="398">
        <v>44</v>
      </c>
      <c r="L36" s="396">
        <v>5</v>
      </c>
      <c r="M36" s="396">
        <v>9</v>
      </c>
      <c r="N36" s="396">
        <v>8</v>
      </c>
      <c r="O36" s="399">
        <v>5</v>
      </c>
      <c r="Q36" s="400">
        <v>332</v>
      </c>
      <c r="R36" s="401" t="s">
        <v>214</v>
      </c>
      <c r="S36" s="402">
        <v>88</v>
      </c>
      <c r="T36" s="403">
        <v>213</v>
      </c>
      <c r="U36" s="404"/>
      <c r="V36" s="405">
        <v>11</v>
      </c>
      <c r="W36" s="405">
        <v>25</v>
      </c>
      <c r="X36" s="405">
        <v>28</v>
      </c>
      <c r="Y36" s="405">
        <v>32</v>
      </c>
      <c r="Z36" s="406">
        <v>3</v>
      </c>
      <c r="AA36" s="407">
        <v>64</v>
      </c>
      <c r="AB36" s="405">
        <v>5</v>
      </c>
      <c r="AC36" s="405">
        <v>13</v>
      </c>
      <c r="AD36" s="405">
        <v>7</v>
      </c>
      <c r="AE36" s="408">
        <v>6</v>
      </c>
      <c r="AG36" s="400">
        <v>332</v>
      </c>
      <c r="AH36" s="401" t="s">
        <v>214</v>
      </c>
      <c r="AI36" s="402">
        <v>93</v>
      </c>
      <c r="AJ36" s="403">
        <v>215</v>
      </c>
      <c r="AK36" s="404"/>
      <c r="AL36" s="405">
        <v>23</v>
      </c>
      <c r="AM36" s="405">
        <v>28</v>
      </c>
      <c r="AN36" s="405">
        <v>26</v>
      </c>
      <c r="AO36" s="405">
        <v>19</v>
      </c>
      <c r="AP36" s="406">
        <v>4</v>
      </c>
      <c r="AQ36" s="407">
        <v>49</v>
      </c>
      <c r="AR36" s="405">
        <v>5</v>
      </c>
      <c r="AS36" s="405">
        <v>10</v>
      </c>
      <c r="AT36" s="405">
        <v>8</v>
      </c>
      <c r="AU36" s="408">
        <v>5</v>
      </c>
      <c r="AW36" s="400">
        <v>2911</v>
      </c>
      <c r="AX36" s="401" t="s">
        <v>307</v>
      </c>
      <c r="AY36" s="402">
        <v>110</v>
      </c>
      <c r="AZ36" s="403">
        <v>217</v>
      </c>
      <c r="BA36" s="404"/>
      <c r="BB36" s="405">
        <v>28</v>
      </c>
      <c r="BC36" s="405">
        <v>35</v>
      </c>
      <c r="BD36" s="405">
        <v>21</v>
      </c>
      <c r="BE36" s="405">
        <v>11</v>
      </c>
      <c r="BF36" s="406">
        <v>5</v>
      </c>
      <c r="BG36" s="407">
        <v>36</v>
      </c>
      <c r="BH36" s="405">
        <v>5</v>
      </c>
      <c r="BI36" s="405">
        <v>9</v>
      </c>
      <c r="BJ36" s="405">
        <v>7</v>
      </c>
      <c r="BK36" s="408">
        <v>5</v>
      </c>
      <c r="BM36" s="400">
        <v>3281</v>
      </c>
      <c r="BN36" s="401" t="s">
        <v>18</v>
      </c>
      <c r="BO36" s="402">
        <v>166</v>
      </c>
      <c r="BP36" s="403">
        <v>239</v>
      </c>
      <c r="BQ36" s="404"/>
      <c r="BR36" s="405">
        <v>8</v>
      </c>
      <c r="BS36" s="405">
        <v>18</v>
      </c>
      <c r="BT36" s="405">
        <v>33</v>
      </c>
      <c r="BU36" s="405">
        <v>27</v>
      </c>
      <c r="BV36" s="406">
        <v>14</v>
      </c>
      <c r="BW36" s="407">
        <v>73</v>
      </c>
      <c r="BX36" s="405">
        <v>6</v>
      </c>
      <c r="BY36" s="405">
        <v>13</v>
      </c>
      <c r="BZ36" s="405">
        <v>9</v>
      </c>
      <c r="CA36" s="408">
        <v>7</v>
      </c>
      <c r="CC36" s="400">
        <v>3610</v>
      </c>
      <c r="CD36" s="401" t="s">
        <v>330</v>
      </c>
      <c r="CE36" s="402">
        <v>215</v>
      </c>
      <c r="CF36" s="403">
        <v>240</v>
      </c>
      <c r="CG36" s="404"/>
      <c r="CH36" s="405">
        <v>12</v>
      </c>
      <c r="CI36" s="405">
        <v>27</v>
      </c>
      <c r="CJ36" s="405">
        <v>31</v>
      </c>
      <c r="CK36" s="405">
        <v>18</v>
      </c>
      <c r="CL36" s="406">
        <v>12</v>
      </c>
      <c r="CM36" s="407">
        <v>60</v>
      </c>
      <c r="CN36" s="405">
        <v>6</v>
      </c>
      <c r="CO36" s="405">
        <v>11</v>
      </c>
      <c r="CP36" s="405">
        <v>9</v>
      </c>
      <c r="CQ36" s="408">
        <v>6</v>
      </c>
      <c r="CS36" s="400">
        <v>7059</v>
      </c>
      <c r="CT36" s="401" t="s">
        <v>951</v>
      </c>
      <c r="CU36" s="402">
        <v>91</v>
      </c>
      <c r="CV36" s="403">
        <v>249</v>
      </c>
      <c r="CW36" s="404"/>
      <c r="CX36" s="405">
        <v>5</v>
      </c>
      <c r="CY36" s="405">
        <v>22</v>
      </c>
      <c r="CZ36" s="405">
        <v>32</v>
      </c>
      <c r="DA36" s="405">
        <v>32</v>
      </c>
      <c r="DB36" s="406">
        <v>9</v>
      </c>
      <c r="DC36" s="407">
        <v>73</v>
      </c>
      <c r="DD36" s="405">
        <v>7</v>
      </c>
      <c r="DE36" s="405">
        <v>9</v>
      </c>
      <c r="DF36" s="405">
        <v>8</v>
      </c>
      <c r="DG36" s="408">
        <v>10</v>
      </c>
      <c r="DI36" s="409">
        <v>7062</v>
      </c>
      <c r="DJ36" s="410" t="s">
        <v>1307</v>
      </c>
      <c r="DK36" s="411">
        <v>105</v>
      </c>
      <c r="DL36" s="412">
        <v>222</v>
      </c>
      <c r="DM36" s="413"/>
      <c r="DN36" s="414"/>
      <c r="DO36" s="415">
        <v>63</v>
      </c>
      <c r="DP36" s="416">
        <v>30</v>
      </c>
      <c r="DQ36" s="416">
        <v>5</v>
      </c>
      <c r="DR36" s="416">
        <v>2</v>
      </c>
      <c r="DS36" s="417">
        <v>0</v>
      </c>
      <c r="DT36" s="418">
        <v>7</v>
      </c>
      <c r="DU36" s="415">
        <v>4</v>
      </c>
      <c r="DV36" s="416">
        <v>5</v>
      </c>
      <c r="DW36" s="416">
        <v>4</v>
      </c>
      <c r="DX36" s="419">
        <v>5</v>
      </c>
    </row>
    <row r="37" spans="1:128" ht="20.100000000000001" customHeight="1">
      <c r="A37" s="391">
        <v>332</v>
      </c>
      <c r="B37" s="392" t="s">
        <v>214</v>
      </c>
      <c r="C37" s="393">
        <v>132</v>
      </c>
      <c r="D37" s="394">
        <v>201</v>
      </c>
      <c r="E37" s="395"/>
      <c r="F37" s="396">
        <v>19</v>
      </c>
      <c r="G37" s="396">
        <v>27</v>
      </c>
      <c r="H37" s="396">
        <v>18</v>
      </c>
      <c r="I37" s="396">
        <v>27</v>
      </c>
      <c r="J37" s="397">
        <v>9</v>
      </c>
      <c r="K37" s="398">
        <v>55</v>
      </c>
      <c r="L37" s="396">
        <v>6</v>
      </c>
      <c r="M37" s="396">
        <v>10</v>
      </c>
      <c r="N37" s="396">
        <v>9</v>
      </c>
      <c r="O37" s="399">
        <v>6</v>
      </c>
      <c r="Q37" s="400">
        <v>339</v>
      </c>
      <c r="R37" s="401" t="s">
        <v>1216</v>
      </c>
      <c r="S37" s="402">
        <v>42</v>
      </c>
      <c r="T37" s="403">
        <v>214</v>
      </c>
      <c r="U37" s="404"/>
      <c r="V37" s="405">
        <v>2</v>
      </c>
      <c r="W37" s="405">
        <v>38</v>
      </c>
      <c r="X37" s="405">
        <v>29</v>
      </c>
      <c r="Y37" s="405">
        <v>19</v>
      </c>
      <c r="Z37" s="406">
        <v>12</v>
      </c>
      <c r="AA37" s="407">
        <v>60</v>
      </c>
      <c r="AB37" s="405">
        <v>5</v>
      </c>
      <c r="AC37" s="405">
        <v>14</v>
      </c>
      <c r="AD37" s="405">
        <v>7</v>
      </c>
      <c r="AE37" s="408">
        <v>6</v>
      </c>
      <c r="AG37" s="400">
        <v>339</v>
      </c>
      <c r="AH37" s="401" t="s">
        <v>1216</v>
      </c>
      <c r="AI37" s="402">
        <v>43</v>
      </c>
      <c r="AJ37" s="403">
        <v>217</v>
      </c>
      <c r="AK37" s="404"/>
      <c r="AL37" s="405">
        <v>19</v>
      </c>
      <c r="AM37" s="405">
        <v>30</v>
      </c>
      <c r="AN37" s="405">
        <v>26</v>
      </c>
      <c r="AO37" s="405">
        <v>21</v>
      </c>
      <c r="AP37" s="406">
        <v>5</v>
      </c>
      <c r="AQ37" s="407">
        <v>51</v>
      </c>
      <c r="AR37" s="405">
        <v>5</v>
      </c>
      <c r="AS37" s="405">
        <v>10</v>
      </c>
      <c r="AT37" s="405">
        <v>8</v>
      </c>
      <c r="AU37" s="408">
        <v>5</v>
      </c>
      <c r="AW37" s="400">
        <v>3101</v>
      </c>
      <c r="AX37" s="401" t="s">
        <v>315</v>
      </c>
      <c r="AY37" s="402">
        <v>148</v>
      </c>
      <c r="AZ37" s="403">
        <v>239</v>
      </c>
      <c r="BA37" s="404"/>
      <c r="BB37" s="405">
        <v>1</v>
      </c>
      <c r="BC37" s="405">
        <v>11</v>
      </c>
      <c r="BD37" s="405">
        <v>34</v>
      </c>
      <c r="BE37" s="405">
        <v>34</v>
      </c>
      <c r="BF37" s="406">
        <v>20</v>
      </c>
      <c r="BG37" s="407">
        <v>88</v>
      </c>
      <c r="BH37" s="405">
        <v>7</v>
      </c>
      <c r="BI37" s="405">
        <v>13</v>
      </c>
      <c r="BJ37" s="405">
        <v>9</v>
      </c>
      <c r="BK37" s="408">
        <v>7</v>
      </c>
      <c r="BM37" s="400">
        <v>3421</v>
      </c>
      <c r="BN37" s="401" t="s">
        <v>324</v>
      </c>
      <c r="BO37" s="402">
        <v>168</v>
      </c>
      <c r="BP37" s="403">
        <v>226</v>
      </c>
      <c r="BQ37" s="404"/>
      <c r="BR37" s="405">
        <v>26</v>
      </c>
      <c r="BS37" s="405">
        <v>22</v>
      </c>
      <c r="BT37" s="405">
        <v>35</v>
      </c>
      <c r="BU37" s="405">
        <v>14</v>
      </c>
      <c r="BV37" s="406">
        <v>4</v>
      </c>
      <c r="BW37" s="407">
        <v>52</v>
      </c>
      <c r="BX37" s="405">
        <v>5</v>
      </c>
      <c r="BY37" s="405">
        <v>11</v>
      </c>
      <c r="BZ37" s="405">
        <v>7</v>
      </c>
      <c r="CA37" s="408">
        <v>6</v>
      </c>
      <c r="CC37" s="400">
        <v>3621</v>
      </c>
      <c r="CD37" s="401" t="s">
        <v>331</v>
      </c>
      <c r="CE37" s="402">
        <v>118</v>
      </c>
      <c r="CF37" s="403">
        <v>229</v>
      </c>
      <c r="CG37" s="404"/>
      <c r="CH37" s="405">
        <v>20</v>
      </c>
      <c r="CI37" s="405">
        <v>44</v>
      </c>
      <c r="CJ37" s="405">
        <v>18</v>
      </c>
      <c r="CK37" s="405">
        <v>16</v>
      </c>
      <c r="CL37" s="406">
        <v>2</v>
      </c>
      <c r="CM37" s="407">
        <v>36</v>
      </c>
      <c r="CN37" s="405">
        <v>5</v>
      </c>
      <c r="CO37" s="405">
        <v>10</v>
      </c>
      <c r="CP37" s="405">
        <v>8</v>
      </c>
      <c r="CQ37" s="408">
        <v>5</v>
      </c>
      <c r="CS37" s="400">
        <v>7062</v>
      </c>
      <c r="CT37" s="401" t="s">
        <v>1307</v>
      </c>
      <c r="CU37" s="402">
        <v>104</v>
      </c>
      <c r="CV37" s="403">
        <v>215</v>
      </c>
      <c r="CW37" s="404"/>
      <c r="CX37" s="405">
        <v>64</v>
      </c>
      <c r="CY37" s="405">
        <v>33</v>
      </c>
      <c r="CZ37" s="405">
        <v>3</v>
      </c>
      <c r="DA37" s="405">
        <v>0</v>
      </c>
      <c r="DB37" s="406">
        <v>0</v>
      </c>
      <c r="DC37" s="407">
        <v>3</v>
      </c>
      <c r="DD37" s="405">
        <v>5</v>
      </c>
      <c r="DE37" s="405">
        <v>5</v>
      </c>
      <c r="DF37" s="405">
        <v>5</v>
      </c>
      <c r="DG37" s="408">
        <v>5</v>
      </c>
      <c r="DI37" s="409">
        <v>7065</v>
      </c>
      <c r="DJ37" s="410" t="s">
        <v>1308</v>
      </c>
      <c r="DK37" s="411">
        <v>75</v>
      </c>
      <c r="DL37" s="412">
        <v>227</v>
      </c>
      <c r="DM37" s="413"/>
      <c r="DN37" s="414"/>
      <c r="DO37" s="415">
        <v>49</v>
      </c>
      <c r="DP37" s="416">
        <v>32</v>
      </c>
      <c r="DQ37" s="416">
        <v>12</v>
      </c>
      <c r="DR37" s="416">
        <v>7</v>
      </c>
      <c r="DS37" s="417">
        <v>0</v>
      </c>
      <c r="DT37" s="418">
        <v>19</v>
      </c>
      <c r="DU37" s="415">
        <v>4</v>
      </c>
      <c r="DV37" s="416">
        <v>5</v>
      </c>
      <c r="DW37" s="416">
        <v>5</v>
      </c>
      <c r="DX37" s="419">
        <v>6</v>
      </c>
    </row>
    <row r="38" spans="1:128" ht="20.100000000000001" customHeight="1">
      <c r="A38" s="391">
        <v>339</v>
      </c>
      <c r="B38" s="392" t="s">
        <v>1216</v>
      </c>
      <c r="C38" s="393">
        <v>46</v>
      </c>
      <c r="D38" s="394">
        <v>198</v>
      </c>
      <c r="E38" s="395"/>
      <c r="F38" s="396">
        <v>20</v>
      </c>
      <c r="G38" s="396">
        <v>28</v>
      </c>
      <c r="H38" s="396">
        <v>22</v>
      </c>
      <c r="I38" s="396">
        <v>26</v>
      </c>
      <c r="J38" s="397">
        <v>4</v>
      </c>
      <c r="K38" s="398">
        <v>52</v>
      </c>
      <c r="L38" s="396">
        <v>6</v>
      </c>
      <c r="M38" s="396">
        <v>10</v>
      </c>
      <c r="N38" s="396">
        <v>9</v>
      </c>
      <c r="O38" s="399">
        <v>6</v>
      </c>
      <c r="Q38" s="400">
        <v>341</v>
      </c>
      <c r="R38" s="401" t="s">
        <v>215</v>
      </c>
      <c r="S38" s="402">
        <v>97</v>
      </c>
      <c r="T38" s="403">
        <v>205</v>
      </c>
      <c r="U38" s="404"/>
      <c r="V38" s="405">
        <v>25</v>
      </c>
      <c r="W38" s="405">
        <v>33</v>
      </c>
      <c r="X38" s="405">
        <v>19</v>
      </c>
      <c r="Y38" s="405">
        <v>18</v>
      </c>
      <c r="Z38" s="406">
        <v>6</v>
      </c>
      <c r="AA38" s="407">
        <v>42</v>
      </c>
      <c r="AB38" s="405">
        <v>5</v>
      </c>
      <c r="AC38" s="405">
        <v>12</v>
      </c>
      <c r="AD38" s="405">
        <v>6</v>
      </c>
      <c r="AE38" s="408">
        <v>5</v>
      </c>
      <c r="AG38" s="400">
        <v>341</v>
      </c>
      <c r="AH38" s="401" t="s">
        <v>215</v>
      </c>
      <c r="AI38" s="402">
        <v>122</v>
      </c>
      <c r="AJ38" s="403">
        <v>216</v>
      </c>
      <c r="AK38" s="404"/>
      <c r="AL38" s="405">
        <v>13</v>
      </c>
      <c r="AM38" s="405">
        <v>38</v>
      </c>
      <c r="AN38" s="405">
        <v>28</v>
      </c>
      <c r="AO38" s="405">
        <v>19</v>
      </c>
      <c r="AP38" s="406">
        <v>2</v>
      </c>
      <c r="AQ38" s="407">
        <v>49</v>
      </c>
      <c r="AR38" s="405">
        <v>5</v>
      </c>
      <c r="AS38" s="405">
        <v>10</v>
      </c>
      <c r="AT38" s="405">
        <v>8</v>
      </c>
      <c r="AU38" s="408">
        <v>5</v>
      </c>
      <c r="AW38" s="400">
        <v>3191</v>
      </c>
      <c r="AX38" s="401" t="s">
        <v>125</v>
      </c>
      <c r="AY38" s="402">
        <v>101</v>
      </c>
      <c r="AZ38" s="403">
        <v>242</v>
      </c>
      <c r="BA38" s="404"/>
      <c r="BB38" s="405">
        <v>1</v>
      </c>
      <c r="BC38" s="405">
        <v>13</v>
      </c>
      <c r="BD38" s="405">
        <v>27</v>
      </c>
      <c r="BE38" s="405">
        <v>32</v>
      </c>
      <c r="BF38" s="406">
        <v>28</v>
      </c>
      <c r="BG38" s="407">
        <v>86</v>
      </c>
      <c r="BH38" s="405">
        <v>7</v>
      </c>
      <c r="BI38" s="405">
        <v>13</v>
      </c>
      <c r="BJ38" s="405">
        <v>10</v>
      </c>
      <c r="BK38" s="408">
        <v>7</v>
      </c>
      <c r="BM38" s="400">
        <v>3610</v>
      </c>
      <c r="BN38" s="401" t="s">
        <v>330</v>
      </c>
      <c r="BO38" s="402">
        <v>208</v>
      </c>
      <c r="BP38" s="403">
        <v>233</v>
      </c>
      <c r="BQ38" s="404"/>
      <c r="BR38" s="405">
        <v>14</v>
      </c>
      <c r="BS38" s="405">
        <v>21</v>
      </c>
      <c r="BT38" s="405">
        <v>32</v>
      </c>
      <c r="BU38" s="405">
        <v>24</v>
      </c>
      <c r="BV38" s="406">
        <v>9</v>
      </c>
      <c r="BW38" s="407">
        <v>64</v>
      </c>
      <c r="BX38" s="405">
        <v>6</v>
      </c>
      <c r="BY38" s="405">
        <v>12</v>
      </c>
      <c r="BZ38" s="405">
        <v>8</v>
      </c>
      <c r="CA38" s="408">
        <v>6</v>
      </c>
      <c r="CC38" s="400">
        <v>4691</v>
      </c>
      <c r="CD38" s="401" t="s">
        <v>367</v>
      </c>
      <c r="CE38" s="402">
        <v>112</v>
      </c>
      <c r="CF38" s="403">
        <v>242</v>
      </c>
      <c r="CG38" s="404"/>
      <c r="CH38" s="405">
        <v>11</v>
      </c>
      <c r="CI38" s="405">
        <v>21</v>
      </c>
      <c r="CJ38" s="405">
        <v>31</v>
      </c>
      <c r="CK38" s="405">
        <v>24</v>
      </c>
      <c r="CL38" s="406">
        <v>13</v>
      </c>
      <c r="CM38" s="407">
        <v>68</v>
      </c>
      <c r="CN38" s="405">
        <v>6</v>
      </c>
      <c r="CO38" s="405">
        <v>12</v>
      </c>
      <c r="CP38" s="405">
        <v>10</v>
      </c>
      <c r="CQ38" s="408">
        <v>6</v>
      </c>
      <c r="CS38" s="400">
        <v>7065</v>
      </c>
      <c r="CT38" s="401" t="s">
        <v>1308</v>
      </c>
      <c r="CU38" s="402">
        <v>72</v>
      </c>
      <c r="CV38" s="403">
        <v>217</v>
      </c>
      <c r="CW38" s="404"/>
      <c r="CX38" s="405">
        <v>61</v>
      </c>
      <c r="CY38" s="405">
        <v>31</v>
      </c>
      <c r="CZ38" s="405">
        <v>7</v>
      </c>
      <c r="DA38" s="405">
        <v>1</v>
      </c>
      <c r="DB38" s="406">
        <v>0</v>
      </c>
      <c r="DC38" s="407">
        <v>8</v>
      </c>
      <c r="DD38" s="405">
        <v>5</v>
      </c>
      <c r="DE38" s="405">
        <v>5</v>
      </c>
      <c r="DF38" s="405">
        <v>5</v>
      </c>
      <c r="DG38" s="408">
        <v>6</v>
      </c>
      <c r="DI38" s="409">
        <v>7071</v>
      </c>
      <c r="DJ38" s="410" t="s">
        <v>488</v>
      </c>
      <c r="DK38" s="411">
        <v>834</v>
      </c>
      <c r="DL38" s="412">
        <v>247</v>
      </c>
      <c r="DM38" s="413"/>
      <c r="DN38" s="414"/>
      <c r="DO38" s="415">
        <v>19</v>
      </c>
      <c r="DP38" s="416">
        <v>25</v>
      </c>
      <c r="DQ38" s="416">
        <v>21</v>
      </c>
      <c r="DR38" s="416">
        <v>19</v>
      </c>
      <c r="DS38" s="417">
        <v>16</v>
      </c>
      <c r="DT38" s="418">
        <v>56</v>
      </c>
      <c r="DU38" s="415">
        <v>6</v>
      </c>
      <c r="DV38" s="416">
        <v>8</v>
      </c>
      <c r="DW38" s="416">
        <v>7</v>
      </c>
      <c r="DX38" s="419">
        <v>8</v>
      </c>
    </row>
    <row r="39" spans="1:128" ht="20.100000000000001" customHeight="1">
      <c r="A39" s="391">
        <v>341</v>
      </c>
      <c r="B39" s="392" t="s">
        <v>215</v>
      </c>
      <c r="C39" s="393">
        <v>108</v>
      </c>
      <c r="D39" s="394">
        <v>193</v>
      </c>
      <c r="E39" s="395"/>
      <c r="F39" s="396">
        <v>23</v>
      </c>
      <c r="G39" s="396">
        <v>31</v>
      </c>
      <c r="H39" s="396">
        <v>31</v>
      </c>
      <c r="I39" s="396">
        <v>13</v>
      </c>
      <c r="J39" s="397">
        <v>2</v>
      </c>
      <c r="K39" s="398">
        <v>45</v>
      </c>
      <c r="L39" s="396">
        <v>5</v>
      </c>
      <c r="M39" s="396">
        <v>9</v>
      </c>
      <c r="N39" s="396">
        <v>8</v>
      </c>
      <c r="O39" s="399">
        <v>5</v>
      </c>
      <c r="Q39" s="400">
        <v>342</v>
      </c>
      <c r="R39" s="401" t="s">
        <v>216</v>
      </c>
      <c r="S39" s="402">
        <v>148</v>
      </c>
      <c r="T39" s="403">
        <v>216</v>
      </c>
      <c r="U39" s="404"/>
      <c r="V39" s="405">
        <v>5</v>
      </c>
      <c r="W39" s="405">
        <v>24</v>
      </c>
      <c r="X39" s="405">
        <v>32</v>
      </c>
      <c r="Y39" s="405">
        <v>30</v>
      </c>
      <c r="Z39" s="406">
        <v>8</v>
      </c>
      <c r="AA39" s="407">
        <v>71</v>
      </c>
      <c r="AB39" s="405">
        <v>5</v>
      </c>
      <c r="AC39" s="405">
        <v>14</v>
      </c>
      <c r="AD39" s="405">
        <v>7</v>
      </c>
      <c r="AE39" s="408">
        <v>7</v>
      </c>
      <c r="AG39" s="400">
        <v>342</v>
      </c>
      <c r="AH39" s="401" t="s">
        <v>216</v>
      </c>
      <c r="AI39" s="402">
        <v>122</v>
      </c>
      <c r="AJ39" s="403">
        <v>224</v>
      </c>
      <c r="AK39" s="404"/>
      <c r="AL39" s="405">
        <v>7</v>
      </c>
      <c r="AM39" s="405">
        <v>25</v>
      </c>
      <c r="AN39" s="405">
        <v>31</v>
      </c>
      <c r="AO39" s="405">
        <v>28</v>
      </c>
      <c r="AP39" s="406">
        <v>10</v>
      </c>
      <c r="AQ39" s="407">
        <v>69</v>
      </c>
      <c r="AR39" s="405">
        <v>6</v>
      </c>
      <c r="AS39" s="405">
        <v>12</v>
      </c>
      <c r="AT39" s="405">
        <v>9</v>
      </c>
      <c r="AU39" s="408">
        <v>5</v>
      </c>
      <c r="AW39" s="400">
        <v>3281</v>
      </c>
      <c r="AX39" s="401" t="s">
        <v>18</v>
      </c>
      <c r="AY39" s="402">
        <v>208</v>
      </c>
      <c r="AZ39" s="403">
        <v>227</v>
      </c>
      <c r="BA39" s="404"/>
      <c r="BB39" s="405">
        <v>14</v>
      </c>
      <c r="BC39" s="405">
        <v>24</v>
      </c>
      <c r="BD39" s="405">
        <v>29</v>
      </c>
      <c r="BE39" s="405">
        <v>21</v>
      </c>
      <c r="BF39" s="406">
        <v>12</v>
      </c>
      <c r="BG39" s="407">
        <v>62</v>
      </c>
      <c r="BH39" s="405">
        <v>6</v>
      </c>
      <c r="BI39" s="405">
        <v>11</v>
      </c>
      <c r="BJ39" s="405">
        <v>8</v>
      </c>
      <c r="BK39" s="408">
        <v>6</v>
      </c>
      <c r="BM39" s="400">
        <v>3621</v>
      </c>
      <c r="BN39" s="401" t="s">
        <v>331</v>
      </c>
      <c r="BO39" s="402">
        <v>110</v>
      </c>
      <c r="BP39" s="403">
        <v>224</v>
      </c>
      <c r="BQ39" s="404"/>
      <c r="BR39" s="405">
        <v>28</v>
      </c>
      <c r="BS39" s="405">
        <v>32</v>
      </c>
      <c r="BT39" s="405">
        <v>26</v>
      </c>
      <c r="BU39" s="405">
        <v>7</v>
      </c>
      <c r="BV39" s="406">
        <v>6</v>
      </c>
      <c r="BW39" s="407">
        <v>40</v>
      </c>
      <c r="BX39" s="405">
        <v>5</v>
      </c>
      <c r="BY39" s="405">
        <v>11</v>
      </c>
      <c r="BZ39" s="405">
        <v>7</v>
      </c>
      <c r="CA39" s="408">
        <v>5</v>
      </c>
      <c r="CC39" s="400">
        <v>5003</v>
      </c>
      <c r="CD39" s="401" t="s">
        <v>120</v>
      </c>
      <c r="CE39" s="402">
        <v>311</v>
      </c>
      <c r="CF39" s="403">
        <v>225</v>
      </c>
      <c r="CG39" s="404"/>
      <c r="CH39" s="405">
        <v>30</v>
      </c>
      <c r="CI39" s="405">
        <v>38</v>
      </c>
      <c r="CJ39" s="405">
        <v>22</v>
      </c>
      <c r="CK39" s="405">
        <v>8</v>
      </c>
      <c r="CL39" s="406">
        <v>2</v>
      </c>
      <c r="CM39" s="407">
        <v>32</v>
      </c>
      <c r="CN39" s="405">
        <v>5</v>
      </c>
      <c r="CO39" s="405">
        <v>10</v>
      </c>
      <c r="CP39" s="405">
        <v>8</v>
      </c>
      <c r="CQ39" s="408">
        <v>5</v>
      </c>
      <c r="CS39" s="400">
        <v>7071</v>
      </c>
      <c r="CT39" s="401" t="s">
        <v>488</v>
      </c>
      <c r="CU39" s="402">
        <v>785</v>
      </c>
      <c r="CV39" s="403">
        <v>236</v>
      </c>
      <c r="CW39" s="404"/>
      <c r="CX39" s="405">
        <v>28</v>
      </c>
      <c r="CY39" s="405">
        <v>26</v>
      </c>
      <c r="CZ39" s="405">
        <v>21</v>
      </c>
      <c r="DA39" s="405">
        <v>16</v>
      </c>
      <c r="DB39" s="406">
        <v>8</v>
      </c>
      <c r="DC39" s="407">
        <v>45</v>
      </c>
      <c r="DD39" s="405">
        <v>6</v>
      </c>
      <c r="DE39" s="405">
        <v>7</v>
      </c>
      <c r="DF39" s="405">
        <v>7</v>
      </c>
      <c r="DG39" s="408">
        <v>8</v>
      </c>
      <c r="DI39" s="409">
        <v>7081</v>
      </c>
      <c r="DJ39" s="410" t="s">
        <v>924</v>
      </c>
      <c r="DK39" s="411">
        <v>135</v>
      </c>
      <c r="DL39" s="412">
        <v>263</v>
      </c>
      <c r="DM39" s="413"/>
      <c r="DN39" s="414"/>
      <c r="DO39" s="415">
        <v>1</v>
      </c>
      <c r="DP39" s="416">
        <v>15</v>
      </c>
      <c r="DQ39" s="416">
        <v>18</v>
      </c>
      <c r="DR39" s="416">
        <v>40</v>
      </c>
      <c r="DS39" s="417">
        <v>27</v>
      </c>
      <c r="DT39" s="418">
        <v>84</v>
      </c>
      <c r="DU39" s="415">
        <v>7</v>
      </c>
      <c r="DV39" s="416">
        <v>10</v>
      </c>
      <c r="DW39" s="416">
        <v>9</v>
      </c>
      <c r="DX39" s="419">
        <v>9</v>
      </c>
    </row>
    <row r="40" spans="1:128" ht="20.100000000000001" customHeight="1">
      <c r="A40" s="391">
        <v>342</v>
      </c>
      <c r="B40" s="392" t="s">
        <v>216</v>
      </c>
      <c r="C40" s="393">
        <v>128</v>
      </c>
      <c r="D40" s="394">
        <v>203</v>
      </c>
      <c r="E40" s="395"/>
      <c r="F40" s="396">
        <v>10</v>
      </c>
      <c r="G40" s="396">
        <v>26</v>
      </c>
      <c r="H40" s="396">
        <v>27</v>
      </c>
      <c r="I40" s="396">
        <v>27</v>
      </c>
      <c r="J40" s="397">
        <v>9</v>
      </c>
      <c r="K40" s="398">
        <v>64</v>
      </c>
      <c r="L40" s="396">
        <v>6</v>
      </c>
      <c r="M40" s="396">
        <v>11</v>
      </c>
      <c r="N40" s="396">
        <v>9</v>
      </c>
      <c r="O40" s="399">
        <v>6</v>
      </c>
      <c r="Q40" s="400">
        <v>361</v>
      </c>
      <c r="R40" s="401" t="s">
        <v>217</v>
      </c>
      <c r="S40" s="402">
        <v>83</v>
      </c>
      <c r="T40" s="403">
        <v>204</v>
      </c>
      <c r="U40" s="404"/>
      <c r="V40" s="405">
        <v>28</v>
      </c>
      <c r="W40" s="405">
        <v>29</v>
      </c>
      <c r="X40" s="405">
        <v>20</v>
      </c>
      <c r="Y40" s="405">
        <v>23</v>
      </c>
      <c r="Z40" s="406">
        <v>0</v>
      </c>
      <c r="AA40" s="407">
        <v>43</v>
      </c>
      <c r="AB40" s="405">
        <v>4</v>
      </c>
      <c r="AC40" s="405">
        <v>12</v>
      </c>
      <c r="AD40" s="405">
        <v>6</v>
      </c>
      <c r="AE40" s="408">
        <v>5</v>
      </c>
      <c r="AG40" s="400">
        <v>361</v>
      </c>
      <c r="AH40" s="401" t="s">
        <v>217</v>
      </c>
      <c r="AI40" s="402">
        <v>82</v>
      </c>
      <c r="AJ40" s="403">
        <v>212</v>
      </c>
      <c r="AK40" s="404"/>
      <c r="AL40" s="405">
        <v>17</v>
      </c>
      <c r="AM40" s="405">
        <v>38</v>
      </c>
      <c r="AN40" s="405">
        <v>33</v>
      </c>
      <c r="AO40" s="405">
        <v>10</v>
      </c>
      <c r="AP40" s="406">
        <v>2</v>
      </c>
      <c r="AQ40" s="407">
        <v>45</v>
      </c>
      <c r="AR40" s="405">
        <v>5</v>
      </c>
      <c r="AS40" s="405">
        <v>9</v>
      </c>
      <c r="AT40" s="405">
        <v>8</v>
      </c>
      <c r="AU40" s="408">
        <v>5</v>
      </c>
      <c r="AW40" s="400">
        <v>3421</v>
      </c>
      <c r="AX40" s="401" t="s">
        <v>324</v>
      </c>
      <c r="AY40" s="402">
        <v>129</v>
      </c>
      <c r="AZ40" s="403">
        <v>222</v>
      </c>
      <c r="BA40" s="404"/>
      <c r="BB40" s="405">
        <v>22</v>
      </c>
      <c r="BC40" s="405">
        <v>34</v>
      </c>
      <c r="BD40" s="405">
        <v>19</v>
      </c>
      <c r="BE40" s="405">
        <v>15</v>
      </c>
      <c r="BF40" s="406">
        <v>10</v>
      </c>
      <c r="BG40" s="407">
        <v>43</v>
      </c>
      <c r="BH40" s="405">
        <v>5</v>
      </c>
      <c r="BI40" s="405">
        <v>10</v>
      </c>
      <c r="BJ40" s="405">
        <v>8</v>
      </c>
      <c r="BK40" s="408">
        <v>5</v>
      </c>
      <c r="BM40" s="400">
        <v>4691</v>
      </c>
      <c r="BN40" s="401" t="s">
        <v>367</v>
      </c>
      <c r="BO40" s="402">
        <v>122</v>
      </c>
      <c r="BP40" s="403">
        <v>235</v>
      </c>
      <c r="BQ40" s="404"/>
      <c r="BR40" s="405">
        <v>11</v>
      </c>
      <c r="BS40" s="405">
        <v>20</v>
      </c>
      <c r="BT40" s="405">
        <v>34</v>
      </c>
      <c r="BU40" s="405">
        <v>26</v>
      </c>
      <c r="BV40" s="406">
        <v>8</v>
      </c>
      <c r="BW40" s="407">
        <v>69</v>
      </c>
      <c r="BX40" s="405">
        <v>6</v>
      </c>
      <c r="BY40" s="405">
        <v>13</v>
      </c>
      <c r="BZ40" s="405">
        <v>8</v>
      </c>
      <c r="CA40" s="408">
        <v>6</v>
      </c>
      <c r="CC40" s="400">
        <v>5005</v>
      </c>
      <c r="CD40" s="401" t="s">
        <v>377</v>
      </c>
      <c r="CE40" s="402">
        <v>154</v>
      </c>
      <c r="CF40" s="403">
        <v>233</v>
      </c>
      <c r="CG40" s="404"/>
      <c r="CH40" s="405">
        <v>23</v>
      </c>
      <c r="CI40" s="405">
        <v>32</v>
      </c>
      <c r="CJ40" s="405">
        <v>25</v>
      </c>
      <c r="CK40" s="405">
        <v>11</v>
      </c>
      <c r="CL40" s="406">
        <v>10</v>
      </c>
      <c r="CM40" s="407">
        <v>45</v>
      </c>
      <c r="CN40" s="405">
        <v>5</v>
      </c>
      <c r="CO40" s="405">
        <v>10</v>
      </c>
      <c r="CP40" s="405">
        <v>9</v>
      </c>
      <c r="CQ40" s="408">
        <v>5</v>
      </c>
      <c r="CS40" s="400">
        <v>7081</v>
      </c>
      <c r="CT40" s="401" t="s">
        <v>924</v>
      </c>
      <c r="CU40" s="402">
        <v>118</v>
      </c>
      <c r="CV40" s="403">
        <v>261</v>
      </c>
      <c r="CW40" s="404"/>
      <c r="CX40" s="405">
        <v>1</v>
      </c>
      <c r="CY40" s="405">
        <v>8</v>
      </c>
      <c r="CZ40" s="405">
        <v>19</v>
      </c>
      <c r="DA40" s="405">
        <v>37</v>
      </c>
      <c r="DB40" s="406">
        <v>35</v>
      </c>
      <c r="DC40" s="407">
        <v>92</v>
      </c>
      <c r="DD40" s="405">
        <v>8</v>
      </c>
      <c r="DE40" s="405">
        <v>10</v>
      </c>
      <c r="DF40" s="405">
        <v>9</v>
      </c>
      <c r="DG40" s="408">
        <v>10</v>
      </c>
      <c r="DI40" s="409">
        <v>7101</v>
      </c>
      <c r="DJ40" s="410" t="s">
        <v>490</v>
      </c>
      <c r="DK40" s="411">
        <v>763</v>
      </c>
      <c r="DL40" s="412">
        <v>262</v>
      </c>
      <c r="DM40" s="413"/>
      <c r="DN40" s="414"/>
      <c r="DO40" s="415">
        <v>2</v>
      </c>
      <c r="DP40" s="416">
        <v>15</v>
      </c>
      <c r="DQ40" s="416">
        <v>21</v>
      </c>
      <c r="DR40" s="416">
        <v>32</v>
      </c>
      <c r="DS40" s="417">
        <v>31</v>
      </c>
      <c r="DT40" s="418">
        <v>83</v>
      </c>
      <c r="DU40" s="415">
        <v>7</v>
      </c>
      <c r="DV40" s="416">
        <v>10</v>
      </c>
      <c r="DW40" s="416">
        <v>9</v>
      </c>
      <c r="DX40" s="419">
        <v>9</v>
      </c>
    </row>
    <row r="41" spans="1:128" ht="20.100000000000001" customHeight="1">
      <c r="A41" s="391">
        <v>361</v>
      </c>
      <c r="B41" s="392" t="s">
        <v>217</v>
      </c>
      <c r="C41" s="393">
        <v>86</v>
      </c>
      <c r="D41" s="394">
        <v>188</v>
      </c>
      <c r="E41" s="395"/>
      <c r="F41" s="396">
        <v>31</v>
      </c>
      <c r="G41" s="396">
        <v>40</v>
      </c>
      <c r="H41" s="396">
        <v>17</v>
      </c>
      <c r="I41" s="396">
        <v>10</v>
      </c>
      <c r="J41" s="397">
        <v>1</v>
      </c>
      <c r="K41" s="398">
        <v>29</v>
      </c>
      <c r="L41" s="396">
        <v>5</v>
      </c>
      <c r="M41" s="396">
        <v>8</v>
      </c>
      <c r="N41" s="396">
        <v>7</v>
      </c>
      <c r="O41" s="399">
        <v>5</v>
      </c>
      <c r="Q41" s="400">
        <v>400</v>
      </c>
      <c r="R41" s="401" t="s">
        <v>1217</v>
      </c>
      <c r="S41" s="402">
        <v>99</v>
      </c>
      <c r="T41" s="403">
        <v>223</v>
      </c>
      <c r="U41" s="404"/>
      <c r="V41" s="405">
        <v>6</v>
      </c>
      <c r="W41" s="405">
        <v>14</v>
      </c>
      <c r="X41" s="405">
        <v>25</v>
      </c>
      <c r="Y41" s="405">
        <v>29</v>
      </c>
      <c r="Z41" s="406">
        <v>25</v>
      </c>
      <c r="AA41" s="407">
        <v>80</v>
      </c>
      <c r="AB41" s="405">
        <v>5</v>
      </c>
      <c r="AC41" s="405">
        <v>15</v>
      </c>
      <c r="AD41" s="405">
        <v>8</v>
      </c>
      <c r="AE41" s="408">
        <v>7</v>
      </c>
      <c r="AG41" s="400">
        <v>400</v>
      </c>
      <c r="AH41" s="401" t="s">
        <v>1217</v>
      </c>
      <c r="AI41" s="402">
        <v>99</v>
      </c>
      <c r="AJ41" s="403">
        <v>230</v>
      </c>
      <c r="AK41" s="404"/>
      <c r="AL41" s="405">
        <v>3</v>
      </c>
      <c r="AM41" s="405">
        <v>16</v>
      </c>
      <c r="AN41" s="405">
        <v>27</v>
      </c>
      <c r="AO41" s="405">
        <v>37</v>
      </c>
      <c r="AP41" s="406">
        <v>16</v>
      </c>
      <c r="AQ41" s="407">
        <v>81</v>
      </c>
      <c r="AR41" s="405">
        <v>7</v>
      </c>
      <c r="AS41" s="405">
        <v>12</v>
      </c>
      <c r="AT41" s="405">
        <v>9</v>
      </c>
      <c r="AU41" s="408">
        <v>6</v>
      </c>
      <c r="AW41" s="400">
        <v>3600</v>
      </c>
      <c r="AX41" s="401" t="s">
        <v>329</v>
      </c>
      <c r="AY41" s="402">
        <v>67</v>
      </c>
      <c r="AZ41" s="403">
        <v>218</v>
      </c>
      <c r="BA41" s="404"/>
      <c r="BB41" s="405">
        <v>22</v>
      </c>
      <c r="BC41" s="405">
        <v>36</v>
      </c>
      <c r="BD41" s="405">
        <v>28</v>
      </c>
      <c r="BE41" s="405">
        <v>10</v>
      </c>
      <c r="BF41" s="406">
        <v>3</v>
      </c>
      <c r="BG41" s="407">
        <v>42</v>
      </c>
      <c r="BH41" s="405">
        <v>5</v>
      </c>
      <c r="BI41" s="405">
        <v>9</v>
      </c>
      <c r="BJ41" s="405">
        <v>7</v>
      </c>
      <c r="BK41" s="408">
        <v>5</v>
      </c>
      <c r="BM41" s="400">
        <v>5003</v>
      </c>
      <c r="BN41" s="401" t="s">
        <v>120</v>
      </c>
      <c r="BO41" s="402">
        <v>295</v>
      </c>
      <c r="BP41" s="403">
        <v>223</v>
      </c>
      <c r="BQ41" s="404"/>
      <c r="BR41" s="405">
        <v>27</v>
      </c>
      <c r="BS41" s="405">
        <v>32</v>
      </c>
      <c r="BT41" s="405">
        <v>27</v>
      </c>
      <c r="BU41" s="405">
        <v>13</v>
      </c>
      <c r="BV41" s="406">
        <v>2</v>
      </c>
      <c r="BW41" s="407">
        <v>42</v>
      </c>
      <c r="BX41" s="405">
        <v>5</v>
      </c>
      <c r="BY41" s="405">
        <v>11</v>
      </c>
      <c r="BZ41" s="405">
        <v>7</v>
      </c>
      <c r="CA41" s="408">
        <v>5</v>
      </c>
      <c r="CC41" s="400">
        <v>5007</v>
      </c>
      <c r="CD41" s="401" t="s">
        <v>1275</v>
      </c>
      <c r="CE41" s="402">
        <v>17</v>
      </c>
      <c r="CF41" s="403">
        <v>216</v>
      </c>
      <c r="CG41" s="404"/>
      <c r="CH41" s="405">
        <v>65</v>
      </c>
      <c r="CI41" s="405">
        <v>24</v>
      </c>
      <c r="CJ41" s="405">
        <v>6</v>
      </c>
      <c r="CK41" s="405">
        <v>0</v>
      </c>
      <c r="CL41" s="406">
        <v>6</v>
      </c>
      <c r="CM41" s="407">
        <v>12</v>
      </c>
      <c r="CN41" s="405">
        <v>4</v>
      </c>
      <c r="CO41" s="405">
        <v>8</v>
      </c>
      <c r="CP41" s="405">
        <v>6</v>
      </c>
      <c r="CQ41" s="408">
        <v>4</v>
      </c>
      <c r="CS41" s="400">
        <v>7101</v>
      </c>
      <c r="CT41" s="401" t="s">
        <v>490</v>
      </c>
      <c r="CU41" s="402">
        <v>892</v>
      </c>
      <c r="CV41" s="403">
        <v>256</v>
      </c>
      <c r="CW41" s="404"/>
      <c r="CX41" s="405">
        <v>3</v>
      </c>
      <c r="CY41" s="405">
        <v>15</v>
      </c>
      <c r="CZ41" s="405">
        <v>27</v>
      </c>
      <c r="DA41" s="405">
        <v>30</v>
      </c>
      <c r="DB41" s="406">
        <v>24</v>
      </c>
      <c r="DC41" s="407">
        <v>81</v>
      </c>
      <c r="DD41" s="405">
        <v>8</v>
      </c>
      <c r="DE41" s="405">
        <v>9</v>
      </c>
      <c r="DF41" s="405">
        <v>9</v>
      </c>
      <c r="DG41" s="408">
        <v>10</v>
      </c>
      <c r="DI41" s="409">
        <v>7111</v>
      </c>
      <c r="DJ41" s="410" t="s">
        <v>491</v>
      </c>
      <c r="DK41" s="411">
        <v>686</v>
      </c>
      <c r="DL41" s="412">
        <v>240</v>
      </c>
      <c r="DM41" s="413"/>
      <c r="DN41" s="414"/>
      <c r="DO41" s="415">
        <v>25</v>
      </c>
      <c r="DP41" s="416">
        <v>32</v>
      </c>
      <c r="DQ41" s="416">
        <v>20</v>
      </c>
      <c r="DR41" s="416">
        <v>15</v>
      </c>
      <c r="DS41" s="417">
        <v>7</v>
      </c>
      <c r="DT41" s="418">
        <v>42</v>
      </c>
      <c r="DU41" s="415">
        <v>5</v>
      </c>
      <c r="DV41" s="416">
        <v>7</v>
      </c>
      <c r="DW41" s="416">
        <v>7</v>
      </c>
      <c r="DX41" s="419">
        <v>7</v>
      </c>
    </row>
    <row r="42" spans="1:128" ht="20.100000000000001" customHeight="1">
      <c r="A42" s="391">
        <v>400</v>
      </c>
      <c r="B42" s="392" t="s">
        <v>1217</v>
      </c>
      <c r="C42" s="393">
        <v>77</v>
      </c>
      <c r="D42" s="394">
        <v>213</v>
      </c>
      <c r="E42" s="395"/>
      <c r="F42" s="396">
        <v>5</v>
      </c>
      <c r="G42" s="396">
        <v>13</v>
      </c>
      <c r="H42" s="396">
        <v>22</v>
      </c>
      <c r="I42" s="396">
        <v>40</v>
      </c>
      <c r="J42" s="397">
        <v>19</v>
      </c>
      <c r="K42" s="398">
        <v>82</v>
      </c>
      <c r="L42" s="396">
        <v>7</v>
      </c>
      <c r="M42" s="396">
        <v>12</v>
      </c>
      <c r="N42" s="396">
        <v>10</v>
      </c>
      <c r="O42" s="399">
        <v>7</v>
      </c>
      <c r="Q42" s="400">
        <v>401</v>
      </c>
      <c r="R42" s="401" t="s">
        <v>1218</v>
      </c>
      <c r="S42" s="402">
        <v>93</v>
      </c>
      <c r="T42" s="403">
        <v>202</v>
      </c>
      <c r="U42" s="404"/>
      <c r="V42" s="405">
        <v>28</v>
      </c>
      <c r="W42" s="405">
        <v>32</v>
      </c>
      <c r="X42" s="405">
        <v>23</v>
      </c>
      <c r="Y42" s="405">
        <v>15</v>
      </c>
      <c r="Z42" s="406">
        <v>2</v>
      </c>
      <c r="AA42" s="407">
        <v>40</v>
      </c>
      <c r="AB42" s="405">
        <v>4</v>
      </c>
      <c r="AC42" s="405">
        <v>12</v>
      </c>
      <c r="AD42" s="405">
        <v>6</v>
      </c>
      <c r="AE42" s="408">
        <v>5</v>
      </c>
      <c r="AG42" s="400">
        <v>401</v>
      </c>
      <c r="AH42" s="401" t="s">
        <v>1218</v>
      </c>
      <c r="AI42" s="402">
        <v>74</v>
      </c>
      <c r="AJ42" s="403">
        <v>213</v>
      </c>
      <c r="AK42" s="404"/>
      <c r="AL42" s="405">
        <v>22</v>
      </c>
      <c r="AM42" s="405">
        <v>34</v>
      </c>
      <c r="AN42" s="405">
        <v>31</v>
      </c>
      <c r="AO42" s="405">
        <v>11</v>
      </c>
      <c r="AP42" s="406">
        <v>3</v>
      </c>
      <c r="AQ42" s="407">
        <v>45</v>
      </c>
      <c r="AR42" s="405">
        <v>5</v>
      </c>
      <c r="AS42" s="405">
        <v>9</v>
      </c>
      <c r="AT42" s="405">
        <v>8</v>
      </c>
      <c r="AU42" s="408">
        <v>4</v>
      </c>
      <c r="AW42" s="400">
        <v>3610</v>
      </c>
      <c r="AX42" s="401" t="s">
        <v>330</v>
      </c>
      <c r="AY42" s="402">
        <v>269</v>
      </c>
      <c r="AZ42" s="403">
        <v>225</v>
      </c>
      <c r="BA42" s="404"/>
      <c r="BB42" s="405">
        <v>14</v>
      </c>
      <c r="BC42" s="405">
        <v>26</v>
      </c>
      <c r="BD42" s="405">
        <v>33</v>
      </c>
      <c r="BE42" s="405">
        <v>21</v>
      </c>
      <c r="BF42" s="406">
        <v>6</v>
      </c>
      <c r="BG42" s="407">
        <v>60</v>
      </c>
      <c r="BH42" s="405">
        <v>6</v>
      </c>
      <c r="BI42" s="405">
        <v>10</v>
      </c>
      <c r="BJ42" s="405">
        <v>8</v>
      </c>
      <c r="BK42" s="408">
        <v>5</v>
      </c>
      <c r="BM42" s="400">
        <v>5005</v>
      </c>
      <c r="BN42" s="401" t="s">
        <v>377</v>
      </c>
      <c r="BO42" s="402">
        <v>154</v>
      </c>
      <c r="BP42" s="403">
        <v>229</v>
      </c>
      <c r="BQ42" s="404"/>
      <c r="BR42" s="405">
        <v>21</v>
      </c>
      <c r="BS42" s="405">
        <v>28</v>
      </c>
      <c r="BT42" s="405">
        <v>27</v>
      </c>
      <c r="BU42" s="405">
        <v>15</v>
      </c>
      <c r="BV42" s="406">
        <v>9</v>
      </c>
      <c r="BW42" s="407">
        <v>51</v>
      </c>
      <c r="BX42" s="405">
        <v>5</v>
      </c>
      <c r="BY42" s="405">
        <v>12</v>
      </c>
      <c r="BZ42" s="405">
        <v>8</v>
      </c>
      <c r="CA42" s="408">
        <v>6</v>
      </c>
      <c r="CC42" s="400">
        <v>5025</v>
      </c>
      <c r="CD42" s="401" t="s">
        <v>1276</v>
      </c>
      <c r="CE42" s="402">
        <v>40</v>
      </c>
      <c r="CF42" s="403">
        <v>217</v>
      </c>
      <c r="CG42" s="404"/>
      <c r="CH42" s="405">
        <v>50</v>
      </c>
      <c r="CI42" s="405">
        <v>33</v>
      </c>
      <c r="CJ42" s="405">
        <v>5</v>
      </c>
      <c r="CK42" s="405">
        <v>5</v>
      </c>
      <c r="CL42" s="406">
        <v>8</v>
      </c>
      <c r="CM42" s="407">
        <v>18</v>
      </c>
      <c r="CN42" s="405">
        <v>4</v>
      </c>
      <c r="CO42" s="405">
        <v>8</v>
      </c>
      <c r="CP42" s="405">
        <v>6</v>
      </c>
      <c r="CQ42" s="408">
        <v>4</v>
      </c>
      <c r="CS42" s="400">
        <v>7111</v>
      </c>
      <c r="CT42" s="401" t="s">
        <v>491</v>
      </c>
      <c r="CU42" s="402">
        <v>732</v>
      </c>
      <c r="CV42" s="403">
        <v>231</v>
      </c>
      <c r="CW42" s="404"/>
      <c r="CX42" s="405">
        <v>29</v>
      </c>
      <c r="CY42" s="405">
        <v>33</v>
      </c>
      <c r="CZ42" s="405">
        <v>24</v>
      </c>
      <c r="DA42" s="405">
        <v>11</v>
      </c>
      <c r="DB42" s="406">
        <v>3</v>
      </c>
      <c r="DC42" s="407">
        <v>38</v>
      </c>
      <c r="DD42" s="405">
        <v>6</v>
      </c>
      <c r="DE42" s="405">
        <v>6</v>
      </c>
      <c r="DF42" s="405">
        <v>6</v>
      </c>
      <c r="DG42" s="408">
        <v>7</v>
      </c>
      <c r="DI42" s="409">
        <v>7121</v>
      </c>
      <c r="DJ42" s="410" t="s">
        <v>492</v>
      </c>
      <c r="DK42" s="411">
        <v>971</v>
      </c>
      <c r="DL42" s="412">
        <v>251</v>
      </c>
      <c r="DM42" s="413"/>
      <c r="DN42" s="414"/>
      <c r="DO42" s="415">
        <v>9</v>
      </c>
      <c r="DP42" s="416">
        <v>27</v>
      </c>
      <c r="DQ42" s="416">
        <v>23</v>
      </c>
      <c r="DR42" s="416">
        <v>25</v>
      </c>
      <c r="DS42" s="417">
        <v>15</v>
      </c>
      <c r="DT42" s="418">
        <v>64</v>
      </c>
      <c r="DU42" s="415">
        <v>6</v>
      </c>
      <c r="DV42" s="416">
        <v>9</v>
      </c>
      <c r="DW42" s="416">
        <v>8</v>
      </c>
      <c r="DX42" s="419">
        <v>8</v>
      </c>
    </row>
    <row r="43" spans="1:128" ht="20.100000000000001" customHeight="1">
      <c r="A43" s="391">
        <v>401</v>
      </c>
      <c r="B43" s="392" t="s">
        <v>1218</v>
      </c>
      <c r="C43" s="393">
        <v>98</v>
      </c>
      <c r="D43" s="394">
        <v>187</v>
      </c>
      <c r="E43" s="395"/>
      <c r="F43" s="396">
        <v>36</v>
      </c>
      <c r="G43" s="396">
        <v>30</v>
      </c>
      <c r="H43" s="396">
        <v>20</v>
      </c>
      <c r="I43" s="396">
        <v>13</v>
      </c>
      <c r="J43" s="397">
        <v>1</v>
      </c>
      <c r="K43" s="398">
        <v>35</v>
      </c>
      <c r="L43" s="396">
        <v>5</v>
      </c>
      <c r="M43" s="396">
        <v>8</v>
      </c>
      <c r="N43" s="396">
        <v>7</v>
      </c>
      <c r="O43" s="399">
        <v>5</v>
      </c>
      <c r="Q43" s="400">
        <v>441</v>
      </c>
      <c r="R43" s="401" t="s">
        <v>220</v>
      </c>
      <c r="S43" s="402">
        <v>77</v>
      </c>
      <c r="T43" s="403">
        <v>210</v>
      </c>
      <c r="U43" s="404"/>
      <c r="V43" s="405">
        <v>17</v>
      </c>
      <c r="W43" s="405">
        <v>30</v>
      </c>
      <c r="X43" s="405">
        <v>29</v>
      </c>
      <c r="Y43" s="405">
        <v>17</v>
      </c>
      <c r="Z43" s="406">
        <v>8</v>
      </c>
      <c r="AA43" s="407">
        <v>53</v>
      </c>
      <c r="AB43" s="405">
        <v>5</v>
      </c>
      <c r="AC43" s="405">
        <v>13</v>
      </c>
      <c r="AD43" s="405">
        <v>6</v>
      </c>
      <c r="AE43" s="408">
        <v>6</v>
      </c>
      <c r="AG43" s="400">
        <v>441</v>
      </c>
      <c r="AH43" s="401" t="s">
        <v>220</v>
      </c>
      <c r="AI43" s="402">
        <v>63</v>
      </c>
      <c r="AJ43" s="403">
        <v>220</v>
      </c>
      <c r="AK43" s="404"/>
      <c r="AL43" s="405">
        <v>13</v>
      </c>
      <c r="AM43" s="405">
        <v>32</v>
      </c>
      <c r="AN43" s="405">
        <v>21</v>
      </c>
      <c r="AO43" s="405">
        <v>25</v>
      </c>
      <c r="AP43" s="406">
        <v>10</v>
      </c>
      <c r="AQ43" s="407">
        <v>56</v>
      </c>
      <c r="AR43" s="405">
        <v>6</v>
      </c>
      <c r="AS43" s="405">
        <v>11</v>
      </c>
      <c r="AT43" s="405">
        <v>8</v>
      </c>
      <c r="AU43" s="408">
        <v>5</v>
      </c>
      <c r="AW43" s="400">
        <v>3621</v>
      </c>
      <c r="AX43" s="401" t="s">
        <v>331</v>
      </c>
      <c r="AY43" s="402">
        <v>123</v>
      </c>
      <c r="AZ43" s="403">
        <v>217</v>
      </c>
      <c r="BA43" s="404"/>
      <c r="BB43" s="405">
        <v>25</v>
      </c>
      <c r="BC43" s="405">
        <v>37</v>
      </c>
      <c r="BD43" s="405">
        <v>23</v>
      </c>
      <c r="BE43" s="405">
        <v>8</v>
      </c>
      <c r="BF43" s="406">
        <v>7</v>
      </c>
      <c r="BG43" s="407">
        <v>38</v>
      </c>
      <c r="BH43" s="405">
        <v>5</v>
      </c>
      <c r="BI43" s="405">
        <v>9</v>
      </c>
      <c r="BJ43" s="405">
        <v>7</v>
      </c>
      <c r="BK43" s="408">
        <v>5</v>
      </c>
      <c r="BM43" s="400">
        <v>5007</v>
      </c>
      <c r="BN43" s="401" t="s">
        <v>1275</v>
      </c>
      <c r="BO43" s="402">
        <v>47</v>
      </c>
      <c r="BP43" s="403">
        <v>222</v>
      </c>
      <c r="BQ43" s="404"/>
      <c r="BR43" s="405">
        <v>28</v>
      </c>
      <c r="BS43" s="405">
        <v>34</v>
      </c>
      <c r="BT43" s="405">
        <v>21</v>
      </c>
      <c r="BU43" s="405">
        <v>15</v>
      </c>
      <c r="BV43" s="406">
        <v>2</v>
      </c>
      <c r="BW43" s="407">
        <v>38</v>
      </c>
      <c r="BX43" s="405">
        <v>5</v>
      </c>
      <c r="BY43" s="405">
        <v>11</v>
      </c>
      <c r="BZ43" s="405">
        <v>7</v>
      </c>
      <c r="CA43" s="408">
        <v>5</v>
      </c>
      <c r="CC43" s="400">
        <v>5029</v>
      </c>
      <c r="CD43" s="401" t="s">
        <v>1277</v>
      </c>
      <c r="CE43" s="402">
        <v>101</v>
      </c>
      <c r="CF43" s="403">
        <v>229</v>
      </c>
      <c r="CG43" s="404"/>
      <c r="CH43" s="405">
        <v>29</v>
      </c>
      <c r="CI43" s="405">
        <v>28</v>
      </c>
      <c r="CJ43" s="405">
        <v>25</v>
      </c>
      <c r="CK43" s="405">
        <v>13</v>
      </c>
      <c r="CL43" s="406">
        <v>6</v>
      </c>
      <c r="CM43" s="407">
        <v>44</v>
      </c>
      <c r="CN43" s="405">
        <v>5</v>
      </c>
      <c r="CO43" s="405">
        <v>10</v>
      </c>
      <c r="CP43" s="405">
        <v>8</v>
      </c>
      <c r="CQ43" s="408">
        <v>5</v>
      </c>
      <c r="CS43" s="400">
        <v>7121</v>
      </c>
      <c r="CT43" s="401" t="s">
        <v>492</v>
      </c>
      <c r="CU43" s="402">
        <v>1117</v>
      </c>
      <c r="CV43" s="403">
        <v>245</v>
      </c>
      <c r="CW43" s="404"/>
      <c r="CX43" s="405">
        <v>11</v>
      </c>
      <c r="CY43" s="405">
        <v>26</v>
      </c>
      <c r="CZ43" s="405">
        <v>30</v>
      </c>
      <c r="DA43" s="405">
        <v>22</v>
      </c>
      <c r="DB43" s="406">
        <v>11</v>
      </c>
      <c r="DC43" s="407">
        <v>63</v>
      </c>
      <c r="DD43" s="405">
        <v>7</v>
      </c>
      <c r="DE43" s="405">
        <v>8</v>
      </c>
      <c r="DF43" s="405">
        <v>8</v>
      </c>
      <c r="DG43" s="408">
        <v>9</v>
      </c>
      <c r="DI43" s="409">
        <v>7131</v>
      </c>
      <c r="DJ43" s="410" t="s">
        <v>493</v>
      </c>
      <c r="DK43" s="411">
        <v>438</v>
      </c>
      <c r="DL43" s="412">
        <v>237</v>
      </c>
      <c r="DM43" s="413"/>
      <c r="DN43" s="414"/>
      <c r="DO43" s="415">
        <v>32</v>
      </c>
      <c r="DP43" s="416">
        <v>28</v>
      </c>
      <c r="DQ43" s="416">
        <v>22</v>
      </c>
      <c r="DR43" s="416">
        <v>12</v>
      </c>
      <c r="DS43" s="417">
        <v>5</v>
      </c>
      <c r="DT43" s="418">
        <v>40</v>
      </c>
      <c r="DU43" s="415">
        <v>5</v>
      </c>
      <c r="DV43" s="416">
        <v>7</v>
      </c>
      <c r="DW43" s="416">
        <v>6</v>
      </c>
      <c r="DX43" s="419">
        <v>7</v>
      </c>
    </row>
    <row r="44" spans="1:128" ht="20.100000000000001" customHeight="1">
      <c r="A44" s="391">
        <v>441</v>
      </c>
      <c r="B44" s="392" t="s">
        <v>220</v>
      </c>
      <c r="C44" s="393">
        <v>66</v>
      </c>
      <c r="D44" s="394">
        <v>211</v>
      </c>
      <c r="E44" s="395"/>
      <c r="F44" s="396">
        <v>8</v>
      </c>
      <c r="G44" s="396">
        <v>8</v>
      </c>
      <c r="H44" s="396">
        <v>27</v>
      </c>
      <c r="I44" s="396">
        <v>42</v>
      </c>
      <c r="J44" s="397">
        <v>15</v>
      </c>
      <c r="K44" s="398">
        <v>85</v>
      </c>
      <c r="L44" s="396">
        <v>7</v>
      </c>
      <c r="M44" s="396">
        <v>12</v>
      </c>
      <c r="N44" s="396">
        <v>10</v>
      </c>
      <c r="O44" s="399">
        <v>7</v>
      </c>
      <c r="Q44" s="400">
        <v>451</v>
      </c>
      <c r="R44" s="401" t="s">
        <v>221</v>
      </c>
      <c r="S44" s="402">
        <v>145</v>
      </c>
      <c r="T44" s="403">
        <v>211</v>
      </c>
      <c r="U44" s="404"/>
      <c r="V44" s="405">
        <v>12</v>
      </c>
      <c r="W44" s="405">
        <v>27</v>
      </c>
      <c r="X44" s="405">
        <v>30</v>
      </c>
      <c r="Y44" s="405">
        <v>24</v>
      </c>
      <c r="Z44" s="406">
        <v>7</v>
      </c>
      <c r="AA44" s="407">
        <v>61</v>
      </c>
      <c r="AB44" s="405">
        <v>5</v>
      </c>
      <c r="AC44" s="405">
        <v>13</v>
      </c>
      <c r="AD44" s="405">
        <v>7</v>
      </c>
      <c r="AE44" s="408">
        <v>6</v>
      </c>
      <c r="AG44" s="400">
        <v>451</v>
      </c>
      <c r="AH44" s="401" t="s">
        <v>221</v>
      </c>
      <c r="AI44" s="402">
        <v>179</v>
      </c>
      <c r="AJ44" s="403">
        <v>219</v>
      </c>
      <c r="AK44" s="404"/>
      <c r="AL44" s="405">
        <v>18</v>
      </c>
      <c r="AM44" s="405">
        <v>25</v>
      </c>
      <c r="AN44" s="405">
        <v>29</v>
      </c>
      <c r="AO44" s="405">
        <v>16</v>
      </c>
      <c r="AP44" s="406">
        <v>13</v>
      </c>
      <c r="AQ44" s="407">
        <v>58</v>
      </c>
      <c r="AR44" s="405">
        <v>6</v>
      </c>
      <c r="AS44" s="405">
        <v>10</v>
      </c>
      <c r="AT44" s="405">
        <v>8</v>
      </c>
      <c r="AU44" s="408">
        <v>5</v>
      </c>
      <c r="AW44" s="400">
        <v>4021</v>
      </c>
      <c r="AX44" s="401" t="s">
        <v>342</v>
      </c>
      <c r="AY44" s="402">
        <v>50</v>
      </c>
      <c r="AZ44" s="403">
        <v>219</v>
      </c>
      <c r="BA44" s="404"/>
      <c r="BB44" s="405">
        <v>22</v>
      </c>
      <c r="BC44" s="405">
        <v>36</v>
      </c>
      <c r="BD44" s="405">
        <v>28</v>
      </c>
      <c r="BE44" s="405">
        <v>10</v>
      </c>
      <c r="BF44" s="406">
        <v>4</v>
      </c>
      <c r="BG44" s="407">
        <v>42</v>
      </c>
      <c r="BH44" s="405">
        <v>5</v>
      </c>
      <c r="BI44" s="405">
        <v>9</v>
      </c>
      <c r="BJ44" s="405">
        <v>7</v>
      </c>
      <c r="BK44" s="408">
        <v>5</v>
      </c>
      <c r="BM44" s="400">
        <v>5025</v>
      </c>
      <c r="BN44" s="401" t="s">
        <v>1276</v>
      </c>
      <c r="BO44" s="402">
        <v>59</v>
      </c>
      <c r="BP44" s="403">
        <v>212</v>
      </c>
      <c r="BQ44" s="404"/>
      <c r="BR44" s="405">
        <v>54</v>
      </c>
      <c r="BS44" s="405">
        <v>20</v>
      </c>
      <c r="BT44" s="405">
        <v>19</v>
      </c>
      <c r="BU44" s="405">
        <v>3</v>
      </c>
      <c r="BV44" s="406">
        <v>3</v>
      </c>
      <c r="BW44" s="407">
        <v>25</v>
      </c>
      <c r="BX44" s="405">
        <v>4</v>
      </c>
      <c r="BY44" s="405">
        <v>9</v>
      </c>
      <c r="BZ44" s="405">
        <v>6</v>
      </c>
      <c r="CA44" s="408">
        <v>4</v>
      </c>
      <c r="CC44" s="400">
        <v>5241</v>
      </c>
      <c r="CD44" s="401" t="s">
        <v>19</v>
      </c>
      <c r="CE44" s="402">
        <v>59</v>
      </c>
      <c r="CF44" s="403">
        <v>240</v>
      </c>
      <c r="CG44" s="404"/>
      <c r="CH44" s="405">
        <v>5</v>
      </c>
      <c r="CI44" s="405">
        <v>34</v>
      </c>
      <c r="CJ44" s="405">
        <v>39</v>
      </c>
      <c r="CK44" s="405">
        <v>12</v>
      </c>
      <c r="CL44" s="406">
        <v>10</v>
      </c>
      <c r="CM44" s="407">
        <v>61</v>
      </c>
      <c r="CN44" s="405">
        <v>6</v>
      </c>
      <c r="CO44" s="405">
        <v>12</v>
      </c>
      <c r="CP44" s="405">
        <v>9</v>
      </c>
      <c r="CQ44" s="408">
        <v>6</v>
      </c>
      <c r="CS44" s="400">
        <v>7131</v>
      </c>
      <c r="CT44" s="401" t="s">
        <v>493</v>
      </c>
      <c r="CU44" s="402">
        <v>441</v>
      </c>
      <c r="CV44" s="403">
        <v>227</v>
      </c>
      <c r="CW44" s="404"/>
      <c r="CX44" s="405">
        <v>37</v>
      </c>
      <c r="CY44" s="405">
        <v>34</v>
      </c>
      <c r="CZ44" s="405">
        <v>17</v>
      </c>
      <c r="DA44" s="405">
        <v>8</v>
      </c>
      <c r="DB44" s="406">
        <v>4</v>
      </c>
      <c r="DC44" s="407">
        <v>29</v>
      </c>
      <c r="DD44" s="405">
        <v>6</v>
      </c>
      <c r="DE44" s="405">
        <v>6</v>
      </c>
      <c r="DF44" s="405">
        <v>6</v>
      </c>
      <c r="DG44" s="408">
        <v>7</v>
      </c>
      <c r="DI44" s="409">
        <v>7141</v>
      </c>
      <c r="DJ44" s="410" t="s">
        <v>494</v>
      </c>
      <c r="DK44" s="411">
        <v>660</v>
      </c>
      <c r="DL44" s="412">
        <v>251</v>
      </c>
      <c r="DM44" s="413"/>
      <c r="DN44" s="414"/>
      <c r="DO44" s="415">
        <v>10</v>
      </c>
      <c r="DP44" s="416">
        <v>25</v>
      </c>
      <c r="DQ44" s="416">
        <v>26</v>
      </c>
      <c r="DR44" s="416">
        <v>24</v>
      </c>
      <c r="DS44" s="417">
        <v>15</v>
      </c>
      <c r="DT44" s="418">
        <v>65</v>
      </c>
      <c r="DU44" s="415">
        <v>6</v>
      </c>
      <c r="DV44" s="416">
        <v>9</v>
      </c>
      <c r="DW44" s="416">
        <v>8</v>
      </c>
      <c r="DX44" s="419">
        <v>8</v>
      </c>
    </row>
    <row r="45" spans="1:128" ht="20.100000000000001" customHeight="1">
      <c r="A45" s="391">
        <v>451</v>
      </c>
      <c r="B45" s="392" t="s">
        <v>221</v>
      </c>
      <c r="C45" s="393">
        <v>143</v>
      </c>
      <c r="D45" s="394">
        <v>199</v>
      </c>
      <c r="E45" s="395"/>
      <c r="F45" s="396">
        <v>21</v>
      </c>
      <c r="G45" s="396">
        <v>24</v>
      </c>
      <c r="H45" s="396">
        <v>24</v>
      </c>
      <c r="I45" s="396">
        <v>25</v>
      </c>
      <c r="J45" s="397">
        <v>6</v>
      </c>
      <c r="K45" s="398">
        <v>55</v>
      </c>
      <c r="L45" s="396">
        <v>6</v>
      </c>
      <c r="M45" s="396">
        <v>10</v>
      </c>
      <c r="N45" s="396">
        <v>9</v>
      </c>
      <c r="O45" s="399">
        <v>6</v>
      </c>
      <c r="Q45" s="400">
        <v>461</v>
      </c>
      <c r="R45" s="401" t="s">
        <v>222</v>
      </c>
      <c r="S45" s="402">
        <v>117</v>
      </c>
      <c r="T45" s="403">
        <v>201</v>
      </c>
      <c r="U45" s="404"/>
      <c r="V45" s="405">
        <v>25</v>
      </c>
      <c r="W45" s="405">
        <v>42</v>
      </c>
      <c r="X45" s="405">
        <v>25</v>
      </c>
      <c r="Y45" s="405">
        <v>5</v>
      </c>
      <c r="Z45" s="406">
        <v>3</v>
      </c>
      <c r="AA45" s="407">
        <v>33</v>
      </c>
      <c r="AB45" s="405">
        <v>4</v>
      </c>
      <c r="AC45" s="405">
        <v>11</v>
      </c>
      <c r="AD45" s="405">
        <v>6</v>
      </c>
      <c r="AE45" s="408">
        <v>5</v>
      </c>
      <c r="AG45" s="400">
        <v>461</v>
      </c>
      <c r="AH45" s="401" t="s">
        <v>222</v>
      </c>
      <c r="AI45" s="402">
        <v>125</v>
      </c>
      <c r="AJ45" s="403">
        <v>213</v>
      </c>
      <c r="AK45" s="404"/>
      <c r="AL45" s="405">
        <v>21</v>
      </c>
      <c r="AM45" s="405">
        <v>35</v>
      </c>
      <c r="AN45" s="405">
        <v>26</v>
      </c>
      <c r="AO45" s="405">
        <v>13</v>
      </c>
      <c r="AP45" s="406">
        <v>5</v>
      </c>
      <c r="AQ45" s="407">
        <v>44</v>
      </c>
      <c r="AR45" s="405">
        <v>5</v>
      </c>
      <c r="AS45" s="405">
        <v>10</v>
      </c>
      <c r="AT45" s="405">
        <v>8</v>
      </c>
      <c r="AU45" s="408">
        <v>4</v>
      </c>
      <c r="AW45" s="400">
        <v>4691</v>
      </c>
      <c r="AX45" s="401" t="s">
        <v>367</v>
      </c>
      <c r="AY45" s="402">
        <v>99</v>
      </c>
      <c r="AZ45" s="403">
        <v>233</v>
      </c>
      <c r="BA45" s="404"/>
      <c r="BB45" s="405">
        <v>9</v>
      </c>
      <c r="BC45" s="405">
        <v>17</v>
      </c>
      <c r="BD45" s="405">
        <v>31</v>
      </c>
      <c r="BE45" s="405">
        <v>27</v>
      </c>
      <c r="BF45" s="406">
        <v>15</v>
      </c>
      <c r="BG45" s="407">
        <v>74</v>
      </c>
      <c r="BH45" s="405">
        <v>6</v>
      </c>
      <c r="BI45" s="405">
        <v>12</v>
      </c>
      <c r="BJ45" s="405">
        <v>9</v>
      </c>
      <c r="BK45" s="408">
        <v>6</v>
      </c>
      <c r="BM45" s="400">
        <v>5029</v>
      </c>
      <c r="BN45" s="401" t="s">
        <v>1277</v>
      </c>
      <c r="BO45" s="402">
        <v>87</v>
      </c>
      <c r="BP45" s="403">
        <v>224</v>
      </c>
      <c r="BQ45" s="404"/>
      <c r="BR45" s="405">
        <v>30</v>
      </c>
      <c r="BS45" s="405">
        <v>22</v>
      </c>
      <c r="BT45" s="405">
        <v>23</v>
      </c>
      <c r="BU45" s="405">
        <v>20</v>
      </c>
      <c r="BV45" s="406">
        <v>6</v>
      </c>
      <c r="BW45" s="407">
        <v>48</v>
      </c>
      <c r="BX45" s="405">
        <v>5</v>
      </c>
      <c r="BY45" s="405">
        <v>11</v>
      </c>
      <c r="BZ45" s="405">
        <v>7</v>
      </c>
      <c r="CA45" s="408">
        <v>6</v>
      </c>
      <c r="CC45" s="400">
        <v>5671</v>
      </c>
      <c r="CD45" s="401" t="s">
        <v>402</v>
      </c>
      <c r="CE45" s="402">
        <v>56</v>
      </c>
      <c r="CF45" s="403">
        <v>250</v>
      </c>
      <c r="CG45" s="404"/>
      <c r="CH45" s="405">
        <v>5</v>
      </c>
      <c r="CI45" s="405">
        <v>9</v>
      </c>
      <c r="CJ45" s="405">
        <v>39</v>
      </c>
      <c r="CK45" s="405">
        <v>20</v>
      </c>
      <c r="CL45" s="406">
        <v>27</v>
      </c>
      <c r="CM45" s="407">
        <v>86</v>
      </c>
      <c r="CN45" s="405">
        <v>6</v>
      </c>
      <c r="CO45" s="405">
        <v>13</v>
      </c>
      <c r="CP45" s="405">
        <v>11</v>
      </c>
      <c r="CQ45" s="408">
        <v>6</v>
      </c>
      <c r="CS45" s="400">
        <v>7141</v>
      </c>
      <c r="CT45" s="401" t="s">
        <v>494</v>
      </c>
      <c r="CU45" s="402">
        <v>796</v>
      </c>
      <c r="CV45" s="403">
        <v>243</v>
      </c>
      <c r="CW45" s="404"/>
      <c r="CX45" s="405">
        <v>14</v>
      </c>
      <c r="CY45" s="405">
        <v>30</v>
      </c>
      <c r="CZ45" s="405">
        <v>26</v>
      </c>
      <c r="DA45" s="405">
        <v>18</v>
      </c>
      <c r="DB45" s="406">
        <v>11</v>
      </c>
      <c r="DC45" s="407">
        <v>56</v>
      </c>
      <c r="DD45" s="405">
        <v>7</v>
      </c>
      <c r="DE45" s="405">
        <v>8</v>
      </c>
      <c r="DF45" s="405">
        <v>7</v>
      </c>
      <c r="DG45" s="408">
        <v>8</v>
      </c>
      <c r="DI45" s="409">
        <v>7151</v>
      </c>
      <c r="DJ45" s="410" t="s">
        <v>495</v>
      </c>
      <c r="DK45" s="411">
        <v>448</v>
      </c>
      <c r="DL45" s="412">
        <v>235</v>
      </c>
      <c r="DM45" s="413"/>
      <c r="DN45" s="414"/>
      <c r="DO45" s="415">
        <v>35</v>
      </c>
      <c r="DP45" s="416">
        <v>39</v>
      </c>
      <c r="DQ45" s="416">
        <v>15</v>
      </c>
      <c r="DR45" s="416">
        <v>8</v>
      </c>
      <c r="DS45" s="417">
        <v>3</v>
      </c>
      <c r="DT45" s="418">
        <v>26</v>
      </c>
      <c r="DU45" s="415">
        <v>5</v>
      </c>
      <c r="DV45" s="416">
        <v>6</v>
      </c>
      <c r="DW45" s="416">
        <v>6</v>
      </c>
      <c r="DX45" s="419">
        <v>7</v>
      </c>
    </row>
    <row r="46" spans="1:128" ht="20.100000000000001" customHeight="1">
      <c r="A46" s="391">
        <v>461</v>
      </c>
      <c r="B46" s="392" t="s">
        <v>222</v>
      </c>
      <c r="C46" s="393">
        <v>133</v>
      </c>
      <c r="D46" s="394">
        <v>189</v>
      </c>
      <c r="E46" s="395"/>
      <c r="F46" s="396">
        <v>34</v>
      </c>
      <c r="G46" s="396">
        <v>29</v>
      </c>
      <c r="H46" s="396">
        <v>20</v>
      </c>
      <c r="I46" s="396">
        <v>17</v>
      </c>
      <c r="J46" s="397">
        <v>1</v>
      </c>
      <c r="K46" s="398">
        <v>38</v>
      </c>
      <c r="L46" s="396">
        <v>5</v>
      </c>
      <c r="M46" s="396">
        <v>8</v>
      </c>
      <c r="N46" s="396">
        <v>8</v>
      </c>
      <c r="O46" s="399">
        <v>4</v>
      </c>
      <c r="Q46" s="400">
        <v>481</v>
      </c>
      <c r="R46" s="401" t="s">
        <v>223</v>
      </c>
      <c r="S46" s="402">
        <v>133</v>
      </c>
      <c r="T46" s="403">
        <v>204</v>
      </c>
      <c r="U46" s="404"/>
      <c r="V46" s="405">
        <v>31</v>
      </c>
      <c r="W46" s="405">
        <v>24</v>
      </c>
      <c r="X46" s="405">
        <v>21</v>
      </c>
      <c r="Y46" s="405">
        <v>17</v>
      </c>
      <c r="Z46" s="406">
        <v>7</v>
      </c>
      <c r="AA46" s="407">
        <v>45</v>
      </c>
      <c r="AB46" s="405">
        <v>4</v>
      </c>
      <c r="AC46" s="405">
        <v>12</v>
      </c>
      <c r="AD46" s="405">
        <v>6</v>
      </c>
      <c r="AE46" s="408">
        <v>5</v>
      </c>
      <c r="AG46" s="400">
        <v>481</v>
      </c>
      <c r="AH46" s="401" t="s">
        <v>223</v>
      </c>
      <c r="AI46" s="402">
        <v>102</v>
      </c>
      <c r="AJ46" s="403">
        <v>211</v>
      </c>
      <c r="AK46" s="404"/>
      <c r="AL46" s="405">
        <v>27</v>
      </c>
      <c r="AM46" s="405">
        <v>26</v>
      </c>
      <c r="AN46" s="405">
        <v>25</v>
      </c>
      <c r="AO46" s="405">
        <v>14</v>
      </c>
      <c r="AP46" s="406">
        <v>7</v>
      </c>
      <c r="AQ46" s="407">
        <v>46</v>
      </c>
      <c r="AR46" s="405">
        <v>5</v>
      </c>
      <c r="AS46" s="405">
        <v>9</v>
      </c>
      <c r="AT46" s="405">
        <v>7</v>
      </c>
      <c r="AU46" s="408">
        <v>5</v>
      </c>
      <c r="AW46" s="400">
        <v>5003</v>
      </c>
      <c r="AX46" s="401" t="s">
        <v>120</v>
      </c>
      <c r="AY46" s="402">
        <v>280</v>
      </c>
      <c r="AZ46" s="403">
        <v>214</v>
      </c>
      <c r="BA46" s="404"/>
      <c r="BB46" s="405">
        <v>35</v>
      </c>
      <c r="BC46" s="405">
        <v>32</v>
      </c>
      <c r="BD46" s="405">
        <v>19</v>
      </c>
      <c r="BE46" s="405">
        <v>10</v>
      </c>
      <c r="BF46" s="406">
        <v>4</v>
      </c>
      <c r="BG46" s="407">
        <v>34</v>
      </c>
      <c r="BH46" s="405">
        <v>5</v>
      </c>
      <c r="BI46" s="405">
        <v>9</v>
      </c>
      <c r="BJ46" s="405">
        <v>7</v>
      </c>
      <c r="BK46" s="408">
        <v>4</v>
      </c>
      <c r="BM46" s="400">
        <v>5032</v>
      </c>
      <c r="BN46" s="401" t="s">
        <v>927</v>
      </c>
      <c r="BO46" s="402">
        <v>17</v>
      </c>
      <c r="BP46" s="403">
        <v>233</v>
      </c>
      <c r="BQ46" s="404"/>
      <c r="BR46" s="405">
        <v>24</v>
      </c>
      <c r="BS46" s="405">
        <v>12</v>
      </c>
      <c r="BT46" s="405">
        <v>24</v>
      </c>
      <c r="BU46" s="405">
        <v>35</v>
      </c>
      <c r="BV46" s="406">
        <v>6</v>
      </c>
      <c r="BW46" s="407">
        <v>65</v>
      </c>
      <c r="BX46" s="405">
        <v>6</v>
      </c>
      <c r="BY46" s="405">
        <v>12</v>
      </c>
      <c r="BZ46" s="405">
        <v>8</v>
      </c>
      <c r="CA46" s="408">
        <v>6</v>
      </c>
      <c r="CC46" s="400">
        <v>5961</v>
      </c>
      <c r="CD46" s="401" t="s">
        <v>126</v>
      </c>
      <c r="CE46" s="402">
        <v>184</v>
      </c>
      <c r="CF46" s="403">
        <v>243</v>
      </c>
      <c r="CG46" s="404"/>
      <c r="CH46" s="405">
        <v>7</v>
      </c>
      <c r="CI46" s="405">
        <v>26</v>
      </c>
      <c r="CJ46" s="405">
        <v>30</v>
      </c>
      <c r="CK46" s="405">
        <v>22</v>
      </c>
      <c r="CL46" s="406">
        <v>15</v>
      </c>
      <c r="CM46" s="407">
        <v>67</v>
      </c>
      <c r="CN46" s="405">
        <v>6</v>
      </c>
      <c r="CO46" s="405">
        <v>12</v>
      </c>
      <c r="CP46" s="405">
        <v>10</v>
      </c>
      <c r="CQ46" s="408">
        <v>6</v>
      </c>
      <c r="CS46" s="400">
        <v>7151</v>
      </c>
      <c r="CT46" s="401" t="s">
        <v>495</v>
      </c>
      <c r="CU46" s="402">
        <v>532</v>
      </c>
      <c r="CV46" s="403">
        <v>223</v>
      </c>
      <c r="CW46" s="404"/>
      <c r="CX46" s="405">
        <v>45</v>
      </c>
      <c r="CY46" s="405">
        <v>36</v>
      </c>
      <c r="CZ46" s="405">
        <v>14</v>
      </c>
      <c r="DA46" s="405">
        <v>5</v>
      </c>
      <c r="DB46" s="406">
        <v>1</v>
      </c>
      <c r="DC46" s="407">
        <v>20</v>
      </c>
      <c r="DD46" s="405">
        <v>5</v>
      </c>
      <c r="DE46" s="405">
        <v>6</v>
      </c>
      <c r="DF46" s="405">
        <v>5</v>
      </c>
      <c r="DG46" s="408">
        <v>6</v>
      </c>
      <c r="DI46" s="409">
        <v>7160</v>
      </c>
      <c r="DJ46" s="410" t="s">
        <v>496</v>
      </c>
      <c r="DK46" s="411">
        <v>330</v>
      </c>
      <c r="DL46" s="412">
        <v>251</v>
      </c>
      <c r="DM46" s="413"/>
      <c r="DN46" s="414"/>
      <c r="DO46" s="415">
        <v>8</v>
      </c>
      <c r="DP46" s="416">
        <v>28</v>
      </c>
      <c r="DQ46" s="416">
        <v>28</v>
      </c>
      <c r="DR46" s="416">
        <v>24</v>
      </c>
      <c r="DS46" s="417">
        <v>13</v>
      </c>
      <c r="DT46" s="418">
        <v>65</v>
      </c>
      <c r="DU46" s="415">
        <v>6</v>
      </c>
      <c r="DV46" s="416">
        <v>9</v>
      </c>
      <c r="DW46" s="416">
        <v>8</v>
      </c>
      <c r="DX46" s="419">
        <v>8</v>
      </c>
    </row>
    <row r="47" spans="1:128" ht="20.100000000000001" customHeight="1">
      <c r="A47" s="391">
        <v>481</v>
      </c>
      <c r="B47" s="392" t="s">
        <v>223</v>
      </c>
      <c r="C47" s="393">
        <v>119</v>
      </c>
      <c r="D47" s="394">
        <v>201</v>
      </c>
      <c r="E47" s="395"/>
      <c r="F47" s="396">
        <v>16</v>
      </c>
      <c r="G47" s="396">
        <v>26</v>
      </c>
      <c r="H47" s="396">
        <v>24</v>
      </c>
      <c r="I47" s="396">
        <v>24</v>
      </c>
      <c r="J47" s="397">
        <v>9</v>
      </c>
      <c r="K47" s="398">
        <v>58</v>
      </c>
      <c r="L47" s="396">
        <v>6</v>
      </c>
      <c r="M47" s="396">
        <v>10</v>
      </c>
      <c r="N47" s="396">
        <v>9</v>
      </c>
      <c r="O47" s="399">
        <v>7</v>
      </c>
      <c r="Q47" s="400">
        <v>510</v>
      </c>
      <c r="R47" s="401" t="s">
        <v>38</v>
      </c>
      <c r="S47" s="402">
        <v>62</v>
      </c>
      <c r="T47" s="403">
        <v>230</v>
      </c>
      <c r="U47" s="404"/>
      <c r="V47" s="405">
        <v>3</v>
      </c>
      <c r="W47" s="405">
        <v>5</v>
      </c>
      <c r="X47" s="405">
        <v>19</v>
      </c>
      <c r="Y47" s="405">
        <v>39</v>
      </c>
      <c r="Z47" s="406">
        <v>34</v>
      </c>
      <c r="AA47" s="407">
        <v>92</v>
      </c>
      <c r="AB47" s="405">
        <v>5</v>
      </c>
      <c r="AC47" s="405">
        <v>17</v>
      </c>
      <c r="AD47" s="405">
        <v>9</v>
      </c>
      <c r="AE47" s="408">
        <v>7</v>
      </c>
      <c r="AG47" s="400">
        <v>510</v>
      </c>
      <c r="AH47" s="401" t="s">
        <v>38</v>
      </c>
      <c r="AI47" s="402">
        <v>91</v>
      </c>
      <c r="AJ47" s="403">
        <v>239</v>
      </c>
      <c r="AK47" s="404"/>
      <c r="AL47" s="405">
        <v>1</v>
      </c>
      <c r="AM47" s="405">
        <v>8</v>
      </c>
      <c r="AN47" s="405">
        <v>23</v>
      </c>
      <c r="AO47" s="405">
        <v>34</v>
      </c>
      <c r="AP47" s="406">
        <v>34</v>
      </c>
      <c r="AQ47" s="407">
        <v>91</v>
      </c>
      <c r="AR47" s="405">
        <v>7</v>
      </c>
      <c r="AS47" s="405">
        <v>14</v>
      </c>
      <c r="AT47" s="405">
        <v>10</v>
      </c>
      <c r="AU47" s="408">
        <v>6</v>
      </c>
      <c r="AW47" s="400">
        <v>5005</v>
      </c>
      <c r="AX47" s="401" t="s">
        <v>377</v>
      </c>
      <c r="AY47" s="402">
        <v>159</v>
      </c>
      <c r="AZ47" s="403">
        <v>226</v>
      </c>
      <c r="BA47" s="404"/>
      <c r="BB47" s="405">
        <v>13</v>
      </c>
      <c r="BC47" s="405">
        <v>24</v>
      </c>
      <c r="BD47" s="405">
        <v>32</v>
      </c>
      <c r="BE47" s="405">
        <v>21</v>
      </c>
      <c r="BF47" s="406">
        <v>10</v>
      </c>
      <c r="BG47" s="407">
        <v>63</v>
      </c>
      <c r="BH47" s="405">
        <v>6</v>
      </c>
      <c r="BI47" s="405">
        <v>11</v>
      </c>
      <c r="BJ47" s="405">
        <v>8</v>
      </c>
      <c r="BK47" s="408">
        <v>5</v>
      </c>
      <c r="BM47" s="400">
        <v>5047</v>
      </c>
      <c r="BN47" s="401" t="s">
        <v>1572</v>
      </c>
      <c r="BO47" s="402">
        <v>23</v>
      </c>
      <c r="BP47" s="403">
        <v>225</v>
      </c>
      <c r="BQ47" s="404"/>
      <c r="BR47" s="405">
        <v>26</v>
      </c>
      <c r="BS47" s="405">
        <v>26</v>
      </c>
      <c r="BT47" s="405">
        <v>39</v>
      </c>
      <c r="BU47" s="405">
        <v>4</v>
      </c>
      <c r="BV47" s="406">
        <v>4</v>
      </c>
      <c r="BW47" s="407">
        <v>48</v>
      </c>
      <c r="BX47" s="405">
        <v>5</v>
      </c>
      <c r="BY47" s="405">
        <v>11</v>
      </c>
      <c r="BZ47" s="405">
        <v>7</v>
      </c>
      <c r="CA47" s="408">
        <v>5</v>
      </c>
      <c r="CC47" s="400">
        <v>6001</v>
      </c>
      <c r="CD47" s="401" t="s">
        <v>1310</v>
      </c>
      <c r="CE47" s="402">
        <v>387</v>
      </c>
      <c r="CF47" s="403">
        <v>253</v>
      </c>
      <c r="CG47" s="404"/>
      <c r="CH47" s="405">
        <v>1</v>
      </c>
      <c r="CI47" s="405">
        <v>12</v>
      </c>
      <c r="CJ47" s="405">
        <v>29</v>
      </c>
      <c r="CK47" s="405">
        <v>34</v>
      </c>
      <c r="CL47" s="406">
        <v>25</v>
      </c>
      <c r="CM47" s="407">
        <v>87</v>
      </c>
      <c r="CN47" s="405">
        <v>7</v>
      </c>
      <c r="CO47" s="405">
        <v>13</v>
      </c>
      <c r="CP47" s="405">
        <v>11</v>
      </c>
      <c r="CQ47" s="408">
        <v>7</v>
      </c>
      <c r="CS47" s="400">
        <v>7160</v>
      </c>
      <c r="CT47" s="401" t="s">
        <v>496</v>
      </c>
      <c r="CU47" s="402">
        <v>389</v>
      </c>
      <c r="CV47" s="403">
        <v>242</v>
      </c>
      <c r="CW47" s="404"/>
      <c r="CX47" s="405">
        <v>15</v>
      </c>
      <c r="CY47" s="405">
        <v>31</v>
      </c>
      <c r="CZ47" s="405">
        <v>25</v>
      </c>
      <c r="DA47" s="405">
        <v>21</v>
      </c>
      <c r="DB47" s="406">
        <v>8</v>
      </c>
      <c r="DC47" s="407">
        <v>54</v>
      </c>
      <c r="DD47" s="405">
        <v>7</v>
      </c>
      <c r="DE47" s="405">
        <v>8</v>
      </c>
      <c r="DF47" s="405">
        <v>7</v>
      </c>
      <c r="DG47" s="408">
        <v>9</v>
      </c>
      <c r="DI47" s="409">
        <v>7161</v>
      </c>
      <c r="DJ47" s="410" t="s">
        <v>86</v>
      </c>
      <c r="DK47" s="411">
        <v>139</v>
      </c>
      <c r="DL47" s="412">
        <v>269</v>
      </c>
      <c r="DM47" s="413"/>
      <c r="DN47" s="414"/>
      <c r="DO47" s="415">
        <v>1</v>
      </c>
      <c r="DP47" s="416">
        <v>4</v>
      </c>
      <c r="DQ47" s="416">
        <v>11</v>
      </c>
      <c r="DR47" s="416">
        <v>36</v>
      </c>
      <c r="DS47" s="417">
        <v>49</v>
      </c>
      <c r="DT47" s="418">
        <v>96</v>
      </c>
      <c r="DU47" s="415">
        <v>7</v>
      </c>
      <c r="DV47" s="416">
        <v>11</v>
      </c>
      <c r="DW47" s="416">
        <v>9</v>
      </c>
      <c r="DX47" s="419">
        <v>10</v>
      </c>
    </row>
    <row r="48" spans="1:128" ht="20.100000000000001" customHeight="1">
      <c r="A48" s="391">
        <v>510</v>
      </c>
      <c r="B48" s="392" t="s">
        <v>38</v>
      </c>
      <c r="C48" s="393">
        <v>73</v>
      </c>
      <c r="D48" s="394">
        <v>215</v>
      </c>
      <c r="E48" s="395"/>
      <c r="F48" s="396">
        <v>1</v>
      </c>
      <c r="G48" s="396">
        <v>8</v>
      </c>
      <c r="H48" s="396">
        <v>26</v>
      </c>
      <c r="I48" s="396">
        <v>44</v>
      </c>
      <c r="J48" s="397">
        <v>21</v>
      </c>
      <c r="K48" s="398">
        <v>90</v>
      </c>
      <c r="L48" s="396">
        <v>7</v>
      </c>
      <c r="M48" s="396">
        <v>13</v>
      </c>
      <c r="N48" s="396">
        <v>11</v>
      </c>
      <c r="O48" s="399">
        <v>8</v>
      </c>
      <c r="Q48" s="400">
        <v>520</v>
      </c>
      <c r="R48" s="401" t="s">
        <v>224</v>
      </c>
      <c r="S48" s="402">
        <v>89</v>
      </c>
      <c r="T48" s="403">
        <v>220</v>
      </c>
      <c r="U48" s="404"/>
      <c r="V48" s="405">
        <v>3</v>
      </c>
      <c r="W48" s="405">
        <v>17</v>
      </c>
      <c r="X48" s="405">
        <v>29</v>
      </c>
      <c r="Y48" s="405">
        <v>37</v>
      </c>
      <c r="Z48" s="406">
        <v>13</v>
      </c>
      <c r="AA48" s="407">
        <v>80</v>
      </c>
      <c r="AB48" s="405">
        <v>5</v>
      </c>
      <c r="AC48" s="405">
        <v>15</v>
      </c>
      <c r="AD48" s="405">
        <v>8</v>
      </c>
      <c r="AE48" s="408">
        <v>7</v>
      </c>
      <c r="AG48" s="400">
        <v>520</v>
      </c>
      <c r="AH48" s="401" t="s">
        <v>224</v>
      </c>
      <c r="AI48" s="402">
        <v>125</v>
      </c>
      <c r="AJ48" s="403">
        <v>228</v>
      </c>
      <c r="AK48" s="404"/>
      <c r="AL48" s="405">
        <v>2</v>
      </c>
      <c r="AM48" s="405">
        <v>20</v>
      </c>
      <c r="AN48" s="405">
        <v>33</v>
      </c>
      <c r="AO48" s="405">
        <v>29</v>
      </c>
      <c r="AP48" s="406">
        <v>17</v>
      </c>
      <c r="AQ48" s="407">
        <v>78</v>
      </c>
      <c r="AR48" s="405">
        <v>7</v>
      </c>
      <c r="AS48" s="405">
        <v>12</v>
      </c>
      <c r="AT48" s="405">
        <v>9</v>
      </c>
      <c r="AU48" s="408">
        <v>5</v>
      </c>
      <c r="AW48" s="400">
        <v>5007</v>
      </c>
      <c r="AX48" s="401" t="s">
        <v>1275</v>
      </c>
      <c r="AY48" s="402">
        <v>29</v>
      </c>
      <c r="AZ48" s="403">
        <v>218</v>
      </c>
      <c r="BA48" s="404"/>
      <c r="BB48" s="405">
        <v>31</v>
      </c>
      <c r="BC48" s="405">
        <v>41</v>
      </c>
      <c r="BD48" s="405">
        <v>3</v>
      </c>
      <c r="BE48" s="405">
        <v>24</v>
      </c>
      <c r="BF48" s="406">
        <v>0</v>
      </c>
      <c r="BG48" s="407">
        <v>28</v>
      </c>
      <c r="BH48" s="405">
        <v>5</v>
      </c>
      <c r="BI48" s="405">
        <v>9</v>
      </c>
      <c r="BJ48" s="405">
        <v>7</v>
      </c>
      <c r="BK48" s="408">
        <v>5</v>
      </c>
      <c r="BM48" s="400">
        <v>5241</v>
      </c>
      <c r="BN48" s="401" t="s">
        <v>19</v>
      </c>
      <c r="BO48" s="402">
        <v>70</v>
      </c>
      <c r="BP48" s="403">
        <v>235</v>
      </c>
      <c r="BQ48" s="404"/>
      <c r="BR48" s="405">
        <v>17</v>
      </c>
      <c r="BS48" s="405">
        <v>16</v>
      </c>
      <c r="BT48" s="405">
        <v>31</v>
      </c>
      <c r="BU48" s="405">
        <v>24</v>
      </c>
      <c r="BV48" s="406">
        <v>11</v>
      </c>
      <c r="BW48" s="407">
        <v>67</v>
      </c>
      <c r="BX48" s="405">
        <v>6</v>
      </c>
      <c r="BY48" s="405">
        <v>13</v>
      </c>
      <c r="BZ48" s="405">
        <v>8</v>
      </c>
      <c r="CA48" s="408">
        <v>6</v>
      </c>
      <c r="CC48" s="400">
        <v>6004</v>
      </c>
      <c r="CD48" s="401" t="s">
        <v>1311</v>
      </c>
      <c r="CE48" s="402">
        <v>40</v>
      </c>
      <c r="CF48" s="403">
        <v>241</v>
      </c>
      <c r="CG48" s="404"/>
      <c r="CH48" s="405">
        <v>8</v>
      </c>
      <c r="CI48" s="405">
        <v>33</v>
      </c>
      <c r="CJ48" s="405">
        <v>30</v>
      </c>
      <c r="CK48" s="405">
        <v>15</v>
      </c>
      <c r="CL48" s="406">
        <v>15</v>
      </c>
      <c r="CM48" s="407">
        <v>60</v>
      </c>
      <c r="CN48" s="405">
        <v>6</v>
      </c>
      <c r="CO48" s="405">
        <v>12</v>
      </c>
      <c r="CP48" s="405">
        <v>9</v>
      </c>
      <c r="CQ48" s="408">
        <v>6</v>
      </c>
      <c r="CS48" s="400">
        <v>7161</v>
      </c>
      <c r="CT48" s="401" t="s">
        <v>86</v>
      </c>
      <c r="CU48" s="402">
        <v>138</v>
      </c>
      <c r="CV48" s="403">
        <v>268</v>
      </c>
      <c r="CW48" s="404"/>
      <c r="CX48" s="405">
        <v>0</v>
      </c>
      <c r="CY48" s="405">
        <v>2</v>
      </c>
      <c r="CZ48" s="405">
        <v>17</v>
      </c>
      <c r="DA48" s="405">
        <v>36</v>
      </c>
      <c r="DB48" s="406">
        <v>46</v>
      </c>
      <c r="DC48" s="407">
        <v>98</v>
      </c>
      <c r="DD48" s="405">
        <v>8</v>
      </c>
      <c r="DE48" s="405">
        <v>10</v>
      </c>
      <c r="DF48" s="405">
        <v>10</v>
      </c>
      <c r="DG48" s="408">
        <v>11</v>
      </c>
      <c r="DI48" s="409">
        <v>7191</v>
      </c>
      <c r="DJ48" s="410" t="s">
        <v>498</v>
      </c>
      <c r="DK48" s="411">
        <v>640</v>
      </c>
      <c r="DL48" s="412">
        <v>243</v>
      </c>
      <c r="DM48" s="413"/>
      <c r="DN48" s="414"/>
      <c r="DO48" s="415">
        <v>20</v>
      </c>
      <c r="DP48" s="416">
        <v>33</v>
      </c>
      <c r="DQ48" s="416">
        <v>23</v>
      </c>
      <c r="DR48" s="416">
        <v>17</v>
      </c>
      <c r="DS48" s="417">
        <v>8</v>
      </c>
      <c r="DT48" s="418">
        <v>47</v>
      </c>
      <c r="DU48" s="415">
        <v>5</v>
      </c>
      <c r="DV48" s="416">
        <v>7</v>
      </c>
      <c r="DW48" s="416">
        <v>7</v>
      </c>
      <c r="DX48" s="419">
        <v>8</v>
      </c>
    </row>
    <row r="49" spans="1:128" ht="20.100000000000001" customHeight="1">
      <c r="A49" s="391">
        <v>520</v>
      </c>
      <c r="B49" s="392" t="s">
        <v>224</v>
      </c>
      <c r="C49" s="393">
        <v>87</v>
      </c>
      <c r="D49" s="394">
        <v>206</v>
      </c>
      <c r="E49" s="395"/>
      <c r="F49" s="396">
        <v>6</v>
      </c>
      <c r="G49" s="396">
        <v>20</v>
      </c>
      <c r="H49" s="396">
        <v>32</v>
      </c>
      <c r="I49" s="396">
        <v>38</v>
      </c>
      <c r="J49" s="397">
        <v>5</v>
      </c>
      <c r="K49" s="398">
        <v>75</v>
      </c>
      <c r="L49" s="396">
        <v>6</v>
      </c>
      <c r="M49" s="396">
        <v>11</v>
      </c>
      <c r="N49" s="396">
        <v>10</v>
      </c>
      <c r="O49" s="399">
        <v>7</v>
      </c>
      <c r="Q49" s="400">
        <v>521</v>
      </c>
      <c r="R49" s="401" t="s">
        <v>225</v>
      </c>
      <c r="S49" s="402">
        <v>78</v>
      </c>
      <c r="T49" s="403">
        <v>200</v>
      </c>
      <c r="U49" s="404"/>
      <c r="V49" s="405">
        <v>33</v>
      </c>
      <c r="W49" s="405">
        <v>35</v>
      </c>
      <c r="X49" s="405">
        <v>18</v>
      </c>
      <c r="Y49" s="405">
        <v>12</v>
      </c>
      <c r="Z49" s="406">
        <v>3</v>
      </c>
      <c r="AA49" s="407">
        <v>32</v>
      </c>
      <c r="AB49" s="405">
        <v>4</v>
      </c>
      <c r="AC49" s="405">
        <v>11</v>
      </c>
      <c r="AD49" s="405">
        <v>5</v>
      </c>
      <c r="AE49" s="408">
        <v>5</v>
      </c>
      <c r="AG49" s="400">
        <v>521</v>
      </c>
      <c r="AH49" s="401" t="s">
        <v>225</v>
      </c>
      <c r="AI49" s="402">
        <v>56</v>
      </c>
      <c r="AJ49" s="403">
        <v>209</v>
      </c>
      <c r="AK49" s="404"/>
      <c r="AL49" s="405">
        <v>25</v>
      </c>
      <c r="AM49" s="405">
        <v>36</v>
      </c>
      <c r="AN49" s="405">
        <v>30</v>
      </c>
      <c r="AO49" s="405">
        <v>7</v>
      </c>
      <c r="AP49" s="406">
        <v>2</v>
      </c>
      <c r="AQ49" s="407">
        <v>39</v>
      </c>
      <c r="AR49" s="405">
        <v>5</v>
      </c>
      <c r="AS49" s="405">
        <v>9</v>
      </c>
      <c r="AT49" s="405">
        <v>8</v>
      </c>
      <c r="AU49" s="408">
        <v>4</v>
      </c>
      <c r="AW49" s="400">
        <v>5010</v>
      </c>
      <c r="AX49" s="401" t="s">
        <v>0</v>
      </c>
      <c r="AY49" s="402">
        <v>12</v>
      </c>
      <c r="AZ49" s="403">
        <v>232</v>
      </c>
      <c r="BA49" s="404"/>
      <c r="BB49" s="405">
        <v>8</v>
      </c>
      <c r="BC49" s="405">
        <v>17</v>
      </c>
      <c r="BD49" s="405">
        <v>42</v>
      </c>
      <c r="BE49" s="405">
        <v>17</v>
      </c>
      <c r="BF49" s="406">
        <v>17</v>
      </c>
      <c r="BG49" s="407">
        <v>75</v>
      </c>
      <c r="BH49" s="405">
        <v>6</v>
      </c>
      <c r="BI49" s="405">
        <v>12</v>
      </c>
      <c r="BJ49" s="405">
        <v>9</v>
      </c>
      <c r="BK49" s="408">
        <v>6</v>
      </c>
      <c r="BM49" s="400">
        <v>5671</v>
      </c>
      <c r="BN49" s="401" t="s">
        <v>402</v>
      </c>
      <c r="BO49" s="402">
        <v>78</v>
      </c>
      <c r="BP49" s="403">
        <v>235</v>
      </c>
      <c r="BQ49" s="404"/>
      <c r="BR49" s="405">
        <v>9</v>
      </c>
      <c r="BS49" s="405">
        <v>21</v>
      </c>
      <c r="BT49" s="405">
        <v>46</v>
      </c>
      <c r="BU49" s="405">
        <v>14</v>
      </c>
      <c r="BV49" s="406">
        <v>10</v>
      </c>
      <c r="BW49" s="407">
        <v>71</v>
      </c>
      <c r="BX49" s="405">
        <v>6</v>
      </c>
      <c r="BY49" s="405">
        <v>13</v>
      </c>
      <c r="BZ49" s="405">
        <v>8</v>
      </c>
      <c r="CA49" s="408">
        <v>6</v>
      </c>
      <c r="CC49" s="400">
        <v>6006</v>
      </c>
      <c r="CD49" s="401" t="s">
        <v>142</v>
      </c>
      <c r="CE49" s="402">
        <v>86</v>
      </c>
      <c r="CF49" s="403">
        <v>260</v>
      </c>
      <c r="CG49" s="404"/>
      <c r="CH49" s="405">
        <v>0</v>
      </c>
      <c r="CI49" s="405">
        <v>9</v>
      </c>
      <c r="CJ49" s="405">
        <v>23</v>
      </c>
      <c r="CK49" s="405">
        <v>27</v>
      </c>
      <c r="CL49" s="406">
        <v>41</v>
      </c>
      <c r="CM49" s="407">
        <v>91</v>
      </c>
      <c r="CN49" s="405">
        <v>7</v>
      </c>
      <c r="CO49" s="405">
        <v>14</v>
      </c>
      <c r="CP49" s="405">
        <v>11</v>
      </c>
      <c r="CQ49" s="408">
        <v>7</v>
      </c>
      <c r="CS49" s="400">
        <v>7171</v>
      </c>
      <c r="CT49" s="401" t="s">
        <v>1769</v>
      </c>
      <c r="CU49" s="402">
        <v>63</v>
      </c>
      <c r="CV49" s="403">
        <v>243</v>
      </c>
      <c r="CW49" s="404"/>
      <c r="CX49" s="405">
        <v>13</v>
      </c>
      <c r="CY49" s="405">
        <v>29</v>
      </c>
      <c r="CZ49" s="405">
        <v>32</v>
      </c>
      <c r="DA49" s="405">
        <v>22</v>
      </c>
      <c r="DB49" s="406">
        <v>5</v>
      </c>
      <c r="DC49" s="407">
        <v>59</v>
      </c>
      <c r="DD49" s="405">
        <v>7</v>
      </c>
      <c r="DE49" s="405">
        <v>8</v>
      </c>
      <c r="DF49" s="405">
        <v>7</v>
      </c>
      <c r="DG49" s="408">
        <v>9</v>
      </c>
      <c r="DI49" s="409">
        <v>7201</v>
      </c>
      <c r="DJ49" s="410" t="s">
        <v>499</v>
      </c>
      <c r="DK49" s="411">
        <v>545</v>
      </c>
      <c r="DL49" s="412">
        <v>247</v>
      </c>
      <c r="DM49" s="413"/>
      <c r="DN49" s="414"/>
      <c r="DO49" s="415">
        <v>15</v>
      </c>
      <c r="DP49" s="416">
        <v>30</v>
      </c>
      <c r="DQ49" s="416">
        <v>23</v>
      </c>
      <c r="DR49" s="416">
        <v>21</v>
      </c>
      <c r="DS49" s="417">
        <v>11</v>
      </c>
      <c r="DT49" s="418">
        <v>55</v>
      </c>
      <c r="DU49" s="415">
        <v>6</v>
      </c>
      <c r="DV49" s="416">
        <v>8</v>
      </c>
      <c r="DW49" s="416">
        <v>7</v>
      </c>
      <c r="DX49" s="419">
        <v>8</v>
      </c>
    </row>
    <row r="50" spans="1:128" ht="20.100000000000001" customHeight="1">
      <c r="A50" s="391">
        <v>521</v>
      </c>
      <c r="B50" s="392" t="s">
        <v>225</v>
      </c>
      <c r="C50" s="393">
        <v>69</v>
      </c>
      <c r="D50" s="394">
        <v>184</v>
      </c>
      <c r="E50" s="395"/>
      <c r="F50" s="396">
        <v>39</v>
      </c>
      <c r="G50" s="396">
        <v>32</v>
      </c>
      <c r="H50" s="396">
        <v>20</v>
      </c>
      <c r="I50" s="396">
        <v>9</v>
      </c>
      <c r="J50" s="397">
        <v>0</v>
      </c>
      <c r="K50" s="398">
        <v>29</v>
      </c>
      <c r="L50" s="396">
        <v>5</v>
      </c>
      <c r="M50" s="396">
        <v>7</v>
      </c>
      <c r="N50" s="396">
        <v>7</v>
      </c>
      <c r="O50" s="399">
        <v>4</v>
      </c>
      <c r="Q50" s="400">
        <v>561</v>
      </c>
      <c r="R50" s="401" t="s">
        <v>226</v>
      </c>
      <c r="S50" s="402">
        <v>113</v>
      </c>
      <c r="T50" s="403">
        <v>201</v>
      </c>
      <c r="U50" s="404"/>
      <c r="V50" s="405">
        <v>32</v>
      </c>
      <c r="W50" s="405">
        <v>24</v>
      </c>
      <c r="X50" s="405">
        <v>29</v>
      </c>
      <c r="Y50" s="405">
        <v>11</v>
      </c>
      <c r="Z50" s="406">
        <v>4</v>
      </c>
      <c r="AA50" s="407">
        <v>44</v>
      </c>
      <c r="AB50" s="405">
        <v>4</v>
      </c>
      <c r="AC50" s="405">
        <v>11</v>
      </c>
      <c r="AD50" s="405">
        <v>6</v>
      </c>
      <c r="AE50" s="408">
        <v>5</v>
      </c>
      <c r="AG50" s="400">
        <v>561</v>
      </c>
      <c r="AH50" s="401" t="s">
        <v>226</v>
      </c>
      <c r="AI50" s="402">
        <v>124</v>
      </c>
      <c r="AJ50" s="403">
        <v>212</v>
      </c>
      <c r="AK50" s="404"/>
      <c r="AL50" s="405">
        <v>25</v>
      </c>
      <c r="AM50" s="405">
        <v>40</v>
      </c>
      <c r="AN50" s="405">
        <v>15</v>
      </c>
      <c r="AO50" s="405">
        <v>15</v>
      </c>
      <c r="AP50" s="406">
        <v>5</v>
      </c>
      <c r="AQ50" s="407">
        <v>35</v>
      </c>
      <c r="AR50" s="405">
        <v>5</v>
      </c>
      <c r="AS50" s="405">
        <v>9</v>
      </c>
      <c r="AT50" s="405">
        <v>8</v>
      </c>
      <c r="AU50" s="408">
        <v>4</v>
      </c>
      <c r="AW50" s="400">
        <v>5025</v>
      </c>
      <c r="AX50" s="401" t="s">
        <v>1276</v>
      </c>
      <c r="AY50" s="402">
        <v>61</v>
      </c>
      <c r="AZ50" s="403">
        <v>210</v>
      </c>
      <c r="BA50" s="404"/>
      <c r="BB50" s="405">
        <v>39</v>
      </c>
      <c r="BC50" s="405">
        <v>34</v>
      </c>
      <c r="BD50" s="405">
        <v>21</v>
      </c>
      <c r="BE50" s="405">
        <v>5</v>
      </c>
      <c r="BF50" s="406">
        <v>0</v>
      </c>
      <c r="BG50" s="407">
        <v>26</v>
      </c>
      <c r="BH50" s="405">
        <v>5</v>
      </c>
      <c r="BI50" s="405">
        <v>8</v>
      </c>
      <c r="BJ50" s="405">
        <v>6</v>
      </c>
      <c r="BK50" s="408">
        <v>4</v>
      </c>
      <c r="BM50" s="400">
        <v>5961</v>
      </c>
      <c r="BN50" s="401" t="s">
        <v>126</v>
      </c>
      <c r="BO50" s="402">
        <v>161</v>
      </c>
      <c r="BP50" s="403">
        <v>236</v>
      </c>
      <c r="BQ50" s="404"/>
      <c r="BR50" s="405">
        <v>7</v>
      </c>
      <c r="BS50" s="405">
        <v>26</v>
      </c>
      <c r="BT50" s="405">
        <v>30</v>
      </c>
      <c r="BU50" s="405">
        <v>23</v>
      </c>
      <c r="BV50" s="406">
        <v>14</v>
      </c>
      <c r="BW50" s="407">
        <v>67</v>
      </c>
      <c r="BX50" s="405">
        <v>6</v>
      </c>
      <c r="BY50" s="405">
        <v>13</v>
      </c>
      <c r="BZ50" s="405">
        <v>8</v>
      </c>
      <c r="CA50" s="408">
        <v>6</v>
      </c>
      <c r="CC50" s="400">
        <v>6008</v>
      </c>
      <c r="CD50" s="401" t="s">
        <v>2</v>
      </c>
      <c r="CE50" s="402">
        <v>30</v>
      </c>
      <c r="CF50" s="403">
        <v>223</v>
      </c>
      <c r="CG50" s="404"/>
      <c r="CH50" s="405">
        <v>47</v>
      </c>
      <c r="CI50" s="405">
        <v>27</v>
      </c>
      <c r="CJ50" s="405">
        <v>17</v>
      </c>
      <c r="CK50" s="405">
        <v>10</v>
      </c>
      <c r="CL50" s="406">
        <v>0</v>
      </c>
      <c r="CM50" s="407">
        <v>27</v>
      </c>
      <c r="CN50" s="405">
        <v>4</v>
      </c>
      <c r="CO50" s="405">
        <v>9</v>
      </c>
      <c r="CP50" s="405">
        <v>8</v>
      </c>
      <c r="CQ50" s="408">
        <v>4</v>
      </c>
      <c r="CS50" s="400">
        <v>7191</v>
      </c>
      <c r="CT50" s="401" t="s">
        <v>498</v>
      </c>
      <c r="CU50" s="402">
        <v>679</v>
      </c>
      <c r="CV50" s="403">
        <v>233</v>
      </c>
      <c r="CW50" s="404"/>
      <c r="CX50" s="405">
        <v>30</v>
      </c>
      <c r="CY50" s="405">
        <v>30</v>
      </c>
      <c r="CZ50" s="405">
        <v>22</v>
      </c>
      <c r="DA50" s="405">
        <v>13</v>
      </c>
      <c r="DB50" s="406">
        <v>6</v>
      </c>
      <c r="DC50" s="407">
        <v>41</v>
      </c>
      <c r="DD50" s="405">
        <v>6</v>
      </c>
      <c r="DE50" s="405">
        <v>7</v>
      </c>
      <c r="DF50" s="405">
        <v>6</v>
      </c>
      <c r="DG50" s="408">
        <v>8</v>
      </c>
      <c r="DI50" s="409">
        <v>7231</v>
      </c>
      <c r="DJ50" s="410" t="s">
        <v>500</v>
      </c>
      <c r="DK50" s="411">
        <v>434</v>
      </c>
      <c r="DL50" s="412">
        <v>235</v>
      </c>
      <c r="DM50" s="413"/>
      <c r="DN50" s="414"/>
      <c r="DO50" s="415">
        <v>32</v>
      </c>
      <c r="DP50" s="416">
        <v>44</v>
      </c>
      <c r="DQ50" s="416">
        <v>14</v>
      </c>
      <c r="DR50" s="416">
        <v>9</v>
      </c>
      <c r="DS50" s="417">
        <v>2</v>
      </c>
      <c r="DT50" s="418">
        <v>24</v>
      </c>
      <c r="DU50" s="415">
        <v>5</v>
      </c>
      <c r="DV50" s="416">
        <v>6</v>
      </c>
      <c r="DW50" s="416">
        <v>6</v>
      </c>
      <c r="DX50" s="419">
        <v>7</v>
      </c>
    </row>
    <row r="51" spans="1:128" ht="20.100000000000001" customHeight="1">
      <c r="A51" s="391">
        <v>561</v>
      </c>
      <c r="B51" s="392" t="s">
        <v>226</v>
      </c>
      <c r="C51" s="393">
        <v>143</v>
      </c>
      <c r="D51" s="394">
        <v>192</v>
      </c>
      <c r="E51" s="395"/>
      <c r="F51" s="396">
        <v>32</v>
      </c>
      <c r="G51" s="396">
        <v>25</v>
      </c>
      <c r="H51" s="396">
        <v>18</v>
      </c>
      <c r="I51" s="396">
        <v>21</v>
      </c>
      <c r="J51" s="397">
        <v>3</v>
      </c>
      <c r="K51" s="398">
        <v>43</v>
      </c>
      <c r="L51" s="396">
        <v>5</v>
      </c>
      <c r="M51" s="396">
        <v>9</v>
      </c>
      <c r="N51" s="396">
        <v>8</v>
      </c>
      <c r="O51" s="399">
        <v>5</v>
      </c>
      <c r="Q51" s="400">
        <v>600</v>
      </c>
      <c r="R51" s="401" t="s">
        <v>227</v>
      </c>
      <c r="S51" s="402">
        <v>95</v>
      </c>
      <c r="T51" s="403">
        <v>220</v>
      </c>
      <c r="U51" s="404"/>
      <c r="V51" s="405">
        <v>8</v>
      </c>
      <c r="W51" s="405">
        <v>17</v>
      </c>
      <c r="X51" s="405">
        <v>31</v>
      </c>
      <c r="Y51" s="405">
        <v>22</v>
      </c>
      <c r="Z51" s="406">
        <v>22</v>
      </c>
      <c r="AA51" s="407">
        <v>75</v>
      </c>
      <c r="AB51" s="405">
        <v>5</v>
      </c>
      <c r="AC51" s="405">
        <v>14</v>
      </c>
      <c r="AD51" s="405">
        <v>8</v>
      </c>
      <c r="AE51" s="408">
        <v>7</v>
      </c>
      <c r="AG51" s="400">
        <v>600</v>
      </c>
      <c r="AH51" s="401" t="s">
        <v>227</v>
      </c>
      <c r="AI51" s="402">
        <v>76</v>
      </c>
      <c r="AJ51" s="403">
        <v>231</v>
      </c>
      <c r="AK51" s="404"/>
      <c r="AL51" s="405">
        <v>3</v>
      </c>
      <c r="AM51" s="405">
        <v>11</v>
      </c>
      <c r="AN51" s="405">
        <v>29</v>
      </c>
      <c r="AO51" s="405">
        <v>46</v>
      </c>
      <c r="AP51" s="406">
        <v>12</v>
      </c>
      <c r="AQ51" s="407">
        <v>87</v>
      </c>
      <c r="AR51" s="405">
        <v>6</v>
      </c>
      <c r="AS51" s="405">
        <v>13</v>
      </c>
      <c r="AT51" s="405">
        <v>10</v>
      </c>
      <c r="AU51" s="408">
        <v>6</v>
      </c>
      <c r="AW51" s="400">
        <v>5029</v>
      </c>
      <c r="AX51" s="401" t="s">
        <v>1277</v>
      </c>
      <c r="AY51" s="402">
        <v>88</v>
      </c>
      <c r="AZ51" s="403">
        <v>221</v>
      </c>
      <c r="BA51" s="404"/>
      <c r="BB51" s="405">
        <v>22</v>
      </c>
      <c r="BC51" s="405">
        <v>24</v>
      </c>
      <c r="BD51" s="405">
        <v>34</v>
      </c>
      <c r="BE51" s="405">
        <v>14</v>
      </c>
      <c r="BF51" s="406">
        <v>7</v>
      </c>
      <c r="BG51" s="407">
        <v>55</v>
      </c>
      <c r="BH51" s="405">
        <v>6</v>
      </c>
      <c r="BI51" s="405">
        <v>10</v>
      </c>
      <c r="BJ51" s="405">
        <v>7</v>
      </c>
      <c r="BK51" s="408">
        <v>5</v>
      </c>
      <c r="BM51" s="400">
        <v>6001</v>
      </c>
      <c r="BN51" s="401" t="s">
        <v>1310</v>
      </c>
      <c r="BO51" s="402">
        <v>395</v>
      </c>
      <c r="BP51" s="403">
        <v>249</v>
      </c>
      <c r="BQ51" s="404"/>
      <c r="BR51" s="405">
        <v>1</v>
      </c>
      <c r="BS51" s="405">
        <v>6</v>
      </c>
      <c r="BT51" s="405">
        <v>32</v>
      </c>
      <c r="BU51" s="405">
        <v>33</v>
      </c>
      <c r="BV51" s="406">
        <v>29</v>
      </c>
      <c r="BW51" s="407">
        <v>93</v>
      </c>
      <c r="BX51" s="405">
        <v>7</v>
      </c>
      <c r="BY51" s="405">
        <v>15</v>
      </c>
      <c r="BZ51" s="405">
        <v>9</v>
      </c>
      <c r="CA51" s="408">
        <v>7</v>
      </c>
      <c r="CC51" s="400">
        <v>6009</v>
      </c>
      <c r="CD51" s="401" t="s">
        <v>416</v>
      </c>
      <c r="CE51" s="402">
        <v>125</v>
      </c>
      <c r="CF51" s="403">
        <v>233</v>
      </c>
      <c r="CG51" s="404"/>
      <c r="CH51" s="405">
        <v>13</v>
      </c>
      <c r="CI51" s="405">
        <v>43</v>
      </c>
      <c r="CJ51" s="405">
        <v>30</v>
      </c>
      <c r="CK51" s="405">
        <v>11</v>
      </c>
      <c r="CL51" s="406">
        <v>2</v>
      </c>
      <c r="CM51" s="407">
        <v>44</v>
      </c>
      <c r="CN51" s="405">
        <v>5</v>
      </c>
      <c r="CO51" s="405">
        <v>11</v>
      </c>
      <c r="CP51" s="405">
        <v>8</v>
      </c>
      <c r="CQ51" s="408">
        <v>5</v>
      </c>
      <c r="CS51" s="400">
        <v>7201</v>
      </c>
      <c r="CT51" s="401" t="s">
        <v>499</v>
      </c>
      <c r="CU51" s="402">
        <v>616</v>
      </c>
      <c r="CV51" s="403">
        <v>239</v>
      </c>
      <c r="CW51" s="404"/>
      <c r="CX51" s="405">
        <v>19</v>
      </c>
      <c r="CY51" s="405">
        <v>32</v>
      </c>
      <c r="CZ51" s="405">
        <v>24</v>
      </c>
      <c r="DA51" s="405">
        <v>16</v>
      </c>
      <c r="DB51" s="406">
        <v>9</v>
      </c>
      <c r="DC51" s="407">
        <v>49</v>
      </c>
      <c r="DD51" s="405">
        <v>7</v>
      </c>
      <c r="DE51" s="405">
        <v>7</v>
      </c>
      <c r="DF51" s="405">
        <v>7</v>
      </c>
      <c r="DG51" s="408">
        <v>8</v>
      </c>
      <c r="DI51" s="409">
        <v>7241</v>
      </c>
      <c r="DJ51" s="410" t="s">
        <v>1312</v>
      </c>
      <c r="DK51" s="411">
        <v>618</v>
      </c>
      <c r="DL51" s="412">
        <v>252</v>
      </c>
      <c r="DM51" s="413"/>
      <c r="DN51" s="414"/>
      <c r="DO51" s="415">
        <v>8</v>
      </c>
      <c r="DP51" s="416">
        <v>24</v>
      </c>
      <c r="DQ51" s="416">
        <v>27</v>
      </c>
      <c r="DR51" s="416">
        <v>28</v>
      </c>
      <c r="DS51" s="417">
        <v>13</v>
      </c>
      <c r="DT51" s="418">
        <v>69</v>
      </c>
      <c r="DU51" s="415">
        <v>6</v>
      </c>
      <c r="DV51" s="416">
        <v>9</v>
      </c>
      <c r="DW51" s="416">
        <v>8</v>
      </c>
      <c r="DX51" s="419">
        <v>9</v>
      </c>
    </row>
    <row r="52" spans="1:128" ht="20.100000000000001" customHeight="1">
      <c r="A52" s="391">
        <v>600</v>
      </c>
      <c r="B52" s="392" t="s">
        <v>227</v>
      </c>
      <c r="C52" s="393">
        <v>111</v>
      </c>
      <c r="D52" s="394">
        <v>211</v>
      </c>
      <c r="E52" s="395"/>
      <c r="F52" s="396">
        <v>2</v>
      </c>
      <c r="G52" s="396">
        <v>20</v>
      </c>
      <c r="H52" s="396">
        <v>28</v>
      </c>
      <c r="I52" s="396">
        <v>33</v>
      </c>
      <c r="J52" s="397">
        <v>17</v>
      </c>
      <c r="K52" s="398">
        <v>78</v>
      </c>
      <c r="L52" s="396">
        <v>7</v>
      </c>
      <c r="M52" s="396">
        <v>12</v>
      </c>
      <c r="N52" s="396">
        <v>10</v>
      </c>
      <c r="O52" s="399">
        <v>7</v>
      </c>
      <c r="Q52" s="400">
        <v>641</v>
      </c>
      <c r="R52" s="401" t="s">
        <v>228</v>
      </c>
      <c r="S52" s="402">
        <v>38</v>
      </c>
      <c r="T52" s="403">
        <v>198</v>
      </c>
      <c r="U52" s="404"/>
      <c r="V52" s="405">
        <v>39</v>
      </c>
      <c r="W52" s="405">
        <v>24</v>
      </c>
      <c r="X52" s="405">
        <v>18</v>
      </c>
      <c r="Y52" s="405">
        <v>18</v>
      </c>
      <c r="Z52" s="406">
        <v>0</v>
      </c>
      <c r="AA52" s="407">
        <v>37</v>
      </c>
      <c r="AB52" s="405">
        <v>3</v>
      </c>
      <c r="AC52" s="405">
        <v>11</v>
      </c>
      <c r="AD52" s="405">
        <v>5</v>
      </c>
      <c r="AE52" s="408">
        <v>5</v>
      </c>
      <c r="AG52" s="400">
        <v>641</v>
      </c>
      <c r="AH52" s="401" t="s">
        <v>228</v>
      </c>
      <c r="AI52" s="402">
        <v>34</v>
      </c>
      <c r="AJ52" s="403">
        <v>210</v>
      </c>
      <c r="AK52" s="404"/>
      <c r="AL52" s="405">
        <v>24</v>
      </c>
      <c r="AM52" s="405">
        <v>38</v>
      </c>
      <c r="AN52" s="405">
        <v>18</v>
      </c>
      <c r="AO52" s="405">
        <v>15</v>
      </c>
      <c r="AP52" s="406">
        <v>6</v>
      </c>
      <c r="AQ52" s="407">
        <v>38</v>
      </c>
      <c r="AR52" s="405">
        <v>5</v>
      </c>
      <c r="AS52" s="405">
        <v>9</v>
      </c>
      <c r="AT52" s="405">
        <v>7</v>
      </c>
      <c r="AU52" s="408">
        <v>4</v>
      </c>
      <c r="AW52" s="400">
        <v>5032</v>
      </c>
      <c r="AX52" s="401" t="s">
        <v>927</v>
      </c>
      <c r="AY52" s="402">
        <v>23</v>
      </c>
      <c r="AZ52" s="403">
        <v>222</v>
      </c>
      <c r="BA52" s="404"/>
      <c r="BB52" s="405">
        <v>17</v>
      </c>
      <c r="BC52" s="405">
        <v>30</v>
      </c>
      <c r="BD52" s="405">
        <v>39</v>
      </c>
      <c r="BE52" s="405">
        <v>9</v>
      </c>
      <c r="BF52" s="406">
        <v>4</v>
      </c>
      <c r="BG52" s="407">
        <v>52</v>
      </c>
      <c r="BH52" s="405">
        <v>6</v>
      </c>
      <c r="BI52" s="405">
        <v>10</v>
      </c>
      <c r="BJ52" s="405">
        <v>8</v>
      </c>
      <c r="BK52" s="408">
        <v>5</v>
      </c>
      <c r="BM52" s="400">
        <v>6004</v>
      </c>
      <c r="BN52" s="401" t="s">
        <v>1311</v>
      </c>
      <c r="BO52" s="402">
        <v>74</v>
      </c>
      <c r="BP52" s="403">
        <v>240</v>
      </c>
      <c r="BQ52" s="404"/>
      <c r="BR52" s="405">
        <v>3</v>
      </c>
      <c r="BS52" s="405">
        <v>23</v>
      </c>
      <c r="BT52" s="405">
        <v>32</v>
      </c>
      <c r="BU52" s="405">
        <v>24</v>
      </c>
      <c r="BV52" s="406">
        <v>18</v>
      </c>
      <c r="BW52" s="407">
        <v>74</v>
      </c>
      <c r="BX52" s="405">
        <v>6</v>
      </c>
      <c r="BY52" s="405">
        <v>13</v>
      </c>
      <c r="BZ52" s="405">
        <v>9</v>
      </c>
      <c r="CA52" s="408">
        <v>7</v>
      </c>
      <c r="CC52" s="400">
        <v>6010</v>
      </c>
      <c r="CD52" s="401" t="s">
        <v>417</v>
      </c>
      <c r="CE52" s="402">
        <v>110</v>
      </c>
      <c r="CF52" s="403">
        <v>234</v>
      </c>
      <c r="CG52" s="404"/>
      <c r="CH52" s="405">
        <v>10</v>
      </c>
      <c r="CI52" s="405">
        <v>43</v>
      </c>
      <c r="CJ52" s="405">
        <v>36</v>
      </c>
      <c r="CK52" s="405">
        <v>9</v>
      </c>
      <c r="CL52" s="406">
        <v>2</v>
      </c>
      <c r="CM52" s="407">
        <v>47</v>
      </c>
      <c r="CN52" s="405">
        <v>5</v>
      </c>
      <c r="CO52" s="405">
        <v>11</v>
      </c>
      <c r="CP52" s="405">
        <v>9</v>
      </c>
      <c r="CQ52" s="408">
        <v>5</v>
      </c>
      <c r="CS52" s="400">
        <v>7231</v>
      </c>
      <c r="CT52" s="401" t="s">
        <v>500</v>
      </c>
      <c r="CU52" s="402">
        <v>517</v>
      </c>
      <c r="CV52" s="403">
        <v>226</v>
      </c>
      <c r="CW52" s="404"/>
      <c r="CX52" s="405">
        <v>37</v>
      </c>
      <c r="CY52" s="405">
        <v>44</v>
      </c>
      <c r="CZ52" s="405">
        <v>14</v>
      </c>
      <c r="DA52" s="405">
        <v>5</v>
      </c>
      <c r="DB52" s="406">
        <v>1</v>
      </c>
      <c r="DC52" s="407">
        <v>20</v>
      </c>
      <c r="DD52" s="405">
        <v>6</v>
      </c>
      <c r="DE52" s="405">
        <v>6</v>
      </c>
      <c r="DF52" s="405">
        <v>6</v>
      </c>
      <c r="DG52" s="408">
        <v>7</v>
      </c>
      <c r="DI52" s="409">
        <v>7251</v>
      </c>
      <c r="DJ52" s="410" t="s">
        <v>502</v>
      </c>
      <c r="DK52" s="411">
        <v>428</v>
      </c>
      <c r="DL52" s="412">
        <v>230</v>
      </c>
      <c r="DM52" s="413"/>
      <c r="DN52" s="414"/>
      <c r="DO52" s="415">
        <v>40</v>
      </c>
      <c r="DP52" s="416">
        <v>41</v>
      </c>
      <c r="DQ52" s="416">
        <v>12</v>
      </c>
      <c r="DR52" s="416">
        <v>6</v>
      </c>
      <c r="DS52" s="417">
        <v>1</v>
      </c>
      <c r="DT52" s="418">
        <v>19</v>
      </c>
      <c r="DU52" s="415">
        <v>4</v>
      </c>
      <c r="DV52" s="416">
        <v>6</v>
      </c>
      <c r="DW52" s="416">
        <v>6</v>
      </c>
      <c r="DX52" s="419">
        <v>6</v>
      </c>
    </row>
    <row r="53" spans="1:128" ht="20.100000000000001" customHeight="1">
      <c r="A53" s="391">
        <v>641</v>
      </c>
      <c r="B53" s="392" t="s">
        <v>228</v>
      </c>
      <c r="C53" s="393">
        <v>45</v>
      </c>
      <c r="D53" s="394">
        <v>186</v>
      </c>
      <c r="E53" s="395"/>
      <c r="F53" s="396">
        <v>44</v>
      </c>
      <c r="G53" s="396">
        <v>24</v>
      </c>
      <c r="H53" s="396">
        <v>22</v>
      </c>
      <c r="I53" s="396">
        <v>4</v>
      </c>
      <c r="J53" s="397">
        <v>4</v>
      </c>
      <c r="K53" s="398">
        <v>31</v>
      </c>
      <c r="L53" s="396">
        <v>5</v>
      </c>
      <c r="M53" s="396">
        <v>7</v>
      </c>
      <c r="N53" s="396">
        <v>7</v>
      </c>
      <c r="O53" s="399">
        <v>5</v>
      </c>
      <c r="Q53" s="400">
        <v>651</v>
      </c>
      <c r="R53" s="401" t="s">
        <v>229</v>
      </c>
      <c r="S53" s="402">
        <v>106</v>
      </c>
      <c r="T53" s="403">
        <v>198</v>
      </c>
      <c r="U53" s="404"/>
      <c r="V53" s="405">
        <v>39</v>
      </c>
      <c r="W53" s="405">
        <v>26</v>
      </c>
      <c r="X53" s="405">
        <v>18</v>
      </c>
      <c r="Y53" s="405">
        <v>12</v>
      </c>
      <c r="Z53" s="406">
        <v>5</v>
      </c>
      <c r="AA53" s="407">
        <v>35</v>
      </c>
      <c r="AB53" s="405">
        <v>4</v>
      </c>
      <c r="AC53" s="405">
        <v>11</v>
      </c>
      <c r="AD53" s="405">
        <v>6</v>
      </c>
      <c r="AE53" s="408">
        <v>5</v>
      </c>
      <c r="AG53" s="400">
        <v>651</v>
      </c>
      <c r="AH53" s="401" t="s">
        <v>229</v>
      </c>
      <c r="AI53" s="402">
        <v>115</v>
      </c>
      <c r="AJ53" s="403">
        <v>206</v>
      </c>
      <c r="AK53" s="404"/>
      <c r="AL53" s="405">
        <v>38</v>
      </c>
      <c r="AM53" s="405">
        <v>30</v>
      </c>
      <c r="AN53" s="405">
        <v>20</v>
      </c>
      <c r="AO53" s="405">
        <v>10</v>
      </c>
      <c r="AP53" s="406">
        <v>1</v>
      </c>
      <c r="AQ53" s="407">
        <v>31</v>
      </c>
      <c r="AR53" s="405">
        <v>5</v>
      </c>
      <c r="AS53" s="405">
        <v>9</v>
      </c>
      <c r="AT53" s="405">
        <v>7</v>
      </c>
      <c r="AU53" s="408">
        <v>4</v>
      </c>
      <c r="AW53" s="400">
        <v>5047</v>
      </c>
      <c r="AX53" s="401" t="s">
        <v>1572</v>
      </c>
      <c r="AY53" s="402">
        <v>31</v>
      </c>
      <c r="AZ53" s="403">
        <v>220</v>
      </c>
      <c r="BA53" s="404"/>
      <c r="BB53" s="405">
        <v>23</v>
      </c>
      <c r="BC53" s="405">
        <v>35</v>
      </c>
      <c r="BD53" s="405">
        <v>29</v>
      </c>
      <c r="BE53" s="405">
        <v>6</v>
      </c>
      <c r="BF53" s="406">
        <v>6</v>
      </c>
      <c r="BG53" s="407">
        <v>42</v>
      </c>
      <c r="BH53" s="405">
        <v>5</v>
      </c>
      <c r="BI53" s="405">
        <v>9</v>
      </c>
      <c r="BJ53" s="405">
        <v>7</v>
      </c>
      <c r="BK53" s="408">
        <v>5</v>
      </c>
      <c r="BM53" s="400">
        <v>6006</v>
      </c>
      <c r="BN53" s="401" t="s">
        <v>142</v>
      </c>
      <c r="BO53" s="402">
        <v>89</v>
      </c>
      <c r="BP53" s="403">
        <v>253</v>
      </c>
      <c r="BQ53" s="404"/>
      <c r="BR53" s="405">
        <v>0</v>
      </c>
      <c r="BS53" s="405">
        <v>4</v>
      </c>
      <c r="BT53" s="405">
        <v>18</v>
      </c>
      <c r="BU53" s="405">
        <v>44</v>
      </c>
      <c r="BV53" s="406">
        <v>34</v>
      </c>
      <c r="BW53" s="407">
        <v>96</v>
      </c>
      <c r="BX53" s="405">
        <v>7</v>
      </c>
      <c r="BY53" s="405">
        <v>15</v>
      </c>
      <c r="BZ53" s="405">
        <v>10</v>
      </c>
      <c r="CA53" s="408">
        <v>8</v>
      </c>
      <c r="CC53" s="400">
        <v>6011</v>
      </c>
      <c r="CD53" s="401" t="s">
        <v>418</v>
      </c>
      <c r="CE53" s="402">
        <v>254</v>
      </c>
      <c r="CF53" s="403">
        <v>220</v>
      </c>
      <c r="CG53" s="404"/>
      <c r="CH53" s="405">
        <v>46</v>
      </c>
      <c r="CI53" s="405">
        <v>30</v>
      </c>
      <c r="CJ53" s="405">
        <v>19</v>
      </c>
      <c r="CK53" s="405">
        <v>5</v>
      </c>
      <c r="CL53" s="406">
        <v>1</v>
      </c>
      <c r="CM53" s="407">
        <v>25</v>
      </c>
      <c r="CN53" s="405">
        <v>4</v>
      </c>
      <c r="CO53" s="405">
        <v>8</v>
      </c>
      <c r="CP53" s="405">
        <v>7</v>
      </c>
      <c r="CQ53" s="408">
        <v>4</v>
      </c>
      <c r="CS53" s="400">
        <v>7241</v>
      </c>
      <c r="CT53" s="401" t="s">
        <v>1312</v>
      </c>
      <c r="CU53" s="402">
        <v>595</v>
      </c>
      <c r="CV53" s="403">
        <v>242</v>
      </c>
      <c r="CW53" s="404"/>
      <c r="CX53" s="405">
        <v>17</v>
      </c>
      <c r="CY53" s="405">
        <v>26</v>
      </c>
      <c r="CZ53" s="405">
        <v>26</v>
      </c>
      <c r="DA53" s="405">
        <v>22</v>
      </c>
      <c r="DB53" s="406">
        <v>10</v>
      </c>
      <c r="DC53" s="407">
        <v>57</v>
      </c>
      <c r="DD53" s="405">
        <v>7</v>
      </c>
      <c r="DE53" s="405">
        <v>8</v>
      </c>
      <c r="DF53" s="405">
        <v>7</v>
      </c>
      <c r="DG53" s="408">
        <v>9</v>
      </c>
      <c r="DI53" s="409">
        <v>7254</v>
      </c>
      <c r="DJ53" s="410" t="s">
        <v>1314</v>
      </c>
      <c r="DK53" s="411">
        <v>11</v>
      </c>
      <c r="DL53" s="412">
        <v>216</v>
      </c>
      <c r="DM53" s="413"/>
      <c r="DN53" s="414"/>
      <c r="DO53" s="415">
        <v>73</v>
      </c>
      <c r="DP53" s="416">
        <v>18</v>
      </c>
      <c r="DQ53" s="416">
        <v>9</v>
      </c>
      <c r="DR53" s="416">
        <v>0</v>
      </c>
      <c r="DS53" s="417">
        <v>0</v>
      </c>
      <c r="DT53" s="418">
        <v>9</v>
      </c>
      <c r="DU53" s="415">
        <v>4</v>
      </c>
      <c r="DV53" s="416">
        <v>5</v>
      </c>
      <c r="DW53" s="416">
        <v>4</v>
      </c>
      <c r="DX53" s="419">
        <v>5</v>
      </c>
    </row>
    <row r="54" spans="1:128" ht="20.100000000000001" customHeight="1">
      <c r="A54" s="391">
        <v>651</v>
      </c>
      <c r="B54" s="392" t="s">
        <v>229</v>
      </c>
      <c r="C54" s="393">
        <v>122</v>
      </c>
      <c r="D54" s="394">
        <v>185</v>
      </c>
      <c r="E54" s="395"/>
      <c r="F54" s="396">
        <v>34</v>
      </c>
      <c r="G54" s="396">
        <v>40</v>
      </c>
      <c r="H54" s="396">
        <v>20</v>
      </c>
      <c r="I54" s="396">
        <v>5</v>
      </c>
      <c r="J54" s="397">
        <v>0</v>
      </c>
      <c r="K54" s="398">
        <v>25</v>
      </c>
      <c r="L54" s="396">
        <v>5</v>
      </c>
      <c r="M54" s="396">
        <v>8</v>
      </c>
      <c r="N54" s="396">
        <v>7</v>
      </c>
      <c r="O54" s="399">
        <v>5</v>
      </c>
      <c r="Q54" s="400">
        <v>661</v>
      </c>
      <c r="R54" s="401" t="s">
        <v>230</v>
      </c>
      <c r="S54" s="402">
        <v>81</v>
      </c>
      <c r="T54" s="403">
        <v>200</v>
      </c>
      <c r="U54" s="404"/>
      <c r="V54" s="405">
        <v>33</v>
      </c>
      <c r="W54" s="405">
        <v>28</v>
      </c>
      <c r="X54" s="405">
        <v>20</v>
      </c>
      <c r="Y54" s="405">
        <v>15</v>
      </c>
      <c r="Z54" s="406">
        <v>4</v>
      </c>
      <c r="AA54" s="407">
        <v>38</v>
      </c>
      <c r="AB54" s="405">
        <v>4</v>
      </c>
      <c r="AC54" s="405">
        <v>11</v>
      </c>
      <c r="AD54" s="405">
        <v>6</v>
      </c>
      <c r="AE54" s="408">
        <v>5</v>
      </c>
      <c r="AG54" s="400">
        <v>661</v>
      </c>
      <c r="AH54" s="401" t="s">
        <v>230</v>
      </c>
      <c r="AI54" s="402">
        <v>105</v>
      </c>
      <c r="AJ54" s="403">
        <v>205</v>
      </c>
      <c r="AK54" s="404"/>
      <c r="AL54" s="405">
        <v>31</v>
      </c>
      <c r="AM54" s="405">
        <v>43</v>
      </c>
      <c r="AN54" s="405">
        <v>15</v>
      </c>
      <c r="AO54" s="405">
        <v>9</v>
      </c>
      <c r="AP54" s="406">
        <v>2</v>
      </c>
      <c r="AQ54" s="407">
        <v>26</v>
      </c>
      <c r="AR54" s="405">
        <v>4</v>
      </c>
      <c r="AS54" s="405">
        <v>8</v>
      </c>
      <c r="AT54" s="405">
        <v>7</v>
      </c>
      <c r="AU54" s="408">
        <v>4</v>
      </c>
      <c r="AW54" s="400">
        <v>5141</v>
      </c>
      <c r="AX54" s="401" t="s">
        <v>388</v>
      </c>
      <c r="AY54" s="402">
        <v>100</v>
      </c>
      <c r="AZ54" s="403">
        <v>214</v>
      </c>
      <c r="BA54" s="404"/>
      <c r="BB54" s="405">
        <v>36</v>
      </c>
      <c r="BC54" s="405">
        <v>24</v>
      </c>
      <c r="BD54" s="405">
        <v>23</v>
      </c>
      <c r="BE54" s="405">
        <v>14</v>
      </c>
      <c r="BF54" s="406">
        <v>3</v>
      </c>
      <c r="BG54" s="407">
        <v>40</v>
      </c>
      <c r="BH54" s="405">
        <v>5</v>
      </c>
      <c r="BI54" s="405">
        <v>9</v>
      </c>
      <c r="BJ54" s="405">
        <v>6</v>
      </c>
      <c r="BK54" s="408">
        <v>5</v>
      </c>
      <c r="BM54" s="400">
        <v>6008</v>
      </c>
      <c r="BN54" s="401" t="s">
        <v>2</v>
      </c>
      <c r="BO54" s="402">
        <v>58</v>
      </c>
      <c r="BP54" s="403">
        <v>224</v>
      </c>
      <c r="BQ54" s="404"/>
      <c r="BR54" s="405">
        <v>29</v>
      </c>
      <c r="BS54" s="405">
        <v>29</v>
      </c>
      <c r="BT54" s="405">
        <v>21</v>
      </c>
      <c r="BU54" s="405">
        <v>17</v>
      </c>
      <c r="BV54" s="406">
        <v>3</v>
      </c>
      <c r="BW54" s="407">
        <v>41</v>
      </c>
      <c r="BX54" s="405">
        <v>5</v>
      </c>
      <c r="BY54" s="405">
        <v>11</v>
      </c>
      <c r="BZ54" s="405">
        <v>7</v>
      </c>
      <c r="CA54" s="408">
        <v>5</v>
      </c>
      <c r="CC54" s="400">
        <v>6012</v>
      </c>
      <c r="CD54" s="401" t="s">
        <v>419</v>
      </c>
      <c r="CE54" s="402">
        <v>414</v>
      </c>
      <c r="CF54" s="403">
        <v>239</v>
      </c>
      <c r="CG54" s="404"/>
      <c r="CH54" s="405">
        <v>11</v>
      </c>
      <c r="CI54" s="405">
        <v>32</v>
      </c>
      <c r="CJ54" s="405">
        <v>28</v>
      </c>
      <c r="CK54" s="405">
        <v>19</v>
      </c>
      <c r="CL54" s="406">
        <v>11</v>
      </c>
      <c r="CM54" s="407">
        <v>58</v>
      </c>
      <c r="CN54" s="405">
        <v>6</v>
      </c>
      <c r="CO54" s="405">
        <v>11</v>
      </c>
      <c r="CP54" s="405">
        <v>9</v>
      </c>
      <c r="CQ54" s="408">
        <v>6</v>
      </c>
      <c r="CS54" s="400">
        <v>7251</v>
      </c>
      <c r="CT54" s="401" t="s">
        <v>502</v>
      </c>
      <c r="CU54" s="402">
        <v>546</v>
      </c>
      <c r="CV54" s="403">
        <v>220</v>
      </c>
      <c r="CW54" s="404"/>
      <c r="CX54" s="405">
        <v>55</v>
      </c>
      <c r="CY54" s="405">
        <v>30</v>
      </c>
      <c r="CZ54" s="405">
        <v>11</v>
      </c>
      <c r="DA54" s="405">
        <v>3</v>
      </c>
      <c r="DB54" s="406">
        <v>1</v>
      </c>
      <c r="DC54" s="407">
        <v>15</v>
      </c>
      <c r="DD54" s="405">
        <v>5</v>
      </c>
      <c r="DE54" s="405">
        <v>5</v>
      </c>
      <c r="DF54" s="405">
        <v>5</v>
      </c>
      <c r="DG54" s="408">
        <v>6</v>
      </c>
      <c r="DI54" s="409">
        <v>7262</v>
      </c>
      <c r="DJ54" s="410" t="s">
        <v>503</v>
      </c>
      <c r="DK54" s="411">
        <v>130</v>
      </c>
      <c r="DL54" s="412">
        <v>243</v>
      </c>
      <c r="DM54" s="413"/>
      <c r="DN54" s="414"/>
      <c r="DO54" s="415">
        <v>14</v>
      </c>
      <c r="DP54" s="416">
        <v>37</v>
      </c>
      <c r="DQ54" s="416">
        <v>28</v>
      </c>
      <c r="DR54" s="416">
        <v>18</v>
      </c>
      <c r="DS54" s="417">
        <v>3</v>
      </c>
      <c r="DT54" s="418">
        <v>49</v>
      </c>
      <c r="DU54" s="415">
        <v>5</v>
      </c>
      <c r="DV54" s="416">
        <v>7</v>
      </c>
      <c r="DW54" s="416">
        <v>7</v>
      </c>
      <c r="DX54" s="419">
        <v>8</v>
      </c>
    </row>
    <row r="55" spans="1:128" ht="20.100000000000001" customHeight="1">
      <c r="A55" s="391">
        <v>661</v>
      </c>
      <c r="B55" s="392" t="s">
        <v>230</v>
      </c>
      <c r="C55" s="393">
        <v>127</v>
      </c>
      <c r="D55" s="394">
        <v>184</v>
      </c>
      <c r="E55" s="395"/>
      <c r="F55" s="396">
        <v>45</v>
      </c>
      <c r="G55" s="396">
        <v>28</v>
      </c>
      <c r="H55" s="396">
        <v>17</v>
      </c>
      <c r="I55" s="396">
        <v>9</v>
      </c>
      <c r="J55" s="397">
        <v>2</v>
      </c>
      <c r="K55" s="398">
        <v>28</v>
      </c>
      <c r="L55" s="396">
        <v>5</v>
      </c>
      <c r="M55" s="396">
        <v>8</v>
      </c>
      <c r="N55" s="396">
        <v>7</v>
      </c>
      <c r="O55" s="399">
        <v>4</v>
      </c>
      <c r="Q55" s="400">
        <v>671</v>
      </c>
      <c r="R55" s="401" t="s">
        <v>231</v>
      </c>
      <c r="S55" s="402">
        <v>113</v>
      </c>
      <c r="T55" s="403">
        <v>228</v>
      </c>
      <c r="U55" s="404"/>
      <c r="V55" s="405">
        <v>1</v>
      </c>
      <c r="W55" s="405">
        <v>9</v>
      </c>
      <c r="X55" s="405">
        <v>23</v>
      </c>
      <c r="Y55" s="405">
        <v>46</v>
      </c>
      <c r="Z55" s="406">
        <v>21</v>
      </c>
      <c r="AA55" s="407">
        <v>90</v>
      </c>
      <c r="AB55" s="405">
        <v>5</v>
      </c>
      <c r="AC55" s="405">
        <v>16</v>
      </c>
      <c r="AD55" s="405">
        <v>9</v>
      </c>
      <c r="AE55" s="408">
        <v>7</v>
      </c>
      <c r="AG55" s="400">
        <v>671</v>
      </c>
      <c r="AH55" s="401" t="s">
        <v>231</v>
      </c>
      <c r="AI55" s="402">
        <v>129</v>
      </c>
      <c r="AJ55" s="403">
        <v>227</v>
      </c>
      <c r="AK55" s="404"/>
      <c r="AL55" s="405">
        <v>8</v>
      </c>
      <c r="AM55" s="405">
        <v>20</v>
      </c>
      <c r="AN55" s="405">
        <v>27</v>
      </c>
      <c r="AO55" s="405">
        <v>28</v>
      </c>
      <c r="AP55" s="406">
        <v>17</v>
      </c>
      <c r="AQ55" s="407">
        <v>72</v>
      </c>
      <c r="AR55" s="405">
        <v>6</v>
      </c>
      <c r="AS55" s="405">
        <v>12</v>
      </c>
      <c r="AT55" s="405">
        <v>9</v>
      </c>
      <c r="AU55" s="408">
        <v>5</v>
      </c>
      <c r="AW55" s="400">
        <v>5241</v>
      </c>
      <c r="AX55" s="401" t="s">
        <v>19</v>
      </c>
      <c r="AY55" s="402">
        <v>82</v>
      </c>
      <c r="AZ55" s="403">
        <v>229</v>
      </c>
      <c r="BA55" s="404"/>
      <c r="BB55" s="405">
        <v>20</v>
      </c>
      <c r="BC55" s="405">
        <v>17</v>
      </c>
      <c r="BD55" s="405">
        <v>24</v>
      </c>
      <c r="BE55" s="405">
        <v>23</v>
      </c>
      <c r="BF55" s="406">
        <v>16</v>
      </c>
      <c r="BG55" s="407">
        <v>63</v>
      </c>
      <c r="BH55" s="405">
        <v>6</v>
      </c>
      <c r="BI55" s="405">
        <v>11</v>
      </c>
      <c r="BJ55" s="405">
        <v>8</v>
      </c>
      <c r="BK55" s="408">
        <v>6</v>
      </c>
      <c r="BM55" s="400">
        <v>6009</v>
      </c>
      <c r="BN55" s="401" t="s">
        <v>416</v>
      </c>
      <c r="BO55" s="402">
        <v>96</v>
      </c>
      <c r="BP55" s="403">
        <v>228</v>
      </c>
      <c r="BQ55" s="404"/>
      <c r="BR55" s="405">
        <v>19</v>
      </c>
      <c r="BS55" s="405">
        <v>32</v>
      </c>
      <c r="BT55" s="405">
        <v>28</v>
      </c>
      <c r="BU55" s="405">
        <v>16</v>
      </c>
      <c r="BV55" s="406">
        <v>5</v>
      </c>
      <c r="BW55" s="407">
        <v>49</v>
      </c>
      <c r="BX55" s="405">
        <v>5</v>
      </c>
      <c r="BY55" s="405">
        <v>12</v>
      </c>
      <c r="BZ55" s="405">
        <v>8</v>
      </c>
      <c r="CA55" s="408">
        <v>6</v>
      </c>
      <c r="CC55" s="400">
        <v>6013</v>
      </c>
      <c r="CD55" s="401" t="s">
        <v>1313</v>
      </c>
      <c r="CE55" s="402">
        <v>32</v>
      </c>
      <c r="CF55" s="403">
        <v>238</v>
      </c>
      <c r="CG55" s="404"/>
      <c r="CH55" s="405">
        <v>6</v>
      </c>
      <c r="CI55" s="405">
        <v>31</v>
      </c>
      <c r="CJ55" s="405">
        <v>38</v>
      </c>
      <c r="CK55" s="405">
        <v>19</v>
      </c>
      <c r="CL55" s="406">
        <v>6</v>
      </c>
      <c r="CM55" s="407">
        <v>63</v>
      </c>
      <c r="CN55" s="405">
        <v>6</v>
      </c>
      <c r="CO55" s="405">
        <v>11</v>
      </c>
      <c r="CP55" s="405">
        <v>10</v>
      </c>
      <c r="CQ55" s="408">
        <v>6</v>
      </c>
      <c r="CS55" s="400">
        <v>7254</v>
      </c>
      <c r="CT55" s="401" t="s">
        <v>1314</v>
      </c>
      <c r="CU55" s="402">
        <v>15</v>
      </c>
      <c r="CV55" s="403">
        <v>205</v>
      </c>
      <c r="CW55" s="404"/>
      <c r="CX55" s="405">
        <v>87</v>
      </c>
      <c r="CY55" s="405">
        <v>13</v>
      </c>
      <c r="CZ55" s="405">
        <v>0</v>
      </c>
      <c r="DA55" s="405">
        <v>0</v>
      </c>
      <c r="DB55" s="406">
        <v>0</v>
      </c>
      <c r="DC55" s="407">
        <v>0</v>
      </c>
      <c r="DD55" s="405">
        <v>4</v>
      </c>
      <c r="DE55" s="405">
        <v>4</v>
      </c>
      <c r="DF55" s="405">
        <v>3</v>
      </c>
      <c r="DG55" s="408">
        <v>5</v>
      </c>
      <c r="DI55" s="409">
        <v>7265</v>
      </c>
      <c r="DJ55" s="410" t="s">
        <v>1316</v>
      </c>
      <c r="DK55" s="411">
        <v>37</v>
      </c>
      <c r="DL55" s="412">
        <v>274</v>
      </c>
      <c r="DM55" s="413"/>
      <c r="DN55" s="414"/>
      <c r="DO55" s="415">
        <v>0</v>
      </c>
      <c r="DP55" s="416">
        <v>3</v>
      </c>
      <c r="DQ55" s="416">
        <v>14</v>
      </c>
      <c r="DR55" s="416">
        <v>35</v>
      </c>
      <c r="DS55" s="417">
        <v>49</v>
      </c>
      <c r="DT55" s="418">
        <v>97</v>
      </c>
      <c r="DU55" s="415">
        <v>7</v>
      </c>
      <c r="DV55" s="416">
        <v>11</v>
      </c>
      <c r="DW55" s="416">
        <v>10</v>
      </c>
      <c r="DX55" s="419">
        <v>11</v>
      </c>
    </row>
    <row r="56" spans="1:128" ht="20.100000000000001" customHeight="1">
      <c r="A56" s="391">
        <v>671</v>
      </c>
      <c r="B56" s="392" t="s">
        <v>231</v>
      </c>
      <c r="C56" s="393">
        <v>158</v>
      </c>
      <c r="D56" s="394">
        <v>212</v>
      </c>
      <c r="E56" s="395"/>
      <c r="F56" s="396">
        <v>8</v>
      </c>
      <c r="G56" s="396">
        <v>9</v>
      </c>
      <c r="H56" s="396">
        <v>28</v>
      </c>
      <c r="I56" s="396">
        <v>30</v>
      </c>
      <c r="J56" s="397">
        <v>25</v>
      </c>
      <c r="K56" s="398">
        <v>84</v>
      </c>
      <c r="L56" s="396">
        <v>7</v>
      </c>
      <c r="M56" s="396">
        <v>12</v>
      </c>
      <c r="N56" s="396">
        <v>10</v>
      </c>
      <c r="O56" s="399">
        <v>7</v>
      </c>
      <c r="Q56" s="400">
        <v>681</v>
      </c>
      <c r="R56" s="401" t="s">
        <v>232</v>
      </c>
      <c r="S56" s="402">
        <v>81</v>
      </c>
      <c r="T56" s="403">
        <v>199</v>
      </c>
      <c r="U56" s="404"/>
      <c r="V56" s="405">
        <v>38</v>
      </c>
      <c r="W56" s="405">
        <v>27</v>
      </c>
      <c r="X56" s="405">
        <v>16</v>
      </c>
      <c r="Y56" s="405">
        <v>19</v>
      </c>
      <c r="Z56" s="406">
        <v>0</v>
      </c>
      <c r="AA56" s="407">
        <v>35</v>
      </c>
      <c r="AB56" s="405">
        <v>4</v>
      </c>
      <c r="AC56" s="405">
        <v>11</v>
      </c>
      <c r="AD56" s="405">
        <v>6</v>
      </c>
      <c r="AE56" s="408">
        <v>5</v>
      </c>
      <c r="AG56" s="400">
        <v>681</v>
      </c>
      <c r="AH56" s="401" t="s">
        <v>232</v>
      </c>
      <c r="AI56" s="402">
        <v>88</v>
      </c>
      <c r="AJ56" s="403">
        <v>212</v>
      </c>
      <c r="AK56" s="404"/>
      <c r="AL56" s="405">
        <v>20</v>
      </c>
      <c r="AM56" s="405">
        <v>33</v>
      </c>
      <c r="AN56" s="405">
        <v>32</v>
      </c>
      <c r="AO56" s="405">
        <v>14</v>
      </c>
      <c r="AP56" s="406">
        <v>1</v>
      </c>
      <c r="AQ56" s="407">
        <v>47</v>
      </c>
      <c r="AR56" s="405">
        <v>5</v>
      </c>
      <c r="AS56" s="405">
        <v>10</v>
      </c>
      <c r="AT56" s="405">
        <v>8</v>
      </c>
      <c r="AU56" s="408">
        <v>5</v>
      </c>
      <c r="AW56" s="400">
        <v>5671</v>
      </c>
      <c r="AX56" s="401" t="s">
        <v>402</v>
      </c>
      <c r="AY56" s="402">
        <v>75</v>
      </c>
      <c r="AZ56" s="403">
        <v>236</v>
      </c>
      <c r="BA56" s="404"/>
      <c r="BB56" s="405">
        <v>5</v>
      </c>
      <c r="BC56" s="405">
        <v>13</v>
      </c>
      <c r="BD56" s="405">
        <v>39</v>
      </c>
      <c r="BE56" s="405">
        <v>25</v>
      </c>
      <c r="BF56" s="406">
        <v>17</v>
      </c>
      <c r="BG56" s="407">
        <v>81</v>
      </c>
      <c r="BH56" s="405">
        <v>6</v>
      </c>
      <c r="BI56" s="405">
        <v>12</v>
      </c>
      <c r="BJ56" s="405">
        <v>9</v>
      </c>
      <c r="BK56" s="408">
        <v>6</v>
      </c>
      <c r="BM56" s="400">
        <v>6010</v>
      </c>
      <c r="BN56" s="401" t="s">
        <v>417</v>
      </c>
      <c r="BO56" s="402">
        <v>113</v>
      </c>
      <c r="BP56" s="403">
        <v>224</v>
      </c>
      <c r="BQ56" s="404"/>
      <c r="BR56" s="405">
        <v>27</v>
      </c>
      <c r="BS56" s="405">
        <v>31</v>
      </c>
      <c r="BT56" s="405">
        <v>31</v>
      </c>
      <c r="BU56" s="405">
        <v>10</v>
      </c>
      <c r="BV56" s="406">
        <v>2</v>
      </c>
      <c r="BW56" s="407">
        <v>42</v>
      </c>
      <c r="BX56" s="405">
        <v>5</v>
      </c>
      <c r="BY56" s="405">
        <v>11</v>
      </c>
      <c r="BZ56" s="405">
        <v>7</v>
      </c>
      <c r="CA56" s="408">
        <v>6</v>
      </c>
      <c r="CC56" s="400">
        <v>6020</v>
      </c>
      <c r="CD56" s="401" t="s">
        <v>421</v>
      </c>
      <c r="CE56" s="402">
        <v>184</v>
      </c>
      <c r="CF56" s="403">
        <v>231</v>
      </c>
      <c r="CG56" s="404"/>
      <c r="CH56" s="405">
        <v>19</v>
      </c>
      <c r="CI56" s="405">
        <v>38</v>
      </c>
      <c r="CJ56" s="405">
        <v>27</v>
      </c>
      <c r="CK56" s="405">
        <v>14</v>
      </c>
      <c r="CL56" s="406">
        <v>3</v>
      </c>
      <c r="CM56" s="407">
        <v>43</v>
      </c>
      <c r="CN56" s="405">
        <v>5</v>
      </c>
      <c r="CO56" s="405">
        <v>10</v>
      </c>
      <c r="CP56" s="405">
        <v>8</v>
      </c>
      <c r="CQ56" s="408">
        <v>5</v>
      </c>
      <c r="CS56" s="400">
        <v>7262</v>
      </c>
      <c r="CT56" s="401" t="s">
        <v>503</v>
      </c>
      <c r="CU56" s="402">
        <v>97</v>
      </c>
      <c r="CV56" s="403">
        <v>238</v>
      </c>
      <c r="CW56" s="404"/>
      <c r="CX56" s="405">
        <v>12</v>
      </c>
      <c r="CY56" s="405">
        <v>40</v>
      </c>
      <c r="CZ56" s="405">
        <v>34</v>
      </c>
      <c r="DA56" s="405">
        <v>10</v>
      </c>
      <c r="DB56" s="406">
        <v>3</v>
      </c>
      <c r="DC56" s="407">
        <v>47</v>
      </c>
      <c r="DD56" s="405">
        <v>6</v>
      </c>
      <c r="DE56" s="405">
        <v>7</v>
      </c>
      <c r="DF56" s="405">
        <v>7</v>
      </c>
      <c r="DG56" s="408">
        <v>8</v>
      </c>
      <c r="DI56" s="409">
        <v>7271</v>
      </c>
      <c r="DJ56" s="410" t="s">
        <v>505</v>
      </c>
      <c r="DK56" s="411">
        <v>814</v>
      </c>
      <c r="DL56" s="412">
        <v>245</v>
      </c>
      <c r="DM56" s="413"/>
      <c r="DN56" s="414"/>
      <c r="DO56" s="415">
        <v>19</v>
      </c>
      <c r="DP56" s="416">
        <v>27</v>
      </c>
      <c r="DQ56" s="416">
        <v>22</v>
      </c>
      <c r="DR56" s="416">
        <v>23</v>
      </c>
      <c r="DS56" s="417">
        <v>10</v>
      </c>
      <c r="DT56" s="418">
        <v>55</v>
      </c>
      <c r="DU56" s="415">
        <v>6</v>
      </c>
      <c r="DV56" s="416">
        <v>8</v>
      </c>
      <c r="DW56" s="416">
        <v>7</v>
      </c>
      <c r="DX56" s="419">
        <v>8</v>
      </c>
    </row>
    <row r="57" spans="1:128" ht="20.100000000000001" customHeight="1">
      <c r="A57" s="391">
        <v>681</v>
      </c>
      <c r="B57" s="392" t="s">
        <v>232</v>
      </c>
      <c r="C57" s="393">
        <v>119</v>
      </c>
      <c r="D57" s="394">
        <v>189</v>
      </c>
      <c r="E57" s="395"/>
      <c r="F57" s="396">
        <v>38</v>
      </c>
      <c r="G57" s="396">
        <v>27</v>
      </c>
      <c r="H57" s="396">
        <v>24</v>
      </c>
      <c r="I57" s="396">
        <v>9</v>
      </c>
      <c r="J57" s="397">
        <v>3</v>
      </c>
      <c r="K57" s="398">
        <v>35</v>
      </c>
      <c r="L57" s="396">
        <v>5</v>
      </c>
      <c r="M57" s="396">
        <v>8</v>
      </c>
      <c r="N57" s="396">
        <v>8</v>
      </c>
      <c r="O57" s="399">
        <v>5</v>
      </c>
      <c r="Q57" s="400">
        <v>721</v>
      </c>
      <c r="R57" s="401" t="s">
        <v>233</v>
      </c>
      <c r="S57" s="402">
        <v>93</v>
      </c>
      <c r="T57" s="403">
        <v>205</v>
      </c>
      <c r="U57" s="404"/>
      <c r="V57" s="405">
        <v>29</v>
      </c>
      <c r="W57" s="405">
        <v>29</v>
      </c>
      <c r="X57" s="405">
        <v>20</v>
      </c>
      <c r="Y57" s="405">
        <v>13</v>
      </c>
      <c r="Z57" s="406">
        <v>9</v>
      </c>
      <c r="AA57" s="407">
        <v>42</v>
      </c>
      <c r="AB57" s="405">
        <v>4</v>
      </c>
      <c r="AC57" s="405">
        <v>12</v>
      </c>
      <c r="AD57" s="405">
        <v>6</v>
      </c>
      <c r="AE57" s="408">
        <v>5</v>
      </c>
      <c r="AG57" s="400">
        <v>721</v>
      </c>
      <c r="AH57" s="401" t="s">
        <v>233</v>
      </c>
      <c r="AI57" s="402">
        <v>90</v>
      </c>
      <c r="AJ57" s="403">
        <v>215</v>
      </c>
      <c r="AK57" s="404"/>
      <c r="AL57" s="405">
        <v>22</v>
      </c>
      <c r="AM57" s="405">
        <v>28</v>
      </c>
      <c r="AN57" s="405">
        <v>22</v>
      </c>
      <c r="AO57" s="405">
        <v>23</v>
      </c>
      <c r="AP57" s="406">
        <v>4</v>
      </c>
      <c r="AQ57" s="407">
        <v>50</v>
      </c>
      <c r="AR57" s="405">
        <v>6</v>
      </c>
      <c r="AS57" s="405">
        <v>10</v>
      </c>
      <c r="AT57" s="405">
        <v>8</v>
      </c>
      <c r="AU57" s="408">
        <v>5</v>
      </c>
      <c r="AW57" s="400">
        <v>5961</v>
      </c>
      <c r="AX57" s="401" t="s">
        <v>126</v>
      </c>
      <c r="AY57" s="402">
        <v>174</v>
      </c>
      <c r="AZ57" s="403">
        <v>230</v>
      </c>
      <c r="BA57" s="404"/>
      <c r="BB57" s="405">
        <v>11</v>
      </c>
      <c r="BC57" s="405">
        <v>20</v>
      </c>
      <c r="BD57" s="405">
        <v>32</v>
      </c>
      <c r="BE57" s="405">
        <v>23</v>
      </c>
      <c r="BF57" s="406">
        <v>14</v>
      </c>
      <c r="BG57" s="407">
        <v>68</v>
      </c>
      <c r="BH57" s="405">
        <v>6</v>
      </c>
      <c r="BI57" s="405">
        <v>11</v>
      </c>
      <c r="BJ57" s="405">
        <v>9</v>
      </c>
      <c r="BK57" s="408">
        <v>6</v>
      </c>
      <c r="BM57" s="400">
        <v>6011</v>
      </c>
      <c r="BN57" s="401" t="s">
        <v>418</v>
      </c>
      <c r="BO57" s="402">
        <v>221</v>
      </c>
      <c r="BP57" s="403">
        <v>214</v>
      </c>
      <c r="BQ57" s="404"/>
      <c r="BR57" s="405">
        <v>45</v>
      </c>
      <c r="BS57" s="405">
        <v>31</v>
      </c>
      <c r="BT57" s="405">
        <v>18</v>
      </c>
      <c r="BU57" s="405">
        <v>6</v>
      </c>
      <c r="BV57" s="406">
        <v>0</v>
      </c>
      <c r="BW57" s="407">
        <v>24</v>
      </c>
      <c r="BX57" s="405">
        <v>4</v>
      </c>
      <c r="BY57" s="405">
        <v>9</v>
      </c>
      <c r="BZ57" s="405">
        <v>6</v>
      </c>
      <c r="CA57" s="408">
        <v>5</v>
      </c>
      <c r="CC57" s="400">
        <v>6021</v>
      </c>
      <c r="CD57" s="401" t="s">
        <v>3</v>
      </c>
      <c r="CE57" s="402">
        <v>425</v>
      </c>
      <c r="CF57" s="403">
        <v>241</v>
      </c>
      <c r="CG57" s="404"/>
      <c r="CH57" s="405">
        <v>11</v>
      </c>
      <c r="CI57" s="405">
        <v>24</v>
      </c>
      <c r="CJ57" s="405">
        <v>32</v>
      </c>
      <c r="CK57" s="405">
        <v>20</v>
      </c>
      <c r="CL57" s="406">
        <v>14</v>
      </c>
      <c r="CM57" s="407">
        <v>66</v>
      </c>
      <c r="CN57" s="405">
        <v>6</v>
      </c>
      <c r="CO57" s="405">
        <v>11</v>
      </c>
      <c r="CP57" s="405">
        <v>9</v>
      </c>
      <c r="CQ57" s="408">
        <v>6</v>
      </c>
      <c r="CS57" s="400">
        <v>7265</v>
      </c>
      <c r="CT57" s="401" t="s">
        <v>1316</v>
      </c>
      <c r="CU57" s="402">
        <v>49</v>
      </c>
      <c r="CV57" s="403">
        <v>257</v>
      </c>
      <c r="CW57" s="404"/>
      <c r="CX57" s="405">
        <v>0</v>
      </c>
      <c r="CY57" s="405">
        <v>12</v>
      </c>
      <c r="CZ57" s="405">
        <v>24</v>
      </c>
      <c r="DA57" s="405">
        <v>49</v>
      </c>
      <c r="DB57" s="406">
        <v>14</v>
      </c>
      <c r="DC57" s="407">
        <v>88</v>
      </c>
      <c r="DD57" s="405">
        <v>8</v>
      </c>
      <c r="DE57" s="405">
        <v>10</v>
      </c>
      <c r="DF57" s="405">
        <v>9</v>
      </c>
      <c r="DG57" s="408">
        <v>10</v>
      </c>
      <c r="DI57" s="409">
        <v>7301</v>
      </c>
      <c r="DJ57" s="410" t="s">
        <v>506</v>
      </c>
      <c r="DK57" s="411">
        <v>202</v>
      </c>
      <c r="DL57" s="412">
        <v>227</v>
      </c>
      <c r="DM57" s="413"/>
      <c r="DN57" s="414"/>
      <c r="DO57" s="415">
        <v>53</v>
      </c>
      <c r="DP57" s="416">
        <v>34</v>
      </c>
      <c r="DQ57" s="416">
        <v>8</v>
      </c>
      <c r="DR57" s="416">
        <v>4</v>
      </c>
      <c r="DS57" s="417">
        <v>0</v>
      </c>
      <c r="DT57" s="418">
        <v>13</v>
      </c>
      <c r="DU57" s="415">
        <v>4</v>
      </c>
      <c r="DV57" s="416">
        <v>6</v>
      </c>
      <c r="DW57" s="416">
        <v>5</v>
      </c>
      <c r="DX57" s="419">
        <v>5</v>
      </c>
    </row>
    <row r="58" spans="1:128" ht="20.100000000000001" customHeight="1">
      <c r="A58" s="391">
        <v>721</v>
      </c>
      <c r="B58" s="392" t="s">
        <v>233</v>
      </c>
      <c r="C58" s="393">
        <v>92</v>
      </c>
      <c r="D58" s="394">
        <v>192</v>
      </c>
      <c r="E58" s="395"/>
      <c r="F58" s="396">
        <v>33</v>
      </c>
      <c r="G58" s="396">
        <v>18</v>
      </c>
      <c r="H58" s="396">
        <v>22</v>
      </c>
      <c r="I58" s="396">
        <v>23</v>
      </c>
      <c r="J58" s="397">
        <v>4</v>
      </c>
      <c r="K58" s="398">
        <v>49</v>
      </c>
      <c r="L58" s="396">
        <v>5</v>
      </c>
      <c r="M58" s="396">
        <v>9</v>
      </c>
      <c r="N58" s="396">
        <v>8</v>
      </c>
      <c r="O58" s="399">
        <v>5</v>
      </c>
      <c r="Q58" s="400">
        <v>761</v>
      </c>
      <c r="R58" s="401" t="s">
        <v>930</v>
      </c>
      <c r="S58" s="402">
        <v>91</v>
      </c>
      <c r="T58" s="403">
        <v>205</v>
      </c>
      <c r="U58" s="404"/>
      <c r="V58" s="405">
        <v>22</v>
      </c>
      <c r="W58" s="405">
        <v>27</v>
      </c>
      <c r="X58" s="405">
        <v>27</v>
      </c>
      <c r="Y58" s="405">
        <v>21</v>
      </c>
      <c r="Z58" s="406">
        <v>2</v>
      </c>
      <c r="AA58" s="407">
        <v>51</v>
      </c>
      <c r="AB58" s="405">
        <v>4</v>
      </c>
      <c r="AC58" s="405">
        <v>12</v>
      </c>
      <c r="AD58" s="405">
        <v>6</v>
      </c>
      <c r="AE58" s="408">
        <v>5</v>
      </c>
      <c r="AG58" s="400">
        <v>761</v>
      </c>
      <c r="AH58" s="401" t="s">
        <v>930</v>
      </c>
      <c r="AI58" s="402">
        <v>108</v>
      </c>
      <c r="AJ58" s="403">
        <v>212</v>
      </c>
      <c r="AK58" s="404"/>
      <c r="AL58" s="405">
        <v>25</v>
      </c>
      <c r="AM58" s="405">
        <v>39</v>
      </c>
      <c r="AN58" s="405">
        <v>16</v>
      </c>
      <c r="AO58" s="405">
        <v>14</v>
      </c>
      <c r="AP58" s="406">
        <v>6</v>
      </c>
      <c r="AQ58" s="407">
        <v>36</v>
      </c>
      <c r="AR58" s="405">
        <v>5</v>
      </c>
      <c r="AS58" s="405">
        <v>9</v>
      </c>
      <c r="AT58" s="405">
        <v>8</v>
      </c>
      <c r="AU58" s="408">
        <v>4</v>
      </c>
      <c r="AW58" s="400">
        <v>6001</v>
      </c>
      <c r="AX58" s="401" t="s">
        <v>1310</v>
      </c>
      <c r="AY58" s="402">
        <v>377</v>
      </c>
      <c r="AZ58" s="403">
        <v>242</v>
      </c>
      <c r="BA58" s="404"/>
      <c r="BB58" s="405">
        <v>1</v>
      </c>
      <c r="BC58" s="405">
        <v>10</v>
      </c>
      <c r="BD58" s="405">
        <v>28</v>
      </c>
      <c r="BE58" s="405">
        <v>35</v>
      </c>
      <c r="BF58" s="406">
        <v>27</v>
      </c>
      <c r="BG58" s="407">
        <v>89</v>
      </c>
      <c r="BH58" s="405">
        <v>7</v>
      </c>
      <c r="BI58" s="405">
        <v>13</v>
      </c>
      <c r="BJ58" s="405">
        <v>10</v>
      </c>
      <c r="BK58" s="408">
        <v>7</v>
      </c>
      <c r="BM58" s="400">
        <v>6012</v>
      </c>
      <c r="BN58" s="401" t="s">
        <v>419</v>
      </c>
      <c r="BO58" s="402">
        <v>469</v>
      </c>
      <c r="BP58" s="403">
        <v>236</v>
      </c>
      <c r="BQ58" s="404"/>
      <c r="BR58" s="405">
        <v>9</v>
      </c>
      <c r="BS58" s="405">
        <v>24</v>
      </c>
      <c r="BT58" s="405">
        <v>34</v>
      </c>
      <c r="BU58" s="405">
        <v>21</v>
      </c>
      <c r="BV58" s="406">
        <v>13</v>
      </c>
      <c r="BW58" s="407">
        <v>68</v>
      </c>
      <c r="BX58" s="405">
        <v>6</v>
      </c>
      <c r="BY58" s="405">
        <v>13</v>
      </c>
      <c r="BZ58" s="405">
        <v>8</v>
      </c>
      <c r="CA58" s="408">
        <v>6</v>
      </c>
      <c r="CC58" s="400">
        <v>6022</v>
      </c>
      <c r="CD58" s="401" t="s">
        <v>1315</v>
      </c>
      <c r="CE58" s="402">
        <v>233</v>
      </c>
      <c r="CF58" s="403">
        <v>243</v>
      </c>
      <c r="CG58" s="404"/>
      <c r="CH58" s="405">
        <v>9</v>
      </c>
      <c r="CI58" s="405">
        <v>26</v>
      </c>
      <c r="CJ58" s="405">
        <v>29</v>
      </c>
      <c r="CK58" s="405">
        <v>22</v>
      </c>
      <c r="CL58" s="406">
        <v>14</v>
      </c>
      <c r="CM58" s="407">
        <v>65</v>
      </c>
      <c r="CN58" s="405">
        <v>6</v>
      </c>
      <c r="CO58" s="405">
        <v>12</v>
      </c>
      <c r="CP58" s="405">
        <v>9</v>
      </c>
      <c r="CQ58" s="408">
        <v>6</v>
      </c>
      <c r="CS58" s="400">
        <v>7271</v>
      </c>
      <c r="CT58" s="401" t="s">
        <v>505</v>
      </c>
      <c r="CU58" s="402">
        <v>708</v>
      </c>
      <c r="CV58" s="403">
        <v>239</v>
      </c>
      <c r="CW58" s="404"/>
      <c r="CX58" s="405">
        <v>19</v>
      </c>
      <c r="CY58" s="405">
        <v>32</v>
      </c>
      <c r="CZ58" s="405">
        <v>27</v>
      </c>
      <c r="DA58" s="405">
        <v>15</v>
      </c>
      <c r="DB58" s="406">
        <v>7</v>
      </c>
      <c r="DC58" s="407">
        <v>49</v>
      </c>
      <c r="DD58" s="405">
        <v>7</v>
      </c>
      <c r="DE58" s="405">
        <v>7</v>
      </c>
      <c r="DF58" s="405">
        <v>7</v>
      </c>
      <c r="DG58" s="408">
        <v>8</v>
      </c>
      <c r="DI58" s="409">
        <v>7341</v>
      </c>
      <c r="DJ58" s="410" t="s">
        <v>507</v>
      </c>
      <c r="DK58" s="411">
        <v>313</v>
      </c>
      <c r="DL58" s="412">
        <v>232</v>
      </c>
      <c r="DM58" s="413"/>
      <c r="DN58" s="414"/>
      <c r="DO58" s="415">
        <v>37</v>
      </c>
      <c r="DP58" s="416">
        <v>42</v>
      </c>
      <c r="DQ58" s="416">
        <v>14</v>
      </c>
      <c r="DR58" s="416">
        <v>5</v>
      </c>
      <c r="DS58" s="417">
        <v>1</v>
      </c>
      <c r="DT58" s="418">
        <v>20</v>
      </c>
      <c r="DU58" s="415">
        <v>5</v>
      </c>
      <c r="DV58" s="416">
        <v>6</v>
      </c>
      <c r="DW58" s="416">
        <v>6</v>
      </c>
      <c r="DX58" s="419">
        <v>6</v>
      </c>
    </row>
    <row r="59" spans="1:128" ht="20.100000000000001" customHeight="1">
      <c r="A59" s="391">
        <v>761</v>
      </c>
      <c r="B59" s="392" t="s">
        <v>930</v>
      </c>
      <c r="C59" s="393">
        <v>99</v>
      </c>
      <c r="D59" s="394">
        <v>191</v>
      </c>
      <c r="E59" s="395"/>
      <c r="F59" s="396">
        <v>23</v>
      </c>
      <c r="G59" s="396">
        <v>37</v>
      </c>
      <c r="H59" s="396">
        <v>27</v>
      </c>
      <c r="I59" s="396">
        <v>12</v>
      </c>
      <c r="J59" s="397">
        <v>0</v>
      </c>
      <c r="K59" s="398">
        <v>39</v>
      </c>
      <c r="L59" s="396">
        <v>5</v>
      </c>
      <c r="M59" s="396">
        <v>9</v>
      </c>
      <c r="N59" s="396">
        <v>8</v>
      </c>
      <c r="O59" s="399">
        <v>5</v>
      </c>
      <c r="Q59" s="400">
        <v>771</v>
      </c>
      <c r="R59" s="401" t="s">
        <v>1219</v>
      </c>
      <c r="S59" s="402">
        <v>55</v>
      </c>
      <c r="T59" s="403">
        <v>205</v>
      </c>
      <c r="U59" s="404"/>
      <c r="V59" s="405">
        <v>25</v>
      </c>
      <c r="W59" s="405">
        <v>25</v>
      </c>
      <c r="X59" s="405">
        <v>35</v>
      </c>
      <c r="Y59" s="405">
        <v>13</v>
      </c>
      <c r="Z59" s="406">
        <v>2</v>
      </c>
      <c r="AA59" s="407">
        <v>49</v>
      </c>
      <c r="AB59" s="405">
        <v>4</v>
      </c>
      <c r="AC59" s="405">
        <v>12</v>
      </c>
      <c r="AD59" s="405">
        <v>6</v>
      </c>
      <c r="AE59" s="408">
        <v>6</v>
      </c>
      <c r="AG59" s="400">
        <v>771</v>
      </c>
      <c r="AH59" s="401" t="s">
        <v>1219</v>
      </c>
      <c r="AI59" s="402">
        <v>48</v>
      </c>
      <c r="AJ59" s="403">
        <v>207</v>
      </c>
      <c r="AK59" s="404"/>
      <c r="AL59" s="405">
        <v>25</v>
      </c>
      <c r="AM59" s="405">
        <v>48</v>
      </c>
      <c r="AN59" s="405">
        <v>23</v>
      </c>
      <c r="AO59" s="405">
        <v>4</v>
      </c>
      <c r="AP59" s="406">
        <v>0</v>
      </c>
      <c r="AQ59" s="407">
        <v>27</v>
      </c>
      <c r="AR59" s="405">
        <v>5</v>
      </c>
      <c r="AS59" s="405">
        <v>8</v>
      </c>
      <c r="AT59" s="405">
        <v>8</v>
      </c>
      <c r="AU59" s="408">
        <v>4</v>
      </c>
      <c r="AW59" s="400">
        <v>6004</v>
      </c>
      <c r="AX59" s="401" t="s">
        <v>1311</v>
      </c>
      <c r="AY59" s="402">
        <v>60</v>
      </c>
      <c r="AZ59" s="403">
        <v>231</v>
      </c>
      <c r="BA59" s="404"/>
      <c r="BB59" s="405">
        <v>3</v>
      </c>
      <c r="BC59" s="405">
        <v>23</v>
      </c>
      <c r="BD59" s="405">
        <v>42</v>
      </c>
      <c r="BE59" s="405">
        <v>25</v>
      </c>
      <c r="BF59" s="406">
        <v>7</v>
      </c>
      <c r="BG59" s="407">
        <v>73</v>
      </c>
      <c r="BH59" s="405">
        <v>7</v>
      </c>
      <c r="BI59" s="405">
        <v>11</v>
      </c>
      <c r="BJ59" s="405">
        <v>9</v>
      </c>
      <c r="BK59" s="408">
        <v>6</v>
      </c>
      <c r="BM59" s="400">
        <v>6013</v>
      </c>
      <c r="BN59" s="401" t="s">
        <v>1313</v>
      </c>
      <c r="BO59" s="402">
        <v>34</v>
      </c>
      <c r="BP59" s="403">
        <v>232</v>
      </c>
      <c r="BQ59" s="404"/>
      <c r="BR59" s="405">
        <v>15</v>
      </c>
      <c r="BS59" s="405">
        <v>26</v>
      </c>
      <c r="BT59" s="405">
        <v>32</v>
      </c>
      <c r="BU59" s="405">
        <v>15</v>
      </c>
      <c r="BV59" s="406">
        <v>12</v>
      </c>
      <c r="BW59" s="407">
        <v>59</v>
      </c>
      <c r="BX59" s="405">
        <v>6</v>
      </c>
      <c r="BY59" s="405">
        <v>12</v>
      </c>
      <c r="BZ59" s="405">
        <v>8</v>
      </c>
      <c r="CA59" s="408">
        <v>6</v>
      </c>
      <c r="CC59" s="400">
        <v>6023</v>
      </c>
      <c r="CD59" s="401" t="s">
        <v>155</v>
      </c>
      <c r="CE59" s="402">
        <v>341</v>
      </c>
      <c r="CF59" s="403">
        <v>233</v>
      </c>
      <c r="CG59" s="404"/>
      <c r="CH59" s="405">
        <v>16</v>
      </c>
      <c r="CI59" s="405">
        <v>39</v>
      </c>
      <c r="CJ59" s="405">
        <v>26</v>
      </c>
      <c r="CK59" s="405">
        <v>13</v>
      </c>
      <c r="CL59" s="406">
        <v>6</v>
      </c>
      <c r="CM59" s="407">
        <v>45</v>
      </c>
      <c r="CN59" s="405">
        <v>5</v>
      </c>
      <c r="CO59" s="405">
        <v>10</v>
      </c>
      <c r="CP59" s="405">
        <v>9</v>
      </c>
      <c r="CQ59" s="408">
        <v>5</v>
      </c>
      <c r="CS59" s="400">
        <v>7301</v>
      </c>
      <c r="CT59" s="401" t="s">
        <v>506</v>
      </c>
      <c r="CU59" s="402">
        <v>256</v>
      </c>
      <c r="CV59" s="403">
        <v>220</v>
      </c>
      <c r="CW59" s="404"/>
      <c r="CX59" s="405">
        <v>49</v>
      </c>
      <c r="CY59" s="405">
        <v>35</v>
      </c>
      <c r="CZ59" s="405">
        <v>13</v>
      </c>
      <c r="DA59" s="405">
        <v>4</v>
      </c>
      <c r="DB59" s="406">
        <v>0</v>
      </c>
      <c r="DC59" s="407">
        <v>16</v>
      </c>
      <c r="DD59" s="405">
        <v>5</v>
      </c>
      <c r="DE59" s="405">
        <v>5</v>
      </c>
      <c r="DF59" s="405">
        <v>5</v>
      </c>
      <c r="DG59" s="408">
        <v>6</v>
      </c>
      <c r="DI59" s="409">
        <v>7361</v>
      </c>
      <c r="DJ59" s="410" t="s">
        <v>508</v>
      </c>
      <c r="DK59" s="411">
        <v>650</v>
      </c>
      <c r="DL59" s="412">
        <v>246</v>
      </c>
      <c r="DM59" s="413"/>
      <c r="DN59" s="414"/>
      <c r="DO59" s="415">
        <v>16</v>
      </c>
      <c r="DP59" s="416">
        <v>29</v>
      </c>
      <c r="DQ59" s="416">
        <v>25</v>
      </c>
      <c r="DR59" s="416">
        <v>20</v>
      </c>
      <c r="DS59" s="417">
        <v>9</v>
      </c>
      <c r="DT59" s="418">
        <v>55</v>
      </c>
      <c r="DU59" s="415">
        <v>6</v>
      </c>
      <c r="DV59" s="416">
        <v>8</v>
      </c>
      <c r="DW59" s="416">
        <v>7</v>
      </c>
      <c r="DX59" s="419">
        <v>8</v>
      </c>
    </row>
    <row r="60" spans="1:128" ht="20.100000000000001" customHeight="1">
      <c r="A60" s="391">
        <v>771</v>
      </c>
      <c r="B60" s="392" t="s">
        <v>1219</v>
      </c>
      <c r="C60" s="393">
        <v>60</v>
      </c>
      <c r="D60" s="394">
        <v>184</v>
      </c>
      <c r="E60" s="395"/>
      <c r="F60" s="396">
        <v>40</v>
      </c>
      <c r="G60" s="396">
        <v>40</v>
      </c>
      <c r="H60" s="396">
        <v>12</v>
      </c>
      <c r="I60" s="396">
        <v>8</v>
      </c>
      <c r="J60" s="397">
        <v>0</v>
      </c>
      <c r="K60" s="398">
        <v>20</v>
      </c>
      <c r="L60" s="396">
        <v>5</v>
      </c>
      <c r="M60" s="396">
        <v>8</v>
      </c>
      <c r="N60" s="396">
        <v>7</v>
      </c>
      <c r="O60" s="399">
        <v>4</v>
      </c>
      <c r="Q60" s="400">
        <v>801</v>
      </c>
      <c r="R60" s="401" t="s">
        <v>236</v>
      </c>
      <c r="S60" s="402">
        <v>135</v>
      </c>
      <c r="T60" s="403">
        <v>200</v>
      </c>
      <c r="U60" s="404"/>
      <c r="V60" s="405">
        <v>35</v>
      </c>
      <c r="W60" s="405">
        <v>30</v>
      </c>
      <c r="X60" s="405">
        <v>19</v>
      </c>
      <c r="Y60" s="405">
        <v>13</v>
      </c>
      <c r="Z60" s="406">
        <v>3</v>
      </c>
      <c r="AA60" s="407">
        <v>35</v>
      </c>
      <c r="AB60" s="405">
        <v>4</v>
      </c>
      <c r="AC60" s="405">
        <v>11</v>
      </c>
      <c r="AD60" s="405">
        <v>6</v>
      </c>
      <c r="AE60" s="408">
        <v>5</v>
      </c>
      <c r="AG60" s="400">
        <v>801</v>
      </c>
      <c r="AH60" s="401" t="s">
        <v>236</v>
      </c>
      <c r="AI60" s="402">
        <v>171</v>
      </c>
      <c r="AJ60" s="403">
        <v>205</v>
      </c>
      <c r="AK60" s="404"/>
      <c r="AL60" s="405">
        <v>38</v>
      </c>
      <c r="AM60" s="405">
        <v>30</v>
      </c>
      <c r="AN60" s="405">
        <v>21</v>
      </c>
      <c r="AO60" s="405">
        <v>8</v>
      </c>
      <c r="AP60" s="406">
        <v>2</v>
      </c>
      <c r="AQ60" s="407">
        <v>32</v>
      </c>
      <c r="AR60" s="405">
        <v>5</v>
      </c>
      <c r="AS60" s="405">
        <v>8</v>
      </c>
      <c r="AT60" s="405">
        <v>7</v>
      </c>
      <c r="AU60" s="408">
        <v>4</v>
      </c>
      <c r="AW60" s="400">
        <v>6006</v>
      </c>
      <c r="AX60" s="401" t="s">
        <v>142</v>
      </c>
      <c r="AY60" s="402">
        <v>88</v>
      </c>
      <c r="AZ60" s="403">
        <v>245</v>
      </c>
      <c r="BA60" s="404"/>
      <c r="BB60" s="405">
        <v>0</v>
      </c>
      <c r="BC60" s="405">
        <v>7</v>
      </c>
      <c r="BD60" s="405">
        <v>31</v>
      </c>
      <c r="BE60" s="405">
        <v>26</v>
      </c>
      <c r="BF60" s="406">
        <v>36</v>
      </c>
      <c r="BG60" s="407">
        <v>93</v>
      </c>
      <c r="BH60" s="405">
        <v>7</v>
      </c>
      <c r="BI60" s="405">
        <v>14</v>
      </c>
      <c r="BJ60" s="405">
        <v>10</v>
      </c>
      <c r="BK60" s="408">
        <v>7</v>
      </c>
      <c r="BM60" s="400">
        <v>6020</v>
      </c>
      <c r="BN60" s="401" t="s">
        <v>421</v>
      </c>
      <c r="BO60" s="402">
        <v>220</v>
      </c>
      <c r="BP60" s="403">
        <v>224</v>
      </c>
      <c r="BQ60" s="404"/>
      <c r="BR60" s="405">
        <v>20</v>
      </c>
      <c r="BS60" s="405">
        <v>40</v>
      </c>
      <c r="BT60" s="405">
        <v>30</v>
      </c>
      <c r="BU60" s="405">
        <v>5</v>
      </c>
      <c r="BV60" s="406">
        <v>5</v>
      </c>
      <c r="BW60" s="407">
        <v>40</v>
      </c>
      <c r="BX60" s="405">
        <v>5</v>
      </c>
      <c r="BY60" s="405">
        <v>11</v>
      </c>
      <c r="BZ60" s="405">
        <v>7</v>
      </c>
      <c r="CA60" s="408">
        <v>6</v>
      </c>
      <c r="CC60" s="400">
        <v>6028</v>
      </c>
      <c r="CD60" s="401" t="s">
        <v>423</v>
      </c>
      <c r="CE60" s="402">
        <v>48</v>
      </c>
      <c r="CF60" s="403">
        <v>246</v>
      </c>
      <c r="CG60" s="404"/>
      <c r="CH60" s="405">
        <v>6</v>
      </c>
      <c r="CI60" s="405">
        <v>29</v>
      </c>
      <c r="CJ60" s="405">
        <v>27</v>
      </c>
      <c r="CK60" s="405">
        <v>17</v>
      </c>
      <c r="CL60" s="406">
        <v>21</v>
      </c>
      <c r="CM60" s="407">
        <v>65</v>
      </c>
      <c r="CN60" s="405">
        <v>6</v>
      </c>
      <c r="CO60" s="405">
        <v>12</v>
      </c>
      <c r="CP60" s="405">
        <v>10</v>
      </c>
      <c r="CQ60" s="408">
        <v>6</v>
      </c>
      <c r="CS60" s="400">
        <v>7341</v>
      </c>
      <c r="CT60" s="401" t="s">
        <v>507</v>
      </c>
      <c r="CU60" s="402">
        <v>300</v>
      </c>
      <c r="CV60" s="403">
        <v>223</v>
      </c>
      <c r="CW60" s="404"/>
      <c r="CX60" s="405">
        <v>41</v>
      </c>
      <c r="CY60" s="405">
        <v>40</v>
      </c>
      <c r="CZ60" s="405">
        <v>13</v>
      </c>
      <c r="DA60" s="405">
        <v>4</v>
      </c>
      <c r="DB60" s="406">
        <v>1</v>
      </c>
      <c r="DC60" s="407">
        <v>19</v>
      </c>
      <c r="DD60" s="405">
        <v>5</v>
      </c>
      <c r="DE60" s="405">
        <v>6</v>
      </c>
      <c r="DF60" s="405">
        <v>5</v>
      </c>
      <c r="DG60" s="408">
        <v>7</v>
      </c>
      <c r="DI60" s="409">
        <v>7371</v>
      </c>
      <c r="DJ60" s="410" t="s">
        <v>509</v>
      </c>
      <c r="DK60" s="411">
        <v>551</v>
      </c>
      <c r="DL60" s="412">
        <v>251</v>
      </c>
      <c r="DM60" s="413"/>
      <c r="DN60" s="414"/>
      <c r="DO60" s="415">
        <v>8</v>
      </c>
      <c r="DP60" s="416">
        <v>26</v>
      </c>
      <c r="DQ60" s="416">
        <v>28</v>
      </c>
      <c r="DR60" s="416">
        <v>29</v>
      </c>
      <c r="DS60" s="417">
        <v>9</v>
      </c>
      <c r="DT60" s="418">
        <v>67</v>
      </c>
      <c r="DU60" s="415">
        <v>6</v>
      </c>
      <c r="DV60" s="416">
        <v>9</v>
      </c>
      <c r="DW60" s="416">
        <v>8</v>
      </c>
      <c r="DX60" s="419">
        <v>8</v>
      </c>
    </row>
    <row r="61" spans="1:128" ht="20.100000000000001" customHeight="1">
      <c r="A61" s="391">
        <v>801</v>
      </c>
      <c r="B61" s="392" t="s">
        <v>236</v>
      </c>
      <c r="C61" s="393">
        <v>158</v>
      </c>
      <c r="D61" s="394">
        <v>185</v>
      </c>
      <c r="E61" s="395"/>
      <c r="F61" s="396">
        <v>42</v>
      </c>
      <c r="G61" s="396">
        <v>32</v>
      </c>
      <c r="H61" s="396">
        <v>19</v>
      </c>
      <c r="I61" s="396">
        <v>6</v>
      </c>
      <c r="J61" s="397">
        <v>1</v>
      </c>
      <c r="K61" s="398">
        <v>26</v>
      </c>
      <c r="L61" s="396">
        <v>4</v>
      </c>
      <c r="M61" s="396">
        <v>8</v>
      </c>
      <c r="N61" s="396">
        <v>7</v>
      </c>
      <c r="O61" s="399">
        <v>4</v>
      </c>
      <c r="Q61" s="400">
        <v>831</v>
      </c>
      <c r="R61" s="401" t="s">
        <v>1220</v>
      </c>
      <c r="S61" s="402">
        <v>115</v>
      </c>
      <c r="T61" s="403">
        <v>216</v>
      </c>
      <c r="U61" s="404"/>
      <c r="V61" s="405">
        <v>11</v>
      </c>
      <c r="W61" s="405">
        <v>23</v>
      </c>
      <c r="X61" s="405">
        <v>16</v>
      </c>
      <c r="Y61" s="405">
        <v>36</v>
      </c>
      <c r="Z61" s="406">
        <v>14</v>
      </c>
      <c r="AA61" s="407">
        <v>65</v>
      </c>
      <c r="AB61" s="405">
        <v>5</v>
      </c>
      <c r="AC61" s="405">
        <v>14</v>
      </c>
      <c r="AD61" s="405">
        <v>7</v>
      </c>
      <c r="AE61" s="408">
        <v>7</v>
      </c>
      <c r="AG61" s="400">
        <v>831</v>
      </c>
      <c r="AH61" s="401" t="s">
        <v>1220</v>
      </c>
      <c r="AI61" s="402">
        <v>160</v>
      </c>
      <c r="AJ61" s="403">
        <v>219</v>
      </c>
      <c r="AK61" s="404"/>
      <c r="AL61" s="405">
        <v>13</v>
      </c>
      <c r="AM61" s="405">
        <v>28</v>
      </c>
      <c r="AN61" s="405">
        <v>31</v>
      </c>
      <c r="AO61" s="405">
        <v>23</v>
      </c>
      <c r="AP61" s="406">
        <v>6</v>
      </c>
      <c r="AQ61" s="407">
        <v>59</v>
      </c>
      <c r="AR61" s="405">
        <v>6</v>
      </c>
      <c r="AS61" s="405">
        <v>11</v>
      </c>
      <c r="AT61" s="405">
        <v>9</v>
      </c>
      <c r="AU61" s="408">
        <v>5</v>
      </c>
      <c r="AW61" s="400">
        <v>6008</v>
      </c>
      <c r="AX61" s="401" t="s">
        <v>2</v>
      </c>
      <c r="AY61" s="402">
        <v>37</v>
      </c>
      <c r="AZ61" s="403">
        <v>209</v>
      </c>
      <c r="BA61" s="404"/>
      <c r="BB61" s="405">
        <v>46</v>
      </c>
      <c r="BC61" s="405">
        <v>32</v>
      </c>
      <c r="BD61" s="405">
        <v>22</v>
      </c>
      <c r="BE61" s="405">
        <v>0</v>
      </c>
      <c r="BF61" s="406">
        <v>0</v>
      </c>
      <c r="BG61" s="407">
        <v>22</v>
      </c>
      <c r="BH61" s="405">
        <v>4</v>
      </c>
      <c r="BI61" s="405">
        <v>7</v>
      </c>
      <c r="BJ61" s="405">
        <v>6</v>
      </c>
      <c r="BK61" s="408">
        <v>4</v>
      </c>
      <c r="BM61" s="400">
        <v>6021</v>
      </c>
      <c r="BN61" s="401" t="s">
        <v>3</v>
      </c>
      <c r="BO61" s="402">
        <v>448</v>
      </c>
      <c r="BP61" s="403">
        <v>237</v>
      </c>
      <c r="BQ61" s="404"/>
      <c r="BR61" s="405">
        <v>10</v>
      </c>
      <c r="BS61" s="405">
        <v>20</v>
      </c>
      <c r="BT61" s="405">
        <v>32</v>
      </c>
      <c r="BU61" s="405">
        <v>23</v>
      </c>
      <c r="BV61" s="406">
        <v>15</v>
      </c>
      <c r="BW61" s="407">
        <v>70</v>
      </c>
      <c r="BX61" s="405">
        <v>6</v>
      </c>
      <c r="BY61" s="405">
        <v>13</v>
      </c>
      <c r="BZ61" s="405">
        <v>8</v>
      </c>
      <c r="CA61" s="408">
        <v>6</v>
      </c>
      <c r="CC61" s="400">
        <v>6030</v>
      </c>
      <c r="CD61" s="401" t="s">
        <v>424</v>
      </c>
      <c r="CE61" s="402">
        <v>315</v>
      </c>
      <c r="CF61" s="403">
        <v>244</v>
      </c>
      <c r="CG61" s="404"/>
      <c r="CH61" s="405">
        <v>5</v>
      </c>
      <c r="CI61" s="405">
        <v>25</v>
      </c>
      <c r="CJ61" s="405">
        <v>34</v>
      </c>
      <c r="CK61" s="405">
        <v>22</v>
      </c>
      <c r="CL61" s="406">
        <v>14</v>
      </c>
      <c r="CM61" s="407">
        <v>70</v>
      </c>
      <c r="CN61" s="405">
        <v>6</v>
      </c>
      <c r="CO61" s="405">
        <v>12</v>
      </c>
      <c r="CP61" s="405">
        <v>9</v>
      </c>
      <c r="CQ61" s="408">
        <v>6</v>
      </c>
      <c r="CS61" s="400">
        <v>7361</v>
      </c>
      <c r="CT61" s="401" t="s">
        <v>508</v>
      </c>
      <c r="CU61" s="402">
        <v>711</v>
      </c>
      <c r="CV61" s="403">
        <v>236</v>
      </c>
      <c r="CW61" s="404"/>
      <c r="CX61" s="405">
        <v>23</v>
      </c>
      <c r="CY61" s="405">
        <v>34</v>
      </c>
      <c r="CZ61" s="405">
        <v>22</v>
      </c>
      <c r="DA61" s="405">
        <v>15</v>
      </c>
      <c r="DB61" s="406">
        <v>5</v>
      </c>
      <c r="DC61" s="407">
        <v>43</v>
      </c>
      <c r="DD61" s="405">
        <v>6</v>
      </c>
      <c r="DE61" s="405">
        <v>7</v>
      </c>
      <c r="DF61" s="405">
        <v>7</v>
      </c>
      <c r="DG61" s="408">
        <v>8</v>
      </c>
      <c r="DI61" s="409">
        <v>7381</v>
      </c>
      <c r="DJ61" s="410" t="s">
        <v>510</v>
      </c>
      <c r="DK61" s="411">
        <v>330</v>
      </c>
      <c r="DL61" s="412">
        <v>231</v>
      </c>
      <c r="DM61" s="413"/>
      <c r="DN61" s="414"/>
      <c r="DO61" s="415">
        <v>38</v>
      </c>
      <c r="DP61" s="416">
        <v>39</v>
      </c>
      <c r="DQ61" s="416">
        <v>15</v>
      </c>
      <c r="DR61" s="416">
        <v>6</v>
      </c>
      <c r="DS61" s="417">
        <v>1</v>
      </c>
      <c r="DT61" s="418">
        <v>22</v>
      </c>
      <c r="DU61" s="415">
        <v>5</v>
      </c>
      <c r="DV61" s="416">
        <v>6</v>
      </c>
      <c r="DW61" s="416">
        <v>5</v>
      </c>
      <c r="DX61" s="419">
        <v>6</v>
      </c>
    </row>
    <row r="62" spans="1:128" ht="20.100000000000001" customHeight="1">
      <c r="A62" s="391">
        <v>831</v>
      </c>
      <c r="B62" s="392" t="s">
        <v>1220</v>
      </c>
      <c r="C62" s="393">
        <v>125</v>
      </c>
      <c r="D62" s="394">
        <v>202</v>
      </c>
      <c r="E62" s="395"/>
      <c r="F62" s="396">
        <v>14</v>
      </c>
      <c r="G62" s="396">
        <v>20</v>
      </c>
      <c r="H62" s="396">
        <v>34</v>
      </c>
      <c r="I62" s="396">
        <v>25</v>
      </c>
      <c r="J62" s="397">
        <v>7</v>
      </c>
      <c r="K62" s="398">
        <v>66</v>
      </c>
      <c r="L62" s="396">
        <v>6</v>
      </c>
      <c r="M62" s="396">
        <v>11</v>
      </c>
      <c r="N62" s="396">
        <v>9</v>
      </c>
      <c r="O62" s="399">
        <v>6</v>
      </c>
      <c r="Q62" s="400">
        <v>841</v>
      </c>
      <c r="R62" s="401" t="s">
        <v>1221</v>
      </c>
      <c r="S62" s="402">
        <v>51</v>
      </c>
      <c r="T62" s="403">
        <v>218</v>
      </c>
      <c r="U62" s="404"/>
      <c r="V62" s="405">
        <v>16</v>
      </c>
      <c r="W62" s="405">
        <v>22</v>
      </c>
      <c r="X62" s="405">
        <v>18</v>
      </c>
      <c r="Y62" s="405">
        <v>20</v>
      </c>
      <c r="Z62" s="406">
        <v>25</v>
      </c>
      <c r="AA62" s="407">
        <v>63</v>
      </c>
      <c r="AB62" s="405">
        <v>5</v>
      </c>
      <c r="AC62" s="405">
        <v>14</v>
      </c>
      <c r="AD62" s="405">
        <v>8</v>
      </c>
      <c r="AE62" s="408">
        <v>6</v>
      </c>
      <c r="AG62" s="400">
        <v>841</v>
      </c>
      <c r="AH62" s="401" t="s">
        <v>1221</v>
      </c>
      <c r="AI62" s="402">
        <v>48</v>
      </c>
      <c r="AJ62" s="403">
        <v>222</v>
      </c>
      <c r="AK62" s="404"/>
      <c r="AL62" s="405">
        <v>17</v>
      </c>
      <c r="AM62" s="405">
        <v>17</v>
      </c>
      <c r="AN62" s="405">
        <v>23</v>
      </c>
      <c r="AO62" s="405">
        <v>31</v>
      </c>
      <c r="AP62" s="406">
        <v>13</v>
      </c>
      <c r="AQ62" s="407">
        <v>67</v>
      </c>
      <c r="AR62" s="405">
        <v>6</v>
      </c>
      <c r="AS62" s="405">
        <v>11</v>
      </c>
      <c r="AT62" s="405">
        <v>9</v>
      </c>
      <c r="AU62" s="408">
        <v>5</v>
      </c>
      <c r="AW62" s="400">
        <v>6009</v>
      </c>
      <c r="AX62" s="401" t="s">
        <v>416</v>
      </c>
      <c r="AY62" s="402">
        <v>103</v>
      </c>
      <c r="AZ62" s="403">
        <v>221</v>
      </c>
      <c r="BA62" s="404"/>
      <c r="BB62" s="405">
        <v>16</v>
      </c>
      <c r="BC62" s="405">
        <v>36</v>
      </c>
      <c r="BD62" s="405">
        <v>33</v>
      </c>
      <c r="BE62" s="405">
        <v>15</v>
      </c>
      <c r="BF62" s="406">
        <v>1</v>
      </c>
      <c r="BG62" s="407">
        <v>49</v>
      </c>
      <c r="BH62" s="405">
        <v>6</v>
      </c>
      <c r="BI62" s="405">
        <v>9</v>
      </c>
      <c r="BJ62" s="405">
        <v>8</v>
      </c>
      <c r="BK62" s="408">
        <v>5</v>
      </c>
      <c r="BM62" s="400">
        <v>6022</v>
      </c>
      <c r="BN62" s="401" t="s">
        <v>1315</v>
      </c>
      <c r="BO62" s="402">
        <v>271</v>
      </c>
      <c r="BP62" s="403">
        <v>234</v>
      </c>
      <c r="BQ62" s="404"/>
      <c r="BR62" s="405">
        <v>13</v>
      </c>
      <c r="BS62" s="405">
        <v>22</v>
      </c>
      <c r="BT62" s="405">
        <v>38</v>
      </c>
      <c r="BU62" s="405">
        <v>19</v>
      </c>
      <c r="BV62" s="406">
        <v>9</v>
      </c>
      <c r="BW62" s="407">
        <v>66</v>
      </c>
      <c r="BX62" s="405">
        <v>6</v>
      </c>
      <c r="BY62" s="405">
        <v>12</v>
      </c>
      <c r="BZ62" s="405">
        <v>8</v>
      </c>
      <c r="CA62" s="408">
        <v>6</v>
      </c>
      <c r="CC62" s="400">
        <v>6031</v>
      </c>
      <c r="CD62" s="401" t="s">
        <v>425</v>
      </c>
      <c r="CE62" s="402">
        <v>230</v>
      </c>
      <c r="CF62" s="403">
        <v>222</v>
      </c>
      <c r="CG62" s="404"/>
      <c r="CH62" s="405">
        <v>41</v>
      </c>
      <c r="CI62" s="405">
        <v>30</v>
      </c>
      <c r="CJ62" s="405">
        <v>20</v>
      </c>
      <c r="CK62" s="405">
        <v>7</v>
      </c>
      <c r="CL62" s="406">
        <v>2</v>
      </c>
      <c r="CM62" s="407">
        <v>29</v>
      </c>
      <c r="CN62" s="405">
        <v>4</v>
      </c>
      <c r="CO62" s="405">
        <v>9</v>
      </c>
      <c r="CP62" s="405">
        <v>8</v>
      </c>
      <c r="CQ62" s="408">
        <v>4</v>
      </c>
      <c r="CS62" s="400">
        <v>7371</v>
      </c>
      <c r="CT62" s="401" t="s">
        <v>509</v>
      </c>
      <c r="CU62" s="402">
        <v>573</v>
      </c>
      <c r="CV62" s="403">
        <v>243</v>
      </c>
      <c r="CW62" s="404"/>
      <c r="CX62" s="405">
        <v>9</v>
      </c>
      <c r="CY62" s="405">
        <v>31</v>
      </c>
      <c r="CZ62" s="405">
        <v>32</v>
      </c>
      <c r="DA62" s="405">
        <v>22</v>
      </c>
      <c r="DB62" s="406">
        <v>6</v>
      </c>
      <c r="DC62" s="407">
        <v>60</v>
      </c>
      <c r="DD62" s="405">
        <v>7</v>
      </c>
      <c r="DE62" s="405">
        <v>8</v>
      </c>
      <c r="DF62" s="405">
        <v>8</v>
      </c>
      <c r="DG62" s="408">
        <v>9</v>
      </c>
      <c r="DI62" s="409">
        <v>7391</v>
      </c>
      <c r="DJ62" s="410" t="s">
        <v>511</v>
      </c>
      <c r="DK62" s="411">
        <v>400</v>
      </c>
      <c r="DL62" s="412">
        <v>252</v>
      </c>
      <c r="DM62" s="413"/>
      <c r="DN62" s="414"/>
      <c r="DO62" s="415">
        <v>7</v>
      </c>
      <c r="DP62" s="416">
        <v>22</v>
      </c>
      <c r="DQ62" s="416">
        <v>27</v>
      </c>
      <c r="DR62" s="416">
        <v>33</v>
      </c>
      <c r="DS62" s="417">
        <v>11</v>
      </c>
      <c r="DT62" s="418">
        <v>71</v>
      </c>
      <c r="DU62" s="415">
        <v>6</v>
      </c>
      <c r="DV62" s="416">
        <v>9</v>
      </c>
      <c r="DW62" s="416">
        <v>8</v>
      </c>
      <c r="DX62" s="419">
        <v>9</v>
      </c>
    </row>
    <row r="63" spans="1:128" ht="20.100000000000001" customHeight="1">
      <c r="A63" s="391">
        <v>841</v>
      </c>
      <c r="B63" s="392" t="s">
        <v>1221</v>
      </c>
      <c r="C63" s="393">
        <v>59</v>
      </c>
      <c r="D63" s="394">
        <v>198</v>
      </c>
      <c r="E63" s="395"/>
      <c r="F63" s="396">
        <v>24</v>
      </c>
      <c r="G63" s="396">
        <v>22</v>
      </c>
      <c r="H63" s="396">
        <v>17</v>
      </c>
      <c r="I63" s="396">
        <v>31</v>
      </c>
      <c r="J63" s="397">
        <v>7</v>
      </c>
      <c r="K63" s="398">
        <v>54</v>
      </c>
      <c r="L63" s="396">
        <v>6</v>
      </c>
      <c r="M63" s="396">
        <v>10</v>
      </c>
      <c r="N63" s="396">
        <v>9</v>
      </c>
      <c r="O63" s="399">
        <v>6</v>
      </c>
      <c r="Q63" s="400">
        <v>861</v>
      </c>
      <c r="R63" s="401" t="s">
        <v>1222</v>
      </c>
      <c r="S63" s="402">
        <v>43</v>
      </c>
      <c r="T63" s="403">
        <v>204</v>
      </c>
      <c r="U63" s="404"/>
      <c r="V63" s="405">
        <v>21</v>
      </c>
      <c r="W63" s="405">
        <v>35</v>
      </c>
      <c r="X63" s="405">
        <v>30</v>
      </c>
      <c r="Y63" s="405">
        <v>9</v>
      </c>
      <c r="Z63" s="406">
        <v>5</v>
      </c>
      <c r="AA63" s="407">
        <v>44</v>
      </c>
      <c r="AB63" s="405">
        <v>4</v>
      </c>
      <c r="AC63" s="405">
        <v>12</v>
      </c>
      <c r="AD63" s="405">
        <v>6</v>
      </c>
      <c r="AE63" s="408">
        <v>5</v>
      </c>
      <c r="AG63" s="400">
        <v>861</v>
      </c>
      <c r="AH63" s="401" t="s">
        <v>1222</v>
      </c>
      <c r="AI63" s="402">
        <v>52</v>
      </c>
      <c r="AJ63" s="403">
        <v>214</v>
      </c>
      <c r="AK63" s="404"/>
      <c r="AL63" s="405">
        <v>17</v>
      </c>
      <c r="AM63" s="405">
        <v>38</v>
      </c>
      <c r="AN63" s="405">
        <v>29</v>
      </c>
      <c r="AO63" s="405">
        <v>13</v>
      </c>
      <c r="AP63" s="406">
        <v>2</v>
      </c>
      <c r="AQ63" s="407">
        <v>44</v>
      </c>
      <c r="AR63" s="405">
        <v>5</v>
      </c>
      <c r="AS63" s="405">
        <v>10</v>
      </c>
      <c r="AT63" s="405">
        <v>8</v>
      </c>
      <c r="AU63" s="408">
        <v>5</v>
      </c>
      <c r="AW63" s="400">
        <v>6010</v>
      </c>
      <c r="AX63" s="401" t="s">
        <v>417</v>
      </c>
      <c r="AY63" s="402">
        <v>124</v>
      </c>
      <c r="AZ63" s="403">
        <v>216</v>
      </c>
      <c r="BA63" s="404"/>
      <c r="BB63" s="405">
        <v>30</v>
      </c>
      <c r="BC63" s="405">
        <v>32</v>
      </c>
      <c r="BD63" s="405">
        <v>23</v>
      </c>
      <c r="BE63" s="405">
        <v>13</v>
      </c>
      <c r="BF63" s="406">
        <v>2</v>
      </c>
      <c r="BG63" s="407">
        <v>38</v>
      </c>
      <c r="BH63" s="405">
        <v>5</v>
      </c>
      <c r="BI63" s="405">
        <v>9</v>
      </c>
      <c r="BJ63" s="405">
        <v>7</v>
      </c>
      <c r="BK63" s="408">
        <v>5</v>
      </c>
      <c r="BM63" s="400">
        <v>6023</v>
      </c>
      <c r="BN63" s="401" t="s">
        <v>155</v>
      </c>
      <c r="BO63" s="402">
        <v>403</v>
      </c>
      <c r="BP63" s="403">
        <v>225</v>
      </c>
      <c r="BQ63" s="404"/>
      <c r="BR63" s="405">
        <v>23</v>
      </c>
      <c r="BS63" s="405">
        <v>34</v>
      </c>
      <c r="BT63" s="405">
        <v>28</v>
      </c>
      <c r="BU63" s="405">
        <v>11</v>
      </c>
      <c r="BV63" s="406">
        <v>4</v>
      </c>
      <c r="BW63" s="407">
        <v>42</v>
      </c>
      <c r="BX63" s="405">
        <v>5</v>
      </c>
      <c r="BY63" s="405">
        <v>11</v>
      </c>
      <c r="BZ63" s="405">
        <v>7</v>
      </c>
      <c r="CA63" s="408">
        <v>6</v>
      </c>
      <c r="CC63" s="400">
        <v>6033</v>
      </c>
      <c r="CD63" s="401" t="s">
        <v>426</v>
      </c>
      <c r="CE63" s="402">
        <v>170</v>
      </c>
      <c r="CF63" s="403">
        <v>234</v>
      </c>
      <c r="CG63" s="404"/>
      <c r="CH63" s="405">
        <v>15</v>
      </c>
      <c r="CI63" s="405">
        <v>38</v>
      </c>
      <c r="CJ63" s="405">
        <v>24</v>
      </c>
      <c r="CK63" s="405">
        <v>19</v>
      </c>
      <c r="CL63" s="406">
        <v>4</v>
      </c>
      <c r="CM63" s="407">
        <v>46</v>
      </c>
      <c r="CN63" s="405">
        <v>5</v>
      </c>
      <c r="CO63" s="405">
        <v>11</v>
      </c>
      <c r="CP63" s="405">
        <v>9</v>
      </c>
      <c r="CQ63" s="408">
        <v>5</v>
      </c>
      <c r="CS63" s="400">
        <v>7381</v>
      </c>
      <c r="CT63" s="401" t="s">
        <v>510</v>
      </c>
      <c r="CU63" s="402">
        <v>389</v>
      </c>
      <c r="CV63" s="403">
        <v>226</v>
      </c>
      <c r="CW63" s="404"/>
      <c r="CX63" s="405">
        <v>41</v>
      </c>
      <c r="CY63" s="405">
        <v>38</v>
      </c>
      <c r="CZ63" s="405">
        <v>15</v>
      </c>
      <c r="DA63" s="405">
        <v>5</v>
      </c>
      <c r="DB63" s="406">
        <v>2</v>
      </c>
      <c r="DC63" s="407">
        <v>22</v>
      </c>
      <c r="DD63" s="405">
        <v>6</v>
      </c>
      <c r="DE63" s="405">
        <v>6</v>
      </c>
      <c r="DF63" s="405">
        <v>6</v>
      </c>
      <c r="DG63" s="408">
        <v>7</v>
      </c>
      <c r="DI63" s="409">
        <v>7411</v>
      </c>
      <c r="DJ63" s="410" t="s">
        <v>512</v>
      </c>
      <c r="DK63" s="411">
        <v>384</v>
      </c>
      <c r="DL63" s="412">
        <v>232</v>
      </c>
      <c r="DM63" s="413"/>
      <c r="DN63" s="414"/>
      <c r="DO63" s="415">
        <v>37</v>
      </c>
      <c r="DP63" s="416">
        <v>42</v>
      </c>
      <c r="DQ63" s="416">
        <v>14</v>
      </c>
      <c r="DR63" s="416">
        <v>5</v>
      </c>
      <c r="DS63" s="417">
        <v>1</v>
      </c>
      <c r="DT63" s="418">
        <v>21</v>
      </c>
      <c r="DU63" s="415">
        <v>5</v>
      </c>
      <c r="DV63" s="416">
        <v>6</v>
      </c>
      <c r="DW63" s="416">
        <v>6</v>
      </c>
      <c r="DX63" s="419">
        <v>6</v>
      </c>
    </row>
    <row r="64" spans="1:128" ht="20.100000000000001" customHeight="1">
      <c r="A64" s="391">
        <v>861</v>
      </c>
      <c r="B64" s="392" t="s">
        <v>1222</v>
      </c>
      <c r="C64" s="393">
        <v>49</v>
      </c>
      <c r="D64" s="394">
        <v>198</v>
      </c>
      <c r="E64" s="395"/>
      <c r="F64" s="396">
        <v>8</v>
      </c>
      <c r="G64" s="396">
        <v>41</v>
      </c>
      <c r="H64" s="396">
        <v>29</v>
      </c>
      <c r="I64" s="396">
        <v>22</v>
      </c>
      <c r="J64" s="397">
        <v>0</v>
      </c>
      <c r="K64" s="398">
        <v>51</v>
      </c>
      <c r="L64" s="396">
        <v>6</v>
      </c>
      <c r="M64" s="396">
        <v>10</v>
      </c>
      <c r="N64" s="396">
        <v>9</v>
      </c>
      <c r="O64" s="399">
        <v>6</v>
      </c>
      <c r="Q64" s="400">
        <v>881</v>
      </c>
      <c r="R64" s="401" t="s">
        <v>240</v>
      </c>
      <c r="S64" s="402">
        <v>89</v>
      </c>
      <c r="T64" s="403">
        <v>199</v>
      </c>
      <c r="U64" s="404"/>
      <c r="V64" s="405">
        <v>27</v>
      </c>
      <c r="W64" s="405">
        <v>43</v>
      </c>
      <c r="X64" s="405">
        <v>21</v>
      </c>
      <c r="Y64" s="405">
        <v>7</v>
      </c>
      <c r="Z64" s="406">
        <v>2</v>
      </c>
      <c r="AA64" s="407">
        <v>30</v>
      </c>
      <c r="AB64" s="405">
        <v>4</v>
      </c>
      <c r="AC64" s="405">
        <v>11</v>
      </c>
      <c r="AD64" s="405">
        <v>6</v>
      </c>
      <c r="AE64" s="408">
        <v>5</v>
      </c>
      <c r="AG64" s="400">
        <v>881</v>
      </c>
      <c r="AH64" s="401" t="s">
        <v>240</v>
      </c>
      <c r="AI64" s="402">
        <v>88</v>
      </c>
      <c r="AJ64" s="403">
        <v>205</v>
      </c>
      <c r="AK64" s="404"/>
      <c r="AL64" s="405">
        <v>41</v>
      </c>
      <c r="AM64" s="405">
        <v>34</v>
      </c>
      <c r="AN64" s="405">
        <v>14</v>
      </c>
      <c r="AO64" s="405">
        <v>8</v>
      </c>
      <c r="AP64" s="406">
        <v>3</v>
      </c>
      <c r="AQ64" s="407">
        <v>25</v>
      </c>
      <c r="AR64" s="405">
        <v>5</v>
      </c>
      <c r="AS64" s="405">
        <v>8</v>
      </c>
      <c r="AT64" s="405">
        <v>7</v>
      </c>
      <c r="AU64" s="408">
        <v>4</v>
      </c>
      <c r="AW64" s="400">
        <v>6011</v>
      </c>
      <c r="AX64" s="401" t="s">
        <v>418</v>
      </c>
      <c r="AY64" s="402">
        <v>225</v>
      </c>
      <c r="AZ64" s="403">
        <v>207</v>
      </c>
      <c r="BA64" s="404"/>
      <c r="BB64" s="405">
        <v>50</v>
      </c>
      <c r="BC64" s="405">
        <v>28</v>
      </c>
      <c r="BD64" s="405">
        <v>16</v>
      </c>
      <c r="BE64" s="405">
        <v>6</v>
      </c>
      <c r="BF64" s="406">
        <v>0</v>
      </c>
      <c r="BG64" s="407">
        <v>23</v>
      </c>
      <c r="BH64" s="405">
        <v>4</v>
      </c>
      <c r="BI64" s="405">
        <v>7</v>
      </c>
      <c r="BJ64" s="405">
        <v>6</v>
      </c>
      <c r="BK64" s="408">
        <v>4</v>
      </c>
      <c r="BM64" s="400">
        <v>6028</v>
      </c>
      <c r="BN64" s="401" t="s">
        <v>423</v>
      </c>
      <c r="BO64" s="402">
        <v>89</v>
      </c>
      <c r="BP64" s="403">
        <v>236</v>
      </c>
      <c r="BQ64" s="404"/>
      <c r="BR64" s="405">
        <v>11</v>
      </c>
      <c r="BS64" s="405">
        <v>25</v>
      </c>
      <c r="BT64" s="405">
        <v>27</v>
      </c>
      <c r="BU64" s="405">
        <v>26</v>
      </c>
      <c r="BV64" s="406">
        <v>11</v>
      </c>
      <c r="BW64" s="407">
        <v>64</v>
      </c>
      <c r="BX64" s="405">
        <v>6</v>
      </c>
      <c r="BY64" s="405">
        <v>12</v>
      </c>
      <c r="BZ64" s="405">
        <v>8</v>
      </c>
      <c r="CA64" s="408">
        <v>7</v>
      </c>
      <c r="CC64" s="400">
        <v>6040</v>
      </c>
      <c r="CD64" s="401" t="s">
        <v>1297</v>
      </c>
      <c r="CE64" s="402">
        <v>84</v>
      </c>
      <c r="CF64" s="403">
        <v>245</v>
      </c>
      <c r="CG64" s="404"/>
      <c r="CH64" s="405">
        <v>6</v>
      </c>
      <c r="CI64" s="405">
        <v>18</v>
      </c>
      <c r="CJ64" s="405">
        <v>37</v>
      </c>
      <c r="CK64" s="405">
        <v>21</v>
      </c>
      <c r="CL64" s="406">
        <v>18</v>
      </c>
      <c r="CM64" s="407">
        <v>76</v>
      </c>
      <c r="CN64" s="405">
        <v>6</v>
      </c>
      <c r="CO64" s="405">
        <v>12</v>
      </c>
      <c r="CP64" s="405">
        <v>10</v>
      </c>
      <c r="CQ64" s="408">
        <v>6</v>
      </c>
      <c r="CS64" s="400">
        <v>7391</v>
      </c>
      <c r="CT64" s="401" t="s">
        <v>511</v>
      </c>
      <c r="CU64" s="402">
        <v>451</v>
      </c>
      <c r="CV64" s="403">
        <v>244</v>
      </c>
      <c r="CW64" s="404"/>
      <c r="CX64" s="405">
        <v>12</v>
      </c>
      <c r="CY64" s="405">
        <v>27</v>
      </c>
      <c r="CZ64" s="405">
        <v>27</v>
      </c>
      <c r="DA64" s="405">
        <v>23</v>
      </c>
      <c r="DB64" s="406">
        <v>11</v>
      </c>
      <c r="DC64" s="407">
        <v>61</v>
      </c>
      <c r="DD64" s="405">
        <v>7</v>
      </c>
      <c r="DE64" s="405">
        <v>8</v>
      </c>
      <c r="DF64" s="405">
        <v>7</v>
      </c>
      <c r="DG64" s="408">
        <v>9</v>
      </c>
      <c r="DI64" s="409">
        <v>7431</v>
      </c>
      <c r="DJ64" s="410" t="s">
        <v>513</v>
      </c>
      <c r="DK64" s="411">
        <v>739</v>
      </c>
      <c r="DL64" s="412">
        <v>252</v>
      </c>
      <c r="DM64" s="413"/>
      <c r="DN64" s="414"/>
      <c r="DO64" s="415">
        <v>10</v>
      </c>
      <c r="DP64" s="416">
        <v>25</v>
      </c>
      <c r="DQ64" s="416">
        <v>24</v>
      </c>
      <c r="DR64" s="416">
        <v>24</v>
      </c>
      <c r="DS64" s="417">
        <v>17</v>
      </c>
      <c r="DT64" s="418">
        <v>65</v>
      </c>
      <c r="DU64" s="415">
        <v>6</v>
      </c>
      <c r="DV64" s="416">
        <v>9</v>
      </c>
      <c r="DW64" s="416">
        <v>8</v>
      </c>
      <c r="DX64" s="419">
        <v>8</v>
      </c>
    </row>
    <row r="65" spans="1:128" ht="20.100000000000001" customHeight="1">
      <c r="A65" s="391">
        <v>881</v>
      </c>
      <c r="B65" s="392" t="s">
        <v>240</v>
      </c>
      <c r="C65" s="393">
        <v>85</v>
      </c>
      <c r="D65" s="394">
        <v>188</v>
      </c>
      <c r="E65" s="395"/>
      <c r="F65" s="396">
        <v>39</v>
      </c>
      <c r="G65" s="396">
        <v>24</v>
      </c>
      <c r="H65" s="396">
        <v>16</v>
      </c>
      <c r="I65" s="396">
        <v>20</v>
      </c>
      <c r="J65" s="397">
        <v>1</v>
      </c>
      <c r="K65" s="398">
        <v>38</v>
      </c>
      <c r="L65" s="396">
        <v>5</v>
      </c>
      <c r="M65" s="396">
        <v>8</v>
      </c>
      <c r="N65" s="396">
        <v>8</v>
      </c>
      <c r="O65" s="399">
        <v>5</v>
      </c>
      <c r="Q65" s="400">
        <v>950</v>
      </c>
      <c r="R65" s="401" t="s">
        <v>1172</v>
      </c>
      <c r="S65" s="402">
        <v>107</v>
      </c>
      <c r="T65" s="403">
        <v>224</v>
      </c>
      <c r="U65" s="404"/>
      <c r="V65" s="405">
        <v>1</v>
      </c>
      <c r="W65" s="405">
        <v>13</v>
      </c>
      <c r="X65" s="405">
        <v>35</v>
      </c>
      <c r="Y65" s="405">
        <v>31</v>
      </c>
      <c r="Z65" s="406">
        <v>21</v>
      </c>
      <c r="AA65" s="407">
        <v>86</v>
      </c>
      <c r="AB65" s="405">
        <v>5</v>
      </c>
      <c r="AC65" s="405">
        <v>15</v>
      </c>
      <c r="AD65" s="405">
        <v>8</v>
      </c>
      <c r="AE65" s="408">
        <v>7</v>
      </c>
      <c r="AG65" s="400">
        <v>950</v>
      </c>
      <c r="AH65" s="401" t="s">
        <v>1172</v>
      </c>
      <c r="AI65" s="402">
        <v>107</v>
      </c>
      <c r="AJ65" s="403">
        <v>231</v>
      </c>
      <c r="AK65" s="404"/>
      <c r="AL65" s="405">
        <v>3</v>
      </c>
      <c r="AM65" s="405">
        <v>8</v>
      </c>
      <c r="AN65" s="405">
        <v>30</v>
      </c>
      <c r="AO65" s="405">
        <v>44</v>
      </c>
      <c r="AP65" s="406">
        <v>15</v>
      </c>
      <c r="AQ65" s="407">
        <v>89</v>
      </c>
      <c r="AR65" s="405">
        <v>7</v>
      </c>
      <c r="AS65" s="405">
        <v>13</v>
      </c>
      <c r="AT65" s="405">
        <v>10</v>
      </c>
      <c r="AU65" s="408">
        <v>6</v>
      </c>
      <c r="AW65" s="400">
        <v>6012</v>
      </c>
      <c r="AX65" s="401" t="s">
        <v>419</v>
      </c>
      <c r="AY65" s="402">
        <v>411</v>
      </c>
      <c r="AZ65" s="403">
        <v>233</v>
      </c>
      <c r="BA65" s="404"/>
      <c r="BB65" s="405">
        <v>8</v>
      </c>
      <c r="BC65" s="405">
        <v>19</v>
      </c>
      <c r="BD65" s="405">
        <v>29</v>
      </c>
      <c r="BE65" s="405">
        <v>28</v>
      </c>
      <c r="BF65" s="406">
        <v>15</v>
      </c>
      <c r="BG65" s="407">
        <v>73</v>
      </c>
      <c r="BH65" s="405">
        <v>6</v>
      </c>
      <c r="BI65" s="405">
        <v>12</v>
      </c>
      <c r="BJ65" s="405">
        <v>9</v>
      </c>
      <c r="BK65" s="408">
        <v>6</v>
      </c>
      <c r="BM65" s="400">
        <v>6030</v>
      </c>
      <c r="BN65" s="401" t="s">
        <v>424</v>
      </c>
      <c r="BO65" s="402">
        <v>351</v>
      </c>
      <c r="BP65" s="403">
        <v>241</v>
      </c>
      <c r="BQ65" s="404"/>
      <c r="BR65" s="405">
        <v>4</v>
      </c>
      <c r="BS65" s="405">
        <v>16</v>
      </c>
      <c r="BT65" s="405">
        <v>34</v>
      </c>
      <c r="BU65" s="405">
        <v>30</v>
      </c>
      <c r="BV65" s="406">
        <v>15</v>
      </c>
      <c r="BW65" s="407">
        <v>80</v>
      </c>
      <c r="BX65" s="405">
        <v>6</v>
      </c>
      <c r="BY65" s="405">
        <v>14</v>
      </c>
      <c r="BZ65" s="405">
        <v>9</v>
      </c>
      <c r="CA65" s="408">
        <v>7</v>
      </c>
      <c r="CC65" s="400">
        <v>6041</v>
      </c>
      <c r="CD65" s="401" t="s">
        <v>428</v>
      </c>
      <c r="CE65" s="402">
        <v>272</v>
      </c>
      <c r="CF65" s="403">
        <v>229</v>
      </c>
      <c r="CG65" s="404"/>
      <c r="CH65" s="405">
        <v>25</v>
      </c>
      <c r="CI65" s="405">
        <v>33</v>
      </c>
      <c r="CJ65" s="405">
        <v>26</v>
      </c>
      <c r="CK65" s="405">
        <v>12</v>
      </c>
      <c r="CL65" s="406">
        <v>4</v>
      </c>
      <c r="CM65" s="407">
        <v>41</v>
      </c>
      <c r="CN65" s="405">
        <v>5</v>
      </c>
      <c r="CO65" s="405">
        <v>10</v>
      </c>
      <c r="CP65" s="405">
        <v>8</v>
      </c>
      <c r="CQ65" s="408">
        <v>5</v>
      </c>
      <c r="CS65" s="400">
        <v>7411</v>
      </c>
      <c r="CT65" s="401" t="s">
        <v>512</v>
      </c>
      <c r="CU65" s="402">
        <v>454</v>
      </c>
      <c r="CV65" s="403">
        <v>228</v>
      </c>
      <c r="CW65" s="404"/>
      <c r="CX65" s="405">
        <v>36</v>
      </c>
      <c r="CY65" s="405">
        <v>40</v>
      </c>
      <c r="CZ65" s="405">
        <v>16</v>
      </c>
      <c r="DA65" s="405">
        <v>7</v>
      </c>
      <c r="DB65" s="406">
        <v>2</v>
      </c>
      <c r="DC65" s="407">
        <v>24</v>
      </c>
      <c r="DD65" s="405">
        <v>6</v>
      </c>
      <c r="DE65" s="405">
        <v>6</v>
      </c>
      <c r="DF65" s="405">
        <v>6</v>
      </c>
      <c r="DG65" s="408">
        <v>7</v>
      </c>
      <c r="DI65" s="409">
        <v>7461</v>
      </c>
      <c r="DJ65" s="410" t="s">
        <v>514</v>
      </c>
      <c r="DK65" s="411">
        <v>661</v>
      </c>
      <c r="DL65" s="412">
        <v>238</v>
      </c>
      <c r="DM65" s="413"/>
      <c r="DN65" s="414"/>
      <c r="DO65" s="415">
        <v>27</v>
      </c>
      <c r="DP65" s="416">
        <v>37</v>
      </c>
      <c r="DQ65" s="416">
        <v>19</v>
      </c>
      <c r="DR65" s="416">
        <v>13</v>
      </c>
      <c r="DS65" s="417">
        <v>4</v>
      </c>
      <c r="DT65" s="418">
        <v>36</v>
      </c>
      <c r="DU65" s="415">
        <v>5</v>
      </c>
      <c r="DV65" s="416">
        <v>7</v>
      </c>
      <c r="DW65" s="416">
        <v>6</v>
      </c>
      <c r="DX65" s="419">
        <v>7</v>
      </c>
    </row>
    <row r="66" spans="1:128" ht="20.100000000000001" customHeight="1">
      <c r="A66" s="391">
        <v>950</v>
      </c>
      <c r="B66" s="392" t="s">
        <v>1172</v>
      </c>
      <c r="C66" s="393">
        <v>110</v>
      </c>
      <c r="D66" s="394">
        <v>213</v>
      </c>
      <c r="E66" s="395"/>
      <c r="F66" s="396">
        <v>4</v>
      </c>
      <c r="G66" s="396">
        <v>13</v>
      </c>
      <c r="H66" s="396">
        <v>24</v>
      </c>
      <c r="I66" s="396">
        <v>37</v>
      </c>
      <c r="J66" s="397">
        <v>23</v>
      </c>
      <c r="K66" s="398">
        <v>84</v>
      </c>
      <c r="L66" s="396">
        <v>7</v>
      </c>
      <c r="M66" s="396">
        <v>12</v>
      </c>
      <c r="N66" s="396">
        <v>10</v>
      </c>
      <c r="O66" s="399">
        <v>7</v>
      </c>
      <c r="Q66" s="400">
        <v>961</v>
      </c>
      <c r="R66" s="401" t="s">
        <v>242</v>
      </c>
      <c r="S66" s="402">
        <v>99</v>
      </c>
      <c r="T66" s="403">
        <v>231</v>
      </c>
      <c r="U66" s="404"/>
      <c r="V66" s="405">
        <v>3</v>
      </c>
      <c r="W66" s="405">
        <v>9</v>
      </c>
      <c r="X66" s="405">
        <v>21</v>
      </c>
      <c r="Y66" s="405">
        <v>30</v>
      </c>
      <c r="Z66" s="406">
        <v>36</v>
      </c>
      <c r="AA66" s="407">
        <v>88</v>
      </c>
      <c r="AB66" s="405">
        <v>6</v>
      </c>
      <c r="AC66" s="405">
        <v>16</v>
      </c>
      <c r="AD66" s="405">
        <v>9</v>
      </c>
      <c r="AE66" s="408">
        <v>7</v>
      </c>
      <c r="AG66" s="400">
        <v>961</v>
      </c>
      <c r="AH66" s="401" t="s">
        <v>242</v>
      </c>
      <c r="AI66" s="402">
        <v>110</v>
      </c>
      <c r="AJ66" s="403">
        <v>228</v>
      </c>
      <c r="AK66" s="404"/>
      <c r="AL66" s="405">
        <v>10</v>
      </c>
      <c r="AM66" s="405">
        <v>17</v>
      </c>
      <c r="AN66" s="405">
        <v>25</v>
      </c>
      <c r="AO66" s="405">
        <v>28</v>
      </c>
      <c r="AP66" s="406">
        <v>20</v>
      </c>
      <c r="AQ66" s="407">
        <v>73</v>
      </c>
      <c r="AR66" s="405">
        <v>6</v>
      </c>
      <c r="AS66" s="405">
        <v>12</v>
      </c>
      <c r="AT66" s="405">
        <v>9</v>
      </c>
      <c r="AU66" s="408">
        <v>5</v>
      </c>
      <c r="AW66" s="400">
        <v>6013</v>
      </c>
      <c r="AX66" s="401" t="s">
        <v>1313</v>
      </c>
      <c r="AY66" s="402">
        <v>36</v>
      </c>
      <c r="AZ66" s="403">
        <v>232</v>
      </c>
      <c r="BA66" s="404"/>
      <c r="BB66" s="405">
        <v>6</v>
      </c>
      <c r="BC66" s="405">
        <v>28</v>
      </c>
      <c r="BD66" s="405">
        <v>28</v>
      </c>
      <c r="BE66" s="405">
        <v>19</v>
      </c>
      <c r="BF66" s="406">
        <v>19</v>
      </c>
      <c r="BG66" s="407">
        <v>67</v>
      </c>
      <c r="BH66" s="405">
        <v>7</v>
      </c>
      <c r="BI66" s="405">
        <v>11</v>
      </c>
      <c r="BJ66" s="405">
        <v>9</v>
      </c>
      <c r="BK66" s="408">
        <v>6</v>
      </c>
      <c r="BM66" s="400">
        <v>6031</v>
      </c>
      <c r="BN66" s="401" t="s">
        <v>425</v>
      </c>
      <c r="BO66" s="402">
        <v>209</v>
      </c>
      <c r="BP66" s="403">
        <v>217</v>
      </c>
      <c r="BQ66" s="404"/>
      <c r="BR66" s="405">
        <v>41</v>
      </c>
      <c r="BS66" s="405">
        <v>28</v>
      </c>
      <c r="BT66" s="405">
        <v>21</v>
      </c>
      <c r="BU66" s="405">
        <v>8</v>
      </c>
      <c r="BV66" s="406">
        <v>2</v>
      </c>
      <c r="BW66" s="407">
        <v>32</v>
      </c>
      <c r="BX66" s="405">
        <v>4</v>
      </c>
      <c r="BY66" s="405">
        <v>10</v>
      </c>
      <c r="BZ66" s="405">
        <v>7</v>
      </c>
      <c r="CA66" s="408">
        <v>5</v>
      </c>
      <c r="CC66" s="400">
        <v>6042</v>
      </c>
      <c r="CD66" s="401" t="s">
        <v>429</v>
      </c>
      <c r="CE66" s="402">
        <v>10</v>
      </c>
      <c r="CF66" s="403">
        <v>255</v>
      </c>
      <c r="CG66" s="404"/>
      <c r="CH66" s="405">
        <v>0</v>
      </c>
      <c r="CI66" s="405">
        <v>20</v>
      </c>
      <c r="CJ66" s="405">
        <v>20</v>
      </c>
      <c r="CK66" s="405">
        <v>30</v>
      </c>
      <c r="CL66" s="406">
        <v>30</v>
      </c>
      <c r="CM66" s="407">
        <v>80</v>
      </c>
      <c r="CN66" s="405">
        <v>7</v>
      </c>
      <c r="CO66" s="405">
        <v>13</v>
      </c>
      <c r="CP66" s="405">
        <v>11</v>
      </c>
      <c r="CQ66" s="408">
        <v>7</v>
      </c>
      <c r="CS66" s="400">
        <v>7431</v>
      </c>
      <c r="CT66" s="401" t="s">
        <v>513</v>
      </c>
      <c r="CU66" s="402">
        <v>696</v>
      </c>
      <c r="CV66" s="403">
        <v>247</v>
      </c>
      <c r="CW66" s="404"/>
      <c r="CX66" s="405">
        <v>12</v>
      </c>
      <c r="CY66" s="405">
        <v>23</v>
      </c>
      <c r="CZ66" s="405">
        <v>26</v>
      </c>
      <c r="DA66" s="405">
        <v>23</v>
      </c>
      <c r="DB66" s="406">
        <v>17</v>
      </c>
      <c r="DC66" s="407">
        <v>65</v>
      </c>
      <c r="DD66" s="405">
        <v>7</v>
      </c>
      <c r="DE66" s="405">
        <v>8</v>
      </c>
      <c r="DF66" s="405">
        <v>8</v>
      </c>
      <c r="DG66" s="408">
        <v>9</v>
      </c>
      <c r="DI66" s="409">
        <v>7511</v>
      </c>
      <c r="DJ66" s="410" t="s">
        <v>515</v>
      </c>
      <c r="DK66" s="411">
        <v>473</v>
      </c>
      <c r="DL66" s="412">
        <v>242</v>
      </c>
      <c r="DM66" s="413"/>
      <c r="DN66" s="414"/>
      <c r="DO66" s="415">
        <v>23</v>
      </c>
      <c r="DP66" s="416">
        <v>30</v>
      </c>
      <c r="DQ66" s="416">
        <v>21</v>
      </c>
      <c r="DR66" s="416">
        <v>19</v>
      </c>
      <c r="DS66" s="417">
        <v>7</v>
      </c>
      <c r="DT66" s="418">
        <v>47</v>
      </c>
      <c r="DU66" s="415">
        <v>5</v>
      </c>
      <c r="DV66" s="416">
        <v>7</v>
      </c>
      <c r="DW66" s="416">
        <v>7</v>
      </c>
      <c r="DX66" s="419">
        <v>7</v>
      </c>
    </row>
    <row r="67" spans="1:128" ht="20.100000000000001" customHeight="1">
      <c r="A67" s="391">
        <v>961</v>
      </c>
      <c r="B67" s="392" t="s">
        <v>242</v>
      </c>
      <c r="C67" s="393">
        <v>90</v>
      </c>
      <c r="D67" s="394">
        <v>213</v>
      </c>
      <c r="E67" s="395"/>
      <c r="F67" s="396">
        <v>12</v>
      </c>
      <c r="G67" s="396">
        <v>6</v>
      </c>
      <c r="H67" s="396">
        <v>16</v>
      </c>
      <c r="I67" s="396">
        <v>39</v>
      </c>
      <c r="J67" s="397">
        <v>28</v>
      </c>
      <c r="K67" s="398">
        <v>82</v>
      </c>
      <c r="L67" s="396">
        <v>7</v>
      </c>
      <c r="M67" s="396">
        <v>12</v>
      </c>
      <c r="N67" s="396">
        <v>10</v>
      </c>
      <c r="O67" s="399">
        <v>7</v>
      </c>
      <c r="Q67" s="400">
        <v>1001</v>
      </c>
      <c r="R67" s="401" t="s">
        <v>243</v>
      </c>
      <c r="S67" s="402">
        <v>189</v>
      </c>
      <c r="T67" s="403">
        <v>221</v>
      </c>
      <c r="U67" s="404"/>
      <c r="V67" s="405">
        <v>9</v>
      </c>
      <c r="W67" s="405">
        <v>9</v>
      </c>
      <c r="X67" s="405">
        <v>28</v>
      </c>
      <c r="Y67" s="405">
        <v>36</v>
      </c>
      <c r="Z67" s="406">
        <v>19</v>
      </c>
      <c r="AA67" s="407">
        <v>82</v>
      </c>
      <c r="AB67" s="405">
        <v>5</v>
      </c>
      <c r="AC67" s="405">
        <v>15</v>
      </c>
      <c r="AD67" s="405">
        <v>8</v>
      </c>
      <c r="AE67" s="408">
        <v>7</v>
      </c>
      <c r="AG67" s="400">
        <v>1001</v>
      </c>
      <c r="AH67" s="401" t="s">
        <v>243</v>
      </c>
      <c r="AI67" s="402">
        <v>141</v>
      </c>
      <c r="AJ67" s="403">
        <v>228</v>
      </c>
      <c r="AK67" s="404"/>
      <c r="AL67" s="405">
        <v>9</v>
      </c>
      <c r="AM67" s="405">
        <v>18</v>
      </c>
      <c r="AN67" s="405">
        <v>26</v>
      </c>
      <c r="AO67" s="405">
        <v>27</v>
      </c>
      <c r="AP67" s="406">
        <v>20</v>
      </c>
      <c r="AQ67" s="407">
        <v>73</v>
      </c>
      <c r="AR67" s="405">
        <v>6</v>
      </c>
      <c r="AS67" s="405">
        <v>12</v>
      </c>
      <c r="AT67" s="405">
        <v>9</v>
      </c>
      <c r="AU67" s="408">
        <v>5</v>
      </c>
      <c r="AW67" s="400">
        <v>6020</v>
      </c>
      <c r="AX67" s="401" t="s">
        <v>421</v>
      </c>
      <c r="AY67" s="402">
        <v>194</v>
      </c>
      <c r="AZ67" s="403">
        <v>223</v>
      </c>
      <c r="BA67" s="404"/>
      <c r="BB67" s="405">
        <v>12</v>
      </c>
      <c r="BC67" s="405">
        <v>33</v>
      </c>
      <c r="BD67" s="405">
        <v>33</v>
      </c>
      <c r="BE67" s="405">
        <v>18</v>
      </c>
      <c r="BF67" s="406">
        <v>4</v>
      </c>
      <c r="BG67" s="407">
        <v>55</v>
      </c>
      <c r="BH67" s="405">
        <v>6</v>
      </c>
      <c r="BI67" s="405">
        <v>10</v>
      </c>
      <c r="BJ67" s="405">
        <v>8</v>
      </c>
      <c r="BK67" s="408">
        <v>6</v>
      </c>
      <c r="BM67" s="400">
        <v>6033</v>
      </c>
      <c r="BN67" s="401" t="s">
        <v>426</v>
      </c>
      <c r="BO67" s="402">
        <v>168</v>
      </c>
      <c r="BP67" s="403">
        <v>235</v>
      </c>
      <c r="BQ67" s="404"/>
      <c r="BR67" s="405">
        <v>11</v>
      </c>
      <c r="BS67" s="405">
        <v>27</v>
      </c>
      <c r="BT67" s="405">
        <v>28</v>
      </c>
      <c r="BU67" s="405">
        <v>24</v>
      </c>
      <c r="BV67" s="406">
        <v>11</v>
      </c>
      <c r="BW67" s="407">
        <v>63</v>
      </c>
      <c r="BX67" s="405">
        <v>6</v>
      </c>
      <c r="BY67" s="405">
        <v>13</v>
      </c>
      <c r="BZ67" s="405">
        <v>8</v>
      </c>
      <c r="CA67" s="408">
        <v>6</v>
      </c>
      <c r="CC67" s="400">
        <v>6045</v>
      </c>
      <c r="CD67" s="401" t="s">
        <v>1317</v>
      </c>
      <c r="CE67" s="402">
        <v>54</v>
      </c>
      <c r="CF67" s="403">
        <v>230</v>
      </c>
      <c r="CG67" s="404"/>
      <c r="CH67" s="405">
        <v>28</v>
      </c>
      <c r="CI67" s="405">
        <v>30</v>
      </c>
      <c r="CJ67" s="405">
        <v>17</v>
      </c>
      <c r="CK67" s="405">
        <v>20</v>
      </c>
      <c r="CL67" s="406">
        <v>6</v>
      </c>
      <c r="CM67" s="407">
        <v>43</v>
      </c>
      <c r="CN67" s="405">
        <v>5</v>
      </c>
      <c r="CO67" s="405">
        <v>10</v>
      </c>
      <c r="CP67" s="405">
        <v>8</v>
      </c>
      <c r="CQ67" s="408">
        <v>5</v>
      </c>
      <c r="CS67" s="400">
        <v>7461</v>
      </c>
      <c r="CT67" s="401" t="s">
        <v>514</v>
      </c>
      <c r="CU67" s="402">
        <v>650</v>
      </c>
      <c r="CV67" s="403">
        <v>230</v>
      </c>
      <c r="CW67" s="404"/>
      <c r="CX67" s="405">
        <v>33</v>
      </c>
      <c r="CY67" s="405">
        <v>32</v>
      </c>
      <c r="CZ67" s="405">
        <v>22</v>
      </c>
      <c r="DA67" s="405">
        <v>11</v>
      </c>
      <c r="DB67" s="406">
        <v>2</v>
      </c>
      <c r="DC67" s="407">
        <v>36</v>
      </c>
      <c r="DD67" s="405">
        <v>6</v>
      </c>
      <c r="DE67" s="405">
        <v>7</v>
      </c>
      <c r="DF67" s="405">
        <v>6</v>
      </c>
      <c r="DG67" s="408">
        <v>7</v>
      </c>
      <c r="DI67" s="409">
        <v>7531</v>
      </c>
      <c r="DJ67" s="410" t="s">
        <v>516</v>
      </c>
      <c r="DK67" s="411">
        <v>631</v>
      </c>
      <c r="DL67" s="412">
        <v>244</v>
      </c>
      <c r="DM67" s="413"/>
      <c r="DN67" s="414"/>
      <c r="DO67" s="415">
        <v>17</v>
      </c>
      <c r="DP67" s="416">
        <v>33</v>
      </c>
      <c r="DQ67" s="416">
        <v>25</v>
      </c>
      <c r="DR67" s="416">
        <v>19</v>
      </c>
      <c r="DS67" s="417">
        <v>5</v>
      </c>
      <c r="DT67" s="418">
        <v>50</v>
      </c>
      <c r="DU67" s="415">
        <v>5</v>
      </c>
      <c r="DV67" s="416">
        <v>8</v>
      </c>
      <c r="DW67" s="416">
        <v>7</v>
      </c>
      <c r="DX67" s="419">
        <v>8</v>
      </c>
    </row>
    <row r="68" spans="1:128" ht="20.100000000000001" customHeight="1">
      <c r="A68" s="391">
        <v>1001</v>
      </c>
      <c r="B68" s="392" t="s">
        <v>243</v>
      </c>
      <c r="C68" s="393">
        <v>196</v>
      </c>
      <c r="D68" s="394">
        <v>208</v>
      </c>
      <c r="E68" s="395"/>
      <c r="F68" s="396">
        <v>6</v>
      </c>
      <c r="G68" s="396">
        <v>15</v>
      </c>
      <c r="H68" s="396">
        <v>36</v>
      </c>
      <c r="I68" s="396">
        <v>29</v>
      </c>
      <c r="J68" s="397">
        <v>15</v>
      </c>
      <c r="K68" s="398">
        <v>80</v>
      </c>
      <c r="L68" s="396">
        <v>6</v>
      </c>
      <c r="M68" s="396">
        <v>12</v>
      </c>
      <c r="N68" s="396">
        <v>10</v>
      </c>
      <c r="O68" s="399">
        <v>7</v>
      </c>
      <c r="Q68" s="400">
        <v>1010</v>
      </c>
      <c r="R68" s="401" t="s">
        <v>244</v>
      </c>
      <c r="S68" s="402">
        <v>138</v>
      </c>
      <c r="T68" s="403">
        <v>212</v>
      </c>
      <c r="U68" s="404"/>
      <c r="V68" s="405">
        <v>14</v>
      </c>
      <c r="W68" s="405">
        <v>29</v>
      </c>
      <c r="X68" s="405">
        <v>23</v>
      </c>
      <c r="Y68" s="405">
        <v>28</v>
      </c>
      <c r="Z68" s="406">
        <v>6</v>
      </c>
      <c r="AA68" s="407">
        <v>57</v>
      </c>
      <c r="AB68" s="405">
        <v>5</v>
      </c>
      <c r="AC68" s="405">
        <v>13</v>
      </c>
      <c r="AD68" s="405">
        <v>7</v>
      </c>
      <c r="AE68" s="408">
        <v>6</v>
      </c>
      <c r="AG68" s="400">
        <v>1010</v>
      </c>
      <c r="AH68" s="401" t="s">
        <v>244</v>
      </c>
      <c r="AI68" s="402">
        <v>141</v>
      </c>
      <c r="AJ68" s="403">
        <v>222</v>
      </c>
      <c r="AK68" s="404"/>
      <c r="AL68" s="405">
        <v>9</v>
      </c>
      <c r="AM68" s="405">
        <v>32</v>
      </c>
      <c r="AN68" s="405">
        <v>24</v>
      </c>
      <c r="AO68" s="405">
        <v>26</v>
      </c>
      <c r="AP68" s="406">
        <v>9</v>
      </c>
      <c r="AQ68" s="407">
        <v>60</v>
      </c>
      <c r="AR68" s="405">
        <v>6</v>
      </c>
      <c r="AS68" s="405">
        <v>11</v>
      </c>
      <c r="AT68" s="405">
        <v>9</v>
      </c>
      <c r="AU68" s="408">
        <v>5</v>
      </c>
      <c r="AW68" s="400">
        <v>6021</v>
      </c>
      <c r="AX68" s="401" t="s">
        <v>3</v>
      </c>
      <c r="AY68" s="402">
        <v>444</v>
      </c>
      <c r="AZ68" s="403">
        <v>234</v>
      </c>
      <c r="BA68" s="404"/>
      <c r="BB68" s="405">
        <v>7</v>
      </c>
      <c r="BC68" s="405">
        <v>19</v>
      </c>
      <c r="BD68" s="405">
        <v>30</v>
      </c>
      <c r="BE68" s="405">
        <v>28</v>
      </c>
      <c r="BF68" s="406">
        <v>17</v>
      </c>
      <c r="BG68" s="407">
        <v>74</v>
      </c>
      <c r="BH68" s="405">
        <v>7</v>
      </c>
      <c r="BI68" s="405">
        <v>12</v>
      </c>
      <c r="BJ68" s="405">
        <v>9</v>
      </c>
      <c r="BK68" s="408">
        <v>6</v>
      </c>
      <c r="BM68" s="400">
        <v>6040</v>
      </c>
      <c r="BN68" s="401" t="s">
        <v>1297</v>
      </c>
      <c r="BO68" s="402">
        <v>85</v>
      </c>
      <c r="BP68" s="403">
        <v>241</v>
      </c>
      <c r="BQ68" s="404"/>
      <c r="BR68" s="405">
        <v>5</v>
      </c>
      <c r="BS68" s="405">
        <v>14</v>
      </c>
      <c r="BT68" s="405">
        <v>38</v>
      </c>
      <c r="BU68" s="405">
        <v>31</v>
      </c>
      <c r="BV68" s="406">
        <v>13</v>
      </c>
      <c r="BW68" s="407">
        <v>81</v>
      </c>
      <c r="BX68" s="405">
        <v>6</v>
      </c>
      <c r="BY68" s="405">
        <v>14</v>
      </c>
      <c r="BZ68" s="405">
        <v>9</v>
      </c>
      <c r="CA68" s="408">
        <v>7</v>
      </c>
      <c r="CC68" s="400">
        <v>6047</v>
      </c>
      <c r="CD68" s="401" t="s">
        <v>1318</v>
      </c>
      <c r="CE68" s="402">
        <v>25</v>
      </c>
      <c r="CF68" s="403">
        <v>238</v>
      </c>
      <c r="CG68" s="404"/>
      <c r="CH68" s="405">
        <v>12</v>
      </c>
      <c r="CI68" s="405">
        <v>28</v>
      </c>
      <c r="CJ68" s="405">
        <v>24</v>
      </c>
      <c r="CK68" s="405">
        <v>36</v>
      </c>
      <c r="CL68" s="406">
        <v>0</v>
      </c>
      <c r="CM68" s="407">
        <v>60</v>
      </c>
      <c r="CN68" s="405">
        <v>5</v>
      </c>
      <c r="CO68" s="405">
        <v>11</v>
      </c>
      <c r="CP68" s="405">
        <v>10</v>
      </c>
      <c r="CQ68" s="408">
        <v>6</v>
      </c>
      <c r="CS68" s="400">
        <v>7511</v>
      </c>
      <c r="CT68" s="401" t="s">
        <v>515</v>
      </c>
      <c r="CU68" s="402">
        <v>491</v>
      </c>
      <c r="CV68" s="403">
        <v>233</v>
      </c>
      <c r="CW68" s="404"/>
      <c r="CX68" s="405">
        <v>29</v>
      </c>
      <c r="CY68" s="405">
        <v>35</v>
      </c>
      <c r="CZ68" s="405">
        <v>19</v>
      </c>
      <c r="DA68" s="405">
        <v>12</v>
      </c>
      <c r="DB68" s="406">
        <v>6</v>
      </c>
      <c r="DC68" s="407">
        <v>36</v>
      </c>
      <c r="DD68" s="405">
        <v>6</v>
      </c>
      <c r="DE68" s="405">
        <v>7</v>
      </c>
      <c r="DF68" s="405">
        <v>6</v>
      </c>
      <c r="DG68" s="408">
        <v>8</v>
      </c>
      <c r="DI68" s="409">
        <v>7541</v>
      </c>
      <c r="DJ68" s="410" t="s">
        <v>517</v>
      </c>
      <c r="DK68" s="411">
        <v>548</v>
      </c>
      <c r="DL68" s="412">
        <v>240</v>
      </c>
      <c r="DM68" s="413"/>
      <c r="DN68" s="414"/>
      <c r="DO68" s="415">
        <v>26</v>
      </c>
      <c r="DP68" s="416">
        <v>32</v>
      </c>
      <c r="DQ68" s="416">
        <v>20</v>
      </c>
      <c r="DR68" s="416">
        <v>16</v>
      </c>
      <c r="DS68" s="417">
        <v>6</v>
      </c>
      <c r="DT68" s="418">
        <v>42</v>
      </c>
      <c r="DU68" s="415">
        <v>5</v>
      </c>
      <c r="DV68" s="416">
        <v>7</v>
      </c>
      <c r="DW68" s="416">
        <v>7</v>
      </c>
      <c r="DX68" s="419">
        <v>7</v>
      </c>
    </row>
    <row r="69" spans="1:128" ht="20.100000000000001" customHeight="1">
      <c r="A69" s="391">
        <v>1010</v>
      </c>
      <c r="B69" s="392" t="s">
        <v>244</v>
      </c>
      <c r="C69" s="393">
        <v>122</v>
      </c>
      <c r="D69" s="394">
        <v>204</v>
      </c>
      <c r="E69" s="395"/>
      <c r="F69" s="396">
        <v>7</v>
      </c>
      <c r="G69" s="396">
        <v>29</v>
      </c>
      <c r="H69" s="396">
        <v>28</v>
      </c>
      <c r="I69" s="396">
        <v>28</v>
      </c>
      <c r="J69" s="397">
        <v>8</v>
      </c>
      <c r="K69" s="398">
        <v>64</v>
      </c>
      <c r="L69" s="396">
        <v>6</v>
      </c>
      <c r="M69" s="396">
        <v>11</v>
      </c>
      <c r="N69" s="396">
        <v>9</v>
      </c>
      <c r="O69" s="399">
        <v>7</v>
      </c>
      <c r="Q69" s="400">
        <v>1014</v>
      </c>
      <c r="R69" s="401" t="s">
        <v>1223</v>
      </c>
      <c r="S69" s="402">
        <v>34</v>
      </c>
      <c r="T69" s="403">
        <v>207</v>
      </c>
      <c r="U69" s="404"/>
      <c r="V69" s="405">
        <v>18</v>
      </c>
      <c r="W69" s="405">
        <v>21</v>
      </c>
      <c r="X69" s="405">
        <v>35</v>
      </c>
      <c r="Y69" s="405">
        <v>26</v>
      </c>
      <c r="Z69" s="406">
        <v>0</v>
      </c>
      <c r="AA69" s="407">
        <v>62</v>
      </c>
      <c r="AB69" s="405">
        <v>5</v>
      </c>
      <c r="AC69" s="405">
        <v>12</v>
      </c>
      <c r="AD69" s="405">
        <v>6</v>
      </c>
      <c r="AE69" s="408">
        <v>6</v>
      </c>
      <c r="AG69" s="400">
        <v>1014</v>
      </c>
      <c r="AH69" s="401" t="s">
        <v>1223</v>
      </c>
      <c r="AI69" s="402">
        <v>39</v>
      </c>
      <c r="AJ69" s="403">
        <v>210</v>
      </c>
      <c r="AK69" s="404"/>
      <c r="AL69" s="405">
        <v>23</v>
      </c>
      <c r="AM69" s="405">
        <v>31</v>
      </c>
      <c r="AN69" s="405">
        <v>38</v>
      </c>
      <c r="AO69" s="405">
        <v>8</v>
      </c>
      <c r="AP69" s="406">
        <v>0</v>
      </c>
      <c r="AQ69" s="407">
        <v>46</v>
      </c>
      <c r="AR69" s="405">
        <v>5</v>
      </c>
      <c r="AS69" s="405">
        <v>9</v>
      </c>
      <c r="AT69" s="405">
        <v>8</v>
      </c>
      <c r="AU69" s="408">
        <v>4</v>
      </c>
      <c r="AW69" s="400">
        <v>6022</v>
      </c>
      <c r="AX69" s="401" t="s">
        <v>1315</v>
      </c>
      <c r="AY69" s="402">
        <v>308</v>
      </c>
      <c r="AZ69" s="403">
        <v>230</v>
      </c>
      <c r="BA69" s="404"/>
      <c r="BB69" s="405">
        <v>7</v>
      </c>
      <c r="BC69" s="405">
        <v>23</v>
      </c>
      <c r="BD69" s="405">
        <v>37</v>
      </c>
      <c r="BE69" s="405">
        <v>21</v>
      </c>
      <c r="BF69" s="406">
        <v>12</v>
      </c>
      <c r="BG69" s="407">
        <v>70</v>
      </c>
      <c r="BH69" s="405">
        <v>6</v>
      </c>
      <c r="BI69" s="405">
        <v>11</v>
      </c>
      <c r="BJ69" s="405">
        <v>8</v>
      </c>
      <c r="BK69" s="408">
        <v>6</v>
      </c>
      <c r="BM69" s="400">
        <v>6041</v>
      </c>
      <c r="BN69" s="401" t="s">
        <v>428</v>
      </c>
      <c r="BO69" s="402">
        <v>220</v>
      </c>
      <c r="BP69" s="403">
        <v>226</v>
      </c>
      <c r="BQ69" s="404"/>
      <c r="BR69" s="405">
        <v>20</v>
      </c>
      <c r="BS69" s="405">
        <v>30</v>
      </c>
      <c r="BT69" s="405">
        <v>31</v>
      </c>
      <c r="BU69" s="405">
        <v>15</v>
      </c>
      <c r="BV69" s="406">
        <v>4</v>
      </c>
      <c r="BW69" s="407">
        <v>50</v>
      </c>
      <c r="BX69" s="405">
        <v>5</v>
      </c>
      <c r="BY69" s="405">
        <v>11</v>
      </c>
      <c r="BZ69" s="405">
        <v>7</v>
      </c>
      <c r="CA69" s="408">
        <v>6</v>
      </c>
      <c r="CC69" s="400">
        <v>6048</v>
      </c>
      <c r="CD69" s="401" t="s">
        <v>1319</v>
      </c>
      <c r="CE69" s="402">
        <v>31</v>
      </c>
      <c r="CF69" s="403">
        <v>226</v>
      </c>
      <c r="CG69" s="404"/>
      <c r="CH69" s="405">
        <v>35</v>
      </c>
      <c r="CI69" s="405">
        <v>29</v>
      </c>
      <c r="CJ69" s="405">
        <v>23</v>
      </c>
      <c r="CK69" s="405">
        <v>13</v>
      </c>
      <c r="CL69" s="406">
        <v>0</v>
      </c>
      <c r="CM69" s="407">
        <v>35</v>
      </c>
      <c r="CN69" s="405">
        <v>4</v>
      </c>
      <c r="CO69" s="405">
        <v>10</v>
      </c>
      <c r="CP69" s="405">
        <v>7</v>
      </c>
      <c r="CQ69" s="408">
        <v>5</v>
      </c>
      <c r="CS69" s="400">
        <v>7531</v>
      </c>
      <c r="CT69" s="401" t="s">
        <v>516</v>
      </c>
      <c r="CU69" s="402">
        <v>647</v>
      </c>
      <c r="CV69" s="403">
        <v>237</v>
      </c>
      <c r="CW69" s="404"/>
      <c r="CX69" s="405">
        <v>17</v>
      </c>
      <c r="CY69" s="405">
        <v>36</v>
      </c>
      <c r="CZ69" s="405">
        <v>30</v>
      </c>
      <c r="DA69" s="405">
        <v>14</v>
      </c>
      <c r="DB69" s="406">
        <v>3</v>
      </c>
      <c r="DC69" s="407">
        <v>47</v>
      </c>
      <c r="DD69" s="405">
        <v>7</v>
      </c>
      <c r="DE69" s="405">
        <v>7</v>
      </c>
      <c r="DF69" s="405">
        <v>7</v>
      </c>
      <c r="DG69" s="408">
        <v>8</v>
      </c>
      <c r="DI69" s="409">
        <v>7591</v>
      </c>
      <c r="DJ69" s="410" t="s">
        <v>518</v>
      </c>
      <c r="DK69" s="411">
        <v>637</v>
      </c>
      <c r="DL69" s="412">
        <v>234</v>
      </c>
      <c r="DM69" s="413"/>
      <c r="DN69" s="414"/>
      <c r="DO69" s="415">
        <v>39</v>
      </c>
      <c r="DP69" s="416">
        <v>32</v>
      </c>
      <c r="DQ69" s="416">
        <v>17</v>
      </c>
      <c r="DR69" s="416">
        <v>10</v>
      </c>
      <c r="DS69" s="417">
        <v>3</v>
      </c>
      <c r="DT69" s="418">
        <v>30</v>
      </c>
      <c r="DU69" s="415">
        <v>5</v>
      </c>
      <c r="DV69" s="416">
        <v>7</v>
      </c>
      <c r="DW69" s="416">
        <v>6</v>
      </c>
      <c r="DX69" s="419">
        <v>6</v>
      </c>
    </row>
    <row r="70" spans="1:128" ht="20.100000000000001" customHeight="1">
      <c r="A70" s="391">
        <v>1014</v>
      </c>
      <c r="B70" s="392" t="s">
        <v>1223</v>
      </c>
      <c r="C70" s="393">
        <v>63</v>
      </c>
      <c r="D70" s="394">
        <v>185</v>
      </c>
      <c r="E70" s="395"/>
      <c r="F70" s="396">
        <v>43</v>
      </c>
      <c r="G70" s="396">
        <v>27</v>
      </c>
      <c r="H70" s="396">
        <v>24</v>
      </c>
      <c r="I70" s="396">
        <v>5</v>
      </c>
      <c r="J70" s="397">
        <v>2</v>
      </c>
      <c r="K70" s="398">
        <v>30</v>
      </c>
      <c r="L70" s="396">
        <v>5</v>
      </c>
      <c r="M70" s="396">
        <v>8</v>
      </c>
      <c r="N70" s="396">
        <v>7</v>
      </c>
      <c r="O70" s="399">
        <v>5</v>
      </c>
      <c r="Q70" s="400">
        <v>1017</v>
      </c>
      <c r="R70" s="401" t="s">
        <v>1224</v>
      </c>
      <c r="S70" s="402">
        <v>40</v>
      </c>
      <c r="T70" s="403">
        <v>205</v>
      </c>
      <c r="U70" s="404"/>
      <c r="V70" s="405">
        <v>18</v>
      </c>
      <c r="W70" s="405">
        <v>45</v>
      </c>
      <c r="X70" s="405">
        <v>28</v>
      </c>
      <c r="Y70" s="405">
        <v>5</v>
      </c>
      <c r="Z70" s="406">
        <v>5</v>
      </c>
      <c r="AA70" s="407">
        <v>38</v>
      </c>
      <c r="AB70" s="405">
        <v>4</v>
      </c>
      <c r="AC70" s="405">
        <v>12</v>
      </c>
      <c r="AD70" s="405">
        <v>6</v>
      </c>
      <c r="AE70" s="408">
        <v>6</v>
      </c>
      <c r="AG70" s="400">
        <v>1017</v>
      </c>
      <c r="AH70" s="401" t="s">
        <v>1224</v>
      </c>
      <c r="AI70" s="402">
        <v>37</v>
      </c>
      <c r="AJ70" s="403">
        <v>214</v>
      </c>
      <c r="AK70" s="404"/>
      <c r="AL70" s="405">
        <v>14</v>
      </c>
      <c r="AM70" s="405">
        <v>35</v>
      </c>
      <c r="AN70" s="405">
        <v>27</v>
      </c>
      <c r="AO70" s="405">
        <v>22</v>
      </c>
      <c r="AP70" s="406">
        <v>3</v>
      </c>
      <c r="AQ70" s="407">
        <v>51</v>
      </c>
      <c r="AR70" s="405">
        <v>5</v>
      </c>
      <c r="AS70" s="405">
        <v>10</v>
      </c>
      <c r="AT70" s="405">
        <v>8</v>
      </c>
      <c r="AU70" s="408">
        <v>4</v>
      </c>
      <c r="AW70" s="400">
        <v>6023</v>
      </c>
      <c r="AX70" s="401" t="s">
        <v>155</v>
      </c>
      <c r="AY70" s="402">
        <v>356</v>
      </c>
      <c r="AZ70" s="403">
        <v>217</v>
      </c>
      <c r="BA70" s="404"/>
      <c r="BB70" s="405">
        <v>29</v>
      </c>
      <c r="BC70" s="405">
        <v>33</v>
      </c>
      <c r="BD70" s="405">
        <v>25</v>
      </c>
      <c r="BE70" s="405">
        <v>11</v>
      </c>
      <c r="BF70" s="406">
        <v>3</v>
      </c>
      <c r="BG70" s="407">
        <v>38</v>
      </c>
      <c r="BH70" s="405">
        <v>5</v>
      </c>
      <c r="BI70" s="405">
        <v>9</v>
      </c>
      <c r="BJ70" s="405">
        <v>7</v>
      </c>
      <c r="BK70" s="408">
        <v>5</v>
      </c>
      <c r="BM70" s="400">
        <v>6042</v>
      </c>
      <c r="BN70" s="401" t="s">
        <v>429</v>
      </c>
      <c r="BO70" s="402">
        <v>45</v>
      </c>
      <c r="BP70" s="403">
        <v>233</v>
      </c>
      <c r="BQ70" s="404"/>
      <c r="BR70" s="405">
        <v>11</v>
      </c>
      <c r="BS70" s="405">
        <v>24</v>
      </c>
      <c r="BT70" s="405">
        <v>44</v>
      </c>
      <c r="BU70" s="405">
        <v>13</v>
      </c>
      <c r="BV70" s="406">
        <v>7</v>
      </c>
      <c r="BW70" s="407">
        <v>64</v>
      </c>
      <c r="BX70" s="405">
        <v>6</v>
      </c>
      <c r="BY70" s="405">
        <v>12</v>
      </c>
      <c r="BZ70" s="405">
        <v>8</v>
      </c>
      <c r="CA70" s="408">
        <v>6</v>
      </c>
      <c r="CC70" s="400">
        <v>6049</v>
      </c>
      <c r="CD70" s="401" t="s">
        <v>1320</v>
      </c>
      <c r="CE70" s="402">
        <v>21</v>
      </c>
      <c r="CF70" s="403">
        <v>223</v>
      </c>
      <c r="CG70" s="404"/>
      <c r="CH70" s="405">
        <v>43</v>
      </c>
      <c r="CI70" s="405">
        <v>10</v>
      </c>
      <c r="CJ70" s="405">
        <v>33</v>
      </c>
      <c r="CK70" s="405">
        <v>14</v>
      </c>
      <c r="CL70" s="406">
        <v>0</v>
      </c>
      <c r="CM70" s="407">
        <v>48</v>
      </c>
      <c r="CN70" s="405">
        <v>5</v>
      </c>
      <c r="CO70" s="405">
        <v>9</v>
      </c>
      <c r="CP70" s="405">
        <v>7</v>
      </c>
      <c r="CQ70" s="408">
        <v>4</v>
      </c>
      <c r="CS70" s="400">
        <v>7541</v>
      </c>
      <c r="CT70" s="401" t="s">
        <v>517</v>
      </c>
      <c r="CU70" s="402">
        <v>564</v>
      </c>
      <c r="CV70" s="403">
        <v>231</v>
      </c>
      <c r="CW70" s="404"/>
      <c r="CX70" s="405">
        <v>31</v>
      </c>
      <c r="CY70" s="405">
        <v>34</v>
      </c>
      <c r="CZ70" s="405">
        <v>19</v>
      </c>
      <c r="DA70" s="405">
        <v>12</v>
      </c>
      <c r="DB70" s="406">
        <v>4</v>
      </c>
      <c r="DC70" s="407">
        <v>34</v>
      </c>
      <c r="DD70" s="405">
        <v>6</v>
      </c>
      <c r="DE70" s="405">
        <v>6</v>
      </c>
      <c r="DF70" s="405">
        <v>6</v>
      </c>
      <c r="DG70" s="408">
        <v>7</v>
      </c>
      <c r="DI70" s="409">
        <v>7601</v>
      </c>
      <c r="DJ70" s="410" t="s">
        <v>1323</v>
      </c>
      <c r="DK70" s="411">
        <v>364</v>
      </c>
      <c r="DL70" s="412">
        <v>247</v>
      </c>
      <c r="DM70" s="413"/>
      <c r="DN70" s="414"/>
      <c r="DO70" s="415">
        <v>10</v>
      </c>
      <c r="DP70" s="416">
        <v>34</v>
      </c>
      <c r="DQ70" s="416">
        <v>28</v>
      </c>
      <c r="DR70" s="416">
        <v>21</v>
      </c>
      <c r="DS70" s="417">
        <v>7</v>
      </c>
      <c r="DT70" s="418">
        <v>57</v>
      </c>
      <c r="DU70" s="415">
        <v>6</v>
      </c>
      <c r="DV70" s="416">
        <v>8</v>
      </c>
      <c r="DW70" s="416">
        <v>7</v>
      </c>
      <c r="DX70" s="419">
        <v>8</v>
      </c>
    </row>
    <row r="71" spans="1:128" ht="20.100000000000001" customHeight="1">
      <c r="A71" s="391">
        <v>1017</v>
      </c>
      <c r="B71" s="392" t="s">
        <v>1224</v>
      </c>
      <c r="C71" s="393">
        <v>50</v>
      </c>
      <c r="D71" s="394">
        <v>195</v>
      </c>
      <c r="E71" s="395"/>
      <c r="F71" s="396">
        <v>16</v>
      </c>
      <c r="G71" s="396">
        <v>40</v>
      </c>
      <c r="H71" s="396">
        <v>32</v>
      </c>
      <c r="I71" s="396">
        <v>12</v>
      </c>
      <c r="J71" s="397">
        <v>0</v>
      </c>
      <c r="K71" s="398">
        <v>44</v>
      </c>
      <c r="L71" s="396">
        <v>6</v>
      </c>
      <c r="M71" s="396">
        <v>9</v>
      </c>
      <c r="N71" s="396">
        <v>9</v>
      </c>
      <c r="O71" s="399">
        <v>5</v>
      </c>
      <c r="Q71" s="400">
        <v>1020</v>
      </c>
      <c r="R71" s="401" t="s">
        <v>245</v>
      </c>
      <c r="S71" s="402">
        <v>46</v>
      </c>
      <c r="T71" s="403">
        <v>218</v>
      </c>
      <c r="U71" s="404"/>
      <c r="V71" s="405">
        <v>11</v>
      </c>
      <c r="W71" s="405">
        <v>22</v>
      </c>
      <c r="X71" s="405">
        <v>15</v>
      </c>
      <c r="Y71" s="405">
        <v>37</v>
      </c>
      <c r="Z71" s="406">
        <v>15</v>
      </c>
      <c r="AA71" s="407">
        <v>67</v>
      </c>
      <c r="AB71" s="405">
        <v>5</v>
      </c>
      <c r="AC71" s="405">
        <v>14</v>
      </c>
      <c r="AD71" s="405">
        <v>8</v>
      </c>
      <c r="AE71" s="408">
        <v>7</v>
      </c>
      <c r="AG71" s="400">
        <v>1020</v>
      </c>
      <c r="AH71" s="401" t="s">
        <v>245</v>
      </c>
      <c r="AI71" s="402">
        <v>50</v>
      </c>
      <c r="AJ71" s="403">
        <v>222</v>
      </c>
      <c r="AK71" s="404"/>
      <c r="AL71" s="405">
        <v>10</v>
      </c>
      <c r="AM71" s="405">
        <v>24</v>
      </c>
      <c r="AN71" s="405">
        <v>30</v>
      </c>
      <c r="AO71" s="405">
        <v>28</v>
      </c>
      <c r="AP71" s="406">
        <v>8</v>
      </c>
      <c r="AQ71" s="407">
        <v>66</v>
      </c>
      <c r="AR71" s="405">
        <v>6</v>
      </c>
      <c r="AS71" s="405">
        <v>11</v>
      </c>
      <c r="AT71" s="405">
        <v>9</v>
      </c>
      <c r="AU71" s="408">
        <v>5</v>
      </c>
      <c r="AW71" s="400">
        <v>6028</v>
      </c>
      <c r="AX71" s="401" t="s">
        <v>423</v>
      </c>
      <c r="AY71" s="402">
        <v>161</v>
      </c>
      <c r="AZ71" s="403">
        <v>235</v>
      </c>
      <c r="BA71" s="404"/>
      <c r="BB71" s="405">
        <v>7</v>
      </c>
      <c r="BC71" s="405">
        <v>14</v>
      </c>
      <c r="BD71" s="405">
        <v>34</v>
      </c>
      <c r="BE71" s="405">
        <v>30</v>
      </c>
      <c r="BF71" s="406">
        <v>15</v>
      </c>
      <c r="BG71" s="407">
        <v>79</v>
      </c>
      <c r="BH71" s="405">
        <v>6</v>
      </c>
      <c r="BI71" s="405">
        <v>12</v>
      </c>
      <c r="BJ71" s="405">
        <v>9</v>
      </c>
      <c r="BK71" s="408">
        <v>6</v>
      </c>
      <c r="BM71" s="400">
        <v>6045</v>
      </c>
      <c r="BN71" s="401" t="s">
        <v>1317</v>
      </c>
      <c r="BO71" s="402">
        <v>56</v>
      </c>
      <c r="BP71" s="403">
        <v>231</v>
      </c>
      <c r="BQ71" s="404"/>
      <c r="BR71" s="405">
        <v>13</v>
      </c>
      <c r="BS71" s="405">
        <v>25</v>
      </c>
      <c r="BT71" s="405">
        <v>36</v>
      </c>
      <c r="BU71" s="405">
        <v>18</v>
      </c>
      <c r="BV71" s="406">
        <v>9</v>
      </c>
      <c r="BW71" s="407">
        <v>63</v>
      </c>
      <c r="BX71" s="405">
        <v>6</v>
      </c>
      <c r="BY71" s="405">
        <v>12</v>
      </c>
      <c r="BZ71" s="405">
        <v>8</v>
      </c>
      <c r="CA71" s="408">
        <v>6</v>
      </c>
      <c r="CC71" s="400">
        <v>6051</v>
      </c>
      <c r="CD71" s="401" t="s">
        <v>435</v>
      </c>
      <c r="CE71" s="402">
        <v>274</v>
      </c>
      <c r="CF71" s="403">
        <v>223</v>
      </c>
      <c r="CG71" s="404"/>
      <c r="CH71" s="405">
        <v>34</v>
      </c>
      <c r="CI71" s="405">
        <v>43</v>
      </c>
      <c r="CJ71" s="405">
        <v>18</v>
      </c>
      <c r="CK71" s="405">
        <v>5</v>
      </c>
      <c r="CL71" s="406">
        <v>0</v>
      </c>
      <c r="CM71" s="407">
        <v>23</v>
      </c>
      <c r="CN71" s="405">
        <v>4</v>
      </c>
      <c r="CO71" s="405">
        <v>9</v>
      </c>
      <c r="CP71" s="405">
        <v>7</v>
      </c>
      <c r="CQ71" s="408">
        <v>4</v>
      </c>
      <c r="CS71" s="400">
        <v>7571</v>
      </c>
      <c r="CT71" s="401" t="s">
        <v>1770</v>
      </c>
      <c r="CU71" s="402">
        <v>15</v>
      </c>
      <c r="CV71" s="403">
        <v>253</v>
      </c>
      <c r="CW71" s="404"/>
      <c r="CX71" s="405">
        <v>0</v>
      </c>
      <c r="CY71" s="405">
        <v>33</v>
      </c>
      <c r="CZ71" s="405">
        <v>20</v>
      </c>
      <c r="DA71" s="405">
        <v>20</v>
      </c>
      <c r="DB71" s="406">
        <v>27</v>
      </c>
      <c r="DC71" s="407">
        <v>67</v>
      </c>
      <c r="DD71" s="405">
        <v>7</v>
      </c>
      <c r="DE71" s="405">
        <v>8</v>
      </c>
      <c r="DF71" s="405">
        <v>9</v>
      </c>
      <c r="DG71" s="408">
        <v>10</v>
      </c>
      <c r="DI71" s="409">
        <v>7631</v>
      </c>
      <c r="DJ71" s="410" t="s">
        <v>1325</v>
      </c>
      <c r="DK71" s="411">
        <v>15</v>
      </c>
      <c r="DL71" s="412">
        <v>217</v>
      </c>
      <c r="DM71" s="413"/>
      <c r="DN71" s="414"/>
      <c r="DO71" s="415">
        <v>80</v>
      </c>
      <c r="DP71" s="416">
        <v>7</v>
      </c>
      <c r="DQ71" s="416">
        <v>7</v>
      </c>
      <c r="DR71" s="416">
        <v>7</v>
      </c>
      <c r="DS71" s="417">
        <v>0</v>
      </c>
      <c r="DT71" s="418">
        <v>13</v>
      </c>
      <c r="DU71" s="415">
        <v>4</v>
      </c>
      <c r="DV71" s="416">
        <v>5</v>
      </c>
      <c r="DW71" s="416">
        <v>4</v>
      </c>
      <c r="DX71" s="419">
        <v>5</v>
      </c>
    </row>
    <row r="72" spans="1:128" ht="20.100000000000001" customHeight="1">
      <c r="A72" s="391">
        <v>1020</v>
      </c>
      <c r="B72" s="392" t="s">
        <v>245</v>
      </c>
      <c r="C72" s="393">
        <v>38</v>
      </c>
      <c r="D72" s="394">
        <v>199</v>
      </c>
      <c r="E72" s="395"/>
      <c r="F72" s="396">
        <v>16</v>
      </c>
      <c r="G72" s="396">
        <v>26</v>
      </c>
      <c r="H72" s="396">
        <v>32</v>
      </c>
      <c r="I72" s="396">
        <v>18</v>
      </c>
      <c r="J72" s="397">
        <v>8</v>
      </c>
      <c r="K72" s="398">
        <v>58</v>
      </c>
      <c r="L72" s="396">
        <v>6</v>
      </c>
      <c r="M72" s="396">
        <v>10</v>
      </c>
      <c r="N72" s="396">
        <v>9</v>
      </c>
      <c r="O72" s="399">
        <v>6</v>
      </c>
      <c r="Q72" s="400">
        <v>1041</v>
      </c>
      <c r="R72" s="401" t="s">
        <v>246</v>
      </c>
      <c r="S72" s="402">
        <v>153</v>
      </c>
      <c r="T72" s="403">
        <v>222</v>
      </c>
      <c r="U72" s="404"/>
      <c r="V72" s="405">
        <v>7</v>
      </c>
      <c r="W72" s="405">
        <v>18</v>
      </c>
      <c r="X72" s="405">
        <v>20</v>
      </c>
      <c r="Y72" s="405">
        <v>34</v>
      </c>
      <c r="Z72" s="406">
        <v>20</v>
      </c>
      <c r="AA72" s="407">
        <v>75</v>
      </c>
      <c r="AB72" s="405">
        <v>5</v>
      </c>
      <c r="AC72" s="405">
        <v>15</v>
      </c>
      <c r="AD72" s="405">
        <v>8</v>
      </c>
      <c r="AE72" s="408">
        <v>7</v>
      </c>
      <c r="AG72" s="400">
        <v>1041</v>
      </c>
      <c r="AH72" s="401" t="s">
        <v>246</v>
      </c>
      <c r="AI72" s="402">
        <v>146</v>
      </c>
      <c r="AJ72" s="403">
        <v>231</v>
      </c>
      <c r="AK72" s="404"/>
      <c r="AL72" s="405">
        <v>8</v>
      </c>
      <c r="AM72" s="405">
        <v>16</v>
      </c>
      <c r="AN72" s="405">
        <v>21</v>
      </c>
      <c r="AO72" s="405">
        <v>29</v>
      </c>
      <c r="AP72" s="406">
        <v>25</v>
      </c>
      <c r="AQ72" s="407">
        <v>76</v>
      </c>
      <c r="AR72" s="405">
        <v>6</v>
      </c>
      <c r="AS72" s="405">
        <v>12</v>
      </c>
      <c r="AT72" s="405">
        <v>10</v>
      </c>
      <c r="AU72" s="408">
        <v>6</v>
      </c>
      <c r="AW72" s="400">
        <v>6030</v>
      </c>
      <c r="AX72" s="401" t="s">
        <v>424</v>
      </c>
      <c r="AY72" s="402">
        <v>331</v>
      </c>
      <c r="AZ72" s="403">
        <v>237</v>
      </c>
      <c r="BA72" s="404"/>
      <c r="BB72" s="405">
        <v>3</v>
      </c>
      <c r="BC72" s="405">
        <v>16</v>
      </c>
      <c r="BD72" s="405">
        <v>33</v>
      </c>
      <c r="BE72" s="405">
        <v>28</v>
      </c>
      <c r="BF72" s="406">
        <v>20</v>
      </c>
      <c r="BG72" s="407">
        <v>81</v>
      </c>
      <c r="BH72" s="405">
        <v>7</v>
      </c>
      <c r="BI72" s="405">
        <v>12</v>
      </c>
      <c r="BJ72" s="405">
        <v>9</v>
      </c>
      <c r="BK72" s="408">
        <v>6</v>
      </c>
      <c r="BM72" s="400">
        <v>6047</v>
      </c>
      <c r="BN72" s="401" t="s">
        <v>1318</v>
      </c>
      <c r="BO72" s="402">
        <v>40</v>
      </c>
      <c r="BP72" s="403">
        <v>232</v>
      </c>
      <c r="BQ72" s="404"/>
      <c r="BR72" s="405">
        <v>15</v>
      </c>
      <c r="BS72" s="405">
        <v>25</v>
      </c>
      <c r="BT72" s="405">
        <v>33</v>
      </c>
      <c r="BU72" s="405">
        <v>25</v>
      </c>
      <c r="BV72" s="406">
        <v>3</v>
      </c>
      <c r="BW72" s="407">
        <v>60</v>
      </c>
      <c r="BX72" s="405">
        <v>5</v>
      </c>
      <c r="BY72" s="405">
        <v>13</v>
      </c>
      <c r="BZ72" s="405">
        <v>8</v>
      </c>
      <c r="CA72" s="408">
        <v>6</v>
      </c>
      <c r="CC72" s="400">
        <v>6052</v>
      </c>
      <c r="CD72" s="401" t="s">
        <v>127</v>
      </c>
      <c r="CE72" s="402">
        <v>412</v>
      </c>
      <c r="CF72" s="403">
        <v>239</v>
      </c>
      <c r="CG72" s="404"/>
      <c r="CH72" s="405">
        <v>14</v>
      </c>
      <c r="CI72" s="405">
        <v>25</v>
      </c>
      <c r="CJ72" s="405">
        <v>28</v>
      </c>
      <c r="CK72" s="405">
        <v>22</v>
      </c>
      <c r="CL72" s="406">
        <v>10</v>
      </c>
      <c r="CM72" s="407">
        <v>61</v>
      </c>
      <c r="CN72" s="405">
        <v>6</v>
      </c>
      <c r="CO72" s="405">
        <v>11</v>
      </c>
      <c r="CP72" s="405">
        <v>9</v>
      </c>
      <c r="CQ72" s="408">
        <v>6</v>
      </c>
      <c r="CS72" s="400">
        <v>7591</v>
      </c>
      <c r="CT72" s="401" t="s">
        <v>518</v>
      </c>
      <c r="CU72" s="402">
        <v>703</v>
      </c>
      <c r="CV72" s="403">
        <v>226</v>
      </c>
      <c r="CW72" s="404"/>
      <c r="CX72" s="405">
        <v>40</v>
      </c>
      <c r="CY72" s="405">
        <v>34</v>
      </c>
      <c r="CZ72" s="405">
        <v>17</v>
      </c>
      <c r="DA72" s="405">
        <v>7</v>
      </c>
      <c r="DB72" s="406">
        <v>2</v>
      </c>
      <c r="DC72" s="407">
        <v>26</v>
      </c>
      <c r="DD72" s="405">
        <v>6</v>
      </c>
      <c r="DE72" s="405">
        <v>6</v>
      </c>
      <c r="DF72" s="405">
        <v>6</v>
      </c>
      <c r="DG72" s="408">
        <v>7</v>
      </c>
      <c r="DI72" s="409">
        <v>7701</v>
      </c>
      <c r="DJ72" s="410" t="s">
        <v>520</v>
      </c>
      <c r="DK72" s="411">
        <v>880</v>
      </c>
      <c r="DL72" s="412">
        <v>240</v>
      </c>
      <c r="DM72" s="413"/>
      <c r="DN72" s="414"/>
      <c r="DO72" s="415">
        <v>25</v>
      </c>
      <c r="DP72" s="416">
        <v>36</v>
      </c>
      <c r="DQ72" s="416">
        <v>20</v>
      </c>
      <c r="DR72" s="416">
        <v>14</v>
      </c>
      <c r="DS72" s="417">
        <v>5</v>
      </c>
      <c r="DT72" s="418">
        <v>39</v>
      </c>
      <c r="DU72" s="415">
        <v>5</v>
      </c>
      <c r="DV72" s="416">
        <v>7</v>
      </c>
      <c r="DW72" s="416">
        <v>6</v>
      </c>
      <c r="DX72" s="419">
        <v>7</v>
      </c>
    </row>
    <row r="73" spans="1:128" ht="20.100000000000001" customHeight="1">
      <c r="A73" s="391">
        <v>1041</v>
      </c>
      <c r="B73" s="392" t="s">
        <v>246</v>
      </c>
      <c r="C73" s="393">
        <v>157</v>
      </c>
      <c r="D73" s="394">
        <v>211</v>
      </c>
      <c r="E73" s="395"/>
      <c r="F73" s="396">
        <v>13</v>
      </c>
      <c r="G73" s="396">
        <v>14</v>
      </c>
      <c r="H73" s="396">
        <v>22</v>
      </c>
      <c r="I73" s="396">
        <v>25</v>
      </c>
      <c r="J73" s="397">
        <v>26</v>
      </c>
      <c r="K73" s="398">
        <v>73</v>
      </c>
      <c r="L73" s="396">
        <v>7</v>
      </c>
      <c r="M73" s="396">
        <v>12</v>
      </c>
      <c r="N73" s="396">
        <v>10</v>
      </c>
      <c r="O73" s="399">
        <v>6</v>
      </c>
      <c r="Q73" s="400">
        <v>1081</v>
      </c>
      <c r="R73" s="401" t="s">
        <v>1225</v>
      </c>
      <c r="S73" s="402">
        <v>92</v>
      </c>
      <c r="T73" s="403">
        <v>208</v>
      </c>
      <c r="U73" s="404"/>
      <c r="V73" s="405">
        <v>16</v>
      </c>
      <c r="W73" s="405">
        <v>29</v>
      </c>
      <c r="X73" s="405">
        <v>35</v>
      </c>
      <c r="Y73" s="405">
        <v>14</v>
      </c>
      <c r="Z73" s="406">
        <v>5</v>
      </c>
      <c r="AA73" s="407">
        <v>54</v>
      </c>
      <c r="AB73" s="405">
        <v>5</v>
      </c>
      <c r="AC73" s="405">
        <v>12</v>
      </c>
      <c r="AD73" s="405">
        <v>6</v>
      </c>
      <c r="AE73" s="408">
        <v>6</v>
      </c>
      <c r="AG73" s="400">
        <v>1081</v>
      </c>
      <c r="AH73" s="401" t="s">
        <v>1225</v>
      </c>
      <c r="AI73" s="402">
        <v>107</v>
      </c>
      <c r="AJ73" s="403">
        <v>210</v>
      </c>
      <c r="AK73" s="404"/>
      <c r="AL73" s="405">
        <v>30</v>
      </c>
      <c r="AM73" s="405">
        <v>23</v>
      </c>
      <c r="AN73" s="405">
        <v>22</v>
      </c>
      <c r="AO73" s="405">
        <v>20</v>
      </c>
      <c r="AP73" s="406">
        <v>5</v>
      </c>
      <c r="AQ73" s="407">
        <v>47</v>
      </c>
      <c r="AR73" s="405">
        <v>5</v>
      </c>
      <c r="AS73" s="405">
        <v>9</v>
      </c>
      <c r="AT73" s="405">
        <v>8</v>
      </c>
      <c r="AU73" s="408">
        <v>4</v>
      </c>
      <c r="AW73" s="400">
        <v>6031</v>
      </c>
      <c r="AX73" s="401" t="s">
        <v>425</v>
      </c>
      <c r="AY73" s="402">
        <v>254</v>
      </c>
      <c r="AZ73" s="403">
        <v>207</v>
      </c>
      <c r="BA73" s="404"/>
      <c r="BB73" s="405">
        <v>49</v>
      </c>
      <c r="BC73" s="405">
        <v>30</v>
      </c>
      <c r="BD73" s="405">
        <v>18</v>
      </c>
      <c r="BE73" s="405">
        <v>3</v>
      </c>
      <c r="BF73" s="406">
        <v>0</v>
      </c>
      <c r="BG73" s="407">
        <v>21</v>
      </c>
      <c r="BH73" s="405">
        <v>4</v>
      </c>
      <c r="BI73" s="405">
        <v>7</v>
      </c>
      <c r="BJ73" s="405">
        <v>6</v>
      </c>
      <c r="BK73" s="408">
        <v>4</v>
      </c>
      <c r="BM73" s="400">
        <v>6048</v>
      </c>
      <c r="BN73" s="401" t="s">
        <v>1319</v>
      </c>
      <c r="BO73" s="402">
        <v>49</v>
      </c>
      <c r="BP73" s="403">
        <v>222</v>
      </c>
      <c r="BQ73" s="404"/>
      <c r="BR73" s="405">
        <v>18</v>
      </c>
      <c r="BS73" s="405">
        <v>41</v>
      </c>
      <c r="BT73" s="405">
        <v>37</v>
      </c>
      <c r="BU73" s="405">
        <v>4</v>
      </c>
      <c r="BV73" s="406">
        <v>0</v>
      </c>
      <c r="BW73" s="407">
        <v>41</v>
      </c>
      <c r="BX73" s="405">
        <v>5</v>
      </c>
      <c r="BY73" s="405">
        <v>11</v>
      </c>
      <c r="BZ73" s="405">
        <v>7</v>
      </c>
      <c r="CA73" s="408">
        <v>6</v>
      </c>
      <c r="CC73" s="400">
        <v>6060</v>
      </c>
      <c r="CD73" s="401" t="s">
        <v>1321</v>
      </c>
      <c r="CE73" s="402">
        <v>103</v>
      </c>
      <c r="CF73" s="403">
        <v>232</v>
      </c>
      <c r="CG73" s="404"/>
      <c r="CH73" s="405">
        <v>18</v>
      </c>
      <c r="CI73" s="405">
        <v>35</v>
      </c>
      <c r="CJ73" s="405">
        <v>32</v>
      </c>
      <c r="CK73" s="405">
        <v>13</v>
      </c>
      <c r="CL73" s="406">
        <v>2</v>
      </c>
      <c r="CM73" s="407">
        <v>47</v>
      </c>
      <c r="CN73" s="405">
        <v>5</v>
      </c>
      <c r="CO73" s="405">
        <v>10</v>
      </c>
      <c r="CP73" s="405">
        <v>9</v>
      </c>
      <c r="CQ73" s="408">
        <v>5</v>
      </c>
      <c r="CS73" s="400">
        <v>7601</v>
      </c>
      <c r="CT73" s="401" t="s">
        <v>1323</v>
      </c>
      <c r="CU73" s="402">
        <v>336</v>
      </c>
      <c r="CV73" s="403">
        <v>237</v>
      </c>
      <c r="CW73" s="404"/>
      <c r="CX73" s="405">
        <v>19</v>
      </c>
      <c r="CY73" s="405">
        <v>35</v>
      </c>
      <c r="CZ73" s="405">
        <v>27</v>
      </c>
      <c r="DA73" s="405">
        <v>14</v>
      </c>
      <c r="DB73" s="406">
        <v>5</v>
      </c>
      <c r="DC73" s="407">
        <v>46</v>
      </c>
      <c r="DD73" s="405">
        <v>7</v>
      </c>
      <c r="DE73" s="405">
        <v>7</v>
      </c>
      <c r="DF73" s="405">
        <v>7</v>
      </c>
      <c r="DG73" s="408">
        <v>8</v>
      </c>
      <c r="DI73" s="409">
        <v>7721</v>
      </c>
      <c r="DJ73" s="410" t="s">
        <v>521</v>
      </c>
      <c r="DK73" s="411">
        <v>498</v>
      </c>
      <c r="DL73" s="412">
        <v>241</v>
      </c>
      <c r="DM73" s="413"/>
      <c r="DN73" s="414"/>
      <c r="DO73" s="415">
        <v>21</v>
      </c>
      <c r="DP73" s="416">
        <v>35</v>
      </c>
      <c r="DQ73" s="416">
        <v>23</v>
      </c>
      <c r="DR73" s="416">
        <v>17</v>
      </c>
      <c r="DS73" s="417">
        <v>4</v>
      </c>
      <c r="DT73" s="418">
        <v>44</v>
      </c>
      <c r="DU73" s="415">
        <v>5</v>
      </c>
      <c r="DV73" s="416">
        <v>7</v>
      </c>
      <c r="DW73" s="416">
        <v>7</v>
      </c>
      <c r="DX73" s="419">
        <v>7</v>
      </c>
    </row>
    <row r="74" spans="1:128" ht="20.100000000000001" customHeight="1">
      <c r="A74" s="391">
        <v>1081</v>
      </c>
      <c r="B74" s="392" t="s">
        <v>1225</v>
      </c>
      <c r="C74" s="393">
        <v>99</v>
      </c>
      <c r="D74" s="394">
        <v>194</v>
      </c>
      <c r="E74" s="395"/>
      <c r="F74" s="396">
        <v>26</v>
      </c>
      <c r="G74" s="396">
        <v>22</v>
      </c>
      <c r="H74" s="396">
        <v>28</v>
      </c>
      <c r="I74" s="396">
        <v>19</v>
      </c>
      <c r="J74" s="397">
        <v>4</v>
      </c>
      <c r="K74" s="398">
        <v>52</v>
      </c>
      <c r="L74" s="396">
        <v>5</v>
      </c>
      <c r="M74" s="396">
        <v>9</v>
      </c>
      <c r="N74" s="396">
        <v>8</v>
      </c>
      <c r="O74" s="399">
        <v>6</v>
      </c>
      <c r="Q74" s="400">
        <v>1121</v>
      </c>
      <c r="R74" s="401" t="s">
        <v>115</v>
      </c>
      <c r="S74" s="402">
        <v>185</v>
      </c>
      <c r="T74" s="403">
        <v>209</v>
      </c>
      <c r="U74" s="404"/>
      <c r="V74" s="405">
        <v>19</v>
      </c>
      <c r="W74" s="405">
        <v>22</v>
      </c>
      <c r="X74" s="405">
        <v>32</v>
      </c>
      <c r="Y74" s="405">
        <v>19</v>
      </c>
      <c r="Z74" s="406">
        <v>7</v>
      </c>
      <c r="AA74" s="407">
        <v>58</v>
      </c>
      <c r="AB74" s="405">
        <v>5</v>
      </c>
      <c r="AC74" s="405">
        <v>13</v>
      </c>
      <c r="AD74" s="405">
        <v>6</v>
      </c>
      <c r="AE74" s="408">
        <v>6</v>
      </c>
      <c r="AG74" s="400">
        <v>1121</v>
      </c>
      <c r="AH74" s="401" t="s">
        <v>115</v>
      </c>
      <c r="AI74" s="402">
        <v>177</v>
      </c>
      <c r="AJ74" s="403">
        <v>219</v>
      </c>
      <c r="AK74" s="404"/>
      <c r="AL74" s="405">
        <v>17</v>
      </c>
      <c r="AM74" s="405">
        <v>21</v>
      </c>
      <c r="AN74" s="405">
        <v>32</v>
      </c>
      <c r="AO74" s="405">
        <v>20</v>
      </c>
      <c r="AP74" s="406">
        <v>10</v>
      </c>
      <c r="AQ74" s="407">
        <v>62</v>
      </c>
      <c r="AR74" s="405">
        <v>6</v>
      </c>
      <c r="AS74" s="405">
        <v>11</v>
      </c>
      <c r="AT74" s="405">
        <v>8</v>
      </c>
      <c r="AU74" s="408">
        <v>5</v>
      </c>
      <c r="AW74" s="400">
        <v>6033</v>
      </c>
      <c r="AX74" s="401" t="s">
        <v>426</v>
      </c>
      <c r="AY74" s="402">
        <v>183</v>
      </c>
      <c r="AZ74" s="403">
        <v>232</v>
      </c>
      <c r="BA74" s="404"/>
      <c r="BB74" s="405">
        <v>7</v>
      </c>
      <c r="BC74" s="405">
        <v>19</v>
      </c>
      <c r="BD74" s="405">
        <v>36</v>
      </c>
      <c r="BE74" s="405">
        <v>25</v>
      </c>
      <c r="BF74" s="406">
        <v>14</v>
      </c>
      <c r="BG74" s="407">
        <v>75</v>
      </c>
      <c r="BH74" s="405">
        <v>6</v>
      </c>
      <c r="BI74" s="405">
        <v>11</v>
      </c>
      <c r="BJ74" s="405">
        <v>9</v>
      </c>
      <c r="BK74" s="408">
        <v>6</v>
      </c>
      <c r="BM74" s="400">
        <v>6049</v>
      </c>
      <c r="BN74" s="401" t="s">
        <v>1320</v>
      </c>
      <c r="BO74" s="402">
        <v>24</v>
      </c>
      <c r="BP74" s="403">
        <v>222</v>
      </c>
      <c r="BQ74" s="404"/>
      <c r="BR74" s="405">
        <v>33</v>
      </c>
      <c r="BS74" s="405">
        <v>25</v>
      </c>
      <c r="BT74" s="405">
        <v>29</v>
      </c>
      <c r="BU74" s="405">
        <v>8</v>
      </c>
      <c r="BV74" s="406">
        <v>4</v>
      </c>
      <c r="BW74" s="407">
        <v>42</v>
      </c>
      <c r="BX74" s="405">
        <v>4</v>
      </c>
      <c r="BY74" s="405">
        <v>11</v>
      </c>
      <c r="BZ74" s="405">
        <v>7</v>
      </c>
      <c r="CA74" s="408">
        <v>6</v>
      </c>
      <c r="CC74" s="400">
        <v>6061</v>
      </c>
      <c r="CD74" s="401" t="s">
        <v>436</v>
      </c>
      <c r="CE74" s="402">
        <v>247</v>
      </c>
      <c r="CF74" s="403">
        <v>219</v>
      </c>
      <c r="CG74" s="404"/>
      <c r="CH74" s="405">
        <v>42</v>
      </c>
      <c r="CI74" s="405">
        <v>37</v>
      </c>
      <c r="CJ74" s="405">
        <v>17</v>
      </c>
      <c r="CK74" s="405">
        <v>4</v>
      </c>
      <c r="CL74" s="406">
        <v>0</v>
      </c>
      <c r="CM74" s="407">
        <v>21</v>
      </c>
      <c r="CN74" s="405">
        <v>4</v>
      </c>
      <c r="CO74" s="405">
        <v>8</v>
      </c>
      <c r="CP74" s="405">
        <v>7</v>
      </c>
      <c r="CQ74" s="408">
        <v>4</v>
      </c>
      <c r="CS74" s="400">
        <v>7631</v>
      </c>
      <c r="CT74" s="401" t="s">
        <v>1325</v>
      </c>
      <c r="CU74" s="402">
        <v>18</v>
      </c>
      <c r="CV74" s="403">
        <v>211</v>
      </c>
      <c r="CW74" s="404"/>
      <c r="CX74" s="405">
        <v>83</v>
      </c>
      <c r="CY74" s="405">
        <v>17</v>
      </c>
      <c r="CZ74" s="405">
        <v>0</v>
      </c>
      <c r="DA74" s="405">
        <v>0</v>
      </c>
      <c r="DB74" s="406">
        <v>0</v>
      </c>
      <c r="DC74" s="407">
        <v>0</v>
      </c>
      <c r="DD74" s="405">
        <v>4</v>
      </c>
      <c r="DE74" s="405">
        <v>5</v>
      </c>
      <c r="DF74" s="405">
        <v>4</v>
      </c>
      <c r="DG74" s="408">
        <v>5</v>
      </c>
      <c r="DI74" s="409">
        <v>7731</v>
      </c>
      <c r="DJ74" s="410" t="s">
        <v>522</v>
      </c>
      <c r="DK74" s="411">
        <v>466</v>
      </c>
      <c r="DL74" s="412">
        <v>236</v>
      </c>
      <c r="DM74" s="413"/>
      <c r="DN74" s="414"/>
      <c r="DO74" s="415">
        <v>31</v>
      </c>
      <c r="DP74" s="416">
        <v>37</v>
      </c>
      <c r="DQ74" s="416">
        <v>19</v>
      </c>
      <c r="DR74" s="416">
        <v>11</v>
      </c>
      <c r="DS74" s="417">
        <v>3</v>
      </c>
      <c r="DT74" s="418">
        <v>32</v>
      </c>
      <c r="DU74" s="415">
        <v>5</v>
      </c>
      <c r="DV74" s="416">
        <v>6</v>
      </c>
      <c r="DW74" s="416">
        <v>6</v>
      </c>
      <c r="DX74" s="419">
        <v>7</v>
      </c>
    </row>
    <row r="75" spans="1:128" ht="20.100000000000001" customHeight="1">
      <c r="A75" s="391">
        <v>1121</v>
      </c>
      <c r="B75" s="392" t="s">
        <v>115</v>
      </c>
      <c r="C75" s="393">
        <v>194</v>
      </c>
      <c r="D75" s="394">
        <v>201</v>
      </c>
      <c r="E75" s="395"/>
      <c r="F75" s="396">
        <v>23</v>
      </c>
      <c r="G75" s="396">
        <v>20</v>
      </c>
      <c r="H75" s="396">
        <v>18</v>
      </c>
      <c r="I75" s="396">
        <v>25</v>
      </c>
      <c r="J75" s="397">
        <v>14</v>
      </c>
      <c r="K75" s="398">
        <v>57</v>
      </c>
      <c r="L75" s="396">
        <v>6</v>
      </c>
      <c r="M75" s="396">
        <v>10</v>
      </c>
      <c r="N75" s="396">
        <v>9</v>
      </c>
      <c r="O75" s="399">
        <v>6</v>
      </c>
      <c r="Q75" s="400">
        <v>1161</v>
      </c>
      <c r="R75" s="401" t="s">
        <v>248</v>
      </c>
      <c r="S75" s="402">
        <v>121</v>
      </c>
      <c r="T75" s="403">
        <v>209</v>
      </c>
      <c r="U75" s="404"/>
      <c r="V75" s="405">
        <v>17</v>
      </c>
      <c r="W75" s="405">
        <v>20</v>
      </c>
      <c r="X75" s="405">
        <v>42</v>
      </c>
      <c r="Y75" s="405">
        <v>18</v>
      </c>
      <c r="Z75" s="406">
        <v>3</v>
      </c>
      <c r="AA75" s="407">
        <v>64</v>
      </c>
      <c r="AB75" s="405">
        <v>5</v>
      </c>
      <c r="AC75" s="405">
        <v>13</v>
      </c>
      <c r="AD75" s="405">
        <v>7</v>
      </c>
      <c r="AE75" s="408">
        <v>6</v>
      </c>
      <c r="AG75" s="400">
        <v>1161</v>
      </c>
      <c r="AH75" s="401" t="s">
        <v>248</v>
      </c>
      <c r="AI75" s="402">
        <v>130</v>
      </c>
      <c r="AJ75" s="403">
        <v>213</v>
      </c>
      <c r="AK75" s="404"/>
      <c r="AL75" s="405">
        <v>22</v>
      </c>
      <c r="AM75" s="405">
        <v>33</v>
      </c>
      <c r="AN75" s="405">
        <v>28</v>
      </c>
      <c r="AO75" s="405">
        <v>13</v>
      </c>
      <c r="AP75" s="406">
        <v>4</v>
      </c>
      <c r="AQ75" s="407">
        <v>45</v>
      </c>
      <c r="AR75" s="405">
        <v>5</v>
      </c>
      <c r="AS75" s="405">
        <v>10</v>
      </c>
      <c r="AT75" s="405">
        <v>8</v>
      </c>
      <c r="AU75" s="408">
        <v>5</v>
      </c>
      <c r="AW75" s="400">
        <v>6040</v>
      </c>
      <c r="AX75" s="401" t="s">
        <v>1297</v>
      </c>
      <c r="AY75" s="402">
        <v>87</v>
      </c>
      <c r="AZ75" s="403">
        <v>235</v>
      </c>
      <c r="BA75" s="404"/>
      <c r="BB75" s="405">
        <v>5</v>
      </c>
      <c r="BC75" s="405">
        <v>18</v>
      </c>
      <c r="BD75" s="405">
        <v>34</v>
      </c>
      <c r="BE75" s="405">
        <v>22</v>
      </c>
      <c r="BF75" s="406">
        <v>21</v>
      </c>
      <c r="BG75" s="407">
        <v>77</v>
      </c>
      <c r="BH75" s="405">
        <v>6</v>
      </c>
      <c r="BI75" s="405">
        <v>12</v>
      </c>
      <c r="BJ75" s="405">
        <v>9</v>
      </c>
      <c r="BK75" s="408">
        <v>6</v>
      </c>
      <c r="BM75" s="400">
        <v>6051</v>
      </c>
      <c r="BN75" s="401" t="s">
        <v>435</v>
      </c>
      <c r="BO75" s="402">
        <v>266</v>
      </c>
      <c r="BP75" s="403">
        <v>215</v>
      </c>
      <c r="BQ75" s="404"/>
      <c r="BR75" s="405">
        <v>47</v>
      </c>
      <c r="BS75" s="405">
        <v>28</v>
      </c>
      <c r="BT75" s="405">
        <v>17</v>
      </c>
      <c r="BU75" s="405">
        <v>6</v>
      </c>
      <c r="BV75" s="406">
        <v>2</v>
      </c>
      <c r="BW75" s="407">
        <v>25</v>
      </c>
      <c r="BX75" s="405">
        <v>4</v>
      </c>
      <c r="BY75" s="405">
        <v>9</v>
      </c>
      <c r="BZ75" s="405">
        <v>6</v>
      </c>
      <c r="CA75" s="408">
        <v>5</v>
      </c>
      <c r="CC75" s="400">
        <v>6070</v>
      </c>
      <c r="CD75" s="401" t="s">
        <v>1322</v>
      </c>
      <c r="CE75" s="402">
        <v>118</v>
      </c>
      <c r="CF75" s="403">
        <v>232</v>
      </c>
      <c r="CG75" s="404"/>
      <c r="CH75" s="405">
        <v>19</v>
      </c>
      <c r="CI75" s="405">
        <v>37</v>
      </c>
      <c r="CJ75" s="405">
        <v>31</v>
      </c>
      <c r="CK75" s="405">
        <v>12</v>
      </c>
      <c r="CL75" s="406">
        <v>1</v>
      </c>
      <c r="CM75" s="407">
        <v>44</v>
      </c>
      <c r="CN75" s="405">
        <v>5</v>
      </c>
      <c r="CO75" s="405">
        <v>10</v>
      </c>
      <c r="CP75" s="405">
        <v>8</v>
      </c>
      <c r="CQ75" s="408">
        <v>5</v>
      </c>
      <c r="CS75" s="400">
        <v>7701</v>
      </c>
      <c r="CT75" s="401" t="s">
        <v>520</v>
      </c>
      <c r="CU75" s="402">
        <v>922</v>
      </c>
      <c r="CV75" s="403">
        <v>232</v>
      </c>
      <c r="CW75" s="404"/>
      <c r="CX75" s="405">
        <v>28</v>
      </c>
      <c r="CY75" s="405">
        <v>35</v>
      </c>
      <c r="CZ75" s="405">
        <v>21</v>
      </c>
      <c r="DA75" s="405">
        <v>12</v>
      </c>
      <c r="DB75" s="406">
        <v>4</v>
      </c>
      <c r="DC75" s="407">
        <v>37</v>
      </c>
      <c r="DD75" s="405">
        <v>6</v>
      </c>
      <c r="DE75" s="405">
        <v>7</v>
      </c>
      <c r="DF75" s="405">
        <v>6</v>
      </c>
      <c r="DG75" s="408">
        <v>8</v>
      </c>
      <c r="DI75" s="409">
        <v>7741</v>
      </c>
      <c r="DJ75" s="410" t="s">
        <v>523</v>
      </c>
      <c r="DK75" s="411">
        <v>734</v>
      </c>
      <c r="DL75" s="412">
        <v>245</v>
      </c>
      <c r="DM75" s="413"/>
      <c r="DN75" s="414"/>
      <c r="DO75" s="415">
        <v>17</v>
      </c>
      <c r="DP75" s="416">
        <v>30</v>
      </c>
      <c r="DQ75" s="416">
        <v>22</v>
      </c>
      <c r="DR75" s="416">
        <v>23</v>
      </c>
      <c r="DS75" s="417">
        <v>8</v>
      </c>
      <c r="DT75" s="418">
        <v>53</v>
      </c>
      <c r="DU75" s="415">
        <v>6</v>
      </c>
      <c r="DV75" s="416">
        <v>8</v>
      </c>
      <c r="DW75" s="416">
        <v>7</v>
      </c>
      <c r="DX75" s="419">
        <v>8</v>
      </c>
    </row>
    <row r="76" spans="1:128" ht="20.100000000000001" customHeight="1">
      <c r="A76" s="391">
        <v>1161</v>
      </c>
      <c r="B76" s="392" t="s">
        <v>248</v>
      </c>
      <c r="C76" s="393">
        <v>124</v>
      </c>
      <c r="D76" s="394">
        <v>196</v>
      </c>
      <c r="E76" s="395"/>
      <c r="F76" s="396">
        <v>19</v>
      </c>
      <c r="G76" s="396">
        <v>37</v>
      </c>
      <c r="H76" s="396">
        <v>18</v>
      </c>
      <c r="I76" s="396">
        <v>20</v>
      </c>
      <c r="J76" s="397">
        <v>6</v>
      </c>
      <c r="K76" s="398">
        <v>44</v>
      </c>
      <c r="L76" s="396">
        <v>6</v>
      </c>
      <c r="M76" s="396">
        <v>10</v>
      </c>
      <c r="N76" s="396">
        <v>9</v>
      </c>
      <c r="O76" s="399">
        <v>5</v>
      </c>
      <c r="Q76" s="400">
        <v>1241</v>
      </c>
      <c r="R76" s="401" t="s">
        <v>249</v>
      </c>
      <c r="S76" s="402">
        <v>136</v>
      </c>
      <c r="T76" s="403">
        <v>214</v>
      </c>
      <c r="U76" s="404"/>
      <c r="V76" s="405">
        <v>10</v>
      </c>
      <c r="W76" s="405">
        <v>26</v>
      </c>
      <c r="X76" s="405">
        <v>32</v>
      </c>
      <c r="Y76" s="405">
        <v>22</v>
      </c>
      <c r="Z76" s="406">
        <v>10</v>
      </c>
      <c r="AA76" s="407">
        <v>64</v>
      </c>
      <c r="AB76" s="405">
        <v>5</v>
      </c>
      <c r="AC76" s="405">
        <v>14</v>
      </c>
      <c r="AD76" s="405">
        <v>7</v>
      </c>
      <c r="AE76" s="408">
        <v>6</v>
      </c>
      <c r="AG76" s="400">
        <v>1241</v>
      </c>
      <c r="AH76" s="401" t="s">
        <v>249</v>
      </c>
      <c r="AI76" s="402">
        <v>149</v>
      </c>
      <c r="AJ76" s="403">
        <v>222</v>
      </c>
      <c r="AK76" s="404"/>
      <c r="AL76" s="405">
        <v>13</v>
      </c>
      <c r="AM76" s="405">
        <v>23</v>
      </c>
      <c r="AN76" s="405">
        <v>28</v>
      </c>
      <c r="AO76" s="405">
        <v>21</v>
      </c>
      <c r="AP76" s="406">
        <v>15</v>
      </c>
      <c r="AQ76" s="407">
        <v>64</v>
      </c>
      <c r="AR76" s="405">
        <v>6</v>
      </c>
      <c r="AS76" s="405">
        <v>11</v>
      </c>
      <c r="AT76" s="405">
        <v>9</v>
      </c>
      <c r="AU76" s="408">
        <v>5</v>
      </c>
      <c r="AW76" s="400">
        <v>6041</v>
      </c>
      <c r="AX76" s="401" t="s">
        <v>428</v>
      </c>
      <c r="AY76" s="402">
        <v>243</v>
      </c>
      <c r="AZ76" s="403">
        <v>219</v>
      </c>
      <c r="BA76" s="404"/>
      <c r="BB76" s="405">
        <v>22</v>
      </c>
      <c r="BC76" s="405">
        <v>27</v>
      </c>
      <c r="BD76" s="405">
        <v>33</v>
      </c>
      <c r="BE76" s="405">
        <v>13</v>
      </c>
      <c r="BF76" s="406">
        <v>4</v>
      </c>
      <c r="BG76" s="407">
        <v>51</v>
      </c>
      <c r="BH76" s="405">
        <v>5</v>
      </c>
      <c r="BI76" s="405">
        <v>9</v>
      </c>
      <c r="BJ76" s="405">
        <v>7</v>
      </c>
      <c r="BK76" s="408">
        <v>5</v>
      </c>
      <c r="BM76" s="400">
        <v>6052</v>
      </c>
      <c r="BN76" s="401" t="s">
        <v>127</v>
      </c>
      <c r="BO76" s="402">
        <v>493</v>
      </c>
      <c r="BP76" s="403">
        <v>235</v>
      </c>
      <c r="BQ76" s="404"/>
      <c r="BR76" s="405">
        <v>10</v>
      </c>
      <c r="BS76" s="405">
        <v>22</v>
      </c>
      <c r="BT76" s="405">
        <v>35</v>
      </c>
      <c r="BU76" s="405">
        <v>22</v>
      </c>
      <c r="BV76" s="406">
        <v>11</v>
      </c>
      <c r="BW76" s="407">
        <v>68</v>
      </c>
      <c r="BX76" s="405">
        <v>6</v>
      </c>
      <c r="BY76" s="405">
        <v>13</v>
      </c>
      <c r="BZ76" s="405">
        <v>8</v>
      </c>
      <c r="CA76" s="408">
        <v>6</v>
      </c>
      <c r="CC76" s="400">
        <v>6071</v>
      </c>
      <c r="CD76" s="401" t="s">
        <v>1324</v>
      </c>
      <c r="CE76" s="402">
        <v>308</v>
      </c>
      <c r="CF76" s="403">
        <v>260</v>
      </c>
      <c r="CG76" s="404"/>
      <c r="CH76" s="405">
        <v>1</v>
      </c>
      <c r="CI76" s="405">
        <v>6</v>
      </c>
      <c r="CJ76" s="405">
        <v>19</v>
      </c>
      <c r="CK76" s="405">
        <v>32</v>
      </c>
      <c r="CL76" s="406">
        <v>41</v>
      </c>
      <c r="CM76" s="407">
        <v>93</v>
      </c>
      <c r="CN76" s="405">
        <v>7</v>
      </c>
      <c r="CO76" s="405">
        <v>14</v>
      </c>
      <c r="CP76" s="405">
        <v>11</v>
      </c>
      <c r="CQ76" s="408">
        <v>7</v>
      </c>
      <c r="CS76" s="400">
        <v>7721</v>
      </c>
      <c r="CT76" s="401" t="s">
        <v>521</v>
      </c>
      <c r="CU76" s="402">
        <v>563</v>
      </c>
      <c r="CV76" s="403">
        <v>232</v>
      </c>
      <c r="CW76" s="404"/>
      <c r="CX76" s="405">
        <v>29</v>
      </c>
      <c r="CY76" s="405">
        <v>34</v>
      </c>
      <c r="CZ76" s="405">
        <v>21</v>
      </c>
      <c r="DA76" s="405">
        <v>11</v>
      </c>
      <c r="DB76" s="406">
        <v>4</v>
      </c>
      <c r="DC76" s="407">
        <v>36</v>
      </c>
      <c r="DD76" s="405">
        <v>6</v>
      </c>
      <c r="DE76" s="405">
        <v>7</v>
      </c>
      <c r="DF76" s="405">
        <v>6</v>
      </c>
      <c r="DG76" s="408">
        <v>8</v>
      </c>
      <c r="DI76" s="409">
        <v>7751</v>
      </c>
      <c r="DJ76" s="410" t="s">
        <v>524</v>
      </c>
      <c r="DK76" s="411">
        <v>455</v>
      </c>
      <c r="DL76" s="412">
        <v>246</v>
      </c>
      <c r="DM76" s="413"/>
      <c r="DN76" s="414"/>
      <c r="DO76" s="415">
        <v>14</v>
      </c>
      <c r="DP76" s="416">
        <v>31</v>
      </c>
      <c r="DQ76" s="416">
        <v>25</v>
      </c>
      <c r="DR76" s="416">
        <v>23</v>
      </c>
      <c r="DS76" s="417">
        <v>8</v>
      </c>
      <c r="DT76" s="418">
        <v>55</v>
      </c>
      <c r="DU76" s="415">
        <v>6</v>
      </c>
      <c r="DV76" s="416">
        <v>8</v>
      </c>
      <c r="DW76" s="416">
        <v>7</v>
      </c>
      <c r="DX76" s="419">
        <v>8</v>
      </c>
    </row>
    <row r="77" spans="1:128" ht="20.100000000000001" customHeight="1">
      <c r="A77" s="391">
        <v>1241</v>
      </c>
      <c r="B77" s="392" t="s">
        <v>249</v>
      </c>
      <c r="C77" s="393">
        <v>159</v>
      </c>
      <c r="D77" s="394">
        <v>203</v>
      </c>
      <c r="E77" s="395"/>
      <c r="F77" s="396">
        <v>16</v>
      </c>
      <c r="G77" s="396">
        <v>23</v>
      </c>
      <c r="H77" s="396">
        <v>26</v>
      </c>
      <c r="I77" s="396">
        <v>23</v>
      </c>
      <c r="J77" s="397">
        <v>12</v>
      </c>
      <c r="K77" s="398">
        <v>61</v>
      </c>
      <c r="L77" s="396">
        <v>6</v>
      </c>
      <c r="M77" s="396">
        <v>11</v>
      </c>
      <c r="N77" s="396">
        <v>9</v>
      </c>
      <c r="O77" s="399">
        <v>6</v>
      </c>
      <c r="Q77" s="400">
        <v>1281</v>
      </c>
      <c r="R77" s="401" t="s">
        <v>250</v>
      </c>
      <c r="S77" s="402">
        <v>51</v>
      </c>
      <c r="T77" s="403">
        <v>219</v>
      </c>
      <c r="U77" s="404"/>
      <c r="V77" s="405">
        <v>6</v>
      </c>
      <c r="W77" s="405">
        <v>14</v>
      </c>
      <c r="X77" s="405">
        <v>37</v>
      </c>
      <c r="Y77" s="405">
        <v>29</v>
      </c>
      <c r="Z77" s="406">
        <v>14</v>
      </c>
      <c r="AA77" s="407">
        <v>80</v>
      </c>
      <c r="AB77" s="405">
        <v>5</v>
      </c>
      <c r="AC77" s="405">
        <v>14</v>
      </c>
      <c r="AD77" s="405">
        <v>8</v>
      </c>
      <c r="AE77" s="408">
        <v>7</v>
      </c>
      <c r="AG77" s="400">
        <v>1281</v>
      </c>
      <c r="AH77" s="401" t="s">
        <v>250</v>
      </c>
      <c r="AI77" s="402">
        <v>52</v>
      </c>
      <c r="AJ77" s="403">
        <v>227</v>
      </c>
      <c r="AK77" s="404"/>
      <c r="AL77" s="405">
        <v>10</v>
      </c>
      <c r="AM77" s="405">
        <v>17</v>
      </c>
      <c r="AN77" s="405">
        <v>29</v>
      </c>
      <c r="AO77" s="405">
        <v>27</v>
      </c>
      <c r="AP77" s="406">
        <v>17</v>
      </c>
      <c r="AQ77" s="407">
        <v>73</v>
      </c>
      <c r="AR77" s="405">
        <v>6</v>
      </c>
      <c r="AS77" s="405">
        <v>12</v>
      </c>
      <c r="AT77" s="405">
        <v>9</v>
      </c>
      <c r="AU77" s="408">
        <v>5</v>
      </c>
      <c r="AW77" s="400">
        <v>6042</v>
      </c>
      <c r="AX77" s="401" t="s">
        <v>429</v>
      </c>
      <c r="AY77" s="402">
        <v>42</v>
      </c>
      <c r="AZ77" s="403">
        <v>239</v>
      </c>
      <c r="BA77" s="404"/>
      <c r="BB77" s="405">
        <v>0</v>
      </c>
      <c r="BC77" s="405">
        <v>19</v>
      </c>
      <c r="BD77" s="405">
        <v>26</v>
      </c>
      <c r="BE77" s="405">
        <v>29</v>
      </c>
      <c r="BF77" s="406">
        <v>26</v>
      </c>
      <c r="BG77" s="407">
        <v>81</v>
      </c>
      <c r="BH77" s="405">
        <v>7</v>
      </c>
      <c r="BI77" s="405">
        <v>13</v>
      </c>
      <c r="BJ77" s="405">
        <v>10</v>
      </c>
      <c r="BK77" s="408">
        <v>6</v>
      </c>
      <c r="BM77" s="400">
        <v>6053</v>
      </c>
      <c r="BN77" s="401" t="s">
        <v>1330</v>
      </c>
      <c r="BO77" s="402">
        <v>27</v>
      </c>
      <c r="BP77" s="403">
        <v>247</v>
      </c>
      <c r="BQ77" s="404"/>
      <c r="BR77" s="405">
        <v>4</v>
      </c>
      <c r="BS77" s="405">
        <v>15</v>
      </c>
      <c r="BT77" s="405">
        <v>22</v>
      </c>
      <c r="BU77" s="405">
        <v>22</v>
      </c>
      <c r="BV77" s="406">
        <v>37</v>
      </c>
      <c r="BW77" s="407">
        <v>81</v>
      </c>
      <c r="BX77" s="405">
        <v>7</v>
      </c>
      <c r="BY77" s="405">
        <v>14</v>
      </c>
      <c r="BZ77" s="405">
        <v>9</v>
      </c>
      <c r="CA77" s="408">
        <v>7</v>
      </c>
      <c r="CC77" s="400">
        <v>6081</v>
      </c>
      <c r="CD77" s="401" t="s">
        <v>439</v>
      </c>
      <c r="CE77" s="402">
        <v>295</v>
      </c>
      <c r="CF77" s="403">
        <v>228</v>
      </c>
      <c r="CG77" s="404"/>
      <c r="CH77" s="405">
        <v>27</v>
      </c>
      <c r="CI77" s="405">
        <v>40</v>
      </c>
      <c r="CJ77" s="405">
        <v>21</v>
      </c>
      <c r="CK77" s="405">
        <v>7</v>
      </c>
      <c r="CL77" s="406">
        <v>4</v>
      </c>
      <c r="CM77" s="407">
        <v>33</v>
      </c>
      <c r="CN77" s="405">
        <v>5</v>
      </c>
      <c r="CO77" s="405">
        <v>10</v>
      </c>
      <c r="CP77" s="405">
        <v>8</v>
      </c>
      <c r="CQ77" s="408">
        <v>5</v>
      </c>
      <c r="CS77" s="400">
        <v>7731</v>
      </c>
      <c r="CT77" s="401" t="s">
        <v>522</v>
      </c>
      <c r="CU77" s="402">
        <v>594</v>
      </c>
      <c r="CV77" s="403">
        <v>229</v>
      </c>
      <c r="CW77" s="404"/>
      <c r="CX77" s="405">
        <v>32</v>
      </c>
      <c r="CY77" s="405">
        <v>38</v>
      </c>
      <c r="CZ77" s="405">
        <v>17</v>
      </c>
      <c r="DA77" s="405">
        <v>10</v>
      </c>
      <c r="DB77" s="406">
        <v>3</v>
      </c>
      <c r="DC77" s="407">
        <v>30</v>
      </c>
      <c r="DD77" s="405">
        <v>6</v>
      </c>
      <c r="DE77" s="405">
        <v>6</v>
      </c>
      <c r="DF77" s="405">
        <v>6</v>
      </c>
      <c r="DG77" s="408">
        <v>7</v>
      </c>
      <c r="DI77" s="409">
        <v>7781</v>
      </c>
      <c r="DJ77" s="410" t="s">
        <v>1326</v>
      </c>
      <c r="DK77" s="411">
        <v>648</v>
      </c>
      <c r="DL77" s="412">
        <v>247</v>
      </c>
      <c r="DM77" s="413"/>
      <c r="DN77" s="414"/>
      <c r="DO77" s="415">
        <v>13</v>
      </c>
      <c r="DP77" s="416">
        <v>29</v>
      </c>
      <c r="DQ77" s="416">
        <v>28</v>
      </c>
      <c r="DR77" s="416">
        <v>22</v>
      </c>
      <c r="DS77" s="417">
        <v>8</v>
      </c>
      <c r="DT77" s="418">
        <v>58</v>
      </c>
      <c r="DU77" s="415">
        <v>6</v>
      </c>
      <c r="DV77" s="416">
        <v>8</v>
      </c>
      <c r="DW77" s="416">
        <v>7</v>
      </c>
      <c r="DX77" s="419">
        <v>8</v>
      </c>
    </row>
    <row r="78" spans="1:128" ht="20.100000000000001" customHeight="1">
      <c r="A78" s="391">
        <v>1281</v>
      </c>
      <c r="B78" s="392" t="s">
        <v>250</v>
      </c>
      <c r="C78" s="393">
        <v>70</v>
      </c>
      <c r="D78" s="394">
        <v>207</v>
      </c>
      <c r="E78" s="395"/>
      <c r="F78" s="396">
        <v>13</v>
      </c>
      <c r="G78" s="396">
        <v>20</v>
      </c>
      <c r="H78" s="396">
        <v>20</v>
      </c>
      <c r="I78" s="396">
        <v>26</v>
      </c>
      <c r="J78" s="397">
        <v>21</v>
      </c>
      <c r="K78" s="398">
        <v>67</v>
      </c>
      <c r="L78" s="396">
        <v>6</v>
      </c>
      <c r="M78" s="396">
        <v>11</v>
      </c>
      <c r="N78" s="396">
        <v>10</v>
      </c>
      <c r="O78" s="399">
        <v>7</v>
      </c>
      <c r="Q78" s="400">
        <v>1331</v>
      </c>
      <c r="R78" s="401" t="s">
        <v>15</v>
      </c>
      <c r="S78" s="402">
        <v>185</v>
      </c>
      <c r="T78" s="403">
        <v>215</v>
      </c>
      <c r="U78" s="404"/>
      <c r="V78" s="405">
        <v>9</v>
      </c>
      <c r="W78" s="405">
        <v>25</v>
      </c>
      <c r="X78" s="405">
        <v>27</v>
      </c>
      <c r="Y78" s="405">
        <v>28</v>
      </c>
      <c r="Z78" s="406">
        <v>11</v>
      </c>
      <c r="AA78" s="407">
        <v>66</v>
      </c>
      <c r="AB78" s="405">
        <v>5</v>
      </c>
      <c r="AC78" s="405">
        <v>14</v>
      </c>
      <c r="AD78" s="405">
        <v>7</v>
      </c>
      <c r="AE78" s="408">
        <v>6</v>
      </c>
      <c r="AG78" s="400">
        <v>1331</v>
      </c>
      <c r="AH78" s="401" t="s">
        <v>15</v>
      </c>
      <c r="AI78" s="402">
        <v>187</v>
      </c>
      <c r="AJ78" s="403">
        <v>227</v>
      </c>
      <c r="AK78" s="404"/>
      <c r="AL78" s="405">
        <v>7</v>
      </c>
      <c r="AM78" s="405">
        <v>19</v>
      </c>
      <c r="AN78" s="405">
        <v>32</v>
      </c>
      <c r="AO78" s="405">
        <v>27</v>
      </c>
      <c r="AP78" s="406">
        <v>14</v>
      </c>
      <c r="AQ78" s="407">
        <v>74</v>
      </c>
      <c r="AR78" s="405">
        <v>6</v>
      </c>
      <c r="AS78" s="405">
        <v>12</v>
      </c>
      <c r="AT78" s="405">
        <v>9</v>
      </c>
      <c r="AU78" s="408">
        <v>5</v>
      </c>
      <c r="AW78" s="400">
        <v>6043</v>
      </c>
      <c r="AX78" s="401" t="s">
        <v>1329</v>
      </c>
      <c r="AY78" s="402">
        <v>10</v>
      </c>
      <c r="AZ78" s="403">
        <v>232</v>
      </c>
      <c r="BA78" s="404"/>
      <c r="BB78" s="405">
        <v>0</v>
      </c>
      <c r="BC78" s="405">
        <v>30</v>
      </c>
      <c r="BD78" s="405">
        <v>40</v>
      </c>
      <c r="BE78" s="405">
        <v>20</v>
      </c>
      <c r="BF78" s="406">
        <v>10</v>
      </c>
      <c r="BG78" s="407">
        <v>70</v>
      </c>
      <c r="BH78" s="405">
        <v>7</v>
      </c>
      <c r="BI78" s="405">
        <v>12</v>
      </c>
      <c r="BJ78" s="405">
        <v>8</v>
      </c>
      <c r="BK78" s="408">
        <v>6</v>
      </c>
      <c r="BM78" s="400">
        <v>6060</v>
      </c>
      <c r="BN78" s="401" t="s">
        <v>1321</v>
      </c>
      <c r="BO78" s="402">
        <v>106</v>
      </c>
      <c r="BP78" s="403">
        <v>228</v>
      </c>
      <c r="BQ78" s="404"/>
      <c r="BR78" s="405">
        <v>19</v>
      </c>
      <c r="BS78" s="405">
        <v>24</v>
      </c>
      <c r="BT78" s="405">
        <v>40</v>
      </c>
      <c r="BU78" s="405">
        <v>11</v>
      </c>
      <c r="BV78" s="406">
        <v>7</v>
      </c>
      <c r="BW78" s="407">
        <v>58</v>
      </c>
      <c r="BX78" s="405">
        <v>5</v>
      </c>
      <c r="BY78" s="405">
        <v>12</v>
      </c>
      <c r="BZ78" s="405">
        <v>8</v>
      </c>
      <c r="CA78" s="408">
        <v>6</v>
      </c>
      <c r="CC78" s="400">
        <v>6091</v>
      </c>
      <c r="CD78" s="401" t="s">
        <v>440</v>
      </c>
      <c r="CE78" s="402">
        <v>354</v>
      </c>
      <c r="CF78" s="403">
        <v>219</v>
      </c>
      <c r="CG78" s="404"/>
      <c r="CH78" s="405">
        <v>45</v>
      </c>
      <c r="CI78" s="405">
        <v>33</v>
      </c>
      <c r="CJ78" s="405">
        <v>14</v>
      </c>
      <c r="CK78" s="405">
        <v>6</v>
      </c>
      <c r="CL78" s="406">
        <v>1</v>
      </c>
      <c r="CM78" s="407">
        <v>22</v>
      </c>
      <c r="CN78" s="405">
        <v>4</v>
      </c>
      <c r="CO78" s="405">
        <v>9</v>
      </c>
      <c r="CP78" s="405">
        <v>7</v>
      </c>
      <c r="CQ78" s="408">
        <v>4</v>
      </c>
      <c r="CS78" s="400">
        <v>7741</v>
      </c>
      <c r="CT78" s="401" t="s">
        <v>523</v>
      </c>
      <c r="CU78" s="402">
        <v>776</v>
      </c>
      <c r="CV78" s="403">
        <v>237</v>
      </c>
      <c r="CW78" s="404"/>
      <c r="CX78" s="405">
        <v>23</v>
      </c>
      <c r="CY78" s="405">
        <v>30</v>
      </c>
      <c r="CZ78" s="405">
        <v>24</v>
      </c>
      <c r="DA78" s="405">
        <v>15</v>
      </c>
      <c r="DB78" s="406">
        <v>7</v>
      </c>
      <c r="DC78" s="407">
        <v>47</v>
      </c>
      <c r="DD78" s="405">
        <v>6</v>
      </c>
      <c r="DE78" s="405">
        <v>7</v>
      </c>
      <c r="DF78" s="405">
        <v>7</v>
      </c>
      <c r="DG78" s="408">
        <v>8</v>
      </c>
      <c r="DI78" s="409">
        <v>7791</v>
      </c>
      <c r="DJ78" s="410" t="s">
        <v>144</v>
      </c>
      <c r="DK78" s="411">
        <v>219</v>
      </c>
      <c r="DL78" s="412">
        <v>231</v>
      </c>
      <c r="DM78" s="413"/>
      <c r="DN78" s="414"/>
      <c r="DO78" s="415">
        <v>42</v>
      </c>
      <c r="DP78" s="416">
        <v>34</v>
      </c>
      <c r="DQ78" s="416">
        <v>15</v>
      </c>
      <c r="DR78" s="416">
        <v>8</v>
      </c>
      <c r="DS78" s="417">
        <v>1</v>
      </c>
      <c r="DT78" s="418">
        <v>24</v>
      </c>
      <c r="DU78" s="415">
        <v>5</v>
      </c>
      <c r="DV78" s="416">
        <v>6</v>
      </c>
      <c r="DW78" s="416">
        <v>6</v>
      </c>
      <c r="DX78" s="419">
        <v>6</v>
      </c>
    </row>
    <row r="79" spans="1:128" ht="20.100000000000001" customHeight="1">
      <c r="A79" s="391">
        <v>1331</v>
      </c>
      <c r="B79" s="392" t="s">
        <v>15</v>
      </c>
      <c r="C79" s="393">
        <v>173</v>
      </c>
      <c r="D79" s="394">
        <v>210</v>
      </c>
      <c r="E79" s="395"/>
      <c r="F79" s="396">
        <v>8</v>
      </c>
      <c r="G79" s="396">
        <v>15</v>
      </c>
      <c r="H79" s="396">
        <v>25</v>
      </c>
      <c r="I79" s="396">
        <v>31</v>
      </c>
      <c r="J79" s="397">
        <v>21</v>
      </c>
      <c r="K79" s="398">
        <v>77</v>
      </c>
      <c r="L79" s="396">
        <v>6</v>
      </c>
      <c r="M79" s="396">
        <v>12</v>
      </c>
      <c r="N79" s="396">
        <v>10</v>
      </c>
      <c r="O79" s="399">
        <v>7</v>
      </c>
      <c r="Q79" s="400">
        <v>1361</v>
      </c>
      <c r="R79" s="401" t="s">
        <v>1226</v>
      </c>
      <c r="S79" s="402">
        <v>62</v>
      </c>
      <c r="T79" s="403">
        <v>189</v>
      </c>
      <c r="U79" s="404"/>
      <c r="V79" s="405">
        <v>56</v>
      </c>
      <c r="W79" s="405">
        <v>24</v>
      </c>
      <c r="X79" s="405">
        <v>15</v>
      </c>
      <c r="Y79" s="405">
        <v>5</v>
      </c>
      <c r="Z79" s="406">
        <v>0</v>
      </c>
      <c r="AA79" s="407">
        <v>19</v>
      </c>
      <c r="AB79" s="405">
        <v>3</v>
      </c>
      <c r="AC79" s="405">
        <v>9</v>
      </c>
      <c r="AD79" s="405">
        <v>5</v>
      </c>
      <c r="AE79" s="408">
        <v>4</v>
      </c>
      <c r="AG79" s="400">
        <v>1361</v>
      </c>
      <c r="AH79" s="401" t="s">
        <v>1226</v>
      </c>
      <c r="AI79" s="402">
        <v>61</v>
      </c>
      <c r="AJ79" s="403">
        <v>203</v>
      </c>
      <c r="AK79" s="404"/>
      <c r="AL79" s="405">
        <v>41</v>
      </c>
      <c r="AM79" s="405">
        <v>33</v>
      </c>
      <c r="AN79" s="405">
        <v>21</v>
      </c>
      <c r="AO79" s="405">
        <v>3</v>
      </c>
      <c r="AP79" s="406">
        <v>2</v>
      </c>
      <c r="AQ79" s="407">
        <v>26</v>
      </c>
      <c r="AR79" s="405">
        <v>5</v>
      </c>
      <c r="AS79" s="405">
        <v>8</v>
      </c>
      <c r="AT79" s="405">
        <v>7</v>
      </c>
      <c r="AU79" s="408">
        <v>4</v>
      </c>
      <c r="AW79" s="400">
        <v>6045</v>
      </c>
      <c r="AX79" s="401" t="s">
        <v>1317</v>
      </c>
      <c r="AY79" s="402">
        <v>73</v>
      </c>
      <c r="AZ79" s="403">
        <v>228</v>
      </c>
      <c r="BA79" s="404"/>
      <c r="BB79" s="405">
        <v>7</v>
      </c>
      <c r="BC79" s="405">
        <v>26</v>
      </c>
      <c r="BD79" s="405">
        <v>37</v>
      </c>
      <c r="BE79" s="405">
        <v>22</v>
      </c>
      <c r="BF79" s="406">
        <v>8</v>
      </c>
      <c r="BG79" s="407">
        <v>67</v>
      </c>
      <c r="BH79" s="405">
        <v>6</v>
      </c>
      <c r="BI79" s="405">
        <v>11</v>
      </c>
      <c r="BJ79" s="405">
        <v>8</v>
      </c>
      <c r="BK79" s="408">
        <v>6</v>
      </c>
      <c r="BM79" s="400">
        <v>6061</v>
      </c>
      <c r="BN79" s="401" t="s">
        <v>436</v>
      </c>
      <c r="BO79" s="402">
        <v>219</v>
      </c>
      <c r="BP79" s="403">
        <v>213</v>
      </c>
      <c r="BQ79" s="404"/>
      <c r="BR79" s="405">
        <v>45</v>
      </c>
      <c r="BS79" s="405">
        <v>32</v>
      </c>
      <c r="BT79" s="405">
        <v>17</v>
      </c>
      <c r="BU79" s="405">
        <v>4</v>
      </c>
      <c r="BV79" s="406">
        <v>1</v>
      </c>
      <c r="BW79" s="407">
        <v>23</v>
      </c>
      <c r="BX79" s="405">
        <v>4</v>
      </c>
      <c r="BY79" s="405">
        <v>9</v>
      </c>
      <c r="BZ79" s="405">
        <v>6</v>
      </c>
      <c r="CA79" s="408">
        <v>5</v>
      </c>
      <c r="CC79" s="400">
        <v>6111</v>
      </c>
      <c r="CD79" s="401" t="s">
        <v>441</v>
      </c>
      <c r="CE79" s="402">
        <v>238</v>
      </c>
      <c r="CF79" s="403">
        <v>225</v>
      </c>
      <c r="CG79" s="404"/>
      <c r="CH79" s="405">
        <v>31</v>
      </c>
      <c r="CI79" s="405">
        <v>37</v>
      </c>
      <c r="CJ79" s="405">
        <v>23</v>
      </c>
      <c r="CK79" s="405">
        <v>7</v>
      </c>
      <c r="CL79" s="406">
        <v>3</v>
      </c>
      <c r="CM79" s="407">
        <v>33</v>
      </c>
      <c r="CN79" s="405">
        <v>5</v>
      </c>
      <c r="CO79" s="405">
        <v>9</v>
      </c>
      <c r="CP79" s="405">
        <v>8</v>
      </c>
      <c r="CQ79" s="408">
        <v>4</v>
      </c>
      <c r="CS79" s="400">
        <v>7751</v>
      </c>
      <c r="CT79" s="401" t="s">
        <v>524</v>
      </c>
      <c r="CU79" s="402">
        <v>464</v>
      </c>
      <c r="CV79" s="403">
        <v>235</v>
      </c>
      <c r="CW79" s="404"/>
      <c r="CX79" s="405">
        <v>24</v>
      </c>
      <c r="CY79" s="405">
        <v>33</v>
      </c>
      <c r="CZ79" s="405">
        <v>25</v>
      </c>
      <c r="DA79" s="405">
        <v>14</v>
      </c>
      <c r="DB79" s="406">
        <v>4</v>
      </c>
      <c r="DC79" s="407">
        <v>43</v>
      </c>
      <c r="DD79" s="405">
        <v>6</v>
      </c>
      <c r="DE79" s="405">
        <v>7</v>
      </c>
      <c r="DF79" s="405">
        <v>7</v>
      </c>
      <c r="DG79" s="408">
        <v>8</v>
      </c>
      <c r="DI79" s="409">
        <v>7812</v>
      </c>
      <c r="DJ79" s="410" t="s">
        <v>154</v>
      </c>
      <c r="DK79" s="411">
        <v>1</v>
      </c>
      <c r="DL79" s="412" t="s">
        <v>42</v>
      </c>
      <c r="DM79" s="413"/>
      <c r="DN79" s="414"/>
      <c r="DO79" s="415" t="s">
        <v>42</v>
      </c>
      <c r="DP79" s="416" t="s">
        <v>42</v>
      </c>
      <c r="DQ79" s="416" t="s">
        <v>42</v>
      </c>
      <c r="DR79" s="416" t="s">
        <v>42</v>
      </c>
      <c r="DS79" s="417" t="s">
        <v>42</v>
      </c>
      <c r="DT79" s="418" t="s">
        <v>42</v>
      </c>
      <c r="DU79" s="415" t="s">
        <v>42</v>
      </c>
      <c r="DV79" s="416" t="s">
        <v>42</v>
      </c>
      <c r="DW79" s="416" t="s">
        <v>42</v>
      </c>
      <c r="DX79" s="419" t="s">
        <v>42</v>
      </c>
    </row>
    <row r="80" spans="1:128" ht="20.100000000000001" customHeight="1">
      <c r="A80" s="391">
        <v>1361</v>
      </c>
      <c r="B80" s="392" t="s">
        <v>1226</v>
      </c>
      <c r="C80" s="393">
        <v>73</v>
      </c>
      <c r="D80" s="394">
        <v>181</v>
      </c>
      <c r="E80" s="395"/>
      <c r="F80" s="396">
        <v>53</v>
      </c>
      <c r="G80" s="396">
        <v>27</v>
      </c>
      <c r="H80" s="396">
        <v>12</v>
      </c>
      <c r="I80" s="396">
        <v>7</v>
      </c>
      <c r="J80" s="397">
        <v>0</v>
      </c>
      <c r="K80" s="398">
        <v>19</v>
      </c>
      <c r="L80" s="396">
        <v>4</v>
      </c>
      <c r="M80" s="396">
        <v>7</v>
      </c>
      <c r="N80" s="396">
        <v>7</v>
      </c>
      <c r="O80" s="399">
        <v>4</v>
      </c>
      <c r="Q80" s="400">
        <v>1371</v>
      </c>
      <c r="R80" s="401" t="s">
        <v>252</v>
      </c>
      <c r="S80" s="402">
        <v>184</v>
      </c>
      <c r="T80" s="403">
        <v>214</v>
      </c>
      <c r="U80" s="404"/>
      <c r="V80" s="405">
        <v>14</v>
      </c>
      <c r="W80" s="405">
        <v>22</v>
      </c>
      <c r="X80" s="405">
        <v>23</v>
      </c>
      <c r="Y80" s="405">
        <v>29</v>
      </c>
      <c r="Z80" s="406">
        <v>12</v>
      </c>
      <c r="AA80" s="407">
        <v>64</v>
      </c>
      <c r="AB80" s="405">
        <v>5</v>
      </c>
      <c r="AC80" s="405">
        <v>13</v>
      </c>
      <c r="AD80" s="405">
        <v>7</v>
      </c>
      <c r="AE80" s="408">
        <v>6</v>
      </c>
      <c r="AG80" s="400">
        <v>1371</v>
      </c>
      <c r="AH80" s="401" t="s">
        <v>252</v>
      </c>
      <c r="AI80" s="402">
        <v>207</v>
      </c>
      <c r="AJ80" s="403">
        <v>217</v>
      </c>
      <c r="AK80" s="404"/>
      <c r="AL80" s="405">
        <v>17</v>
      </c>
      <c r="AM80" s="405">
        <v>29</v>
      </c>
      <c r="AN80" s="405">
        <v>27</v>
      </c>
      <c r="AO80" s="405">
        <v>19</v>
      </c>
      <c r="AP80" s="406">
        <v>7</v>
      </c>
      <c r="AQ80" s="407">
        <v>54</v>
      </c>
      <c r="AR80" s="405">
        <v>6</v>
      </c>
      <c r="AS80" s="405">
        <v>10</v>
      </c>
      <c r="AT80" s="405">
        <v>8</v>
      </c>
      <c r="AU80" s="408">
        <v>5</v>
      </c>
      <c r="AW80" s="400">
        <v>6047</v>
      </c>
      <c r="AX80" s="401" t="s">
        <v>1318</v>
      </c>
      <c r="AY80" s="402">
        <v>49</v>
      </c>
      <c r="AZ80" s="403">
        <v>222</v>
      </c>
      <c r="BA80" s="404"/>
      <c r="BB80" s="405">
        <v>10</v>
      </c>
      <c r="BC80" s="405">
        <v>39</v>
      </c>
      <c r="BD80" s="405">
        <v>39</v>
      </c>
      <c r="BE80" s="405">
        <v>10</v>
      </c>
      <c r="BF80" s="406">
        <v>2</v>
      </c>
      <c r="BG80" s="407">
        <v>51</v>
      </c>
      <c r="BH80" s="405">
        <v>6</v>
      </c>
      <c r="BI80" s="405">
        <v>9</v>
      </c>
      <c r="BJ80" s="405">
        <v>8</v>
      </c>
      <c r="BK80" s="408">
        <v>5</v>
      </c>
      <c r="BM80" s="400">
        <v>6070</v>
      </c>
      <c r="BN80" s="401" t="s">
        <v>1322</v>
      </c>
      <c r="BO80" s="402">
        <v>193</v>
      </c>
      <c r="BP80" s="403">
        <v>225</v>
      </c>
      <c r="BQ80" s="404"/>
      <c r="BR80" s="405">
        <v>23</v>
      </c>
      <c r="BS80" s="405">
        <v>34</v>
      </c>
      <c r="BT80" s="405">
        <v>25</v>
      </c>
      <c r="BU80" s="405">
        <v>14</v>
      </c>
      <c r="BV80" s="406">
        <v>4</v>
      </c>
      <c r="BW80" s="407">
        <v>43</v>
      </c>
      <c r="BX80" s="405">
        <v>5</v>
      </c>
      <c r="BY80" s="405">
        <v>11</v>
      </c>
      <c r="BZ80" s="405">
        <v>7</v>
      </c>
      <c r="CA80" s="408">
        <v>5</v>
      </c>
      <c r="CC80" s="400">
        <v>6121</v>
      </c>
      <c r="CD80" s="401" t="s">
        <v>442</v>
      </c>
      <c r="CE80" s="402">
        <v>277</v>
      </c>
      <c r="CF80" s="403">
        <v>231</v>
      </c>
      <c r="CG80" s="404"/>
      <c r="CH80" s="405">
        <v>27</v>
      </c>
      <c r="CI80" s="405">
        <v>27</v>
      </c>
      <c r="CJ80" s="405">
        <v>22</v>
      </c>
      <c r="CK80" s="405">
        <v>16</v>
      </c>
      <c r="CL80" s="406">
        <v>9</v>
      </c>
      <c r="CM80" s="407">
        <v>46</v>
      </c>
      <c r="CN80" s="405">
        <v>5</v>
      </c>
      <c r="CO80" s="405">
        <v>10</v>
      </c>
      <c r="CP80" s="405">
        <v>8</v>
      </c>
      <c r="CQ80" s="408">
        <v>5</v>
      </c>
      <c r="CS80" s="400">
        <v>7781</v>
      </c>
      <c r="CT80" s="401" t="s">
        <v>1326</v>
      </c>
      <c r="CU80" s="402">
        <v>792</v>
      </c>
      <c r="CV80" s="403">
        <v>238</v>
      </c>
      <c r="CW80" s="404"/>
      <c r="CX80" s="405">
        <v>17</v>
      </c>
      <c r="CY80" s="405">
        <v>35</v>
      </c>
      <c r="CZ80" s="405">
        <v>26</v>
      </c>
      <c r="DA80" s="405">
        <v>14</v>
      </c>
      <c r="DB80" s="406">
        <v>7</v>
      </c>
      <c r="DC80" s="407">
        <v>47</v>
      </c>
      <c r="DD80" s="405">
        <v>7</v>
      </c>
      <c r="DE80" s="405">
        <v>7</v>
      </c>
      <c r="DF80" s="405">
        <v>7</v>
      </c>
      <c r="DG80" s="408">
        <v>8</v>
      </c>
      <c r="DI80" s="409">
        <v>7819</v>
      </c>
      <c r="DJ80" s="410" t="s">
        <v>150</v>
      </c>
      <c r="DK80" s="411">
        <v>2</v>
      </c>
      <c r="DL80" s="412" t="s">
        <v>42</v>
      </c>
      <c r="DM80" s="413"/>
      <c r="DN80" s="414"/>
      <c r="DO80" s="415" t="s">
        <v>42</v>
      </c>
      <c r="DP80" s="416" t="s">
        <v>42</v>
      </c>
      <c r="DQ80" s="416" t="s">
        <v>42</v>
      </c>
      <c r="DR80" s="416" t="s">
        <v>42</v>
      </c>
      <c r="DS80" s="417" t="s">
        <v>42</v>
      </c>
      <c r="DT80" s="418" t="s">
        <v>42</v>
      </c>
      <c r="DU80" s="415" t="s">
        <v>42</v>
      </c>
      <c r="DV80" s="416" t="s">
        <v>42</v>
      </c>
      <c r="DW80" s="416" t="s">
        <v>42</v>
      </c>
      <c r="DX80" s="419" t="s">
        <v>42</v>
      </c>
    </row>
    <row r="81" spans="1:128" ht="20.100000000000001" customHeight="1">
      <c r="A81" s="391">
        <v>1371</v>
      </c>
      <c r="B81" s="392" t="s">
        <v>252</v>
      </c>
      <c r="C81" s="393">
        <v>226</v>
      </c>
      <c r="D81" s="394">
        <v>197</v>
      </c>
      <c r="E81" s="395"/>
      <c r="F81" s="396">
        <v>20</v>
      </c>
      <c r="G81" s="396">
        <v>25</v>
      </c>
      <c r="H81" s="396">
        <v>30</v>
      </c>
      <c r="I81" s="396">
        <v>21</v>
      </c>
      <c r="J81" s="397">
        <v>4</v>
      </c>
      <c r="K81" s="398">
        <v>55</v>
      </c>
      <c r="L81" s="396">
        <v>5</v>
      </c>
      <c r="M81" s="396">
        <v>10</v>
      </c>
      <c r="N81" s="396">
        <v>9</v>
      </c>
      <c r="O81" s="399">
        <v>6</v>
      </c>
      <c r="Q81" s="400">
        <v>1401</v>
      </c>
      <c r="R81" s="401" t="s">
        <v>1227</v>
      </c>
      <c r="S81" s="402">
        <v>45</v>
      </c>
      <c r="T81" s="403">
        <v>198</v>
      </c>
      <c r="U81" s="404"/>
      <c r="V81" s="405">
        <v>29</v>
      </c>
      <c r="W81" s="405">
        <v>36</v>
      </c>
      <c r="X81" s="405">
        <v>27</v>
      </c>
      <c r="Y81" s="405">
        <v>9</v>
      </c>
      <c r="Z81" s="406">
        <v>0</v>
      </c>
      <c r="AA81" s="407">
        <v>36</v>
      </c>
      <c r="AB81" s="405">
        <v>4</v>
      </c>
      <c r="AC81" s="405">
        <v>11</v>
      </c>
      <c r="AD81" s="405">
        <v>5</v>
      </c>
      <c r="AE81" s="408">
        <v>5</v>
      </c>
      <c r="AG81" s="400">
        <v>1401</v>
      </c>
      <c r="AH81" s="401" t="s">
        <v>1227</v>
      </c>
      <c r="AI81" s="402">
        <v>48</v>
      </c>
      <c r="AJ81" s="403">
        <v>215</v>
      </c>
      <c r="AK81" s="404"/>
      <c r="AL81" s="405">
        <v>23</v>
      </c>
      <c r="AM81" s="405">
        <v>29</v>
      </c>
      <c r="AN81" s="405">
        <v>29</v>
      </c>
      <c r="AO81" s="405">
        <v>13</v>
      </c>
      <c r="AP81" s="406">
        <v>6</v>
      </c>
      <c r="AQ81" s="407">
        <v>48</v>
      </c>
      <c r="AR81" s="405">
        <v>5</v>
      </c>
      <c r="AS81" s="405">
        <v>10</v>
      </c>
      <c r="AT81" s="405">
        <v>8</v>
      </c>
      <c r="AU81" s="408">
        <v>5</v>
      </c>
      <c r="AW81" s="400">
        <v>6048</v>
      </c>
      <c r="AX81" s="401" t="s">
        <v>1319</v>
      </c>
      <c r="AY81" s="402">
        <v>68</v>
      </c>
      <c r="AZ81" s="403">
        <v>218</v>
      </c>
      <c r="BA81" s="404"/>
      <c r="BB81" s="405">
        <v>29</v>
      </c>
      <c r="BC81" s="405">
        <v>35</v>
      </c>
      <c r="BD81" s="405">
        <v>19</v>
      </c>
      <c r="BE81" s="405">
        <v>10</v>
      </c>
      <c r="BF81" s="406">
        <v>6</v>
      </c>
      <c r="BG81" s="407">
        <v>35</v>
      </c>
      <c r="BH81" s="405">
        <v>5</v>
      </c>
      <c r="BI81" s="405">
        <v>9</v>
      </c>
      <c r="BJ81" s="405">
        <v>7</v>
      </c>
      <c r="BK81" s="408">
        <v>5</v>
      </c>
      <c r="BM81" s="400">
        <v>6071</v>
      </c>
      <c r="BN81" s="401" t="s">
        <v>1324</v>
      </c>
      <c r="BO81" s="402">
        <v>360</v>
      </c>
      <c r="BP81" s="403">
        <v>253</v>
      </c>
      <c r="BQ81" s="404"/>
      <c r="BR81" s="405">
        <v>1</v>
      </c>
      <c r="BS81" s="405">
        <v>5</v>
      </c>
      <c r="BT81" s="405">
        <v>22</v>
      </c>
      <c r="BU81" s="405">
        <v>37</v>
      </c>
      <c r="BV81" s="406">
        <v>36</v>
      </c>
      <c r="BW81" s="407">
        <v>95</v>
      </c>
      <c r="BX81" s="405">
        <v>7</v>
      </c>
      <c r="BY81" s="405">
        <v>15</v>
      </c>
      <c r="BZ81" s="405">
        <v>10</v>
      </c>
      <c r="CA81" s="408">
        <v>7</v>
      </c>
      <c r="CC81" s="400">
        <v>6131</v>
      </c>
      <c r="CD81" s="401" t="s">
        <v>443</v>
      </c>
      <c r="CE81" s="402">
        <v>273</v>
      </c>
      <c r="CF81" s="403">
        <v>232</v>
      </c>
      <c r="CG81" s="404"/>
      <c r="CH81" s="405">
        <v>21</v>
      </c>
      <c r="CI81" s="405">
        <v>37</v>
      </c>
      <c r="CJ81" s="405">
        <v>24</v>
      </c>
      <c r="CK81" s="405">
        <v>10</v>
      </c>
      <c r="CL81" s="406">
        <v>8</v>
      </c>
      <c r="CM81" s="407">
        <v>42</v>
      </c>
      <c r="CN81" s="405">
        <v>5</v>
      </c>
      <c r="CO81" s="405">
        <v>10</v>
      </c>
      <c r="CP81" s="405">
        <v>8</v>
      </c>
      <c r="CQ81" s="408">
        <v>5</v>
      </c>
      <c r="CS81" s="400">
        <v>7791</v>
      </c>
      <c r="CT81" s="401" t="s">
        <v>144</v>
      </c>
      <c r="CU81" s="402">
        <v>232</v>
      </c>
      <c r="CV81" s="403">
        <v>220</v>
      </c>
      <c r="CW81" s="404"/>
      <c r="CX81" s="405">
        <v>47</v>
      </c>
      <c r="CY81" s="405">
        <v>38</v>
      </c>
      <c r="CZ81" s="405">
        <v>12</v>
      </c>
      <c r="DA81" s="405">
        <v>3</v>
      </c>
      <c r="DB81" s="406">
        <v>1</v>
      </c>
      <c r="DC81" s="407">
        <v>16</v>
      </c>
      <c r="DD81" s="405">
        <v>5</v>
      </c>
      <c r="DE81" s="405">
        <v>5</v>
      </c>
      <c r="DF81" s="405">
        <v>5</v>
      </c>
      <c r="DG81" s="408">
        <v>6</v>
      </c>
      <c r="DI81" s="409">
        <v>7823</v>
      </c>
      <c r="DJ81" s="410" t="s">
        <v>1327</v>
      </c>
      <c r="DK81" s="411">
        <v>3</v>
      </c>
      <c r="DL81" s="412" t="s">
        <v>42</v>
      </c>
      <c r="DM81" s="413"/>
      <c r="DN81" s="414"/>
      <c r="DO81" s="415" t="s">
        <v>42</v>
      </c>
      <c r="DP81" s="416" t="s">
        <v>42</v>
      </c>
      <c r="DQ81" s="416" t="s">
        <v>42</v>
      </c>
      <c r="DR81" s="416" t="s">
        <v>42</v>
      </c>
      <c r="DS81" s="417" t="s">
        <v>42</v>
      </c>
      <c r="DT81" s="418" t="s">
        <v>42</v>
      </c>
      <c r="DU81" s="415" t="s">
        <v>42</v>
      </c>
      <c r="DV81" s="416" t="s">
        <v>42</v>
      </c>
      <c r="DW81" s="416" t="s">
        <v>42</v>
      </c>
      <c r="DX81" s="419" t="s">
        <v>42</v>
      </c>
    </row>
    <row r="82" spans="1:128" ht="20.100000000000001" customHeight="1">
      <c r="A82" s="391">
        <v>1401</v>
      </c>
      <c r="B82" s="392" t="s">
        <v>1227</v>
      </c>
      <c r="C82" s="393">
        <v>47</v>
      </c>
      <c r="D82" s="394">
        <v>192</v>
      </c>
      <c r="E82" s="395"/>
      <c r="F82" s="396">
        <v>30</v>
      </c>
      <c r="G82" s="396">
        <v>34</v>
      </c>
      <c r="H82" s="396">
        <v>23</v>
      </c>
      <c r="I82" s="396">
        <v>9</v>
      </c>
      <c r="J82" s="397">
        <v>4</v>
      </c>
      <c r="K82" s="398">
        <v>36</v>
      </c>
      <c r="L82" s="396">
        <v>6</v>
      </c>
      <c r="M82" s="396">
        <v>9</v>
      </c>
      <c r="N82" s="396">
        <v>7</v>
      </c>
      <c r="O82" s="399">
        <v>6</v>
      </c>
      <c r="Q82" s="400">
        <v>1441</v>
      </c>
      <c r="R82" s="401" t="s">
        <v>1228</v>
      </c>
      <c r="S82" s="402">
        <v>53</v>
      </c>
      <c r="T82" s="403">
        <v>200</v>
      </c>
      <c r="U82" s="404"/>
      <c r="V82" s="405">
        <v>32</v>
      </c>
      <c r="W82" s="405">
        <v>36</v>
      </c>
      <c r="X82" s="405">
        <v>15</v>
      </c>
      <c r="Y82" s="405">
        <v>11</v>
      </c>
      <c r="Z82" s="406">
        <v>6</v>
      </c>
      <c r="AA82" s="407">
        <v>32</v>
      </c>
      <c r="AB82" s="405">
        <v>4</v>
      </c>
      <c r="AC82" s="405">
        <v>11</v>
      </c>
      <c r="AD82" s="405">
        <v>6</v>
      </c>
      <c r="AE82" s="408">
        <v>5</v>
      </c>
      <c r="AG82" s="400">
        <v>1441</v>
      </c>
      <c r="AH82" s="401" t="s">
        <v>1228</v>
      </c>
      <c r="AI82" s="402">
        <v>60</v>
      </c>
      <c r="AJ82" s="403">
        <v>201</v>
      </c>
      <c r="AK82" s="404"/>
      <c r="AL82" s="405">
        <v>47</v>
      </c>
      <c r="AM82" s="405">
        <v>37</v>
      </c>
      <c r="AN82" s="405">
        <v>12</v>
      </c>
      <c r="AO82" s="405">
        <v>3</v>
      </c>
      <c r="AP82" s="406">
        <v>2</v>
      </c>
      <c r="AQ82" s="407">
        <v>17</v>
      </c>
      <c r="AR82" s="405">
        <v>4</v>
      </c>
      <c r="AS82" s="405">
        <v>8</v>
      </c>
      <c r="AT82" s="405">
        <v>6</v>
      </c>
      <c r="AU82" s="408">
        <v>4</v>
      </c>
      <c r="AW82" s="400">
        <v>6049</v>
      </c>
      <c r="AX82" s="401" t="s">
        <v>1320</v>
      </c>
      <c r="AY82" s="402">
        <v>28</v>
      </c>
      <c r="AZ82" s="403">
        <v>209</v>
      </c>
      <c r="BA82" s="404"/>
      <c r="BB82" s="405">
        <v>46</v>
      </c>
      <c r="BC82" s="405">
        <v>39</v>
      </c>
      <c r="BD82" s="405">
        <v>4</v>
      </c>
      <c r="BE82" s="405">
        <v>11</v>
      </c>
      <c r="BF82" s="406">
        <v>0</v>
      </c>
      <c r="BG82" s="407">
        <v>14</v>
      </c>
      <c r="BH82" s="405">
        <v>4</v>
      </c>
      <c r="BI82" s="405">
        <v>7</v>
      </c>
      <c r="BJ82" s="405">
        <v>6</v>
      </c>
      <c r="BK82" s="408">
        <v>4</v>
      </c>
      <c r="BM82" s="400">
        <v>6081</v>
      </c>
      <c r="BN82" s="401" t="s">
        <v>439</v>
      </c>
      <c r="BO82" s="402">
        <v>265</v>
      </c>
      <c r="BP82" s="403">
        <v>221</v>
      </c>
      <c r="BQ82" s="404"/>
      <c r="BR82" s="405">
        <v>31</v>
      </c>
      <c r="BS82" s="405">
        <v>33</v>
      </c>
      <c r="BT82" s="405">
        <v>22</v>
      </c>
      <c r="BU82" s="405">
        <v>12</v>
      </c>
      <c r="BV82" s="406">
        <v>2</v>
      </c>
      <c r="BW82" s="407">
        <v>36</v>
      </c>
      <c r="BX82" s="405">
        <v>5</v>
      </c>
      <c r="BY82" s="405">
        <v>10</v>
      </c>
      <c r="BZ82" s="405">
        <v>7</v>
      </c>
      <c r="CA82" s="408">
        <v>5</v>
      </c>
      <c r="CC82" s="400">
        <v>6141</v>
      </c>
      <c r="CD82" s="401" t="s">
        <v>444</v>
      </c>
      <c r="CE82" s="402">
        <v>159</v>
      </c>
      <c r="CF82" s="403">
        <v>222</v>
      </c>
      <c r="CG82" s="404"/>
      <c r="CH82" s="405">
        <v>39</v>
      </c>
      <c r="CI82" s="405">
        <v>41</v>
      </c>
      <c r="CJ82" s="405">
        <v>14</v>
      </c>
      <c r="CK82" s="405">
        <v>6</v>
      </c>
      <c r="CL82" s="406">
        <v>0</v>
      </c>
      <c r="CM82" s="407">
        <v>20</v>
      </c>
      <c r="CN82" s="405">
        <v>4</v>
      </c>
      <c r="CO82" s="405">
        <v>8</v>
      </c>
      <c r="CP82" s="405">
        <v>8</v>
      </c>
      <c r="CQ82" s="408">
        <v>4</v>
      </c>
      <c r="CS82" s="400">
        <v>7812</v>
      </c>
      <c r="CT82" s="401" t="s">
        <v>154</v>
      </c>
      <c r="CU82" s="402">
        <v>4</v>
      </c>
      <c r="CV82" s="403" t="s">
        <v>42</v>
      </c>
      <c r="CW82" s="404"/>
      <c r="CX82" s="405" t="s">
        <v>42</v>
      </c>
      <c r="CY82" s="405" t="s">
        <v>42</v>
      </c>
      <c r="CZ82" s="405" t="s">
        <v>42</v>
      </c>
      <c r="DA82" s="405" t="s">
        <v>42</v>
      </c>
      <c r="DB82" s="406" t="s">
        <v>42</v>
      </c>
      <c r="DC82" s="407" t="s">
        <v>42</v>
      </c>
      <c r="DD82" s="405" t="s">
        <v>42</v>
      </c>
      <c r="DE82" s="405" t="s">
        <v>42</v>
      </c>
      <c r="DF82" s="405" t="s">
        <v>42</v>
      </c>
      <c r="DG82" s="408" t="s">
        <v>42</v>
      </c>
      <c r="DI82" s="409">
        <v>7826</v>
      </c>
      <c r="DJ82" s="410" t="s">
        <v>1328</v>
      </c>
      <c r="DK82" s="411">
        <v>3</v>
      </c>
      <c r="DL82" s="412" t="s">
        <v>42</v>
      </c>
      <c r="DM82" s="413"/>
      <c r="DN82" s="414"/>
      <c r="DO82" s="415" t="s">
        <v>42</v>
      </c>
      <c r="DP82" s="416" t="s">
        <v>42</v>
      </c>
      <c r="DQ82" s="416" t="s">
        <v>42</v>
      </c>
      <c r="DR82" s="416" t="s">
        <v>42</v>
      </c>
      <c r="DS82" s="417" t="s">
        <v>42</v>
      </c>
      <c r="DT82" s="418" t="s">
        <v>42</v>
      </c>
      <c r="DU82" s="415" t="s">
        <v>42</v>
      </c>
      <c r="DV82" s="416" t="s">
        <v>42</v>
      </c>
      <c r="DW82" s="416" t="s">
        <v>42</v>
      </c>
      <c r="DX82" s="419" t="s">
        <v>42</v>
      </c>
    </row>
    <row r="83" spans="1:128" ht="20.100000000000001" customHeight="1">
      <c r="A83" s="391">
        <v>1441</v>
      </c>
      <c r="B83" s="392" t="s">
        <v>1228</v>
      </c>
      <c r="C83" s="393">
        <v>59</v>
      </c>
      <c r="D83" s="394">
        <v>186</v>
      </c>
      <c r="E83" s="395"/>
      <c r="F83" s="396">
        <v>37</v>
      </c>
      <c r="G83" s="396">
        <v>37</v>
      </c>
      <c r="H83" s="396">
        <v>17</v>
      </c>
      <c r="I83" s="396">
        <v>7</v>
      </c>
      <c r="J83" s="397">
        <v>2</v>
      </c>
      <c r="K83" s="398">
        <v>25</v>
      </c>
      <c r="L83" s="396">
        <v>5</v>
      </c>
      <c r="M83" s="396">
        <v>8</v>
      </c>
      <c r="N83" s="396">
        <v>7</v>
      </c>
      <c r="O83" s="399">
        <v>5</v>
      </c>
      <c r="Q83" s="400">
        <v>1481</v>
      </c>
      <c r="R83" s="401" t="s">
        <v>1229</v>
      </c>
      <c r="S83" s="402">
        <v>131</v>
      </c>
      <c r="T83" s="403">
        <v>208</v>
      </c>
      <c r="U83" s="404"/>
      <c r="V83" s="405">
        <v>19</v>
      </c>
      <c r="W83" s="405">
        <v>27</v>
      </c>
      <c r="X83" s="405">
        <v>31</v>
      </c>
      <c r="Y83" s="405">
        <v>15</v>
      </c>
      <c r="Z83" s="406">
        <v>8</v>
      </c>
      <c r="AA83" s="407">
        <v>53</v>
      </c>
      <c r="AB83" s="405">
        <v>5</v>
      </c>
      <c r="AC83" s="405">
        <v>13</v>
      </c>
      <c r="AD83" s="405">
        <v>6</v>
      </c>
      <c r="AE83" s="408">
        <v>6</v>
      </c>
      <c r="AG83" s="400">
        <v>1481</v>
      </c>
      <c r="AH83" s="401" t="s">
        <v>1229</v>
      </c>
      <c r="AI83" s="402">
        <v>158</v>
      </c>
      <c r="AJ83" s="403">
        <v>218</v>
      </c>
      <c r="AK83" s="404"/>
      <c r="AL83" s="405">
        <v>17</v>
      </c>
      <c r="AM83" s="405">
        <v>25</v>
      </c>
      <c r="AN83" s="405">
        <v>28</v>
      </c>
      <c r="AO83" s="405">
        <v>22</v>
      </c>
      <c r="AP83" s="406">
        <v>8</v>
      </c>
      <c r="AQ83" s="407">
        <v>58</v>
      </c>
      <c r="AR83" s="405">
        <v>6</v>
      </c>
      <c r="AS83" s="405">
        <v>11</v>
      </c>
      <c r="AT83" s="405">
        <v>8</v>
      </c>
      <c r="AU83" s="408">
        <v>5</v>
      </c>
      <c r="AW83" s="400">
        <v>6051</v>
      </c>
      <c r="AX83" s="401" t="s">
        <v>435</v>
      </c>
      <c r="AY83" s="402">
        <v>265</v>
      </c>
      <c r="AZ83" s="403">
        <v>210</v>
      </c>
      <c r="BA83" s="404"/>
      <c r="BB83" s="405">
        <v>40</v>
      </c>
      <c r="BC83" s="405">
        <v>37</v>
      </c>
      <c r="BD83" s="405">
        <v>17</v>
      </c>
      <c r="BE83" s="405">
        <v>6</v>
      </c>
      <c r="BF83" s="406">
        <v>1</v>
      </c>
      <c r="BG83" s="407">
        <v>24</v>
      </c>
      <c r="BH83" s="405">
        <v>5</v>
      </c>
      <c r="BI83" s="405">
        <v>8</v>
      </c>
      <c r="BJ83" s="405">
        <v>6</v>
      </c>
      <c r="BK83" s="408">
        <v>4</v>
      </c>
      <c r="BM83" s="400">
        <v>6091</v>
      </c>
      <c r="BN83" s="401" t="s">
        <v>440</v>
      </c>
      <c r="BO83" s="402">
        <v>342</v>
      </c>
      <c r="BP83" s="403">
        <v>214</v>
      </c>
      <c r="BQ83" s="404"/>
      <c r="BR83" s="405">
        <v>47</v>
      </c>
      <c r="BS83" s="405">
        <v>21</v>
      </c>
      <c r="BT83" s="405">
        <v>24</v>
      </c>
      <c r="BU83" s="405">
        <v>7</v>
      </c>
      <c r="BV83" s="406">
        <v>0</v>
      </c>
      <c r="BW83" s="407">
        <v>31</v>
      </c>
      <c r="BX83" s="405">
        <v>4</v>
      </c>
      <c r="BY83" s="405">
        <v>9</v>
      </c>
      <c r="BZ83" s="405">
        <v>6</v>
      </c>
      <c r="CA83" s="408">
        <v>5</v>
      </c>
      <c r="CC83" s="400">
        <v>6151</v>
      </c>
      <c r="CD83" s="401" t="s">
        <v>4</v>
      </c>
      <c r="CE83" s="402">
        <v>302</v>
      </c>
      <c r="CF83" s="403">
        <v>245</v>
      </c>
      <c r="CG83" s="404"/>
      <c r="CH83" s="405">
        <v>8</v>
      </c>
      <c r="CI83" s="405">
        <v>22</v>
      </c>
      <c r="CJ83" s="405">
        <v>28</v>
      </c>
      <c r="CK83" s="405">
        <v>25</v>
      </c>
      <c r="CL83" s="406">
        <v>17</v>
      </c>
      <c r="CM83" s="407">
        <v>70</v>
      </c>
      <c r="CN83" s="405">
        <v>6</v>
      </c>
      <c r="CO83" s="405">
        <v>12</v>
      </c>
      <c r="CP83" s="405">
        <v>10</v>
      </c>
      <c r="CQ83" s="408">
        <v>6</v>
      </c>
      <c r="CS83" s="400">
        <v>7819</v>
      </c>
      <c r="CT83" s="401" t="s">
        <v>150</v>
      </c>
      <c r="CU83" s="402">
        <v>19</v>
      </c>
      <c r="CV83" s="403" t="s">
        <v>42</v>
      </c>
      <c r="CW83" s="404"/>
      <c r="CX83" s="405" t="s">
        <v>42</v>
      </c>
      <c r="CY83" s="405" t="s">
        <v>42</v>
      </c>
      <c r="CZ83" s="405" t="s">
        <v>42</v>
      </c>
      <c r="DA83" s="405" t="s">
        <v>42</v>
      </c>
      <c r="DB83" s="406" t="s">
        <v>42</v>
      </c>
      <c r="DC83" s="407" t="s">
        <v>42</v>
      </c>
      <c r="DD83" s="405" t="s">
        <v>42</v>
      </c>
      <c r="DE83" s="405" t="s">
        <v>42</v>
      </c>
      <c r="DF83" s="405" t="s">
        <v>42</v>
      </c>
      <c r="DG83" s="408" t="s">
        <v>42</v>
      </c>
      <c r="DI83" s="409">
        <v>7829</v>
      </c>
      <c r="DJ83" s="410" t="s">
        <v>145</v>
      </c>
      <c r="DK83" s="411">
        <v>25</v>
      </c>
      <c r="DL83" s="412">
        <v>226</v>
      </c>
      <c r="DM83" s="413"/>
      <c r="DN83" s="414"/>
      <c r="DO83" s="415">
        <v>52</v>
      </c>
      <c r="DP83" s="416">
        <v>28</v>
      </c>
      <c r="DQ83" s="416">
        <v>16</v>
      </c>
      <c r="DR83" s="416">
        <v>4</v>
      </c>
      <c r="DS83" s="417">
        <v>0</v>
      </c>
      <c r="DT83" s="418">
        <v>20</v>
      </c>
      <c r="DU83" s="415">
        <v>4</v>
      </c>
      <c r="DV83" s="416">
        <v>6</v>
      </c>
      <c r="DW83" s="416">
        <v>4</v>
      </c>
      <c r="DX83" s="419">
        <v>6</v>
      </c>
    </row>
    <row r="84" spans="1:128" ht="20.100000000000001" customHeight="1">
      <c r="A84" s="391">
        <v>1481</v>
      </c>
      <c r="B84" s="392" t="s">
        <v>1229</v>
      </c>
      <c r="C84" s="393">
        <v>130</v>
      </c>
      <c r="D84" s="394">
        <v>203</v>
      </c>
      <c r="E84" s="395"/>
      <c r="F84" s="396">
        <v>12</v>
      </c>
      <c r="G84" s="396">
        <v>19</v>
      </c>
      <c r="H84" s="396">
        <v>29</v>
      </c>
      <c r="I84" s="396">
        <v>32</v>
      </c>
      <c r="J84" s="397">
        <v>7</v>
      </c>
      <c r="K84" s="398">
        <v>68</v>
      </c>
      <c r="L84" s="396">
        <v>6</v>
      </c>
      <c r="M84" s="396">
        <v>11</v>
      </c>
      <c r="N84" s="396">
        <v>9</v>
      </c>
      <c r="O84" s="399">
        <v>7</v>
      </c>
      <c r="Q84" s="400">
        <v>1521</v>
      </c>
      <c r="R84" s="401" t="s">
        <v>1230</v>
      </c>
      <c r="S84" s="402">
        <v>79</v>
      </c>
      <c r="T84" s="403">
        <v>205</v>
      </c>
      <c r="U84" s="404"/>
      <c r="V84" s="405">
        <v>22</v>
      </c>
      <c r="W84" s="405">
        <v>34</v>
      </c>
      <c r="X84" s="405">
        <v>20</v>
      </c>
      <c r="Y84" s="405">
        <v>22</v>
      </c>
      <c r="Z84" s="406">
        <v>3</v>
      </c>
      <c r="AA84" s="407">
        <v>44</v>
      </c>
      <c r="AB84" s="405">
        <v>4</v>
      </c>
      <c r="AC84" s="405">
        <v>12</v>
      </c>
      <c r="AD84" s="405">
        <v>6</v>
      </c>
      <c r="AE84" s="408">
        <v>5</v>
      </c>
      <c r="AG84" s="400">
        <v>1521</v>
      </c>
      <c r="AH84" s="401" t="s">
        <v>1230</v>
      </c>
      <c r="AI84" s="402">
        <v>80</v>
      </c>
      <c r="AJ84" s="403">
        <v>217</v>
      </c>
      <c r="AK84" s="404"/>
      <c r="AL84" s="405">
        <v>23</v>
      </c>
      <c r="AM84" s="405">
        <v>23</v>
      </c>
      <c r="AN84" s="405">
        <v>29</v>
      </c>
      <c r="AO84" s="405">
        <v>18</v>
      </c>
      <c r="AP84" s="406">
        <v>9</v>
      </c>
      <c r="AQ84" s="407">
        <v>55</v>
      </c>
      <c r="AR84" s="405">
        <v>6</v>
      </c>
      <c r="AS84" s="405">
        <v>10</v>
      </c>
      <c r="AT84" s="405">
        <v>8</v>
      </c>
      <c r="AU84" s="408">
        <v>5</v>
      </c>
      <c r="AW84" s="400">
        <v>6052</v>
      </c>
      <c r="AX84" s="401" t="s">
        <v>127</v>
      </c>
      <c r="AY84" s="402">
        <v>532</v>
      </c>
      <c r="AZ84" s="403">
        <v>232</v>
      </c>
      <c r="BA84" s="404"/>
      <c r="BB84" s="405">
        <v>10</v>
      </c>
      <c r="BC84" s="405">
        <v>19</v>
      </c>
      <c r="BD84" s="405">
        <v>32</v>
      </c>
      <c r="BE84" s="405">
        <v>24</v>
      </c>
      <c r="BF84" s="406">
        <v>15</v>
      </c>
      <c r="BG84" s="407">
        <v>72</v>
      </c>
      <c r="BH84" s="405">
        <v>6</v>
      </c>
      <c r="BI84" s="405">
        <v>12</v>
      </c>
      <c r="BJ84" s="405">
        <v>8</v>
      </c>
      <c r="BK84" s="408">
        <v>6</v>
      </c>
      <c r="BM84" s="400">
        <v>6111</v>
      </c>
      <c r="BN84" s="401" t="s">
        <v>441</v>
      </c>
      <c r="BO84" s="402">
        <v>204</v>
      </c>
      <c r="BP84" s="403">
        <v>221</v>
      </c>
      <c r="BQ84" s="404"/>
      <c r="BR84" s="405">
        <v>31</v>
      </c>
      <c r="BS84" s="405">
        <v>29</v>
      </c>
      <c r="BT84" s="405">
        <v>26</v>
      </c>
      <c r="BU84" s="405">
        <v>12</v>
      </c>
      <c r="BV84" s="406">
        <v>1</v>
      </c>
      <c r="BW84" s="407">
        <v>39</v>
      </c>
      <c r="BX84" s="405">
        <v>5</v>
      </c>
      <c r="BY84" s="405">
        <v>10</v>
      </c>
      <c r="BZ84" s="405">
        <v>7</v>
      </c>
      <c r="CA84" s="408">
        <v>5</v>
      </c>
      <c r="CC84" s="400">
        <v>6161</v>
      </c>
      <c r="CD84" s="401" t="s">
        <v>445</v>
      </c>
      <c r="CE84" s="402">
        <v>331</v>
      </c>
      <c r="CF84" s="403">
        <v>231</v>
      </c>
      <c r="CG84" s="404"/>
      <c r="CH84" s="405">
        <v>25</v>
      </c>
      <c r="CI84" s="405">
        <v>30</v>
      </c>
      <c r="CJ84" s="405">
        <v>27</v>
      </c>
      <c r="CK84" s="405">
        <v>11</v>
      </c>
      <c r="CL84" s="406">
        <v>7</v>
      </c>
      <c r="CM84" s="407">
        <v>45</v>
      </c>
      <c r="CN84" s="405">
        <v>5</v>
      </c>
      <c r="CO84" s="405">
        <v>10</v>
      </c>
      <c r="CP84" s="405">
        <v>8</v>
      </c>
      <c r="CQ84" s="408">
        <v>5</v>
      </c>
      <c r="CS84" s="400">
        <v>7823</v>
      </c>
      <c r="CT84" s="401" t="s">
        <v>1327</v>
      </c>
      <c r="CU84" s="402">
        <v>4</v>
      </c>
      <c r="CV84" s="403" t="s">
        <v>42</v>
      </c>
      <c r="CW84" s="404"/>
      <c r="CX84" s="405" t="s">
        <v>42</v>
      </c>
      <c r="CY84" s="405" t="s">
        <v>42</v>
      </c>
      <c r="CZ84" s="405" t="s">
        <v>42</v>
      </c>
      <c r="DA84" s="405" t="s">
        <v>42</v>
      </c>
      <c r="DB84" s="406" t="s">
        <v>42</v>
      </c>
      <c r="DC84" s="407" t="s">
        <v>42</v>
      </c>
      <c r="DD84" s="405" t="s">
        <v>42</v>
      </c>
      <c r="DE84" s="405" t="s">
        <v>42</v>
      </c>
      <c r="DF84" s="405" t="s">
        <v>42</v>
      </c>
      <c r="DG84" s="408" t="s">
        <v>42</v>
      </c>
      <c r="DI84" s="409">
        <v>7832</v>
      </c>
      <c r="DJ84" s="410" t="s">
        <v>153</v>
      </c>
      <c r="DK84" s="411">
        <v>1</v>
      </c>
      <c r="DL84" s="412" t="s">
        <v>42</v>
      </c>
      <c r="DM84" s="413"/>
      <c r="DN84" s="414"/>
      <c r="DO84" s="415" t="s">
        <v>42</v>
      </c>
      <c r="DP84" s="416" t="s">
        <v>42</v>
      </c>
      <c r="DQ84" s="416" t="s">
        <v>42</v>
      </c>
      <c r="DR84" s="416" t="s">
        <v>42</v>
      </c>
      <c r="DS84" s="417" t="s">
        <v>42</v>
      </c>
      <c r="DT84" s="418" t="s">
        <v>42</v>
      </c>
      <c r="DU84" s="415" t="s">
        <v>42</v>
      </c>
      <c r="DV84" s="416" t="s">
        <v>42</v>
      </c>
      <c r="DW84" s="416" t="s">
        <v>42</v>
      </c>
      <c r="DX84" s="419" t="s">
        <v>42</v>
      </c>
    </row>
    <row r="85" spans="1:128" ht="20.100000000000001" customHeight="1">
      <c r="A85" s="391">
        <v>1521</v>
      </c>
      <c r="B85" s="392" t="s">
        <v>1230</v>
      </c>
      <c r="C85" s="393">
        <v>77</v>
      </c>
      <c r="D85" s="394">
        <v>190</v>
      </c>
      <c r="E85" s="395"/>
      <c r="F85" s="396">
        <v>34</v>
      </c>
      <c r="G85" s="396">
        <v>27</v>
      </c>
      <c r="H85" s="396">
        <v>19</v>
      </c>
      <c r="I85" s="396">
        <v>17</v>
      </c>
      <c r="J85" s="397">
        <v>3</v>
      </c>
      <c r="K85" s="398">
        <v>39</v>
      </c>
      <c r="L85" s="396">
        <v>5</v>
      </c>
      <c r="M85" s="396">
        <v>9</v>
      </c>
      <c r="N85" s="396">
        <v>8</v>
      </c>
      <c r="O85" s="399">
        <v>5</v>
      </c>
      <c r="Q85" s="400">
        <v>1561</v>
      </c>
      <c r="R85" s="401" t="s">
        <v>1231</v>
      </c>
      <c r="S85" s="402">
        <v>79</v>
      </c>
      <c r="T85" s="403">
        <v>199</v>
      </c>
      <c r="U85" s="404"/>
      <c r="V85" s="405">
        <v>34</v>
      </c>
      <c r="W85" s="405">
        <v>38</v>
      </c>
      <c r="X85" s="405">
        <v>16</v>
      </c>
      <c r="Y85" s="405">
        <v>9</v>
      </c>
      <c r="Z85" s="406">
        <v>3</v>
      </c>
      <c r="AA85" s="407">
        <v>28</v>
      </c>
      <c r="AB85" s="405">
        <v>4</v>
      </c>
      <c r="AC85" s="405">
        <v>11</v>
      </c>
      <c r="AD85" s="405">
        <v>5</v>
      </c>
      <c r="AE85" s="408">
        <v>5</v>
      </c>
      <c r="AG85" s="400">
        <v>1561</v>
      </c>
      <c r="AH85" s="401" t="s">
        <v>1231</v>
      </c>
      <c r="AI85" s="402">
        <v>71</v>
      </c>
      <c r="AJ85" s="403">
        <v>206</v>
      </c>
      <c r="AK85" s="404"/>
      <c r="AL85" s="405">
        <v>28</v>
      </c>
      <c r="AM85" s="405">
        <v>38</v>
      </c>
      <c r="AN85" s="405">
        <v>30</v>
      </c>
      <c r="AO85" s="405">
        <v>3</v>
      </c>
      <c r="AP85" s="406">
        <v>1</v>
      </c>
      <c r="AQ85" s="407">
        <v>34</v>
      </c>
      <c r="AR85" s="405">
        <v>5</v>
      </c>
      <c r="AS85" s="405">
        <v>9</v>
      </c>
      <c r="AT85" s="405">
        <v>7</v>
      </c>
      <c r="AU85" s="408">
        <v>4</v>
      </c>
      <c r="AW85" s="400">
        <v>6053</v>
      </c>
      <c r="AX85" s="401" t="s">
        <v>1330</v>
      </c>
      <c r="AY85" s="402">
        <v>46</v>
      </c>
      <c r="AZ85" s="403">
        <v>239</v>
      </c>
      <c r="BA85" s="404"/>
      <c r="BB85" s="405">
        <v>4</v>
      </c>
      <c r="BC85" s="405">
        <v>7</v>
      </c>
      <c r="BD85" s="405">
        <v>33</v>
      </c>
      <c r="BE85" s="405">
        <v>39</v>
      </c>
      <c r="BF85" s="406">
        <v>17</v>
      </c>
      <c r="BG85" s="407">
        <v>89</v>
      </c>
      <c r="BH85" s="405">
        <v>7</v>
      </c>
      <c r="BI85" s="405">
        <v>12</v>
      </c>
      <c r="BJ85" s="405">
        <v>10</v>
      </c>
      <c r="BK85" s="408">
        <v>7</v>
      </c>
      <c r="BM85" s="400">
        <v>6121</v>
      </c>
      <c r="BN85" s="401" t="s">
        <v>442</v>
      </c>
      <c r="BO85" s="402">
        <v>276</v>
      </c>
      <c r="BP85" s="403">
        <v>227</v>
      </c>
      <c r="BQ85" s="404"/>
      <c r="BR85" s="405">
        <v>21</v>
      </c>
      <c r="BS85" s="405">
        <v>25</v>
      </c>
      <c r="BT85" s="405">
        <v>31</v>
      </c>
      <c r="BU85" s="405">
        <v>19</v>
      </c>
      <c r="BV85" s="406">
        <v>4</v>
      </c>
      <c r="BW85" s="407">
        <v>54</v>
      </c>
      <c r="BX85" s="405">
        <v>5</v>
      </c>
      <c r="BY85" s="405">
        <v>12</v>
      </c>
      <c r="BZ85" s="405">
        <v>7</v>
      </c>
      <c r="CA85" s="408">
        <v>6</v>
      </c>
      <c r="CC85" s="400">
        <v>6171</v>
      </c>
      <c r="CD85" s="401" t="s">
        <v>446</v>
      </c>
      <c r="CE85" s="402">
        <v>423</v>
      </c>
      <c r="CF85" s="403">
        <v>226</v>
      </c>
      <c r="CG85" s="404"/>
      <c r="CH85" s="405">
        <v>32</v>
      </c>
      <c r="CI85" s="405">
        <v>27</v>
      </c>
      <c r="CJ85" s="405">
        <v>22</v>
      </c>
      <c r="CK85" s="405">
        <v>12</v>
      </c>
      <c r="CL85" s="406">
        <v>6</v>
      </c>
      <c r="CM85" s="407">
        <v>40</v>
      </c>
      <c r="CN85" s="405">
        <v>5</v>
      </c>
      <c r="CO85" s="405">
        <v>10</v>
      </c>
      <c r="CP85" s="405">
        <v>8</v>
      </c>
      <c r="CQ85" s="408">
        <v>5</v>
      </c>
      <c r="CS85" s="400">
        <v>7826</v>
      </c>
      <c r="CT85" s="401" t="s">
        <v>1328</v>
      </c>
      <c r="CU85" s="402">
        <v>2</v>
      </c>
      <c r="CV85" s="403" t="s">
        <v>42</v>
      </c>
      <c r="CW85" s="404"/>
      <c r="CX85" s="405" t="s">
        <v>42</v>
      </c>
      <c r="CY85" s="405" t="s">
        <v>42</v>
      </c>
      <c r="CZ85" s="405" t="s">
        <v>42</v>
      </c>
      <c r="DA85" s="405" t="s">
        <v>42</v>
      </c>
      <c r="DB85" s="406" t="s">
        <v>42</v>
      </c>
      <c r="DC85" s="407" t="s">
        <v>42</v>
      </c>
      <c r="DD85" s="405" t="s">
        <v>42</v>
      </c>
      <c r="DE85" s="405" t="s">
        <v>42</v>
      </c>
      <c r="DF85" s="405" t="s">
        <v>42</v>
      </c>
      <c r="DG85" s="408" t="s">
        <v>42</v>
      </c>
      <c r="DI85" s="409">
        <v>7833</v>
      </c>
      <c r="DJ85" s="410" t="s">
        <v>152</v>
      </c>
      <c r="DK85" s="411">
        <v>1</v>
      </c>
      <c r="DL85" s="412" t="s">
        <v>42</v>
      </c>
      <c r="DM85" s="413"/>
      <c r="DN85" s="414"/>
      <c r="DO85" s="415" t="s">
        <v>42</v>
      </c>
      <c r="DP85" s="416" t="s">
        <v>42</v>
      </c>
      <c r="DQ85" s="416" t="s">
        <v>42</v>
      </c>
      <c r="DR85" s="416" t="s">
        <v>42</v>
      </c>
      <c r="DS85" s="417" t="s">
        <v>42</v>
      </c>
      <c r="DT85" s="418" t="s">
        <v>42</v>
      </c>
      <c r="DU85" s="415" t="s">
        <v>42</v>
      </c>
      <c r="DV85" s="416" t="s">
        <v>42</v>
      </c>
      <c r="DW85" s="416" t="s">
        <v>42</v>
      </c>
      <c r="DX85" s="419" t="s">
        <v>42</v>
      </c>
    </row>
    <row r="86" spans="1:128" ht="20.100000000000001" customHeight="1">
      <c r="A86" s="391">
        <v>1561</v>
      </c>
      <c r="B86" s="392" t="s">
        <v>1231</v>
      </c>
      <c r="C86" s="393">
        <v>76</v>
      </c>
      <c r="D86" s="394">
        <v>185</v>
      </c>
      <c r="E86" s="395"/>
      <c r="F86" s="396">
        <v>45</v>
      </c>
      <c r="G86" s="396">
        <v>22</v>
      </c>
      <c r="H86" s="396">
        <v>20</v>
      </c>
      <c r="I86" s="396">
        <v>12</v>
      </c>
      <c r="J86" s="397">
        <v>1</v>
      </c>
      <c r="K86" s="398">
        <v>33</v>
      </c>
      <c r="L86" s="396">
        <v>5</v>
      </c>
      <c r="M86" s="396">
        <v>8</v>
      </c>
      <c r="N86" s="396">
        <v>7</v>
      </c>
      <c r="O86" s="399">
        <v>5</v>
      </c>
      <c r="Q86" s="400">
        <v>1601</v>
      </c>
      <c r="R86" s="401" t="s">
        <v>258</v>
      </c>
      <c r="S86" s="402">
        <v>41</v>
      </c>
      <c r="T86" s="403">
        <v>198</v>
      </c>
      <c r="U86" s="404"/>
      <c r="V86" s="405">
        <v>34</v>
      </c>
      <c r="W86" s="405">
        <v>37</v>
      </c>
      <c r="X86" s="405">
        <v>20</v>
      </c>
      <c r="Y86" s="405">
        <v>7</v>
      </c>
      <c r="Z86" s="406">
        <v>2</v>
      </c>
      <c r="AA86" s="407">
        <v>29</v>
      </c>
      <c r="AB86" s="405">
        <v>4</v>
      </c>
      <c r="AC86" s="405">
        <v>11</v>
      </c>
      <c r="AD86" s="405">
        <v>5</v>
      </c>
      <c r="AE86" s="408">
        <v>5</v>
      </c>
      <c r="AG86" s="400">
        <v>1601</v>
      </c>
      <c r="AH86" s="401" t="s">
        <v>258</v>
      </c>
      <c r="AI86" s="402">
        <v>56</v>
      </c>
      <c r="AJ86" s="403">
        <v>204</v>
      </c>
      <c r="AK86" s="404"/>
      <c r="AL86" s="405">
        <v>41</v>
      </c>
      <c r="AM86" s="405">
        <v>38</v>
      </c>
      <c r="AN86" s="405">
        <v>9</v>
      </c>
      <c r="AO86" s="405">
        <v>7</v>
      </c>
      <c r="AP86" s="406">
        <v>5</v>
      </c>
      <c r="AQ86" s="407">
        <v>21</v>
      </c>
      <c r="AR86" s="405">
        <v>4</v>
      </c>
      <c r="AS86" s="405">
        <v>8</v>
      </c>
      <c r="AT86" s="405">
        <v>7</v>
      </c>
      <c r="AU86" s="408">
        <v>4</v>
      </c>
      <c r="AW86" s="400">
        <v>6060</v>
      </c>
      <c r="AX86" s="401" t="s">
        <v>1321</v>
      </c>
      <c r="AY86" s="402">
        <v>109</v>
      </c>
      <c r="AZ86" s="403">
        <v>223</v>
      </c>
      <c r="BA86" s="404"/>
      <c r="BB86" s="405">
        <v>16</v>
      </c>
      <c r="BC86" s="405">
        <v>33</v>
      </c>
      <c r="BD86" s="405">
        <v>32</v>
      </c>
      <c r="BE86" s="405">
        <v>14</v>
      </c>
      <c r="BF86" s="406">
        <v>6</v>
      </c>
      <c r="BG86" s="407">
        <v>51</v>
      </c>
      <c r="BH86" s="405">
        <v>6</v>
      </c>
      <c r="BI86" s="405">
        <v>10</v>
      </c>
      <c r="BJ86" s="405">
        <v>8</v>
      </c>
      <c r="BK86" s="408">
        <v>5</v>
      </c>
      <c r="BM86" s="400">
        <v>6131</v>
      </c>
      <c r="BN86" s="401" t="s">
        <v>443</v>
      </c>
      <c r="BO86" s="402">
        <v>267</v>
      </c>
      <c r="BP86" s="403">
        <v>228</v>
      </c>
      <c r="BQ86" s="404"/>
      <c r="BR86" s="405">
        <v>18</v>
      </c>
      <c r="BS86" s="405">
        <v>27</v>
      </c>
      <c r="BT86" s="405">
        <v>30</v>
      </c>
      <c r="BU86" s="405">
        <v>20</v>
      </c>
      <c r="BV86" s="406">
        <v>4</v>
      </c>
      <c r="BW86" s="407">
        <v>55</v>
      </c>
      <c r="BX86" s="405">
        <v>5</v>
      </c>
      <c r="BY86" s="405">
        <v>12</v>
      </c>
      <c r="BZ86" s="405">
        <v>8</v>
      </c>
      <c r="CA86" s="408">
        <v>6</v>
      </c>
      <c r="CC86" s="400">
        <v>6211</v>
      </c>
      <c r="CD86" s="401" t="s">
        <v>5</v>
      </c>
      <c r="CE86" s="402">
        <v>446</v>
      </c>
      <c r="CF86" s="403">
        <v>240</v>
      </c>
      <c r="CG86" s="404"/>
      <c r="CH86" s="405">
        <v>11</v>
      </c>
      <c r="CI86" s="405">
        <v>28</v>
      </c>
      <c r="CJ86" s="405">
        <v>34</v>
      </c>
      <c r="CK86" s="405">
        <v>17</v>
      </c>
      <c r="CL86" s="406">
        <v>10</v>
      </c>
      <c r="CM86" s="407">
        <v>61</v>
      </c>
      <c r="CN86" s="405">
        <v>6</v>
      </c>
      <c r="CO86" s="405">
        <v>11</v>
      </c>
      <c r="CP86" s="405">
        <v>9</v>
      </c>
      <c r="CQ86" s="408">
        <v>6</v>
      </c>
      <c r="CS86" s="400">
        <v>7829</v>
      </c>
      <c r="CT86" s="401" t="s">
        <v>145</v>
      </c>
      <c r="CU86" s="402">
        <v>42</v>
      </c>
      <c r="CV86" s="403">
        <v>209</v>
      </c>
      <c r="CW86" s="404"/>
      <c r="CX86" s="405">
        <v>74</v>
      </c>
      <c r="CY86" s="405">
        <v>26</v>
      </c>
      <c r="CZ86" s="405">
        <v>0</v>
      </c>
      <c r="DA86" s="405">
        <v>0</v>
      </c>
      <c r="DB86" s="406">
        <v>0</v>
      </c>
      <c r="DC86" s="407">
        <v>0</v>
      </c>
      <c r="DD86" s="405">
        <v>4</v>
      </c>
      <c r="DE86" s="405">
        <v>4</v>
      </c>
      <c r="DF86" s="405">
        <v>4</v>
      </c>
      <c r="DG86" s="408">
        <v>4</v>
      </c>
      <c r="DI86" s="409">
        <v>7835</v>
      </c>
      <c r="DJ86" s="410" t="s">
        <v>146</v>
      </c>
      <c r="DK86" s="411">
        <v>16</v>
      </c>
      <c r="DL86" s="412">
        <v>220</v>
      </c>
      <c r="DM86" s="413"/>
      <c r="DN86" s="414"/>
      <c r="DO86" s="415">
        <v>63</v>
      </c>
      <c r="DP86" s="416">
        <v>31</v>
      </c>
      <c r="DQ86" s="416">
        <v>6</v>
      </c>
      <c r="DR86" s="416">
        <v>0</v>
      </c>
      <c r="DS86" s="417">
        <v>0</v>
      </c>
      <c r="DT86" s="418">
        <v>6</v>
      </c>
      <c r="DU86" s="415">
        <v>4</v>
      </c>
      <c r="DV86" s="416">
        <v>5</v>
      </c>
      <c r="DW86" s="416">
        <v>4</v>
      </c>
      <c r="DX86" s="419">
        <v>5</v>
      </c>
    </row>
    <row r="87" spans="1:128" ht="20.100000000000001" customHeight="1">
      <c r="A87" s="391">
        <v>1601</v>
      </c>
      <c r="B87" s="392" t="s">
        <v>258</v>
      </c>
      <c r="C87" s="393">
        <v>57</v>
      </c>
      <c r="D87" s="394">
        <v>184</v>
      </c>
      <c r="E87" s="395"/>
      <c r="F87" s="396">
        <v>44</v>
      </c>
      <c r="G87" s="396">
        <v>35</v>
      </c>
      <c r="H87" s="396">
        <v>12</v>
      </c>
      <c r="I87" s="396">
        <v>7</v>
      </c>
      <c r="J87" s="397">
        <v>2</v>
      </c>
      <c r="K87" s="398">
        <v>21</v>
      </c>
      <c r="L87" s="396">
        <v>5</v>
      </c>
      <c r="M87" s="396">
        <v>7</v>
      </c>
      <c r="N87" s="396">
        <v>7</v>
      </c>
      <c r="O87" s="399">
        <v>4</v>
      </c>
      <c r="Q87" s="400">
        <v>1641</v>
      </c>
      <c r="R87" s="401" t="s">
        <v>259</v>
      </c>
      <c r="S87" s="402">
        <v>68</v>
      </c>
      <c r="T87" s="403">
        <v>205</v>
      </c>
      <c r="U87" s="404"/>
      <c r="V87" s="405">
        <v>24</v>
      </c>
      <c r="W87" s="405">
        <v>35</v>
      </c>
      <c r="X87" s="405">
        <v>15</v>
      </c>
      <c r="Y87" s="405">
        <v>18</v>
      </c>
      <c r="Z87" s="406">
        <v>9</v>
      </c>
      <c r="AA87" s="407">
        <v>41</v>
      </c>
      <c r="AB87" s="405">
        <v>5</v>
      </c>
      <c r="AC87" s="405">
        <v>12</v>
      </c>
      <c r="AD87" s="405">
        <v>6</v>
      </c>
      <c r="AE87" s="408">
        <v>5</v>
      </c>
      <c r="AG87" s="400">
        <v>1641</v>
      </c>
      <c r="AH87" s="401" t="s">
        <v>259</v>
      </c>
      <c r="AI87" s="402">
        <v>53</v>
      </c>
      <c r="AJ87" s="403">
        <v>220</v>
      </c>
      <c r="AK87" s="404"/>
      <c r="AL87" s="405">
        <v>15</v>
      </c>
      <c r="AM87" s="405">
        <v>21</v>
      </c>
      <c r="AN87" s="405">
        <v>25</v>
      </c>
      <c r="AO87" s="405">
        <v>36</v>
      </c>
      <c r="AP87" s="406">
        <v>4</v>
      </c>
      <c r="AQ87" s="407">
        <v>64</v>
      </c>
      <c r="AR87" s="405">
        <v>6</v>
      </c>
      <c r="AS87" s="405">
        <v>11</v>
      </c>
      <c r="AT87" s="405">
        <v>9</v>
      </c>
      <c r="AU87" s="408">
        <v>5</v>
      </c>
      <c r="AW87" s="400">
        <v>6061</v>
      </c>
      <c r="AX87" s="401" t="s">
        <v>436</v>
      </c>
      <c r="AY87" s="402">
        <v>275</v>
      </c>
      <c r="AZ87" s="403">
        <v>208</v>
      </c>
      <c r="BA87" s="404"/>
      <c r="BB87" s="405">
        <v>44</v>
      </c>
      <c r="BC87" s="405">
        <v>32</v>
      </c>
      <c r="BD87" s="405">
        <v>18</v>
      </c>
      <c r="BE87" s="405">
        <v>5</v>
      </c>
      <c r="BF87" s="406">
        <v>1</v>
      </c>
      <c r="BG87" s="407">
        <v>24</v>
      </c>
      <c r="BH87" s="405">
        <v>4</v>
      </c>
      <c r="BI87" s="405">
        <v>7</v>
      </c>
      <c r="BJ87" s="405">
        <v>6</v>
      </c>
      <c r="BK87" s="408">
        <v>4</v>
      </c>
      <c r="BM87" s="400">
        <v>6141</v>
      </c>
      <c r="BN87" s="401" t="s">
        <v>444</v>
      </c>
      <c r="BO87" s="402">
        <v>135</v>
      </c>
      <c r="BP87" s="403">
        <v>215</v>
      </c>
      <c r="BQ87" s="404"/>
      <c r="BR87" s="405">
        <v>41</v>
      </c>
      <c r="BS87" s="405">
        <v>37</v>
      </c>
      <c r="BT87" s="405">
        <v>19</v>
      </c>
      <c r="BU87" s="405">
        <v>1</v>
      </c>
      <c r="BV87" s="406">
        <v>1</v>
      </c>
      <c r="BW87" s="407">
        <v>21</v>
      </c>
      <c r="BX87" s="405">
        <v>4</v>
      </c>
      <c r="BY87" s="405">
        <v>10</v>
      </c>
      <c r="BZ87" s="405">
        <v>6</v>
      </c>
      <c r="CA87" s="408">
        <v>5</v>
      </c>
      <c r="CC87" s="400">
        <v>6221</v>
      </c>
      <c r="CD87" s="401" t="s">
        <v>6</v>
      </c>
      <c r="CE87" s="402">
        <v>429</v>
      </c>
      <c r="CF87" s="403">
        <v>238</v>
      </c>
      <c r="CG87" s="404"/>
      <c r="CH87" s="405">
        <v>15</v>
      </c>
      <c r="CI87" s="405">
        <v>27</v>
      </c>
      <c r="CJ87" s="405">
        <v>29</v>
      </c>
      <c r="CK87" s="405">
        <v>18</v>
      </c>
      <c r="CL87" s="406">
        <v>11</v>
      </c>
      <c r="CM87" s="407">
        <v>58</v>
      </c>
      <c r="CN87" s="405">
        <v>6</v>
      </c>
      <c r="CO87" s="405">
        <v>11</v>
      </c>
      <c r="CP87" s="405">
        <v>9</v>
      </c>
      <c r="CQ87" s="408">
        <v>6</v>
      </c>
      <c r="CS87" s="400">
        <v>7832</v>
      </c>
      <c r="CT87" s="401" t="s">
        <v>153</v>
      </c>
      <c r="CU87" s="402">
        <v>6</v>
      </c>
      <c r="CV87" s="403" t="s">
        <v>42</v>
      </c>
      <c r="CW87" s="404"/>
      <c r="CX87" s="405" t="s">
        <v>42</v>
      </c>
      <c r="CY87" s="405" t="s">
        <v>42</v>
      </c>
      <c r="CZ87" s="405" t="s">
        <v>42</v>
      </c>
      <c r="DA87" s="405" t="s">
        <v>42</v>
      </c>
      <c r="DB87" s="406" t="s">
        <v>42</v>
      </c>
      <c r="DC87" s="407" t="s">
        <v>42</v>
      </c>
      <c r="DD87" s="405" t="s">
        <v>42</v>
      </c>
      <c r="DE87" s="405" t="s">
        <v>42</v>
      </c>
      <c r="DF87" s="405" t="s">
        <v>42</v>
      </c>
      <c r="DG87" s="408" t="s">
        <v>42</v>
      </c>
      <c r="DI87" s="409">
        <v>7840</v>
      </c>
      <c r="DJ87" s="410" t="s">
        <v>907</v>
      </c>
      <c r="DK87" s="411">
        <v>11</v>
      </c>
      <c r="DL87" s="412">
        <v>222</v>
      </c>
      <c r="DM87" s="413"/>
      <c r="DN87" s="414"/>
      <c r="DO87" s="415">
        <v>55</v>
      </c>
      <c r="DP87" s="416">
        <v>27</v>
      </c>
      <c r="DQ87" s="416">
        <v>9</v>
      </c>
      <c r="DR87" s="416">
        <v>9</v>
      </c>
      <c r="DS87" s="417">
        <v>0</v>
      </c>
      <c r="DT87" s="418">
        <v>18</v>
      </c>
      <c r="DU87" s="415">
        <v>4</v>
      </c>
      <c r="DV87" s="416">
        <v>5</v>
      </c>
      <c r="DW87" s="416">
        <v>5</v>
      </c>
      <c r="DX87" s="419">
        <v>6</v>
      </c>
    </row>
    <row r="88" spans="1:128" ht="20.100000000000001" customHeight="1">
      <c r="A88" s="391">
        <v>1641</v>
      </c>
      <c r="B88" s="392" t="s">
        <v>259</v>
      </c>
      <c r="C88" s="393">
        <v>73</v>
      </c>
      <c r="D88" s="394">
        <v>202</v>
      </c>
      <c r="E88" s="395"/>
      <c r="F88" s="396">
        <v>11</v>
      </c>
      <c r="G88" s="396">
        <v>23</v>
      </c>
      <c r="H88" s="396">
        <v>27</v>
      </c>
      <c r="I88" s="396">
        <v>32</v>
      </c>
      <c r="J88" s="397">
        <v>7</v>
      </c>
      <c r="K88" s="398">
        <v>66</v>
      </c>
      <c r="L88" s="396">
        <v>6</v>
      </c>
      <c r="M88" s="396">
        <v>10</v>
      </c>
      <c r="N88" s="396">
        <v>9</v>
      </c>
      <c r="O88" s="399">
        <v>6</v>
      </c>
      <c r="Q88" s="400">
        <v>1681</v>
      </c>
      <c r="R88" s="401" t="s">
        <v>1232</v>
      </c>
      <c r="S88" s="402">
        <v>53</v>
      </c>
      <c r="T88" s="403">
        <v>204</v>
      </c>
      <c r="U88" s="404"/>
      <c r="V88" s="405">
        <v>21</v>
      </c>
      <c r="W88" s="405">
        <v>36</v>
      </c>
      <c r="X88" s="405">
        <v>26</v>
      </c>
      <c r="Y88" s="405">
        <v>17</v>
      </c>
      <c r="Z88" s="406">
        <v>0</v>
      </c>
      <c r="AA88" s="407">
        <v>43</v>
      </c>
      <c r="AB88" s="405">
        <v>4</v>
      </c>
      <c r="AC88" s="405">
        <v>12</v>
      </c>
      <c r="AD88" s="405">
        <v>6</v>
      </c>
      <c r="AE88" s="408">
        <v>6</v>
      </c>
      <c r="AG88" s="400">
        <v>1681</v>
      </c>
      <c r="AH88" s="401" t="s">
        <v>1232</v>
      </c>
      <c r="AI88" s="402">
        <v>52</v>
      </c>
      <c r="AJ88" s="403">
        <v>215</v>
      </c>
      <c r="AK88" s="404"/>
      <c r="AL88" s="405">
        <v>15</v>
      </c>
      <c r="AM88" s="405">
        <v>40</v>
      </c>
      <c r="AN88" s="405">
        <v>21</v>
      </c>
      <c r="AO88" s="405">
        <v>19</v>
      </c>
      <c r="AP88" s="406">
        <v>4</v>
      </c>
      <c r="AQ88" s="407">
        <v>44</v>
      </c>
      <c r="AR88" s="405">
        <v>6</v>
      </c>
      <c r="AS88" s="405">
        <v>10</v>
      </c>
      <c r="AT88" s="405">
        <v>8</v>
      </c>
      <c r="AU88" s="408">
        <v>5</v>
      </c>
      <c r="AW88" s="400">
        <v>6070</v>
      </c>
      <c r="AX88" s="401" t="s">
        <v>1322</v>
      </c>
      <c r="AY88" s="402">
        <v>161</v>
      </c>
      <c r="AZ88" s="403">
        <v>217</v>
      </c>
      <c r="BA88" s="404"/>
      <c r="BB88" s="405">
        <v>24</v>
      </c>
      <c r="BC88" s="405">
        <v>32</v>
      </c>
      <c r="BD88" s="405">
        <v>36</v>
      </c>
      <c r="BE88" s="405">
        <v>6</v>
      </c>
      <c r="BF88" s="406">
        <v>2</v>
      </c>
      <c r="BG88" s="407">
        <v>44</v>
      </c>
      <c r="BH88" s="405">
        <v>5</v>
      </c>
      <c r="BI88" s="405">
        <v>9</v>
      </c>
      <c r="BJ88" s="405">
        <v>7</v>
      </c>
      <c r="BK88" s="408">
        <v>5</v>
      </c>
      <c r="BM88" s="400">
        <v>6151</v>
      </c>
      <c r="BN88" s="401" t="s">
        <v>4</v>
      </c>
      <c r="BO88" s="402">
        <v>263</v>
      </c>
      <c r="BP88" s="403">
        <v>232</v>
      </c>
      <c r="BQ88" s="404"/>
      <c r="BR88" s="405">
        <v>11</v>
      </c>
      <c r="BS88" s="405">
        <v>26</v>
      </c>
      <c r="BT88" s="405">
        <v>34</v>
      </c>
      <c r="BU88" s="405">
        <v>20</v>
      </c>
      <c r="BV88" s="406">
        <v>9</v>
      </c>
      <c r="BW88" s="407">
        <v>63</v>
      </c>
      <c r="BX88" s="405">
        <v>6</v>
      </c>
      <c r="BY88" s="405">
        <v>12</v>
      </c>
      <c r="BZ88" s="405">
        <v>8</v>
      </c>
      <c r="CA88" s="408">
        <v>6</v>
      </c>
      <c r="CC88" s="400">
        <v>6231</v>
      </c>
      <c r="CD88" s="401" t="s">
        <v>7</v>
      </c>
      <c r="CE88" s="402">
        <v>283</v>
      </c>
      <c r="CF88" s="403">
        <v>229</v>
      </c>
      <c r="CG88" s="404"/>
      <c r="CH88" s="405">
        <v>29</v>
      </c>
      <c r="CI88" s="405">
        <v>34</v>
      </c>
      <c r="CJ88" s="405">
        <v>21</v>
      </c>
      <c r="CK88" s="405">
        <v>10</v>
      </c>
      <c r="CL88" s="406">
        <v>6</v>
      </c>
      <c r="CM88" s="407">
        <v>37</v>
      </c>
      <c r="CN88" s="405">
        <v>5</v>
      </c>
      <c r="CO88" s="405">
        <v>10</v>
      </c>
      <c r="CP88" s="405">
        <v>8</v>
      </c>
      <c r="CQ88" s="408">
        <v>5</v>
      </c>
      <c r="CS88" s="400">
        <v>7833</v>
      </c>
      <c r="CT88" s="401" t="s">
        <v>152</v>
      </c>
      <c r="CU88" s="402">
        <v>6</v>
      </c>
      <c r="CV88" s="403" t="s">
        <v>42</v>
      </c>
      <c r="CW88" s="404"/>
      <c r="CX88" s="405" t="s">
        <v>42</v>
      </c>
      <c r="CY88" s="405" t="s">
        <v>42</v>
      </c>
      <c r="CZ88" s="405" t="s">
        <v>42</v>
      </c>
      <c r="DA88" s="405" t="s">
        <v>42</v>
      </c>
      <c r="DB88" s="406" t="s">
        <v>42</v>
      </c>
      <c r="DC88" s="407" t="s">
        <v>42</v>
      </c>
      <c r="DD88" s="405" t="s">
        <v>42</v>
      </c>
      <c r="DE88" s="405" t="s">
        <v>42</v>
      </c>
      <c r="DF88" s="405" t="s">
        <v>42</v>
      </c>
      <c r="DG88" s="408" t="s">
        <v>42</v>
      </c>
      <c r="DI88" s="409">
        <v>7850</v>
      </c>
      <c r="DJ88" s="410" t="s">
        <v>1331</v>
      </c>
      <c r="DK88" s="411">
        <v>0</v>
      </c>
      <c r="DL88" s="412" t="s">
        <v>42</v>
      </c>
      <c r="DM88" s="413"/>
      <c r="DN88" s="414"/>
      <c r="DO88" s="415" t="s">
        <v>42</v>
      </c>
      <c r="DP88" s="416" t="s">
        <v>42</v>
      </c>
      <c r="DQ88" s="416" t="s">
        <v>42</v>
      </c>
      <c r="DR88" s="416" t="s">
        <v>42</v>
      </c>
      <c r="DS88" s="417" t="s">
        <v>42</v>
      </c>
      <c r="DT88" s="418" t="s">
        <v>42</v>
      </c>
      <c r="DU88" s="415" t="s">
        <v>42</v>
      </c>
      <c r="DV88" s="416" t="s">
        <v>42</v>
      </c>
      <c r="DW88" s="416" t="s">
        <v>42</v>
      </c>
      <c r="DX88" s="419" t="s">
        <v>42</v>
      </c>
    </row>
    <row r="89" spans="1:128" ht="20.100000000000001" customHeight="1">
      <c r="A89" s="391">
        <v>1681</v>
      </c>
      <c r="B89" s="392" t="s">
        <v>1232</v>
      </c>
      <c r="C89" s="393">
        <v>73</v>
      </c>
      <c r="D89" s="394">
        <v>187</v>
      </c>
      <c r="E89" s="395"/>
      <c r="F89" s="396">
        <v>44</v>
      </c>
      <c r="G89" s="396">
        <v>29</v>
      </c>
      <c r="H89" s="396">
        <v>15</v>
      </c>
      <c r="I89" s="396">
        <v>8</v>
      </c>
      <c r="J89" s="397">
        <v>4</v>
      </c>
      <c r="K89" s="398">
        <v>27</v>
      </c>
      <c r="L89" s="396">
        <v>5</v>
      </c>
      <c r="M89" s="396">
        <v>8</v>
      </c>
      <c r="N89" s="396">
        <v>7</v>
      </c>
      <c r="O89" s="399">
        <v>5</v>
      </c>
      <c r="Q89" s="400">
        <v>1691</v>
      </c>
      <c r="R89" s="401" t="s">
        <v>1233</v>
      </c>
      <c r="S89" s="402">
        <v>125</v>
      </c>
      <c r="T89" s="403">
        <v>223</v>
      </c>
      <c r="U89" s="404"/>
      <c r="V89" s="405">
        <v>6</v>
      </c>
      <c r="W89" s="405">
        <v>12</v>
      </c>
      <c r="X89" s="405">
        <v>25</v>
      </c>
      <c r="Y89" s="405">
        <v>37</v>
      </c>
      <c r="Z89" s="406">
        <v>21</v>
      </c>
      <c r="AA89" s="407">
        <v>82</v>
      </c>
      <c r="AB89" s="405">
        <v>5</v>
      </c>
      <c r="AC89" s="405">
        <v>15</v>
      </c>
      <c r="AD89" s="405">
        <v>8</v>
      </c>
      <c r="AE89" s="408">
        <v>7</v>
      </c>
      <c r="AG89" s="400">
        <v>1691</v>
      </c>
      <c r="AH89" s="401" t="s">
        <v>1233</v>
      </c>
      <c r="AI89" s="402">
        <v>133</v>
      </c>
      <c r="AJ89" s="403">
        <v>227</v>
      </c>
      <c r="AK89" s="404"/>
      <c r="AL89" s="405">
        <v>8</v>
      </c>
      <c r="AM89" s="405">
        <v>16</v>
      </c>
      <c r="AN89" s="405">
        <v>34</v>
      </c>
      <c r="AO89" s="405">
        <v>22</v>
      </c>
      <c r="AP89" s="406">
        <v>20</v>
      </c>
      <c r="AQ89" s="407">
        <v>76</v>
      </c>
      <c r="AR89" s="405">
        <v>6</v>
      </c>
      <c r="AS89" s="405">
        <v>12</v>
      </c>
      <c r="AT89" s="405">
        <v>9</v>
      </c>
      <c r="AU89" s="408">
        <v>5</v>
      </c>
      <c r="AW89" s="400">
        <v>6071</v>
      </c>
      <c r="AX89" s="401" t="s">
        <v>1324</v>
      </c>
      <c r="AY89" s="402">
        <v>332</v>
      </c>
      <c r="AZ89" s="403">
        <v>246</v>
      </c>
      <c r="BA89" s="404"/>
      <c r="BB89" s="405">
        <v>2</v>
      </c>
      <c r="BC89" s="405">
        <v>3</v>
      </c>
      <c r="BD89" s="405">
        <v>25</v>
      </c>
      <c r="BE89" s="405">
        <v>39</v>
      </c>
      <c r="BF89" s="406">
        <v>32</v>
      </c>
      <c r="BG89" s="407">
        <v>95</v>
      </c>
      <c r="BH89" s="405">
        <v>7</v>
      </c>
      <c r="BI89" s="405">
        <v>14</v>
      </c>
      <c r="BJ89" s="405">
        <v>10</v>
      </c>
      <c r="BK89" s="408">
        <v>7</v>
      </c>
      <c r="BM89" s="400">
        <v>6161</v>
      </c>
      <c r="BN89" s="401" t="s">
        <v>445</v>
      </c>
      <c r="BO89" s="402">
        <v>298</v>
      </c>
      <c r="BP89" s="403">
        <v>226</v>
      </c>
      <c r="BQ89" s="404"/>
      <c r="BR89" s="405">
        <v>28</v>
      </c>
      <c r="BS89" s="405">
        <v>24</v>
      </c>
      <c r="BT89" s="405">
        <v>25</v>
      </c>
      <c r="BU89" s="405">
        <v>13</v>
      </c>
      <c r="BV89" s="406">
        <v>9</v>
      </c>
      <c r="BW89" s="407">
        <v>48</v>
      </c>
      <c r="BX89" s="405">
        <v>5</v>
      </c>
      <c r="BY89" s="405">
        <v>11</v>
      </c>
      <c r="BZ89" s="405">
        <v>7</v>
      </c>
      <c r="CA89" s="408">
        <v>6</v>
      </c>
      <c r="CC89" s="400">
        <v>6241</v>
      </c>
      <c r="CD89" s="401" t="s">
        <v>447</v>
      </c>
      <c r="CE89" s="402">
        <v>454</v>
      </c>
      <c r="CF89" s="403">
        <v>236</v>
      </c>
      <c r="CG89" s="404"/>
      <c r="CH89" s="405">
        <v>17</v>
      </c>
      <c r="CI89" s="405">
        <v>29</v>
      </c>
      <c r="CJ89" s="405">
        <v>27</v>
      </c>
      <c r="CK89" s="405">
        <v>19</v>
      </c>
      <c r="CL89" s="406">
        <v>8</v>
      </c>
      <c r="CM89" s="407">
        <v>54</v>
      </c>
      <c r="CN89" s="405">
        <v>5</v>
      </c>
      <c r="CO89" s="405">
        <v>11</v>
      </c>
      <c r="CP89" s="405">
        <v>9</v>
      </c>
      <c r="CQ89" s="408">
        <v>5</v>
      </c>
      <c r="CS89" s="400">
        <v>7835</v>
      </c>
      <c r="CT89" s="401" t="s">
        <v>146</v>
      </c>
      <c r="CU89" s="402">
        <v>17</v>
      </c>
      <c r="CV89" s="403">
        <v>213</v>
      </c>
      <c r="CW89" s="404"/>
      <c r="CX89" s="405">
        <v>59</v>
      </c>
      <c r="CY89" s="405">
        <v>35</v>
      </c>
      <c r="CZ89" s="405">
        <v>6</v>
      </c>
      <c r="DA89" s="405">
        <v>0</v>
      </c>
      <c r="DB89" s="406">
        <v>0</v>
      </c>
      <c r="DC89" s="407">
        <v>6</v>
      </c>
      <c r="DD89" s="405">
        <v>5</v>
      </c>
      <c r="DE89" s="405">
        <v>4</v>
      </c>
      <c r="DF89" s="405">
        <v>4</v>
      </c>
      <c r="DG89" s="408">
        <v>5</v>
      </c>
      <c r="DI89" s="409">
        <v>7851</v>
      </c>
      <c r="DJ89" s="410" t="s">
        <v>1332</v>
      </c>
      <c r="DK89" s="411">
        <v>1</v>
      </c>
      <c r="DL89" s="412" t="s">
        <v>42</v>
      </c>
      <c r="DM89" s="413"/>
      <c r="DN89" s="414"/>
      <c r="DO89" s="415" t="s">
        <v>42</v>
      </c>
      <c r="DP89" s="416" t="s">
        <v>42</v>
      </c>
      <c r="DQ89" s="416" t="s">
        <v>42</v>
      </c>
      <c r="DR89" s="416" t="s">
        <v>42</v>
      </c>
      <c r="DS89" s="417" t="s">
        <v>42</v>
      </c>
      <c r="DT89" s="418" t="s">
        <v>42</v>
      </c>
      <c r="DU89" s="415" t="s">
        <v>42</v>
      </c>
      <c r="DV89" s="416" t="s">
        <v>42</v>
      </c>
      <c r="DW89" s="416" t="s">
        <v>42</v>
      </c>
      <c r="DX89" s="419" t="s">
        <v>42</v>
      </c>
    </row>
    <row r="90" spans="1:128" ht="20.100000000000001" customHeight="1">
      <c r="A90" s="391">
        <v>1691</v>
      </c>
      <c r="B90" s="392" t="s">
        <v>1233</v>
      </c>
      <c r="C90" s="393">
        <v>107</v>
      </c>
      <c r="D90" s="394">
        <v>213</v>
      </c>
      <c r="E90" s="395"/>
      <c r="F90" s="396">
        <v>2</v>
      </c>
      <c r="G90" s="396">
        <v>16</v>
      </c>
      <c r="H90" s="396">
        <v>20</v>
      </c>
      <c r="I90" s="396">
        <v>42</v>
      </c>
      <c r="J90" s="397">
        <v>21</v>
      </c>
      <c r="K90" s="398">
        <v>82</v>
      </c>
      <c r="L90" s="396">
        <v>7</v>
      </c>
      <c r="M90" s="396">
        <v>12</v>
      </c>
      <c r="N90" s="396">
        <v>10</v>
      </c>
      <c r="O90" s="399">
        <v>7</v>
      </c>
      <c r="Q90" s="400">
        <v>1721</v>
      </c>
      <c r="R90" s="401" t="s">
        <v>40</v>
      </c>
      <c r="S90" s="402">
        <v>121</v>
      </c>
      <c r="T90" s="403">
        <v>217</v>
      </c>
      <c r="U90" s="404"/>
      <c r="V90" s="405">
        <v>8</v>
      </c>
      <c r="W90" s="405">
        <v>21</v>
      </c>
      <c r="X90" s="405">
        <v>32</v>
      </c>
      <c r="Y90" s="405">
        <v>29</v>
      </c>
      <c r="Z90" s="406">
        <v>9</v>
      </c>
      <c r="AA90" s="407">
        <v>70</v>
      </c>
      <c r="AB90" s="405">
        <v>5</v>
      </c>
      <c r="AC90" s="405">
        <v>14</v>
      </c>
      <c r="AD90" s="405">
        <v>8</v>
      </c>
      <c r="AE90" s="408">
        <v>6</v>
      </c>
      <c r="AG90" s="400">
        <v>1721</v>
      </c>
      <c r="AH90" s="401" t="s">
        <v>40</v>
      </c>
      <c r="AI90" s="402">
        <v>113</v>
      </c>
      <c r="AJ90" s="403">
        <v>218</v>
      </c>
      <c r="AK90" s="404"/>
      <c r="AL90" s="405">
        <v>19</v>
      </c>
      <c r="AM90" s="405">
        <v>23</v>
      </c>
      <c r="AN90" s="405">
        <v>22</v>
      </c>
      <c r="AO90" s="405">
        <v>28</v>
      </c>
      <c r="AP90" s="406">
        <v>7</v>
      </c>
      <c r="AQ90" s="407">
        <v>58</v>
      </c>
      <c r="AR90" s="405">
        <v>6</v>
      </c>
      <c r="AS90" s="405">
        <v>10</v>
      </c>
      <c r="AT90" s="405">
        <v>8</v>
      </c>
      <c r="AU90" s="408">
        <v>5</v>
      </c>
      <c r="AW90" s="400">
        <v>6081</v>
      </c>
      <c r="AX90" s="401" t="s">
        <v>439</v>
      </c>
      <c r="AY90" s="402">
        <v>278</v>
      </c>
      <c r="AZ90" s="403">
        <v>216</v>
      </c>
      <c r="BA90" s="404"/>
      <c r="BB90" s="405">
        <v>32</v>
      </c>
      <c r="BC90" s="405">
        <v>32</v>
      </c>
      <c r="BD90" s="405">
        <v>23</v>
      </c>
      <c r="BE90" s="405">
        <v>9</v>
      </c>
      <c r="BF90" s="406">
        <v>4</v>
      </c>
      <c r="BG90" s="407">
        <v>36</v>
      </c>
      <c r="BH90" s="405">
        <v>5</v>
      </c>
      <c r="BI90" s="405">
        <v>9</v>
      </c>
      <c r="BJ90" s="405">
        <v>7</v>
      </c>
      <c r="BK90" s="408">
        <v>4</v>
      </c>
      <c r="BM90" s="400">
        <v>6171</v>
      </c>
      <c r="BN90" s="401" t="s">
        <v>446</v>
      </c>
      <c r="BO90" s="402">
        <v>391</v>
      </c>
      <c r="BP90" s="403">
        <v>221</v>
      </c>
      <c r="BQ90" s="404"/>
      <c r="BR90" s="405">
        <v>33</v>
      </c>
      <c r="BS90" s="405">
        <v>20</v>
      </c>
      <c r="BT90" s="405">
        <v>30</v>
      </c>
      <c r="BU90" s="405">
        <v>14</v>
      </c>
      <c r="BV90" s="406">
        <v>3</v>
      </c>
      <c r="BW90" s="407">
        <v>47</v>
      </c>
      <c r="BX90" s="405">
        <v>5</v>
      </c>
      <c r="BY90" s="405">
        <v>11</v>
      </c>
      <c r="BZ90" s="405">
        <v>7</v>
      </c>
      <c r="CA90" s="408">
        <v>5</v>
      </c>
      <c r="CC90" s="400">
        <v>6251</v>
      </c>
      <c r="CD90" s="401" t="s">
        <v>8</v>
      </c>
      <c r="CE90" s="402">
        <v>213</v>
      </c>
      <c r="CF90" s="403">
        <v>224</v>
      </c>
      <c r="CG90" s="404"/>
      <c r="CH90" s="405">
        <v>35</v>
      </c>
      <c r="CI90" s="405">
        <v>34</v>
      </c>
      <c r="CJ90" s="405">
        <v>21</v>
      </c>
      <c r="CK90" s="405">
        <v>7</v>
      </c>
      <c r="CL90" s="406">
        <v>3</v>
      </c>
      <c r="CM90" s="407">
        <v>31</v>
      </c>
      <c r="CN90" s="405">
        <v>4</v>
      </c>
      <c r="CO90" s="405">
        <v>9</v>
      </c>
      <c r="CP90" s="405">
        <v>8</v>
      </c>
      <c r="CQ90" s="408">
        <v>4</v>
      </c>
      <c r="CS90" s="400">
        <v>7840</v>
      </c>
      <c r="CT90" s="401" t="s">
        <v>907</v>
      </c>
      <c r="CU90" s="402">
        <v>15</v>
      </c>
      <c r="CV90" s="403">
        <v>200</v>
      </c>
      <c r="CW90" s="404"/>
      <c r="CX90" s="405">
        <v>73</v>
      </c>
      <c r="CY90" s="405">
        <v>13</v>
      </c>
      <c r="CZ90" s="405">
        <v>13</v>
      </c>
      <c r="DA90" s="405">
        <v>0</v>
      </c>
      <c r="DB90" s="406">
        <v>0</v>
      </c>
      <c r="DC90" s="407">
        <v>13</v>
      </c>
      <c r="DD90" s="405">
        <v>3</v>
      </c>
      <c r="DE90" s="405">
        <v>5</v>
      </c>
      <c r="DF90" s="405">
        <v>4</v>
      </c>
      <c r="DG90" s="408">
        <v>4</v>
      </c>
      <c r="DI90" s="409">
        <v>7853</v>
      </c>
      <c r="DJ90" s="410" t="s">
        <v>151</v>
      </c>
      <c r="DK90" s="411">
        <v>3</v>
      </c>
      <c r="DL90" s="412" t="s">
        <v>42</v>
      </c>
      <c r="DM90" s="413"/>
      <c r="DN90" s="414"/>
      <c r="DO90" s="415" t="s">
        <v>42</v>
      </c>
      <c r="DP90" s="416" t="s">
        <v>42</v>
      </c>
      <c r="DQ90" s="416" t="s">
        <v>42</v>
      </c>
      <c r="DR90" s="416" t="s">
        <v>42</v>
      </c>
      <c r="DS90" s="417" t="s">
        <v>42</v>
      </c>
      <c r="DT90" s="418" t="s">
        <v>42</v>
      </c>
      <c r="DU90" s="415" t="s">
        <v>42</v>
      </c>
      <c r="DV90" s="416" t="s">
        <v>42</v>
      </c>
      <c r="DW90" s="416" t="s">
        <v>42</v>
      </c>
      <c r="DX90" s="419" t="s">
        <v>42</v>
      </c>
    </row>
    <row r="91" spans="1:128" ht="20.100000000000001" customHeight="1">
      <c r="A91" s="391">
        <v>1721</v>
      </c>
      <c r="B91" s="392" t="s">
        <v>40</v>
      </c>
      <c r="C91" s="393">
        <v>116</v>
      </c>
      <c r="D91" s="394">
        <v>204</v>
      </c>
      <c r="E91" s="395"/>
      <c r="F91" s="396">
        <v>16</v>
      </c>
      <c r="G91" s="396">
        <v>18</v>
      </c>
      <c r="H91" s="396">
        <v>28</v>
      </c>
      <c r="I91" s="396">
        <v>26</v>
      </c>
      <c r="J91" s="397">
        <v>13</v>
      </c>
      <c r="K91" s="398">
        <v>66</v>
      </c>
      <c r="L91" s="396">
        <v>6</v>
      </c>
      <c r="M91" s="396">
        <v>11</v>
      </c>
      <c r="N91" s="396">
        <v>9</v>
      </c>
      <c r="O91" s="399">
        <v>7</v>
      </c>
      <c r="Q91" s="400">
        <v>1761</v>
      </c>
      <c r="R91" s="401" t="s">
        <v>262</v>
      </c>
      <c r="S91" s="402">
        <v>89</v>
      </c>
      <c r="T91" s="403">
        <v>224</v>
      </c>
      <c r="U91" s="404"/>
      <c r="V91" s="405">
        <v>4</v>
      </c>
      <c r="W91" s="405">
        <v>17</v>
      </c>
      <c r="X91" s="405">
        <v>26</v>
      </c>
      <c r="Y91" s="405">
        <v>25</v>
      </c>
      <c r="Z91" s="406">
        <v>28</v>
      </c>
      <c r="AA91" s="407">
        <v>79</v>
      </c>
      <c r="AB91" s="405">
        <v>5</v>
      </c>
      <c r="AC91" s="405">
        <v>15</v>
      </c>
      <c r="AD91" s="405">
        <v>8</v>
      </c>
      <c r="AE91" s="408">
        <v>7</v>
      </c>
      <c r="AG91" s="400">
        <v>1761</v>
      </c>
      <c r="AH91" s="401" t="s">
        <v>262</v>
      </c>
      <c r="AI91" s="402">
        <v>101</v>
      </c>
      <c r="AJ91" s="403">
        <v>226</v>
      </c>
      <c r="AK91" s="404"/>
      <c r="AL91" s="405">
        <v>9</v>
      </c>
      <c r="AM91" s="405">
        <v>25</v>
      </c>
      <c r="AN91" s="405">
        <v>23</v>
      </c>
      <c r="AO91" s="405">
        <v>31</v>
      </c>
      <c r="AP91" s="406">
        <v>13</v>
      </c>
      <c r="AQ91" s="407">
        <v>66</v>
      </c>
      <c r="AR91" s="405">
        <v>6</v>
      </c>
      <c r="AS91" s="405">
        <v>12</v>
      </c>
      <c r="AT91" s="405">
        <v>9</v>
      </c>
      <c r="AU91" s="408">
        <v>5</v>
      </c>
      <c r="AW91" s="400">
        <v>6091</v>
      </c>
      <c r="AX91" s="401" t="s">
        <v>440</v>
      </c>
      <c r="AY91" s="402">
        <v>320</v>
      </c>
      <c r="AZ91" s="403">
        <v>209</v>
      </c>
      <c r="BA91" s="404"/>
      <c r="BB91" s="405">
        <v>43</v>
      </c>
      <c r="BC91" s="405">
        <v>28</v>
      </c>
      <c r="BD91" s="405">
        <v>22</v>
      </c>
      <c r="BE91" s="405">
        <v>5</v>
      </c>
      <c r="BF91" s="406">
        <v>1</v>
      </c>
      <c r="BG91" s="407">
        <v>28</v>
      </c>
      <c r="BH91" s="405">
        <v>4</v>
      </c>
      <c r="BI91" s="405">
        <v>8</v>
      </c>
      <c r="BJ91" s="405">
        <v>6</v>
      </c>
      <c r="BK91" s="408">
        <v>4</v>
      </c>
      <c r="BM91" s="400">
        <v>6211</v>
      </c>
      <c r="BN91" s="401" t="s">
        <v>5</v>
      </c>
      <c r="BO91" s="402">
        <v>392</v>
      </c>
      <c r="BP91" s="403">
        <v>233</v>
      </c>
      <c r="BQ91" s="404"/>
      <c r="BR91" s="405">
        <v>13</v>
      </c>
      <c r="BS91" s="405">
        <v>23</v>
      </c>
      <c r="BT91" s="405">
        <v>34</v>
      </c>
      <c r="BU91" s="405">
        <v>20</v>
      </c>
      <c r="BV91" s="406">
        <v>9</v>
      </c>
      <c r="BW91" s="407">
        <v>64</v>
      </c>
      <c r="BX91" s="405">
        <v>6</v>
      </c>
      <c r="BY91" s="405">
        <v>12</v>
      </c>
      <c r="BZ91" s="405">
        <v>8</v>
      </c>
      <c r="CA91" s="408">
        <v>6</v>
      </c>
      <c r="CC91" s="400">
        <v>6281</v>
      </c>
      <c r="CD91" s="401" t="s">
        <v>448</v>
      </c>
      <c r="CE91" s="402">
        <v>195</v>
      </c>
      <c r="CF91" s="403">
        <v>220</v>
      </c>
      <c r="CG91" s="404"/>
      <c r="CH91" s="405">
        <v>41</v>
      </c>
      <c r="CI91" s="405">
        <v>36</v>
      </c>
      <c r="CJ91" s="405">
        <v>15</v>
      </c>
      <c r="CK91" s="405">
        <v>7</v>
      </c>
      <c r="CL91" s="406">
        <v>2</v>
      </c>
      <c r="CM91" s="407">
        <v>24</v>
      </c>
      <c r="CN91" s="405">
        <v>4</v>
      </c>
      <c r="CO91" s="405">
        <v>8</v>
      </c>
      <c r="CP91" s="405">
        <v>7</v>
      </c>
      <c r="CQ91" s="408">
        <v>4</v>
      </c>
      <c r="CS91" s="400">
        <v>7850</v>
      </c>
      <c r="CT91" s="401" t="s">
        <v>1331</v>
      </c>
      <c r="CU91" s="402">
        <v>5</v>
      </c>
      <c r="CV91" s="403" t="s">
        <v>42</v>
      </c>
      <c r="CW91" s="404"/>
      <c r="CX91" s="405" t="s">
        <v>42</v>
      </c>
      <c r="CY91" s="405" t="s">
        <v>42</v>
      </c>
      <c r="CZ91" s="405" t="s">
        <v>42</v>
      </c>
      <c r="DA91" s="405" t="s">
        <v>42</v>
      </c>
      <c r="DB91" s="406" t="s">
        <v>42</v>
      </c>
      <c r="DC91" s="407" t="s">
        <v>42</v>
      </c>
      <c r="DD91" s="405" t="s">
        <v>42</v>
      </c>
      <c r="DE91" s="405" t="s">
        <v>42</v>
      </c>
      <c r="DF91" s="405" t="s">
        <v>42</v>
      </c>
      <c r="DG91" s="408" t="s">
        <v>42</v>
      </c>
      <c r="DI91" s="409">
        <v>7901</v>
      </c>
      <c r="DJ91" s="410" t="s">
        <v>147</v>
      </c>
      <c r="DK91" s="411">
        <v>121</v>
      </c>
      <c r="DL91" s="412">
        <v>261</v>
      </c>
      <c r="DM91" s="413"/>
      <c r="DN91" s="414"/>
      <c r="DO91" s="415">
        <v>0</v>
      </c>
      <c r="DP91" s="416">
        <v>12</v>
      </c>
      <c r="DQ91" s="416">
        <v>26</v>
      </c>
      <c r="DR91" s="416">
        <v>40</v>
      </c>
      <c r="DS91" s="417">
        <v>21</v>
      </c>
      <c r="DT91" s="418">
        <v>88</v>
      </c>
      <c r="DU91" s="415">
        <v>7</v>
      </c>
      <c r="DV91" s="416">
        <v>10</v>
      </c>
      <c r="DW91" s="416">
        <v>9</v>
      </c>
      <c r="DX91" s="419">
        <v>9</v>
      </c>
    </row>
    <row r="92" spans="1:128" ht="20.100000000000001" customHeight="1">
      <c r="A92" s="391">
        <v>1761</v>
      </c>
      <c r="B92" s="392" t="s">
        <v>262</v>
      </c>
      <c r="C92" s="393">
        <v>85</v>
      </c>
      <c r="D92" s="394">
        <v>211</v>
      </c>
      <c r="E92" s="395"/>
      <c r="F92" s="396">
        <v>12</v>
      </c>
      <c r="G92" s="396">
        <v>8</v>
      </c>
      <c r="H92" s="396">
        <v>21</v>
      </c>
      <c r="I92" s="396">
        <v>39</v>
      </c>
      <c r="J92" s="397">
        <v>20</v>
      </c>
      <c r="K92" s="398">
        <v>80</v>
      </c>
      <c r="L92" s="396">
        <v>7</v>
      </c>
      <c r="M92" s="396">
        <v>12</v>
      </c>
      <c r="N92" s="396">
        <v>10</v>
      </c>
      <c r="O92" s="399">
        <v>7</v>
      </c>
      <c r="Q92" s="400">
        <v>1801</v>
      </c>
      <c r="R92" s="401" t="s">
        <v>263</v>
      </c>
      <c r="S92" s="402">
        <v>125</v>
      </c>
      <c r="T92" s="403">
        <v>211</v>
      </c>
      <c r="U92" s="404"/>
      <c r="V92" s="405">
        <v>12</v>
      </c>
      <c r="W92" s="405">
        <v>20</v>
      </c>
      <c r="X92" s="405">
        <v>38</v>
      </c>
      <c r="Y92" s="405">
        <v>22</v>
      </c>
      <c r="Z92" s="406">
        <v>8</v>
      </c>
      <c r="AA92" s="407">
        <v>68</v>
      </c>
      <c r="AB92" s="405">
        <v>5</v>
      </c>
      <c r="AC92" s="405">
        <v>13</v>
      </c>
      <c r="AD92" s="405">
        <v>7</v>
      </c>
      <c r="AE92" s="408">
        <v>6</v>
      </c>
      <c r="AG92" s="400">
        <v>1801</v>
      </c>
      <c r="AH92" s="401" t="s">
        <v>263</v>
      </c>
      <c r="AI92" s="402">
        <v>94</v>
      </c>
      <c r="AJ92" s="403">
        <v>224</v>
      </c>
      <c r="AK92" s="404"/>
      <c r="AL92" s="405">
        <v>15</v>
      </c>
      <c r="AM92" s="405">
        <v>14</v>
      </c>
      <c r="AN92" s="405">
        <v>27</v>
      </c>
      <c r="AO92" s="405">
        <v>31</v>
      </c>
      <c r="AP92" s="406">
        <v>14</v>
      </c>
      <c r="AQ92" s="407">
        <v>71</v>
      </c>
      <c r="AR92" s="405">
        <v>6</v>
      </c>
      <c r="AS92" s="405">
        <v>12</v>
      </c>
      <c r="AT92" s="405">
        <v>9</v>
      </c>
      <c r="AU92" s="408">
        <v>5</v>
      </c>
      <c r="AW92" s="400">
        <v>6111</v>
      </c>
      <c r="AX92" s="401" t="s">
        <v>441</v>
      </c>
      <c r="AY92" s="402">
        <v>243</v>
      </c>
      <c r="AZ92" s="403">
        <v>213</v>
      </c>
      <c r="BA92" s="404"/>
      <c r="BB92" s="405">
        <v>35</v>
      </c>
      <c r="BC92" s="405">
        <v>33</v>
      </c>
      <c r="BD92" s="405">
        <v>21</v>
      </c>
      <c r="BE92" s="405">
        <v>9</v>
      </c>
      <c r="BF92" s="406">
        <v>2</v>
      </c>
      <c r="BG92" s="407">
        <v>32</v>
      </c>
      <c r="BH92" s="405">
        <v>5</v>
      </c>
      <c r="BI92" s="405">
        <v>8</v>
      </c>
      <c r="BJ92" s="405">
        <v>6</v>
      </c>
      <c r="BK92" s="408">
        <v>4</v>
      </c>
      <c r="BM92" s="400">
        <v>6221</v>
      </c>
      <c r="BN92" s="401" t="s">
        <v>6</v>
      </c>
      <c r="BO92" s="402">
        <v>436</v>
      </c>
      <c r="BP92" s="403">
        <v>230</v>
      </c>
      <c r="BQ92" s="404"/>
      <c r="BR92" s="405">
        <v>14</v>
      </c>
      <c r="BS92" s="405">
        <v>29</v>
      </c>
      <c r="BT92" s="405">
        <v>32</v>
      </c>
      <c r="BU92" s="405">
        <v>20</v>
      </c>
      <c r="BV92" s="406">
        <v>4</v>
      </c>
      <c r="BW92" s="407">
        <v>57</v>
      </c>
      <c r="BX92" s="405">
        <v>5</v>
      </c>
      <c r="BY92" s="405">
        <v>12</v>
      </c>
      <c r="BZ92" s="405">
        <v>8</v>
      </c>
      <c r="CA92" s="408">
        <v>6</v>
      </c>
      <c r="CC92" s="400">
        <v>6301</v>
      </c>
      <c r="CD92" s="401" t="s">
        <v>449</v>
      </c>
      <c r="CE92" s="402">
        <v>469</v>
      </c>
      <c r="CF92" s="403">
        <v>232</v>
      </c>
      <c r="CG92" s="404"/>
      <c r="CH92" s="405">
        <v>26</v>
      </c>
      <c r="CI92" s="405">
        <v>27</v>
      </c>
      <c r="CJ92" s="405">
        <v>23</v>
      </c>
      <c r="CK92" s="405">
        <v>16</v>
      </c>
      <c r="CL92" s="406">
        <v>8</v>
      </c>
      <c r="CM92" s="407">
        <v>46</v>
      </c>
      <c r="CN92" s="405">
        <v>5</v>
      </c>
      <c r="CO92" s="405">
        <v>10</v>
      </c>
      <c r="CP92" s="405">
        <v>8</v>
      </c>
      <c r="CQ92" s="408">
        <v>5</v>
      </c>
      <c r="CS92" s="400">
        <v>7851</v>
      </c>
      <c r="CT92" s="401" t="s">
        <v>1332</v>
      </c>
      <c r="CU92" s="402">
        <v>6</v>
      </c>
      <c r="CV92" s="403" t="s">
        <v>42</v>
      </c>
      <c r="CW92" s="404"/>
      <c r="CX92" s="405" t="s">
        <v>42</v>
      </c>
      <c r="CY92" s="405" t="s">
        <v>42</v>
      </c>
      <c r="CZ92" s="405" t="s">
        <v>42</v>
      </c>
      <c r="DA92" s="405" t="s">
        <v>42</v>
      </c>
      <c r="DB92" s="406" t="s">
        <v>42</v>
      </c>
      <c r="DC92" s="407" t="s">
        <v>42</v>
      </c>
      <c r="DD92" s="405" t="s">
        <v>42</v>
      </c>
      <c r="DE92" s="405" t="s">
        <v>42</v>
      </c>
      <c r="DF92" s="405" t="s">
        <v>42</v>
      </c>
      <c r="DG92" s="408" t="s">
        <v>42</v>
      </c>
      <c r="DI92" s="409">
        <v>8019</v>
      </c>
      <c r="DJ92" s="410" t="s">
        <v>1333</v>
      </c>
      <c r="DK92" s="411">
        <v>24</v>
      </c>
      <c r="DL92" s="412">
        <v>229</v>
      </c>
      <c r="DM92" s="413"/>
      <c r="DN92" s="414"/>
      <c r="DO92" s="415">
        <v>42</v>
      </c>
      <c r="DP92" s="416">
        <v>42</v>
      </c>
      <c r="DQ92" s="416">
        <v>17</v>
      </c>
      <c r="DR92" s="416">
        <v>0</v>
      </c>
      <c r="DS92" s="417">
        <v>0</v>
      </c>
      <c r="DT92" s="418">
        <v>17</v>
      </c>
      <c r="DU92" s="415">
        <v>4</v>
      </c>
      <c r="DV92" s="416">
        <v>6</v>
      </c>
      <c r="DW92" s="416">
        <v>6</v>
      </c>
      <c r="DX92" s="419">
        <v>6</v>
      </c>
    </row>
    <row r="93" spans="1:128" ht="20.100000000000001" customHeight="1">
      <c r="A93" s="391">
        <v>1801</v>
      </c>
      <c r="B93" s="392" t="s">
        <v>263</v>
      </c>
      <c r="C93" s="393">
        <v>118</v>
      </c>
      <c r="D93" s="394">
        <v>198</v>
      </c>
      <c r="E93" s="395"/>
      <c r="F93" s="396">
        <v>23</v>
      </c>
      <c r="G93" s="396">
        <v>23</v>
      </c>
      <c r="H93" s="396">
        <v>27</v>
      </c>
      <c r="I93" s="396">
        <v>20</v>
      </c>
      <c r="J93" s="397">
        <v>7</v>
      </c>
      <c r="K93" s="398">
        <v>54</v>
      </c>
      <c r="L93" s="396">
        <v>6</v>
      </c>
      <c r="M93" s="396">
        <v>10</v>
      </c>
      <c r="N93" s="396">
        <v>9</v>
      </c>
      <c r="O93" s="399">
        <v>6</v>
      </c>
      <c r="Q93" s="400">
        <v>1811</v>
      </c>
      <c r="R93" s="401" t="s">
        <v>1234</v>
      </c>
      <c r="S93" s="402">
        <v>90</v>
      </c>
      <c r="T93" s="403">
        <v>214</v>
      </c>
      <c r="U93" s="404"/>
      <c r="V93" s="405">
        <v>13</v>
      </c>
      <c r="W93" s="405">
        <v>20</v>
      </c>
      <c r="X93" s="405">
        <v>32</v>
      </c>
      <c r="Y93" s="405">
        <v>26</v>
      </c>
      <c r="Z93" s="406">
        <v>9</v>
      </c>
      <c r="AA93" s="407">
        <v>67</v>
      </c>
      <c r="AB93" s="405">
        <v>5</v>
      </c>
      <c r="AC93" s="405">
        <v>13</v>
      </c>
      <c r="AD93" s="405">
        <v>7</v>
      </c>
      <c r="AE93" s="408">
        <v>6</v>
      </c>
      <c r="AG93" s="400">
        <v>1811</v>
      </c>
      <c r="AH93" s="401" t="s">
        <v>1234</v>
      </c>
      <c r="AI93" s="402">
        <v>99</v>
      </c>
      <c r="AJ93" s="403">
        <v>222</v>
      </c>
      <c r="AK93" s="404"/>
      <c r="AL93" s="405">
        <v>18</v>
      </c>
      <c r="AM93" s="405">
        <v>16</v>
      </c>
      <c r="AN93" s="405">
        <v>23</v>
      </c>
      <c r="AO93" s="405">
        <v>27</v>
      </c>
      <c r="AP93" s="406">
        <v>15</v>
      </c>
      <c r="AQ93" s="407">
        <v>66</v>
      </c>
      <c r="AR93" s="405">
        <v>6</v>
      </c>
      <c r="AS93" s="405">
        <v>11</v>
      </c>
      <c r="AT93" s="405">
        <v>9</v>
      </c>
      <c r="AU93" s="408">
        <v>5</v>
      </c>
      <c r="AW93" s="400">
        <v>6121</v>
      </c>
      <c r="AX93" s="401" t="s">
        <v>442</v>
      </c>
      <c r="AY93" s="402">
        <v>295</v>
      </c>
      <c r="AZ93" s="403">
        <v>220</v>
      </c>
      <c r="BA93" s="404"/>
      <c r="BB93" s="405">
        <v>27</v>
      </c>
      <c r="BC93" s="405">
        <v>21</v>
      </c>
      <c r="BD93" s="405">
        <v>29</v>
      </c>
      <c r="BE93" s="405">
        <v>15</v>
      </c>
      <c r="BF93" s="406">
        <v>7</v>
      </c>
      <c r="BG93" s="407">
        <v>52</v>
      </c>
      <c r="BH93" s="405">
        <v>5</v>
      </c>
      <c r="BI93" s="405">
        <v>10</v>
      </c>
      <c r="BJ93" s="405">
        <v>7</v>
      </c>
      <c r="BK93" s="408">
        <v>5</v>
      </c>
      <c r="BM93" s="400">
        <v>6231</v>
      </c>
      <c r="BN93" s="401" t="s">
        <v>7</v>
      </c>
      <c r="BO93" s="402">
        <v>266</v>
      </c>
      <c r="BP93" s="403">
        <v>223</v>
      </c>
      <c r="BQ93" s="404"/>
      <c r="BR93" s="405">
        <v>28</v>
      </c>
      <c r="BS93" s="405">
        <v>28</v>
      </c>
      <c r="BT93" s="405">
        <v>27</v>
      </c>
      <c r="BU93" s="405">
        <v>11</v>
      </c>
      <c r="BV93" s="406">
        <v>5</v>
      </c>
      <c r="BW93" s="407">
        <v>44</v>
      </c>
      <c r="BX93" s="405">
        <v>5</v>
      </c>
      <c r="BY93" s="405">
        <v>11</v>
      </c>
      <c r="BZ93" s="405">
        <v>7</v>
      </c>
      <c r="CA93" s="408">
        <v>5</v>
      </c>
      <c r="CC93" s="400">
        <v>6331</v>
      </c>
      <c r="CD93" s="401" t="s">
        <v>450</v>
      </c>
      <c r="CE93" s="402">
        <v>451</v>
      </c>
      <c r="CF93" s="403">
        <v>226</v>
      </c>
      <c r="CG93" s="404"/>
      <c r="CH93" s="405">
        <v>31</v>
      </c>
      <c r="CI93" s="405">
        <v>32</v>
      </c>
      <c r="CJ93" s="405">
        <v>22</v>
      </c>
      <c r="CK93" s="405">
        <v>10</v>
      </c>
      <c r="CL93" s="406">
        <v>5</v>
      </c>
      <c r="CM93" s="407">
        <v>36</v>
      </c>
      <c r="CN93" s="405">
        <v>5</v>
      </c>
      <c r="CO93" s="405">
        <v>10</v>
      </c>
      <c r="CP93" s="405">
        <v>8</v>
      </c>
      <c r="CQ93" s="408">
        <v>5</v>
      </c>
      <c r="CS93" s="400">
        <v>7853</v>
      </c>
      <c r="CT93" s="401" t="s">
        <v>151</v>
      </c>
      <c r="CU93" s="402">
        <v>5</v>
      </c>
      <c r="CV93" s="403" t="s">
        <v>42</v>
      </c>
      <c r="CW93" s="404"/>
      <c r="CX93" s="405" t="s">
        <v>42</v>
      </c>
      <c r="CY93" s="405" t="s">
        <v>42</v>
      </c>
      <c r="CZ93" s="405" t="s">
        <v>42</v>
      </c>
      <c r="DA93" s="405" t="s">
        <v>42</v>
      </c>
      <c r="DB93" s="406" t="s">
        <v>42</v>
      </c>
      <c r="DC93" s="407" t="s">
        <v>42</v>
      </c>
      <c r="DD93" s="405" t="s">
        <v>42</v>
      </c>
      <c r="DE93" s="405" t="s">
        <v>42</v>
      </c>
      <c r="DF93" s="405" t="s">
        <v>42</v>
      </c>
      <c r="DG93" s="408" t="s">
        <v>42</v>
      </c>
      <c r="DI93" s="409">
        <v>8101</v>
      </c>
      <c r="DJ93" s="410" t="s">
        <v>1334</v>
      </c>
      <c r="DK93" s="411">
        <v>8</v>
      </c>
      <c r="DL93" s="412" t="s">
        <v>42</v>
      </c>
      <c r="DM93" s="413"/>
      <c r="DN93" s="414"/>
      <c r="DO93" s="415" t="s">
        <v>42</v>
      </c>
      <c r="DP93" s="416" t="s">
        <v>42</v>
      </c>
      <c r="DQ93" s="416" t="s">
        <v>42</v>
      </c>
      <c r="DR93" s="416" t="s">
        <v>42</v>
      </c>
      <c r="DS93" s="417" t="s">
        <v>42</v>
      </c>
      <c r="DT93" s="418" t="s">
        <v>42</v>
      </c>
      <c r="DU93" s="415" t="s">
        <v>42</v>
      </c>
      <c r="DV93" s="416" t="s">
        <v>42</v>
      </c>
      <c r="DW93" s="416" t="s">
        <v>42</v>
      </c>
      <c r="DX93" s="419" t="s">
        <v>42</v>
      </c>
    </row>
    <row r="94" spans="1:128" ht="20.100000000000001" customHeight="1">
      <c r="A94" s="391">
        <v>1811</v>
      </c>
      <c r="B94" s="392" t="s">
        <v>1234</v>
      </c>
      <c r="C94" s="393">
        <v>84</v>
      </c>
      <c r="D94" s="394">
        <v>210</v>
      </c>
      <c r="E94" s="395"/>
      <c r="F94" s="396">
        <v>10</v>
      </c>
      <c r="G94" s="396">
        <v>10</v>
      </c>
      <c r="H94" s="396">
        <v>26</v>
      </c>
      <c r="I94" s="396">
        <v>36</v>
      </c>
      <c r="J94" s="397">
        <v>19</v>
      </c>
      <c r="K94" s="398">
        <v>81</v>
      </c>
      <c r="L94" s="396">
        <v>7</v>
      </c>
      <c r="M94" s="396">
        <v>12</v>
      </c>
      <c r="N94" s="396">
        <v>10</v>
      </c>
      <c r="O94" s="399">
        <v>7</v>
      </c>
      <c r="Q94" s="400">
        <v>1841</v>
      </c>
      <c r="R94" s="401" t="s">
        <v>265</v>
      </c>
      <c r="S94" s="402">
        <v>79</v>
      </c>
      <c r="T94" s="403">
        <v>208</v>
      </c>
      <c r="U94" s="404"/>
      <c r="V94" s="405">
        <v>22</v>
      </c>
      <c r="W94" s="405">
        <v>28</v>
      </c>
      <c r="X94" s="405">
        <v>27</v>
      </c>
      <c r="Y94" s="405">
        <v>13</v>
      </c>
      <c r="Z94" s="406">
        <v>11</v>
      </c>
      <c r="AA94" s="407">
        <v>51</v>
      </c>
      <c r="AB94" s="405">
        <v>5</v>
      </c>
      <c r="AC94" s="405">
        <v>12</v>
      </c>
      <c r="AD94" s="405">
        <v>7</v>
      </c>
      <c r="AE94" s="408">
        <v>5</v>
      </c>
      <c r="AG94" s="400">
        <v>1841</v>
      </c>
      <c r="AH94" s="401" t="s">
        <v>265</v>
      </c>
      <c r="AI94" s="402">
        <v>93</v>
      </c>
      <c r="AJ94" s="403">
        <v>220</v>
      </c>
      <c r="AK94" s="404"/>
      <c r="AL94" s="405">
        <v>10</v>
      </c>
      <c r="AM94" s="405">
        <v>32</v>
      </c>
      <c r="AN94" s="405">
        <v>25</v>
      </c>
      <c r="AO94" s="405">
        <v>27</v>
      </c>
      <c r="AP94" s="406">
        <v>6</v>
      </c>
      <c r="AQ94" s="407">
        <v>58</v>
      </c>
      <c r="AR94" s="405">
        <v>6</v>
      </c>
      <c r="AS94" s="405">
        <v>11</v>
      </c>
      <c r="AT94" s="405">
        <v>8</v>
      </c>
      <c r="AU94" s="408">
        <v>5</v>
      </c>
      <c r="AW94" s="400">
        <v>6131</v>
      </c>
      <c r="AX94" s="401" t="s">
        <v>443</v>
      </c>
      <c r="AY94" s="402">
        <v>230</v>
      </c>
      <c r="AZ94" s="403">
        <v>222</v>
      </c>
      <c r="BA94" s="404"/>
      <c r="BB94" s="405">
        <v>21</v>
      </c>
      <c r="BC94" s="405">
        <v>25</v>
      </c>
      <c r="BD94" s="405">
        <v>35</v>
      </c>
      <c r="BE94" s="405">
        <v>13</v>
      </c>
      <c r="BF94" s="406">
        <v>5</v>
      </c>
      <c r="BG94" s="407">
        <v>54</v>
      </c>
      <c r="BH94" s="405">
        <v>6</v>
      </c>
      <c r="BI94" s="405">
        <v>10</v>
      </c>
      <c r="BJ94" s="405">
        <v>7</v>
      </c>
      <c r="BK94" s="408">
        <v>5</v>
      </c>
      <c r="BM94" s="400">
        <v>6241</v>
      </c>
      <c r="BN94" s="401" t="s">
        <v>447</v>
      </c>
      <c r="BO94" s="402">
        <v>358</v>
      </c>
      <c r="BP94" s="403">
        <v>234</v>
      </c>
      <c r="BQ94" s="404"/>
      <c r="BR94" s="405">
        <v>15</v>
      </c>
      <c r="BS94" s="405">
        <v>20</v>
      </c>
      <c r="BT94" s="405">
        <v>32</v>
      </c>
      <c r="BU94" s="405">
        <v>19</v>
      </c>
      <c r="BV94" s="406">
        <v>13</v>
      </c>
      <c r="BW94" s="407">
        <v>65</v>
      </c>
      <c r="BX94" s="405">
        <v>6</v>
      </c>
      <c r="BY94" s="405">
        <v>13</v>
      </c>
      <c r="BZ94" s="405">
        <v>8</v>
      </c>
      <c r="CA94" s="408">
        <v>6</v>
      </c>
      <c r="CC94" s="400">
        <v>6351</v>
      </c>
      <c r="CD94" s="401" t="s">
        <v>451</v>
      </c>
      <c r="CE94" s="402">
        <v>225</v>
      </c>
      <c r="CF94" s="403">
        <v>226</v>
      </c>
      <c r="CG94" s="404"/>
      <c r="CH94" s="405">
        <v>31</v>
      </c>
      <c r="CI94" s="405">
        <v>39</v>
      </c>
      <c r="CJ94" s="405">
        <v>20</v>
      </c>
      <c r="CK94" s="405">
        <v>8</v>
      </c>
      <c r="CL94" s="406">
        <v>2</v>
      </c>
      <c r="CM94" s="407">
        <v>31</v>
      </c>
      <c r="CN94" s="405">
        <v>5</v>
      </c>
      <c r="CO94" s="405">
        <v>9</v>
      </c>
      <c r="CP94" s="405">
        <v>8</v>
      </c>
      <c r="CQ94" s="408">
        <v>4</v>
      </c>
      <c r="CS94" s="400">
        <v>7860</v>
      </c>
      <c r="CT94" s="401" t="s">
        <v>1611</v>
      </c>
      <c r="CU94" s="402">
        <v>19</v>
      </c>
      <c r="CV94" s="403">
        <v>209</v>
      </c>
      <c r="CW94" s="404"/>
      <c r="CX94" s="405">
        <v>84</v>
      </c>
      <c r="CY94" s="405">
        <v>16</v>
      </c>
      <c r="CZ94" s="405">
        <v>0</v>
      </c>
      <c r="DA94" s="405">
        <v>0</v>
      </c>
      <c r="DB94" s="406">
        <v>0</v>
      </c>
      <c r="DC94" s="407">
        <v>0</v>
      </c>
      <c r="DD94" s="405">
        <v>4</v>
      </c>
      <c r="DE94" s="405">
        <v>4</v>
      </c>
      <c r="DF94" s="405">
        <v>4</v>
      </c>
      <c r="DG94" s="408">
        <v>6</v>
      </c>
      <c r="DI94" s="409">
        <v>8121</v>
      </c>
      <c r="DJ94" s="410" t="s">
        <v>148</v>
      </c>
      <c r="DK94" s="411">
        <v>40</v>
      </c>
      <c r="DL94" s="412">
        <v>229</v>
      </c>
      <c r="DM94" s="413"/>
      <c r="DN94" s="414"/>
      <c r="DO94" s="415">
        <v>50</v>
      </c>
      <c r="DP94" s="416">
        <v>35</v>
      </c>
      <c r="DQ94" s="416">
        <v>13</v>
      </c>
      <c r="DR94" s="416">
        <v>3</v>
      </c>
      <c r="DS94" s="417">
        <v>0</v>
      </c>
      <c r="DT94" s="418">
        <v>15</v>
      </c>
      <c r="DU94" s="415">
        <v>4</v>
      </c>
      <c r="DV94" s="416">
        <v>6</v>
      </c>
      <c r="DW94" s="416">
        <v>5</v>
      </c>
      <c r="DX94" s="419">
        <v>6</v>
      </c>
    </row>
    <row r="95" spans="1:128" ht="20.100000000000001" customHeight="1">
      <c r="A95" s="391">
        <v>1841</v>
      </c>
      <c r="B95" s="392" t="s">
        <v>265</v>
      </c>
      <c r="C95" s="393">
        <v>87</v>
      </c>
      <c r="D95" s="394">
        <v>198</v>
      </c>
      <c r="E95" s="395"/>
      <c r="F95" s="396">
        <v>17</v>
      </c>
      <c r="G95" s="396">
        <v>33</v>
      </c>
      <c r="H95" s="396">
        <v>22</v>
      </c>
      <c r="I95" s="396">
        <v>20</v>
      </c>
      <c r="J95" s="397">
        <v>8</v>
      </c>
      <c r="K95" s="398">
        <v>49</v>
      </c>
      <c r="L95" s="396">
        <v>6</v>
      </c>
      <c r="M95" s="396">
        <v>9</v>
      </c>
      <c r="N95" s="396">
        <v>9</v>
      </c>
      <c r="O95" s="399">
        <v>6</v>
      </c>
      <c r="Q95" s="400">
        <v>1881</v>
      </c>
      <c r="R95" s="401" t="s">
        <v>1235</v>
      </c>
      <c r="S95" s="402">
        <v>145</v>
      </c>
      <c r="T95" s="403">
        <v>207</v>
      </c>
      <c r="U95" s="404"/>
      <c r="V95" s="405">
        <v>21</v>
      </c>
      <c r="W95" s="405">
        <v>29</v>
      </c>
      <c r="X95" s="405">
        <v>28</v>
      </c>
      <c r="Y95" s="405">
        <v>15</v>
      </c>
      <c r="Z95" s="406">
        <v>7</v>
      </c>
      <c r="AA95" s="407">
        <v>50</v>
      </c>
      <c r="AB95" s="405">
        <v>5</v>
      </c>
      <c r="AC95" s="405">
        <v>12</v>
      </c>
      <c r="AD95" s="405">
        <v>6</v>
      </c>
      <c r="AE95" s="408">
        <v>6</v>
      </c>
      <c r="AG95" s="400">
        <v>1881</v>
      </c>
      <c r="AH95" s="401" t="s">
        <v>1235</v>
      </c>
      <c r="AI95" s="402">
        <v>130</v>
      </c>
      <c r="AJ95" s="403">
        <v>218</v>
      </c>
      <c r="AK95" s="404"/>
      <c r="AL95" s="405">
        <v>17</v>
      </c>
      <c r="AM95" s="405">
        <v>21</v>
      </c>
      <c r="AN95" s="405">
        <v>29</v>
      </c>
      <c r="AO95" s="405">
        <v>27</v>
      </c>
      <c r="AP95" s="406">
        <v>6</v>
      </c>
      <c r="AQ95" s="407">
        <v>62</v>
      </c>
      <c r="AR95" s="405">
        <v>6</v>
      </c>
      <c r="AS95" s="405">
        <v>10</v>
      </c>
      <c r="AT95" s="405">
        <v>8</v>
      </c>
      <c r="AU95" s="408">
        <v>5</v>
      </c>
      <c r="AW95" s="400">
        <v>6141</v>
      </c>
      <c r="AX95" s="401" t="s">
        <v>444</v>
      </c>
      <c r="AY95" s="402">
        <v>163</v>
      </c>
      <c r="AZ95" s="403">
        <v>207</v>
      </c>
      <c r="BA95" s="404"/>
      <c r="BB95" s="405">
        <v>45</v>
      </c>
      <c r="BC95" s="405">
        <v>33</v>
      </c>
      <c r="BD95" s="405">
        <v>16</v>
      </c>
      <c r="BE95" s="405">
        <v>6</v>
      </c>
      <c r="BF95" s="406">
        <v>0</v>
      </c>
      <c r="BG95" s="407">
        <v>22</v>
      </c>
      <c r="BH95" s="405">
        <v>4</v>
      </c>
      <c r="BI95" s="405">
        <v>7</v>
      </c>
      <c r="BJ95" s="405">
        <v>6</v>
      </c>
      <c r="BK95" s="408">
        <v>4</v>
      </c>
      <c r="BM95" s="400">
        <v>6251</v>
      </c>
      <c r="BN95" s="401" t="s">
        <v>8</v>
      </c>
      <c r="BO95" s="402">
        <v>221</v>
      </c>
      <c r="BP95" s="403">
        <v>220</v>
      </c>
      <c r="BQ95" s="404"/>
      <c r="BR95" s="405">
        <v>36</v>
      </c>
      <c r="BS95" s="405">
        <v>28</v>
      </c>
      <c r="BT95" s="405">
        <v>23</v>
      </c>
      <c r="BU95" s="405">
        <v>11</v>
      </c>
      <c r="BV95" s="406">
        <v>2</v>
      </c>
      <c r="BW95" s="407">
        <v>36</v>
      </c>
      <c r="BX95" s="405">
        <v>5</v>
      </c>
      <c r="BY95" s="405">
        <v>10</v>
      </c>
      <c r="BZ95" s="405">
        <v>7</v>
      </c>
      <c r="CA95" s="408">
        <v>5</v>
      </c>
      <c r="CC95" s="400">
        <v>6361</v>
      </c>
      <c r="CD95" s="401" t="s">
        <v>452</v>
      </c>
      <c r="CE95" s="402">
        <v>181</v>
      </c>
      <c r="CF95" s="403">
        <v>227</v>
      </c>
      <c r="CG95" s="404"/>
      <c r="CH95" s="405">
        <v>33</v>
      </c>
      <c r="CI95" s="405">
        <v>27</v>
      </c>
      <c r="CJ95" s="405">
        <v>14</v>
      </c>
      <c r="CK95" s="405">
        <v>26</v>
      </c>
      <c r="CL95" s="406">
        <v>0</v>
      </c>
      <c r="CM95" s="407">
        <v>40</v>
      </c>
      <c r="CN95" s="405">
        <v>5</v>
      </c>
      <c r="CO95" s="405">
        <v>10</v>
      </c>
      <c r="CP95" s="405">
        <v>8</v>
      </c>
      <c r="CQ95" s="408">
        <v>5</v>
      </c>
      <c r="CS95" s="400">
        <v>7861</v>
      </c>
      <c r="CT95" s="401" t="s">
        <v>1611</v>
      </c>
      <c r="CU95" s="402">
        <v>6</v>
      </c>
      <c r="CV95" s="403" t="s">
        <v>42</v>
      </c>
      <c r="CW95" s="404"/>
      <c r="CX95" s="405" t="s">
        <v>42</v>
      </c>
      <c r="CY95" s="405" t="s">
        <v>42</v>
      </c>
      <c r="CZ95" s="405" t="s">
        <v>42</v>
      </c>
      <c r="DA95" s="405" t="s">
        <v>42</v>
      </c>
      <c r="DB95" s="406" t="s">
        <v>42</v>
      </c>
      <c r="DC95" s="407" t="s">
        <v>42</v>
      </c>
      <c r="DD95" s="405" t="s">
        <v>42</v>
      </c>
      <c r="DE95" s="405" t="s">
        <v>42</v>
      </c>
      <c r="DF95" s="405" t="s">
        <v>42</v>
      </c>
      <c r="DG95" s="408" t="s">
        <v>42</v>
      </c>
      <c r="DI95" s="409">
        <v>8131</v>
      </c>
      <c r="DJ95" s="410" t="s">
        <v>527</v>
      </c>
      <c r="DK95" s="411">
        <v>15</v>
      </c>
      <c r="DL95" s="412">
        <v>225</v>
      </c>
      <c r="DM95" s="413"/>
      <c r="DN95" s="414"/>
      <c r="DO95" s="415">
        <v>47</v>
      </c>
      <c r="DP95" s="416">
        <v>47</v>
      </c>
      <c r="DQ95" s="416">
        <v>0</v>
      </c>
      <c r="DR95" s="416">
        <v>7</v>
      </c>
      <c r="DS95" s="417">
        <v>0</v>
      </c>
      <c r="DT95" s="418">
        <v>7</v>
      </c>
      <c r="DU95" s="415">
        <v>3</v>
      </c>
      <c r="DV95" s="416">
        <v>5</v>
      </c>
      <c r="DW95" s="416">
        <v>5</v>
      </c>
      <c r="DX95" s="419">
        <v>6</v>
      </c>
    </row>
    <row r="96" spans="1:128" ht="20.100000000000001" customHeight="1">
      <c r="A96" s="391">
        <v>1881</v>
      </c>
      <c r="B96" s="392" t="s">
        <v>1235</v>
      </c>
      <c r="C96" s="393">
        <v>141</v>
      </c>
      <c r="D96" s="394">
        <v>198</v>
      </c>
      <c r="E96" s="395"/>
      <c r="F96" s="396">
        <v>20</v>
      </c>
      <c r="G96" s="396">
        <v>20</v>
      </c>
      <c r="H96" s="396">
        <v>31</v>
      </c>
      <c r="I96" s="396">
        <v>20</v>
      </c>
      <c r="J96" s="397">
        <v>9</v>
      </c>
      <c r="K96" s="398">
        <v>60</v>
      </c>
      <c r="L96" s="396">
        <v>5</v>
      </c>
      <c r="M96" s="396">
        <v>10</v>
      </c>
      <c r="N96" s="396">
        <v>9</v>
      </c>
      <c r="O96" s="399">
        <v>6</v>
      </c>
      <c r="Q96" s="400">
        <v>1921</v>
      </c>
      <c r="R96" s="401" t="s">
        <v>267</v>
      </c>
      <c r="S96" s="402">
        <v>127</v>
      </c>
      <c r="T96" s="403">
        <v>206</v>
      </c>
      <c r="U96" s="404"/>
      <c r="V96" s="405">
        <v>24</v>
      </c>
      <c r="W96" s="405">
        <v>36</v>
      </c>
      <c r="X96" s="405">
        <v>11</v>
      </c>
      <c r="Y96" s="405">
        <v>19</v>
      </c>
      <c r="Z96" s="406">
        <v>10</v>
      </c>
      <c r="AA96" s="407">
        <v>40</v>
      </c>
      <c r="AB96" s="405">
        <v>4</v>
      </c>
      <c r="AC96" s="405">
        <v>12</v>
      </c>
      <c r="AD96" s="405">
        <v>6</v>
      </c>
      <c r="AE96" s="408">
        <v>5</v>
      </c>
      <c r="AG96" s="400">
        <v>1921</v>
      </c>
      <c r="AH96" s="401" t="s">
        <v>267</v>
      </c>
      <c r="AI96" s="402">
        <v>166</v>
      </c>
      <c r="AJ96" s="403">
        <v>213</v>
      </c>
      <c r="AK96" s="404"/>
      <c r="AL96" s="405">
        <v>22</v>
      </c>
      <c r="AM96" s="405">
        <v>27</v>
      </c>
      <c r="AN96" s="405">
        <v>29</v>
      </c>
      <c r="AO96" s="405">
        <v>20</v>
      </c>
      <c r="AP96" s="406">
        <v>2</v>
      </c>
      <c r="AQ96" s="407">
        <v>52</v>
      </c>
      <c r="AR96" s="405">
        <v>5</v>
      </c>
      <c r="AS96" s="405">
        <v>10</v>
      </c>
      <c r="AT96" s="405">
        <v>8</v>
      </c>
      <c r="AU96" s="408">
        <v>5</v>
      </c>
      <c r="AW96" s="400">
        <v>6151</v>
      </c>
      <c r="AX96" s="401" t="s">
        <v>4</v>
      </c>
      <c r="AY96" s="402">
        <v>212</v>
      </c>
      <c r="AZ96" s="403">
        <v>224</v>
      </c>
      <c r="BA96" s="404"/>
      <c r="BB96" s="405">
        <v>20</v>
      </c>
      <c r="BC96" s="405">
        <v>27</v>
      </c>
      <c r="BD96" s="405">
        <v>27</v>
      </c>
      <c r="BE96" s="405">
        <v>12</v>
      </c>
      <c r="BF96" s="406">
        <v>13</v>
      </c>
      <c r="BG96" s="407">
        <v>53</v>
      </c>
      <c r="BH96" s="405">
        <v>6</v>
      </c>
      <c r="BI96" s="405">
        <v>10</v>
      </c>
      <c r="BJ96" s="405">
        <v>8</v>
      </c>
      <c r="BK96" s="408">
        <v>5</v>
      </c>
      <c r="BM96" s="400">
        <v>6281</v>
      </c>
      <c r="BN96" s="401" t="s">
        <v>448</v>
      </c>
      <c r="BO96" s="402">
        <v>183</v>
      </c>
      <c r="BP96" s="403">
        <v>215</v>
      </c>
      <c r="BQ96" s="404"/>
      <c r="BR96" s="405">
        <v>42</v>
      </c>
      <c r="BS96" s="405">
        <v>29</v>
      </c>
      <c r="BT96" s="405">
        <v>23</v>
      </c>
      <c r="BU96" s="405">
        <v>4</v>
      </c>
      <c r="BV96" s="406">
        <v>2</v>
      </c>
      <c r="BW96" s="407">
        <v>29</v>
      </c>
      <c r="BX96" s="405">
        <v>4</v>
      </c>
      <c r="BY96" s="405">
        <v>9</v>
      </c>
      <c r="BZ96" s="405">
        <v>6</v>
      </c>
      <c r="CA96" s="408">
        <v>5</v>
      </c>
      <c r="CC96" s="400">
        <v>6391</v>
      </c>
      <c r="CD96" s="401" t="s">
        <v>9</v>
      </c>
      <c r="CE96" s="402">
        <v>219</v>
      </c>
      <c r="CF96" s="403">
        <v>221</v>
      </c>
      <c r="CG96" s="404"/>
      <c r="CH96" s="405">
        <v>41</v>
      </c>
      <c r="CI96" s="405">
        <v>35</v>
      </c>
      <c r="CJ96" s="405">
        <v>18</v>
      </c>
      <c r="CK96" s="405">
        <v>4</v>
      </c>
      <c r="CL96" s="406">
        <v>2</v>
      </c>
      <c r="CM96" s="407">
        <v>24</v>
      </c>
      <c r="CN96" s="405">
        <v>4</v>
      </c>
      <c r="CO96" s="405">
        <v>9</v>
      </c>
      <c r="CP96" s="405">
        <v>7</v>
      </c>
      <c r="CQ96" s="408">
        <v>4</v>
      </c>
      <c r="CS96" s="400">
        <v>7862</v>
      </c>
      <c r="CT96" s="401" t="s">
        <v>1611</v>
      </c>
      <c r="CU96" s="402">
        <v>19</v>
      </c>
      <c r="CV96" s="403">
        <v>223</v>
      </c>
      <c r="CW96" s="404"/>
      <c r="CX96" s="405">
        <v>47</v>
      </c>
      <c r="CY96" s="405">
        <v>42</v>
      </c>
      <c r="CZ96" s="405">
        <v>11</v>
      </c>
      <c r="DA96" s="405">
        <v>0</v>
      </c>
      <c r="DB96" s="406">
        <v>0</v>
      </c>
      <c r="DC96" s="407">
        <v>11</v>
      </c>
      <c r="DD96" s="405">
        <v>6</v>
      </c>
      <c r="DE96" s="405">
        <v>5</v>
      </c>
      <c r="DF96" s="405">
        <v>5</v>
      </c>
      <c r="DG96" s="408">
        <v>6</v>
      </c>
      <c r="DI96" s="409">
        <v>8151</v>
      </c>
      <c r="DJ96" s="410" t="s">
        <v>913</v>
      </c>
      <c r="DK96" s="411">
        <v>9</v>
      </c>
      <c r="DL96" s="412" t="s">
        <v>42</v>
      </c>
      <c r="DM96" s="413"/>
      <c r="DN96" s="414"/>
      <c r="DO96" s="415" t="s">
        <v>42</v>
      </c>
      <c r="DP96" s="416" t="s">
        <v>42</v>
      </c>
      <c r="DQ96" s="416" t="s">
        <v>42</v>
      </c>
      <c r="DR96" s="416" t="s">
        <v>42</v>
      </c>
      <c r="DS96" s="417" t="s">
        <v>42</v>
      </c>
      <c r="DT96" s="418" t="s">
        <v>42</v>
      </c>
      <c r="DU96" s="415" t="s">
        <v>42</v>
      </c>
      <c r="DV96" s="416" t="s">
        <v>42</v>
      </c>
      <c r="DW96" s="416" t="s">
        <v>42</v>
      </c>
      <c r="DX96" s="419" t="s">
        <v>42</v>
      </c>
    </row>
    <row r="97" spans="1:128" ht="20.100000000000001" customHeight="1">
      <c r="A97" s="391">
        <v>1921</v>
      </c>
      <c r="B97" s="392" t="s">
        <v>267</v>
      </c>
      <c r="C97" s="393">
        <v>153</v>
      </c>
      <c r="D97" s="394">
        <v>191</v>
      </c>
      <c r="E97" s="395"/>
      <c r="F97" s="396">
        <v>30</v>
      </c>
      <c r="G97" s="396">
        <v>27</v>
      </c>
      <c r="H97" s="396">
        <v>24</v>
      </c>
      <c r="I97" s="396">
        <v>16</v>
      </c>
      <c r="J97" s="397">
        <v>3</v>
      </c>
      <c r="K97" s="398">
        <v>42</v>
      </c>
      <c r="L97" s="396">
        <v>5</v>
      </c>
      <c r="M97" s="396">
        <v>9</v>
      </c>
      <c r="N97" s="396">
        <v>8</v>
      </c>
      <c r="O97" s="399">
        <v>6</v>
      </c>
      <c r="Q97" s="400">
        <v>2001</v>
      </c>
      <c r="R97" s="401" t="s">
        <v>268</v>
      </c>
      <c r="S97" s="402">
        <v>142</v>
      </c>
      <c r="T97" s="403">
        <v>199</v>
      </c>
      <c r="U97" s="404"/>
      <c r="V97" s="405">
        <v>32</v>
      </c>
      <c r="W97" s="405">
        <v>35</v>
      </c>
      <c r="X97" s="405">
        <v>25</v>
      </c>
      <c r="Y97" s="405">
        <v>6</v>
      </c>
      <c r="Z97" s="406">
        <v>1</v>
      </c>
      <c r="AA97" s="407">
        <v>33</v>
      </c>
      <c r="AB97" s="405">
        <v>4</v>
      </c>
      <c r="AC97" s="405">
        <v>11</v>
      </c>
      <c r="AD97" s="405">
        <v>5</v>
      </c>
      <c r="AE97" s="408">
        <v>5</v>
      </c>
      <c r="AG97" s="400">
        <v>2001</v>
      </c>
      <c r="AH97" s="401" t="s">
        <v>268</v>
      </c>
      <c r="AI97" s="402">
        <v>131</v>
      </c>
      <c r="AJ97" s="403">
        <v>208</v>
      </c>
      <c r="AK97" s="404"/>
      <c r="AL97" s="405">
        <v>31</v>
      </c>
      <c r="AM97" s="405">
        <v>35</v>
      </c>
      <c r="AN97" s="405">
        <v>25</v>
      </c>
      <c r="AO97" s="405">
        <v>7</v>
      </c>
      <c r="AP97" s="406">
        <v>2</v>
      </c>
      <c r="AQ97" s="407">
        <v>34</v>
      </c>
      <c r="AR97" s="405">
        <v>5</v>
      </c>
      <c r="AS97" s="405">
        <v>9</v>
      </c>
      <c r="AT97" s="405">
        <v>7</v>
      </c>
      <c r="AU97" s="408">
        <v>4</v>
      </c>
      <c r="AW97" s="400">
        <v>6161</v>
      </c>
      <c r="AX97" s="401" t="s">
        <v>445</v>
      </c>
      <c r="AY97" s="402">
        <v>317</v>
      </c>
      <c r="AZ97" s="403">
        <v>221</v>
      </c>
      <c r="BA97" s="404"/>
      <c r="BB97" s="405">
        <v>22</v>
      </c>
      <c r="BC97" s="405">
        <v>26</v>
      </c>
      <c r="BD97" s="405">
        <v>31</v>
      </c>
      <c r="BE97" s="405">
        <v>15</v>
      </c>
      <c r="BF97" s="406">
        <v>6</v>
      </c>
      <c r="BG97" s="407">
        <v>52</v>
      </c>
      <c r="BH97" s="405">
        <v>6</v>
      </c>
      <c r="BI97" s="405">
        <v>10</v>
      </c>
      <c r="BJ97" s="405">
        <v>7</v>
      </c>
      <c r="BK97" s="408">
        <v>5</v>
      </c>
      <c r="BM97" s="400">
        <v>6301</v>
      </c>
      <c r="BN97" s="401" t="s">
        <v>449</v>
      </c>
      <c r="BO97" s="402">
        <v>468</v>
      </c>
      <c r="BP97" s="403">
        <v>229</v>
      </c>
      <c r="BQ97" s="404"/>
      <c r="BR97" s="405">
        <v>28</v>
      </c>
      <c r="BS97" s="405">
        <v>18</v>
      </c>
      <c r="BT97" s="405">
        <v>24</v>
      </c>
      <c r="BU97" s="405">
        <v>17</v>
      </c>
      <c r="BV97" s="406">
        <v>13</v>
      </c>
      <c r="BW97" s="407">
        <v>54</v>
      </c>
      <c r="BX97" s="405">
        <v>5</v>
      </c>
      <c r="BY97" s="405">
        <v>12</v>
      </c>
      <c r="BZ97" s="405">
        <v>8</v>
      </c>
      <c r="CA97" s="408">
        <v>6</v>
      </c>
      <c r="CC97" s="400">
        <v>6411</v>
      </c>
      <c r="CD97" s="401" t="s">
        <v>453</v>
      </c>
      <c r="CE97" s="402">
        <v>248</v>
      </c>
      <c r="CF97" s="403">
        <v>225</v>
      </c>
      <c r="CG97" s="404"/>
      <c r="CH97" s="405">
        <v>30</v>
      </c>
      <c r="CI97" s="405">
        <v>36</v>
      </c>
      <c r="CJ97" s="405">
        <v>23</v>
      </c>
      <c r="CK97" s="405">
        <v>8</v>
      </c>
      <c r="CL97" s="406">
        <v>3</v>
      </c>
      <c r="CM97" s="407">
        <v>34</v>
      </c>
      <c r="CN97" s="405">
        <v>5</v>
      </c>
      <c r="CO97" s="405">
        <v>9</v>
      </c>
      <c r="CP97" s="405">
        <v>8</v>
      </c>
      <c r="CQ97" s="408">
        <v>5</v>
      </c>
      <c r="CS97" s="400">
        <v>7865</v>
      </c>
      <c r="CT97" s="401" t="s">
        <v>1771</v>
      </c>
      <c r="CU97" s="402">
        <v>6</v>
      </c>
      <c r="CV97" s="403" t="s">
        <v>42</v>
      </c>
      <c r="CW97" s="404"/>
      <c r="CX97" s="405" t="s">
        <v>42</v>
      </c>
      <c r="CY97" s="405" t="s">
        <v>42</v>
      </c>
      <c r="CZ97" s="405" t="s">
        <v>42</v>
      </c>
      <c r="DA97" s="405" t="s">
        <v>42</v>
      </c>
      <c r="DB97" s="406" t="s">
        <v>42</v>
      </c>
      <c r="DC97" s="407" t="s">
        <v>42</v>
      </c>
      <c r="DD97" s="405" t="s">
        <v>42</v>
      </c>
      <c r="DE97" s="405" t="s">
        <v>42</v>
      </c>
      <c r="DF97" s="405" t="s">
        <v>42</v>
      </c>
      <c r="DG97" s="408" t="s">
        <v>42</v>
      </c>
      <c r="DI97" s="409">
        <v>8161</v>
      </c>
      <c r="DJ97" s="410" t="s">
        <v>99</v>
      </c>
      <c r="DK97" s="411">
        <v>25</v>
      </c>
      <c r="DL97" s="412">
        <v>232</v>
      </c>
      <c r="DM97" s="413"/>
      <c r="DN97" s="414"/>
      <c r="DO97" s="415">
        <v>36</v>
      </c>
      <c r="DP97" s="416">
        <v>52</v>
      </c>
      <c r="DQ97" s="416">
        <v>4</v>
      </c>
      <c r="DR97" s="416">
        <v>4</v>
      </c>
      <c r="DS97" s="417">
        <v>4</v>
      </c>
      <c r="DT97" s="418">
        <v>12</v>
      </c>
      <c r="DU97" s="415">
        <v>4</v>
      </c>
      <c r="DV97" s="416">
        <v>6</v>
      </c>
      <c r="DW97" s="416">
        <v>6</v>
      </c>
      <c r="DX97" s="419">
        <v>6</v>
      </c>
    </row>
    <row r="98" spans="1:128" ht="20.100000000000001" customHeight="1">
      <c r="A98" s="391">
        <v>2001</v>
      </c>
      <c r="B98" s="392" t="s">
        <v>268</v>
      </c>
      <c r="C98" s="393">
        <v>130</v>
      </c>
      <c r="D98" s="394">
        <v>187</v>
      </c>
      <c r="E98" s="395"/>
      <c r="F98" s="396">
        <v>42</v>
      </c>
      <c r="G98" s="396">
        <v>26</v>
      </c>
      <c r="H98" s="396">
        <v>15</v>
      </c>
      <c r="I98" s="396">
        <v>15</v>
      </c>
      <c r="J98" s="397">
        <v>2</v>
      </c>
      <c r="K98" s="398">
        <v>32</v>
      </c>
      <c r="L98" s="396">
        <v>5</v>
      </c>
      <c r="M98" s="396">
        <v>8</v>
      </c>
      <c r="N98" s="396">
        <v>7</v>
      </c>
      <c r="O98" s="399">
        <v>5</v>
      </c>
      <c r="Q98" s="400">
        <v>2003</v>
      </c>
      <c r="R98" s="401" t="s">
        <v>1381</v>
      </c>
      <c r="S98" s="402">
        <v>41</v>
      </c>
      <c r="T98" s="403">
        <v>214</v>
      </c>
      <c r="U98" s="404"/>
      <c r="V98" s="405">
        <v>10</v>
      </c>
      <c r="W98" s="405">
        <v>24</v>
      </c>
      <c r="X98" s="405">
        <v>29</v>
      </c>
      <c r="Y98" s="405">
        <v>32</v>
      </c>
      <c r="Z98" s="406">
        <v>5</v>
      </c>
      <c r="AA98" s="407">
        <v>66</v>
      </c>
      <c r="AB98" s="405">
        <v>5</v>
      </c>
      <c r="AC98" s="405">
        <v>13</v>
      </c>
      <c r="AD98" s="405">
        <v>7</v>
      </c>
      <c r="AE98" s="408">
        <v>6</v>
      </c>
      <c r="AG98" s="400">
        <v>2003</v>
      </c>
      <c r="AH98" s="401" t="s">
        <v>1381</v>
      </c>
      <c r="AI98" s="402">
        <v>17</v>
      </c>
      <c r="AJ98" s="403">
        <v>216</v>
      </c>
      <c r="AK98" s="404"/>
      <c r="AL98" s="405">
        <v>12</v>
      </c>
      <c r="AM98" s="405">
        <v>29</v>
      </c>
      <c r="AN98" s="405">
        <v>35</v>
      </c>
      <c r="AO98" s="405">
        <v>24</v>
      </c>
      <c r="AP98" s="406">
        <v>0</v>
      </c>
      <c r="AQ98" s="407">
        <v>59</v>
      </c>
      <c r="AR98" s="405">
        <v>6</v>
      </c>
      <c r="AS98" s="405">
        <v>10</v>
      </c>
      <c r="AT98" s="405">
        <v>8</v>
      </c>
      <c r="AU98" s="408">
        <v>5</v>
      </c>
      <c r="AW98" s="400">
        <v>6171</v>
      </c>
      <c r="AX98" s="401" t="s">
        <v>446</v>
      </c>
      <c r="AY98" s="402">
        <v>370</v>
      </c>
      <c r="AZ98" s="403">
        <v>215</v>
      </c>
      <c r="BA98" s="404"/>
      <c r="BB98" s="405">
        <v>33</v>
      </c>
      <c r="BC98" s="405">
        <v>25</v>
      </c>
      <c r="BD98" s="405">
        <v>26</v>
      </c>
      <c r="BE98" s="405">
        <v>11</v>
      </c>
      <c r="BF98" s="406">
        <v>4</v>
      </c>
      <c r="BG98" s="407">
        <v>42</v>
      </c>
      <c r="BH98" s="405">
        <v>5</v>
      </c>
      <c r="BI98" s="405">
        <v>9</v>
      </c>
      <c r="BJ98" s="405">
        <v>7</v>
      </c>
      <c r="BK98" s="408">
        <v>5</v>
      </c>
      <c r="BM98" s="400">
        <v>6331</v>
      </c>
      <c r="BN98" s="401" t="s">
        <v>450</v>
      </c>
      <c r="BO98" s="402">
        <v>364</v>
      </c>
      <c r="BP98" s="403">
        <v>219</v>
      </c>
      <c r="BQ98" s="404"/>
      <c r="BR98" s="405">
        <v>37</v>
      </c>
      <c r="BS98" s="405">
        <v>28</v>
      </c>
      <c r="BT98" s="405">
        <v>22</v>
      </c>
      <c r="BU98" s="405">
        <v>10</v>
      </c>
      <c r="BV98" s="406">
        <v>4</v>
      </c>
      <c r="BW98" s="407">
        <v>35</v>
      </c>
      <c r="BX98" s="405">
        <v>5</v>
      </c>
      <c r="BY98" s="405">
        <v>10</v>
      </c>
      <c r="BZ98" s="405">
        <v>7</v>
      </c>
      <c r="CA98" s="408">
        <v>5</v>
      </c>
      <c r="CC98" s="400">
        <v>6421</v>
      </c>
      <c r="CD98" s="401" t="s">
        <v>454</v>
      </c>
      <c r="CE98" s="402">
        <v>258</v>
      </c>
      <c r="CF98" s="403">
        <v>227</v>
      </c>
      <c r="CG98" s="404"/>
      <c r="CH98" s="405">
        <v>31</v>
      </c>
      <c r="CI98" s="405">
        <v>27</v>
      </c>
      <c r="CJ98" s="405">
        <v>23</v>
      </c>
      <c r="CK98" s="405">
        <v>16</v>
      </c>
      <c r="CL98" s="406">
        <v>3</v>
      </c>
      <c r="CM98" s="407">
        <v>41</v>
      </c>
      <c r="CN98" s="405">
        <v>5</v>
      </c>
      <c r="CO98" s="405">
        <v>10</v>
      </c>
      <c r="CP98" s="405">
        <v>8</v>
      </c>
      <c r="CQ98" s="408">
        <v>5</v>
      </c>
      <c r="CS98" s="400">
        <v>7901</v>
      </c>
      <c r="CT98" s="401" t="s">
        <v>147</v>
      </c>
      <c r="CU98" s="402">
        <v>119</v>
      </c>
      <c r="CV98" s="403">
        <v>255</v>
      </c>
      <c r="CW98" s="404"/>
      <c r="CX98" s="405">
        <v>2</v>
      </c>
      <c r="CY98" s="405">
        <v>13</v>
      </c>
      <c r="CZ98" s="405">
        <v>29</v>
      </c>
      <c r="DA98" s="405">
        <v>36</v>
      </c>
      <c r="DB98" s="406">
        <v>20</v>
      </c>
      <c r="DC98" s="407">
        <v>85</v>
      </c>
      <c r="DD98" s="405">
        <v>8</v>
      </c>
      <c r="DE98" s="405">
        <v>9</v>
      </c>
      <c r="DF98" s="405">
        <v>9</v>
      </c>
      <c r="DG98" s="408">
        <v>10</v>
      </c>
      <c r="DI98" s="409">
        <v>8181</v>
      </c>
      <c r="DJ98" s="410" t="s">
        <v>916</v>
      </c>
      <c r="DK98" s="411">
        <v>10</v>
      </c>
      <c r="DL98" s="412">
        <v>225</v>
      </c>
      <c r="DM98" s="413"/>
      <c r="DN98" s="414"/>
      <c r="DO98" s="415">
        <v>50</v>
      </c>
      <c r="DP98" s="416">
        <v>30</v>
      </c>
      <c r="DQ98" s="416">
        <v>20</v>
      </c>
      <c r="DR98" s="416">
        <v>0</v>
      </c>
      <c r="DS98" s="417">
        <v>0</v>
      </c>
      <c r="DT98" s="418">
        <v>20</v>
      </c>
      <c r="DU98" s="415">
        <v>4</v>
      </c>
      <c r="DV98" s="416">
        <v>5</v>
      </c>
      <c r="DW98" s="416">
        <v>4</v>
      </c>
      <c r="DX98" s="419">
        <v>6</v>
      </c>
    </row>
    <row r="99" spans="1:128" ht="20.100000000000001" customHeight="1">
      <c r="A99" s="391">
        <v>2003</v>
      </c>
      <c r="B99" s="392" t="s">
        <v>1381</v>
      </c>
      <c r="C99" s="393">
        <v>35</v>
      </c>
      <c r="D99" s="394">
        <v>216</v>
      </c>
      <c r="E99" s="395"/>
      <c r="F99" s="396">
        <v>0</v>
      </c>
      <c r="G99" s="396">
        <v>14</v>
      </c>
      <c r="H99" s="396">
        <v>23</v>
      </c>
      <c r="I99" s="396">
        <v>29</v>
      </c>
      <c r="J99" s="397">
        <v>34</v>
      </c>
      <c r="K99" s="398">
        <v>86</v>
      </c>
      <c r="L99" s="396">
        <v>7</v>
      </c>
      <c r="M99" s="396">
        <v>13</v>
      </c>
      <c r="N99" s="396">
        <v>10</v>
      </c>
      <c r="O99" s="399">
        <v>7</v>
      </c>
      <c r="Q99" s="400">
        <v>2006</v>
      </c>
      <c r="R99" s="401" t="s">
        <v>270</v>
      </c>
      <c r="S99" s="402">
        <v>12</v>
      </c>
      <c r="T99" s="403">
        <v>189</v>
      </c>
      <c r="U99" s="404"/>
      <c r="V99" s="405">
        <v>50</v>
      </c>
      <c r="W99" s="405">
        <v>50</v>
      </c>
      <c r="X99" s="405">
        <v>0</v>
      </c>
      <c r="Y99" s="405">
        <v>0</v>
      </c>
      <c r="Z99" s="406">
        <v>0</v>
      </c>
      <c r="AA99" s="407">
        <v>0</v>
      </c>
      <c r="AB99" s="405">
        <v>3</v>
      </c>
      <c r="AC99" s="405">
        <v>9</v>
      </c>
      <c r="AD99" s="405">
        <v>4</v>
      </c>
      <c r="AE99" s="408">
        <v>5</v>
      </c>
      <c r="AG99" s="400">
        <v>2006</v>
      </c>
      <c r="AH99" s="401" t="s">
        <v>270</v>
      </c>
      <c r="AI99" s="402">
        <v>16</v>
      </c>
      <c r="AJ99" s="403">
        <v>208</v>
      </c>
      <c r="AK99" s="404"/>
      <c r="AL99" s="405">
        <v>25</v>
      </c>
      <c r="AM99" s="405">
        <v>50</v>
      </c>
      <c r="AN99" s="405">
        <v>19</v>
      </c>
      <c r="AO99" s="405">
        <v>6</v>
      </c>
      <c r="AP99" s="406">
        <v>0</v>
      </c>
      <c r="AQ99" s="407">
        <v>25</v>
      </c>
      <c r="AR99" s="405">
        <v>5</v>
      </c>
      <c r="AS99" s="405">
        <v>9</v>
      </c>
      <c r="AT99" s="405">
        <v>7</v>
      </c>
      <c r="AU99" s="408">
        <v>4</v>
      </c>
      <c r="AW99" s="400">
        <v>6211</v>
      </c>
      <c r="AX99" s="401" t="s">
        <v>5</v>
      </c>
      <c r="AY99" s="402">
        <v>352</v>
      </c>
      <c r="AZ99" s="403">
        <v>226</v>
      </c>
      <c r="BA99" s="404"/>
      <c r="BB99" s="405">
        <v>13</v>
      </c>
      <c r="BC99" s="405">
        <v>29</v>
      </c>
      <c r="BD99" s="405">
        <v>30</v>
      </c>
      <c r="BE99" s="405">
        <v>18</v>
      </c>
      <c r="BF99" s="406">
        <v>11</v>
      </c>
      <c r="BG99" s="407">
        <v>59</v>
      </c>
      <c r="BH99" s="405">
        <v>6</v>
      </c>
      <c r="BI99" s="405">
        <v>11</v>
      </c>
      <c r="BJ99" s="405">
        <v>8</v>
      </c>
      <c r="BK99" s="408">
        <v>5</v>
      </c>
      <c r="BM99" s="400">
        <v>6351</v>
      </c>
      <c r="BN99" s="401" t="s">
        <v>451</v>
      </c>
      <c r="BO99" s="402">
        <v>196</v>
      </c>
      <c r="BP99" s="403">
        <v>219</v>
      </c>
      <c r="BQ99" s="404"/>
      <c r="BR99" s="405">
        <v>35</v>
      </c>
      <c r="BS99" s="405">
        <v>29</v>
      </c>
      <c r="BT99" s="405">
        <v>27</v>
      </c>
      <c r="BU99" s="405">
        <v>8</v>
      </c>
      <c r="BV99" s="406">
        <v>2</v>
      </c>
      <c r="BW99" s="407">
        <v>37</v>
      </c>
      <c r="BX99" s="405">
        <v>5</v>
      </c>
      <c r="BY99" s="405">
        <v>10</v>
      </c>
      <c r="BZ99" s="405">
        <v>7</v>
      </c>
      <c r="CA99" s="408">
        <v>5</v>
      </c>
      <c r="CC99" s="400">
        <v>6431</v>
      </c>
      <c r="CD99" s="401" t="s">
        <v>455</v>
      </c>
      <c r="CE99" s="402">
        <v>180</v>
      </c>
      <c r="CF99" s="403">
        <v>227</v>
      </c>
      <c r="CG99" s="404"/>
      <c r="CH99" s="405">
        <v>31</v>
      </c>
      <c r="CI99" s="405">
        <v>34</v>
      </c>
      <c r="CJ99" s="405">
        <v>22</v>
      </c>
      <c r="CK99" s="405">
        <v>9</v>
      </c>
      <c r="CL99" s="406">
        <v>4</v>
      </c>
      <c r="CM99" s="407">
        <v>35</v>
      </c>
      <c r="CN99" s="405">
        <v>5</v>
      </c>
      <c r="CO99" s="405">
        <v>10</v>
      </c>
      <c r="CP99" s="405">
        <v>8</v>
      </c>
      <c r="CQ99" s="408">
        <v>5</v>
      </c>
      <c r="CS99" s="400">
        <v>8019</v>
      </c>
      <c r="CT99" s="401" t="s">
        <v>1333</v>
      </c>
      <c r="CU99" s="402">
        <v>15</v>
      </c>
      <c r="CV99" s="403">
        <v>233</v>
      </c>
      <c r="CW99" s="404"/>
      <c r="CX99" s="405">
        <v>13</v>
      </c>
      <c r="CY99" s="405">
        <v>53</v>
      </c>
      <c r="CZ99" s="405">
        <v>27</v>
      </c>
      <c r="DA99" s="405">
        <v>7</v>
      </c>
      <c r="DB99" s="406">
        <v>0</v>
      </c>
      <c r="DC99" s="407">
        <v>33</v>
      </c>
      <c r="DD99" s="405">
        <v>7</v>
      </c>
      <c r="DE99" s="405">
        <v>6</v>
      </c>
      <c r="DF99" s="405">
        <v>6</v>
      </c>
      <c r="DG99" s="408">
        <v>8</v>
      </c>
      <c r="DI99" s="409">
        <v>8201</v>
      </c>
      <c r="DJ99" s="410" t="s">
        <v>100</v>
      </c>
      <c r="DK99" s="411">
        <v>11</v>
      </c>
      <c r="DL99" s="412">
        <v>228</v>
      </c>
      <c r="DM99" s="413"/>
      <c r="DN99" s="414"/>
      <c r="DO99" s="415">
        <v>55</v>
      </c>
      <c r="DP99" s="416">
        <v>36</v>
      </c>
      <c r="DQ99" s="416">
        <v>9</v>
      </c>
      <c r="DR99" s="416">
        <v>0</v>
      </c>
      <c r="DS99" s="417">
        <v>0</v>
      </c>
      <c r="DT99" s="418">
        <v>9</v>
      </c>
      <c r="DU99" s="415">
        <v>4</v>
      </c>
      <c r="DV99" s="416">
        <v>5</v>
      </c>
      <c r="DW99" s="416">
        <v>4</v>
      </c>
      <c r="DX99" s="419">
        <v>6</v>
      </c>
    </row>
    <row r="100" spans="1:128" ht="20.100000000000001" customHeight="1">
      <c r="A100" s="391">
        <v>2006</v>
      </c>
      <c r="B100" s="392" t="s">
        <v>270</v>
      </c>
      <c r="C100" s="393">
        <v>15</v>
      </c>
      <c r="D100" s="394">
        <v>187</v>
      </c>
      <c r="E100" s="395"/>
      <c r="F100" s="396">
        <v>40</v>
      </c>
      <c r="G100" s="396">
        <v>40</v>
      </c>
      <c r="H100" s="396">
        <v>13</v>
      </c>
      <c r="I100" s="396">
        <v>7</v>
      </c>
      <c r="J100" s="397">
        <v>0</v>
      </c>
      <c r="K100" s="398">
        <v>20</v>
      </c>
      <c r="L100" s="396">
        <v>6</v>
      </c>
      <c r="M100" s="396">
        <v>7</v>
      </c>
      <c r="N100" s="396">
        <v>8</v>
      </c>
      <c r="O100" s="399">
        <v>4</v>
      </c>
      <c r="Q100" s="400">
        <v>2007</v>
      </c>
      <c r="R100" s="401" t="s">
        <v>1608</v>
      </c>
      <c r="S100" s="402">
        <v>52</v>
      </c>
      <c r="T100" s="403">
        <v>222</v>
      </c>
      <c r="U100" s="404"/>
      <c r="V100" s="405">
        <v>2</v>
      </c>
      <c r="W100" s="405">
        <v>12</v>
      </c>
      <c r="X100" s="405">
        <v>38</v>
      </c>
      <c r="Y100" s="405">
        <v>29</v>
      </c>
      <c r="Z100" s="406">
        <v>19</v>
      </c>
      <c r="AA100" s="407">
        <v>87</v>
      </c>
      <c r="AB100" s="405">
        <v>5</v>
      </c>
      <c r="AC100" s="405">
        <v>15</v>
      </c>
      <c r="AD100" s="405">
        <v>8</v>
      </c>
      <c r="AE100" s="408">
        <v>7</v>
      </c>
      <c r="AG100" s="400">
        <v>2007</v>
      </c>
      <c r="AH100" s="401" t="s">
        <v>1608</v>
      </c>
      <c r="AI100" s="402">
        <v>50</v>
      </c>
      <c r="AJ100" s="403">
        <v>236</v>
      </c>
      <c r="AK100" s="404"/>
      <c r="AL100" s="405">
        <v>4</v>
      </c>
      <c r="AM100" s="405">
        <v>6</v>
      </c>
      <c r="AN100" s="405">
        <v>24</v>
      </c>
      <c r="AO100" s="405">
        <v>36</v>
      </c>
      <c r="AP100" s="406">
        <v>30</v>
      </c>
      <c r="AQ100" s="407">
        <v>90</v>
      </c>
      <c r="AR100" s="405">
        <v>6</v>
      </c>
      <c r="AS100" s="405">
        <v>13</v>
      </c>
      <c r="AT100" s="405">
        <v>10</v>
      </c>
      <c r="AU100" s="408">
        <v>6</v>
      </c>
      <c r="AW100" s="400">
        <v>6221</v>
      </c>
      <c r="AX100" s="401" t="s">
        <v>6</v>
      </c>
      <c r="AY100" s="402">
        <v>359</v>
      </c>
      <c r="AZ100" s="403">
        <v>225</v>
      </c>
      <c r="BA100" s="404"/>
      <c r="BB100" s="405">
        <v>16</v>
      </c>
      <c r="BC100" s="405">
        <v>23</v>
      </c>
      <c r="BD100" s="405">
        <v>36</v>
      </c>
      <c r="BE100" s="405">
        <v>17</v>
      </c>
      <c r="BF100" s="406">
        <v>8</v>
      </c>
      <c r="BG100" s="407">
        <v>61</v>
      </c>
      <c r="BH100" s="405">
        <v>6</v>
      </c>
      <c r="BI100" s="405">
        <v>10</v>
      </c>
      <c r="BJ100" s="405">
        <v>8</v>
      </c>
      <c r="BK100" s="408">
        <v>5</v>
      </c>
      <c r="BM100" s="400">
        <v>6361</v>
      </c>
      <c r="BN100" s="401" t="s">
        <v>452</v>
      </c>
      <c r="BO100" s="402">
        <v>183</v>
      </c>
      <c r="BP100" s="403">
        <v>211</v>
      </c>
      <c r="BQ100" s="404"/>
      <c r="BR100" s="405">
        <v>52</v>
      </c>
      <c r="BS100" s="405">
        <v>30</v>
      </c>
      <c r="BT100" s="405">
        <v>13</v>
      </c>
      <c r="BU100" s="405">
        <v>5</v>
      </c>
      <c r="BV100" s="406">
        <v>0</v>
      </c>
      <c r="BW100" s="407">
        <v>18</v>
      </c>
      <c r="BX100" s="405">
        <v>4</v>
      </c>
      <c r="BY100" s="405">
        <v>8</v>
      </c>
      <c r="BZ100" s="405">
        <v>6</v>
      </c>
      <c r="CA100" s="408">
        <v>4</v>
      </c>
      <c r="CC100" s="400">
        <v>6441</v>
      </c>
      <c r="CD100" s="401" t="s">
        <v>456</v>
      </c>
      <c r="CE100" s="402">
        <v>341</v>
      </c>
      <c r="CF100" s="403">
        <v>235</v>
      </c>
      <c r="CG100" s="404"/>
      <c r="CH100" s="405">
        <v>21</v>
      </c>
      <c r="CI100" s="405">
        <v>25</v>
      </c>
      <c r="CJ100" s="405">
        <v>26</v>
      </c>
      <c r="CK100" s="405">
        <v>18</v>
      </c>
      <c r="CL100" s="406">
        <v>10</v>
      </c>
      <c r="CM100" s="407">
        <v>54</v>
      </c>
      <c r="CN100" s="405">
        <v>5</v>
      </c>
      <c r="CO100" s="405">
        <v>11</v>
      </c>
      <c r="CP100" s="405">
        <v>9</v>
      </c>
      <c r="CQ100" s="408">
        <v>5</v>
      </c>
      <c r="CS100" s="400">
        <v>8101</v>
      </c>
      <c r="CT100" s="401" t="s">
        <v>1334</v>
      </c>
      <c r="CU100" s="402">
        <v>6</v>
      </c>
      <c r="CV100" s="403" t="s">
        <v>42</v>
      </c>
      <c r="CW100" s="404"/>
      <c r="CX100" s="405" t="s">
        <v>42</v>
      </c>
      <c r="CY100" s="405" t="s">
        <v>42</v>
      </c>
      <c r="CZ100" s="405" t="s">
        <v>42</v>
      </c>
      <c r="DA100" s="405" t="s">
        <v>42</v>
      </c>
      <c r="DB100" s="406" t="s">
        <v>42</v>
      </c>
      <c r="DC100" s="407" t="s">
        <v>42</v>
      </c>
      <c r="DD100" s="405" t="s">
        <v>42</v>
      </c>
      <c r="DE100" s="405" t="s">
        <v>42</v>
      </c>
      <c r="DF100" s="405" t="s">
        <v>42</v>
      </c>
      <c r="DG100" s="408" t="s">
        <v>42</v>
      </c>
      <c r="DI100" s="420">
        <v>9732</v>
      </c>
      <c r="DJ100" s="421" t="s">
        <v>528</v>
      </c>
      <c r="DK100" s="422">
        <v>25</v>
      </c>
      <c r="DL100" s="423">
        <v>238</v>
      </c>
      <c r="DM100" s="424"/>
      <c r="DN100" s="425"/>
      <c r="DO100" s="426">
        <v>32</v>
      </c>
      <c r="DP100" s="427">
        <v>20</v>
      </c>
      <c r="DQ100" s="427">
        <v>28</v>
      </c>
      <c r="DR100" s="427">
        <v>12</v>
      </c>
      <c r="DS100" s="428">
        <v>8</v>
      </c>
      <c r="DT100" s="429">
        <v>48</v>
      </c>
      <c r="DU100" s="426">
        <v>5</v>
      </c>
      <c r="DV100" s="427">
        <v>7</v>
      </c>
      <c r="DW100" s="427">
        <v>6</v>
      </c>
      <c r="DX100" s="430">
        <v>7</v>
      </c>
    </row>
    <row r="101" spans="1:128" ht="20.100000000000001" customHeight="1">
      <c r="A101" s="391">
        <v>2007</v>
      </c>
      <c r="B101" s="392" t="s">
        <v>1608</v>
      </c>
      <c r="C101" s="393">
        <v>51</v>
      </c>
      <c r="D101" s="394">
        <v>212</v>
      </c>
      <c r="E101" s="395"/>
      <c r="F101" s="396">
        <v>6</v>
      </c>
      <c r="G101" s="396">
        <v>10</v>
      </c>
      <c r="H101" s="396">
        <v>18</v>
      </c>
      <c r="I101" s="396">
        <v>45</v>
      </c>
      <c r="J101" s="397">
        <v>22</v>
      </c>
      <c r="K101" s="398">
        <v>84</v>
      </c>
      <c r="L101" s="396">
        <v>7</v>
      </c>
      <c r="M101" s="396">
        <v>12</v>
      </c>
      <c r="N101" s="396">
        <v>10</v>
      </c>
      <c r="O101" s="399">
        <v>7</v>
      </c>
      <c r="Q101" s="400">
        <v>2012</v>
      </c>
      <c r="R101" s="401" t="s">
        <v>965</v>
      </c>
      <c r="S101" s="402">
        <v>32</v>
      </c>
      <c r="T101" s="403">
        <v>214</v>
      </c>
      <c r="U101" s="404"/>
      <c r="V101" s="405">
        <v>9</v>
      </c>
      <c r="W101" s="405">
        <v>19</v>
      </c>
      <c r="X101" s="405">
        <v>31</v>
      </c>
      <c r="Y101" s="405">
        <v>38</v>
      </c>
      <c r="Z101" s="406">
        <v>3</v>
      </c>
      <c r="AA101" s="407">
        <v>72</v>
      </c>
      <c r="AB101" s="405">
        <v>4</v>
      </c>
      <c r="AC101" s="405">
        <v>14</v>
      </c>
      <c r="AD101" s="405">
        <v>8</v>
      </c>
      <c r="AE101" s="408">
        <v>6</v>
      </c>
      <c r="AG101" s="400">
        <v>2012</v>
      </c>
      <c r="AH101" s="401" t="s">
        <v>965</v>
      </c>
      <c r="AI101" s="402">
        <v>16</v>
      </c>
      <c r="AJ101" s="403">
        <v>215</v>
      </c>
      <c r="AK101" s="404"/>
      <c r="AL101" s="405">
        <v>44</v>
      </c>
      <c r="AM101" s="405">
        <v>6</v>
      </c>
      <c r="AN101" s="405">
        <v>19</v>
      </c>
      <c r="AO101" s="405">
        <v>31</v>
      </c>
      <c r="AP101" s="406">
        <v>0</v>
      </c>
      <c r="AQ101" s="407">
        <v>50</v>
      </c>
      <c r="AR101" s="405">
        <v>5</v>
      </c>
      <c r="AS101" s="405">
        <v>10</v>
      </c>
      <c r="AT101" s="405">
        <v>8</v>
      </c>
      <c r="AU101" s="408">
        <v>4</v>
      </c>
      <c r="AW101" s="400">
        <v>6231</v>
      </c>
      <c r="AX101" s="401" t="s">
        <v>7</v>
      </c>
      <c r="AY101" s="402">
        <v>252</v>
      </c>
      <c r="AZ101" s="403">
        <v>216</v>
      </c>
      <c r="BA101" s="404"/>
      <c r="BB101" s="405">
        <v>27</v>
      </c>
      <c r="BC101" s="405">
        <v>33</v>
      </c>
      <c r="BD101" s="405">
        <v>24</v>
      </c>
      <c r="BE101" s="405">
        <v>12</v>
      </c>
      <c r="BF101" s="406">
        <v>3</v>
      </c>
      <c r="BG101" s="407">
        <v>40</v>
      </c>
      <c r="BH101" s="405">
        <v>5</v>
      </c>
      <c r="BI101" s="405">
        <v>9</v>
      </c>
      <c r="BJ101" s="405">
        <v>7</v>
      </c>
      <c r="BK101" s="408">
        <v>5</v>
      </c>
      <c r="BM101" s="400">
        <v>6391</v>
      </c>
      <c r="BN101" s="401" t="s">
        <v>9</v>
      </c>
      <c r="BO101" s="402">
        <v>228</v>
      </c>
      <c r="BP101" s="403">
        <v>213</v>
      </c>
      <c r="BQ101" s="404"/>
      <c r="BR101" s="405">
        <v>49</v>
      </c>
      <c r="BS101" s="405">
        <v>30</v>
      </c>
      <c r="BT101" s="405">
        <v>16</v>
      </c>
      <c r="BU101" s="405">
        <v>4</v>
      </c>
      <c r="BV101" s="406">
        <v>2</v>
      </c>
      <c r="BW101" s="407">
        <v>21</v>
      </c>
      <c r="BX101" s="405">
        <v>4</v>
      </c>
      <c r="BY101" s="405">
        <v>9</v>
      </c>
      <c r="BZ101" s="405">
        <v>6</v>
      </c>
      <c r="CA101" s="408">
        <v>5</v>
      </c>
      <c r="CC101" s="400">
        <v>6481</v>
      </c>
      <c r="CD101" s="401" t="s">
        <v>457</v>
      </c>
      <c r="CE101" s="402">
        <v>156</v>
      </c>
      <c r="CF101" s="403">
        <v>217</v>
      </c>
      <c r="CG101" s="404"/>
      <c r="CH101" s="405">
        <v>50</v>
      </c>
      <c r="CI101" s="405">
        <v>25</v>
      </c>
      <c r="CJ101" s="405">
        <v>17</v>
      </c>
      <c r="CK101" s="405">
        <v>7</v>
      </c>
      <c r="CL101" s="406">
        <v>1</v>
      </c>
      <c r="CM101" s="407">
        <v>25</v>
      </c>
      <c r="CN101" s="405">
        <v>4</v>
      </c>
      <c r="CO101" s="405">
        <v>8</v>
      </c>
      <c r="CP101" s="405">
        <v>7</v>
      </c>
      <c r="CQ101" s="408">
        <v>4</v>
      </c>
      <c r="CS101" s="400">
        <v>8121</v>
      </c>
      <c r="CT101" s="401" t="s">
        <v>148</v>
      </c>
      <c r="CU101" s="402">
        <v>14</v>
      </c>
      <c r="CV101" s="403">
        <v>212</v>
      </c>
      <c r="CW101" s="404"/>
      <c r="CX101" s="405">
        <v>93</v>
      </c>
      <c r="CY101" s="405">
        <v>7</v>
      </c>
      <c r="CZ101" s="405">
        <v>0</v>
      </c>
      <c r="DA101" s="405">
        <v>0</v>
      </c>
      <c r="DB101" s="406">
        <v>0</v>
      </c>
      <c r="DC101" s="407">
        <v>0</v>
      </c>
      <c r="DD101" s="405">
        <v>5</v>
      </c>
      <c r="DE101" s="405">
        <v>4</v>
      </c>
      <c r="DF101" s="405">
        <v>4</v>
      </c>
      <c r="DG101" s="408">
        <v>5</v>
      </c>
      <c r="DI101" s="431"/>
      <c r="DJ101" s="432"/>
      <c r="DK101" s="433"/>
      <c r="DL101" s="434"/>
      <c r="DM101" s="434"/>
      <c r="DN101" s="435"/>
      <c r="DO101" s="436"/>
      <c r="DP101" s="436"/>
      <c r="DQ101" s="436"/>
      <c r="DR101" s="436"/>
      <c r="DS101" s="436"/>
      <c r="DT101" s="436"/>
      <c r="DU101" s="436"/>
      <c r="DV101" s="436"/>
      <c r="DW101" s="436"/>
      <c r="DX101" s="436"/>
    </row>
    <row r="102" spans="1:128" ht="20.100000000000001" customHeight="1">
      <c r="A102" s="391">
        <v>2012</v>
      </c>
      <c r="B102" s="392" t="s">
        <v>965</v>
      </c>
      <c r="C102" s="393">
        <v>27</v>
      </c>
      <c r="D102" s="394">
        <v>197</v>
      </c>
      <c r="E102" s="395"/>
      <c r="F102" s="396">
        <v>19</v>
      </c>
      <c r="G102" s="396">
        <v>11</v>
      </c>
      <c r="H102" s="396">
        <v>48</v>
      </c>
      <c r="I102" s="396">
        <v>15</v>
      </c>
      <c r="J102" s="397">
        <v>7</v>
      </c>
      <c r="K102" s="398">
        <v>70</v>
      </c>
      <c r="L102" s="396">
        <v>6</v>
      </c>
      <c r="M102" s="396">
        <v>10</v>
      </c>
      <c r="N102" s="396">
        <v>9</v>
      </c>
      <c r="O102" s="399">
        <v>6</v>
      </c>
      <c r="Q102" s="400">
        <v>2021</v>
      </c>
      <c r="R102" s="401" t="s">
        <v>271</v>
      </c>
      <c r="S102" s="402">
        <v>81</v>
      </c>
      <c r="T102" s="403">
        <v>215</v>
      </c>
      <c r="U102" s="404"/>
      <c r="V102" s="405">
        <v>9</v>
      </c>
      <c r="W102" s="405">
        <v>20</v>
      </c>
      <c r="X102" s="405">
        <v>37</v>
      </c>
      <c r="Y102" s="405">
        <v>26</v>
      </c>
      <c r="Z102" s="406">
        <v>9</v>
      </c>
      <c r="AA102" s="407">
        <v>72</v>
      </c>
      <c r="AB102" s="405">
        <v>5</v>
      </c>
      <c r="AC102" s="405">
        <v>14</v>
      </c>
      <c r="AD102" s="405">
        <v>7</v>
      </c>
      <c r="AE102" s="408">
        <v>6</v>
      </c>
      <c r="AG102" s="400">
        <v>2021</v>
      </c>
      <c r="AH102" s="401" t="s">
        <v>271</v>
      </c>
      <c r="AI102" s="402">
        <v>109</v>
      </c>
      <c r="AJ102" s="403">
        <v>219</v>
      </c>
      <c r="AK102" s="404"/>
      <c r="AL102" s="405">
        <v>15</v>
      </c>
      <c r="AM102" s="405">
        <v>23</v>
      </c>
      <c r="AN102" s="405">
        <v>32</v>
      </c>
      <c r="AO102" s="405">
        <v>25</v>
      </c>
      <c r="AP102" s="406">
        <v>6</v>
      </c>
      <c r="AQ102" s="407">
        <v>62</v>
      </c>
      <c r="AR102" s="405">
        <v>6</v>
      </c>
      <c r="AS102" s="405">
        <v>11</v>
      </c>
      <c r="AT102" s="405">
        <v>9</v>
      </c>
      <c r="AU102" s="408">
        <v>5</v>
      </c>
      <c r="AW102" s="400">
        <v>6241</v>
      </c>
      <c r="AX102" s="401" t="s">
        <v>447</v>
      </c>
      <c r="AY102" s="402">
        <v>352</v>
      </c>
      <c r="AZ102" s="403">
        <v>226</v>
      </c>
      <c r="BA102" s="404"/>
      <c r="BB102" s="405">
        <v>17</v>
      </c>
      <c r="BC102" s="405">
        <v>25</v>
      </c>
      <c r="BD102" s="405">
        <v>30</v>
      </c>
      <c r="BE102" s="405">
        <v>16</v>
      </c>
      <c r="BF102" s="406">
        <v>12</v>
      </c>
      <c r="BG102" s="407">
        <v>59</v>
      </c>
      <c r="BH102" s="405">
        <v>6</v>
      </c>
      <c r="BI102" s="405">
        <v>10</v>
      </c>
      <c r="BJ102" s="405">
        <v>8</v>
      </c>
      <c r="BK102" s="408">
        <v>5</v>
      </c>
      <c r="BM102" s="400">
        <v>6411</v>
      </c>
      <c r="BN102" s="401" t="s">
        <v>453</v>
      </c>
      <c r="BO102" s="402">
        <v>298</v>
      </c>
      <c r="BP102" s="403">
        <v>220</v>
      </c>
      <c r="BQ102" s="404"/>
      <c r="BR102" s="405">
        <v>35</v>
      </c>
      <c r="BS102" s="405">
        <v>27</v>
      </c>
      <c r="BT102" s="405">
        <v>26</v>
      </c>
      <c r="BU102" s="405">
        <v>9</v>
      </c>
      <c r="BV102" s="406">
        <v>3</v>
      </c>
      <c r="BW102" s="407">
        <v>38</v>
      </c>
      <c r="BX102" s="405">
        <v>5</v>
      </c>
      <c r="BY102" s="405">
        <v>10</v>
      </c>
      <c r="BZ102" s="405">
        <v>7</v>
      </c>
      <c r="CA102" s="408">
        <v>5</v>
      </c>
      <c r="CC102" s="400">
        <v>6501</v>
      </c>
      <c r="CD102" s="401" t="s">
        <v>458</v>
      </c>
      <c r="CE102" s="402">
        <v>263</v>
      </c>
      <c r="CF102" s="403">
        <v>233</v>
      </c>
      <c r="CG102" s="404"/>
      <c r="CH102" s="405">
        <v>22</v>
      </c>
      <c r="CI102" s="405">
        <v>32</v>
      </c>
      <c r="CJ102" s="405">
        <v>24</v>
      </c>
      <c r="CK102" s="405">
        <v>15</v>
      </c>
      <c r="CL102" s="406">
        <v>6</v>
      </c>
      <c r="CM102" s="407">
        <v>46</v>
      </c>
      <c r="CN102" s="405">
        <v>5</v>
      </c>
      <c r="CO102" s="405">
        <v>11</v>
      </c>
      <c r="CP102" s="405">
        <v>8</v>
      </c>
      <c r="CQ102" s="408">
        <v>5</v>
      </c>
      <c r="CS102" s="400">
        <v>8131</v>
      </c>
      <c r="CT102" s="401" t="s">
        <v>527</v>
      </c>
      <c r="CU102" s="402">
        <v>15</v>
      </c>
      <c r="CV102" s="403">
        <v>220</v>
      </c>
      <c r="CW102" s="404"/>
      <c r="CX102" s="405">
        <v>47</v>
      </c>
      <c r="CY102" s="405">
        <v>47</v>
      </c>
      <c r="CZ102" s="405">
        <v>7</v>
      </c>
      <c r="DA102" s="405">
        <v>0</v>
      </c>
      <c r="DB102" s="406">
        <v>0</v>
      </c>
      <c r="DC102" s="407">
        <v>7</v>
      </c>
      <c r="DD102" s="405">
        <v>6</v>
      </c>
      <c r="DE102" s="405">
        <v>5</v>
      </c>
      <c r="DF102" s="405">
        <v>5</v>
      </c>
      <c r="DG102" s="408">
        <v>6</v>
      </c>
      <c r="DI102" s="431"/>
      <c r="DJ102" s="432"/>
      <c r="DK102" s="433"/>
      <c r="DL102" s="434"/>
      <c r="DM102" s="434"/>
      <c r="DN102" s="435"/>
      <c r="DO102" s="436"/>
      <c r="DP102" s="436"/>
      <c r="DQ102" s="436"/>
      <c r="DR102" s="436"/>
      <c r="DS102" s="436"/>
      <c r="DT102" s="436"/>
      <c r="DU102" s="436"/>
      <c r="DV102" s="436"/>
      <c r="DW102" s="436"/>
      <c r="DX102" s="436"/>
    </row>
    <row r="103" spans="1:128" ht="20.100000000000001" customHeight="1">
      <c r="A103" s="391">
        <v>2021</v>
      </c>
      <c r="B103" s="392" t="s">
        <v>271</v>
      </c>
      <c r="C103" s="393">
        <v>102</v>
      </c>
      <c r="D103" s="394">
        <v>203</v>
      </c>
      <c r="E103" s="395"/>
      <c r="F103" s="396">
        <v>12</v>
      </c>
      <c r="G103" s="396">
        <v>21</v>
      </c>
      <c r="H103" s="396">
        <v>33</v>
      </c>
      <c r="I103" s="396">
        <v>25</v>
      </c>
      <c r="J103" s="397">
        <v>9</v>
      </c>
      <c r="K103" s="398">
        <v>68</v>
      </c>
      <c r="L103" s="396">
        <v>6</v>
      </c>
      <c r="M103" s="396">
        <v>11</v>
      </c>
      <c r="N103" s="396">
        <v>9</v>
      </c>
      <c r="O103" s="399">
        <v>6</v>
      </c>
      <c r="Q103" s="400">
        <v>2041</v>
      </c>
      <c r="R103" s="401" t="s">
        <v>1236</v>
      </c>
      <c r="S103" s="402">
        <v>82</v>
      </c>
      <c r="T103" s="403">
        <v>200</v>
      </c>
      <c r="U103" s="404"/>
      <c r="V103" s="405">
        <v>27</v>
      </c>
      <c r="W103" s="405">
        <v>41</v>
      </c>
      <c r="X103" s="405">
        <v>18</v>
      </c>
      <c r="Y103" s="405">
        <v>11</v>
      </c>
      <c r="Z103" s="406">
        <v>2</v>
      </c>
      <c r="AA103" s="407">
        <v>32</v>
      </c>
      <c r="AB103" s="405">
        <v>4</v>
      </c>
      <c r="AC103" s="405">
        <v>12</v>
      </c>
      <c r="AD103" s="405">
        <v>5</v>
      </c>
      <c r="AE103" s="408">
        <v>5</v>
      </c>
      <c r="AG103" s="400">
        <v>2041</v>
      </c>
      <c r="AH103" s="401" t="s">
        <v>1236</v>
      </c>
      <c r="AI103" s="402">
        <v>86</v>
      </c>
      <c r="AJ103" s="403">
        <v>211</v>
      </c>
      <c r="AK103" s="404"/>
      <c r="AL103" s="405">
        <v>29</v>
      </c>
      <c r="AM103" s="405">
        <v>24</v>
      </c>
      <c r="AN103" s="405">
        <v>30</v>
      </c>
      <c r="AO103" s="405">
        <v>15</v>
      </c>
      <c r="AP103" s="406">
        <v>1</v>
      </c>
      <c r="AQ103" s="407">
        <v>47</v>
      </c>
      <c r="AR103" s="405">
        <v>5</v>
      </c>
      <c r="AS103" s="405">
        <v>9</v>
      </c>
      <c r="AT103" s="405">
        <v>8</v>
      </c>
      <c r="AU103" s="408">
        <v>4</v>
      </c>
      <c r="AW103" s="400">
        <v>6251</v>
      </c>
      <c r="AX103" s="401" t="s">
        <v>8</v>
      </c>
      <c r="AY103" s="402">
        <v>220</v>
      </c>
      <c r="AZ103" s="403">
        <v>213</v>
      </c>
      <c r="BA103" s="404"/>
      <c r="BB103" s="405">
        <v>39</v>
      </c>
      <c r="BC103" s="405">
        <v>25</v>
      </c>
      <c r="BD103" s="405">
        <v>23</v>
      </c>
      <c r="BE103" s="405">
        <v>11</v>
      </c>
      <c r="BF103" s="406">
        <v>2</v>
      </c>
      <c r="BG103" s="407">
        <v>36</v>
      </c>
      <c r="BH103" s="405">
        <v>5</v>
      </c>
      <c r="BI103" s="405">
        <v>8</v>
      </c>
      <c r="BJ103" s="405">
        <v>6</v>
      </c>
      <c r="BK103" s="408">
        <v>4</v>
      </c>
      <c r="BM103" s="400">
        <v>6421</v>
      </c>
      <c r="BN103" s="401" t="s">
        <v>454</v>
      </c>
      <c r="BO103" s="402">
        <v>242</v>
      </c>
      <c r="BP103" s="403">
        <v>222</v>
      </c>
      <c r="BQ103" s="404"/>
      <c r="BR103" s="405">
        <v>31</v>
      </c>
      <c r="BS103" s="405">
        <v>27</v>
      </c>
      <c r="BT103" s="405">
        <v>24</v>
      </c>
      <c r="BU103" s="405">
        <v>14</v>
      </c>
      <c r="BV103" s="406">
        <v>3</v>
      </c>
      <c r="BW103" s="407">
        <v>42</v>
      </c>
      <c r="BX103" s="405">
        <v>5</v>
      </c>
      <c r="BY103" s="405">
        <v>11</v>
      </c>
      <c r="BZ103" s="405">
        <v>7</v>
      </c>
      <c r="CA103" s="408">
        <v>5</v>
      </c>
      <c r="CC103" s="400">
        <v>6521</v>
      </c>
      <c r="CD103" s="401" t="s">
        <v>459</v>
      </c>
      <c r="CE103" s="402">
        <v>567</v>
      </c>
      <c r="CF103" s="403">
        <v>232</v>
      </c>
      <c r="CG103" s="404"/>
      <c r="CH103" s="405">
        <v>25</v>
      </c>
      <c r="CI103" s="405">
        <v>29</v>
      </c>
      <c r="CJ103" s="405">
        <v>22</v>
      </c>
      <c r="CK103" s="405">
        <v>16</v>
      </c>
      <c r="CL103" s="406">
        <v>9</v>
      </c>
      <c r="CM103" s="407">
        <v>47</v>
      </c>
      <c r="CN103" s="405">
        <v>5</v>
      </c>
      <c r="CO103" s="405">
        <v>10</v>
      </c>
      <c r="CP103" s="405">
        <v>9</v>
      </c>
      <c r="CQ103" s="408">
        <v>5</v>
      </c>
      <c r="CS103" s="400">
        <v>8151</v>
      </c>
      <c r="CT103" s="401" t="s">
        <v>913</v>
      </c>
      <c r="CU103" s="402">
        <v>4</v>
      </c>
      <c r="CV103" s="403" t="s">
        <v>42</v>
      </c>
      <c r="CW103" s="404"/>
      <c r="CX103" s="405" t="s">
        <v>42</v>
      </c>
      <c r="CY103" s="405" t="s">
        <v>42</v>
      </c>
      <c r="CZ103" s="405" t="s">
        <v>42</v>
      </c>
      <c r="DA103" s="405" t="s">
        <v>42</v>
      </c>
      <c r="DB103" s="406" t="s">
        <v>42</v>
      </c>
      <c r="DC103" s="407" t="s">
        <v>42</v>
      </c>
      <c r="DD103" s="405" t="s">
        <v>42</v>
      </c>
      <c r="DE103" s="405" t="s">
        <v>42</v>
      </c>
      <c r="DF103" s="405" t="s">
        <v>42</v>
      </c>
      <c r="DG103" s="408" t="s">
        <v>42</v>
      </c>
      <c r="DI103" s="431"/>
      <c r="DJ103" s="432"/>
      <c r="DK103" s="433"/>
      <c r="DL103" s="434"/>
      <c r="DM103" s="434"/>
      <c r="DN103" s="435"/>
      <c r="DO103" s="436"/>
      <c r="DP103" s="436"/>
      <c r="DQ103" s="436"/>
      <c r="DR103" s="436"/>
      <c r="DS103" s="436"/>
      <c r="DT103" s="436"/>
      <c r="DU103" s="436"/>
      <c r="DV103" s="436"/>
      <c r="DW103" s="436"/>
      <c r="DX103" s="436"/>
    </row>
    <row r="104" spans="1:128" ht="20.100000000000001" customHeight="1">
      <c r="A104" s="391">
        <v>2041</v>
      </c>
      <c r="B104" s="392" t="s">
        <v>1236</v>
      </c>
      <c r="C104" s="393">
        <v>87</v>
      </c>
      <c r="D104" s="394">
        <v>187</v>
      </c>
      <c r="E104" s="395"/>
      <c r="F104" s="396">
        <v>40</v>
      </c>
      <c r="G104" s="396">
        <v>31</v>
      </c>
      <c r="H104" s="396">
        <v>15</v>
      </c>
      <c r="I104" s="396">
        <v>11</v>
      </c>
      <c r="J104" s="397">
        <v>2</v>
      </c>
      <c r="K104" s="398">
        <v>29</v>
      </c>
      <c r="L104" s="396">
        <v>5</v>
      </c>
      <c r="M104" s="396">
        <v>8</v>
      </c>
      <c r="N104" s="396">
        <v>7</v>
      </c>
      <c r="O104" s="399">
        <v>4</v>
      </c>
      <c r="Q104" s="400">
        <v>2060</v>
      </c>
      <c r="R104" s="401" t="s">
        <v>1237</v>
      </c>
      <c r="S104" s="402">
        <v>23</v>
      </c>
      <c r="T104" s="403">
        <v>191</v>
      </c>
      <c r="U104" s="404"/>
      <c r="V104" s="405">
        <v>39</v>
      </c>
      <c r="W104" s="405">
        <v>52</v>
      </c>
      <c r="X104" s="405">
        <v>9</v>
      </c>
      <c r="Y104" s="405">
        <v>0</v>
      </c>
      <c r="Z104" s="406">
        <v>0</v>
      </c>
      <c r="AA104" s="407">
        <v>9</v>
      </c>
      <c r="AB104" s="405">
        <v>3</v>
      </c>
      <c r="AC104" s="405">
        <v>9</v>
      </c>
      <c r="AD104" s="405">
        <v>4</v>
      </c>
      <c r="AE104" s="408">
        <v>4</v>
      </c>
      <c r="AG104" s="400">
        <v>2060</v>
      </c>
      <c r="AH104" s="401" t="s">
        <v>1237</v>
      </c>
      <c r="AI104" s="402">
        <v>25</v>
      </c>
      <c r="AJ104" s="403">
        <v>194</v>
      </c>
      <c r="AK104" s="404"/>
      <c r="AL104" s="405">
        <v>64</v>
      </c>
      <c r="AM104" s="405">
        <v>20</v>
      </c>
      <c r="AN104" s="405">
        <v>12</v>
      </c>
      <c r="AO104" s="405">
        <v>4</v>
      </c>
      <c r="AP104" s="406">
        <v>0</v>
      </c>
      <c r="AQ104" s="407">
        <v>16</v>
      </c>
      <c r="AR104" s="405">
        <v>4</v>
      </c>
      <c r="AS104" s="405">
        <v>7</v>
      </c>
      <c r="AT104" s="405">
        <v>6</v>
      </c>
      <c r="AU104" s="408">
        <v>3</v>
      </c>
      <c r="AW104" s="400">
        <v>6281</v>
      </c>
      <c r="AX104" s="401" t="s">
        <v>448</v>
      </c>
      <c r="AY104" s="402">
        <v>96</v>
      </c>
      <c r="AZ104" s="403">
        <v>207</v>
      </c>
      <c r="BA104" s="404"/>
      <c r="BB104" s="405">
        <v>45</v>
      </c>
      <c r="BC104" s="405">
        <v>33</v>
      </c>
      <c r="BD104" s="405">
        <v>19</v>
      </c>
      <c r="BE104" s="405">
        <v>3</v>
      </c>
      <c r="BF104" s="406">
        <v>0</v>
      </c>
      <c r="BG104" s="407">
        <v>22</v>
      </c>
      <c r="BH104" s="405">
        <v>4</v>
      </c>
      <c r="BI104" s="405">
        <v>7</v>
      </c>
      <c r="BJ104" s="405">
        <v>6</v>
      </c>
      <c r="BK104" s="408">
        <v>4</v>
      </c>
      <c r="BM104" s="400">
        <v>6431</v>
      </c>
      <c r="BN104" s="401" t="s">
        <v>455</v>
      </c>
      <c r="BO104" s="402">
        <v>183</v>
      </c>
      <c r="BP104" s="403">
        <v>219</v>
      </c>
      <c r="BQ104" s="404"/>
      <c r="BR104" s="405">
        <v>35</v>
      </c>
      <c r="BS104" s="405">
        <v>36</v>
      </c>
      <c r="BT104" s="405">
        <v>15</v>
      </c>
      <c r="BU104" s="405">
        <v>13</v>
      </c>
      <c r="BV104" s="406">
        <v>1</v>
      </c>
      <c r="BW104" s="407">
        <v>29</v>
      </c>
      <c r="BX104" s="405">
        <v>4</v>
      </c>
      <c r="BY104" s="405">
        <v>10</v>
      </c>
      <c r="BZ104" s="405">
        <v>7</v>
      </c>
      <c r="CA104" s="408">
        <v>5</v>
      </c>
      <c r="CC104" s="400">
        <v>6541</v>
      </c>
      <c r="CD104" s="401" t="s">
        <v>10</v>
      </c>
      <c r="CE104" s="402">
        <v>433</v>
      </c>
      <c r="CF104" s="403">
        <v>237</v>
      </c>
      <c r="CG104" s="404"/>
      <c r="CH104" s="405">
        <v>19</v>
      </c>
      <c r="CI104" s="405">
        <v>25</v>
      </c>
      <c r="CJ104" s="405">
        <v>28</v>
      </c>
      <c r="CK104" s="405">
        <v>17</v>
      </c>
      <c r="CL104" s="406">
        <v>10</v>
      </c>
      <c r="CM104" s="407">
        <v>55</v>
      </c>
      <c r="CN104" s="405">
        <v>6</v>
      </c>
      <c r="CO104" s="405">
        <v>11</v>
      </c>
      <c r="CP104" s="405">
        <v>9</v>
      </c>
      <c r="CQ104" s="408">
        <v>5</v>
      </c>
      <c r="CS104" s="400">
        <v>8161</v>
      </c>
      <c r="CT104" s="401" t="s">
        <v>99</v>
      </c>
      <c r="CU104" s="402">
        <v>14</v>
      </c>
      <c r="CV104" s="403">
        <v>228</v>
      </c>
      <c r="CW104" s="404"/>
      <c r="CX104" s="405">
        <v>29</v>
      </c>
      <c r="CY104" s="405">
        <v>50</v>
      </c>
      <c r="CZ104" s="405">
        <v>21</v>
      </c>
      <c r="DA104" s="405">
        <v>0</v>
      </c>
      <c r="DB104" s="406">
        <v>0</v>
      </c>
      <c r="DC104" s="407">
        <v>21</v>
      </c>
      <c r="DD104" s="405">
        <v>5</v>
      </c>
      <c r="DE104" s="405">
        <v>6</v>
      </c>
      <c r="DF104" s="405">
        <v>6</v>
      </c>
      <c r="DG104" s="408">
        <v>7</v>
      </c>
      <c r="DI104" s="431"/>
      <c r="DJ104" s="432"/>
      <c r="DK104" s="433"/>
      <c r="DL104" s="434"/>
      <c r="DM104" s="434"/>
      <c r="DN104" s="435"/>
      <c r="DO104" s="436"/>
      <c r="DP104" s="436"/>
      <c r="DQ104" s="436"/>
      <c r="DR104" s="436"/>
      <c r="DS104" s="436"/>
      <c r="DT104" s="436"/>
      <c r="DU104" s="436"/>
      <c r="DV104" s="436"/>
      <c r="DW104" s="436"/>
      <c r="DX104" s="436"/>
    </row>
    <row r="105" spans="1:128" ht="20.100000000000001" customHeight="1">
      <c r="A105" s="391">
        <v>2060</v>
      </c>
      <c r="B105" s="392" t="s">
        <v>1237</v>
      </c>
      <c r="C105" s="393">
        <v>24</v>
      </c>
      <c r="D105" s="394">
        <v>179</v>
      </c>
      <c r="E105" s="395"/>
      <c r="F105" s="396">
        <v>54</v>
      </c>
      <c r="G105" s="396">
        <v>29</v>
      </c>
      <c r="H105" s="396">
        <v>13</v>
      </c>
      <c r="I105" s="396">
        <v>4</v>
      </c>
      <c r="J105" s="397">
        <v>0</v>
      </c>
      <c r="K105" s="398">
        <v>17</v>
      </c>
      <c r="L105" s="396">
        <v>4</v>
      </c>
      <c r="M105" s="396">
        <v>7</v>
      </c>
      <c r="N105" s="396">
        <v>6</v>
      </c>
      <c r="O105" s="399">
        <v>3</v>
      </c>
      <c r="Q105" s="400">
        <v>2081</v>
      </c>
      <c r="R105" s="401" t="s">
        <v>275</v>
      </c>
      <c r="S105" s="402">
        <v>91</v>
      </c>
      <c r="T105" s="403">
        <v>201</v>
      </c>
      <c r="U105" s="404"/>
      <c r="V105" s="405">
        <v>31</v>
      </c>
      <c r="W105" s="405">
        <v>34</v>
      </c>
      <c r="X105" s="405">
        <v>15</v>
      </c>
      <c r="Y105" s="405">
        <v>14</v>
      </c>
      <c r="Z105" s="406">
        <v>5</v>
      </c>
      <c r="AA105" s="407">
        <v>35</v>
      </c>
      <c r="AB105" s="405">
        <v>4</v>
      </c>
      <c r="AC105" s="405">
        <v>12</v>
      </c>
      <c r="AD105" s="405">
        <v>6</v>
      </c>
      <c r="AE105" s="408">
        <v>5</v>
      </c>
      <c r="AG105" s="400">
        <v>2081</v>
      </c>
      <c r="AH105" s="401" t="s">
        <v>275</v>
      </c>
      <c r="AI105" s="402">
        <v>98</v>
      </c>
      <c r="AJ105" s="403">
        <v>213</v>
      </c>
      <c r="AK105" s="404"/>
      <c r="AL105" s="405">
        <v>21</v>
      </c>
      <c r="AM105" s="405">
        <v>38</v>
      </c>
      <c r="AN105" s="405">
        <v>20</v>
      </c>
      <c r="AO105" s="405">
        <v>15</v>
      </c>
      <c r="AP105" s="406">
        <v>5</v>
      </c>
      <c r="AQ105" s="407">
        <v>41</v>
      </c>
      <c r="AR105" s="405">
        <v>5</v>
      </c>
      <c r="AS105" s="405">
        <v>9</v>
      </c>
      <c r="AT105" s="405">
        <v>8</v>
      </c>
      <c r="AU105" s="408">
        <v>4</v>
      </c>
      <c r="AW105" s="400">
        <v>6301</v>
      </c>
      <c r="AX105" s="401" t="s">
        <v>449</v>
      </c>
      <c r="AY105" s="402">
        <v>443</v>
      </c>
      <c r="AZ105" s="403">
        <v>224</v>
      </c>
      <c r="BA105" s="404"/>
      <c r="BB105" s="405">
        <v>23</v>
      </c>
      <c r="BC105" s="405">
        <v>21</v>
      </c>
      <c r="BD105" s="405">
        <v>26</v>
      </c>
      <c r="BE105" s="405">
        <v>19</v>
      </c>
      <c r="BF105" s="406">
        <v>11</v>
      </c>
      <c r="BG105" s="407">
        <v>56</v>
      </c>
      <c r="BH105" s="405">
        <v>6</v>
      </c>
      <c r="BI105" s="405">
        <v>10</v>
      </c>
      <c r="BJ105" s="405">
        <v>8</v>
      </c>
      <c r="BK105" s="408">
        <v>5</v>
      </c>
      <c r="BM105" s="400">
        <v>6441</v>
      </c>
      <c r="BN105" s="401" t="s">
        <v>456</v>
      </c>
      <c r="BO105" s="402">
        <v>262</v>
      </c>
      <c r="BP105" s="403">
        <v>230</v>
      </c>
      <c r="BQ105" s="404"/>
      <c r="BR105" s="405">
        <v>18</v>
      </c>
      <c r="BS105" s="405">
        <v>26</v>
      </c>
      <c r="BT105" s="405">
        <v>29</v>
      </c>
      <c r="BU105" s="405">
        <v>20</v>
      </c>
      <c r="BV105" s="406">
        <v>8</v>
      </c>
      <c r="BW105" s="407">
        <v>56</v>
      </c>
      <c r="BX105" s="405">
        <v>6</v>
      </c>
      <c r="BY105" s="405">
        <v>12</v>
      </c>
      <c r="BZ105" s="405">
        <v>8</v>
      </c>
      <c r="CA105" s="408">
        <v>6</v>
      </c>
      <c r="CC105" s="400">
        <v>6571</v>
      </c>
      <c r="CD105" s="401" t="s">
        <v>11</v>
      </c>
      <c r="CE105" s="402">
        <v>264</v>
      </c>
      <c r="CF105" s="403">
        <v>230</v>
      </c>
      <c r="CG105" s="404"/>
      <c r="CH105" s="405">
        <v>21</v>
      </c>
      <c r="CI105" s="405">
        <v>39</v>
      </c>
      <c r="CJ105" s="405">
        <v>27</v>
      </c>
      <c r="CK105" s="405">
        <v>11</v>
      </c>
      <c r="CL105" s="406">
        <v>2</v>
      </c>
      <c r="CM105" s="407">
        <v>39</v>
      </c>
      <c r="CN105" s="405">
        <v>5</v>
      </c>
      <c r="CO105" s="405">
        <v>10</v>
      </c>
      <c r="CP105" s="405">
        <v>8</v>
      </c>
      <c r="CQ105" s="408">
        <v>5</v>
      </c>
      <c r="CS105" s="400">
        <v>8181</v>
      </c>
      <c r="CT105" s="401" t="s">
        <v>916</v>
      </c>
      <c r="CU105" s="402">
        <v>13</v>
      </c>
      <c r="CV105" s="403">
        <v>215</v>
      </c>
      <c r="CW105" s="404"/>
      <c r="CX105" s="405">
        <v>77</v>
      </c>
      <c r="CY105" s="405">
        <v>8</v>
      </c>
      <c r="CZ105" s="405">
        <v>15</v>
      </c>
      <c r="DA105" s="405">
        <v>0</v>
      </c>
      <c r="DB105" s="406">
        <v>0</v>
      </c>
      <c r="DC105" s="407">
        <v>15</v>
      </c>
      <c r="DD105" s="405">
        <v>5</v>
      </c>
      <c r="DE105" s="405">
        <v>5</v>
      </c>
      <c r="DF105" s="405">
        <v>5</v>
      </c>
      <c r="DG105" s="408">
        <v>5</v>
      </c>
      <c r="DI105" s="431"/>
      <c r="DJ105" s="432"/>
      <c r="DK105" s="433"/>
      <c r="DL105" s="434"/>
      <c r="DM105" s="434"/>
      <c r="DN105" s="435"/>
      <c r="DO105" s="436"/>
      <c r="DP105" s="436"/>
      <c r="DQ105" s="436"/>
      <c r="DR105" s="436"/>
      <c r="DS105" s="436"/>
      <c r="DT105" s="436"/>
      <c r="DU105" s="436"/>
      <c r="DV105" s="436"/>
      <c r="DW105" s="436"/>
      <c r="DX105" s="436"/>
    </row>
    <row r="106" spans="1:128" ht="20.100000000000001" customHeight="1">
      <c r="A106" s="391">
        <v>2081</v>
      </c>
      <c r="B106" s="392" t="s">
        <v>275</v>
      </c>
      <c r="C106" s="393">
        <v>91</v>
      </c>
      <c r="D106" s="394">
        <v>192</v>
      </c>
      <c r="E106" s="395"/>
      <c r="F106" s="396">
        <v>34</v>
      </c>
      <c r="G106" s="396">
        <v>20</v>
      </c>
      <c r="H106" s="396">
        <v>25</v>
      </c>
      <c r="I106" s="396">
        <v>16</v>
      </c>
      <c r="J106" s="397">
        <v>4</v>
      </c>
      <c r="K106" s="398">
        <v>46</v>
      </c>
      <c r="L106" s="396">
        <v>6</v>
      </c>
      <c r="M106" s="396">
        <v>9</v>
      </c>
      <c r="N106" s="396">
        <v>8</v>
      </c>
      <c r="O106" s="399">
        <v>5</v>
      </c>
      <c r="Q106" s="400">
        <v>2111</v>
      </c>
      <c r="R106" s="401" t="s">
        <v>1238</v>
      </c>
      <c r="S106" s="402">
        <v>158</v>
      </c>
      <c r="T106" s="403">
        <v>213</v>
      </c>
      <c r="U106" s="404"/>
      <c r="V106" s="405">
        <v>12</v>
      </c>
      <c r="W106" s="405">
        <v>26</v>
      </c>
      <c r="X106" s="405">
        <v>25</v>
      </c>
      <c r="Y106" s="405">
        <v>30</v>
      </c>
      <c r="Z106" s="406">
        <v>7</v>
      </c>
      <c r="AA106" s="407">
        <v>62</v>
      </c>
      <c r="AB106" s="405">
        <v>5</v>
      </c>
      <c r="AC106" s="405">
        <v>13</v>
      </c>
      <c r="AD106" s="405">
        <v>7</v>
      </c>
      <c r="AE106" s="408">
        <v>6</v>
      </c>
      <c r="AG106" s="400">
        <v>2111</v>
      </c>
      <c r="AH106" s="401" t="s">
        <v>1238</v>
      </c>
      <c r="AI106" s="402">
        <v>174</v>
      </c>
      <c r="AJ106" s="403">
        <v>215</v>
      </c>
      <c r="AK106" s="404"/>
      <c r="AL106" s="405">
        <v>19</v>
      </c>
      <c r="AM106" s="405">
        <v>35</v>
      </c>
      <c r="AN106" s="405">
        <v>21</v>
      </c>
      <c r="AO106" s="405">
        <v>17</v>
      </c>
      <c r="AP106" s="406">
        <v>8</v>
      </c>
      <c r="AQ106" s="407">
        <v>46</v>
      </c>
      <c r="AR106" s="405">
        <v>5</v>
      </c>
      <c r="AS106" s="405">
        <v>10</v>
      </c>
      <c r="AT106" s="405">
        <v>8</v>
      </c>
      <c r="AU106" s="408">
        <v>5</v>
      </c>
      <c r="AW106" s="400">
        <v>6331</v>
      </c>
      <c r="AX106" s="401" t="s">
        <v>450</v>
      </c>
      <c r="AY106" s="402">
        <v>363</v>
      </c>
      <c r="AZ106" s="403">
        <v>217</v>
      </c>
      <c r="BA106" s="404"/>
      <c r="BB106" s="405">
        <v>30</v>
      </c>
      <c r="BC106" s="405">
        <v>28</v>
      </c>
      <c r="BD106" s="405">
        <v>25</v>
      </c>
      <c r="BE106" s="405">
        <v>13</v>
      </c>
      <c r="BF106" s="406">
        <v>4</v>
      </c>
      <c r="BG106" s="407">
        <v>42</v>
      </c>
      <c r="BH106" s="405">
        <v>5</v>
      </c>
      <c r="BI106" s="405">
        <v>9</v>
      </c>
      <c r="BJ106" s="405">
        <v>7</v>
      </c>
      <c r="BK106" s="408">
        <v>5</v>
      </c>
      <c r="BM106" s="400">
        <v>6481</v>
      </c>
      <c r="BN106" s="401" t="s">
        <v>457</v>
      </c>
      <c r="BO106" s="402">
        <v>148</v>
      </c>
      <c r="BP106" s="403">
        <v>211</v>
      </c>
      <c r="BQ106" s="404"/>
      <c r="BR106" s="405">
        <v>55</v>
      </c>
      <c r="BS106" s="405">
        <v>26</v>
      </c>
      <c r="BT106" s="405">
        <v>16</v>
      </c>
      <c r="BU106" s="405">
        <v>3</v>
      </c>
      <c r="BV106" s="406">
        <v>1</v>
      </c>
      <c r="BW106" s="407">
        <v>19</v>
      </c>
      <c r="BX106" s="405">
        <v>4</v>
      </c>
      <c r="BY106" s="405">
        <v>9</v>
      </c>
      <c r="BZ106" s="405">
        <v>6</v>
      </c>
      <c r="CA106" s="408">
        <v>4</v>
      </c>
      <c r="CC106" s="400">
        <v>6591</v>
      </c>
      <c r="CD106" s="401" t="s">
        <v>460</v>
      </c>
      <c r="CE106" s="402">
        <v>205</v>
      </c>
      <c r="CF106" s="403">
        <v>226</v>
      </c>
      <c r="CG106" s="404"/>
      <c r="CH106" s="405">
        <v>32</v>
      </c>
      <c r="CI106" s="405">
        <v>34</v>
      </c>
      <c r="CJ106" s="405">
        <v>19</v>
      </c>
      <c r="CK106" s="405">
        <v>11</v>
      </c>
      <c r="CL106" s="406">
        <v>4</v>
      </c>
      <c r="CM106" s="407">
        <v>34</v>
      </c>
      <c r="CN106" s="405">
        <v>5</v>
      </c>
      <c r="CO106" s="405">
        <v>9</v>
      </c>
      <c r="CP106" s="405">
        <v>8</v>
      </c>
      <c r="CQ106" s="408">
        <v>5</v>
      </c>
      <c r="CS106" s="400">
        <v>8201</v>
      </c>
      <c r="CT106" s="401" t="s">
        <v>100</v>
      </c>
      <c r="CU106" s="402">
        <v>24</v>
      </c>
      <c r="CV106" s="403">
        <v>224</v>
      </c>
      <c r="CW106" s="404"/>
      <c r="CX106" s="405">
        <v>50</v>
      </c>
      <c r="CY106" s="405">
        <v>38</v>
      </c>
      <c r="CZ106" s="405">
        <v>13</v>
      </c>
      <c r="DA106" s="405">
        <v>0</v>
      </c>
      <c r="DB106" s="406">
        <v>0</v>
      </c>
      <c r="DC106" s="407">
        <v>13</v>
      </c>
      <c r="DD106" s="405">
        <v>6</v>
      </c>
      <c r="DE106" s="405">
        <v>5</v>
      </c>
      <c r="DF106" s="405">
        <v>5</v>
      </c>
      <c r="DG106" s="408">
        <v>7</v>
      </c>
      <c r="DI106" s="431"/>
      <c r="DJ106" s="432"/>
      <c r="DK106" s="433"/>
      <c r="DL106" s="434"/>
      <c r="DM106" s="434"/>
      <c r="DN106" s="435"/>
      <c r="DO106" s="436"/>
      <c r="DP106" s="436"/>
      <c r="DQ106" s="436"/>
      <c r="DR106" s="436"/>
      <c r="DS106" s="436"/>
      <c r="DT106" s="436"/>
      <c r="DU106" s="436"/>
      <c r="DV106" s="436"/>
      <c r="DW106" s="436"/>
      <c r="DX106" s="436"/>
    </row>
    <row r="107" spans="1:128" ht="20.100000000000001" customHeight="1">
      <c r="A107" s="391">
        <v>2111</v>
      </c>
      <c r="B107" s="392" t="s">
        <v>1238</v>
      </c>
      <c r="C107" s="393">
        <v>148</v>
      </c>
      <c r="D107" s="394">
        <v>201</v>
      </c>
      <c r="E107" s="395"/>
      <c r="F107" s="396">
        <v>20</v>
      </c>
      <c r="G107" s="396">
        <v>22</v>
      </c>
      <c r="H107" s="396">
        <v>22</v>
      </c>
      <c r="I107" s="396">
        <v>24</v>
      </c>
      <c r="J107" s="397">
        <v>13</v>
      </c>
      <c r="K107" s="398">
        <v>59</v>
      </c>
      <c r="L107" s="396">
        <v>6</v>
      </c>
      <c r="M107" s="396">
        <v>10</v>
      </c>
      <c r="N107" s="396">
        <v>9</v>
      </c>
      <c r="O107" s="399">
        <v>6</v>
      </c>
      <c r="Q107" s="400">
        <v>2151</v>
      </c>
      <c r="R107" s="401" t="s">
        <v>277</v>
      </c>
      <c r="S107" s="402">
        <v>196</v>
      </c>
      <c r="T107" s="403">
        <v>214</v>
      </c>
      <c r="U107" s="404"/>
      <c r="V107" s="405">
        <v>13</v>
      </c>
      <c r="W107" s="405">
        <v>23</v>
      </c>
      <c r="X107" s="405">
        <v>28</v>
      </c>
      <c r="Y107" s="405">
        <v>27</v>
      </c>
      <c r="Z107" s="406">
        <v>10</v>
      </c>
      <c r="AA107" s="407">
        <v>64</v>
      </c>
      <c r="AB107" s="405">
        <v>5</v>
      </c>
      <c r="AC107" s="405">
        <v>14</v>
      </c>
      <c r="AD107" s="405">
        <v>7</v>
      </c>
      <c r="AE107" s="408">
        <v>6</v>
      </c>
      <c r="AG107" s="400">
        <v>2151</v>
      </c>
      <c r="AH107" s="401" t="s">
        <v>277</v>
      </c>
      <c r="AI107" s="402">
        <v>172</v>
      </c>
      <c r="AJ107" s="403">
        <v>225</v>
      </c>
      <c r="AK107" s="404"/>
      <c r="AL107" s="405">
        <v>6</v>
      </c>
      <c r="AM107" s="405">
        <v>20</v>
      </c>
      <c r="AN107" s="405">
        <v>37</v>
      </c>
      <c r="AO107" s="405">
        <v>25</v>
      </c>
      <c r="AP107" s="406">
        <v>12</v>
      </c>
      <c r="AQ107" s="407">
        <v>74</v>
      </c>
      <c r="AR107" s="405">
        <v>6</v>
      </c>
      <c r="AS107" s="405">
        <v>12</v>
      </c>
      <c r="AT107" s="405">
        <v>9</v>
      </c>
      <c r="AU107" s="408">
        <v>6</v>
      </c>
      <c r="AW107" s="400">
        <v>6351</v>
      </c>
      <c r="AX107" s="401" t="s">
        <v>451</v>
      </c>
      <c r="AY107" s="402">
        <v>219</v>
      </c>
      <c r="AZ107" s="403">
        <v>214</v>
      </c>
      <c r="BA107" s="404"/>
      <c r="BB107" s="405">
        <v>35</v>
      </c>
      <c r="BC107" s="405">
        <v>31</v>
      </c>
      <c r="BD107" s="405">
        <v>21</v>
      </c>
      <c r="BE107" s="405">
        <v>11</v>
      </c>
      <c r="BF107" s="406">
        <v>3</v>
      </c>
      <c r="BG107" s="407">
        <v>35</v>
      </c>
      <c r="BH107" s="405">
        <v>5</v>
      </c>
      <c r="BI107" s="405">
        <v>9</v>
      </c>
      <c r="BJ107" s="405">
        <v>7</v>
      </c>
      <c r="BK107" s="408">
        <v>4</v>
      </c>
      <c r="BM107" s="400">
        <v>6501</v>
      </c>
      <c r="BN107" s="401" t="s">
        <v>458</v>
      </c>
      <c r="BO107" s="402">
        <v>263</v>
      </c>
      <c r="BP107" s="403">
        <v>228</v>
      </c>
      <c r="BQ107" s="404"/>
      <c r="BR107" s="405">
        <v>21</v>
      </c>
      <c r="BS107" s="405">
        <v>26</v>
      </c>
      <c r="BT107" s="405">
        <v>30</v>
      </c>
      <c r="BU107" s="405">
        <v>16</v>
      </c>
      <c r="BV107" s="406">
        <v>6</v>
      </c>
      <c r="BW107" s="407">
        <v>53</v>
      </c>
      <c r="BX107" s="405">
        <v>5</v>
      </c>
      <c r="BY107" s="405">
        <v>12</v>
      </c>
      <c r="BZ107" s="405">
        <v>8</v>
      </c>
      <c r="CA107" s="408">
        <v>6</v>
      </c>
      <c r="CC107" s="400">
        <v>6611</v>
      </c>
      <c r="CD107" s="401" t="s">
        <v>461</v>
      </c>
      <c r="CE107" s="402">
        <v>479</v>
      </c>
      <c r="CF107" s="403">
        <v>231</v>
      </c>
      <c r="CG107" s="404"/>
      <c r="CH107" s="405">
        <v>24</v>
      </c>
      <c r="CI107" s="405">
        <v>32</v>
      </c>
      <c r="CJ107" s="405">
        <v>27</v>
      </c>
      <c r="CK107" s="405">
        <v>14</v>
      </c>
      <c r="CL107" s="406">
        <v>4</v>
      </c>
      <c r="CM107" s="407">
        <v>44</v>
      </c>
      <c r="CN107" s="405">
        <v>5</v>
      </c>
      <c r="CO107" s="405">
        <v>10</v>
      </c>
      <c r="CP107" s="405">
        <v>8</v>
      </c>
      <c r="CQ107" s="408">
        <v>5</v>
      </c>
      <c r="CS107" s="437">
        <v>9732</v>
      </c>
      <c r="CT107" s="438" t="s">
        <v>528</v>
      </c>
      <c r="CU107" s="439">
        <v>46</v>
      </c>
      <c r="CV107" s="440">
        <v>225</v>
      </c>
      <c r="CW107" s="441"/>
      <c r="CX107" s="442">
        <v>43</v>
      </c>
      <c r="CY107" s="442">
        <v>17</v>
      </c>
      <c r="CZ107" s="442">
        <v>24</v>
      </c>
      <c r="DA107" s="442">
        <v>15</v>
      </c>
      <c r="DB107" s="443">
        <v>0</v>
      </c>
      <c r="DC107" s="444">
        <v>39</v>
      </c>
      <c r="DD107" s="442">
        <v>6</v>
      </c>
      <c r="DE107" s="442">
        <v>6</v>
      </c>
      <c r="DF107" s="442">
        <v>6</v>
      </c>
      <c r="DG107" s="445">
        <v>6</v>
      </c>
      <c r="DI107" s="431"/>
      <c r="DJ107" s="432"/>
      <c r="DK107" s="433"/>
      <c r="DL107" s="434"/>
      <c r="DM107" s="434"/>
      <c r="DN107" s="435"/>
      <c r="DO107" s="436"/>
      <c r="DP107" s="436"/>
      <c r="DQ107" s="436"/>
      <c r="DR107" s="436"/>
      <c r="DS107" s="436"/>
      <c r="DT107" s="436"/>
      <c r="DU107" s="436"/>
      <c r="DV107" s="436"/>
      <c r="DW107" s="436"/>
      <c r="DX107" s="436"/>
    </row>
    <row r="108" spans="1:128" ht="20.100000000000001" customHeight="1">
      <c r="A108" s="391">
        <v>2151</v>
      </c>
      <c r="B108" s="392" t="s">
        <v>277</v>
      </c>
      <c r="C108" s="393">
        <v>188</v>
      </c>
      <c r="D108" s="394">
        <v>205</v>
      </c>
      <c r="E108" s="395"/>
      <c r="F108" s="396">
        <v>9</v>
      </c>
      <c r="G108" s="396">
        <v>18</v>
      </c>
      <c r="H108" s="396">
        <v>31</v>
      </c>
      <c r="I108" s="396">
        <v>32</v>
      </c>
      <c r="J108" s="397">
        <v>11</v>
      </c>
      <c r="K108" s="398">
        <v>74</v>
      </c>
      <c r="L108" s="396">
        <v>6</v>
      </c>
      <c r="M108" s="396">
        <v>11</v>
      </c>
      <c r="N108" s="396">
        <v>10</v>
      </c>
      <c r="O108" s="399">
        <v>7</v>
      </c>
      <c r="Q108" s="400">
        <v>2161</v>
      </c>
      <c r="R108" s="401" t="s">
        <v>1239</v>
      </c>
      <c r="S108" s="402">
        <v>48</v>
      </c>
      <c r="T108" s="403">
        <v>202</v>
      </c>
      <c r="U108" s="404"/>
      <c r="V108" s="405">
        <v>29</v>
      </c>
      <c r="W108" s="405">
        <v>29</v>
      </c>
      <c r="X108" s="405">
        <v>31</v>
      </c>
      <c r="Y108" s="405">
        <v>10</v>
      </c>
      <c r="Z108" s="406">
        <v>0</v>
      </c>
      <c r="AA108" s="407">
        <v>42</v>
      </c>
      <c r="AB108" s="405">
        <v>4</v>
      </c>
      <c r="AC108" s="405">
        <v>12</v>
      </c>
      <c r="AD108" s="405">
        <v>6</v>
      </c>
      <c r="AE108" s="408">
        <v>5</v>
      </c>
      <c r="AG108" s="400">
        <v>2161</v>
      </c>
      <c r="AH108" s="401" t="s">
        <v>1239</v>
      </c>
      <c r="AI108" s="402">
        <v>50</v>
      </c>
      <c r="AJ108" s="403">
        <v>209</v>
      </c>
      <c r="AK108" s="404"/>
      <c r="AL108" s="405">
        <v>28</v>
      </c>
      <c r="AM108" s="405">
        <v>34</v>
      </c>
      <c r="AN108" s="405">
        <v>26</v>
      </c>
      <c r="AO108" s="405">
        <v>12</v>
      </c>
      <c r="AP108" s="406">
        <v>0</v>
      </c>
      <c r="AQ108" s="407">
        <v>38</v>
      </c>
      <c r="AR108" s="405">
        <v>5</v>
      </c>
      <c r="AS108" s="405">
        <v>9</v>
      </c>
      <c r="AT108" s="405">
        <v>7</v>
      </c>
      <c r="AU108" s="408">
        <v>4</v>
      </c>
      <c r="AW108" s="400">
        <v>6361</v>
      </c>
      <c r="AX108" s="401" t="s">
        <v>452</v>
      </c>
      <c r="AY108" s="402">
        <v>152</v>
      </c>
      <c r="AZ108" s="403">
        <v>214</v>
      </c>
      <c r="BA108" s="404"/>
      <c r="BB108" s="405">
        <v>39</v>
      </c>
      <c r="BC108" s="405">
        <v>24</v>
      </c>
      <c r="BD108" s="405">
        <v>20</v>
      </c>
      <c r="BE108" s="405">
        <v>9</v>
      </c>
      <c r="BF108" s="406">
        <v>9</v>
      </c>
      <c r="BG108" s="407">
        <v>37</v>
      </c>
      <c r="BH108" s="405">
        <v>5</v>
      </c>
      <c r="BI108" s="405">
        <v>9</v>
      </c>
      <c r="BJ108" s="405">
        <v>7</v>
      </c>
      <c r="BK108" s="408">
        <v>4</v>
      </c>
      <c r="BM108" s="400">
        <v>6521</v>
      </c>
      <c r="BN108" s="401" t="s">
        <v>459</v>
      </c>
      <c r="BO108" s="402">
        <v>541</v>
      </c>
      <c r="BP108" s="403">
        <v>224</v>
      </c>
      <c r="BQ108" s="404"/>
      <c r="BR108" s="405">
        <v>30</v>
      </c>
      <c r="BS108" s="405">
        <v>23</v>
      </c>
      <c r="BT108" s="405">
        <v>26</v>
      </c>
      <c r="BU108" s="405">
        <v>14</v>
      </c>
      <c r="BV108" s="406">
        <v>7</v>
      </c>
      <c r="BW108" s="407">
        <v>48</v>
      </c>
      <c r="BX108" s="405">
        <v>5</v>
      </c>
      <c r="BY108" s="405">
        <v>11</v>
      </c>
      <c r="BZ108" s="405">
        <v>7</v>
      </c>
      <c r="CA108" s="408">
        <v>5</v>
      </c>
      <c r="CC108" s="400">
        <v>6631</v>
      </c>
      <c r="CD108" s="401" t="s">
        <v>462</v>
      </c>
      <c r="CE108" s="402">
        <v>387</v>
      </c>
      <c r="CF108" s="403">
        <v>223</v>
      </c>
      <c r="CG108" s="404"/>
      <c r="CH108" s="405">
        <v>39</v>
      </c>
      <c r="CI108" s="405">
        <v>32</v>
      </c>
      <c r="CJ108" s="405">
        <v>21</v>
      </c>
      <c r="CK108" s="405">
        <v>7</v>
      </c>
      <c r="CL108" s="406">
        <v>2</v>
      </c>
      <c r="CM108" s="407">
        <v>30</v>
      </c>
      <c r="CN108" s="405">
        <v>4</v>
      </c>
      <c r="CO108" s="405">
        <v>9</v>
      </c>
      <c r="CP108" s="405">
        <v>8</v>
      </c>
      <c r="CQ108" s="408">
        <v>4</v>
      </c>
      <c r="CS108" s="446"/>
      <c r="CT108" s="447"/>
      <c r="CU108" s="448"/>
      <c r="CV108" s="449"/>
      <c r="CW108" s="449"/>
      <c r="CX108" s="355"/>
      <c r="CY108" s="355"/>
      <c r="CZ108" s="355"/>
      <c r="DA108" s="355"/>
      <c r="DB108" s="355"/>
      <c r="DC108" s="355"/>
      <c r="DD108" s="355"/>
      <c r="DE108" s="355"/>
      <c r="DF108" s="355"/>
      <c r="DG108" s="355"/>
      <c r="DI108" s="431"/>
      <c r="DJ108" s="432"/>
      <c r="DK108" s="433"/>
      <c r="DL108" s="434"/>
      <c r="DM108" s="434"/>
      <c r="DN108" s="435"/>
      <c r="DO108" s="436"/>
      <c r="DP108" s="436"/>
      <c r="DQ108" s="436"/>
      <c r="DR108" s="436"/>
      <c r="DS108" s="436"/>
      <c r="DT108" s="436"/>
      <c r="DU108" s="436"/>
      <c r="DV108" s="436"/>
      <c r="DW108" s="436"/>
      <c r="DX108" s="436"/>
    </row>
    <row r="109" spans="1:128" ht="20.100000000000001" customHeight="1">
      <c r="A109" s="391">
        <v>2161</v>
      </c>
      <c r="B109" s="392" t="s">
        <v>1239</v>
      </c>
      <c r="C109" s="393">
        <v>50</v>
      </c>
      <c r="D109" s="394">
        <v>180</v>
      </c>
      <c r="E109" s="395"/>
      <c r="F109" s="396">
        <v>52</v>
      </c>
      <c r="G109" s="396">
        <v>28</v>
      </c>
      <c r="H109" s="396">
        <v>18</v>
      </c>
      <c r="I109" s="396">
        <v>2</v>
      </c>
      <c r="J109" s="397">
        <v>0</v>
      </c>
      <c r="K109" s="398">
        <v>20</v>
      </c>
      <c r="L109" s="396">
        <v>5</v>
      </c>
      <c r="M109" s="396">
        <v>7</v>
      </c>
      <c r="N109" s="396">
        <v>6</v>
      </c>
      <c r="O109" s="399">
        <v>4</v>
      </c>
      <c r="Q109" s="400">
        <v>2181</v>
      </c>
      <c r="R109" s="401" t="s">
        <v>279</v>
      </c>
      <c r="S109" s="402">
        <v>144</v>
      </c>
      <c r="T109" s="403">
        <v>212</v>
      </c>
      <c r="U109" s="404"/>
      <c r="V109" s="405">
        <v>16</v>
      </c>
      <c r="W109" s="405">
        <v>24</v>
      </c>
      <c r="X109" s="405">
        <v>23</v>
      </c>
      <c r="Y109" s="405">
        <v>25</v>
      </c>
      <c r="Z109" s="406">
        <v>12</v>
      </c>
      <c r="AA109" s="407">
        <v>60</v>
      </c>
      <c r="AB109" s="405">
        <v>5</v>
      </c>
      <c r="AC109" s="405">
        <v>13</v>
      </c>
      <c r="AD109" s="405">
        <v>7</v>
      </c>
      <c r="AE109" s="408">
        <v>6</v>
      </c>
      <c r="AG109" s="400">
        <v>2181</v>
      </c>
      <c r="AH109" s="401" t="s">
        <v>279</v>
      </c>
      <c r="AI109" s="402">
        <v>155</v>
      </c>
      <c r="AJ109" s="403">
        <v>219</v>
      </c>
      <c r="AK109" s="404"/>
      <c r="AL109" s="405">
        <v>13</v>
      </c>
      <c r="AM109" s="405">
        <v>30</v>
      </c>
      <c r="AN109" s="405">
        <v>27</v>
      </c>
      <c r="AO109" s="405">
        <v>24</v>
      </c>
      <c r="AP109" s="406">
        <v>6</v>
      </c>
      <c r="AQ109" s="407">
        <v>57</v>
      </c>
      <c r="AR109" s="405">
        <v>6</v>
      </c>
      <c r="AS109" s="405">
        <v>11</v>
      </c>
      <c r="AT109" s="405">
        <v>8</v>
      </c>
      <c r="AU109" s="408">
        <v>5</v>
      </c>
      <c r="AW109" s="400">
        <v>6391</v>
      </c>
      <c r="AX109" s="401" t="s">
        <v>9</v>
      </c>
      <c r="AY109" s="402">
        <v>205</v>
      </c>
      <c r="AZ109" s="403">
        <v>209</v>
      </c>
      <c r="BA109" s="404"/>
      <c r="BB109" s="405">
        <v>47</v>
      </c>
      <c r="BC109" s="405">
        <v>27</v>
      </c>
      <c r="BD109" s="405">
        <v>20</v>
      </c>
      <c r="BE109" s="405">
        <v>6</v>
      </c>
      <c r="BF109" s="406">
        <v>0</v>
      </c>
      <c r="BG109" s="407">
        <v>25</v>
      </c>
      <c r="BH109" s="405">
        <v>4</v>
      </c>
      <c r="BI109" s="405">
        <v>8</v>
      </c>
      <c r="BJ109" s="405">
        <v>6</v>
      </c>
      <c r="BK109" s="408">
        <v>4</v>
      </c>
      <c r="BM109" s="400">
        <v>6541</v>
      </c>
      <c r="BN109" s="401" t="s">
        <v>10</v>
      </c>
      <c r="BO109" s="402">
        <v>394</v>
      </c>
      <c r="BP109" s="403">
        <v>232</v>
      </c>
      <c r="BQ109" s="404"/>
      <c r="BR109" s="405">
        <v>21</v>
      </c>
      <c r="BS109" s="405">
        <v>20</v>
      </c>
      <c r="BT109" s="405">
        <v>24</v>
      </c>
      <c r="BU109" s="405">
        <v>23</v>
      </c>
      <c r="BV109" s="406">
        <v>12</v>
      </c>
      <c r="BW109" s="407">
        <v>59</v>
      </c>
      <c r="BX109" s="405">
        <v>6</v>
      </c>
      <c r="BY109" s="405">
        <v>12</v>
      </c>
      <c r="BZ109" s="405">
        <v>8</v>
      </c>
      <c r="CA109" s="408">
        <v>6</v>
      </c>
      <c r="CC109" s="400">
        <v>6681</v>
      </c>
      <c r="CD109" s="401" t="s">
        <v>463</v>
      </c>
      <c r="CE109" s="402">
        <v>388</v>
      </c>
      <c r="CF109" s="403">
        <v>229</v>
      </c>
      <c r="CG109" s="404"/>
      <c r="CH109" s="405">
        <v>28</v>
      </c>
      <c r="CI109" s="405">
        <v>33</v>
      </c>
      <c r="CJ109" s="405">
        <v>21</v>
      </c>
      <c r="CK109" s="405">
        <v>13</v>
      </c>
      <c r="CL109" s="406">
        <v>6</v>
      </c>
      <c r="CM109" s="407">
        <v>39</v>
      </c>
      <c r="CN109" s="405">
        <v>5</v>
      </c>
      <c r="CO109" s="405">
        <v>10</v>
      </c>
      <c r="CP109" s="405">
        <v>8</v>
      </c>
      <c r="CQ109" s="408">
        <v>5</v>
      </c>
      <c r="CS109" s="446"/>
      <c r="CT109" s="447"/>
      <c r="CU109" s="448"/>
      <c r="CV109" s="449"/>
      <c r="CW109" s="449"/>
      <c r="CX109" s="355"/>
      <c r="CY109" s="355"/>
      <c r="CZ109" s="355"/>
      <c r="DA109" s="355"/>
      <c r="DB109" s="355"/>
      <c r="DC109" s="355"/>
      <c r="DD109" s="355"/>
      <c r="DE109" s="355"/>
      <c r="DF109" s="355"/>
      <c r="DG109" s="355"/>
      <c r="DI109" s="431"/>
      <c r="DJ109" s="432"/>
      <c r="DK109" s="433"/>
      <c r="DL109" s="434"/>
      <c r="DM109" s="434"/>
      <c r="DN109" s="435"/>
      <c r="DO109" s="436"/>
      <c r="DP109" s="436"/>
      <c r="DQ109" s="436"/>
      <c r="DR109" s="436"/>
      <c r="DS109" s="436"/>
      <c r="DT109" s="436"/>
      <c r="DU109" s="436"/>
      <c r="DV109" s="436"/>
      <c r="DW109" s="436"/>
      <c r="DX109" s="436"/>
    </row>
    <row r="110" spans="1:128" ht="20.100000000000001" customHeight="1">
      <c r="A110" s="391">
        <v>2181</v>
      </c>
      <c r="B110" s="392" t="s">
        <v>279</v>
      </c>
      <c r="C110" s="393">
        <v>146</v>
      </c>
      <c r="D110" s="394">
        <v>200</v>
      </c>
      <c r="E110" s="395"/>
      <c r="F110" s="396">
        <v>18</v>
      </c>
      <c r="G110" s="396">
        <v>27</v>
      </c>
      <c r="H110" s="396">
        <v>24</v>
      </c>
      <c r="I110" s="396">
        <v>21</v>
      </c>
      <c r="J110" s="397">
        <v>10</v>
      </c>
      <c r="K110" s="398">
        <v>55</v>
      </c>
      <c r="L110" s="396">
        <v>6</v>
      </c>
      <c r="M110" s="396">
        <v>10</v>
      </c>
      <c r="N110" s="396">
        <v>9</v>
      </c>
      <c r="O110" s="399">
        <v>6</v>
      </c>
      <c r="Q110" s="400">
        <v>2191</v>
      </c>
      <c r="R110" s="401" t="s">
        <v>280</v>
      </c>
      <c r="S110" s="402">
        <v>296</v>
      </c>
      <c r="T110" s="403">
        <v>210</v>
      </c>
      <c r="U110" s="404"/>
      <c r="V110" s="405">
        <v>20</v>
      </c>
      <c r="W110" s="405">
        <v>23</v>
      </c>
      <c r="X110" s="405">
        <v>24</v>
      </c>
      <c r="Y110" s="405">
        <v>22</v>
      </c>
      <c r="Z110" s="406">
        <v>11</v>
      </c>
      <c r="AA110" s="407">
        <v>57</v>
      </c>
      <c r="AB110" s="405">
        <v>4</v>
      </c>
      <c r="AC110" s="405">
        <v>13</v>
      </c>
      <c r="AD110" s="405">
        <v>7</v>
      </c>
      <c r="AE110" s="408">
        <v>6</v>
      </c>
      <c r="AG110" s="400">
        <v>2191</v>
      </c>
      <c r="AH110" s="401" t="s">
        <v>280</v>
      </c>
      <c r="AI110" s="402">
        <v>287</v>
      </c>
      <c r="AJ110" s="403">
        <v>216</v>
      </c>
      <c r="AK110" s="404"/>
      <c r="AL110" s="405">
        <v>17</v>
      </c>
      <c r="AM110" s="405">
        <v>32</v>
      </c>
      <c r="AN110" s="405">
        <v>27</v>
      </c>
      <c r="AO110" s="405">
        <v>16</v>
      </c>
      <c r="AP110" s="406">
        <v>7</v>
      </c>
      <c r="AQ110" s="407">
        <v>50</v>
      </c>
      <c r="AR110" s="405">
        <v>5</v>
      </c>
      <c r="AS110" s="405">
        <v>10</v>
      </c>
      <c r="AT110" s="405">
        <v>8</v>
      </c>
      <c r="AU110" s="408">
        <v>5</v>
      </c>
      <c r="AW110" s="400">
        <v>6411</v>
      </c>
      <c r="AX110" s="401" t="s">
        <v>453</v>
      </c>
      <c r="AY110" s="402">
        <v>212</v>
      </c>
      <c r="AZ110" s="403">
        <v>213</v>
      </c>
      <c r="BA110" s="404"/>
      <c r="BB110" s="405">
        <v>34</v>
      </c>
      <c r="BC110" s="405">
        <v>31</v>
      </c>
      <c r="BD110" s="405">
        <v>24</v>
      </c>
      <c r="BE110" s="405">
        <v>9</v>
      </c>
      <c r="BF110" s="406">
        <v>2</v>
      </c>
      <c r="BG110" s="407">
        <v>35</v>
      </c>
      <c r="BH110" s="405">
        <v>5</v>
      </c>
      <c r="BI110" s="405">
        <v>9</v>
      </c>
      <c r="BJ110" s="405">
        <v>7</v>
      </c>
      <c r="BK110" s="408">
        <v>5</v>
      </c>
      <c r="BM110" s="400">
        <v>6571</v>
      </c>
      <c r="BN110" s="401" t="s">
        <v>11</v>
      </c>
      <c r="BO110" s="402">
        <v>283</v>
      </c>
      <c r="BP110" s="403">
        <v>224</v>
      </c>
      <c r="BQ110" s="404"/>
      <c r="BR110" s="405">
        <v>28</v>
      </c>
      <c r="BS110" s="405">
        <v>29</v>
      </c>
      <c r="BT110" s="405">
        <v>27</v>
      </c>
      <c r="BU110" s="405">
        <v>12</v>
      </c>
      <c r="BV110" s="406">
        <v>3</v>
      </c>
      <c r="BW110" s="407">
        <v>42</v>
      </c>
      <c r="BX110" s="405">
        <v>5</v>
      </c>
      <c r="BY110" s="405">
        <v>11</v>
      </c>
      <c r="BZ110" s="405">
        <v>7</v>
      </c>
      <c r="CA110" s="408">
        <v>5</v>
      </c>
      <c r="CC110" s="400">
        <v>6701</v>
      </c>
      <c r="CD110" s="401" t="s">
        <v>12</v>
      </c>
      <c r="CE110" s="402">
        <v>445</v>
      </c>
      <c r="CF110" s="403">
        <v>249</v>
      </c>
      <c r="CG110" s="404"/>
      <c r="CH110" s="405">
        <v>8</v>
      </c>
      <c r="CI110" s="405">
        <v>16</v>
      </c>
      <c r="CJ110" s="405">
        <v>26</v>
      </c>
      <c r="CK110" s="405">
        <v>23</v>
      </c>
      <c r="CL110" s="406">
        <v>26</v>
      </c>
      <c r="CM110" s="407">
        <v>75</v>
      </c>
      <c r="CN110" s="405">
        <v>6</v>
      </c>
      <c r="CO110" s="405">
        <v>12</v>
      </c>
      <c r="CP110" s="405">
        <v>10</v>
      </c>
      <c r="CQ110" s="408">
        <v>6</v>
      </c>
      <c r="CS110" s="446"/>
      <c r="CT110" s="447"/>
      <c r="CU110" s="448"/>
      <c r="CV110" s="449"/>
      <c r="CW110" s="449"/>
      <c r="CX110" s="355"/>
      <c r="CY110" s="355"/>
      <c r="CZ110" s="355"/>
      <c r="DA110" s="355"/>
      <c r="DB110" s="355"/>
      <c r="DC110" s="355"/>
      <c r="DD110" s="355"/>
      <c r="DE110" s="355"/>
      <c r="DF110" s="355"/>
      <c r="DG110" s="355"/>
      <c r="DI110" s="431"/>
      <c r="DJ110" s="432"/>
      <c r="DK110" s="433"/>
      <c r="DL110" s="434"/>
      <c r="DM110" s="434"/>
      <c r="DN110" s="435"/>
      <c r="DO110" s="436"/>
      <c r="DP110" s="436"/>
      <c r="DQ110" s="436"/>
      <c r="DR110" s="436"/>
      <c r="DS110" s="436"/>
      <c r="DT110" s="436"/>
      <c r="DU110" s="436"/>
      <c r="DV110" s="436"/>
      <c r="DW110" s="436"/>
      <c r="DX110" s="436"/>
    </row>
    <row r="111" spans="1:128" ht="20.100000000000001" customHeight="1">
      <c r="A111" s="391">
        <v>2191</v>
      </c>
      <c r="B111" s="392" t="s">
        <v>280</v>
      </c>
      <c r="C111" s="393">
        <v>303</v>
      </c>
      <c r="D111" s="394">
        <v>201</v>
      </c>
      <c r="E111" s="395"/>
      <c r="F111" s="396">
        <v>18</v>
      </c>
      <c r="G111" s="396">
        <v>21</v>
      </c>
      <c r="H111" s="396">
        <v>25</v>
      </c>
      <c r="I111" s="396">
        <v>27</v>
      </c>
      <c r="J111" s="397">
        <v>8</v>
      </c>
      <c r="K111" s="398">
        <v>61</v>
      </c>
      <c r="L111" s="396">
        <v>6</v>
      </c>
      <c r="M111" s="396">
        <v>10</v>
      </c>
      <c r="N111" s="396">
        <v>9</v>
      </c>
      <c r="O111" s="399">
        <v>6</v>
      </c>
      <c r="Q111" s="400">
        <v>2241</v>
      </c>
      <c r="R111" s="401" t="s">
        <v>281</v>
      </c>
      <c r="S111" s="402">
        <v>89</v>
      </c>
      <c r="T111" s="403">
        <v>199</v>
      </c>
      <c r="U111" s="404"/>
      <c r="V111" s="405">
        <v>33</v>
      </c>
      <c r="W111" s="405">
        <v>26</v>
      </c>
      <c r="X111" s="405">
        <v>29</v>
      </c>
      <c r="Y111" s="405">
        <v>10</v>
      </c>
      <c r="Z111" s="406">
        <v>2</v>
      </c>
      <c r="AA111" s="407">
        <v>42</v>
      </c>
      <c r="AB111" s="405">
        <v>4</v>
      </c>
      <c r="AC111" s="405">
        <v>11</v>
      </c>
      <c r="AD111" s="405">
        <v>5</v>
      </c>
      <c r="AE111" s="408">
        <v>5</v>
      </c>
      <c r="AG111" s="400">
        <v>2241</v>
      </c>
      <c r="AH111" s="401" t="s">
        <v>281</v>
      </c>
      <c r="AI111" s="402">
        <v>80</v>
      </c>
      <c r="AJ111" s="403">
        <v>203</v>
      </c>
      <c r="AK111" s="404"/>
      <c r="AL111" s="405">
        <v>38</v>
      </c>
      <c r="AM111" s="405">
        <v>34</v>
      </c>
      <c r="AN111" s="405">
        <v>15</v>
      </c>
      <c r="AO111" s="405">
        <v>11</v>
      </c>
      <c r="AP111" s="406">
        <v>3</v>
      </c>
      <c r="AQ111" s="407">
        <v>29</v>
      </c>
      <c r="AR111" s="405">
        <v>4</v>
      </c>
      <c r="AS111" s="405">
        <v>8</v>
      </c>
      <c r="AT111" s="405">
        <v>7</v>
      </c>
      <c r="AU111" s="408">
        <v>4</v>
      </c>
      <c r="AW111" s="400">
        <v>6421</v>
      </c>
      <c r="AX111" s="401" t="s">
        <v>454</v>
      </c>
      <c r="AY111" s="402">
        <v>240</v>
      </c>
      <c r="AZ111" s="403">
        <v>217</v>
      </c>
      <c r="BA111" s="404"/>
      <c r="BB111" s="405">
        <v>23</v>
      </c>
      <c r="BC111" s="405">
        <v>36</v>
      </c>
      <c r="BD111" s="405">
        <v>29</v>
      </c>
      <c r="BE111" s="405">
        <v>9</v>
      </c>
      <c r="BF111" s="406">
        <v>3</v>
      </c>
      <c r="BG111" s="407">
        <v>41</v>
      </c>
      <c r="BH111" s="405">
        <v>5</v>
      </c>
      <c r="BI111" s="405">
        <v>9</v>
      </c>
      <c r="BJ111" s="405">
        <v>7</v>
      </c>
      <c r="BK111" s="408">
        <v>5</v>
      </c>
      <c r="BM111" s="400">
        <v>6591</v>
      </c>
      <c r="BN111" s="401" t="s">
        <v>460</v>
      </c>
      <c r="BO111" s="402">
        <v>182</v>
      </c>
      <c r="BP111" s="403">
        <v>221</v>
      </c>
      <c r="BQ111" s="404"/>
      <c r="BR111" s="405">
        <v>34</v>
      </c>
      <c r="BS111" s="405">
        <v>25</v>
      </c>
      <c r="BT111" s="405">
        <v>27</v>
      </c>
      <c r="BU111" s="405">
        <v>12</v>
      </c>
      <c r="BV111" s="406">
        <v>2</v>
      </c>
      <c r="BW111" s="407">
        <v>41</v>
      </c>
      <c r="BX111" s="405">
        <v>5</v>
      </c>
      <c r="BY111" s="405">
        <v>11</v>
      </c>
      <c r="BZ111" s="405">
        <v>7</v>
      </c>
      <c r="CA111" s="408">
        <v>5</v>
      </c>
      <c r="CC111" s="400">
        <v>6721</v>
      </c>
      <c r="CD111" s="401" t="s">
        <v>1335</v>
      </c>
      <c r="CE111" s="402">
        <v>121</v>
      </c>
      <c r="CF111" s="403">
        <v>224</v>
      </c>
      <c r="CG111" s="404"/>
      <c r="CH111" s="405">
        <v>35</v>
      </c>
      <c r="CI111" s="405">
        <v>36</v>
      </c>
      <c r="CJ111" s="405">
        <v>22</v>
      </c>
      <c r="CK111" s="405">
        <v>7</v>
      </c>
      <c r="CL111" s="406">
        <v>0</v>
      </c>
      <c r="CM111" s="407">
        <v>29</v>
      </c>
      <c r="CN111" s="405">
        <v>4</v>
      </c>
      <c r="CO111" s="405">
        <v>9</v>
      </c>
      <c r="CP111" s="405">
        <v>7</v>
      </c>
      <c r="CQ111" s="408">
        <v>4</v>
      </c>
      <c r="CS111" s="446"/>
      <c r="CT111" s="447"/>
      <c r="CU111" s="448"/>
      <c r="CV111" s="449"/>
      <c r="CW111" s="449"/>
      <c r="CX111" s="355"/>
      <c r="CY111" s="355"/>
      <c r="CZ111" s="355"/>
      <c r="DA111" s="355"/>
      <c r="DB111" s="355"/>
      <c r="DC111" s="355"/>
      <c r="DD111" s="355"/>
      <c r="DE111" s="355"/>
      <c r="DF111" s="355"/>
      <c r="DG111" s="355"/>
      <c r="DI111" s="431"/>
      <c r="DJ111" s="432"/>
      <c r="DK111" s="433"/>
      <c r="DL111" s="434"/>
      <c r="DM111" s="434"/>
      <c r="DN111" s="435"/>
      <c r="DO111" s="436"/>
      <c r="DP111" s="436"/>
      <c r="DQ111" s="436"/>
      <c r="DR111" s="436"/>
      <c r="DS111" s="436"/>
      <c r="DT111" s="436"/>
      <c r="DU111" s="436"/>
      <c r="DV111" s="436"/>
      <c r="DW111" s="436"/>
      <c r="DX111" s="436"/>
    </row>
    <row r="112" spans="1:128" ht="20.100000000000001" customHeight="1">
      <c r="A112" s="391">
        <v>2241</v>
      </c>
      <c r="B112" s="392" t="s">
        <v>281</v>
      </c>
      <c r="C112" s="393">
        <v>123</v>
      </c>
      <c r="D112" s="394">
        <v>188</v>
      </c>
      <c r="E112" s="395"/>
      <c r="F112" s="396">
        <v>38</v>
      </c>
      <c r="G112" s="396">
        <v>27</v>
      </c>
      <c r="H112" s="396">
        <v>20</v>
      </c>
      <c r="I112" s="396">
        <v>14</v>
      </c>
      <c r="J112" s="397">
        <v>2</v>
      </c>
      <c r="K112" s="398">
        <v>35</v>
      </c>
      <c r="L112" s="396">
        <v>5</v>
      </c>
      <c r="M112" s="396">
        <v>8</v>
      </c>
      <c r="N112" s="396">
        <v>7</v>
      </c>
      <c r="O112" s="399">
        <v>5</v>
      </c>
      <c r="Q112" s="400">
        <v>2261</v>
      </c>
      <c r="R112" s="401" t="s">
        <v>282</v>
      </c>
      <c r="S112" s="402">
        <v>94</v>
      </c>
      <c r="T112" s="403">
        <v>210</v>
      </c>
      <c r="U112" s="404"/>
      <c r="V112" s="405">
        <v>13</v>
      </c>
      <c r="W112" s="405">
        <v>32</v>
      </c>
      <c r="X112" s="405">
        <v>32</v>
      </c>
      <c r="Y112" s="405">
        <v>20</v>
      </c>
      <c r="Z112" s="406">
        <v>3</v>
      </c>
      <c r="AA112" s="407">
        <v>55</v>
      </c>
      <c r="AB112" s="405">
        <v>5</v>
      </c>
      <c r="AC112" s="405">
        <v>12</v>
      </c>
      <c r="AD112" s="405">
        <v>7</v>
      </c>
      <c r="AE112" s="408">
        <v>6</v>
      </c>
      <c r="AG112" s="400">
        <v>2261</v>
      </c>
      <c r="AH112" s="401" t="s">
        <v>282</v>
      </c>
      <c r="AI112" s="402">
        <v>101</v>
      </c>
      <c r="AJ112" s="403">
        <v>218</v>
      </c>
      <c r="AK112" s="404"/>
      <c r="AL112" s="405">
        <v>14</v>
      </c>
      <c r="AM112" s="405">
        <v>28</v>
      </c>
      <c r="AN112" s="405">
        <v>32</v>
      </c>
      <c r="AO112" s="405">
        <v>20</v>
      </c>
      <c r="AP112" s="406">
        <v>7</v>
      </c>
      <c r="AQ112" s="407">
        <v>58</v>
      </c>
      <c r="AR112" s="405">
        <v>6</v>
      </c>
      <c r="AS112" s="405">
        <v>11</v>
      </c>
      <c r="AT112" s="405">
        <v>8</v>
      </c>
      <c r="AU112" s="408">
        <v>5</v>
      </c>
      <c r="AW112" s="400">
        <v>6431</v>
      </c>
      <c r="AX112" s="401" t="s">
        <v>455</v>
      </c>
      <c r="AY112" s="402">
        <v>181</v>
      </c>
      <c r="AZ112" s="403">
        <v>212</v>
      </c>
      <c r="BA112" s="404"/>
      <c r="BB112" s="405">
        <v>35</v>
      </c>
      <c r="BC112" s="405">
        <v>36</v>
      </c>
      <c r="BD112" s="405">
        <v>18</v>
      </c>
      <c r="BE112" s="405">
        <v>9</v>
      </c>
      <c r="BF112" s="406">
        <v>2</v>
      </c>
      <c r="BG112" s="407">
        <v>29</v>
      </c>
      <c r="BH112" s="405">
        <v>5</v>
      </c>
      <c r="BI112" s="405">
        <v>8</v>
      </c>
      <c r="BJ112" s="405">
        <v>6</v>
      </c>
      <c r="BK112" s="408">
        <v>4</v>
      </c>
      <c r="BM112" s="400">
        <v>6611</v>
      </c>
      <c r="BN112" s="401" t="s">
        <v>461</v>
      </c>
      <c r="BO112" s="402">
        <v>470</v>
      </c>
      <c r="BP112" s="403">
        <v>227</v>
      </c>
      <c r="BQ112" s="404"/>
      <c r="BR112" s="405">
        <v>21</v>
      </c>
      <c r="BS112" s="405">
        <v>27</v>
      </c>
      <c r="BT112" s="405">
        <v>32</v>
      </c>
      <c r="BU112" s="405">
        <v>15</v>
      </c>
      <c r="BV112" s="406">
        <v>4</v>
      </c>
      <c r="BW112" s="407">
        <v>51</v>
      </c>
      <c r="BX112" s="405">
        <v>5</v>
      </c>
      <c r="BY112" s="405">
        <v>11</v>
      </c>
      <c r="BZ112" s="405">
        <v>8</v>
      </c>
      <c r="CA112" s="408">
        <v>6</v>
      </c>
      <c r="CC112" s="400">
        <v>6741</v>
      </c>
      <c r="CD112" s="401" t="s">
        <v>465</v>
      </c>
      <c r="CE112" s="402">
        <v>371</v>
      </c>
      <c r="CF112" s="403">
        <v>236</v>
      </c>
      <c r="CG112" s="404"/>
      <c r="CH112" s="405">
        <v>20</v>
      </c>
      <c r="CI112" s="405">
        <v>27</v>
      </c>
      <c r="CJ112" s="405">
        <v>23</v>
      </c>
      <c r="CK112" s="405">
        <v>20</v>
      </c>
      <c r="CL112" s="406">
        <v>10</v>
      </c>
      <c r="CM112" s="407">
        <v>53</v>
      </c>
      <c r="CN112" s="405">
        <v>5</v>
      </c>
      <c r="CO112" s="405">
        <v>11</v>
      </c>
      <c r="CP112" s="405">
        <v>9</v>
      </c>
      <c r="CQ112" s="408">
        <v>5</v>
      </c>
      <c r="CS112" s="446"/>
      <c r="CT112" s="447"/>
      <c r="CU112" s="448"/>
      <c r="CV112" s="449"/>
      <c r="CW112" s="449"/>
      <c r="CX112" s="355"/>
      <c r="CY112" s="355"/>
      <c r="CZ112" s="355"/>
      <c r="DA112" s="355"/>
      <c r="DB112" s="355"/>
      <c r="DC112" s="355"/>
      <c r="DD112" s="355"/>
      <c r="DE112" s="355"/>
      <c r="DF112" s="355"/>
      <c r="DG112" s="355"/>
      <c r="DI112" s="431"/>
      <c r="DJ112" s="432"/>
      <c r="DK112" s="433"/>
      <c r="DL112" s="434"/>
      <c r="DM112" s="434"/>
      <c r="DN112" s="435"/>
      <c r="DO112" s="436"/>
      <c r="DP112" s="436"/>
      <c r="DQ112" s="436"/>
      <c r="DR112" s="436"/>
      <c r="DS112" s="436"/>
      <c r="DT112" s="436"/>
      <c r="DU112" s="436"/>
      <c r="DV112" s="436"/>
      <c r="DW112" s="436"/>
      <c r="DX112" s="436"/>
    </row>
    <row r="113" spans="1:128" ht="20.100000000000001" customHeight="1">
      <c r="A113" s="391">
        <v>2261</v>
      </c>
      <c r="B113" s="392" t="s">
        <v>282</v>
      </c>
      <c r="C113" s="393">
        <v>98</v>
      </c>
      <c r="D113" s="394">
        <v>201</v>
      </c>
      <c r="E113" s="395"/>
      <c r="F113" s="396">
        <v>20</v>
      </c>
      <c r="G113" s="396">
        <v>18</v>
      </c>
      <c r="H113" s="396">
        <v>22</v>
      </c>
      <c r="I113" s="396">
        <v>27</v>
      </c>
      <c r="J113" s="397">
        <v>12</v>
      </c>
      <c r="K113" s="398">
        <v>61</v>
      </c>
      <c r="L113" s="396">
        <v>6</v>
      </c>
      <c r="M113" s="396">
        <v>11</v>
      </c>
      <c r="N113" s="396">
        <v>9</v>
      </c>
      <c r="O113" s="399">
        <v>6</v>
      </c>
      <c r="Q113" s="400">
        <v>2281</v>
      </c>
      <c r="R113" s="401" t="s">
        <v>1240</v>
      </c>
      <c r="S113" s="402">
        <v>122</v>
      </c>
      <c r="T113" s="403">
        <v>208</v>
      </c>
      <c r="U113" s="404"/>
      <c r="V113" s="405">
        <v>24</v>
      </c>
      <c r="W113" s="405">
        <v>25</v>
      </c>
      <c r="X113" s="405">
        <v>22</v>
      </c>
      <c r="Y113" s="405">
        <v>24</v>
      </c>
      <c r="Z113" s="406">
        <v>6</v>
      </c>
      <c r="AA113" s="407">
        <v>52</v>
      </c>
      <c r="AB113" s="405">
        <v>4</v>
      </c>
      <c r="AC113" s="405">
        <v>13</v>
      </c>
      <c r="AD113" s="405">
        <v>6</v>
      </c>
      <c r="AE113" s="408">
        <v>6</v>
      </c>
      <c r="AG113" s="400">
        <v>2281</v>
      </c>
      <c r="AH113" s="401" t="s">
        <v>1240</v>
      </c>
      <c r="AI113" s="402">
        <v>123</v>
      </c>
      <c r="AJ113" s="403">
        <v>213</v>
      </c>
      <c r="AK113" s="404"/>
      <c r="AL113" s="405">
        <v>26</v>
      </c>
      <c r="AM113" s="405">
        <v>24</v>
      </c>
      <c r="AN113" s="405">
        <v>28</v>
      </c>
      <c r="AO113" s="405">
        <v>15</v>
      </c>
      <c r="AP113" s="406">
        <v>7</v>
      </c>
      <c r="AQ113" s="407">
        <v>50</v>
      </c>
      <c r="AR113" s="405">
        <v>5</v>
      </c>
      <c r="AS113" s="405">
        <v>10</v>
      </c>
      <c r="AT113" s="405">
        <v>8</v>
      </c>
      <c r="AU113" s="408">
        <v>4</v>
      </c>
      <c r="AW113" s="400">
        <v>6441</v>
      </c>
      <c r="AX113" s="401" t="s">
        <v>456</v>
      </c>
      <c r="AY113" s="402">
        <v>253</v>
      </c>
      <c r="AZ113" s="403">
        <v>226</v>
      </c>
      <c r="BA113" s="404"/>
      <c r="BB113" s="405">
        <v>15</v>
      </c>
      <c r="BC113" s="405">
        <v>23</v>
      </c>
      <c r="BD113" s="405">
        <v>34</v>
      </c>
      <c r="BE113" s="405">
        <v>19</v>
      </c>
      <c r="BF113" s="406">
        <v>9</v>
      </c>
      <c r="BG113" s="407">
        <v>63</v>
      </c>
      <c r="BH113" s="405">
        <v>6</v>
      </c>
      <c r="BI113" s="405">
        <v>11</v>
      </c>
      <c r="BJ113" s="405">
        <v>8</v>
      </c>
      <c r="BK113" s="408">
        <v>5</v>
      </c>
      <c r="BM113" s="400">
        <v>6631</v>
      </c>
      <c r="BN113" s="401" t="s">
        <v>462</v>
      </c>
      <c r="BO113" s="402">
        <v>351</v>
      </c>
      <c r="BP113" s="403">
        <v>218</v>
      </c>
      <c r="BQ113" s="404"/>
      <c r="BR113" s="405">
        <v>37</v>
      </c>
      <c r="BS113" s="405">
        <v>30</v>
      </c>
      <c r="BT113" s="405">
        <v>24</v>
      </c>
      <c r="BU113" s="405">
        <v>8</v>
      </c>
      <c r="BV113" s="406">
        <v>2</v>
      </c>
      <c r="BW113" s="407">
        <v>33</v>
      </c>
      <c r="BX113" s="405">
        <v>4</v>
      </c>
      <c r="BY113" s="405">
        <v>10</v>
      </c>
      <c r="BZ113" s="405">
        <v>6</v>
      </c>
      <c r="CA113" s="408">
        <v>5</v>
      </c>
      <c r="CC113" s="400">
        <v>6751</v>
      </c>
      <c r="CD113" s="401" t="s">
        <v>466</v>
      </c>
      <c r="CE113" s="402">
        <v>529</v>
      </c>
      <c r="CF113" s="403">
        <v>233</v>
      </c>
      <c r="CG113" s="404"/>
      <c r="CH113" s="405">
        <v>22</v>
      </c>
      <c r="CI113" s="405">
        <v>32</v>
      </c>
      <c r="CJ113" s="405">
        <v>23</v>
      </c>
      <c r="CK113" s="405">
        <v>16</v>
      </c>
      <c r="CL113" s="406">
        <v>7</v>
      </c>
      <c r="CM113" s="407">
        <v>47</v>
      </c>
      <c r="CN113" s="405">
        <v>5</v>
      </c>
      <c r="CO113" s="405">
        <v>11</v>
      </c>
      <c r="CP113" s="405">
        <v>8</v>
      </c>
      <c r="CQ113" s="408">
        <v>5</v>
      </c>
      <c r="CS113" s="446"/>
      <c r="CT113" s="447"/>
      <c r="CU113" s="448"/>
      <c r="CV113" s="449"/>
      <c r="CW113" s="449"/>
      <c r="CX113" s="355"/>
      <c r="CY113" s="355"/>
      <c r="CZ113" s="355"/>
      <c r="DA113" s="355"/>
      <c r="DB113" s="355"/>
      <c r="DC113" s="355"/>
      <c r="DD113" s="355"/>
      <c r="DE113" s="355"/>
      <c r="DF113" s="355"/>
      <c r="DG113" s="355"/>
      <c r="DI113" s="431"/>
      <c r="DJ113" s="432"/>
      <c r="DK113" s="433"/>
      <c r="DL113" s="434"/>
      <c r="DM113" s="434"/>
      <c r="DN113" s="435"/>
      <c r="DO113" s="436"/>
      <c r="DP113" s="436"/>
      <c r="DQ113" s="436"/>
      <c r="DR113" s="436"/>
      <c r="DS113" s="436"/>
      <c r="DT113" s="436"/>
      <c r="DU113" s="436"/>
      <c r="DV113" s="436"/>
      <c r="DW113" s="436"/>
      <c r="DX113" s="436"/>
    </row>
    <row r="114" spans="1:128" ht="20.100000000000001" customHeight="1">
      <c r="A114" s="391">
        <v>2281</v>
      </c>
      <c r="B114" s="392" t="s">
        <v>1240</v>
      </c>
      <c r="C114" s="393">
        <v>131</v>
      </c>
      <c r="D114" s="394">
        <v>193</v>
      </c>
      <c r="E114" s="395"/>
      <c r="F114" s="396">
        <v>36</v>
      </c>
      <c r="G114" s="396">
        <v>19</v>
      </c>
      <c r="H114" s="396">
        <v>18</v>
      </c>
      <c r="I114" s="396">
        <v>18</v>
      </c>
      <c r="J114" s="397">
        <v>8</v>
      </c>
      <c r="K114" s="398">
        <v>45</v>
      </c>
      <c r="L114" s="396">
        <v>5</v>
      </c>
      <c r="M114" s="396">
        <v>9</v>
      </c>
      <c r="N114" s="396">
        <v>8</v>
      </c>
      <c r="O114" s="399">
        <v>5</v>
      </c>
      <c r="Q114" s="400">
        <v>2321</v>
      </c>
      <c r="R114" s="401" t="s">
        <v>284</v>
      </c>
      <c r="S114" s="402">
        <v>72</v>
      </c>
      <c r="T114" s="403">
        <v>209</v>
      </c>
      <c r="U114" s="404"/>
      <c r="V114" s="405">
        <v>19</v>
      </c>
      <c r="W114" s="405">
        <v>24</v>
      </c>
      <c r="X114" s="405">
        <v>31</v>
      </c>
      <c r="Y114" s="405">
        <v>19</v>
      </c>
      <c r="Z114" s="406">
        <v>7</v>
      </c>
      <c r="AA114" s="407">
        <v>57</v>
      </c>
      <c r="AB114" s="405">
        <v>4</v>
      </c>
      <c r="AC114" s="405">
        <v>13</v>
      </c>
      <c r="AD114" s="405">
        <v>6</v>
      </c>
      <c r="AE114" s="408">
        <v>6</v>
      </c>
      <c r="AG114" s="400">
        <v>2321</v>
      </c>
      <c r="AH114" s="401" t="s">
        <v>284</v>
      </c>
      <c r="AI114" s="402">
        <v>79</v>
      </c>
      <c r="AJ114" s="403">
        <v>213</v>
      </c>
      <c r="AK114" s="404"/>
      <c r="AL114" s="405">
        <v>20</v>
      </c>
      <c r="AM114" s="405">
        <v>43</v>
      </c>
      <c r="AN114" s="405">
        <v>13</v>
      </c>
      <c r="AO114" s="405">
        <v>19</v>
      </c>
      <c r="AP114" s="406">
        <v>5</v>
      </c>
      <c r="AQ114" s="407">
        <v>37</v>
      </c>
      <c r="AR114" s="405">
        <v>5</v>
      </c>
      <c r="AS114" s="405">
        <v>10</v>
      </c>
      <c r="AT114" s="405">
        <v>8</v>
      </c>
      <c r="AU114" s="408">
        <v>4</v>
      </c>
      <c r="AW114" s="400">
        <v>6481</v>
      </c>
      <c r="AX114" s="401" t="s">
        <v>457</v>
      </c>
      <c r="AY114" s="402">
        <v>188</v>
      </c>
      <c r="AZ114" s="403">
        <v>205</v>
      </c>
      <c r="BA114" s="404"/>
      <c r="BB114" s="405">
        <v>51</v>
      </c>
      <c r="BC114" s="405">
        <v>34</v>
      </c>
      <c r="BD114" s="405">
        <v>10</v>
      </c>
      <c r="BE114" s="405">
        <v>5</v>
      </c>
      <c r="BF114" s="406">
        <v>1</v>
      </c>
      <c r="BG114" s="407">
        <v>15</v>
      </c>
      <c r="BH114" s="405">
        <v>4</v>
      </c>
      <c r="BI114" s="405">
        <v>7</v>
      </c>
      <c r="BJ114" s="405">
        <v>6</v>
      </c>
      <c r="BK114" s="408">
        <v>4</v>
      </c>
      <c r="BM114" s="400">
        <v>6681</v>
      </c>
      <c r="BN114" s="401" t="s">
        <v>463</v>
      </c>
      <c r="BO114" s="402">
        <v>361</v>
      </c>
      <c r="BP114" s="403">
        <v>223</v>
      </c>
      <c r="BQ114" s="404"/>
      <c r="BR114" s="405">
        <v>30</v>
      </c>
      <c r="BS114" s="405">
        <v>23</v>
      </c>
      <c r="BT114" s="405">
        <v>29</v>
      </c>
      <c r="BU114" s="405">
        <v>13</v>
      </c>
      <c r="BV114" s="406">
        <v>6</v>
      </c>
      <c r="BW114" s="407">
        <v>47</v>
      </c>
      <c r="BX114" s="405">
        <v>5</v>
      </c>
      <c r="BY114" s="405">
        <v>11</v>
      </c>
      <c r="BZ114" s="405">
        <v>7</v>
      </c>
      <c r="CA114" s="408">
        <v>5</v>
      </c>
      <c r="CC114" s="400">
        <v>6761</v>
      </c>
      <c r="CD114" s="401" t="s">
        <v>13</v>
      </c>
      <c r="CE114" s="402">
        <v>239</v>
      </c>
      <c r="CF114" s="403">
        <v>222</v>
      </c>
      <c r="CG114" s="404"/>
      <c r="CH114" s="405">
        <v>40</v>
      </c>
      <c r="CI114" s="405">
        <v>35</v>
      </c>
      <c r="CJ114" s="405">
        <v>17</v>
      </c>
      <c r="CK114" s="405">
        <v>8</v>
      </c>
      <c r="CL114" s="406">
        <v>1</v>
      </c>
      <c r="CM114" s="407">
        <v>26</v>
      </c>
      <c r="CN114" s="405">
        <v>4</v>
      </c>
      <c r="CO114" s="405">
        <v>9</v>
      </c>
      <c r="CP114" s="405">
        <v>7</v>
      </c>
      <c r="CQ114" s="408">
        <v>4</v>
      </c>
      <c r="CS114" s="446"/>
      <c r="CT114" s="447"/>
      <c r="CU114" s="448"/>
      <c r="CV114" s="449"/>
      <c r="CW114" s="449"/>
      <c r="CX114" s="355"/>
      <c r="CY114" s="355"/>
      <c r="CZ114" s="355"/>
      <c r="DA114" s="355"/>
      <c r="DB114" s="355"/>
      <c r="DC114" s="355"/>
      <c r="DD114" s="355"/>
      <c r="DE114" s="355"/>
      <c r="DF114" s="355"/>
      <c r="DG114" s="355"/>
      <c r="DI114" s="431"/>
      <c r="DJ114" s="432"/>
      <c r="DK114" s="433"/>
      <c r="DL114" s="434"/>
      <c r="DM114" s="434"/>
      <c r="DN114" s="435"/>
      <c r="DO114" s="436"/>
      <c r="DP114" s="436"/>
      <c r="DQ114" s="436"/>
      <c r="DR114" s="436"/>
      <c r="DS114" s="436"/>
      <c r="DT114" s="436"/>
      <c r="DU114" s="436"/>
      <c r="DV114" s="436"/>
      <c r="DW114" s="436"/>
      <c r="DX114" s="436"/>
    </row>
    <row r="115" spans="1:128" ht="20.100000000000001" customHeight="1">
      <c r="A115" s="391">
        <v>2321</v>
      </c>
      <c r="B115" s="392" t="s">
        <v>284</v>
      </c>
      <c r="C115" s="393">
        <v>77</v>
      </c>
      <c r="D115" s="394">
        <v>190</v>
      </c>
      <c r="E115" s="395"/>
      <c r="F115" s="396">
        <v>30</v>
      </c>
      <c r="G115" s="396">
        <v>32</v>
      </c>
      <c r="H115" s="396">
        <v>19</v>
      </c>
      <c r="I115" s="396">
        <v>13</v>
      </c>
      <c r="J115" s="397">
        <v>5</v>
      </c>
      <c r="K115" s="398">
        <v>38</v>
      </c>
      <c r="L115" s="396">
        <v>5</v>
      </c>
      <c r="M115" s="396">
        <v>8</v>
      </c>
      <c r="N115" s="396">
        <v>8</v>
      </c>
      <c r="O115" s="399">
        <v>5</v>
      </c>
      <c r="Q115" s="400">
        <v>2331</v>
      </c>
      <c r="R115" s="401" t="s">
        <v>1241</v>
      </c>
      <c r="S115" s="402">
        <v>159</v>
      </c>
      <c r="T115" s="403">
        <v>213</v>
      </c>
      <c r="U115" s="404"/>
      <c r="V115" s="405">
        <v>14</v>
      </c>
      <c r="W115" s="405">
        <v>26</v>
      </c>
      <c r="X115" s="405">
        <v>28</v>
      </c>
      <c r="Y115" s="405">
        <v>19</v>
      </c>
      <c r="Z115" s="406">
        <v>13</v>
      </c>
      <c r="AA115" s="407">
        <v>60</v>
      </c>
      <c r="AB115" s="405">
        <v>5</v>
      </c>
      <c r="AC115" s="405">
        <v>13</v>
      </c>
      <c r="AD115" s="405">
        <v>7</v>
      </c>
      <c r="AE115" s="408">
        <v>6</v>
      </c>
      <c r="AG115" s="400">
        <v>2331</v>
      </c>
      <c r="AH115" s="401" t="s">
        <v>1241</v>
      </c>
      <c r="AI115" s="402">
        <v>158</v>
      </c>
      <c r="AJ115" s="403">
        <v>218</v>
      </c>
      <c r="AK115" s="404"/>
      <c r="AL115" s="405">
        <v>18</v>
      </c>
      <c r="AM115" s="405">
        <v>20</v>
      </c>
      <c r="AN115" s="405">
        <v>30</v>
      </c>
      <c r="AO115" s="405">
        <v>23</v>
      </c>
      <c r="AP115" s="406">
        <v>9</v>
      </c>
      <c r="AQ115" s="407">
        <v>62</v>
      </c>
      <c r="AR115" s="405">
        <v>6</v>
      </c>
      <c r="AS115" s="405">
        <v>11</v>
      </c>
      <c r="AT115" s="405">
        <v>8</v>
      </c>
      <c r="AU115" s="408">
        <v>5</v>
      </c>
      <c r="AW115" s="400">
        <v>6501</v>
      </c>
      <c r="AX115" s="401" t="s">
        <v>458</v>
      </c>
      <c r="AY115" s="402">
        <v>257</v>
      </c>
      <c r="AZ115" s="403">
        <v>224</v>
      </c>
      <c r="BA115" s="404"/>
      <c r="BB115" s="405">
        <v>20</v>
      </c>
      <c r="BC115" s="405">
        <v>22</v>
      </c>
      <c r="BD115" s="405">
        <v>31</v>
      </c>
      <c r="BE115" s="405">
        <v>18</v>
      </c>
      <c r="BF115" s="406">
        <v>9</v>
      </c>
      <c r="BG115" s="407">
        <v>58</v>
      </c>
      <c r="BH115" s="405">
        <v>6</v>
      </c>
      <c r="BI115" s="405">
        <v>10</v>
      </c>
      <c r="BJ115" s="405">
        <v>8</v>
      </c>
      <c r="BK115" s="408">
        <v>5</v>
      </c>
      <c r="BM115" s="400">
        <v>6701</v>
      </c>
      <c r="BN115" s="401" t="s">
        <v>12</v>
      </c>
      <c r="BO115" s="402">
        <v>387</v>
      </c>
      <c r="BP115" s="403">
        <v>241</v>
      </c>
      <c r="BQ115" s="404"/>
      <c r="BR115" s="405">
        <v>9</v>
      </c>
      <c r="BS115" s="405">
        <v>16</v>
      </c>
      <c r="BT115" s="405">
        <v>26</v>
      </c>
      <c r="BU115" s="405">
        <v>30</v>
      </c>
      <c r="BV115" s="406">
        <v>20</v>
      </c>
      <c r="BW115" s="407">
        <v>75</v>
      </c>
      <c r="BX115" s="405">
        <v>6</v>
      </c>
      <c r="BY115" s="405">
        <v>13</v>
      </c>
      <c r="BZ115" s="405">
        <v>9</v>
      </c>
      <c r="CA115" s="408">
        <v>7</v>
      </c>
      <c r="CC115" s="400">
        <v>6771</v>
      </c>
      <c r="CD115" s="401" t="s">
        <v>467</v>
      </c>
      <c r="CE115" s="402">
        <v>672</v>
      </c>
      <c r="CF115" s="403">
        <v>237</v>
      </c>
      <c r="CG115" s="404"/>
      <c r="CH115" s="405">
        <v>13</v>
      </c>
      <c r="CI115" s="405">
        <v>31</v>
      </c>
      <c r="CJ115" s="405">
        <v>32</v>
      </c>
      <c r="CK115" s="405">
        <v>18</v>
      </c>
      <c r="CL115" s="406">
        <v>6</v>
      </c>
      <c r="CM115" s="407">
        <v>56</v>
      </c>
      <c r="CN115" s="405">
        <v>5</v>
      </c>
      <c r="CO115" s="405">
        <v>11</v>
      </c>
      <c r="CP115" s="405">
        <v>9</v>
      </c>
      <c r="CQ115" s="408">
        <v>6</v>
      </c>
      <c r="CS115" s="446"/>
      <c r="CT115" s="447"/>
      <c r="CU115" s="448"/>
      <c r="CV115" s="449"/>
      <c r="CW115" s="449"/>
      <c r="CX115" s="355"/>
      <c r="CY115" s="355"/>
      <c r="CZ115" s="355"/>
      <c r="DA115" s="355"/>
      <c r="DB115" s="355"/>
      <c r="DC115" s="355"/>
      <c r="DD115" s="355"/>
      <c r="DE115" s="355"/>
      <c r="DF115" s="355"/>
      <c r="DG115" s="355"/>
      <c r="DI115" s="431"/>
      <c r="DJ115" s="432"/>
      <c r="DK115" s="433"/>
      <c r="DL115" s="434"/>
      <c r="DM115" s="434"/>
      <c r="DN115" s="435"/>
      <c r="DO115" s="436"/>
      <c r="DP115" s="436"/>
      <c r="DQ115" s="436"/>
      <c r="DR115" s="436"/>
      <c r="DS115" s="436"/>
      <c r="DT115" s="436"/>
      <c r="DU115" s="436"/>
      <c r="DV115" s="436"/>
      <c r="DW115" s="436"/>
      <c r="DX115" s="436"/>
    </row>
    <row r="116" spans="1:128" ht="20.100000000000001" customHeight="1">
      <c r="A116" s="391">
        <v>2331</v>
      </c>
      <c r="B116" s="392" t="s">
        <v>1241</v>
      </c>
      <c r="C116" s="393">
        <v>162</v>
      </c>
      <c r="D116" s="394">
        <v>198</v>
      </c>
      <c r="E116" s="395"/>
      <c r="F116" s="396">
        <v>20</v>
      </c>
      <c r="G116" s="396">
        <v>27</v>
      </c>
      <c r="H116" s="396">
        <v>22</v>
      </c>
      <c r="I116" s="396">
        <v>23</v>
      </c>
      <c r="J116" s="397">
        <v>7</v>
      </c>
      <c r="K116" s="398">
        <v>52</v>
      </c>
      <c r="L116" s="396">
        <v>5</v>
      </c>
      <c r="M116" s="396">
        <v>10</v>
      </c>
      <c r="N116" s="396">
        <v>9</v>
      </c>
      <c r="O116" s="399">
        <v>6</v>
      </c>
      <c r="Q116" s="400">
        <v>2341</v>
      </c>
      <c r="R116" s="401" t="s">
        <v>286</v>
      </c>
      <c r="S116" s="402">
        <v>114</v>
      </c>
      <c r="T116" s="403">
        <v>218</v>
      </c>
      <c r="U116" s="404"/>
      <c r="V116" s="405">
        <v>11</v>
      </c>
      <c r="W116" s="405">
        <v>18</v>
      </c>
      <c r="X116" s="405">
        <v>25</v>
      </c>
      <c r="Y116" s="405">
        <v>34</v>
      </c>
      <c r="Z116" s="406">
        <v>12</v>
      </c>
      <c r="AA116" s="407">
        <v>72</v>
      </c>
      <c r="AB116" s="405">
        <v>5</v>
      </c>
      <c r="AC116" s="405">
        <v>14</v>
      </c>
      <c r="AD116" s="405">
        <v>8</v>
      </c>
      <c r="AE116" s="408">
        <v>6</v>
      </c>
      <c r="AG116" s="400">
        <v>2341</v>
      </c>
      <c r="AH116" s="401" t="s">
        <v>286</v>
      </c>
      <c r="AI116" s="402">
        <v>127</v>
      </c>
      <c r="AJ116" s="403">
        <v>222</v>
      </c>
      <c r="AK116" s="404"/>
      <c r="AL116" s="405">
        <v>17</v>
      </c>
      <c r="AM116" s="405">
        <v>17</v>
      </c>
      <c r="AN116" s="405">
        <v>28</v>
      </c>
      <c r="AO116" s="405">
        <v>26</v>
      </c>
      <c r="AP116" s="406">
        <v>12</v>
      </c>
      <c r="AQ116" s="407">
        <v>66</v>
      </c>
      <c r="AR116" s="405">
        <v>6</v>
      </c>
      <c r="AS116" s="405">
        <v>11</v>
      </c>
      <c r="AT116" s="405">
        <v>9</v>
      </c>
      <c r="AU116" s="408">
        <v>5</v>
      </c>
      <c r="AW116" s="400">
        <v>6521</v>
      </c>
      <c r="AX116" s="401" t="s">
        <v>459</v>
      </c>
      <c r="AY116" s="402">
        <v>521</v>
      </c>
      <c r="AZ116" s="403">
        <v>220</v>
      </c>
      <c r="BA116" s="404"/>
      <c r="BB116" s="405">
        <v>26</v>
      </c>
      <c r="BC116" s="405">
        <v>26</v>
      </c>
      <c r="BD116" s="405">
        <v>29</v>
      </c>
      <c r="BE116" s="405">
        <v>13</v>
      </c>
      <c r="BF116" s="406">
        <v>5</v>
      </c>
      <c r="BG116" s="407">
        <v>48</v>
      </c>
      <c r="BH116" s="405">
        <v>5</v>
      </c>
      <c r="BI116" s="405">
        <v>9</v>
      </c>
      <c r="BJ116" s="405">
        <v>7</v>
      </c>
      <c r="BK116" s="408">
        <v>5</v>
      </c>
      <c r="BM116" s="400">
        <v>6721</v>
      </c>
      <c r="BN116" s="401" t="s">
        <v>1335</v>
      </c>
      <c r="BO116" s="402">
        <v>155</v>
      </c>
      <c r="BP116" s="403">
        <v>218</v>
      </c>
      <c r="BQ116" s="404"/>
      <c r="BR116" s="405">
        <v>40</v>
      </c>
      <c r="BS116" s="405">
        <v>29</v>
      </c>
      <c r="BT116" s="405">
        <v>24</v>
      </c>
      <c r="BU116" s="405">
        <v>6</v>
      </c>
      <c r="BV116" s="406">
        <v>1</v>
      </c>
      <c r="BW116" s="407">
        <v>31</v>
      </c>
      <c r="BX116" s="405">
        <v>5</v>
      </c>
      <c r="BY116" s="405">
        <v>10</v>
      </c>
      <c r="BZ116" s="405">
        <v>7</v>
      </c>
      <c r="CA116" s="408">
        <v>5</v>
      </c>
      <c r="CC116" s="400">
        <v>6781</v>
      </c>
      <c r="CD116" s="401" t="s">
        <v>468</v>
      </c>
      <c r="CE116" s="402">
        <v>285</v>
      </c>
      <c r="CF116" s="403">
        <v>230</v>
      </c>
      <c r="CG116" s="404"/>
      <c r="CH116" s="405">
        <v>24</v>
      </c>
      <c r="CI116" s="405">
        <v>36</v>
      </c>
      <c r="CJ116" s="405">
        <v>25</v>
      </c>
      <c r="CK116" s="405">
        <v>11</v>
      </c>
      <c r="CL116" s="406">
        <v>4</v>
      </c>
      <c r="CM116" s="407">
        <v>39</v>
      </c>
      <c r="CN116" s="405">
        <v>5</v>
      </c>
      <c r="CO116" s="405">
        <v>10</v>
      </c>
      <c r="CP116" s="405">
        <v>8</v>
      </c>
      <c r="CQ116" s="408">
        <v>5</v>
      </c>
      <c r="CS116" s="446"/>
      <c r="CT116" s="447"/>
      <c r="CU116" s="448"/>
      <c r="CV116" s="449"/>
      <c r="CW116" s="449"/>
      <c r="CX116" s="355"/>
      <c r="CY116" s="355"/>
      <c r="CZ116" s="355"/>
      <c r="DA116" s="355"/>
      <c r="DB116" s="355"/>
      <c r="DC116" s="355"/>
      <c r="DD116" s="355"/>
      <c r="DE116" s="355"/>
      <c r="DF116" s="355"/>
      <c r="DG116" s="355"/>
      <c r="DI116" s="431"/>
      <c r="DJ116" s="432"/>
      <c r="DK116" s="433"/>
      <c r="DL116" s="434"/>
      <c r="DM116" s="434"/>
      <c r="DN116" s="435"/>
      <c r="DO116" s="436"/>
      <c r="DP116" s="436"/>
      <c r="DQ116" s="436"/>
      <c r="DR116" s="436"/>
      <c r="DS116" s="436"/>
      <c r="DT116" s="436"/>
      <c r="DU116" s="436"/>
      <c r="DV116" s="436"/>
      <c r="DW116" s="436"/>
      <c r="DX116" s="436"/>
    </row>
    <row r="117" spans="1:128" ht="20.100000000000001" customHeight="1">
      <c r="A117" s="391">
        <v>2341</v>
      </c>
      <c r="B117" s="392" t="s">
        <v>286</v>
      </c>
      <c r="C117" s="393">
        <v>119</v>
      </c>
      <c r="D117" s="394">
        <v>201</v>
      </c>
      <c r="E117" s="395"/>
      <c r="F117" s="396">
        <v>19</v>
      </c>
      <c r="G117" s="396">
        <v>24</v>
      </c>
      <c r="H117" s="396">
        <v>20</v>
      </c>
      <c r="I117" s="396">
        <v>24</v>
      </c>
      <c r="J117" s="397">
        <v>13</v>
      </c>
      <c r="K117" s="398">
        <v>56</v>
      </c>
      <c r="L117" s="396">
        <v>6</v>
      </c>
      <c r="M117" s="396">
        <v>10</v>
      </c>
      <c r="N117" s="396">
        <v>9</v>
      </c>
      <c r="O117" s="399">
        <v>6</v>
      </c>
      <c r="Q117" s="400">
        <v>2351</v>
      </c>
      <c r="R117" s="401" t="s">
        <v>1242</v>
      </c>
      <c r="S117" s="402">
        <v>103</v>
      </c>
      <c r="T117" s="403">
        <v>203</v>
      </c>
      <c r="U117" s="404"/>
      <c r="V117" s="405">
        <v>24</v>
      </c>
      <c r="W117" s="405">
        <v>34</v>
      </c>
      <c r="X117" s="405">
        <v>29</v>
      </c>
      <c r="Y117" s="405">
        <v>9</v>
      </c>
      <c r="Z117" s="406">
        <v>4</v>
      </c>
      <c r="AA117" s="407">
        <v>42</v>
      </c>
      <c r="AB117" s="405">
        <v>4</v>
      </c>
      <c r="AC117" s="405">
        <v>12</v>
      </c>
      <c r="AD117" s="405">
        <v>6</v>
      </c>
      <c r="AE117" s="408">
        <v>5</v>
      </c>
      <c r="AG117" s="400">
        <v>2351</v>
      </c>
      <c r="AH117" s="401" t="s">
        <v>1242</v>
      </c>
      <c r="AI117" s="402">
        <v>95</v>
      </c>
      <c r="AJ117" s="403">
        <v>212</v>
      </c>
      <c r="AK117" s="404"/>
      <c r="AL117" s="405">
        <v>24</v>
      </c>
      <c r="AM117" s="405">
        <v>24</v>
      </c>
      <c r="AN117" s="405">
        <v>37</v>
      </c>
      <c r="AO117" s="405">
        <v>14</v>
      </c>
      <c r="AP117" s="406">
        <v>1</v>
      </c>
      <c r="AQ117" s="407">
        <v>52</v>
      </c>
      <c r="AR117" s="405">
        <v>5</v>
      </c>
      <c r="AS117" s="405">
        <v>9</v>
      </c>
      <c r="AT117" s="405">
        <v>8</v>
      </c>
      <c r="AU117" s="408">
        <v>5</v>
      </c>
      <c r="AW117" s="400">
        <v>6541</v>
      </c>
      <c r="AX117" s="401" t="s">
        <v>10</v>
      </c>
      <c r="AY117" s="402">
        <v>349</v>
      </c>
      <c r="AZ117" s="403">
        <v>226</v>
      </c>
      <c r="BA117" s="404"/>
      <c r="BB117" s="405">
        <v>19</v>
      </c>
      <c r="BC117" s="405">
        <v>24</v>
      </c>
      <c r="BD117" s="405">
        <v>25</v>
      </c>
      <c r="BE117" s="405">
        <v>16</v>
      </c>
      <c r="BF117" s="406">
        <v>15</v>
      </c>
      <c r="BG117" s="407">
        <v>56</v>
      </c>
      <c r="BH117" s="405">
        <v>6</v>
      </c>
      <c r="BI117" s="405">
        <v>10</v>
      </c>
      <c r="BJ117" s="405">
        <v>8</v>
      </c>
      <c r="BK117" s="408">
        <v>5</v>
      </c>
      <c r="BM117" s="400">
        <v>6741</v>
      </c>
      <c r="BN117" s="401" t="s">
        <v>465</v>
      </c>
      <c r="BO117" s="402">
        <v>428</v>
      </c>
      <c r="BP117" s="403">
        <v>229</v>
      </c>
      <c r="BQ117" s="404"/>
      <c r="BR117" s="405">
        <v>23</v>
      </c>
      <c r="BS117" s="405">
        <v>24</v>
      </c>
      <c r="BT117" s="405">
        <v>27</v>
      </c>
      <c r="BU117" s="405">
        <v>18</v>
      </c>
      <c r="BV117" s="406">
        <v>9</v>
      </c>
      <c r="BW117" s="407">
        <v>54</v>
      </c>
      <c r="BX117" s="405">
        <v>5</v>
      </c>
      <c r="BY117" s="405">
        <v>11</v>
      </c>
      <c r="BZ117" s="405">
        <v>8</v>
      </c>
      <c r="CA117" s="408">
        <v>6</v>
      </c>
      <c r="CC117" s="400">
        <v>6801</v>
      </c>
      <c r="CD117" s="401" t="s">
        <v>24</v>
      </c>
      <c r="CE117" s="402">
        <v>253</v>
      </c>
      <c r="CF117" s="403">
        <v>230</v>
      </c>
      <c r="CG117" s="404"/>
      <c r="CH117" s="405">
        <v>26</v>
      </c>
      <c r="CI117" s="405">
        <v>28</v>
      </c>
      <c r="CJ117" s="405">
        <v>28</v>
      </c>
      <c r="CK117" s="405">
        <v>10</v>
      </c>
      <c r="CL117" s="406">
        <v>8</v>
      </c>
      <c r="CM117" s="407">
        <v>47</v>
      </c>
      <c r="CN117" s="405">
        <v>5</v>
      </c>
      <c r="CO117" s="405">
        <v>10</v>
      </c>
      <c r="CP117" s="405">
        <v>8</v>
      </c>
      <c r="CQ117" s="408">
        <v>5</v>
      </c>
      <c r="CS117" s="446"/>
      <c r="CT117" s="447"/>
      <c r="CU117" s="448"/>
      <c r="CV117" s="449"/>
      <c r="CW117" s="449"/>
      <c r="CX117" s="355"/>
      <c r="CY117" s="355"/>
      <c r="CZ117" s="355"/>
      <c r="DA117" s="355"/>
      <c r="DB117" s="355"/>
      <c r="DC117" s="355"/>
      <c r="DD117" s="355"/>
      <c r="DE117" s="355"/>
      <c r="DF117" s="355"/>
      <c r="DG117" s="355"/>
      <c r="DI117" s="431"/>
      <c r="DJ117" s="432"/>
      <c r="DK117" s="433"/>
      <c r="DL117" s="434"/>
      <c r="DM117" s="434"/>
      <c r="DN117" s="435"/>
      <c r="DO117" s="436"/>
      <c r="DP117" s="436"/>
      <c r="DQ117" s="436"/>
      <c r="DR117" s="436"/>
      <c r="DS117" s="436"/>
      <c r="DT117" s="436"/>
      <c r="DU117" s="436"/>
      <c r="DV117" s="436"/>
      <c r="DW117" s="436"/>
      <c r="DX117" s="436"/>
    </row>
    <row r="118" spans="1:128" ht="20.100000000000001" customHeight="1">
      <c r="A118" s="391">
        <v>2351</v>
      </c>
      <c r="B118" s="392" t="s">
        <v>1242</v>
      </c>
      <c r="C118" s="393">
        <v>96</v>
      </c>
      <c r="D118" s="394">
        <v>192</v>
      </c>
      <c r="E118" s="395"/>
      <c r="F118" s="396">
        <v>28</v>
      </c>
      <c r="G118" s="396">
        <v>36</v>
      </c>
      <c r="H118" s="396">
        <v>14</v>
      </c>
      <c r="I118" s="396">
        <v>19</v>
      </c>
      <c r="J118" s="397">
        <v>3</v>
      </c>
      <c r="K118" s="398">
        <v>35</v>
      </c>
      <c r="L118" s="396">
        <v>5</v>
      </c>
      <c r="M118" s="396">
        <v>9</v>
      </c>
      <c r="N118" s="396">
        <v>8</v>
      </c>
      <c r="O118" s="399">
        <v>5</v>
      </c>
      <c r="Q118" s="400">
        <v>2361</v>
      </c>
      <c r="R118" s="401" t="s">
        <v>288</v>
      </c>
      <c r="S118" s="402">
        <v>142</v>
      </c>
      <c r="T118" s="403">
        <v>208</v>
      </c>
      <c r="U118" s="404"/>
      <c r="V118" s="405">
        <v>18</v>
      </c>
      <c r="W118" s="405">
        <v>27</v>
      </c>
      <c r="X118" s="405">
        <v>34</v>
      </c>
      <c r="Y118" s="405">
        <v>15</v>
      </c>
      <c r="Z118" s="406">
        <v>6</v>
      </c>
      <c r="AA118" s="407">
        <v>55</v>
      </c>
      <c r="AB118" s="405">
        <v>4</v>
      </c>
      <c r="AC118" s="405">
        <v>13</v>
      </c>
      <c r="AD118" s="405">
        <v>7</v>
      </c>
      <c r="AE118" s="408">
        <v>6</v>
      </c>
      <c r="AG118" s="400">
        <v>2361</v>
      </c>
      <c r="AH118" s="401" t="s">
        <v>288</v>
      </c>
      <c r="AI118" s="402">
        <v>159</v>
      </c>
      <c r="AJ118" s="403">
        <v>211</v>
      </c>
      <c r="AK118" s="404"/>
      <c r="AL118" s="405">
        <v>25</v>
      </c>
      <c r="AM118" s="405">
        <v>28</v>
      </c>
      <c r="AN118" s="405">
        <v>30</v>
      </c>
      <c r="AO118" s="405">
        <v>13</v>
      </c>
      <c r="AP118" s="406">
        <v>4</v>
      </c>
      <c r="AQ118" s="407">
        <v>47</v>
      </c>
      <c r="AR118" s="405">
        <v>5</v>
      </c>
      <c r="AS118" s="405">
        <v>9</v>
      </c>
      <c r="AT118" s="405">
        <v>8</v>
      </c>
      <c r="AU118" s="408">
        <v>4</v>
      </c>
      <c r="AW118" s="400">
        <v>6571</v>
      </c>
      <c r="AX118" s="401" t="s">
        <v>11</v>
      </c>
      <c r="AY118" s="402">
        <v>251</v>
      </c>
      <c r="AZ118" s="403">
        <v>215</v>
      </c>
      <c r="BA118" s="404"/>
      <c r="BB118" s="405">
        <v>31</v>
      </c>
      <c r="BC118" s="405">
        <v>31</v>
      </c>
      <c r="BD118" s="405">
        <v>26</v>
      </c>
      <c r="BE118" s="405">
        <v>10</v>
      </c>
      <c r="BF118" s="406">
        <v>2</v>
      </c>
      <c r="BG118" s="407">
        <v>37</v>
      </c>
      <c r="BH118" s="405">
        <v>5</v>
      </c>
      <c r="BI118" s="405">
        <v>9</v>
      </c>
      <c r="BJ118" s="405">
        <v>7</v>
      </c>
      <c r="BK118" s="408">
        <v>4</v>
      </c>
      <c r="BM118" s="400">
        <v>6751</v>
      </c>
      <c r="BN118" s="401" t="s">
        <v>466</v>
      </c>
      <c r="BO118" s="402">
        <v>603</v>
      </c>
      <c r="BP118" s="403">
        <v>228</v>
      </c>
      <c r="BQ118" s="404"/>
      <c r="BR118" s="405">
        <v>20</v>
      </c>
      <c r="BS118" s="405">
        <v>25</v>
      </c>
      <c r="BT118" s="405">
        <v>33</v>
      </c>
      <c r="BU118" s="405">
        <v>16</v>
      </c>
      <c r="BV118" s="406">
        <v>6</v>
      </c>
      <c r="BW118" s="407">
        <v>55</v>
      </c>
      <c r="BX118" s="405">
        <v>5</v>
      </c>
      <c r="BY118" s="405">
        <v>12</v>
      </c>
      <c r="BZ118" s="405">
        <v>8</v>
      </c>
      <c r="CA118" s="408">
        <v>6</v>
      </c>
      <c r="CC118" s="400">
        <v>6821</v>
      </c>
      <c r="CD118" s="401" t="s">
        <v>25</v>
      </c>
      <c r="CE118" s="402">
        <v>426</v>
      </c>
      <c r="CF118" s="403">
        <v>239</v>
      </c>
      <c r="CG118" s="404"/>
      <c r="CH118" s="405">
        <v>15</v>
      </c>
      <c r="CI118" s="405">
        <v>24</v>
      </c>
      <c r="CJ118" s="405">
        <v>29</v>
      </c>
      <c r="CK118" s="405">
        <v>20</v>
      </c>
      <c r="CL118" s="406">
        <v>12</v>
      </c>
      <c r="CM118" s="407">
        <v>62</v>
      </c>
      <c r="CN118" s="405">
        <v>5</v>
      </c>
      <c r="CO118" s="405">
        <v>11</v>
      </c>
      <c r="CP118" s="405">
        <v>9</v>
      </c>
      <c r="CQ118" s="408">
        <v>6</v>
      </c>
      <c r="CS118" s="446"/>
      <c r="CT118" s="447"/>
      <c r="CU118" s="448"/>
      <c r="CV118" s="449"/>
      <c r="CW118" s="449"/>
      <c r="CX118" s="355"/>
      <c r="CY118" s="355"/>
      <c r="CZ118" s="355"/>
      <c r="DA118" s="355"/>
      <c r="DB118" s="355"/>
      <c r="DC118" s="355"/>
      <c r="DD118" s="355"/>
      <c r="DE118" s="355"/>
      <c r="DF118" s="355"/>
      <c r="DG118" s="355"/>
      <c r="DI118" s="431"/>
      <c r="DJ118" s="432"/>
      <c r="DK118" s="433"/>
      <c r="DL118" s="434"/>
      <c r="DM118" s="434"/>
      <c r="DN118" s="435"/>
      <c r="DO118" s="436"/>
      <c r="DP118" s="436"/>
      <c r="DQ118" s="436"/>
      <c r="DR118" s="436"/>
      <c r="DS118" s="436"/>
      <c r="DT118" s="436"/>
      <c r="DU118" s="436"/>
      <c r="DV118" s="436"/>
      <c r="DW118" s="436"/>
      <c r="DX118" s="436"/>
    </row>
    <row r="119" spans="1:128" ht="20.100000000000001" customHeight="1">
      <c r="A119" s="391">
        <v>2361</v>
      </c>
      <c r="B119" s="392" t="s">
        <v>288</v>
      </c>
      <c r="C119" s="393">
        <v>137</v>
      </c>
      <c r="D119" s="394">
        <v>192</v>
      </c>
      <c r="E119" s="395"/>
      <c r="F119" s="396">
        <v>31</v>
      </c>
      <c r="G119" s="396">
        <v>29</v>
      </c>
      <c r="H119" s="396">
        <v>20</v>
      </c>
      <c r="I119" s="396">
        <v>15</v>
      </c>
      <c r="J119" s="397">
        <v>5</v>
      </c>
      <c r="K119" s="398">
        <v>40</v>
      </c>
      <c r="L119" s="396">
        <v>5</v>
      </c>
      <c r="M119" s="396">
        <v>9</v>
      </c>
      <c r="N119" s="396">
        <v>8</v>
      </c>
      <c r="O119" s="399">
        <v>5</v>
      </c>
      <c r="Q119" s="400">
        <v>2371</v>
      </c>
      <c r="R119" s="401" t="s">
        <v>1243</v>
      </c>
      <c r="S119" s="402">
        <v>210</v>
      </c>
      <c r="T119" s="403">
        <v>211</v>
      </c>
      <c r="U119" s="404"/>
      <c r="V119" s="405">
        <v>18</v>
      </c>
      <c r="W119" s="405">
        <v>25</v>
      </c>
      <c r="X119" s="405">
        <v>24</v>
      </c>
      <c r="Y119" s="405">
        <v>21</v>
      </c>
      <c r="Z119" s="406">
        <v>12</v>
      </c>
      <c r="AA119" s="407">
        <v>57</v>
      </c>
      <c r="AB119" s="405">
        <v>5</v>
      </c>
      <c r="AC119" s="405">
        <v>13</v>
      </c>
      <c r="AD119" s="405">
        <v>7</v>
      </c>
      <c r="AE119" s="408">
        <v>6</v>
      </c>
      <c r="AG119" s="400">
        <v>2371</v>
      </c>
      <c r="AH119" s="401" t="s">
        <v>1243</v>
      </c>
      <c r="AI119" s="402">
        <v>221</v>
      </c>
      <c r="AJ119" s="403">
        <v>216</v>
      </c>
      <c r="AK119" s="404"/>
      <c r="AL119" s="405">
        <v>23</v>
      </c>
      <c r="AM119" s="405">
        <v>23</v>
      </c>
      <c r="AN119" s="405">
        <v>27</v>
      </c>
      <c r="AO119" s="405">
        <v>19</v>
      </c>
      <c r="AP119" s="406">
        <v>8</v>
      </c>
      <c r="AQ119" s="407">
        <v>55</v>
      </c>
      <c r="AR119" s="405">
        <v>5</v>
      </c>
      <c r="AS119" s="405">
        <v>10</v>
      </c>
      <c r="AT119" s="405">
        <v>8</v>
      </c>
      <c r="AU119" s="408">
        <v>5</v>
      </c>
      <c r="AW119" s="400">
        <v>6591</v>
      </c>
      <c r="AX119" s="401" t="s">
        <v>460</v>
      </c>
      <c r="AY119" s="402">
        <v>200</v>
      </c>
      <c r="AZ119" s="403">
        <v>215</v>
      </c>
      <c r="BA119" s="404"/>
      <c r="BB119" s="405">
        <v>33</v>
      </c>
      <c r="BC119" s="405">
        <v>31</v>
      </c>
      <c r="BD119" s="405">
        <v>25</v>
      </c>
      <c r="BE119" s="405">
        <v>9</v>
      </c>
      <c r="BF119" s="406">
        <v>3</v>
      </c>
      <c r="BG119" s="407">
        <v>37</v>
      </c>
      <c r="BH119" s="405">
        <v>5</v>
      </c>
      <c r="BI119" s="405">
        <v>9</v>
      </c>
      <c r="BJ119" s="405">
        <v>7</v>
      </c>
      <c r="BK119" s="408">
        <v>4</v>
      </c>
      <c r="BM119" s="400">
        <v>6761</v>
      </c>
      <c r="BN119" s="401" t="s">
        <v>13</v>
      </c>
      <c r="BO119" s="402">
        <v>213</v>
      </c>
      <c r="BP119" s="403">
        <v>222</v>
      </c>
      <c r="BQ119" s="404"/>
      <c r="BR119" s="405">
        <v>33</v>
      </c>
      <c r="BS119" s="405">
        <v>24</v>
      </c>
      <c r="BT119" s="405">
        <v>27</v>
      </c>
      <c r="BU119" s="405">
        <v>10</v>
      </c>
      <c r="BV119" s="406">
        <v>6</v>
      </c>
      <c r="BW119" s="407">
        <v>43</v>
      </c>
      <c r="BX119" s="405">
        <v>5</v>
      </c>
      <c r="BY119" s="405">
        <v>11</v>
      </c>
      <c r="BZ119" s="405">
        <v>7</v>
      </c>
      <c r="CA119" s="408">
        <v>5</v>
      </c>
      <c r="CC119" s="400">
        <v>6841</v>
      </c>
      <c r="CD119" s="401" t="s">
        <v>469</v>
      </c>
      <c r="CE119" s="402">
        <v>366</v>
      </c>
      <c r="CF119" s="403">
        <v>230</v>
      </c>
      <c r="CG119" s="404"/>
      <c r="CH119" s="405">
        <v>22</v>
      </c>
      <c r="CI119" s="405">
        <v>36</v>
      </c>
      <c r="CJ119" s="405">
        <v>23</v>
      </c>
      <c r="CK119" s="405">
        <v>14</v>
      </c>
      <c r="CL119" s="406">
        <v>4</v>
      </c>
      <c r="CM119" s="407">
        <v>42</v>
      </c>
      <c r="CN119" s="405">
        <v>5</v>
      </c>
      <c r="CO119" s="405">
        <v>10</v>
      </c>
      <c r="CP119" s="405">
        <v>8</v>
      </c>
      <c r="CQ119" s="408">
        <v>5</v>
      </c>
      <c r="CS119" s="446"/>
      <c r="CT119" s="447"/>
      <c r="CU119" s="448"/>
      <c r="CV119" s="449"/>
      <c r="CW119" s="449"/>
      <c r="CX119" s="355"/>
      <c r="CY119" s="355"/>
      <c r="CZ119" s="355"/>
      <c r="DA119" s="355"/>
      <c r="DB119" s="355"/>
      <c r="DC119" s="355"/>
      <c r="DD119" s="355"/>
      <c r="DE119" s="355"/>
      <c r="DF119" s="355"/>
      <c r="DG119" s="355"/>
      <c r="DI119" s="431"/>
      <c r="DJ119" s="432"/>
      <c r="DK119" s="433"/>
      <c r="DL119" s="434"/>
      <c r="DM119" s="434"/>
      <c r="DN119" s="435"/>
      <c r="DO119" s="436"/>
      <c r="DP119" s="436"/>
      <c r="DQ119" s="436"/>
      <c r="DR119" s="436"/>
      <c r="DS119" s="436"/>
      <c r="DT119" s="436"/>
      <c r="DU119" s="436"/>
      <c r="DV119" s="436"/>
      <c r="DW119" s="436"/>
      <c r="DX119" s="436"/>
    </row>
    <row r="120" spans="1:128" ht="20.100000000000001" customHeight="1">
      <c r="A120" s="391">
        <v>2371</v>
      </c>
      <c r="B120" s="392" t="s">
        <v>1243</v>
      </c>
      <c r="C120" s="393">
        <v>175</v>
      </c>
      <c r="D120" s="394">
        <v>199</v>
      </c>
      <c r="E120" s="395"/>
      <c r="F120" s="396">
        <v>15</v>
      </c>
      <c r="G120" s="396">
        <v>30</v>
      </c>
      <c r="H120" s="396">
        <v>22</v>
      </c>
      <c r="I120" s="396">
        <v>26</v>
      </c>
      <c r="J120" s="397">
        <v>7</v>
      </c>
      <c r="K120" s="398">
        <v>55</v>
      </c>
      <c r="L120" s="396">
        <v>6</v>
      </c>
      <c r="M120" s="396">
        <v>10</v>
      </c>
      <c r="N120" s="396">
        <v>9</v>
      </c>
      <c r="O120" s="399">
        <v>6</v>
      </c>
      <c r="Q120" s="400">
        <v>2401</v>
      </c>
      <c r="R120" s="401" t="s">
        <v>290</v>
      </c>
      <c r="S120" s="402">
        <v>110</v>
      </c>
      <c r="T120" s="403">
        <v>204</v>
      </c>
      <c r="U120" s="404"/>
      <c r="V120" s="405">
        <v>25</v>
      </c>
      <c r="W120" s="405">
        <v>33</v>
      </c>
      <c r="X120" s="405">
        <v>29</v>
      </c>
      <c r="Y120" s="405">
        <v>10</v>
      </c>
      <c r="Z120" s="406">
        <v>4</v>
      </c>
      <c r="AA120" s="407">
        <v>43</v>
      </c>
      <c r="AB120" s="405">
        <v>4</v>
      </c>
      <c r="AC120" s="405">
        <v>12</v>
      </c>
      <c r="AD120" s="405">
        <v>6</v>
      </c>
      <c r="AE120" s="408">
        <v>5</v>
      </c>
      <c r="AG120" s="400">
        <v>2401</v>
      </c>
      <c r="AH120" s="401" t="s">
        <v>290</v>
      </c>
      <c r="AI120" s="402">
        <v>94</v>
      </c>
      <c r="AJ120" s="403">
        <v>211</v>
      </c>
      <c r="AK120" s="404"/>
      <c r="AL120" s="405">
        <v>21</v>
      </c>
      <c r="AM120" s="405">
        <v>36</v>
      </c>
      <c r="AN120" s="405">
        <v>30</v>
      </c>
      <c r="AO120" s="405">
        <v>12</v>
      </c>
      <c r="AP120" s="406">
        <v>1</v>
      </c>
      <c r="AQ120" s="407">
        <v>43</v>
      </c>
      <c r="AR120" s="405">
        <v>5</v>
      </c>
      <c r="AS120" s="405">
        <v>9</v>
      </c>
      <c r="AT120" s="405">
        <v>8</v>
      </c>
      <c r="AU120" s="408">
        <v>5</v>
      </c>
      <c r="AW120" s="400">
        <v>6611</v>
      </c>
      <c r="AX120" s="401" t="s">
        <v>461</v>
      </c>
      <c r="AY120" s="402">
        <v>446</v>
      </c>
      <c r="AZ120" s="403">
        <v>221</v>
      </c>
      <c r="BA120" s="404"/>
      <c r="BB120" s="405">
        <v>20</v>
      </c>
      <c r="BC120" s="405">
        <v>29</v>
      </c>
      <c r="BD120" s="405">
        <v>30</v>
      </c>
      <c r="BE120" s="405">
        <v>16</v>
      </c>
      <c r="BF120" s="406">
        <v>5</v>
      </c>
      <c r="BG120" s="407">
        <v>51</v>
      </c>
      <c r="BH120" s="405">
        <v>6</v>
      </c>
      <c r="BI120" s="405">
        <v>10</v>
      </c>
      <c r="BJ120" s="405">
        <v>7</v>
      </c>
      <c r="BK120" s="408">
        <v>5</v>
      </c>
      <c r="BM120" s="400">
        <v>6771</v>
      </c>
      <c r="BN120" s="401" t="s">
        <v>467</v>
      </c>
      <c r="BO120" s="402">
        <v>572</v>
      </c>
      <c r="BP120" s="403">
        <v>229</v>
      </c>
      <c r="BQ120" s="404"/>
      <c r="BR120" s="405">
        <v>17</v>
      </c>
      <c r="BS120" s="405">
        <v>27</v>
      </c>
      <c r="BT120" s="405">
        <v>30</v>
      </c>
      <c r="BU120" s="405">
        <v>19</v>
      </c>
      <c r="BV120" s="406">
        <v>6</v>
      </c>
      <c r="BW120" s="407">
        <v>55</v>
      </c>
      <c r="BX120" s="405">
        <v>5</v>
      </c>
      <c r="BY120" s="405">
        <v>12</v>
      </c>
      <c r="BZ120" s="405">
        <v>8</v>
      </c>
      <c r="CA120" s="408">
        <v>6</v>
      </c>
      <c r="CC120" s="400">
        <v>6861</v>
      </c>
      <c r="CD120" s="401" t="s">
        <v>26</v>
      </c>
      <c r="CE120" s="402">
        <v>527</v>
      </c>
      <c r="CF120" s="403">
        <v>244</v>
      </c>
      <c r="CG120" s="404"/>
      <c r="CH120" s="405">
        <v>9</v>
      </c>
      <c r="CI120" s="405">
        <v>22</v>
      </c>
      <c r="CJ120" s="405">
        <v>31</v>
      </c>
      <c r="CK120" s="405">
        <v>22</v>
      </c>
      <c r="CL120" s="406">
        <v>17</v>
      </c>
      <c r="CM120" s="407">
        <v>69</v>
      </c>
      <c r="CN120" s="405">
        <v>6</v>
      </c>
      <c r="CO120" s="405">
        <v>12</v>
      </c>
      <c r="CP120" s="405">
        <v>10</v>
      </c>
      <c r="CQ120" s="408">
        <v>6</v>
      </c>
      <c r="CS120" s="446"/>
      <c r="CT120" s="447"/>
      <c r="CU120" s="448"/>
      <c r="CV120" s="449"/>
      <c r="CW120" s="449"/>
      <c r="CX120" s="355"/>
      <c r="CY120" s="355"/>
      <c r="CZ120" s="355"/>
      <c r="DA120" s="355"/>
      <c r="DB120" s="355"/>
      <c r="DC120" s="355"/>
      <c r="DD120" s="355"/>
      <c r="DE120" s="355"/>
      <c r="DF120" s="355"/>
      <c r="DG120" s="355"/>
      <c r="DI120" s="431"/>
      <c r="DJ120" s="432"/>
      <c r="DK120" s="433"/>
      <c r="DL120" s="434"/>
      <c r="DM120" s="434"/>
      <c r="DN120" s="435"/>
      <c r="DO120" s="436"/>
      <c r="DP120" s="436"/>
      <c r="DQ120" s="436"/>
      <c r="DR120" s="436"/>
      <c r="DS120" s="436"/>
      <c r="DT120" s="436"/>
      <c r="DU120" s="436"/>
      <c r="DV120" s="436"/>
      <c r="DW120" s="436"/>
      <c r="DX120" s="436"/>
    </row>
    <row r="121" spans="1:128" ht="20.100000000000001" customHeight="1">
      <c r="A121" s="391">
        <v>2401</v>
      </c>
      <c r="B121" s="392" t="s">
        <v>290</v>
      </c>
      <c r="C121" s="393">
        <v>136</v>
      </c>
      <c r="D121" s="394">
        <v>196</v>
      </c>
      <c r="E121" s="395"/>
      <c r="F121" s="396">
        <v>18</v>
      </c>
      <c r="G121" s="396">
        <v>32</v>
      </c>
      <c r="H121" s="396">
        <v>25</v>
      </c>
      <c r="I121" s="396">
        <v>21</v>
      </c>
      <c r="J121" s="397">
        <v>3</v>
      </c>
      <c r="K121" s="398">
        <v>49</v>
      </c>
      <c r="L121" s="396">
        <v>6</v>
      </c>
      <c r="M121" s="396">
        <v>9</v>
      </c>
      <c r="N121" s="396">
        <v>9</v>
      </c>
      <c r="O121" s="399">
        <v>5</v>
      </c>
      <c r="Q121" s="400">
        <v>2441</v>
      </c>
      <c r="R121" s="401" t="s">
        <v>1244</v>
      </c>
      <c r="S121" s="402">
        <v>113</v>
      </c>
      <c r="T121" s="403">
        <v>223</v>
      </c>
      <c r="U121" s="404"/>
      <c r="V121" s="405">
        <v>10</v>
      </c>
      <c r="W121" s="405">
        <v>13</v>
      </c>
      <c r="X121" s="405">
        <v>19</v>
      </c>
      <c r="Y121" s="405">
        <v>31</v>
      </c>
      <c r="Z121" s="406">
        <v>27</v>
      </c>
      <c r="AA121" s="407">
        <v>77</v>
      </c>
      <c r="AB121" s="405">
        <v>5</v>
      </c>
      <c r="AC121" s="405">
        <v>15</v>
      </c>
      <c r="AD121" s="405">
        <v>8</v>
      </c>
      <c r="AE121" s="408">
        <v>7</v>
      </c>
      <c r="AG121" s="400">
        <v>2441</v>
      </c>
      <c r="AH121" s="401" t="s">
        <v>1244</v>
      </c>
      <c r="AI121" s="402">
        <v>86</v>
      </c>
      <c r="AJ121" s="403">
        <v>233</v>
      </c>
      <c r="AK121" s="404"/>
      <c r="AL121" s="405">
        <v>3</v>
      </c>
      <c r="AM121" s="405">
        <v>16</v>
      </c>
      <c r="AN121" s="405">
        <v>20</v>
      </c>
      <c r="AO121" s="405">
        <v>41</v>
      </c>
      <c r="AP121" s="406">
        <v>20</v>
      </c>
      <c r="AQ121" s="407">
        <v>80</v>
      </c>
      <c r="AR121" s="405">
        <v>7</v>
      </c>
      <c r="AS121" s="405">
        <v>13</v>
      </c>
      <c r="AT121" s="405">
        <v>9</v>
      </c>
      <c r="AU121" s="408">
        <v>6</v>
      </c>
      <c r="AW121" s="400">
        <v>6631</v>
      </c>
      <c r="AX121" s="401" t="s">
        <v>462</v>
      </c>
      <c r="AY121" s="402">
        <v>300</v>
      </c>
      <c r="AZ121" s="403">
        <v>212</v>
      </c>
      <c r="BA121" s="404"/>
      <c r="BB121" s="405">
        <v>39</v>
      </c>
      <c r="BC121" s="405">
        <v>31</v>
      </c>
      <c r="BD121" s="405">
        <v>23</v>
      </c>
      <c r="BE121" s="405">
        <v>6</v>
      </c>
      <c r="BF121" s="406">
        <v>1</v>
      </c>
      <c r="BG121" s="407">
        <v>31</v>
      </c>
      <c r="BH121" s="405">
        <v>5</v>
      </c>
      <c r="BI121" s="405">
        <v>8</v>
      </c>
      <c r="BJ121" s="405">
        <v>6</v>
      </c>
      <c r="BK121" s="408">
        <v>4</v>
      </c>
      <c r="BM121" s="400">
        <v>6781</v>
      </c>
      <c r="BN121" s="401" t="s">
        <v>468</v>
      </c>
      <c r="BO121" s="402">
        <v>259</v>
      </c>
      <c r="BP121" s="403">
        <v>228</v>
      </c>
      <c r="BQ121" s="404"/>
      <c r="BR121" s="405">
        <v>19</v>
      </c>
      <c r="BS121" s="405">
        <v>30</v>
      </c>
      <c r="BT121" s="405">
        <v>32</v>
      </c>
      <c r="BU121" s="405">
        <v>13</v>
      </c>
      <c r="BV121" s="406">
        <v>6</v>
      </c>
      <c r="BW121" s="407">
        <v>51</v>
      </c>
      <c r="BX121" s="405">
        <v>5</v>
      </c>
      <c r="BY121" s="405">
        <v>11</v>
      </c>
      <c r="BZ121" s="405">
        <v>8</v>
      </c>
      <c r="CA121" s="408">
        <v>6</v>
      </c>
      <c r="CC121" s="400">
        <v>6881</v>
      </c>
      <c r="CD121" s="401" t="s">
        <v>470</v>
      </c>
      <c r="CE121" s="402">
        <v>341</v>
      </c>
      <c r="CF121" s="403">
        <v>244</v>
      </c>
      <c r="CG121" s="404"/>
      <c r="CH121" s="405">
        <v>11</v>
      </c>
      <c r="CI121" s="405">
        <v>20</v>
      </c>
      <c r="CJ121" s="405">
        <v>29</v>
      </c>
      <c r="CK121" s="405">
        <v>24</v>
      </c>
      <c r="CL121" s="406">
        <v>16</v>
      </c>
      <c r="CM121" s="407">
        <v>70</v>
      </c>
      <c r="CN121" s="405">
        <v>6</v>
      </c>
      <c r="CO121" s="405">
        <v>12</v>
      </c>
      <c r="CP121" s="405">
        <v>10</v>
      </c>
      <c r="CQ121" s="408">
        <v>6</v>
      </c>
      <c r="CS121" s="446"/>
      <c r="CT121" s="447"/>
      <c r="CU121" s="448"/>
      <c r="CV121" s="449"/>
      <c r="CW121" s="449"/>
      <c r="CX121" s="355"/>
      <c r="CY121" s="355"/>
      <c r="CZ121" s="355"/>
      <c r="DA121" s="355"/>
      <c r="DB121" s="355"/>
      <c r="DC121" s="355"/>
      <c r="DD121" s="355"/>
      <c r="DE121" s="355"/>
      <c r="DF121" s="355"/>
      <c r="DG121" s="355"/>
      <c r="DI121" s="431"/>
      <c r="DJ121" s="432"/>
      <c r="DK121" s="433"/>
      <c r="DL121" s="434"/>
      <c r="DM121" s="434"/>
      <c r="DN121" s="435"/>
      <c r="DO121" s="436"/>
      <c r="DP121" s="436"/>
      <c r="DQ121" s="436"/>
      <c r="DR121" s="436"/>
      <c r="DS121" s="436"/>
      <c r="DT121" s="436"/>
      <c r="DU121" s="436"/>
      <c r="DV121" s="436"/>
      <c r="DW121" s="436"/>
      <c r="DX121" s="436"/>
    </row>
    <row r="122" spans="1:128" ht="20.100000000000001" customHeight="1">
      <c r="A122" s="391">
        <v>2441</v>
      </c>
      <c r="B122" s="392" t="s">
        <v>1244</v>
      </c>
      <c r="C122" s="393">
        <v>85</v>
      </c>
      <c r="D122" s="394">
        <v>208</v>
      </c>
      <c r="E122" s="395"/>
      <c r="F122" s="396">
        <v>11</v>
      </c>
      <c r="G122" s="396">
        <v>14</v>
      </c>
      <c r="H122" s="396">
        <v>22</v>
      </c>
      <c r="I122" s="396">
        <v>32</v>
      </c>
      <c r="J122" s="397">
        <v>21</v>
      </c>
      <c r="K122" s="398">
        <v>75</v>
      </c>
      <c r="L122" s="396">
        <v>7</v>
      </c>
      <c r="M122" s="396">
        <v>12</v>
      </c>
      <c r="N122" s="396">
        <v>10</v>
      </c>
      <c r="O122" s="399">
        <v>7</v>
      </c>
      <c r="Q122" s="400">
        <v>2501</v>
      </c>
      <c r="R122" s="401" t="s">
        <v>292</v>
      </c>
      <c r="S122" s="402">
        <v>79</v>
      </c>
      <c r="T122" s="403">
        <v>197</v>
      </c>
      <c r="U122" s="404"/>
      <c r="V122" s="405">
        <v>42</v>
      </c>
      <c r="W122" s="405">
        <v>27</v>
      </c>
      <c r="X122" s="405">
        <v>16</v>
      </c>
      <c r="Y122" s="405">
        <v>13</v>
      </c>
      <c r="Z122" s="406">
        <v>3</v>
      </c>
      <c r="AA122" s="407">
        <v>32</v>
      </c>
      <c r="AB122" s="405">
        <v>4</v>
      </c>
      <c r="AC122" s="405">
        <v>10</v>
      </c>
      <c r="AD122" s="405">
        <v>6</v>
      </c>
      <c r="AE122" s="408">
        <v>5</v>
      </c>
      <c r="AG122" s="400">
        <v>2501</v>
      </c>
      <c r="AH122" s="401" t="s">
        <v>292</v>
      </c>
      <c r="AI122" s="402">
        <v>103</v>
      </c>
      <c r="AJ122" s="403">
        <v>209</v>
      </c>
      <c r="AK122" s="404"/>
      <c r="AL122" s="405">
        <v>27</v>
      </c>
      <c r="AM122" s="405">
        <v>41</v>
      </c>
      <c r="AN122" s="405">
        <v>22</v>
      </c>
      <c r="AO122" s="405">
        <v>9</v>
      </c>
      <c r="AP122" s="406">
        <v>1</v>
      </c>
      <c r="AQ122" s="407">
        <v>32</v>
      </c>
      <c r="AR122" s="405">
        <v>5</v>
      </c>
      <c r="AS122" s="405">
        <v>8</v>
      </c>
      <c r="AT122" s="405">
        <v>8</v>
      </c>
      <c r="AU122" s="408">
        <v>4</v>
      </c>
      <c r="AW122" s="400">
        <v>6681</v>
      </c>
      <c r="AX122" s="401" t="s">
        <v>463</v>
      </c>
      <c r="AY122" s="402">
        <v>346</v>
      </c>
      <c r="AZ122" s="403">
        <v>218</v>
      </c>
      <c r="BA122" s="404"/>
      <c r="BB122" s="405">
        <v>25</v>
      </c>
      <c r="BC122" s="405">
        <v>27</v>
      </c>
      <c r="BD122" s="405">
        <v>28</v>
      </c>
      <c r="BE122" s="405">
        <v>15</v>
      </c>
      <c r="BF122" s="406">
        <v>5</v>
      </c>
      <c r="BG122" s="407">
        <v>48</v>
      </c>
      <c r="BH122" s="405">
        <v>5</v>
      </c>
      <c r="BI122" s="405">
        <v>9</v>
      </c>
      <c r="BJ122" s="405">
        <v>7</v>
      </c>
      <c r="BK122" s="408">
        <v>5</v>
      </c>
      <c r="BM122" s="400">
        <v>6801</v>
      </c>
      <c r="BN122" s="401" t="s">
        <v>24</v>
      </c>
      <c r="BO122" s="402">
        <v>250</v>
      </c>
      <c r="BP122" s="403">
        <v>227</v>
      </c>
      <c r="BQ122" s="404"/>
      <c r="BR122" s="405">
        <v>20</v>
      </c>
      <c r="BS122" s="405">
        <v>30</v>
      </c>
      <c r="BT122" s="405">
        <v>28</v>
      </c>
      <c r="BU122" s="405">
        <v>14</v>
      </c>
      <c r="BV122" s="406">
        <v>6</v>
      </c>
      <c r="BW122" s="407">
        <v>49</v>
      </c>
      <c r="BX122" s="405">
        <v>5</v>
      </c>
      <c r="BY122" s="405">
        <v>12</v>
      </c>
      <c r="BZ122" s="405">
        <v>8</v>
      </c>
      <c r="CA122" s="408">
        <v>6</v>
      </c>
      <c r="CC122" s="400">
        <v>6901</v>
      </c>
      <c r="CD122" s="401" t="s">
        <v>471</v>
      </c>
      <c r="CE122" s="402">
        <v>233</v>
      </c>
      <c r="CF122" s="403">
        <v>227</v>
      </c>
      <c r="CG122" s="404"/>
      <c r="CH122" s="405">
        <v>29</v>
      </c>
      <c r="CI122" s="405">
        <v>31</v>
      </c>
      <c r="CJ122" s="405">
        <v>25</v>
      </c>
      <c r="CK122" s="405">
        <v>11</v>
      </c>
      <c r="CL122" s="406">
        <v>3</v>
      </c>
      <c r="CM122" s="407">
        <v>39</v>
      </c>
      <c r="CN122" s="405">
        <v>5</v>
      </c>
      <c r="CO122" s="405">
        <v>10</v>
      </c>
      <c r="CP122" s="405">
        <v>8</v>
      </c>
      <c r="CQ122" s="408">
        <v>5</v>
      </c>
      <c r="CS122" s="446"/>
      <c r="CT122" s="447"/>
      <c r="CU122" s="448"/>
      <c r="CV122" s="449"/>
      <c r="CW122" s="449"/>
      <c r="CX122" s="355"/>
      <c r="CY122" s="355"/>
      <c r="CZ122" s="355"/>
      <c r="DA122" s="355"/>
      <c r="DB122" s="355"/>
      <c r="DC122" s="355"/>
      <c r="DD122" s="355"/>
      <c r="DE122" s="355"/>
      <c r="DF122" s="355"/>
      <c r="DG122" s="355"/>
      <c r="DI122" s="431"/>
      <c r="DJ122" s="432"/>
      <c r="DK122" s="433"/>
      <c r="DL122" s="434"/>
      <c r="DM122" s="434"/>
      <c r="DN122" s="435"/>
      <c r="DO122" s="436"/>
      <c r="DP122" s="436"/>
      <c r="DQ122" s="436"/>
      <c r="DR122" s="436"/>
      <c r="DS122" s="436"/>
      <c r="DT122" s="436"/>
      <c r="DU122" s="436"/>
      <c r="DV122" s="436"/>
      <c r="DW122" s="436"/>
      <c r="DX122" s="436"/>
    </row>
    <row r="123" spans="1:128" ht="20.100000000000001" customHeight="1">
      <c r="A123" s="391">
        <v>2501</v>
      </c>
      <c r="B123" s="392" t="s">
        <v>292</v>
      </c>
      <c r="C123" s="393">
        <v>91</v>
      </c>
      <c r="D123" s="394">
        <v>183</v>
      </c>
      <c r="E123" s="395"/>
      <c r="F123" s="396">
        <v>47</v>
      </c>
      <c r="G123" s="396">
        <v>33</v>
      </c>
      <c r="H123" s="396">
        <v>12</v>
      </c>
      <c r="I123" s="396">
        <v>8</v>
      </c>
      <c r="J123" s="397">
        <v>0</v>
      </c>
      <c r="K123" s="398">
        <v>20</v>
      </c>
      <c r="L123" s="396">
        <v>5</v>
      </c>
      <c r="M123" s="396">
        <v>7</v>
      </c>
      <c r="N123" s="396">
        <v>7</v>
      </c>
      <c r="O123" s="399">
        <v>4</v>
      </c>
      <c r="Q123" s="400">
        <v>2511</v>
      </c>
      <c r="R123" s="401" t="s">
        <v>1245</v>
      </c>
      <c r="S123" s="402">
        <v>136</v>
      </c>
      <c r="T123" s="403">
        <v>212</v>
      </c>
      <c r="U123" s="404"/>
      <c r="V123" s="405">
        <v>15</v>
      </c>
      <c r="W123" s="405">
        <v>23</v>
      </c>
      <c r="X123" s="405">
        <v>31</v>
      </c>
      <c r="Y123" s="405">
        <v>22</v>
      </c>
      <c r="Z123" s="406">
        <v>9</v>
      </c>
      <c r="AA123" s="407">
        <v>62</v>
      </c>
      <c r="AB123" s="405">
        <v>5</v>
      </c>
      <c r="AC123" s="405">
        <v>13</v>
      </c>
      <c r="AD123" s="405">
        <v>7</v>
      </c>
      <c r="AE123" s="408">
        <v>6</v>
      </c>
      <c r="AG123" s="400">
        <v>2511</v>
      </c>
      <c r="AH123" s="401" t="s">
        <v>1245</v>
      </c>
      <c r="AI123" s="402">
        <v>150</v>
      </c>
      <c r="AJ123" s="403">
        <v>221</v>
      </c>
      <c r="AK123" s="404"/>
      <c r="AL123" s="405">
        <v>11</v>
      </c>
      <c r="AM123" s="405">
        <v>19</v>
      </c>
      <c r="AN123" s="405">
        <v>35</v>
      </c>
      <c r="AO123" s="405">
        <v>28</v>
      </c>
      <c r="AP123" s="406">
        <v>7</v>
      </c>
      <c r="AQ123" s="407">
        <v>69</v>
      </c>
      <c r="AR123" s="405">
        <v>6</v>
      </c>
      <c r="AS123" s="405">
        <v>11</v>
      </c>
      <c r="AT123" s="405">
        <v>9</v>
      </c>
      <c r="AU123" s="408">
        <v>5</v>
      </c>
      <c r="AW123" s="400">
        <v>6701</v>
      </c>
      <c r="AX123" s="401" t="s">
        <v>12</v>
      </c>
      <c r="AY123" s="402">
        <v>351</v>
      </c>
      <c r="AZ123" s="403">
        <v>235</v>
      </c>
      <c r="BA123" s="404"/>
      <c r="BB123" s="405">
        <v>10</v>
      </c>
      <c r="BC123" s="405">
        <v>16</v>
      </c>
      <c r="BD123" s="405">
        <v>27</v>
      </c>
      <c r="BE123" s="405">
        <v>24</v>
      </c>
      <c r="BF123" s="406">
        <v>23</v>
      </c>
      <c r="BG123" s="407">
        <v>74</v>
      </c>
      <c r="BH123" s="405">
        <v>6</v>
      </c>
      <c r="BI123" s="405">
        <v>12</v>
      </c>
      <c r="BJ123" s="405">
        <v>9</v>
      </c>
      <c r="BK123" s="408">
        <v>6</v>
      </c>
      <c r="BM123" s="400">
        <v>6821</v>
      </c>
      <c r="BN123" s="401" t="s">
        <v>25</v>
      </c>
      <c r="BO123" s="402">
        <v>428</v>
      </c>
      <c r="BP123" s="403">
        <v>232</v>
      </c>
      <c r="BQ123" s="404"/>
      <c r="BR123" s="405">
        <v>17</v>
      </c>
      <c r="BS123" s="405">
        <v>20</v>
      </c>
      <c r="BT123" s="405">
        <v>34</v>
      </c>
      <c r="BU123" s="405">
        <v>19</v>
      </c>
      <c r="BV123" s="406">
        <v>9</v>
      </c>
      <c r="BW123" s="407">
        <v>63</v>
      </c>
      <c r="BX123" s="405">
        <v>5</v>
      </c>
      <c r="BY123" s="405">
        <v>12</v>
      </c>
      <c r="BZ123" s="405">
        <v>8</v>
      </c>
      <c r="CA123" s="408">
        <v>6</v>
      </c>
      <c r="CC123" s="400">
        <v>6921</v>
      </c>
      <c r="CD123" s="401" t="s">
        <v>1336</v>
      </c>
      <c r="CE123" s="402">
        <v>375</v>
      </c>
      <c r="CF123" s="403">
        <v>247</v>
      </c>
      <c r="CG123" s="404"/>
      <c r="CH123" s="405">
        <v>8</v>
      </c>
      <c r="CI123" s="405">
        <v>18</v>
      </c>
      <c r="CJ123" s="405">
        <v>26</v>
      </c>
      <c r="CK123" s="405">
        <v>26</v>
      </c>
      <c r="CL123" s="406">
        <v>21</v>
      </c>
      <c r="CM123" s="407">
        <v>73</v>
      </c>
      <c r="CN123" s="405">
        <v>6</v>
      </c>
      <c r="CO123" s="405">
        <v>12</v>
      </c>
      <c r="CP123" s="405">
        <v>10</v>
      </c>
      <c r="CQ123" s="408">
        <v>6</v>
      </c>
      <c r="CS123" s="446"/>
      <c r="CT123" s="447"/>
      <c r="CU123" s="448"/>
      <c r="CV123" s="449"/>
      <c r="CW123" s="449"/>
      <c r="CX123" s="355"/>
      <c r="CY123" s="355"/>
      <c r="CZ123" s="355"/>
      <c r="DA123" s="355"/>
      <c r="DB123" s="355"/>
      <c r="DC123" s="355"/>
      <c r="DD123" s="355"/>
      <c r="DE123" s="355"/>
      <c r="DF123" s="355"/>
      <c r="DG123" s="355"/>
      <c r="DI123" s="431"/>
      <c r="DJ123" s="432"/>
      <c r="DK123" s="433"/>
      <c r="DL123" s="434"/>
      <c r="DM123" s="434"/>
      <c r="DN123" s="435"/>
      <c r="DO123" s="436"/>
      <c r="DP123" s="436"/>
      <c r="DQ123" s="436"/>
      <c r="DR123" s="436"/>
      <c r="DS123" s="436"/>
      <c r="DT123" s="436"/>
      <c r="DU123" s="436"/>
      <c r="DV123" s="436"/>
      <c r="DW123" s="436"/>
      <c r="DX123" s="436"/>
    </row>
    <row r="124" spans="1:128" ht="20.100000000000001" customHeight="1">
      <c r="A124" s="391">
        <v>2511</v>
      </c>
      <c r="B124" s="392" t="s">
        <v>1245</v>
      </c>
      <c r="C124" s="393">
        <v>153</v>
      </c>
      <c r="D124" s="394">
        <v>203</v>
      </c>
      <c r="E124" s="395"/>
      <c r="F124" s="396">
        <v>17</v>
      </c>
      <c r="G124" s="396">
        <v>18</v>
      </c>
      <c r="H124" s="396">
        <v>29</v>
      </c>
      <c r="I124" s="396">
        <v>24</v>
      </c>
      <c r="J124" s="397">
        <v>13</v>
      </c>
      <c r="K124" s="398">
        <v>65</v>
      </c>
      <c r="L124" s="396">
        <v>6</v>
      </c>
      <c r="M124" s="396">
        <v>11</v>
      </c>
      <c r="N124" s="396">
        <v>9</v>
      </c>
      <c r="O124" s="399">
        <v>6</v>
      </c>
      <c r="Q124" s="400">
        <v>2521</v>
      </c>
      <c r="R124" s="401" t="s">
        <v>1246</v>
      </c>
      <c r="S124" s="402">
        <v>151</v>
      </c>
      <c r="T124" s="403">
        <v>218</v>
      </c>
      <c r="U124" s="404"/>
      <c r="V124" s="405">
        <v>9</v>
      </c>
      <c r="W124" s="405">
        <v>19</v>
      </c>
      <c r="X124" s="405">
        <v>28</v>
      </c>
      <c r="Y124" s="405">
        <v>30</v>
      </c>
      <c r="Z124" s="406">
        <v>15</v>
      </c>
      <c r="AA124" s="407">
        <v>73</v>
      </c>
      <c r="AB124" s="405">
        <v>5</v>
      </c>
      <c r="AC124" s="405">
        <v>14</v>
      </c>
      <c r="AD124" s="405">
        <v>8</v>
      </c>
      <c r="AE124" s="408">
        <v>6</v>
      </c>
      <c r="AG124" s="400">
        <v>2521</v>
      </c>
      <c r="AH124" s="401" t="s">
        <v>1246</v>
      </c>
      <c r="AI124" s="402">
        <v>159</v>
      </c>
      <c r="AJ124" s="403">
        <v>226</v>
      </c>
      <c r="AK124" s="404"/>
      <c r="AL124" s="405">
        <v>11</v>
      </c>
      <c r="AM124" s="405">
        <v>22</v>
      </c>
      <c r="AN124" s="405">
        <v>25</v>
      </c>
      <c r="AO124" s="405">
        <v>26</v>
      </c>
      <c r="AP124" s="406">
        <v>16</v>
      </c>
      <c r="AQ124" s="407">
        <v>67</v>
      </c>
      <c r="AR124" s="405">
        <v>6</v>
      </c>
      <c r="AS124" s="405">
        <v>12</v>
      </c>
      <c r="AT124" s="405">
        <v>9</v>
      </c>
      <c r="AU124" s="408">
        <v>5</v>
      </c>
      <c r="AW124" s="400">
        <v>6721</v>
      </c>
      <c r="AX124" s="401" t="s">
        <v>1335</v>
      </c>
      <c r="AY124" s="402">
        <v>144</v>
      </c>
      <c r="AZ124" s="403">
        <v>209</v>
      </c>
      <c r="BA124" s="404"/>
      <c r="BB124" s="405">
        <v>40</v>
      </c>
      <c r="BC124" s="405">
        <v>34</v>
      </c>
      <c r="BD124" s="405">
        <v>21</v>
      </c>
      <c r="BE124" s="405">
        <v>4</v>
      </c>
      <c r="BF124" s="406">
        <v>1</v>
      </c>
      <c r="BG124" s="407">
        <v>26</v>
      </c>
      <c r="BH124" s="405">
        <v>4</v>
      </c>
      <c r="BI124" s="405">
        <v>8</v>
      </c>
      <c r="BJ124" s="405">
        <v>6</v>
      </c>
      <c r="BK124" s="408">
        <v>4</v>
      </c>
      <c r="BM124" s="400">
        <v>6841</v>
      </c>
      <c r="BN124" s="401" t="s">
        <v>469</v>
      </c>
      <c r="BO124" s="402">
        <v>333</v>
      </c>
      <c r="BP124" s="403">
        <v>222</v>
      </c>
      <c r="BQ124" s="404"/>
      <c r="BR124" s="405">
        <v>30</v>
      </c>
      <c r="BS124" s="405">
        <v>32</v>
      </c>
      <c r="BT124" s="405">
        <v>23</v>
      </c>
      <c r="BU124" s="405">
        <v>11</v>
      </c>
      <c r="BV124" s="406">
        <v>4</v>
      </c>
      <c r="BW124" s="407">
        <v>38</v>
      </c>
      <c r="BX124" s="405">
        <v>5</v>
      </c>
      <c r="BY124" s="405">
        <v>11</v>
      </c>
      <c r="BZ124" s="405">
        <v>7</v>
      </c>
      <c r="CA124" s="408">
        <v>5</v>
      </c>
      <c r="CC124" s="400">
        <v>6961</v>
      </c>
      <c r="CD124" s="401" t="s">
        <v>473</v>
      </c>
      <c r="CE124" s="402">
        <v>405</v>
      </c>
      <c r="CF124" s="403">
        <v>227</v>
      </c>
      <c r="CG124" s="404"/>
      <c r="CH124" s="405">
        <v>29</v>
      </c>
      <c r="CI124" s="405">
        <v>29</v>
      </c>
      <c r="CJ124" s="405">
        <v>28</v>
      </c>
      <c r="CK124" s="405">
        <v>10</v>
      </c>
      <c r="CL124" s="406">
        <v>4</v>
      </c>
      <c r="CM124" s="407">
        <v>42</v>
      </c>
      <c r="CN124" s="405">
        <v>5</v>
      </c>
      <c r="CO124" s="405">
        <v>10</v>
      </c>
      <c r="CP124" s="405">
        <v>8</v>
      </c>
      <c r="CQ124" s="408">
        <v>5</v>
      </c>
      <c r="CS124" s="446"/>
      <c r="CT124" s="447"/>
      <c r="CU124" s="448"/>
      <c r="CV124" s="449"/>
      <c r="CW124" s="449"/>
      <c r="CX124" s="355"/>
      <c r="CY124" s="355"/>
      <c r="CZ124" s="355"/>
      <c r="DA124" s="355"/>
      <c r="DB124" s="355"/>
      <c r="DC124" s="355"/>
      <c r="DD124" s="355"/>
      <c r="DE124" s="355"/>
      <c r="DF124" s="355"/>
      <c r="DG124" s="355"/>
      <c r="DI124" s="431"/>
      <c r="DJ124" s="432"/>
      <c r="DK124" s="433"/>
      <c r="DL124" s="434"/>
      <c r="DM124" s="434"/>
      <c r="DN124" s="435"/>
      <c r="DO124" s="436"/>
      <c r="DP124" s="436"/>
      <c r="DQ124" s="436"/>
      <c r="DR124" s="436"/>
      <c r="DS124" s="436"/>
      <c r="DT124" s="436"/>
      <c r="DU124" s="436"/>
      <c r="DV124" s="436"/>
      <c r="DW124" s="436"/>
      <c r="DX124" s="436"/>
    </row>
    <row r="125" spans="1:128" ht="20.100000000000001" customHeight="1">
      <c r="A125" s="391">
        <v>2521</v>
      </c>
      <c r="B125" s="392" t="s">
        <v>1246</v>
      </c>
      <c r="C125" s="393">
        <v>145</v>
      </c>
      <c r="D125" s="394">
        <v>209</v>
      </c>
      <c r="E125" s="395"/>
      <c r="F125" s="396">
        <v>8</v>
      </c>
      <c r="G125" s="396">
        <v>14</v>
      </c>
      <c r="H125" s="396">
        <v>32</v>
      </c>
      <c r="I125" s="396">
        <v>29</v>
      </c>
      <c r="J125" s="397">
        <v>17</v>
      </c>
      <c r="K125" s="398">
        <v>78</v>
      </c>
      <c r="L125" s="396">
        <v>6</v>
      </c>
      <c r="M125" s="396">
        <v>12</v>
      </c>
      <c r="N125" s="396">
        <v>10</v>
      </c>
      <c r="O125" s="399">
        <v>7</v>
      </c>
      <c r="Q125" s="400">
        <v>2541</v>
      </c>
      <c r="R125" s="401" t="s">
        <v>295</v>
      </c>
      <c r="S125" s="402">
        <v>103</v>
      </c>
      <c r="T125" s="403">
        <v>218</v>
      </c>
      <c r="U125" s="404"/>
      <c r="V125" s="405">
        <v>14</v>
      </c>
      <c r="W125" s="405">
        <v>19</v>
      </c>
      <c r="X125" s="405">
        <v>18</v>
      </c>
      <c r="Y125" s="405">
        <v>28</v>
      </c>
      <c r="Z125" s="406">
        <v>20</v>
      </c>
      <c r="AA125" s="407">
        <v>67</v>
      </c>
      <c r="AB125" s="405">
        <v>5</v>
      </c>
      <c r="AC125" s="405">
        <v>14</v>
      </c>
      <c r="AD125" s="405">
        <v>7</v>
      </c>
      <c r="AE125" s="408">
        <v>6</v>
      </c>
      <c r="AG125" s="400">
        <v>2541</v>
      </c>
      <c r="AH125" s="401" t="s">
        <v>295</v>
      </c>
      <c r="AI125" s="402">
        <v>116</v>
      </c>
      <c r="AJ125" s="403">
        <v>223</v>
      </c>
      <c r="AK125" s="404"/>
      <c r="AL125" s="405">
        <v>12</v>
      </c>
      <c r="AM125" s="405">
        <v>16</v>
      </c>
      <c r="AN125" s="405">
        <v>34</v>
      </c>
      <c r="AO125" s="405">
        <v>24</v>
      </c>
      <c r="AP125" s="406">
        <v>15</v>
      </c>
      <c r="AQ125" s="407">
        <v>72</v>
      </c>
      <c r="AR125" s="405">
        <v>6</v>
      </c>
      <c r="AS125" s="405">
        <v>11</v>
      </c>
      <c r="AT125" s="405">
        <v>9</v>
      </c>
      <c r="AU125" s="408">
        <v>5</v>
      </c>
      <c r="AW125" s="400">
        <v>6741</v>
      </c>
      <c r="AX125" s="401" t="s">
        <v>465</v>
      </c>
      <c r="AY125" s="402">
        <v>369</v>
      </c>
      <c r="AZ125" s="403">
        <v>224</v>
      </c>
      <c r="BA125" s="404"/>
      <c r="BB125" s="405">
        <v>22</v>
      </c>
      <c r="BC125" s="405">
        <v>22</v>
      </c>
      <c r="BD125" s="405">
        <v>22</v>
      </c>
      <c r="BE125" s="405">
        <v>24</v>
      </c>
      <c r="BF125" s="406">
        <v>9</v>
      </c>
      <c r="BG125" s="407">
        <v>56</v>
      </c>
      <c r="BH125" s="405">
        <v>6</v>
      </c>
      <c r="BI125" s="405">
        <v>10</v>
      </c>
      <c r="BJ125" s="405">
        <v>8</v>
      </c>
      <c r="BK125" s="408">
        <v>5</v>
      </c>
      <c r="BM125" s="400">
        <v>6861</v>
      </c>
      <c r="BN125" s="401" t="s">
        <v>26</v>
      </c>
      <c r="BO125" s="402">
        <v>435</v>
      </c>
      <c r="BP125" s="403">
        <v>239</v>
      </c>
      <c r="BQ125" s="404"/>
      <c r="BR125" s="405">
        <v>7</v>
      </c>
      <c r="BS125" s="405">
        <v>22</v>
      </c>
      <c r="BT125" s="405">
        <v>34</v>
      </c>
      <c r="BU125" s="405">
        <v>21</v>
      </c>
      <c r="BV125" s="406">
        <v>16</v>
      </c>
      <c r="BW125" s="407">
        <v>71</v>
      </c>
      <c r="BX125" s="405">
        <v>6</v>
      </c>
      <c r="BY125" s="405">
        <v>13</v>
      </c>
      <c r="BZ125" s="405">
        <v>8</v>
      </c>
      <c r="CA125" s="408">
        <v>7</v>
      </c>
      <c r="CC125" s="400">
        <v>6981</v>
      </c>
      <c r="CD125" s="401" t="s">
        <v>27</v>
      </c>
      <c r="CE125" s="402">
        <v>199</v>
      </c>
      <c r="CF125" s="403">
        <v>223</v>
      </c>
      <c r="CG125" s="404"/>
      <c r="CH125" s="405">
        <v>39</v>
      </c>
      <c r="CI125" s="405">
        <v>33</v>
      </c>
      <c r="CJ125" s="405">
        <v>16</v>
      </c>
      <c r="CK125" s="405">
        <v>8</v>
      </c>
      <c r="CL125" s="406">
        <v>4</v>
      </c>
      <c r="CM125" s="407">
        <v>28</v>
      </c>
      <c r="CN125" s="405">
        <v>4</v>
      </c>
      <c r="CO125" s="405">
        <v>9</v>
      </c>
      <c r="CP125" s="405">
        <v>8</v>
      </c>
      <c r="CQ125" s="408">
        <v>4</v>
      </c>
      <c r="CS125" s="446"/>
      <c r="CT125" s="447"/>
      <c r="CU125" s="448"/>
      <c r="CV125" s="449"/>
      <c r="CW125" s="449"/>
      <c r="CX125" s="355"/>
      <c r="CY125" s="355"/>
      <c r="CZ125" s="355"/>
      <c r="DA125" s="355"/>
      <c r="DB125" s="355"/>
      <c r="DC125" s="355"/>
      <c r="DD125" s="355"/>
      <c r="DE125" s="355"/>
      <c r="DF125" s="355"/>
      <c r="DG125" s="355"/>
      <c r="DI125" s="431"/>
      <c r="DJ125" s="432"/>
      <c r="DK125" s="433"/>
      <c r="DL125" s="434"/>
      <c r="DM125" s="434"/>
      <c r="DN125" s="435"/>
      <c r="DO125" s="436"/>
      <c r="DP125" s="436"/>
      <c r="DQ125" s="436"/>
      <c r="DR125" s="436"/>
      <c r="DS125" s="436"/>
      <c r="DT125" s="436"/>
      <c r="DU125" s="436"/>
      <c r="DV125" s="436"/>
      <c r="DW125" s="436"/>
      <c r="DX125" s="436"/>
    </row>
    <row r="126" spans="1:128" ht="20.100000000000001" customHeight="1">
      <c r="A126" s="391">
        <v>2531</v>
      </c>
      <c r="B126" s="392" t="s">
        <v>1247</v>
      </c>
      <c r="C126" s="393">
        <v>37</v>
      </c>
      <c r="D126" s="394">
        <v>173</v>
      </c>
      <c r="E126" s="395"/>
      <c r="F126" s="396">
        <v>59</v>
      </c>
      <c r="G126" s="396">
        <v>30</v>
      </c>
      <c r="H126" s="396">
        <v>8</v>
      </c>
      <c r="I126" s="396">
        <v>3</v>
      </c>
      <c r="J126" s="397">
        <v>0</v>
      </c>
      <c r="K126" s="398">
        <v>11</v>
      </c>
      <c r="L126" s="396">
        <v>4</v>
      </c>
      <c r="M126" s="396">
        <v>6</v>
      </c>
      <c r="N126" s="396">
        <v>5</v>
      </c>
      <c r="O126" s="399">
        <v>3</v>
      </c>
      <c r="Q126" s="400">
        <v>2581</v>
      </c>
      <c r="R126" s="401" t="s">
        <v>1248</v>
      </c>
      <c r="S126" s="402">
        <v>149</v>
      </c>
      <c r="T126" s="403">
        <v>211</v>
      </c>
      <c r="U126" s="404"/>
      <c r="V126" s="405">
        <v>15</v>
      </c>
      <c r="W126" s="405">
        <v>23</v>
      </c>
      <c r="X126" s="405">
        <v>30</v>
      </c>
      <c r="Y126" s="405">
        <v>25</v>
      </c>
      <c r="Z126" s="406">
        <v>7</v>
      </c>
      <c r="AA126" s="407">
        <v>61</v>
      </c>
      <c r="AB126" s="405">
        <v>4</v>
      </c>
      <c r="AC126" s="405">
        <v>13</v>
      </c>
      <c r="AD126" s="405">
        <v>7</v>
      </c>
      <c r="AE126" s="408">
        <v>6</v>
      </c>
      <c r="AG126" s="400">
        <v>2581</v>
      </c>
      <c r="AH126" s="401" t="s">
        <v>1248</v>
      </c>
      <c r="AI126" s="402">
        <v>139</v>
      </c>
      <c r="AJ126" s="403">
        <v>219</v>
      </c>
      <c r="AK126" s="404"/>
      <c r="AL126" s="405">
        <v>18</v>
      </c>
      <c r="AM126" s="405">
        <v>24</v>
      </c>
      <c r="AN126" s="405">
        <v>27</v>
      </c>
      <c r="AO126" s="405">
        <v>20</v>
      </c>
      <c r="AP126" s="406">
        <v>11</v>
      </c>
      <c r="AQ126" s="407">
        <v>58</v>
      </c>
      <c r="AR126" s="405">
        <v>6</v>
      </c>
      <c r="AS126" s="405">
        <v>11</v>
      </c>
      <c r="AT126" s="405">
        <v>8</v>
      </c>
      <c r="AU126" s="408">
        <v>5</v>
      </c>
      <c r="AW126" s="400">
        <v>6751</v>
      </c>
      <c r="AX126" s="401" t="s">
        <v>466</v>
      </c>
      <c r="AY126" s="402">
        <v>626</v>
      </c>
      <c r="AZ126" s="403">
        <v>226</v>
      </c>
      <c r="BA126" s="404"/>
      <c r="BB126" s="405">
        <v>15</v>
      </c>
      <c r="BC126" s="405">
        <v>23</v>
      </c>
      <c r="BD126" s="405">
        <v>35</v>
      </c>
      <c r="BE126" s="405">
        <v>17</v>
      </c>
      <c r="BF126" s="406">
        <v>9</v>
      </c>
      <c r="BG126" s="407">
        <v>62</v>
      </c>
      <c r="BH126" s="405">
        <v>6</v>
      </c>
      <c r="BI126" s="405">
        <v>11</v>
      </c>
      <c r="BJ126" s="405">
        <v>8</v>
      </c>
      <c r="BK126" s="408">
        <v>5</v>
      </c>
      <c r="BM126" s="400">
        <v>6881</v>
      </c>
      <c r="BN126" s="401" t="s">
        <v>470</v>
      </c>
      <c r="BO126" s="402">
        <v>352</v>
      </c>
      <c r="BP126" s="403">
        <v>240</v>
      </c>
      <c r="BQ126" s="404"/>
      <c r="BR126" s="405">
        <v>9</v>
      </c>
      <c r="BS126" s="405">
        <v>18</v>
      </c>
      <c r="BT126" s="405">
        <v>28</v>
      </c>
      <c r="BU126" s="405">
        <v>24</v>
      </c>
      <c r="BV126" s="406">
        <v>21</v>
      </c>
      <c r="BW126" s="407">
        <v>73</v>
      </c>
      <c r="BX126" s="405">
        <v>6</v>
      </c>
      <c r="BY126" s="405">
        <v>13</v>
      </c>
      <c r="BZ126" s="405">
        <v>9</v>
      </c>
      <c r="CA126" s="408">
        <v>7</v>
      </c>
      <c r="CC126" s="400">
        <v>7001</v>
      </c>
      <c r="CD126" s="401" t="s">
        <v>1008</v>
      </c>
      <c r="CE126" s="402">
        <v>13</v>
      </c>
      <c r="CF126" s="403">
        <v>240</v>
      </c>
      <c r="CG126" s="404"/>
      <c r="CH126" s="405">
        <v>15</v>
      </c>
      <c r="CI126" s="405">
        <v>8</v>
      </c>
      <c r="CJ126" s="405">
        <v>31</v>
      </c>
      <c r="CK126" s="405">
        <v>38</v>
      </c>
      <c r="CL126" s="406">
        <v>8</v>
      </c>
      <c r="CM126" s="407">
        <v>77</v>
      </c>
      <c r="CN126" s="405">
        <v>6</v>
      </c>
      <c r="CO126" s="405">
        <v>12</v>
      </c>
      <c r="CP126" s="405">
        <v>9</v>
      </c>
      <c r="CQ126" s="408">
        <v>7</v>
      </c>
      <c r="CS126" s="446"/>
      <c r="CT126" s="447"/>
      <c r="CU126" s="448"/>
      <c r="CV126" s="449"/>
      <c r="CW126" s="449"/>
      <c r="CX126" s="355"/>
      <c r="CY126" s="355"/>
      <c r="CZ126" s="355"/>
      <c r="DA126" s="355"/>
      <c r="DB126" s="355"/>
      <c r="DC126" s="355"/>
      <c r="DD126" s="355"/>
      <c r="DE126" s="355"/>
      <c r="DF126" s="355"/>
      <c r="DG126" s="355"/>
      <c r="DI126" s="431"/>
      <c r="DJ126" s="432"/>
      <c r="DK126" s="433"/>
      <c r="DL126" s="434"/>
      <c r="DM126" s="434"/>
      <c r="DN126" s="435"/>
      <c r="DO126" s="436"/>
      <c r="DP126" s="436"/>
      <c r="DQ126" s="436"/>
      <c r="DR126" s="436"/>
      <c r="DS126" s="436"/>
      <c r="DT126" s="436"/>
      <c r="DU126" s="436"/>
      <c r="DV126" s="436"/>
      <c r="DW126" s="436"/>
      <c r="DX126" s="436"/>
    </row>
    <row r="127" spans="1:128" ht="20.100000000000001" customHeight="1">
      <c r="A127" s="391">
        <v>2541</v>
      </c>
      <c r="B127" s="392" t="s">
        <v>295</v>
      </c>
      <c r="C127" s="393">
        <v>110</v>
      </c>
      <c r="D127" s="394">
        <v>204</v>
      </c>
      <c r="E127" s="395"/>
      <c r="F127" s="396">
        <v>15</v>
      </c>
      <c r="G127" s="396">
        <v>24</v>
      </c>
      <c r="H127" s="396">
        <v>17</v>
      </c>
      <c r="I127" s="396">
        <v>30</v>
      </c>
      <c r="J127" s="397">
        <v>15</v>
      </c>
      <c r="K127" s="398">
        <v>62</v>
      </c>
      <c r="L127" s="396">
        <v>6</v>
      </c>
      <c r="M127" s="396">
        <v>11</v>
      </c>
      <c r="N127" s="396">
        <v>9</v>
      </c>
      <c r="O127" s="399">
        <v>6</v>
      </c>
      <c r="Q127" s="400">
        <v>2641</v>
      </c>
      <c r="R127" s="401" t="s">
        <v>297</v>
      </c>
      <c r="S127" s="402">
        <v>95</v>
      </c>
      <c r="T127" s="403">
        <v>219</v>
      </c>
      <c r="U127" s="404"/>
      <c r="V127" s="405">
        <v>9</v>
      </c>
      <c r="W127" s="405">
        <v>12</v>
      </c>
      <c r="X127" s="405">
        <v>29</v>
      </c>
      <c r="Y127" s="405">
        <v>37</v>
      </c>
      <c r="Z127" s="406">
        <v>13</v>
      </c>
      <c r="AA127" s="407">
        <v>79</v>
      </c>
      <c r="AB127" s="405">
        <v>5</v>
      </c>
      <c r="AC127" s="405">
        <v>14</v>
      </c>
      <c r="AD127" s="405">
        <v>8</v>
      </c>
      <c r="AE127" s="408">
        <v>7</v>
      </c>
      <c r="AG127" s="400">
        <v>2641</v>
      </c>
      <c r="AH127" s="401" t="s">
        <v>297</v>
      </c>
      <c r="AI127" s="402">
        <v>99</v>
      </c>
      <c r="AJ127" s="403">
        <v>232</v>
      </c>
      <c r="AK127" s="404"/>
      <c r="AL127" s="405">
        <v>4</v>
      </c>
      <c r="AM127" s="405">
        <v>15</v>
      </c>
      <c r="AN127" s="405">
        <v>23</v>
      </c>
      <c r="AO127" s="405">
        <v>36</v>
      </c>
      <c r="AP127" s="406">
        <v>21</v>
      </c>
      <c r="AQ127" s="407">
        <v>81</v>
      </c>
      <c r="AR127" s="405">
        <v>6</v>
      </c>
      <c r="AS127" s="405">
        <v>13</v>
      </c>
      <c r="AT127" s="405">
        <v>9</v>
      </c>
      <c r="AU127" s="408">
        <v>6</v>
      </c>
      <c r="AW127" s="400">
        <v>6761</v>
      </c>
      <c r="AX127" s="401" t="s">
        <v>13</v>
      </c>
      <c r="AY127" s="402">
        <v>178</v>
      </c>
      <c r="AZ127" s="403">
        <v>213</v>
      </c>
      <c r="BA127" s="404"/>
      <c r="BB127" s="405">
        <v>36</v>
      </c>
      <c r="BC127" s="405">
        <v>29</v>
      </c>
      <c r="BD127" s="405">
        <v>24</v>
      </c>
      <c r="BE127" s="405">
        <v>10</v>
      </c>
      <c r="BF127" s="406">
        <v>2</v>
      </c>
      <c r="BG127" s="407">
        <v>35</v>
      </c>
      <c r="BH127" s="405">
        <v>5</v>
      </c>
      <c r="BI127" s="405">
        <v>9</v>
      </c>
      <c r="BJ127" s="405">
        <v>7</v>
      </c>
      <c r="BK127" s="408">
        <v>4</v>
      </c>
      <c r="BM127" s="400">
        <v>6901</v>
      </c>
      <c r="BN127" s="401" t="s">
        <v>471</v>
      </c>
      <c r="BO127" s="402">
        <v>178</v>
      </c>
      <c r="BP127" s="403">
        <v>226</v>
      </c>
      <c r="BQ127" s="404"/>
      <c r="BR127" s="405">
        <v>26</v>
      </c>
      <c r="BS127" s="405">
        <v>22</v>
      </c>
      <c r="BT127" s="405">
        <v>30</v>
      </c>
      <c r="BU127" s="405">
        <v>13</v>
      </c>
      <c r="BV127" s="406">
        <v>8</v>
      </c>
      <c r="BW127" s="407">
        <v>51</v>
      </c>
      <c r="BX127" s="405">
        <v>5</v>
      </c>
      <c r="BY127" s="405">
        <v>11</v>
      </c>
      <c r="BZ127" s="405">
        <v>7</v>
      </c>
      <c r="CA127" s="408">
        <v>6</v>
      </c>
      <c r="CC127" s="400">
        <v>7055</v>
      </c>
      <c r="CD127" s="401" t="s">
        <v>487</v>
      </c>
      <c r="CE127" s="402">
        <v>75</v>
      </c>
      <c r="CF127" s="403">
        <v>250</v>
      </c>
      <c r="CG127" s="404"/>
      <c r="CH127" s="405">
        <v>0</v>
      </c>
      <c r="CI127" s="405">
        <v>15</v>
      </c>
      <c r="CJ127" s="405">
        <v>33</v>
      </c>
      <c r="CK127" s="405">
        <v>35</v>
      </c>
      <c r="CL127" s="406">
        <v>17</v>
      </c>
      <c r="CM127" s="407">
        <v>85</v>
      </c>
      <c r="CN127" s="405">
        <v>6</v>
      </c>
      <c r="CO127" s="405">
        <v>13</v>
      </c>
      <c r="CP127" s="405">
        <v>10</v>
      </c>
      <c r="CQ127" s="408">
        <v>6</v>
      </c>
      <c r="CS127" s="446"/>
      <c r="CT127" s="447"/>
      <c r="CU127" s="448"/>
      <c r="CV127" s="449"/>
      <c r="CW127" s="449"/>
      <c r="CX127" s="355"/>
      <c r="CY127" s="355"/>
      <c r="CZ127" s="355"/>
      <c r="DA127" s="355"/>
      <c r="DB127" s="355"/>
      <c r="DC127" s="355"/>
      <c r="DD127" s="355"/>
      <c r="DE127" s="355"/>
      <c r="DF127" s="355"/>
      <c r="DG127" s="355"/>
      <c r="DI127" s="431"/>
      <c r="DJ127" s="432"/>
      <c r="DK127" s="433"/>
      <c r="DL127" s="434"/>
      <c r="DM127" s="434"/>
      <c r="DN127" s="435"/>
      <c r="DO127" s="436"/>
      <c r="DP127" s="436"/>
      <c r="DQ127" s="436"/>
      <c r="DR127" s="436"/>
      <c r="DS127" s="436"/>
      <c r="DT127" s="436"/>
      <c r="DU127" s="436"/>
      <c r="DV127" s="436"/>
      <c r="DW127" s="436"/>
      <c r="DX127" s="436"/>
    </row>
    <row r="128" spans="1:128" ht="20.100000000000001" customHeight="1">
      <c r="A128" s="391">
        <v>2581</v>
      </c>
      <c r="B128" s="392" t="s">
        <v>1248</v>
      </c>
      <c r="C128" s="393">
        <v>123</v>
      </c>
      <c r="D128" s="394">
        <v>196</v>
      </c>
      <c r="E128" s="395"/>
      <c r="F128" s="396">
        <v>27</v>
      </c>
      <c r="G128" s="396">
        <v>27</v>
      </c>
      <c r="H128" s="396">
        <v>19</v>
      </c>
      <c r="I128" s="396">
        <v>20</v>
      </c>
      <c r="J128" s="397">
        <v>7</v>
      </c>
      <c r="K128" s="398">
        <v>46</v>
      </c>
      <c r="L128" s="396">
        <v>6</v>
      </c>
      <c r="M128" s="396">
        <v>10</v>
      </c>
      <c r="N128" s="396">
        <v>8</v>
      </c>
      <c r="O128" s="399">
        <v>5</v>
      </c>
      <c r="Q128" s="400">
        <v>2651</v>
      </c>
      <c r="R128" s="401" t="s">
        <v>1249</v>
      </c>
      <c r="S128" s="402">
        <v>134</v>
      </c>
      <c r="T128" s="403">
        <v>216</v>
      </c>
      <c r="U128" s="404"/>
      <c r="V128" s="405">
        <v>19</v>
      </c>
      <c r="W128" s="405">
        <v>19</v>
      </c>
      <c r="X128" s="405">
        <v>22</v>
      </c>
      <c r="Y128" s="405">
        <v>19</v>
      </c>
      <c r="Z128" s="406">
        <v>21</v>
      </c>
      <c r="AA128" s="407">
        <v>62</v>
      </c>
      <c r="AB128" s="405">
        <v>5</v>
      </c>
      <c r="AC128" s="405">
        <v>13</v>
      </c>
      <c r="AD128" s="405">
        <v>7</v>
      </c>
      <c r="AE128" s="408">
        <v>6</v>
      </c>
      <c r="AG128" s="400">
        <v>2651</v>
      </c>
      <c r="AH128" s="401" t="s">
        <v>1249</v>
      </c>
      <c r="AI128" s="402">
        <v>138</v>
      </c>
      <c r="AJ128" s="403">
        <v>219</v>
      </c>
      <c r="AK128" s="404"/>
      <c r="AL128" s="405">
        <v>12</v>
      </c>
      <c r="AM128" s="405">
        <v>23</v>
      </c>
      <c r="AN128" s="405">
        <v>34</v>
      </c>
      <c r="AO128" s="405">
        <v>23</v>
      </c>
      <c r="AP128" s="406">
        <v>7</v>
      </c>
      <c r="AQ128" s="407">
        <v>64</v>
      </c>
      <c r="AR128" s="405">
        <v>6</v>
      </c>
      <c r="AS128" s="405">
        <v>11</v>
      </c>
      <c r="AT128" s="405">
        <v>9</v>
      </c>
      <c r="AU128" s="408">
        <v>5</v>
      </c>
      <c r="AW128" s="400">
        <v>6771</v>
      </c>
      <c r="AX128" s="401" t="s">
        <v>467</v>
      </c>
      <c r="AY128" s="402">
        <v>593</v>
      </c>
      <c r="AZ128" s="403">
        <v>225</v>
      </c>
      <c r="BA128" s="404"/>
      <c r="BB128" s="405">
        <v>14</v>
      </c>
      <c r="BC128" s="405">
        <v>27</v>
      </c>
      <c r="BD128" s="405">
        <v>33</v>
      </c>
      <c r="BE128" s="405">
        <v>20</v>
      </c>
      <c r="BF128" s="406">
        <v>6</v>
      </c>
      <c r="BG128" s="407">
        <v>59</v>
      </c>
      <c r="BH128" s="405">
        <v>6</v>
      </c>
      <c r="BI128" s="405">
        <v>10</v>
      </c>
      <c r="BJ128" s="405">
        <v>8</v>
      </c>
      <c r="BK128" s="408">
        <v>5</v>
      </c>
      <c r="BM128" s="400">
        <v>6921</v>
      </c>
      <c r="BN128" s="401" t="s">
        <v>1336</v>
      </c>
      <c r="BO128" s="402">
        <v>350</v>
      </c>
      <c r="BP128" s="403">
        <v>239</v>
      </c>
      <c r="BQ128" s="404"/>
      <c r="BR128" s="405">
        <v>8</v>
      </c>
      <c r="BS128" s="405">
        <v>17</v>
      </c>
      <c r="BT128" s="405">
        <v>30</v>
      </c>
      <c r="BU128" s="405">
        <v>26</v>
      </c>
      <c r="BV128" s="406">
        <v>19</v>
      </c>
      <c r="BW128" s="407">
        <v>75</v>
      </c>
      <c r="BX128" s="405">
        <v>6</v>
      </c>
      <c r="BY128" s="405">
        <v>13</v>
      </c>
      <c r="BZ128" s="405">
        <v>9</v>
      </c>
      <c r="CA128" s="408">
        <v>7</v>
      </c>
      <c r="CC128" s="400">
        <v>7059</v>
      </c>
      <c r="CD128" s="401" t="s">
        <v>951</v>
      </c>
      <c r="CE128" s="402">
        <v>120</v>
      </c>
      <c r="CF128" s="403">
        <v>245</v>
      </c>
      <c r="CG128" s="404"/>
      <c r="CH128" s="405">
        <v>3</v>
      </c>
      <c r="CI128" s="405">
        <v>28</v>
      </c>
      <c r="CJ128" s="405">
        <v>31</v>
      </c>
      <c r="CK128" s="405">
        <v>26</v>
      </c>
      <c r="CL128" s="406">
        <v>13</v>
      </c>
      <c r="CM128" s="407">
        <v>69</v>
      </c>
      <c r="CN128" s="405">
        <v>6</v>
      </c>
      <c r="CO128" s="405">
        <v>12</v>
      </c>
      <c r="CP128" s="405">
        <v>10</v>
      </c>
      <c r="CQ128" s="408">
        <v>6</v>
      </c>
      <c r="CS128" s="446"/>
      <c r="CT128" s="447"/>
      <c r="CU128" s="448"/>
      <c r="CV128" s="449"/>
      <c r="CW128" s="449"/>
      <c r="CX128" s="355"/>
      <c r="CY128" s="355"/>
      <c r="CZ128" s="355"/>
      <c r="DA128" s="355"/>
      <c r="DB128" s="355"/>
      <c r="DC128" s="355"/>
      <c r="DD128" s="355"/>
      <c r="DE128" s="355"/>
      <c r="DF128" s="355"/>
      <c r="DG128" s="355"/>
      <c r="DI128" s="431"/>
      <c r="DJ128" s="432"/>
      <c r="DK128" s="433"/>
      <c r="DL128" s="434"/>
      <c r="DM128" s="434"/>
      <c r="DN128" s="435"/>
      <c r="DO128" s="436"/>
      <c r="DP128" s="436"/>
      <c r="DQ128" s="436"/>
      <c r="DR128" s="436"/>
      <c r="DS128" s="436"/>
      <c r="DT128" s="436"/>
      <c r="DU128" s="436"/>
      <c r="DV128" s="436"/>
      <c r="DW128" s="436"/>
      <c r="DX128" s="436"/>
    </row>
    <row r="129" spans="1:128" ht="20.100000000000001" customHeight="1">
      <c r="A129" s="391">
        <v>2641</v>
      </c>
      <c r="B129" s="392" t="s">
        <v>297</v>
      </c>
      <c r="C129" s="393">
        <v>85</v>
      </c>
      <c r="D129" s="394">
        <v>211</v>
      </c>
      <c r="E129" s="395"/>
      <c r="F129" s="396">
        <v>7</v>
      </c>
      <c r="G129" s="396">
        <v>19</v>
      </c>
      <c r="H129" s="396">
        <v>18</v>
      </c>
      <c r="I129" s="396">
        <v>44</v>
      </c>
      <c r="J129" s="397">
        <v>13</v>
      </c>
      <c r="K129" s="398">
        <v>74</v>
      </c>
      <c r="L129" s="396">
        <v>7</v>
      </c>
      <c r="M129" s="396">
        <v>12</v>
      </c>
      <c r="N129" s="396">
        <v>10</v>
      </c>
      <c r="O129" s="399">
        <v>7</v>
      </c>
      <c r="Q129" s="400">
        <v>2661</v>
      </c>
      <c r="R129" s="401" t="s">
        <v>1250</v>
      </c>
      <c r="S129" s="402">
        <v>187</v>
      </c>
      <c r="T129" s="403">
        <v>203</v>
      </c>
      <c r="U129" s="404"/>
      <c r="V129" s="405">
        <v>28</v>
      </c>
      <c r="W129" s="405">
        <v>29</v>
      </c>
      <c r="X129" s="405">
        <v>25</v>
      </c>
      <c r="Y129" s="405">
        <v>14</v>
      </c>
      <c r="Z129" s="406">
        <v>4</v>
      </c>
      <c r="AA129" s="407">
        <v>43</v>
      </c>
      <c r="AB129" s="405">
        <v>4</v>
      </c>
      <c r="AC129" s="405">
        <v>11</v>
      </c>
      <c r="AD129" s="405">
        <v>6</v>
      </c>
      <c r="AE129" s="408">
        <v>5</v>
      </c>
      <c r="AG129" s="400">
        <v>2661</v>
      </c>
      <c r="AH129" s="401" t="s">
        <v>1250</v>
      </c>
      <c r="AI129" s="402">
        <v>184</v>
      </c>
      <c r="AJ129" s="403">
        <v>212</v>
      </c>
      <c r="AK129" s="404"/>
      <c r="AL129" s="405">
        <v>27</v>
      </c>
      <c r="AM129" s="405">
        <v>24</v>
      </c>
      <c r="AN129" s="405">
        <v>26</v>
      </c>
      <c r="AO129" s="405">
        <v>16</v>
      </c>
      <c r="AP129" s="406">
        <v>6</v>
      </c>
      <c r="AQ129" s="407">
        <v>48</v>
      </c>
      <c r="AR129" s="405">
        <v>5</v>
      </c>
      <c r="AS129" s="405">
        <v>10</v>
      </c>
      <c r="AT129" s="405">
        <v>8</v>
      </c>
      <c r="AU129" s="408">
        <v>4</v>
      </c>
      <c r="AW129" s="400">
        <v>6781</v>
      </c>
      <c r="AX129" s="401" t="s">
        <v>468</v>
      </c>
      <c r="AY129" s="402">
        <v>248</v>
      </c>
      <c r="AZ129" s="403">
        <v>221</v>
      </c>
      <c r="BA129" s="404"/>
      <c r="BB129" s="405">
        <v>22</v>
      </c>
      <c r="BC129" s="405">
        <v>29</v>
      </c>
      <c r="BD129" s="405">
        <v>28</v>
      </c>
      <c r="BE129" s="405">
        <v>15</v>
      </c>
      <c r="BF129" s="406">
        <v>5</v>
      </c>
      <c r="BG129" s="407">
        <v>48</v>
      </c>
      <c r="BH129" s="405">
        <v>6</v>
      </c>
      <c r="BI129" s="405">
        <v>9</v>
      </c>
      <c r="BJ129" s="405">
        <v>8</v>
      </c>
      <c r="BK129" s="408">
        <v>5</v>
      </c>
      <c r="BM129" s="400">
        <v>6961</v>
      </c>
      <c r="BN129" s="401" t="s">
        <v>473</v>
      </c>
      <c r="BO129" s="402">
        <v>408</v>
      </c>
      <c r="BP129" s="403">
        <v>221</v>
      </c>
      <c r="BQ129" s="404"/>
      <c r="BR129" s="405">
        <v>33</v>
      </c>
      <c r="BS129" s="405">
        <v>26</v>
      </c>
      <c r="BT129" s="405">
        <v>26</v>
      </c>
      <c r="BU129" s="405">
        <v>11</v>
      </c>
      <c r="BV129" s="406">
        <v>4</v>
      </c>
      <c r="BW129" s="407">
        <v>41</v>
      </c>
      <c r="BX129" s="405">
        <v>5</v>
      </c>
      <c r="BY129" s="405">
        <v>10</v>
      </c>
      <c r="BZ129" s="405">
        <v>7</v>
      </c>
      <c r="CA129" s="408">
        <v>5</v>
      </c>
      <c r="CC129" s="400">
        <v>7254</v>
      </c>
      <c r="CD129" s="401" t="s">
        <v>1314</v>
      </c>
      <c r="CE129" s="402">
        <v>29</v>
      </c>
      <c r="CF129" s="403">
        <v>211</v>
      </c>
      <c r="CG129" s="404"/>
      <c r="CH129" s="405">
        <v>66</v>
      </c>
      <c r="CI129" s="405">
        <v>21</v>
      </c>
      <c r="CJ129" s="405">
        <v>14</v>
      </c>
      <c r="CK129" s="405">
        <v>0</v>
      </c>
      <c r="CL129" s="406">
        <v>0</v>
      </c>
      <c r="CM129" s="407">
        <v>14</v>
      </c>
      <c r="CN129" s="405">
        <v>4</v>
      </c>
      <c r="CO129" s="405">
        <v>7</v>
      </c>
      <c r="CP129" s="405">
        <v>6</v>
      </c>
      <c r="CQ129" s="408">
        <v>3</v>
      </c>
      <c r="CS129" s="446"/>
      <c r="CT129" s="447"/>
      <c r="CU129" s="448"/>
      <c r="CV129" s="449"/>
      <c r="CW129" s="449"/>
      <c r="CX129" s="355"/>
      <c r="CY129" s="355"/>
      <c r="CZ129" s="355"/>
      <c r="DA129" s="355"/>
      <c r="DB129" s="355"/>
      <c r="DC129" s="355"/>
      <c r="DD129" s="355"/>
      <c r="DE129" s="355"/>
      <c r="DF129" s="355"/>
      <c r="DG129" s="355"/>
      <c r="DI129" s="431"/>
      <c r="DJ129" s="432"/>
      <c r="DK129" s="433"/>
      <c r="DL129" s="434"/>
      <c r="DM129" s="434"/>
      <c r="DN129" s="435"/>
      <c r="DO129" s="436"/>
      <c r="DP129" s="436"/>
      <c r="DQ129" s="436"/>
      <c r="DR129" s="436"/>
      <c r="DS129" s="436"/>
      <c r="DT129" s="436"/>
      <c r="DU129" s="436"/>
      <c r="DV129" s="436"/>
      <c r="DW129" s="436"/>
      <c r="DX129" s="436"/>
    </row>
    <row r="130" spans="1:128" ht="20.100000000000001" customHeight="1">
      <c r="A130" s="391">
        <v>2651</v>
      </c>
      <c r="B130" s="392" t="s">
        <v>1249</v>
      </c>
      <c r="C130" s="393">
        <v>125</v>
      </c>
      <c r="D130" s="394">
        <v>208</v>
      </c>
      <c r="E130" s="395"/>
      <c r="F130" s="396">
        <v>10</v>
      </c>
      <c r="G130" s="396">
        <v>16</v>
      </c>
      <c r="H130" s="396">
        <v>21</v>
      </c>
      <c r="I130" s="396">
        <v>40</v>
      </c>
      <c r="J130" s="397">
        <v>14</v>
      </c>
      <c r="K130" s="398">
        <v>74</v>
      </c>
      <c r="L130" s="396">
        <v>6</v>
      </c>
      <c r="M130" s="396">
        <v>12</v>
      </c>
      <c r="N130" s="396">
        <v>10</v>
      </c>
      <c r="O130" s="399">
        <v>7</v>
      </c>
      <c r="Q130" s="400">
        <v>2701</v>
      </c>
      <c r="R130" s="401" t="s">
        <v>41</v>
      </c>
      <c r="S130" s="402">
        <v>137</v>
      </c>
      <c r="T130" s="403">
        <v>213</v>
      </c>
      <c r="U130" s="404"/>
      <c r="V130" s="405">
        <v>14</v>
      </c>
      <c r="W130" s="405">
        <v>18</v>
      </c>
      <c r="X130" s="405">
        <v>26</v>
      </c>
      <c r="Y130" s="405">
        <v>35</v>
      </c>
      <c r="Z130" s="406">
        <v>7</v>
      </c>
      <c r="AA130" s="407">
        <v>68</v>
      </c>
      <c r="AB130" s="405">
        <v>5</v>
      </c>
      <c r="AC130" s="405">
        <v>13</v>
      </c>
      <c r="AD130" s="405">
        <v>7</v>
      </c>
      <c r="AE130" s="408">
        <v>6</v>
      </c>
      <c r="AG130" s="400">
        <v>2701</v>
      </c>
      <c r="AH130" s="401" t="s">
        <v>41</v>
      </c>
      <c r="AI130" s="402">
        <v>137</v>
      </c>
      <c r="AJ130" s="403">
        <v>225</v>
      </c>
      <c r="AK130" s="404"/>
      <c r="AL130" s="405">
        <v>9</v>
      </c>
      <c r="AM130" s="405">
        <v>18</v>
      </c>
      <c r="AN130" s="405">
        <v>29</v>
      </c>
      <c r="AO130" s="405">
        <v>29</v>
      </c>
      <c r="AP130" s="406">
        <v>15</v>
      </c>
      <c r="AQ130" s="407">
        <v>73</v>
      </c>
      <c r="AR130" s="405">
        <v>6</v>
      </c>
      <c r="AS130" s="405">
        <v>12</v>
      </c>
      <c r="AT130" s="405">
        <v>9</v>
      </c>
      <c r="AU130" s="408">
        <v>5</v>
      </c>
      <c r="AW130" s="400">
        <v>6801</v>
      </c>
      <c r="AX130" s="401" t="s">
        <v>24</v>
      </c>
      <c r="AY130" s="402">
        <v>233</v>
      </c>
      <c r="AZ130" s="403">
        <v>221</v>
      </c>
      <c r="BA130" s="404"/>
      <c r="BB130" s="405">
        <v>23</v>
      </c>
      <c r="BC130" s="405">
        <v>23</v>
      </c>
      <c r="BD130" s="405">
        <v>31</v>
      </c>
      <c r="BE130" s="405">
        <v>17</v>
      </c>
      <c r="BF130" s="406">
        <v>6</v>
      </c>
      <c r="BG130" s="407">
        <v>54</v>
      </c>
      <c r="BH130" s="405">
        <v>6</v>
      </c>
      <c r="BI130" s="405">
        <v>10</v>
      </c>
      <c r="BJ130" s="405">
        <v>7</v>
      </c>
      <c r="BK130" s="408">
        <v>5</v>
      </c>
      <c r="BM130" s="400">
        <v>6981</v>
      </c>
      <c r="BN130" s="401" t="s">
        <v>27</v>
      </c>
      <c r="BO130" s="402">
        <v>216</v>
      </c>
      <c r="BP130" s="403">
        <v>218</v>
      </c>
      <c r="BQ130" s="404"/>
      <c r="BR130" s="405">
        <v>38</v>
      </c>
      <c r="BS130" s="405">
        <v>34</v>
      </c>
      <c r="BT130" s="405">
        <v>16</v>
      </c>
      <c r="BU130" s="405">
        <v>10</v>
      </c>
      <c r="BV130" s="406">
        <v>2</v>
      </c>
      <c r="BW130" s="407">
        <v>28</v>
      </c>
      <c r="BX130" s="405">
        <v>4</v>
      </c>
      <c r="BY130" s="405">
        <v>10</v>
      </c>
      <c r="BZ130" s="405">
        <v>7</v>
      </c>
      <c r="CA130" s="408">
        <v>5</v>
      </c>
      <c r="CC130" s="400">
        <v>7631</v>
      </c>
      <c r="CD130" s="401" t="s">
        <v>1325</v>
      </c>
      <c r="CE130" s="402">
        <v>30</v>
      </c>
      <c r="CF130" s="403">
        <v>209</v>
      </c>
      <c r="CG130" s="404"/>
      <c r="CH130" s="405">
        <v>77</v>
      </c>
      <c r="CI130" s="405">
        <v>10</v>
      </c>
      <c r="CJ130" s="405">
        <v>7</v>
      </c>
      <c r="CK130" s="405">
        <v>7</v>
      </c>
      <c r="CL130" s="406">
        <v>0</v>
      </c>
      <c r="CM130" s="407">
        <v>13</v>
      </c>
      <c r="CN130" s="405">
        <v>4</v>
      </c>
      <c r="CO130" s="405">
        <v>7</v>
      </c>
      <c r="CP130" s="405">
        <v>5</v>
      </c>
      <c r="CQ130" s="408">
        <v>3</v>
      </c>
      <c r="CS130" s="446"/>
      <c r="CT130" s="447"/>
      <c r="CU130" s="448"/>
      <c r="CV130" s="449"/>
      <c r="CW130" s="449"/>
      <c r="CX130" s="355"/>
      <c r="CY130" s="355"/>
      <c r="CZ130" s="355"/>
      <c r="DA130" s="355"/>
      <c r="DB130" s="355"/>
      <c r="DC130" s="355"/>
      <c r="DD130" s="355"/>
      <c r="DE130" s="355"/>
      <c r="DF130" s="355"/>
      <c r="DG130" s="355"/>
      <c r="DI130" s="431"/>
      <c r="DJ130" s="432"/>
      <c r="DK130" s="433"/>
      <c r="DL130" s="434"/>
      <c r="DM130" s="434"/>
      <c r="DN130" s="435"/>
      <c r="DO130" s="436"/>
      <c r="DP130" s="436"/>
      <c r="DQ130" s="436"/>
      <c r="DR130" s="436"/>
      <c r="DS130" s="436"/>
      <c r="DT130" s="436"/>
      <c r="DU130" s="436"/>
      <c r="DV130" s="436"/>
      <c r="DW130" s="436"/>
      <c r="DX130" s="436"/>
    </row>
    <row r="131" spans="1:128" ht="20.100000000000001" customHeight="1">
      <c r="A131" s="391">
        <v>2661</v>
      </c>
      <c r="B131" s="392" t="s">
        <v>1250</v>
      </c>
      <c r="C131" s="393">
        <v>219</v>
      </c>
      <c r="D131" s="394">
        <v>191</v>
      </c>
      <c r="E131" s="395"/>
      <c r="F131" s="396">
        <v>32</v>
      </c>
      <c r="G131" s="396">
        <v>26</v>
      </c>
      <c r="H131" s="396">
        <v>21</v>
      </c>
      <c r="I131" s="396">
        <v>16</v>
      </c>
      <c r="J131" s="397">
        <v>5</v>
      </c>
      <c r="K131" s="398">
        <v>42</v>
      </c>
      <c r="L131" s="396">
        <v>5</v>
      </c>
      <c r="M131" s="396">
        <v>9</v>
      </c>
      <c r="N131" s="396">
        <v>8</v>
      </c>
      <c r="O131" s="399">
        <v>5</v>
      </c>
      <c r="Q131" s="400">
        <v>2741</v>
      </c>
      <c r="R131" s="401" t="s">
        <v>300</v>
      </c>
      <c r="S131" s="402">
        <v>152</v>
      </c>
      <c r="T131" s="403">
        <v>224</v>
      </c>
      <c r="U131" s="404"/>
      <c r="V131" s="405">
        <v>3</v>
      </c>
      <c r="W131" s="405">
        <v>15</v>
      </c>
      <c r="X131" s="405">
        <v>21</v>
      </c>
      <c r="Y131" s="405">
        <v>39</v>
      </c>
      <c r="Z131" s="406">
        <v>22</v>
      </c>
      <c r="AA131" s="407">
        <v>82</v>
      </c>
      <c r="AB131" s="405">
        <v>5</v>
      </c>
      <c r="AC131" s="405">
        <v>15</v>
      </c>
      <c r="AD131" s="405">
        <v>9</v>
      </c>
      <c r="AE131" s="408">
        <v>7</v>
      </c>
      <c r="AG131" s="400">
        <v>2741</v>
      </c>
      <c r="AH131" s="401" t="s">
        <v>300</v>
      </c>
      <c r="AI131" s="402">
        <v>150</v>
      </c>
      <c r="AJ131" s="403">
        <v>230</v>
      </c>
      <c r="AK131" s="404"/>
      <c r="AL131" s="405">
        <v>6</v>
      </c>
      <c r="AM131" s="405">
        <v>18</v>
      </c>
      <c r="AN131" s="405">
        <v>25</v>
      </c>
      <c r="AO131" s="405">
        <v>32</v>
      </c>
      <c r="AP131" s="406">
        <v>19</v>
      </c>
      <c r="AQ131" s="407">
        <v>76</v>
      </c>
      <c r="AR131" s="405">
        <v>6</v>
      </c>
      <c r="AS131" s="405">
        <v>13</v>
      </c>
      <c r="AT131" s="405">
        <v>9</v>
      </c>
      <c r="AU131" s="408">
        <v>5</v>
      </c>
      <c r="AW131" s="400">
        <v>6821</v>
      </c>
      <c r="AX131" s="401" t="s">
        <v>25</v>
      </c>
      <c r="AY131" s="402">
        <v>428</v>
      </c>
      <c r="AZ131" s="403">
        <v>226</v>
      </c>
      <c r="BA131" s="404"/>
      <c r="BB131" s="405">
        <v>16</v>
      </c>
      <c r="BC131" s="405">
        <v>22</v>
      </c>
      <c r="BD131" s="405">
        <v>33</v>
      </c>
      <c r="BE131" s="405">
        <v>20</v>
      </c>
      <c r="BF131" s="406">
        <v>9</v>
      </c>
      <c r="BG131" s="407">
        <v>61</v>
      </c>
      <c r="BH131" s="405">
        <v>6</v>
      </c>
      <c r="BI131" s="405">
        <v>11</v>
      </c>
      <c r="BJ131" s="405">
        <v>8</v>
      </c>
      <c r="BK131" s="408">
        <v>5</v>
      </c>
      <c r="BM131" s="400">
        <v>7001</v>
      </c>
      <c r="BN131" s="401" t="s">
        <v>1008</v>
      </c>
      <c r="BO131" s="402">
        <v>4</v>
      </c>
      <c r="BP131" s="403" t="s">
        <v>42</v>
      </c>
      <c r="BQ131" s="404"/>
      <c r="BR131" s="405" t="s">
        <v>42</v>
      </c>
      <c r="BS131" s="405" t="s">
        <v>42</v>
      </c>
      <c r="BT131" s="405" t="s">
        <v>42</v>
      </c>
      <c r="BU131" s="405" t="s">
        <v>42</v>
      </c>
      <c r="BV131" s="406" t="s">
        <v>42</v>
      </c>
      <c r="BW131" s="407" t="s">
        <v>42</v>
      </c>
      <c r="BX131" s="405" t="s">
        <v>42</v>
      </c>
      <c r="BY131" s="405" t="s">
        <v>42</v>
      </c>
      <c r="BZ131" s="405" t="s">
        <v>42</v>
      </c>
      <c r="CA131" s="408" t="s">
        <v>42</v>
      </c>
      <c r="CC131" s="400">
        <v>7812</v>
      </c>
      <c r="CD131" s="401" t="s">
        <v>154</v>
      </c>
      <c r="CE131" s="402">
        <v>2</v>
      </c>
      <c r="CF131" s="403" t="s">
        <v>42</v>
      </c>
      <c r="CG131" s="404"/>
      <c r="CH131" s="405" t="s">
        <v>42</v>
      </c>
      <c r="CI131" s="405" t="s">
        <v>42</v>
      </c>
      <c r="CJ131" s="405" t="s">
        <v>42</v>
      </c>
      <c r="CK131" s="405" t="s">
        <v>42</v>
      </c>
      <c r="CL131" s="406" t="s">
        <v>42</v>
      </c>
      <c r="CM131" s="407" t="s">
        <v>42</v>
      </c>
      <c r="CN131" s="405" t="s">
        <v>42</v>
      </c>
      <c r="CO131" s="405" t="s">
        <v>42</v>
      </c>
      <c r="CP131" s="405" t="s">
        <v>42</v>
      </c>
      <c r="CQ131" s="408" t="s">
        <v>42</v>
      </c>
      <c r="CS131" s="446"/>
      <c r="CT131" s="447"/>
      <c r="CU131" s="448"/>
      <c r="CV131" s="449"/>
      <c r="CW131" s="449"/>
      <c r="CX131" s="355"/>
      <c r="CY131" s="355"/>
      <c r="CZ131" s="355"/>
      <c r="DA131" s="355"/>
      <c r="DB131" s="355"/>
      <c r="DC131" s="355"/>
      <c r="DD131" s="355"/>
      <c r="DE131" s="355"/>
      <c r="DF131" s="355"/>
      <c r="DG131" s="355"/>
      <c r="DI131" s="431"/>
      <c r="DJ131" s="432"/>
      <c r="DK131" s="433"/>
      <c r="DL131" s="434"/>
      <c r="DM131" s="434"/>
      <c r="DN131" s="435"/>
      <c r="DO131" s="436"/>
      <c r="DP131" s="436"/>
      <c r="DQ131" s="436"/>
      <c r="DR131" s="436"/>
      <c r="DS131" s="436"/>
      <c r="DT131" s="436"/>
      <c r="DU131" s="436"/>
      <c r="DV131" s="436"/>
      <c r="DW131" s="436"/>
      <c r="DX131" s="436"/>
    </row>
    <row r="132" spans="1:128" ht="20.100000000000001" customHeight="1">
      <c r="A132" s="391">
        <v>2701</v>
      </c>
      <c r="B132" s="392" t="s">
        <v>41</v>
      </c>
      <c r="C132" s="393">
        <v>109</v>
      </c>
      <c r="D132" s="394">
        <v>205</v>
      </c>
      <c r="E132" s="395"/>
      <c r="F132" s="396">
        <v>17</v>
      </c>
      <c r="G132" s="396">
        <v>19</v>
      </c>
      <c r="H132" s="396">
        <v>20</v>
      </c>
      <c r="I132" s="396">
        <v>26</v>
      </c>
      <c r="J132" s="397">
        <v>18</v>
      </c>
      <c r="K132" s="398">
        <v>64</v>
      </c>
      <c r="L132" s="396">
        <v>6</v>
      </c>
      <c r="M132" s="396">
        <v>11</v>
      </c>
      <c r="N132" s="396">
        <v>9</v>
      </c>
      <c r="O132" s="399">
        <v>6</v>
      </c>
      <c r="Q132" s="400">
        <v>2781</v>
      </c>
      <c r="R132" s="401" t="s">
        <v>301</v>
      </c>
      <c r="S132" s="402">
        <v>145</v>
      </c>
      <c r="T132" s="403">
        <v>207</v>
      </c>
      <c r="U132" s="404"/>
      <c r="V132" s="405">
        <v>19</v>
      </c>
      <c r="W132" s="405">
        <v>32</v>
      </c>
      <c r="X132" s="405">
        <v>23</v>
      </c>
      <c r="Y132" s="405">
        <v>19</v>
      </c>
      <c r="Z132" s="406">
        <v>7</v>
      </c>
      <c r="AA132" s="407">
        <v>49</v>
      </c>
      <c r="AB132" s="405">
        <v>5</v>
      </c>
      <c r="AC132" s="405">
        <v>12</v>
      </c>
      <c r="AD132" s="405">
        <v>6</v>
      </c>
      <c r="AE132" s="408">
        <v>5</v>
      </c>
      <c r="AG132" s="400">
        <v>2781</v>
      </c>
      <c r="AH132" s="401" t="s">
        <v>301</v>
      </c>
      <c r="AI132" s="402">
        <v>187</v>
      </c>
      <c r="AJ132" s="403">
        <v>211</v>
      </c>
      <c r="AK132" s="404"/>
      <c r="AL132" s="405">
        <v>29</v>
      </c>
      <c r="AM132" s="405">
        <v>23</v>
      </c>
      <c r="AN132" s="405">
        <v>28</v>
      </c>
      <c r="AO132" s="405">
        <v>17</v>
      </c>
      <c r="AP132" s="406">
        <v>3</v>
      </c>
      <c r="AQ132" s="407">
        <v>48</v>
      </c>
      <c r="AR132" s="405">
        <v>5</v>
      </c>
      <c r="AS132" s="405">
        <v>9</v>
      </c>
      <c r="AT132" s="405">
        <v>7</v>
      </c>
      <c r="AU132" s="408">
        <v>5</v>
      </c>
      <c r="AW132" s="400">
        <v>6841</v>
      </c>
      <c r="AX132" s="401" t="s">
        <v>469</v>
      </c>
      <c r="AY132" s="402">
        <v>419</v>
      </c>
      <c r="AZ132" s="403">
        <v>220</v>
      </c>
      <c r="BA132" s="404"/>
      <c r="BB132" s="405">
        <v>20</v>
      </c>
      <c r="BC132" s="405">
        <v>30</v>
      </c>
      <c r="BD132" s="405">
        <v>29</v>
      </c>
      <c r="BE132" s="405">
        <v>18</v>
      </c>
      <c r="BF132" s="406">
        <v>3</v>
      </c>
      <c r="BG132" s="407">
        <v>50</v>
      </c>
      <c r="BH132" s="405">
        <v>5</v>
      </c>
      <c r="BI132" s="405">
        <v>10</v>
      </c>
      <c r="BJ132" s="405">
        <v>7</v>
      </c>
      <c r="BK132" s="408">
        <v>5</v>
      </c>
      <c r="BM132" s="400">
        <v>7055</v>
      </c>
      <c r="BN132" s="401" t="s">
        <v>487</v>
      </c>
      <c r="BO132" s="402">
        <v>75</v>
      </c>
      <c r="BP132" s="403">
        <v>243</v>
      </c>
      <c r="BQ132" s="404"/>
      <c r="BR132" s="405">
        <v>0</v>
      </c>
      <c r="BS132" s="405">
        <v>20</v>
      </c>
      <c r="BT132" s="405">
        <v>27</v>
      </c>
      <c r="BU132" s="405">
        <v>36</v>
      </c>
      <c r="BV132" s="406">
        <v>17</v>
      </c>
      <c r="BW132" s="407">
        <v>80</v>
      </c>
      <c r="BX132" s="405">
        <v>7</v>
      </c>
      <c r="BY132" s="405">
        <v>14</v>
      </c>
      <c r="BZ132" s="405">
        <v>9</v>
      </c>
      <c r="CA132" s="408">
        <v>7</v>
      </c>
      <c r="CC132" s="400">
        <v>7819</v>
      </c>
      <c r="CD132" s="401" t="s">
        <v>150</v>
      </c>
      <c r="CE132" s="402">
        <v>3</v>
      </c>
      <c r="CF132" s="403" t="s">
        <v>42</v>
      </c>
      <c r="CG132" s="404"/>
      <c r="CH132" s="405" t="s">
        <v>42</v>
      </c>
      <c r="CI132" s="405" t="s">
        <v>42</v>
      </c>
      <c r="CJ132" s="405" t="s">
        <v>42</v>
      </c>
      <c r="CK132" s="405" t="s">
        <v>42</v>
      </c>
      <c r="CL132" s="406" t="s">
        <v>42</v>
      </c>
      <c r="CM132" s="407" t="s">
        <v>42</v>
      </c>
      <c r="CN132" s="405" t="s">
        <v>42</v>
      </c>
      <c r="CO132" s="405" t="s">
        <v>42</v>
      </c>
      <c r="CP132" s="405" t="s">
        <v>42</v>
      </c>
      <c r="CQ132" s="408" t="s">
        <v>42</v>
      </c>
      <c r="CS132" s="446"/>
      <c r="CT132" s="447"/>
      <c r="CU132" s="448"/>
      <c r="CV132" s="449"/>
      <c r="CW132" s="449"/>
      <c r="CX132" s="355"/>
      <c r="CY132" s="355"/>
      <c r="CZ132" s="355"/>
      <c r="DA132" s="355"/>
      <c r="DB132" s="355"/>
      <c r="DC132" s="355"/>
      <c r="DD132" s="355"/>
      <c r="DE132" s="355"/>
      <c r="DF132" s="355"/>
      <c r="DG132" s="355"/>
      <c r="DI132" s="431"/>
      <c r="DJ132" s="432"/>
      <c r="DK132" s="433"/>
      <c r="DL132" s="434"/>
      <c r="DM132" s="434"/>
      <c r="DN132" s="435"/>
      <c r="DO132" s="436"/>
      <c r="DP132" s="436"/>
      <c r="DQ132" s="436"/>
      <c r="DR132" s="436"/>
      <c r="DS132" s="436"/>
      <c r="DT132" s="436"/>
      <c r="DU132" s="436"/>
      <c r="DV132" s="436"/>
      <c r="DW132" s="436"/>
      <c r="DX132" s="436"/>
    </row>
    <row r="133" spans="1:128" ht="20.100000000000001" customHeight="1">
      <c r="A133" s="391">
        <v>2741</v>
      </c>
      <c r="B133" s="392" t="s">
        <v>300</v>
      </c>
      <c r="C133" s="393">
        <v>142</v>
      </c>
      <c r="D133" s="394">
        <v>211</v>
      </c>
      <c r="E133" s="395"/>
      <c r="F133" s="396">
        <v>7</v>
      </c>
      <c r="G133" s="396">
        <v>13</v>
      </c>
      <c r="H133" s="396">
        <v>27</v>
      </c>
      <c r="I133" s="396">
        <v>32</v>
      </c>
      <c r="J133" s="397">
        <v>22</v>
      </c>
      <c r="K133" s="398">
        <v>80</v>
      </c>
      <c r="L133" s="396">
        <v>7</v>
      </c>
      <c r="M133" s="396">
        <v>12</v>
      </c>
      <c r="N133" s="396">
        <v>10</v>
      </c>
      <c r="O133" s="399">
        <v>7</v>
      </c>
      <c r="Q133" s="400">
        <v>2801</v>
      </c>
      <c r="R133" s="401" t="s">
        <v>302</v>
      </c>
      <c r="S133" s="402">
        <v>47</v>
      </c>
      <c r="T133" s="403">
        <v>207</v>
      </c>
      <c r="U133" s="404"/>
      <c r="V133" s="405">
        <v>19</v>
      </c>
      <c r="W133" s="405">
        <v>30</v>
      </c>
      <c r="X133" s="405">
        <v>23</v>
      </c>
      <c r="Y133" s="405">
        <v>26</v>
      </c>
      <c r="Z133" s="406">
        <v>2</v>
      </c>
      <c r="AA133" s="407">
        <v>51</v>
      </c>
      <c r="AB133" s="405">
        <v>4</v>
      </c>
      <c r="AC133" s="405">
        <v>13</v>
      </c>
      <c r="AD133" s="405">
        <v>7</v>
      </c>
      <c r="AE133" s="408">
        <v>5</v>
      </c>
      <c r="AG133" s="400">
        <v>2801</v>
      </c>
      <c r="AH133" s="401" t="s">
        <v>302</v>
      </c>
      <c r="AI133" s="402">
        <v>48</v>
      </c>
      <c r="AJ133" s="403">
        <v>210</v>
      </c>
      <c r="AK133" s="404"/>
      <c r="AL133" s="405">
        <v>23</v>
      </c>
      <c r="AM133" s="405">
        <v>40</v>
      </c>
      <c r="AN133" s="405">
        <v>23</v>
      </c>
      <c r="AO133" s="405">
        <v>13</v>
      </c>
      <c r="AP133" s="406">
        <v>2</v>
      </c>
      <c r="AQ133" s="407">
        <v>38</v>
      </c>
      <c r="AR133" s="405">
        <v>5</v>
      </c>
      <c r="AS133" s="405">
        <v>9</v>
      </c>
      <c r="AT133" s="405">
        <v>7</v>
      </c>
      <c r="AU133" s="408">
        <v>4</v>
      </c>
      <c r="AW133" s="400">
        <v>6861</v>
      </c>
      <c r="AX133" s="401" t="s">
        <v>26</v>
      </c>
      <c r="AY133" s="402">
        <v>517</v>
      </c>
      <c r="AZ133" s="403">
        <v>230</v>
      </c>
      <c r="BA133" s="404"/>
      <c r="BB133" s="405">
        <v>14</v>
      </c>
      <c r="BC133" s="405">
        <v>20</v>
      </c>
      <c r="BD133" s="405">
        <v>29</v>
      </c>
      <c r="BE133" s="405">
        <v>22</v>
      </c>
      <c r="BF133" s="406">
        <v>15</v>
      </c>
      <c r="BG133" s="407">
        <v>66</v>
      </c>
      <c r="BH133" s="405">
        <v>6</v>
      </c>
      <c r="BI133" s="405">
        <v>11</v>
      </c>
      <c r="BJ133" s="405">
        <v>8</v>
      </c>
      <c r="BK133" s="408">
        <v>6</v>
      </c>
      <c r="BM133" s="400">
        <v>7059</v>
      </c>
      <c r="BN133" s="401" t="s">
        <v>951</v>
      </c>
      <c r="BO133" s="402">
        <v>138</v>
      </c>
      <c r="BP133" s="403">
        <v>239</v>
      </c>
      <c r="BQ133" s="404"/>
      <c r="BR133" s="405">
        <v>4</v>
      </c>
      <c r="BS133" s="405">
        <v>27</v>
      </c>
      <c r="BT133" s="405">
        <v>30</v>
      </c>
      <c r="BU133" s="405">
        <v>22</v>
      </c>
      <c r="BV133" s="406">
        <v>16</v>
      </c>
      <c r="BW133" s="407">
        <v>69</v>
      </c>
      <c r="BX133" s="405">
        <v>6</v>
      </c>
      <c r="BY133" s="405">
        <v>13</v>
      </c>
      <c r="BZ133" s="405">
        <v>9</v>
      </c>
      <c r="CA133" s="408">
        <v>7</v>
      </c>
      <c r="CC133" s="400">
        <v>7823</v>
      </c>
      <c r="CD133" s="401" t="s">
        <v>1327</v>
      </c>
      <c r="CE133" s="402">
        <v>1</v>
      </c>
      <c r="CF133" s="403" t="s">
        <v>42</v>
      </c>
      <c r="CG133" s="404"/>
      <c r="CH133" s="405" t="s">
        <v>42</v>
      </c>
      <c r="CI133" s="405" t="s">
        <v>42</v>
      </c>
      <c r="CJ133" s="405" t="s">
        <v>42</v>
      </c>
      <c r="CK133" s="405" t="s">
        <v>42</v>
      </c>
      <c r="CL133" s="406" t="s">
        <v>42</v>
      </c>
      <c r="CM133" s="407" t="s">
        <v>42</v>
      </c>
      <c r="CN133" s="405" t="s">
        <v>42</v>
      </c>
      <c r="CO133" s="405" t="s">
        <v>42</v>
      </c>
      <c r="CP133" s="405" t="s">
        <v>42</v>
      </c>
      <c r="CQ133" s="408" t="s">
        <v>42</v>
      </c>
      <c r="CS133" s="446"/>
      <c r="CT133" s="447"/>
      <c r="CU133" s="448"/>
      <c r="CV133" s="449"/>
      <c r="CW133" s="449"/>
      <c r="CX133" s="355"/>
      <c r="CY133" s="355"/>
      <c r="CZ133" s="355"/>
      <c r="DA133" s="355"/>
      <c r="DB133" s="355"/>
      <c r="DC133" s="355"/>
      <c r="DD133" s="355"/>
      <c r="DE133" s="355"/>
      <c r="DF133" s="355"/>
      <c r="DG133" s="355"/>
      <c r="DI133" s="431"/>
      <c r="DJ133" s="432"/>
      <c r="DK133" s="433"/>
      <c r="DL133" s="434"/>
      <c r="DM133" s="434"/>
      <c r="DN133" s="435"/>
      <c r="DO133" s="436"/>
      <c r="DP133" s="436"/>
      <c r="DQ133" s="436"/>
      <c r="DR133" s="436"/>
      <c r="DS133" s="436"/>
      <c r="DT133" s="436"/>
      <c r="DU133" s="436"/>
      <c r="DV133" s="436"/>
      <c r="DW133" s="436"/>
      <c r="DX133" s="436"/>
    </row>
    <row r="134" spans="1:128" ht="20.100000000000001" customHeight="1">
      <c r="A134" s="391">
        <v>2781</v>
      </c>
      <c r="B134" s="392" t="s">
        <v>301</v>
      </c>
      <c r="C134" s="393">
        <v>159</v>
      </c>
      <c r="D134" s="394">
        <v>194</v>
      </c>
      <c r="E134" s="395"/>
      <c r="F134" s="396">
        <v>23</v>
      </c>
      <c r="G134" s="396">
        <v>30</v>
      </c>
      <c r="H134" s="396">
        <v>21</v>
      </c>
      <c r="I134" s="396">
        <v>19</v>
      </c>
      <c r="J134" s="397">
        <v>7</v>
      </c>
      <c r="K134" s="398">
        <v>47</v>
      </c>
      <c r="L134" s="396">
        <v>5</v>
      </c>
      <c r="M134" s="396">
        <v>10</v>
      </c>
      <c r="N134" s="396">
        <v>8</v>
      </c>
      <c r="O134" s="399">
        <v>6</v>
      </c>
      <c r="Q134" s="400">
        <v>2821</v>
      </c>
      <c r="R134" s="401" t="s">
        <v>303</v>
      </c>
      <c r="S134" s="402">
        <v>85</v>
      </c>
      <c r="T134" s="403">
        <v>204</v>
      </c>
      <c r="U134" s="404"/>
      <c r="V134" s="405">
        <v>27</v>
      </c>
      <c r="W134" s="405">
        <v>22</v>
      </c>
      <c r="X134" s="405">
        <v>29</v>
      </c>
      <c r="Y134" s="405">
        <v>18</v>
      </c>
      <c r="Z134" s="406">
        <v>4</v>
      </c>
      <c r="AA134" s="407">
        <v>51</v>
      </c>
      <c r="AB134" s="405">
        <v>4</v>
      </c>
      <c r="AC134" s="405">
        <v>12</v>
      </c>
      <c r="AD134" s="405">
        <v>6</v>
      </c>
      <c r="AE134" s="408">
        <v>5</v>
      </c>
      <c r="AG134" s="400">
        <v>2821</v>
      </c>
      <c r="AH134" s="401" t="s">
        <v>303</v>
      </c>
      <c r="AI134" s="402">
        <v>77</v>
      </c>
      <c r="AJ134" s="403">
        <v>212</v>
      </c>
      <c r="AK134" s="404"/>
      <c r="AL134" s="405">
        <v>19</v>
      </c>
      <c r="AM134" s="405">
        <v>36</v>
      </c>
      <c r="AN134" s="405">
        <v>29</v>
      </c>
      <c r="AO134" s="405">
        <v>12</v>
      </c>
      <c r="AP134" s="406">
        <v>4</v>
      </c>
      <c r="AQ134" s="407">
        <v>44</v>
      </c>
      <c r="AR134" s="405">
        <v>5</v>
      </c>
      <c r="AS134" s="405">
        <v>9</v>
      </c>
      <c r="AT134" s="405">
        <v>7</v>
      </c>
      <c r="AU134" s="408">
        <v>5</v>
      </c>
      <c r="AW134" s="400">
        <v>6881</v>
      </c>
      <c r="AX134" s="401" t="s">
        <v>470</v>
      </c>
      <c r="AY134" s="402">
        <v>357</v>
      </c>
      <c r="AZ134" s="403">
        <v>235</v>
      </c>
      <c r="BA134" s="404"/>
      <c r="BB134" s="405">
        <v>8</v>
      </c>
      <c r="BC134" s="405">
        <v>17</v>
      </c>
      <c r="BD134" s="405">
        <v>29</v>
      </c>
      <c r="BE134" s="405">
        <v>25</v>
      </c>
      <c r="BF134" s="406">
        <v>20</v>
      </c>
      <c r="BG134" s="407">
        <v>75</v>
      </c>
      <c r="BH134" s="405">
        <v>7</v>
      </c>
      <c r="BI134" s="405">
        <v>12</v>
      </c>
      <c r="BJ134" s="405">
        <v>9</v>
      </c>
      <c r="BK134" s="408">
        <v>6</v>
      </c>
      <c r="BM134" s="400">
        <v>7254</v>
      </c>
      <c r="BN134" s="401" t="s">
        <v>1314</v>
      </c>
      <c r="BO134" s="402">
        <v>27</v>
      </c>
      <c r="BP134" s="403">
        <v>206</v>
      </c>
      <c r="BQ134" s="404"/>
      <c r="BR134" s="405">
        <v>59</v>
      </c>
      <c r="BS134" s="405">
        <v>26</v>
      </c>
      <c r="BT134" s="405">
        <v>11</v>
      </c>
      <c r="BU134" s="405">
        <v>4</v>
      </c>
      <c r="BV134" s="406">
        <v>0</v>
      </c>
      <c r="BW134" s="407">
        <v>15</v>
      </c>
      <c r="BX134" s="405">
        <v>3</v>
      </c>
      <c r="BY134" s="405">
        <v>8</v>
      </c>
      <c r="BZ134" s="405">
        <v>5</v>
      </c>
      <c r="CA134" s="408">
        <v>4</v>
      </c>
      <c r="CC134" s="400">
        <v>7826</v>
      </c>
      <c r="CD134" s="401" t="s">
        <v>1328</v>
      </c>
      <c r="CE134" s="402">
        <v>2</v>
      </c>
      <c r="CF134" s="403" t="s">
        <v>42</v>
      </c>
      <c r="CG134" s="404"/>
      <c r="CH134" s="405" t="s">
        <v>42</v>
      </c>
      <c r="CI134" s="405" t="s">
        <v>42</v>
      </c>
      <c r="CJ134" s="405" t="s">
        <v>42</v>
      </c>
      <c r="CK134" s="405" t="s">
        <v>42</v>
      </c>
      <c r="CL134" s="406" t="s">
        <v>42</v>
      </c>
      <c r="CM134" s="407" t="s">
        <v>42</v>
      </c>
      <c r="CN134" s="405" t="s">
        <v>42</v>
      </c>
      <c r="CO134" s="405" t="s">
        <v>42</v>
      </c>
      <c r="CP134" s="405" t="s">
        <v>42</v>
      </c>
      <c r="CQ134" s="408" t="s">
        <v>42</v>
      </c>
      <c r="CS134" s="446"/>
      <c r="CT134" s="447"/>
      <c r="CU134" s="448"/>
      <c r="CV134" s="449"/>
      <c r="CW134" s="449"/>
      <c r="CX134" s="355"/>
      <c r="CY134" s="355"/>
      <c r="CZ134" s="355"/>
      <c r="DA134" s="355"/>
      <c r="DB134" s="355"/>
      <c r="DC134" s="355"/>
      <c r="DD134" s="355"/>
      <c r="DE134" s="355"/>
      <c r="DF134" s="355"/>
      <c r="DG134" s="355"/>
      <c r="DI134" s="431"/>
      <c r="DJ134" s="432"/>
      <c r="DK134" s="433"/>
      <c r="DL134" s="434"/>
      <c r="DM134" s="434"/>
      <c r="DN134" s="435"/>
      <c r="DO134" s="436"/>
      <c r="DP134" s="436"/>
      <c r="DQ134" s="436"/>
      <c r="DR134" s="436"/>
      <c r="DS134" s="436"/>
      <c r="DT134" s="436"/>
      <c r="DU134" s="436"/>
      <c r="DV134" s="436"/>
      <c r="DW134" s="436"/>
      <c r="DX134" s="436"/>
    </row>
    <row r="135" spans="1:128" ht="20.100000000000001" customHeight="1">
      <c r="A135" s="391">
        <v>2801</v>
      </c>
      <c r="B135" s="392" t="s">
        <v>302</v>
      </c>
      <c r="C135" s="393">
        <v>52</v>
      </c>
      <c r="D135" s="394">
        <v>187</v>
      </c>
      <c r="E135" s="395"/>
      <c r="F135" s="396">
        <v>40</v>
      </c>
      <c r="G135" s="396">
        <v>23</v>
      </c>
      <c r="H135" s="396">
        <v>25</v>
      </c>
      <c r="I135" s="396">
        <v>10</v>
      </c>
      <c r="J135" s="397">
        <v>2</v>
      </c>
      <c r="K135" s="398">
        <v>37</v>
      </c>
      <c r="L135" s="396">
        <v>5</v>
      </c>
      <c r="M135" s="396">
        <v>8</v>
      </c>
      <c r="N135" s="396">
        <v>7</v>
      </c>
      <c r="O135" s="399">
        <v>4</v>
      </c>
      <c r="Q135" s="400">
        <v>2881</v>
      </c>
      <c r="R135" s="401" t="s">
        <v>304</v>
      </c>
      <c r="S135" s="402">
        <v>95</v>
      </c>
      <c r="T135" s="403">
        <v>221</v>
      </c>
      <c r="U135" s="404"/>
      <c r="V135" s="405">
        <v>7</v>
      </c>
      <c r="W135" s="405">
        <v>16</v>
      </c>
      <c r="X135" s="405">
        <v>25</v>
      </c>
      <c r="Y135" s="405">
        <v>35</v>
      </c>
      <c r="Z135" s="406">
        <v>17</v>
      </c>
      <c r="AA135" s="407">
        <v>77</v>
      </c>
      <c r="AB135" s="405">
        <v>5</v>
      </c>
      <c r="AC135" s="405">
        <v>14</v>
      </c>
      <c r="AD135" s="405">
        <v>8</v>
      </c>
      <c r="AE135" s="408">
        <v>7</v>
      </c>
      <c r="AG135" s="400">
        <v>2881</v>
      </c>
      <c r="AH135" s="401" t="s">
        <v>304</v>
      </c>
      <c r="AI135" s="402">
        <v>104</v>
      </c>
      <c r="AJ135" s="403">
        <v>228</v>
      </c>
      <c r="AK135" s="404"/>
      <c r="AL135" s="405">
        <v>7</v>
      </c>
      <c r="AM135" s="405">
        <v>14</v>
      </c>
      <c r="AN135" s="405">
        <v>29</v>
      </c>
      <c r="AO135" s="405">
        <v>35</v>
      </c>
      <c r="AP135" s="406">
        <v>15</v>
      </c>
      <c r="AQ135" s="407">
        <v>79</v>
      </c>
      <c r="AR135" s="405">
        <v>6</v>
      </c>
      <c r="AS135" s="405">
        <v>12</v>
      </c>
      <c r="AT135" s="405">
        <v>9</v>
      </c>
      <c r="AU135" s="408">
        <v>5</v>
      </c>
      <c r="AW135" s="400">
        <v>6901</v>
      </c>
      <c r="AX135" s="401" t="s">
        <v>471</v>
      </c>
      <c r="AY135" s="402">
        <v>221</v>
      </c>
      <c r="AZ135" s="403">
        <v>228</v>
      </c>
      <c r="BA135" s="404"/>
      <c r="BB135" s="405">
        <v>15</v>
      </c>
      <c r="BC135" s="405">
        <v>19</v>
      </c>
      <c r="BD135" s="405">
        <v>29</v>
      </c>
      <c r="BE135" s="405">
        <v>26</v>
      </c>
      <c r="BF135" s="406">
        <v>11</v>
      </c>
      <c r="BG135" s="407">
        <v>66</v>
      </c>
      <c r="BH135" s="405">
        <v>6</v>
      </c>
      <c r="BI135" s="405">
        <v>11</v>
      </c>
      <c r="BJ135" s="405">
        <v>8</v>
      </c>
      <c r="BK135" s="408">
        <v>6</v>
      </c>
      <c r="BM135" s="400">
        <v>7631</v>
      </c>
      <c r="BN135" s="401" t="s">
        <v>1325</v>
      </c>
      <c r="BO135" s="402">
        <v>18</v>
      </c>
      <c r="BP135" s="403">
        <v>199</v>
      </c>
      <c r="BQ135" s="404"/>
      <c r="BR135" s="405">
        <v>83</v>
      </c>
      <c r="BS135" s="405">
        <v>11</v>
      </c>
      <c r="BT135" s="405">
        <v>6</v>
      </c>
      <c r="BU135" s="405">
        <v>0</v>
      </c>
      <c r="BV135" s="406">
        <v>0</v>
      </c>
      <c r="BW135" s="407">
        <v>6</v>
      </c>
      <c r="BX135" s="405">
        <v>3</v>
      </c>
      <c r="BY135" s="405">
        <v>7</v>
      </c>
      <c r="BZ135" s="405">
        <v>4</v>
      </c>
      <c r="CA135" s="408">
        <v>4</v>
      </c>
      <c r="CC135" s="400">
        <v>7829</v>
      </c>
      <c r="CD135" s="401" t="s">
        <v>145</v>
      </c>
      <c r="CE135" s="402">
        <v>26</v>
      </c>
      <c r="CF135" s="403">
        <v>207</v>
      </c>
      <c r="CG135" s="404"/>
      <c r="CH135" s="405">
        <v>77</v>
      </c>
      <c r="CI135" s="405">
        <v>19</v>
      </c>
      <c r="CJ135" s="405">
        <v>0</v>
      </c>
      <c r="CK135" s="405">
        <v>4</v>
      </c>
      <c r="CL135" s="406">
        <v>0</v>
      </c>
      <c r="CM135" s="407">
        <v>4</v>
      </c>
      <c r="CN135" s="405">
        <v>3</v>
      </c>
      <c r="CO135" s="405">
        <v>7</v>
      </c>
      <c r="CP135" s="405">
        <v>5</v>
      </c>
      <c r="CQ135" s="408">
        <v>4</v>
      </c>
      <c r="CS135" s="446"/>
      <c r="CT135" s="447"/>
      <c r="CU135" s="448"/>
      <c r="CV135" s="449"/>
      <c r="CW135" s="449"/>
      <c r="CX135" s="355"/>
      <c r="CY135" s="355"/>
      <c r="CZ135" s="355"/>
      <c r="DA135" s="355"/>
      <c r="DB135" s="355"/>
      <c r="DC135" s="355"/>
      <c r="DD135" s="355"/>
      <c r="DE135" s="355"/>
      <c r="DF135" s="355"/>
      <c r="DG135" s="355"/>
      <c r="DI135" s="431"/>
      <c r="DJ135" s="432"/>
      <c r="DK135" s="433"/>
      <c r="DL135" s="434"/>
      <c r="DM135" s="434"/>
      <c r="DN135" s="435"/>
      <c r="DO135" s="436"/>
      <c r="DP135" s="436"/>
      <c r="DQ135" s="436"/>
      <c r="DR135" s="436"/>
      <c r="DS135" s="436"/>
      <c r="DT135" s="436"/>
      <c r="DU135" s="436"/>
      <c r="DV135" s="436"/>
      <c r="DW135" s="436"/>
      <c r="DX135" s="436"/>
    </row>
    <row r="136" spans="1:128" ht="20.100000000000001" customHeight="1">
      <c r="A136" s="391">
        <v>2821</v>
      </c>
      <c r="B136" s="392" t="s">
        <v>303</v>
      </c>
      <c r="C136" s="393">
        <v>88</v>
      </c>
      <c r="D136" s="394">
        <v>187</v>
      </c>
      <c r="E136" s="395"/>
      <c r="F136" s="396">
        <v>36</v>
      </c>
      <c r="G136" s="396">
        <v>38</v>
      </c>
      <c r="H136" s="396">
        <v>15</v>
      </c>
      <c r="I136" s="396">
        <v>10</v>
      </c>
      <c r="J136" s="397">
        <v>1</v>
      </c>
      <c r="K136" s="398">
        <v>26</v>
      </c>
      <c r="L136" s="396">
        <v>5</v>
      </c>
      <c r="M136" s="396">
        <v>8</v>
      </c>
      <c r="N136" s="396">
        <v>7</v>
      </c>
      <c r="O136" s="399">
        <v>4</v>
      </c>
      <c r="Q136" s="400">
        <v>2891</v>
      </c>
      <c r="R136" s="401" t="s">
        <v>305</v>
      </c>
      <c r="S136" s="402">
        <v>130</v>
      </c>
      <c r="T136" s="403">
        <v>219</v>
      </c>
      <c r="U136" s="404"/>
      <c r="V136" s="405">
        <v>9</v>
      </c>
      <c r="W136" s="405">
        <v>16</v>
      </c>
      <c r="X136" s="405">
        <v>32</v>
      </c>
      <c r="Y136" s="405">
        <v>25</v>
      </c>
      <c r="Z136" s="406">
        <v>18</v>
      </c>
      <c r="AA136" s="407">
        <v>75</v>
      </c>
      <c r="AB136" s="405">
        <v>5</v>
      </c>
      <c r="AC136" s="405">
        <v>14</v>
      </c>
      <c r="AD136" s="405">
        <v>8</v>
      </c>
      <c r="AE136" s="408">
        <v>7</v>
      </c>
      <c r="AG136" s="400">
        <v>2891</v>
      </c>
      <c r="AH136" s="401" t="s">
        <v>305</v>
      </c>
      <c r="AI136" s="402">
        <v>125</v>
      </c>
      <c r="AJ136" s="403">
        <v>225</v>
      </c>
      <c r="AK136" s="404"/>
      <c r="AL136" s="405">
        <v>14</v>
      </c>
      <c r="AM136" s="405">
        <v>16</v>
      </c>
      <c r="AN136" s="405">
        <v>32</v>
      </c>
      <c r="AO136" s="405">
        <v>19</v>
      </c>
      <c r="AP136" s="406">
        <v>19</v>
      </c>
      <c r="AQ136" s="407">
        <v>70</v>
      </c>
      <c r="AR136" s="405">
        <v>6</v>
      </c>
      <c r="AS136" s="405">
        <v>11</v>
      </c>
      <c r="AT136" s="405">
        <v>9</v>
      </c>
      <c r="AU136" s="408">
        <v>5</v>
      </c>
      <c r="AW136" s="400">
        <v>6921</v>
      </c>
      <c r="AX136" s="401" t="s">
        <v>1336</v>
      </c>
      <c r="AY136" s="402">
        <v>335</v>
      </c>
      <c r="AZ136" s="403">
        <v>234</v>
      </c>
      <c r="BA136" s="404"/>
      <c r="BB136" s="405">
        <v>7</v>
      </c>
      <c r="BC136" s="405">
        <v>18</v>
      </c>
      <c r="BD136" s="405">
        <v>31</v>
      </c>
      <c r="BE136" s="405">
        <v>26</v>
      </c>
      <c r="BF136" s="406">
        <v>18</v>
      </c>
      <c r="BG136" s="407">
        <v>75</v>
      </c>
      <c r="BH136" s="405">
        <v>6</v>
      </c>
      <c r="BI136" s="405">
        <v>12</v>
      </c>
      <c r="BJ136" s="405">
        <v>9</v>
      </c>
      <c r="BK136" s="408">
        <v>6</v>
      </c>
      <c r="BM136" s="400">
        <v>7812</v>
      </c>
      <c r="BN136" s="401" t="s">
        <v>154</v>
      </c>
      <c r="BO136" s="402">
        <v>1</v>
      </c>
      <c r="BP136" s="403" t="s">
        <v>42</v>
      </c>
      <c r="BQ136" s="404"/>
      <c r="BR136" s="405" t="s">
        <v>42</v>
      </c>
      <c r="BS136" s="405" t="s">
        <v>42</v>
      </c>
      <c r="BT136" s="405" t="s">
        <v>42</v>
      </c>
      <c r="BU136" s="405" t="s">
        <v>42</v>
      </c>
      <c r="BV136" s="406" t="s">
        <v>42</v>
      </c>
      <c r="BW136" s="407" t="s">
        <v>42</v>
      </c>
      <c r="BX136" s="405" t="s">
        <v>42</v>
      </c>
      <c r="BY136" s="405" t="s">
        <v>42</v>
      </c>
      <c r="BZ136" s="405" t="s">
        <v>42</v>
      </c>
      <c r="CA136" s="408" t="s">
        <v>42</v>
      </c>
      <c r="CC136" s="400">
        <v>7832</v>
      </c>
      <c r="CD136" s="401" t="s">
        <v>153</v>
      </c>
      <c r="CE136" s="402">
        <v>1</v>
      </c>
      <c r="CF136" s="403" t="s">
        <v>42</v>
      </c>
      <c r="CG136" s="404"/>
      <c r="CH136" s="405" t="s">
        <v>42</v>
      </c>
      <c r="CI136" s="405" t="s">
        <v>42</v>
      </c>
      <c r="CJ136" s="405" t="s">
        <v>42</v>
      </c>
      <c r="CK136" s="405" t="s">
        <v>42</v>
      </c>
      <c r="CL136" s="406" t="s">
        <v>42</v>
      </c>
      <c r="CM136" s="407" t="s">
        <v>42</v>
      </c>
      <c r="CN136" s="405" t="s">
        <v>42</v>
      </c>
      <c r="CO136" s="405" t="s">
        <v>42</v>
      </c>
      <c r="CP136" s="405" t="s">
        <v>42</v>
      </c>
      <c r="CQ136" s="408" t="s">
        <v>42</v>
      </c>
      <c r="CS136" s="446"/>
      <c r="CT136" s="447"/>
      <c r="CU136" s="448"/>
      <c r="CV136" s="449"/>
      <c r="CW136" s="449"/>
      <c r="CX136" s="355"/>
      <c r="CY136" s="355"/>
      <c r="CZ136" s="355"/>
      <c r="DA136" s="355"/>
      <c r="DB136" s="355"/>
      <c r="DC136" s="355"/>
      <c r="DD136" s="355"/>
      <c r="DE136" s="355"/>
      <c r="DF136" s="355"/>
      <c r="DG136" s="355"/>
      <c r="DI136" s="431"/>
      <c r="DJ136" s="432"/>
      <c r="DK136" s="433"/>
      <c r="DL136" s="434"/>
      <c r="DM136" s="434"/>
      <c r="DN136" s="435"/>
      <c r="DO136" s="436"/>
      <c r="DP136" s="436"/>
      <c r="DQ136" s="436"/>
      <c r="DR136" s="436"/>
      <c r="DS136" s="436"/>
      <c r="DT136" s="436"/>
      <c r="DU136" s="436"/>
      <c r="DV136" s="436"/>
      <c r="DW136" s="436"/>
      <c r="DX136" s="436"/>
    </row>
    <row r="137" spans="1:128" ht="20.100000000000001" customHeight="1">
      <c r="A137" s="391">
        <v>2881</v>
      </c>
      <c r="B137" s="392" t="s">
        <v>304</v>
      </c>
      <c r="C137" s="393">
        <v>87</v>
      </c>
      <c r="D137" s="394">
        <v>212</v>
      </c>
      <c r="E137" s="395"/>
      <c r="F137" s="396">
        <v>7</v>
      </c>
      <c r="G137" s="396">
        <v>9</v>
      </c>
      <c r="H137" s="396">
        <v>24</v>
      </c>
      <c r="I137" s="396">
        <v>47</v>
      </c>
      <c r="J137" s="397">
        <v>13</v>
      </c>
      <c r="K137" s="398">
        <v>84</v>
      </c>
      <c r="L137" s="396">
        <v>7</v>
      </c>
      <c r="M137" s="396">
        <v>12</v>
      </c>
      <c r="N137" s="396">
        <v>10</v>
      </c>
      <c r="O137" s="399">
        <v>7</v>
      </c>
      <c r="Q137" s="400">
        <v>2901</v>
      </c>
      <c r="R137" s="401" t="s">
        <v>306</v>
      </c>
      <c r="S137" s="402">
        <v>106</v>
      </c>
      <c r="T137" s="403">
        <v>199</v>
      </c>
      <c r="U137" s="404"/>
      <c r="V137" s="405">
        <v>27</v>
      </c>
      <c r="W137" s="405">
        <v>36</v>
      </c>
      <c r="X137" s="405">
        <v>29</v>
      </c>
      <c r="Y137" s="405">
        <v>8</v>
      </c>
      <c r="Z137" s="406">
        <v>0</v>
      </c>
      <c r="AA137" s="407">
        <v>37</v>
      </c>
      <c r="AB137" s="405">
        <v>4</v>
      </c>
      <c r="AC137" s="405">
        <v>11</v>
      </c>
      <c r="AD137" s="405">
        <v>5</v>
      </c>
      <c r="AE137" s="408">
        <v>5</v>
      </c>
      <c r="AG137" s="400">
        <v>2901</v>
      </c>
      <c r="AH137" s="401" t="s">
        <v>306</v>
      </c>
      <c r="AI137" s="402">
        <v>119</v>
      </c>
      <c r="AJ137" s="403">
        <v>203</v>
      </c>
      <c r="AK137" s="404"/>
      <c r="AL137" s="405">
        <v>38</v>
      </c>
      <c r="AM137" s="405">
        <v>38</v>
      </c>
      <c r="AN137" s="405">
        <v>17</v>
      </c>
      <c r="AO137" s="405">
        <v>6</v>
      </c>
      <c r="AP137" s="406">
        <v>2</v>
      </c>
      <c r="AQ137" s="407">
        <v>24</v>
      </c>
      <c r="AR137" s="405">
        <v>4</v>
      </c>
      <c r="AS137" s="405">
        <v>8</v>
      </c>
      <c r="AT137" s="405">
        <v>7</v>
      </c>
      <c r="AU137" s="408">
        <v>4</v>
      </c>
      <c r="AW137" s="400">
        <v>6961</v>
      </c>
      <c r="AX137" s="401" t="s">
        <v>473</v>
      </c>
      <c r="AY137" s="402">
        <v>340</v>
      </c>
      <c r="AZ137" s="403">
        <v>216</v>
      </c>
      <c r="BA137" s="404"/>
      <c r="BB137" s="405">
        <v>30</v>
      </c>
      <c r="BC137" s="405">
        <v>26</v>
      </c>
      <c r="BD137" s="405">
        <v>30</v>
      </c>
      <c r="BE137" s="405">
        <v>11</v>
      </c>
      <c r="BF137" s="406">
        <v>2</v>
      </c>
      <c r="BG137" s="407">
        <v>44</v>
      </c>
      <c r="BH137" s="405">
        <v>5</v>
      </c>
      <c r="BI137" s="405">
        <v>9</v>
      </c>
      <c r="BJ137" s="405">
        <v>7</v>
      </c>
      <c r="BK137" s="408">
        <v>5</v>
      </c>
      <c r="BM137" s="400">
        <v>7823</v>
      </c>
      <c r="BN137" s="401" t="s">
        <v>1327</v>
      </c>
      <c r="BO137" s="402">
        <v>4</v>
      </c>
      <c r="BP137" s="403" t="s">
        <v>42</v>
      </c>
      <c r="BQ137" s="404"/>
      <c r="BR137" s="405" t="s">
        <v>42</v>
      </c>
      <c r="BS137" s="405" t="s">
        <v>42</v>
      </c>
      <c r="BT137" s="405" t="s">
        <v>42</v>
      </c>
      <c r="BU137" s="405" t="s">
        <v>42</v>
      </c>
      <c r="BV137" s="406" t="s">
        <v>42</v>
      </c>
      <c r="BW137" s="407" t="s">
        <v>42</v>
      </c>
      <c r="BX137" s="405" t="s">
        <v>42</v>
      </c>
      <c r="BY137" s="405" t="s">
        <v>42</v>
      </c>
      <c r="BZ137" s="405" t="s">
        <v>42</v>
      </c>
      <c r="CA137" s="408" t="s">
        <v>42</v>
      </c>
      <c r="CC137" s="400">
        <v>7833</v>
      </c>
      <c r="CD137" s="401" t="s">
        <v>152</v>
      </c>
      <c r="CE137" s="402">
        <v>3</v>
      </c>
      <c r="CF137" s="403" t="s">
        <v>42</v>
      </c>
      <c r="CG137" s="404"/>
      <c r="CH137" s="405" t="s">
        <v>42</v>
      </c>
      <c r="CI137" s="405" t="s">
        <v>42</v>
      </c>
      <c r="CJ137" s="405" t="s">
        <v>42</v>
      </c>
      <c r="CK137" s="405" t="s">
        <v>42</v>
      </c>
      <c r="CL137" s="406" t="s">
        <v>42</v>
      </c>
      <c r="CM137" s="407" t="s">
        <v>42</v>
      </c>
      <c r="CN137" s="405" t="s">
        <v>42</v>
      </c>
      <c r="CO137" s="405" t="s">
        <v>42</v>
      </c>
      <c r="CP137" s="405" t="s">
        <v>42</v>
      </c>
      <c r="CQ137" s="408" t="s">
        <v>42</v>
      </c>
      <c r="CS137" s="446"/>
      <c r="CT137" s="447"/>
      <c r="CU137" s="448"/>
      <c r="CV137" s="449"/>
      <c r="CW137" s="449"/>
      <c r="CX137" s="355"/>
      <c r="CY137" s="355"/>
      <c r="CZ137" s="355"/>
      <c r="DA137" s="355"/>
      <c r="DB137" s="355"/>
      <c r="DC137" s="355"/>
      <c r="DD137" s="355"/>
      <c r="DE137" s="355"/>
      <c r="DF137" s="355"/>
      <c r="DG137" s="355"/>
      <c r="DI137" s="431"/>
      <c r="DJ137" s="432"/>
      <c r="DK137" s="433"/>
      <c r="DL137" s="434"/>
      <c r="DM137" s="434"/>
      <c r="DN137" s="435"/>
      <c r="DO137" s="436"/>
      <c r="DP137" s="436"/>
      <c r="DQ137" s="436"/>
      <c r="DR137" s="436"/>
      <c r="DS137" s="436"/>
      <c r="DT137" s="436"/>
      <c r="DU137" s="436"/>
      <c r="DV137" s="436"/>
      <c r="DW137" s="436"/>
      <c r="DX137" s="436"/>
    </row>
    <row r="138" spans="1:128" ht="20.100000000000001" customHeight="1">
      <c r="A138" s="391">
        <v>2891</v>
      </c>
      <c r="B138" s="392" t="s">
        <v>305</v>
      </c>
      <c r="C138" s="393">
        <v>104</v>
      </c>
      <c r="D138" s="394">
        <v>209</v>
      </c>
      <c r="E138" s="395"/>
      <c r="F138" s="396">
        <v>8</v>
      </c>
      <c r="G138" s="396">
        <v>24</v>
      </c>
      <c r="H138" s="396">
        <v>15</v>
      </c>
      <c r="I138" s="396">
        <v>34</v>
      </c>
      <c r="J138" s="397">
        <v>19</v>
      </c>
      <c r="K138" s="398">
        <v>68</v>
      </c>
      <c r="L138" s="396">
        <v>7</v>
      </c>
      <c r="M138" s="396">
        <v>11</v>
      </c>
      <c r="N138" s="396">
        <v>10</v>
      </c>
      <c r="O138" s="399">
        <v>7</v>
      </c>
      <c r="Q138" s="400">
        <v>2911</v>
      </c>
      <c r="R138" s="401" t="s">
        <v>307</v>
      </c>
      <c r="S138" s="402">
        <v>114</v>
      </c>
      <c r="T138" s="403">
        <v>199</v>
      </c>
      <c r="U138" s="404"/>
      <c r="V138" s="405">
        <v>36</v>
      </c>
      <c r="W138" s="405">
        <v>35</v>
      </c>
      <c r="X138" s="405">
        <v>15</v>
      </c>
      <c r="Y138" s="405">
        <v>11</v>
      </c>
      <c r="Z138" s="406">
        <v>4</v>
      </c>
      <c r="AA138" s="407">
        <v>29</v>
      </c>
      <c r="AB138" s="405">
        <v>4</v>
      </c>
      <c r="AC138" s="405">
        <v>11</v>
      </c>
      <c r="AD138" s="405">
        <v>5</v>
      </c>
      <c r="AE138" s="408">
        <v>5</v>
      </c>
      <c r="AG138" s="400">
        <v>2911</v>
      </c>
      <c r="AH138" s="401" t="s">
        <v>307</v>
      </c>
      <c r="AI138" s="402">
        <v>108</v>
      </c>
      <c r="AJ138" s="403">
        <v>214</v>
      </c>
      <c r="AK138" s="404"/>
      <c r="AL138" s="405">
        <v>16</v>
      </c>
      <c r="AM138" s="405">
        <v>36</v>
      </c>
      <c r="AN138" s="405">
        <v>35</v>
      </c>
      <c r="AO138" s="405">
        <v>12</v>
      </c>
      <c r="AP138" s="406">
        <v>1</v>
      </c>
      <c r="AQ138" s="407">
        <v>48</v>
      </c>
      <c r="AR138" s="405">
        <v>6</v>
      </c>
      <c r="AS138" s="405">
        <v>9</v>
      </c>
      <c r="AT138" s="405">
        <v>8</v>
      </c>
      <c r="AU138" s="408">
        <v>5</v>
      </c>
      <c r="AW138" s="400">
        <v>6981</v>
      </c>
      <c r="AX138" s="401" t="s">
        <v>27</v>
      </c>
      <c r="AY138" s="402">
        <v>186</v>
      </c>
      <c r="AZ138" s="403">
        <v>213</v>
      </c>
      <c r="BA138" s="404"/>
      <c r="BB138" s="405">
        <v>34</v>
      </c>
      <c r="BC138" s="405">
        <v>34</v>
      </c>
      <c r="BD138" s="405">
        <v>25</v>
      </c>
      <c r="BE138" s="405">
        <v>5</v>
      </c>
      <c r="BF138" s="406">
        <v>2</v>
      </c>
      <c r="BG138" s="407">
        <v>32</v>
      </c>
      <c r="BH138" s="405">
        <v>5</v>
      </c>
      <c r="BI138" s="405">
        <v>8</v>
      </c>
      <c r="BJ138" s="405">
        <v>6</v>
      </c>
      <c r="BK138" s="408">
        <v>5</v>
      </c>
      <c r="BM138" s="400">
        <v>7826</v>
      </c>
      <c r="BN138" s="401" t="s">
        <v>1328</v>
      </c>
      <c r="BO138" s="402">
        <v>1</v>
      </c>
      <c r="BP138" s="403" t="s">
        <v>42</v>
      </c>
      <c r="BQ138" s="404"/>
      <c r="BR138" s="405" t="s">
        <v>42</v>
      </c>
      <c r="BS138" s="405" t="s">
        <v>42</v>
      </c>
      <c r="BT138" s="405" t="s">
        <v>42</v>
      </c>
      <c r="BU138" s="405" t="s">
        <v>42</v>
      </c>
      <c r="BV138" s="406" t="s">
        <v>42</v>
      </c>
      <c r="BW138" s="407" t="s">
        <v>42</v>
      </c>
      <c r="BX138" s="405" t="s">
        <v>42</v>
      </c>
      <c r="BY138" s="405" t="s">
        <v>42</v>
      </c>
      <c r="BZ138" s="405" t="s">
        <v>42</v>
      </c>
      <c r="CA138" s="408" t="s">
        <v>42</v>
      </c>
      <c r="CC138" s="400">
        <v>7835</v>
      </c>
      <c r="CD138" s="401" t="s">
        <v>146</v>
      </c>
      <c r="CE138" s="402">
        <v>21</v>
      </c>
      <c r="CF138" s="403">
        <v>211</v>
      </c>
      <c r="CG138" s="404"/>
      <c r="CH138" s="405">
        <v>52</v>
      </c>
      <c r="CI138" s="405">
        <v>38</v>
      </c>
      <c r="CJ138" s="405">
        <v>5</v>
      </c>
      <c r="CK138" s="405">
        <v>5</v>
      </c>
      <c r="CL138" s="406">
        <v>0</v>
      </c>
      <c r="CM138" s="407">
        <v>10</v>
      </c>
      <c r="CN138" s="405">
        <v>3</v>
      </c>
      <c r="CO138" s="405">
        <v>8</v>
      </c>
      <c r="CP138" s="405">
        <v>6</v>
      </c>
      <c r="CQ138" s="408">
        <v>3</v>
      </c>
      <c r="CS138" s="446"/>
      <c r="CT138" s="447"/>
      <c r="CU138" s="448"/>
      <c r="CV138" s="449"/>
      <c r="CW138" s="449"/>
      <c r="CX138" s="355"/>
      <c r="CY138" s="355"/>
      <c r="CZ138" s="355"/>
      <c r="DA138" s="355"/>
      <c r="DB138" s="355"/>
      <c r="DC138" s="355"/>
      <c r="DD138" s="355"/>
      <c r="DE138" s="355"/>
      <c r="DF138" s="355"/>
      <c r="DG138" s="355"/>
      <c r="DI138" s="431"/>
      <c r="DJ138" s="432"/>
      <c r="DK138" s="433"/>
      <c r="DL138" s="434"/>
      <c r="DM138" s="434"/>
      <c r="DN138" s="435"/>
      <c r="DO138" s="436"/>
      <c r="DP138" s="436"/>
      <c r="DQ138" s="436"/>
      <c r="DR138" s="436"/>
      <c r="DS138" s="436"/>
      <c r="DT138" s="436"/>
      <c r="DU138" s="436"/>
      <c r="DV138" s="436"/>
      <c r="DW138" s="436"/>
      <c r="DX138" s="436"/>
    </row>
    <row r="139" spans="1:128" ht="20.100000000000001" customHeight="1">
      <c r="A139" s="391">
        <v>2901</v>
      </c>
      <c r="B139" s="392" t="s">
        <v>306</v>
      </c>
      <c r="C139" s="393">
        <v>151</v>
      </c>
      <c r="D139" s="394">
        <v>190</v>
      </c>
      <c r="E139" s="395"/>
      <c r="F139" s="396">
        <v>32</v>
      </c>
      <c r="G139" s="396">
        <v>36</v>
      </c>
      <c r="H139" s="396">
        <v>18</v>
      </c>
      <c r="I139" s="396">
        <v>9</v>
      </c>
      <c r="J139" s="397">
        <v>4</v>
      </c>
      <c r="K139" s="398">
        <v>31</v>
      </c>
      <c r="L139" s="396">
        <v>5</v>
      </c>
      <c r="M139" s="396">
        <v>8</v>
      </c>
      <c r="N139" s="396">
        <v>8</v>
      </c>
      <c r="O139" s="399">
        <v>5</v>
      </c>
      <c r="Q139" s="400">
        <v>2941</v>
      </c>
      <c r="R139" s="401" t="s">
        <v>1251</v>
      </c>
      <c r="S139" s="402">
        <v>140</v>
      </c>
      <c r="T139" s="403">
        <v>195</v>
      </c>
      <c r="U139" s="404"/>
      <c r="V139" s="405">
        <v>45</v>
      </c>
      <c r="W139" s="405">
        <v>32</v>
      </c>
      <c r="X139" s="405">
        <v>15</v>
      </c>
      <c r="Y139" s="405">
        <v>7</v>
      </c>
      <c r="Z139" s="406">
        <v>1</v>
      </c>
      <c r="AA139" s="407">
        <v>23</v>
      </c>
      <c r="AB139" s="405">
        <v>3</v>
      </c>
      <c r="AC139" s="405">
        <v>10</v>
      </c>
      <c r="AD139" s="405">
        <v>5</v>
      </c>
      <c r="AE139" s="408">
        <v>5</v>
      </c>
      <c r="AG139" s="400">
        <v>2941</v>
      </c>
      <c r="AH139" s="401" t="s">
        <v>1251</v>
      </c>
      <c r="AI139" s="402">
        <v>118</v>
      </c>
      <c r="AJ139" s="403">
        <v>203</v>
      </c>
      <c r="AK139" s="404"/>
      <c r="AL139" s="405">
        <v>38</v>
      </c>
      <c r="AM139" s="405">
        <v>40</v>
      </c>
      <c r="AN139" s="405">
        <v>19</v>
      </c>
      <c r="AO139" s="405">
        <v>3</v>
      </c>
      <c r="AP139" s="406">
        <v>1</v>
      </c>
      <c r="AQ139" s="407">
        <v>22</v>
      </c>
      <c r="AR139" s="405">
        <v>5</v>
      </c>
      <c r="AS139" s="405">
        <v>8</v>
      </c>
      <c r="AT139" s="405">
        <v>7</v>
      </c>
      <c r="AU139" s="408">
        <v>4</v>
      </c>
      <c r="AW139" s="400">
        <v>7001</v>
      </c>
      <c r="AX139" s="401" t="s">
        <v>1008</v>
      </c>
      <c r="AY139" s="402">
        <v>6</v>
      </c>
      <c r="AZ139" s="403" t="s">
        <v>42</v>
      </c>
      <c r="BA139" s="404"/>
      <c r="BB139" s="405" t="s">
        <v>42</v>
      </c>
      <c r="BC139" s="405" t="s">
        <v>42</v>
      </c>
      <c r="BD139" s="405" t="s">
        <v>42</v>
      </c>
      <c r="BE139" s="405" t="s">
        <v>42</v>
      </c>
      <c r="BF139" s="406" t="s">
        <v>42</v>
      </c>
      <c r="BG139" s="407" t="s">
        <v>42</v>
      </c>
      <c r="BH139" s="405" t="s">
        <v>42</v>
      </c>
      <c r="BI139" s="405" t="s">
        <v>42</v>
      </c>
      <c r="BJ139" s="405" t="s">
        <v>42</v>
      </c>
      <c r="BK139" s="408" t="s">
        <v>42</v>
      </c>
      <c r="BM139" s="400">
        <v>7829</v>
      </c>
      <c r="BN139" s="401" t="s">
        <v>145</v>
      </c>
      <c r="BO139" s="402">
        <v>16</v>
      </c>
      <c r="BP139" s="403">
        <v>199</v>
      </c>
      <c r="BQ139" s="404"/>
      <c r="BR139" s="405">
        <v>75</v>
      </c>
      <c r="BS139" s="405">
        <v>19</v>
      </c>
      <c r="BT139" s="405">
        <v>6</v>
      </c>
      <c r="BU139" s="405">
        <v>0</v>
      </c>
      <c r="BV139" s="406">
        <v>0</v>
      </c>
      <c r="BW139" s="407">
        <v>6</v>
      </c>
      <c r="BX139" s="405">
        <v>3</v>
      </c>
      <c r="BY139" s="405">
        <v>6</v>
      </c>
      <c r="BZ139" s="405">
        <v>5</v>
      </c>
      <c r="CA139" s="408">
        <v>3</v>
      </c>
      <c r="CC139" s="400">
        <v>7840</v>
      </c>
      <c r="CD139" s="401" t="s">
        <v>907</v>
      </c>
      <c r="CE139" s="402">
        <v>7</v>
      </c>
      <c r="CF139" s="403" t="s">
        <v>42</v>
      </c>
      <c r="CG139" s="404"/>
      <c r="CH139" s="405" t="s">
        <v>42</v>
      </c>
      <c r="CI139" s="405" t="s">
        <v>42</v>
      </c>
      <c r="CJ139" s="405" t="s">
        <v>42</v>
      </c>
      <c r="CK139" s="405" t="s">
        <v>42</v>
      </c>
      <c r="CL139" s="406" t="s">
        <v>42</v>
      </c>
      <c r="CM139" s="407" t="s">
        <v>42</v>
      </c>
      <c r="CN139" s="405" t="s">
        <v>42</v>
      </c>
      <c r="CO139" s="405" t="s">
        <v>42</v>
      </c>
      <c r="CP139" s="405" t="s">
        <v>42</v>
      </c>
      <c r="CQ139" s="408" t="s">
        <v>42</v>
      </c>
      <c r="CS139" s="446"/>
      <c r="CT139" s="447"/>
      <c r="CU139" s="448"/>
      <c r="CV139" s="449"/>
      <c r="CW139" s="449"/>
      <c r="CX139" s="355"/>
      <c r="CY139" s="355"/>
      <c r="CZ139" s="355"/>
      <c r="DA139" s="355"/>
      <c r="DB139" s="355"/>
      <c r="DC139" s="355"/>
      <c r="DD139" s="355"/>
      <c r="DE139" s="355"/>
      <c r="DF139" s="355"/>
      <c r="DG139" s="355"/>
      <c r="DI139" s="431"/>
      <c r="DJ139" s="432"/>
      <c r="DK139" s="433"/>
      <c r="DL139" s="434"/>
      <c r="DM139" s="434"/>
      <c r="DN139" s="435"/>
      <c r="DO139" s="436"/>
      <c r="DP139" s="436"/>
      <c r="DQ139" s="436"/>
      <c r="DR139" s="436"/>
      <c r="DS139" s="436"/>
      <c r="DT139" s="436"/>
      <c r="DU139" s="436"/>
      <c r="DV139" s="436"/>
      <c r="DW139" s="436"/>
      <c r="DX139" s="436"/>
    </row>
    <row r="140" spans="1:128" ht="20.100000000000001" customHeight="1">
      <c r="A140" s="391">
        <v>2911</v>
      </c>
      <c r="B140" s="392" t="s">
        <v>307</v>
      </c>
      <c r="C140" s="393">
        <v>125</v>
      </c>
      <c r="D140" s="394">
        <v>194</v>
      </c>
      <c r="E140" s="395"/>
      <c r="F140" s="396">
        <v>26</v>
      </c>
      <c r="G140" s="396">
        <v>25</v>
      </c>
      <c r="H140" s="396">
        <v>27</v>
      </c>
      <c r="I140" s="396">
        <v>18</v>
      </c>
      <c r="J140" s="397">
        <v>4</v>
      </c>
      <c r="K140" s="398">
        <v>49</v>
      </c>
      <c r="L140" s="396">
        <v>6</v>
      </c>
      <c r="M140" s="396">
        <v>9</v>
      </c>
      <c r="N140" s="396">
        <v>8</v>
      </c>
      <c r="O140" s="399">
        <v>6</v>
      </c>
      <c r="Q140" s="400">
        <v>2981</v>
      </c>
      <c r="R140" s="401" t="s">
        <v>309</v>
      </c>
      <c r="S140" s="402">
        <v>39</v>
      </c>
      <c r="T140" s="403">
        <v>206</v>
      </c>
      <c r="U140" s="404"/>
      <c r="V140" s="405">
        <v>13</v>
      </c>
      <c r="W140" s="405">
        <v>31</v>
      </c>
      <c r="X140" s="405">
        <v>36</v>
      </c>
      <c r="Y140" s="405">
        <v>21</v>
      </c>
      <c r="Z140" s="406">
        <v>0</v>
      </c>
      <c r="AA140" s="407">
        <v>56</v>
      </c>
      <c r="AB140" s="405">
        <v>4</v>
      </c>
      <c r="AC140" s="405">
        <v>12</v>
      </c>
      <c r="AD140" s="405">
        <v>7</v>
      </c>
      <c r="AE140" s="408">
        <v>6</v>
      </c>
      <c r="AG140" s="400">
        <v>2981</v>
      </c>
      <c r="AH140" s="401" t="s">
        <v>309</v>
      </c>
      <c r="AI140" s="402">
        <v>47</v>
      </c>
      <c r="AJ140" s="403">
        <v>206</v>
      </c>
      <c r="AK140" s="404"/>
      <c r="AL140" s="405">
        <v>38</v>
      </c>
      <c r="AM140" s="405">
        <v>32</v>
      </c>
      <c r="AN140" s="405">
        <v>21</v>
      </c>
      <c r="AO140" s="405">
        <v>9</v>
      </c>
      <c r="AP140" s="406">
        <v>0</v>
      </c>
      <c r="AQ140" s="407">
        <v>30</v>
      </c>
      <c r="AR140" s="405">
        <v>4</v>
      </c>
      <c r="AS140" s="405">
        <v>8</v>
      </c>
      <c r="AT140" s="405">
        <v>7</v>
      </c>
      <c r="AU140" s="408">
        <v>4</v>
      </c>
      <c r="AW140" s="400">
        <v>7055</v>
      </c>
      <c r="AX140" s="401" t="s">
        <v>487</v>
      </c>
      <c r="AY140" s="402">
        <v>84</v>
      </c>
      <c r="AZ140" s="403">
        <v>232</v>
      </c>
      <c r="BA140" s="404"/>
      <c r="BB140" s="405">
        <v>6</v>
      </c>
      <c r="BC140" s="405">
        <v>23</v>
      </c>
      <c r="BD140" s="405">
        <v>33</v>
      </c>
      <c r="BE140" s="405">
        <v>26</v>
      </c>
      <c r="BF140" s="406">
        <v>12</v>
      </c>
      <c r="BG140" s="407">
        <v>71</v>
      </c>
      <c r="BH140" s="405">
        <v>6</v>
      </c>
      <c r="BI140" s="405">
        <v>11</v>
      </c>
      <c r="BJ140" s="405">
        <v>9</v>
      </c>
      <c r="BK140" s="408">
        <v>6</v>
      </c>
      <c r="BM140" s="400">
        <v>7832</v>
      </c>
      <c r="BN140" s="401" t="s">
        <v>153</v>
      </c>
      <c r="BO140" s="402">
        <v>1</v>
      </c>
      <c r="BP140" s="403" t="s">
        <v>42</v>
      </c>
      <c r="BQ140" s="404"/>
      <c r="BR140" s="405" t="s">
        <v>42</v>
      </c>
      <c r="BS140" s="405" t="s">
        <v>42</v>
      </c>
      <c r="BT140" s="405" t="s">
        <v>42</v>
      </c>
      <c r="BU140" s="405" t="s">
        <v>42</v>
      </c>
      <c r="BV140" s="406" t="s">
        <v>42</v>
      </c>
      <c r="BW140" s="407" t="s">
        <v>42</v>
      </c>
      <c r="BX140" s="405" t="s">
        <v>42</v>
      </c>
      <c r="BY140" s="405" t="s">
        <v>42</v>
      </c>
      <c r="BZ140" s="405" t="s">
        <v>42</v>
      </c>
      <c r="CA140" s="408" t="s">
        <v>42</v>
      </c>
      <c r="CC140" s="400">
        <v>7850</v>
      </c>
      <c r="CD140" s="401" t="s">
        <v>1331</v>
      </c>
      <c r="CE140" s="402">
        <v>2</v>
      </c>
      <c r="CF140" s="403" t="s">
        <v>42</v>
      </c>
      <c r="CG140" s="404"/>
      <c r="CH140" s="405" t="s">
        <v>42</v>
      </c>
      <c r="CI140" s="405" t="s">
        <v>42</v>
      </c>
      <c r="CJ140" s="405" t="s">
        <v>42</v>
      </c>
      <c r="CK140" s="405" t="s">
        <v>42</v>
      </c>
      <c r="CL140" s="406" t="s">
        <v>42</v>
      </c>
      <c r="CM140" s="407" t="s">
        <v>42</v>
      </c>
      <c r="CN140" s="405" t="s">
        <v>42</v>
      </c>
      <c r="CO140" s="405" t="s">
        <v>42</v>
      </c>
      <c r="CP140" s="405" t="s">
        <v>42</v>
      </c>
      <c r="CQ140" s="408" t="s">
        <v>42</v>
      </c>
      <c r="CS140" s="446"/>
      <c r="CT140" s="447"/>
      <c r="CU140" s="448"/>
      <c r="CV140" s="449"/>
      <c r="CW140" s="449"/>
      <c r="CX140" s="355"/>
      <c r="CY140" s="355"/>
      <c r="CZ140" s="355"/>
      <c r="DA140" s="355"/>
      <c r="DB140" s="355"/>
      <c r="DC140" s="355"/>
      <c r="DD140" s="355"/>
      <c r="DE140" s="355"/>
      <c r="DF140" s="355"/>
      <c r="DG140" s="355"/>
      <c r="DI140" s="431"/>
      <c r="DJ140" s="432"/>
      <c r="DK140" s="433"/>
      <c r="DL140" s="434"/>
      <c r="DM140" s="434"/>
      <c r="DN140" s="435"/>
      <c r="DO140" s="436"/>
      <c r="DP140" s="436"/>
      <c r="DQ140" s="436"/>
      <c r="DR140" s="436"/>
      <c r="DS140" s="436"/>
      <c r="DT140" s="436"/>
      <c r="DU140" s="436"/>
      <c r="DV140" s="436"/>
      <c r="DW140" s="436"/>
      <c r="DX140" s="436"/>
    </row>
    <row r="141" spans="1:128" ht="20.100000000000001" customHeight="1">
      <c r="A141" s="391">
        <v>2941</v>
      </c>
      <c r="B141" s="392" t="s">
        <v>1251</v>
      </c>
      <c r="C141" s="393">
        <v>147</v>
      </c>
      <c r="D141" s="394">
        <v>180</v>
      </c>
      <c r="E141" s="395"/>
      <c r="F141" s="396">
        <v>52</v>
      </c>
      <c r="G141" s="396">
        <v>30</v>
      </c>
      <c r="H141" s="396">
        <v>12</v>
      </c>
      <c r="I141" s="396">
        <v>5</v>
      </c>
      <c r="J141" s="397">
        <v>1</v>
      </c>
      <c r="K141" s="398">
        <v>18</v>
      </c>
      <c r="L141" s="396">
        <v>4</v>
      </c>
      <c r="M141" s="396">
        <v>7</v>
      </c>
      <c r="N141" s="396">
        <v>6</v>
      </c>
      <c r="O141" s="399">
        <v>4</v>
      </c>
      <c r="Q141" s="400">
        <v>3021</v>
      </c>
      <c r="R141" s="401" t="s">
        <v>1609</v>
      </c>
      <c r="S141" s="402">
        <v>83</v>
      </c>
      <c r="T141" s="403">
        <v>194</v>
      </c>
      <c r="U141" s="404"/>
      <c r="V141" s="405">
        <v>40</v>
      </c>
      <c r="W141" s="405">
        <v>39</v>
      </c>
      <c r="X141" s="405">
        <v>12</v>
      </c>
      <c r="Y141" s="405">
        <v>8</v>
      </c>
      <c r="Z141" s="406">
        <v>1</v>
      </c>
      <c r="AA141" s="407">
        <v>22</v>
      </c>
      <c r="AB141" s="405">
        <v>4</v>
      </c>
      <c r="AC141" s="405">
        <v>10</v>
      </c>
      <c r="AD141" s="405">
        <v>5</v>
      </c>
      <c r="AE141" s="408">
        <v>4</v>
      </c>
      <c r="AG141" s="400">
        <v>3021</v>
      </c>
      <c r="AH141" s="401" t="s">
        <v>1609</v>
      </c>
      <c r="AI141" s="402">
        <v>79</v>
      </c>
      <c r="AJ141" s="403">
        <v>199</v>
      </c>
      <c r="AK141" s="404"/>
      <c r="AL141" s="405">
        <v>46</v>
      </c>
      <c r="AM141" s="405">
        <v>38</v>
      </c>
      <c r="AN141" s="405">
        <v>11</v>
      </c>
      <c r="AO141" s="405">
        <v>5</v>
      </c>
      <c r="AP141" s="406">
        <v>0</v>
      </c>
      <c r="AQ141" s="407">
        <v>16</v>
      </c>
      <c r="AR141" s="405">
        <v>4</v>
      </c>
      <c r="AS141" s="405">
        <v>7</v>
      </c>
      <c r="AT141" s="405">
        <v>6</v>
      </c>
      <c r="AU141" s="408">
        <v>4</v>
      </c>
      <c r="AW141" s="400">
        <v>7059</v>
      </c>
      <c r="AX141" s="401" t="s">
        <v>951</v>
      </c>
      <c r="AY141" s="402">
        <v>124</v>
      </c>
      <c r="AZ141" s="403">
        <v>237</v>
      </c>
      <c r="BA141" s="404"/>
      <c r="BB141" s="405">
        <v>4</v>
      </c>
      <c r="BC141" s="405">
        <v>7</v>
      </c>
      <c r="BD141" s="405">
        <v>39</v>
      </c>
      <c r="BE141" s="405">
        <v>35</v>
      </c>
      <c r="BF141" s="406">
        <v>15</v>
      </c>
      <c r="BG141" s="407">
        <v>89</v>
      </c>
      <c r="BH141" s="405">
        <v>7</v>
      </c>
      <c r="BI141" s="405">
        <v>13</v>
      </c>
      <c r="BJ141" s="405">
        <v>9</v>
      </c>
      <c r="BK141" s="408">
        <v>6</v>
      </c>
      <c r="BM141" s="400">
        <v>7833</v>
      </c>
      <c r="BN141" s="401" t="s">
        <v>152</v>
      </c>
      <c r="BO141" s="402">
        <v>3</v>
      </c>
      <c r="BP141" s="403" t="s">
        <v>42</v>
      </c>
      <c r="BQ141" s="404"/>
      <c r="BR141" s="405" t="s">
        <v>42</v>
      </c>
      <c r="BS141" s="405" t="s">
        <v>42</v>
      </c>
      <c r="BT141" s="405" t="s">
        <v>42</v>
      </c>
      <c r="BU141" s="405" t="s">
        <v>42</v>
      </c>
      <c r="BV141" s="406" t="s">
        <v>42</v>
      </c>
      <c r="BW141" s="407" t="s">
        <v>42</v>
      </c>
      <c r="BX141" s="405" t="s">
        <v>42</v>
      </c>
      <c r="BY141" s="405" t="s">
        <v>42</v>
      </c>
      <c r="BZ141" s="405" t="s">
        <v>42</v>
      </c>
      <c r="CA141" s="408" t="s">
        <v>42</v>
      </c>
      <c r="CC141" s="400">
        <v>7851</v>
      </c>
      <c r="CD141" s="401" t="s">
        <v>1332</v>
      </c>
      <c r="CE141" s="402">
        <v>1</v>
      </c>
      <c r="CF141" s="403" t="s">
        <v>42</v>
      </c>
      <c r="CG141" s="404"/>
      <c r="CH141" s="405" t="s">
        <v>42</v>
      </c>
      <c r="CI141" s="405" t="s">
        <v>42</v>
      </c>
      <c r="CJ141" s="405" t="s">
        <v>42</v>
      </c>
      <c r="CK141" s="405" t="s">
        <v>42</v>
      </c>
      <c r="CL141" s="406" t="s">
        <v>42</v>
      </c>
      <c r="CM141" s="407" t="s">
        <v>42</v>
      </c>
      <c r="CN141" s="405" t="s">
        <v>42</v>
      </c>
      <c r="CO141" s="405" t="s">
        <v>42</v>
      </c>
      <c r="CP141" s="405" t="s">
        <v>42</v>
      </c>
      <c r="CQ141" s="408" t="s">
        <v>42</v>
      </c>
      <c r="CS141" s="446"/>
      <c r="CT141" s="447"/>
      <c r="CU141" s="448"/>
      <c r="CV141" s="449"/>
      <c r="CW141" s="449"/>
      <c r="CX141" s="355"/>
      <c r="CY141" s="355"/>
      <c r="CZ141" s="355"/>
      <c r="DA141" s="355"/>
      <c r="DB141" s="355"/>
      <c r="DC141" s="355"/>
      <c r="DD141" s="355"/>
      <c r="DE141" s="355"/>
      <c r="DF141" s="355"/>
      <c r="DG141" s="355"/>
      <c r="DI141" s="431"/>
      <c r="DJ141" s="432"/>
      <c r="DK141" s="433"/>
      <c r="DL141" s="434"/>
      <c r="DM141" s="434"/>
      <c r="DN141" s="435"/>
      <c r="DO141" s="436"/>
      <c r="DP141" s="436"/>
      <c r="DQ141" s="436"/>
      <c r="DR141" s="436"/>
      <c r="DS141" s="436"/>
      <c r="DT141" s="436"/>
      <c r="DU141" s="436"/>
      <c r="DV141" s="436"/>
      <c r="DW141" s="436"/>
      <c r="DX141" s="436"/>
    </row>
    <row r="142" spans="1:128" ht="20.100000000000001" customHeight="1">
      <c r="A142" s="391">
        <v>2981</v>
      </c>
      <c r="B142" s="392" t="s">
        <v>309</v>
      </c>
      <c r="C142" s="393">
        <v>46</v>
      </c>
      <c r="D142" s="394">
        <v>195</v>
      </c>
      <c r="E142" s="395"/>
      <c r="F142" s="396">
        <v>20</v>
      </c>
      <c r="G142" s="396">
        <v>28</v>
      </c>
      <c r="H142" s="396">
        <v>28</v>
      </c>
      <c r="I142" s="396">
        <v>20</v>
      </c>
      <c r="J142" s="397">
        <v>4</v>
      </c>
      <c r="K142" s="398">
        <v>52</v>
      </c>
      <c r="L142" s="396">
        <v>6</v>
      </c>
      <c r="M142" s="396">
        <v>9</v>
      </c>
      <c r="N142" s="396">
        <v>8</v>
      </c>
      <c r="O142" s="399">
        <v>6</v>
      </c>
      <c r="Q142" s="400">
        <v>3024</v>
      </c>
      <c r="R142" s="401" t="s">
        <v>1610</v>
      </c>
      <c r="S142" s="402">
        <v>48</v>
      </c>
      <c r="T142" s="403">
        <v>193</v>
      </c>
      <c r="U142" s="404"/>
      <c r="V142" s="405">
        <v>50</v>
      </c>
      <c r="W142" s="405">
        <v>31</v>
      </c>
      <c r="X142" s="405">
        <v>8</v>
      </c>
      <c r="Y142" s="405">
        <v>10</v>
      </c>
      <c r="Z142" s="406">
        <v>0</v>
      </c>
      <c r="AA142" s="407">
        <v>19</v>
      </c>
      <c r="AB142" s="405">
        <v>3</v>
      </c>
      <c r="AC142" s="405">
        <v>10</v>
      </c>
      <c r="AD142" s="405">
        <v>5</v>
      </c>
      <c r="AE142" s="408">
        <v>4</v>
      </c>
      <c r="AG142" s="400">
        <v>3024</v>
      </c>
      <c r="AH142" s="401" t="s">
        <v>1610</v>
      </c>
      <c r="AI142" s="402">
        <v>43</v>
      </c>
      <c r="AJ142" s="403">
        <v>204</v>
      </c>
      <c r="AK142" s="404"/>
      <c r="AL142" s="405">
        <v>44</v>
      </c>
      <c r="AM142" s="405">
        <v>28</v>
      </c>
      <c r="AN142" s="405">
        <v>19</v>
      </c>
      <c r="AO142" s="405">
        <v>9</v>
      </c>
      <c r="AP142" s="406">
        <v>0</v>
      </c>
      <c r="AQ142" s="407">
        <v>28</v>
      </c>
      <c r="AR142" s="405">
        <v>4</v>
      </c>
      <c r="AS142" s="405">
        <v>8</v>
      </c>
      <c r="AT142" s="405">
        <v>7</v>
      </c>
      <c r="AU142" s="408">
        <v>4</v>
      </c>
      <c r="AW142" s="400">
        <v>7254</v>
      </c>
      <c r="AX142" s="401" t="s">
        <v>1314</v>
      </c>
      <c r="AY142" s="402">
        <v>14</v>
      </c>
      <c r="AZ142" s="403">
        <v>187</v>
      </c>
      <c r="BA142" s="404"/>
      <c r="BB142" s="405">
        <v>93</v>
      </c>
      <c r="BC142" s="405">
        <v>7</v>
      </c>
      <c r="BD142" s="405">
        <v>0</v>
      </c>
      <c r="BE142" s="405">
        <v>0</v>
      </c>
      <c r="BF142" s="406">
        <v>0</v>
      </c>
      <c r="BG142" s="407">
        <v>0</v>
      </c>
      <c r="BH142" s="405">
        <v>3</v>
      </c>
      <c r="BI142" s="405">
        <v>4</v>
      </c>
      <c r="BJ142" s="405">
        <v>4</v>
      </c>
      <c r="BK142" s="408">
        <v>2</v>
      </c>
      <c r="BM142" s="400">
        <v>7835</v>
      </c>
      <c r="BN142" s="401" t="s">
        <v>146</v>
      </c>
      <c r="BO142" s="402">
        <v>14</v>
      </c>
      <c r="BP142" s="403">
        <v>209</v>
      </c>
      <c r="BQ142" s="404"/>
      <c r="BR142" s="405">
        <v>50</v>
      </c>
      <c r="BS142" s="405">
        <v>36</v>
      </c>
      <c r="BT142" s="405">
        <v>14</v>
      </c>
      <c r="BU142" s="405">
        <v>0</v>
      </c>
      <c r="BV142" s="406">
        <v>0</v>
      </c>
      <c r="BW142" s="407">
        <v>14</v>
      </c>
      <c r="BX142" s="405">
        <v>4</v>
      </c>
      <c r="BY142" s="405">
        <v>8</v>
      </c>
      <c r="BZ142" s="405">
        <v>6</v>
      </c>
      <c r="CA142" s="408">
        <v>5</v>
      </c>
      <c r="CC142" s="400">
        <v>7853</v>
      </c>
      <c r="CD142" s="401" t="s">
        <v>151</v>
      </c>
      <c r="CE142" s="402">
        <v>5</v>
      </c>
      <c r="CF142" s="403" t="s">
        <v>42</v>
      </c>
      <c r="CG142" s="404"/>
      <c r="CH142" s="405" t="s">
        <v>42</v>
      </c>
      <c r="CI142" s="405" t="s">
        <v>42</v>
      </c>
      <c r="CJ142" s="405" t="s">
        <v>42</v>
      </c>
      <c r="CK142" s="405" t="s">
        <v>42</v>
      </c>
      <c r="CL142" s="406" t="s">
        <v>42</v>
      </c>
      <c r="CM142" s="407" t="s">
        <v>42</v>
      </c>
      <c r="CN142" s="405" t="s">
        <v>42</v>
      </c>
      <c r="CO142" s="405" t="s">
        <v>42</v>
      </c>
      <c r="CP142" s="405" t="s">
        <v>42</v>
      </c>
      <c r="CQ142" s="408" t="s">
        <v>42</v>
      </c>
      <c r="CS142" s="446"/>
      <c r="CT142" s="447"/>
      <c r="CU142" s="448"/>
      <c r="CV142" s="449"/>
      <c r="CW142" s="449"/>
      <c r="CX142" s="355"/>
      <c r="CY142" s="355"/>
      <c r="CZ142" s="355"/>
      <c r="DA142" s="355"/>
      <c r="DB142" s="355"/>
      <c r="DC142" s="355"/>
      <c r="DD142" s="355"/>
      <c r="DE142" s="355"/>
      <c r="DF142" s="355"/>
      <c r="DG142" s="355"/>
      <c r="DI142" s="431"/>
      <c r="DJ142" s="432"/>
      <c r="DK142" s="433"/>
      <c r="DL142" s="434"/>
      <c r="DM142" s="434"/>
      <c r="DN142" s="435"/>
      <c r="DO142" s="436"/>
      <c r="DP142" s="436"/>
      <c r="DQ142" s="436"/>
      <c r="DR142" s="436"/>
      <c r="DS142" s="436"/>
      <c r="DT142" s="436"/>
      <c r="DU142" s="436"/>
      <c r="DV142" s="436"/>
      <c r="DW142" s="436"/>
      <c r="DX142" s="436"/>
    </row>
    <row r="143" spans="1:128" ht="20.100000000000001" customHeight="1">
      <c r="A143" s="391">
        <v>3021</v>
      </c>
      <c r="B143" s="392" t="s">
        <v>1609</v>
      </c>
      <c r="C143" s="393">
        <v>92</v>
      </c>
      <c r="D143" s="394">
        <v>181</v>
      </c>
      <c r="E143" s="395"/>
      <c r="F143" s="396">
        <v>58</v>
      </c>
      <c r="G143" s="396">
        <v>22</v>
      </c>
      <c r="H143" s="396">
        <v>12</v>
      </c>
      <c r="I143" s="396">
        <v>9</v>
      </c>
      <c r="J143" s="397">
        <v>0</v>
      </c>
      <c r="K143" s="398">
        <v>21</v>
      </c>
      <c r="L143" s="396">
        <v>5</v>
      </c>
      <c r="M143" s="396">
        <v>7</v>
      </c>
      <c r="N143" s="396">
        <v>6</v>
      </c>
      <c r="O143" s="399">
        <v>4</v>
      </c>
      <c r="Q143" s="400">
        <v>3030</v>
      </c>
      <c r="R143" s="401" t="s">
        <v>133</v>
      </c>
      <c r="S143" s="402">
        <v>135</v>
      </c>
      <c r="T143" s="403">
        <v>225</v>
      </c>
      <c r="U143" s="404"/>
      <c r="V143" s="405">
        <v>4</v>
      </c>
      <c r="W143" s="405">
        <v>17</v>
      </c>
      <c r="X143" s="405">
        <v>20</v>
      </c>
      <c r="Y143" s="405">
        <v>30</v>
      </c>
      <c r="Z143" s="406">
        <v>29</v>
      </c>
      <c r="AA143" s="407">
        <v>79</v>
      </c>
      <c r="AB143" s="405">
        <v>6</v>
      </c>
      <c r="AC143" s="405">
        <v>15</v>
      </c>
      <c r="AD143" s="405">
        <v>8</v>
      </c>
      <c r="AE143" s="408">
        <v>7</v>
      </c>
      <c r="AG143" s="400">
        <v>3030</v>
      </c>
      <c r="AH143" s="401" t="s">
        <v>133</v>
      </c>
      <c r="AI143" s="402">
        <v>125</v>
      </c>
      <c r="AJ143" s="403">
        <v>233</v>
      </c>
      <c r="AK143" s="404"/>
      <c r="AL143" s="405">
        <v>5</v>
      </c>
      <c r="AM143" s="405">
        <v>13</v>
      </c>
      <c r="AN143" s="405">
        <v>24</v>
      </c>
      <c r="AO143" s="405">
        <v>33</v>
      </c>
      <c r="AP143" s="406">
        <v>26</v>
      </c>
      <c r="AQ143" s="407">
        <v>82</v>
      </c>
      <c r="AR143" s="405">
        <v>7</v>
      </c>
      <c r="AS143" s="405">
        <v>13</v>
      </c>
      <c r="AT143" s="405">
        <v>10</v>
      </c>
      <c r="AU143" s="408">
        <v>6</v>
      </c>
      <c r="AW143" s="400">
        <v>7631</v>
      </c>
      <c r="AX143" s="401" t="s">
        <v>1325</v>
      </c>
      <c r="AY143" s="402">
        <v>6</v>
      </c>
      <c r="AZ143" s="403" t="s">
        <v>42</v>
      </c>
      <c r="BA143" s="404"/>
      <c r="BB143" s="405" t="s">
        <v>42</v>
      </c>
      <c r="BC143" s="405" t="s">
        <v>42</v>
      </c>
      <c r="BD143" s="405" t="s">
        <v>42</v>
      </c>
      <c r="BE143" s="405" t="s">
        <v>42</v>
      </c>
      <c r="BF143" s="406" t="s">
        <v>42</v>
      </c>
      <c r="BG143" s="407" t="s">
        <v>42</v>
      </c>
      <c r="BH143" s="405" t="s">
        <v>42</v>
      </c>
      <c r="BI143" s="405" t="s">
        <v>42</v>
      </c>
      <c r="BJ143" s="405" t="s">
        <v>42</v>
      </c>
      <c r="BK143" s="408" t="s">
        <v>42</v>
      </c>
      <c r="BM143" s="400">
        <v>7840</v>
      </c>
      <c r="BN143" s="401" t="s">
        <v>907</v>
      </c>
      <c r="BO143" s="402">
        <v>5</v>
      </c>
      <c r="BP143" s="403" t="s">
        <v>42</v>
      </c>
      <c r="BQ143" s="404"/>
      <c r="BR143" s="405" t="s">
        <v>42</v>
      </c>
      <c r="BS143" s="405" t="s">
        <v>42</v>
      </c>
      <c r="BT143" s="405" t="s">
        <v>42</v>
      </c>
      <c r="BU143" s="405" t="s">
        <v>42</v>
      </c>
      <c r="BV143" s="406" t="s">
        <v>42</v>
      </c>
      <c r="BW143" s="407" t="s">
        <v>42</v>
      </c>
      <c r="BX143" s="405" t="s">
        <v>42</v>
      </c>
      <c r="BY143" s="405" t="s">
        <v>42</v>
      </c>
      <c r="BZ143" s="405" t="s">
        <v>42</v>
      </c>
      <c r="CA143" s="408" t="s">
        <v>42</v>
      </c>
      <c r="CC143" s="400">
        <v>7860</v>
      </c>
      <c r="CD143" s="401" t="s">
        <v>1611</v>
      </c>
      <c r="CE143" s="402">
        <v>8</v>
      </c>
      <c r="CF143" s="403" t="s">
        <v>42</v>
      </c>
      <c r="CG143" s="404"/>
      <c r="CH143" s="405" t="s">
        <v>42</v>
      </c>
      <c r="CI143" s="405" t="s">
        <v>42</v>
      </c>
      <c r="CJ143" s="405" t="s">
        <v>42</v>
      </c>
      <c r="CK143" s="405" t="s">
        <v>42</v>
      </c>
      <c r="CL143" s="406" t="s">
        <v>42</v>
      </c>
      <c r="CM143" s="407" t="s">
        <v>42</v>
      </c>
      <c r="CN143" s="405" t="s">
        <v>42</v>
      </c>
      <c r="CO143" s="405" t="s">
        <v>42</v>
      </c>
      <c r="CP143" s="405" t="s">
        <v>42</v>
      </c>
      <c r="CQ143" s="408" t="s">
        <v>42</v>
      </c>
      <c r="CS143" s="446"/>
      <c r="CT143" s="447"/>
      <c r="CU143" s="448"/>
      <c r="CV143" s="449"/>
      <c r="CW143" s="449"/>
      <c r="CX143" s="355"/>
      <c r="CY143" s="355"/>
      <c r="CZ143" s="355"/>
      <c r="DA143" s="355"/>
      <c r="DB143" s="355"/>
      <c r="DC143" s="355"/>
      <c r="DD143" s="355"/>
      <c r="DE143" s="355"/>
      <c r="DF143" s="355"/>
      <c r="DG143" s="355"/>
      <c r="DI143" s="431"/>
      <c r="DJ143" s="432"/>
      <c r="DK143" s="433"/>
      <c r="DL143" s="434"/>
      <c r="DM143" s="434"/>
      <c r="DN143" s="435"/>
      <c r="DO143" s="436"/>
      <c r="DP143" s="436"/>
      <c r="DQ143" s="436"/>
      <c r="DR143" s="436"/>
      <c r="DS143" s="436"/>
      <c r="DT143" s="436"/>
      <c r="DU143" s="436"/>
      <c r="DV143" s="436"/>
      <c r="DW143" s="436"/>
      <c r="DX143" s="436"/>
    </row>
    <row r="144" spans="1:128" ht="20.100000000000001" customHeight="1">
      <c r="A144" s="391">
        <v>3024</v>
      </c>
      <c r="B144" s="392" t="s">
        <v>1610</v>
      </c>
      <c r="C144" s="393">
        <v>59</v>
      </c>
      <c r="D144" s="394">
        <v>184</v>
      </c>
      <c r="E144" s="395"/>
      <c r="F144" s="396">
        <v>42</v>
      </c>
      <c r="G144" s="396">
        <v>36</v>
      </c>
      <c r="H144" s="396">
        <v>15</v>
      </c>
      <c r="I144" s="396">
        <v>7</v>
      </c>
      <c r="J144" s="397">
        <v>0</v>
      </c>
      <c r="K144" s="398">
        <v>22</v>
      </c>
      <c r="L144" s="396">
        <v>5</v>
      </c>
      <c r="M144" s="396">
        <v>8</v>
      </c>
      <c r="N144" s="396">
        <v>7</v>
      </c>
      <c r="O144" s="399">
        <v>4</v>
      </c>
      <c r="Q144" s="400">
        <v>3041</v>
      </c>
      <c r="R144" s="401" t="s">
        <v>311</v>
      </c>
      <c r="S144" s="402">
        <v>89</v>
      </c>
      <c r="T144" s="403">
        <v>200</v>
      </c>
      <c r="U144" s="404"/>
      <c r="V144" s="405">
        <v>36</v>
      </c>
      <c r="W144" s="405">
        <v>30</v>
      </c>
      <c r="X144" s="405">
        <v>18</v>
      </c>
      <c r="Y144" s="405">
        <v>11</v>
      </c>
      <c r="Z144" s="406">
        <v>4</v>
      </c>
      <c r="AA144" s="407">
        <v>34</v>
      </c>
      <c r="AB144" s="405">
        <v>4</v>
      </c>
      <c r="AC144" s="405">
        <v>11</v>
      </c>
      <c r="AD144" s="405">
        <v>6</v>
      </c>
      <c r="AE144" s="408">
        <v>5</v>
      </c>
      <c r="AG144" s="400">
        <v>3041</v>
      </c>
      <c r="AH144" s="401" t="s">
        <v>311</v>
      </c>
      <c r="AI144" s="402">
        <v>57</v>
      </c>
      <c r="AJ144" s="403">
        <v>212</v>
      </c>
      <c r="AK144" s="404"/>
      <c r="AL144" s="405">
        <v>16</v>
      </c>
      <c r="AM144" s="405">
        <v>42</v>
      </c>
      <c r="AN144" s="405">
        <v>26</v>
      </c>
      <c r="AO144" s="405">
        <v>16</v>
      </c>
      <c r="AP144" s="406">
        <v>0</v>
      </c>
      <c r="AQ144" s="407">
        <v>42</v>
      </c>
      <c r="AR144" s="405">
        <v>5</v>
      </c>
      <c r="AS144" s="405">
        <v>10</v>
      </c>
      <c r="AT144" s="405">
        <v>8</v>
      </c>
      <c r="AU144" s="408">
        <v>4</v>
      </c>
      <c r="AW144" s="400">
        <v>7819</v>
      </c>
      <c r="AX144" s="401" t="s">
        <v>150</v>
      </c>
      <c r="AY144" s="402">
        <v>1</v>
      </c>
      <c r="AZ144" s="403" t="s">
        <v>42</v>
      </c>
      <c r="BA144" s="404"/>
      <c r="BB144" s="405" t="s">
        <v>42</v>
      </c>
      <c r="BC144" s="405" t="s">
        <v>42</v>
      </c>
      <c r="BD144" s="405" t="s">
        <v>42</v>
      </c>
      <c r="BE144" s="405" t="s">
        <v>42</v>
      </c>
      <c r="BF144" s="406" t="s">
        <v>42</v>
      </c>
      <c r="BG144" s="407" t="s">
        <v>42</v>
      </c>
      <c r="BH144" s="405" t="s">
        <v>42</v>
      </c>
      <c r="BI144" s="405" t="s">
        <v>42</v>
      </c>
      <c r="BJ144" s="405" t="s">
        <v>42</v>
      </c>
      <c r="BK144" s="408" t="s">
        <v>42</v>
      </c>
      <c r="BM144" s="400">
        <v>7853</v>
      </c>
      <c r="BN144" s="401" t="s">
        <v>151</v>
      </c>
      <c r="BO144" s="402">
        <v>6</v>
      </c>
      <c r="BP144" s="403" t="s">
        <v>42</v>
      </c>
      <c r="BQ144" s="404"/>
      <c r="BR144" s="405" t="s">
        <v>42</v>
      </c>
      <c r="BS144" s="405" t="s">
        <v>42</v>
      </c>
      <c r="BT144" s="405" t="s">
        <v>42</v>
      </c>
      <c r="BU144" s="405" t="s">
        <v>42</v>
      </c>
      <c r="BV144" s="406" t="s">
        <v>42</v>
      </c>
      <c r="BW144" s="407" t="s">
        <v>42</v>
      </c>
      <c r="BX144" s="405" t="s">
        <v>42</v>
      </c>
      <c r="BY144" s="405" t="s">
        <v>42</v>
      </c>
      <c r="BZ144" s="405" t="s">
        <v>42</v>
      </c>
      <c r="CA144" s="408" t="s">
        <v>42</v>
      </c>
      <c r="CC144" s="400">
        <v>7861</v>
      </c>
      <c r="CD144" s="401" t="s">
        <v>1611</v>
      </c>
      <c r="CE144" s="402">
        <v>23</v>
      </c>
      <c r="CF144" s="403">
        <v>204</v>
      </c>
      <c r="CG144" s="404"/>
      <c r="CH144" s="405">
        <v>78</v>
      </c>
      <c r="CI144" s="405">
        <v>22</v>
      </c>
      <c r="CJ144" s="405">
        <v>0</v>
      </c>
      <c r="CK144" s="405">
        <v>0</v>
      </c>
      <c r="CL144" s="406">
        <v>0</v>
      </c>
      <c r="CM144" s="407">
        <v>0</v>
      </c>
      <c r="CN144" s="405">
        <v>3</v>
      </c>
      <c r="CO144" s="405">
        <v>6</v>
      </c>
      <c r="CP144" s="405">
        <v>5</v>
      </c>
      <c r="CQ144" s="408">
        <v>3</v>
      </c>
      <c r="CS144" s="446"/>
      <c r="CT144" s="447"/>
      <c r="CU144" s="448"/>
      <c r="CV144" s="449"/>
      <c r="CW144" s="449"/>
      <c r="CX144" s="355"/>
      <c r="CY144" s="355"/>
      <c r="CZ144" s="355"/>
      <c r="DA144" s="355"/>
      <c r="DB144" s="355"/>
      <c r="DC144" s="355"/>
      <c r="DD144" s="355"/>
      <c r="DE144" s="355"/>
      <c r="DF144" s="355"/>
      <c r="DG144" s="355"/>
      <c r="DI144" s="431"/>
      <c r="DJ144" s="432"/>
      <c r="DK144" s="433"/>
      <c r="DL144" s="434"/>
      <c r="DM144" s="434"/>
      <c r="DN144" s="435"/>
      <c r="DO144" s="436"/>
      <c r="DP144" s="436"/>
      <c r="DQ144" s="436"/>
      <c r="DR144" s="436"/>
      <c r="DS144" s="436"/>
      <c r="DT144" s="436"/>
      <c r="DU144" s="436"/>
      <c r="DV144" s="436"/>
      <c r="DW144" s="436"/>
      <c r="DX144" s="436"/>
    </row>
    <row r="145" spans="1:128" ht="20.100000000000001" customHeight="1">
      <c r="A145" s="391">
        <v>3030</v>
      </c>
      <c r="B145" s="392" t="s">
        <v>133</v>
      </c>
      <c r="C145" s="393">
        <v>136</v>
      </c>
      <c r="D145" s="394">
        <v>211</v>
      </c>
      <c r="E145" s="395"/>
      <c r="F145" s="396">
        <v>4</v>
      </c>
      <c r="G145" s="396">
        <v>18</v>
      </c>
      <c r="H145" s="396">
        <v>21</v>
      </c>
      <c r="I145" s="396">
        <v>40</v>
      </c>
      <c r="J145" s="397">
        <v>18</v>
      </c>
      <c r="K145" s="398">
        <v>78</v>
      </c>
      <c r="L145" s="396">
        <v>7</v>
      </c>
      <c r="M145" s="396">
        <v>12</v>
      </c>
      <c r="N145" s="396">
        <v>10</v>
      </c>
      <c r="O145" s="399">
        <v>7</v>
      </c>
      <c r="Q145" s="400">
        <v>3051</v>
      </c>
      <c r="R145" s="401" t="s">
        <v>1252</v>
      </c>
      <c r="S145" s="402">
        <v>66</v>
      </c>
      <c r="T145" s="403">
        <v>200</v>
      </c>
      <c r="U145" s="404"/>
      <c r="V145" s="405">
        <v>35</v>
      </c>
      <c r="W145" s="405">
        <v>27</v>
      </c>
      <c r="X145" s="405">
        <v>21</v>
      </c>
      <c r="Y145" s="405">
        <v>17</v>
      </c>
      <c r="Z145" s="406">
        <v>0</v>
      </c>
      <c r="AA145" s="407">
        <v>38</v>
      </c>
      <c r="AB145" s="405">
        <v>4</v>
      </c>
      <c r="AC145" s="405">
        <v>12</v>
      </c>
      <c r="AD145" s="405">
        <v>5</v>
      </c>
      <c r="AE145" s="408">
        <v>5</v>
      </c>
      <c r="AG145" s="400">
        <v>3051</v>
      </c>
      <c r="AH145" s="401" t="s">
        <v>1252</v>
      </c>
      <c r="AI145" s="402">
        <v>64</v>
      </c>
      <c r="AJ145" s="403">
        <v>202</v>
      </c>
      <c r="AK145" s="404"/>
      <c r="AL145" s="405">
        <v>42</v>
      </c>
      <c r="AM145" s="405">
        <v>33</v>
      </c>
      <c r="AN145" s="405">
        <v>16</v>
      </c>
      <c r="AO145" s="405">
        <v>8</v>
      </c>
      <c r="AP145" s="406">
        <v>2</v>
      </c>
      <c r="AQ145" s="407">
        <v>25</v>
      </c>
      <c r="AR145" s="405">
        <v>5</v>
      </c>
      <c r="AS145" s="405">
        <v>8</v>
      </c>
      <c r="AT145" s="405">
        <v>7</v>
      </c>
      <c r="AU145" s="408">
        <v>4</v>
      </c>
      <c r="AW145" s="400">
        <v>7826</v>
      </c>
      <c r="AX145" s="401" t="s">
        <v>1328</v>
      </c>
      <c r="AY145" s="402">
        <v>2</v>
      </c>
      <c r="AZ145" s="403" t="s">
        <v>42</v>
      </c>
      <c r="BA145" s="404"/>
      <c r="BB145" s="405" t="s">
        <v>42</v>
      </c>
      <c r="BC145" s="405" t="s">
        <v>42</v>
      </c>
      <c r="BD145" s="405" t="s">
        <v>42</v>
      </c>
      <c r="BE145" s="405" t="s">
        <v>42</v>
      </c>
      <c r="BF145" s="406" t="s">
        <v>42</v>
      </c>
      <c r="BG145" s="407" t="s">
        <v>42</v>
      </c>
      <c r="BH145" s="405" t="s">
        <v>42</v>
      </c>
      <c r="BI145" s="405" t="s">
        <v>42</v>
      </c>
      <c r="BJ145" s="405" t="s">
        <v>42</v>
      </c>
      <c r="BK145" s="408" t="s">
        <v>42</v>
      </c>
      <c r="BM145" s="400">
        <v>7860</v>
      </c>
      <c r="BN145" s="401" t="s">
        <v>1611</v>
      </c>
      <c r="BO145" s="402">
        <v>6</v>
      </c>
      <c r="BP145" s="403" t="s">
        <v>42</v>
      </c>
      <c r="BQ145" s="404"/>
      <c r="BR145" s="405" t="s">
        <v>42</v>
      </c>
      <c r="BS145" s="405" t="s">
        <v>42</v>
      </c>
      <c r="BT145" s="405" t="s">
        <v>42</v>
      </c>
      <c r="BU145" s="405" t="s">
        <v>42</v>
      </c>
      <c r="BV145" s="406" t="s">
        <v>42</v>
      </c>
      <c r="BW145" s="407" t="s">
        <v>42</v>
      </c>
      <c r="BX145" s="405" t="s">
        <v>42</v>
      </c>
      <c r="BY145" s="405" t="s">
        <v>42</v>
      </c>
      <c r="BZ145" s="405" t="s">
        <v>42</v>
      </c>
      <c r="CA145" s="408" t="s">
        <v>42</v>
      </c>
      <c r="CC145" s="400">
        <v>7862</v>
      </c>
      <c r="CD145" s="401" t="s">
        <v>1611</v>
      </c>
      <c r="CE145" s="402">
        <v>13</v>
      </c>
      <c r="CF145" s="403">
        <v>202</v>
      </c>
      <c r="CG145" s="404"/>
      <c r="CH145" s="405">
        <v>69</v>
      </c>
      <c r="CI145" s="405">
        <v>23</v>
      </c>
      <c r="CJ145" s="405">
        <v>8</v>
      </c>
      <c r="CK145" s="405">
        <v>0</v>
      </c>
      <c r="CL145" s="406">
        <v>0</v>
      </c>
      <c r="CM145" s="407">
        <v>8</v>
      </c>
      <c r="CN145" s="405">
        <v>3</v>
      </c>
      <c r="CO145" s="405">
        <v>7</v>
      </c>
      <c r="CP145" s="405">
        <v>5</v>
      </c>
      <c r="CQ145" s="408">
        <v>3</v>
      </c>
      <c r="CS145" s="446"/>
      <c r="CT145" s="447"/>
      <c r="CU145" s="448"/>
      <c r="CV145" s="449"/>
      <c r="CW145" s="449"/>
      <c r="CX145" s="355"/>
      <c r="CY145" s="355"/>
      <c r="CZ145" s="355"/>
      <c r="DA145" s="355"/>
      <c r="DB145" s="355"/>
      <c r="DC145" s="355"/>
      <c r="DD145" s="355"/>
      <c r="DE145" s="355"/>
      <c r="DF145" s="355"/>
      <c r="DG145" s="355"/>
      <c r="DI145" s="431"/>
      <c r="DJ145" s="432"/>
      <c r="DK145" s="433"/>
      <c r="DL145" s="434"/>
      <c r="DM145" s="434"/>
      <c r="DN145" s="435"/>
      <c r="DO145" s="436"/>
      <c r="DP145" s="436"/>
      <c r="DQ145" s="436"/>
      <c r="DR145" s="436"/>
      <c r="DS145" s="436"/>
      <c r="DT145" s="436"/>
      <c r="DU145" s="436"/>
      <c r="DV145" s="436"/>
      <c r="DW145" s="436"/>
      <c r="DX145" s="436"/>
    </row>
    <row r="146" spans="1:128" ht="20.100000000000001" customHeight="1">
      <c r="A146" s="391">
        <v>3041</v>
      </c>
      <c r="B146" s="392" t="s">
        <v>311</v>
      </c>
      <c r="C146" s="393">
        <v>58</v>
      </c>
      <c r="D146" s="394">
        <v>190</v>
      </c>
      <c r="E146" s="395"/>
      <c r="F146" s="396">
        <v>33</v>
      </c>
      <c r="G146" s="396">
        <v>33</v>
      </c>
      <c r="H146" s="396">
        <v>22</v>
      </c>
      <c r="I146" s="396">
        <v>9</v>
      </c>
      <c r="J146" s="397">
        <v>3</v>
      </c>
      <c r="K146" s="398">
        <v>34</v>
      </c>
      <c r="L146" s="396">
        <v>5</v>
      </c>
      <c r="M146" s="396">
        <v>8</v>
      </c>
      <c r="N146" s="396">
        <v>8</v>
      </c>
      <c r="O146" s="399">
        <v>5</v>
      </c>
      <c r="Q146" s="400">
        <v>3061</v>
      </c>
      <c r="R146" s="401" t="s">
        <v>313</v>
      </c>
      <c r="S146" s="402">
        <v>84</v>
      </c>
      <c r="T146" s="403">
        <v>219</v>
      </c>
      <c r="U146" s="404"/>
      <c r="V146" s="405">
        <v>13</v>
      </c>
      <c r="W146" s="405">
        <v>23</v>
      </c>
      <c r="X146" s="405">
        <v>14</v>
      </c>
      <c r="Y146" s="405">
        <v>27</v>
      </c>
      <c r="Z146" s="406">
        <v>23</v>
      </c>
      <c r="AA146" s="407">
        <v>64</v>
      </c>
      <c r="AB146" s="405">
        <v>5</v>
      </c>
      <c r="AC146" s="405">
        <v>14</v>
      </c>
      <c r="AD146" s="405">
        <v>8</v>
      </c>
      <c r="AE146" s="408">
        <v>6</v>
      </c>
      <c r="AG146" s="400">
        <v>3061</v>
      </c>
      <c r="AH146" s="401" t="s">
        <v>313</v>
      </c>
      <c r="AI146" s="402">
        <v>70</v>
      </c>
      <c r="AJ146" s="403">
        <v>229</v>
      </c>
      <c r="AK146" s="404"/>
      <c r="AL146" s="405">
        <v>13</v>
      </c>
      <c r="AM146" s="405">
        <v>19</v>
      </c>
      <c r="AN146" s="405">
        <v>19</v>
      </c>
      <c r="AO146" s="405">
        <v>17</v>
      </c>
      <c r="AP146" s="406">
        <v>33</v>
      </c>
      <c r="AQ146" s="407">
        <v>69</v>
      </c>
      <c r="AR146" s="405">
        <v>6</v>
      </c>
      <c r="AS146" s="405">
        <v>12</v>
      </c>
      <c r="AT146" s="405">
        <v>9</v>
      </c>
      <c r="AU146" s="408">
        <v>6</v>
      </c>
      <c r="AW146" s="400">
        <v>7833</v>
      </c>
      <c r="AX146" s="401" t="s">
        <v>152</v>
      </c>
      <c r="AY146" s="402">
        <v>1</v>
      </c>
      <c r="AZ146" s="403" t="s">
        <v>42</v>
      </c>
      <c r="BA146" s="404"/>
      <c r="BB146" s="405" t="s">
        <v>42</v>
      </c>
      <c r="BC146" s="405" t="s">
        <v>42</v>
      </c>
      <c r="BD146" s="405" t="s">
        <v>42</v>
      </c>
      <c r="BE146" s="405" t="s">
        <v>42</v>
      </c>
      <c r="BF146" s="406" t="s">
        <v>42</v>
      </c>
      <c r="BG146" s="407" t="s">
        <v>42</v>
      </c>
      <c r="BH146" s="405" t="s">
        <v>42</v>
      </c>
      <c r="BI146" s="405" t="s">
        <v>42</v>
      </c>
      <c r="BJ146" s="405" t="s">
        <v>42</v>
      </c>
      <c r="BK146" s="408" t="s">
        <v>42</v>
      </c>
      <c r="BM146" s="400">
        <v>7861</v>
      </c>
      <c r="BN146" s="401" t="s">
        <v>1611</v>
      </c>
      <c r="BO146" s="402">
        <v>4</v>
      </c>
      <c r="BP146" s="403" t="s">
        <v>42</v>
      </c>
      <c r="BQ146" s="404"/>
      <c r="BR146" s="405" t="s">
        <v>42</v>
      </c>
      <c r="BS146" s="405" t="s">
        <v>42</v>
      </c>
      <c r="BT146" s="405" t="s">
        <v>42</v>
      </c>
      <c r="BU146" s="405" t="s">
        <v>42</v>
      </c>
      <c r="BV146" s="406" t="s">
        <v>42</v>
      </c>
      <c r="BW146" s="407" t="s">
        <v>42</v>
      </c>
      <c r="BX146" s="405" t="s">
        <v>42</v>
      </c>
      <c r="BY146" s="405" t="s">
        <v>42</v>
      </c>
      <c r="BZ146" s="405" t="s">
        <v>42</v>
      </c>
      <c r="CA146" s="408" t="s">
        <v>42</v>
      </c>
      <c r="CC146" s="400">
        <v>8101</v>
      </c>
      <c r="CD146" s="401" t="s">
        <v>1334</v>
      </c>
      <c r="CE146" s="402">
        <v>21</v>
      </c>
      <c r="CF146" s="403">
        <v>217</v>
      </c>
      <c r="CG146" s="404"/>
      <c r="CH146" s="405">
        <v>71</v>
      </c>
      <c r="CI146" s="405">
        <v>10</v>
      </c>
      <c r="CJ146" s="405">
        <v>10</v>
      </c>
      <c r="CK146" s="405">
        <v>10</v>
      </c>
      <c r="CL146" s="406">
        <v>0</v>
      </c>
      <c r="CM146" s="407">
        <v>19</v>
      </c>
      <c r="CN146" s="405">
        <v>4</v>
      </c>
      <c r="CO146" s="405">
        <v>8</v>
      </c>
      <c r="CP146" s="405">
        <v>6</v>
      </c>
      <c r="CQ146" s="408">
        <v>4</v>
      </c>
      <c r="CS146" s="446"/>
      <c r="CT146" s="447"/>
      <c r="CU146" s="448"/>
      <c r="CV146" s="449"/>
      <c r="CW146" s="449"/>
      <c r="CX146" s="355"/>
      <c r="CY146" s="355"/>
      <c r="CZ146" s="355"/>
      <c r="DA146" s="355"/>
      <c r="DB146" s="355"/>
      <c r="DC146" s="355"/>
      <c r="DD146" s="355"/>
      <c r="DE146" s="355"/>
      <c r="DF146" s="355"/>
      <c r="DG146" s="355"/>
      <c r="DI146" s="431"/>
      <c r="DJ146" s="432"/>
      <c r="DK146" s="433"/>
      <c r="DL146" s="434"/>
      <c r="DM146" s="434"/>
      <c r="DN146" s="435"/>
      <c r="DO146" s="436"/>
      <c r="DP146" s="436"/>
      <c r="DQ146" s="436"/>
      <c r="DR146" s="436"/>
      <c r="DS146" s="436"/>
      <c r="DT146" s="436"/>
      <c r="DU146" s="436"/>
      <c r="DV146" s="436"/>
      <c r="DW146" s="436"/>
      <c r="DX146" s="436"/>
    </row>
    <row r="147" spans="1:128" ht="20.100000000000001" customHeight="1">
      <c r="A147" s="391">
        <v>3051</v>
      </c>
      <c r="B147" s="392" t="s">
        <v>1252</v>
      </c>
      <c r="C147" s="393">
        <v>72</v>
      </c>
      <c r="D147" s="394">
        <v>190</v>
      </c>
      <c r="E147" s="395"/>
      <c r="F147" s="396">
        <v>28</v>
      </c>
      <c r="G147" s="396">
        <v>35</v>
      </c>
      <c r="H147" s="396">
        <v>21</v>
      </c>
      <c r="I147" s="396">
        <v>14</v>
      </c>
      <c r="J147" s="397">
        <v>3</v>
      </c>
      <c r="K147" s="398">
        <v>38</v>
      </c>
      <c r="L147" s="396">
        <v>6</v>
      </c>
      <c r="M147" s="396">
        <v>8</v>
      </c>
      <c r="N147" s="396">
        <v>8</v>
      </c>
      <c r="O147" s="399">
        <v>5</v>
      </c>
      <c r="Q147" s="400">
        <v>3100</v>
      </c>
      <c r="R147" s="401" t="s">
        <v>314</v>
      </c>
      <c r="S147" s="402">
        <v>67</v>
      </c>
      <c r="T147" s="403">
        <v>220</v>
      </c>
      <c r="U147" s="404"/>
      <c r="V147" s="405">
        <v>0</v>
      </c>
      <c r="W147" s="405">
        <v>27</v>
      </c>
      <c r="X147" s="405">
        <v>25</v>
      </c>
      <c r="Y147" s="405">
        <v>30</v>
      </c>
      <c r="Z147" s="406">
        <v>18</v>
      </c>
      <c r="AA147" s="407">
        <v>73</v>
      </c>
      <c r="AB147" s="405">
        <v>5</v>
      </c>
      <c r="AC147" s="405">
        <v>15</v>
      </c>
      <c r="AD147" s="405">
        <v>8</v>
      </c>
      <c r="AE147" s="408">
        <v>7</v>
      </c>
      <c r="AG147" s="400">
        <v>3100</v>
      </c>
      <c r="AH147" s="401" t="s">
        <v>314</v>
      </c>
      <c r="AI147" s="402">
        <v>54</v>
      </c>
      <c r="AJ147" s="403">
        <v>224</v>
      </c>
      <c r="AK147" s="404"/>
      <c r="AL147" s="405">
        <v>4</v>
      </c>
      <c r="AM147" s="405">
        <v>15</v>
      </c>
      <c r="AN147" s="405">
        <v>54</v>
      </c>
      <c r="AO147" s="405">
        <v>24</v>
      </c>
      <c r="AP147" s="406">
        <v>4</v>
      </c>
      <c r="AQ147" s="407">
        <v>81</v>
      </c>
      <c r="AR147" s="405">
        <v>6</v>
      </c>
      <c r="AS147" s="405">
        <v>11</v>
      </c>
      <c r="AT147" s="405">
        <v>9</v>
      </c>
      <c r="AU147" s="408">
        <v>5</v>
      </c>
      <c r="AW147" s="400">
        <v>7835</v>
      </c>
      <c r="AX147" s="401" t="s">
        <v>146</v>
      </c>
      <c r="AY147" s="402">
        <v>8</v>
      </c>
      <c r="AZ147" s="403" t="s">
        <v>42</v>
      </c>
      <c r="BA147" s="404"/>
      <c r="BB147" s="405" t="s">
        <v>42</v>
      </c>
      <c r="BC147" s="405" t="s">
        <v>42</v>
      </c>
      <c r="BD147" s="405" t="s">
        <v>42</v>
      </c>
      <c r="BE147" s="405" t="s">
        <v>42</v>
      </c>
      <c r="BF147" s="406" t="s">
        <v>42</v>
      </c>
      <c r="BG147" s="407" t="s">
        <v>42</v>
      </c>
      <c r="BH147" s="405" t="s">
        <v>42</v>
      </c>
      <c r="BI147" s="405" t="s">
        <v>42</v>
      </c>
      <c r="BJ147" s="405" t="s">
        <v>42</v>
      </c>
      <c r="BK147" s="408" t="s">
        <v>42</v>
      </c>
      <c r="BM147" s="400">
        <v>7862</v>
      </c>
      <c r="BN147" s="401" t="s">
        <v>1611</v>
      </c>
      <c r="BO147" s="402">
        <v>1</v>
      </c>
      <c r="BP147" s="403" t="s">
        <v>42</v>
      </c>
      <c r="BQ147" s="404"/>
      <c r="BR147" s="405" t="s">
        <v>42</v>
      </c>
      <c r="BS147" s="405" t="s">
        <v>42</v>
      </c>
      <c r="BT147" s="405" t="s">
        <v>42</v>
      </c>
      <c r="BU147" s="405" t="s">
        <v>42</v>
      </c>
      <c r="BV147" s="406" t="s">
        <v>42</v>
      </c>
      <c r="BW147" s="407" t="s">
        <v>42</v>
      </c>
      <c r="BX147" s="405" t="s">
        <v>42</v>
      </c>
      <c r="BY147" s="405" t="s">
        <v>42</v>
      </c>
      <c r="BZ147" s="405" t="s">
        <v>42</v>
      </c>
      <c r="CA147" s="408" t="s">
        <v>42</v>
      </c>
      <c r="CC147" s="400">
        <v>8119</v>
      </c>
      <c r="CD147" s="401" t="s">
        <v>526</v>
      </c>
      <c r="CE147" s="402">
        <v>23</v>
      </c>
      <c r="CF147" s="403">
        <v>217</v>
      </c>
      <c r="CG147" s="404"/>
      <c r="CH147" s="405">
        <v>57</v>
      </c>
      <c r="CI147" s="405">
        <v>35</v>
      </c>
      <c r="CJ147" s="405">
        <v>9</v>
      </c>
      <c r="CK147" s="405">
        <v>0</v>
      </c>
      <c r="CL147" s="406">
        <v>0</v>
      </c>
      <c r="CM147" s="407">
        <v>9</v>
      </c>
      <c r="CN147" s="405">
        <v>4</v>
      </c>
      <c r="CO147" s="405">
        <v>8</v>
      </c>
      <c r="CP147" s="405">
        <v>6</v>
      </c>
      <c r="CQ147" s="408">
        <v>4</v>
      </c>
      <c r="CS147" s="446"/>
      <c r="CT147" s="447"/>
      <c r="CU147" s="448"/>
      <c r="CV147" s="449"/>
      <c r="CW147" s="449"/>
      <c r="CX147" s="355"/>
      <c r="CY147" s="355"/>
      <c r="CZ147" s="355"/>
      <c r="DA147" s="355"/>
      <c r="DB147" s="355"/>
      <c r="DC147" s="355"/>
      <c r="DD147" s="355"/>
      <c r="DE147" s="355"/>
      <c r="DF147" s="355"/>
      <c r="DG147" s="355"/>
      <c r="DI147" s="431"/>
      <c r="DJ147" s="432"/>
      <c r="DK147" s="433"/>
      <c r="DL147" s="434"/>
      <c r="DM147" s="434"/>
      <c r="DN147" s="435"/>
      <c r="DO147" s="436"/>
      <c r="DP147" s="436"/>
      <c r="DQ147" s="436"/>
      <c r="DR147" s="436"/>
      <c r="DS147" s="436"/>
      <c r="DT147" s="436"/>
      <c r="DU147" s="436"/>
      <c r="DV147" s="436"/>
      <c r="DW147" s="436"/>
      <c r="DX147" s="436"/>
    </row>
    <row r="148" spans="1:128" ht="20.100000000000001" customHeight="1">
      <c r="A148" s="391">
        <v>3061</v>
      </c>
      <c r="B148" s="392" t="s">
        <v>313</v>
      </c>
      <c r="C148" s="393">
        <v>71</v>
      </c>
      <c r="D148" s="394">
        <v>202</v>
      </c>
      <c r="E148" s="395"/>
      <c r="F148" s="396">
        <v>25</v>
      </c>
      <c r="G148" s="396">
        <v>17</v>
      </c>
      <c r="H148" s="396">
        <v>20</v>
      </c>
      <c r="I148" s="396">
        <v>21</v>
      </c>
      <c r="J148" s="397">
        <v>17</v>
      </c>
      <c r="K148" s="398">
        <v>58</v>
      </c>
      <c r="L148" s="396">
        <v>6</v>
      </c>
      <c r="M148" s="396">
        <v>10</v>
      </c>
      <c r="N148" s="396">
        <v>9</v>
      </c>
      <c r="O148" s="399">
        <v>6</v>
      </c>
      <c r="Q148" s="400">
        <v>3101</v>
      </c>
      <c r="R148" s="401" t="s">
        <v>315</v>
      </c>
      <c r="S148" s="402">
        <v>118</v>
      </c>
      <c r="T148" s="403">
        <v>224</v>
      </c>
      <c r="U148" s="404"/>
      <c r="V148" s="405">
        <v>2</v>
      </c>
      <c r="W148" s="405">
        <v>15</v>
      </c>
      <c r="X148" s="405">
        <v>27</v>
      </c>
      <c r="Y148" s="405">
        <v>36</v>
      </c>
      <c r="Z148" s="406">
        <v>19</v>
      </c>
      <c r="AA148" s="407">
        <v>83</v>
      </c>
      <c r="AB148" s="405">
        <v>5</v>
      </c>
      <c r="AC148" s="405">
        <v>15</v>
      </c>
      <c r="AD148" s="405">
        <v>8</v>
      </c>
      <c r="AE148" s="408">
        <v>7</v>
      </c>
      <c r="AG148" s="400">
        <v>3101</v>
      </c>
      <c r="AH148" s="401" t="s">
        <v>315</v>
      </c>
      <c r="AI148" s="402">
        <v>148</v>
      </c>
      <c r="AJ148" s="403">
        <v>231</v>
      </c>
      <c r="AK148" s="404"/>
      <c r="AL148" s="405">
        <v>3</v>
      </c>
      <c r="AM148" s="405">
        <v>20</v>
      </c>
      <c r="AN148" s="405">
        <v>24</v>
      </c>
      <c r="AO148" s="405">
        <v>36</v>
      </c>
      <c r="AP148" s="406">
        <v>18</v>
      </c>
      <c r="AQ148" s="407">
        <v>78</v>
      </c>
      <c r="AR148" s="405">
        <v>6</v>
      </c>
      <c r="AS148" s="405">
        <v>12</v>
      </c>
      <c r="AT148" s="405">
        <v>10</v>
      </c>
      <c r="AU148" s="408">
        <v>6</v>
      </c>
      <c r="AW148" s="400">
        <v>7840</v>
      </c>
      <c r="AX148" s="401" t="s">
        <v>907</v>
      </c>
      <c r="AY148" s="402">
        <v>1</v>
      </c>
      <c r="AZ148" s="403" t="s">
        <v>42</v>
      </c>
      <c r="BA148" s="404"/>
      <c r="BB148" s="405" t="s">
        <v>42</v>
      </c>
      <c r="BC148" s="405" t="s">
        <v>42</v>
      </c>
      <c r="BD148" s="405" t="s">
        <v>42</v>
      </c>
      <c r="BE148" s="405" t="s">
        <v>42</v>
      </c>
      <c r="BF148" s="406" t="s">
        <v>42</v>
      </c>
      <c r="BG148" s="407" t="s">
        <v>42</v>
      </c>
      <c r="BH148" s="405" t="s">
        <v>42</v>
      </c>
      <c r="BI148" s="405" t="s">
        <v>42</v>
      </c>
      <c r="BJ148" s="405" t="s">
        <v>42</v>
      </c>
      <c r="BK148" s="408" t="s">
        <v>42</v>
      </c>
      <c r="BM148" s="400">
        <v>8101</v>
      </c>
      <c r="BN148" s="401" t="s">
        <v>1334</v>
      </c>
      <c r="BO148" s="402">
        <v>13</v>
      </c>
      <c r="BP148" s="403">
        <v>208</v>
      </c>
      <c r="BQ148" s="404"/>
      <c r="BR148" s="405">
        <v>77</v>
      </c>
      <c r="BS148" s="405">
        <v>0</v>
      </c>
      <c r="BT148" s="405">
        <v>15</v>
      </c>
      <c r="BU148" s="405">
        <v>8</v>
      </c>
      <c r="BV148" s="406">
        <v>0</v>
      </c>
      <c r="BW148" s="407">
        <v>23</v>
      </c>
      <c r="BX148" s="405">
        <v>3</v>
      </c>
      <c r="BY148" s="405">
        <v>8</v>
      </c>
      <c r="BZ148" s="405">
        <v>5</v>
      </c>
      <c r="CA148" s="408">
        <v>4</v>
      </c>
      <c r="CC148" s="400">
        <v>8121</v>
      </c>
      <c r="CD148" s="401" t="s">
        <v>148</v>
      </c>
      <c r="CE148" s="402">
        <v>11</v>
      </c>
      <c r="CF148" s="403">
        <v>216</v>
      </c>
      <c r="CG148" s="404"/>
      <c r="CH148" s="405">
        <v>55</v>
      </c>
      <c r="CI148" s="405">
        <v>36</v>
      </c>
      <c r="CJ148" s="405">
        <v>9</v>
      </c>
      <c r="CK148" s="405">
        <v>0</v>
      </c>
      <c r="CL148" s="406">
        <v>0</v>
      </c>
      <c r="CM148" s="407">
        <v>9</v>
      </c>
      <c r="CN148" s="405">
        <v>4</v>
      </c>
      <c r="CO148" s="405">
        <v>8</v>
      </c>
      <c r="CP148" s="405">
        <v>6</v>
      </c>
      <c r="CQ148" s="408">
        <v>3</v>
      </c>
      <c r="CS148" s="446"/>
      <c r="CT148" s="447"/>
      <c r="CU148" s="448"/>
      <c r="CV148" s="449"/>
      <c r="CW148" s="449"/>
      <c r="CX148" s="355"/>
      <c r="CY148" s="355"/>
      <c r="CZ148" s="355"/>
      <c r="DA148" s="355"/>
      <c r="DB148" s="355"/>
      <c r="DC148" s="355"/>
      <c r="DD148" s="355"/>
      <c r="DE148" s="355"/>
      <c r="DF148" s="355"/>
      <c r="DG148" s="355"/>
      <c r="DI148" s="431"/>
      <c r="DJ148" s="432"/>
      <c r="DK148" s="433"/>
      <c r="DL148" s="434"/>
      <c r="DM148" s="434"/>
      <c r="DN148" s="435"/>
      <c r="DO148" s="436"/>
      <c r="DP148" s="436"/>
      <c r="DQ148" s="436"/>
      <c r="DR148" s="436"/>
      <c r="DS148" s="436"/>
      <c r="DT148" s="436"/>
      <c r="DU148" s="436"/>
      <c r="DV148" s="436"/>
      <c r="DW148" s="436"/>
      <c r="DX148" s="436"/>
    </row>
    <row r="149" spans="1:128" ht="20.100000000000001" customHeight="1">
      <c r="A149" s="391">
        <v>3100</v>
      </c>
      <c r="B149" s="392" t="s">
        <v>314</v>
      </c>
      <c r="C149" s="393">
        <v>92</v>
      </c>
      <c r="D149" s="394">
        <v>199</v>
      </c>
      <c r="E149" s="395"/>
      <c r="F149" s="396">
        <v>18</v>
      </c>
      <c r="G149" s="396">
        <v>25</v>
      </c>
      <c r="H149" s="396">
        <v>29</v>
      </c>
      <c r="I149" s="396">
        <v>18</v>
      </c>
      <c r="J149" s="397">
        <v>9</v>
      </c>
      <c r="K149" s="398">
        <v>57</v>
      </c>
      <c r="L149" s="396">
        <v>6</v>
      </c>
      <c r="M149" s="396">
        <v>10</v>
      </c>
      <c r="N149" s="396">
        <v>9</v>
      </c>
      <c r="O149" s="399">
        <v>6</v>
      </c>
      <c r="Q149" s="400">
        <v>3111</v>
      </c>
      <c r="R149" s="401" t="s">
        <v>1253</v>
      </c>
      <c r="S149" s="402">
        <v>106</v>
      </c>
      <c r="T149" s="403">
        <v>219</v>
      </c>
      <c r="U149" s="404"/>
      <c r="V149" s="405">
        <v>8</v>
      </c>
      <c r="W149" s="405">
        <v>18</v>
      </c>
      <c r="X149" s="405">
        <v>26</v>
      </c>
      <c r="Y149" s="405">
        <v>30</v>
      </c>
      <c r="Z149" s="406">
        <v>17</v>
      </c>
      <c r="AA149" s="407">
        <v>74</v>
      </c>
      <c r="AB149" s="405">
        <v>5</v>
      </c>
      <c r="AC149" s="405">
        <v>14</v>
      </c>
      <c r="AD149" s="405">
        <v>8</v>
      </c>
      <c r="AE149" s="408">
        <v>6</v>
      </c>
      <c r="AG149" s="400">
        <v>3111</v>
      </c>
      <c r="AH149" s="401" t="s">
        <v>1253</v>
      </c>
      <c r="AI149" s="402">
        <v>90</v>
      </c>
      <c r="AJ149" s="403">
        <v>224</v>
      </c>
      <c r="AK149" s="404"/>
      <c r="AL149" s="405">
        <v>12</v>
      </c>
      <c r="AM149" s="405">
        <v>14</v>
      </c>
      <c r="AN149" s="405">
        <v>30</v>
      </c>
      <c r="AO149" s="405">
        <v>33</v>
      </c>
      <c r="AP149" s="406">
        <v>10</v>
      </c>
      <c r="AQ149" s="407">
        <v>73</v>
      </c>
      <c r="AR149" s="405">
        <v>6</v>
      </c>
      <c r="AS149" s="405">
        <v>12</v>
      </c>
      <c r="AT149" s="405">
        <v>9</v>
      </c>
      <c r="AU149" s="408">
        <v>5</v>
      </c>
      <c r="AW149" s="400">
        <v>7853</v>
      </c>
      <c r="AX149" s="401" t="s">
        <v>151</v>
      </c>
      <c r="AY149" s="402">
        <v>1</v>
      </c>
      <c r="AZ149" s="403" t="s">
        <v>42</v>
      </c>
      <c r="BA149" s="404"/>
      <c r="BB149" s="405" t="s">
        <v>42</v>
      </c>
      <c r="BC149" s="405" t="s">
        <v>42</v>
      </c>
      <c r="BD149" s="405" t="s">
        <v>42</v>
      </c>
      <c r="BE149" s="405" t="s">
        <v>42</v>
      </c>
      <c r="BF149" s="406" t="s">
        <v>42</v>
      </c>
      <c r="BG149" s="407" t="s">
        <v>42</v>
      </c>
      <c r="BH149" s="405" t="s">
        <v>42</v>
      </c>
      <c r="BI149" s="405" t="s">
        <v>42</v>
      </c>
      <c r="BJ149" s="405" t="s">
        <v>42</v>
      </c>
      <c r="BK149" s="408" t="s">
        <v>42</v>
      </c>
      <c r="BM149" s="400">
        <v>8119</v>
      </c>
      <c r="BN149" s="401" t="s">
        <v>526</v>
      </c>
      <c r="BO149" s="402">
        <v>14</v>
      </c>
      <c r="BP149" s="403">
        <v>202</v>
      </c>
      <c r="BQ149" s="404"/>
      <c r="BR149" s="405">
        <v>86</v>
      </c>
      <c r="BS149" s="405">
        <v>14</v>
      </c>
      <c r="BT149" s="405">
        <v>0</v>
      </c>
      <c r="BU149" s="405">
        <v>0</v>
      </c>
      <c r="BV149" s="406">
        <v>0</v>
      </c>
      <c r="BW149" s="407">
        <v>0</v>
      </c>
      <c r="BX149" s="405">
        <v>3</v>
      </c>
      <c r="BY149" s="405">
        <v>7</v>
      </c>
      <c r="BZ149" s="405">
        <v>5</v>
      </c>
      <c r="CA149" s="408">
        <v>3</v>
      </c>
      <c r="CC149" s="400">
        <v>8131</v>
      </c>
      <c r="CD149" s="401" t="s">
        <v>527</v>
      </c>
      <c r="CE149" s="402">
        <v>6</v>
      </c>
      <c r="CF149" s="403" t="s">
        <v>42</v>
      </c>
      <c r="CG149" s="404"/>
      <c r="CH149" s="405" t="s">
        <v>42</v>
      </c>
      <c r="CI149" s="405" t="s">
        <v>42</v>
      </c>
      <c r="CJ149" s="405" t="s">
        <v>42</v>
      </c>
      <c r="CK149" s="405" t="s">
        <v>42</v>
      </c>
      <c r="CL149" s="406" t="s">
        <v>42</v>
      </c>
      <c r="CM149" s="407" t="s">
        <v>42</v>
      </c>
      <c r="CN149" s="405" t="s">
        <v>42</v>
      </c>
      <c r="CO149" s="405" t="s">
        <v>42</v>
      </c>
      <c r="CP149" s="405" t="s">
        <v>42</v>
      </c>
      <c r="CQ149" s="408" t="s">
        <v>42</v>
      </c>
      <c r="CS149" s="446"/>
      <c r="CT149" s="447"/>
      <c r="CU149" s="448"/>
      <c r="CV149" s="449"/>
      <c r="CW149" s="449"/>
      <c r="CX149" s="355"/>
      <c r="CY149" s="355"/>
      <c r="CZ149" s="355"/>
      <c r="DA149" s="355"/>
      <c r="DB149" s="355"/>
      <c r="DC149" s="355"/>
      <c r="DD149" s="355"/>
      <c r="DE149" s="355"/>
      <c r="DF149" s="355"/>
      <c r="DG149" s="355"/>
      <c r="DI149" s="431"/>
      <c r="DJ149" s="432"/>
      <c r="DK149" s="433"/>
      <c r="DL149" s="434"/>
      <c r="DM149" s="434"/>
      <c r="DN149" s="435"/>
      <c r="DO149" s="436"/>
      <c r="DP149" s="436"/>
      <c r="DQ149" s="436"/>
      <c r="DR149" s="436"/>
      <c r="DS149" s="436"/>
      <c r="DT149" s="436"/>
      <c r="DU149" s="436"/>
      <c r="DV149" s="436"/>
      <c r="DW149" s="436"/>
      <c r="DX149" s="436"/>
    </row>
    <row r="150" spans="1:128" ht="20.100000000000001" customHeight="1">
      <c r="A150" s="391">
        <v>3101</v>
      </c>
      <c r="B150" s="392" t="s">
        <v>315</v>
      </c>
      <c r="C150" s="393">
        <v>127</v>
      </c>
      <c r="D150" s="394">
        <v>212</v>
      </c>
      <c r="E150" s="395"/>
      <c r="F150" s="396">
        <v>1</v>
      </c>
      <c r="G150" s="396">
        <v>13</v>
      </c>
      <c r="H150" s="396">
        <v>32</v>
      </c>
      <c r="I150" s="396">
        <v>37</v>
      </c>
      <c r="J150" s="397">
        <v>17</v>
      </c>
      <c r="K150" s="398">
        <v>86</v>
      </c>
      <c r="L150" s="396">
        <v>7</v>
      </c>
      <c r="M150" s="396">
        <v>12</v>
      </c>
      <c r="N150" s="396">
        <v>10</v>
      </c>
      <c r="O150" s="399">
        <v>8</v>
      </c>
      <c r="Q150" s="400">
        <v>3141</v>
      </c>
      <c r="R150" s="401" t="s">
        <v>317</v>
      </c>
      <c r="S150" s="402">
        <v>207</v>
      </c>
      <c r="T150" s="403">
        <v>212</v>
      </c>
      <c r="U150" s="404"/>
      <c r="V150" s="405">
        <v>19</v>
      </c>
      <c r="W150" s="405">
        <v>23</v>
      </c>
      <c r="X150" s="405">
        <v>21</v>
      </c>
      <c r="Y150" s="405">
        <v>22</v>
      </c>
      <c r="Z150" s="406">
        <v>15</v>
      </c>
      <c r="AA150" s="407">
        <v>57</v>
      </c>
      <c r="AB150" s="405">
        <v>5</v>
      </c>
      <c r="AC150" s="405">
        <v>13</v>
      </c>
      <c r="AD150" s="405">
        <v>7</v>
      </c>
      <c r="AE150" s="408">
        <v>6</v>
      </c>
      <c r="AG150" s="400">
        <v>3141</v>
      </c>
      <c r="AH150" s="401" t="s">
        <v>317</v>
      </c>
      <c r="AI150" s="402">
        <v>184</v>
      </c>
      <c r="AJ150" s="403">
        <v>214</v>
      </c>
      <c r="AK150" s="404"/>
      <c r="AL150" s="405">
        <v>24</v>
      </c>
      <c r="AM150" s="405">
        <v>27</v>
      </c>
      <c r="AN150" s="405">
        <v>27</v>
      </c>
      <c r="AO150" s="405">
        <v>18</v>
      </c>
      <c r="AP150" s="406">
        <v>3</v>
      </c>
      <c r="AQ150" s="407">
        <v>49</v>
      </c>
      <c r="AR150" s="405">
        <v>5</v>
      </c>
      <c r="AS150" s="405">
        <v>10</v>
      </c>
      <c r="AT150" s="405">
        <v>8</v>
      </c>
      <c r="AU150" s="408">
        <v>5</v>
      </c>
      <c r="AW150" s="400">
        <v>8101</v>
      </c>
      <c r="AX150" s="401" t="s">
        <v>1334</v>
      </c>
      <c r="AY150" s="402">
        <v>3</v>
      </c>
      <c r="AZ150" s="403" t="s">
        <v>42</v>
      </c>
      <c r="BA150" s="404"/>
      <c r="BB150" s="405" t="s">
        <v>42</v>
      </c>
      <c r="BC150" s="405" t="s">
        <v>42</v>
      </c>
      <c r="BD150" s="405" t="s">
        <v>42</v>
      </c>
      <c r="BE150" s="405" t="s">
        <v>42</v>
      </c>
      <c r="BF150" s="406" t="s">
        <v>42</v>
      </c>
      <c r="BG150" s="407" t="s">
        <v>42</v>
      </c>
      <c r="BH150" s="405" t="s">
        <v>42</v>
      </c>
      <c r="BI150" s="405" t="s">
        <v>42</v>
      </c>
      <c r="BJ150" s="405" t="s">
        <v>42</v>
      </c>
      <c r="BK150" s="408" t="s">
        <v>42</v>
      </c>
      <c r="BM150" s="400">
        <v>8121</v>
      </c>
      <c r="BN150" s="401" t="s">
        <v>148</v>
      </c>
      <c r="BO150" s="402">
        <v>6</v>
      </c>
      <c r="BP150" s="403" t="s">
        <v>42</v>
      </c>
      <c r="BQ150" s="404"/>
      <c r="BR150" s="405" t="s">
        <v>42</v>
      </c>
      <c r="BS150" s="405" t="s">
        <v>42</v>
      </c>
      <c r="BT150" s="405" t="s">
        <v>42</v>
      </c>
      <c r="BU150" s="405" t="s">
        <v>42</v>
      </c>
      <c r="BV150" s="406" t="s">
        <v>42</v>
      </c>
      <c r="BW150" s="407" t="s">
        <v>42</v>
      </c>
      <c r="BX150" s="405" t="s">
        <v>42</v>
      </c>
      <c r="BY150" s="405" t="s">
        <v>42</v>
      </c>
      <c r="BZ150" s="405" t="s">
        <v>42</v>
      </c>
      <c r="CA150" s="408" t="s">
        <v>42</v>
      </c>
      <c r="CC150" s="400">
        <v>8151</v>
      </c>
      <c r="CD150" s="401" t="s">
        <v>913</v>
      </c>
      <c r="CE150" s="402">
        <v>16</v>
      </c>
      <c r="CF150" s="403">
        <v>195</v>
      </c>
      <c r="CG150" s="404"/>
      <c r="CH150" s="405">
        <v>88</v>
      </c>
      <c r="CI150" s="405">
        <v>6</v>
      </c>
      <c r="CJ150" s="405">
        <v>6</v>
      </c>
      <c r="CK150" s="405">
        <v>0</v>
      </c>
      <c r="CL150" s="406">
        <v>0</v>
      </c>
      <c r="CM150" s="407">
        <v>6</v>
      </c>
      <c r="CN150" s="405">
        <v>2</v>
      </c>
      <c r="CO150" s="405">
        <v>5</v>
      </c>
      <c r="CP150" s="405">
        <v>4</v>
      </c>
      <c r="CQ150" s="408">
        <v>2</v>
      </c>
      <c r="CS150" s="446"/>
      <c r="CT150" s="447"/>
      <c r="CU150" s="448"/>
      <c r="CV150" s="449"/>
      <c r="CW150" s="449"/>
      <c r="CX150" s="355"/>
      <c r="CY150" s="355"/>
      <c r="CZ150" s="355"/>
      <c r="DA150" s="355"/>
      <c r="DB150" s="355"/>
      <c r="DC150" s="355"/>
      <c r="DD150" s="355"/>
      <c r="DE150" s="355"/>
      <c r="DF150" s="355"/>
      <c r="DG150" s="355"/>
      <c r="DI150" s="431"/>
      <c r="DJ150" s="432"/>
      <c r="DK150" s="433"/>
      <c r="DL150" s="434"/>
      <c r="DM150" s="434"/>
      <c r="DN150" s="435"/>
      <c r="DO150" s="436"/>
      <c r="DP150" s="436"/>
      <c r="DQ150" s="436"/>
      <c r="DR150" s="436"/>
      <c r="DS150" s="436"/>
      <c r="DT150" s="436"/>
      <c r="DU150" s="436"/>
      <c r="DV150" s="436"/>
      <c r="DW150" s="436"/>
      <c r="DX150" s="436"/>
    </row>
    <row r="151" spans="1:128" ht="20.100000000000001" customHeight="1">
      <c r="A151" s="391">
        <v>3111</v>
      </c>
      <c r="B151" s="392" t="s">
        <v>1253</v>
      </c>
      <c r="C151" s="393">
        <v>81</v>
      </c>
      <c r="D151" s="394">
        <v>199</v>
      </c>
      <c r="E151" s="395"/>
      <c r="F151" s="396">
        <v>20</v>
      </c>
      <c r="G151" s="396">
        <v>25</v>
      </c>
      <c r="H151" s="396">
        <v>21</v>
      </c>
      <c r="I151" s="396">
        <v>27</v>
      </c>
      <c r="J151" s="397">
        <v>7</v>
      </c>
      <c r="K151" s="398">
        <v>56</v>
      </c>
      <c r="L151" s="396">
        <v>5</v>
      </c>
      <c r="M151" s="396">
        <v>10</v>
      </c>
      <c r="N151" s="396">
        <v>9</v>
      </c>
      <c r="O151" s="399">
        <v>6</v>
      </c>
      <c r="Q151" s="400">
        <v>3181</v>
      </c>
      <c r="R151" s="401" t="s">
        <v>318</v>
      </c>
      <c r="S151" s="402">
        <v>82</v>
      </c>
      <c r="T151" s="403">
        <v>197</v>
      </c>
      <c r="U151" s="404"/>
      <c r="V151" s="405">
        <v>39</v>
      </c>
      <c r="W151" s="405">
        <v>30</v>
      </c>
      <c r="X151" s="405">
        <v>21</v>
      </c>
      <c r="Y151" s="405">
        <v>9</v>
      </c>
      <c r="Z151" s="406">
        <v>1</v>
      </c>
      <c r="AA151" s="407">
        <v>30</v>
      </c>
      <c r="AB151" s="405">
        <v>4</v>
      </c>
      <c r="AC151" s="405">
        <v>11</v>
      </c>
      <c r="AD151" s="405">
        <v>6</v>
      </c>
      <c r="AE151" s="408">
        <v>5</v>
      </c>
      <c r="AG151" s="400">
        <v>3181</v>
      </c>
      <c r="AH151" s="401" t="s">
        <v>318</v>
      </c>
      <c r="AI151" s="402">
        <v>104</v>
      </c>
      <c r="AJ151" s="403">
        <v>205</v>
      </c>
      <c r="AK151" s="404"/>
      <c r="AL151" s="405">
        <v>35</v>
      </c>
      <c r="AM151" s="405">
        <v>34</v>
      </c>
      <c r="AN151" s="405">
        <v>23</v>
      </c>
      <c r="AO151" s="405">
        <v>8</v>
      </c>
      <c r="AP151" s="406">
        <v>1</v>
      </c>
      <c r="AQ151" s="407">
        <v>32</v>
      </c>
      <c r="AR151" s="405">
        <v>4</v>
      </c>
      <c r="AS151" s="405">
        <v>9</v>
      </c>
      <c r="AT151" s="405">
        <v>7</v>
      </c>
      <c r="AU151" s="408">
        <v>4</v>
      </c>
      <c r="AW151" s="400">
        <v>8119</v>
      </c>
      <c r="AX151" s="401" t="s">
        <v>526</v>
      </c>
      <c r="AY151" s="402">
        <v>8</v>
      </c>
      <c r="AZ151" s="403" t="s">
        <v>42</v>
      </c>
      <c r="BA151" s="404"/>
      <c r="BB151" s="405" t="s">
        <v>42</v>
      </c>
      <c r="BC151" s="405" t="s">
        <v>42</v>
      </c>
      <c r="BD151" s="405" t="s">
        <v>42</v>
      </c>
      <c r="BE151" s="405" t="s">
        <v>42</v>
      </c>
      <c r="BF151" s="406" t="s">
        <v>42</v>
      </c>
      <c r="BG151" s="407" t="s">
        <v>42</v>
      </c>
      <c r="BH151" s="405" t="s">
        <v>42</v>
      </c>
      <c r="BI151" s="405" t="s">
        <v>42</v>
      </c>
      <c r="BJ151" s="405" t="s">
        <v>42</v>
      </c>
      <c r="BK151" s="408" t="s">
        <v>42</v>
      </c>
      <c r="BM151" s="400">
        <v>8131</v>
      </c>
      <c r="BN151" s="401" t="s">
        <v>527</v>
      </c>
      <c r="BO151" s="402">
        <v>2</v>
      </c>
      <c r="BP151" s="403" t="s">
        <v>42</v>
      </c>
      <c r="BQ151" s="404"/>
      <c r="BR151" s="405" t="s">
        <v>42</v>
      </c>
      <c r="BS151" s="405" t="s">
        <v>42</v>
      </c>
      <c r="BT151" s="405" t="s">
        <v>42</v>
      </c>
      <c r="BU151" s="405" t="s">
        <v>42</v>
      </c>
      <c r="BV151" s="406" t="s">
        <v>42</v>
      </c>
      <c r="BW151" s="407" t="s">
        <v>42</v>
      </c>
      <c r="BX151" s="405" t="s">
        <v>42</v>
      </c>
      <c r="BY151" s="405" t="s">
        <v>42</v>
      </c>
      <c r="BZ151" s="405" t="s">
        <v>42</v>
      </c>
      <c r="CA151" s="408" t="s">
        <v>42</v>
      </c>
      <c r="CC151" s="400">
        <v>8181</v>
      </c>
      <c r="CD151" s="401" t="s">
        <v>916</v>
      </c>
      <c r="CE151" s="402">
        <v>16</v>
      </c>
      <c r="CF151" s="403">
        <v>204</v>
      </c>
      <c r="CG151" s="404"/>
      <c r="CH151" s="405">
        <v>81</v>
      </c>
      <c r="CI151" s="405">
        <v>13</v>
      </c>
      <c r="CJ151" s="405">
        <v>6</v>
      </c>
      <c r="CK151" s="405">
        <v>0</v>
      </c>
      <c r="CL151" s="406">
        <v>0</v>
      </c>
      <c r="CM151" s="407">
        <v>6</v>
      </c>
      <c r="CN151" s="405">
        <v>3</v>
      </c>
      <c r="CO151" s="405">
        <v>6</v>
      </c>
      <c r="CP151" s="405">
        <v>4</v>
      </c>
      <c r="CQ151" s="408">
        <v>4</v>
      </c>
      <c r="CS151" s="446"/>
      <c r="CT151" s="447"/>
      <c r="CU151" s="448"/>
      <c r="CV151" s="449"/>
      <c r="CW151" s="449"/>
      <c r="CX151" s="355"/>
      <c r="CY151" s="355"/>
      <c r="CZ151" s="355"/>
      <c r="DA151" s="355"/>
      <c r="DB151" s="355"/>
      <c r="DC151" s="355"/>
      <c r="DD151" s="355"/>
      <c r="DE151" s="355"/>
      <c r="DF151" s="355"/>
      <c r="DG151" s="355"/>
      <c r="DI151" s="431"/>
      <c r="DJ151" s="432"/>
      <c r="DK151" s="433"/>
      <c r="DL151" s="434"/>
      <c r="DM151" s="434"/>
      <c r="DN151" s="435"/>
      <c r="DO151" s="436"/>
      <c r="DP151" s="436"/>
      <c r="DQ151" s="436"/>
      <c r="DR151" s="436"/>
      <c r="DS151" s="436"/>
      <c r="DT151" s="436"/>
      <c r="DU151" s="436"/>
      <c r="DV151" s="436"/>
      <c r="DW151" s="436"/>
      <c r="DX151" s="436"/>
    </row>
    <row r="152" spans="1:128" ht="20.100000000000001" customHeight="1">
      <c r="A152" s="391">
        <v>3141</v>
      </c>
      <c r="B152" s="392" t="s">
        <v>317</v>
      </c>
      <c r="C152" s="393">
        <v>235</v>
      </c>
      <c r="D152" s="394">
        <v>191</v>
      </c>
      <c r="E152" s="395"/>
      <c r="F152" s="396">
        <v>31</v>
      </c>
      <c r="G152" s="396">
        <v>31</v>
      </c>
      <c r="H152" s="396">
        <v>20</v>
      </c>
      <c r="I152" s="396">
        <v>13</v>
      </c>
      <c r="J152" s="397">
        <v>5</v>
      </c>
      <c r="K152" s="398">
        <v>38</v>
      </c>
      <c r="L152" s="396">
        <v>5</v>
      </c>
      <c r="M152" s="396">
        <v>9</v>
      </c>
      <c r="N152" s="396">
        <v>8</v>
      </c>
      <c r="O152" s="399">
        <v>5</v>
      </c>
      <c r="Q152" s="400">
        <v>3191</v>
      </c>
      <c r="R152" s="401" t="s">
        <v>125</v>
      </c>
      <c r="S152" s="402">
        <v>93</v>
      </c>
      <c r="T152" s="403">
        <v>227</v>
      </c>
      <c r="U152" s="404"/>
      <c r="V152" s="405">
        <v>5</v>
      </c>
      <c r="W152" s="405">
        <v>9</v>
      </c>
      <c r="X152" s="405">
        <v>23</v>
      </c>
      <c r="Y152" s="405">
        <v>38</v>
      </c>
      <c r="Z152" s="406">
        <v>26</v>
      </c>
      <c r="AA152" s="407">
        <v>86</v>
      </c>
      <c r="AB152" s="405">
        <v>6</v>
      </c>
      <c r="AC152" s="405">
        <v>15</v>
      </c>
      <c r="AD152" s="405">
        <v>9</v>
      </c>
      <c r="AE152" s="408">
        <v>7</v>
      </c>
      <c r="AG152" s="400">
        <v>3191</v>
      </c>
      <c r="AH152" s="401" t="s">
        <v>125</v>
      </c>
      <c r="AI152" s="402">
        <v>122</v>
      </c>
      <c r="AJ152" s="403">
        <v>227</v>
      </c>
      <c r="AK152" s="404"/>
      <c r="AL152" s="405">
        <v>5</v>
      </c>
      <c r="AM152" s="405">
        <v>24</v>
      </c>
      <c r="AN152" s="405">
        <v>31</v>
      </c>
      <c r="AO152" s="405">
        <v>25</v>
      </c>
      <c r="AP152" s="406">
        <v>16</v>
      </c>
      <c r="AQ152" s="407">
        <v>71</v>
      </c>
      <c r="AR152" s="405">
        <v>6</v>
      </c>
      <c r="AS152" s="405">
        <v>12</v>
      </c>
      <c r="AT152" s="405">
        <v>9</v>
      </c>
      <c r="AU152" s="408">
        <v>5</v>
      </c>
      <c r="AW152" s="400">
        <v>8131</v>
      </c>
      <c r="AX152" s="401" t="s">
        <v>527</v>
      </c>
      <c r="AY152" s="402">
        <v>0</v>
      </c>
      <c r="AZ152" s="403" t="s">
        <v>42</v>
      </c>
      <c r="BA152" s="404"/>
      <c r="BB152" s="405" t="s">
        <v>42</v>
      </c>
      <c r="BC152" s="405" t="s">
        <v>42</v>
      </c>
      <c r="BD152" s="405" t="s">
        <v>42</v>
      </c>
      <c r="BE152" s="405" t="s">
        <v>42</v>
      </c>
      <c r="BF152" s="406" t="s">
        <v>42</v>
      </c>
      <c r="BG152" s="407" t="s">
        <v>42</v>
      </c>
      <c r="BH152" s="405" t="s">
        <v>42</v>
      </c>
      <c r="BI152" s="405" t="s">
        <v>42</v>
      </c>
      <c r="BJ152" s="405" t="s">
        <v>42</v>
      </c>
      <c r="BK152" s="408" t="s">
        <v>42</v>
      </c>
      <c r="BM152" s="400">
        <v>8151</v>
      </c>
      <c r="BN152" s="401" t="s">
        <v>913</v>
      </c>
      <c r="BO152" s="402">
        <v>9</v>
      </c>
      <c r="BP152" s="403" t="s">
        <v>42</v>
      </c>
      <c r="BQ152" s="404"/>
      <c r="BR152" s="405" t="s">
        <v>42</v>
      </c>
      <c r="BS152" s="405" t="s">
        <v>42</v>
      </c>
      <c r="BT152" s="405" t="s">
        <v>42</v>
      </c>
      <c r="BU152" s="405" t="s">
        <v>42</v>
      </c>
      <c r="BV152" s="406" t="s">
        <v>42</v>
      </c>
      <c r="BW152" s="407" t="s">
        <v>42</v>
      </c>
      <c r="BX152" s="405" t="s">
        <v>42</v>
      </c>
      <c r="BY152" s="405" t="s">
        <v>42</v>
      </c>
      <c r="BZ152" s="405" t="s">
        <v>42</v>
      </c>
      <c r="CA152" s="408" t="s">
        <v>42</v>
      </c>
      <c r="CC152" s="437">
        <v>9732</v>
      </c>
      <c r="CD152" s="438" t="s">
        <v>528</v>
      </c>
      <c r="CE152" s="439">
        <v>32</v>
      </c>
      <c r="CF152" s="440">
        <v>227</v>
      </c>
      <c r="CG152" s="441"/>
      <c r="CH152" s="442">
        <v>38</v>
      </c>
      <c r="CI152" s="442">
        <v>31</v>
      </c>
      <c r="CJ152" s="442">
        <v>13</v>
      </c>
      <c r="CK152" s="442">
        <v>9</v>
      </c>
      <c r="CL152" s="443">
        <v>9</v>
      </c>
      <c r="CM152" s="444">
        <v>31</v>
      </c>
      <c r="CN152" s="442">
        <v>5</v>
      </c>
      <c r="CO152" s="442">
        <v>10</v>
      </c>
      <c r="CP152" s="442">
        <v>7</v>
      </c>
      <c r="CQ152" s="445">
        <v>4</v>
      </c>
      <c r="CS152" s="446"/>
      <c r="CT152" s="447"/>
      <c r="CU152" s="448"/>
      <c r="CV152" s="449"/>
      <c r="CW152" s="449"/>
      <c r="CX152" s="355"/>
      <c r="CY152" s="355"/>
      <c r="CZ152" s="355"/>
      <c r="DA152" s="355"/>
      <c r="DB152" s="355"/>
      <c r="DC152" s="355"/>
      <c r="DD152" s="355"/>
      <c r="DE152" s="355"/>
      <c r="DF152" s="355"/>
      <c r="DG152" s="355"/>
      <c r="DI152" s="431"/>
      <c r="DJ152" s="432"/>
      <c r="DK152" s="433"/>
      <c r="DL152" s="434"/>
      <c r="DM152" s="434"/>
      <c r="DN152" s="435"/>
      <c r="DO152" s="436"/>
      <c r="DP152" s="436"/>
      <c r="DQ152" s="436"/>
      <c r="DR152" s="436"/>
      <c r="DS152" s="436"/>
      <c r="DT152" s="436"/>
      <c r="DU152" s="436"/>
      <c r="DV152" s="436"/>
      <c r="DW152" s="436"/>
      <c r="DX152" s="436"/>
    </row>
    <row r="153" spans="1:128" ht="20.100000000000001" customHeight="1">
      <c r="A153" s="391">
        <v>3181</v>
      </c>
      <c r="B153" s="392" t="s">
        <v>318</v>
      </c>
      <c r="C153" s="393">
        <v>107</v>
      </c>
      <c r="D153" s="394">
        <v>188</v>
      </c>
      <c r="E153" s="395"/>
      <c r="F153" s="396">
        <v>39</v>
      </c>
      <c r="G153" s="396">
        <v>29</v>
      </c>
      <c r="H153" s="396">
        <v>21</v>
      </c>
      <c r="I153" s="396">
        <v>7</v>
      </c>
      <c r="J153" s="397">
        <v>4</v>
      </c>
      <c r="K153" s="398">
        <v>32</v>
      </c>
      <c r="L153" s="396">
        <v>5</v>
      </c>
      <c r="M153" s="396">
        <v>8</v>
      </c>
      <c r="N153" s="396">
        <v>7</v>
      </c>
      <c r="O153" s="399">
        <v>5</v>
      </c>
      <c r="Q153" s="400">
        <v>3241</v>
      </c>
      <c r="R153" s="401" t="s">
        <v>1254</v>
      </c>
      <c r="S153" s="402">
        <v>62</v>
      </c>
      <c r="T153" s="403">
        <v>204</v>
      </c>
      <c r="U153" s="404"/>
      <c r="V153" s="405">
        <v>19</v>
      </c>
      <c r="W153" s="405">
        <v>32</v>
      </c>
      <c r="X153" s="405">
        <v>32</v>
      </c>
      <c r="Y153" s="405">
        <v>11</v>
      </c>
      <c r="Z153" s="406">
        <v>5</v>
      </c>
      <c r="AA153" s="407">
        <v>48</v>
      </c>
      <c r="AB153" s="405">
        <v>5</v>
      </c>
      <c r="AC153" s="405">
        <v>12</v>
      </c>
      <c r="AD153" s="405">
        <v>6</v>
      </c>
      <c r="AE153" s="408">
        <v>5</v>
      </c>
      <c r="AG153" s="400">
        <v>3241</v>
      </c>
      <c r="AH153" s="401" t="s">
        <v>1254</v>
      </c>
      <c r="AI153" s="402">
        <v>52</v>
      </c>
      <c r="AJ153" s="403">
        <v>214</v>
      </c>
      <c r="AK153" s="404"/>
      <c r="AL153" s="405">
        <v>19</v>
      </c>
      <c r="AM153" s="405">
        <v>37</v>
      </c>
      <c r="AN153" s="405">
        <v>25</v>
      </c>
      <c r="AO153" s="405">
        <v>15</v>
      </c>
      <c r="AP153" s="406">
        <v>4</v>
      </c>
      <c r="AQ153" s="407">
        <v>44</v>
      </c>
      <c r="AR153" s="405">
        <v>5</v>
      </c>
      <c r="AS153" s="405">
        <v>10</v>
      </c>
      <c r="AT153" s="405">
        <v>8</v>
      </c>
      <c r="AU153" s="408">
        <v>5</v>
      </c>
      <c r="AW153" s="400">
        <v>8151</v>
      </c>
      <c r="AX153" s="401" t="s">
        <v>913</v>
      </c>
      <c r="AY153" s="402">
        <v>9</v>
      </c>
      <c r="AZ153" s="403" t="s">
        <v>42</v>
      </c>
      <c r="BA153" s="404"/>
      <c r="BB153" s="405" t="s">
        <v>42</v>
      </c>
      <c r="BC153" s="405" t="s">
        <v>42</v>
      </c>
      <c r="BD153" s="405" t="s">
        <v>42</v>
      </c>
      <c r="BE153" s="405" t="s">
        <v>42</v>
      </c>
      <c r="BF153" s="406" t="s">
        <v>42</v>
      </c>
      <c r="BG153" s="407" t="s">
        <v>42</v>
      </c>
      <c r="BH153" s="405" t="s">
        <v>42</v>
      </c>
      <c r="BI153" s="405" t="s">
        <v>42</v>
      </c>
      <c r="BJ153" s="405" t="s">
        <v>42</v>
      </c>
      <c r="BK153" s="408" t="s">
        <v>42</v>
      </c>
      <c r="BM153" s="400">
        <v>8181</v>
      </c>
      <c r="BN153" s="401" t="s">
        <v>916</v>
      </c>
      <c r="BO153" s="402">
        <v>16</v>
      </c>
      <c r="BP153" s="403">
        <v>210</v>
      </c>
      <c r="BQ153" s="404"/>
      <c r="BR153" s="405">
        <v>56</v>
      </c>
      <c r="BS153" s="405">
        <v>38</v>
      </c>
      <c r="BT153" s="405">
        <v>0</v>
      </c>
      <c r="BU153" s="405">
        <v>0</v>
      </c>
      <c r="BV153" s="406">
        <v>6</v>
      </c>
      <c r="BW153" s="407">
        <v>6</v>
      </c>
      <c r="BX153" s="405">
        <v>4</v>
      </c>
      <c r="BY153" s="405">
        <v>8</v>
      </c>
      <c r="BZ153" s="405">
        <v>5</v>
      </c>
      <c r="CA153" s="408">
        <v>4</v>
      </c>
      <c r="CC153" s="446"/>
      <c r="CD153" s="447"/>
      <c r="CE153" s="448"/>
      <c r="CF153" s="449"/>
      <c r="CG153" s="449"/>
      <c r="CH153" s="355"/>
      <c r="CI153" s="355"/>
      <c r="CJ153" s="355"/>
      <c r="CK153" s="355"/>
      <c r="CL153" s="355"/>
      <c r="CM153" s="355"/>
      <c r="CN153" s="355"/>
      <c r="CO153" s="355"/>
      <c r="CP153" s="355"/>
      <c r="CQ153" s="355"/>
      <c r="CS153" s="446"/>
      <c r="CT153" s="447"/>
      <c r="CU153" s="448"/>
      <c r="CV153" s="449"/>
      <c r="CW153" s="449"/>
      <c r="CX153" s="355"/>
      <c r="CY153" s="355"/>
      <c r="CZ153" s="355"/>
      <c r="DA153" s="355"/>
      <c r="DB153" s="355"/>
      <c r="DC153" s="355"/>
      <c r="DD153" s="355"/>
      <c r="DE153" s="355"/>
      <c r="DF153" s="355"/>
      <c r="DG153" s="355"/>
      <c r="DI153" s="431"/>
      <c r="DJ153" s="432"/>
      <c r="DK153" s="433"/>
      <c r="DL153" s="434"/>
      <c r="DM153" s="434"/>
      <c r="DN153" s="435"/>
      <c r="DO153" s="436"/>
      <c r="DP153" s="436"/>
      <c r="DQ153" s="436"/>
      <c r="DR153" s="436"/>
      <c r="DS153" s="436"/>
      <c r="DT153" s="436"/>
      <c r="DU153" s="436"/>
      <c r="DV153" s="436"/>
      <c r="DW153" s="436"/>
      <c r="DX153" s="436"/>
    </row>
    <row r="154" spans="1:128" ht="20.100000000000001" customHeight="1">
      <c r="A154" s="391">
        <v>3191</v>
      </c>
      <c r="B154" s="392" t="s">
        <v>125</v>
      </c>
      <c r="C154" s="393">
        <v>69</v>
      </c>
      <c r="D154" s="394">
        <v>210</v>
      </c>
      <c r="E154" s="395"/>
      <c r="F154" s="396">
        <v>9</v>
      </c>
      <c r="G154" s="396">
        <v>9</v>
      </c>
      <c r="H154" s="396">
        <v>32</v>
      </c>
      <c r="I154" s="396">
        <v>32</v>
      </c>
      <c r="J154" s="397">
        <v>19</v>
      </c>
      <c r="K154" s="398">
        <v>83</v>
      </c>
      <c r="L154" s="396">
        <v>7</v>
      </c>
      <c r="M154" s="396">
        <v>12</v>
      </c>
      <c r="N154" s="396">
        <v>10</v>
      </c>
      <c r="O154" s="399">
        <v>7</v>
      </c>
      <c r="Q154" s="400">
        <v>3261</v>
      </c>
      <c r="R154" s="401" t="s">
        <v>1255</v>
      </c>
      <c r="S154" s="402">
        <v>185</v>
      </c>
      <c r="T154" s="403">
        <v>210</v>
      </c>
      <c r="U154" s="404"/>
      <c r="V154" s="405">
        <v>19</v>
      </c>
      <c r="W154" s="405">
        <v>24</v>
      </c>
      <c r="X154" s="405">
        <v>25</v>
      </c>
      <c r="Y154" s="405">
        <v>23</v>
      </c>
      <c r="Z154" s="406">
        <v>8</v>
      </c>
      <c r="AA154" s="407">
        <v>56</v>
      </c>
      <c r="AB154" s="405">
        <v>5</v>
      </c>
      <c r="AC154" s="405">
        <v>13</v>
      </c>
      <c r="AD154" s="405">
        <v>7</v>
      </c>
      <c r="AE154" s="408">
        <v>6</v>
      </c>
      <c r="AG154" s="400">
        <v>3261</v>
      </c>
      <c r="AH154" s="401" t="s">
        <v>1255</v>
      </c>
      <c r="AI154" s="402">
        <v>184</v>
      </c>
      <c r="AJ154" s="403">
        <v>213</v>
      </c>
      <c r="AK154" s="404"/>
      <c r="AL154" s="405">
        <v>29</v>
      </c>
      <c r="AM154" s="405">
        <v>24</v>
      </c>
      <c r="AN154" s="405">
        <v>23</v>
      </c>
      <c r="AO154" s="405">
        <v>19</v>
      </c>
      <c r="AP154" s="406">
        <v>4</v>
      </c>
      <c r="AQ154" s="407">
        <v>47</v>
      </c>
      <c r="AR154" s="405">
        <v>5</v>
      </c>
      <c r="AS154" s="405">
        <v>10</v>
      </c>
      <c r="AT154" s="405">
        <v>8</v>
      </c>
      <c r="AU154" s="408">
        <v>5</v>
      </c>
      <c r="AW154" s="400">
        <v>8181</v>
      </c>
      <c r="AX154" s="401" t="s">
        <v>916</v>
      </c>
      <c r="AY154" s="402">
        <v>20</v>
      </c>
      <c r="AZ154" s="403">
        <v>199</v>
      </c>
      <c r="BA154" s="404"/>
      <c r="BB154" s="405">
        <v>55</v>
      </c>
      <c r="BC154" s="405">
        <v>35</v>
      </c>
      <c r="BD154" s="405">
        <v>10</v>
      </c>
      <c r="BE154" s="405">
        <v>0</v>
      </c>
      <c r="BF154" s="406">
        <v>0</v>
      </c>
      <c r="BG154" s="407">
        <v>10</v>
      </c>
      <c r="BH154" s="405">
        <v>4</v>
      </c>
      <c r="BI154" s="405">
        <v>7</v>
      </c>
      <c r="BJ154" s="405">
        <v>5</v>
      </c>
      <c r="BK154" s="408">
        <v>3</v>
      </c>
      <c r="BM154" s="437">
        <v>9732</v>
      </c>
      <c r="BN154" s="438" t="s">
        <v>528</v>
      </c>
      <c r="BO154" s="439">
        <v>18</v>
      </c>
      <c r="BP154" s="440">
        <v>214</v>
      </c>
      <c r="BQ154" s="441"/>
      <c r="BR154" s="442">
        <v>50</v>
      </c>
      <c r="BS154" s="442">
        <v>11</v>
      </c>
      <c r="BT154" s="442">
        <v>22</v>
      </c>
      <c r="BU154" s="442">
        <v>17</v>
      </c>
      <c r="BV154" s="443">
        <v>0</v>
      </c>
      <c r="BW154" s="444">
        <v>39</v>
      </c>
      <c r="BX154" s="442">
        <v>4</v>
      </c>
      <c r="BY154" s="442">
        <v>9</v>
      </c>
      <c r="BZ154" s="442">
        <v>6</v>
      </c>
      <c r="CA154" s="445">
        <v>5</v>
      </c>
      <c r="CC154" s="446"/>
      <c r="CD154" s="447"/>
      <c r="CE154" s="448"/>
      <c r="CF154" s="449"/>
      <c r="CG154" s="449"/>
      <c r="CH154" s="355"/>
      <c r="CI154" s="355"/>
      <c r="CJ154" s="355"/>
      <c r="CK154" s="355"/>
      <c r="CL154" s="355"/>
      <c r="CM154" s="355"/>
      <c r="CN154" s="355"/>
      <c r="CO154" s="355"/>
      <c r="CP154" s="355"/>
      <c r="CQ154" s="355"/>
      <c r="CS154" s="446"/>
      <c r="CT154" s="447"/>
      <c r="CU154" s="448"/>
      <c r="CV154" s="449"/>
      <c r="CW154" s="449"/>
      <c r="CX154" s="355"/>
      <c r="CY154" s="355"/>
      <c r="CZ154" s="355"/>
      <c r="DA154" s="355"/>
      <c r="DB154" s="355"/>
      <c r="DC154" s="355"/>
      <c r="DD154" s="355"/>
      <c r="DE154" s="355"/>
      <c r="DF154" s="355"/>
      <c r="DG154" s="355"/>
      <c r="DI154" s="431"/>
      <c r="DJ154" s="432"/>
      <c r="DK154" s="433"/>
      <c r="DL154" s="434"/>
      <c r="DM154" s="434"/>
      <c r="DN154" s="435"/>
      <c r="DO154" s="436"/>
      <c r="DP154" s="436"/>
      <c r="DQ154" s="436"/>
      <c r="DR154" s="436"/>
      <c r="DS154" s="436"/>
      <c r="DT154" s="436"/>
      <c r="DU154" s="436"/>
      <c r="DV154" s="436"/>
      <c r="DW154" s="436"/>
      <c r="DX154" s="436"/>
    </row>
    <row r="155" spans="1:128" ht="20.100000000000001" customHeight="1">
      <c r="A155" s="391">
        <v>3241</v>
      </c>
      <c r="B155" s="392" t="s">
        <v>1254</v>
      </c>
      <c r="C155" s="393">
        <v>43</v>
      </c>
      <c r="D155" s="394">
        <v>189</v>
      </c>
      <c r="E155" s="395"/>
      <c r="F155" s="396">
        <v>40</v>
      </c>
      <c r="G155" s="396">
        <v>23</v>
      </c>
      <c r="H155" s="396">
        <v>21</v>
      </c>
      <c r="I155" s="396">
        <v>9</v>
      </c>
      <c r="J155" s="397">
        <v>7</v>
      </c>
      <c r="K155" s="398">
        <v>37</v>
      </c>
      <c r="L155" s="396">
        <v>5</v>
      </c>
      <c r="M155" s="396">
        <v>8</v>
      </c>
      <c r="N155" s="396">
        <v>7</v>
      </c>
      <c r="O155" s="399">
        <v>5</v>
      </c>
      <c r="Q155" s="400">
        <v>3281</v>
      </c>
      <c r="R155" s="401" t="s">
        <v>18</v>
      </c>
      <c r="S155" s="402">
        <v>183</v>
      </c>
      <c r="T155" s="403">
        <v>212</v>
      </c>
      <c r="U155" s="404"/>
      <c r="V155" s="405">
        <v>11</v>
      </c>
      <c r="W155" s="405">
        <v>30</v>
      </c>
      <c r="X155" s="405">
        <v>30</v>
      </c>
      <c r="Y155" s="405">
        <v>20</v>
      </c>
      <c r="Z155" s="406">
        <v>9</v>
      </c>
      <c r="AA155" s="407">
        <v>59</v>
      </c>
      <c r="AB155" s="405">
        <v>5</v>
      </c>
      <c r="AC155" s="405">
        <v>13</v>
      </c>
      <c r="AD155" s="405">
        <v>7</v>
      </c>
      <c r="AE155" s="408">
        <v>6</v>
      </c>
      <c r="AG155" s="400">
        <v>3281</v>
      </c>
      <c r="AH155" s="401" t="s">
        <v>18</v>
      </c>
      <c r="AI155" s="402">
        <v>179</v>
      </c>
      <c r="AJ155" s="403">
        <v>221</v>
      </c>
      <c r="AK155" s="404"/>
      <c r="AL155" s="405">
        <v>11</v>
      </c>
      <c r="AM155" s="405">
        <v>23</v>
      </c>
      <c r="AN155" s="405">
        <v>35</v>
      </c>
      <c r="AO155" s="405">
        <v>23</v>
      </c>
      <c r="AP155" s="406">
        <v>8</v>
      </c>
      <c r="AQ155" s="407">
        <v>66</v>
      </c>
      <c r="AR155" s="405">
        <v>6</v>
      </c>
      <c r="AS155" s="405">
        <v>11</v>
      </c>
      <c r="AT155" s="405">
        <v>8</v>
      </c>
      <c r="AU155" s="408">
        <v>5</v>
      </c>
      <c r="AW155" s="437">
        <v>9732</v>
      </c>
      <c r="AX155" s="438" t="s">
        <v>528</v>
      </c>
      <c r="AY155" s="439">
        <v>21</v>
      </c>
      <c r="AZ155" s="440">
        <v>214</v>
      </c>
      <c r="BA155" s="441"/>
      <c r="BB155" s="442">
        <v>19</v>
      </c>
      <c r="BC155" s="442">
        <v>52</v>
      </c>
      <c r="BD155" s="442">
        <v>19</v>
      </c>
      <c r="BE155" s="442">
        <v>10</v>
      </c>
      <c r="BF155" s="443">
        <v>0</v>
      </c>
      <c r="BG155" s="444">
        <v>29</v>
      </c>
      <c r="BH155" s="442">
        <v>6</v>
      </c>
      <c r="BI155" s="442">
        <v>8</v>
      </c>
      <c r="BJ155" s="442">
        <v>6</v>
      </c>
      <c r="BK155" s="445">
        <v>5</v>
      </c>
      <c r="BM155" s="446"/>
      <c r="BN155" s="447"/>
      <c r="BO155" s="448"/>
      <c r="BP155" s="449"/>
      <c r="BQ155" s="449"/>
      <c r="BR155" s="355"/>
      <c r="BS155" s="355"/>
      <c r="BT155" s="355"/>
      <c r="BU155" s="355"/>
      <c r="BV155" s="355"/>
      <c r="BW155" s="355"/>
      <c r="BX155" s="355"/>
      <c r="BY155" s="355"/>
      <c r="BZ155" s="355"/>
      <c r="CA155" s="355"/>
      <c r="CC155" s="446"/>
      <c r="CD155" s="447"/>
      <c r="CE155" s="448"/>
      <c r="CF155" s="449"/>
      <c r="CG155" s="449"/>
      <c r="CH155" s="355"/>
      <c r="CI155" s="355"/>
      <c r="CJ155" s="355"/>
      <c r="CK155" s="355"/>
      <c r="CL155" s="355"/>
      <c r="CM155" s="355"/>
      <c r="CN155" s="355"/>
      <c r="CO155" s="355"/>
      <c r="CP155" s="355"/>
      <c r="CQ155" s="355"/>
      <c r="CS155" s="446"/>
      <c r="CT155" s="447"/>
      <c r="CU155" s="448"/>
      <c r="CV155" s="449"/>
      <c r="CW155" s="449"/>
      <c r="CX155" s="355"/>
      <c r="CY155" s="355"/>
      <c r="CZ155" s="355"/>
      <c r="DA155" s="355"/>
      <c r="DB155" s="355"/>
      <c r="DC155" s="355"/>
      <c r="DD155" s="355"/>
      <c r="DE155" s="355"/>
      <c r="DF155" s="355"/>
      <c r="DG155" s="355"/>
      <c r="DI155" s="431"/>
      <c r="DJ155" s="432"/>
      <c r="DK155" s="433"/>
      <c r="DL155" s="434"/>
      <c r="DM155" s="434"/>
      <c r="DN155" s="435"/>
      <c r="DO155" s="436"/>
      <c r="DP155" s="436"/>
      <c r="DQ155" s="436"/>
      <c r="DR155" s="436"/>
      <c r="DS155" s="436"/>
      <c r="DT155" s="436"/>
      <c r="DU155" s="436"/>
      <c r="DV155" s="436"/>
      <c r="DW155" s="436"/>
      <c r="DX155" s="436"/>
    </row>
    <row r="156" spans="1:128" ht="20.100000000000001" customHeight="1">
      <c r="A156" s="391">
        <v>3261</v>
      </c>
      <c r="B156" s="392" t="s">
        <v>1255</v>
      </c>
      <c r="C156" s="393">
        <v>183</v>
      </c>
      <c r="D156" s="394">
        <v>196</v>
      </c>
      <c r="E156" s="395"/>
      <c r="F156" s="396">
        <v>24</v>
      </c>
      <c r="G156" s="396">
        <v>23</v>
      </c>
      <c r="H156" s="396">
        <v>27</v>
      </c>
      <c r="I156" s="396">
        <v>20</v>
      </c>
      <c r="J156" s="397">
        <v>6</v>
      </c>
      <c r="K156" s="398">
        <v>52</v>
      </c>
      <c r="L156" s="396">
        <v>5</v>
      </c>
      <c r="M156" s="396">
        <v>10</v>
      </c>
      <c r="N156" s="396">
        <v>8</v>
      </c>
      <c r="O156" s="399">
        <v>6</v>
      </c>
      <c r="Q156" s="400">
        <v>3301</v>
      </c>
      <c r="R156" s="401" t="s">
        <v>321</v>
      </c>
      <c r="S156" s="402">
        <v>69</v>
      </c>
      <c r="T156" s="403">
        <v>197</v>
      </c>
      <c r="U156" s="404"/>
      <c r="V156" s="405">
        <v>38</v>
      </c>
      <c r="W156" s="405">
        <v>32</v>
      </c>
      <c r="X156" s="405">
        <v>22</v>
      </c>
      <c r="Y156" s="405">
        <v>9</v>
      </c>
      <c r="Z156" s="406">
        <v>0</v>
      </c>
      <c r="AA156" s="407">
        <v>30</v>
      </c>
      <c r="AB156" s="405">
        <v>3</v>
      </c>
      <c r="AC156" s="405">
        <v>11</v>
      </c>
      <c r="AD156" s="405">
        <v>5</v>
      </c>
      <c r="AE156" s="408">
        <v>5</v>
      </c>
      <c r="AG156" s="400">
        <v>3301</v>
      </c>
      <c r="AH156" s="401" t="s">
        <v>321</v>
      </c>
      <c r="AI156" s="402">
        <v>78</v>
      </c>
      <c r="AJ156" s="403">
        <v>201</v>
      </c>
      <c r="AK156" s="404"/>
      <c r="AL156" s="405">
        <v>47</v>
      </c>
      <c r="AM156" s="405">
        <v>32</v>
      </c>
      <c r="AN156" s="405">
        <v>14</v>
      </c>
      <c r="AO156" s="405">
        <v>6</v>
      </c>
      <c r="AP156" s="406">
        <v>0</v>
      </c>
      <c r="AQ156" s="407">
        <v>21</v>
      </c>
      <c r="AR156" s="405">
        <v>4</v>
      </c>
      <c r="AS156" s="405">
        <v>7</v>
      </c>
      <c r="AT156" s="405">
        <v>7</v>
      </c>
      <c r="AU156" s="408">
        <v>4</v>
      </c>
      <c r="AW156" s="446"/>
      <c r="AX156" s="447"/>
      <c r="AY156" s="448"/>
      <c r="AZ156" s="449"/>
      <c r="BA156" s="449"/>
      <c r="BB156" s="355"/>
      <c r="BC156" s="355"/>
      <c r="BD156" s="355"/>
      <c r="BE156" s="355"/>
      <c r="BF156" s="355"/>
      <c r="BG156" s="355"/>
      <c r="BH156" s="355"/>
      <c r="BI156" s="355"/>
      <c r="BJ156" s="355"/>
      <c r="BK156" s="355"/>
      <c r="BM156" s="446"/>
      <c r="BN156" s="447"/>
      <c r="BO156" s="448"/>
      <c r="BP156" s="449"/>
      <c r="BQ156" s="449"/>
      <c r="BR156" s="355"/>
      <c r="BS156" s="355"/>
      <c r="BT156" s="355"/>
      <c r="BU156" s="355"/>
      <c r="BV156" s="355"/>
      <c r="BW156" s="355"/>
      <c r="BX156" s="355"/>
      <c r="BY156" s="355"/>
      <c r="BZ156" s="355"/>
      <c r="CA156" s="355"/>
      <c r="CC156" s="446"/>
      <c r="CD156" s="447"/>
      <c r="CE156" s="448"/>
      <c r="CF156" s="449"/>
      <c r="CG156" s="449"/>
      <c r="CH156" s="355"/>
      <c r="CI156" s="355"/>
      <c r="CJ156" s="355"/>
      <c r="CK156" s="355"/>
      <c r="CL156" s="355"/>
      <c r="CM156" s="355"/>
      <c r="CN156" s="355"/>
      <c r="CO156" s="355"/>
      <c r="CP156" s="355"/>
      <c r="CQ156" s="355"/>
      <c r="CS156" s="446"/>
      <c r="CT156" s="447"/>
      <c r="CU156" s="448"/>
      <c r="CV156" s="449"/>
      <c r="CW156" s="449"/>
      <c r="CX156" s="355"/>
      <c r="CY156" s="355"/>
      <c r="CZ156" s="355"/>
      <c r="DA156" s="355"/>
      <c r="DB156" s="355"/>
      <c r="DC156" s="355"/>
      <c r="DD156" s="355"/>
      <c r="DE156" s="355"/>
      <c r="DF156" s="355"/>
      <c r="DG156" s="355"/>
      <c r="DI156" s="431"/>
      <c r="DJ156" s="432"/>
      <c r="DK156" s="433"/>
      <c r="DL156" s="434"/>
      <c r="DM156" s="434"/>
      <c r="DN156" s="435"/>
      <c r="DO156" s="436"/>
      <c r="DP156" s="436"/>
      <c r="DQ156" s="436"/>
      <c r="DR156" s="436"/>
      <c r="DS156" s="436"/>
      <c r="DT156" s="436"/>
      <c r="DU156" s="436"/>
      <c r="DV156" s="436"/>
      <c r="DW156" s="436"/>
      <c r="DX156" s="436"/>
    </row>
    <row r="157" spans="1:128" ht="20.100000000000001" customHeight="1">
      <c r="A157" s="391">
        <v>3281</v>
      </c>
      <c r="B157" s="392" t="s">
        <v>18</v>
      </c>
      <c r="C157" s="393">
        <v>167</v>
      </c>
      <c r="D157" s="394">
        <v>201</v>
      </c>
      <c r="E157" s="395"/>
      <c r="F157" s="396">
        <v>17</v>
      </c>
      <c r="G157" s="396">
        <v>25</v>
      </c>
      <c r="H157" s="396">
        <v>20</v>
      </c>
      <c r="I157" s="396">
        <v>27</v>
      </c>
      <c r="J157" s="397">
        <v>11</v>
      </c>
      <c r="K157" s="398">
        <v>57</v>
      </c>
      <c r="L157" s="396">
        <v>6</v>
      </c>
      <c r="M157" s="396">
        <v>10</v>
      </c>
      <c r="N157" s="396">
        <v>9</v>
      </c>
      <c r="O157" s="399">
        <v>6</v>
      </c>
      <c r="Q157" s="400">
        <v>3341</v>
      </c>
      <c r="R157" s="401" t="s">
        <v>322</v>
      </c>
      <c r="S157" s="402">
        <v>119</v>
      </c>
      <c r="T157" s="403">
        <v>210</v>
      </c>
      <c r="U157" s="404"/>
      <c r="V157" s="405">
        <v>13</v>
      </c>
      <c r="W157" s="405">
        <v>29</v>
      </c>
      <c r="X157" s="405">
        <v>34</v>
      </c>
      <c r="Y157" s="405">
        <v>19</v>
      </c>
      <c r="Z157" s="406">
        <v>6</v>
      </c>
      <c r="AA157" s="407">
        <v>59</v>
      </c>
      <c r="AB157" s="405">
        <v>5</v>
      </c>
      <c r="AC157" s="405">
        <v>13</v>
      </c>
      <c r="AD157" s="405">
        <v>7</v>
      </c>
      <c r="AE157" s="408">
        <v>6</v>
      </c>
      <c r="AG157" s="400">
        <v>3341</v>
      </c>
      <c r="AH157" s="401" t="s">
        <v>322</v>
      </c>
      <c r="AI157" s="402">
        <v>117</v>
      </c>
      <c r="AJ157" s="403">
        <v>219</v>
      </c>
      <c r="AK157" s="404"/>
      <c r="AL157" s="405">
        <v>14</v>
      </c>
      <c r="AM157" s="405">
        <v>27</v>
      </c>
      <c r="AN157" s="405">
        <v>29</v>
      </c>
      <c r="AO157" s="405">
        <v>20</v>
      </c>
      <c r="AP157" s="406">
        <v>10</v>
      </c>
      <c r="AQ157" s="407">
        <v>59</v>
      </c>
      <c r="AR157" s="405">
        <v>6</v>
      </c>
      <c r="AS157" s="405">
        <v>11</v>
      </c>
      <c r="AT157" s="405">
        <v>8</v>
      </c>
      <c r="AU157" s="408">
        <v>5</v>
      </c>
      <c r="AW157" s="446"/>
      <c r="AX157" s="447"/>
      <c r="AY157" s="448"/>
      <c r="AZ157" s="449"/>
      <c r="BA157" s="449"/>
      <c r="BB157" s="355"/>
      <c r="BC157" s="355"/>
      <c r="BD157" s="355"/>
      <c r="BE157" s="355"/>
      <c r="BF157" s="355"/>
      <c r="BG157" s="355"/>
      <c r="BH157" s="355"/>
      <c r="BI157" s="355"/>
      <c r="BJ157" s="355"/>
      <c r="BK157" s="355"/>
      <c r="BM157" s="446"/>
      <c r="BN157" s="447"/>
      <c r="BO157" s="448"/>
      <c r="BP157" s="449"/>
      <c r="BQ157" s="449"/>
      <c r="BR157" s="355"/>
      <c r="BS157" s="355"/>
      <c r="BT157" s="355"/>
      <c r="BU157" s="355"/>
      <c r="BV157" s="355"/>
      <c r="BW157" s="355"/>
      <c r="BX157" s="355"/>
      <c r="BY157" s="355"/>
      <c r="BZ157" s="355"/>
      <c r="CA157" s="355"/>
      <c r="CC157" s="446"/>
      <c r="CD157" s="447"/>
      <c r="CE157" s="448"/>
      <c r="CF157" s="449"/>
      <c r="CG157" s="449"/>
      <c r="CH157" s="355"/>
      <c r="CI157" s="355"/>
      <c r="CJ157" s="355"/>
      <c r="CK157" s="355"/>
      <c r="CL157" s="355"/>
      <c r="CM157" s="355"/>
      <c r="CN157" s="355"/>
      <c r="CO157" s="355"/>
      <c r="CP157" s="355"/>
      <c r="CQ157" s="355"/>
      <c r="CS157" s="446"/>
      <c r="CT157" s="447"/>
      <c r="CU157" s="448"/>
      <c r="CV157" s="449"/>
      <c r="CW157" s="449"/>
      <c r="CX157" s="355"/>
      <c r="CY157" s="355"/>
      <c r="CZ157" s="355"/>
      <c r="DA157" s="355"/>
      <c r="DB157" s="355"/>
      <c r="DC157" s="355"/>
      <c r="DD157" s="355"/>
      <c r="DE157" s="355"/>
      <c r="DF157" s="355"/>
      <c r="DG157" s="355"/>
      <c r="DI157" s="431"/>
      <c r="DJ157" s="432"/>
      <c r="DK157" s="433"/>
      <c r="DL157" s="434"/>
      <c r="DM157" s="434"/>
      <c r="DN157" s="435"/>
      <c r="DO157" s="436"/>
      <c r="DP157" s="436"/>
      <c r="DQ157" s="436"/>
      <c r="DR157" s="436"/>
      <c r="DS157" s="436"/>
      <c r="DT157" s="436"/>
      <c r="DU157" s="436"/>
      <c r="DV157" s="436"/>
      <c r="DW157" s="436"/>
      <c r="DX157" s="436"/>
    </row>
    <row r="158" spans="1:128" ht="20.100000000000001" customHeight="1">
      <c r="A158" s="391">
        <v>3301</v>
      </c>
      <c r="B158" s="392" t="s">
        <v>321</v>
      </c>
      <c r="C158" s="393">
        <v>83</v>
      </c>
      <c r="D158" s="394">
        <v>182</v>
      </c>
      <c r="E158" s="395"/>
      <c r="F158" s="396">
        <v>54</v>
      </c>
      <c r="G158" s="396">
        <v>23</v>
      </c>
      <c r="H158" s="396">
        <v>16</v>
      </c>
      <c r="I158" s="396">
        <v>6</v>
      </c>
      <c r="J158" s="397">
        <v>1</v>
      </c>
      <c r="K158" s="398">
        <v>23</v>
      </c>
      <c r="L158" s="396">
        <v>5</v>
      </c>
      <c r="M158" s="396">
        <v>7</v>
      </c>
      <c r="N158" s="396">
        <v>6</v>
      </c>
      <c r="O158" s="399">
        <v>4</v>
      </c>
      <c r="Q158" s="400">
        <v>3381</v>
      </c>
      <c r="R158" s="401" t="s">
        <v>1256</v>
      </c>
      <c r="S158" s="402">
        <v>111</v>
      </c>
      <c r="T158" s="403">
        <v>211</v>
      </c>
      <c r="U158" s="404"/>
      <c r="V158" s="405">
        <v>16</v>
      </c>
      <c r="W158" s="405">
        <v>21</v>
      </c>
      <c r="X158" s="405">
        <v>32</v>
      </c>
      <c r="Y158" s="405">
        <v>24</v>
      </c>
      <c r="Z158" s="406">
        <v>7</v>
      </c>
      <c r="AA158" s="407">
        <v>63</v>
      </c>
      <c r="AB158" s="405">
        <v>5</v>
      </c>
      <c r="AC158" s="405">
        <v>13</v>
      </c>
      <c r="AD158" s="405">
        <v>7</v>
      </c>
      <c r="AE158" s="408">
        <v>6</v>
      </c>
      <c r="AG158" s="400">
        <v>3381</v>
      </c>
      <c r="AH158" s="401" t="s">
        <v>1256</v>
      </c>
      <c r="AI158" s="402">
        <v>125</v>
      </c>
      <c r="AJ158" s="403">
        <v>223</v>
      </c>
      <c r="AK158" s="404"/>
      <c r="AL158" s="405">
        <v>17</v>
      </c>
      <c r="AM158" s="405">
        <v>15</v>
      </c>
      <c r="AN158" s="405">
        <v>27</v>
      </c>
      <c r="AO158" s="405">
        <v>30</v>
      </c>
      <c r="AP158" s="406">
        <v>11</v>
      </c>
      <c r="AQ158" s="407">
        <v>68</v>
      </c>
      <c r="AR158" s="405">
        <v>6</v>
      </c>
      <c r="AS158" s="405">
        <v>11</v>
      </c>
      <c r="AT158" s="405">
        <v>9</v>
      </c>
      <c r="AU158" s="408">
        <v>5</v>
      </c>
      <c r="AW158" s="446"/>
      <c r="AX158" s="447"/>
      <c r="AY158" s="448"/>
      <c r="AZ158" s="449"/>
      <c r="BA158" s="449"/>
      <c r="BB158" s="355"/>
      <c r="BC158" s="355"/>
      <c r="BD158" s="355"/>
      <c r="BE158" s="355"/>
      <c r="BF158" s="355"/>
      <c r="BG158" s="355"/>
      <c r="BH158" s="355"/>
      <c r="BI158" s="355"/>
      <c r="BJ158" s="355"/>
      <c r="BK158" s="355"/>
      <c r="BM158" s="446"/>
      <c r="BN158" s="447"/>
      <c r="BO158" s="448"/>
      <c r="BP158" s="449"/>
      <c r="BQ158" s="449"/>
      <c r="BR158" s="355"/>
      <c r="BS158" s="355"/>
      <c r="BT158" s="355"/>
      <c r="BU158" s="355"/>
      <c r="BV158" s="355"/>
      <c r="BW158" s="355"/>
      <c r="BX158" s="355"/>
      <c r="BY158" s="355"/>
      <c r="BZ158" s="355"/>
      <c r="CA158" s="355"/>
      <c r="CC158" s="446"/>
      <c r="CD158" s="447"/>
      <c r="CE158" s="448"/>
      <c r="CF158" s="449"/>
      <c r="CG158" s="449"/>
      <c r="CH158" s="355"/>
      <c r="CI158" s="355"/>
      <c r="CJ158" s="355"/>
      <c r="CK158" s="355"/>
      <c r="CL158" s="355"/>
      <c r="CM158" s="355"/>
      <c r="CN158" s="355"/>
      <c r="CO158" s="355"/>
      <c r="CP158" s="355"/>
      <c r="CQ158" s="355"/>
      <c r="CS158" s="446"/>
      <c r="CT158" s="447"/>
      <c r="CU158" s="448"/>
      <c r="CV158" s="449"/>
      <c r="CW158" s="449"/>
      <c r="CX158" s="355"/>
      <c r="CY158" s="355"/>
      <c r="CZ158" s="355"/>
      <c r="DA158" s="355"/>
      <c r="DB158" s="355"/>
      <c r="DC158" s="355"/>
      <c r="DD158" s="355"/>
      <c r="DE158" s="355"/>
      <c r="DF158" s="355"/>
      <c r="DG158" s="355"/>
      <c r="DI158" s="431"/>
      <c r="DJ158" s="432"/>
      <c r="DK158" s="433"/>
      <c r="DL158" s="434"/>
      <c r="DM158" s="434"/>
      <c r="DN158" s="435"/>
      <c r="DO158" s="436"/>
      <c r="DP158" s="436"/>
      <c r="DQ158" s="436"/>
      <c r="DR158" s="436"/>
      <c r="DS158" s="436"/>
      <c r="DT158" s="436"/>
      <c r="DU158" s="436"/>
      <c r="DV158" s="436"/>
      <c r="DW158" s="436"/>
      <c r="DX158" s="436"/>
    </row>
    <row r="159" spans="1:128" ht="20.100000000000001" customHeight="1">
      <c r="A159" s="391">
        <v>3341</v>
      </c>
      <c r="B159" s="392" t="s">
        <v>322</v>
      </c>
      <c r="C159" s="393">
        <v>124</v>
      </c>
      <c r="D159" s="394">
        <v>199</v>
      </c>
      <c r="E159" s="395"/>
      <c r="F159" s="396">
        <v>20</v>
      </c>
      <c r="G159" s="396">
        <v>27</v>
      </c>
      <c r="H159" s="396">
        <v>20</v>
      </c>
      <c r="I159" s="396">
        <v>23</v>
      </c>
      <c r="J159" s="397">
        <v>10</v>
      </c>
      <c r="K159" s="398">
        <v>53</v>
      </c>
      <c r="L159" s="396">
        <v>6</v>
      </c>
      <c r="M159" s="396">
        <v>10</v>
      </c>
      <c r="N159" s="396">
        <v>9</v>
      </c>
      <c r="O159" s="399">
        <v>5</v>
      </c>
      <c r="Q159" s="400">
        <v>3421</v>
      </c>
      <c r="R159" s="401" t="s">
        <v>324</v>
      </c>
      <c r="S159" s="402">
        <v>125</v>
      </c>
      <c r="T159" s="403">
        <v>207</v>
      </c>
      <c r="U159" s="404"/>
      <c r="V159" s="405">
        <v>21</v>
      </c>
      <c r="W159" s="405">
        <v>29</v>
      </c>
      <c r="X159" s="405">
        <v>23</v>
      </c>
      <c r="Y159" s="405">
        <v>20</v>
      </c>
      <c r="Z159" s="406">
        <v>7</v>
      </c>
      <c r="AA159" s="407">
        <v>50</v>
      </c>
      <c r="AB159" s="405">
        <v>5</v>
      </c>
      <c r="AC159" s="405">
        <v>12</v>
      </c>
      <c r="AD159" s="405">
        <v>6</v>
      </c>
      <c r="AE159" s="408">
        <v>6</v>
      </c>
      <c r="AG159" s="400">
        <v>3421</v>
      </c>
      <c r="AH159" s="401" t="s">
        <v>324</v>
      </c>
      <c r="AI159" s="402">
        <v>148</v>
      </c>
      <c r="AJ159" s="403">
        <v>212</v>
      </c>
      <c r="AK159" s="404"/>
      <c r="AL159" s="405">
        <v>24</v>
      </c>
      <c r="AM159" s="405">
        <v>32</v>
      </c>
      <c r="AN159" s="405">
        <v>26</v>
      </c>
      <c r="AO159" s="405">
        <v>12</v>
      </c>
      <c r="AP159" s="406">
        <v>5</v>
      </c>
      <c r="AQ159" s="407">
        <v>43</v>
      </c>
      <c r="AR159" s="405">
        <v>5</v>
      </c>
      <c r="AS159" s="405">
        <v>9</v>
      </c>
      <c r="AT159" s="405">
        <v>8</v>
      </c>
      <c r="AU159" s="408">
        <v>4</v>
      </c>
      <c r="AW159" s="446"/>
      <c r="AX159" s="447"/>
      <c r="AY159" s="448"/>
      <c r="AZ159" s="449"/>
      <c r="BA159" s="449"/>
      <c r="BB159" s="355"/>
      <c r="BC159" s="355"/>
      <c r="BD159" s="355"/>
      <c r="BE159" s="355"/>
      <c r="BF159" s="355"/>
      <c r="BG159" s="355"/>
      <c r="BH159" s="355"/>
      <c r="BI159" s="355"/>
      <c r="BJ159" s="355"/>
      <c r="BK159" s="355"/>
      <c r="BM159" s="446"/>
      <c r="BN159" s="447"/>
      <c r="BO159" s="448"/>
      <c r="BP159" s="449"/>
      <c r="BQ159" s="449"/>
      <c r="BR159" s="355"/>
      <c r="BS159" s="355"/>
      <c r="BT159" s="355"/>
      <c r="BU159" s="355"/>
      <c r="BV159" s="355"/>
      <c r="BW159" s="355"/>
      <c r="BX159" s="355"/>
      <c r="BY159" s="355"/>
      <c r="BZ159" s="355"/>
      <c r="CA159" s="355"/>
      <c r="CC159" s="446"/>
      <c r="CD159" s="447"/>
      <c r="CE159" s="448"/>
      <c r="CF159" s="449"/>
      <c r="CG159" s="449"/>
      <c r="CH159" s="355"/>
      <c r="CI159" s="355"/>
      <c r="CJ159" s="355"/>
      <c r="CK159" s="355"/>
      <c r="CL159" s="355"/>
      <c r="CM159" s="355"/>
      <c r="CN159" s="355"/>
      <c r="CO159" s="355"/>
      <c r="CP159" s="355"/>
      <c r="CQ159" s="355"/>
      <c r="CS159" s="446"/>
      <c r="CT159" s="447"/>
      <c r="CU159" s="448"/>
      <c r="CV159" s="449"/>
      <c r="CW159" s="449"/>
      <c r="CX159" s="355"/>
      <c r="CY159" s="355"/>
      <c r="CZ159" s="355"/>
      <c r="DA159" s="355"/>
      <c r="DB159" s="355"/>
      <c r="DC159" s="355"/>
      <c r="DD159" s="355"/>
      <c r="DE159" s="355"/>
      <c r="DF159" s="355"/>
      <c r="DG159" s="355"/>
      <c r="DI159" s="431"/>
      <c r="DJ159" s="432"/>
      <c r="DK159" s="433"/>
      <c r="DL159" s="434"/>
      <c r="DM159" s="434"/>
      <c r="DN159" s="435"/>
      <c r="DO159" s="436"/>
      <c r="DP159" s="436"/>
      <c r="DQ159" s="436"/>
      <c r="DR159" s="436"/>
      <c r="DS159" s="436"/>
      <c r="DT159" s="436"/>
      <c r="DU159" s="436"/>
      <c r="DV159" s="436"/>
      <c r="DW159" s="436"/>
      <c r="DX159" s="436"/>
    </row>
    <row r="160" spans="1:128" ht="20.100000000000001" customHeight="1">
      <c r="A160" s="391">
        <v>3381</v>
      </c>
      <c r="B160" s="392" t="s">
        <v>1256</v>
      </c>
      <c r="C160" s="393">
        <v>118</v>
      </c>
      <c r="D160" s="394">
        <v>202</v>
      </c>
      <c r="E160" s="395"/>
      <c r="F160" s="396">
        <v>13</v>
      </c>
      <c r="G160" s="396">
        <v>27</v>
      </c>
      <c r="H160" s="396">
        <v>23</v>
      </c>
      <c r="I160" s="396">
        <v>29</v>
      </c>
      <c r="J160" s="397">
        <v>8</v>
      </c>
      <c r="K160" s="398">
        <v>60</v>
      </c>
      <c r="L160" s="396">
        <v>6</v>
      </c>
      <c r="M160" s="396">
        <v>11</v>
      </c>
      <c r="N160" s="396">
        <v>9</v>
      </c>
      <c r="O160" s="399">
        <v>6</v>
      </c>
      <c r="Q160" s="400">
        <v>3431</v>
      </c>
      <c r="R160" s="401" t="s">
        <v>1257</v>
      </c>
      <c r="S160" s="402">
        <v>95</v>
      </c>
      <c r="T160" s="403">
        <v>208</v>
      </c>
      <c r="U160" s="404"/>
      <c r="V160" s="405">
        <v>17</v>
      </c>
      <c r="W160" s="405">
        <v>35</v>
      </c>
      <c r="X160" s="405">
        <v>22</v>
      </c>
      <c r="Y160" s="405">
        <v>19</v>
      </c>
      <c r="Z160" s="406">
        <v>7</v>
      </c>
      <c r="AA160" s="407">
        <v>48</v>
      </c>
      <c r="AB160" s="405">
        <v>5</v>
      </c>
      <c r="AC160" s="405">
        <v>13</v>
      </c>
      <c r="AD160" s="405">
        <v>6</v>
      </c>
      <c r="AE160" s="408">
        <v>6</v>
      </c>
      <c r="AG160" s="400">
        <v>3431</v>
      </c>
      <c r="AH160" s="401" t="s">
        <v>1257</v>
      </c>
      <c r="AI160" s="402">
        <v>111</v>
      </c>
      <c r="AJ160" s="403">
        <v>218</v>
      </c>
      <c r="AK160" s="404"/>
      <c r="AL160" s="405">
        <v>14</v>
      </c>
      <c r="AM160" s="405">
        <v>29</v>
      </c>
      <c r="AN160" s="405">
        <v>29</v>
      </c>
      <c r="AO160" s="405">
        <v>23</v>
      </c>
      <c r="AP160" s="406">
        <v>5</v>
      </c>
      <c r="AQ160" s="407">
        <v>58</v>
      </c>
      <c r="AR160" s="405">
        <v>6</v>
      </c>
      <c r="AS160" s="405">
        <v>10</v>
      </c>
      <c r="AT160" s="405">
        <v>8</v>
      </c>
      <c r="AU160" s="408">
        <v>5</v>
      </c>
      <c r="AW160" s="446"/>
      <c r="AX160" s="447"/>
      <c r="AY160" s="448"/>
      <c r="AZ160" s="449"/>
      <c r="BA160" s="449"/>
      <c r="BB160" s="355"/>
      <c r="BC160" s="355"/>
      <c r="BD160" s="355"/>
      <c r="BE160" s="355"/>
      <c r="BF160" s="355"/>
      <c r="BG160" s="355"/>
      <c r="BH160" s="355"/>
      <c r="BI160" s="355"/>
      <c r="BJ160" s="355"/>
      <c r="BK160" s="355"/>
      <c r="BM160" s="446"/>
      <c r="BN160" s="447"/>
      <c r="BO160" s="448"/>
      <c r="BP160" s="449"/>
      <c r="BQ160" s="449"/>
      <c r="BR160" s="355"/>
      <c r="BS160" s="355"/>
      <c r="BT160" s="355"/>
      <c r="BU160" s="355"/>
      <c r="BV160" s="355"/>
      <c r="BW160" s="355"/>
      <c r="BX160" s="355"/>
      <c r="BY160" s="355"/>
      <c r="BZ160" s="355"/>
      <c r="CA160" s="355"/>
      <c r="CC160" s="446"/>
      <c r="CD160" s="447"/>
      <c r="CE160" s="448"/>
      <c r="CF160" s="449"/>
      <c r="CG160" s="449"/>
      <c r="CH160" s="355"/>
      <c r="CI160" s="355"/>
      <c r="CJ160" s="355"/>
      <c r="CK160" s="355"/>
      <c r="CL160" s="355"/>
      <c r="CM160" s="355"/>
      <c r="CN160" s="355"/>
      <c r="CO160" s="355"/>
      <c r="CP160" s="355"/>
      <c r="CQ160" s="355"/>
      <c r="CS160" s="446"/>
      <c r="CT160" s="447"/>
      <c r="CU160" s="448"/>
      <c r="CV160" s="449"/>
      <c r="CW160" s="449"/>
      <c r="CX160" s="355"/>
      <c r="CY160" s="355"/>
      <c r="CZ160" s="355"/>
      <c r="DA160" s="355"/>
      <c r="DB160" s="355"/>
      <c r="DC160" s="355"/>
      <c r="DD160" s="355"/>
      <c r="DE160" s="355"/>
      <c r="DF160" s="355"/>
      <c r="DG160" s="355"/>
      <c r="DI160" s="431"/>
      <c r="DJ160" s="432"/>
      <c r="DK160" s="433"/>
      <c r="DL160" s="434"/>
      <c r="DM160" s="434"/>
      <c r="DN160" s="435"/>
      <c r="DO160" s="436"/>
      <c r="DP160" s="436"/>
      <c r="DQ160" s="436"/>
      <c r="DR160" s="436"/>
      <c r="DS160" s="436"/>
      <c r="DT160" s="436"/>
      <c r="DU160" s="436"/>
      <c r="DV160" s="436"/>
      <c r="DW160" s="436"/>
      <c r="DX160" s="436"/>
    </row>
    <row r="161" spans="1:128" ht="20.100000000000001" customHeight="1">
      <c r="A161" s="391">
        <v>3421</v>
      </c>
      <c r="B161" s="392" t="s">
        <v>324</v>
      </c>
      <c r="C161" s="393">
        <v>121</v>
      </c>
      <c r="D161" s="394">
        <v>194</v>
      </c>
      <c r="E161" s="395"/>
      <c r="F161" s="396">
        <v>21</v>
      </c>
      <c r="G161" s="396">
        <v>34</v>
      </c>
      <c r="H161" s="396">
        <v>24</v>
      </c>
      <c r="I161" s="396">
        <v>18</v>
      </c>
      <c r="J161" s="397">
        <v>3</v>
      </c>
      <c r="K161" s="398">
        <v>45</v>
      </c>
      <c r="L161" s="396">
        <v>5</v>
      </c>
      <c r="M161" s="396">
        <v>9</v>
      </c>
      <c r="N161" s="396">
        <v>8</v>
      </c>
      <c r="O161" s="399">
        <v>6</v>
      </c>
      <c r="Q161" s="400">
        <v>3501</v>
      </c>
      <c r="R161" s="401" t="s">
        <v>326</v>
      </c>
      <c r="S161" s="402">
        <v>53</v>
      </c>
      <c r="T161" s="403">
        <v>201</v>
      </c>
      <c r="U161" s="404"/>
      <c r="V161" s="405">
        <v>26</v>
      </c>
      <c r="W161" s="405">
        <v>38</v>
      </c>
      <c r="X161" s="405">
        <v>25</v>
      </c>
      <c r="Y161" s="405">
        <v>8</v>
      </c>
      <c r="Z161" s="406">
        <v>4</v>
      </c>
      <c r="AA161" s="407">
        <v>36</v>
      </c>
      <c r="AB161" s="405">
        <v>4</v>
      </c>
      <c r="AC161" s="405">
        <v>11</v>
      </c>
      <c r="AD161" s="405">
        <v>5</v>
      </c>
      <c r="AE161" s="408">
        <v>5</v>
      </c>
      <c r="AG161" s="400">
        <v>3501</v>
      </c>
      <c r="AH161" s="401" t="s">
        <v>326</v>
      </c>
      <c r="AI161" s="402">
        <v>70</v>
      </c>
      <c r="AJ161" s="403">
        <v>212</v>
      </c>
      <c r="AK161" s="404"/>
      <c r="AL161" s="405">
        <v>24</v>
      </c>
      <c r="AM161" s="405">
        <v>36</v>
      </c>
      <c r="AN161" s="405">
        <v>23</v>
      </c>
      <c r="AO161" s="405">
        <v>10</v>
      </c>
      <c r="AP161" s="406">
        <v>7</v>
      </c>
      <c r="AQ161" s="407">
        <v>40</v>
      </c>
      <c r="AR161" s="405">
        <v>5</v>
      </c>
      <c r="AS161" s="405">
        <v>9</v>
      </c>
      <c r="AT161" s="405">
        <v>8</v>
      </c>
      <c r="AU161" s="408">
        <v>5</v>
      </c>
      <c r="AW161" s="446"/>
      <c r="AX161" s="447"/>
      <c r="AY161" s="448"/>
      <c r="AZ161" s="449"/>
      <c r="BA161" s="449"/>
      <c r="BB161" s="355"/>
      <c r="BC161" s="355"/>
      <c r="BD161" s="355"/>
      <c r="BE161" s="355"/>
      <c r="BF161" s="355"/>
      <c r="BG161" s="355"/>
      <c r="BH161" s="355"/>
      <c r="BI161" s="355"/>
      <c r="BJ161" s="355"/>
      <c r="BK161" s="355"/>
      <c r="BM161" s="446"/>
      <c r="BN161" s="447"/>
      <c r="BO161" s="448"/>
      <c r="BP161" s="449"/>
      <c r="BQ161" s="449"/>
      <c r="BR161" s="355"/>
      <c r="BS161" s="355"/>
      <c r="BT161" s="355"/>
      <c r="BU161" s="355"/>
      <c r="BV161" s="355"/>
      <c r="BW161" s="355"/>
      <c r="BX161" s="355"/>
      <c r="BY161" s="355"/>
      <c r="BZ161" s="355"/>
      <c r="CA161" s="355"/>
      <c r="CC161" s="446"/>
      <c r="CD161" s="447"/>
      <c r="CE161" s="448"/>
      <c r="CF161" s="449"/>
      <c r="CG161" s="449"/>
      <c r="CH161" s="355"/>
      <c r="CI161" s="355"/>
      <c r="CJ161" s="355"/>
      <c r="CK161" s="355"/>
      <c r="CL161" s="355"/>
      <c r="CM161" s="355"/>
      <c r="CN161" s="355"/>
      <c r="CO161" s="355"/>
      <c r="CP161" s="355"/>
      <c r="CQ161" s="355"/>
      <c r="CS161" s="446"/>
      <c r="CT161" s="447"/>
      <c r="CU161" s="448"/>
      <c r="CV161" s="449"/>
      <c r="CW161" s="449"/>
      <c r="CX161" s="355"/>
      <c r="CY161" s="355"/>
      <c r="CZ161" s="355"/>
      <c r="DA161" s="355"/>
      <c r="DB161" s="355"/>
      <c r="DC161" s="355"/>
      <c r="DD161" s="355"/>
      <c r="DE161" s="355"/>
      <c r="DF161" s="355"/>
      <c r="DG161" s="355"/>
      <c r="DI161" s="431"/>
      <c r="DJ161" s="432"/>
      <c r="DK161" s="433"/>
      <c r="DL161" s="434"/>
      <c r="DM161" s="434"/>
      <c r="DN161" s="435"/>
      <c r="DO161" s="436"/>
      <c r="DP161" s="436"/>
      <c r="DQ161" s="436"/>
      <c r="DR161" s="436"/>
      <c r="DS161" s="436"/>
      <c r="DT161" s="436"/>
      <c r="DU161" s="436"/>
      <c r="DV161" s="436"/>
      <c r="DW161" s="436"/>
      <c r="DX161" s="436"/>
    </row>
    <row r="162" spans="1:128" ht="20.100000000000001" customHeight="1">
      <c r="A162" s="391">
        <v>3431</v>
      </c>
      <c r="B162" s="392" t="s">
        <v>1257</v>
      </c>
      <c r="C162" s="393">
        <v>127</v>
      </c>
      <c r="D162" s="394">
        <v>190</v>
      </c>
      <c r="E162" s="395"/>
      <c r="F162" s="396">
        <v>35</v>
      </c>
      <c r="G162" s="396">
        <v>30</v>
      </c>
      <c r="H162" s="396">
        <v>13</v>
      </c>
      <c r="I162" s="396">
        <v>16</v>
      </c>
      <c r="J162" s="397">
        <v>6</v>
      </c>
      <c r="K162" s="398">
        <v>35</v>
      </c>
      <c r="L162" s="396">
        <v>5</v>
      </c>
      <c r="M162" s="396">
        <v>9</v>
      </c>
      <c r="N162" s="396">
        <v>7</v>
      </c>
      <c r="O162" s="399">
        <v>5</v>
      </c>
      <c r="Q162" s="400">
        <v>3541</v>
      </c>
      <c r="R162" s="401" t="s">
        <v>1258</v>
      </c>
      <c r="S162" s="402">
        <v>58</v>
      </c>
      <c r="T162" s="403">
        <v>207</v>
      </c>
      <c r="U162" s="404"/>
      <c r="V162" s="405">
        <v>12</v>
      </c>
      <c r="W162" s="405">
        <v>41</v>
      </c>
      <c r="X162" s="405">
        <v>28</v>
      </c>
      <c r="Y162" s="405">
        <v>17</v>
      </c>
      <c r="Z162" s="406">
        <v>2</v>
      </c>
      <c r="AA162" s="407">
        <v>47</v>
      </c>
      <c r="AB162" s="405">
        <v>4</v>
      </c>
      <c r="AC162" s="405">
        <v>12</v>
      </c>
      <c r="AD162" s="405">
        <v>6</v>
      </c>
      <c r="AE162" s="408">
        <v>6</v>
      </c>
      <c r="AG162" s="400">
        <v>3541</v>
      </c>
      <c r="AH162" s="401" t="s">
        <v>1258</v>
      </c>
      <c r="AI162" s="402">
        <v>66</v>
      </c>
      <c r="AJ162" s="403">
        <v>212</v>
      </c>
      <c r="AK162" s="404"/>
      <c r="AL162" s="405">
        <v>23</v>
      </c>
      <c r="AM162" s="405">
        <v>36</v>
      </c>
      <c r="AN162" s="405">
        <v>26</v>
      </c>
      <c r="AO162" s="405">
        <v>12</v>
      </c>
      <c r="AP162" s="406">
        <v>3</v>
      </c>
      <c r="AQ162" s="407">
        <v>41</v>
      </c>
      <c r="AR162" s="405">
        <v>5</v>
      </c>
      <c r="AS162" s="405">
        <v>9</v>
      </c>
      <c r="AT162" s="405">
        <v>8</v>
      </c>
      <c r="AU162" s="408">
        <v>4</v>
      </c>
      <c r="AW162" s="446"/>
      <c r="AX162" s="447"/>
      <c r="AY162" s="448"/>
      <c r="AZ162" s="449"/>
      <c r="BA162" s="449"/>
      <c r="BB162" s="355"/>
      <c r="BC162" s="355"/>
      <c r="BD162" s="355"/>
      <c r="BE162" s="355"/>
      <c r="BF162" s="355"/>
      <c r="BG162" s="355"/>
      <c r="BH162" s="355"/>
      <c r="BI162" s="355"/>
      <c r="BJ162" s="355"/>
      <c r="BK162" s="355"/>
      <c r="BM162" s="446"/>
      <c r="BN162" s="447"/>
      <c r="BO162" s="448"/>
      <c r="BP162" s="449"/>
      <c r="BQ162" s="449"/>
      <c r="BR162" s="355"/>
      <c r="BS162" s="355"/>
      <c r="BT162" s="355"/>
      <c r="BU162" s="355"/>
      <c r="BV162" s="355"/>
      <c r="BW162" s="355"/>
      <c r="BX162" s="355"/>
      <c r="BY162" s="355"/>
      <c r="BZ162" s="355"/>
      <c r="CA162" s="355"/>
      <c r="CC162" s="446"/>
      <c r="CD162" s="447"/>
      <c r="CE162" s="448"/>
      <c r="CF162" s="449"/>
      <c r="CG162" s="449"/>
      <c r="CH162" s="355"/>
      <c r="CI162" s="355"/>
      <c r="CJ162" s="355"/>
      <c r="CK162" s="355"/>
      <c r="CL162" s="355"/>
      <c r="CM162" s="355"/>
      <c r="CN162" s="355"/>
      <c r="CO162" s="355"/>
      <c r="CP162" s="355"/>
      <c r="CQ162" s="355"/>
      <c r="CS162" s="446"/>
      <c r="CT162" s="447"/>
      <c r="CU162" s="448"/>
      <c r="CV162" s="449"/>
      <c r="CW162" s="449"/>
      <c r="CX162" s="355"/>
      <c r="CY162" s="355"/>
      <c r="CZ162" s="355"/>
      <c r="DA162" s="355"/>
      <c r="DB162" s="355"/>
      <c r="DC162" s="355"/>
      <c r="DD162" s="355"/>
      <c r="DE162" s="355"/>
      <c r="DF162" s="355"/>
      <c r="DG162" s="355"/>
      <c r="DI162" s="431"/>
      <c r="DJ162" s="432"/>
      <c r="DK162" s="433"/>
      <c r="DL162" s="434"/>
      <c r="DM162" s="434"/>
      <c r="DN162" s="435"/>
      <c r="DO162" s="436"/>
      <c r="DP162" s="436"/>
      <c r="DQ162" s="436"/>
      <c r="DR162" s="436"/>
      <c r="DS162" s="436"/>
      <c r="DT162" s="436"/>
      <c r="DU162" s="436"/>
      <c r="DV162" s="436"/>
      <c r="DW162" s="436"/>
      <c r="DX162" s="436"/>
    </row>
    <row r="163" spans="1:128" ht="20.100000000000001" customHeight="1">
      <c r="A163" s="391">
        <v>3501</v>
      </c>
      <c r="B163" s="392" t="s">
        <v>326</v>
      </c>
      <c r="C163" s="393">
        <v>82</v>
      </c>
      <c r="D163" s="394">
        <v>192</v>
      </c>
      <c r="E163" s="395"/>
      <c r="F163" s="396">
        <v>33</v>
      </c>
      <c r="G163" s="396">
        <v>18</v>
      </c>
      <c r="H163" s="396">
        <v>30</v>
      </c>
      <c r="I163" s="396">
        <v>12</v>
      </c>
      <c r="J163" s="397">
        <v>6</v>
      </c>
      <c r="K163" s="398">
        <v>49</v>
      </c>
      <c r="L163" s="396">
        <v>6</v>
      </c>
      <c r="M163" s="396">
        <v>9</v>
      </c>
      <c r="N163" s="396">
        <v>8</v>
      </c>
      <c r="O163" s="399">
        <v>5</v>
      </c>
      <c r="Q163" s="400">
        <v>3581</v>
      </c>
      <c r="R163" s="401" t="s">
        <v>328</v>
      </c>
      <c r="S163" s="402">
        <v>41</v>
      </c>
      <c r="T163" s="403">
        <v>196</v>
      </c>
      <c r="U163" s="404"/>
      <c r="V163" s="405">
        <v>41</v>
      </c>
      <c r="W163" s="405">
        <v>32</v>
      </c>
      <c r="X163" s="405">
        <v>22</v>
      </c>
      <c r="Y163" s="405">
        <v>2</v>
      </c>
      <c r="Z163" s="406">
        <v>2</v>
      </c>
      <c r="AA163" s="407">
        <v>27</v>
      </c>
      <c r="AB163" s="405">
        <v>4</v>
      </c>
      <c r="AC163" s="405">
        <v>10</v>
      </c>
      <c r="AD163" s="405">
        <v>5</v>
      </c>
      <c r="AE163" s="408">
        <v>5</v>
      </c>
      <c r="AG163" s="400">
        <v>3581</v>
      </c>
      <c r="AH163" s="401" t="s">
        <v>328</v>
      </c>
      <c r="AI163" s="402">
        <v>60</v>
      </c>
      <c r="AJ163" s="403">
        <v>203</v>
      </c>
      <c r="AK163" s="404"/>
      <c r="AL163" s="405">
        <v>45</v>
      </c>
      <c r="AM163" s="405">
        <v>32</v>
      </c>
      <c r="AN163" s="405">
        <v>18</v>
      </c>
      <c r="AO163" s="405">
        <v>5</v>
      </c>
      <c r="AP163" s="406">
        <v>0</v>
      </c>
      <c r="AQ163" s="407">
        <v>23</v>
      </c>
      <c r="AR163" s="405">
        <v>4</v>
      </c>
      <c r="AS163" s="405">
        <v>8</v>
      </c>
      <c r="AT163" s="405">
        <v>7</v>
      </c>
      <c r="AU163" s="408">
        <v>4</v>
      </c>
      <c r="AW163" s="446"/>
      <c r="AX163" s="447"/>
      <c r="AY163" s="448"/>
      <c r="AZ163" s="449"/>
      <c r="BA163" s="449"/>
      <c r="BB163" s="355"/>
      <c r="BC163" s="355"/>
      <c r="BD163" s="355"/>
      <c r="BE163" s="355"/>
      <c r="BF163" s="355"/>
      <c r="BG163" s="355"/>
      <c r="BH163" s="355"/>
      <c r="BI163" s="355"/>
      <c r="BJ163" s="355"/>
      <c r="BK163" s="355"/>
      <c r="BM163" s="446"/>
      <c r="BN163" s="447"/>
      <c r="BO163" s="448"/>
      <c r="BP163" s="449"/>
      <c r="BQ163" s="449"/>
      <c r="BR163" s="355"/>
      <c r="BS163" s="355"/>
      <c r="BT163" s="355"/>
      <c r="BU163" s="355"/>
      <c r="BV163" s="355"/>
      <c r="BW163" s="355"/>
      <c r="BX163" s="355"/>
      <c r="BY163" s="355"/>
      <c r="BZ163" s="355"/>
      <c r="CA163" s="355"/>
      <c r="CC163" s="446"/>
      <c r="CD163" s="447"/>
      <c r="CE163" s="448"/>
      <c r="CF163" s="449"/>
      <c r="CG163" s="449"/>
      <c r="CH163" s="355"/>
      <c r="CI163" s="355"/>
      <c r="CJ163" s="355"/>
      <c r="CK163" s="355"/>
      <c r="CL163" s="355"/>
      <c r="CM163" s="355"/>
      <c r="CN163" s="355"/>
      <c r="CO163" s="355"/>
      <c r="CP163" s="355"/>
      <c r="CQ163" s="355"/>
      <c r="CS163" s="446"/>
      <c r="CT163" s="447"/>
      <c r="CU163" s="448"/>
      <c r="CV163" s="449"/>
      <c r="CW163" s="449"/>
      <c r="CX163" s="355"/>
      <c r="CY163" s="355"/>
      <c r="CZ163" s="355"/>
      <c r="DA163" s="355"/>
      <c r="DB163" s="355"/>
      <c r="DC163" s="355"/>
      <c r="DD163" s="355"/>
      <c r="DE163" s="355"/>
      <c r="DF163" s="355"/>
      <c r="DG163" s="355"/>
      <c r="DI163" s="431"/>
      <c r="DJ163" s="432"/>
      <c r="DK163" s="433"/>
      <c r="DL163" s="434"/>
      <c r="DM163" s="434"/>
      <c r="DN163" s="435"/>
      <c r="DO163" s="436"/>
      <c r="DP163" s="436"/>
      <c r="DQ163" s="436"/>
      <c r="DR163" s="436"/>
      <c r="DS163" s="436"/>
      <c r="DT163" s="436"/>
      <c r="DU163" s="436"/>
      <c r="DV163" s="436"/>
      <c r="DW163" s="436"/>
      <c r="DX163" s="436"/>
    </row>
    <row r="164" spans="1:128" ht="20.100000000000001" customHeight="1">
      <c r="A164" s="391">
        <v>3541</v>
      </c>
      <c r="B164" s="392" t="s">
        <v>1258</v>
      </c>
      <c r="C164" s="393">
        <v>64</v>
      </c>
      <c r="D164" s="394">
        <v>183</v>
      </c>
      <c r="E164" s="395"/>
      <c r="F164" s="396">
        <v>47</v>
      </c>
      <c r="G164" s="396">
        <v>30</v>
      </c>
      <c r="H164" s="396">
        <v>19</v>
      </c>
      <c r="I164" s="396">
        <v>5</v>
      </c>
      <c r="J164" s="397">
        <v>0</v>
      </c>
      <c r="K164" s="398">
        <v>23</v>
      </c>
      <c r="L164" s="396">
        <v>4</v>
      </c>
      <c r="M164" s="396">
        <v>8</v>
      </c>
      <c r="N164" s="396">
        <v>7</v>
      </c>
      <c r="O164" s="399">
        <v>4</v>
      </c>
      <c r="Q164" s="400">
        <v>3600</v>
      </c>
      <c r="R164" s="401" t="s">
        <v>329</v>
      </c>
      <c r="S164" s="402">
        <v>92</v>
      </c>
      <c r="T164" s="403">
        <v>201</v>
      </c>
      <c r="U164" s="404"/>
      <c r="V164" s="405">
        <v>24</v>
      </c>
      <c r="W164" s="405">
        <v>43</v>
      </c>
      <c r="X164" s="405">
        <v>18</v>
      </c>
      <c r="Y164" s="405">
        <v>13</v>
      </c>
      <c r="Z164" s="406">
        <v>1</v>
      </c>
      <c r="AA164" s="407">
        <v>33</v>
      </c>
      <c r="AB164" s="405">
        <v>4</v>
      </c>
      <c r="AC164" s="405">
        <v>11</v>
      </c>
      <c r="AD164" s="405">
        <v>5</v>
      </c>
      <c r="AE164" s="408">
        <v>5</v>
      </c>
      <c r="AG164" s="400">
        <v>3600</v>
      </c>
      <c r="AH164" s="401" t="s">
        <v>329</v>
      </c>
      <c r="AI164" s="402">
        <v>74</v>
      </c>
      <c r="AJ164" s="403">
        <v>208</v>
      </c>
      <c r="AK164" s="404"/>
      <c r="AL164" s="405">
        <v>26</v>
      </c>
      <c r="AM164" s="405">
        <v>49</v>
      </c>
      <c r="AN164" s="405">
        <v>18</v>
      </c>
      <c r="AO164" s="405">
        <v>5</v>
      </c>
      <c r="AP164" s="406">
        <v>3</v>
      </c>
      <c r="AQ164" s="407">
        <v>26</v>
      </c>
      <c r="AR164" s="405">
        <v>5</v>
      </c>
      <c r="AS164" s="405">
        <v>9</v>
      </c>
      <c r="AT164" s="405">
        <v>7</v>
      </c>
      <c r="AU164" s="408">
        <v>4</v>
      </c>
      <c r="AW164" s="446"/>
      <c r="AX164" s="447"/>
      <c r="AY164" s="448"/>
      <c r="AZ164" s="449"/>
      <c r="BA164" s="449"/>
      <c r="BB164" s="355"/>
      <c r="BC164" s="355"/>
      <c r="BD164" s="355"/>
      <c r="BE164" s="355"/>
      <c r="BF164" s="355"/>
      <c r="BG164" s="355"/>
      <c r="BH164" s="355"/>
      <c r="BI164" s="355"/>
      <c r="BJ164" s="355"/>
      <c r="BK164" s="355"/>
      <c r="BM164" s="446"/>
      <c r="BN164" s="447"/>
      <c r="BO164" s="448"/>
      <c r="BP164" s="449"/>
      <c r="BQ164" s="449"/>
      <c r="BR164" s="355"/>
      <c r="BS164" s="355"/>
      <c r="BT164" s="355"/>
      <c r="BU164" s="355"/>
      <c r="BV164" s="355"/>
      <c r="BW164" s="355"/>
      <c r="BX164" s="355"/>
      <c r="BY164" s="355"/>
      <c r="BZ164" s="355"/>
      <c r="CA164" s="355"/>
      <c r="CC164" s="446"/>
      <c r="CD164" s="447"/>
      <c r="CE164" s="448"/>
      <c r="CF164" s="449"/>
      <c r="CG164" s="449"/>
      <c r="CH164" s="355"/>
      <c r="CI164" s="355"/>
      <c r="CJ164" s="355"/>
      <c r="CK164" s="355"/>
      <c r="CL164" s="355"/>
      <c r="CM164" s="355"/>
      <c r="CN164" s="355"/>
      <c r="CO164" s="355"/>
      <c r="CP164" s="355"/>
      <c r="CQ164" s="355"/>
      <c r="CS164" s="446"/>
      <c r="CT164" s="447"/>
      <c r="CU164" s="448"/>
      <c r="CV164" s="449"/>
      <c r="CW164" s="449"/>
      <c r="CX164" s="355"/>
      <c r="CY164" s="355"/>
      <c r="CZ164" s="355"/>
      <c r="DA164" s="355"/>
      <c r="DB164" s="355"/>
      <c r="DC164" s="355"/>
      <c r="DD164" s="355"/>
      <c r="DE164" s="355"/>
      <c r="DF164" s="355"/>
      <c r="DG164" s="355"/>
      <c r="DI164" s="431"/>
      <c r="DJ164" s="432"/>
      <c r="DK164" s="433"/>
      <c r="DL164" s="434"/>
      <c r="DM164" s="434"/>
      <c r="DN164" s="435"/>
      <c r="DO164" s="436"/>
      <c r="DP164" s="436"/>
      <c r="DQ164" s="436"/>
      <c r="DR164" s="436"/>
      <c r="DS164" s="436"/>
      <c r="DT164" s="436"/>
      <c r="DU164" s="436"/>
      <c r="DV164" s="436"/>
      <c r="DW164" s="436"/>
      <c r="DX164" s="436"/>
    </row>
    <row r="165" spans="1:128" ht="20.100000000000001" customHeight="1">
      <c r="A165" s="391">
        <v>3581</v>
      </c>
      <c r="B165" s="392" t="s">
        <v>328</v>
      </c>
      <c r="C165" s="393">
        <v>60</v>
      </c>
      <c r="D165" s="394">
        <v>187</v>
      </c>
      <c r="E165" s="395"/>
      <c r="F165" s="396">
        <v>42</v>
      </c>
      <c r="G165" s="396">
        <v>25</v>
      </c>
      <c r="H165" s="396">
        <v>15</v>
      </c>
      <c r="I165" s="396">
        <v>13</v>
      </c>
      <c r="J165" s="397">
        <v>5</v>
      </c>
      <c r="K165" s="398">
        <v>33</v>
      </c>
      <c r="L165" s="396">
        <v>5</v>
      </c>
      <c r="M165" s="396">
        <v>8</v>
      </c>
      <c r="N165" s="396">
        <v>7</v>
      </c>
      <c r="O165" s="399">
        <v>5</v>
      </c>
      <c r="Q165" s="400">
        <v>3610</v>
      </c>
      <c r="R165" s="401" t="s">
        <v>330</v>
      </c>
      <c r="S165" s="402">
        <v>152</v>
      </c>
      <c r="T165" s="403">
        <v>211</v>
      </c>
      <c r="U165" s="404"/>
      <c r="V165" s="405">
        <v>18</v>
      </c>
      <c r="W165" s="405">
        <v>21</v>
      </c>
      <c r="X165" s="405">
        <v>29</v>
      </c>
      <c r="Y165" s="405">
        <v>26</v>
      </c>
      <c r="Z165" s="406">
        <v>7</v>
      </c>
      <c r="AA165" s="407">
        <v>61</v>
      </c>
      <c r="AB165" s="405">
        <v>5</v>
      </c>
      <c r="AC165" s="405">
        <v>13</v>
      </c>
      <c r="AD165" s="405">
        <v>7</v>
      </c>
      <c r="AE165" s="408">
        <v>6</v>
      </c>
      <c r="AG165" s="400">
        <v>3610</v>
      </c>
      <c r="AH165" s="401" t="s">
        <v>330</v>
      </c>
      <c r="AI165" s="402">
        <v>183</v>
      </c>
      <c r="AJ165" s="403">
        <v>216</v>
      </c>
      <c r="AK165" s="404"/>
      <c r="AL165" s="405">
        <v>19</v>
      </c>
      <c r="AM165" s="405">
        <v>28</v>
      </c>
      <c r="AN165" s="405">
        <v>32</v>
      </c>
      <c r="AO165" s="405">
        <v>14</v>
      </c>
      <c r="AP165" s="406">
        <v>7</v>
      </c>
      <c r="AQ165" s="407">
        <v>52</v>
      </c>
      <c r="AR165" s="405">
        <v>5</v>
      </c>
      <c r="AS165" s="405">
        <v>11</v>
      </c>
      <c r="AT165" s="405">
        <v>8</v>
      </c>
      <c r="AU165" s="408">
        <v>5</v>
      </c>
      <c r="AW165" s="446"/>
      <c r="AX165" s="447"/>
      <c r="AY165" s="448"/>
      <c r="AZ165" s="449"/>
      <c r="BA165" s="449"/>
      <c r="BB165" s="355"/>
      <c r="BC165" s="355"/>
      <c r="BD165" s="355"/>
      <c r="BE165" s="355"/>
      <c r="BF165" s="355"/>
      <c r="BG165" s="355"/>
      <c r="BH165" s="355"/>
      <c r="BI165" s="355"/>
      <c r="BJ165" s="355"/>
      <c r="BK165" s="355"/>
      <c r="BM165" s="446"/>
      <c r="BN165" s="447"/>
      <c r="BO165" s="448"/>
      <c r="BP165" s="449"/>
      <c r="BQ165" s="449"/>
      <c r="BR165" s="355"/>
      <c r="BS165" s="355"/>
      <c r="BT165" s="355"/>
      <c r="BU165" s="355"/>
      <c r="BV165" s="355"/>
      <c r="BW165" s="355"/>
      <c r="BX165" s="355"/>
      <c r="BY165" s="355"/>
      <c r="BZ165" s="355"/>
      <c r="CA165" s="355"/>
      <c r="CC165" s="446"/>
      <c r="CD165" s="447"/>
      <c r="CE165" s="448"/>
      <c r="CF165" s="449"/>
      <c r="CG165" s="449"/>
      <c r="CH165" s="355"/>
      <c r="CI165" s="355"/>
      <c r="CJ165" s="355"/>
      <c r="CK165" s="355"/>
      <c r="CL165" s="355"/>
      <c r="CM165" s="355"/>
      <c r="CN165" s="355"/>
      <c r="CO165" s="355"/>
      <c r="CP165" s="355"/>
      <c r="CQ165" s="355"/>
      <c r="CS165" s="446"/>
      <c r="CT165" s="447"/>
      <c r="CU165" s="448"/>
      <c r="CV165" s="449"/>
      <c r="CW165" s="449"/>
      <c r="CX165" s="355"/>
      <c r="CY165" s="355"/>
      <c r="CZ165" s="355"/>
      <c r="DA165" s="355"/>
      <c r="DB165" s="355"/>
      <c r="DC165" s="355"/>
      <c r="DD165" s="355"/>
      <c r="DE165" s="355"/>
      <c r="DF165" s="355"/>
      <c r="DG165" s="355"/>
      <c r="DI165" s="431"/>
      <c r="DJ165" s="432"/>
      <c r="DK165" s="433"/>
      <c r="DL165" s="434"/>
      <c r="DM165" s="434"/>
      <c r="DN165" s="435"/>
      <c r="DO165" s="436"/>
      <c r="DP165" s="436"/>
      <c r="DQ165" s="436"/>
      <c r="DR165" s="436"/>
      <c r="DS165" s="436"/>
      <c r="DT165" s="436"/>
      <c r="DU165" s="436"/>
      <c r="DV165" s="436"/>
      <c r="DW165" s="436"/>
      <c r="DX165" s="436"/>
    </row>
    <row r="166" spans="1:128" ht="20.100000000000001" customHeight="1">
      <c r="A166" s="391">
        <v>3600</v>
      </c>
      <c r="B166" s="392" t="s">
        <v>329</v>
      </c>
      <c r="C166" s="393">
        <v>101</v>
      </c>
      <c r="D166" s="394">
        <v>192</v>
      </c>
      <c r="E166" s="395"/>
      <c r="F166" s="396">
        <v>24</v>
      </c>
      <c r="G166" s="396">
        <v>38</v>
      </c>
      <c r="H166" s="396">
        <v>25</v>
      </c>
      <c r="I166" s="396">
        <v>12</v>
      </c>
      <c r="J166" s="397">
        <v>2</v>
      </c>
      <c r="K166" s="398">
        <v>39</v>
      </c>
      <c r="L166" s="396">
        <v>5</v>
      </c>
      <c r="M166" s="396">
        <v>9</v>
      </c>
      <c r="N166" s="396">
        <v>8</v>
      </c>
      <c r="O166" s="399">
        <v>5</v>
      </c>
      <c r="Q166" s="400">
        <v>3621</v>
      </c>
      <c r="R166" s="401" t="s">
        <v>331</v>
      </c>
      <c r="S166" s="402">
        <v>166</v>
      </c>
      <c r="T166" s="403">
        <v>202</v>
      </c>
      <c r="U166" s="404"/>
      <c r="V166" s="405">
        <v>30</v>
      </c>
      <c r="W166" s="405">
        <v>34</v>
      </c>
      <c r="X166" s="405">
        <v>24</v>
      </c>
      <c r="Y166" s="405">
        <v>10</v>
      </c>
      <c r="Z166" s="406">
        <v>3</v>
      </c>
      <c r="AA166" s="407">
        <v>37</v>
      </c>
      <c r="AB166" s="405">
        <v>4</v>
      </c>
      <c r="AC166" s="405">
        <v>12</v>
      </c>
      <c r="AD166" s="405">
        <v>6</v>
      </c>
      <c r="AE166" s="408">
        <v>5</v>
      </c>
      <c r="AG166" s="400">
        <v>3621</v>
      </c>
      <c r="AH166" s="401" t="s">
        <v>331</v>
      </c>
      <c r="AI166" s="402">
        <v>169</v>
      </c>
      <c r="AJ166" s="403">
        <v>209</v>
      </c>
      <c r="AK166" s="404"/>
      <c r="AL166" s="405">
        <v>31</v>
      </c>
      <c r="AM166" s="405">
        <v>32</v>
      </c>
      <c r="AN166" s="405">
        <v>25</v>
      </c>
      <c r="AO166" s="405">
        <v>8</v>
      </c>
      <c r="AP166" s="406">
        <v>3</v>
      </c>
      <c r="AQ166" s="407">
        <v>37</v>
      </c>
      <c r="AR166" s="405">
        <v>5</v>
      </c>
      <c r="AS166" s="405">
        <v>9</v>
      </c>
      <c r="AT166" s="405">
        <v>7</v>
      </c>
      <c r="AU166" s="408">
        <v>4</v>
      </c>
      <c r="AW166" s="446"/>
      <c r="AX166" s="447"/>
      <c r="AY166" s="448"/>
      <c r="AZ166" s="449"/>
      <c r="BA166" s="449"/>
      <c r="BB166" s="355"/>
      <c r="BC166" s="355"/>
      <c r="BD166" s="355"/>
      <c r="BE166" s="355"/>
      <c r="BF166" s="355"/>
      <c r="BG166" s="355"/>
      <c r="BH166" s="355"/>
      <c r="BI166" s="355"/>
      <c r="BJ166" s="355"/>
      <c r="BK166" s="355"/>
      <c r="BM166" s="446"/>
      <c r="BN166" s="447"/>
      <c r="BO166" s="448"/>
      <c r="BP166" s="449"/>
      <c r="BQ166" s="449"/>
      <c r="BR166" s="355"/>
      <c r="BS166" s="355"/>
      <c r="BT166" s="355"/>
      <c r="BU166" s="355"/>
      <c r="BV166" s="355"/>
      <c r="BW166" s="355"/>
      <c r="BX166" s="355"/>
      <c r="BY166" s="355"/>
      <c r="BZ166" s="355"/>
      <c r="CA166" s="355"/>
      <c r="CC166" s="446"/>
      <c r="CD166" s="447"/>
      <c r="CE166" s="448"/>
      <c r="CF166" s="449"/>
      <c r="CG166" s="449"/>
      <c r="CH166" s="355"/>
      <c r="CI166" s="355"/>
      <c r="CJ166" s="355"/>
      <c r="CK166" s="355"/>
      <c r="CL166" s="355"/>
      <c r="CM166" s="355"/>
      <c r="CN166" s="355"/>
      <c r="CO166" s="355"/>
      <c r="CP166" s="355"/>
      <c r="CQ166" s="355"/>
      <c r="CS166" s="446"/>
      <c r="CT166" s="447"/>
      <c r="CU166" s="448"/>
      <c r="CV166" s="449"/>
      <c r="CW166" s="449"/>
      <c r="CX166" s="355"/>
      <c r="CY166" s="355"/>
      <c r="CZ166" s="355"/>
      <c r="DA166" s="355"/>
      <c r="DB166" s="355"/>
      <c r="DC166" s="355"/>
      <c r="DD166" s="355"/>
      <c r="DE166" s="355"/>
      <c r="DF166" s="355"/>
      <c r="DG166" s="355"/>
      <c r="DI166" s="431"/>
      <c r="DJ166" s="432"/>
      <c r="DK166" s="433"/>
      <c r="DL166" s="434"/>
      <c r="DM166" s="434"/>
      <c r="DN166" s="435"/>
      <c r="DO166" s="436"/>
      <c r="DP166" s="436"/>
      <c r="DQ166" s="436"/>
      <c r="DR166" s="436"/>
      <c r="DS166" s="436"/>
      <c r="DT166" s="436"/>
      <c r="DU166" s="436"/>
      <c r="DV166" s="436"/>
      <c r="DW166" s="436"/>
      <c r="DX166" s="436"/>
    </row>
    <row r="167" spans="1:128" ht="20.100000000000001" customHeight="1">
      <c r="A167" s="391">
        <v>3610</v>
      </c>
      <c r="B167" s="392" t="s">
        <v>330</v>
      </c>
      <c r="C167" s="393">
        <v>118</v>
      </c>
      <c r="D167" s="394">
        <v>201</v>
      </c>
      <c r="E167" s="395"/>
      <c r="F167" s="396">
        <v>17</v>
      </c>
      <c r="G167" s="396">
        <v>27</v>
      </c>
      <c r="H167" s="396">
        <v>19</v>
      </c>
      <c r="I167" s="396">
        <v>24</v>
      </c>
      <c r="J167" s="397">
        <v>13</v>
      </c>
      <c r="K167" s="398">
        <v>56</v>
      </c>
      <c r="L167" s="396">
        <v>6</v>
      </c>
      <c r="M167" s="396">
        <v>10</v>
      </c>
      <c r="N167" s="396">
        <v>9</v>
      </c>
      <c r="O167" s="399">
        <v>6</v>
      </c>
      <c r="Q167" s="400">
        <v>3661</v>
      </c>
      <c r="R167" s="401" t="s">
        <v>1259</v>
      </c>
      <c r="S167" s="402">
        <v>96</v>
      </c>
      <c r="T167" s="403">
        <v>204</v>
      </c>
      <c r="U167" s="404"/>
      <c r="V167" s="405">
        <v>27</v>
      </c>
      <c r="W167" s="405">
        <v>38</v>
      </c>
      <c r="X167" s="405">
        <v>14</v>
      </c>
      <c r="Y167" s="405">
        <v>15</v>
      </c>
      <c r="Z167" s="406">
        <v>7</v>
      </c>
      <c r="AA167" s="407">
        <v>35</v>
      </c>
      <c r="AB167" s="405">
        <v>4</v>
      </c>
      <c r="AC167" s="405">
        <v>12</v>
      </c>
      <c r="AD167" s="405">
        <v>6</v>
      </c>
      <c r="AE167" s="408">
        <v>5</v>
      </c>
      <c r="AG167" s="400">
        <v>3661</v>
      </c>
      <c r="AH167" s="401" t="s">
        <v>1259</v>
      </c>
      <c r="AI167" s="402">
        <v>84</v>
      </c>
      <c r="AJ167" s="403">
        <v>211</v>
      </c>
      <c r="AK167" s="404"/>
      <c r="AL167" s="405">
        <v>25</v>
      </c>
      <c r="AM167" s="405">
        <v>30</v>
      </c>
      <c r="AN167" s="405">
        <v>27</v>
      </c>
      <c r="AO167" s="405">
        <v>14</v>
      </c>
      <c r="AP167" s="406">
        <v>4</v>
      </c>
      <c r="AQ167" s="407">
        <v>45</v>
      </c>
      <c r="AR167" s="405">
        <v>5</v>
      </c>
      <c r="AS167" s="405">
        <v>9</v>
      </c>
      <c r="AT167" s="405">
        <v>8</v>
      </c>
      <c r="AU167" s="408">
        <v>5</v>
      </c>
      <c r="AW167" s="446"/>
      <c r="AX167" s="447"/>
      <c r="AY167" s="448"/>
      <c r="AZ167" s="449"/>
      <c r="BA167" s="449"/>
      <c r="BB167" s="355"/>
      <c r="BC167" s="355"/>
      <c r="BD167" s="355"/>
      <c r="BE167" s="355"/>
      <c r="BF167" s="355"/>
      <c r="BG167" s="355"/>
      <c r="BH167" s="355"/>
      <c r="BI167" s="355"/>
      <c r="BJ167" s="355"/>
      <c r="BK167" s="355"/>
      <c r="BM167" s="446"/>
      <c r="BN167" s="447"/>
      <c r="BO167" s="448"/>
      <c r="BP167" s="449"/>
      <c r="BQ167" s="449"/>
      <c r="BR167" s="355"/>
      <c r="BS167" s="355"/>
      <c r="BT167" s="355"/>
      <c r="BU167" s="355"/>
      <c r="BV167" s="355"/>
      <c r="BW167" s="355"/>
      <c r="BX167" s="355"/>
      <c r="BY167" s="355"/>
      <c r="BZ167" s="355"/>
      <c r="CA167" s="355"/>
      <c r="CC167" s="446"/>
      <c r="CD167" s="447"/>
      <c r="CE167" s="448"/>
      <c r="CF167" s="449"/>
      <c r="CG167" s="449"/>
      <c r="CH167" s="355"/>
      <c r="CI167" s="355"/>
      <c r="CJ167" s="355"/>
      <c r="CK167" s="355"/>
      <c r="CL167" s="355"/>
      <c r="CM167" s="355"/>
      <c r="CN167" s="355"/>
      <c r="CO167" s="355"/>
      <c r="CP167" s="355"/>
      <c r="CQ167" s="355"/>
      <c r="CS167" s="446"/>
      <c r="CT167" s="447"/>
      <c r="CU167" s="448"/>
      <c r="CV167" s="449"/>
      <c r="CW167" s="449"/>
      <c r="CX167" s="355"/>
      <c r="CY167" s="355"/>
      <c r="CZ167" s="355"/>
      <c r="DA167" s="355"/>
      <c r="DB167" s="355"/>
      <c r="DC167" s="355"/>
      <c r="DD167" s="355"/>
      <c r="DE167" s="355"/>
      <c r="DF167" s="355"/>
      <c r="DG167" s="355"/>
      <c r="DI167" s="431"/>
      <c r="DJ167" s="432"/>
      <c r="DK167" s="433"/>
      <c r="DL167" s="434"/>
      <c r="DM167" s="434"/>
      <c r="DN167" s="435"/>
      <c r="DO167" s="436"/>
      <c r="DP167" s="436"/>
      <c r="DQ167" s="436"/>
      <c r="DR167" s="436"/>
      <c r="DS167" s="436"/>
      <c r="DT167" s="436"/>
      <c r="DU167" s="436"/>
      <c r="DV167" s="436"/>
      <c r="DW167" s="436"/>
      <c r="DX167" s="436"/>
    </row>
    <row r="168" spans="1:128" ht="20.100000000000001" customHeight="1">
      <c r="A168" s="391">
        <v>3621</v>
      </c>
      <c r="B168" s="392" t="s">
        <v>331</v>
      </c>
      <c r="C168" s="393">
        <v>148</v>
      </c>
      <c r="D168" s="394">
        <v>191</v>
      </c>
      <c r="E168" s="395"/>
      <c r="F168" s="396">
        <v>33</v>
      </c>
      <c r="G168" s="396">
        <v>30</v>
      </c>
      <c r="H168" s="396">
        <v>14</v>
      </c>
      <c r="I168" s="396">
        <v>18</v>
      </c>
      <c r="J168" s="397">
        <v>5</v>
      </c>
      <c r="K168" s="398">
        <v>36</v>
      </c>
      <c r="L168" s="396">
        <v>5</v>
      </c>
      <c r="M168" s="396">
        <v>9</v>
      </c>
      <c r="N168" s="396">
        <v>8</v>
      </c>
      <c r="O168" s="399">
        <v>5</v>
      </c>
      <c r="Q168" s="400">
        <v>3701</v>
      </c>
      <c r="R168" s="401" t="s">
        <v>333</v>
      </c>
      <c r="S168" s="402">
        <v>109</v>
      </c>
      <c r="T168" s="403">
        <v>205</v>
      </c>
      <c r="U168" s="404"/>
      <c r="V168" s="405">
        <v>26</v>
      </c>
      <c r="W168" s="405">
        <v>34</v>
      </c>
      <c r="X168" s="405">
        <v>19</v>
      </c>
      <c r="Y168" s="405">
        <v>12</v>
      </c>
      <c r="Z168" s="406">
        <v>9</v>
      </c>
      <c r="AA168" s="407">
        <v>40</v>
      </c>
      <c r="AB168" s="405">
        <v>4</v>
      </c>
      <c r="AC168" s="405">
        <v>12</v>
      </c>
      <c r="AD168" s="405">
        <v>6</v>
      </c>
      <c r="AE168" s="408">
        <v>5</v>
      </c>
      <c r="AG168" s="400">
        <v>3701</v>
      </c>
      <c r="AH168" s="401" t="s">
        <v>333</v>
      </c>
      <c r="AI168" s="402">
        <v>107</v>
      </c>
      <c r="AJ168" s="403">
        <v>211</v>
      </c>
      <c r="AK168" s="404"/>
      <c r="AL168" s="405">
        <v>25</v>
      </c>
      <c r="AM168" s="405">
        <v>32</v>
      </c>
      <c r="AN168" s="405">
        <v>24</v>
      </c>
      <c r="AO168" s="405">
        <v>13</v>
      </c>
      <c r="AP168" s="406">
        <v>6</v>
      </c>
      <c r="AQ168" s="407">
        <v>43</v>
      </c>
      <c r="AR168" s="405">
        <v>5</v>
      </c>
      <c r="AS168" s="405">
        <v>9</v>
      </c>
      <c r="AT168" s="405">
        <v>8</v>
      </c>
      <c r="AU168" s="408">
        <v>5</v>
      </c>
      <c r="AW168" s="446"/>
      <c r="AX168" s="447"/>
      <c r="AY168" s="448"/>
      <c r="AZ168" s="449"/>
      <c r="BA168" s="449"/>
      <c r="BB168" s="355"/>
      <c r="BC168" s="355"/>
      <c r="BD168" s="355"/>
      <c r="BE168" s="355"/>
      <c r="BF168" s="355"/>
      <c r="BG168" s="355"/>
      <c r="BH168" s="355"/>
      <c r="BI168" s="355"/>
      <c r="BJ168" s="355"/>
      <c r="BK168" s="355"/>
      <c r="BM168" s="446"/>
      <c r="BN168" s="447"/>
      <c r="BO168" s="448"/>
      <c r="BP168" s="449"/>
      <c r="BQ168" s="449"/>
      <c r="BR168" s="355"/>
      <c r="BS168" s="355"/>
      <c r="BT168" s="355"/>
      <c r="BU168" s="355"/>
      <c r="BV168" s="355"/>
      <c r="BW168" s="355"/>
      <c r="BX168" s="355"/>
      <c r="BY168" s="355"/>
      <c r="BZ168" s="355"/>
      <c r="CA168" s="355"/>
      <c r="CC168" s="446"/>
      <c r="CD168" s="447"/>
      <c r="CE168" s="448"/>
      <c r="CF168" s="449"/>
      <c r="CG168" s="449"/>
      <c r="CH168" s="355"/>
      <c r="CI168" s="355"/>
      <c r="CJ168" s="355"/>
      <c r="CK168" s="355"/>
      <c r="CL168" s="355"/>
      <c r="CM168" s="355"/>
      <c r="CN168" s="355"/>
      <c r="CO168" s="355"/>
      <c r="CP168" s="355"/>
      <c r="CQ168" s="355"/>
      <c r="CS168" s="446"/>
      <c r="CT168" s="447"/>
      <c r="CU168" s="448"/>
      <c r="CV168" s="449"/>
      <c r="CW168" s="449"/>
      <c r="CX168" s="355"/>
      <c r="CY168" s="355"/>
      <c r="CZ168" s="355"/>
      <c r="DA168" s="355"/>
      <c r="DB168" s="355"/>
      <c r="DC168" s="355"/>
      <c r="DD168" s="355"/>
      <c r="DE168" s="355"/>
      <c r="DF168" s="355"/>
      <c r="DG168" s="355"/>
      <c r="DI168" s="431"/>
      <c r="DJ168" s="432"/>
      <c r="DK168" s="433"/>
      <c r="DL168" s="434"/>
      <c r="DM168" s="434"/>
      <c r="DN168" s="435"/>
      <c r="DO168" s="436"/>
      <c r="DP168" s="436"/>
      <c r="DQ168" s="436"/>
      <c r="DR168" s="436"/>
      <c r="DS168" s="436"/>
      <c r="DT168" s="436"/>
      <c r="DU168" s="436"/>
      <c r="DV168" s="436"/>
      <c r="DW168" s="436"/>
      <c r="DX168" s="436"/>
    </row>
    <row r="169" spans="1:128" ht="20.100000000000001" customHeight="1">
      <c r="A169" s="391">
        <v>3661</v>
      </c>
      <c r="B169" s="392" t="s">
        <v>1259</v>
      </c>
      <c r="C169" s="393">
        <v>96</v>
      </c>
      <c r="D169" s="394">
        <v>188</v>
      </c>
      <c r="E169" s="395"/>
      <c r="F169" s="396">
        <v>36</v>
      </c>
      <c r="G169" s="396">
        <v>29</v>
      </c>
      <c r="H169" s="396">
        <v>19</v>
      </c>
      <c r="I169" s="396">
        <v>14</v>
      </c>
      <c r="J169" s="397">
        <v>2</v>
      </c>
      <c r="K169" s="398">
        <v>34</v>
      </c>
      <c r="L169" s="396">
        <v>5</v>
      </c>
      <c r="M169" s="396">
        <v>8</v>
      </c>
      <c r="N169" s="396">
        <v>8</v>
      </c>
      <c r="O169" s="399">
        <v>5</v>
      </c>
      <c r="Q169" s="400">
        <v>3741</v>
      </c>
      <c r="R169" s="401" t="s">
        <v>334</v>
      </c>
      <c r="S169" s="402">
        <v>140</v>
      </c>
      <c r="T169" s="403">
        <v>223</v>
      </c>
      <c r="U169" s="404"/>
      <c r="V169" s="405">
        <v>6</v>
      </c>
      <c r="W169" s="405">
        <v>17</v>
      </c>
      <c r="X169" s="405">
        <v>21</v>
      </c>
      <c r="Y169" s="405">
        <v>31</v>
      </c>
      <c r="Z169" s="406">
        <v>24</v>
      </c>
      <c r="AA169" s="407">
        <v>76</v>
      </c>
      <c r="AB169" s="405">
        <v>5</v>
      </c>
      <c r="AC169" s="405">
        <v>15</v>
      </c>
      <c r="AD169" s="405">
        <v>8</v>
      </c>
      <c r="AE169" s="408">
        <v>7</v>
      </c>
      <c r="AG169" s="400">
        <v>3741</v>
      </c>
      <c r="AH169" s="401" t="s">
        <v>334</v>
      </c>
      <c r="AI169" s="402">
        <v>151</v>
      </c>
      <c r="AJ169" s="403">
        <v>228</v>
      </c>
      <c r="AK169" s="404"/>
      <c r="AL169" s="405">
        <v>5</v>
      </c>
      <c r="AM169" s="405">
        <v>17</v>
      </c>
      <c r="AN169" s="405">
        <v>32</v>
      </c>
      <c r="AO169" s="405">
        <v>28</v>
      </c>
      <c r="AP169" s="406">
        <v>17</v>
      </c>
      <c r="AQ169" s="407">
        <v>77</v>
      </c>
      <c r="AR169" s="405">
        <v>6</v>
      </c>
      <c r="AS169" s="405">
        <v>12</v>
      </c>
      <c r="AT169" s="405">
        <v>9</v>
      </c>
      <c r="AU169" s="408">
        <v>6</v>
      </c>
      <c r="AW169" s="446"/>
      <c r="AX169" s="447"/>
      <c r="AY169" s="448"/>
      <c r="AZ169" s="449"/>
      <c r="BA169" s="449"/>
      <c r="BB169" s="355"/>
      <c r="BC169" s="355"/>
      <c r="BD169" s="355"/>
      <c r="BE169" s="355"/>
      <c r="BF169" s="355"/>
      <c r="BG169" s="355"/>
      <c r="BH169" s="355"/>
      <c r="BI169" s="355"/>
      <c r="BJ169" s="355"/>
      <c r="BK169" s="355"/>
      <c r="BM169" s="446"/>
      <c r="BN169" s="447"/>
      <c r="BO169" s="448"/>
      <c r="BP169" s="449"/>
      <c r="BQ169" s="449"/>
      <c r="BR169" s="355"/>
      <c r="BS169" s="355"/>
      <c r="BT169" s="355"/>
      <c r="BU169" s="355"/>
      <c r="BV169" s="355"/>
      <c r="BW169" s="355"/>
      <c r="BX169" s="355"/>
      <c r="BY169" s="355"/>
      <c r="BZ169" s="355"/>
      <c r="CA169" s="355"/>
      <c r="CC169" s="446"/>
      <c r="CD169" s="447"/>
      <c r="CE169" s="448"/>
      <c r="CF169" s="449"/>
      <c r="CG169" s="449"/>
      <c r="CH169" s="355"/>
      <c r="CI169" s="355"/>
      <c r="CJ169" s="355"/>
      <c r="CK169" s="355"/>
      <c r="CL169" s="355"/>
      <c r="CM169" s="355"/>
      <c r="CN169" s="355"/>
      <c r="CO169" s="355"/>
      <c r="CP169" s="355"/>
      <c r="CQ169" s="355"/>
      <c r="CS169" s="446"/>
      <c r="CT169" s="447"/>
      <c r="CU169" s="448"/>
      <c r="CV169" s="449"/>
      <c r="CW169" s="449"/>
      <c r="CX169" s="355"/>
      <c r="CY169" s="355"/>
      <c r="CZ169" s="355"/>
      <c r="DA169" s="355"/>
      <c r="DB169" s="355"/>
      <c r="DC169" s="355"/>
      <c r="DD169" s="355"/>
      <c r="DE169" s="355"/>
      <c r="DF169" s="355"/>
      <c r="DG169" s="355"/>
      <c r="DI169" s="431"/>
      <c r="DJ169" s="432"/>
      <c r="DK169" s="433"/>
      <c r="DL169" s="434"/>
      <c r="DM169" s="434"/>
      <c r="DN169" s="435"/>
      <c r="DO169" s="436"/>
      <c r="DP169" s="436"/>
      <c r="DQ169" s="436"/>
      <c r="DR169" s="436"/>
      <c r="DS169" s="436"/>
      <c r="DT169" s="436"/>
      <c r="DU169" s="436"/>
      <c r="DV169" s="436"/>
      <c r="DW169" s="436"/>
      <c r="DX169" s="436"/>
    </row>
    <row r="170" spans="1:128" ht="20.100000000000001" customHeight="1">
      <c r="A170" s="391">
        <v>3701</v>
      </c>
      <c r="B170" s="392" t="s">
        <v>333</v>
      </c>
      <c r="C170" s="393">
        <v>100</v>
      </c>
      <c r="D170" s="394">
        <v>193</v>
      </c>
      <c r="E170" s="395"/>
      <c r="F170" s="396">
        <v>31</v>
      </c>
      <c r="G170" s="396">
        <v>24</v>
      </c>
      <c r="H170" s="396">
        <v>26</v>
      </c>
      <c r="I170" s="396">
        <v>14</v>
      </c>
      <c r="J170" s="397">
        <v>5</v>
      </c>
      <c r="K170" s="398">
        <v>45</v>
      </c>
      <c r="L170" s="396">
        <v>5</v>
      </c>
      <c r="M170" s="396">
        <v>9</v>
      </c>
      <c r="N170" s="396">
        <v>8</v>
      </c>
      <c r="O170" s="399">
        <v>5</v>
      </c>
      <c r="Q170" s="400">
        <v>3781</v>
      </c>
      <c r="R170" s="401" t="s">
        <v>1260</v>
      </c>
      <c r="S170" s="402">
        <v>52</v>
      </c>
      <c r="T170" s="403">
        <v>203</v>
      </c>
      <c r="U170" s="404"/>
      <c r="V170" s="405">
        <v>25</v>
      </c>
      <c r="W170" s="405">
        <v>35</v>
      </c>
      <c r="X170" s="405">
        <v>29</v>
      </c>
      <c r="Y170" s="405">
        <v>12</v>
      </c>
      <c r="Z170" s="406">
        <v>0</v>
      </c>
      <c r="AA170" s="407">
        <v>40</v>
      </c>
      <c r="AB170" s="405">
        <v>4</v>
      </c>
      <c r="AC170" s="405">
        <v>12</v>
      </c>
      <c r="AD170" s="405">
        <v>6</v>
      </c>
      <c r="AE170" s="408">
        <v>5</v>
      </c>
      <c r="AG170" s="400">
        <v>3781</v>
      </c>
      <c r="AH170" s="401" t="s">
        <v>1260</v>
      </c>
      <c r="AI170" s="402">
        <v>51</v>
      </c>
      <c r="AJ170" s="403">
        <v>213</v>
      </c>
      <c r="AK170" s="404"/>
      <c r="AL170" s="405">
        <v>22</v>
      </c>
      <c r="AM170" s="405">
        <v>35</v>
      </c>
      <c r="AN170" s="405">
        <v>24</v>
      </c>
      <c r="AO170" s="405">
        <v>20</v>
      </c>
      <c r="AP170" s="406">
        <v>0</v>
      </c>
      <c r="AQ170" s="407">
        <v>43</v>
      </c>
      <c r="AR170" s="405">
        <v>5</v>
      </c>
      <c r="AS170" s="405">
        <v>9</v>
      </c>
      <c r="AT170" s="405">
        <v>8</v>
      </c>
      <c r="AU170" s="408">
        <v>5</v>
      </c>
      <c r="AW170" s="446"/>
      <c r="AX170" s="447"/>
      <c r="AY170" s="448"/>
      <c r="AZ170" s="449"/>
      <c r="BA170" s="449"/>
      <c r="BB170" s="355"/>
      <c r="BC170" s="355"/>
      <c r="BD170" s="355"/>
      <c r="BE170" s="355"/>
      <c r="BF170" s="355"/>
      <c r="BG170" s="355"/>
      <c r="BH170" s="355"/>
      <c r="BI170" s="355"/>
      <c r="BJ170" s="355"/>
      <c r="BK170" s="355"/>
      <c r="BM170" s="446"/>
      <c r="BN170" s="447"/>
      <c r="BO170" s="448"/>
      <c r="BP170" s="449"/>
      <c r="BQ170" s="449"/>
      <c r="BR170" s="355"/>
      <c r="BS170" s="355"/>
      <c r="BT170" s="355"/>
      <c r="BU170" s="355"/>
      <c r="BV170" s="355"/>
      <c r="BW170" s="355"/>
      <c r="BX170" s="355"/>
      <c r="BY170" s="355"/>
      <c r="BZ170" s="355"/>
      <c r="CA170" s="355"/>
      <c r="CC170" s="446"/>
      <c r="CD170" s="447"/>
      <c r="CE170" s="448"/>
      <c r="CF170" s="449"/>
      <c r="CG170" s="449"/>
      <c r="CH170" s="355"/>
      <c r="CI170" s="355"/>
      <c r="CJ170" s="355"/>
      <c r="CK170" s="355"/>
      <c r="CL170" s="355"/>
      <c r="CM170" s="355"/>
      <c r="CN170" s="355"/>
      <c r="CO170" s="355"/>
      <c r="CP170" s="355"/>
      <c r="CQ170" s="355"/>
      <c r="CS170" s="446"/>
      <c r="CT170" s="447"/>
      <c r="CU170" s="448"/>
      <c r="CV170" s="449"/>
      <c r="CW170" s="449"/>
      <c r="CX170" s="355"/>
      <c r="CY170" s="355"/>
      <c r="CZ170" s="355"/>
      <c r="DA170" s="355"/>
      <c r="DB170" s="355"/>
      <c r="DC170" s="355"/>
      <c r="DD170" s="355"/>
      <c r="DE170" s="355"/>
      <c r="DF170" s="355"/>
      <c r="DG170" s="355"/>
      <c r="DI170" s="431"/>
      <c r="DJ170" s="432"/>
      <c r="DK170" s="433"/>
      <c r="DL170" s="434"/>
      <c r="DM170" s="434"/>
      <c r="DN170" s="435"/>
      <c r="DO170" s="436"/>
      <c r="DP170" s="436"/>
      <c r="DQ170" s="436"/>
      <c r="DR170" s="436"/>
      <c r="DS170" s="436"/>
      <c r="DT170" s="436"/>
      <c r="DU170" s="436"/>
      <c r="DV170" s="436"/>
      <c r="DW170" s="436"/>
      <c r="DX170" s="436"/>
    </row>
    <row r="171" spans="1:128" ht="20.100000000000001" customHeight="1">
      <c r="A171" s="391">
        <v>3741</v>
      </c>
      <c r="B171" s="392" t="s">
        <v>334</v>
      </c>
      <c r="C171" s="393">
        <v>158</v>
      </c>
      <c r="D171" s="394">
        <v>212</v>
      </c>
      <c r="E171" s="395"/>
      <c r="F171" s="396">
        <v>6</v>
      </c>
      <c r="G171" s="396">
        <v>14</v>
      </c>
      <c r="H171" s="396">
        <v>23</v>
      </c>
      <c r="I171" s="396">
        <v>38</v>
      </c>
      <c r="J171" s="397">
        <v>19</v>
      </c>
      <c r="K171" s="398">
        <v>80</v>
      </c>
      <c r="L171" s="396">
        <v>7</v>
      </c>
      <c r="M171" s="396">
        <v>12</v>
      </c>
      <c r="N171" s="396">
        <v>10</v>
      </c>
      <c r="O171" s="399">
        <v>7</v>
      </c>
      <c r="Q171" s="400">
        <v>3821</v>
      </c>
      <c r="R171" s="401" t="s">
        <v>336</v>
      </c>
      <c r="S171" s="402">
        <v>63</v>
      </c>
      <c r="T171" s="403">
        <v>196</v>
      </c>
      <c r="U171" s="404"/>
      <c r="V171" s="405">
        <v>40</v>
      </c>
      <c r="W171" s="405">
        <v>41</v>
      </c>
      <c r="X171" s="405">
        <v>8</v>
      </c>
      <c r="Y171" s="405">
        <v>10</v>
      </c>
      <c r="Z171" s="406">
        <v>2</v>
      </c>
      <c r="AA171" s="407">
        <v>19</v>
      </c>
      <c r="AB171" s="405">
        <v>4</v>
      </c>
      <c r="AC171" s="405">
        <v>10</v>
      </c>
      <c r="AD171" s="405">
        <v>5</v>
      </c>
      <c r="AE171" s="408">
        <v>5</v>
      </c>
      <c r="AG171" s="400">
        <v>3821</v>
      </c>
      <c r="AH171" s="401" t="s">
        <v>336</v>
      </c>
      <c r="AI171" s="402">
        <v>61</v>
      </c>
      <c r="AJ171" s="403">
        <v>205</v>
      </c>
      <c r="AK171" s="404"/>
      <c r="AL171" s="405">
        <v>33</v>
      </c>
      <c r="AM171" s="405">
        <v>41</v>
      </c>
      <c r="AN171" s="405">
        <v>20</v>
      </c>
      <c r="AO171" s="405">
        <v>7</v>
      </c>
      <c r="AP171" s="406">
        <v>0</v>
      </c>
      <c r="AQ171" s="407">
        <v>26</v>
      </c>
      <c r="AR171" s="405">
        <v>4</v>
      </c>
      <c r="AS171" s="405">
        <v>8</v>
      </c>
      <c r="AT171" s="405">
        <v>7</v>
      </c>
      <c r="AU171" s="408">
        <v>4</v>
      </c>
      <c r="AW171" s="446"/>
      <c r="AX171" s="447"/>
      <c r="AY171" s="448"/>
      <c r="AZ171" s="449"/>
      <c r="BA171" s="449"/>
      <c r="BB171" s="355"/>
      <c r="BC171" s="355"/>
      <c r="BD171" s="355"/>
      <c r="BE171" s="355"/>
      <c r="BF171" s="355"/>
      <c r="BG171" s="355"/>
      <c r="BH171" s="355"/>
      <c r="BI171" s="355"/>
      <c r="BJ171" s="355"/>
      <c r="BK171" s="355"/>
      <c r="BM171" s="446"/>
      <c r="BN171" s="447"/>
      <c r="BO171" s="448"/>
      <c r="BP171" s="449"/>
      <c r="BQ171" s="449"/>
      <c r="BR171" s="355"/>
      <c r="BS171" s="355"/>
      <c r="BT171" s="355"/>
      <c r="BU171" s="355"/>
      <c r="BV171" s="355"/>
      <c r="BW171" s="355"/>
      <c r="BX171" s="355"/>
      <c r="BY171" s="355"/>
      <c r="BZ171" s="355"/>
      <c r="CA171" s="355"/>
      <c r="CC171" s="446"/>
      <c r="CD171" s="447"/>
      <c r="CE171" s="448"/>
      <c r="CF171" s="449"/>
      <c r="CG171" s="449"/>
      <c r="CH171" s="355"/>
      <c r="CI171" s="355"/>
      <c r="CJ171" s="355"/>
      <c r="CK171" s="355"/>
      <c r="CL171" s="355"/>
      <c r="CM171" s="355"/>
      <c r="CN171" s="355"/>
      <c r="CO171" s="355"/>
      <c r="CP171" s="355"/>
      <c r="CQ171" s="355"/>
      <c r="CS171" s="446"/>
      <c r="CT171" s="447"/>
      <c r="CU171" s="448"/>
      <c r="CV171" s="449"/>
      <c r="CW171" s="449"/>
      <c r="CX171" s="355"/>
      <c r="CY171" s="355"/>
      <c r="CZ171" s="355"/>
      <c r="DA171" s="355"/>
      <c r="DB171" s="355"/>
      <c r="DC171" s="355"/>
      <c r="DD171" s="355"/>
      <c r="DE171" s="355"/>
      <c r="DF171" s="355"/>
      <c r="DG171" s="355"/>
      <c r="DI171" s="431"/>
      <c r="DJ171" s="432"/>
      <c r="DK171" s="433"/>
      <c r="DL171" s="434"/>
      <c r="DM171" s="434"/>
      <c r="DN171" s="435"/>
      <c r="DO171" s="436"/>
      <c r="DP171" s="436"/>
      <c r="DQ171" s="436"/>
      <c r="DR171" s="436"/>
      <c r="DS171" s="436"/>
      <c r="DT171" s="436"/>
      <c r="DU171" s="436"/>
      <c r="DV171" s="436"/>
      <c r="DW171" s="436"/>
      <c r="DX171" s="436"/>
    </row>
    <row r="172" spans="1:128" ht="20.100000000000001" customHeight="1">
      <c r="A172" s="391">
        <v>3781</v>
      </c>
      <c r="B172" s="392" t="s">
        <v>1260</v>
      </c>
      <c r="C172" s="393">
        <v>55</v>
      </c>
      <c r="D172" s="394">
        <v>191</v>
      </c>
      <c r="E172" s="395"/>
      <c r="F172" s="396">
        <v>31</v>
      </c>
      <c r="G172" s="396">
        <v>33</v>
      </c>
      <c r="H172" s="396">
        <v>22</v>
      </c>
      <c r="I172" s="396">
        <v>9</v>
      </c>
      <c r="J172" s="397">
        <v>5</v>
      </c>
      <c r="K172" s="398">
        <v>36</v>
      </c>
      <c r="L172" s="396">
        <v>5</v>
      </c>
      <c r="M172" s="396">
        <v>8</v>
      </c>
      <c r="N172" s="396">
        <v>8</v>
      </c>
      <c r="O172" s="399">
        <v>5</v>
      </c>
      <c r="Q172" s="400">
        <v>3861</v>
      </c>
      <c r="R172" s="401" t="s">
        <v>337</v>
      </c>
      <c r="S172" s="402">
        <v>52</v>
      </c>
      <c r="T172" s="403">
        <v>204</v>
      </c>
      <c r="U172" s="404"/>
      <c r="V172" s="405">
        <v>27</v>
      </c>
      <c r="W172" s="405">
        <v>29</v>
      </c>
      <c r="X172" s="405">
        <v>31</v>
      </c>
      <c r="Y172" s="405">
        <v>10</v>
      </c>
      <c r="Z172" s="406">
        <v>4</v>
      </c>
      <c r="AA172" s="407">
        <v>44</v>
      </c>
      <c r="AB172" s="405">
        <v>4</v>
      </c>
      <c r="AC172" s="405">
        <v>12</v>
      </c>
      <c r="AD172" s="405">
        <v>6</v>
      </c>
      <c r="AE172" s="408">
        <v>6</v>
      </c>
      <c r="AG172" s="400">
        <v>3861</v>
      </c>
      <c r="AH172" s="401" t="s">
        <v>337</v>
      </c>
      <c r="AI172" s="402">
        <v>66</v>
      </c>
      <c r="AJ172" s="403">
        <v>213</v>
      </c>
      <c r="AK172" s="404"/>
      <c r="AL172" s="405">
        <v>21</v>
      </c>
      <c r="AM172" s="405">
        <v>30</v>
      </c>
      <c r="AN172" s="405">
        <v>30</v>
      </c>
      <c r="AO172" s="405">
        <v>9</v>
      </c>
      <c r="AP172" s="406">
        <v>9</v>
      </c>
      <c r="AQ172" s="407">
        <v>48</v>
      </c>
      <c r="AR172" s="405">
        <v>5</v>
      </c>
      <c r="AS172" s="405">
        <v>9</v>
      </c>
      <c r="AT172" s="405">
        <v>8</v>
      </c>
      <c r="AU172" s="408">
        <v>5</v>
      </c>
      <c r="AW172" s="446"/>
      <c r="AX172" s="447"/>
      <c r="AY172" s="448"/>
      <c r="AZ172" s="449"/>
      <c r="BA172" s="449"/>
      <c r="BB172" s="355"/>
      <c r="BC172" s="355"/>
      <c r="BD172" s="355"/>
      <c r="BE172" s="355"/>
      <c r="BF172" s="355"/>
      <c r="BG172" s="355"/>
      <c r="BH172" s="355"/>
      <c r="BI172" s="355"/>
      <c r="BJ172" s="355"/>
      <c r="BK172" s="355"/>
      <c r="BM172" s="446"/>
      <c r="BN172" s="447"/>
      <c r="BO172" s="448"/>
      <c r="BP172" s="449"/>
      <c r="BQ172" s="449"/>
      <c r="BR172" s="355"/>
      <c r="BS172" s="355"/>
      <c r="BT172" s="355"/>
      <c r="BU172" s="355"/>
      <c r="BV172" s="355"/>
      <c r="BW172" s="355"/>
      <c r="BX172" s="355"/>
      <c r="BY172" s="355"/>
      <c r="BZ172" s="355"/>
      <c r="CA172" s="355"/>
      <c r="CC172" s="446"/>
      <c r="CD172" s="447"/>
      <c r="CE172" s="448"/>
      <c r="CF172" s="449"/>
      <c r="CG172" s="449"/>
      <c r="CH172" s="355"/>
      <c r="CI172" s="355"/>
      <c r="CJ172" s="355"/>
      <c r="CK172" s="355"/>
      <c r="CL172" s="355"/>
      <c r="CM172" s="355"/>
      <c r="CN172" s="355"/>
      <c r="CO172" s="355"/>
      <c r="CP172" s="355"/>
      <c r="CQ172" s="355"/>
      <c r="CS172" s="446"/>
      <c r="CT172" s="447"/>
      <c r="CU172" s="448"/>
      <c r="CV172" s="449"/>
      <c r="CW172" s="449"/>
      <c r="CX172" s="355"/>
      <c r="CY172" s="355"/>
      <c r="CZ172" s="355"/>
      <c r="DA172" s="355"/>
      <c r="DB172" s="355"/>
      <c r="DC172" s="355"/>
      <c r="DD172" s="355"/>
      <c r="DE172" s="355"/>
      <c r="DF172" s="355"/>
      <c r="DG172" s="355"/>
      <c r="DI172" s="431"/>
      <c r="DJ172" s="432"/>
      <c r="DK172" s="433"/>
      <c r="DL172" s="434"/>
      <c r="DM172" s="434"/>
      <c r="DN172" s="435"/>
      <c r="DO172" s="436"/>
      <c r="DP172" s="436"/>
      <c r="DQ172" s="436"/>
      <c r="DR172" s="436"/>
      <c r="DS172" s="436"/>
      <c r="DT172" s="436"/>
      <c r="DU172" s="436"/>
      <c r="DV172" s="436"/>
      <c r="DW172" s="436"/>
      <c r="DX172" s="436"/>
    </row>
    <row r="173" spans="1:128" ht="20.100000000000001" customHeight="1">
      <c r="A173" s="391">
        <v>3821</v>
      </c>
      <c r="B173" s="392" t="s">
        <v>336</v>
      </c>
      <c r="C173" s="393">
        <v>60</v>
      </c>
      <c r="D173" s="394">
        <v>190</v>
      </c>
      <c r="E173" s="395"/>
      <c r="F173" s="396">
        <v>28</v>
      </c>
      <c r="G173" s="396">
        <v>38</v>
      </c>
      <c r="H173" s="396">
        <v>17</v>
      </c>
      <c r="I173" s="396">
        <v>13</v>
      </c>
      <c r="J173" s="397">
        <v>3</v>
      </c>
      <c r="K173" s="398">
        <v>33</v>
      </c>
      <c r="L173" s="396">
        <v>5</v>
      </c>
      <c r="M173" s="396">
        <v>8</v>
      </c>
      <c r="N173" s="396">
        <v>8</v>
      </c>
      <c r="O173" s="399">
        <v>5</v>
      </c>
      <c r="Q173" s="400">
        <v>3901</v>
      </c>
      <c r="R173" s="401" t="s">
        <v>1261</v>
      </c>
      <c r="S173" s="402">
        <v>113</v>
      </c>
      <c r="T173" s="403">
        <v>206</v>
      </c>
      <c r="U173" s="404"/>
      <c r="V173" s="405">
        <v>25</v>
      </c>
      <c r="W173" s="405">
        <v>26</v>
      </c>
      <c r="X173" s="405">
        <v>22</v>
      </c>
      <c r="Y173" s="405">
        <v>20</v>
      </c>
      <c r="Z173" s="406">
        <v>7</v>
      </c>
      <c r="AA173" s="407">
        <v>50</v>
      </c>
      <c r="AB173" s="405">
        <v>4</v>
      </c>
      <c r="AC173" s="405">
        <v>12</v>
      </c>
      <c r="AD173" s="405">
        <v>6</v>
      </c>
      <c r="AE173" s="408">
        <v>6</v>
      </c>
      <c r="AG173" s="400">
        <v>3901</v>
      </c>
      <c r="AH173" s="401" t="s">
        <v>1261</v>
      </c>
      <c r="AI173" s="402">
        <v>109</v>
      </c>
      <c r="AJ173" s="403">
        <v>212</v>
      </c>
      <c r="AK173" s="404"/>
      <c r="AL173" s="405">
        <v>22</v>
      </c>
      <c r="AM173" s="405">
        <v>35</v>
      </c>
      <c r="AN173" s="405">
        <v>25</v>
      </c>
      <c r="AO173" s="405">
        <v>16</v>
      </c>
      <c r="AP173" s="406">
        <v>3</v>
      </c>
      <c r="AQ173" s="407">
        <v>43</v>
      </c>
      <c r="AR173" s="405">
        <v>5</v>
      </c>
      <c r="AS173" s="405">
        <v>10</v>
      </c>
      <c r="AT173" s="405">
        <v>8</v>
      </c>
      <c r="AU173" s="408">
        <v>4</v>
      </c>
      <c r="AW173" s="446"/>
      <c r="AX173" s="447"/>
      <c r="AY173" s="448"/>
      <c r="AZ173" s="449"/>
      <c r="BA173" s="449"/>
      <c r="BB173" s="355"/>
      <c r="BC173" s="355"/>
      <c r="BD173" s="355"/>
      <c r="BE173" s="355"/>
      <c r="BF173" s="355"/>
      <c r="BG173" s="355"/>
      <c r="BH173" s="355"/>
      <c r="BI173" s="355"/>
      <c r="BJ173" s="355"/>
      <c r="BK173" s="355"/>
      <c r="BM173" s="446"/>
      <c r="BN173" s="447"/>
      <c r="BO173" s="448"/>
      <c r="BP173" s="449"/>
      <c r="BQ173" s="449"/>
      <c r="BR173" s="355"/>
      <c r="BS173" s="355"/>
      <c r="BT173" s="355"/>
      <c r="BU173" s="355"/>
      <c r="BV173" s="355"/>
      <c r="BW173" s="355"/>
      <c r="BX173" s="355"/>
      <c r="BY173" s="355"/>
      <c r="BZ173" s="355"/>
      <c r="CA173" s="355"/>
      <c r="CC173" s="446"/>
      <c r="CD173" s="447"/>
      <c r="CE173" s="448"/>
      <c r="CF173" s="449"/>
      <c r="CG173" s="449"/>
      <c r="CH173" s="355"/>
      <c r="CI173" s="355"/>
      <c r="CJ173" s="355"/>
      <c r="CK173" s="355"/>
      <c r="CL173" s="355"/>
      <c r="CM173" s="355"/>
      <c r="CN173" s="355"/>
      <c r="CO173" s="355"/>
      <c r="CP173" s="355"/>
      <c r="CQ173" s="355"/>
      <c r="CS173" s="446"/>
      <c r="CT173" s="447"/>
      <c r="CU173" s="448"/>
      <c r="CV173" s="449"/>
      <c r="CW173" s="449"/>
      <c r="CX173" s="355"/>
      <c r="CY173" s="355"/>
      <c r="CZ173" s="355"/>
      <c r="DA173" s="355"/>
      <c r="DB173" s="355"/>
      <c r="DC173" s="355"/>
      <c r="DD173" s="355"/>
      <c r="DE173" s="355"/>
      <c r="DF173" s="355"/>
      <c r="DG173" s="355"/>
      <c r="DI173" s="431"/>
      <c r="DJ173" s="432"/>
      <c r="DK173" s="433"/>
      <c r="DL173" s="434"/>
      <c r="DM173" s="434"/>
      <c r="DN173" s="435"/>
      <c r="DO173" s="436"/>
      <c r="DP173" s="436"/>
      <c r="DQ173" s="436"/>
      <c r="DR173" s="436"/>
      <c r="DS173" s="436"/>
      <c r="DT173" s="436"/>
      <c r="DU173" s="436"/>
      <c r="DV173" s="436"/>
      <c r="DW173" s="436"/>
      <c r="DX173" s="436"/>
    </row>
    <row r="174" spans="1:128" ht="20.100000000000001" customHeight="1">
      <c r="A174" s="391">
        <v>3861</v>
      </c>
      <c r="B174" s="392" t="s">
        <v>337</v>
      </c>
      <c r="C174" s="393">
        <v>52</v>
      </c>
      <c r="D174" s="394">
        <v>186</v>
      </c>
      <c r="E174" s="395"/>
      <c r="F174" s="396">
        <v>44</v>
      </c>
      <c r="G174" s="396">
        <v>21</v>
      </c>
      <c r="H174" s="396">
        <v>15</v>
      </c>
      <c r="I174" s="396">
        <v>19</v>
      </c>
      <c r="J174" s="397">
        <v>0</v>
      </c>
      <c r="K174" s="398">
        <v>35</v>
      </c>
      <c r="L174" s="396">
        <v>5</v>
      </c>
      <c r="M174" s="396">
        <v>8</v>
      </c>
      <c r="N174" s="396">
        <v>7</v>
      </c>
      <c r="O174" s="399">
        <v>5</v>
      </c>
      <c r="Q174" s="400">
        <v>3941</v>
      </c>
      <c r="R174" s="401" t="s">
        <v>339</v>
      </c>
      <c r="S174" s="402">
        <v>90</v>
      </c>
      <c r="T174" s="403">
        <v>202</v>
      </c>
      <c r="U174" s="404"/>
      <c r="V174" s="405">
        <v>28</v>
      </c>
      <c r="W174" s="405">
        <v>34</v>
      </c>
      <c r="X174" s="405">
        <v>22</v>
      </c>
      <c r="Y174" s="405">
        <v>13</v>
      </c>
      <c r="Z174" s="406">
        <v>2</v>
      </c>
      <c r="AA174" s="407">
        <v>38</v>
      </c>
      <c r="AB174" s="405">
        <v>4</v>
      </c>
      <c r="AC174" s="405">
        <v>12</v>
      </c>
      <c r="AD174" s="405">
        <v>6</v>
      </c>
      <c r="AE174" s="408">
        <v>5</v>
      </c>
      <c r="AG174" s="400">
        <v>3941</v>
      </c>
      <c r="AH174" s="401" t="s">
        <v>339</v>
      </c>
      <c r="AI174" s="402">
        <v>89</v>
      </c>
      <c r="AJ174" s="403">
        <v>207</v>
      </c>
      <c r="AK174" s="404"/>
      <c r="AL174" s="405">
        <v>34</v>
      </c>
      <c r="AM174" s="405">
        <v>29</v>
      </c>
      <c r="AN174" s="405">
        <v>25</v>
      </c>
      <c r="AO174" s="405">
        <v>11</v>
      </c>
      <c r="AP174" s="406">
        <v>1</v>
      </c>
      <c r="AQ174" s="407">
        <v>37</v>
      </c>
      <c r="AR174" s="405">
        <v>5</v>
      </c>
      <c r="AS174" s="405">
        <v>9</v>
      </c>
      <c r="AT174" s="405">
        <v>7</v>
      </c>
      <c r="AU174" s="408">
        <v>4</v>
      </c>
      <c r="AW174" s="446"/>
      <c r="AX174" s="447"/>
      <c r="AY174" s="448"/>
      <c r="AZ174" s="449"/>
      <c r="BA174" s="449"/>
      <c r="BB174" s="355"/>
      <c r="BC174" s="355"/>
      <c r="BD174" s="355"/>
      <c r="BE174" s="355"/>
      <c r="BF174" s="355"/>
      <c r="BG174" s="355"/>
      <c r="BH174" s="355"/>
      <c r="BI174" s="355"/>
      <c r="BJ174" s="355"/>
      <c r="BK174" s="355"/>
      <c r="BM174" s="446"/>
      <c r="BN174" s="447"/>
      <c r="BO174" s="448"/>
      <c r="BP174" s="449"/>
      <c r="BQ174" s="449"/>
      <c r="BR174" s="355"/>
      <c r="BS174" s="355"/>
      <c r="BT174" s="355"/>
      <c r="BU174" s="355"/>
      <c r="BV174" s="355"/>
      <c r="BW174" s="355"/>
      <c r="BX174" s="355"/>
      <c r="BY174" s="355"/>
      <c r="BZ174" s="355"/>
      <c r="CA174" s="355"/>
      <c r="CC174" s="446"/>
      <c r="CD174" s="447"/>
      <c r="CE174" s="448"/>
      <c r="CF174" s="449"/>
      <c r="CG174" s="449"/>
      <c r="CH174" s="355"/>
      <c r="CI174" s="355"/>
      <c r="CJ174" s="355"/>
      <c r="CK174" s="355"/>
      <c r="CL174" s="355"/>
      <c r="CM174" s="355"/>
      <c r="CN174" s="355"/>
      <c r="CO174" s="355"/>
      <c r="CP174" s="355"/>
      <c r="CQ174" s="355"/>
      <c r="CS174" s="446"/>
      <c r="CT174" s="447"/>
      <c r="CU174" s="448"/>
      <c r="CV174" s="449"/>
      <c r="CW174" s="449"/>
      <c r="CX174" s="355"/>
      <c r="CY174" s="355"/>
      <c r="CZ174" s="355"/>
      <c r="DA174" s="355"/>
      <c r="DB174" s="355"/>
      <c r="DC174" s="355"/>
      <c r="DD174" s="355"/>
      <c r="DE174" s="355"/>
      <c r="DF174" s="355"/>
      <c r="DG174" s="355"/>
      <c r="DI174" s="431"/>
      <c r="DJ174" s="432"/>
      <c r="DK174" s="433"/>
      <c r="DL174" s="434"/>
      <c r="DM174" s="434"/>
      <c r="DN174" s="435"/>
      <c r="DO174" s="436"/>
      <c r="DP174" s="436"/>
      <c r="DQ174" s="436"/>
      <c r="DR174" s="436"/>
      <c r="DS174" s="436"/>
      <c r="DT174" s="436"/>
      <c r="DU174" s="436"/>
      <c r="DV174" s="436"/>
      <c r="DW174" s="436"/>
      <c r="DX174" s="436"/>
    </row>
    <row r="175" spans="1:128" ht="20.100000000000001" customHeight="1">
      <c r="A175" s="391">
        <v>3901</v>
      </c>
      <c r="B175" s="392" t="s">
        <v>1261</v>
      </c>
      <c r="C175" s="393">
        <v>131</v>
      </c>
      <c r="D175" s="394">
        <v>193</v>
      </c>
      <c r="E175" s="395"/>
      <c r="F175" s="396">
        <v>29</v>
      </c>
      <c r="G175" s="396">
        <v>27</v>
      </c>
      <c r="H175" s="396">
        <v>24</v>
      </c>
      <c r="I175" s="396">
        <v>12</v>
      </c>
      <c r="J175" s="397">
        <v>8</v>
      </c>
      <c r="K175" s="398">
        <v>44</v>
      </c>
      <c r="L175" s="396">
        <v>5</v>
      </c>
      <c r="M175" s="396">
        <v>9</v>
      </c>
      <c r="N175" s="396">
        <v>8</v>
      </c>
      <c r="O175" s="399">
        <v>5</v>
      </c>
      <c r="Q175" s="400">
        <v>3981</v>
      </c>
      <c r="R175" s="401" t="s">
        <v>340</v>
      </c>
      <c r="S175" s="402">
        <v>90</v>
      </c>
      <c r="T175" s="403">
        <v>211</v>
      </c>
      <c r="U175" s="404"/>
      <c r="V175" s="405">
        <v>14</v>
      </c>
      <c r="W175" s="405">
        <v>22</v>
      </c>
      <c r="X175" s="405">
        <v>30</v>
      </c>
      <c r="Y175" s="405">
        <v>26</v>
      </c>
      <c r="Z175" s="406">
        <v>8</v>
      </c>
      <c r="AA175" s="407">
        <v>63</v>
      </c>
      <c r="AB175" s="405">
        <v>5</v>
      </c>
      <c r="AC175" s="405">
        <v>13</v>
      </c>
      <c r="AD175" s="405">
        <v>7</v>
      </c>
      <c r="AE175" s="408">
        <v>6</v>
      </c>
      <c r="AG175" s="400">
        <v>3981</v>
      </c>
      <c r="AH175" s="401" t="s">
        <v>340</v>
      </c>
      <c r="AI175" s="402">
        <v>105</v>
      </c>
      <c r="AJ175" s="403">
        <v>213</v>
      </c>
      <c r="AK175" s="404"/>
      <c r="AL175" s="405">
        <v>24</v>
      </c>
      <c r="AM175" s="405">
        <v>30</v>
      </c>
      <c r="AN175" s="405">
        <v>22</v>
      </c>
      <c r="AO175" s="405">
        <v>19</v>
      </c>
      <c r="AP175" s="406">
        <v>5</v>
      </c>
      <c r="AQ175" s="407">
        <v>46</v>
      </c>
      <c r="AR175" s="405">
        <v>5</v>
      </c>
      <c r="AS175" s="405">
        <v>10</v>
      </c>
      <c r="AT175" s="405">
        <v>8</v>
      </c>
      <c r="AU175" s="408">
        <v>4</v>
      </c>
      <c r="AW175" s="446"/>
      <c r="AX175" s="447"/>
      <c r="AY175" s="448"/>
      <c r="AZ175" s="449"/>
      <c r="BA175" s="449"/>
      <c r="BB175" s="355"/>
      <c r="BC175" s="355"/>
      <c r="BD175" s="355"/>
      <c r="BE175" s="355"/>
      <c r="BF175" s="355"/>
      <c r="BG175" s="355"/>
      <c r="BH175" s="355"/>
      <c r="BI175" s="355"/>
      <c r="BJ175" s="355"/>
      <c r="BK175" s="355"/>
      <c r="BM175" s="446"/>
      <c r="BN175" s="447"/>
      <c r="BO175" s="448"/>
      <c r="BP175" s="449"/>
      <c r="BQ175" s="449"/>
      <c r="BR175" s="355"/>
      <c r="BS175" s="355"/>
      <c r="BT175" s="355"/>
      <c r="BU175" s="355"/>
      <c r="BV175" s="355"/>
      <c r="BW175" s="355"/>
      <c r="BX175" s="355"/>
      <c r="BY175" s="355"/>
      <c r="BZ175" s="355"/>
      <c r="CA175" s="355"/>
      <c r="CC175" s="446"/>
      <c r="CD175" s="447"/>
      <c r="CE175" s="448"/>
      <c r="CF175" s="449"/>
      <c r="CG175" s="449"/>
      <c r="CH175" s="355"/>
      <c r="CI175" s="355"/>
      <c r="CJ175" s="355"/>
      <c r="CK175" s="355"/>
      <c r="CL175" s="355"/>
      <c r="CM175" s="355"/>
      <c r="CN175" s="355"/>
      <c r="CO175" s="355"/>
      <c r="CP175" s="355"/>
      <c r="CQ175" s="355"/>
      <c r="CS175" s="446"/>
      <c r="CT175" s="447"/>
      <c r="CU175" s="448"/>
      <c r="CV175" s="449"/>
      <c r="CW175" s="449"/>
      <c r="CX175" s="355"/>
      <c r="CY175" s="355"/>
      <c r="CZ175" s="355"/>
      <c r="DA175" s="355"/>
      <c r="DB175" s="355"/>
      <c r="DC175" s="355"/>
      <c r="DD175" s="355"/>
      <c r="DE175" s="355"/>
      <c r="DF175" s="355"/>
      <c r="DG175" s="355"/>
      <c r="DI175" s="431"/>
      <c r="DJ175" s="432"/>
      <c r="DK175" s="433"/>
      <c r="DL175" s="434"/>
      <c r="DM175" s="434"/>
      <c r="DN175" s="435"/>
      <c r="DO175" s="436"/>
      <c r="DP175" s="436"/>
      <c r="DQ175" s="436"/>
      <c r="DR175" s="436"/>
      <c r="DS175" s="436"/>
      <c r="DT175" s="436"/>
      <c r="DU175" s="436"/>
      <c r="DV175" s="436"/>
      <c r="DW175" s="436"/>
      <c r="DX175" s="436"/>
    </row>
    <row r="176" spans="1:128" ht="20.100000000000001" customHeight="1">
      <c r="A176" s="391">
        <v>3941</v>
      </c>
      <c r="B176" s="392" t="s">
        <v>339</v>
      </c>
      <c r="C176" s="393">
        <v>111</v>
      </c>
      <c r="D176" s="394">
        <v>187</v>
      </c>
      <c r="E176" s="395"/>
      <c r="F176" s="396">
        <v>35</v>
      </c>
      <c r="G176" s="396">
        <v>36</v>
      </c>
      <c r="H176" s="396">
        <v>15</v>
      </c>
      <c r="I176" s="396">
        <v>10</v>
      </c>
      <c r="J176" s="397">
        <v>4</v>
      </c>
      <c r="K176" s="398">
        <v>29</v>
      </c>
      <c r="L176" s="396">
        <v>5</v>
      </c>
      <c r="M176" s="396">
        <v>8</v>
      </c>
      <c r="N176" s="396">
        <v>7</v>
      </c>
      <c r="O176" s="399">
        <v>5</v>
      </c>
      <c r="Q176" s="400">
        <v>4000</v>
      </c>
      <c r="R176" s="401" t="s">
        <v>1262</v>
      </c>
      <c r="S176" s="402">
        <v>22</v>
      </c>
      <c r="T176" s="403">
        <v>219</v>
      </c>
      <c r="U176" s="404"/>
      <c r="V176" s="405">
        <v>5</v>
      </c>
      <c r="W176" s="405">
        <v>32</v>
      </c>
      <c r="X176" s="405">
        <v>23</v>
      </c>
      <c r="Y176" s="405">
        <v>27</v>
      </c>
      <c r="Z176" s="406">
        <v>14</v>
      </c>
      <c r="AA176" s="407">
        <v>64</v>
      </c>
      <c r="AB176" s="405">
        <v>5</v>
      </c>
      <c r="AC176" s="405">
        <v>14</v>
      </c>
      <c r="AD176" s="405">
        <v>8</v>
      </c>
      <c r="AE176" s="408">
        <v>7</v>
      </c>
      <c r="AG176" s="400">
        <v>4001</v>
      </c>
      <c r="AH176" s="401" t="s">
        <v>341</v>
      </c>
      <c r="AI176" s="402">
        <v>67</v>
      </c>
      <c r="AJ176" s="403">
        <v>219</v>
      </c>
      <c r="AK176" s="404"/>
      <c r="AL176" s="405">
        <v>16</v>
      </c>
      <c r="AM176" s="405">
        <v>21</v>
      </c>
      <c r="AN176" s="405">
        <v>34</v>
      </c>
      <c r="AO176" s="405">
        <v>22</v>
      </c>
      <c r="AP176" s="406">
        <v>6</v>
      </c>
      <c r="AQ176" s="407">
        <v>63</v>
      </c>
      <c r="AR176" s="405">
        <v>6</v>
      </c>
      <c r="AS176" s="405">
        <v>11</v>
      </c>
      <c r="AT176" s="405">
        <v>8</v>
      </c>
      <c r="AU176" s="408">
        <v>5</v>
      </c>
      <c r="AW176" s="446"/>
      <c r="AX176" s="447"/>
      <c r="AY176" s="448"/>
      <c r="AZ176" s="449"/>
      <c r="BA176" s="449"/>
      <c r="BB176" s="355"/>
      <c r="BC176" s="355"/>
      <c r="BD176" s="355"/>
      <c r="BE176" s="355"/>
      <c r="BF176" s="355"/>
      <c r="BG176" s="355"/>
      <c r="BH176" s="355"/>
      <c r="BI176" s="355"/>
      <c r="BJ176" s="355"/>
      <c r="BK176" s="355"/>
      <c r="BM176" s="446"/>
      <c r="BN176" s="447"/>
      <c r="BO176" s="448"/>
      <c r="BP176" s="449"/>
      <c r="BQ176" s="449"/>
      <c r="BR176" s="355"/>
      <c r="BS176" s="355"/>
      <c r="BT176" s="355"/>
      <c r="BU176" s="355"/>
      <c r="BV176" s="355"/>
      <c r="BW176" s="355"/>
      <c r="BX176" s="355"/>
      <c r="BY176" s="355"/>
      <c r="BZ176" s="355"/>
      <c r="CA176" s="355"/>
      <c r="CC176" s="446"/>
      <c r="CD176" s="447"/>
      <c r="CE176" s="448"/>
      <c r="CF176" s="449"/>
      <c r="CG176" s="449"/>
      <c r="CH176" s="355"/>
      <c r="CI176" s="355"/>
      <c r="CJ176" s="355"/>
      <c r="CK176" s="355"/>
      <c r="CL176" s="355"/>
      <c r="CM176" s="355"/>
      <c r="CN176" s="355"/>
      <c r="CO176" s="355"/>
      <c r="CP176" s="355"/>
      <c r="CQ176" s="355"/>
      <c r="CS176" s="446"/>
      <c r="CT176" s="447"/>
      <c r="CU176" s="448"/>
      <c r="CV176" s="449"/>
      <c r="CW176" s="449"/>
      <c r="CX176" s="355"/>
      <c r="CY176" s="355"/>
      <c r="CZ176" s="355"/>
      <c r="DA176" s="355"/>
      <c r="DB176" s="355"/>
      <c r="DC176" s="355"/>
      <c r="DD176" s="355"/>
      <c r="DE176" s="355"/>
      <c r="DF176" s="355"/>
      <c r="DG176" s="355"/>
      <c r="DI176" s="431"/>
      <c r="DJ176" s="432"/>
      <c r="DK176" s="433"/>
      <c r="DL176" s="434"/>
      <c r="DM176" s="434"/>
      <c r="DN176" s="435"/>
      <c r="DO176" s="436"/>
      <c r="DP176" s="436"/>
      <c r="DQ176" s="436"/>
      <c r="DR176" s="436"/>
      <c r="DS176" s="436"/>
      <c r="DT176" s="436"/>
      <c r="DU176" s="436"/>
      <c r="DV176" s="436"/>
      <c r="DW176" s="436"/>
      <c r="DX176" s="436"/>
    </row>
    <row r="177" spans="1:128" ht="20.100000000000001" customHeight="1">
      <c r="A177" s="391">
        <v>3981</v>
      </c>
      <c r="B177" s="392" t="s">
        <v>340</v>
      </c>
      <c r="C177" s="393">
        <v>101</v>
      </c>
      <c r="D177" s="394">
        <v>197</v>
      </c>
      <c r="E177" s="395"/>
      <c r="F177" s="396">
        <v>27</v>
      </c>
      <c r="G177" s="396">
        <v>27</v>
      </c>
      <c r="H177" s="396">
        <v>22</v>
      </c>
      <c r="I177" s="396">
        <v>14</v>
      </c>
      <c r="J177" s="397">
        <v>11</v>
      </c>
      <c r="K177" s="398">
        <v>47</v>
      </c>
      <c r="L177" s="396">
        <v>5</v>
      </c>
      <c r="M177" s="396">
        <v>9</v>
      </c>
      <c r="N177" s="396">
        <v>8</v>
      </c>
      <c r="O177" s="399">
        <v>6</v>
      </c>
      <c r="Q177" s="400">
        <v>4001</v>
      </c>
      <c r="R177" s="401" t="s">
        <v>341</v>
      </c>
      <c r="S177" s="402">
        <v>71</v>
      </c>
      <c r="T177" s="403">
        <v>218</v>
      </c>
      <c r="U177" s="404"/>
      <c r="V177" s="405">
        <v>6</v>
      </c>
      <c r="W177" s="405">
        <v>24</v>
      </c>
      <c r="X177" s="405">
        <v>28</v>
      </c>
      <c r="Y177" s="405">
        <v>27</v>
      </c>
      <c r="Z177" s="406">
        <v>15</v>
      </c>
      <c r="AA177" s="407">
        <v>70</v>
      </c>
      <c r="AB177" s="405">
        <v>5</v>
      </c>
      <c r="AC177" s="405">
        <v>14</v>
      </c>
      <c r="AD177" s="405">
        <v>8</v>
      </c>
      <c r="AE177" s="408">
        <v>6</v>
      </c>
      <c r="AG177" s="400">
        <v>4021</v>
      </c>
      <c r="AH177" s="401" t="s">
        <v>342</v>
      </c>
      <c r="AI177" s="402">
        <v>109</v>
      </c>
      <c r="AJ177" s="403">
        <v>211</v>
      </c>
      <c r="AK177" s="404"/>
      <c r="AL177" s="405">
        <v>23</v>
      </c>
      <c r="AM177" s="405">
        <v>35</v>
      </c>
      <c r="AN177" s="405">
        <v>27</v>
      </c>
      <c r="AO177" s="405">
        <v>14</v>
      </c>
      <c r="AP177" s="406">
        <v>2</v>
      </c>
      <c r="AQ177" s="407">
        <v>42</v>
      </c>
      <c r="AR177" s="405">
        <v>5</v>
      </c>
      <c r="AS177" s="405">
        <v>9</v>
      </c>
      <c r="AT177" s="405">
        <v>8</v>
      </c>
      <c r="AU177" s="408">
        <v>5</v>
      </c>
      <c r="AW177" s="446"/>
      <c r="AX177" s="447"/>
      <c r="AY177" s="448"/>
      <c r="AZ177" s="449"/>
      <c r="BA177" s="449"/>
      <c r="BB177" s="355"/>
      <c r="BC177" s="355"/>
      <c r="BD177" s="355"/>
      <c r="BE177" s="355"/>
      <c r="BF177" s="355"/>
      <c r="BG177" s="355"/>
      <c r="BH177" s="355"/>
      <c r="BI177" s="355"/>
      <c r="BJ177" s="355"/>
      <c r="BK177" s="355"/>
      <c r="BM177" s="446"/>
      <c r="BN177" s="447"/>
      <c r="BO177" s="448"/>
      <c r="BP177" s="449"/>
      <c r="BQ177" s="449"/>
      <c r="BR177" s="355"/>
      <c r="BS177" s="355"/>
      <c r="BT177" s="355"/>
      <c r="BU177" s="355"/>
      <c r="BV177" s="355"/>
      <c r="BW177" s="355"/>
      <c r="BX177" s="355"/>
      <c r="BY177" s="355"/>
      <c r="BZ177" s="355"/>
      <c r="CA177" s="355"/>
      <c r="CC177" s="446"/>
      <c r="CD177" s="447"/>
      <c r="CE177" s="448"/>
      <c r="CF177" s="449"/>
      <c r="CG177" s="449"/>
      <c r="CH177" s="355"/>
      <c r="CI177" s="355"/>
      <c r="CJ177" s="355"/>
      <c r="CK177" s="355"/>
      <c r="CL177" s="355"/>
      <c r="CM177" s="355"/>
      <c r="CN177" s="355"/>
      <c r="CO177" s="355"/>
      <c r="CP177" s="355"/>
      <c r="CQ177" s="355"/>
      <c r="CS177" s="446"/>
      <c r="CT177" s="447"/>
      <c r="CU177" s="448"/>
      <c r="CV177" s="449"/>
      <c r="CW177" s="449"/>
      <c r="CX177" s="355"/>
      <c r="CY177" s="355"/>
      <c r="CZ177" s="355"/>
      <c r="DA177" s="355"/>
      <c r="DB177" s="355"/>
      <c r="DC177" s="355"/>
      <c r="DD177" s="355"/>
      <c r="DE177" s="355"/>
      <c r="DF177" s="355"/>
      <c r="DG177" s="355"/>
      <c r="DI177" s="431"/>
      <c r="DJ177" s="432"/>
      <c r="DK177" s="433"/>
      <c r="DL177" s="434"/>
      <c r="DM177" s="434"/>
      <c r="DN177" s="435"/>
      <c r="DO177" s="436"/>
      <c r="DP177" s="436"/>
      <c r="DQ177" s="436"/>
      <c r="DR177" s="436"/>
      <c r="DS177" s="436"/>
      <c r="DT177" s="436"/>
      <c r="DU177" s="436"/>
      <c r="DV177" s="436"/>
      <c r="DW177" s="436"/>
      <c r="DX177" s="436"/>
    </row>
    <row r="178" spans="1:128" ht="20.100000000000001" customHeight="1">
      <c r="A178" s="391">
        <v>4000</v>
      </c>
      <c r="B178" s="392" t="s">
        <v>1262</v>
      </c>
      <c r="C178" s="393">
        <v>56</v>
      </c>
      <c r="D178" s="394">
        <v>203</v>
      </c>
      <c r="E178" s="395"/>
      <c r="F178" s="396">
        <v>11</v>
      </c>
      <c r="G178" s="396">
        <v>29</v>
      </c>
      <c r="H178" s="396">
        <v>30</v>
      </c>
      <c r="I178" s="396">
        <v>20</v>
      </c>
      <c r="J178" s="397">
        <v>11</v>
      </c>
      <c r="K178" s="398">
        <v>61</v>
      </c>
      <c r="L178" s="396">
        <v>6</v>
      </c>
      <c r="M178" s="396">
        <v>11</v>
      </c>
      <c r="N178" s="396">
        <v>9</v>
      </c>
      <c r="O178" s="399">
        <v>6</v>
      </c>
      <c r="Q178" s="400">
        <v>4021</v>
      </c>
      <c r="R178" s="401" t="s">
        <v>342</v>
      </c>
      <c r="S178" s="402">
        <v>128</v>
      </c>
      <c r="T178" s="403">
        <v>201</v>
      </c>
      <c r="U178" s="404"/>
      <c r="V178" s="405">
        <v>37</v>
      </c>
      <c r="W178" s="405">
        <v>26</v>
      </c>
      <c r="X178" s="405">
        <v>21</v>
      </c>
      <c r="Y178" s="405">
        <v>13</v>
      </c>
      <c r="Z178" s="406">
        <v>3</v>
      </c>
      <c r="AA178" s="407">
        <v>38</v>
      </c>
      <c r="AB178" s="405">
        <v>4</v>
      </c>
      <c r="AC178" s="405">
        <v>11</v>
      </c>
      <c r="AD178" s="405">
        <v>6</v>
      </c>
      <c r="AE178" s="408">
        <v>5</v>
      </c>
      <c r="AG178" s="400">
        <v>4031</v>
      </c>
      <c r="AH178" s="401" t="s">
        <v>1263</v>
      </c>
      <c r="AI178" s="402">
        <v>155</v>
      </c>
      <c r="AJ178" s="403">
        <v>214</v>
      </c>
      <c r="AK178" s="404"/>
      <c r="AL178" s="405">
        <v>19</v>
      </c>
      <c r="AM178" s="405">
        <v>33</v>
      </c>
      <c r="AN178" s="405">
        <v>32</v>
      </c>
      <c r="AO178" s="405">
        <v>12</v>
      </c>
      <c r="AP178" s="406">
        <v>5</v>
      </c>
      <c r="AQ178" s="407">
        <v>48</v>
      </c>
      <c r="AR178" s="405">
        <v>5</v>
      </c>
      <c r="AS178" s="405">
        <v>10</v>
      </c>
      <c r="AT178" s="405">
        <v>8</v>
      </c>
      <c r="AU178" s="408">
        <v>5</v>
      </c>
      <c r="AW178" s="446"/>
      <c r="AX178" s="447"/>
      <c r="AY178" s="448"/>
      <c r="AZ178" s="449"/>
      <c r="BA178" s="449"/>
      <c r="BB178" s="355"/>
      <c r="BC178" s="355"/>
      <c r="BD178" s="355"/>
      <c r="BE178" s="355"/>
      <c r="BF178" s="355"/>
      <c r="BG178" s="355"/>
      <c r="BH178" s="355"/>
      <c r="BI178" s="355"/>
      <c r="BJ178" s="355"/>
      <c r="BK178" s="355"/>
      <c r="BM178" s="446"/>
      <c r="BN178" s="447"/>
      <c r="BO178" s="448"/>
      <c r="BP178" s="449"/>
      <c r="BQ178" s="449"/>
      <c r="BR178" s="355"/>
      <c r="BS178" s="355"/>
      <c r="BT178" s="355"/>
      <c r="BU178" s="355"/>
      <c r="BV178" s="355"/>
      <c r="BW178" s="355"/>
      <c r="BX178" s="355"/>
      <c r="BY178" s="355"/>
      <c r="BZ178" s="355"/>
      <c r="CA178" s="355"/>
      <c r="CC178" s="446"/>
      <c r="CD178" s="447"/>
      <c r="CE178" s="448"/>
      <c r="CF178" s="449"/>
      <c r="CG178" s="449"/>
      <c r="CH178" s="355"/>
      <c r="CI178" s="355"/>
      <c r="CJ178" s="355"/>
      <c r="CK178" s="355"/>
      <c r="CL178" s="355"/>
      <c r="CM178" s="355"/>
      <c r="CN178" s="355"/>
      <c r="CO178" s="355"/>
      <c r="CP178" s="355"/>
      <c r="CQ178" s="355"/>
      <c r="CS178" s="446"/>
      <c r="CT178" s="447"/>
      <c r="CU178" s="448"/>
      <c r="CV178" s="449"/>
      <c r="CW178" s="449"/>
      <c r="CX178" s="355"/>
      <c r="CY178" s="355"/>
      <c r="CZ178" s="355"/>
      <c r="DA178" s="355"/>
      <c r="DB178" s="355"/>
      <c r="DC178" s="355"/>
      <c r="DD178" s="355"/>
      <c r="DE178" s="355"/>
      <c r="DF178" s="355"/>
      <c r="DG178" s="355"/>
      <c r="DI178" s="431"/>
      <c r="DJ178" s="432"/>
      <c r="DK178" s="433"/>
      <c r="DL178" s="434"/>
      <c r="DM178" s="434"/>
      <c r="DN178" s="435"/>
      <c r="DO178" s="436"/>
      <c r="DP178" s="436"/>
      <c r="DQ178" s="436"/>
      <c r="DR178" s="436"/>
      <c r="DS178" s="436"/>
      <c r="DT178" s="436"/>
      <c r="DU178" s="436"/>
      <c r="DV178" s="436"/>
      <c r="DW178" s="436"/>
      <c r="DX178" s="436"/>
    </row>
    <row r="179" spans="1:128" ht="20.100000000000001" customHeight="1">
      <c r="A179" s="391">
        <v>4001</v>
      </c>
      <c r="B179" s="392" t="s">
        <v>341</v>
      </c>
      <c r="C179" s="393">
        <v>65</v>
      </c>
      <c r="D179" s="394">
        <v>199</v>
      </c>
      <c r="E179" s="395"/>
      <c r="F179" s="396">
        <v>22</v>
      </c>
      <c r="G179" s="396">
        <v>25</v>
      </c>
      <c r="H179" s="396">
        <v>29</v>
      </c>
      <c r="I179" s="396">
        <v>15</v>
      </c>
      <c r="J179" s="397">
        <v>9</v>
      </c>
      <c r="K179" s="398">
        <v>54</v>
      </c>
      <c r="L179" s="396">
        <v>6</v>
      </c>
      <c r="M179" s="396">
        <v>10</v>
      </c>
      <c r="N179" s="396">
        <v>9</v>
      </c>
      <c r="O179" s="399">
        <v>6</v>
      </c>
      <c r="Q179" s="400">
        <v>4031</v>
      </c>
      <c r="R179" s="401" t="s">
        <v>1263</v>
      </c>
      <c r="S179" s="402">
        <v>169</v>
      </c>
      <c r="T179" s="403">
        <v>202</v>
      </c>
      <c r="U179" s="404"/>
      <c r="V179" s="405">
        <v>29</v>
      </c>
      <c r="W179" s="405">
        <v>26</v>
      </c>
      <c r="X179" s="405">
        <v>29</v>
      </c>
      <c r="Y179" s="405">
        <v>14</v>
      </c>
      <c r="Z179" s="406">
        <v>2</v>
      </c>
      <c r="AA179" s="407">
        <v>45</v>
      </c>
      <c r="AB179" s="405">
        <v>4</v>
      </c>
      <c r="AC179" s="405">
        <v>12</v>
      </c>
      <c r="AD179" s="405">
        <v>6</v>
      </c>
      <c r="AE179" s="408">
        <v>5</v>
      </c>
      <c r="AG179" s="400">
        <v>4061</v>
      </c>
      <c r="AH179" s="401" t="s">
        <v>343</v>
      </c>
      <c r="AI179" s="402">
        <v>145</v>
      </c>
      <c r="AJ179" s="403">
        <v>220</v>
      </c>
      <c r="AK179" s="404"/>
      <c r="AL179" s="405">
        <v>15</v>
      </c>
      <c r="AM179" s="405">
        <v>23</v>
      </c>
      <c r="AN179" s="405">
        <v>26</v>
      </c>
      <c r="AO179" s="405">
        <v>27</v>
      </c>
      <c r="AP179" s="406">
        <v>8</v>
      </c>
      <c r="AQ179" s="407">
        <v>61</v>
      </c>
      <c r="AR179" s="405">
        <v>6</v>
      </c>
      <c r="AS179" s="405">
        <v>11</v>
      </c>
      <c r="AT179" s="405">
        <v>9</v>
      </c>
      <c r="AU179" s="408">
        <v>5</v>
      </c>
      <c r="AW179" s="446"/>
      <c r="AX179" s="447"/>
      <c r="AY179" s="448"/>
      <c r="AZ179" s="449"/>
      <c r="BA179" s="449"/>
      <c r="BB179" s="355"/>
      <c r="BC179" s="355"/>
      <c r="BD179" s="355"/>
      <c r="BE179" s="355"/>
      <c r="BF179" s="355"/>
      <c r="BG179" s="355"/>
      <c r="BH179" s="355"/>
      <c r="BI179" s="355"/>
      <c r="BJ179" s="355"/>
      <c r="BK179" s="355"/>
      <c r="BM179" s="446"/>
      <c r="BN179" s="447"/>
      <c r="BO179" s="448"/>
      <c r="BP179" s="449"/>
      <c r="BQ179" s="449"/>
      <c r="BR179" s="355"/>
      <c r="BS179" s="355"/>
      <c r="BT179" s="355"/>
      <c r="BU179" s="355"/>
      <c r="BV179" s="355"/>
      <c r="BW179" s="355"/>
      <c r="BX179" s="355"/>
      <c r="BY179" s="355"/>
      <c r="BZ179" s="355"/>
      <c r="CA179" s="355"/>
      <c r="CC179" s="446"/>
      <c r="CD179" s="447"/>
      <c r="CE179" s="448"/>
      <c r="CF179" s="449"/>
      <c r="CG179" s="449"/>
      <c r="CH179" s="355"/>
      <c r="CI179" s="355"/>
      <c r="CJ179" s="355"/>
      <c r="CK179" s="355"/>
      <c r="CL179" s="355"/>
      <c r="CM179" s="355"/>
      <c r="CN179" s="355"/>
      <c r="CO179" s="355"/>
      <c r="CP179" s="355"/>
      <c r="CQ179" s="355"/>
      <c r="CS179" s="446"/>
      <c r="CT179" s="447"/>
      <c r="CU179" s="448"/>
      <c r="CV179" s="449"/>
      <c r="CW179" s="449"/>
      <c r="CX179" s="355"/>
      <c r="CY179" s="355"/>
      <c r="CZ179" s="355"/>
      <c r="DA179" s="355"/>
      <c r="DB179" s="355"/>
      <c r="DC179" s="355"/>
      <c r="DD179" s="355"/>
      <c r="DE179" s="355"/>
      <c r="DF179" s="355"/>
      <c r="DG179" s="355"/>
      <c r="DI179" s="431"/>
      <c r="DJ179" s="432"/>
      <c r="DK179" s="433"/>
      <c r="DL179" s="434"/>
      <c r="DM179" s="434"/>
      <c r="DN179" s="435"/>
      <c r="DO179" s="436"/>
      <c r="DP179" s="436"/>
      <c r="DQ179" s="436"/>
      <c r="DR179" s="436"/>
      <c r="DS179" s="436"/>
      <c r="DT179" s="436"/>
      <c r="DU179" s="436"/>
      <c r="DV179" s="436"/>
      <c r="DW179" s="436"/>
      <c r="DX179" s="436"/>
    </row>
    <row r="180" spans="1:128" ht="20.100000000000001" customHeight="1">
      <c r="A180" s="391">
        <v>4021</v>
      </c>
      <c r="B180" s="392" t="s">
        <v>342</v>
      </c>
      <c r="C180" s="393">
        <v>123</v>
      </c>
      <c r="D180" s="394">
        <v>195</v>
      </c>
      <c r="E180" s="395"/>
      <c r="F180" s="396">
        <v>19</v>
      </c>
      <c r="G180" s="396">
        <v>35</v>
      </c>
      <c r="H180" s="396">
        <v>28</v>
      </c>
      <c r="I180" s="396">
        <v>13</v>
      </c>
      <c r="J180" s="397">
        <v>6</v>
      </c>
      <c r="K180" s="398">
        <v>46</v>
      </c>
      <c r="L180" s="396">
        <v>6</v>
      </c>
      <c r="M180" s="396">
        <v>10</v>
      </c>
      <c r="N180" s="396">
        <v>8</v>
      </c>
      <c r="O180" s="399">
        <v>5</v>
      </c>
      <c r="Q180" s="400">
        <v>4061</v>
      </c>
      <c r="R180" s="401" t="s">
        <v>343</v>
      </c>
      <c r="S180" s="402">
        <v>128</v>
      </c>
      <c r="T180" s="403">
        <v>217</v>
      </c>
      <c r="U180" s="404"/>
      <c r="V180" s="405">
        <v>6</v>
      </c>
      <c r="W180" s="405">
        <v>20</v>
      </c>
      <c r="X180" s="405">
        <v>34</v>
      </c>
      <c r="Y180" s="405">
        <v>25</v>
      </c>
      <c r="Z180" s="406">
        <v>15</v>
      </c>
      <c r="AA180" s="407">
        <v>74</v>
      </c>
      <c r="AB180" s="405">
        <v>5</v>
      </c>
      <c r="AC180" s="405">
        <v>14</v>
      </c>
      <c r="AD180" s="405">
        <v>8</v>
      </c>
      <c r="AE180" s="408">
        <v>7</v>
      </c>
      <c r="AG180" s="400">
        <v>4071</v>
      </c>
      <c r="AH180" s="401" t="s">
        <v>344</v>
      </c>
      <c r="AI180" s="402">
        <v>55</v>
      </c>
      <c r="AJ180" s="403">
        <v>206</v>
      </c>
      <c r="AK180" s="404"/>
      <c r="AL180" s="405">
        <v>36</v>
      </c>
      <c r="AM180" s="405">
        <v>27</v>
      </c>
      <c r="AN180" s="405">
        <v>29</v>
      </c>
      <c r="AO180" s="405">
        <v>7</v>
      </c>
      <c r="AP180" s="406">
        <v>0</v>
      </c>
      <c r="AQ180" s="407">
        <v>36</v>
      </c>
      <c r="AR180" s="405">
        <v>5</v>
      </c>
      <c r="AS180" s="405">
        <v>9</v>
      </c>
      <c r="AT180" s="405">
        <v>7</v>
      </c>
      <c r="AU180" s="408">
        <v>4</v>
      </c>
      <c r="AW180" s="446"/>
      <c r="AX180" s="447"/>
      <c r="AY180" s="448"/>
      <c r="AZ180" s="449"/>
      <c r="BA180" s="449"/>
      <c r="BB180" s="355"/>
      <c r="BC180" s="355"/>
      <c r="BD180" s="355"/>
      <c r="BE180" s="355"/>
      <c r="BF180" s="355"/>
      <c r="BG180" s="355"/>
      <c r="BH180" s="355"/>
      <c r="BI180" s="355"/>
      <c r="BJ180" s="355"/>
      <c r="BK180" s="355"/>
      <c r="BM180" s="446"/>
      <c r="BN180" s="447"/>
      <c r="BO180" s="448"/>
      <c r="BP180" s="449"/>
      <c r="BQ180" s="449"/>
      <c r="BR180" s="355"/>
      <c r="BS180" s="355"/>
      <c r="BT180" s="355"/>
      <c r="BU180" s="355"/>
      <c r="BV180" s="355"/>
      <c r="BW180" s="355"/>
      <c r="BX180" s="355"/>
      <c r="BY180" s="355"/>
      <c r="BZ180" s="355"/>
      <c r="CA180" s="355"/>
      <c r="CC180" s="446"/>
      <c r="CD180" s="447"/>
      <c r="CE180" s="448"/>
      <c r="CF180" s="449"/>
      <c r="CG180" s="449"/>
      <c r="CH180" s="355"/>
      <c r="CI180" s="355"/>
      <c r="CJ180" s="355"/>
      <c r="CK180" s="355"/>
      <c r="CL180" s="355"/>
      <c r="CM180" s="355"/>
      <c r="CN180" s="355"/>
      <c r="CO180" s="355"/>
      <c r="CP180" s="355"/>
      <c r="CQ180" s="355"/>
      <c r="CS180" s="446"/>
      <c r="CT180" s="447"/>
      <c r="CU180" s="448"/>
      <c r="CV180" s="449"/>
      <c r="CW180" s="449"/>
      <c r="CX180" s="355"/>
      <c r="CY180" s="355"/>
      <c r="CZ180" s="355"/>
      <c r="DA180" s="355"/>
      <c r="DB180" s="355"/>
      <c r="DC180" s="355"/>
      <c r="DD180" s="355"/>
      <c r="DE180" s="355"/>
      <c r="DF180" s="355"/>
      <c r="DG180" s="355"/>
      <c r="DI180" s="431"/>
      <c r="DJ180" s="432"/>
      <c r="DK180" s="433"/>
      <c r="DL180" s="434"/>
      <c r="DM180" s="434"/>
      <c r="DN180" s="435"/>
      <c r="DO180" s="436"/>
      <c r="DP180" s="436"/>
      <c r="DQ180" s="436"/>
      <c r="DR180" s="436"/>
      <c r="DS180" s="436"/>
      <c r="DT180" s="436"/>
      <c r="DU180" s="436"/>
      <c r="DV180" s="436"/>
      <c r="DW180" s="436"/>
      <c r="DX180" s="436"/>
    </row>
    <row r="181" spans="1:128" ht="20.100000000000001" customHeight="1">
      <c r="A181" s="391">
        <v>4031</v>
      </c>
      <c r="B181" s="392" t="s">
        <v>1263</v>
      </c>
      <c r="C181" s="393">
        <v>203</v>
      </c>
      <c r="D181" s="394">
        <v>191</v>
      </c>
      <c r="E181" s="395"/>
      <c r="F181" s="396">
        <v>32</v>
      </c>
      <c r="G181" s="396">
        <v>30</v>
      </c>
      <c r="H181" s="396">
        <v>21</v>
      </c>
      <c r="I181" s="396">
        <v>14</v>
      </c>
      <c r="J181" s="397">
        <v>4</v>
      </c>
      <c r="K181" s="398">
        <v>38</v>
      </c>
      <c r="L181" s="396">
        <v>5</v>
      </c>
      <c r="M181" s="396">
        <v>9</v>
      </c>
      <c r="N181" s="396">
        <v>8</v>
      </c>
      <c r="O181" s="399">
        <v>5</v>
      </c>
      <c r="Q181" s="400">
        <v>4071</v>
      </c>
      <c r="R181" s="401" t="s">
        <v>344</v>
      </c>
      <c r="S181" s="402">
        <v>51</v>
      </c>
      <c r="T181" s="403">
        <v>203</v>
      </c>
      <c r="U181" s="404"/>
      <c r="V181" s="405">
        <v>31</v>
      </c>
      <c r="W181" s="405">
        <v>33</v>
      </c>
      <c r="X181" s="405">
        <v>16</v>
      </c>
      <c r="Y181" s="405">
        <v>16</v>
      </c>
      <c r="Z181" s="406">
        <v>4</v>
      </c>
      <c r="AA181" s="407">
        <v>35</v>
      </c>
      <c r="AB181" s="405">
        <v>4</v>
      </c>
      <c r="AC181" s="405">
        <v>12</v>
      </c>
      <c r="AD181" s="405">
        <v>6</v>
      </c>
      <c r="AE181" s="408">
        <v>5</v>
      </c>
      <c r="AG181" s="400">
        <v>4091</v>
      </c>
      <c r="AH181" s="401" t="s">
        <v>1264</v>
      </c>
      <c r="AI181" s="402">
        <v>80</v>
      </c>
      <c r="AJ181" s="403">
        <v>217</v>
      </c>
      <c r="AK181" s="404"/>
      <c r="AL181" s="405">
        <v>13</v>
      </c>
      <c r="AM181" s="405">
        <v>35</v>
      </c>
      <c r="AN181" s="405">
        <v>23</v>
      </c>
      <c r="AO181" s="405">
        <v>25</v>
      </c>
      <c r="AP181" s="406">
        <v>5</v>
      </c>
      <c r="AQ181" s="407">
        <v>53</v>
      </c>
      <c r="AR181" s="405">
        <v>6</v>
      </c>
      <c r="AS181" s="405">
        <v>10</v>
      </c>
      <c r="AT181" s="405">
        <v>8</v>
      </c>
      <c r="AU181" s="408">
        <v>5</v>
      </c>
      <c r="AW181" s="446"/>
      <c r="AX181" s="447"/>
      <c r="AY181" s="448"/>
      <c r="AZ181" s="449"/>
      <c r="BA181" s="449"/>
      <c r="BB181" s="355"/>
      <c r="BC181" s="355"/>
      <c r="BD181" s="355"/>
      <c r="BE181" s="355"/>
      <c r="BF181" s="355"/>
      <c r="BG181" s="355"/>
      <c r="BH181" s="355"/>
      <c r="BI181" s="355"/>
      <c r="BJ181" s="355"/>
      <c r="BK181" s="355"/>
      <c r="BM181" s="446"/>
      <c r="BN181" s="447"/>
      <c r="BO181" s="448"/>
      <c r="BP181" s="449"/>
      <c r="BQ181" s="449"/>
      <c r="BR181" s="355"/>
      <c r="BS181" s="355"/>
      <c r="BT181" s="355"/>
      <c r="BU181" s="355"/>
      <c r="BV181" s="355"/>
      <c r="BW181" s="355"/>
      <c r="BX181" s="355"/>
      <c r="BY181" s="355"/>
      <c r="BZ181" s="355"/>
      <c r="CA181" s="355"/>
      <c r="CC181" s="446"/>
      <c r="CD181" s="447"/>
      <c r="CE181" s="448"/>
      <c r="CF181" s="449"/>
      <c r="CG181" s="449"/>
      <c r="CH181" s="355"/>
      <c r="CI181" s="355"/>
      <c r="CJ181" s="355"/>
      <c r="CK181" s="355"/>
      <c r="CL181" s="355"/>
      <c r="CM181" s="355"/>
      <c r="CN181" s="355"/>
      <c r="CO181" s="355"/>
      <c r="CP181" s="355"/>
      <c r="CQ181" s="355"/>
      <c r="CS181" s="446"/>
      <c r="CT181" s="447"/>
      <c r="CU181" s="448"/>
      <c r="CV181" s="449"/>
      <c r="CW181" s="449"/>
      <c r="CX181" s="355"/>
      <c r="CY181" s="355"/>
      <c r="CZ181" s="355"/>
      <c r="DA181" s="355"/>
      <c r="DB181" s="355"/>
      <c r="DC181" s="355"/>
      <c r="DD181" s="355"/>
      <c r="DE181" s="355"/>
      <c r="DF181" s="355"/>
      <c r="DG181" s="355"/>
      <c r="DI181" s="431"/>
      <c r="DJ181" s="432"/>
      <c r="DK181" s="433"/>
      <c r="DL181" s="434"/>
      <c r="DM181" s="434"/>
      <c r="DN181" s="435"/>
      <c r="DO181" s="436"/>
      <c r="DP181" s="436"/>
      <c r="DQ181" s="436"/>
      <c r="DR181" s="436"/>
      <c r="DS181" s="436"/>
      <c r="DT181" s="436"/>
      <c r="DU181" s="436"/>
      <c r="DV181" s="436"/>
      <c r="DW181" s="436"/>
      <c r="DX181" s="436"/>
    </row>
    <row r="182" spans="1:128" ht="20.100000000000001" customHeight="1">
      <c r="A182" s="391">
        <v>4061</v>
      </c>
      <c r="B182" s="392" t="s">
        <v>343</v>
      </c>
      <c r="C182" s="393">
        <v>147</v>
      </c>
      <c r="D182" s="394">
        <v>203</v>
      </c>
      <c r="E182" s="395"/>
      <c r="F182" s="396">
        <v>13</v>
      </c>
      <c r="G182" s="396">
        <v>25</v>
      </c>
      <c r="H182" s="396">
        <v>24</v>
      </c>
      <c r="I182" s="396">
        <v>29</v>
      </c>
      <c r="J182" s="397">
        <v>9</v>
      </c>
      <c r="K182" s="398">
        <v>62</v>
      </c>
      <c r="L182" s="396">
        <v>6</v>
      </c>
      <c r="M182" s="396">
        <v>11</v>
      </c>
      <c r="N182" s="396">
        <v>9</v>
      </c>
      <c r="O182" s="399">
        <v>6</v>
      </c>
      <c r="Q182" s="400">
        <v>4091</v>
      </c>
      <c r="R182" s="401" t="s">
        <v>1264</v>
      </c>
      <c r="S182" s="402">
        <v>89</v>
      </c>
      <c r="T182" s="403">
        <v>208</v>
      </c>
      <c r="U182" s="404"/>
      <c r="V182" s="405">
        <v>16</v>
      </c>
      <c r="W182" s="405">
        <v>36</v>
      </c>
      <c r="X182" s="405">
        <v>26</v>
      </c>
      <c r="Y182" s="405">
        <v>16</v>
      </c>
      <c r="Z182" s="406">
        <v>7</v>
      </c>
      <c r="AA182" s="407">
        <v>48</v>
      </c>
      <c r="AB182" s="405">
        <v>5</v>
      </c>
      <c r="AC182" s="405">
        <v>12</v>
      </c>
      <c r="AD182" s="405">
        <v>7</v>
      </c>
      <c r="AE182" s="408">
        <v>6</v>
      </c>
      <c r="AG182" s="400">
        <v>4121</v>
      </c>
      <c r="AH182" s="401" t="s">
        <v>1265</v>
      </c>
      <c r="AI182" s="402">
        <v>38</v>
      </c>
      <c r="AJ182" s="403">
        <v>201</v>
      </c>
      <c r="AK182" s="404"/>
      <c r="AL182" s="405">
        <v>42</v>
      </c>
      <c r="AM182" s="405">
        <v>39</v>
      </c>
      <c r="AN182" s="405">
        <v>16</v>
      </c>
      <c r="AO182" s="405">
        <v>3</v>
      </c>
      <c r="AP182" s="406">
        <v>0</v>
      </c>
      <c r="AQ182" s="407">
        <v>18</v>
      </c>
      <c r="AR182" s="405">
        <v>4</v>
      </c>
      <c r="AS182" s="405">
        <v>8</v>
      </c>
      <c r="AT182" s="405">
        <v>7</v>
      </c>
      <c r="AU182" s="408">
        <v>4</v>
      </c>
      <c r="AW182" s="446"/>
      <c r="AX182" s="447"/>
      <c r="AY182" s="448"/>
      <c r="AZ182" s="449"/>
      <c r="BA182" s="449"/>
      <c r="BB182" s="355"/>
      <c r="BC182" s="355"/>
      <c r="BD182" s="355"/>
      <c r="BE182" s="355"/>
      <c r="BF182" s="355"/>
      <c r="BG182" s="355"/>
      <c r="BH182" s="355"/>
      <c r="BI182" s="355"/>
      <c r="BJ182" s="355"/>
      <c r="BK182" s="355"/>
      <c r="BM182" s="446"/>
      <c r="BN182" s="447"/>
      <c r="BO182" s="448"/>
      <c r="BP182" s="449"/>
      <c r="BQ182" s="449"/>
      <c r="BR182" s="355"/>
      <c r="BS182" s="355"/>
      <c r="BT182" s="355"/>
      <c r="BU182" s="355"/>
      <c r="BV182" s="355"/>
      <c r="BW182" s="355"/>
      <c r="BX182" s="355"/>
      <c r="BY182" s="355"/>
      <c r="BZ182" s="355"/>
      <c r="CA182" s="355"/>
      <c r="CC182" s="446"/>
      <c r="CD182" s="447"/>
      <c r="CE182" s="448"/>
      <c r="CF182" s="449"/>
      <c r="CG182" s="449"/>
      <c r="CH182" s="355"/>
      <c r="CI182" s="355"/>
      <c r="CJ182" s="355"/>
      <c r="CK182" s="355"/>
      <c r="CL182" s="355"/>
      <c r="CM182" s="355"/>
      <c r="CN182" s="355"/>
      <c r="CO182" s="355"/>
      <c r="CP182" s="355"/>
      <c r="CQ182" s="355"/>
      <c r="CS182" s="446"/>
      <c r="CT182" s="447"/>
      <c r="CU182" s="448"/>
      <c r="CV182" s="449"/>
      <c r="CW182" s="449"/>
      <c r="CX182" s="355"/>
      <c r="CY182" s="355"/>
      <c r="CZ182" s="355"/>
      <c r="DA182" s="355"/>
      <c r="DB182" s="355"/>
      <c r="DC182" s="355"/>
      <c r="DD182" s="355"/>
      <c r="DE182" s="355"/>
      <c r="DF182" s="355"/>
      <c r="DG182" s="355"/>
      <c r="DI182" s="431"/>
      <c r="DJ182" s="432"/>
      <c r="DK182" s="433"/>
      <c r="DL182" s="434"/>
      <c r="DM182" s="434"/>
      <c r="DN182" s="435"/>
      <c r="DO182" s="436"/>
      <c r="DP182" s="436"/>
      <c r="DQ182" s="436"/>
      <c r="DR182" s="436"/>
      <c r="DS182" s="436"/>
      <c r="DT182" s="436"/>
      <c r="DU182" s="436"/>
      <c r="DV182" s="436"/>
      <c r="DW182" s="436"/>
      <c r="DX182" s="436"/>
    </row>
    <row r="183" spans="1:128" ht="20.100000000000001" customHeight="1">
      <c r="A183" s="391">
        <v>4071</v>
      </c>
      <c r="B183" s="392" t="s">
        <v>344</v>
      </c>
      <c r="C183" s="393">
        <v>59</v>
      </c>
      <c r="D183" s="394">
        <v>190</v>
      </c>
      <c r="E183" s="395"/>
      <c r="F183" s="396">
        <v>32</v>
      </c>
      <c r="G183" s="396">
        <v>31</v>
      </c>
      <c r="H183" s="396">
        <v>24</v>
      </c>
      <c r="I183" s="396">
        <v>12</v>
      </c>
      <c r="J183" s="397">
        <v>2</v>
      </c>
      <c r="K183" s="398">
        <v>37</v>
      </c>
      <c r="L183" s="396">
        <v>5</v>
      </c>
      <c r="M183" s="396">
        <v>8</v>
      </c>
      <c r="N183" s="396">
        <v>8</v>
      </c>
      <c r="O183" s="399">
        <v>5</v>
      </c>
      <c r="Q183" s="400">
        <v>4121</v>
      </c>
      <c r="R183" s="401" t="s">
        <v>1265</v>
      </c>
      <c r="S183" s="402">
        <v>53</v>
      </c>
      <c r="T183" s="403">
        <v>200</v>
      </c>
      <c r="U183" s="404"/>
      <c r="V183" s="405">
        <v>30</v>
      </c>
      <c r="W183" s="405">
        <v>34</v>
      </c>
      <c r="X183" s="405">
        <v>19</v>
      </c>
      <c r="Y183" s="405">
        <v>13</v>
      </c>
      <c r="Z183" s="406">
        <v>4</v>
      </c>
      <c r="AA183" s="407">
        <v>36</v>
      </c>
      <c r="AB183" s="405">
        <v>4</v>
      </c>
      <c r="AC183" s="405">
        <v>11</v>
      </c>
      <c r="AD183" s="405">
        <v>6</v>
      </c>
      <c r="AE183" s="408">
        <v>5</v>
      </c>
      <c r="AG183" s="400">
        <v>4171</v>
      </c>
      <c r="AH183" s="401" t="s">
        <v>1266</v>
      </c>
      <c r="AI183" s="402">
        <v>58</v>
      </c>
      <c r="AJ183" s="403">
        <v>210</v>
      </c>
      <c r="AK183" s="404"/>
      <c r="AL183" s="405">
        <v>17</v>
      </c>
      <c r="AM183" s="405">
        <v>50</v>
      </c>
      <c r="AN183" s="405">
        <v>24</v>
      </c>
      <c r="AO183" s="405">
        <v>7</v>
      </c>
      <c r="AP183" s="406">
        <v>2</v>
      </c>
      <c r="AQ183" s="407">
        <v>33</v>
      </c>
      <c r="AR183" s="405">
        <v>5</v>
      </c>
      <c r="AS183" s="405">
        <v>9</v>
      </c>
      <c r="AT183" s="405">
        <v>8</v>
      </c>
      <c r="AU183" s="408">
        <v>5</v>
      </c>
      <c r="AW183" s="446"/>
      <c r="AX183" s="447"/>
      <c r="AY183" s="448"/>
      <c r="AZ183" s="449"/>
      <c r="BA183" s="449"/>
      <c r="BB183" s="355"/>
      <c r="BC183" s="355"/>
      <c r="BD183" s="355"/>
      <c r="BE183" s="355"/>
      <c r="BF183" s="355"/>
      <c r="BG183" s="355"/>
      <c r="BH183" s="355"/>
      <c r="BI183" s="355"/>
      <c r="BJ183" s="355"/>
      <c r="BK183" s="355"/>
      <c r="BM183" s="446"/>
      <c r="BN183" s="447"/>
      <c r="BO183" s="448"/>
      <c r="BP183" s="449"/>
      <c r="BQ183" s="449"/>
      <c r="BR183" s="355"/>
      <c r="BS183" s="355"/>
      <c r="BT183" s="355"/>
      <c r="BU183" s="355"/>
      <c r="BV183" s="355"/>
      <c r="BW183" s="355"/>
      <c r="BX183" s="355"/>
      <c r="BY183" s="355"/>
      <c r="BZ183" s="355"/>
      <c r="CA183" s="355"/>
      <c r="CC183" s="446"/>
      <c r="CD183" s="447"/>
      <c r="CE183" s="448"/>
      <c r="CF183" s="449"/>
      <c r="CG183" s="449"/>
      <c r="CH183" s="355"/>
      <c r="CI183" s="355"/>
      <c r="CJ183" s="355"/>
      <c r="CK183" s="355"/>
      <c r="CL183" s="355"/>
      <c r="CM183" s="355"/>
      <c r="CN183" s="355"/>
      <c r="CO183" s="355"/>
      <c r="CP183" s="355"/>
      <c r="CQ183" s="355"/>
      <c r="CS183" s="446"/>
      <c r="CT183" s="447"/>
      <c r="CU183" s="448"/>
      <c r="CV183" s="449"/>
      <c r="CW183" s="449"/>
      <c r="CX183" s="355"/>
      <c r="CY183" s="355"/>
      <c r="CZ183" s="355"/>
      <c r="DA183" s="355"/>
      <c r="DB183" s="355"/>
      <c r="DC183" s="355"/>
      <c r="DD183" s="355"/>
      <c r="DE183" s="355"/>
      <c r="DF183" s="355"/>
      <c r="DG183" s="355"/>
      <c r="DI183" s="431"/>
      <c r="DJ183" s="432"/>
      <c r="DK183" s="433"/>
      <c r="DL183" s="434"/>
      <c r="DM183" s="434"/>
      <c r="DN183" s="435"/>
      <c r="DO183" s="436"/>
      <c r="DP183" s="436"/>
      <c r="DQ183" s="436"/>
      <c r="DR183" s="436"/>
      <c r="DS183" s="436"/>
      <c r="DT183" s="436"/>
      <c r="DU183" s="436"/>
      <c r="DV183" s="436"/>
      <c r="DW183" s="436"/>
      <c r="DX183" s="436"/>
    </row>
    <row r="184" spans="1:128" ht="20.100000000000001" customHeight="1">
      <c r="A184" s="391">
        <v>4091</v>
      </c>
      <c r="B184" s="392" t="s">
        <v>1264</v>
      </c>
      <c r="C184" s="393">
        <v>91</v>
      </c>
      <c r="D184" s="394">
        <v>202</v>
      </c>
      <c r="E184" s="395"/>
      <c r="F184" s="396">
        <v>14</v>
      </c>
      <c r="G184" s="396">
        <v>25</v>
      </c>
      <c r="H184" s="396">
        <v>23</v>
      </c>
      <c r="I184" s="396">
        <v>27</v>
      </c>
      <c r="J184" s="397">
        <v>10</v>
      </c>
      <c r="K184" s="398">
        <v>60</v>
      </c>
      <c r="L184" s="396">
        <v>6</v>
      </c>
      <c r="M184" s="396">
        <v>10</v>
      </c>
      <c r="N184" s="396">
        <v>9</v>
      </c>
      <c r="O184" s="399">
        <v>6</v>
      </c>
      <c r="Q184" s="400">
        <v>4171</v>
      </c>
      <c r="R184" s="401" t="s">
        <v>1266</v>
      </c>
      <c r="S184" s="402">
        <v>62</v>
      </c>
      <c r="T184" s="403">
        <v>195</v>
      </c>
      <c r="U184" s="404"/>
      <c r="V184" s="405">
        <v>42</v>
      </c>
      <c r="W184" s="405">
        <v>39</v>
      </c>
      <c r="X184" s="405">
        <v>13</v>
      </c>
      <c r="Y184" s="405">
        <v>5</v>
      </c>
      <c r="Z184" s="406">
        <v>2</v>
      </c>
      <c r="AA184" s="407">
        <v>19</v>
      </c>
      <c r="AB184" s="405">
        <v>4</v>
      </c>
      <c r="AC184" s="405">
        <v>10</v>
      </c>
      <c r="AD184" s="405">
        <v>5</v>
      </c>
      <c r="AE184" s="408">
        <v>4</v>
      </c>
      <c r="AG184" s="400">
        <v>4221</v>
      </c>
      <c r="AH184" s="401" t="s">
        <v>348</v>
      </c>
      <c r="AI184" s="402">
        <v>116</v>
      </c>
      <c r="AJ184" s="403">
        <v>229</v>
      </c>
      <c r="AK184" s="404"/>
      <c r="AL184" s="405">
        <v>7</v>
      </c>
      <c r="AM184" s="405">
        <v>18</v>
      </c>
      <c r="AN184" s="405">
        <v>25</v>
      </c>
      <c r="AO184" s="405">
        <v>29</v>
      </c>
      <c r="AP184" s="406">
        <v>21</v>
      </c>
      <c r="AQ184" s="407">
        <v>75</v>
      </c>
      <c r="AR184" s="405">
        <v>6</v>
      </c>
      <c r="AS184" s="405">
        <v>12</v>
      </c>
      <c r="AT184" s="405">
        <v>9</v>
      </c>
      <c r="AU184" s="408">
        <v>6</v>
      </c>
      <c r="AW184" s="446"/>
      <c r="AX184" s="447"/>
      <c r="AY184" s="448"/>
      <c r="AZ184" s="449"/>
      <c r="BA184" s="449"/>
      <c r="BB184" s="355"/>
      <c r="BC184" s="355"/>
      <c r="BD184" s="355"/>
      <c r="BE184" s="355"/>
      <c r="BF184" s="355"/>
      <c r="BG184" s="355"/>
      <c r="BH184" s="355"/>
      <c r="BI184" s="355"/>
      <c r="BJ184" s="355"/>
      <c r="BK184" s="355"/>
      <c r="BM184" s="446"/>
      <c r="BN184" s="447"/>
      <c r="BO184" s="448"/>
      <c r="BP184" s="449"/>
      <c r="BQ184" s="449"/>
      <c r="BR184" s="355"/>
      <c r="BS184" s="355"/>
      <c r="BT184" s="355"/>
      <c r="BU184" s="355"/>
      <c r="BV184" s="355"/>
      <c r="BW184" s="355"/>
      <c r="BX184" s="355"/>
      <c r="BY184" s="355"/>
      <c r="BZ184" s="355"/>
      <c r="CA184" s="355"/>
      <c r="CC184" s="446"/>
      <c r="CD184" s="447"/>
      <c r="CE184" s="448"/>
      <c r="CF184" s="449"/>
      <c r="CG184" s="449"/>
      <c r="CH184" s="355"/>
      <c r="CI184" s="355"/>
      <c r="CJ184" s="355"/>
      <c r="CK184" s="355"/>
      <c r="CL184" s="355"/>
      <c r="CM184" s="355"/>
      <c r="CN184" s="355"/>
      <c r="CO184" s="355"/>
      <c r="CP184" s="355"/>
      <c r="CQ184" s="355"/>
      <c r="CS184" s="446"/>
      <c r="CT184" s="447"/>
      <c r="CU184" s="448"/>
      <c r="CV184" s="449"/>
      <c r="CW184" s="449"/>
      <c r="CX184" s="355"/>
      <c r="CY184" s="355"/>
      <c r="CZ184" s="355"/>
      <c r="DA184" s="355"/>
      <c r="DB184" s="355"/>
      <c r="DC184" s="355"/>
      <c r="DD184" s="355"/>
      <c r="DE184" s="355"/>
      <c r="DF184" s="355"/>
      <c r="DG184" s="355"/>
      <c r="DI184" s="431"/>
      <c r="DJ184" s="432"/>
      <c r="DK184" s="433"/>
      <c r="DL184" s="434"/>
      <c r="DM184" s="434"/>
      <c r="DN184" s="435"/>
      <c r="DO184" s="436"/>
      <c r="DP184" s="436"/>
      <c r="DQ184" s="436"/>
      <c r="DR184" s="436"/>
      <c r="DS184" s="436"/>
      <c r="DT184" s="436"/>
      <c r="DU184" s="436"/>
      <c r="DV184" s="436"/>
      <c r="DW184" s="436"/>
      <c r="DX184" s="436"/>
    </row>
    <row r="185" spans="1:128" ht="20.100000000000001" customHeight="1">
      <c r="A185" s="391">
        <v>4121</v>
      </c>
      <c r="B185" s="392" t="s">
        <v>1265</v>
      </c>
      <c r="C185" s="393">
        <v>64</v>
      </c>
      <c r="D185" s="394">
        <v>186</v>
      </c>
      <c r="E185" s="395"/>
      <c r="F185" s="396">
        <v>38</v>
      </c>
      <c r="G185" s="396">
        <v>41</v>
      </c>
      <c r="H185" s="396">
        <v>16</v>
      </c>
      <c r="I185" s="396">
        <v>5</v>
      </c>
      <c r="J185" s="397">
        <v>2</v>
      </c>
      <c r="K185" s="398">
        <v>22</v>
      </c>
      <c r="L185" s="396">
        <v>5</v>
      </c>
      <c r="M185" s="396">
        <v>8</v>
      </c>
      <c r="N185" s="396">
        <v>7</v>
      </c>
      <c r="O185" s="399">
        <v>4</v>
      </c>
      <c r="Q185" s="400">
        <v>4221</v>
      </c>
      <c r="R185" s="401" t="s">
        <v>348</v>
      </c>
      <c r="S185" s="402">
        <v>94</v>
      </c>
      <c r="T185" s="403">
        <v>224</v>
      </c>
      <c r="U185" s="404"/>
      <c r="V185" s="405">
        <v>6</v>
      </c>
      <c r="W185" s="405">
        <v>17</v>
      </c>
      <c r="X185" s="405">
        <v>20</v>
      </c>
      <c r="Y185" s="405">
        <v>28</v>
      </c>
      <c r="Z185" s="406">
        <v>29</v>
      </c>
      <c r="AA185" s="407">
        <v>77</v>
      </c>
      <c r="AB185" s="405">
        <v>5</v>
      </c>
      <c r="AC185" s="405">
        <v>15</v>
      </c>
      <c r="AD185" s="405">
        <v>8</v>
      </c>
      <c r="AE185" s="408">
        <v>7</v>
      </c>
      <c r="AG185" s="400">
        <v>4241</v>
      </c>
      <c r="AH185" s="401" t="s">
        <v>349</v>
      </c>
      <c r="AI185" s="402">
        <v>170</v>
      </c>
      <c r="AJ185" s="403">
        <v>217</v>
      </c>
      <c r="AK185" s="404"/>
      <c r="AL185" s="405">
        <v>21</v>
      </c>
      <c r="AM185" s="405">
        <v>22</v>
      </c>
      <c r="AN185" s="405">
        <v>25</v>
      </c>
      <c r="AO185" s="405">
        <v>24</v>
      </c>
      <c r="AP185" s="406">
        <v>8</v>
      </c>
      <c r="AQ185" s="407">
        <v>56</v>
      </c>
      <c r="AR185" s="405">
        <v>6</v>
      </c>
      <c r="AS185" s="405">
        <v>10</v>
      </c>
      <c r="AT185" s="405">
        <v>8</v>
      </c>
      <c r="AU185" s="408">
        <v>5</v>
      </c>
      <c r="AW185" s="446"/>
      <c r="AX185" s="447"/>
      <c r="AY185" s="448"/>
      <c r="AZ185" s="449"/>
      <c r="BA185" s="449"/>
      <c r="BB185" s="355"/>
      <c r="BC185" s="355"/>
      <c r="BD185" s="355"/>
      <c r="BE185" s="355"/>
      <c r="BF185" s="355"/>
      <c r="BG185" s="355"/>
      <c r="BH185" s="355"/>
      <c r="BI185" s="355"/>
      <c r="BJ185" s="355"/>
      <c r="BK185" s="355"/>
      <c r="BM185" s="446"/>
      <c r="BN185" s="447"/>
      <c r="BO185" s="448"/>
      <c r="BP185" s="449"/>
      <c r="BQ185" s="449"/>
      <c r="BR185" s="355"/>
      <c r="BS185" s="355"/>
      <c r="BT185" s="355"/>
      <c r="BU185" s="355"/>
      <c r="BV185" s="355"/>
      <c r="BW185" s="355"/>
      <c r="BX185" s="355"/>
      <c r="BY185" s="355"/>
      <c r="BZ185" s="355"/>
      <c r="CA185" s="355"/>
      <c r="CC185" s="446"/>
      <c r="CD185" s="447"/>
      <c r="CE185" s="448"/>
      <c r="CF185" s="449"/>
      <c r="CG185" s="449"/>
      <c r="CH185" s="355"/>
      <c r="CI185" s="355"/>
      <c r="CJ185" s="355"/>
      <c r="CK185" s="355"/>
      <c r="CL185" s="355"/>
      <c r="CM185" s="355"/>
      <c r="CN185" s="355"/>
      <c r="CO185" s="355"/>
      <c r="CP185" s="355"/>
      <c r="CQ185" s="355"/>
      <c r="CS185" s="446"/>
      <c r="CT185" s="447"/>
      <c r="CU185" s="448"/>
      <c r="CV185" s="449"/>
      <c r="CW185" s="449"/>
      <c r="CX185" s="355"/>
      <c r="CY185" s="355"/>
      <c r="CZ185" s="355"/>
      <c r="DA185" s="355"/>
      <c r="DB185" s="355"/>
      <c r="DC185" s="355"/>
      <c r="DD185" s="355"/>
      <c r="DE185" s="355"/>
      <c r="DF185" s="355"/>
      <c r="DG185" s="355"/>
      <c r="DI185" s="431"/>
      <c r="DJ185" s="432"/>
      <c r="DK185" s="433"/>
      <c r="DL185" s="434"/>
      <c r="DM185" s="434"/>
      <c r="DN185" s="435"/>
      <c r="DO185" s="436"/>
      <c r="DP185" s="436"/>
      <c r="DQ185" s="436"/>
      <c r="DR185" s="436"/>
      <c r="DS185" s="436"/>
      <c r="DT185" s="436"/>
      <c r="DU185" s="436"/>
      <c r="DV185" s="436"/>
      <c r="DW185" s="436"/>
      <c r="DX185" s="436"/>
    </row>
    <row r="186" spans="1:128" ht="20.100000000000001" customHeight="1">
      <c r="A186" s="391">
        <v>4171</v>
      </c>
      <c r="B186" s="392" t="s">
        <v>1266</v>
      </c>
      <c r="C186" s="393">
        <v>77</v>
      </c>
      <c r="D186" s="394">
        <v>185</v>
      </c>
      <c r="E186" s="395"/>
      <c r="F186" s="396">
        <v>45</v>
      </c>
      <c r="G186" s="396">
        <v>27</v>
      </c>
      <c r="H186" s="396">
        <v>14</v>
      </c>
      <c r="I186" s="396">
        <v>12</v>
      </c>
      <c r="J186" s="397">
        <v>1</v>
      </c>
      <c r="K186" s="398">
        <v>27</v>
      </c>
      <c r="L186" s="396">
        <v>5</v>
      </c>
      <c r="M186" s="396">
        <v>8</v>
      </c>
      <c r="N186" s="396">
        <v>7</v>
      </c>
      <c r="O186" s="399">
        <v>4</v>
      </c>
      <c r="Q186" s="400">
        <v>4241</v>
      </c>
      <c r="R186" s="401" t="s">
        <v>349</v>
      </c>
      <c r="S186" s="402">
        <v>130</v>
      </c>
      <c r="T186" s="403">
        <v>213</v>
      </c>
      <c r="U186" s="404"/>
      <c r="V186" s="405">
        <v>9</v>
      </c>
      <c r="W186" s="405">
        <v>25</v>
      </c>
      <c r="X186" s="405">
        <v>35</v>
      </c>
      <c r="Y186" s="405">
        <v>25</v>
      </c>
      <c r="Z186" s="406">
        <v>6</v>
      </c>
      <c r="AA186" s="407">
        <v>65</v>
      </c>
      <c r="AB186" s="405">
        <v>5</v>
      </c>
      <c r="AC186" s="405">
        <v>14</v>
      </c>
      <c r="AD186" s="405">
        <v>7</v>
      </c>
      <c r="AE186" s="408">
        <v>6</v>
      </c>
      <c r="AG186" s="400">
        <v>4261</v>
      </c>
      <c r="AH186" s="401" t="s">
        <v>350</v>
      </c>
      <c r="AI186" s="402">
        <v>137</v>
      </c>
      <c r="AJ186" s="403">
        <v>216</v>
      </c>
      <c r="AK186" s="404"/>
      <c r="AL186" s="405">
        <v>24</v>
      </c>
      <c r="AM186" s="405">
        <v>16</v>
      </c>
      <c r="AN186" s="405">
        <v>31</v>
      </c>
      <c r="AO186" s="405">
        <v>22</v>
      </c>
      <c r="AP186" s="406">
        <v>7</v>
      </c>
      <c r="AQ186" s="407">
        <v>60</v>
      </c>
      <c r="AR186" s="405">
        <v>6</v>
      </c>
      <c r="AS186" s="405">
        <v>10</v>
      </c>
      <c r="AT186" s="405">
        <v>8</v>
      </c>
      <c r="AU186" s="408">
        <v>5</v>
      </c>
      <c r="AW186" s="446"/>
      <c r="AX186" s="447"/>
      <c r="AY186" s="448"/>
      <c r="AZ186" s="449"/>
      <c r="BA186" s="449"/>
      <c r="BB186" s="355"/>
      <c r="BC186" s="355"/>
      <c r="BD186" s="355"/>
      <c r="BE186" s="355"/>
      <c r="BF186" s="355"/>
      <c r="BG186" s="355"/>
      <c r="BH186" s="355"/>
      <c r="BI186" s="355"/>
      <c r="BJ186" s="355"/>
      <c r="BK186" s="355"/>
      <c r="BM186" s="446"/>
      <c r="BN186" s="447"/>
      <c r="BO186" s="448"/>
      <c r="BP186" s="449"/>
      <c r="BQ186" s="449"/>
      <c r="BR186" s="355"/>
      <c r="BS186" s="355"/>
      <c r="BT186" s="355"/>
      <c r="BU186" s="355"/>
      <c r="BV186" s="355"/>
      <c r="BW186" s="355"/>
      <c r="BX186" s="355"/>
      <c r="BY186" s="355"/>
      <c r="BZ186" s="355"/>
      <c r="CA186" s="355"/>
      <c r="CC186" s="446"/>
      <c r="CD186" s="447"/>
      <c r="CE186" s="448"/>
      <c r="CF186" s="449"/>
      <c r="CG186" s="449"/>
      <c r="CH186" s="355"/>
      <c r="CI186" s="355"/>
      <c r="CJ186" s="355"/>
      <c r="CK186" s="355"/>
      <c r="CL186" s="355"/>
      <c r="CM186" s="355"/>
      <c r="CN186" s="355"/>
      <c r="CO186" s="355"/>
      <c r="CP186" s="355"/>
      <c r="CQ186" s="355"/>
      <c r="CS186" s="446"/>
      <c r="CT186" s="447"/>
      <c r="CU186" s="448"/>
      <c r="CV186" s="449"/>
      <c r="CW186" s="449"/>
      <c r="CX186" s="355"/>
      <c r="CY186" s="355"/>
      <c r="CZ186" s="355"/>
      <c r="DA186" s="355"/>
      <c r="DB186" s="355"/>
      <c r="DC186" s="355"/>
      <c r="DD186" s="355"/>
      <c r="DE186" s="355"/>
      <c r="DF186" s="355"/>
      <c r="DG186" s="355"/>
      <c r="DI186" s="431"/>
      <c r="DJ186" s="432"/>
      <c r="DK186" s="433"/>
      <c r="DL186" s="434"/>
      <c r="DM186" s="434"/>
      <c r="DN186" s="435"/>
      <c r="DO186" s="436"/>
      <c r="DP186" s="436"/>
      <c r="DQ186" s="436"/>
      <c r="DR186" s="436"/>
      <c r="DS186" s="436"/>
      <c r="DT186" s="436"/>
      <c r="DU186" s="436"/>
      <c r="DV186" s="436"/>
      <c r="DW186" s="436"/>
      <c r="DX186" s="436"/>
    </row>
    <row r="187" spans="1:128" ht="20.100000000000001" customHeight="1">
      <c r="A187" s="391">
        <v>4221</v>
      </c>
      <c r="B187" s="392" t="s">
        <v>348</v>
      </c>
      <c r="C187" s="393">
        <v>91</v>
      </c>
      <c r="D187" s="394">
        <v>215</v>
      </c>
      <c r="E187" s="395"/>
      <c r="F187" s="396">
        <v>5</v>
      </c>
      <c r="G187" s="396">
        <v>13</v>
      </c>
      <c r="H187" s="396">
        <v>14</v>
      </c>
      <c r="I187" s="396">
        <v>38</v>
      </c>
      <c r="J187" s="397">
        <v>29</v>
      </c>
      <c r="K187" s="398">
        <v>81</v>
      </c>
      <c r="L187" s="396">
        <v>7</v>
      </c>
      <c r="M187" s="396">
        <v>12</v>
      </c>
      <c r="N187" s="396">
        <v>10</v>
      </c>
      <c r="O187" s="399">
        <v>7</v>
      </c>
      <c r="Q187" s="400">
        <v>4261</v>
      </c>
      <c r="R187" s="401" t="s">
        <v>350</v>
      </c>
      <c r="S187" s="402">
        <v>133</v>
      </c>
      <c r="T187" s="403">
        <v>206</v>
      </c>
      <c r="U187" s="404"/>
      <c r="V187" s="405">
        <v>24</v>
      </c>
      <c r="W187" s="405">
        <v>27</v>
      </c>
      <c r="X187" s="405">
        <v>27</v>
      </c>
      <c r="Y187" s="405">
        <v>17</v>
      </c>
      <c r="Z187" s="406">
        <v>5</v>
      </c>
      <c r="AA187" s="407">
        <v>49</v>
      </c>
      <c r="AB187" s="405">
        <v>4</v>
      </c>
      <c r="AC187" s="405">
        <v>12</v>
      </c>
      <c r="AD187" s="405">
        <v>6</v>
      </c>
      <c r="AE187" s="408">
        <v>5</v>
      </c>
      <c r="AG187" s="400">
        <v>4281</v>
      </c>
      <c r="AH187" s="401" t="s">
        <v>1267</v>
      </c>
      <c r="AI187" s="402">
        <v>168</v>
      </c>
      <c r="AJ187" s="403">
        <v>222</v>
      </c>
      <c r="AK187" s="404"/>
      <c r="AL187" s="405">
        <v>13</v>
      </c>
      <c r="AM187" s="405">
        <v>23</v>
      </c>
      <c r="AN187" s="405">
        <v>31</v>
      </c>
      <c r="AO187" s="405">
        <v>21</v>
      </c>
      <c r="AP187" s="406">
        <v>12</v>
      </c>
      <c r="AQ187" s="407">
        <v>64</v>
      </c>
      <c r="AR187" s="405">
        <v>6</v>
      </c>
      <c r="AS187" s="405">
        <v>11</v>
      </c>
      <c r="AT187" s="405">
        <v>9</v>
      </c>
      <c r="AU187" s="408">
        <v>5</v>
      </c>
      <c r="AW187" s="446"/>
      <c r="AX187" s="447"/>
      <c r="AY187" s="448"/>
      <c r="AZ187" s="449"/>
      <c r="BA187" s="449"/>
      <c r="BB187" s="355"/>
      <c r="BC187" s="355"/>
      <c r="BD187" s="355"/>
      <c r="BE187" s="355"/>
      <c r="BF187" s="355"/>
      <c r="BG187" s="355"/>
      <c r="BH187" s="355"/>
      <c r="BI187" s="355"/>
      <c r="BJ187" s="355"/>
      <c r="BK187" s="355"/>
      <c r="BM187" s="446"/>
      <c r="BN187" s="447"/>
      <c r="BO187" s="448"/>
      <c r="BP187" s="449"/>
      <c r="BQ187" s="449"/>
      <c r="BR187" s="355"/>
      <c r="BS187" s="355"/>
      <c r="BT187" s="355"/>
      <c r="BU187" s="355"/>
      <c r="BV187" s="355"/>
      <c r="BW187" s="355"/>
      <c r="BX187" s="355"/>
      <c r="BY187" s="355"/>
      <c r="BZ187" s="355"/>
      <c r="CA187" s="355"/>
      <c r="CC187" s="446"/>
      <c r="CD187" s="447"/>
      <c r="CE187" s="448"/>
      <c r="CF187" s="449"/>
      <c r="CG187" s="449"/>
      <c r="CH187" s="355"/>
      <c r="CI187" s="355"/>
      <c r="CJ187" s="355"/>
      <c r="CK187" s="355"/>
      <c r="CL187" s="355"/>
      <c r="CM187" s="355"/>
      <c r="CN187" s="355"/>
      <c r="CO187" s="355"/>
      <c r="CP187" s="355"/>
      <c r="CQ187" s="355"/>
      <c r="CS187" s="446"/>
      <c r="CT187" s="447"/>
      <c r="CU187" s="448"/>
      <c r="CV187" s="449"/>
      <c r="CW187" s="449"/>
      <c r="CX187" s="355"/>
      <c r="CY187" s="355"/>
      <c r="CZ187" s="355"/>
      <c r="DA187" s="355"/>
      <c r="DB187" s="355"/>
      <c r="DC187" s="355"/>
      <c r="DD187" s="355"/>
      <c r="DE187" s="355"/>
      <c r="DF187" s="355"/>
      <c r="DG187" s="355"/>
      <c r="DI187" s="431"/>
      <c r="DJ187" s="432"/>
      <c r="DK187" s="433"/>
      <c r="DL187" s="434"/>
      <c r="DM187" s="434"/>
      <c r="DN187" s="435"/>
      <c r="DO187" s="436"/>
      <c r="DP187" s="436"/>
      <c r="DQ187" s="436"/>
      <c r="DR187" s="436"/>
      <c r="DS187" s="436"/>
      <c r="DT187" s="436"/>
      <c r="DU187" s="436"/>
      <c r="DV187" s="436"/>
      <c r="DW187" s="436"/>
      <c r="DX187" s="436"/>
    </row>
    <row r="188" spans="1:128" ht="20.100000000000001" customHeight="1">
      <c r="A188" s="391">
        <v>4241</v>
      </c>
      <c r="B188" s="392" t="s">
        <v>349</v>
      </c>
      <c r="C188" s="393">
        <v>162</v>
      </c>
      <c r="D188" s="394">
        <v>197</v>
      </c>
      <c r="E188" s="395"/>
      <c r="F188" s="396">
        <v>20</v>
      </c>
      <c r="G188" s="396">
        <v>27</v>
      </c>
      <c r="H188" s="396">
        <v>29</v>
      </c>
      <c r="I188" s="396">
        <v>20</v>
      </c>
      <c r="J188" s="397">
        <v>5</v>
      </c>
      <c r="K188" s="398">
        <v>54</v>
      </c>
      <c r="L188" s="396">
        <v>6</v>
      </c>
      <c r="M188" s="396">
        <v>10</v>
      </c>
      <c r="N188" s="396">
        <v>9</v>
      </c>
      <c r="O188" s="399">
        <v>6</v>
      </c>
      <c r="Q188" s="400">
        <v>4281</v>
      </c>
      <c r="R188" s="401" t="s">
        <v>1267</v>
      </c>
      <c r="S188" s="402">
        <v>145</v>
      </c>
      <c r="T188" s="403">
        <v>213</v>
      </c>
      <c r="U188" s="404"/>
      <c r="V188" s="405">
        <v>10</v>
      </c>
      <c r="W188" s="405">
        <v>28</v>
      </c>
      <c r="X188" s="405">
        <v>29</v>
      </c>
      <c r="Y188" s="405">
        <v>23</v>
      </c>
      <c r="Z188" s="406">
        <v>10</v>
      </c>
      <c r="AA188" s="407">
        <v>62</v>
      </c>
      <c r="AB188" s="405">
        <v>5</v>
      </c>
      <c r="AC188" s="405">
        <v>13</v>
      </c>
      <c r="AD188" s="405">
        <v>7</v>
      </c>
      <c r="AE188" s="408">
        <v>6</v>
      </c>
      <c r="AG188" s="400">
        <v>4301</v>
      </c>
      <c r="AH188" s="401" t="s">
        <v>352</v>
      </c>
      <c r="AI188" s="402">
        <v>65</v>
      </c>
      <c r="AJ188" s="403">
        <v>217</v>
      </c>
      <c r="AK188" s="404"/>
      <c r="AL188" s="405">
        <v>12</v>
      </c>
      <c r="AM188" s="405">
        <v>31</v>
      </c>
      <c r="AN188" s="405">
        <v>37</v>
      </c>
      <c r="AO188" s="405">
        <v>20</v>
      </c>
      <c r="AP188" s="406">
        <v>0</v>
      </c>
      <c r="AQ188" s="407">
        <v>57</v>
      </c>
      <c r="AR188" s="405">
        <v>6</v>
      </c>
      <c r="AS188" s="405">
        <v>10</v>
      </c>
      <c r="AT188" s="405">
        <v>9</v>
      </c>
      <c r="AU188" s="408">
        <v>5</v>
      </c>
      <c r="AW188" s="446"/>
      <c r="AX188" s="447"/>
      <c r="AY188" s="448"/>
      <c r="AZ188" s="449"/>
      <c r="BA188" s="449"/>
      <c r="BB188" s="355"/>
      <c r="BC188" s="355"/>
      <c r="BD188" s="355"/>
      <c r="BE188" s="355"/>
      <c r="BF188" s="355"/>
      <c r="BG188" s="355"/>
      <c r="BH188" s="355"/>
      <c r="BI188" s="355"/>
      <c r="BJ188" s="355"/>
      <c r="BK188" s="355"/>
      <c r="BM188" s="446"/>
      <c r="BN188" s="447"/>
      <c r="BO188" s="448"/>
      <c r="BP188" s="449"/>
      <c r="BQ188" s="449"/>
      <c r="BR188" s="355"/>
      <c r="BS188" s="355"/>
      <c r="BT188" s="355"/>
      <c r="BU188" s="355"/>
      <c r="BV188" s="355"/>
      <c r="BW188" s="355"/>
      <c r="BX188" s="355"/>
      <c r="BY188" s="355"/>
      <c r="BZ188" s="355"/>
      <c r="CA188" s="355"/>
      <c r="CC188" s="446"/>
      <c r="CD188" s="447"/>
      <c r="CE188" s="448"/>
      <c r="CF188" s="449"/>
      <c r="CG188" s="449"/>
      <c r="CH188" s="355"/>
      <c r="CI188" s="355"/>
      <c r="CJ188" s="355"/>
      <c r="CK188" s="355"/>
      <c r="CL188" s="355"/>
      <c r="CM188" s="355"/>
      <c r="CN188" s="355"/>
      <c r="CO188" s="355"/>
      <c r="CP188" s="355"/>
      <c r="CQ188" s="355"/>
      <c r="CS188" s="446"/>
      <c r="CT188" s="447"/>
      <c r="CU188" s="448"/>
      <c r="CV188" s="449"/>
      <c r="CW188" s="449"/>
      <c r="CX188" s="355"/>
      <c r="CY188" s="355"/>
      <c r="CZ188" s="355"/>
      <c r="DA188" s="355"/>
      <c r="DB188" s="355"/>
      <c r="DC188" s="355"/>
      <c r="DD188" s="355"/>
      <c r="DE188" s="355"/>
      <c r="DF188" s="355"/>
      <c r="DG188" s="355"/>
      <c r="DI188" s="431"/>
      <c r="DJ188" s="432"/>
      <c r="DK188" s="433"/>
      <c r="DL188" s="434"/>
      <c r="DM188" s="434"/>
      <c r="DN188" s="435"/>
      <c r="DO188" s="436"/>
      <c r="DP188" s="436"/>
      <c r="DQ188" s="436"/>
      <c r="DR188" s="436"/>
      <c r="DS188" s="436"/>
      <c r="DT188" s="436"/>
      <c r="DU188" s="436"/>
      <c r="DV188" s="436"/>
      <c r="DW188" s="436"/>
      <c r="DX188" s="436"/>
    </row>
    <row r="189" spans="1:128" ht="20.100000000000001" customHeight="1">
      <c r="A189" s="391">
        <v>4261</v>
      </c>
      <c r="B189" s="392" t="s">
        <v>350</v>
      </c>
      <c r="C189" s="393">
        <v>126</v>
      </c>
      <c r="D189" s="394">
        <v>194</v>
      </c>
      <c r="E189" s="395"/>
      <c r="F189" s="396">
        <v>27</v>
      </c>
      <c r="G189" s="396">
        <v>29</v>
      </c>
      <c r="H189" s="396">
        <v>21</v>
      </c>
      <c r="I189" s="396">
        <v>13</v>
      </c>
      <c r="J189" s="397">
        <v>10</v>
      </c>
      <c r="K189" s="398">
        <v>44</v>
      </c>
      <c r="L189" s="396">
        <v>5</v>
      </c>
      <c r="M189" s="396">
        <v>9</v>
      </c>
      <c r="N189" s="396">
        <v>8</v>
      </c>
      <c r="O189" s="399">
        <v>5</v>
      </c>
      <c r="Q189" s="400">
        <v>4301</v>
      </c>
      <c r="R189" s="401" t="s">
        <v>352</v>
      </c>
      <c r="S189" s="402">
        <v>64</v>
      </c>
      <c r="T189" s="403">
        <v>211</v>
      </c>
      <c r="U189" s="404"/>
      <c r="V189" s="405">
        <v>11</v>
      </c>
      <c r="W189" s="405">
        <v>25</v>
      </c>
      <c r="X189" s="405">
        <v>42</v>
      </c>
      <c r="Y189" s="405">
        <v>16</v>
      </c>
      <c r="Z189" s="406">
        <v>6</v>
      </c>
      <c r="AA189" s="407">
        <v>64</v>
      </c>
      <c r="AB189" s="405">
        <v>5</v>
      </c>
      <c r="AC189" s="405">
        <v>14</v>
      </c>
      <c r="AD189" s="405">
        <v>7</v>
      </c>
      <c r="AE189" s="408">
        <v>6</v>
      </c>
      <c r="AG189" s="400">
        <v>4341</v>
      </c>
      <c r="AH189" s="401" t="s">
        <v>353</v>
      </c>
      <c r="AI189" s="402">
        <v>62</v>
      </c>
      <c r="AJ189" s="403">
        <v>212</v>
      </c>
      <c r="AK189" s="404"/>
      <c r="AL189" s="405">
        <v>19</v>
      </c>
      <c r="AM189" s="405">
        <v>35</v>
      </c>
      <c r="AN189" s="405">
        <v>31</v>
      </c>
      <c r="AO189" s="405">
        <v>10</v>
      </c>
      <c r="AP189" s="406">
        <v>5</v>
      </c>
      <c r="AQ189" s="407">
        <v>45</v>
      </c>
      <c r="AR189" s="405">
        <v>5</v>
      </c>
      <c r="AS189" s="405">
        <v>9</v>
      </c>
      <c r="AT189" s="405">
        <v>8</v>
      </c>
      <c r="AU189" s="408">
        <v>5</v>
      </c>
      <c r="AW189" s="446"/>
      <c r="AX189" s="447"/>
      <c r="AY189" s="448"/>
      <c r="AZ189" s="449"/>
      <c r="BA189" s="449"/>
      <c r="BB189" s="355"/>
      <c r="BC189" s="355"/>
      <c r="BD189" s="355"/>
      <c r="BE189" s="355"/>
      <c r="BF189" s="355"/>
      <c r="BG189" s="355"/>
      <c r="BH189" s="355"/>
      <c r="BI189" s="355"/>
      <c r="BJ189" s="355"/>
      <c r="BK189" s="355"/>
      <c r="BM189" s="446"/>
      <c r="BN189" s="447"/>
      <c r="BO189" s="448"/>
      <c r="BP189" s="449"/>
      <c r="BQ189" s="449"/>
      <c r="BR189" s="355"/>
      <c r="BS189" s="355"/>
      <c r="BT189" s="355"/>
      <c r="BU189" s="355"/>
      <c r="BV189" s="355"/>
      <c r="BW189" s="355"/>
      <c r="BX189" s="355"/>
      <c r="BY189" s="355"/>
      <c r="BZ189" s="355"/>
      <c r="CA189" s="355"/>
      <c r="CC189" s="446"/>
      <c r="CD189" s="447"/>
      <c r="CE189" s="448"/>
      <c r="CF189" s="449"/>
      <c r="CG189" s="449"/>
      <c r="CH189" s="355"/>
      <c r="CI189" s="355"/>
      <c r="CJ189" s="355"/>
      <c r="CK189" s="355"/>
      <c r="CL189" s="355"/>
      <c r="CM189" s="355"/>
      <c r="CN189" s="355"/>
      <c r="CO189" s="355"/>
      <c r="CP189" s="355"/>
      <c r="CQ189" s="355"/>
      <c r="CS189" s="446"/>
      <c r="CT189" s="447"/>
      <c r="CU189" s="448"/>
      <c r="CV189" s="449"/>
      <c r="CW189" s="449"/>
      <c r="CX189" s="355"/>
      <c r="CY189" s="355"/>
      <c r="CZ189" s="355"/>
      <c r="DA189" s="355"/>
      <c r="DB189" s="355"/>
      <c r="DC189" s="355"/>
      <c r="DD189" s="355"/>
      <c r="DE189" s="355"/>
      <c r="DF189" s="355"/>
      <c r="DG189" s="355"/>
      <c r="DI189" s="431"/>
      <c r="DJ189" s="432"/>
      <c r="DK189" s="433"/>
      <c r="DL189" s="434"/>
      <c r="DM189" s="434"/>
      <c r="DN189" s="435"/>
      <c r="DO189" s="436"/>
      <c r="DP189" s="436"/>
      <c r="DQ189" s="436"/>
      <c r="DR189" s="436"/>
      <c r="DS189" s="436"/>
      <c r="DT189" s="436"/>
      <c r="DU189" s="436"/>
      <c r="DV189" s="436"/>
      <c r="DW189" s="436"/>
      <c r="DX189" s="436"/>
    </row>
    <row r="190" spans="1:128" ht="20.100000000000001" customHeight="1">
      <c r="A190" s="391">
        <v>4281</v>
      </c>
      <c r="B190" s="392" t="s">
        <v>1267</v>
      </c>
      <c r="C190" s="393">
        <v>155</v>
      </c>
      <c r="D190" s="394">
        <v>202</v>
      </c>
      <c r="E190" s="395"/>
      <c r="F190" s="396">
        <v>12</v>
      </c>
      <c r="G190" s="396">
        <v>33</v>
      </c>
      <c r="H190" s="396">
        <v>23</v>
      </c>
      <c r="I190" s="396">
        <v>21</v>
      </c>
      <c r="J190" s="397">
        <v>11</v>
      </c>
      <c r="K190" s="398">
        <v>55</v>
      </c>
      <c r="L190" s="396">
        <v>6</v>
      </c>
      <c r="M190" s="396">
        <v>10</v>
      </c>
      <c r="N190" s="396">
        <v>9</v>
      </c>
      <c r="O190" s="399">
        <v>6</v>
      </c>
      <c r="Q190" s="400">
        <v>4341</v>
      </c>
      <c r="R190" s="401" t="s">
        <v>353</v>
      </c>
      <c r="S190" s="402">
        <v>59</v>
      </c>
      <c r="T190" s="403">
        <v>205</v>
      </c>
      <c r="U190" s="404"/>
      <c r="V190" s="405">
        <v>22</v>
      </c>
      <c r="W190" s="405">
        <v>36</v>
      </c>
      <c r="X190" s="405">
        <v>20</v>
      </c>
      <c r="Y190" s="405">
        <v>15</v>
      </c>
      <c r="Z190" s="406">
        <v>7</v>
      </c>
      <c r="AA190" s="407">
        <v>42</v>
      </c>
      <c r="AB190" s="405">
        <v>4</v>
      </c>
      <c r="AC190" s="405">
        <v>12</v>
      </c>
      <c r="AD190" s="405">
        <v>6</v>
      </c>
      <c r="AE190" s="408">
        <v>6</v>
      </c>
      <c r="AG190" s="400">
        <v>4381</v>
      </c>
      <c r="AH190" s="401" t="s">
        <v>354</v>
      </c>
      <c r="AI190" s="402">
        <v>166</v>
      </c>
      <c r="AJ190" s="403">
        <v>224</v>
      </c>
      <c r="AK190" s="404"/>
      <c r="AL190" s="405">
        <v>10</v>
      </c>
      <c r="AM190" s="405">
        <v>23</v>
      </c>
      <c r="AN190" s="405">
        <v>25</v>
      </c>
      <c r="AO190" s="405">
        <v>31</v>
      </c>
      <c r="AP190" s="406">
        <v>10</v>
      </c>
      <c r="AQ190" s="407">
        <v>67</v>
      </c>
      <c r="AR190" s="405">
        <v>6</v>
      </c>
      <c r="AS190" s="405">
        <v>11</v>
      </c>
      <c r="AT190" s="405">
        <v>9</v>
      </c>
      <c r="AU190" s="408">
        <v>5</v>
      </c>
      <c r="AW190" s="446"/>
      <c r="AX190" s="447"/>
      <c r="AY190" s="448"/>
      <c r="AZ190" s="449"/>
      <c r="BA190" s="449"/>
      <c r="BB190" s="355"/>
      <c r="BC190" s="355"/>
      <c r="BD190" s="355"/>
      <c r="BE190" s="355"/>
      <c r="BF190" s="355"/>
      <c r="BG190" s="355"/>
      <c r="BH190" s="355"/>
      <c r="BI190" s="355"/>
      <c r="BJ190" s="355"/>
      <c r="BK190" s="355"/>
      <c r="BM190" s="446"/>
      <c r="BN190" s="447"/>
      <c r="BO190" s="448"/>
      <c r="BP190" s="449"/>
      <c r="BQ190" s="449"/>
      <c r="BR190" s="355"/>
      <c r="BS190" s="355"/>
      <c r="BT190" s="355"/>
      <c r="BU190" s="355"/>
      <c r="BV190" s="355"/>
      <c r="BW190" s="355"/>
      <c r="BX190" s="355"/>
      <c r="BY190" s="355"/>
      <c r="BZ190" s="355"/>
      <c r="CA190" s="355"/>
      <c r="CC190" s="446"/>
      <c r="CD190" s="447"/>
      <c r="CE190" s="448"/>
      <c r="CF190" s="449"/>
      <c r="CG190" s="449"/>
      <c r="CH190" s="355"/>
      <c r="CI190" s="355"/>
      <c r="CJ190" s="355"/>
      <c r="CK190" s="355"/>
      <c r="CL190" s="355"/>
      <c r="CM190" s="355"/>
      <c r="CN190" s="355"/>
      <c r="CO190" s="355"/>
      <c r="CP190" s="355"/>
      <c r="CQ190" s="355"/>
      <c r="CS190" s="446"/>
      <c r="CT190" s="447"/>
      <c r="CU190" s="448"/>
      <c r="CV190" s="449"/>
      <c r="CW190" s="449"/>
      <c r="CX190" s="355"/>
      <c r="CY190" s="355"/>
      <c r="CZ190" s="355"/>
      <c r="DA190" s="355"/>
      <c r="DB190" s="355"/>
      <c r="DC190" s="355"/>
      <c r="DD190" s="355"/>
      <c r="DE190" s="355"/>
      <c r="DF190" s="355"/>
      <c r="DG190" s="355"/>
      <c r="DI190" s="431"/>
      <c r="DJ190" s="432"/>
      <c r="DK190" s="433"/>
      <c r="DL190" s="434"/>
      <c r="DM190" s="434"/>
      <c r="DN190" s="435"/>
      <c r="DO190" s="436"/>
      <c r="DP190" s="436"/>
      <c r="DQ190" s="436"/>
      <c r="DR190" s="436"/>
      <c r="DS190" s="436"/>
      <c r="DT190" s="436"/>
      <c r="DU190" s="436"/>
      <c r="DV190" s="436"/>
      <c r="DW190" s="436"/>
      <c r="DX190" s="436"/>
    </row>
    <row r="191" spans="1:128" ht="20.100000000000001" customHeight="1">
      <c r="A191" s="391">
        <v>4301</v>
      </c>
      <c r="B191" s="392" t="s">
        <v>352</v>
      </c>
      <c r="C191" s="393">
        <v>63</v>
      </c>
      <c r="D191" s="394">
        <v>195</v>
      </c>
      <c r="E191" s="395"/>
      <c r="F191" s="396">
        <v>22</v>
      </c>
      <c r="G191" s="396">
        <v>32</v>
      </c>
      <c r="H191" s="396">
        <v>27</v>
      </c>
      <c r="I191" s="396">
        <v>14</v>
      </c>
      <c r="J191" s="397">
        <v>5</v>
      </c>
      <c r="K191" s="398">
        <v>46</v>
      </c>
      <c r="L191" s="396">
        <v>6</v>
      </c>
      <c r="M191" s="396">
        <v>9</v>
      </c>
      <c r="N191" s="396">
        <v>8</v>
      </c>
      <c r="O191" s="399">
        <v>6</v>
      </c>
      <c r="Q191" s="400">
        <v>4381</v>
      </c>
      <c r="R191" s="401" t="s">
        <v>354</v>
      </c>
      <c r="S191" s="402">
        <v>136</v>
      </c>
      <c r="T191" s="403">
        <v>214</v>
      </c>
      <c r="U191" s="404"/>
      <c r="V191" s="405">
        <v>15</v>
      </c>
      <c r="W191" s="405">
        <v>20</v>
      </c>
      <c r="X191" s="405">
        <v>24</v>
      </c>
      <c r="Y191" s="405">
        <v>30</v>
      </c>
      <c r="Z191" s="406">
        <v>12</v>
      </c>
      <c r="AA191" s="407">
        <v>65</v>
      </c>
      <c r="AB191" s="405">
        <v>5</v>
      </c>
      <c r="AC191" s="405">
        <v>14</v>
      </c>
      <c r="AD191" s="405">
        <v>7</v>
      </c>
      <c r="AE191" s="408">
        <v>6</v>
      </c>
      <c r="AG191" s="400">
        <v>4391</v>
      </c>
      <c r="AH191" s="401" t="s">
        <v>1268</v>
      </c>
      <c r="AI191" s="402">
        <v>91</v>
      </c>
      <c r="AJ191" s="403">
        <v>208</v>
      </c>
      <c r="AK191" s="404"/>
      <c r="AL191" s="405">
        <v>30</v>
      </c>
      <c r="AM191" s="405">
        <v>36</v>
      </c>
      <c r="AN191" s="405">
        <v>22</v>
      </c>
      <c r="AO191" s="405">
        <v>10</v>
      </c>
      <c r="AP191" s="406">
        <v>2</v>
      </c>
      <c r="AQ191" s="407">
        <v>34</v>
      </c>
      <c r="AR191" s="405">
        <v>4</v>
      </c>
      <c r="AS191" s="405">
        <v>9</v>
      </c>
      <c r="AT191" s="405">
        <v>8</v>
      </c>
      <c r="AU191" s="408">
        <v>4</v>
      </c>
      <c r="AW191" s="446"/>
      <c r="AX191" s="447"/>
      <c r="AY191" s="448"/>
      <c r="AZ191" s="449"/>
      <c r="BA191" s="449"/>
      <c r="BB191" s="355"/>
      <c r="BC191" s="355"/>
      <c r="BD191" s="355"/>
      <c r="BE191" s="355"/>
      <c r="BF191" s="355"/>
      <c r="BG191" s="355"/>
      <c r="BH191" s="355"/>
      <c r="BI191" s="355"/>
      <c r="BJ191" s="355"/>
      <c r="BK191" s="355"/>
      <c r="BM191" s="446"/>
      <c r="BN191" s="447"/>
      <c r="BO191" s="448"/>
      <c r="BP191" s="449"/>
      <c r="BQ191" s="449"/>
      <c r="BR191" s="355"/>
      <c r="BS191" s="355"/>
      <c r="BT191" s="355"/>
      <c r="BU191" s="355"/>
      <c r="BV191" s="355"/>
      <c r="BW191" s="355"/>
      <c r="BX191" s="355"/>
      <c r="BY191" s="355"/>
      <c r="BZ191" s="355"/>
      <c r="CA191" s="355"/>
      <c r="CC191" s="446"/>
      <c r="CD191" s="447"/>
      <c r="CE191" s="448"/>
      <c r="CF191" s="449"/>
      <c r="CG191" s="449"/>
      <c r="CH191" s="355"/>
      <c r="CI191" s="355"/>
      <c r="CJ191" s="355"/>
      <c r="CK191" s="355"/>
      <c r="CL191" s="355"/>
      <c r="CM191" s="355"/>
      <c r="CN191" s="355"/>
      <c r="CO191" s="355"/>
      <c r="CP191" s="355"/>
      <c r="CQ191" s="355"/>
      <c r="CS191" s="446"/>
      <c r="CT191" s="447"/>
      <c r="CU191" s="448"/>
      <c r="CV191" s="449"/>
      <c r="CW191" s="449"/>
      <c r="CX191" s="355"/>
      <c r="CY191" s="355"/>
      <c r="CZ191" s="355"/>
      <c r="DA191" s="355"/>
      <c r="DB191" s="355"/>
      <c r="DC191" s="355"/>
      <c r="DD191" s="355"/>
      <c r="DE191" s="355"/>
      <c r="DF191" s="355"/>
      <c r="DG191" s="355"/>
      <c r="DI191" s="431"/>
      <c r="DJ191" s="432"/>
      <c r="DK191" s="433"/>
      <c r="DL191" s="434"/>
      <c r="DM191" s="434"/>
      <c r="DN191" s="435"/>
      <c r="DO191" s="436"/>
      <c r="DP191" s="436"/>
      <c r="DQ191" s="436"/>
      <c r="DR191" s="436"/>
      <c r="DS191" s="436"/>
      <c r="DT191" s="436"/>
      <c r="DU191" s="436"/>
      <c r="DV191" s="436"/>
      <c r="DW191" s="436"/>
      <c r="DX191" s="436"/>
    </row>
    <row r="192" spans="1:128" ht="20.100000000000001" customHeight="1">
      <c r="A192" s="391">
        <v>4341</v>
      </c>
      <c r="B192" s="392" t="s">
        <v>353</v>
      </c>
      <c r="C192" s="393">
        <v>63</v>
      </c>
      <c r="D192" s="394">
        <v>195</v>
      </c>
      <c r="E192" s="395"/>
      <c r="F192" s="396">
        <v>24</v>
      </c>
      <c r="G192" s="396">
        <v>35</v>
      </c>
      <c r="H192" s="396">
        <v>17</v>
      </c>
      <c r="I192" s="396">
        <v>22</v>
      </c>
      <c r="J192" s="397">
        <v>2</v>
      </c>
      <c r="K192" s="398">
        <v>41</v>
      </c>
      <c r="L192" s="396">
        <v>6</v>
      </c>
      <c r="M192" s="396">
        <v>9</v>
      </c>
      <c r="N192" s="396">
        <v>8</v>
      </c>
      <c r="O192" s="399">
        <v>5</v>
      </c>
      <c r="Q192" s="400">
        <v>4391</v>
      </c>
      <c r="R192" s="401" t="s">
        <v>1268</v>
      </c>
      <c r="S192" s="402">
        <v>96</v>
      </c>
      <c r="T192" s="403">
        <v>202</v>
      </c>
      <c r="U192" s="404"/>
      <c r="V192" s="405">
        <v>26</v>
      </c>
      <c r="W192" s="405">
        <v>34</v>
      </c>
      <c r="X192" s="405">
        <v>25</v>
      </c>
      <c r="Y192" s="405">
        <v>10</v>
      </c>
      <c r="Z192" s="406">
        <v>4</v>
      </c>
      <c r="AA192" s="407">
        <v>40</v>
      </c>
      <c r="AB192" s="405">
        <v>4</v>
      </c>
      <c r="AC192" s="405">
        <v>12</v>
      </c>
      <c r="AD192" s="405">
        <v>6</v>
      </c>
      <c r="AE192" s="408">
        <v>5</v>
      </c>
      <c r="AG192" s="400">
        <v>4401</v>
      </c>
      <c r="AH192" s="401" t="s">
        <v>356</v>
      </c>
      <c r="AI192" s="402">
        <v>58</v>
      </c>
      <c r="AJ192" s="403">
        <v>204</v>
      </c>
      <c r="AK192" s="404"/>
      <c r="AL192" s="405">
        <v>43</v>
      </c>
      <c r="AM192" s="405">
        <v>29</v>
      </c>
      <c r="AN192" s="405">
        <v>19</v>
      </c>
      <c r="AO192" s="405">
        <v>9</v>
      </c>
      <c r="AP192" s="406">
        <v>0</v>
      </c>
      <c r="AQ192" s="407">
        <v>28</v>
      </c>
      <c r="AR192" s="405">
        <v>5</v>
      </c>
      <c r="AS192" s="405">
        <v>8</v>
      </c>
      <c r="AT192" s="405">
        <v>7</v>
      </c>
      <c r="AU192" s="408">
        <v>4</v>
      </c>
      <c r="AW192" s="446"/>
      <c r="AX192" s="447"/>
      <c r="AY192" s="448"/>
      <c r="AZ192" s="449"/>
      <c r="BA192" s="449"/>
      <c r="BB192" s="355"/>
      <c r="BC192" s="355"/>
      <c r="BD192" s="355"/>
      <c r="BE192" s="355"/>
      <c r="BF192" s="355"/>
      <c r="BG192" s="355"/>
      <c r="BH192" s="355"/>
      <c r="BI192" s="355"/>
      <c r="BJ192" s="355"/>
      <c r="BK192" s="355"/>
      <c r="BM192" s="446"/>
      <c r="BN192" s="447"/>
      <c r="BO192" s="448"/>
      <c r="BP192" s="449"/>
      <c r="BQ192" s="449"/>
      <c r="BR192" s="355"/>
      <c r="BS192" s="355"/>
      <c r="BT192" s="355"/>
      <c r="BU192" s="355"/>
      <c r="BV192" s="355"/>
      <c r="BW192" s="355"/>
      <c r="BX192" s="355"/>
      <c r="BY192" s="355"/>
      <c r="BZ192" s="355"/>
      <c r="CA192" s="355"/>
      <c r="CC192" s="446"/>
      <c r="CD192" s="447"/>
      <c r="CE192" s="448"/>
      <c r="CF192" s="449"/>
      <c r="CG192" s="449"/>
      <c r="CH192" s="355"/>
      <c r="CI192" s="355"/>
      <c r="CJ192" s="355"/>
      <c r="CK192" s="355"/>
      <c r="CL192" s="355"/>
      <c r="CM192" s="355"/>
      <c r="CN192" s="355"/>
      <c r="CO192" s="355"/>
      <c r="CP192" s="355"/>
      <c r="CQ192" s="355"/>
      <c r="CS192" s="446"/>
      <c r="CT192" s="447"/>
      <c r="CU192" s="448"/>
      <c r="CV192" s="449"/>
      <c r="CW192" s="449"/>
      <c r="CX192" s="355"/>
      <c r="CY192" s="355"/>
      <c r="CZ192" s="355"/>
      <c r="DA192" s="355"/>
      <c r="DB192" s="355"/>
      <c r="DC192" s="355"/>
      <c r="DD192" s="355"/>
      <c r="DE192" s="355"/>
      <c r="DF192" s="355"/>
      <c r="DG192" s="355"/>
      <c r="DI192" s="431"/>
      <c r="DJ192" s="432"/>
      <c r="DK192" s="433"/>
      <c r="DL192" s="434"/>
      <c r="DM192" s="434"/>
      <c r="DN192" s="435"/>
      <c r="DO192" s="436"/>
      <c r="DP192" s="436"/>
      <c r="DQ192" s="436"/>
      <c r="DR192" s="436"/>
      <c r="DS192" s="436"/>
      <c r="DT192" s="436"/>
      <c r="DU192" s="436"/>
      <c r="DV192" s="436"/>
      <c r="DW192" s="436"/>
      <c r="DX192" s="436"/>
    </row>
    <row r="193" spans="1:128" ht="20.100000000000001" customHeight="1">
      <c r="A193" s="391">
        <v>4381</v>
      </c>
      <c r="B193" s="392" t="s">
        <v>354</v>
      </c>
      <c r="C193" s="393">
        <v>140</v>
      </c>
      <c r="D193" s="394">
        <v>201</v>
      </c>
      <c r="E193" s="395"/>
      <c r="F193" s="396">
        <v>21</v>
      </c>
      <c r="G193" s="396">
        <v>19</v>
      </c>
      <c r="H193" s="396">
        <v>23</v>
      </c>
      <c r="I193" s="396">
        <v>24</v>
      </c>
      <c r="J193" s="397">
        <v>13</v>
      </c>
      <c r="K193" s="398">
        <v>59</v>
      </c>
      <c r="L193" s="396">
        <v>6</v>
      </c>
      <c r="M193" s="396">
        <v>10</v>
      </c>
      <c r="N193" s="396">
        <v>9</v>
      </c>
      <c r="O193" s="399">
        <v>6</v>
      </c>
      <c r="Q193" s="400">
        <v>4401</v>
      </c>
      <c r="R193" s="401" t="s">
        <v>356</v>
      </c>
      <c r="S193" s="402">
        <v>60</v>
      </c>
      <c r="T193" s="403">
        <v>189</v>
      </c>
      <c r="U193" s="404"/>
      <c r="V193" s="405">
        <v>48</v>
      </c>
      <c r="W193" s="405">
        <v>33</v>
      </c>
      <c r="X193" s="405">
        <v>13</v>
      </c>
      <c r="Y193" s="405">
        <v>3</v>
      </c>
      <c r="Z193" s="406">
        <v>2</v>
      </c>
      <c r="AA193" s="407">
        <v>18</v>
      </c>
      <c r="AB193" s="405">
        <v>3</v>
      </c>
      <c r="AC193" s="405">
        <v>9</v>
      </c>
      <c r="AD193" s="405">
        <v>4</v>
      </c>
      <c r="AE193" s="408">
        <v>4</v>
      </c>
      <c r="AG193" s="400">
        <v>4421</v>
      </c>
      <c r="AH193" s="401" t="s">
        <v>357</v>
      </c>
      <c r="AI193" s="402">
        <v>149</v>
      </c>
      <c r="AJ193" s="403">
        <v>233</v>
      </c>
      <c r="AK193" s="404"/>
      <c r="AL193" s="405">
        <v>9</v>
      </c>
      <c r="AM193" s="405">
        <v>12</v>
      </c>
      <c r="AN193" s="405">
        <v>18</v>
      </c>
      <c r="AO193" s="405">
        <v>34</v>
      </c>
      <c r="AP193" s="406">
        <v>28</v>
      </c>
      <c r="AQ193" s="407">
        <v>79</v>
      </c>
      <c r="AR193" s="405">
        <v>7</v>
      </c>
      <c r="AS193" s="405">
        <v>13</v>
      </c>
      <c r="AT193" s="405">
        <v>10</v>
      </c>
      <c r="AU193" s="408">
        <v>6</v>
      </c>
      <c r="AW193" s="446"/>
      <c r="AX193" s="447"/>
      <c r="AY193" s="448"/>
      <c r="AZ193" s="449"/>
      <c r="BA193" s="449"/>
      <c r="BB193" s="355"/>
      <c r="BC193" s="355"/>
      <c r="BD193" s="355"/>
      <c r="BE193" s="355"/>
      <c r="BF193" s="355"/>
      <c r="BG193" s="355"/>
      <c r="BH193" s="355"/>
      <c r="BI193" s="355"/>
      <c r="BJ193" s="355"/>
      <c r="BK193" s="355"/>
      <c r="BM193" s="446"/>
      <c r="BN193" s="447"/>
      <c r="BO193" s="448"/>
      <c r="BP193" s="449"/>
      <c r="BQ193" s="449"/>
      <c r="BR193" s="355"/>
      <c r="BS193" s="355"/>
      <c r="BT193" s="355"/>
      <c r="BU193" s="355"/>
      <c r="BV193" s="355"/>
      <c r="BW193" s="355"/>
      <c r="BX193" s="355"/>
      <c r="BY193" s="355"/>
      <c r="BZ193" s="355"/>
      <c r="CA193" s="355"/>
      <c r="CC193" s="446"/>
      <c r="CD193" s="447"/>
      <c r="CE193" s="448"/>
      <c r="CF193" s="449"/>
      <c r="CG193" s="449"/>
      <c r="CH193" s="355"/>
      <c r="CI193" s="355"/>
      <c r="CJ193" s="355"/>
      <c r="CK193" s="355"/>
      <c r="CL193" s="355"/>
      <c r="CM193" s="355"/>
      <c r="CN193" s="355"/>
      <c r="CO193" s="355"/>
      <c r="CP193" s="355"/>
      <c r="CQ193" s="355"/>
      <c r="CS193" s="446"/>
      <c r="CT193" s="447"/>
      <c r="CU193" s="448"/>
      <c r="CV193" s="449"/>
      <c r="CW193" s="449"/>
      <c r="CX193" s="355"/>
      <c r="CY193" s="355"/>
      <c r="CZ193" s="355"/>
      <c r="DA193" s="355"/>
      <c r="DB193" s="355"/>
      <c r="DC193" s="355"/>
      <c r="DD193" s="355"/>
      <c r="DE193" s="355"/>
      <c r="DF193" s="355"/>
      <c r="DG193" s="355"/>
      <c r="DI193" s="431"/>
      <c r="DJ193" s="432"/>
      <c r="DK193" s="433"/>
      <c r="DL193" s="434"/>
      <c r="DM193" s="434"/>
      <c r="DN193" s="435"/>
      <c r="DO193" s="436"/>
      <c r="DP193" s="436"/>
      <c r="DQ193" s="436"/>
      <c r="DR193" s="436"/>
      <c r="DS193" s="436"/>
      <c r="DT193" s="436"/>
      <c r="DU193" s="436"/>
      <c r="DV193" s="436"/>
      <c r="DW193" s="436"/>
      <c r="DX193" s="436"/>
    </row>
    <row r="194" spans="1:128" ht="20.100000000000001" customHeight="1">
      <c r="A194" s="391">
        <v>4391</v>
      </c>
      <c r="B194" s="392" t="s">
        <v>1268</v>
      </c>
      <c r="C194" s="393">
        <v>111</v>
      </c>
      <c r="D194" s="394">
        <v>186</v>
      </c>
      <c r="E194" s="395"/>
      <c r="F194" s="396">
        <v>39</v>
      </c>
      <c r="G194" s="396">
        <v>33</v>
      </c>
      <c r="H194" s="396">
        <v>21</v>
      </c>
      <c r="I194" s="396">
        <v>6</v>
      </c>
      <c r="J194" s="397">
        <v>1</v>
      </c>
      <c r="K194" s="398">
        <v>28</v>
      </c>
      <c r="L194" s="396">
        <v>4</v>
      </c>
      <c r="M194" s="396">
        <v>8</v>
      </c>
      <c r="N194" s="396">
        <v>7</v>
      </c>
      <c r="O194" s="399">
        <v>4</v>
      </c>
      <c r="Q194" s="400">
        <v>4421</v>
      </c>
      <c r="R194" s="401" t="s">
        <v>357</v>
      </c>
      <c r="S194" s="402">
        <v>144</v>
      </c>
      <c r="T194" s="403">
        <v>224</v>
      </c>
      <c r="U194" s="404"/>
      <c r="V194" s="405">
        <v>4</v>
      </c>
      <c r="W194" s="405">
        <v>15</v>
      </c>
      <c r="X194" s="405">
        <v>23</v>
      </c>
      <c r="Y194" s="405">
        <v>37</v>
      </c>
      <c r="Z194" s="406">
        <v>22</v>
      </c>
      <c r="AA194" s="407">
        <v>81</v>
      </c>
      <c r="AB194" s="405">
        <v>5</v>
      </c>
      <c r="AC194" s="405">
        <v>15</v>
      </c>
      <c r="AD194" s="405">
        <v>8</v>
      </c>
      <c r="AE194" s="408">
        <v>7</v>
      </c>
      <c r="AG194" s="400">
        <v>4441</v>
      </c>
      <c r="AH194" s="401" t="s">
        <v>358</v>
      </c>
      <c r="AI194" s="402">
        <v>63</v>
      </c>
      <c r="AJ194" s="403">
        <v>213</v>
      </c>
      <c r="AK194" s="404"/>
      <c r="AL194" s="405">
        <v>29</v>
      </c>
      <c r="AM194" s="405">
        <v>22</v>
      </c>
      <c r="AN194" s="405">
        <v>27</v>
      </c>
      <c r="AO194" s="405">
        <v>17</v>
      </c>
      <c r="AP194" s="406">
        <v>5</v>
      </c>
      <c r="AQ194" s="407">
        <v>49</v>
      </c>
      <c r="AR194" s="405">
        <v>5</v>
      </c>
      <c r="AS194" s="405">
        <v>10</v>
      </c>
      <c r="AT194" s="405">
        <v>7</v>
      </c>
      <c r="AU194" s="408">
        <v>5</v>
      </c>
      <c r="AW194" s="446"/>
      <c r="AX194" s="447"/>
      <c r="AY194" s="448"/>
      <c r="AZ194" s="449"/>
      <c r="BA194" s="449"/>
      <c r="BB194" s="355"/>
      <c r="BC194" s="355"/>
      <c r="BD194" s="355"/>
      <c r="BE194" s="355"/>
      <c r="BF194" s="355"/>
      <c r="BG194" s="355"/>
      <c r="BH194" s="355"/>
      <c r="BI194" s="355"/>
      <c r="BJ194" s="355"/>
      <c r="BK194" s="355"/>
      <c r="BM194" s="446"/>
      <c r="BN194" s="447"/>
      <c r="BO194" s="448"/>
      <c r="BP194" s="449"/>
      <c r="BQ194" s="449"/>
      <c r="BR194" s="355"/>
      <c r="BS194" s="355"/>
      <c r="BT194" s="355"/>
      <c r="BU194" s="355"/>
      <c r="BV194" s="355"/>
      <c r="BW194" s="355"/>
      <c r="BX194" s="355"/>
      <c r="BY194" s="355"/>
      <c r="BZ194" s="355"/>
      <c r="CA194" s="355"/>
      <c r="CC194" s="446"/>
      <c r="CD194" s="447"/>
      <c r="CE194" s="448"/>
      <c r="CF194" s="449"/>
      <c r="CG194" s="449"/>
      <c r="CH194" s="355"/>
      <c r="CI194" s="355"/>
      <c r="CJ194" s="355"/>
      <c r="CK194" s="355"/>
      <c r="CL194" s="355"/>
      <c r="CM194" s="355"/>
      <c r="CN194" s="355"/>
      <c r="CO194" s="355"/>
      <c r="CP194" s="355"/>
      <c r="CQ194" s="355"/>
      <c r="CS194" s="446"/>
      <c r="CT194" s="447"/>
      <c r="CU194" s="448"/>
      <c r="CV194" s="449"/>
      <c r="CW194" s="449"/>
      <c r="CX194" s="355"/>
      <c r="CY194" s="355"/>
      <c r="CZ194" s="355"/>
      <c r="DA194" s="355"/>
      <c r="DB194" s="355"/>
      <c r="DC194" s="355"/>
      <c r="DD194" s="355"/>
      <c r="DE194" s="355"/>
      <c r="DF194" s="355"/>
      <c r="DG194" s="355"/>
      <c r="DI194" s="431"/>
      <c r="DJ194" s="432"/>
      <c r="DK194" s="433"/>
      <c r="DL194" s="434"/>
      <c r="DM194" s="434"/>
      <c r="DN194" s="435"/>
      <c r="DO194" s="436"/>
      <c r="DP194" s="436"/>
      <c r="DQ194" s="436"/>
      <c r="DR194" s="436"/>
      <c r="DS194" s="436"/>
      <c r="DT194" s="436"/>
      <c r="DU194" s="436"/>
      <c r="DV194" s="436"/>
      <c r="DW194" s="436"/>
      <c r="DX194" s="436"/>
    </row>
    <row r="195" spans="1:128" ht="20.100000000000001" customHeight="1">
      <c r="A195" s="391">
        <v>4401</v>
      </c>
      <c r="B195" s="392" t="s">
        <v>356</v>
      </c>
      <c r="C195" s="393">
        <v>74</v>
      </c>
      <c r="D195" s="394">
        <v>182</v>
      </c>
      <c r="E195" s="395"/>
      <c r="F195" s="396">
        <v>47</v>
      </c>
      <c r="G195" s="396">
        <v>30</v>
      </c>
      <c r="H195" s="396">
        <v>20</v>
      </c>
      <c r="I195" s="396">
        <v>3</v>
      </c>
      <c r="J195" s="397">
        <v>0</v>
      </c>
      <c r="K195" s="398">
        <v>23</v>
      </c>
      <c r="L195" s="396">
        <v>4</v>
      </c>
      <c r="M195" s="396">
        <v>7</v>
      </c>
      <c r="N195" s="396">
        <v>7</v>
      </c>
      <c r="O195" s="399">
        <v>4</v>
      </c>
      <c r="Q195" s="400">
        <v>4441</v>
      </c>
      <c r="R195" s="401" t="s">
        <v>358</v>
      </c>
      <c r="S195" s="402">
        <v>72</v>
      </c>
      <c r="T195" s="403">
        <v>198</v>
      </c>
      <c r="U195" s="404"/>
      <c r="V195" s="405">
        <v>36</v>
      </c>
      <c r="W195" s="405">
        <v>35</v>
      </c>
      <c r="X195" s="405">
        <v>19</v>
      </c>
      <c r="Y195" s="405">
        <v>7</v>
      </c>
      <c r="Z195" s="406">
        <v>3</v>
      </c>
      <c r="AA195" s="407">
        <v>29</v>
      </c>
      <c r="AB195" s="405">
        <v>4</v>
      </c>
      <c r="AC195" s="405">
        <v>10</v>
      </c>
      <c r="AD195" s="405">
        <v>5</v>
      </c>
      <c r="AE195" s="408">
        <v>5</v>
      </c>
      <c r="AG195" s="400">
        <v>4461</v>
      </c>
      <c r="AH195" s="401" t="s">
        <v>359</v>
      </c>
      <c r="AI195" s="402">
        <v>41</v>
      </c>
      <c r="AJ195" s="403">
        <v>208</v>
      </c>
      <c r="AK195" s="404"/>
      <c r="AL195" s="405">
        <v>34</v>
      </c>
      <c r="AM195" s="405">
        <v>34</v>
      </c>
      <c r="AN195" s="405">
        <v>12</v>
      </c>
      <c r="AO195" s="405">
        <v>15</v>
      </c>
      <c r="AP195" s="406">
        <v>5</v>
      </c>
      <c r="AQ195" s="407">
        <v>32</v>
      </c>
      <c r="AR195" s="405">
        <v>5</v>
      </c>
      <c r="AS195" s="405">
        <v>9</v>
      </c>
      <c r="AT195" s="405">
        <v>7</v>
      </c>
      <c r="AU195" s="408">
        <v>5</v>
      </c>
      <c r="AW195" s="446"/>
      <c r="AX195" s="447"/>
      <c r="AY195" s="448"/>
      <c r="AZ195" s="449"/>
      <c r="BA195" s="449"/>
      <c r="BB195" s="355"/>
      <c r="BC195" s="355"/>
      <c r="BD195" s="355"/>
      <c r="BE195" s="355"/>
      <c r="BF195" s="355"/>
      <c r="BG195" s="355"/>
      <c r="BH195" s="355"/>
      <c r="BI195" s="355"/>
      <c r="BJ195" s="355"/>
      <c r="BK195" s="355"/>
      <c r="BM195" s="446"/>
      <c r="BN195" s="447"/>
      <c r="BO195" s="448"/>
      <c r="BP195" s="449"/>
      <c r="BQ195" s="449"/>
      <c r="BR195" s="355"/>
      <c r="BS195" s="355"/>
      <c r="BT195" s="355"/>
      <c r="BU195" s="355"/>
      <c r="BV195" s="355"/>
      <c r="BW195" s="355"/>
      <c r="BX195" s="355"/>
      <c r="BY195" s="355"/>
      <c r="BZ195" s="355"/>
      <c r="CA195" s="355"/>
      <c r="CC195" s="446"/>
      <c r="CD195" s="447"/>
      <c r="CE195" s="448"/>
      <c r="CF195" s="449"/>
      <c r="CG195" s="449"/>
      <c r="CH195" s="355"/>
      <c r="CI195" s="355"/>
      <c r="CJ195" s="355"/>
      <c r="CK195" s="355"/>
      <c r="CL195" s="355"/>
      <c r="CM195" s="355"/>
      <c r="CN195" s="355"/>
      <c r="CO195" s="355"/>
      <c r="CP195" s="355"/>
      <c r="CQ195" s="355"/>
      <c r="CS195" s="446"/>
      <c r="CT195" s="447"/>
      <c r="CU195" s="448"/>
      <c r="CV195" s="449"/>
      <c r="CW195" s="449"/>
      <c r="CX195" s="355"/>
      <c r="CY195" s="355"/>
      <c r="CZ195" s="355"/>
      <c r="DA195" s="355"/>
      <c r="DB195" s="355"/>
      <c r="DC195" s="355"/>
      <c r="DD195" s="355"/>
      <c r="DE195" s="355"/>
      <c r="DF195" s="355"/>
      <c r="DG195" s="355"/>
      <c r="DI195" s="431"/>
      <c r="DJ195" s="432"/>
      <c r="DK195" s="433"/>
      <c r="DL195" s="434"/>
      <c r="DM195" s="434"/>
      <c r="DN195" s="435"/>
      <c r="DO195" s="436"/>
      <c r="DP195" s="436"/>
      <c r="DQ195" s="436"/>
      <c r="DR195" s="436"/>
      <c r="DS195" s="436"/>
      <c r="DT195" s="436"/>
      <c r="DU195" s="436"/>
      <c r="DV195" s="436"/>
      <c r="DW195" s="436"/>
      <c r="DX195" s="436"/>
    </row>
    <row r="196" spans="1:128" ht="20.100000000000001" customHeight="1">
      <c r="A196" s="391">
        <v>4421</v>
      </c>
      <c r="B196" s="392" t="s">
        <v>357</v>
      </c>
      <c r="C196" s="393">
        <v>176</v>
      </c>
      <c r="D196" s="394">
        <v>216</v>
      </c>
      <c r="E196" s="395"/>
      <c r="F196" s="396">
        <v>4</v>
      </c>
      <c r="G196" s="396">
        <v>11</v>
      </c>
      <c r="H196" s="396">
        <v>17</v>
      </c>
      <c r="I196" s="396">
        <v>42</v>
      </c>
      <c r="J196" s="397">
        <v>26</v>
      </c>
      <c r="K196" s="398">
        <v>85</v>
      </c>
      <c r="L196" s="396">
        <v>7</v>
      </c>
      <c r="M196" s="396">
        <v>13</v>
      </c>
      <c r="N196" s="396">
        <v>10</v>
      </c>
      <c r="O196" s="399">
        <v>7</v>
      </c>
      <c r="Q196" s="400">
        <v>4461</v>
      </c>
      <c r="R196" s="401" t="s">
        <v>359</v>
      </c>
      <c r="S196" s="402">
        <v>52</v>
      </c>
      <c r="T196" s="403">
        <v>205</v>
      </c>
      <c r="U196" s="404"/>
      <c r="V196" s="405">
        <v>23</v>
      </c>
      <c r="W196" s="405">
        <v>38</v>
      </c>
      <c r="X196" s="405">
        <v>17</v>
      </c>
      <c r="Y196" s="405">
        <v>19</v>
      </c>
      <c r="Z196" s="406">
        <v>2</v>
      </c>
      <c r="AA196" s="407">
        <v>38</v>
      </c>
      <c r="AB196" s="405">
        <v>4</v>
      </c>
      <c r="AC196" s="405">
        <v>11</v>
      </c>
      <c r="AD196" s="405">
        <v>6</v>
      </c>
      <c r="AE196" s="408">
        <v>6</v>
      </c>
      <c r="AG196" s="400">
        <v>4491</v>
      </c>
      <c r="AH196" s="401" t="s">
        <v>1269</v>
      </c>
      <c r="AI196" s="402">
        <v>126</v>
      </c>
      <c r="AJ196" s="403">
        <v>211</v>
      </c>
      <c r="AK196" s="404"/>
      <c r="AL196" s="405">
        <v>24</v>
      </c>
      <c r="AM196" s="405">
        <v>33</v>
      </c>
      <c r="AN196" s="405">
        <v>25</v>
      </c>
      <c r="AO196" s="405">
        <v>15</v>
      </c>
      <c r="AP196" s="406">
        <v>2</v>
      </c>
      <c r="AQ196" s="407">
        <v>43</v>
      </c>
      <c r="AR196" s="405">
        <v>5</v>
      </c>
      <c r="AS196" s="405">
        <v>9</v>
      </c>
      <c r="AT196" s="405">
        <v>8</v>
      </c>
      <c r="AU196" s="408">
        <v>4</v>
      </c>
      <c r="AW196" s="446"/>
      <c r="AX196" s="447"/>
      <c r="AY196" s="448"/>
      <c r="AZ196" s="449"/>
      <c r="BA196" s="449"/>
      <c r="BB196" s="355"/>
      <c r="BC196" s="355"/>
      <c r="BD196" s="355"/>
      <c r="BE196" s="355"/>
      <c r="BF196" s="355"/>
      <c r="BG196" s="355"/>
      <c r="BH196" s="355"/>
      <c r="BI196" s="355"/>
      <c r="BJ196" s="355"/>
      <c r="BK196" s="355"/>
      <c r="BM196" s="446"/>
      <c r="BN196" s="447"/>
      <c r="BO196" s="448"/>
      <c r="BP196" s="449"/>
      <c r="BQ196" s="449"/>
      <c r="BR196" s="355"/>
      <c r="BS196" s="355"/>
      <c r="BT196" s="355"/>
      <c r="BU196" s="355"/>
      <c r="BV196" s="355"/>
      <c r="BW196" s="355"/>
      <c r="BX196" s="355"/>
      <c r="BY196" s="355"/>
      <c r="BZ196" s="355"/>
      <c r="CA196" s="355"/>
      <c r="CC196" s="446"/>
      <c r="CD196" s="447"/>
      <c r="CE196" s="448"/>
      <c r="CF196" s="449"/>
      <c r="CG196" s="449"/>
      <c r="CH196" s="355"/>
      <c r="CI196" s="355"/>
      <c r="CJ196" s="355"/>
      <c r="CK196" s="355"/>
      <c r="CL196" s="355"/>
      <c r="CM196" s="355"/>
      <c r="CN196" s="355"/>
      <c r="CO196" s="355"/>
      <c r="CP196" s="355"/>
      <c r="CQ196" s="355"/>
      <c r="CS196" s="446"/>
      <c r="CT196" s="447"/>
      <c r="CU196" s="448"/>
      <c r="CV196" s="449"/>
      <c r="CW196" s="449"/>
      <c r="CX196" s="355"/>
      <c r="CY196" s="355"/>
      <c r="CZ196" s="355"/>
      <c r="DA196" s="355"/>
      <c r="DB196" s="355"/>
      <c r="DC196" s="355"/>
      <c r="DD196" s="355"/>
      <c r="DE196" s="355"/>
      <c r="DF196" s="355"/>
      <c r="DG196" s="355"/>
      <c r="DI196" s="431"/>
      <c r="DJ196" s="432"/>
      <c r="DK196" s="433"/>
      <c r="DL196" s="434"/>
      <c r="DM196" s="434"/>
      <c r="DN196" s="435"/>
      <c r="DO196" s="436"/>
      <c r="DP196" s="436"/>
      <c r="DQ196" s="436"/>
      <c r="DR196" s="436"/>
      <c r="DS196" s="436"/>
      <c r="DT196" s="436"/>
      <c r="DU196" s="436"/>
      <c r="DV196" s="436"/>
      <c r="DW196" s="436"/>
      <c r="DX196" s="436"/>
    </row>
    <row r="197" spans="1:128" ht="20.100000000000001" customHeight="1">
      <c r="A197" s="391">
        <v>4441</v>
      </c>
      <c r="B197" s="392" t="s">
        <v>358</v>
      </c>
      <c r="C197" s="393">
        <v>88</v>
      </c>
      <c r="D197" s="394">
        <v>188</v>
      </c>
      <c r="E197" s="395"/>
      <c r="F197" s="396">
        <v>36</v>
      </c>
      <c r="G197" s="396">
        <v>32</v>
      </c>
      <c r="H197" s="396">
        <v>15</v>
      </c>
      <c r="I197" s="396">
        <v>16</v>
      </c>
      <c r="J197" s="397">
        <v>1</v>
      </c>
      <c r="K197" s="398">
        <v>32</v>
      </c>
      <c r="L197" s="396">
        <v>5</v>
      </c>
      <c r="M197" s="396">
        <v>8</v>
      </c>
      <c r="N197" s="396">
        <v>8</v>
      </c>
      <c r="O197" s="399">
        <v>4</v>
      </c>
      <c r="Q197" s="400">
        <v>4491</v>
      </c>
      <c r="R197" s="401" t="s">
        <v>1269</v>
      </c>
      <c r="S197" s="402">
        <v>140</v>
      </c>
      <c r="T197" s="403">
        <v>206</v>
      </c>
      <c r="U197" s="404"/>
      <c r="V197" s="405">
        <v>22</v>
      </c>
      <c r="W197" s="405">
        <v>38</v>
      </c>
      <c r="X197" s="405">
        <v>19</v>
      </c>
      <c r="Y197" s="405">
        <v>14</v>
      </c>
      <c r="Z197" s="406">
        <v>7</v>
      </c>
      <c r="AA197" s="407">
        <v>40</v>
      </c>
      <c r="AB197" s="405">
        <v>4</v>
      </c>
      <c r="AC197" s="405">
        <v>12</v>
      </c>
      <c r="AD197" s="405">
        <v>6</v>
      </c>
      <c r="AE197" s="408">
        <v>5</v>
      </c>
      <c r="AG197" s="400">
        <v>4501</v>
      </c>
      <c r="AH197" s="401" t="s">
        <v>1270</v>
      </c>
      <c r="AI197" s="402">
        <v>52</v>
      </c>
      <c r="AJ197" s="403">
        <v>208</v>
      </c>
      <c r="AK197" s="404"/>
      <c r="AL197" s="405">
        <v>33</v>
      </c>
      <c r="AM197" s="405">
        <v>29</v>
      </c>
      <c r="AN197" s="405">
        <v>31</v>
      </c>
      <c r="AO197" s="405">
        <v>8</v>
      </c>
      <c r="AP197" s="406">
        <v>0</v>
      </c>
      <c r="AQ197" s="407">
        <v>38</v>
      </c>
      <c r="AR197" s="405">
        <v>5</v>
      </c>
      <c r="AS197" s="405">
        <v>9</v>
      </c>
      <c r="AT197" s="405">
        <v>8</v>
      </c>
      <c r="AU197" s="408">
        <v>4</v>
      </c>
      <c r="AW197" s="446"/>
      <c r="AX197" s="447"/>
      <c r="AY197" s="448"/>
      <c r="AZ197" s="449"/>
      <c r="BA197" s="449"/>
      <c r="BB197" s="355"/>
      <c r="BC197" s="355"/>
      <c r="BD197" s="355"/>
      <c r="BE197" s="355"/>
      <c r="BF197" s="355"/>
      <c r="BG197" s="355"/>
      <c r="BH197" s="355"/>
      <c r="BI197" s="355"/>
      <c r="BJ197" s="355"/>
      <c r="BK197" s="355"/>
      <c r="BM197" s="446"/>
      <c r="BN197" s="447"/>
      <c r="BO197" s="448"/>
      <c r="BP197" s="449"/>
      <c r="BQ197" s="449"/>
      <c r="BR197" s="355"/>
      <c r="BS197" s="355"/>
      <c r="BT197" s="355"/>
      <c r="BU197" s="355"/>
      <c r="BV197" s="355"/>
      <c r="BW197" s="355"/>
      <c r="BX197" s="355"/>
      <c r="BY197" s="355"/>
      <c r="BZ197" s="355"/>
      <c r="CA197" s="355"/>
      <c r="CC197" s="446"/>
      <c r="CD197" s="447"/>
      <c r="CE197" s="448"/>
      <c r="CF197" s="449"/>
      <c r="CG197" s="449"/>
      <c r="CH197" s="355"/>
      <c r="CI197" s="355"/>
      <c r="CJ197" s="355"/>
      <c r="CK197" s="355"/>
      <c r="CL197" s="355"/>
      <c r="CM197" s="355"/>
      <c r="CN197" s="355"/>
      <c r="CO197" s="355"/>
      <c r="CP197" s="355"/>
      <c r="CQ197" s="355"/>
      <c r="CS197" s="446"/>
      <c r="CT197" s="447"/>
      <c r="CU197" s="448"/>
      <c r="CV197" s="449"/>
      <c r="CW197" s="449"/>
      <c r="CX197" s="355"/>
      <c r="CY197" s="355"/>
      <c r="CZ197" s="355"/>
      <c r="DA197" s="355"/>
      <c r="DB197" s="355"/>
      <c r="DC197" s="355"/>
      <c r="DD197" s="355"/>
      <c r="DE197" s="355"/>
      <c r="DF197" s="355"/>
      <c r="DG197" s="355"/>
      <c r="DI197" s="431"/>
      <c r="DJ197" s="432"/>
      <c r="DK197" s="433"/>
      <c r="DL197" s="434"/>
      <c r="DM197" s="434"/>
      <c r="DN197" s="435"/>
      <c r="DO197" s="436"/>
      <c r="DP197" s="436"/>
      <c r="DQ197" s="436"/>
      <c r="DR197" s="436"/>
      <c r="DS197" s="436"/>
      <c r="DT197" s="436"/>
      <c r="DU197" s="436"/>
      <c r="DV197" s="436"/>
      <c r="DW197" s="436"/>
      <c r="DX197" s="436"/>
    </row>
    <row r="198" spans="1:128" ht="20.100000000000001" customHeight="1">
      <c r="A198" s="391">
        <v>4461</v>
      </c>
      <c r="B198" s="392" t="s">
        <v>359</v>
      </c>
      <c r="C198" s="393">
        <v>51</v>
      </c>
      <c r="D198" s="394">
        <v>182</v>
      </c>
      <c r="E198" s="395"/>
      <c r="F198" s="396">
        <v>49</v>
      </c>
      <c r="G198" s="396">
        <v>27</v>
      </c>
      <c r="H198" s="396">
        <v>18</v>
      </c>
      <c r="I198" s="396">
        <v>6</v>
      </c>
      <c r="J198" s="397">
        <v>0</v>
      </c>
      <c r="K198" s="398">
        <v>24</v>
      </c>
      <c r="L198" s="396">
        <v>5</v>
      </c>
      <c r="M198" s="396">
        <v>7</v>
      </c>
      <c r="N198" s="396">
        <v>6</v>
      </c>
      <c r="O198" s="399">
        <v>4</v>
      </c>
      <c r="Q198" s="400">
        <v>4501</v>
      </c>
      <c r="R198" s="401" t="s">
        <v>1270</v>
      </c>
      <c r="S198" s="402">
        <v>60</v>
      </c>
      <c r="T198" s="403">
        <v>199</v>
      </c>
      <c r="U198" s="404"/>
      <c r="V198" s="405">
        <v>27</v>
      </c>
      <c r="W198" s="405">
        <v>40</v>
      </c>
      <c r="X198" s="405">
        <v>25</v>
      </c>
      <c r="Y198" s="405">
        <v>7</v>
      </c>
      <c r="Z198" s="406">
        <v>2</v>
      </c>
      <c r="AA198" s="407">
        <v>33</v>
      </c>
      <c r="AB198" s="405">
        <v>4</v>
      </c>
      <c r="AC198" s="405">
        <v>12</v>
      </c>
      <c r="AD198" s="405">
        <v>5</v>
      </c>
      <c r="AE198" s="408">
        <v>5</v>
      </c>
      <c r="AG198" s="400">
        <v>4511</v>
      </c>
      <c r="AH198" s="401" t="s">
        <v>1271</v>
      </c>
      <c r="AI198" s="402">
        <v>123</v>
      </c>
      <c r="AJ198" s="403">
        <v>219</v>
      </c>
      <c r="AK198" s="404"/>
      <c r="AL198" s="405">
        <v>11</v>
      </c>
      <c r="AM198" s="405">
        <v>28</v>
      </c>
      <c r="AN198" s="405">
        <v>28</v>
      </c>
      <c r="AO198" s="405">
        <v>21</v>
      </c>
      <c r="AP198" s="406">
        <v>11</v>
      </c>
      <c r="AQ198" s="407">
        <v>60</v>
      </c>
      <c r="AR198" s="405">
        <v>6</v>
      </c>
      <c r="AS198" s="405">
        <v>11</v>
      </c>
      <c r="AT198" s="405">
        <v>8</v>
      </c>
      <c r="AU198" s="408">
        <v>5</v>
      </c>
      <c r="AW198" s="446"/>
      <c r="AX198" s="447"/>
      <c r="AY198" s="448"/>
      <c r="AZ198" s="449"/>
      <c r="BA198" s="449"/>
      <c r="BB198" s="355"/>
      <c r="BC198" s="355"/>
      <c r="BD198" s="355"/>
      <c r="BE198" s="355"/>
      <c r="BF198" s="355"/>
      <c r="BG198" s="355"/>
      <c r="BH198" s="355"/>
      <c r="BI198" s="355"/>
      <c r="BJ198" s="355"/>
      <c r="BK198" s="355"/>
      <c r="BM198" s="446"/>
      <c r="BN198" s="447"/>
      <c r="BO198" s="448"/>
      <c r="BP198" s="449"/>
      <c r="BQ198" s="449"/>
      <c r="BR198" s="355"/>
      <c r="BS198" s="355"/>
      <c r="BT198" s="355"/>
      <c r="BU198" s="355"/>
      <c r="BV198" s="355"/>
      <c r="BW198" s="355"/>
      <c r="BX198" s="355"/>
      <c r="BY198" s="355"/>
      <c r="BZ198" s="355"/>
      <c r="CA198" s="355"/>
      <c r="CC198" s="446"/>
      <c r="CD198" s="447"/>
      <c r="CE198" s="448"/>
      <c r="CF198" s="449"/>
      <c r="CG198" s="449"/>
      <c r="CH198" s="355"/>
      <c r="CI198" s="355"/>
      <c r="CJ198" s="355"/>
      <c r="CK198" s="355"/>
      <c r="CL198" s="355"/>
      <c r="CM198" s="355"/>
      <c r="CN198" s="355"/>
      <c r="CO198" s="355"/>
      <c r="CP198" s="355"/>
      <c r="CQ198" s="355"/>
      <c r="CS198" s="446"/>
      <c r="CT198" s="447"/>
      <c r="CU198" s="448"/>
      <c r="CV198" s="449"/>
      <c r="CW198" s="449"/>
      <c r="CX198" s="355"/>
      <c r="CY198" s="355"/>
      <c r="CZ198" s="355"/>
      <c r="DA198" s="355"/>
      <c r="DB198" s="355"/>
      <c r="DC198" s="355"/>
      <c r="DD198" s="355"/>
      <c r="DE198" s="355"/>
      <c r="DF198" s="355"/>
      <c r="DG198" s="355"/>
      <c r="DI198" s="431"/>
      <c r="DJ198" s="432"/>
      <c r="DK198" s="433"/>
      <c r="DL198" s="434"/>
      <c r="DM198" s="434"/>
      <c r="DN198" s="435"/>
      <c r="DO198" s="436"/>
      <c r="DP198" s="436"/>
      <c r="DQ198" s="436"/>
      <c r="DR198" s="436"/>
      <c r="DS198" s="436"/>
      <c r="DT198" s="436"/>
      <c r="DU198" s="436"/>
      <c r="DV198" s="436"/>
      <c r="DW198" s="436"/>
      <c r="DX198" s="436"/>
    </row>
    <row r="199" spans="1:128" ht="20.100000000000001" customHeight="1">
      <c r="A199" s="391">
        <v>4491</v>
      </c>
      <c r="B199" s="392" t="s">
        <v>1269</v>
      </c>
      <c r="C199" s="393">
        <v>151</v>
      </c>
      <c r="D199" s="394">
        <v>187</v>
      </c>
      <c r="E199" s="395"/>
      <c r="F199" s="396">
        <v>39</v>
      </c>
      <c r="G199" s="396">
        <v>30</v>
      </c>
      <c r="H199" s="396">
        <v>14</v>
      </c>
      <c r="I199" s="396">
        <v>13</v>
      </c>
      <c r="J199" s="397">
        <v>3</v>
      </c>
      <c r="K199" s="398">
        <v>30</v>
      </c>
      <c r="L199" s="396">
        <v>5</v>
      </c>
      <c r="M199" s="396">
        <v>8</v>
      </c>
      <c r="N199" s="396">
        <v>7</v>
      </c>
      <c r="O199" s="399">
        <v>4</v>
      </c>
      <c r="Q199" s="400">
        <v>4511</v>
      </c>
      <c r="R199" s="401" t="s">
        <v>1271</v>
      </c>
      <c r="S199" s="402">
        <v>142</v>
      </c>
      <c r="T199" s="403">
        <v>218</v>
      </c>
      <c r="U199" s="404"/>
      <c r="V199" s="405">
        <v>8</v>
      </c>
      <c r="W199" s="405">
        <v>19</v>
      </c>
      <c r="X199" s="405">
        <v>30</v>
      </c>
      <c r="Y199" s="405">
        <v>28</v>
      </c>
      <c r="Z199" s="406">
        <v>15</v>
      </c>
      <c r="AA199" s="407">
        <v>73</v>
      </c>
      <c r="AB199" s="405">
        <v>5</v>
      </c>
      <c r="AC199" s="405">
        <v>14</v>
      </c>
      <c r="AD199" s="405">
        <v>8</v>
      </c>
      <c r="AE199" s="408">
        <v>7</v>
      </c>
      <c r="AG199" s="400">
        <v>4541</v>
      </c>
      <c r="AH199" s="401" t="s">
        <v>363</v>
      </c>
      <c r="AI199" s="402">
        <v>74</v>
      </c>
      <c r="AJ199" s="403">
        <v>210</v>
      </c>
      <c r="AK199" s="404"/>
      <c r="AL199" s="405">
        <v>30</v>
      </c>
      <c r="AM199" s="405">
        <v>27</v>
      </c>
      <c r="AN199" s="405">
        <v>31</v>
      </c>
      <c r="AO199" s="405">
        <v>9</v>
      </c>
      <c r="AP199" s="406">
        <v>3</v>
      </c>
      <c r="AQ199" s="407">
        <v>43</v>
      </c>
      <c r="AR199" s="405">
        <v>5</v>
      </c>
      <c r="AS199" s="405">
        <v>9</v>
      </c>
      <c r="AT199" s="405">
        <v>8</v>
      </c>
      <c r="AU199" s="408">
        <v>4</v>
      </c>
      <c r="AW199" s="446"/>
      <c r="AX199" s="447"/>
      <c r="AY199" s="448"/>
      <c r="AZ199" s="449"/>
      <c r="BA199" s="449"/>
      <c r="BB199" s="355"/>
      <c r="BC199" s="355"/>
      <c r="BD199" s="355"/>
      <c r="BE199" s="355"/>
      <c r="BF199" s="355"/>
      <c r="BG199" s="355"/>
      <c r="BH199" s="355"/>
      <c r="BI199" s="355"/>
      <c r="BJ199" s="355"/>
      <c r="BK199" s="355"/>
      <c r="BM199" s="446"/>
      <c r="BN199" s="447"/>
      <c r="BO199" s="448"/>
      <c r="BP199" s="449"/>
      <c r="BQ199" s="449"/>
      <c r="BR199" s="355"/>
      <c r="BS199" s="355"/>
      <c r="BT199" s="355"/>
      <c r="BU199" s="355"/>
      <c r="BV199" s="355"/>
      <c r="BW199" s="355"/>
      <c r="BX199" s="355"/>
      <c r="BY199" s="355"/>
      <c r="BZ199" s="355"/>
      <c r="CA199" s="355"/>
      <c r="CC199" s="446"/>
      <c r="CD199" s="447"/>
      <c r="CE199" s="448"/>
      <c r="CF199" s="449"/>
      <c r="CG199" s="449"/>
      <c r="CH199" s="355"/>
      <c r="CI199" s="355"/>
      <c r="CJ199" s="355"/>
      <c r="CK199" s="355"/>
      <c r="CL199" s="355"/>
      <c r="CM199" s="355"/>
      <c r="CN199" s="355"/>
      <c r="CO199" s="355"/>
      <c r="CP199" s="355"/>
      <c r="CQ199" s="355"/>
      <c r="CS199" s="446"/>
      <c r="CT199" s="447"/>
      <c r="CU199" s="448"/>
      <c r="CV199" s="449"/>
      <c r="CW199" s="449"/>
      <c r="CX199" s="355"/>
      <c r="CY199" s="355"/>
      <c r="CZ199" s="355"/>
      <c r="DA199" s="355"/>
      <c r="DB199" s="355"/>
      <c r="DC199" s="355"/>
      <c r="DD199" s="355"/>
      <c r="DE199" s="355"/>
      <c r="DF199" s="355"/>
      <c r="DG199" s="355"/>
      <c r="DI199" s="431"/>
      <c r="DJ199" s="432"/>
      <c r="DK199" s="433"/>
      <c r="DL199" s="434"/>
      <c r="DM199" s="434"/>
      <c r="DN199" s="435"/>
      <c r="DO199" s="436"/>
      <c r="DP199" s="436"/>
      <c r="DQ199" s="436"/>
      <c r="DR199" s="436"/>
      <c r="DS199" s="436"/>
      <c r="DT199" s="436"/>
      <c r="DU199" s="436"/>
      <c r="DV199" s="436"/>
      <c r="DW199" s="436"/>
      <c r="DX199" s="436"/>
    </row>
    <row r="200" spans="1:128" ht="20.100000000000001" customHeight="1">
      <c r="A200" s="391">
        <v>4501</v>
      </c>
      <c r="B200" s="392" t="s">
        <v>1270</v>
      </c>
      <c r="C200" s="393">
        <v>66</v>
      </c>
      <c r="D200" s="394">
        <v>185</v>
      </c>
      <c r="E200" s="395"/>
      <c r="F200" s="396">
        <v>42</v>
      </c>
      <c r="G200" s="396">
        <v>21</v>
      </c>
      <c r="H200" s="396">
        <v>23</v>
      </c>
      <c r="I200" s="396">
        <v>12</v>
      </c>
      <c r="J200" s="397">
        <v>2</v>
      </c>
      <c r="K200" s="398">
        <v>36</v>
      </c>
      <c r="L200" s="396">
        <v>5</v>
      </c>
      <c r="M200" s="396">
        <v>8</v>
      </c>
      <c r="N200" s="396">
        <v>7</v>
      </c>
      <c r="O200" s="399">
        <v>5</v>
      </c>
      <c r="Q200" s="400">
        <v>4541</v>
      </c>
      <c r="R200" s="401" t="s">
        <v>363</v>
      </c>
      <c r="S200" s="402">
        <v>75</v>
      </c>
      <c r="T200" s="403">
        <v>207</v>
      </c>
      <c r="U200" s="404"/>
      <c r="V200" s="405">
        <v>24</v>
      </c>
      <c r="W200" s="405">
        <v>23</v>
      </c>
      <c r="X200" s="405">
        <v>25</v>
      </c>
      <c r="Y200" s="405">
        <v>27</v>
      </c>
      <c r="Z200" s="406">
        <v>1</v>
      </c>
      <c r="AA200" s="407">
        <v>53</v>
      </c>
      <c r="AB200" s="405">
        <v>5</v>
      </c>
      <c r="AC200" s="405">
        <v>12</v>
      </c>
      <c r="AD200" s="405">
        <v>7</v>
      </c>
      <c r="AE200" s="408">
        <v>5</v>
      </c>
      <c r="AG200" s="400">
        <v>4581</v>
      </c>
      <c r="AH200" s="401" t="s">
        <v>364</v>
      </c>
      <c r="AI200" s="402">
        <v>155</v>
      </c>
      <c r="AJ200" s="403">
        <v>217</v>
      </c>
      <c r="AK200" s="404"/>
      <c r="AL200" s="405">
        <v>16</v>
      </c>
      <c r="AM200" s="405">
        <v>30</v>
      </c>
      <c r="AN200" s="405">
        <v>27</v>
      </c>
      <c r="AO200" s="405">
        <v>21</v>
      </c>
      <c r="AP200" s="406">
        <v>6</v>
      </c>
      <c r="AQ200" s="407">
        <v>54</v>
      </c>
      <c r="AR200" s="405">
        <v>6</v>
      </c>
      <c r="AS200" s="405">
        <v>10</v>
      </c>
      <c r="AT200" s="405">
        <v>8</v>
      </c>
      <c r="AU200" s="408">
        <v>5</v>
      </c>
      <c r="AW200" s="446"/>
      <c r="AX200" s="447"/>
      <c r="AY200" s="448"/>
      <c r="AZ200" s="449"/>
      <c r="BA200" s="449"/>
      <c r="BB200" s="355"/>
      <c r="BC200" s="355"/>
      <c r="BD200" s="355"/>
      <c r="BE200" s="355"/>
      <c r="BF200" s="355"/>
      <c r="BG200" s="355"/>
      <c r="BH200" s="355"/>
      <c r="BI200" s="355"/>
      <c r="BJ200" s="355"/>
      <c r="BK200" s="355"/>
      <c r="BM200" s="446"/>
      <c r="BN200" s="447"/>
      <c r="BO200" s="448"/>
      <c r="BP200" s="449"/>
      <c r="BQ200" s="449"/>
      <c r="BR200" s="355"/>
      <c r="BS200" s="355"/>
      <c r="BT200" s="355"/>
      <c r="BU200" s="355"/>
      <c r="BV200" s="355"/>
      <c r="BW200" s="355"/>
      <c r="BX200" s="355"/>
      <c r="BY200" s="355"/>
      <c r="BZ200" s="355"/>
      <c r="CA200" s="355"/>
      <c r="CC200" s="446"/>
      <c r="CD200" s="447"/>
      <c r="CE200" s="448"/>
      <c r="CF200" s="449"/>
      <c r="CG200" s="449"/>
      <c r="CH200" s="355"/>
      <c r="CI200" s="355"/>
      <c r="CJ200" s="355"/>
      <c r="CK200" s="355"/>
      <c r="CL200" s="355"/>
      <c r="CM200" s="355"/>
      <c r="CN200" s="355"/>
      <c r="CO200" s="355"/>
      <c r="CP200" s="355"/>
      <c r="CQ200" s="355"/>
      <c r="CS200" s="446"/>
      <c r="CT200" s="447"/>
      <c r="CU200" s="448"/>
      <c r="CV200" s="449"/>
      <c r="CW200" s="449"/>
      <c r="CX200" s="355"/>
      <c r="CY200" s="355"/>
      <c r="CZ200" s="355"/>
      <c r="DA200" s="355"/>
      <c r="DB200" s="355"/>
      <c r="DC200" s="355"/>
      <c r="DD200" s="355"/>
      <c r="DE200" s="355"/>
      <c r="DF200" s="355"/>
      <c r="DG200" s="355"/>
      <c r="DI200" s="431"/>
      <c r="DJ200" s="432"/>
      <c r="DK200" s="433"/>
      <c r="DL200" s="434"/>
      <c r="DM200" s="434"/>
      <c r="DN200" s="435"/>
      <c r="DO200" s="436"/>
      <c r="DP200" s="436"/>
      <c r="DQ200" s="436"/>
      <c r="DR200" s="436"/>
      <c r="DS200" s="436"/>
      <c r="DT200" s="436"/>
      <c r="DU200" s="436"/>
      <c r="DV200" s="436"/>
      <c r="DW200" s="436"/>
      <c r="DX200" s="436"/>
    </row>
    <row r="201" spans="1:128" ht="20.100000000000001" customHeight="1">
      <c r="A201" s="391">
        <v>4511</v>
      </c>
      <c r="B201" s="392" t="s">
        <v>1271</v>
      </c>
      <c r="C201" s="393">
        <v>126</v>
      </c>
      <c r="D201" s="394">
        <v>201</v>
      </c>
      <c r="E201" s="395"/>
      <c r="F201" s="396">
        <v>16</v>
      </c>
      <c r="G201" s="396">
        <v>27</v>
      </c>
      <c r="H201" s="396">
        <v>24</v>
      </c>
      <c r="I201" s="396">
        <v>24</v>
      </c>
      <c r="J201" s="397">
        <v>10</v>
      </c>
      <c r="K201" s="398">
        <v>57</v>
      </c>
      <c r="L201" s="396">
        <v>6</v>
      </c>
      <c r="M201" s="396">
        <v>10</v>
      </c>
      <c r="N201" s="396">
        <v>9</v>
      </c>
      <c r="O201" s="399">
        <v>6</v>
      </c>
      <c r="Q201" s="400">
        <v>4581</v>
      </c>
      <c r="R201" s="401" t="s">
        <v>364</v>
      </c>
      <c r="S201" s="402">
        <v>148</v>
      </c>
      <c r="T201" s="403">
        <v>212</v>
      </c>
      <c r="U201" s="404"/>
      <c r="V201" s="405">
        <v>14</v>
      </c>
      <c r="W201" s="405">
        <v>32</v>
      </c>
      <c r="X201" s="405">
        <v>22</v>
      </c>
      <c r="Y201" s="405">
        <v>26</v>
      </c>
      <c r="Z201" s="406">
        <v>7</v>
      </c>
      <c r="AA201" s="407">
        <v>55</v>
      </c>
      <c r="AB201" s="405">
        <v>5</v>
      </c>
      <c r="AC201" s="405">
        <v>13</v>
      </c>
      <c r="AD201" s="405">
        <v>7</v>
      </c>
      <c r="AE201" s="408">
        <v>6</v>
      </c>
      <c r="AG201" s="400">
        <v>4651</v>
      </c>
      <c r="AH201" s="401" t="s">
        <v>1272</v>
      </c>
      <c r="AI201" s="402">
        <v>38</v>
      </c>
      <c r="AJ201" s="403">
        <v>206</v>
      </c>
      <c r="AK201" s="404"/>
      <c r="AL201" s="405">
        <v>45</v>
      </c>
      <c r="AM201" s="405">
        <v>21</v>
      </c>
      <c r="AN201" s="405">
        <v>18</v>
      </c>
      <c r="AO201" s="405">
        <v>11</v>
      </c>
      <c r="AP201" s="406">
        <v>5</v>
      </c>
      <c r="AQ201" s="407">
        <v>34</v>
      </c>
      <c r="AR201" s="405">
        <v>4</v>
      </c>
      <c r="AS201" s="405">
        <v>9</v>
      </c>
      <c r="AT201" s="405">
        <v>7</v>
      </c>
      <c r="AU201" s="408">
        <v>4</v>
      </c>
      <c r="AW201" s="446"/>
      <c r="AX201" s="447"/>
      <c r="AY201" s="448"/>
      <c r="AZ201" s="449"/>
      <c r="BA201" s="449"/>
      <c r="BB201" s="355"/>
      <c r="BC201" s="355"/>
      <c r="BD201" s="355"/>
      <c r="BE201" s="355"/>
      <c r="BF201" s="355"/>
      <c r="BG201" s="355"/>
      <c r="BH201" s="355"/>
      <c r="BI201" s="355"/>
      <c r="BJ201" s="355"/>
      <c r="BK201" s="355"/>
      <c r="BM201" s="446"/>
      <c r="BN201" s="447"/>
      <c r="BO201" s="448"/>
      <c r="BP201" s="449"/>
      <c r="BQ201" s="449"/>
      <c r="BR201" s="355"/>
      <c r="BS201" s="355"/>
      <c r="BT201" s="355"/>
      <c r="BU201" s="355"/>
      <c r="BV201" s="355"/>
      <c r="BW201" s="355"/>
      <c r="BX201" s="355"/>
      <c r="BY201" s="355"/>
      <c r="BZ201" s="355"/>
      <c r="CA201" s="355"/>
      <c r="CC201" s="446"/>
      <c r="CD201" s="447"/>
      <c r="CE201" s="448"/>
      <c r="CF201" s="449"/>
      <c r="CG201" s="449"/>
      <c r="CH201" s="355"/>
      <c r="CI201" s="355"/>
      <c r="CJ201" s="355"/>
      <c r="CK201" s="355"/>
      <c r="CL201" s="355"/>
      <c r="CM201" s="355"/>
      <c r="CN201" s="355"/>
      <c r="CO201" s="355"/>
      <c r="CP201" s="355"/>
      <c r="CQ201" s="355"/>
      <c r="CS201" s="446"/>
      <c r="CT201" s="447"/>
      <c r="CU201" s="448"/>
      <c r="CV201" s="449"/>
      <c r="CW201" s="449"/>
      <c r="CX201" s="355"/>
      <c r="CY201" s="355"/>
      <c r="CZ201" s="355"/>
      <c r="DA201" s="355"/>
      <c r="DB201" s="355"/>
      <c r="DC201" s="355"/>
      <c r="DD201" s="355"/>
      <c r="DE201" s="355"/>
      <c r="DF201" s="355"/>
      <c r="DG201" s="355"/>
      <c r="DI201" s="431"/>
      <c r="DJ201" s="432"/>
      <c r="DK201" s="433"/>
      <c r="DL201" s="434"/>
      <c r="DM201" s="434"/>
      <c r="DN201" s="435"/>
      <c r="DO201" s="436"/>
      <c r="DP201" s="436"/>
      <c r="DQ201" s="436"/>
      <c r="DR201" s="436"/>
      <c r="DS201" s="436"/>
      <c r="DT201" s="436"/>
      <c r="DU201" s="436"/>
      <c r="DV201" s="436"/>
      <c r="DW201" s="436"/>
      <c r="DX201" s="436"/>
    </row>
    <row r="202" spans="1:128" ht="20.100000000000001" customHeight="1">
      <c r="A202" s="391">
        <v>4541</v>
      </c>
      <c r="B202" s="392" t="s">
        <v>363</v>
      </c>
      <c r="C202" s="393">
        <v>87</v>
      </c>
      <c r="D202" s="394">
        <v>193</v>
      </c>
      <c r="E202" s="395"/>
      <c r="F202" s="396">
        <v>28</v>
      </c>
      <c r="G202" s="396">
        <v>30</v>
      </c>
      <c r="H202" s="396">
        <v>25</v>
      </c>
      <c r="I202" s="396">
        <v>9</v>
      </c>
      <c r="J202" s="397">
        <v>8</v>
      </c>
      <c r="K202" s="398">
        <v>43</v>
      </c>
      <c r="L202" s="396">
        <v>5</v>
      </c>
      <c r="M202" s="396">
        <v>9</v>
      </c>
      <c r="N202" s="396">
        <v>8</v>
      </c>
      <c r="O202" s="399">
        <v>5</v>
      </c>
      <c r="Q202" s="400">
        <v>4651</v>
      </c>
      <c r="R202" s="401" t="s">
        <v>1272</v>
      </c>
      <c r="S202" s="402">
        <v>45</v>
      </c>
      <c r="T202" s="403">
        <v>207</v>
      </c>
      <c r="U202" s="404"/>
      <c r="V202" s="405">
        <v>9</v>
      </c>
      <c r="W202" s="405">
        <v>47</v>
      </c>
      <c r="X202" s="405">
        <v>24</v>
      </c>
      <c r="Y202" s="405">
        <v>13</v>
      </c>
      <c r="Z202" s="406">
        <v>7</v>
      </c>
      <c r="AA202" s="407">
        <v>44</v>
      </c>
      <c r="AB202" s="405">
        <v>5</v>
      </c>
      <c r="AC202" s="405">
        <v>12</v>
      </c>
      <c r="AD202" s="405">
        <v>6</v>
      </c>
      <c r="AE202" s="408">
        <v>6</v>
      </c>
      <c r="AG202" s="400">
        <v>4681</v>
      </c>
      <c r="AH202" s="401" t="s">
        <v>1273</v>
      </c>
      <c r="AI202" s="402">
        <v>152</v>
      </c>
      <c r="AJ202" s="403">
        <v>210</v>
      </c>
      <c r="AK202" s="404"/>
      <c r="AL202" s="405">
        <v>29</v>
      </c>
      <c r="AM202" s="405">
        <v>34</v>
      </c>
      <c r="AN202" s="405">
        <v>18</v>
      </c>
      <c r="AO202" s="405">
        <v>12</v>
      </c>
      <c r="AP202" s="406">
        <v>8</v>
      </c>
      <c r="AQ202" s="407">
        <v>38</v>
      </c>
      <c r="AR202" s="405">
        <v>5</v>
      </c>
      <c r="AS202" s="405">
        <v>9</v>
      </c>
      <c r="AT202" s="405">
        <v>8</v>
      </c>
      <c r="AU202" s="408">
        <v>5</v>
      </c>
      <c r="AW202" s="446"/>
      <c r="AX202" s="447"/>
      <c r="AY202" s="448"/>
      <c r="AZ202" s="449"/>
      <c r="BA202" s="449"/>
      <c r="BB202" s="355"/>
      <c r="BC202" s="355"/>
      <c r="BD202" s="355"/>
      <c r="BE202" s="355"/>
      <c r="BF202" s="355"/>
      <c r="BG202" s="355"/>
      <c r="BH202" s="355"/>
      <c r="BI202" s="355"/>
      <c r="BJ202" s="355"/>
      <c r="BK202" s="355"/>
      <c r="BM202" s="446"/>
      <c r="BN202" s="447"/>
      <c r="BO202" s="448"/>
      <c r="BP202" s="449"/>
      <c r="BQ202" s="449"/>
      <c r="BR202" s="355"/>
      <c r="BS202" s="355"/>
      <c r="BT202" s="355"/>
      <c r="BU202" s="355"/>
      <c r="BV202" s="355"/>
      <c r="BW202" s="355"/>
      <c r="BX202" s="355"/>
      <c r="BY202" s="355"/>
      <c r="BZ202" s="355"/>
      <c r="CA202" s="355"/>
      <c r="CC202" s="446"/>
      <c r="CD202" s="447"/>
      <c r="CE202" s="448"/>
      <c r="CF202" s="449"/>
      <c r="CG202" s="449"/>
      <c r="CH202" s="355"/>
      <c r="CI202" s="355"/>
      <c r="CJ202" s="355"/>
      <c r="CK202" s="355"/>
      <c r="CL202" s="355"/>
      <c r="CM202" s="355"/>
      <c r="CN202" s="355"/>
      <c r="CO202" s="355"/>
      <c r="CP202" s="355"/>
      <c r="CQ202" s="355"/>
      <c r="CS202" s="446"/>
      <c r="CT202" s="447"/>
      <c r="CU202" s="448"/>
      <c r="CV202" s="449"/>
      <c r="CW202" s="449"/>
      <c r="CX202" s="355"/>
      <c r="CY202" s="355"/>
      <c r="CZ202" s="355"/>
      <c r="DA202" s="355"/>
      <c r="DB202" s="355"/>
      <c r="DC202" s="355"/>
      <c r="DD202" s="355"/>
      <c r="DE202" s="355"/>
      <c r="DF202" s="355"/>
      <c r="DG202" s="355"/>
      <c r="DI202" s="431"/>
      <c r="DJ202" s="432"/>
      <c r="DK202" s="433"/>
      <c r="DL202" s="434"/>
      <c r="DM202" s="434"/>
      <c r="DN202" s="435"/>
      <c r="DO202" s="436"/>
      <c r="DP202" s="436"/>
      <c r="DQ202" s="436"/>
      <c r="DR202" s="436"/>
      <c r="DS202" s="436"/>
      <c r="DT202" s="436"/>
      <c r="DU202" s="436"/>
      <c r="DV202" s="436"/>
      <c r="DW202" s="436"/>
      <c r="DX202" s="436"/>
    </row>
    <row r="203" spans="1:128" ht="20.100000000000001" customHeight="1">
      <c r="A203" s="391">
        <v>4581</v>
      </c>
      <c r="B203" s="392" t="s">
        <v>364</v>
      </c>
      <c r="C203" s="393">
        <v>172</v>
      </c>
      <c r="D203" s="394">
        <v>196</v>
      </c>
      <c r="E203" s="395"/>
      <c r="F203" s="396">
        <v>23</v>
      </c>
      <c r="G203" s="396">
        <v>30</v>
      </c>
      <c r="H203" s="396">
        <v>21</v>
      </c>
      <c r="I203" s="396">
        <v>18</v>
      </c>
      <c r="J203" s="397">
        <v>9</v>
      </c>
      <c r="K203" s="398">
        <v>48</v>
      </c>
      <c r="L203" s="396">
        <v>5</v>
      </c>
      <c r="M203" s="396">
        <v>10</v>
      </c>
      <c r="N203" s="396">
        <v>8</v>
      </c>
      <c r="O203" s="399">
        <v>6</v>
      </c>
      <c r="Q203" s="400">
        <v>4681</v>
      </c>
      <c r="R203" s="401" t="s">
        <v>1273</v>
      </c>
      <c r="S203" s="402">
        <v>140</v>
      </c>
      <c r="T203" s="403">
        <v>203</v>
      </c>
      <c r="U203" s="404"/>
      <c r="V203" s="405">
        <v>31</v>
      </c>
      <c r="W203" s="405">
        <v>30</v>
      </c>
      <c r="X203" s="405">
        <v>19</v>
      </c>
      <c r="Y203" s="405">
        <v>14</v>
      </c>
      <c r="Z203" s="406">
        <v>6</v>
      </c>
      <c r="AA203" s="407">
        <v>39</v>
      </c>
      <c r="AB203" s="405">
        <v>4</v>
      </c>
      <c r="AC203" s="405">
        <v>11</v>
      </c>
      <c r="AD203" s="405">
        <v>6</v>
      </c>
      <c r="AE203" s="408">
        <v>5</v>
      </c>
      <c r="AG203" s="400">
        <v>4691</v>
      </c>
      <c r="AH203" s="401" t="s">
        <v>367</v>
      </c>
      <c r="AI203" s="402">
        <v>121</v>
      </c>
      <c r="AJ203" s="403">
        <v>223</v>
      </c>
      <c r="AK203" s="404"/>
      <c r="AL203" s="405">
        <v>6</v>
      </c>
      <c r="AM203" s="405">
        <v>24</v>
      </c>
      <c r="AN203" s="405">
        <v>39</v>
      </c>
      <c r="AO203" s="405">
        <v>25</v>
      </c>
      <c r="AP203" s="406">
        <v>7</v>
      </c>
      <c r="AQ203" s="407">
        <v>70</v>
      </c>
      <c r="AR203" s="405">
        <v>6</v>
      </c>
      <c r="AS203" s="405">
        <v>12</v>
      </c>
      <c r="AT203" s="405">
        <v>9</v>
      </c>
      <c r="AU203" s="408">
        <v>5</v>
      </c>
      <c r="AW203" s="446"/>
      <c r="AX203" s="447"/>
      <c r="AY203" s="448"/>
      <c r="AZ203" s="449"/>
      <c r="BA203" s="449"/>
      <c r="BB203" s="355"/>
      <c r="BC203" s="355"/>
      <c r="BD203" s="355"/>
      <c r="BE203" s="355"/>
      <c r="BF203" s="355"/>
      <c r="BG203" s="355"/>
      <c r="BH203" s="355"/>
      <c r="BI203" s="355"/>
      <c r="BJ203" s="355"/>
      <c r="BK203" s="355"/>
      <c r="BM203" s="446"/>
      <c r="BN203" s="447"/>
      <c r="BO203" s="448"/>
      <c r="BP203" s="449"/>
      <c r="BQ203" s="449"/>
      <c r="BR203" s="355"/>
      <c r="BS203" s="355"/>
      <c r="BT203" s="355"/>
      <c r="BU203" s="355"/>
      <c r="BV203" s="355"/>
      <c r="BW203" s="355"/>
      <c r="BX203" s="355"/>
      <c r="BY203" s="355"/>
      <c r="BZ203" s="355"/>
      <c r="CA203" s="355"/>
      <c r="CC203" s="446"/>
      <c r="CD203" s="447"/>
      <c r="CE203" s="448"/>
      <c r="CF203" s="449"/>
      <c r="CG203" s="449"/>
      <c r="CH203" s="355"/>
      <c r="CI203" s="355"/>
      <c r="CJ203" s="355"/>
      <c r="CK203" s="355"/>
      <c r="CL203" s="355"/>
      <c r="CM203" s="355"/>
      <c r="CN203" s="355"/>
      <c r="CO203" s="355"/>
      <c r="CP203" s="355"/>
      <c r="CQ203" s="355"/>
      <c r="CS203" s="446"/>
      <c r="CT203" s="447"/>
      <c r="CU203" s="448"/>
      <c r="CV203" s="449"/>
      <c r="CW203" s="449"/>
      <c r="CX203" s="355"/>
      <c r="CY203" s="355"/>
      <c r="CZ203" s="355"/>
      <c r="DA203" s="355"/>
      <c r="DB203" s="355"/>
      <c r="DC203" s="355"/>
      <c r="DD203" s="355"/>
      <c r="DE203" s="355"/>
      <c r="DF203" s="355"/>
      <c r="DG203" s="355"/>
      <c r="DI203" s="431"/>
      <c r="DJ203" s="432"/>
      <c r="DK203" s="433"/>
      <c r="DL203" s="434"/>
      <c r="DM203" s="434"/>
      <c r="DN203" s="435"/>
      <c r="DO203" s="436"/>
      <c r="DP203" s="436"/>
      <c r="DQ203" s="436"/>
      <c r="DR203" s="436"/>
      <c r="DS203" s="436"/>
      <c r="DT203" s="436"/>
      <c r="DU203" s="436"/>
      <c r="DV203" s="436"/>
      <c r="DW203" s="436"/>
      <c r="DX203" s="436"/>
    </row>
    <row r="204" spans="1:128" ht="20.100000000000001" customHeight="1">
      <c r="A204" s="391">
        <v>4611</v>
      </c>
      <c r="B204" s="392" t="s">
        <v>717</v>
      </c>
      <c r="C204" s="393">
        <v>167</v>
      </c>
      <c r="D204" s="394">
        <v>190</v>
      </c>
      <c r="E204" s="395"/>
      <c r="F204" s="396">
        <v>34</v>
      </c>
      <c r="G204" s="396">
        <v>26</v>
      </c>
      <c r="H204" s="396">
        <v>27</v>
      </c>
      <c r="I204" s="396">
        <v>10</v>
      </c>
      <c r="J204" s="397">
        <v>4</v>
      </c>
      <c r="K204" s="398">
        <v>40</v>
      </c>
      <c r="L204" s="396">
        <v>5</v>
      </c>
      <c r="M204" s="396">
        <v>9</v>
      </c>
      <c r="N204" s="396">
        <v>8</v>
      </c>
      <c r="O204" s="399">
        <v>5</v>
      </c>
      <c r="Q204" s="400">
        <v>4691</v>
      </c>
      <c r="R204" s="401" t="s">
        <v>367</v>
      </c>
      <c r="S204" s="402">
        <v>94</v>
      </c>
      <c r="T204" s="403">
        <v>218</v>
      </c>
      <c r="U204" s="404"/>
      <c r="V204" s="405">
        <v>7</v>
      </c>
      <c r="W204" s="405">
        <v>16</v>
      </c>
      <c r="X204" s="405">
        <v>31</v>
      </c>
      <c r="Y204" s="405">
        <v>32</v>
      </c>
      <c r="Z204" s="406">
        <v>14</v>
      </c>
      <c r="AA204" s="407">
        <v>77</v>
      </c>
      <c r="AB204" s="405">
        <v>5</v>
      </c>
      <c r="AC204" s="405">
        <v>14</v>
      </c>
      <c r="AD204" s="405">
        <v>8</v>
      </c>
      <c r="AE204" s="408">
        <v>6</v>
      </c>
      <c r="AG204" s="400">
        <v>4721</v>
      </c>
      <c r="AH204" s="401" t="s">
        <v>368</v>
      </c>
      <c r="AI204" s="402">
        <v>84</v>
      </c>
      <c r="AJ204" s="403">
        <v>222</v>
      </c>
      <c r="AK204" s="404"/>
      <c r="AL204" s="405">
        <v>11</v>
      </c>
      <c r="AM204" s="405">
        <v>26</v>
      </c>
      <c r="AN204" s="405">
        <v>32</v>
      </c>
      <c r="AO204" s="405">
        <v>20</v>
      </c>
      <c r="AP204" s="406">
        <v>11</v>
      </c>
      <c r="AQ204" s="407">
        <v>63</v>
      </c>
      <c r="AR204" s="405">
        <v>6</v>
      </c>
      <c r="AS204" s="405">
        <v>11</v>
      </c>
      <c r="AT204" s="405">
        <v>9</v>
      </c>
      <c r="AU204" s="408">
        <v>5</v>
      </c>
      <c r="AW204" s="446"/>
      <c r="AX204" s="447"/>
      <c r="AY204" s="448"/>
      <c r="AZ204" s="449"/>
      <c r="BA204" s="449"/>
      <c r="BB204" s="355"/>
      <c r="BC204" s="355"/>
      <c r="BD204" s="355"/>
      <c r="BE204" s="355"/>
      <c r="BF204" s="355"/>
      <c r="BG204" s="355"/>
      <c r="BH204" s="355"/>
      <c r="BI204" s="355"/>
      <c r="BJ204" s="355"/>
      <c r="BK204" s="355"/>
      <c r="BM204" s="446"/>
      <c r="BN204" s="447"/>
      <c r="BO204" s="448"/>
      <c r="BP204" s="449"/>
      <c r="BQ204" s="449"/>
      <c r="BR204" s="355"/>
      <c r="BS204" s="355"/>
      <c r="BT204" s="355"/>
      <c r="BU204" s="355"/>
      <c r="BV204" s="355"/>
      <c r="BW204" s="355"/>
      <c r="BX204" s="355"/>
      <c r="BY204" s="355"/>
      <c r="BZ204" s="355"/>
      <c r="CA204" s="355"/>
      <c r="CC204" s="446"/>
      <c r="CD204" s="447"/>
      <c r="CE204" s="448"/>
      <c r="CF204" s="449"/>
      <c r="CG204" s="449"/>
      <c r="CH204" s="355"/>
      <c r="CI204" s="355"/>
      <c r="CJ204" s="355"/>
      <c r="CK204" s="355"/>
      <c r="CL204" s="355"/>
      <c r="CM204" s="355"/>
      <c r="CN204" s="355"/>
      <c r="CO204" s="355"/>
      <c r="CP204" s="355"/>
      <c r="CQ204" s="355"/>
      <c r="CS204" s="446"/>
      <c r="CT204" s="447"/>
      <c r="CU204" s="448"/>
      <c r="CV204" s="449"/>
      <c r="CW204" s="449"/>
      <c r="CX204" s="355"/>
      <c r="CY204" s="355"/>
      <c r="CZ204" s="355"/>
      <c r="DA204" s="355"/>
      <c r="DB204" s="355"/>
      <c r="DC204" s="355"/>
      <c r="DD204" s="355"/>
      <c r="DE204" s="355"/>
      <c r="DF204" s="355"/>
      <c r="DG204" s="355"/>
      <c r="DI204" s="431"/>
      <c r="DJ204" s="432"/>
      <c r="DK204" s="433"/>
      <c r="DL204" s="434"/>
      <c r="DM204" s="434"/>
      <c r="DN204" s="435"/>
      <c r="DO204" s="436"/>
      <c r="DP204" s="436"/>
      <c r="DQ204" s="436"/>
      <c r="DR204" s="436"/>
      <c r="DS204" s="436"/>
      <c r="DT204" s="436"/>
      <c r="DU204" s="436"/>
      <c r="DV204" s="436"/>
      <c r="DW204" s="436"/>
      <c r="DX204" s="436"/>
    </row>
    <row r="205" spans="1:128" ht="20.100000000000001" customHeight="1">
      <c r="A205" s="391">
        <v>4651</v>
      </c>
      <c r="B205" s="392" t="s">
        <v>1272</v>
      </c>
      <c r="C205" s="393">
        <v>41</v>
      </c>
      <c r="D205" s="394">
        <v>188</v>
      </c>
      <c r="E205" s="395"/>
      <c r="F205" s="396">
        <v>39</v>
      </c>
      <c r="G205" s="396">
        <v>34</v>
      </c>
      <c r="H205" s="396">
        <v>15</v>
      </c>
      <c r="I205" s="396">
        <v>10</v>
      </c>
      <c r="J205" s="397">
        <v>2</v>
      </c>
      <c r="K205" s="398">
        <v>27</v>
      </c>
      <c r="L205" s="396">
        <v>5</v>
      </c>
      <c r="M205" s="396">
        <v>8</v>
      </c>
      <c r="N205" s="396">
        <v>7</v>
      </c>
      <c r="O205" s="399">
        <v>5</v>
      </c>
      <c r="Q205" s="400">
        <v>4721</v>
      </c>
      <c r="R205" s="401" t="s">
        <v>368</v>
      </c>
      <c r="S205" s="402">
        <v>87</v>
      </c>
      <c r="T205" s="403">
        <v>210</v>
      </c>
      <c r="U205" s="404"/>
      <c r="V205" s="405">
        <v>18</v>
      </c>
      <c r="W205" s="405">
        <v>22</v>
      </c>
      <c r="X205" s="405">
        <v>26</v>
      </c>
      <c r="Y205" s="405">
        <v>26</v>
      </c>
      <c r="Z205" s="406">
        <v>7</v>
      </c>
      <c r="AA205" s="407">
        <v>60</v>
      </c>
      <c r="AB205" s="405">
        <v>5</v>
      </c>
      <c r="AC205" s="405">
        <v>13</v>
      </c>
      <c r="AD205" s="405">
        <v>7</v>
      </c>
      <c r="AE205" s="408">
        <v>6</v>
      </c>
      <c r="AG205" s="400">
        <v>4741</v>
      </c>
      <c r="AH205" s="401" t="s">
        <v>369</v>
      </c>
      <c r="AI205" s="402">
        <v>124</v>
      </c>
      <c r="AJ205" s="403">
        <v>220</v>
      </c>
      <c r="AK205" s="404"/>
      <c r="AL205" s="405">
        <v>11</v>
      </c>
      <c r="AM205" s="405">
        <v>27</v>
      </c>
      <c r="AN205" s="405">
        <v>31</v>
      </c>
      <c r="AO205" s="405">
        <v>23</v>
      </c>
      <c r="AP205" s="406">
        <v>8</v>
      </c>
      <c r="AQ205" s="407">
        <v>62</v>
      </c>
      <c r="AR205" s="405">
        <v>6</v>
      </c>
      <c r="AS205" s="405">
        <v>11</v>
      </c>
      <c r="AT205" s="405">
        <v>9</v>
      </c>
      <c r="AU205" s="408">
        <v>5</v>
      </c>
      <c r="AW205" s="446"/>
      <c r="AX205" s="447"/>
      <c r="AY205" s="448"/>
      <c r="AZ205" s="449"/>
      <c r="BA205" s="449"/>
      <c r="BB205" s="355"/>
      <c r="BC205" s="355"/>
      <c r="BD205" s="355"/>
      <c r="BE205" s="355"/>
      <c r="BF205" s="355"/>
      <c r="BG205" s="355"/>
      <c r="BH205" s="355"/>
      <c r="BI205" s="355"/>
      <c r="BJ205" s="355"/>
      <c r="BK205" s="355"/>
      <c r="BM205" s="446"/>
      <c r="BN205" s="447"/>
      <c r="BO205" s="448"/>
      <c r="BP205" s="449"/>
      <c r="BQ205" s="449"/>
      <c r="BR205" s="355"/>
      <c r="BS205" s="355"/>
      <c r="BT205" s="355"/>
      <c r="BU205" s="355"/>
      <c r="BV205" s="355"/>
      <c r="BW205" s="355"/>
      <c r="BX205" s="355"/>
      <c r="BY205" s="355"/>
      <c r="BZ205" s="355"/>
      <c r="CA205" s="355"/>
      <c r="CC205" s="446"/>
      <c r="CD205" s="447"/>
      <c r="CE205" s="448"/>
      <c r="CF205" s="449"/>
      <c r="CG205" s="449"/>
      <c r="CH205" s="355"/>
      <c r="CI205" s="355"/>
      <c r="CJ205" s="355"/>
      <c r="CK205" s="355"/>
      <c r="CL205" s="355"/>
      <c r="CM205" s="355"/>
      <c r="CN205" s="355"/>
      <c r="CO205" s="355"/>
      <c r="CP205" s="355"/>
      <c r="CQ205" s="355"/>
      <c r="CS205" s="446"/>
      <c r="CT205" s="447"/>
      <c r="CU205" s="448"/>
      <c r="CV205" s="449"/>
      <c r="CW205" s="449"/>
      <c r="CX205" s="355"/>
      <c r="CY205" s="355"/>
      <c r="CZ205" s="355"/>
      <c r="DA205" s="355"/>
      <c r="DB205" s="355"/>
      <c r="DC205" s="355"/>
      <c r="DD205" s="355"/>
      <c r="DE205" s="355"/>
      <c r="DF205" s="355"/>
      <c r="DG205" s="355"/>
      <c r="DI205" s="431"/>
      <c r="DJ205" s="432"/>
      <c r="DK205" s="433"/>
      <c r="DL205" s="434"/>
      <c r="DM205" s="434"/>
      <c r="DN205" s="435"/>
      <c r="DO205" s="436"/>
      <c r="DP205" s="436"/>
      <c r="DQ205" s="436"/>
      <c r="DR205" s="436"/>
      <c r="DS205" s="436"/>
      <c r="DT205" s="436"/>
      <c r="DU205" s="436"/>
      <c r="DV205" s="436"/>
      <c r="DW205" s="436"/>
      <c r="DX205" s="436"/>
    </row>
    <row r="206" spans="1:128" ht="20.100000000000001" customHeight="1">
      <c r="A206" s="391">
        <v>4681</v>
      </c>
      <c r="B206" s="392" t="s">
        <v>1273</v>
      </c>
      <c r="C206" s="393">
        <v>164</v>
      </c>
      <c r="D206" s="394">
        <v>184</v>
      </c>
      <c r="E206" s="395"/>
      <c r="F206" s="396">
        <v>41</v>
      </c>
      <c r="G206" s="396">
        <v>30</v>
      </c>
      <c r="H206" s="396">
        <v>16</v>
      </c>
      <c r="I206" s="396">
        <v>10</v>
      </c>
      <c r="J206" s="397">
        <v>2</v>
      </c>
      <c r="K206" s="398">
        <v>28</v>
      </c>
      <c r="L206" s="396">
        <v>4</v>
      </c>
      <c r="M206" s="396">
        <v>8</v>
      </c>
      <c r="N206" s="396">
        <v>7</v>
      </c>
      <c r="O206" s="399">
        <v>5</v>
      </c>
      <c r="Q206" s="400">
        <v>4741</v>
      </c>
      <c r="R206" s="401" t="s">
        <v>369</v>
      </c>
      <c r="S206" s="402">
        <v>129</v>
      </c>
      <c r="T206" s="403">
        <v>214</v>
      </c>
      <c r="U206" s="404"/>
      <c r="V206" s="405">
        <v>16</v>
      </c>
      <c r="W206" s="405">
        <v>19</v>
      </c>
      <c r="X206" s="405">
        <v>22</v>
      </c>
      <c r="Y206" s="405">
        <v>30</v>
      </c>
      <c r="Z206" s="406">
        <v>13</v>
      </c>
      <c r="AA206" s="407">
        <v>66</v>
      </c>
      <c r="AB206" s="405">
        <v>5</v>
      </c>
      <c r="AC206" s="405">
        <v>13</v>
      </c>
      <c r="AD206" s="405">
        <v>7</v>
      </c>
      <c r="AE206" s="408">
        <v>6</v>
      </c>
      <c r="AG206" s="400">
        <v>4761</v>
      </c>
      <c r="AH206" s="401" t="s">
        <v>370</v>
      </c>
      <c r="AI206" s="402">
        <v>106</v>
      </c>
      <c r="AJ206" s="403">
        <v>224</v>
      </c>
      <c r="AK206" s="404"/>
      <c r="AL206" s="405">
        <v>10</v>
      </c>
      <c r="AM206" s="405">
        <v>21</v>
      </c>
      <c r="AN206" s="405">
        <v>32</v>
      </c>
      <c r="AO206" s="405">
        <v>21</v>
      </c>
      <c r="AP206" s="406">
        <v>16</v>
      </c>
      <c r="AQ206" s="407">
        <v>69</v>
      </c>
      <c r="AR206" s="405">
        <v>6</v>
      </c>
      <c r="AS206" s="405">
        <v>11</v>
      </c>
      <c r="AT206" s="405">
        <v>9</v>
      </c>
      <c r="AU206" s="408">
        <v>5</v>
      </c>
      <c r="AW206" s="446"/>
      <c r="AX206" s="447"/>
      <c r="AY206" s="448"/>
      <c r="AZ206" s="449"/>
      <c r="BA206" s="449"/>
      <c r="BB206" s="355"/>
      <c r="BC206" s="355"/>
      <c r="BD206" s="355"/>
      <c r="BE206" s="355"/>
      <c r="BF206" s="355"/>
      <c r="BG206" s="355"/>
      <c r="BH206" s="355"/>
      <c r="BI206" s="355"/>
      <c r="BJ206" s="355"/>
      <c r="BK206" s="355"/>
      <c r="BM206" s="446"/>
      <c r="BN206" s="447"/>
      <c r="BO206" s="448"/>
      <c r="BP206" s="449"/>
      <c r="BQ206" s="449"/>
      <c r="BR206" s="355"/>
      <c r="BS206" s="355"/>
      <c r="BT206" s="355"/>
      <c r="BU206" s="355"/>
      <c r="BV206" s="355"/>
      <c r="BW206" s="355"/>
      <c r="BX206" s="355"/>
      <c r="BY206" s="355"/>
      <c r="BZ206" s="355"/>
      <c r="CA206" s="355"/>
      <c r="CC206" s="446"/>
      <c r="CD206" s="447"/>
      <c r="CE206" s="448"/>
      <c r="CF206" s="449"/>
      <c r="CG206" s="449"/>
      <c r="CH206" s="355"/>
      <c r="CI206" s="355"/>
      <c r="CJ206" s="355"/>
      <c r="CK206" s="355"/>
      <c r="CL206" s="355"/>
      <c r="CM206" s="355"/>
      <c r="CN206" s="355"/>
      <c r="CO206" s="355"/>
      <c r="CP206" s="355"/>
      <c r="CQ206" s="355"/>
      <c r="CS206" s="446"/>
      <c r="CT206" s="447"/>
      <c r="CU206" s="448"/>
      <c r="CV206" s="449"/>
      <c r="CW206" s="449"/>
      <c r="CX206" s="355"/>
      <c r="CY206" s="355"/>
      <c r="CZ206" s="355"/>
      <c r="DA206" s="355"/>
      <c r="DB206" s="355"/>
      <c r="DC206" s="355"/>
      <c r="DD206" s="355"/>
      <c r="DE206" s="355"/>
      <c r="DF206" s="355"/>
      <c r="DG206" s="355"/>
      <c r="DI206" s="431"/>
      <c r="DJ206" s="432"/>
      <c r="DK206" s="433"/>
      <c r="DL206" s="434"/>
      <c r="DM206" s="434"/>
      <c r="DN206" s="435"/>
      <c r="DO206" s="436"/>
      <c r="DP206" s="436"/>
      <c r="DQ206" s="436"/>
      <c r="DR206" s="436"/>
      <c r="DS206" s="436"/>
      <c r="DT206" s="436"/>
      <c r="DU206" s="436"/>
      <c r="DV206" s="436"/>
      <c r="DW206" s="436"/>
      <c r="DX206" s="436"/>
    </row>
    <row r="207" spans="1:128" ht="20.100000000000001" customHeight="1">
      <c r="A207" s="391">
        <v>4691</v>
      </c>
      <c r="B207" s="392" t="s">
        <v>367</v>
      </c>
      <c r="C207" s="393">
        <v>107</v>
      </c>
      <c r="D207" s="394">
        <v>203</v>
      </c>
      <c r="E207" s="395"/>
      <c r="F207" s="396">
        <v>13</v>
      </c>
      <c r="G207" s="396">
        <v>25</v>
      </c>
      <c r="H207" s="396">
        <v>18</v>
      </c>
      <c r="I207" s="396">
        <v>32</v>
      </c>
      <c r="J207" s="397">
        <v>12</v>
      </c>
      <c r="K207" s="398">
        <v>62</v>
      </c>
      <c r="L207" s="396">
        <v>6</v>
      </c>
      <c r="M207" s="396">
        <v>11</v>
      </c>
      <c r="N207" s="396">
        <v>9</v>
      </c>
      <c r="O207" s="399">
        <v>6</v>
      </c>
      <c r="Q207" s="400">
        <v>4761</v>
      </c>
      <c r="R207" s="401" t="s">
        <v>370</v>
      </c>
      <c r="S207" s="402">
        <v>90</v>
      </c>
      <c r="T207" s="403">
        <v>211</v>
      </c>
      <c r="U207" s="404"/>
      <c r="V207" s="405">
        <v>19</v>
      </c>
      <c r="W207" s="405">
        <v>27</v>
      </c>
      <c r="X207" s="405">
        <v>20</v>
      </c>
      <c r="Y207" s="405">
        <v>23</v>
      </c>
      <c r="Z207" s="406">
        <v>11</v>
      </c>
      <c r="AA207" s="407">
        <v>54</v>
      </c>
      <c r="AB207" s="405">
        <v>5</v>
      </c>
      <c r="AC207" s="405">
        <v>13</v>
      </c>
      <c r="AD207" s="405">
        <v>7</v>
      </c>
      <c r="AE207" s="408">
        <v>6</v>
      </c>
      <c r="AG207" s="400">
        <v>4801</v>
      </c>
      <c r="AH207" s="401" t="s">
        <v>1274</v>
      </c>
      <c r="AI207" s="402">
        <v>142</v>
      </c>
      <c r="AJ207" s="403">
        <v>214</v>
      </c>
      <c r="AK207" s="404"/>
      <c r="AL207" s="405">
        <v>22</v>
      </c>
      <c r="AM207" s="405">
        <v>30</v>
      </c>
      <c r="AN207" s="405">
        <v>25</v>
      </c>
      <c r="AO207" s="405">
        <v>21</v>
      </c>
      <c r="AP207" s="406">
        <v>3</v>
      </c>
      <c r="AQ207" s="407">
        <v>49</v>
      </c>
      <c r="AR207" s="405">
        <v>5</v>
      </c>
      <c r="AS207" s="405">
        <v>10</v>
      </c>
      <c r="AT207" s="405">
        <v>8</v>
      </c>
      <c r="AU207" s="408">
        <v>5</v>
      </c>
      <c r="AW207" s="446"/>
      <c r="AX207" s="447"/>
      <c r="AY207" s="448"/>
      <c r="AZ207" s="449"/>
      <c r="BA207" s="449"/>
      <c r="BB207" s="355"/>
      <c r="BC207" s="355"/>
      <c r="BD207" s="355"/>
      <c r="BE207" s="355"/>
      <c r="BF207" s="355"/>
      <c r="BG207" s="355"/>
      <c r="BH207" s="355"/>
      <c r="BI207" s="355"/>
      <c r="BJ207" s="355"/>
      <c r="BK207" s="355"/>
      <c r="BM207" s="446"/>
      <c r="BN207" s="447"/>
      <c r="BO207" s="448"/>
      <c r="BP207" s="449"/>
      <c r="BQ207" s="449"/>
      <c r="BR207" s="355"/>
      <c r="BS207" s="355"/>
      <c r="BT207" s="355"/>
      <c r="BU207" s="355"/>
      <c r="BV207" s="355"/>
      <c r="BW207" s="355"/>
      <c r="BX207" s="355"/>
      <c r="BY207" s="355"/>
      <c r="BZ207" s="355"/>
      <c r="CA207" s="355"/>
      <c r="CC207" s="446"/>
      <c r="CD207" s="447"/>
      <c r="CE207" s="448"/>
      <c r="CF207" s="449"/>
      <c r="CG207" s="449"/>
      <c r="CH207" s="355"/>
      <c r="CI207" s="355"/>
      <c r="CJ207" s="355"/>
      <c r="CK207" s="355"/>
      <c r="CL207" s="355"/>
      <c r="CM207" s="355"/>
      <c r="CN207" s="355"/>
      <c r="CO207" s="355"/>
      <c r="CP207" s="355"/>
      <c r="CQ207" s="355"/>
      <c r="CS207" s="446"/>
      <c r="CT207" s="447"/>
      <c r="CU207" s="448"/>
      <c r="CV207" s="449"/>
      <c r="CW207" s="449"/>
      <c r="CX207" s="355"/>
      <c r="CY207" s="355"/>
      <c r="CZ207" s="355"/>
      <c r="DA207" s="355"/>
      <c r="DB207" s="355"/>
      <c r="DC207" s="355"/>
      <c r="DD207" s="355"/>
      <c r="DE207" s="355"/>
      <c r="DF207" s="355"/>
      <c r="DG207" s="355"/>
      <c r="DI207" s="431"/>
      <c r="DJ207" s="432"/>
      <c r="DK207" s="433"/>
      <c r="DL207" s="434"/>
      <c r="DM207" s="434"/>
      <c r="DN207" s="435"/>
      <c r="DO207" s="436"/>
      <c r="DP207" s="436"/>
      <c r="DQ207" s="436"/>
      <c r="DR207" s="436"/>
      <c r="DS207" s="436"/>
      <c r="DT207" s="436"/>
      <c r="DU207" s="436"/>
      <c r="DV207" s="436"/>
      <c r="DW207" s="436"/>
      <c r="DX207" s="436"/>
    </row>
    <row r="208" spans="1:128" ht="20.100000000000001" customHeight="1">
      <c r="A208" s="391">
        <v>4721</v>
      </c>
      <c r="B208" s="392" t="s">
        <v>368</v>
      </c>
      <c r="C208" s="393">
        <v>78</v>
      </c>
      <c r="D208" s="394">
        <v>204</v>
      </c>
      <c r="E208" s="395"/>
      <c r="F208" s="396">
        <v>13</v>
      </c>
      <c r="G208" s="396">
        <v>22</v>
      </c>
      <c r="H208" s="396">
        <v>27</v>
      </c>
      <c r="I208" s="396">
        <v>28</v>
      </c>
      <c r="J208" s="397">
        <v>10</v>
      </c>
      <c r="K208" s="398">
        <v>65</v>
      </c>
      <c r="L208" s="396">
        <v>7</v>
      </c>
      <c r="M208" s="396">
        <v>10</v>
      </c>
      <c r="N208" s="396">
        <v>9</v>
      </c>
      <c r="O208" s="399">
        <v>7</v>
      </c>
      <c r="Q208" s="400">
        <v>4801</v>
      </c>
      <c r="R208" s="401" t="s">
        <v>1274</v>
      </c>
      <c r="S208" s="402">
        <v>142</v>
      </c>
      <c r="T208" s="403">
        <v>203</v>
      </c>
      <c r="U208" s="404"/>
      <c r="V208" s="405">
        <v>27</v>
      </c>
      <c r="W208" s="405">
        <v>29</v>
      </c>
      <c r="X208" s="405">
        <v>27</v>
      </c>
      <c r="Y208" s="405">
        <v>15</v>
      </c>
      <c r="Z208" s="406">
        <v>1</v>
      </c>
      <c r="AA208" s="407">
        <v>44</v>
      </c>
      <c r="AB208" s="405">
        <v>4</v>
      </c>
      <c r="AC208" s="405">
        <v>12</v>
      </c>
      <c r="AD208" s="405">
        <v>6</v>
      </c>
      <c r="AE208" s="408">
        <v>5</v>
      </c>
      <c r="AG208" s="400">
        <v>4841</v>
      </c>
      <c r="AH208" s="401" t="s">
        <v>372</v>
      </c>
      <c r="AI208" s="402">
        <v>77</v>
      </c>
      <c r="AJ208" s="403">
        <v>204</v>
      </c>
      <c r="AK208" s="404"/>
      <c r="AL208" s="405">
        <v>44</v>
      </c>
      <c r="AM208" s="405">
        <v>27</v>
      </c>
      <c r="AN208" s="405">
        <v>16</v>
      </c>
      <c r="AO208" s="405">
        <v>9</v>
      </c>
      <c r="AP208" s="406">
        <v>4</v>
      </c>
      <c r="AQ208" s="407">
        <v>29</v>
      </c>
      <c r="AR208" s="405">
        <v>5</v>
      </c>
      <c r="AS208" s="405">
        <v>8</v>
      </c>
      <c r="AT208" s="405">
        <v>7</v>
      </c>
      <c r="AU208" s="408">
        <v>4</v>
      </c>
      <c r="AW208" s="446"/>
      <c r="AX208" s="447"/>
      <c r="AY208" s="448"/>
      <c r="AZ208" s="449"/>
      <c r="BA208" s="449"/>
      <c r="BB208" s="355"/>
      <c r="BC208" s="355"/>
      <c r="BD208" s="355"/>
      <c r="BE208" s="355"/>
      <c r="BF208" s="355"/>
      <c r="BG208" s="355"/>
      <c r="BH208" s="355"/>
      <c r="BI208" s="355"/>
      <c r="BJ208" s="355"/>
      <c r="BK208" s="355"/>
      <c r="BM208" s="446"/>
      <c r="BN208" s="447"/>
      <c r="BO208" s="448"/>
      <c r="BP208" s="449"/>
      <c r="BQ208" s="449"/>
      <c r="BR208" s="355"/>
      <c r="BS208" s="355"/>
      <c r="BT208" s="355"/>
      <c r="BU208" s="355"/>
      <c r="BV208" s="355"/>
      <c r="BW208" s="355"/>
      <c r="BX208" s="355"/>
      <c r="BY208" s="355"/>
      <c r="BZ208" s="355"/>
      <c r="CA208" s="355"/>
      <c r="CC208" s="446"/>
      <c r="CD208" s="447"/>
      <c r="CE208" s="448"/>
      <c r="CF208" s="449"/>
      <c r="CG208" s="449"/>
      <c r="CH208" s="355"/>
      <c r="CI208" s="355"/>
      <c r="CJ208" s="355"/>
      <c r="CK208" s="355"/>
      <c r="CL208" s="355"/>
      <c r="CM208" s="355"/>
      <c r="CN208" s="355"/>
      <c r="CO208" s="355"/>
      <c r="CP208" s="355"/>
      <c r="CQ208" s="355"/>
      <c r="CS208" s="446"/>
      <c r="CT208" s="447"/>
      <c r="CU208" s="448"/>
      <c r="CV208" s="449"/>
      <c r="CW208" s="449"/>
      <c r="CX208" s="355"/>
      <c r="CY208" s="355"/>
      <c r="CZ208" s="355"/>
      <c r="DA208" s="355"/>
      <c r="DB208" s="355"/>
      <c r="DC208" s="355"/>
      <c r="DD208" s="355"/>
      <c r="DE208" s="355"/>
      <c r="DF208" s="355"/>
      <c r="DG208" s="355"/>
      <c r="DI208" s="431"/>
      <c r="DJ208" s="432"/>
      <c r="DK208" s="433"/>
      <c r="DL208" s="434"/>
      <c r="DM208" s="434"/>
      <c r="DN208" s="435"/>
      <c r="DO208" s="436"/>
      <c r="DP208" s="436"/>
      <c r="DQ208" s="436"/>
      <c r="DR208" s="436"/>
      <c r="DS208" s="436"/>
      <c r="DT208" s="436"/>
      <c r="DU208" s="436"/>
      <c r="DV208" s="436"/>
      <c r="DW208" s="436"/>
      <c r="DX208" s="436"/>
    </row>
    <row r="209" spans="1:128" ht="20.100000000000001" customHeight="1">
      <c r="A209" s="391">
        <v>4741</v>
      </c>
      <c r="B209" s="392" t="s">
        <v>369</v>
      </c>
      <c r="C209" s="393">
        <v>132</v>
      </c>
      <c r="D209" s="394">
        <v>200</v>
      </c>
      <c r="E209" s="395"/>
      <c r="F209" s="396">
        <v>19</v>
      </c>
      <c r="G209" s="396">
        <v>29</v>
      </c>
      <c r="H209" s="396">
        <v>23</v>
      </c>
      <c r="I209" s="396">
        <v>22</v>
      </c>
      <c r="J209" s="397">
        <v>8</v>
      </c>
      <c r="K209" s="398">
        <v>52</v>
      </c>
      <c r="L209" s="396">
        <v>6</v>
      </c>
      <c r="M209" s="396">
        <v>10</v>
      </c>
      <c r="N209" s="396">
        <v>9</v>
      </c>
      <c r="O209" s="399">
        <v>6</v>
      </c>
      <c r="Q209" s="400">
        <v>4841</v>
      </c>
      <c r="R209" s="401" t="s">
        <v>372</v>
      </c>
      <c r="S209" s="402">
        <v>97</v>
      </c>
      <c r="T209" s="403">
        <v>207</v>
      </c>
      <c r="U209" s="404"/>
      <c r="V209" s="405">
        <v>21</v>
      </c>
      <c r="W209" s="405">
        <v>31</v>
      </c>
      <c r="X209" s="405">
        <v>23</v>
      </c>
      <c r="Y209" s="405">
        <v>18</v>
      </c>
      <c r="Z209" s="406">
        <v>8</v>
      </c>
      <c r="AA209" s="407">
        <v>48</v>
      </c>
      <c r="AB209" s="405">
        <v>5</v>
      </c>
      <c r="AC209" s="405">
        <v>12</v>
      </c>
      <c r="AD209" s="405">
        <v>6</v>
      </c>
      <c r="AE209" s="408">
        <v>5</v>
      </c>
      <c r="AG209" s="400">
        <v>4881</v>
      </c>
      <c r="AH209" s="401" t="s">
        <v>373</v>
      </c>
      <c r="AI209" s="402">
        <v>96</v>
      </c>
      <c r="AJ209" s="403">
        <v>212</v>
      </c>
      <c r="AK209" s="404"/>
      <c r="AL209" s="405">
        <v>24</v>
      </c>
      <c r="AM209" s="405">
        <v>38</v>
      </c>
      <c r="AN209" s="405">
        <v>23</v>
      </c>
      <c r="AO209" s="405">
        <v>14</v>
      </c>
      <c r="AP209" s="406">
        <v>2</v>
      </c>
      <c r="AQ209" s="407">
        <v>39</v>
      </c>
      <c r="AR209" s="405">
        <v>5</v>
      </c>
      <c r="AS209" s="405">
        <v>9</v>
      </c>
      <c r="AT209" s="405">
        <v>8</v>
      </c>
      <c r="AU209" s="408">
        <v>5</v>
      </c>
      <c r="AW209" s="446"/>
      <c r="AX209" s="447"/>
      <c r="AY209" s="448"/>
      <c r="AZ209" s="449"/>
      <c r="BA209" s="449"/>
      <c r="BB209" s="355"/>
      <c r="BC209" s="355"/>
      <c r="BD209" s="355"/>
      <c r="BE209" s="355"/>
      <c r="BF209" s="355"/>
      <c r="BG209" s="355"/>
      <c r="BH209" s="355"/>
      <c r="BI209" s="355"/>
      <c r="BJ209" s="355"/>
      <c r="BK209" s="355"/>
      <c r="BM209" s="446"/>
      <c r="BN209" s="447"/>
      <c r="BO209" s="448"/>
      <c r="BP209" s="449"/>
      <c r="BQ209" s="449"/>
      <c r="BR209" s="355"/>
      <c r="BS209" s="355"/>
      <c r="BT209" s="355"/>
      <c r="BU209" s="355"/>
      <c r="BV209" s="355"/>
      <c r="BW209" s="355"/>
      <c r="BX209" s="355"/>
      <c r="BY209" s="355"/>
      <c r="BZ209" s="355"/>
      <c r="CA209" s="355"/>
      <c r="CC209" s="446"/>
      <c r="CD209" s="447"/>
      <c r="CE209" s="448"/>
      <c r="CF209" s="449"/>
      <c r="CG209" s="449"/>
      <c r="CH209" s="355"/>
      <c r="CI209" s="355"/>
      <c r="CJ209" s="355"/>
      <c r="CK209" s="355"/>
      <c r="CL209" s="355"/>
      <c r="CM209" s="355"/>
      <c r="CN209" s="355"/>
      <c r="CO209" s="355"/>
      <c r="CP209" s="355"/>
      <c r="CQ209" s="355"/>
      <c r="CS209" s="446"/>
      <c r="CT209" s="447"/>
      <c r="CU209" s="448"/>
      <c r="CV209" s="449"/>
      <c r="CW209" s="449"/>
      <c r="CX209" s="355"/>
      <c r="CY209" s="355"/>
      <c r="CZ209" s="355"/>
      <c r="DA209" s="355"/>
      <c r="DB209" s="355"/>
      <c r="DC209" s="355"/>
      <c r="DD209" s="355"/>
      <c r="DE209" s="355"/>
      <c r="DF209" s="355"/>
      <c r="DG209" s="355"/>
      <c r="DI209" s="431"/>
      <c r="DJ209" s="432"/>
      <c r="DK209" s="433"/>
      <c r="DL209" s="434"/>
      <c r="DM209" s="434"/>
      <c r="DN209" s="435"/>
      <c r="DO209" s="436"/>
      <c r="DP209" s="436"/>
      <c r="DQ209" s="436"/>
      <c r="DR209" s="436"/>
      <c r="DS209" s="436"/>
      <c r="DT209" s="436"/>
      <c r="DU209" s="436"/>
      <c r="DV209" s="436"/>
      <c r="DW209" s="436"/>
      <c r="DX209" s="436"/>
    </row>
    <row r="210" spans="1:128" ht="20.100000000000001" customHeight="1">
      <c r="A210" s="391">
        <v>4761</v>
      </c>
      <c r="B210" s="392" t="s">
        <v>370</v>
      </c>
      <c r="C210" s="393">
        <v>81</v>
      </c>
      <c r="D210" s="394">
        <v>200</v>
      </c>
      <c r="E210" s="395"/>
      <c r="F210" s="396">
        <v>19</v>
      </c>
      <c r="G210" s="396">
        <v>19</v>
      </c>
      <c r="H210" s="396">
        <v>27</v>
      </c>
      <c r="I210" s="396">
        <v>31</v>
      </c>
      <c r="J210" s="397">
        <v>5</v>
      </c>
      <c r="K210" s="398">
        <v>63</v>
      </c>
      <c r="L210" s="396">
        <v>6</v>
      </c>
      <c r="M210" s="396">
        <v>10</v>
      </c>
      <c r="N210" s="396">
        <v>9</v>
      </c>
      <c r="O210" s="399">
        <v>6</v>
      </c>
      <c r="Q210" s="400">
        <v>4881</v>
      </c>
      <c r="R210" s="401" t="s">
        <v>373</v>
      </c>
      <c r="S210" s="402">
        <v>84</v>
      </c>
      <c r="T210" s="403">
        <v>211</v>
      </c>
      <c r="U210" s="404"/>
      <c r="V210" s="405">
        <v>11</v>
      </c>
      <c r="W210" s="405">
        <v>33</v>
      </c>
      <c r="X210" s="405">
        <v>29</v>
      </c>
      <c r="Y210" s="405">
        <v>18</v>
      </c>
      <c r="Z210" s="406">
        <v>10</v>
      </c>
      <c r="AA210" s="407">
        <v>56</v>
      </c>
      <c r="AB210" s="405">
        <v>5</v>
      </c>
      <c r="AC210" s="405">
        <v>13</v>
      </c>
      <c r="AD210" s="405">
        <v>7</v>
      </c>
      <c r="AE210" s="408">
        <v>6</v>
      </c>
      <c r="AG210" s="400">
        <v>4921</v>
      </c>
      <c r="AH210" s="401" t="s">
        <v>374</v>
      </c>
      <c r="AI210" s="402">
        <v>94</v>
      </c>
      <c r="AJ210" s="403">
        <v>223</v>
      </c>
      <c r="AK210" s="404"/>
      <c r="AL210" s="405">
        <v>12</v>
      </c>
      <c r="AM210" s="405">
        <v>26</v>
      </c>
      <c r="AN210" s="405">
        <v>21</v>
      </c>
      <c r="AO210" s="405">
        <v>27</v>
      </c>
      <c r="AP210" s="406">
        <v>15</v>
      </c>
      <c r="AQ210" s="407">
        <v>63</v>
      </c>
      <c r="AR210" s="405">
        <v>6</v>
      </c>
      <c r="AS210" s="405">
        <v>11</v>
      </c>
      <c r="AT210" s="405">
        <v>9</v>
      </c>
      <c r="AU210" s="408">
        <v>5</v>
      </c>
      <c r="AW210" s="446"/>
      <c r="AX210" s="447"/>
      <c r="AY210" s="448"/>
      <c r="AZ210" s="449"/>
      <c r="BA210" s="449"/>
      <c r="BB210" s="355"/>
      <c r="BC210" s="355"/>
      <c r="BD210" s="355"/>
      <c r="BE210" s="355"/>
      <c r="BF210" s="355"/>
      <c r="BG210" s="355"/>
      <c r="BH210" s="355"/>
      <c r="BI210" s="355"/>
      <c r="BJ210" s="355"/>
      <c r="BK210" s="355"/>
      <c r="BM210" s="446"/>
      <c r="BN210" s="447"/>
      <c r="BO210" s="448"/>
      <c r="BP210" s="449"/>
      <c r="BQ210" s="449"/>
      <c r="BR210" s="355"/>
      <c r="BS210" s="355"/>
      <c r="BT210" s="355"/>
      <c r="BU210" s="355"/>
      <c r="BV210" s="355"/>
      <c r="BW210" s="355"/>
      <c r="BX210" s="355"/>
      <c r="BY210" s="355"/>
      <c r="BZ210" s="355"/>
      <c r="CA210" s="355"/>
      <c r="CC210" s="446"/>
      <c r="CD210" s="447"/>
      <c r="CE210" s="448"/>
      <c r="CF210" s="449"/>
      <c r="CG210" s="449"/>
      <c r="CH210" s="355"/>
      <c r="CI210" s="355"/>
      <c r="CJ210" s="355"/>
      <c r="CK210" s="355"/>
      <c r="CL210" s="355"/>
      <c r="CM210" s="355"/>
      <c r="CN210" s="355"/>
      <c r="CO210" s="355"/>
      <c r="CP210" s="355"/>
      <c r="CQ210" s="355"/>
      <c r="CS210" s="446"/>
      <c r="CT210" s="447"/>
      <c r="CU210" s="448"/>
      <c r="CV210" s="449"/>
      <c r="CW210" s="449"/>
      <c r="CX210" s="355"/>
      <c r="CY210" s="355"/>
      <c r="CZ210" s="355"/>
      <c r="DA210" s="355"/>
      <c r="DB210" s="355"/>
      <c r="DC210" s="355"/>
      <c r="DD210" s="355"/>
      <c r="DE210" s="355"/>
      <c r="DF210" s="355"/>
      <c r="DG210" s="355"/>
      <c r="DI210" s="431"/>
      <c r="DJ210" s="432"/>
      <c r="DK210" s="433"/>
      <c r="DL210" s="434"/>
      <c r="DM210" s="434"/>
      <c r="DN210" s="435"/>
      <c r="DO210" s="436"/>
      <c r="DP210" s="436"/>
      <c r="DQ210" s="436"/>
      <c r="DR210" s="436"/>
      <c r="DS210" s="436"/>
      <c r="DT210" s="436"/>
      <c r="DU210" s="436"/>
      <c r="DV210" s="436"/>
      <c r="DW210" s="436"/>
      <c r="DX210" s="436"/>
    </row>
    <row r="211" spans="1:128" ht="20.100000000000001" customHeight="1">
      <c r="A211" s="391">
        <v>4801</v>
      </c>
      <c r="B211" s="392" t="s">
        <v>1274</v>
      </c>
      <c r="C211" s="393">
        <v>155</v>
      </c>
      <c r="D211" s="394">
        <v>195</v>
      </c>
      <c r="E211" s="395"/>
      <c r="F211" s="396">
        <v>23</v>
      </c>
      <c r="G211" s="396">
        <v>28</v>
      </c>
      <c r="H211" s="396">
        <v>26</v>
      </c>
      <c r="I211" s="396">
        <v>18</v>
      </c>
      <c r="J211" s="397">
        <v>5</v>
      </c>
      <c r="K211" s="398">
        <v>48</v>
      </c>
      <c r="L211" s="396">
        <v>5</v>
      </c>
      <c r="M211" s="396">
        <v>9</v>
      </c>
      <c r="N211" s="396">
        <v>9</v>
      </c>
      <c r="O211" s="399">
        <v>5</v>
      </c>
      <c r="Q211" s="400">
        <v>4921</v>
      </c>
      <c r="R211" s="401" t="s">
        <v>374</v>
      </c>
      <c r="S211" s="402">
        <v>89</v>
      </c>
      <c r="T211" s="403">
        <v>212</v>
      </c>
      <c r="U211" s="404"/>
      <c r="V211" s="405">
        <v>16</v>
      </c>
      <c r="W211" s="405">
        <v>24</v>
      </c>
      <c r="X211" s="405">
        <v>20</v>
      </c>
      <c r="Y211" s="405">
        <v>28</v>
      </c>
      <c r="Z211" s="406">
        <v>12</v>
      </c>
      <c r="AA211" s="407">
        <v>61</v>
      </c>
      <c r="AB211" s="405">
        <v>5</v>
      </c>
      <c r="AC211" s="405">
        <v>13</v>
      </c>
      <c r="AD211" s="405">
        <v>7</v>
      </c>
      <c r="AE211" s="408">
        <v>6</v>
      </c>
      <c r="AG211" s="400">
        <v>4961</v>
      </c>
      <c r="AH211" s="401" t="s">
        <v>375</v>
      </c>
      <c r="AI211" s="402">
        <v>49</v>
      </c>
      <c r="AJ211" s="403">
        <v>213</v>
      </c>
      <c r="AK211" s="404"/>
      <c r="AL211" s="405">
        <v>18</v>
      </c>
      <c r="AM211" s="405">
        <v>39</v>
      </c>
      <c r="AN211" s="405">
        <v>27</v>
      </c>
      <c r="AO211" s="405">
        <v>14</v>
      </c>
      <c r="AP211" s="406">
        <v>2</v>
      </c>
      <c r="AQ211" s="407">
        <v>43</v>
      </c>
      <c r="AR211" s="405">
        <v>5</v>
      </c>
      <c r="AS211" s="405">
        <v>10</v>
      </c>
      <c r="AT211" s="405">
        <v>8</v>
      </c>
      <c r="AU211" s="408">
        <v>5</v>
      </c>
      <c r="AW211" s="446"/>
      <c r="AX211" s="447"/>
      <c r="AY211" s="448"/>
      <c r="AZ211" s="449"/>
      <c r="BA211" s="449"/>
      <c r="BB211" s="355"/>
      <c r="BC211" s="355"/>
      <c r="BD211" s="355"/>
      <c r="BE211" s="355"/>
      <c r="BF211" s="355"/>
      <c r="BG211" s="355"/>
      <c r="BH211" s="355"/>
      <c r="BI211" s="355"/>
      <c r="BJ211" s="355"/>
      <c r="BK211" s="355"/>
      <c r="BM211" s="446"/>
      <c r="BN211" s="447"/>
      <c r="BO211" s="448"/>
      <c r="BP211" s="449"/>
      <c r="BQ211" s="449"/>
      <c r="BR211" s="355"/>
      <c r="BS211" s="355"/>
      <c r="BT211" s="355"/>
      <c r="BU211" s="355"/>
      <c r="BV211" s="355"/>
      <c r="BW211" s="355"/>
      <c r="BX211" s="355"/>
      <c r="BY211" s="355"/>
      <c r="BZ211" s="355"/>
      <c r="CA211" s="355"/>
      <c r="CC211" s="446"/>
      <c r="CD211" s="447"/>
      <c r="CE211" s="448"/>
      <c r="CF211" s="449"/>
      <c r="CG211" s="449"/>
      <c r="CH211" s="355"/>
      <c r="CI211" s="355"/>
      <c r="CJ211" s="355"/>
      <c r="CK211" s="355"/>
      <c r="CL211" s="355"/>
      <c r="CM211" s="355"/>
      <c r="CN211" s="355"/>
      <c r="CO211" s="355"/>
      <c r="CP211" s="355"/>
      <c r="CQ211" s="355"/>
      <c r="CS211" s="446"/>
      <c r="CT211" s="447"/>
      <c r="CU211" s="448"/>
      <c r="CV211" s="449"/>
      <c r="CW211" s="449"/>
      <c r="CX211" s="355"/>
      <c r="CY211" s="355"/>
      <c r="CZ211" s="355"/>
      <c r="DA211" s="355"/>
      <c r="DB211" s="355"/>
      <c r="DC211" s="355"/>
      <c r="DD211" s="355"/>
      <c r="DE211" s="355"/>
      <c r="DF211" s="355"/>
      <c r="DG211" s="355"/>
      <c r="DI211" s="431"/>
      <c r="DJ211" s="432"/>
      <c r="DK211" s="433"/>
      <c r="DL211" s="434"/>
      <c r="DM211" s="434"/>
      <c r="DN211" s="435"/>
      <c r="DO211" s="436"/>
      <c r="DP211" s="436"/>
      <c r="DQ211" s="436"/>
      <c r="DR211" s="436"/>
      <c r="DS211" s="436"/>
      <c r="DT211" s="436"/>
      <c r="DU211" s="436"/>
      <c r="DV211" s="436"/>
      <c r="DW211" s="436"/>
      <c r="DX211" s="436"/>
    </row>
    <row r="212" spans="1:128" ht="20.100000000000001" customHeight="1">
      <c r="A212" s="391">
        <v>4841</v>
      </c>
      <c r="B212" s="392" t="s">
        <v>372</v>
      </c>
      <c r="C212" s="393">
        <v>95</v>
      </c>
      <c r="D212" s="394">
        <v>186</v>
      </c>
      <c r="E212" s="395"/>
      <c r="F212" s="396">
        <v>36</v>
      </c>
      <c r="G212" s="396">
        <v>38</v>
      </c>
      <c r="H212" s="396">
        <v>19</v>
      </c>
      <c r="I212" s="396">
        <v>5</v>
      </c>
      <c r="J212" s="397">
        <v>2</v>
      </c>
      <c r="K212" s="398">
        <v>26</v>
      </c>
      <c r="L212" s="396">
        <v>5</v>
      </c>
      <c r="M212" s="396">
        <v>8</v>
      </c>
      <c r="N212" s="396">
        <v>7</v>
      </c>
      <c r="O212" s="399">
        <v>5</v>
      </c>
      <c r="Q212" s="400">
        <v>4961</v>
      </c>
      <c r="R212" s="401" t="s">
        <v>375</v>
      </c>
      <c r="S212" s="402">
        <v>38</v>
      </c>
      <c r="T212" s="403">
        <v>211</v>
      </c>
      <c r="U212" s="404"/>
      <c r="V212" s="405">
        <v>13</v>
      </c>
      <c r="W212" s="405">
        <v>24</v>
      </c>
      <c r="X212" s="405">
        <v>37</v>
      </c>
      <c r="Y212" s="405">
        <v>24</v>
      </c>
      <c r="Z212" s="406">
        <v>3</v>
      </c>
      <c r="AA212" s="407">
        <v>63</v>
      </c>
      <c r="AB212" s="405">
        <v>5</v>
      </c>
      <c r="AC212" s="405">
        <v>13</v>
      </c>
      <c r="AD212" s="405">
        <v>6</v>
      </c>
      <c r="AE212" s="408">
        <v>6</v>
      </c>
      <c r="AG212" s="400">
        <v>5001</v>
      </c>
      <c r="AH212" s="401" t="s">
        <v>376</v>
      </c>
      <c r="AI212" s="402">
        <v>153</v>
      </c>
      <c r="AJ212" s="403">
        <v>209</v>
      </c>
      <c r="AK212" s="404"/>
      <c r="AL212" s="405">
        <v>29</v>
      </c>
      <c r="AM212" s="405">
        <v>29</v>
      </c>
      <c r="AN212" s="405">
        <v>29</v>
      </c>
      <c r="AO212" s="405">
        <v>13</v>
      </c>
      <c r="AP212" s="406">
        <v>1</v>
      </c>
      <c r="AQ212" s="407">
        <v>42</v>
      </c>
      <c r="AR212" s="405">
        <v>5</v>
      </c>
      <c r="AS212" s="405">
        <v>9</v>
      </c>
      <c r="AT212" s="405">
        <v>7</v>
      </c>
      <c r="AU212" s="408">
        <v>4</v>
      </c>
      <c r="AW212" s="446"/>
      <c r="AX212" s="447"/>
      <c r="AY212" s="448"/>
      <c r="AZ212" s="449"/>
      <c r="BA212" s="449"/>
      <c r="BB212" s="355"/>
      <c r="BC212" s="355"/>
      <c r="BD212" s="355"/>
      <c r="BE212" s="355"/>
      <c r="BF212" s="355"/>
      <c r="BG212" s="355"/>
      <c r="BH212" s="355"/>
      <c r="BI212" s="355"/>
      <c r="BJ212" s="355"/>
      <c r="BK212" s="355"/>
      <c r="BM212" s="446"/>
      <c r="BN212" s="447"/>
      <c r="BO212" s="448"/>
      <c r="BP212" s="449"/>
      <c r="BQ212" s="449"/>
      <c r="BR212" s="355"/>
      <c r="BS212" s="355"/>
      <c r="BT212" s="355"/>
      <c r="BU212" s="355"/>
      <c r="BV212" s="355"/>
      <c r="BW212" s="355"/>
      <c r="BX212" s="355"/>
      <c r="BY212" s="355"/>
      <c r="BZ212" s="355"/>
      <c r="CA212" s="355"/>
      <c r="CC212" s="446"/>
      <c r="CD212" s="447"/>
      <c r="CE212" s="448"/>
      <c r="CF212" s="449"/>
      <c r="CG212" s="449"/>
      <c r="CH212" s="355"/>
      <c r="CI212" s="355"/>
      <c r="CJ212" s="355"/>
      <c r="CK212" s="355"/>
      <c r="CL212" s="355"/>
      <c r="CM212" s="355"/>
      <c r="CN212" s="355"/>
      <c r="CO212" s="355"/>
      <c r="CP212" s="355"/>
      <c r="CQ212" s="355"/>
      <c r="CS212" s="446"/>
      <c r="CT212" s="447"/>
      <c r="CU212" s="448"/>
      <c r="CV212" s="449"/>
      <c r="CW212" s="449"/>
      <c r="CX212" s="355"/>
      <c r="CY212" s="355"/>
      <c r="CZ212" s="355"/>
      <c r="DA212" s="355"/>
      <c r="DB212" s="355"/>
      <c r="DC212" s="355"/>
      <c r="DD212" s="355"/>
      <c r="DE212" s="355"/>
      <c r="DF212" s="355"/>
      <c r="DG212" s="355"/>
      <c r="DI212" s="431"/>
      <c r="DJ212" s="432"/>
      <c r="DK212" s="433"/>
      <c r="DL212" s="434"/>
      <c r="DM212" s="434"/>
      <c r="DN212" s="435"/>
      <c r="DO212" s="436"/>
      <c r="DP212" s="436"/>
      <c r="DQ212" s="436"/>
      <c r="DR212" s="436"/>
      <c r="DS212" s="436"/>
      <c r="DT212" s="436"/>
      <c r="DU212" s="436"/>
      <c r="DV212" s="436"/>
      <c r="DW212" s="436"/>
      <c r="DX212" s="436"/>
    </row>
    <row r="213" spans="1:128" ht="20.100000000000001" customHeight="1">
      <c r="A213" s="391">
        <v>4881</v>
      </c>
      <c r="B213" s="392" t="s">
        <v>373</v>
      </c>
      <c r="C213" s="393">
        <v>90</v>
      </c>
      <c r="D213" s="394">
        <v>192</v>
      </c>
      <c r="E213" s="395"/>
      <c r="F213" s="396">
        <v>27</v>
      </c>
      <c r="G213" s="396">
        <v>38</v>
      </c>
      <c r="H213" s="396">
        <v>18</v>
      </c>
      <c r="I213" s="396">
        <v>12</v>
      </c>
      <c r="J213" s="397">
        <v>6</v>
      </c>
      <c r="K213" s="398">
        <v>36</v>
      </c>
      <c r="L213" s="396">
        <v>5</v>
      </c>
      <c r="M213" s="396">
        <v>9</v>
      </c>
      <c r="N213" s="396">
        <v>8</v>
      </c>
      <c r="O213" s="399">
        <v>5</v>
      </c>
      <c r="Q213" s="400">
        <v>5001</v>
      </c>
      <c r="R213" s="401" t="s">
        <v>376</v>
      </c>
      <c r="S213" s="402">
        <v>165</v>
      </c>
      <c r="T213" s="403">
        <v>204</v>
      </c>
      <c r="U213" s="404"/>
      <c r="V213" s="405">
        <v>29</v>
      </c>
      <c r="W213" s="405">
        <v>24</v>
      </c>
      <c r="X213" s="405">
        <v>23</v>
      </c>
      <c r="Y213" s="405">
        <v>18</v>
      </c>
      <c r="Z213" s="406">
        <v>6</v>
      </c>
      <c r="AA213" s="407">
        <v>47</v>
      </c>
      <c r="AB213" s="405">
        <v>4</v>
      </c>
      <c r="AC213" s="405">
        <v>12</v>
      </c>
      <c r="AD213" s="405">
        <v>6</v>
      </c>
      <c r="AE213" s="408">
        <v>5</v>
      </c>
      <c r="AG213" s="400">
        <v>5003</v>
      </c>
      <c r="AH213" s="401" t="s">
        <v>120</v>
      </c>
      <c r="AI213" s="402">
        <v>239</v>
      </c>
      <c r="AJ213" s="403">
        <v>211</v>
      </c>
      <c r="AK213" s="404"/>
      <c r="AL213" s="405">
        <v>27</v>
      </c>
      <c r="AM213" s="405">
        <v>34</v>
      </c>
      <c r="AN213" s="405">
        <v>23</v>
      </c>
      <c r="AO213" s="405">
        <v>12</v>
      </c>
      <c r="AP213" s="406">
        <v>3</v>
      </c>
      <c r="AQ213" s="407">
        <v>39</v>
      </c>
      <c r="AR213" s="405">
        <v>5</v>
      </c>
      <c r="AS213" s="405">
        <v>9</v>
      </c>
      <c r="AT213" s="405">
        <v>8</v>
      </c>
      <c r="AU213" s="408">
        <v>4</v>
      </c>
      <c r="AW213" s="446"/>
      <c r="AX213" s="447"/>
      <c r="AY213" s="448"/>
      <c r="AZ213" s="449"/>
      <c r="BA213" s="449"/>
      <c r="BB213" s="355"/>
      <c r="BC213" s="355"/>
      <c r="BD213" s="355"/>
      <c r="BE213" s="355"/>
      <c r="BF213" s="355"/>
      <c r="BG213" s="355"/>
      <c r="BH213" s="355"/>
      <c r="BI213" s="355"/>
      <c r="BJ213" s="355"/>
      <c r="BK213" s="355"/>
      <c r="BM213" s="446"/>
      <c r="BN213" s="447"/>
      <c r="BO213" s="448"/>
      <c r="BP213" s="449"/>
      <c r="BQ213" s="449"/>
      <c r="BR213" s="355"/>
      <c r="BS213" s="355"/>
      <c r="BT213" s="355"/>
      <c r="BU213" s="355"/>
      <c r="BV213" s="355"/>
      <c r="BW213" s="355"/>
      <c r="BX213" s="355"/>
      <c r="BY213" s="355"/>
      <c r="BZ213" s="355"/>
      <c r="CA213" s="355"/>
      <c r="CC213" s="446"/>
      <c r="CD213" s="447"/>
      <c r="CE213" s="448"/>
      <c r="CF213" s="449"/>
      <c r="CG213" s="449"/>
      <c r="CH213" s="355"/>
      <c r="CI213" s="355"/>
      <c r="CJ213" s="355"/>
      <c r="CK213" s="355"/>
      <c r="CL213" s="355"/>
      <c r="CM213" s="355"/>
      <c r="CN213" s="355"/>
      <c r="CO213" s="355"/>
      <c r="CP213" s="355"/>
      <c r="CQ213" s="355"/>
      <c r="CS213" s="446"/>
      <c r="CT213" s="447"/>
      <c r="CU213" s="448"/>
      <c r="CV213" s="449"/>
      <c r="CW213" s="449"/>
      <c r="CX213" s="355"/>
      <c r="CY213" s="355"/>
      <c r="CZ213" s="355"/>
      <c r="DA213" s="355"/>
      <c r="DB213" s="355"/>
      <c r="DC213" s="355"/>
      <c r="DD213" s="355"/>
      <c r="DE213" s="355"/>
      <c r="DF213" s="355"/>
      <c r="DG213" s="355"/>
      <c r="DI213" s="431"/>
      <c r="DJ213" s="432"/>
      <c r="DK213" s="433"/>
      <c r="DL213" s="434"/>
      <c r="DM213" s="434"/>
      <c r="DN213" s="435"/>
      <c r="DO213" s="436"/>
      <c r="DP213" s="436"/>
      <c r="DQ213" s="436"/>
      <c r="DR213" s="436"/>
      <c r="DS213" s="436"/>
      <c r="DT213" s="436"/>
      <c r="DU213" s="436"/>
      <c r="DV213" s="436"/>
      <c r="DW213" s="436"/>
      <c r="DX213" s="436"/>
    </row>
    <row r="214" spans="1:128" ht="20.100000000000001" customHeight="1">
      <c r="A214" s="391">
        <v>4921</v>
      </c>
      <c r="B214" s="392" t="s">
        <v>374</v>
      </c>
      <c r="C214" s="393">
        <v>76</v>
      </c>
      <c r="D214" s="394">
        <v>203</v>
      </c>
      <c r="E214" s="395"/>
      <c r="F214" s="396">
        <v>20</v>
      </c>
      <c r="G214" s="396">
        <v>13</v>
      </c>
      <c r="H214" s="396">
        <v>25</v>
      </c>
      <c r="I214" s="396">
        <v>29</v>
      </c>
      <c r="J214" s="397">
        <v>13</v>
      </c>
      <c r="K214" s="398">
        <v>67</v>
      </c>
      <c r="L214" s="396">
        <v>6</v>
      </c>
      <c r="M214" s="396">
        <v>11</v>
      </c>
      <c r="N214" s="396">
        <v>9</v>
      </c>
      <c r="O214" s="399">
        <v>6</v>
      </c>
      <c r="Q214" s="400">
        <v>5003</v>
      </c>
      <c r="R214" s="401" t="s">
        <v>120</v>
      </c>
      <c r="S214" s="402">
        <v>257</v>
      </c>
      <c r="T214" s="403">
        <v>204</v>
      </c>
      <c r="U214" s="404"/>
      <c r="V214" s="405">
        <v>21</v>
      </c>
      <c r="W214" s="405">
        <v>32</v>
      </c>
      <c r="X214" s="405">
        <v>28</v>
      </c>
      <c r="Y214" s="405">
        <v>15</v>
      </c>
      <c r="Z214" s="406">
        <v>4</v>
      </c>
      <c r="AA214" s="407">
        <v>46</v>
      </c>
      <c r="AB214" s="405">
        <v>4</v>
      </c>
      <c r="AC214" s="405">
        <v>12</v>
      </c>
      <c r="AD214" s="405">
        <v>6</v>
      </c>
      <c r="AE214" s="408">
        <v>5</v>
      </c>
      <c r="AG214" s="400">
        <v>5005</v>
      </c>
      <c r="AH214" s="401" t="s">
        <v>377</v>
      </c>
      <c r="AI214" s="402">
        <v>177</v>
      </c>
      <c r="AJ214" s="403">
        <v>220</v>
      </c>
      <c r="AK214" s="404"/>
      <c r="AL214" s="405">
        <v>14</v>
      </c>
      <c r="AM214" s="405">
        <v>28</v>
      </c>
      <c r="AN214" s="405">
        <v>23</v>
      </c>
      <c r="AO214" s="405">
        <v>28</v>
      </c>
      <c r="AP214" s="406">
        <v>8</v>
      </c>
      <c r="AQ214" s="407">
        <v>58</v>
      </c>
      <c r="AR214" s="405">
        <v>6</v>
      </c>
      <c r="AS214" s="405">
        <v>11</v>
      </c>
      <c r="AT214" s="405">
        <v>9</v>
      </c>
      <c r="AU214" s="408">
        <v>5</v>
      </c>
      <c r="AW214" s="446"/>
      <c r="AX214" s="447"/>
      <c r="AY214" s="448"/>
      <c r="AZ214" s="449"/>
      <c r="BA214" s="449"/>
      <c r="BB214" s="355"/>
      <c r="BC214" s="355"/>
      <c r="BD214" s="355"/>
      <c r="BE214" s="355"/>
      <c r="BF214" s="355"/>
      <c r="BG214" s="355"/>
      <c r="BH214" s="355"/>
      <c r="BI214" s="355"/>
      <c r="BJ214" s="355"/>
      <c r="BK214" s="355"/>
      <c r="BM214" s="446"/>
      <c r="BN214" s="447"/>
      <c r="BO214" s="448"/>
      <c r="BP214" s="449"/>
      <c r="BQ214" s="449"/>
      <c r="BR214" s="355"/>
      <c r="BS214" s="355"/>
      <c r="BT214" s="355"/>
      <c r="BU214" s="355"/>
      <c r="BV214" s="355"/>
      <c r="BW214" s="355"/>
      <c r="BX214" s="355"/>
      <c r="BY214" s="355"/>
      <c r="BZ214" s="355"/>
      <c r="CA214" s="355"/>
      <c r="CC214" s="446"/>
      <c r="CD214" s="447"/>
      <c r="CE214" s="448"/>
      <c r="CF214" s="449"/>
      <c r="CG214" s="449"/>
      <c r="CH214" s="355"/>
      <c r="CI214" s="355"/>
      <c r="CJ214" s="355"/>
      <c r="CK214" s="355"/>
      <c r="CL214" s="355"/>
      <c r="CM214" s="355"/>
      <c r="CN214" s="355"/>
      <c r="CO214" s="355"/>
      <c r="CP214" s="355"/>
      <c r="CQ214" s="355"/>
      <c r="CS214" s="446"/>
      <c r="CT214" s="447"/>
      <c r="CU214" s="448"/>
      <c r="CV214" s="449"/>
      <c r="CW214" s="449"/>
      <c r="CX214" s="355"/>
      <c r="CY214" s="355"/>
      <c r="CZ214" s="355"/>
      <c r="DA214" s="355"/>
      <c r="DB214" s="355"/>
      <c r="DC214" s="355"/>
      <c r="DD214" s="355"/>
      <c r="DE214" s="355"/>
      <c r="DF214" s="355"/>
      <c r="DG214" s="355"/>
      <c r="DI214" s="431"/>
      <c r="DJ214" s="432"/>
      <c r="DK214" s="433"/>
      <c r="DL214" s="434"/>
      <c r="DM214" s="434"/>
      <c r="DN214" s="435"/>
      <c r="DO214" s="436"/>
      <c r="DP214" s="436"/>
      <c r="DQ214" s="436"/>
      <c r="DR214" s="436"/>
      <c r="DS214" s="436"/>
      <c r="DT214" s="436"/>
      <c r="DU214" s="436"/>
      <c r="DV214" s="436"/>
      <c r="DW214" s="436"/>
      <c r="DX214" s="436"/>
    </row>
    <row r="215" spans="1:128" ht="20.100000000000001" customHeight="1">
      <c r="A215" s="391">
        <v>4961</v>
      </c>
      <c r="B215" s="392" t="s">
        <v>375</v>
      </c>
      <c r="C215" s="393">
        <v>56</v>
      </c>
      <c r="D215" s="394">
        <v>187</v>
      </c>
      <c r="E215" s="395"/>
      <c r="F215" s="396">
        <v>32</v>
      </c>
      <c r="G215" s="396">
        <v>30</v>
      </c>
      <c r="H215" s="396">
        <v>27</v>
      </c>
      <c r="I215" s="396">
        <v>9</v>
      </c>
      <c r="J215" s="397">
        <v>2</v>
      </c>
      <c r="K215" s="398">
        <v>38</v>
      </c>
      <c r="L215" s="396">
        <v>6</v>
      </c>
      <c r="M215" s="396">
        <v>8</v>
      </c>
      <c r="N215" s="396">
        <v>7</v>
      </c>
      <c r="O215" s="399">
        <v>5</v>
      </c>
      <c r="Q215" s="400">
        <v>5005</v>
      </c>
      <c r="R215" s="401" t="s">
        <v>377</v>
      </c>
      <c r="S215" s="402">
        <v>157</v>
      </c>
      <c r="T215" s="403">
        <v>209</v>
      </c>
      <c r="U215" s="404"/>
      <c r="V215" s="405">
        <v>16</v>
      </c>
      <c r="W215" s="405">
        <v>32</v>
      </c>
      <c r="X215" s="405">
        <v>26</v>
      </c>
      <c r="Y215" s="405">
        <v>19</v>
      </c>
      <c r="Z215" s="406">
        <v>6</v>
      </c>
      <c r="AA215" s="407">
        <v>52</v>
      </c>
      <c r="AB215" s="405">
        <v>4</v>
      </c>
      <c r="AC215" s="405">
        <v>13</v>
      </c>
      <c r="AD215" s="405">
        <v>7</v>
      </c>
      <c r="AE215" s="408">
        <v>6</v>
      </c>
      <c r="AG215" s="400">
        <v>5007</v>
      </c>
      <c r="AH215" s="401" t="s">
        <v>1275</v>
      </c>
      <c r="AI215" s="402">
        <v>30</v>
      </c>
      <c r="AJ215" s="403">
        <v>220</v>
      </c>
      <c r="AK215" s="404"/>
      <c r="AL215" s="405">
        <v>20</v>
      </c>
      <c r="AM215" s="405">
        <v>17</v>
      </c>
      <c r="AN215" s="405">
        <v>27</v>
      </c>
      <c r="AO215" s="405">
        <v>37</v>
      </c>
      <c r="AP215" s="406">
        <v>0</v>
      </c>
      <c r="AQ215" s="407">
        <v>63</v>
      </c>
      <c r="AR215" s="405">
        <v>6</v>
      </c>
      <c r="AS215" s="405">
        <v>11</v>
      </c>
      <c r="AT215" s="405">
        <v>9</v>
      </c>
      <c r="AU215" s="408">
        <v>5</v>
      </c>
      <c r="AW215" s="446"/>
      <c r="AX215" s="447"/>
      <c r="AY215" s="448"/>
      <c r="AZ215" s="449"/>
      <c r="BA215" s="449"/>
      <c r="BB215" s="355"/>
      <c r="BC215" s="355"/>
      <c r="BD215" s="355"/>
      <c r="BE215" s="355"/>
      <c r="BF215" s="355"/>
      <c r="BG215" s="355"/>
      <c r="BH215" s="355"/>
      <c r="BI215" s="355"/>
      <c r="BJ215" s="355"/>
      <c r="BK215" s="355"/>
      <c r="BM215" s="446"/>
      <c r="BN215" s="447"/>
      <c r="BO215" s="448"/>
      <c r="BP215" s="449"/>
      <c r="BQ215" s="449"/>
      <c r="BR215" s="355"/>
      <c r="BS215" s="355"/>
      <c r="BT215" s="355"/>
      <c r="BU215" s="355"/>
      <c r="BV215" s="355"/>
      <c r="BW215" s="355"/>
      <c r="BX215" s="355"/>
      <c r="BY215" s="355"/>
      <c r="BZ215" s="355"/>
      <c r="CA215" s="355"/>
      <c r="CC215" s="446"/>
      <c r="CD215" s="447"/>
      <c r="CE215" s="448"/>
      <c r="CF215" s="449"/>
      <c r="CG215" s="449"/>
      <c r="CH215" s="355"/>
      <c r="CI215" s="355"/>
      <c r="CJ215" s="355"/>
      <c r="CK215" s="355"/>
      <c r="CL215" s="355"/>
      <c r="CM215" s="355"/>
      <c r="CN215" s="355"/>
      <c r="CO215" s="355"/>
      <c r="CP215" s="355"/>
      <c r="CQ215" s="355"/>
      <c r="CS215" s="446"/>
      <c r="CT215" s="447"/>
      <c r="CU215" s="448"/>
      <c r="CV215" s="449"/>
      <c r="CW215" s="449"/>
      <c r="CX215" s="355"/>
      <c r="CY215" s="355"/>
      <c r="CZ215" s="355"/>
      <c r="DA215" s="355"/>
      <c r="DB215" s="355"/>
      <c r="DC215" s="355"/>
      <c r="DD215" s="355"/>
      <c r="DE215" s="355"/>
      <c r="DF215" s="355"/>
      <c r="DG215" s="355"/>
      <c r="DI215" s="431"/>
      <c r="DJ215" s="432"/>
      <c r="DK215" s="433"/>
      <c r="DL215" s="434"/>
      <c r="DM215" s="434"/>
      <c r="DN215" s="435"/>
      <c r="DO215" s="436"/>
      <c r="DP215" s="436"/>
      <c r="DQ215" s="436"/>
      <c r="DR215" s="436"/>
      <c r="DS215" s="436"/>
      <c r="DT215" s="436"/>
      <c r="DU215" s="436"/>
      <c r="DV215" s="436"/>
      <c r="DW215" s="436"/>
      <c r="DX215" s="436"/>
    </row>
    <row r="216" spans="1:128" ht="20.100000000000001" customHeight="1">
      <c r="A216" s="391">
        <v>5001</v>
      </c>
      <c r="B216" s="392" t="s">
        <v>376</v>
      </c>
      <c r="C216" s="393">
        <v>184</v>
      </c>
      <c r="D216" s="394">
        <v>188</v>
      </c>
      <c r="E216" s="395"/>
      <c r="F216" s="396">
        <v>41</v>
      </c>
      <c r="G216" s="396">
        <v>17</v>
      </c>
      <c r="H216" s="396">
        <v>18</v>
      </c>
      <c r="I216" s="396">
        <v>17</v>
      </c>
      <c r="J216" s="397">
        <v>6</v>
      </c>
      <c r="K216" s="398">
        <v>41</v>
      </c>
      <c r="L216" s="396">
        <v>5</v>
      </c>
      <c r="M216" s="396">
        <v>9</v>
      </c>
      <c r="N216" s="396">
        <v>7</v>
      </c>
      <c r="O216" s="399">
        <v>5</v>
      </c>
      <c r="Q216" s="400">
        <v>5007</v>
      </c>
      <c r="R216" s="401" t="s">
        <v>1275</v>
      </c>
      <c r="S216" s="402">
        <v>26</v>
      </c>
      <c r="T216" s="403">
        <v>210</v>
      </c>
      <c r="U216" s="404"/>
      <c r="V216" s="405">
        <v>15</v>
      </c>
      <c r="W216" s="405">
        <v>27</v>
      </c>
      <c r="X216" s="405">
        <v>35</v>
      </c>
      <c r="Y216" s="405">
        <v>15</v>
      </c>
      <c r="Z216" s="406">
        <v>8</v>
      </c>
      <c r="AA216" s="407">
        <v>58</v>
      </c>
      <c r="AB216" s="405">
        <v>5</v>
      </c>
      <c r="AC216" s="405">
        <v>13</v>
      </c>
      <c r="AD216" s="405">
        <v>7</v>
      </c>
      <c r="AE216" s="408">
        <v>6</v>
      </c>
      <c r="AG216" s="400">
        <v>5010</v>
      </c>
      <c r="AH216" s="401" t="s">
        <v>0</v>
      </c>
      <c r="AI216" s="402">
        <v>17</v>
      </c>
      <c r="AJ216" s="403">
        <v>226</v>
      </c>
      <c r="AK216" s="404"/>
      <c r="AL216" s="405">
        <v>12</v>
      </c>
      <c r="AM216" s="405">
        <v>6</v>
      </c>
      <c r="AN216" s="405">
        <v>47</v>
      </c>
      <c r="AO216" s="405">
        <v>29</v>
      </c>
      <c r="AP216" s="406">
        <v>6</v>
      </c>
      <c r="AQ216" s="407">
        <v>82</v>
      </c>
      <c r="AR216" s="405">
        <v>6</v>
      </c>
      <c r="AS216" s="405">
        <v>12</v>
      </c>
      <c r="AT216" s="405">
        <v>9</v>
      </c>
      <c r="AU216" s="408">
        <v>5</v>
      </c>
      <c r="AW216" s="446"/>
      <c r="AX216" s="447"/>
      <c r="AY216" s="448"/>
      <c r="AZ216" s="449"/>
      <c r="BA216" s="449"/>
      <c r="BB216" s="355"/>
      <c r="BC216" s="355"/>
      <c r="BD216" s="355"/>
      <c r="BE216" s="355"/>
      <c r="BF216" s="355"/>
      <c r="BG216" s="355"/>
      <c r="BH216" s="355"/>
      <c r="BI216" s="355"/>
      <c r="BJ216" s="355"/>
      <c r="BK216" s="355"/>
      <c r="BM216" s="446"/>
      <c r="BN216" s="447"/>
      <c r="BO216" s="448"/>
      <c r="BP216" s="449"/>
      <c r="BQ216" s="449"/>
      <c r="BR216" s="355"/>
      <c r="BS216" s="355"/>
      <c r="BT216" s="355"/>
      <c r="BU216" s="355"/>
      <c r="BV216" s="355"/>
      <c r="BW216" s="355"/>
      <c r="BX216" s="355"/>
      <c r="BY216" s="355"/>
      <c r="BZ216" s="355"/>
      <c r="CA216" s="355"/>
      <c r="CC216" s="446"/>
      <c r="CD216" s="447"/>
      <c r="CE216" s="448"/>
      <c r="CF216" s="449"/>
      <c r="CG216" s="449"/>
      <c r="CH216" s="355"/>
      <c r="CI216" s="355"/>
      <c r="CJ216" s="355"/>
      <c r="CK216" s="355"/>
      <c r="CL216" s="355"/>
      <c r="CM216" s="355"/>
      <c r="CN216" s="355"/>
      <c r="CO216" s="355"/>
      <c r="CP216" s="355"/>
      <c r="CQ216" s="355"/>
      <c r="CS216" s="446"/>
      <c r="CT216" s="447"/>
      <c r="CU216" s="448"/>
      <c r="CV216" s="449"/>
      <c r="CW216" s="449"/>
      <c r="CX216" s="355"/>
      <c r="CY216" s="355"/>
      <c r="CZ216" s="355"/>
      <c r="DA216" s="355"/>
      <c r="DB216" s="355"/>
      <c r="DC216" s="355"/>
      <c r="DD216" s="355"/>
      <c r="DE216" s="355"/>
      <c r="DF216" s="355"/>
      <c r="DG216" s="355"/>
      <c r="DI216" s="431"/>
      <c r="DJ216" s="432"/>
      <c r="DK216" s="433"/>
      <c r="DL216" s="434"/>
      <c r="DM216" s="434"/>
      <c r="DN216" s="435"/>
      <c r="DO216" s="436"/>
      <c r="DP216" s="436"/>
      <c r="DQ216" s="436"/>
      <c r="DR216" s="436"/>
      <c r="DS216" s="436"/>
      <c r="DT216" s="436"/>
      <c r="DU216" s="436"/>
      <c r="DV216" s="436"/>
      <c r="DW216" s="436"/>
      <c r="DX216" s="436"/>
    </row>
    <row r="217" spans="1:128" ht="20.100000000000001" customHeight="1">
      <c r="A217" s="391">
        <v>5005</v>
      </c>
      <c r="B217" s="392" t="s">
        <v>377</v>
      </c>
      <c r="C217" s="393">
        <v>162</v>
      </c>
      <c r="D217" s="394">
        <v>199</v>
      </c>
      <c r="E217" s="395"/>
      <c r="F217" s="396">
        <v>20</v>
      </c>
      <c r="G217" s="396">
        <v>27</v>
      </c>
      <c r="H217" s="396">
        <v>23</v>
      </c>
      <c r="I217" s="396">
        <v>20</v>
      </c>
      <c r="J217" s="397">
        <v>10</v>
      </c>
      <c r="K217" s="398">
        <v>53</v>
      </c>
      <c r="L217" s="396">
        <v>6</v>
      </c>
      <c r="M217" s="396">
        <v>10</v>
      </c>
      <c r="N217" s="396">
        <v>9</v>
      </c>
      <c r="O217" s="399">
        <v>6</v>
      </c>
      <c r="Q217" s="400">
        <v>5010</v>
      </c>
      <c r="R217" s="401" t="s">
        <v>0</v>
      </c>
      <c r="S217" s="402">
        <v>15</v>
      </c>
      <c r="T217" s="403">
        <v>209</v>
      </c>
      <c r="U217" s="404"/>
      <c r="V217" s="405">
        <v>13</v>
      </c>
      <c r="W217" s="405">
        <v>40</v>
      </c>
      <c r="X217" s="405">
        <v>27</v>
      </c>
      <c r="Y217" s="405">
        <v>20</v>
      </c>
      <c r="Z217" s="406">
        <v>0</v>
      </c>
      <c r="AA217" s="407">
        <v>47</v>
      </c>
      <c r="AB217" s="405">
        <v>5</v>
      </c>
      <c r="AC217" s="405">
        <v>12</v>
      </c>
      <c r="AD217" s="405">
        <v>7</v>
      </c>
      <c r="AE217" s="408">
        <v>6</v>
      </c>
      <c r="AG217" s="400">
        <v>5021</v>
      </c>
      <c r="AH217" s="401" t="s">
        <v>378</v>
      </c>
      <c r="AI217" s="402">
        <v>205</v>
      </c>
      <c r="AJ217" s="403">
        <v>218</v>
      </c>
      <c r="AK217" s="404"/>
      <c r="AL217" s="405">
        <v>15</v>
      </c>
      <c r="AM217" s="405">
        <v>29</v>
      </c>
      <c r="AN217" s="405">
        <v>28</v>
      </c>
      <c r="AO217" s="405">
        <v>19</v>
      </c>
      <c r="AP217" s="406">
        <v>9</v>
      </c>
      <c r="AQ217" s="407">
        <v>56</v>
      </c>
      <c r="AR217" s="405">
        <v>6</v>
      </c>
      <c r="AS217" s="405">
        <v>10</v>
      </c>
      <c r="AT217" s="405">
        <v>8</v>
      </c>
      <c r="AU217" s="408">
        <v>5</v>
      </c>
      <c r="AW217" s="446"/>
      <c r="AX217" s="447"/>
      <c r="AY217" s="448"/>
      <c r="AZ217" s="449"/>
      <c r="BA217" s="449"/>
      <c r="BB217" s="355"/>
      <c r="BC217" s="355"/>
      <c r="BD217" s="355"/>
      <c r="BE217" s="355"/>
      <c r="BF217" s="355"/>
      <c r="BG217" s="355"/>
      <c r="BH217" s="355"/>
      <c r="BI217" s="355"/>
      <c r="BJ217" s="355"/>
      <c r="BK217" s="355"/>
      <c r="BM217" s="446"/>
      <c r="BN217" s="447"/>
      <c r="BO217" s="448"/>
      <c r="BP217" s="449"/>
      <c r="BQ217" s="449"/>
      <c r="BR217" s="355"/>
      <c r="BS217" s="355"/>
      <c r="BT217" s="355"/>
      <c r="BU217" s="355"/>
      <c r="BV217" s="355"/>
      <c r="BW217" s="355"/>
      <c r="BX217" s="355"/>
      <c r="BY217" s="355"/>
      <c r="BZ217" s="355"/>
      <c r="CA217" s="355"/>
      <c r="CC217" s="446"/>
      <c r="CD217" s="447"/>
      <c r="CE217" s="448"/>
      <c r="CF217" s="449"/>
      <c r="CG217" s="449"/>
      <c r="CH217" s="355"/>
      <c r="CI217" s="355"/>
      <c r="CJ217" s="355"/>
      <c r="CK217" s="355"/>
      <c r="CL217" s="355"/>
      <c r="CM217" s="355"/>
      <c r="CN217" s="355"/>
      <c r="CO217" s="355"/>
      <c r="CP217" s="355"/>
      <c r="CQ217" s="355"/>
      <c r="CS217" s="446"/>
      <c r="CT217" s="447"/>
      <c r="CU217" s="448"/>
      <c r="CV217" s="449"/>
      <c r="CW217" s="449"/>
      <c r="CX217" s="355"/>
      <c r="CY217" s="355"/>
      <c r="CZ217" s="355"/>
      <c r="DA217" s="355"/>
      <c r="DB217" s="355"/>
      <c r="DC217" s="355"/>
      <c r="DD217" s="355"/>
      <c r="DE217" s="355"/>
      <c r="DF217" s="355"/>
      <c r="DG217" s="355"/>
      <c r="DI217" s="431"/>
      <c r="DJ217" s="432"/>
      <c r="DK217" s="433"/>
      <c r="DL217" s="434"/>
      <c r="DM217" s="434"/>
      <c r="DN217" s="435"/>
      <c r="DO217" s="436"/>
      <c r="DP217" s="436"/>
      <c r="DQ217" s="436"/>
      <c r="DR217" s="436"/>
      <c r="DS217" s="436"/>
      <c r="DT217" s="436"/>
      <c r="DU217" s="436"/>
      <c r="DV217" s="436"/>
      <c r="DW217" s="436"/>
      <c r="DX217" s="436"/>
    </row>
    <row r="218" spans="1:128" ht="20.100000000000001" customHeight="1">
      <c r="A218" s="391">
        <v>5007</v>
      </c>
      <c r="B218" s="392" t="s">
        <v>1275</v>
      </c>
      <c r="C218" s="393">
        <v>35</v>
      </c>
      <c r="D218" s="394">
        <v>188</v>
      </c>
      <c r="E218" s="395"/>
      <c r="F218" s="396">
        <v>34</v>
      </c>
      <c r="G218" s="396">
        <v>34</v>
      </c>
      <c r="H218" s="396">
        <v>11</v>
      </c>
      <c r="I218" s="396">
        <v>14</v>
      </c>
      <c r="J218" s="397">
        <v>6</v>
      </c>
      <c r="K218" s="398">
        <v>31</v>
      </c>
      <c r="L218" s="396">
        <v>5</v>
      </c>
      <c r="M218" s="396">
        <v>8</v>
      </c>
      <c r="N218" s="396">
        <v>8</v>
      </c>
      <c r="O218" s="399">
        <v>4</v>
      </c>
      <c r="Q218" s="400">
        <v>5021</v>
      </c>
      <c r="R218" s="401" t="s">
        <v>378</v>
      </c>
      <c r="S218" s="402">
        <v>176</v>
      </c>
      <c r="T218" s="403">
        <v>206</v>
      </c>
      <c r="U218" s="404"/>
      <c r="V218" s="405">
        <v>26</v>
      </c>
      <c r="W218" s="405">
        <v>25</v>
      </c>
      <c r="X218" s="405">
        <v>23</v>
      </c>
      <c r="Y218" s="405">
        <v>20</v>
      </c>
      <c r="Z218" s="406">
        <v>6</v>
      </c>
      <c r="AA218" s="407">
        <v>49</v>
      </c>
      <c r="AB218" s="405">
        <v>4</v>
      </c>
      <c r="AC218" s="405">
        <v>12</v>
      </c>
      <c r="AD218" s="405">
        <v>7</v>
      </c>
      <c r="AE218" s="408">
        <v>6</v>
      </c>
      <c r="AG218" s="400">
        <v>5022</v>
      </c>
      <c r="AH218" s="401" t="s">
        <v>1612</v>
      </c>
      <c r="AI218" s="402">
        <v>5</v>
      </c>
      <c r="AJ218" s="403" t="s">
        <v>42</v>
      </c>
      <c r="AK218" s="404"/>
      <c r="AL218" s="405" t="s">
        <v>42</v>
      </c>
      <c r="AM218" s="405" t="s">
        <v>42</v>
      </c>
      <c r="AN218" s="405" t="s">
        <v>42</v>
      </c>
      <c r="AO218" s="405" t="s">
        <v>42</v>
      </c>
      <c r="AP218" s="406" t="s">
        <v>42</v>
      </c>
      <c r="AQ218" s="407" t="s">
        <v>42</v>
      </c>
      <c r="AR218" s="405" t="s">
        <v>42</v>
      </c>
      <c r="AS218" s="405" t="s">
        <v>42</v>
      </c>
      <c r="AT218" s="405" t="s">
        <v>42</v>
      </c>
      <c r="AU218" s="408" t="s">
        <v>42</v>
      </c>
      <c r="AW218" s="446"/>
      <c r="AX218" s="447"/>
      <c r="AY218" s="448"/>
      <c r="AZ218" s="449"/>
      <c r="BA218" s="449"/>
      <c r="BB218" s="355"/>
      <c r="BC218" s="355"/>
      <c r="BD218" s="355"/>
      <c r="BE218" s="355"/>
      <c r="BF218" s="355"/>
      <c r="BG218" s="355"/>
      <c r="BH218" s="355"/>
      <c r="BI218" s="355"/>
      <c r="BJ218" s="355"/>
      <c r="BK218" s="355"/>
      <c r="BM218" s="446"/>
      <c r="BN218" s="447"/>
      <c r="BO218" s="448"/>
      <c r="BP218" s="449"/>
      <c r="BQ218" s="449"/>
      <c r="BR218" s="355"/>
      <c r="BS218" s="355"/>
      <c r="BT218" s="355"/>
      <c r="BU218" s="355"/>
      <c r="BV218" s="355"/>
      <c r="BW218" s="355"/>
      <c r="BX218" s="355"/>
      <c r="BY218" s="355"/>
      <c r="BZ218" s="355"/>
      <c r="CA218" s="355"/>
      <c r="CC218" s="446"/>
      <c r="CD218" s="447"/>
      <c r="CE218" s="448"/>
      <c r="CF218" s="449"/>
      <c r="CG218" s="449"/>
      <c r="CH218" s="355"/>
      <c r="CI218" s="355"/>
      <c r="CJ218" s="355"/>
      <c r="CK218" s="355"/>
      <c r="CL218" s="355"/>
      <c r="CM218" s="355"/>
      <c r="CN218" s="355"/>
      <c r="CO218" s="355"/>
      <c r="CP218" s="355"/>
      <c r="CQ218" s="355"/>
      <c r="CS218" s="446"/>
      <c r="CT218" s="447"/>
      <c r="CU218" s="448"/>
      <c r="CV218" s="449"/>
      <c r="CW218" s="449"/>
      <c r="CX218" s="355"/>
      <c r="CY218" s="355"/>
      <c r="CZ218" s="355"/>
      <c r="DA218" s="355"/>
      <c r="DB218" s="355"/>
      <c r="DC218" s="355"/>
      <c r="DD218" s="355"/>
      <c r="DE218" s="355"/>
      <c r="DF218" s="355"/>
      <c r="DG218" s="355"/>
      <c r="DI218" s="431"/>
      <c r="DJ218" s="432"/>
      <c r="DK218" s="433"/>
      <c r="DL218" s="434"/>
      <c r="DM218" s="434"/>
      <c r="DN218" s="435"/>
      <c r="DO218" s="436"/>
      <c r="DP218" s="436"/>
      <c r="DQ218" s="436"/>
      <c r="DR218" s="436"/>
      <c r="DS218" s="436"/>
      <c r="DT218" s="436"/>
      <c r="DU218" s="436"/>
      <c r="DV218" s="436"/>
      <c r="DW218" s="436"/>
      <c r="DX218" s="436"/>
    </row>
    <row r="219" spans="1:128" ht="20.100000000000001" customHeight="1">
      <c r="A219" s="391">
        <v>5010</v>
      </c>
      <c r="B219" s="392" t="s">
        <v>0</v>
      </c>
      <c r="C219" s="393">
        <v>27</v>
      </c>
      <c r="D219" s="394">
        <v>204</v>
      </c>
      <c r="E219" s="395"/>
      <c r="F219" s="396">
        <v>11</v>
      </c>
      <c r="G219" s="396">
        <v>19</v>
      </c>
      <c r="H219" s="396">
        <v>33</v>
      </c>
      <c r="I219" s="396">
        <v>33</v>
      </c>
      <c r="J219" s="397">
        <v>4</v>
      </c>
      <c r="K219" s="398">
        <v>70</v>
      </c>
      <c r="L219" s="396">
        <v>7</v>
      </c>
      <c r="M219" s="396">
        <v>11</v>
      </c>
      <c r="N219" s="396">
        <v>10</v>
      </c>
      <c r="O219" s="399">
        <v>6</v>
      </c>
      <c r="Q219" s="400">
        <v>5022</v>
      </c>
      <c r="R219" s="401" t="s">
        <v>1612</v>
      </c>
      <c r="S219" s="402">
        <v>17</v>
      </c>
      <c r="T219" s="403">
        <v>199</v>
      </c>
      <c r="U219" s="404"/>
      <c r="V219" s="405">
        <v>35</v>
      </c>
      <c r="W219" s="405">
        <v>29</v>
      </c>
      <c r="X219" s="405">
        <v>35</v>
      </c>
      <c r="Y219" s="405">
        <v>0</v>
      </c>
      <c r="Z219" s="406">
        <v>0</v>
      </c>
      <c r="AA219" s="407">
        <v>35</v>
      </c>
      <c r="AB219" s="405">
        <v>4</v>
      </c>
      <c r="AC219" s="405">
        <v>10</v>
      </c>
      <c r="AD219" s="405">
        <v>5</v>
      </c>
      <c r="AE219" s="408">
        <v>5</v>
      </c>
      <c r="AG219" s="400">
        <v>5025</v>
      </c>
      <c r="AH219" s="401" t="s">
        <v>1276</v>
      </c>
      <c r="AI219" s="402">
        <v>62</v>
      </c>
      <c r="AJ219" s="403">
        <v>199</v>
      </c>
      <c r="AK219" s="404"/>
      <c r="AL219" s="405">
        <v>48</v>
      </c>
      <c r="AM219" s="405">
        <v>23</v>
      </c>
      <c r="AN219" s="405">
        <v>18</v>
      </c>
      <c r="AO219" s="405">
        <v>11</v>
      </c>
      <c r="AP219" s="406">
        <v>0</v>
      </c>
      <c r="AQ219" s="407">
        <v>29</v>
      </c>
      <c r="AR219" s="405">
        <v>4</v>
      </c>
      <c r="AS219" s="405">
        <v>8</v>
      </c>
      <c r="AT219" s="405">
        <v>6</v>
      </c>
      <c r="AU219" s="408">
        <v>4</v>
      </c>
      <c r="AW219" s="446"/>
      <c r="AX219" s="447"/>
      <c r="AY219" s="448"/>
      <c r="AZ219" s="449"/>
      <c r="BA219" s="449"/>
      <c r="BB219" s="355"/>
      <c r="BC219" s="355"/>
      <c r="BD219" s="355"/>
      <c r="BE219" s="355"/>
      <c r="BF219" s="355"/>
      <c r="BG219" s="355"/>
      <c r="BH219" s="355"/>
      <c r="BI219" s="355"/>
      <c r="BJ219" s="355"/>
      <c r="BK219" s="355"/>
      <c r="BM219" s="446"/>
      <c r="BN219" s="447"/>
      <c r="BO219" s="448"/>
      <c r="BP219" s="449"/>
      <c r="BQ219" s="449"/>
      <c r="BR219" s="355"/>
      <c r="BS219" s="355"/>
      <c r="BT219" s="355"/>
      <c r="BU219" s="355"/>
      <c r="BV219" s="355"/>
      <c r="BW219" s="355"/>
      <c r="BX219" s="355"/>
      <c r="BY219" s="355"/>
      <c r="BZ219" s="355"/>
      <c r="CA219" s="355"/>
      <c r="CC219" s="446"/>
      <c r="CD219" s="447"/>
      <c r="CE219" s="448"/>
      <c r="CF219" s="449"/>
      <c r="CG219" s="449"/>
      <c r="CH219" s="355"/>
      <c r="CI219" s="355"/>
      <c r="CJ219" s="355"/>
      <c r="CK219" s="355"/>
      <c r="CL219" s="355"/>
      <c r="CM219" s="355"/>
      <c r="CN219" s="355"/>
      <c r="CO219" s="355"/>
      <c r="CP219" s="355"/>
      <c r="CQ219" s="355"/>
      <c r="CS219" s="446"/>
      <c r="CT219" s="447"/>
      <c r="CU219" s="448"/>
      <c r="CV219" s="449"/>
      <c r="CW219" s="449"/>
      <c r="CX219" s="355"/>
      <c r="CY219" s="355"/>
      <c r="CZ219" s="355"/>
      <c r="DA219" s="355"/>
      <c r="DB219" s="355"/>
      <c r="DC219" s="355"/>
      <c r="DD219" s="355"/>
      <c r="DE219" s="355"/>
      <c r="DF219" s="355"/>
      <c r="DG219" s="355"/>
      <c r="DI219" s="431"/>
      <c r="DJ219" s="432"/>
      <c r="DK219" s="433"/>
      <c r="DL219" s="434"/>
      <c r="DM219" s="434"/>
      <c r="DN219" s="435"/>
      <c r="DO219" s="436"/>
      <c r="DP219" s="436"/>
      <c r="DQ219" s="436"/>
      <c r="DR219" s="436"/>
      <c r="DS219" s="436"/>
      <c r="DT219" s="436"/>
      <c r="DU219" s="436"/>
      <c r="DV219" s="436"/>
      <c r="DW219" s="436"/>
      <c r="DX219" s="436"/>
    </row>
    <row r="220" spans="1:128" ht="20.100000000000001" customHeight="1">
      <c r="A220" s="391">
        <v>5021</v>
      </c>
      <c r="B220" s="392" t="s">
        <v>378</v>
      </c>
      <c r="C220" s="393">
        <v>174</v>
      </c>
      <c r="D220" s="394">
        <v>192</v>
      </c>
      <c r="E220" s="395"/>
      <c r="F220" s="396">
        <v>34</v>
      </c>
      <c r="G220" s="396">
        <v>22</v>
      </c>
      <c r="H220" s="396">
        <v>23</v>
      </c>
      <c r="I220" s="396">
        <v>14</v>
      </c>
      <c r="J220" s="397">
        <v>7</v>
      </c>
      <c r="K220" s="398">
        <v>44</v>
      </c>
      <c r="L220" s="396">
        <v>5</v>
      </c>
      <c r="M220" s="396">
        <v>9</v>
      </c>
      <c r="N220" s="396">
        <v>8</v>
      </c>
      <c r="O220" s="399">
        <v>5</v>
      </c>
      <c r="Q220" s="400">
        <v>5025</v>
      </c>
      <c r="R220" s="401" t="s">
        <v>1276</v>
      </c>
      <c r="S220" s="402">
        <v>40</v>
      </c>
      <c r="T220" s="403">
        <v>195</v>
      </c>
      <c r="U220" s="404"/>
      <c r="V220" s="405">
        <v>33</v>
      </c>
      <c r="W220" s="405">
        <v>45</v>
      </c>
      <c r="X220" s="405">
        <v>18</v>
      </c>
      <c r="Y220" s="405">
        <v>5</v>
      </c>
      <c r="Z220" s="406">
        <v>0</v>
      </c>
      <c r="AA220" s="407">
        <v>23</v>
      </c>
      <c r="AB220" s="405">
        <v>3</v>
      </c>
      <c r="AC220" s="405">
        <v>11</v>
      </c>
      <c r="AD220" s="405">
        <v>5</v>
      </c>
      <c r="AE220" s="408">
        <v>5</v>
      </c>
      <c r="AG220" s="400">
        <v>5029</v>
      </c>
      <c r="AH220" s="401" t="s">
        <v>1277</v>
      </c>
      <c r="AI220" s="402">
        <v>50</v>
      </c>
      <c r="AJ220" s="403">
        <v>216</v>
      </c>
      <c r="AK220" s="404"/>
      <c r="AL220" s="405">
        <v>26</v>
      </c>
      <c r="AM220" s="405">
        <v>30</v>
      </c>
      <c r="AN220" s="405">
        <v>10</v>
      </c>
      <c r="AO220" s="405">
        <v>14</v>
      </c>
      <c r="AP220" s="406">
        <v>20</v>
      </c>
      <c r="AQ220" s="407">
        <v>44</v>
      </c>
      <c r="AR220" s="405">
        <v>5</v>
      </c>
      <c r="AS220" s="405">
        <v>10</v>
      </c>
      <c r="AT220" s="405">
        <v>8</v>
      </c>
      <c r="AU220" s="408">
        <v>5</v>
      </c>
      <c r="AW220" s="446"/>
      <c r="AX220" s="447"/>
      <c r="AY220" s="448"/>
      <c r="AZ220" s="449"/>
      <c r="BA220" s="449"/>
      <c r="BB220" s="355"/>
      <c r="BC220" s="355"/>
      <c r="BD220" s="355"/>
      <c r="BE220" s="355"/>
      <c r="BF220" s="355"/>
      <c r="BG220" s="355"/>
      <c r="BH220" s="355"/>
      <c r="BI220" s="355"/>
      <c r="BJ220" s="355"/>
      <c r="BK220" s="355"/>
      <c r="BM220" s="446"/>
      <c r="BN220" s="447"/>
      <c r="BO220" s="448"/>
      <c r="BP220" s="449"/>
      <c r="BQ220" s="449"/>
      <c r="BR220" s="355"/>
      <c r="BS220" s="355"/>
      <c r="BT220" s="355"/>
      <c r="BU220" s="355"/>
      <c r="BV220" s="355"/>
      <c r="BW220" s="355"/>
      <c r="BX220" s="355"/>
      <c r="BY220" s="355"/>
      <c r="BZ220" s="355"/>
      <c r="CA220" s="355"/>
      <c r="CC220" s="446"/>
      <c r="CD220" s="447"/>
      <c r="CE220" s="448"/>
      <c r="CF220" s="449"/>
      <c r="CG220" s="449"/>
      <c r="CH220" s="355"/>
      <c r="CI220" s="355"/>
      <c r="CJ220" s="355"/>
      <c r="CK220" s="355"/>
      <c r="CL220" s="355"/>
      <c r="CM220" s="355"/>
      <c r="CN220" s="355"/>
      <c r="CO220" s="355"/>
      <c r="CP220" s="355"/>
      <c r="CQ220" s="355"/>
      <c r="CS220" s="446"/>
      <c r="CT220" s="447"/>
      <c r="CU220" s="448"/>
      <c r="CV220" s="449"/>
      <c r="CW220" s="449"/>
      <c r="CX220" s="355"/>
      <c r="CY220" s="355"/>
      <c r="CZ220" s="355"/>
      <c r="DA220" s="355"/>
      <c r="DB220" s="355"/>
      <c r="DC220" s="355"/>
      <c r="DD220" s="355"/>
      <c r="DE220" s="355"/>
      <c r="DF220" s="355"/>
      <c r="DG220" s="355"/>
      <c r="DI220" s="431"/>
      <c r="DJ220" s="432"/>
      <c r="DK220" s="433"/>
      <c r="DL220" s="434"/>
      <c r="DM220" s="434"/>
      <c r="DN220" s="435"/>
      <c r="DO220" s="436"/>
      <c r="DP220" s="436"/>
      <c r="DQ220" s="436"/>
      <c r="DR220" s="436"/>
      <c r="DS220" s="436"/>
      <c r="DT220" s="436"/>
      <c r="DU220" s="436"/>
      <c r="DV220" s="436"/>
      <c r="DW220" s="436"/>
      <c r="DX220" s="436"/>
    </row>
    <row r="221" spans="1:128" ht="20.100000000000001" customHeight="1">
      <c r="A221" s="391">
        <v>5022</v>
      </c>
      <c r="B221" s="392" t="s">
        <v>1612</v>
      </c>
      <c r="C221" s="393">
        <v>13</v>
      </c>
      <c r="D221" s="394">
        <v>191</v>
      </c>
      <c r="E221" s="395"/>
      <c r="F221" s="396">
        <v>31</v>
      </c>
      <c r="G221" s="396">
        <v>31</v>
      </c>
      <c r="H221" s="396">
        <v>8</v>
      </c>
      <c r="I221" s="396">
        <v>31</v>
      </c>
      <c r="J221" s="397">
        <v>0</v>
      </c>
      <c r="K221" s="398">
        <v>38</v>
      </c>
      <c r="L221" s="396">
        <v>5</v>
      </c>
      <c r="M221" s="396">
        <v>9</v>
      </c>
      <c r="N221" s="396">
        <v>8</v>
      </c>
      <c r="O221" s="399">
        <v>5</v>
      </c>
      <c r="Q221" s="400">
        <v>5029</v>
      </c>
      <c r="R221" s="401" t="s">
        <v>1277</v>
      </c>
      <c r="S221" s="402">
        <v>43</v>
      </c>
      <c r="T221" s="403">
        <v>220</v>
      </c>
      <c r="U221" s="404"/>
      <c r="V221" s="405">
        <v>28</v>
      </c>
      <c r="W221" s="405">
        <v>7</v>
      </c>
      <c r="X221" s="405">
        <v>2</v>
      </c>
      <c r="Y221" s="405">
        <v>26</v>
      </c>
      <c r="Z221" s="406">
        <v>37</v>
      </c>
      <c r="AA221" s="407">
        <v>65</v>
      </c>
      <c r="AB221" s="405">
        <v>5</v>
      </c>
      <c r="AC221" s="405">
        <v>14</v>
      </c>
      <c r="AD221" s="405">
        <v>8</v>
      </c>
      <c r="AE221" s="408">
        <v>6</v>
      </c>
      <c r="AG221" s="400">
        <v>5032</v>
      </c>
      <c r="AH221" s="401" t="s">
        <v>927</v>
      </c>
      <c r="AI221" s="402">
        <v>18</v>
      </c>
      <c r="AJ221" s="403">
        <v>206</v>
      </c>
      <c r="AK221" s="404"/>
      <c r="AL221" s="405">
        <v>33</v>
      </c>
      <c r="AM221" s="405">
        <v>39</v>
      </c>
      <c r="AN221" s="405">
        <v>6</v>
      </c>
      <c r="AO221" s="405">
        <v>22</v>
      </c>
      <c r="AP221" s="406">
        <v>0</v>
      </c>
      <c r="AQ221" s="407">
        <v>28</v>
      </c>
      <c r="AR221" s="405">
        <v>4</v>
      </c>
      <c r="AS221" s="405">
        <v>8</v>
      </c>
      <c r="AT221" s="405">
        <v>7</v>
      </c>
      <c r="AU221" s="408">
        <v>4</v>
      </c>
      <c r="AW221" s="446"/>
      <c r="AX221" s="447"/>
      <c r="AY221" s="448"/>
      <c r="AZ221" s="449"/>
      <c r="BA221" s="449"/>
      <c r="BB221" s="355"/>
      <c r="BC221" s="355"/>
      <c r="BD221" s="355"/>
      <c r="BE221" s="355"/>
      <c r="BF221" s="355"/>
      <c r="BG221" s="355"/>
      <c r="BH221" s="355"/>
      <c r="BI221" s="355"/>
      <c r="BJ221" s="355"/>
      <c r="BK221" s="355"/>
      <c r="BM221" s="446"/>
      <c r="BN221" s="447"/>
      <c r="BO221" s="448"/>
      <c r="BP221" s="449"/>
      <c r="BQ221" s="449"/>
      <c r="BR221" s="355"/>
      <c r="BS221" s="355"/>
      <c r="BT221" s="355"/>
      <c r="BU221" s="355"/>
      <c r="BV221" s="355"/>
      <c r="BW221" s="355"/>
      <c r="BX221" s="355"/>
      <c r="BY221" s="355"/>
      <c r="BZ221" s="355"/>
      <c r="CA221" s="355"/>
      <c r="CC221" s="446"/>
      <c r="CD221" s="447"/>
      <c r="CE221" s="448"/>
      <c r="CF221" s="449"/>
      <c r="CG221" s="449"/>
      <c r="CH221" s="355"/>
      <c r="CI221" s="355"/>
      <c r="CJ221" s="355"/>
      <c r="CK221" s="355"/>
      <c r="CL221" s="355"/>
      <c r="CM221" s="355"/>
      <c r="CN221" s="355"/>
      <c r="CO221" s="355"/>
      <c r="CP221" s="355"/>
      <c r="CQ221" s="355"/>
      <c r="CS221" s="446"/>
      <c r="CT221" s="447"/>
      <c r="CU221" s="448"/>
      <c r="CV221" s="449"/>
      <c r="CW221" s="449"/>
      <c r="CX221" s="355"/>
      <c r="CY221" s="355"/>
      <c r="CZ221" s="355"/>
      <c r="DA221" s="355"/>
      <c r="DB221" s="355"/>
      <c r="DC221" s="355"/>
      <c r="DD221" s="355"/>
      <c r="DE221" s="355"/>
      <c r="DF221" s="355"/>
      <c r="DG221" s="355"/>
      <c r="DI221" s="431"/>
      <c r="DJ221" s="432"/>
      <c r="DK221" s="433"/>
      <c r="DL221" s="434"/>
      <c r="DM221" s="434"/>
      <c r="DN221" s="435"/>
      <c r="DO221" s="436"/>
      <c r="DP221" s="436"/>
      <c r="DQ221" s="436"/>
      <c r="DR221" s="436"/>
      <c r="DS221" s="436"/>
      <c r="DT221" s="436"/>
      <c r="DU221" s="436"/>
      <c r="DV221" s="436"/>
      <c r="DW221" s="436"/>
      <c r="DX221" s="436"/>
    </row>
    <row r="222" spans="1:128" ht="20.100000000000001" customHeight="1">
      <c r="A222" s="391">
        <v>5025</v>
      </c>
      <c r="B222" s="392" t="s">
        <v>1276</v>
      </c>
      <c r="C222" s="393">
        <v>64</v>
      </c>
      <c r="D222" s="394">
        <v>178</v>
      </c>
      <c r="E222" s="395"/>
      <c r="F222" s="396">
        <v>52</v>
      </c>
      <c r="G222" s="396">
        <v>38</v>
      </c>
      <c r="H222" s="396">
        <v>6</v>
      </c>
      <c r="I222" s="396">
        <v>3</v>
      </c>
      <c r="J222" s="397">
        <v>2</v>
      </c>
      <c r="K222" s="398">
        <v>11</v>
      </c>
      <c r="L222" s="396">
        <v>4</v>
      </c>
      <c r="M222" s="396">
        <v>7</v>
      </c>
      <c r="N222" s="396">
        <v>6</v>
      </c>
      <c r="O222" s="399">
        <v>4</v>
      </c>
      <c r="Q222" s="400">
        <v>5032</v>
      </c>
      <c r="R222" s="401" t="s">
        <v>927</v>
      </c>
      <c r="S222" s="402">
        <v>29</v>
      </c>
      <c r="T222" s="403">
        <v>195</v>
      </c>
      <c r="U222" s="404"/>
      <c r="V222" s="405">
        <v>45</v>
      </c>
      <c r="W222" s="405">
        <v>38</v>
      </c>
      <c r="X222" s="405">
        <v>7</v>
      </c>
      <c r="Y222" s="405">
        <v>10</v>
      </c>
      <c r="Z222" s="406">
        <v>0</v>
      </c>
      <c r="AA222" s="407">
        <v>17</v>
      </c>
      <c r="AB222" s="405">
        <v>3</v>
      </c>
      <c r="AC222" s="405">
        <v>10</v>
      </c>
      <c r="AD222" s="405">
        <v>5</v>
      </c>
      <c r="AE222" s="408">
        <v>5</v>
      </c>
      <c r="AG222" s="400">
        <v>5041</v>
      </c>
      <c r="AH222" s="401" t="s">
        <v>380</v>
      </c>
      <c r="AI222" s="402">
        <v>91</v>
      </c>
      <c r="AJ222" s="403">
        <v>215</v>
      </c>
      <c r="AK222" s="404"/>
      <c r="AL222" s="405">
        <v>25</v>
      </c>
      <c r="AM222" s="405">
        <v>23</v>
      </c>
      <c r="AN222" s="405">
        <v>23</v>
      </c>
      <c r="AO222" s="405">
        <v>21</v>
      </c>
      <c r="AP222" s="406">
        <v>8</v>
      </c>
      <c r="AQ222" s="407">
        <v>52</v>
      </c>
      <c r="AR222" s="405">
        <v>5</v>
      </c>
      <c r="AS222" s="405">
        <v>10</v>
      </c>
      <c r="AT222" s="405">
        <v>8</v>
      </c>
      <c r="AU222" s="408">
        <v>5</v>
      </c>
      <c r="AW222" s="446"/>
      <c r="AX222" s="447"/>
      <c r="AY222" s="448"/>
      <c r="AZ222" s="449"/>
      <c r="BA222" s="449"/>
      <c r="BB222" s="355"/>
      <c r="BC222" s="355"/>
      <c r="BD222" s="355"/>
      <c r="BE222" s="355"/>
      <c r="BF222" s="355"/>
      <c r="BG222" s="355"/>
      <c r="BH222" s="355"/>
      <c r="BI222" s="355"/>
      <c r="BJ222" s="355"/>
      <c r="BK222" s="355"/>
      <c r="BM222" s="446"/>
      <c r="BN222" s="447"/>
      <c r="BO222" s="448"/>
      <c r="BP222" s="449"/>
      <c r="BQ222" s="449"/>
      <c r="BR222" s="355"/>
      <c r="BS222" s="355"/>
      <c r="BT222" s="355"/>
      <c r="BU222" s="355"/>
      <c r="BV222" s="355"/>
      <c r="BW222" s="355"/>
      <c r="BX222" s="355"/>
      <c r="BY222" s="355"/>
      <c r="BZ222" s="355"/>
      <c r="CA222" s="355"/>
      <c r="CC222" s="446"/>
      <c r="CD222" s="447"/>
      <c r="CE222" s="448"/>
      <c r="CF222" s="449"/>
      <c r="CG222" s="449"/>
      <c r="CH222" s="355"/>
      <c r="CI222" s="355"/>
      <c r="CJ222" s="355"/>
      <c r="CK222" s="355"/>
      <c r="CL222" s="355"/>
      <c r="CM222" s="355"/>
      <c r="CN222" s="355"/>
      <c r="CO222" s="355"/>
      <c r="CP222" s="355"/>
      <c r="CQ222" s="355"/>
      <c r="CS222" s="446"/>
      <c r="CT222" s="447"/>
      <c r="CU222" s="448"/>
      <c r="CV222" s="449"/>
      <c r="CW222" s="449"/>
      <c r="CX222" s="355"/>
      <c r="CY222" s="355"/>
      <c r="CZ222" s="355"/>
      <c r="DA222" s="355"/>
      <c r="DB222" s="355"/>
      <c r="DC222" s="355"/>
      <c r="DD222" s="355"/>
      <c r="DE222" s="355"/>
      <c r="DF222" s="355"/>
      <c r="DG222" s="355"/>
      <c r="DI222" s="431"/>
      <c r="DJ222" s="432"/>
      <c r="DK222" s="433"/>
      <c r="DL222" s="434"/>
      <c r="DM222" s="434"/>
      <c r="DN222" s="435"/>
      <c r="DO222" s="436"/>
      <c r="DP222" s="436"/>
      <c r="DQ222" s="436"/>
      <c r="DR222" s="436"/>
      <c r="DS222" s="436"/>
      <c r="DT222" s="436"/>
      <c r="DU222" s="436"/>
      <c r="DV222" s="436"/>
      <c r="DW222" s="436"/>
      <c r="DX222" s="436"/>
    </row>
    <row r="223" spans="1:128" ht="20.100000000000001" customHeight="1">
      <c r="A223" s="391">
        <v>5029</v>
      </c>
      <c r="B223" s="392" t="s">
        <v>1277</v>
      </c>
      <c r="C223" s="393">
        <v>62</v>
      </c>
      <c r="D223" s="394">
        <v>196</v>
      </c>
      <c r="E223" s="395"/>
      <c r="F223" s="396">
        <v>24</v>
      </c>
      <c r="G223" s="396">
        <v>27</v>
      </c>
      <c r="H223" s="396">
        <v>21</v>
      </c>
      <c r="I223" s="396">
        <v>19</v>
      </c>
      <c r="J223" s="397">
        <v>8</v>
      </c>
      <c r="K223" s="398">
        <v>48</v>
      </c>
      <c r="L223" s="396">
        <v>5</v>
      </c>
      <c r="M223" s="396">
        <v>9</v>
      </c>
      <c r="N223" s="396">
        <v>8</v>
      </c>
      <c r="O223" s="399">
        <v>5</v>
      </c>
      <c r="Q223" s="400">
        <v>5041</v>
      </c>
      <c r="R223" s="401" t="s">
        <v>380</v>
      </c>
      <c r="S223" s="402">
        <v>72</v>
      </c>
      <c r="T223" s="403">
        <v>197</v>
      </c>
      <c r="U223" s="404"/>
      <c r="V223" s="405">
        <v>42</v>
      </c>
      <c r="W223" s="405">
        <v>32</v>
      </c>
      <c r="X223" s="405">
        <v>18</v>
      </c>
      <c r="Y223" s="405">
        <v>7</v>
      </c>
      <c r="Z223" s="406">
        <v>1</v>
      </c>
      <c r="AA223" s="407">
        <v>26</v>
      </c>
      <c r="AB223" s="405">
        <v>4</v>
      </c>
      <c r="AC223" s="405">
        <v>10</v>
      </c>
      <c r="AD223" s="405">
        <v>5</v>
      </c>
      <c r="AE223" s="408">
        <v>5</v>
      </c>
      <c r="AG223" s="400">
        <v>5047</v>
      </c>
      <c r="AH223" s="401" t="s">
        <v>1572</v>
      </c>
      <c r="AI223" s="402">
        <v>31</v>
      </c>
      <c r="AJ223" s="403">
        <v>216</v>
      </c>
      <c r="AK223" s="404"/>
      <c r="AL223" s="405">
        <v>16</v>
      </c>
      <c r="AM223" s="405">
        <v>39</v>
      </c>
      <c r="AN223" s="405">
        <v>16</v>
      </c>
      <c r="AO223" s="405">
        <v>23</v>
      </c>
      <c r="AP223" s="406">
        <v>6</v>
      </c>
      <c r="AQ223" s="407">
        <v>45</v>
      </c>
      <c r="AR223" s="405">
        <v>5</v>
      </c>
      <c r="AS223" s="405">
        <v>10</v>
      </c>
      <c r="AT223" s="405">
        <v>8</v>
      </c>
      <c r="AU223" s="408">
        <v>5</v>
      </c>
      <c r="AW223" s="446"/>
      <c r="AX223" s="447"/>
      <c r="AY223" s="448"/>
      <c r="AZ223" s="449"/>
      <c r="BA223" s="449"/>
      <c r="BB223" s="355"/>
      <c r="BC223" s="355"/>
      <c r="BD223" s="355"/>
      <c r="BE223" s="355"/>
      <c r="BF223" s="355"/>
      <c r="BG223" s="355"/>
      <c r="BH223" s="355"/>
      <c r="BI223" s="355"/>
      <c r="BJ223" s="355"/>
      <c r="BK223" s="355"/>
      <c r="BM223" s="446"/>
      <c r="BN223" s="447"/>
      <c r="BO223" s="448"/>
      <c r="BP223" s="449"/>
      <c r="BQ223" s="449"/>
      <c r="BR223" s="355"/>
      <c r="BS223" s="355"/>
      <c r="BT223" s="355"/>
      <c r="BU223" s="355"/>
      <c r="BV223" s="355"/>
      <c r="BW223" s="355"/>
      <c r="BX223" s="355"/>
      <c r="BY223" s="355"/>
      <c r="BZ223" s="355"/>
      <c r="CA223" s="355"/>
      <c r="CC223" s="446"/>
      <c r="CD223" s="447"/>
      <c r="CE223" s="448"/>
      <c r="CF223" s="449"/>
      <c r="CG223" s="449"/>
      <c r="CH223" s="355"/>
      <c r="CI223" s="355"/>
      <c r="CJ223" s="355"/>
      <c r="CK223" s="355"/>
      <c r="CL223" s="355"/>
      <c r="CM223" s="355"/>
      <c r="CN223" s="355"/>
      <c r="CO223" s="355"/>
      <c r="CP223" s="355"/>
      <c r="CQ223" s="355"/>
      <c r="CS223" s="446"/>
      <c r="CT223" s="447"/>
      <c r="CU223" s="448"/>
      <c r="CV223" s="449"/>
      <c r="CW223" s="449"/>
      <c r="CX223" s="355"/>
      <c r="CY223" s="355"/>
      <c r="CZ223" s="355"/>
      <c r="DA223" s="355"/>
      <c r="DB223" s="355"/>
      <c r="DC223" s="355"/>
      <c r="DD223" s="355"/>
      <c r="DE223" s="355"/>
      <c r="DF223" s="355"/>
      <c r="DG223" s="355"/>
      <c r="DI223" s="431"/>
      <c r="DJ223" s="432"/>
      <c r="DK223" s="433"/>
      <c r="DL223" s="434"/>
      <c r="DM223" s="434"/>
      <c r="DN223" s="435"/>
      <c r="DO223" s="436"/>
      <c r="DP223" s="436"/>
      <c r="DQ223" s="436"/>
      <c r="DR223" s="436"/>
      <c r="DS223" s="436"/>
      <c r="DT223" s="436"/>
      <c r="DU223" s="436"/>
      <c r="DV223" s="436"/>
      <c r="DW223" s="436"/>
      <c r="DX223" s="436"/>
    </row>
    <row r="224" spans="1:128" ht="20.100000000000001" customHeight="1">
      <c r="A224" s="391">
        <v>5032</v>
      </c>
      <c r="B224" s="392" t="s">
        <v>927</v>
      </c>
      <c r="C224" s="393">
        <v>32</v>
      </c>
      <c r="D224" s="394">
        <v>180</v>
      </c>
      <c r="E224" s="395"/>
      <c r="F224" s="396">
        <v>53</v>
      </c>
      <c r="G224" s="396">
        <v>31</v>
      </c>
      <c r="H224" s="396">
        <v>13</v>
      </c>
      <c r="I224" s="396">
        <v>3</v>
      </c>
      <c r="J224" s="397">
        <v>0</v>
      </c>
      <c r="K224" s="398">
        <v>16</v>
      </c>
      <c r="L224" s="396">
        <v>5</v>
      </c>
      <c r="M224" s="396">
        <v>7</v>
      </c>
      <c r="N224" s="396">
        <v>7</v>
      </c>
      <c r="O224" s="399">
        <v>3</v>
      </c>
      <c r="Q224" s="400">
        <v>5047</v>
      </c>
      <c r="R224" s="401" t="s">
        <v>1572</v>
      </c>
      <c r="S224" s="402">
        <v>34</v>
      </c>
      <c r="T224" s="403">
        <v>214</v>
      </c>
      <c r="U224" s="404"/>
      <c r="V224" s="405">
        <v>15</v>
      </c>
      <c r="W224" s="405">
        <v>15</v>
      </c>
      <c r="X224" s="405">
        <v>38</v>
      </c>
      <c r="Y224" s="405">
        <v>26</v>
      </c>
      <c r="Z224" s="406">
        <v>6</v>
      </c>
      <c r="AA224" s="407">
        <v>71</v>
      </c>
      <c r="AB224" s="405">
        <v>5</v>
      </c>
      <c r="AC224" s="405">
        <v>13</v>
      </c>
      <c r="AD224" s="405">
        <v>7</v>
      </c>
      <c r="AE224" s="408">
        <v>6</v>
      </c>
      <c r="AG224" s="400">
        <v>5048</v>
      </c>
      <c r="AH224" s="401" t="s">
        <v>1613</v>
      </c>
      <c r="AI224" s="402">
        <v>22</v>
      </c>
      <c r="AJ224" s="403">
        <v>212</v>
      </c>
      <c r="AK224" s="404"/>
      <c r="AL224" s="405">
        <v>18</v>
      </c>
      <c r="AM224" s="405">
        <v>32</v>
      </c>
      <c r="AN224" s="405">
        <v>41</v>
      </c>
      <c r="AO224" s="405">
        <v>9</v>
      </c>
      <c r="AP224" s="406">
        <v>0</v>
      </c>
      <c r="AQ224" s="407">
        <v>50</v>
      </c>
      <c r="AR224" s="405">
        <v>5</v>
      </c>
      <c r="AS224" s="405">
        <v>10</v>
      </c>
      <c r="AT224" s="405">
        <v>7</v>
      </c>
      <c r="AU224" s="408">
        <v>4</v>
      </c>
      <c r="AW224" s="446"/>
      <c r="AX224" s="447"/>
      <c r="AY224" s="448"/>
      <c r="AZ224" s="449"/>
      <c r="BA224" s="449"/>
      <c r="BB224" s="355"/>
      <c r="BC224" s="355"/>
      <c r="BD224" s="355"/>
      <c r="BE224" s="355"/>
      <c r="BF224" s="355"/>
      <c r="BG224" s="355"/>
      <c r="BH224" s="355"/>
      <c r="BI224" s="355"/>
      <c r="BJ224" s="355"/>
      <c r="BK224" s="355"/>
      <c r="BM224" s="446"/>
      <c r="BN224" s="447"/>
      <c r="BO224" s="448"/>
      <c r="BP224" s="449"/>
      <c r="BQ224" s="449"/>
      <c r="BR224" s="355"/>
      <c r="BS224" s="355"/>
      <c r="BT224" s="355"/>
      <c r="BU224" s="355"/>
      <c r="BV224" s="355"/>
      <c r="BW224" s="355"/>
      <c r="BX224" s="355"/>
      <c r="BY224" s="355"/>
      <c r="BZ224" s="355"/>
      <c r="CA224" s="355"/>
      <c r="CC224" s="446"/>
      <c r="CD224" s="447"/>
      <c r="CE224" s="448"/>
      <c r="CF224" s="449"/>
      <c r="CG224" s="449"/>
      <c r="CH224" s="355"/>
      <c r="CI224" s="355"/>
      <c r="CJ224" s="355"/>
      <c r="CK224" s="355"/>
      <c r="CL224" s="355"/>
      <c r="CM224" s="355"/>
      <c r="CN224" s="355"/>
      <c r="CO224" s="355"/>
      <c r="CP224" s="355"/>
      <c r="CQ224" s="355"/>
      <c r="CS224" s="446"/>
      <c r="CT224" s="447"/>
      <c r="CU224" s="448"/>
      <c r="CV224" s="449"/>
      <c r="CW224" s="449"/>
      <c r="CX224" s="355"/>
      <c r="CY224" s="355"/>
      <c r="CZ224" s="355"/>
      <c r="DA224" s="355"/>
      <c r="DB224" s="355"/>
      <c r="DC224" s="355"/>
      <c r="DD224" s="355"/>
      <c r="DE224" s="355"/>
      <c r="DF224" s="355"/>
      <c r="DG224" s="355"/>
      <c r="DI224" s="431"/>
      <c r="DJ224" s="432"/>
      <c r="DK224" s="433"/>
      <c r="DL224" s="434"/>
      <c r="DM224" s="434"/>
      <c r="DN224" s="435"/>
      <c r="DO224" s="436"/>
      <c r="DP224" s="436"/>
      <c r="DQ224" s="436"/>
      <c r="DR224" s="436"/>
      <c r="DS224" s="436"/>
      <c r="DT224" s="436"/>
      <c r="DU224" s="436"/>
      <c r="DV224" s="436"/>
      <c r="DW224" s="436"/>
      <c r="DX224" s="436"/>
    </row>
    <row r="225" spans="1:128" ht="20.100000000000001" customHeight="1">
      <c r="A225" s="391">
        <v>5041</v>
      </c>
      <c r="B225" s="392" t="s">
        <v>380</v>
      </c>
      <c r="C225" s="393">
        <v>93</v>
      </c>
      <c r="D225" s="394">
        <v>196</v>
      </c>
      <c r="E225" s="395"/>
      <c r="F225" s="396">
        <v>28</v>
      </c>
      <c r="G225" s="396">
        <v>23</v>
      </c>
      <c r="H225" s="396">
        <v>18</v>
      </c>
      <c r="I225" s="396">
        <v>27</v>
      </c>
      <c r="J225" s="397">
        <v>4</v>
      </c>
      <c r="K225" s="398">
        <v>49</v>
      </c>
      <c r="L225" s="396">
        <v>6</v>
      </c>
      <c r="M225" s="396">
        <v>9</v>
      </c>
      <c r="N225" s="396">
        <v>8</v>
      </c>
      <c r="O225" s="399">
        <v>6</v>
      </c>
      <c r="Q225" s="400">
        <v>5048</v>
      </c>
      <c r="R225" s="401" t="s">
        <v>1613</v>
      </c>
      <c r="S225" s="402">
        <v>43</v>
      </c>
      <c r="T225" s="403">
        <v>218</v>
      </c>
      <c r="U225" s="404"/>
      <c r="V225" s="405">
        <v>5</v>
      </c>
      <c r="W225" s="405">
        <v>19</v>
      </c>
      <c r="X225" s="405">
        <v>37</v>
      </c>
      <c r="Y225" s="405">
        <v>28</v>
      </c>
      <c r="Z225" s="406">
        <v>12</v>
      </c>
      <c r="AA225" s="407">
        <v>77</v>
      </c>
      <c r="AB225" s="405">
        <v>5</v>
      </c>
      <c r="AC225" s="405">
        <v>15</v>
      </c>
      <c r="AD225" s="405">
        <v>8</v>
      </c>
      <c r="AE225" s="408">
        <v>6</v>
      </c>
      <c r="AG225" s="400">
        <v>5051</v>
      </c>
      <c r="AH225" s="401" t="s">
        <v>1278</v>
      </c>
      <c r="AI225" s="402">
        <v>228</v>
      </c>
      <c r="AJ225" s="403">
        <v>218</v>
      </c>
      <c r="AK225" s="404"/>
      <c r="AL225" s="405">
        <v>13</v>
      </c>
      <c r="AM225" s="405">
        <v>29</v>
      </c>
      <c r="AN225" s="405">
        <v>30</v>
      </c>
      <c r="AO225" s="405">
        <v>21</v>
      </c>
      <c r="AP225" s="406">
        <v>6</v>
      </c>
      <c r="AQ225" s="407">
        <v>57</v>
      </c>
      <c r="AR225" s="405">
        <v>6</v>
      </c>
      <c r="AS225" s="405">
        <v>11</v>
      </c>
      <c r="AT225" s="405">
        <v>8</v>
      </c>
      <c r="AU225" s="408">
        <v>5</v>
      </c>
      <c r="AW225" s="446"/>
      <c r="AX225" s="447"/>
      <c r="AY225" s="448"/>
      <c r="AZ225" s="449"/>
      <c r="BA225" s="449"/>
      <c r="BB225" s="355"/>
      <c r="BC225" s="355"/>
      <c r="BD225" s="355"/>
      <c r="BE225" s="355"/>
      <c r="BF225" s="355"/>
      <c r="BG225" s="355"/>
      <c r="BH225" s="355"/>
      <c r="BI225" s="355"/>
      <c r="BJ225" s="355"/>
      <c r="BK225" s="355"/>
      <c r="BM225" s="446"/>
      <c r="BN225" s="447"/>
      <c r="BO225" s="448"/>
      <c r="BP225" s="449"/>
      <c r="BQ225" s="449"/>
      <c r="BR225" s="355"/>
      <c r="BS225" s="355"/>
      <c r="BT225" s="355"/>
      <c r="BU225" s="355"/>
      <c r="BV225" s="355"/>
      <c r="BW225" s="355"/>
      <c r="BX225" s="355"/>
      <c r="BY225" s="355"/>
      <c r="BZ225" s="355"/>
      <c r="CA225" s="355"/>
      <c r="CC225" s="446"/>
      <c r="CD225" s="447"/>
      <c r="CE225" s="448"/>
      <c r="CF225" s="449"/>
      <c r="CG225" s="449"/>
      <c r="CH225" s="355"/>
      <c r="CI225" s="355"/>
      <c r="CJ225" s="355"/>
      <c r="CK225" s="355"/>
      <c r="CL225" s="355"/>
      <c r="CM225" s="355"/>
      <c r="CN225" s="355"/>
      <c r="CO225" s="355"/>
      <c r="CP225" s="355"/>
      <c r="CQ225" s="355"/>
      <c r="CS225" s="446"/>
      <c r="CT225" s="447"/>
      <c r="CU225" s="448"/>
      <c r="CV225" s="449"/>
      <c r="CW225" s="449"/>
      <c r="CX225" s="355"/>
      <c r="CY225" s="355"/>
      <c r="CZ225" s="355"/>
      <c r="DA225" s="355"/>
      <c r="DB225" s="355"/>
      <c r="DC225" s="355"/>
      <c r="DD225" s="355"/>
      <c r="DE225" s="355"/>
      <c r="DF225" s="355"/>
      <c r="DG225" s="355"/>
      <c r="DI225" s="431"/>
      <c r="DJ225" s="432"/>
      <c r="DK225" s="433"/>
      <c r="DL225" s="434"/>
      <c r="DM225" s="434"/>
      <c r="DN225" s="435"/>
      <c r="DO225" s="436"/>
      <c r="DP225" s="436"/>
      <c r="DQ225" s="436"/>
      <c r="DR225" s="436"/>
      <c r="DS225" s="436"/>
      <c r="DT225" s="436"/>
      <c r="DU225" s="436"/>
      <c r="DV225" s="436"/>
      <c r="DW225" s="436"/>
      <c r="DX225" s="436"/>
    </row>
    <row r="226" spans="1:128" ht="20.100000000000001" customHeight="1">
      <c r="A226" s="391">
        <v>5043</v>
      </c>
      <c r="B226" s="392" t="s">
        <v>1614</v>
      </c>
      <c r="C226" s="393">
        <v>18</v>
      </c>
      <c r="D226" s="394">
        <v>190</v>
      </c>
      <c r="E226" s="395"/>
      <c r="F226" s="396">
        <v>22</v>
      </c>
      <c r="G226" s="396">
        <v>50</v>
      </c>
      <c r="H226" s="396">
        <v>17</v>
      </c>
      <c r="I226" s="396">
        <v>11</v>
      </c>
      <c r="J226" s="397">
        <v>0</v>
      </c>
      <c r="K226" s="398">
        <v>28</v>
      </c>
      <c r="L226" s="396">
        <v>5</v>
      </c>
      <c r="M226" s="396">
        <v>8</v>
      </c>
      <c r="N226" s="396">
        <v>8</v>
      </c>
      <c r="O226" s="399">
        <v>4</v>
      </c>
      <c r="Q226" s="400">
        <v>5051</v>
      </c>
      <c r="R226" s="401" t="s">
        <v>1278</v>
      </c>
      <c r="S226" s="402">
        <v>262</v>
      </c>
      <c r="T226" s="403">
        <v>213</v>
      </c>
      <c r="U226" s="404"/>
      <c r="V226" s="405">
        <v>11</v>
      </c>
      <c r="W226" s="405">
        <v>25</v>
      </c>
      <c r="X226" s="405">
        <v>27</v>
      </c>
      <c r="Y226" s="405">
        <v>30</v>
      </c>
      <c r="Z226" s="406">
        <v>7</v>
      </c>
      <c r="AA226" s="407">
        <v>64</v>
      </c>
      <c r="AB226" s="405">
        <v>5</v>
      </c>
      <c r="AC226" s="405">
        <v>14</v>
      </c>
      <c r="AD226" s="405">
        <v>7</v>
      </c>
      <c r="AE226" s="408">
        <v>6</v>
      </c>
      <c r="AG226" s="400">
        <v>5061</v>
      </c>
      <c r="AH226" s="401" t="s">
        <v>1279</v>
      </c>
      <c r="AI226" s="402">
        <v>109</v>
      </c>
      <c r="AJ226" s="403">
        <v>224</v>
      </c>
      <c r="AK226" s="404"/>
      <c r="AL226" s="405">
        <v>8</v>
      </c>
      <c r="AM226" s="405">
        <v>19</v>
      </c>
      <c r="AN226" s="405">
        <v>37</v>
      </c>
      <c r="AO226" s="405">
        <v>22</v>
      </c>
      <c r="AP226" s="406">
        <v>14</v>
      </c>
      <c r="AQ226" s="407">
        <v>72</v>
      </c>
      <c r="AR226" s="405">
        <v>6</v>
      </c>
      <c r="AS226" s="405">
        <v>11</v>
      </c>
      <c r="AT226" s="405">
        <v>9</v>
      </c>
      <c r="AU226" s="408">
        <v>5</v>
      </c>
      <c r="AW226" s="446"/>
      <c r="AX226" s="447"/>
      <c r="AY226" s="448"/>
      <c r="AZ226" s="449"/>
      <c r="BA226" s="449"/>
      <c r="BB226" s="355"/>
      <c r="BC226" s="355"/>
      <c r="BD226" s="355"/>
      <c r="BE226" s="355"/>
      <c r="BF226" s="355"/>
      <c r="BG226" s="355"/>
      <c r="BH226" s="355"/>
      <c r="BI226" s="355"/>
      <c r="BJ226" s="355"/>
      <c r="BK226" s="355"/>
      <c r="BM226" s="446"/>
      <c r="BN226" s="447"/>
      <c r="BO226" s="448"/>
      <c r="BP226" s="449"/>
      <c r="BQ226" s="449"/>
      <c r="BR226" s="355"/>
      <c r="BS226" s="355"/>
      <c r="BT226" s="355"/>
      <c r="BU226" s="355"/>
      <c r="BV226" s="355"/>
      <c r="BW226" s="355"/>
      <c r="BX226" s="355"/>
      <c r="BY226" s="355"/>
      <c r="BZ226" s="355"/>
      <c r="CA226" s="355"/>
      <c r="CC226" s="446"/>
      <c r="CD226" s="447"/>
      <c r="CE226" s="448"/>
      <c r="CF226" s="449"/>
      <c r="CG226" s="449"/>
      <c r="CH226" s="355"/>
      <c r="CI226" s="355"/>
      <c r="CJ226" s="355"/>
      <c r="CK226" s="355"/>
      <c r="CL226" s="355"/>
      <c r="CM226" s="355"/>
      <c r="CN226" s="355"/>
      <c r="CO226" s="355"/>
      <c r="CP226" s="355"/>
      <c r="CQ226" s="355"/>
      <c r="CS226" s="446"/>
      <c r="CT226" s="447"/>
      <c r="CU226" s="448"/>
      <c r="CV226" s="449"/>
      <c r="CW226" s="449"/>
      <c r="CX226" s="355"/>
      <c r="CY226" s="355"/>
      <c r="CZ226" s="355"/>
      <c r="DA226" s="355"/>
      <c r="DB226" s="355"/>
      <c r="DC226" s="355"/>
      <c r="DD226" s="355"/>
      <c r="DE226" s="355"/>
      <c r="DF226" s="355"/>
      <c r="DG226" s="355"/>
      <c r="DI226" s="431"/>
      <c r="DJ226" s="432"/>
      <c r="DK226" s="433"/>
      <c r="DL226" s="434"/>
      <c r="DM226" s="434"/>
      <c r="DN226" s="435"/>
      <c r="DO226" s="436"/>
      <c r="DP226" s="436"/>
      <c r="DQ226" s="436"/>
      <c r="DR226" s="436"/>
      <c r="DS226" s="436"/>
      <c r="DT226" s="436"/>
      <c r="DU226" s="436"/>
      <c r="DV226" s="436"/>
      <c r="DW226" s="436"/>
      <c r="DX226" s="436"/>
    </row>
    <row r="227" spans="1:128" ht="20.100000000000001" customHeight="1">
      <c r="A227" s="391">
        <v>5047</v>
      </c>
      <c r="B227" s="392" t="s">
        <v>1572</v>
      </c>
      <c r="C227" s="393">
        <v>30</v>
      </c>
      <c r="D227" s="394">
        <v>193</v>
      </c>
      <c r="E227" s="395"/>
      <c r="F227" s="396">
        <v>27</v>
      </c>
      <c r="G227" s="396">
        <v>37</v>
      </c>
      <c r="H227" s="396">
        <v>17</v>
      </c>
      <c r="I227" s="396">
        <v>13</v>
      </c>
      <c r="J227" s="397">
        <v>7</v>
      </c>
      <c r="K227" s="398">
        <v>37</v>
      </c>
      <c r="L227" s="396">
        <v>5</v>
      </c>
      <c r="M227" s="396">
        <v>9</v>
      </c>
      <c r="N227" s="396">
        <v>9</v>
      </c>
      <c r="O227" s="399">
        <v>5</v>
      </c>
      <c r="Q227" s="400">
        <v>5061</v>
      </c>
      <c r="R227" s="401" t="s">
        <v>1279</v>
      </c>
      <c r="S227" s="402">
        <v>85</v>
      </c>
      <c r="T227" s="403">
        <v>217</v>
      </c>
      <c r="U227" s="404"/>
      <c r="V227" s="405">
        <v>8</v>
      </c>
      <c r="W227" s="405">
        <v>14</v>
      </c>
      <c r="X227" s="405">
        <v>40</v>
      </c>
      <c r="Y227" s="405">
        <v>21</v>
      </c>
      <c r="Z227" s="406">
        <v>16</v>
      </c>
      <c r="AA227" s="407">
        <v>78</v>
      </c>
      <c r="AB227" s="405">
        <v>5</v>
      </c>
      <c r="AC227" s="405">
        <v>14</v>
      </c>
      <c r="AD227" s="405">
        <v>8</v>
      </c>
      <c r="AE227" s="408">
        <v>6</v>
      </c>
      <c r="AG227" s="400">
        <v>5081</v>
      </c>
      <c r="AH227" s="401" t="s">
        <v>383</v>
      </c>
      <c r="AI227" s="402">
        <v>92</v>
      </c>
      <c r="AJ227" s="403">
        <v>214</v>
      </c>
      <c r="AK227" s="404"/>
      <c r="AL227" s="405">
        <v>24</v>
      </c>
      <c r="AM227" s="405">
        <v>33</v>
      </c>
      <c r="AN227" s="405">
        <v>21</v>
      </c>
      <c r="AO227" s="405">
        <v>17</v>
      </c>
      <c r="AP227" s="406">
        <v>5</v>
      </c>
      <c r="AQ227" s="407">
        <v>43</v>
      </c>
      <c r="AR227" s="405">
        <v>5</v>
      </c>
      <c r="AS227" s="405">
        <v>10</v>
      </c>
      <c r="AT227" s="405">
        <v>8</v>
      </c>
      <c r="AU227" s="408">
        <v>5</v>
      </c>
      <c r="AW227" s="446"/>
      <c r="AX227" s="447"/>
      <c r="AY227" s="448"/>
      <c r="AZ227" s="449"/>
      <c r="BA227" s="449"/>
      <c r="BB227" s="355"/>
      <c r="BC227" s="355"/>
      <c r="BD227" s="355"/>
      <c r="BE227" s="355"/>
      <c r="BF227" s="355"/>
      <c r="BG227" s="355"/>
      <c r="BH227" s="355"/>
      <c r="BI227" s="355"/>
      <c r="BJ227" s="355"/>
      <c r="BK227" s="355"/>
      <c r="BM227" s="446"/>
      <c r="BN227" s="447"/>
      <c r="BO227" s="448"/>
      <c r="BP227" s="449"/>
      <c r="BQ227" s="449"/>
      <c r="BR227" s="355"/>
      <c r="BS227" s="355"/>
      <c r="BT227" s="355"/>
      <c r="BU227" s="355"/>
      <c r="BV227" s="355"/>
      <c r="BW227" s="355"/>
      <c r="BX227" s="355"/>
      <c r="BY227" s="355"/>
      <c r="BZ227" s="355"/>
      <c r="CA227" s="355"/>
      <c r="CC227" s="446"/>
      <c r="CD227" s="447"/>
      <c r="CE227" s="448"/>
      <c r="CF227" s="449"/>
      <c r="CG227" s="449"/>
      <c r="CH227" s="355"/>
      <c r="CI227" s="355"/>
      <c r="CJ227" s="355"/>
      <c r="CK227" s="355"/>
      <c r="CL227" s="355"/>
      <c r="CM227" s="355"/>
      <c r="CN227" s="355"/>
      <c r="CO227" s="355"/>
      <c r="CP227" s="355"/>
      <c r="CQ227" s="355"/>
      <c r="CS227" s="446"/>
      <c r="CT227" s="447"/>
      <c r="CU227" s="448"/>
      <c r="CV227" s="449"/>
      <c r="CW227" s="449"/>
      <c r="CX227" s="355"/>
      <c r="CY227" s="355"/>
      <c r="CZ227" s="355"/>
      <c r="DA227" s="355"/>
      <c r="DB227" s="355"/>
      <c r="DC227" s="355"/>
      <c r="DD227" s="355"/>
      <c r="DE227" s="355"/>
      <c r="DF227" s="355"/>
      <c r="DG227" s="355"/>
      <c r="DI227" s="431"/>
      <c r="DJ227" s="432"/>
      <c r="DK227" s="433"/>
      <c r="DL227" s="434"/>
      <c r="DM227" s="434"/>
      <c r="DN227" s="435"/>
      <c r="DO227" s="436"/>
      <c r="DP227" s="436"/>
      <c r="DQ227" s="436"/>
      <c r="DR227" s="436"/>
      <c r="DS227" s="436"/>
      <c r="DT227" s="436"/>
      <c r="DU227" s="436"/>
      <c r="DV227" s="436"/>
      <c r="DW227" s="436"/>
      <c r="DX227" s="436"/>
    </row>
    <row r="228" spans="1:128" ht="20.100000000000001" customHeight="1">
      <c r="A228" s="391">
        <v>5048</v>
      </c>
      <c r="B228" s="392" t="s">
        <v>1613</v>
      </c>
      <c r="C228" s="393">
        <v>44</v>
      </c>
      <c r="D228" s="394">
        <v>203</v>
      </c>
      <c r="E228" s="395"/>
      <c r="F228" s="396">
        <v>7</v>
      </c>
      <c r="G228" s="396">
        <v>36</v>
      </c>
      <c r="H228" s="396">
        <v>16</v>
      </c>
      <c r="I228" s="396">
        <v>30</v>
      </c>
      <c r="J228" s="397">
        <v>11</v>
      </c>
      <c r="K228" s="398">
        <v>57</v>
      </c>
      <c r="L228" s="396">
        <v>6</v>
      </c>
      <c r="M228" s="396">
        <v>10</v>
      </c>
      <c r="N228" s="396">
        <v>9</v>
      </c>
      <c r="O228" s="399">
        <v>7</v>
      </c>
      <c r="Q228" s="400">
        <v>5081</v>
      </c>
      <c r="R228" s="401" t="s">
        <v>383</v>
      </c>
      <c r="S228" s="402">
        <v>86</v>
      </c>
      <c r="T228" s="403">
        <v>207</v>
      </c>
      <c r="U228" s="404"/>
      <c r="V228" s="405">
        <v>23</v>
      </c>
      <c r="W228" s="405">
        <v>29</v>
      </c>
      <c r="X228" s="405">
        <v>26</v>
      </c>
      <c r="Y228" s="405">
        <v>15</v>
      </c>
      <c r="Z228" s="406">
        <v>7</v>
      </c>
      <c r="AA228" s="407">
        <v>48</v>
      </c>
      <c r="AB228" s="405">
        <v>4</v>
      </c>
      <c r="AC228" s="405">
        <v>12</v>
      </c>
      <c r="AD228" s="405">
        <v>6</v>
      </c>
      <c r="AE228" s="408">
        <v>6</v>
      </c>
      <c r="AG228" s="400">
        <v>5091</v>
      </c>
      <c r="AH228" s="401" t="s">
        <v>384</v>
      </c>
      <c r="AI228" s="402">
        <v>69</v>
      </c>
      <c r="AJ228" s="403">
        <v>222</v>
      </c>
      <c r="AK228" s="404"/>
      <c r="AL228" s="405">
        <v>16</v>
      </c>
      <c r="AM228" s="405">
        <v>20</v>
      </c>
      <c r="AN228" s="405">
        <v>22</v>
      </c>
      <c r="AO228" s="405">
        <v>26</v>
      </c>
      <c r="AP228" s="406">
        <v>16</v>
      </c>
      <c r="AQ228" s="407">
        <v>64</v>
      </c>
      <c r="AR228" s="405">
        <v>6</v>
      </c>
      <c r="AS228" s="405">
        <v>11</v>
      </c>
      <c r="AT228" s="405">
        <v>9</v>
      </c>
      <c r="AU228" s="408">
        <v>5</v>
      </c>
      <c r="AW228" s="446"/>
      <c r="AX228" s="447"/>
      <c r="AY228" s="448"/>
      <c r="AZ228" s="449"/>
      <c r="BA228" s="449"/>
      <c r="BB228" s="355"/>
      <c r="BC228" s="355"/>
      <c r="BD228" s="355"/>
      <c r="BE228" s="355"/>
      <c r="BF228" s="355"/>
      <c r="BG228" s="355"/>
      <c r="BH228" s="355"/>
      <c r="BI228" s="355"/>
      <c r="BJ228" s="355"/>
      <c r="BK228" s="355"/>
      <c r="BM228" s="446"/>
      <c r="BN228" s="447"/>
      <c r="BO228" s="448"/>
      <c r="BP228" s="449"/>
      <c r="BQ228" s="449"/>
      <c r="BR228" s="355"/>
      <c r="BS228" s="355"/>
      <c r="BT228" s="355"/>
      <c r="BU228" s="355"/>
      <c r="BV228" s="355"/>
      <c r="BW228" s="355"/>
      <c r="BX228" s="355"/>
      <c r="BY228" s="355"/>
      <c r="BZ228" s="355"/>
      <c r="CA228" s="355"/>
      <c r="CC228" s="446"/>
      <c r="CD228" s="447"/>
      <c r="CE228" s="448"/>
      <c r="CF228" s="449"/>
      <c r="CG228" s="449"/>
      <c r="CH228" s="355"/>
      <c r="CI228" s="355"/>
      <c r="CJ228" s="355"/>
      <c r="CK228" s="355"/>
      <c r="CL228" s="355"/>
      <c r="CM228" s="355"/>
      <c r="CN228" s="355"/>
      <c r="CO228" s="355"/>
      <c r="CP228" s="355"/>
      <c r="CQ228" s="355"/>
      <c r="CS228" s="446"/>
      <c r="CT228" s="447"/>
      <c r="CU228" s="448"/>
      <c r="CV228" s="449"/>
      <c r="CW228" s="449"/>
      <c r="CX228" s="355"/>
      <c r="CY228" s="355"/>
      <c r="CZ228" s="355"/>
      <c r="DA228" s="355"/>
      <c r="DB228" s="355"/>
      <c r="DC228" s="355"/>
      <c r="DD228" s="355"/>
      <c r="DE228" s="355"/>
      <c r="DF228" s="355"/>
      <c r="DG228" s="355"/>
      <c r="DI228" s="431"/>
      <c r="DJ228" s="432"/>
      <c r="DK228" s="433"/>
      <c r="DL228" s="434"/>
      <c r="DM228" s="434"/>
      <c r="DN228" s="435"/>
      <c r="DO228" s="436"/>
      <c r="DP228" s="436"/>
      <c r="DQ228" s="436"/>
      <c r="DR228" s="436"/>
      <c r="DS228" s="436"/>
      <c r="DT228" s="436"/>
      <c r="DU228" s="436"/>
      <c r="DV228" s="436"/>
      <c r="DW228" s="436"/>
      <c r="DX228" s="436"/>
    </row>
    <row r="229" spans="1:128" ht="20.100000000000001" customHeight="1">
      <c r="A229" s="391">
        <v>5051</v>
      </c>
      <c r="B229" s="392" t="s">
        <v>1278</v>
      </c>
      <c r="C229" s="393">
        <v>210</v>
      </c>
      <c r="D229" s="394">
        <v>203</v>
      </c>
      <c r="E229" s="395"/>
      <c r="F229" s="396">
        <v>14</v>
      </c>
      <c r="G229" s="396">
        <v>18</v>
      </c>
      <c r="H229" s="396">
        <v>29</v>
      </c>
      <c r="I229" s="396">
        <v>31</v>
      </c>
      <c r="J229" s="397">
        <v>9</v>
      </c>
      <c r="K229" s="398">
        <v>69</v>
      </c>
      <c r="L229" s="396">
        <v>6</v>
      </c>
      <c r="M229" s="396">
        <v>11</v>
      </c>
      <c r="N229" s="396">
        <v>9</v>
      </c>
      <c r="O229" s="399">
        <v>7</v>
      </c>
      <c r="Q229" s="400">
        <v>5091</v>
      </c>
      <c r="R229" s="401" t="s">
        <v>384</v>
      </c>
      <c r="S229" s="402">
        <v>89</v>
      </c>
      <c r="T229" s="403">
        <v>222</v>
      </c>
      <c r="U229" s="404"/>
      <c r="V229" s="405">
        <v>4</v>
      </c>
      <c r="W229" s="405">
        <v>20</v>
      </c>
      <c r="X229" s="405">
        <v>26</v>
      </c>
      <c r="Y229" s="405">
        <v>25</v>
      </c>
      <c r="Z229" s="406">
        <v>25</v>
      </c>
      <c r="AA229" s="407">
        <v>75</v>
      </c>
      <c r="AB229" s="405">
        <v>5</v>
      </c>
      <c r="AC229" s="405">
        <v>15</v>
      </c>
      <c r="AD229" s="405">
        <v>8</v>
      </c>
      <c r="AE229" s="408">
        <v>7</v>
      </c>
      <c r="AG229" s="400">
        <v>5101</v>
      </c>
      <c r="AH229" s="401" t="s">
        <v>385</v>
      </c>
      <c r="AI229" s="402">
        <v>202</v>
      </c>
      <c r="AJ229" s="403">
        <v>224</v>
      </c>
      <c r="AK229" s="404"/>
      <c r="AL229" s="405">
        <v>12</v>
      </c>
      <c r="AM229" s="405">
        <v>19</v>
      </c>
      <c r="AN229" s="405">
        <v>30</v>
      </c>
      <c r="AO229" s="405">
        <v>25</v>
      </c>
      <c r="AP229" s="406">
        <v>14</v>
      </c>
      <c r="AQ229" s="407">
        <v>69</v>
      </c>
      <c r="AR229" s="405">
        <v>6</v>
      </c>
      <c r="AS229" s="405">
        <v>11</v>
      </c>
      <c r="AT229" s="405">
        <v>9</v>
      </c>
      <c r="AU229" s="408">
        <v>5</v>
      </c>
      <c r="AW229" s="446"/>
      <c r="AX229" s="447"/>
      <c r="AY229" s="448"/>
      <c r="AZ229" s="449"/>
      <c r="BA229" s="449"/>
      <c r="BB229" s="355"/>
      <c r="BC229" s="355"/>
      <c r="BD229" s="355"/>
      <c r="BE229" s="355"/>
      <c r="BF229" s="355"/>
      <c r="BG229" s="355"/>
      <c r="BH229" s="355"/>
      <c r="BI229" s="355"/>
      <c r="BJ229" s="355"/>
      <c r="BK229" s="355"/>
      <c r="BM229" s="446"/>
      <c r="BN229" s="447"/>
      <c r="BO229" s="448"/>
      <c r="BP229" s="449"/>
      <c r="BQ229" s="449"/>
      <c r="BR229" s="355"/>
      <c r="BS229" s="355"/>
      <c r="BT229" s="355"/>
      <c r="BU229" s="355"/>
      <c r="BV229" s="355"/>
      <c r="BW229" s="355"/>
      <c r="BX229" s="355"/>
      <c r="BY229" s="355"/>
      <c r="BZ229" s="355"/>
      <c r="CA229" s="355"/>
      <c r="CC229" s="446"/>
      <c r="CD229" s="447"/>
      <c r="CE229" s="448"/>
      <c r="CF229" s="449"/>
      <c r="CG229" s="449"/>
      <c r="CH229" s="355"/>
      <c r="CI229" s="355"/>
      <c r="CJ229" s="355"/>
      <c r="CK229" s="355"/>
      <c r="CL229" s="355"/>
      <c r="CM229" s="355"/>
      <c r="CN229" s="355"/>
      <c r="CO229" s="355"/>
      <c r="CP229" s="355"/>
      <c r="CQ229" s="355"/>
      <c r="CS229" s="446"/>
      <c r="CT229" s="447"/>
      <c r="CU229" s="448"/>
      <c r="CV229" s="449"/>
      <c r="CW229" s="449"/>
      <c r="CX229" s="355"/>
      <c r="CY229" s="355"/>
      <c r="CZ229" s="355"/>
      <c r="DA229" s="355"/>
      <c r="DB229" s="355"/>
      <c r="DC229" s="355"/>
      <c r="DD229" s="355"/>
      <c r="DE229" s="355"/>
      <c r="DF229" s="355"/>
      <c r="DG229" s="355"/>
      <c r="DI229" s="431"/>
      <c r="DJ229" s="432"/>
      <c r="DK229" s="433"/>
      <c r="DL229" s="434"/>
      <c r="DM229" s="434"/>
      <c r="DN229" s="435"/>
      <c r="DO229" s="436"/>
      <c r="DP229" s="436"/>
      <c r="DQ229" s="436"/>
      <c r="DR229" s="436"/>
      <c r="DS229" s="436"/>
      <c r="DT229" s="436"/>
      <c r="DU229" s="436"/>
      <c r="DV229" s="436"/>
      <c r="DW229" s="436"/>
      <c r="DX229" s="436"/>
    </row>
    <row r="230" spans="1:128" ht="20.100000000000001" customHeight="1">
      <c r="A230" s="391">
        <v>5061</v>
      </c>
      <c r="B230" s="392" t="s">
        <v>1279</v>
      </c>
      <c r="C230" s="393">
        <v>90</v>
      </c>
      <c r="D230" s="394">
        <v>209</v>
      </c>
      <c r="E230" s="395"/>
      <c r="F230" s="396">
        <v>6</v>
      </c>
      <c r="G230" s="396">
        <v>18</v>
      </c>
      <c r="H230" s="396">
        <v>29</v>
      </c>
      <c r="I230" s="396">
        <v>36</v>
      </c>
      <c r="J230" s="397">
        <v>12</v>
      </c>
      <c r="K230" s="398">
        <v>77</v>
      </c>
      <c r="L230" s="396">
        <v>6</v>
      </c>
      <c r="M230" s="396">
        <v>12</v>
      </c>
      <c r="N230" s="396">
        <v>10</v>
      </c>
      <c r="O230" s="399">
        <v>7</v>
      </c>
      <c r="Q230" s="400">
        <v>5101</v>
      </c>
      <c r="R230" s="401" t="s">
        <v>385</v>
      </c>
      <c r="S230" s="402">
        <v>159</v>
      </c>
      <c r="T230" s="403">
        <v>217</v>
      </c>
      <c r="U230" s="404"/>
      <c r="V230" s="405">
        <v>12</v>
      </c>
      <c r="W230" s="405">
        <v>16</v>
      </c>
      <c r="X230" s="405">
        <v>25</v>
      </c>
      <c r="Y230" s="405">
        <v>31</v>
      </c>
      <c r="Z230" s="406">
        <v>16</v>
      </c>
      <c r="AA230" s="407">
        <v>72</v>
      </c>
      <c r="AB230" s="405">
        <v>5</v>
      </c>
      <c r="AC230" s="405">
        <v>14</v>
      </c>
      <c r="AD230" s="405">
        <v>8</v>
      </c>
      <c r="AE230" s="408">
        <v>6</v>
      </c>
      <c r="AG230" s="400">
        <v>5121</v>
      </c>
      <c r="AH230" s="401" t="s">
        <v>1280</v>
      </c>
      <c r="AI230" s="402">
        <v>101</v>
      </c>
      <c r="AJ230" s="403">
        <v>219</v>
      </c>
      <c r="AK230" s="404"/>
      <c r="AL230" s="405">
        <v>13</v>
      </c>
      <c r="AM230" s="405">
        <v>26</v>
      </c>
      <c r="AN230" s="405">
        <v>31</v>
      </c>
      <c r="AO230" s="405">
        <v>21</v>
      </c>
      <c r="AP230" s="406">
        <v>10</v>
      </c>
      <c r="AQ230" s="407">
        <v>61</v>
      </c>
      <c r="AR230" s="405">
        <v>6</v>
      </c>
      <c r="AS230" s="405">
        <v>11</v>
      </c>
      <c r="AT230" s="405">
        <v>8</v>
      </c>
      <c r="AU230" s="408">
        <v>5</v>
      </c>
      <c r="AW230" s="446"/>
      <c r="AX230" s="447"/>
      <c r="AY230" s="448"/>
      <c r="AZ230" s="449"/>
      <c r="BA230" s="449"/>
      <c r="BB230" s="355"/>
      <c r="BC230" s="355"/>
      <c r="BD230" s="355"/>
      <c r="BE230" s="355"/>
      <c r="BF230" s="355"/>
      <c r="BG230" s="355"/>
      <c r="BH230" s="355"/>
      <c r="BI230" s="355"/>
      <c r="BJ230" s="355"/>
      <c r="BK230" s="355"/>
      <c r="BM230" s="446"/>
      <c r="BN230" s="447"/>
      <c r="BO230" s="448"/>
      <c r="BP230" s="449"/>
      <c r="BQ230" s="449"/>
      <c r="BR230" s="355"/>
      <c r="BS230" s="355"/>
      <c r="BT230" s="355"/>
      <c r="BU230" s="355"/>
      <c r="BV230" s="355"/>
      <c r="BW230" s="355"/>
      <c r="BX230" s="355"/>
      <c r="BY230" s="355"/>
      <c r="BZ230" s="355"/>
      <c r="CA230" s="355"/>
      <c r="CC230" s="446"/>
      <c r="CD230" s="447"/>
      <c r="CE230" s="448"/>
      <c r="CF230" s="449"/>
      <c r="CG230" s="449"/>
      <c r="CH230" s="355"/>
      <c r="CI230" s="355"/>
      <c r="CJ230" s="355"/>
      <c r="CK230" s="355"/>
      <c r="CL230" s="355"/>
      <c r="CM230" s="355"/>
      <c r="CN230" s="355"/>
      <c r="CO230" s="355"/>
      <c r="CP230" s="355"/>
      <c r="CQ230" s="355"/>
      <c r="CS230" s="446"/>
      <c r="CT230" s="447"/>
      <c r="CU230" s="448"/>
      <c r="CV230" s="449"/>
      <c r="CW230" s="449"/>
      <c r="CX230" s="355"/>
      <c r="CY230" s="355"/>
      <c r="CZ230" s="355"/>
      <c r="DA230" s="355"/>
      <c r="DB230" s="355"/>
      <c r="DC230" s="355"/>
      <c r="DD230" s="355"/>
      <c r="DE230" s="355"/>
      <c r="DF230" s="355"/>
      <c r="DG230" s="355"/>
      <c r="DI230" s="431"/>
      <c r="DJ230" s="432"/>
      <c r="DK230" s="433"/>
      <c r="DL230" s="434"/>
      <c r="DM230" s="434"/>
      <c r="DN230" s="435"/>
      <c r="DO230" s="436"/>
      <c r="DP230" s="436"/>
      <c r="DQ230" s="436"/>
      <c r="DR230" s="436"/>
      <c r="DS230" s="436"/>
      <c r="DT230" s="436"/>
      <c r="DU230" s="436"/>
      <c r="DV230" s="436"/>
      <c r="DW230" s="436"/>
      <c r="DX230" s="436"/>
    </row>
    <row r="231" spans="1:128" ht="20.100000000000001" customHeight="1">
      <c r="A231" s="391">
        <v>5081</v>
      </c>
      <c r="B231" s="392" t="s">
        <v>383</v>
      </c>
      <c r="C231" s="393">
        <v>75</v>
      </c>
      <c r="D231" s="394">
        <v>184</v>
      </c>
      <c r="E231" s="395"/>
      <c r="F231" s="396">
        <v>39</v>
      </c>
      <c r="G231" s="396">
        <v>40</v>
      </c>
      <c r="H231" s="396">
        <v>12</v>
      </c>
      <c r="I231" s="396">
        <v>8</v>
      </c>
      <c r="J231" s="397">
        <v>1</v>
      </c>
      <c r="K231" s="398">
        <v>21</v>
      </c>
      <c r="L231" s="396">
        <v>5</v>
      </c>
      <c r="M231" s="396">
        <v>7</v>
      </c>
      <c r="N231" s="396">
        <v>7</v>
      </c>
      <c r="O231" s="399">
        <v>5</v>
      </c>
      <c r="Q231" s="400">
        <v>5121</v>
      </c>
      <c r="R231" s="401" t="s">
        <v>1280</v>
      </c>
      <c r="S231" s="402">
        <v>93</v>
      </c>
      <c r="T231" s="403">
        <v>222</v>
      </c>
      <c r="U231" s="404"/>
      <c r="V231" s="405">
        <v>9</v>
      </c>
      <c r="W231" s="405">
        <v>9</v>
      </c>
      <c r="X231" s="405">
        <v>24</v>
      </c>
      <c r="Y231" s="405">
        <v>35</v>
      </c>
      <c r="Z231" s="406">
        <v>24</v>
      </c>
      <c r="AA231" s="407">
        <v>83</v>
      </c>
      <c r="AB231" s="405">
        <v>6</v>
      </c>
      <c r="AC231" s="405">
        <v>15</v>
      </c>
      <c r="AD231" s="405">
        <v>8</v>
      </c>
      <c r="AE231" s="408">
        <v>7</v>
      </c>
      <c r="AG231" s="400">
        <v>5131</v>
      </c>
      <c r="AH231" s="401" t="s">
        <v>387</v>
      </c>
      <c r="AI231" s="402">
        <v>84</v>
      </c>
      <c r="AJ231" s="403">
        <v>230</v>
      </c>
      <c r="AK231" s="404"/>
      <c r="AL231" s="405">
        <v>5</v>
      </c>
      <c r="AM231" s="405">
        <v>11</v>
      </c>
      <c r="AN231" s="405">
        <v>38</v>
      </c>
      <c r="AO231" s="405">
        <v>31</v>
      </c>
      <c r="AP231" s="406">
        <v>15</v>
      </c>
      <c r="AQ231" s="407">
        <v>85</v>
      </c>
      <c r="AR231" s="405">
        <v>6</v>
      </c>
      <c r="AS231" s="405">
        <v>13</v>
      </c>
      <c r="AT231" s="405">
        <v>10</v>
      </c>
      <c r="AU231" s="408">
        <v>5</v>
      </c>
      <c r="AW231" s="446"/>
      <c r="AX231" s="447"/>
      <c r="AY231" s="448"/>
      <c r="AZ231" s="449"/>
      <c r="BA231" s="449"/>
      <c r="BB231" s="355"/>
      <c r="BC231" s="355"/>
      <c r="BD231" s="355"/>
      <c r="BE231" s="355"/>
      <c r="BF231" s="355"/>
      <c r="BG231" s="355"/>
      <c r="BH231" s="355"/>
      <c r="BI231" s="355"/>
      <c r="BJ231" s="355"/>
      <c r="BK231" s="355"/>
      <c r="BM231" s="446"/>
      <c r="BN231" s="447"/>
      <c r="BO231" s="448"/>
      <c r="BP231" s="449"/>
      <c r="BQ231" s="449"/>
      <c r="BR231" s="355"/>
      <c r="BS231" s="355"/>
      <c r="BT231" s="355"/>
      <c r="BU231" s="355"/>
      <c r="BV231" s="355"/>
      <c r="BW231" s="355"/>
      <c r="BX231" s="355"/>
      <c r="BY231" s="355"/>
      <c r="BZ231" s="355"/>
      <c r="CA231" s="355"/>
      <c r="CC231" s="446"/>
      <c r="CD231" s="447"/>
      <c r="CE231" s="448"/>
      <c r="CF231" s="449"/>
      <c r="CG231" s="449"/>
      <c r="CH231" s="355"/>
      <c r="CI231" s="355"/>
      <c r="CJ231" s="355"/>
      <c r="CK231" s="355"/>
      <c r="CL231" s="355"/>
      <c r="CM231" s="355"/>
      <c r="CN231" s="355"/>
      <c r="CO231" s="355"/>
      <c r="CP231" s="355"/>
      <c r="CQ231" s="355"/>
      <c r="CS231" s="446"/>
      <c r="CT231" s="447"/>
      <c r="CU231" s="448"/>
      <c r="CV231" s="449"/>
      <c r="CW231" s="449"/>
      <c r="CX231" s="355"/>
      <c r="CY231" s="355"/>
      <c r="CZ231" s="355"/>
      <c r="DA231" s="355"/>
      <c r="DB231" s="355"/>
      <c r="DC231" s="355"/>
      <c r="DD231" s="355"/>
      <c r="DE231" s="355"/>
      <c r="DF231" s="355"/>
      <c r="DG231" s="355"/>
      <c r="DI231" s="431"/>
      <c r="DJ231" s="432"/>
      <c r="DK231" s="433"/>
      <c r="DL231" s="434"/>
      <c r="DM231" s="434"/>
      <c r="DN231" s="435"/>
      <c r="DO231" s="436"/>
      <c r="DP231" s="436"/>
      <c r="DQ231" s="436"/>
      <c r="DR231" s="436"/>
      <c r="DS231" s="436"/>
      <c r="DT231" s="436"/>
      <c r="DU231" s="436"/>
      <c r="DV231" s="436"/>
      <c r="DW231" s="436"/>
      <c r="DX231" s="436"/>
    </row>
    <row r="232" spans="1:128" ht="20.100000000000001" customHeight="1">
      <c r="A232" s="391">
        <v>5091</v>
      </c>
      <c r="B232" s="392" t="s">
        <v>384</v>
      </c>
      <c r="C232" s="393">
        <v>78</v>
      </c>
      <c r="D232" s="394">
        <v>215</v>
      </c>
      <c r="E232" s="395"/>
      <c r="F232" s="396">
        <v>4</v>
      </c>
      <c r="G232" s="396">
        <v>10</v>
      </c>
      <c r="H232" s="396">
        <v>19</v>
      </c>
      <c r="I232" s="396">
        <v>45</v>
      </c>
      <c r="J232" s="397">
        <v>22</v>
      </c>
      <c r="K232" s="398">
        <v>86</v>
      </c>
      <c r="L232" s="396">
        <v>7</v>
      </c>
      <c r="M232" s="396">
        <v>13</v>
      </c>
      <c r="N232" s="396">
        <v>11</v>
      </c>
      <c r="O232" s="399">
        <v>7</v>
      </c>
      <c r="Q232" s="400">
        <v>5131</v>
      </c>
      <c r="R232" s="401" t="s">
        <v>387</v>
      </c>
      <c r="S232" s="402">
        <v>76</v>
      </c>
      <c r="T232" s="403">
        <v>221</v>
      </c>
      <c r="U232" s="404"/>
      <c r="V232" s="405">
        <v>5</v>
      </c>
      <c r="W232" s="405">
        <v>18</v>
      </c>
      <c r="X232" s="405">
        <v>21</v>
      </c>
      <c r="Y232" s="405">
        <v>39</v>
      </c>
      <c r="Z232" s="406">
        <v>16</v>
      </c>
      <c r="AA232" s="407">
        <v>76</v>
      </c>
      <c r="AB232" s="405">
        <v>5</v>
      </c>
      <c r="AC232" s="405">
        <v>15</v>
      </c>
      <c r="AD232" s="405">
        <v>8</v>
      </c>
      <c r="AE232" s="408">
        <v>7</v>
      </c>
      <c r="AG232" s="400">
        <v>5141</v>
      </c>
      <c r="AH232" s="401" t="s">
        <v>388</v>
      </c>
      <c r="AI232" s="402">
        <v>107</v>
      </c>
      <c r="AJ232" s="403">
        <v>207</v>
      </c>
      <c r="AK232" s="404"/>
      <c r="AL232" s="405">
        <v>34</v>
      </c>
      <c r="AM232" s="405">
        <v>30</v>
      </c>
      <c r="AN232" s="405">
        <v>21</v>
      </c>
      <c r="AO232" s="405">
        <v>13</v>
      </c>
      <c r="AP232" s="406">
        <v>2</v>
      </c>
      <c r="AQ232" s="407">
        <v>36</v>
      </c>
      <c r="AR232" s="405">
        <v>5</v>
      </c>
      <c r="AS232" s="405">
        <v>8</v>
      </c>
      <c r="AT232" s="405">
        <v>7</v>
      </c>
      <c r="AU232" s="408">
        <v>4</v>
      </c>
      <c r="AW232" s="446"/>
      <c r="AX232" s="447"/>
      <c r="AY232" s="448"/>
      <c r="AZ232" s="449"/>
      <c r="BA232" s="449"/>
      <c r="BB232" s="355"/>
      <c r="BC232" s="355"/>
      <c r="BD232" s="355"/>
      <c r="BE232" s="355"/>
      <c r="BF232" s="355"/>
      <c r="BG232" s="355"/>
      <c r="BH232" s="355"/>
      <c r="BI232" s="355"/>
      <c r="BJ232" s="355"/>
      <c r="BK232" s="355"/>
      <c r="BM232" s="446"/>
      <c r="BN232" s="447"/>
      <c r="BO232" s="448"/>
      <c r="BP232" s="449"/>
      <c r="BQ232" s="449"/>
      <c r="BR232" s="355"/>
      <c r="BS232" s="355"/>
      <c r="BT232" s="355"/>
      <c r="BU232" s="355"/>
      <c r="BV232" s="355"/>
      <c r="BW232" s="355"/>
      <c r="BX232" s="355"/>
      <c r="BY232" s="355"/>
      <c r="BZ232" s="355"/>
      <c r="CA232" s="355"/>
      <c r="CC232" s="446"/>
      <c r="CD232" s="447"/>
      <c r="CE232" s="448"/>
      <c r="CF232" s="449"/>
      <c r="CG232" s="449"/>
      <c r="CH232" s="355"/>
      <c r="CI232" s="355"/>
      <c r="CJ232" s="355"/>
      <c r="CK232" s="355"/>
      <c r="CL232" s="355"/>
      <c r="CM232" s="355"/>
      <c r="CN232" s="355"/>
      <c r="CO232" s="355"/>
      <c r="CP232" s="355"/>
      <c r="CQ232" s="355"/>
      <c r="CS232" s="446"/>
      <c r="CT232" s="447"/>
      <c r="CU232" s="448"/>
      <c r="CV232" s="449"/>
      <c r="CW232" s="449"/>
      <c r="CX232" s="355"/>
      <c r="CY232" s="355"/>
      <c r="CZ232" s="355"/>
      <c r="DA232" s="355"/>
      <c r="DB232" s="355"/>
      <c r="DC232" s="355"/>
      <c r="DD232" s="355"/>
      <c r="DE232" s="355"/>
      <c r="DF232" s="355"/>
      <c r="DG232" s="355"/>
      <c r="DI232" s="431"/>
      <c r="DJ232" s="432"/>
      <c r="DK232" s="433"/>
      <c r="DL232" s="434"/>
      <c r="DM232" s="434"/>
      <c r="DN232" s="435"/>
      <c r="DO232" s="436"/>
      <c r="DP232" s="436"/>
      <c r="DQ232" s="436"/>
      <c r="DR232" s="436"/>
      <c r="DS232" s="436"/>
      <c r="DT232" s="436"/>
      <c r="DU232" s="436"/>
      <c r="DV232" s="436"/>
      <c r="DW232" s="436"/>
      <c r="DX232" s="436"/>
    </row>
    <row r="233" spans="1:128" ht="20.100000000000001" customHeight="1">
      <c r="A233" s="391">
        <v>5101</v>
      </c>
      <c r="B233" s="392" t="s">
        <v>385</v>
      </c>
      <c r="C233" s="393">
        <v>217</v>
      </c>
      <c r="D233" s="394">
        <v>208</v>
      </c>
      <c r="E233" s="395"/>
      <c r="F233" s="396">
        <v>12</v>
      </c>
      <c r="G233" s="396">
        <v>19</v>
      </c>
      <c r="H233" s="396">
        <v>21</v>
      </c>
      <c r="I233" s="396">
        <v>31</v>
      </c>
      <c r="J233" s="397">
        <v>18</v>
      </c>
      <c r="K233" s="398">
        <v>70</v>
      </c>
      <c r="L233" s="396">
        <v>6</v>
      </c>
      <c r="M233" s="396">
        <v>12</v>
      </c>
      <c r="N233" s="396">
        <v>10</v>
      </c>
      <c r="O233" s="399">
        <v>7</v>
      </c>
      <c r="Q233" s="400">
        <v>5141</v>
      </c>
      <c r="R233" s="401" t="s">
        <v>388</v>
      </c>
      <c r="S233" s="402">
        <v>109</v>
      </c>
      <c r="T233" s="403">
        <v>202</v>
      </c>
      <c r="U233" s="404"/>
      <c r="V233" s="405">
        <v>28</v>
      </c>
      <c r="W233" s="405">
        <v>37</v>
      </c>
      <c r="X233" s="405">
        <v>17</v>
      </c>
      <c r="Y233" s="405">
        <v>12</v>
      </c>
      <c r="Z233" s="406">
        <v>6</v>
      </c>
      <c r="AA233" s="407">
        <v>35</v>
      </c>
      <c r="AB233" s="405">
        <v>4</v>
      </c>
      <c r="AC233" s="405">
        <v>12</v>
      </c>
      <c r="AD233" s="405">
        <v>6</v>
      </c>
      <c r="AE233" s="408">
        <v>5</v>
      </c>
      <c r="AG233" s="400">
        <v>5201</v>
      </c>
      <c r="AH233" s="401" t="s">
        <v>389</v>
      </c>
      <c r="AI233" s="402">
        <v>220</v>
      </c>
      <c r="AJ233" s="403">
        <v>211</v>
      </c>
      <c r="AK233" s="404"/>
      <c r="AL233" s="405">
        <v>30</v>
      </c>
      <c r="AM233" s="405">
        <v>29</v>
      </c>
      <c r="AN233" s="405">
        <v>21</v>
      </c>
      <c r="AO233" s="405">
        <v>16</v>
      </c>
      <c r="AP233" s="406">
        <v>5</v>
      </c>
      <c r="AQ233" s="407">
        <v>41</v>
      </c>
      <c r="AR233" s="405">
        <v>5</v>
      </c>
      <c r="AS233" s="405">
        <v>10</v>
      </c>
      <c r="AT233" s="405">
        <v>8</v>
      </c>
      <c r="AU233" s="408">
        <v>4</v>
      </c>
      <c r="AW233" s="446"/>
      <c r="AX233" s="447"/>
      <c r="AY233" s="448"/>
      <c r="AZ233" s="449"/>
      <c r="BA233" s="449"/>
      <c r="BB233" s="355"/>
      <c r="BC233" s="355"/>
      <c r="BD233" s="355"/>
      <c r="BE233" s="355"/>
      <c r="BF233" s="355"/>
      <c r="BG233" s="355"/>
      <c r="BH233" s="355"/>
      <c r="BI233" s="355"/>
      <c r="BJ233" s="355"/>
      <c r="BK233" s="355"/>
      <c r="BM233" s="446"/>
      <c r="BN233" s="447"/>
      <c r="BO233" s="448"/>
      <c r="BP233" s="449"/>
      <c r="BQ233" s="449"/>
      <c r="BR233" s="355"/>
      <c r="BS233" s="355"/>
      <c r="BT233" s="355"/>
      <c r="BU233" s="355"/>
      <c r="BV233" s="355"/>
      <c r="BW233" s="355"/>
      <c r="BX233" s="355"/>
      <c r="BY233" s="355"/>
      <c r="BZ233" s="355"/>
      <c r="CA233" s="355"/>
      <c r="CC233" s="446"/>
      <c r="CD233" s="447"/>
      <c r="CE233" s="448"/>
      <c r="CF233" s="449"/>
      <c r="CG233" s="449"/>
      <c r="CH233" s="355"/>
      <c r="CI233" s="355"/>
      <c r="CJ233" s="355"/>
      <c r="CK233" s="355"/>
      <c r="CL233" s="355"/>
      <c r="CM233" s="355"/>
      <c r="CN233" s="355"/>
      <c r="CO233" s="355"/>
      <c r="CP233" s="355"/>
      <c r="CQ233" s="355"/>
      <c r="CS233" s="446"/>
      <c r="CT233" s="447"/>
      <c r="CU233" s="448"/>
      <c r="CV233" s="449"/>
      <c r="CW233" s="449"/>
      <c r="CX233" s="355"/>
      <c r="CY233" s="355"/>
      <c r="CZ233" s="355"/>
      <c r="DA233" s="355"/>
      <c r="DB233" s="355"/>
      <c r="DC233" s="355"/>
      <c r="DD233" s="355"/>
      <c r="DE233" s="355"/>
      <c r="DF233" s="355"/>
      <c r="DG233" s="355"/>
      <c r="DI233" s="431"/>
      <c r="DJ233" s="432"/>
      <c r="DK233" s="433"/>
      <c r="DL233" s="434"/>
      <c r="DM233" s="434"/>
      <c r="DN233" s="435"/>
      <c r="DO233" s="436"/>
      <c r="DP233" s="436"/>
      <c r="DQ233" s="436"/>
      <c r="DR233" s="436"/>
      <c r="DS233" s="436"/>
      <c r="DT233" s="436"/>
      <c r="DU233" s="436"/>
      <c r="DV233" s="436"/>
      <c r="DW233" s="436"/>
      <c r="DX233" s="436"/>
    </row>
    <row r="234" spans="1:128" ht="20.100000000000001" customHeight="1">
      <c r="A234" s="391">
        <v>5121</v>
      </c>
      <c r="B234" s="392" t="s">
        <v>1280</v>
      </c>
      <c r="C234" s="393">
        <v>105</v>
      </c>
      <c r="D234" s="394">
        <v>201</v>
      </c>
      <c r="E234" s="395"/>
      <c r="F234" s="396">
        <v>19</v>
      </c>
      <c r="G234" s="396">
        <v>23</v>
      </c>
      <c r="H234" s="396">
        <v>21</v>
      </c>
      <c r="I234" s="396">
        <v>29</v>
      </c>
      <c r="J234" s="397">
        <v>9</v>
      </c>
      <c r="K234" s="398">
        <v>58</v>
      </c>
      <c r="L234" s="396">
        <v>6</v>
      </c>
      <c r="M234" s="396">
        <v>10</v>
      </c>
      <c r="N234" s="396">
        <v>9</v>
      </c>
      <c r="O234" s="399">
        <v>6</v>
      </c>
      <c r="Q234" s="400">
        <v>5201</v>
      </c>
      <c r="R234" s="401" t="s">
        <v>389</v>
      </c>
      <c r="S234" s="402">
        <v>197</v>
      </c>
      <c r="T234" s="403">
        <v>208</v>
      </c>
      <c r="U234" s="404"/>
      <c r="V234" s="405">
        <v>18</v>
      </c>
      <c r="W234" s="405">
        <v>28</v>
      </c>
      <c r="X234" s="405">
        <v>27</v>
      </c>
      <c r="Y234" s="405">
        <v>23</v>
      </c>
      <c r="Z234" s="406">
        <v>4</v>
      </c>
      <c r="AA234" s="407">
        <v>54</v>
      </c>
      <c r="AB234" s="405">
        <v>5</v>
      </c>
      <c r="AC234" s="405">
        <v>13</v>
      </c>
      <c r="AD234" s="405">
        <v>7</v>
      </c>
      <c r="AE234" s="408">
        <v>6</v>
      </c>
      <c r="AG234" s="400">
        <v>5241</v>
      </c>
      <c r="AH234" s="401" t="s">
        <v>19</v>
      </c>
      <c r="AI234" s="402">
        <v>130</v>
      </c>
      <c r="AJ234" s="403">
        <v>221</v>
      </c>
      <c r="AK234" s="404"/>
      <c r="AL234" s="405">
        <v>12</v>
      </c>
      <c r="AM234" s="405">
        <v>20</v>
      </c>
      <c r="AN234" s="405">
        <v>35</v>
      </c>
      <c r="AO234" s="405">
        <v>27</v>
      </c>
      <c r="AP234" s="406">
        <v>6</v>
      </c>
      <c r="AQ234" s="407">
        <v>68</v>
      </c>
      <c r="AR234" s="405">
        <v>6</v>
      </c>
      <c r="AS234" s="405">
        <v>11</v>
      </c>
      <c r="AT234" s="405">
        <v>9</v>
      </c>
      <c r="AU234" s="408">
        <v>5</v>
      </c>
      <c r="AW234" s="446"/>
      <c r="AX234" s="447"/>
      <c r="AY234" s="448"/>
      <c r="AZ234" s="449"/>
      <c r="BA234" s="449"/>
      <c r="BB234" s="355"/>
      <c r="BC234" s="355"/>
      <c r="BD234" s="355"/>
      <c r="BE234" s="355"/>
      <c r="BF234" s="355"/>
      <c r="BG234" s="355"/>
      <c r="BH234" s="355"/>
      <c r="BI234" s="355"/>
      <c r="BJ234" s="355"/>
      <c r="BK234" s="355"/>
      <c r="BM234" s="446"/>
      <c r="BN234" s="447"/>
      <c r="BO234" s="448"/>
      <c r="BP234" s="449"/>
      <c r="BQ234" s="449"/>
      <c r="BR234" s="355"/>
      <c r="BS234" s="355"/>
      <c r="BT234" s="355"/>
      <c r="BU234" s="355"/>
      <c r="BV234" s="355"/>
      <c r="BW234" s="355"/>
      <c r="BX234" s="355"/>
      <c r="BY234" s="355"/>
      <c r="BZ234" s="355"/>
      <c r="CA234" s="355"/>
      <c r="CC234" s="446"/>
      <c r="CD234" s="447"/>
      <c r="CE234" s="448"/>
      <c r="CF234" s="449"/>
      <c r="CG234" s="449"/>
      <c r="CH234" s="355"/>
      <c r="CI234" s="355"/>
      <c r="CJ234" s="355"/>
      <c r="CK234" s="355"/>
      <c r="CL234" s="355"/>
      <c r="CM234" s="355"/>
      <c r="CN234" s="355"/>
      <c r="CO234" s="355"/>
      <c r="CP234" s="355"/>
      <c r="CQ234" s="355"/>
      <c r="CS234" s="446"/>
      <c r="CT234" s="447"/>
      <c r="CU234" s="448"/>
      <c r="CV234" s="449"/>
      <c r="CW234" s="449"/>
      <c r="CX234" s="355"/>
      <c r="CY234" s="355"/>
      <c r="CZ234" s="355"/>
      <c r="DA234" s="355"/>
      <c r="DB234" s="355"/>
      <c r="DC234" s="355"/>
      <c r="DD234" s="355"/>
      <c r="DE234" s="355"/>
      <c r="DF234" s="355"/>
      <c r="DG234" s="355"/>
      <c r="DI234" s="431"/>
      <c r="DJ234" s="432"/>
      <c r="DK234" s="433"/>
      <c r="DL234" s="434"/>
      <c r="DM234" s="434"/>
      <c r="DN234" s="435"/>
      <c r="DO234" s="436"/>
      <c r="DP234" s="436"/>
      <c r="DQ234" s="436"/>
      <c r="DR234" s="436"/>
      <c r="DS234" s="436"/>
      <c r="DT234" s="436"/>
      <c r="DU234" s="436"/>
      <c r="DV234" s="436"/>
      <c r="DW234" s="436"/>
      <c r="DX234" s="436"/>
    </row>
    <row r="235" spans="1:128" ht="20.100000000000001" customHeight="1">
      <c r="A235" s="391">
        <v>5131</v>
      </c>
      <c r="B235" s="392" t="s">
        <v>387</v>
      </c>
      <c r="C235" s="393">
        <v>77</v>
      </c>
      <c r="D235" s="394">
        <v>213</v>
      </c>
      <c r="E235" s="395"/>
      <c r="F235" s="396">
        <v>1</v>
      </c>
      <c r="G235" s="396">
        <v>17</v>
      </c>
      <c r="H235" s="396">
        <v>32</v>
      </c>
      <c r="I235" s="396">
        <v>29</v>
      </c>
      <c r="J235" s="397">
        <v>21</v>
      </c>
      <c r="K235" s="398">
        <v>82</v>
      </c>
      <c r="L235" s="396">
        <v>7</v>
      </c>
      <c r="M235" s="396">
        <v>12</v>
      </c>
      <c r="N235" s="396">
        <v>10</v>
      </c>
      <c r="O235" s="399">
        <v>7</v>
      </c>
      <c r="Q235" s="400">
        <v>5241</v>
      </c>
      <c r="R235" s="401" t="s">
        <v>19</v>
      </c>
      <c r="S235" s="402">
        <v>141</v>
      </c>
      <c r="T235" s="403">
        <v>220</v>
      </c>
      <c r="U235" s="404"/>
      <c r="V235" s="405">
        <v>6</v>
      </c>
      <c r="W235" s="405">
        <v>19</v>
      </c>
      <c r="X235" s="405">
        <v>28</v>
      </c>
      <c r="Y235" s="405">
        <v>30</v>
      </c>
      <c r="Z235" s="406">
        <v>17</v>
      </c>
      <c r="AA235" s="407">
        <v>75</v>
      </c>
      <c r="AB235" s="405">
        <v>5</v>
      </c>
      <c r="AC235" s="405">
        <v>14</v>
      </c>
      <c r="AD235" s="405">
        <v>8</v>
      </c>
      <c r="AE235" s="408">
        <v>7</v>
      </c>
      <c r="AG235" s="400">
        <v>5281</v>
      </c>
      <c r="AH235" s="401" t="s">
        <v>390</v>
      </c>
      <c r="AI235" s="402">
        <v>120</v>
      </c>
      <c r="AJ235" s="403">
        <v>214</v>
      </c>
      <c r="AK235" s="404"/>
      <c r="AL235" s="405">
        <v>19</v>
      </c>
      <c r="AM235" s="405">
        <v>36</v>
      </c>
      <c r="AN235" s="405">
        <v>28</v>
      </c>
      <c r="AO235" s="405">
        <v>12</v>
      </c>
      <c r="AP235" s="406">
        <v>6</v>
      </c>
      <c r="AQ235" s="407">
        <v>45</v>
      </c>
      <c r="AR235" s="405">
        <v>5</v>
      </c>
      <c r="AS235" s="405">
        <v>10</v>
      </c>
      <c r="AT235" s="405">
        <v>8</v>
      </c>
      <c r="AU235" s="408">
        <v>5</v>
      </c>
      <c r="AW235" s="446"/>
      <c r="AX235" s="447"/>
      <c r="AY235" s="448"/>
      <c r="AZ235" s="449"/>
      <c r="BA235" s="449"/>
      <c r="BB235" s="355"/>
      <c r="BC235" s="355"/>
      <c r="BD235" s="355"/>
      <c r="BE235" s="355"/>
      <c r="BF235" s="355"/>
      <c r="BG235" s="355"/>
      <c r="BH235" s="355"/>
      <c r="BI235" s="355"/>
      <c r="BJ235" s="355"/>
      <c r="BK235" s="355"/>
      <c r="BM235" s="446"/>
      <c r="BN235" s="447"/>
      <c r="BO235" s="448"/>
      <c r="BP235" s="449"/>
      <c r="BQ235" s="449"/>
      <c r="BR235" s="355"/>
      <c r="BS235" s="355"/>
      <c r="BT235" s="355"/>
      <c r="BU235" s="355"/>
      <c r="BV235" s="355"/>
      <c r="BW235" s="355"/>
      <c r="BX235" s="355"/>
      <c r="BY235" s="355"/>
      <c r="BZ235" s="355"/>
      <c r="CA235" s="355"/>
      <c r="CC235" s="446"/>
      <c r="CD235" s="447"/>
      <c r="CE235" s="448"/>
      <c r="CF235" s="449"/>
      <c r="CG235" s="449"/>
      <c r="CH235" s="355"/>
      <c r="CI235" s="355"/>
      <c r="CJ235" s="355"/>
      <c r="CK235" s="355"/>
      <c r="CL235" s="355"/>
      <c r="CM235" s="355"/>
      <c r="CN235" s="355"/>
      <c r="CO235" s="355"/>
      <c r="CP235" s="355"/>
      <c r="CQ235" s="355"/>
      <c r="CS235" s="446"/>
      <c r="CT235" s="447"/>
      <c r="CU235" s="448"/>
      <c r="CV235" s="449"/>
      <c r="CW235" s="449"/>
      <c r="CX235" s="355"/>
      <c r="CY235" s="355"/>
      <c r="CZ235" s="355"/>
      <c r="DA235" s="355"/>
      <c r="DB235" s="355"/>
      <c r="DC235" s="355"/>
      <c r="DD235" s="355"/>
      <c r="DE235" s="355"/>
      <c r="DF235" s="355"/>
      <c r="DG235" s="355"/>
      <c r="DI235" s="431"/>
      <c r="DJ235" s="432"/>
      <c r="DK235" s="433"/>
      <c r="DL235" s="434"/>
      <c r="DM235" s="434"/>
      <c r="DN235" s="435"/>
      <c r="DO235" s="436"/>
      <c r="DP235" s="436"/>
      <c r="DQ235" s="436"/>
      <c r="DR235" s="436"/>
      <c r="DS235" s="436"/>
      <c r="DT235" s="436"/>
      <c r="DU235" s="436"/>
      <c r="DV235" s="436"/>
      <c r="DW235" s="436"/>
      <c r="DX235" s="436"/>
    </row>
    <row r="236" spans="1:128" ht="20.100000000000001" customHeight="1">
      <c r="A236" s="391">
        <v>5141</v>
      </c>
      <c r="B236" s="392" t="s">
        <v>388</v>
      </c>
      <c r="C236" s="393">
        <v>132</v>
      </c>
      <c r="D236" s="394">
        <v>189</v>
      </c>
      <c r="E236" s="395"/>
      <c r="F236" s="396">
        <v>39</v>
      </c>
      <c r="G236" s="396">
        <v>23</v>
      </c>
      <c r="H236" s="396">
        <v>21</v>
      </c>
      <c r="I236" s="396">
        <v>15</v>
      </c>
      <c r="J236" s="397">
        <v>2</v>
      </c>
      <c r="K236" s="398">
        <v>38</v>
      </c>
      <c r="L236" s="396">
        <v>5</v>
      </c>
      <c r="M236" s="396">
        <v>8</v>
      </c>
      <c r="N236" s="396">
        <v>8</v>
      </c>
      <c r="O236" s="399">
        <v>5</v>
      </c>
      <c r="Q236" s="400">
        <v>5281</v>
      </c>
      <c r="R236" s="401" t="s">
        <v>390</v>
      </c>
      <c r="S236" s="402">
        <v>100</v>
      </c>
      <c r="T236" s="403">
        <v>203</v>
      </c>
      <c r="U236" s="404"/>
      <c r="V236" s="405">
        <v>26</v>
      </c>
      <c r="W236" s="405">
        <v>28</v>
      </c>
      <c r="X236" s="405">
        <v>26</v>
      </c>
      <c r="Y236" s="405">
        <v>17</v>
      </c>
      <c r="Z236" s="406">
        <v>3</v>
      </c>
      <c r="AA236" s="407">
        <v>46</v>
      </c>
      <c r="AB236" s="405">
        <v>4</v>
      </c>
      <c r="AC236" s="405">
        <v>12</v>
      </c>
      <c r="AD236" s="405">
        <v>6</v>
      </c>
      <c r="AE236" s="408">
        <v>5</v>
      </c>
      <c r="AG236" s="400">
        <v>5321</v>
      </c>
      <c r="AH236" s="401" t="s">
        <v>748</v>
      </c>
      <c r="AI236" s="402">
        <v>88</v>
      </c>
      <c r="AJ236" s="403">
        <v>217</v>
      </c>
      <c r="AK236" s="404"/>
      <c r="AL236" s="405">
        <v>18</v>
      </c>
      <c r="AM236" s="405">
        <v>26</v>
      </c>
      <c r="AN236" s="405">
        <v>27</v>
      </c>
      <c r="AO236" s="405">
        <v>22</v>
      </c>
      <c r="AP236" s="406">
        <v>7</v>
      </c>
      <c r="AQ236" s="407">
        <v>56</v>
      </c>
      <c r="AR236" s="405">
        <v>5</v>
      </c>
      <c r="AS236" s="405">
        <v>10</v>
      </c>
      <c r="AT236" s="405">
        <v>8</v>
      </c>
      <c r="AU236" s="408">
        <v>5</v>
      </c>
      <c r="AW236" s="446"/>
      <c r="AX236" s="447"/>
      <c r="AY236" s="448"/>
      <c r="AZ236" s="449"/>
      <c r="BA236" s="449"/>
      <c r="BB236" s="355"/>
      <c r="BC236" s="355"/>
      <c r="BD236" s="355"/>
      <c r="BE236" s="355"/>
      <c r="BF236" s="355"/>
      <c r="BG236" s="355"/>
      <c r="BH236" s="355"/>
      <c r="BI236" s="355"/>
      <c r="BJ236" s="355"/>
      <c r="BK236" s="355"/>
      <c r="BM236" s="446"/>
      <c r="BN236" s="447"/>
      <c r="BO236" s="448"/>
      <c r="BP236" s="449"/>
      <c r="BQ236" s="449"/>
      <c r="BR236" s="355"/>
      <c r="BS236" s="355"/>
      <c r="BT236" s="355"/>
      <c r="BU236" s="355"/>
      <c r="BV236" s="355"/>
      <c r="BW236" s="355"/>
      <c r="BX236" s="355"/>
      <c r="BY236" s="355"/>
      <c r="BZ236" s="355"/>
      <c r="CA236" s="355"/>
      <c r="CC236" s="446"/>
      <c r="CD236" s="447"/>
      <c r="CE236" s="448"/>
      <c r="CF236" s="449"/>
      <c r="CG236" s="449"/>
      <c r="CH236" s="355"/>
      <c r="CI236" s="355"/>
      <c r="CJ236" s="355"/>
      <c r="CK236" s="355"/>
      <c r="CL236" s="355"/>
      <c r="CM236" s="355"/>
      <c r="CN236" s="355"/>
      <c r="CO236" s="355"/>
      <c r="CP236" s="355"/>
      <c r="CQ236" s="355"/>
      <c r="CS236" s="446"/>
      <c r="CT236" s="447"/>
      <c r="CU236" s="448"/>
      <c r="CV236" s="449"/>
      <c r="CW236" s="449"/>
      <c r="CX236" s="355"/>
      <c r="CY236" s="355"/>
      <c r="CZ236" s="355"/>
      <c r="DA236" s="355"/>
      <c r="DB236" s="355"/>
      <c r="DC236" s="355"/>
      <c r="DD236" s="355"/>
      <c r="DE236" s="355"/>
      <c r="DF236" s="355"/>
      <c r="DG236" s="355"/>
      <c r="DI236" s="431"/>
      <c r="DJ236" s="432"/>
      <c r="DK236" s="433"/>
      <c r="DL236" s="434"/>
      <c r="DM236" s="434"/>
      <c r="DN236" s="435"/>
      <c r="DO236" s="436"/>
      <c r="DP236" s="436"/>
      <c r="DQ236" s="436"/>
      <c r="DR236" s="436"/>
      <c r="DS236" s="436"/>
      <c r="DT236" s="436"/>
      <c r="DU236" s="436"/>
      <c r="DV236" s="436"/>
      <c r="DW236" s="436"/>
      <c r="DX236" s="436"/>
    </row>
    <row r="237" spans="1:128" ht="20.100000000000001" customHeight="1">
      <c r="A237" s="391">
        <v>5201</v>
      </c>
      <c r="B237" s="392" t="s">
        <v>389</v>
      </c>
      <c r="C237" s="393">
        <v>205</v>
      </c>
      <c r="D237" s="394">
        <v>196</v>
      </c>
      <c r="E237" s="395"/>
      <c r="F237" s="396">
        <v>23</v>
      </c>
      <c r="G237" s="396">
        <v>24</v>
      </c>
      <c r="H237" s="396">
        <v>27</v>
      </c>
      <c r="I237" s="396">
        <v>21</v>
      </c>
      <c r="J237" s="397">
        <v>5</v>
      </c>
      <c r="K237" s="398">
        <v>53</v>
      </c>
      <c r="L237" s="396">
        <v>5</v>
      </c>
      <c r="M237" s="396">
        <v>10</v>
      </c>
      <c r="N237" s="396">
        <v>9</v>
      </c>
      <c r="O237" s="399">
        <v>6</v>
      </c>
      <c r="Q237" s="400">
        <v>5321</v>
      </c>
      <c r="R237" s="401" t="s">
        <v>748</v>
      </c>
      <c r="S237" s="402">
        <v>74</v>
      </c>
      <c r="T237" s="403">
        <v>218</v>
      </c>
      <c r="U237" s="404"/>
      <c r="V237" s="405">
        <v>12</v>
      </c>
      <c r="W237" s="405">
        <v>12</v>
      </c>
      <c r="X237" s="405">
        <v>28</v>
      </c>
      <c r="Y237" s="405">
        <v>34</v>
      </c>
      <c r="Z237" s="406">
        <v>14</v>
      </c>
      <c r="AA237" s="407">
        <v>76</v>
      </c>
      <c r="AB237" s="405">
        <v>5</v>
      </c>
      <c r="AC237" s="405">
        <v>14</v>
      </c>
      <c r="AD237" s="405">
        <v>8</v>
      </c>
      <c r="AE237" s="408">
        <v>6</v>
      </c>
      <c r="AG237" s="400">
        <v>5361</v>
      </c>
      <c r="AH237" s="401" t="s">
        <v>391</v>
      </c>
      <c r="AI237" s="402">
        <v>83</v>
      </c>
      <c r="AJ237" s="403">
        <v>227</v>
      </c>
      <c r="AK237" s="404"/>
      <c r="AL237" s="405">
        <v>11</v>
      </c>
      <c r="AM237" s="405">
        <v>18</v>
      </c>
      <c r="AN237" s="405">
        <v>18</v>
      </c>
      <c r="AO237" s="405">
        <v>34</v>
      </c>
      <c r="AP237" s="406">
        <v>19</v>
      </c>
      <c r="AQ237" s="407">
        <v>71</v>
      </c>
      <c r="AR237" s="405">
        <v>6</v>
      </c>
      <c r="AS237" s="405">
        <v>12</v>
      </c>
      <c r="AT237" s="405">
        <v>9</v>
      </c>
      <c r="AU237" s="408">
        <v>6</v>
      </c>
      <c r="AW237" s="446"/>
      <c r="AX237" s="447"/>
      <c r="AY237" s="448"/>
      <c r="AZ237" s="449"/>
      <c r="BA237" s="449"/>
      <c r="BB237" s="355"/>
      <c r="BC237" s="355"/>
      <c r="BD237" s="355"/>
      <c r="BE237" s="355"/>
      <c r="BF237" s="355"/>
      <c r="BG237" s="355"/>
      <c r="BH237" s="355"/>
      <c r="BI237" s="355"/>
      <c r="BJ237" s="355"/>
      <c r="BK237" s="355"/>
      <c r="BM237" s="446"/>
      <c r="BN237" s="447"/>
      <c r="BO237" s="448"/>
      <c r="BP237" s="449"/>
      <c r="BQ237" s="449"/>
      <c r="BR237" s="355"/>
      <c r="BS237" s="355"/>
      <c r="BT237" s="355"/>
      <c r="BU237" s="355"/>
      <c r="BV237" s="355"/>
      <c r="BW237" s="355"/>
      <c r="BX237" s="355"/>
      <c r="BY237" s="355"/>
      <c r="BZ237" s="355"/>
      <c r="CA237" s="355"/>
      <c r="CC237" s="446"/>
      <c r="CD237" s="447"/>
      <c r="CE237" s="448"/>
      <c r="CF237" s="449"/>
      <c r="CG237" s="449"/>
      <c r="CH237" s="355"/>
      <c r="CI237" s="355"/>
      <c r="CJ237" s="355"/>
      <c r="CK237" s="355"/>
      <c r="CL237" s="355"/>
      <c r="CM237" s="355"/>
      <c r="CN237" s="355"/>
      <c r="CO237" s="355"/>
      <c r="CP237" s="355"/>
      <c r="CQ237" s="355"/>
      <c r="CS237" s="446"/>
      <c r="CT237" s="447"/>
      <c r="CU237" s="448"/>
      <c r="CV237" s="449"/>
      <c r="CW237" s="449"/>
      <c r="CX237" s="355"/>
      <c r="CY237" s="355"/>
      <c r="CZ237" s="355"/>
      <c r="DA237" s="355"/>
      <c r="DB237" s="355"/>
      <c r="DC237" s="355"/>
      <c r="DD237" s="355"/>
      <c r="DE237" s="355"/>
      <c r="DF237" s="355"/>
      <c r="DG237" s="355"/>
      <c r="DI237" s="431"/>
      <c r="DJ237" s="432"/>
      <c r="DK237" s="433"/>
      <c r="DL237" s="434"/>
      <c r="DM237" s="434"/>
      <c r="DN237" s="435"/>
      <c r="DO237" s="436"/>
      <c r="DP237" s="436"/>
      <c r="DQ237" s="436"/>
      <c r="DR237" s="436"/>
      <c r="DS237" s="436"/>
      <c r="DT237" s="436"/>
      <c r="DU237" s="436"/>
      <c r="DV237" s="436"/>
      <c r="DW237" s="436"/>
      <c r="DX237" s="436"/>
    </row>
    <row r="238" spans="1:128" ht="20.100000000000001" customHeight="1">
      <c r="A238" s="391">
        <v>5241</v>
      </c>
      <c r="B238" s="392" t="s">
        <v>19</v>
      </c>
      <c r="C238" s="393">
        <v>118</v>
      </c>
      <c r="D238" s="394">
        <v>209</v>
      </c>
      <c r="E238" s="395"/>
      <c r="F238" s="396">
        <v>14</v>
      </c>
      <c r="G238" s="396">
        <v>12</v>
      </c>
      <c r="H238" s="396">
        <v>21</v>
      </c>
      <c r="I238" s="396">
        <v>33</v>
      </c>
      <c r="J238" s="397">
        <v>19</v>
      </c>
      <c r="K238" s="398">
        <v>74</v>
      </c>
      <c r="L238" s="396">
        <v>6</v>
      </c>
      <c r="M238" s="396">
        <v>11</v>
      </c>
      <c r="N238" s="396">
        <v>10</v>
      </c>
      <c r="O238" s="399">
        <v>7</v>
      </c>
      <c r="Q238" s="400">
        <v>5361</v>
      </c>
      <c r="R238" s="401" t="s">
        <v>391</v>
      </c>
      <c r="S238" s="402">
        <v>95</v>
      </c>
      <c r="T238" s="403">
        <v>222</v>
      </c>
      <c r="U238" s="404"/>
      <c r="V238" s="405">
        <v>7</v>
      </c>
      <c r="W238" s="405">
        <v>16</v>
      </c>
      <c r="X238" s="405">
        <v>29</v>
      </c>
      <c r="Y238" s="405">
        <v>26</v>
      </c>
      <c r="Z238" s="406">
        <v>21</v>
      </c>
      <c r="AA238" s="407">
        <v>77</v>
      </c>
      <c r="AB238" s="405">
        <v>5</v>
      </c>
      <c r="AC238" s="405">
        <v>15</v>
      </c>
      <c r="AD238" s="405">
        <v>8</v>
      </c>
      <c r="AE238" s="408">
        <v>7</v>
      </c>
      <c r="AG238" s="400">
        <v>5381</v>
      </c>
      <c r="AH238" s="401" t="s">
        <v>392</v>
      </c>
      <c r="AI238" s="402">
        <v>145</v>
      </c>
      <c r="AJ238" s="403">
        <v>218</v>
      </c>
      <c r="AK238" s="404"/>
      <c r="AL238" s="405">
        <v>21</v>
      </c>
      <c r="AM238" s="405">
        <v>20</v>
      </c>
      <c r="AN238" s="405">
        <v>26</v>
      </c>
      <c r="AO238" s="405">
        <v>27</v>
      </c>
      <c r="AP238" s="406">
        <v>7</v>
      </c>
      <c r="AQ238" s="407">
        <v>59</v>
      </c>
      <c r="AR238" s="405">
        <v>6</v>
      </c>
      <c r="AS238" s="405">
        <v>11</v>
      </c>
      <c r="AT238" s="405">
        <v>8</v>
      </c>
      <c r="AU238" s="408">
        <v>5</v>
      </c>
      <c r="AW238" s="446"/>
      <c r="AX238" s="447"/>
      <c r="AY238" s="448"/>
      <c r="AZ238" s="449"/>
      <c r="BA238" s="449"/>
      <c r="BB238" s="355"/>
      <c r="BC238" s="355"/>
      <c r="BD238" s="355"/>
      <c r="BE238" s="355"/>
      <c r="BF238" s="355"/>
      <c r="BG238" s="355"/>
      <c r="BH238" s="355"/>
      <c r="BI238" s="355"/>
      <c r="BJ238" s="355"/>
      <c r="BK238" s="355"/>
      <c r="BM238" s="446"/>
      <c r="BN238" s="447"/>
      <c r="BO238" s="448"/>
      <c r="BP238" s="449"/>
      <c r="BQ238" s="449"/>
      <c r="BR238" s="355"/>
      <c r="BS238" s="355"/>
      <c r="BT238" s="355"/>
      <c r="BU238" s="355"/>
      <c r="BV238" s="355"/>
      <c r="BW238" s="355"/>
      <c r="BX238" s="355"/>
      <c r="BY238" s="355"/>
      <c r="BZ238" s="355"/>
      <c r="CA238" s="355"/>
      <c r="CC238" s="446"/>
      <c r="CD238" s="447"/>
      <c r="CE238" s="448"/>
      <c r="CF238" s="449"/>
      <c r="CG238" s="449"/>
      <c r="CH238" s="355"/>
      <c r="CI238" s="355"/>
      <c r="CJ238" s="355"/>
      <c r="CK238" s="355"/>
      <c r="CL238" s="355"/>
      <c r="CM238" s="355"/>
      <c r="CN238" s="355"/>
      <c r="CO238" s="355"/>
      <c r="CP238" s="355"/>
      <c r="CQ238" s="355"/>
      <c r="CS238" s="446"/>
      <c r="CT238" s="447"/>
      <c r="CU238" s="448"/>
      <c r="CV238" s="449"/>
      <c r="CW238" s="449"/>
      <c r="CX238" s="355"/>
      <c r="CY238" s="355"/>
      <c r="CZ238" s="355"/>
      <c r="DA238" s="355"/>
      <c r="DB238" s="355"/>
      <c r="DC238" s="355"/>
      <c r="DD238" s="355"/>
      <c r="DE238" s="355"/>
      <c r="DF238" s="355"/>
      <c r="DG238" s="355"/>
      <c r="DI238" s="431"/>
      <c r="DJ238" s="432"/>
      <c r="DK238" s="433"/>
      <c r="DL238" s="434"/>
      <c r="DM238" s="434"/>
      <c r="DN238" s="435"/>
      <c r="DO238" s="436"/>
      <c r="DP238" s="436"/>
      <c r="DQ238" s="436"/>
      <c r="DR238" s="436"/>
      <c r="DS238" s="436"/>
      <c r="DT238" s="436"/>
      <c r="DU238" s="436"/>
      <c r="DV238" s="436"/>
      <c r="DW238" s="436"/>
      <c r="DX238" s="436"/>
    </row>
    <row r="239" spans="1:128" ht="20.100000000000001" customHeight="1">
      <c r="A239" s="391">
        <v>5281</v>
      </c>
      <c r="B239" s="392" t="s">
        <v>390</v>
      </c>
      <c r="C239" s="393">
        <v>117</v>
      </c>
      <c r="D239" s="394">
        <v>195</v>
      </c>
      <c r="E239" s="395"/>
      <c r="F239" s="396">
        <v>24</v>
      </c>
      <c r="G239" s="396">
        <v>21</v>
      </c>
      <c r="H239" s="396">
        <v>35</v>
      </c>
      <c r="I239" s="396">
        <v>15</v>
      </c>
      <c r="J239" s="397">
        <v>4</v>
      </c>
      <c r="K239" s="398">
        <v>55</v>
      </c>
      <c r="L239" s="396">
        <v>5</v>
      </c>
      <c r="M239" s="396">
        <v>10</v>
      </c>
      <c r="N239" s="396">
        <v>9</v>
      </c>
      <c r="O239" s="399">
        <v>5</v>
      </c>
      <c r="Q239" s="400">
        <v>5381</v>
      </c>
      <c r="R239" s="401" t="s">
        <v>392</v>
      </c>
      <c r="S239" s="402">
        <v>149</v>
      </c>
      <c r="T239" s="403">
        <v>211</v>
      </c>
      <c r="U239" s="404"/>
      <c r="V239" s="405">
        <v>14</v>
      </c>
      <c r="W239" s="405">
        <v>30</v>
      </c>
      <c r="X239" s="405">
        <v>23</v>
      </c>
      <c r="Y239" s="405">
        <v>27</v>
      </c>
      <c r="Z239" s="406">
        <v>5</v>
      </c>
      <c r="AA239" s="407">
        <v>56</v>
      </c>
      <c r="AB239" s="405">
        <v>5</v>
      </c>
      <c r="AC239" s="405">
        <v>13</v>
      </c>
      <c r="AD239" s="405">
        <v>7</v>
      </c>
      <c r="AE239" s="408">
        <v>6</v>
      </c>
      <c r="AG239" s="400">
        <v>5401</v>
      </c>
      <c r="AH239" s="401" t="s">
        <v>393</v>
      </c>
      <c r="AI239" s="402">
        <v>192</v>
      </c>
      <c r="AJ239" s="403">
        <v>232</v>
      </c>
      <c r="AK239" s="404"/>
      <c r="AL239" s="405">
        <v>2</v>
      </c>
      <c r="AM239" s="405">
        <v>15</v>
      </c>
      <c r="AN239" s="405">
        <v>28</v>
      </c>
      <c r="AO239" s="405">
        <v>34</v>
      </c>
      <c r="AP239" s="406">
        <v>21</v>
      </c>
      <c r="AQ239" s="407">
        <v>83</v>
      </c>
      <c r="AR239" s="405">
        <v>7</v>
      </c>
      <c r="AS239" s="405">
        <v>13</v>
      </c>
      <c r="AT239" s="405">
        <v>10</v>
      </c>
      <c r="AU239" s="408">
        <v>6</v>
      </c>
      <c r="AW239" s="446"/>
      <c r="AX239" s="447"/>
      <c r="AY239" s="448"/>
      <c r="AZ239" s="449"/>
      <c r="BA239" s="449"/>
      <c r="BB239" s="355"/>
      <c r="BC239" s="355"/>
      <c r="BD239" s="355"/>
      <c r="BE239" s="355"/>
      <c r="BF239" s="355"/>
      <c r="BG239" s="355"/>
      <c r="BH239" s="355"/>
      <c r="BI239" s="355"/>
      <c r="BJ239" s="355"/>
      <c r="BK239" s="355"/>
      <c r="BM239" s="446"/>
      <c r="BN239" s="447"/>
      <c r="BO239" s="448"/>
      <c r="BP239" s="449"/>
      <c r="BQ239" s="449"/>
      <c r="BR239" s="355"/>
      <c r="BS239" s="355"/>
      <c r="BT239" s="355"/>
      <c r="BU239" s="355"/>
      <c r="BV239" s="355"/>
      <c r="BW239" s="355"/>
      <c r="BX239" s="355"/>
      <c r="BY239" s="355"/>
      <c r="BZ239" s="355"/>
      <c r="CA239" s="355"/>
      <c r="CC239" s="446"/>
      <c r="CD239" s="447"/>
      <c r="CE239" s="448"/>
      <c r="CF239" s="449"/>
      <c r="CG239" s="449"/>
      <c r="CH239" s="355"/>
      <c r="CI239" s="355"/>
      <c r="CJ239" s="355"/>
      <c r="CK239" s="355"/>
      <c r="CL239" s="355"/>
      <c r="CM239" s="355"/>
      <c r="CN239" s="355"/>
      <c r="CO239" s="355"/>
      <c r="CP239" s="355"/>
      <c r="CQ239" s="355"/>
      <c r="CS239" s="446"/>
      <c r="CT239" s="447"/>
      <c r="CU239" s="448"/>
      <c r="CV239" s="449"/>
      <c r="CW239" s="449"/>
      <c r="CX239" s="355"/>
      <c r="CY239" s="355"/>
      <c r="CZ239" s="355"/>
      <c r="DA239" s="355"/>
      <c r="DB239" s="355"/>
      <c r="DC239" s="355"/>
      <c r="DD239" s="355"/>
      <c r="DE239" s="355"/>
      <c r="DF239" s="355"/>
      <c r="DG239" s="355"/>
      <c r="DI239" s="431"/>
      <c r="DJ239" s="432"/>
      <c r="DK239" s="433"/>
      <c r="DL239" s="434"/>
      <c r="DM239" s="434"/>
      <c r="DN239" s="435"/>
      <c r="DO239" s="436"/>
      <c r="DP239" s="436"/>
      <c r="DQ239" s="436"/>
      <c r="DR239" s="436"/>
      <c r="DS239" s="436"/>
      <c r="DT239" s="436"/>
      <c r="DU239" s="436"/>
      <c r="DV239" s="436"/>
      <c r="DW239" s="436"/>
      <c r="DX239" s="436"/>
    </row>
    <row r="240" spans="1:128" ht="20.100000000000001" customHeight="1">
      <c r="A240" s="391">
        <v>5321</v>
      </c>
      <c r="B240" s="392" t="s">
        <v>748</v>
      </c>
      <c r="C240" s="393">
        <v>93</v>
      </c>
      <c r="D240" s="394">
        <v>196</v>
      </c>
      <c r="E240" s="395"/>
      <c r="F240" s="396">
        <v>22</v>
      </c>
      <c r="G240" s="396">
        <v>32</v>
      </c>
      <c r="H240" s="396">
        <v>22</v>
      </c>
      <c r="I240" s="396">
        <v>16</v>
      </c>
      <c r="J240" s="397">
        <v>9</v>
      </c>
      <c r="K240" s="398">
        <v>46</v>
      </c>
      <c r="L240" s="396">
        <v>5</v>
      </c>
      <c r="M240" s="396">
        <v>10</v>
      </c>
      <c r="N240" s="396">
        <v>9</v>
      </c>
      <c r="O240" s="399">
        <v>5</v>
      </c>
      <c r="Q240" s="400">
        <v>5401</v>
      </c>
      <c r="R240" s="401" t="s">
        <v>393</v>
      </c>
      <c r="S240" s="402">
        <v>193</v>
      </c>
      <c r="T240" s="403">
        <v>228</v>
      </c>
      <c r="U240" s="404"/>
      <c r="V240" s="405">
        <v>2</v>
      </c>
      <c r="W240" s="405">
        <v>5</v>
      </c>
      <c r="X240" s="405">
        <v>26</v>
      </c>
      <c r="Y240" s="405">
        <v>42</v>
      </c>
      <c r="Z240" s="406">
        <v>24</v>
      </c>
      <c r="AA240" s="407">
        <v>93</v>
      </c>
      <c r="AB240" s="405">
        <v>6</v>
      </c>
      <c r="AC240" s="405">
        <v>16</v>
      </c>
      <c r="AD240" s="405">
        <v>9</v>
      </c>
      <c r="AE240" s="408">
        <v>7</v>
      </c>
      <c r="AG240" s="400">
        <v>5421</v>
      </c>
      <c r="AH240" s="401" t="s">
        <v>394</v>
      </c>
      <c r="AI240" s="402">
        <v>105</v>
      </c>
      <c r="AJ240" s="403">
        <v>225</v>
      </c>
      <c r="AK240" s="404"/>
      <c r="AL240" s="405">
        <v>11</v>
      </c>
      <c r="AM240" s="405">
        <v>20</v>
      </c>
      <c r="AN240" s="405">
        <v>22</v>
      </c>
      <c r="AO240" s="405">
        <v>30</v>
      </c>
      <c r="AP240" s="406">
        <v>16</v>
      </c>
      <c r="AQ240" s="407">
        <v>69</v>
      </c>
      <c r="AR240" s="405">
        <v>6</v>
      </c>
      <c r="AS240" s="405">
        <v>12</v>
      </c>
      <c r="AT240" s="405">
        <v>9</v>
      </c>
      <c r="AU240" s="408">
        <v>5</v>
      </c>
      <c r="AW240" s="446"/>
      <c r="AX240" s="447"/>
      <c r="AY240" s="448"/>
      <c r="AZ240" s="449"/>
      <c r="BA240" s="449"/>
      <c r="BB240" s="355"/>
      <c r="BC240" s="355"/>
      <c r="BD240" s="355"/>
      <c r="BE240" s="355"/>
      <c r="BF240" s="355"/>
      <c r="BG240" s="355"/>
      <c r="BH240" s="355"/>
      <c r="BI240" s="355"/>
      <c r="BJ240" s="355"/>
      <c r="BK240" s="355"/>
      <c r="BM240" s="446"/>
      <c r="BN240" s="447"/>
      <c r="BO240" s="448"/>
      <c r="BP240" s="449"/>
      <c r="BQ240" s="449"/>
      <c r="BR240" s="355"/>
      <c r="BS240" s="355"/>
      <c r="BT240" s="355"/>
      <c r="BU240" s="355"/>
      <c r="BV240" s="355"/>
      <c r="BW240" s="355"/>
      <c r="BX240" s="355"/>
      <c r="BY240" s="355"/>
      <c r="BZ240" s="355"/>
      <c r="CA240" s="355"/>
      <c r="CC240" s="446"/>
      <c r="CD240" s="447"/>
      <c r="CE240" s="448"/>
      <c r="CF240" s="449"/>
      <c r="CG240" s="449"/>
      <c r="CH240" s="355"/>
      <c r="CI240" s="355"/>
      <c r="CJ240" s="355"/>
      <c r="CK240" s="355"/>
      <c r="CL240" s="355"/>
      <c r="CM240" s="355"/>
      <c r="CN240" s="355"/>
      <c r="CO240" s="355"/>
      <c r="CP240" s="355"/>
      <c r="CQ240" s="355"/>
      <c r="CS240" s="446"/>
      <c r="CT240" s="447"/>
      <c r="CU240" s="448"/>
      <c r="CV240" s="449"/>
      <c r="CW240" s="449"/>
      <c r="CX240" s="355"/>
      <c r="CY240" s="355"/>
      <c r="CZ240" s="355"/>
      <c r="DA240" s="355"/>
      <c r="DB240" s="355"/>
      <c r="DC240" s="355"/>
      <c r="DD240" s="355"/>
      <c r="DE240" s="355"/>
      <c r="DF240" s="355"/>
      <c r="DG240" s="355"/>
      <c r="DI240" s="431"/>
      <c r="DJ240" s="432"/>
      <c r="DK240" s="433"/>
      <c r="DL240" s="434"/>
      <c r="DM240" s="434"/>
      <c r="DN240" s="435"/>
      <c r="DO240" s="436"/>
      <c r="DP240" s="436"/>
      <c r="DQ240" s="436"/>
      <c r="DR240" s="436"/>
      <c r="DS240" s="436"/>
      <c r="DT240" s="436"/>
      <c r="DU240" s="436"/>
      <c r="DV240" s="436"/>
      <c r="DW240" s="436"/>
      <c r="DX240" s="436"/>
    </row>
    <row r="241" spans="1:128" ht="20.100000000000001" customHeight="1">
      <c r="A241" s="391">
        <v>5361</v>
      </c>
      <c r="B241" s="392" t="s">
        <v>391</v>
      </c>
      <c r="C241" s="393">
        <v>83</v>
      </c>
      <c r="D241" s="394">
        <v>205</v>
      </c>
      <c r="E241" s="395"/>
      <c r="F241" s="396">
        <v>11</v>
      </c>
      <c r="G241" s="396">
        <v>23</v>
      </c>
      <c r="H241" s="396">
        <v>25</v>
      </c>
      <c r="I241" s="396">
        <v>27</v>
      </c>
      <c r="J241" s="397">
        <v>14</v>
      </c>
      <c r="K241" s="398">
        <v>66</v>
      </c>
      <c r="L241" s="396">
        <v>6</v>
      </c>
      <c r="M241" s="396">
        <v>11</v>
      </c>
      <c r="N241" s="396">
        <v>10</v>
      </c>
      <c r="O241" s="399">
        <v>6</v>
      </c>
      <c r="Q241" s="400">
        <v>5421</v>
      </c>
      <c r="R241" s="401" t="s">
        <v>394</v>
      </c>
      <c r="S241" s="402">
        <v>124</v>
      </c>
      <c r="T241" s="403">
        <v>216</v>
      </c>
      <c r="U241" s="404"/>
      <c r="V241" s="405">
        <v>10</v>
      </c>
      <c r="W241" s="405">
        <v>20</v>
      </c>
      <c r="X241" s="405">
        <v>31</v>
      </c>
      <c r="Y241" s="405">
        <v>27</v>
      </c>
      <c r="Z241" s="406">
        <v>12</v>
      </c>
      <c r="AA241" s="407">
        <v>70</v>
      </c>
      <c r="AB241" s="405">
        <v>5</v>
      </c>
      <c r="AC241" s="405">
        <v>14</v>
      </c>
      <c r="AD241" s="405">
        <v>8</v>
      </c>
      <c r="AE241" s="408">
        <v>6</v>
      </c>
      <c r="AG241" s="400">
        <v>5431</v>
      </c>
      <c r="AH241" s="401" t="s">
        <v>395</v>
      </c>
      <c r="AI241" s="402">
        <v>156</v>
      </c>
      <c r="AJ241" s="403">
        <v>213</v>
      </c>
      <c r="AK241" s="404"/>
      <c r="AL241" s="405">
        <v>17</v>
      </c>
      <c r="AM241" s="405">
        <v>33</v>
      </c>
      <c r="AN241" s="405">
        <v>33</v>
      </c>
      <c r="AO241" s="405">
        <v>15</v>
      </c>
      <c r="AP241" s="406">
        <v>3</v>
      </c>
      <c r="AQ241" s="407">
        <v>51</v>
      </c>
      <c r="AR241" s="405">
        <v>6</v>
      </c>
      <c r="AS241" s="405">
        <v>10</v>
      </c>
      <c r="AT241" s="405">
        <v>8</v>
      </c>
      <c r="AU241" s="408">
        <v>4</v>
      </c>
      <c r="AW241" s="446"/>
      <c r="AX241" s="447"/>
      <c r="AY241" s="448"/>
      <c r="AZ241" s="449"/>
      <c r="BA241" s="449"/>
      <c r="BB241" s="355"/>
      <c r="BC241" s="355"/>
      <c r="BD241" s="355"/>
      <c r="BE241" s="355"/>
      <c r="BF241" s="355"/>
      <c r="BG241" s="355"/>
      <c r="BH241" s="355"/>
      <c r="BI241" s="355"/>
      <c r="BJ241" s="355"/>
      <c r="BK241" s="355"/>
      <c r="BM241" s="446"/>
      <c r="BN241" s="447"/>
      <c r="BO241" s="448"/>
      <c r="BP241" s="449"/>
      <c r="BQ241" s="449"/>
      <c r="BR241" s="355"/>
      <c r="BS241" s="355"/>
      <c r="BT241" s="355"/>
      <c r="BU241" s="355"/>
      <c r="BV241" s="355"/>
      <c r="BW241" s="355"/>
      <c r="BX241" s="355"/>
      <c r="BY241" s="355"/>
      <c r="BZ241" s="355"/>
      <c r="CA241" s="355"/>
      <c r="CC241" s="446"/>
      <c r="CD241" s="447"/>
      <c r="CE241" s="448"/>
      <c r="CF241" s="449"/>
      <c r="CG241" s="449"/>
      <c r="CH241" s="355"/>
      <c r="CI241" s="355"/>
      <c r="CJ241" s="355"/>
      <c r="CK241" s="355"/>
      <c r="CL241" s="355"/>
      <c r="CM241" s="355"/>
      <c r="CN241" s="355"/>
      <c r="CO241" s="355"/>
      <c r="CP241" s="355"/>
      <c r="CQ241" s="355"/>
      <c r="CS241" s="446"/>
      <c r="CT241" s="447"/>
      <c r="CU241" s="448"/>
      <c r="CV241" s="449"/>
      <c r="CW241" s="449"/>
      <c r="CX241" s="355"/>
      <c r="CY241" s="355"/>
      <c r="CZ241" s="355"/>
      <c r="DA241" s="355"/>
      <c r="DB241" s="355"/>
      <c r="DC241" s="355"/>
      <c r="DD241" s="355"/>
      <c r="DE241" s="355"/>
      <c r="DF241" s="355"/>
      <c r="DG241" s="355"/>
      <c r="DI241" s="431"/>
      <c r="DJ241" s="432"/>
      <c r="DK241" s="433"/>
      <c r="DL241" s="434"/>
      <c r="DM241" s="434"/>
      <c r="DN241" s="435"/>
      <c r="DO241" s="436"/>
      <c r="DP241" s="436"/>
      <c r="DQ241" s="436"/>
      <c r="DR241" s="436"/>
      <c r="DS241" s="436"/>
      <c r="DT241" s="436"/>
      <c r="DU241" s="436"/>
      <c r="DV241" s="436"/>
      <c r="DW241" s="436"/>
      <c r="DX241" s="436"/>
    </row>
    <row r="242" spans="1:128" ht="20.100000000000001" customHeight="1">
      <c r="A242" s="391">
        <v>5381</v>
      </c>
      <c r="B242" s="392" t="s">
        <v>392</v>
      </c>
      <c r="C242" s="393">
        <v>160</v>
      </c>
      <c r="D242" s="394">
        <v>202</v>
      </c>
      <c r="E242" s="395"/>
      <c r="F242" s="396">
        <v>22</v>
      </c>
      <c r="G242" s="396">
        <v>20</v>
      </c>
      <c r="H242" s="396">
        <v>17</v>
      </c>
      <c r="I242" s="396">
        <v>25</v>
      </c>
      <c r="J242" s="397">
        <v>16</v>
      </c>
      <c r="K242" s="398">
        <v>58</v>
      </c>
      <c r="L242" s="396">
        <v>6</v>
      </c>
      <c r="M242" s="396">
        <v>10</v>
      </c>
      <c r="N242" s="396">
        <v>9</v>
      </c>
      <c r="O242" s="399">
        <v>6</v>
      </c>
      <c r="Q242" s="400">
        <v>5431</v>
      </c>
      <c r="R242" s="401" t="s">
        <v>395</v>
      </c>
      <c r="S242" s="402">
        <v>155</v>
      </c>
      <c r="T242" s="403">
        <v>211</v>
      </c>
      <c r="U242" s="404"/>
      <c r="V242" s="405">
        <v>12</v>
      </c>
      <c r="W242" s="405">
        <v>29</v>
      </c>
      <c r="X242" s="405">
        <v>26</v>
      </c>
      <c r="Y242" s="405">
        <v>25</v>
      </c>
      <c r="Z242" s="406">
        <v>7</v>
      </c>
      <c r="AA242" s="407">
        <v>59</v>
      </c>
      <c r="AB242" s="405">
        <v>5</v>
      </c>
      <c r="AC242" s="405">
        <v>13</v>
      </c>
      <c r="AD242" s="405">
        <v>7</v>
      </c>
      <c r="AE242" s="408">
        <v>6</v>
      </c>
      <c r="AG242" s="400">
        <v>5441</v>
      </c>
      <c r="AH242" s="401" t="s">
        <v>1281</v>
      </c>
      <c r="AI242" s="402">
        <v>118</v>
      </c>
      <c r="AJ242" s="403">
        <v>217</v>
      </c>
      <c r="AK242" s="404"/>
      <c r="AL242" s="405">
        <v>25</v>
      </c>
      <c r="AM242" s="405">
        <v>16</v>
      </c>
      <c r="AN242" s="405">
        <v>27</v>
      </c>
      <c r="AO242" s="405">
        <v>24</v>
      </c>
      <c r="AP242" s="406">
        <v>8</v>
      </c>
      <c r="AQ242" s="407">
        <v>59</v>
      </c>
      <c r="AR242" s="405">
        <v>6</v>
      </c>
      <c r="AS242" s="405">
        <v>10</v>
      </c>
      <c r="AT242" s="405">
        <v>8</v>
      </c>
      <c r="AU242" s="408">
        <v>5</v>
      </c>
      <c r="AW242" s="446"/>
      <c r="AX242" s="447"/>
      <c r="AY242" s="448"/>
      <c r="AZ242" s="449"/>
      <c r="BA242" s="449"/>
      <c r="BB242" s="355"/>
      <c r="BC242" s="355"/>
      <c r="BD242" s="355"/>
      <c r="BE242" s="355"/>
      <c r="BF242" s="355"/>
      <c r="BG242" s="355"/>
      <c r="BH242" s="355"/>
      <c r="BI242" s="355"/>
      <c r="BJ242" s="355"/>
      <c r="BK242" s="355"/>
      <c r="BM242" s="446"/>
      <c r="BN242" s="447"/>
      <c r="BO242" s="448"/>
      <c r="BP242" s="449"/>
      <c r="BQ242" s="449"/>
      <c r="BR242" s="355"/>
      <c r="BS242" s="355"/>
      <c r="BT242" s="355"/>
      <c r="BU242" s="355"/>
      <c r="BV242" s="355"/>
      <c r="BW242" s="355"/>
      <c r="BX242" s="355"/>
      <c r="BY242" s="355"/>
      <c r="BZ242" s="355"/>
      <c r="CA242" s="355"/>
      <c r="CC242" s="446"/>
      <c r="CD242" s="447"/>
      <c r="CE242" s="448"/>
      <c r="CF242" s="449"/>
      <c r="CG242" s="449"/>
      <c r="CH242" s="355"/>
      <c r="CI242" s="355"/>
      <c r="CJ242" s="355"/>
      <c r="CK242" s="355"/>
      <c r="CL242" s="355"/>
      <c r="CM242" s="355"/>
      <c r="CN242" s="355"/>
      <c r="CO242" s="355"/>
      <c r="CP242" s="355"/>
      <c r="CQ242" s="355"/>
      <c r="CS242" s="446"/>
      <c r="CT242" s="447"/>
      <c r="CU242" s="448"/>
      <c r="CV242" s="449"/>
      <c r="CW242" s="449"/>
      <c r="CX242" s="355"/>
      <c r="CY242" s="355"/>
      <c r="CZ242" s="355"/>
      <c r="DA242" s="355"/>
      <c r="DB242" s="355"/>
      <c r="DC242" s="355"/>
      <c r="DD242" s="355"/>
      <c r="DE242" s="355"/>
      <c r="DF242" s="355"/>
      <c r="DG242" s="355"/>
      <c r="DI242" s="431"/>
      <c r="DJ242" s="432"/>
      <c r="DK242" s="433"/>
      <c r="DL242" s="434"/>
      <c r="DM242" s="434"/>
      <c r="DN242" s="435"/>
      <c r="DO242" s="436"/>
      <c r="DP242" s="436"/>
      <c r="DQ242" s="436"/>
      <c r="DR242" s="436"/>
      <c r="DS242" s="436"/>
      <c r="DT242" s="436"/>
      <c r="DU242" s="436"/>
      <c r="DV242" s="436"/>
      <c r="DW242" s="436"/>
      <c r="DX242" s="436"/>
    </row>
    <row r="243" spans="1:128" ht="20.100000000000001" customHeight="1">
      <c r="A243" s="391">
        <v>5401</v>
      </c>
      <c r="B243" s="392" t="s">
        <v>393</v>
      </c>
      <c r="C243" s="393">
        <v>223</v>
      </c>
      <c r="D243" s="394">
        <v>214</v>
      </c>
      <c r="E243" s="395"/>
      <c r="F243" s="396">
        <v>5</v>
      </c>
      <c r="G243" s="396">
        <v>11</v>
      </c>
      <c r="H243" s="396">
        <v>25</v>
      </c>
      <c r="I243" s="396">
        <v>35</v>
      </c>
      <c r="J243" s="397">
        <v>24</v>
      </c>
      <c r="K243" s="398">
        <v>83</v>
      </c>
      <c r="L243" s="396">
        <v>7</v>
      </c>
      <c r="M243" s="396">
        <v>12</v>
      </c>
      <c r="N243" s="396">
        <v>10</v>
      </c>
      <c r="O243" s="399">
        <v>7</v>
      </c>
      <c r="Q243" s="400">
        <v>5441</v>
      </c>
      <c r="R243" s="401" t="s">
        <v>1281</v>
      </c>
      <c r="S243" s="402">
        <v>93</v>
      </c>
      <c r="T243" s="403">
        <v>216</v>
      </c>
      <c r="U243" s="404"/>
      <c r="V243" s="405">
        <v>14</v>
      </c>
      <c r="W243" s="405">
        <v>23</v>
      </c>
      <c r="X243" s="405">
        <v>29</v>
      </c>
      <c r="Y243" s="405">
        <v>23</v>
      </c>
      <c r="Z243" s="406">
        <v>12</v>
      </c>
      <c r="AA243" s="407">
        <v>63</v>
      </c>
      <c r="AB243" s="405">
        <v>5</v>
      </c>
      <c r="AC243" s="405">
        <v>14</v>
      </c>
      <c r="AD243" s="405">
        <v>8</v>
      </c>
      <c r="AE243" s="408">
        <v>6</v>
      </c>
      <c r="AG243" s="400">
        <v>5481</v>
      </c>
      <c r="AH243" s="401" t="s">
        <v>1282</v>
      </c>
      <c r="AI243" s="402">
        <v>105</v>
      </c>
      <c r="AJ243" s="403">
        <v>217</v>
      </c>
      <c r="AK243" s="404"/>
      <c r="AL243" s="405">
        <v>21</v>
      </c>
      <c r="AM243" s="405">
        <v>20</v>
      </c>
      <c r="AN243" s="405">
        <v>30</v>
      </c>
      <c r="AO243" s="405">
        <v>27</v>
      </c>
      <c r="AP243" s="406">
        <v>2</v>
      </c>
      <c r="AQ243" s="407">
        <v>59</v>
      </c>
      <c r="AR243" s="405">
        <v>5</v>
      </c>
      <c r="AS243" s="405">
        <v>11</v>
      </c>
      <c r="AT243" s="405">
        <v>8</v>
      </c>
      <c r="AU243" s="408">
        <v>5</v>
      </c>
      <c r="AW243" s="446"/>
      <c r="AX243" s="447"/>
      <c r="AY243" s="448"/>
      <c r="AZ243" s="449"/>
      <c r="BA243" s="449"/>
      <c r="BB243" s="355"/>
      <c r="BC243" s="355"/>
      <c r="BD243" s="355"/>
      <c r="BE243" s="355"/>
      <c r="BF243" s="355"/>
      <c r="BG243" s="355"/>
      <c r="BH243" s="355"/>
      <c r="BI243" s="355"/>
      <c r="BJ243" s="355"/>
      <c r="BK243" s="355"/>
      <c r="BM243" s="446"/>
      <c r="BN243" s="447"/>
      <c r="BO243" s="448"/>
      <c r="BP243" s="449"/>
      <c r="BQ243" s="449"/>
      <c r="BR243" s="355"/>
      <c r="BS243" s="355"/>
      <c r="BT243" s="355"/>
      <c r="BU243" s="355"/>
      <c r="BV243" s="355"/>
      <c r="BW243" s="355"/>
      <c r="BX243" s="355"/>
      <c r="BY243" s="355"/>
      <c r="BZ243" s="355"/>
      <c r="CA243" s="355"/>
      <c r="CC243" s="446"/>
      <c r="CD243" s="447"/>
      <c r="CE243" s="448"/>
      <c r="CF243" s="449"/>
      <c r="CG243" s="449"/>
      <c r="CH243" s="355"/>
      <c r="CI243" s="355"/>
      <c r="CJ243" s="355"/>
      <c r="CK243" s="355"/>
      <c r="CL243" s="355"/>
      <c r="CM243" s="355"/>
      <c r="CN243" s="355"/>
      <c r="CO243" s="355"/>
      <c r="CP243" s="355"/>
      <c r="CQ243" s="355"/>
      <c r="CS243" s="446"/>
      <c r="CT243" s="447"/>
      <c r="CU243" s="448"/>
      <c r="CV243" s="449"/>
      <c r="CW243" s="449"/>
      <c r="CX243" s="355"/>
      <c r="CY243" s="355"/>
      <c r="CZ243" s="355"/>
      <c r="DA243" s="355"/>
      <c r="DB243" s="355"/>
      <c r="DC243" s="355"/>
      <c r="DD243" s="355"/>
      <c r="DE243" s="355"/>
      <c r="DF243" s="355"/>
      <c r="DG243" s="355"/>
      <c r="DI243" s="431"/>
      <c r="DJ243" s="432"/>
      <c r="DK243" s="433"/>
      <c r="DL243" s="434"/>
      <c r="DM243" s="434"/>
      <c r="DN243" s="435"/>
      <c r="DO243" s="436"/>
      <c r="DP243" s="436"/>
      <c r="DQ243" s="436"/>
      <c r="DR243" s="436"/>
      <c r="DS243" s="436"/>
      <c r="DT243" s="436"/>
      <c r="DU243" s="436"/>
      <c r="DV243" s="436"/>
      <c r="DW243" s="436"/>
      <c r="DX243" s="436"/>
    </row>
    <row r="244" spans="1:128" ht="20.100000000000001" customHeight="1">
      <c r="A244" s="391">
        <v>5421</v>
      </c>
      <c r="B244" s="392" t="s">
        <v>394</v>
      </c>
      <c r="C244" s="393">
        <v>97</v>
      </c>
      <c r="D244" s="394">
        <v>204</v>
      </c>
      <c r="E244" s="395"/>
      <c r="F244" s="396">
        <v>15</v>
      </c>
      <c r="G244" s="396">
        <v>27</v>
      </c>
      <c r="H244" s="396">
        <v>16</v>
      </c>
      <c r="I244" s="396">
        <v>27</v>
      </c>
      <c r="J244" s="397">
        <v>14</v>
      </c>
      <c r="K244" s="398">
        <v>58</v>
      </c>
      <c r="L244" s="396">
        <v>6</v>
      </c>
      <c r="M244" s="396">
        <v>11</v>
      </c>
      <c r="N244" s="396">
        <v>9</v>
      </c>
      <c r="O244" s="399">
        <v>6</v>
      </c>
      <c r="Q244" s="400">
        <v>5481</v>
      </c>
      <c r="R244" s="401" t="s">
        <v>1282</v>
      </c>
      <c r="S244" s="402">
        <v>101</v>
      </c>
      <c r="T244" s="403">
        <v>212</v>
      </c>
      <c r="U244" s="404"/>
      <c r="V244" s="405">
        <v>15</v>
      </c>
      <c r="W244" s="405">
        <v>31</v>
      </c>
      <c r="X244" s="405">
        <v>24</v>
      </c>
      <c r="Y244" s="405">
        <v>22</v>
      </c>
      <c r="Z244" s="406">
        <v>9</v>
      </c>
      <c r="AA244" s="407">
        <v>54</v>
      </c>
      <c r="AB244" s="405">
        <v>5</v>
      </c>
      <c r="AC244" s="405">
        <v>13</v>
      </c>
      <c r="AD244" s="405">
        <v>7</v>
      </c>
      <c r="AE244" s="408">
        <v>6</v>
      </c>
      <c r="AG244" s="400">
        <v>5521</v>
      </c>
      <c r="AH244" s="401" t="s">
        <v>398</v>
      </c>
      <c r="AI244" s="402">
        <v>76</v>
      </c>
      <c r="AJ244" s="403">
        <v>220</v>
      </c>
      <c r="AK244" s="404"/>
      <c r="AL244" s="405">
        <v>13</v>
      </c>
      <c r="AM244" s="405">
        <v>16</v>
      </c>
      <c r="AN244" s="405">
        <v>41</v>
      </c>
      <c r="AO244" s="405">
        <v>25</v>
      </c>
      <c r="AP244" s="406">
        <v>5</v>
      </c>
      <c r="AQ244" s="407">
        <v>71</v>
      </c>
      <c r="AR244" s="405">
        <v>6</v>
      </c>
      <c r="AS244" s="405">
        <v>11</v>
      </c>
      <c r="AT244" s="405">
        <v>9</v>
      </c>
      <c r="AU244" s="408">
        <v>5</v>
      </c>
      <c r="AW244" s="446"/>
      <c r="AX244" s="447"/>
      <c r="AY244" s="448"/>
      <c r="AZ244" s="449"/>
      <c r="BA244" s="449"/>
      <c r="BB244" s="355"/>
      <c r="BC244" s="355"/>
      <c r="BD244" s="355"/>
      <c r="BE244" s="355"/>
      <c r="BF244" s="355"/>
      <c r="BG244" s="355"/>
      <c r="BH244" s="355"/>
      <c r="BI244" s="355"/>
      <c r="BJ244" s="355"/>
      <c r="BK244" s="355"/>
      <c r="BM244" s="446"/>
      <c r="BN244" s="447"/>
      <c r="BO244" s="448"/>
      <c r="BP244" s="449"/>
      <c r="BQ244" s="449"/>
      <c r="BR244" s="355"/>
      <c r="BS244" s="355"/>
      <c r="BT244" s="355"/>
      <c r="BU244" s="355"/>
      <c r="BV244" s="355"/>
      <c r="BW244" s="355"/>
      <c r="BX244" s="355"/>
      <c r="BY244" s="355"/>
      <c r="BZ244" s="355"/>
      <c r="CA244" s="355"/>
      <c r="CC244" s="446"/>
      <c r="CD244" s="447"/>
      <c r="CE244" s="448"/>
      <c r="CF244" s="449"/>
      <c r="CG244" s="449"/>
      <c r="CH244" s="355"/>
      <c r="CI244" s="355"/>
      <c r="CJ244" s="355"/>
      <c r="CK244" s="355"/>
      <c r="CL244" s="355"/>
      <c r="CM244" s="355"/>
      <c r="CN244" s="355"/>
      <c r="CO244" s="355"/>
      <c r="CP244" s="355"/>
      <c r="CQ244" s="355"/>
      <c r="CS244" s="446"/>
      <c r="CT244" s="447"/>
      <c r="CU244" s="448"/>
      <c r="CV244" s="449"/>
      <c r="CW244" s="449"/>
      <c r="CX244" s="355"/>
      <c r="CY244" s="355"/>
      <c r="CZ244" s="355"/>
      <c r="DA244" s="355"/>
      <c r="DB244" s="355"/>
      <c r="DC244" s="355"/>
      <c r="DD244" s="355"/>
      <c r="DE244" s="355"/>
      <c r="DF244" s="355"/>
      <c r="DG244" s="355"/>
      <c r="DI244" s="431"/>
      <c r="DJ244" s="432"/>
      <c r="DK244" s="433"/>
      <c r="DL244" s="434"/>
      <c r="DM244" s="434"/>
      <c r="DN244" s="435"/>
      <c r="DO244" s="436"/>
      <c r="DP244" s="436"/>
      <c r="DQ244" s="436"/>
      <c r="DR244" s="436"/>
      <c r="DS244" s="436"/>
      <c r="DT244" s="436"/>
      <c r="DU244" s="436"/>
      <c r="DV244" s="436"/>
      <c r="DW244" s="436"/>
      <c r="DX244" s="436"/>
    </row>
    <row r="245" spans="1:128" ht="20.100000000000001" customHeight="1">
      <c r="A245" s="391">
        <v>5431</v>
      </c>
      <c r="B245" s="392" t="s">
        <v>395</v>
      </c>
      <c r="C245" s="393">
        <v>151</v>
      </c>
      <c r="D245" s="394">
        <v>197</v>
      </c>
      <c r="E245" s="395"/>
      <c r="F245" s="396">
        <v>20</v>
      </c>
      <c r="G245" s="396">
        <v>33</v>
      </c>
      <c r="H245" s="396">
        <v>23</v>
      </c>
      <c r="I245" s="396">
        <v>17</v>
      </c>
      <c r="J245" s="397">
        <v>7</v>
      </c>
      <c r="K245" s="398">
        <v>47</v>
      </c>
      <c r="L245" s="396">
        <v>6</v>
      </c>
      <c r="M245" s="396">
        <v>10</v>
      </c>
      <c r="N245" s="396">
        <v>9</v>
      </c>
      <c r="O245" s="399">
        <v>5</v>
      </c>
      <c r="Q245" s="400">
        <v>5521</v>
      </c>
      <c r="R245" s="401" t="s">
        <v>398</v>
      </c>
      <c r="S245" s="402">
        <v>49</v>
      </c>
      <c r="T245" s="403">
        <v>212</v>
      </c>
      <c r="U245" s="404"/>
      <c r="V245" s="405">
        <v>16</v>
      </c>
      <c r="W245" s="405">
        <v>33</v>
      </c>
      <c r="X245" s="405">
        <v>14</v>
      </c>
      <c r="Y245" s="405">
        <v>27</v>
      </c>
      <c r="Z245" s="406">
        <v>10</v>
      </c>
      <c r="AA245" s="407">
        <v>51</v>
      </c>
      <c r="AB245" s="405">
        <v>5</v>
      </c>
      <c r="AC245" s="405">
        <v>13</v>
      </c>
      <c r="AD245" s="405">
        <v>7</v>
      </c>
      <c r="AE245" s="408">
        <v>6</v>
      </c>
      <c r="AG245" s="400">
        <v>5561</v>
      </c>
      <c r="AH245" s="401" t="s">
        <v>1283</v>
      </c>
      <c r="AI245" s="402">
        <v>53</v>
      </c>
      <c r="AJ245" s="403">
        <v>213</v>
      </c>
      <c r="AK245" s="404"/>
      <c r="AL245" s="405">
        <v>25</v>
      </c>
      <c r="AM245" s="405">
        <v>30</v>
      </c>
      <c r="AN245" s="405">
        <v>26</v>
      </c>
      <c r="AO245" s="405">
        <v>13</v>
      </c>
      <c r="AP245" s="406">
        <v>6</v>
      </c>
      <c r="AQ245" s="407">
        <v>45</v>
      </c>
      <c r="AR245" s="405">
        <v>5</v>
      </c>
      <c r="AS245" s="405">
        <v>10</v>
      </c>
      <c r="AT245" s="405">
        <v>8</v>
      </c>
      <c r="AU245" s="408">
        <v>4</v>
      </c>
      <c r="AW245" s="446"/>
      <c r="AX245" s="447"/>
      <c r="AY245" s="448"/>
      <c r="AZ245" s="449"/>
      <c r="BA245" s="449"/>
      <c r="BB245" s="355"/>
      <c r="BC245" s="355"/>
      <c r="BD245" s="355"/>
      <c r="BE245" s="355"/>
      <c r="BF245" s="355"/>
      <c r="BG245" s="355"/>
      <c r="BH245" s="355"/>
      <c r="BI245" s="355"/>
      <c r="BJ245" s="355"/>
      <c r="BK245" s="355"/>
      <c r="BM245" s="446"/>
      <c r="BN245" s="447"/>
      <c r="BO245" s="448"/>
      <c r="BP245" s="449"/>
      <c r="BQ245" s="449"/>
      <c r="BR245" s="355"/>
      <c r="BS245" s="355"/>
      <c r="BT245" s="355"/>
      <c r="BU245" s="355"/>
      <c r="BV245" s="355"/>
      <c r="BW245" s="355"/>
      <c r="BX245" s="355"/>
      <c r="BY245" s="355"/>
      <c r="BZ245" s="355"/>
      <c r="CA245" s="355"/>
      <c r="CC245" s="446"/>
      <c r="CD245" s="447"/>
      <c r="CE245" s="448"/>
      <c r="CF245" s="449"/>
      <c r="CG245" s="449"/>
      <c r="CH245" s="355"/>
      <c r="CI245" s="355"/>
      <c r="CJ245" s="355"/>
      <c r="CK245" s="355"/>
      <c r="CL245" s="355"/>
      <c r="CM245" s="355"/>
      <c r="CN245" s="355"/>
      <c r="CO245" s="355"/>
      <c r="CP245" s="355"/>
      <c r="CQ245" s="355"/>
      <c r="CS245" s="446"/>
      <c r="CT245" s="447"/>
      <c r="CU245" s="448"/>
      <c r="CV245" s="449"/>
      <c r="CW245" s="449"/>
      <c r="CX245" s="355"/>
      <c r="CY245" s="355"/>
      <c r="CZ245" s="355"/>
      <c r="DA245" s="355"/>
      <c r="DB245" s="355"/>
      <c r="DC245" s="355"/>
      <c r="DD245" s="355"/>
      <c r="DE245" s="355"/>
      <c r="DF245" s="355"/>
      <c r="DG245" s="355"/>
      <c r="DI245" s="431"/>
      <c r="DJ245" s="432"/>
      <c r="DK245" s="433"/>
      <c r="DL245" s="434"/>
      <c r="DM245" s="434"/>
      <c r="DN245" s="435"/>
      <c r="DO245" s="436"/>
      <c r="DP245" s="436"/>
      <c r="DQ245" s="436"/>
      <c r="DR245" s="436"/>
      <c r="DS245" s="436"/>
      <c r="DT245" s="436"/>
      <c r="DU245" s="436"/>
      <c r="DV245" s="436"/>
      <c r="DW245" s="436"/>
      <c r="DX245" s="436"/>
    </row>
    <row r="246" spans="1:128" ht="20.100000000000001" customHeight="1">
      <c r="A246" s="391">
        <v>5441</v>
      </c>
      <c r="B246" s="392" t="s">
        <v>1281</v>
      </c>
      <c r="C246" s="393">
        <v>96</v>
      </c>
      <c r="D246" s="394">
        <v>198</v>
      </c>
      <c r="E246" s="395"/>
      <c r="F246" s="396">
        <v>18</v>
      </c>
      <c r="G246" s="396">
        <v>22</v>
      </c>
      <c r="H246" s="396">
        <v>25</v>
      </c>
      <c r="I246" s="396">
        <v>29</v>
      </c>
      <c r="J246" s="397">
        <v>6</v>
      </c>
      <c r="K246" s="398">
        <v>60</v>
      </c>
      <c r="L246" s="396">
        <v>6</v>
      </c>
      <c r="M246" s="396">
        <v>10</v>
      </c>
      <c r="N246" s="396">
        <v>9</v>
      </c>
      <c r="O246" s="399">
        <v>6</v>
      </c>
      <c r="Q246" s="400">
        <v>5561</v>
      </c>
      <c r="R246" s="401" t="s">
        <v>1283</v>
      </c>
      <c r="S246" s="402">
        <v>61</v>
      </c>
      <c r="T246" s="403">
        <v>207</v>
      </c>
      <c r="U246" s="404"/>
      <c r="V246" s="405">
        <v>18</v>
      </c>
      <c r="W246" s="405">
        <v>38</v>
      </c>
      <c r="X246" s="405">
        <v>15</v>
      </c>
      <c r="Y246" s="405">
        <v>23</v>
      </c>
      <c r="Z246" s="406">
        <v>7</v>
      </c>
      <c r="AA246" s="407">
        <v>44</v>
      </c>
      <c r="AB246" s="405">
        <v>5</v>
      </c>
      <c r="AC246" s="405">
        <v>12</v>
      </c>
      <c r="AD246" s="405">
        <v>7</v>
      </c>
      <c r="AE246" s="408">
        <v>6</v>
      </c>
      <c r="AG246" s="400">
        <v>5601</v>
      </c>
      <c r="AH246" s="401" t="s">
        <v>400</v>
      </c>
      <c r="AI246" s="402">
        <v>122</v>
      </c>
      <c r="AJ246" s="403">
        <v>221</v>
      </c>
      <c r="AK246" s="404"/>
      <c r="AL246" s="405">
        <v>14</v>
      </c>
      <c r="AM246" s="405">
        <v>17</v>
      </c>
      <c r="AN246" s="405">
        <v>40</v>
      </c>
      <c r="AO246" s="405">
        <v>18</v>
      </c>
      <c r="AP246" s="406">
        <v>11</v>
      </c>
      <c r="AQ246" s="407">
        <v>69</v>
      </c>
      <c r="AR246" s="405">
        <v>6</v>
      </c>
      <c r="AS246" s="405">
        <v>11</v>
      </c>
      <c r="AT246" s="405">
        <v>9</v>
      </c>
      <c r="AU246" s="408">
        <v>5</v>
      </c>
      <c r="AW246" s="446"/>
      <c r="AX246" s="447"/>
      <c r="AY246" s="448"/>
      <c r="AZ246" s="449"/>
      <c r="BA246" s="449"/>
      <c r="BB246" s="355"/>
      <c r="BC246" s="355"/>
      <c r="BD246" s="355"/>
      <c r="BE246" s="355"/>
      <c r="BF246" s="355"/>
      <c r="BG246" s="355"/>
      <c r="BH246" s="355"/>
      <c r="BI246" s="355"/>
      <c r="BJ246" s="355"/>
      <c r="BK246" s="355"/>
      <c r="BM246" s="446"/>
      <c r="BN246" s="447"/>
      <c r="BO246" s="448"/>
      <c r="BP246" s="449"/>
      <c r="BQ246" s="449"/>
      <c r="BR246" s="355"/>
      <c r="BS246" s="355"/>
      <c r="BT246" s="355"/>
      <c r="BU246" s="355"/>
      <c r="BV246" s="355"/>
      <c r="BW246" s="355"/>
      <c r="BX246" s="355"/>
      <c r="BY246" s="355"/>
      <c r="BZ246" s="355"/>
      <c r="CA246" s="355"/>
      <c r="CC246" s="446"/>
      <c r="CD246" s="447"/>
      <c r="CE246" s="448"/>
      <c r="CF246" s="449"/>
      <c r="CG246" s="449"/>
      <c r="CH246" s="355"/>
      <c r="CI246" s="355"/>
      <c r="CJ246" s="355"/>
      <c r="CK246" s="355"/>
      <c r="CL246" s="355"/>
      <c r="CM246" s="355"/>
      <c r="CN246" s="355"/>
      <c r="CO246" s="355"/>
      <c r="CP246" s="355"/>
      <c r="CQ246" s="355"/>
      <c r="CS246" s="446"/>
      <c r="CT246" s="447"/>
      <c r="CU246" s="448"/>
      <c r="CV246" s="449"/>
      <c r="CW246" s="449"/>
      <c r="CX246" s="355"/>
      <c r="CY246" s="355"/>
      <c r="CZ246" s="355"/>
      <c r="DA246" s="355"/>
      <c r="DB246" s="355"/>
      <c r="DC246" s="355"/>
      <c r="DD246" s="355"/>
      <c r="DE246" s="355"/>
      <c r="DF246" s="355"/>
      <c r="DG246" s="355"/>
      <c r="DI246" s="431"/>
      <c r="DJ246" s="432"/>
      <c r="DK246" s="433"/>
      <c r="DL246" s="434"/>
      <c r="DM246" s="434"/>
      <c r="DN246" s="435"/>
      <c r="DO246" s="436"/>
      <c r="DP246" s="436"/>
      <c r="DQ246" s="436"/>
      <c r="DR246" s="436"/>
      <c r="DS246" s="436"/>
      <c r="DT246" s="436"/>
      <c r="DU246" s="436"/>
      <c r="DV246" s="436"/>
      <c r="DW246" s="436"/>
      <c r="DX246" s="436"/>
    </row>
    <row r="247" spans="1:128" ht="20.100000000000001" customHeight="1">
      <c r="A247" s="391">
        <v>5481</v>
      </c>
      <c r="B247" s="392" t="s">
        <v>1282</v>
      </c>
      <c r="C247" s="393">
        <v>133</v>
      </c>
      <c r="D247" s="394">
        <v>197</v>
      </c>
      <c r="E247" s="395"/>
      <c r="F247" s="396">
        <v>22</v>
      </c>
      <c r="G247" s="396">
        <v>29</v>
      </c>
      <c r="H247" s="396">
        <v>21</v>
      </c>
      <c r="I247" s="396">
        <v>22</v>
      </c>
      <c r="J247" s="397">
        <v>6</v>
      </c>
      <c r="K247" s="398">
        <v>49</v>
      </c>
      <c r="L247" s="396">
        <v>6</v>
      </c>
      <c r="M247" s="396">
        <v>10</v>
      </c>
      <c r="N247" s="396">
        <v>8</v>
      </c>
      <c r="O247" s="399">
        <v>6</v>
      </c>
      <c r="Q247" s="400">
        <v>5601</v>
      </c>
      <c r="R247" s="401" t="s">
        <v>400</v>
      </c>
      <c r="S247" s="402">
        <v>110</v>
      </c>
      <c r="T247" s="403">
        <v>214</v>
      </c>
      <c r="U247" s="404"/>
      <c r="V247" s="405">
        <v>13</v>
      </c>
      <c r="W247" s="405">
        <v>15</v>
      </c>
      <c r="X247" s="405">
        <v>34</v>
      </c>
      <c r="Y247" s="405">
        <v>29</v>
      </c>
      <c r="Z247" s="406">
        <v>10</v>
      </c>
      <c r="AA247" s="407">
        <v>73</v>
      </c>
      <c r="AB247" s="405">
        <v>5</v>
      </c>
      <c r="AC247" s="405">
        <v>14</v>
      </c>
      <c r="AD247" s="405">
        <v>8</v>
      </c>
      <c r="AE247" s="408">
        <v>6</v>
      </c>
      <c r="AG247" s="400">
        <v>5641</v>
      </c>
      <c r="AH247" s="401" t="s">
        <v>1284</v>
      </c>
      <c r="AI247" s="402">
        <v>64</v>
      </c>
      <c r="AJ247" s="403">
        <v>222</v>
      </c>
      <c r="AK247" s="404"/>
      <c r="AL247" s="405">
        <v>11</v>
      </c>
      <c r="AM247" s="405">
        <v>19</v>
      </c>
      <c r="AN247" s="405">
        <v>28</v>
      </c>
      <c r="AO247" s="405">
        <v>34</v>
      </c>
      <c r="AP247" s="406">
        <v>8</v>
      </c>
      <c r="AQ247" s="407">
        <v>70</v>
      </c>
      <c r="AR247" s="405">
        <v>6</v>
      </c>
      <c r="AS247" s="405">
        <v>11</v>
      </c>
      <c r="AT247" s="405">
        <v>9</v>
      </c>
      <c r="AU247" s="408">
        <v>5</v>
      </c>
      <c r="AW247" s="446"/>
      <c r="AX247" s="447"/>
      <c r="AY247" s="448"/>
      <c r="AZ247" s="449"/>
      <c r="BA247" s="449"/>
      <c r="BB247" s="355"/>
      <c r="BC247" s="355"/>
      <c r="BD247" s="355"/>
      <c r="BE247" s="355"/>
      <c r="BF247" s="355"/>
      <c r="BG247" s="355"/>
      <c r="BH247" s="355"/>
      <c r="BI247" s="355"/>
      <c r="BJ247" s="355"/>
      <c r="BK247" s="355"/>
      <c r="BM247" s="446"/>
      <c r="BN247" s="447"/>
      <c r="BO247" s="448"/>
      <c r="BP247" s="449"/>
      <c r="BQ247" s="449"/>
      <c r="BR247" s="355"/>
      <c r="BS247" s="355"/>
      <c r="BT247" s="355"/>
      <c r="BU247" s="355"/>
      <c r="BV247" s="355"/>
      <c r="BW247" s="355"/>
      <c r="BX247" s="355"/>
      <c r="BY247" s="355"/>
      <c r="BZ247" s="355"/>
      <c r="CA247" s="355"/>
      <c r="CC247" s="446"/>
      <c r="CD247" s="447"/>
      <c r="CE247" s="448"/>
      <c r="CF247" s="449"/>
      <c r="CG247" s="449"/>
      <c r="CH247" s="355"/>
      <c r="CI247" s="355"/>
      <c r="CJ247" s="355"/>
      <c r="CK247" s="355"/>
      <c r="CL247" s="355"/>
      <c r="CM247" s="355"/>
      <c r="CN247" s="355"/>
      <c r="CO247" s="355"/>
      <c r="CP247" s="355"/>
      <c r="CQ247" s="355"/>
      <c r="CS247" s="446"/>
      <c r="CT247" s="447"/>
      <c r="CU247" s="448"/>
      <c r="CV247" s="449"/>
      <c r="CW247" s="449"/>
      <c r="CX247" s="355"/>
      <c r="CY247" s="355"/>
      <c r="CZ247" s="355"/>
      <c r="DA247" s="355"/>
      <c r="DB247" s="355"/>
      <c r="DC247" s="355"/>
      <c r="DD247" s="355"/>
      <c r="DE247" s="355"/>
      <c r="DF247" s="355"/>
      <c r="DG247" s="355"/>
      <c r="DI247" s="431"/>
      <c r="DJ247" s="432"/>
      <c r="DK247" s="433"/>
      <c r="DL247" s="434"/>
      <c r="DM247" s="434"/>
      <c r="DN247" s="435"/>
      <c r="DO247" s="436"/>
      <c r="DP247" s="436"/>
      <c r="DQ247" s="436"/>
      <c r="DR247" s="436"/>
      <c r="DS247" s="436"/>
      <c r="DT247" s="436"/>
      <c r="DU247" s="436"/>
      <c r="DV247" s="436"/>
      <c r="DW247" s="436"/>
      <c r="DX247" s="436"/>
    </row>
    <row r="248" spans="1:128" ht="20.100000000000001" customHeight="1">
      <c r="A248" s="391">
        <v>5521</v>
      </c>
      <c r="B248" s="392" t="s">
        <v>398</v>
      </c>
      <c r="C248" s="393">
        <v>54</v>
      </c>
      <c r="D248" s="394">
        <v>198</v>
      </c>
      <c r="E248" s="395"/>
      <c r="F248" s="396">
        <v>22</v>
      </c>
      <c r="G248" s="396">
        <v>30</v>
      </c>
      <c r="H248" s="396">
        <v>22</v>
      </c>
      <c r="I248" s="396">
        <v>17</v>
      </c>
      <c r="J248" s="397">
        <v>9</v>
      </c>
      <c r="K248" s="398">
        <v>48</v>
      </c>
      <c r="L248" s="396">
        <v>5</v>
      </c>
      <c r="M248" s="396">
        <v>10</v>
      </c>
      <c r="N248" s="396">
        <v>9</v>
      </c>
      <c r="O248" s="399">
        <v>6</v>
      </c>
      <c r="Q248" s="400">
        <v>5641</v>
      </c>
      <c r="R248" s="401" t="s">
        <v>1284</v>
      </c>
      <c r="S248" s="402">
        <v>58</v>
      </c>
      <c r="T248" s="403">
        <v>216</v>
      </c>
      <c r="U248" s="404"/>
      <c r="V248" s="405">
        <v>12</v>
      </c>
      <c r="W248" s="405">
        <v>17</v>
      </c>
      <c r="X248" s="405">
        <v>36</v>
      </c>
      <c r="Y248" s="405">
        <v>17</v>
      </c>
      <c r="Z248" s="406">
        <v>17</v>
      </c>
      <c r="AA248" s="407">
        <v>71</v>
      </c>
      <c r="AB248" s="405">
        <v>5</v>
      </c>
      <c r="AC248" s="405">
        <v>14</v>
      </c>
      <c r="AD248" s="405">
        <v>8</v>
      </c>
      <c r="AE248" s="408">
        <v>6</v>
      </c>
      <c r="AG248" s="400">
        <v>5671</v>
      </c>
      <c r="AH248" s="401" t="s">
        <v>402</v>
      </c>
      <c r="AI248" s="402">
        <v>112</v>
      </c>
      <c r="AJ248" s="403">
        <v>230</v>
      </c>
      <c r="AK248" s="404"/>
      <c r="AL248" s="405">
        <v>1</v>
      </c>
      <c r="AM248" s="405">
        <v>17</v>
      </c>
      <c r="AN248" s="405">
        <v>31</v>
      </c>
      <c r="AO248" s="405">
        <v>37</v>
      </c>
      <c r="AP248" s="406">
        <v>14</v>
      </c>
      <c r="AQ248" s="407">
        <v>82</v>
      </c>
      <c r="AR248" s="405">
        <v>7</v>
      </c>
      <c r="AS248" s="405">
        <v>12</v>
      </c>
      <c r="AT248" s="405">
        <v>9</v>
      </c>
      <c r="AU248" s="408">
        <v>6</v>
      </c>
      <c r="AW248" s="446"/>
      <c r="AX248" s="447"/>
      <c r="AY248" s="448"/>
      <c r="AZ248" s="449"/>
      <c r="BA248" s="449"/>
      <c r="BB248" s="355"/>
      <c r="BC248" s="355"/>
      <c r="BD248" s="355"/>
      <c r="BE248" s="355"/>
      <c r="BF248" s="355"/>
      <c r="BG248" s="355"/>
      <c r="BH248" s="355"/>
      <c r="BI248" s="355"/>
      <c r="BJ248" s="355"/>
      <c r="BK248" s="355"/>
      <c r="BM248" s="446"/>
      <c r="BN248" s="447"/>
      <c r="BO248" s="448"/>
      <c r="BP248" s="449"/>
      <c r="BQ248" s="449"/>
      <c r="BR248" s="355"/>
      <c r="BS248" s="355"/>
      <c r="BT248" s="355"/>
      <c r="BU248" s="355"/>
      <c r="BV248" s="355"/>
      <c r="BW248" s="355"/>
      <c r="BX248" s="355"/>
      <c r="BY248" s="355"/>
      <c r="BZ248" s="355"/>
      <c r="CA248" s="355"/>
      <c r="CC248" s="446"/>
      <c r="CD248" s="447"/>
      <c r="CE248" s="448"/>
      <c r="CF248" s="449"/>
      <c r="CG248" s="449"/>
      <c r="CH248" s="355"/>
      <c r="CI248" s="355"/>
      <c r="CJ248" s="355"/>
      <c r="CK248" s="355"/>
      <c r="CL248" s="355"/>
      <c r="CM248" s="355"/>
      <c r="CN248" s="355"/>
      <c r="CO248" s="355"/>
      <c r="CP248" s="355"/>
      <c r="CQ248" s="355"/>
      <c r="CS248" s="446"/>
      <c r="CT248" s="447"/>
      <c r="CU248" s="448"/>
      <c r="CV248" s="449"/>
      <c r="CW248" s="449"/>
      <c r="CX248" s="355"/>
      <c r="CY248" s="355"/>
      <c r="CZ248" s="355"/>
      <c r="DA248" s="355"/>
      <c r="DB248" s="355"/>
      <c r="DC248" s="355"/>
      <c r="DD248" s="355"/>
      <c r="DE248" s="355"/>
      <c r="DF248" s="355"/>
      <c r="DG248" s="355"/>
      <c r="DI248" s="431"/>
      <c r="DJ248" s="432"/>
      <c r="DK248" s="433"/>
      <c r="DL248" s="434"/>
      <c r="DM248" s="434"/>
      <c r="DN248" s="435"/>
      <c r="DO248" s="436"/>
      <c r="DP248" s="436"/>
      <c r="DQ248" s="436"/>
      <c r="DR248" s="436"/>
      <c r="DS248" s="436"/>
      <c r="DT248" s="436"/>
      <c r="DU248" s="436"/>
      <c r="DV248" s="436"/>
      <c r="DW248" s="436"/>
      <c r="DX248" s="436"/>
    </row>
    <row r="249" spans="1:128" ht="20.100000000000001" customHeight="1">
      <c r="A249" s="391">
        <v>5561</v>
      </c>
      <c r="B249" s="392" t="s">
        <v>1283</v>
      </c>
      <c r="C249" s="393">
        <v>61</v>
      </c>
      <c r="D249" s="394">
        <v>191</v>
      </c>
      <c r="E249" s="395"/>
      <c r="F249" s="396">
        <v>28</v>
      </c>
      <c r="G249" s="396">
        <v>23</v>
      </c>
      <c r="H249" s="396">
        <v>38</v>
      </c>
      <c r="I249" s="396">
        <v>8</v>
      </c>
      <c r="J249" s="397">
        <v>3</v>
      </c>
      <c r="K249" s="398">
        <v>49</v>
      </c>
      <c r="L249" s="396">
        <v>6</v>
      </c>
      <c r="M249" s="396">
        <v>9</v>
      </c>
      <c r="N249" s="396">
        <v>8</v>
      </c>
      <c r="O249" s="399">
        <v>5</v>
      </c>
      <c r="Q249" s="400">
        <v>5671</v>
      </c>
      <c r="R249" s="401" t="s">
        <v>402</v>
      </c>
      <c r="S249" s="402">
        <v>103</v>
      </c>
      <c r="T249" s="403">
        <v>222</v>
      </c>
      <c r="U249" s="404"/>
      <c r="V249" s="405">
        <v>10</v>
      </c>
      <c r="W249" s="405">
        <v>13</v>
      </c>
      <c r="X249" s="405">
        <v>26</v>
      </c>
      <c r="Y249" s="405">
        <v>28</v>
      </c>
      <c r="Z249" s="406">
        <v>23</v>
      </c>
      <c r="AA249" s="407">
        <v>78</v>
      </c>
      <c r="AB249" s="405">
        <v>5</v>
      </c>
      <c r="AC249" s="405">
        <v>15</v>
      </c>
      <c r="AD249" s="405">
        <v>8</v>
      </c>
      <c r="AE249" s="408">
        <v>7</v>
      </c>
      <c r="AG249" s="400">
        <v>5711</v>
      </c>
      <c r="AH249" s="401" t="s">
        <v>1285</v>
      </c>
      <c r="AI249" s="402">
        <v>150</v>
      </c>
      <c r="AJ249" s="403">
        <v>212</v>
      </c>
      <c r="AK249" s="404"/>
      <c r="AL249" s="405">
        <v>22</v>
      </c>
      <c r="AM249" s="405">
        <v>33</v>
      </c>
      <c r="AN249" s="405">
        <v>25</v>
      </c>
      <c r="AO249" s="405">
        <v>18</v>
      </c>
      <c r="AP249" s="406">
        <v>2</v>
      </c>
      <c r="AQ249" s="407">
        <v>45</v>
      </c>
      <c r="AR249" s="405">
        <v>5</v>
      </c>
      <c r="AS249" s="405">
        <v>10</v>
      </c>
      <c r="AT249" s="405">
        <v>8</v>
      </c>
      <c r="AU249" s="408">
        <v>5</v>
      </c>
      <c r="AW249" s="446"/>
      <c r="AX249" s="447"/>
      <c r="AY249" s="448"/>
      <c r="AZ249" s="449"/>
      <c r="BA249" s="449"/>
      <c r="BB249" s="355"/>
      <c r="BC249" s="355"/>
      <c r="BD249" s="355"/>
      <c r="BE249" s="355"/>
      <c r="BF249" s="355"/>
      <c r="BG249" s="355"/>
      <c r="BH249" s="355"/>
      <c r="BI249" s="355"/>
      <c r="BJ249" s="355"/>
      <c r="BK249" s="355"/>
      <c r="BM249" s="446"/>
      <c r="BN249" s="447"/>
      <c r="BO249" s="448"/>
      <c r="BP249" s="449"/>
      <c r="BQ249" s="449"/>
      <c r="BR249" s="355"/>
      <c r="BS249" s="355"/>
      <c r="BT249" s="355"/>
      <c r="BU249" s="355"/>
      <c r="BV249" s="355"/>
      <c r="BW249" s="355"/>
      <c r="BX249" s="355"/>
      <c r="BY249" s="355"/>
      <c r="BZ249" s="355"/>
      <c r="CA249" s="355"/>
      <c r="CC249" s="446"/>
      <c r="CD249" s="447"/>
      <c r="CE249" s="448"/>
      <c r="CF249" s="449"/>
      <c r="CG249" s="449"/>
      <c r="CH249" s="355"/>
      <c r="CI249" s="355"/>
      <c r="CJ249" s="355"/>
      <c r="CK249" s="355"/>
      <c r="CL249" s="355"/>
      <c r="CM249" s="355"/>
      <c r="CN249" s="355"/>
      <c r="CO249" s="355"/>
      <c r="CP249" s="355"/>
      <c r="CQ249" s="355"/>
      <c r="CS249" s="446"/>
      <c r="CT249" s="447"/>
      <c r="CU249" s="448"/>
      <c r="CV249" s="449"/>
      <c r="CW249" s="449"/>
      <c r="CX249" s="355"/>
      <c r="CY249" s="355"/>
      <c r="CZ249" s="355"/>
      <c r="DA249" s="355"/>
      <c r="DB249" s="355"/>
      <c r="DC249" s="355"/>
      <c r="DD249" s="355"/>
      <c r="DE249" s="355"/>
      <c r="DF249" s="355"/>
      <c r="DG249" s="355"/>
      <c r="DI249" s="431"/>
      <c r="DJ249" s="432"/>
      <c r="DK249" s="433"/>
      <c r="DL249" s="434"/>
      <c r="DM249" s="434"/>
      <c r="DN249" s="435"/>
      <c r="DO249" s="436"/>
      <c r="DP249" s="436"/>
      <c r="DQ249" s="436"/>
      <c r="DR249" s="436"/>
      <c r="DS249" s="436"/>
      <c r="DT249" s="436"/>
      <c r="DU249" s="436"/>
      <c r="DV249" s="436"/>
      <c r="DW249" s="436"/>
      <c r="DX249" s="436"/>
    </row>
    <row r="250" spans="1:128" ht="20.100000000000001" customHeight="1">
      <c r="A250" s="391">
        <v>5601</v>
      </c>
      <c r="B250" s="392" t="s">
        <v>400</v>
      </c>
      <c r="C250" s="393">
        <v>94</v>
      </c>
      <c r="D250" s="394">
        <v>206</v>
      </c>
      <c r="E250" s="395"/>
      <c r="F250" s="396">
        <v>10</v>
      </c>
      <c r="G250" s="396">
        <v>19</v>
      </c>
      <c r="H250" s="396">
        <v>30</v>
      </c>
      <c r="I250" s="396">
        <v>27</v>
      </c>
      <c r="J250" s="397">
        <v>15</v>
      </c>
      <c r="K250" s="398">
        <v>71</v>
      </c>
      <c r="L250" s="396">
        <v>6</v>
      </c>
      <c r="M250" s="396">
        <v>11</v>
      </c>
      <c r="N250" s="396">
        <v>10</v>
      </c>
      <c r="O250" s="399">
        <v>6</v>
      </c>
      <c r="Q250" s="400">
        <v>5711</v>
      </c>
      <c r="R250" s="401" t="s">
        <v>1285</v>
      </c>
      <c r="S250" s="402">
        <v>129</v>
      </c>
      <c r="T250" s="403">
        <v>206</v>
      </c>
      <c r="U250" s="404"/>
      <c r="V250" s="405">
        <v>22</v>
      </c>
      <c r="W250" s="405">
        <v>29</v>
      </c>
      <c r="X250" s="405">
        <v>22</v>
      </c>
      <c r="Y250" s="405">
        <v>21</v>
      </c>
      <c r="Z250" s="406">
        <v>5</v>
      </c>
      <c r="AA250" s="407">
        <v>49</v>
      </c>
      <c r="AB250" s="405">
        <v>4</v>
      </c>
      <c r="AC250" s="405">
        <v>12</v>
      </c>
      <c r="AD250" s="405">
        <v>6</v>
      </c>
      <c r="AE250" s="408">
        <v>5</v>
      </c>
      <c r="AG250" s="400">
        <v>5791</v>
      </c>
      <c r="AH250" s="401" t="s">
        <v>1286</v>
      </c>
      <c r="AI250" s="402">
        <v>92</v>
      </c>
      <c r="AJ250" s="403">
        <v>206</v>
      </c>
      <c r="AK250" s="404"/>
      <c r="AL250" s="405">
        <v>36</v>
      </c>
      <c r="AM250" s="405">
        <v>36</v>
      </c>
      <c r="AN250" s="405">
        <v>21</v>
      </c>
      <c r="AO250" s="405">
        <v>8</v>
      </c>
      <c r="AP250" s="406">
        <v>0</v>
      </c>
      <c r="AQ250" s="407">
        <v>28</v>
      </c>
      <c r="AR250" s="405">
        <v>4</v>
      </c>
      <c r="AS250" s="405">
        <v>8</v>
      </c>
      <c r="AT250" s="405">
        <v>7</v>
      </c>
      <c r="AU250" s="408">
        <v>4</v>
      </c>
      <c r="AW250" s="446"/>
      <c r="AX250" s="447"/>
      <c r="AY250" s="448"/>
      <c r="AZ250" s="449"/>
      <c r="BA250" s="449"/>
      <c r="BB250" s="355"/>
      <c r="BC250" s="355"/>
      <c r="BD250" s="355"/>
      <c r="BE250" s="355"/>
      <c r="BF250" s="355"/>
      <c r="BG250" s="355"/>
      <c r="BH250" s="355"/>
      <c r="BI250" s="355"/>
      <c r="BJ250" s="355"/>
      <c r="BK250" s="355"/>
      <c r="BM250" s="446"/>
      <c r="BN250" s="447"/>
      <c r="BO250" s="448"/>
      <c r="BP250" s="449"/>
      <c r="BQ250" s="449"/>
      <c r="BR250" s="355"/>
      <c r="BS250" s="355"/>
      <c r="BT250" s="355"/>
      <c r="BU250" s="355"/>
      <c r="BV250" s="355"/>
      <c r="BW250" s="355"/>
      <c r="BX250" s="355"/>
      <c r="BY250" s="355"/>
      <c r="BZ250" s="355"/>
      <c r="CA250" s="355"/>
      <c r="CC250" s="446"/>
      <c r="CD250" s="447"/>
      <c r="CE250" s="448"/>
      <c r="CF250" s="449"/>
      <c r="CG250" s="449"/>
      <c r="CH250" s="355"/>
      <c r="CI250" s="355"/>
      <c r="CJ250" s="355"/>
      <c r="CK250" s="355"/>
      <c r="CL250" s="355"/>
      <c r="CM250" s="355"/>
      <c r="CN250" s="355"/>
      <c r="CO250" s="355"/>
      <c r="CP250" s="355"/>
      <c r="CQ250" s="355"/>
      <c r="CS250" s="446"/>
      <c r="CT250" s="447"/>
      <c r="CU250" s="448"/>
      <c r="CV250" s="449"/>
      <c r="CW250" s="449"/>
      <c r="CX250" s="355"/>
      <c r="CY250" s="355"/>
      <c r="CZ250" s="355"/>
      <c r="DA250" s="355"/>
      <c r="DB250" s="355"/>
      <c r="DC250" s="355"/>
      <c r="DD250" s="355"/>
      <c r="DE250" s="355"/>
      <c r="DF250" s="355"/>
      <c r="DG250" s="355"/>
      <c r="DI250" s="431"/>
      <c r="DJ250" s="432"/>
      <c r="DK250" s="433"/>
      <c r="DL250" s="434"/>
      <c r="DM250" s="434"/>
      <c r="DN250" s="435"/>
      <c r="DO250" s="436"/>
      <c r="DP250" s="436"/>
      <c r="DQ250" s="436"/>
      <c r="DR250" s="436"/>
      <c r="DS250" s="436"/>
      <c r="DT250" s="436"/>
      <c r="DU250" s="436"/>
      <c r="DV250" s="436"/>
      <c r="DW250" s="436"/>
      <c r="DX250" s="436"/>
    </row>
    <row r="251" spans="1:128" ht="20.100000000000001" customHeight="1">
      <c r="A251" s="391">
        <v>5641</v>
      </c>
      <c r="B251" s="392" t="s">
        <v>1284</v>
      </c>
      <c r="C251" s="393">
        <v>66</v>
      </c>
      <c r="D251" s="394">
        <v>206</v>
      </c>
      <c r="E251" s="395"/>
      <c r="F251" s="396">
        <v>6</v>
      </c>
      <c r="G251" s="396">
        <v>27</v>
      </c>
      <c r="H251" s="396">
        <v>21</v>
      </c>
      <c r="I251" s="396">
        <v>38</v>
      </c>
      <c r="J251" s="397">
        <v>8</v>
      </c>
      <c r="K251" s="398">
        <v>67</v>
      </c>
      <c r="L251" s="396">
        <v>6</v>
      </c>
      <c r="M251" s="396">
        <v>11</v>
      </c>
      <c r="N251" s="396">
        <v>10</v>
      </c>
      <c r="O251" s="399">
        <v>7</v>
      </c>
      <c r="Q251" s="400">
        <v>5791</v>
      </c>
      <c r="R251" s="401" t="s">
        <v>1286</v>
      </c>
      <c r="S251" s="402">
        <v>80</v>
      </c>
      <c r="T251" s="403">
        <v>201</v>
      </c>
      <c r="U251" s="404"/>
      <c r="V251" s="405">
        <v>29</v>
      </c>
      <c r="W251" s="405">
        <v>36</v>
      </c>
      <c r="X251" s="405">
        <v>21</v>
      </c>
      <c r="Y251" s="405">
        <v>11</v>
      </c>
      <c r="Z251" s="406">
        <v>3</v>
      </c>
      <c r="AA251" s="407">
        <v>35</v>
      </c>
      <c r="AB251" s="405">
        <v>4</v>
      </c>
      <c r="AC251" s="405">
        <v>11</v>
      </c>
      <c r="AD251" s="405">
        <v>6</v>
      </c>
      <c r="AE251" s="408">
        <v>5</v>
      </c>
      <c r="AG251" s="400">
        <v>5831</v>
      </c>
      <c r="AH251" s="401" t="s">
        <v>405</v>
      </c>
      <c r="AI251" s="402">
        <v>29</v>
      </c>
      <c r="AJ251" s="403">
        <v>232</v>
      </c>
      <c r="AK251" s="404"/>
      <c r="AL251" s="405">
        <v>3</v>
      </c>
      <c r="AM251" s="405">
        <v>10</v>
      </c>
      <c r="AN251" s="405">
        <v>28</v>
      </c>
      <c r="AO251" s="405">
        <v>34</v>
      </c>
      <c r="AP251" s="406">
        <v>24</v>
      </c>
      <c r="AQ251" s="407">
        <v>86</v>
      </c>
      <c r="AR251" s="405">
        <v>6</v>
      </c>
      <c r="AS251" s="405">
        <v>13</v>
      </c>
      <c r="AT251" s="405">
        <v>10</v>
      </c>
      <c r="AU251" s="408">
        <v>6</v>
      </c>
      <c r="AW251" s="446"/>
      <c r="AX251" s="447"/>
      <c r="AY251" s="448"/>
      <c r="AZ251" s="449"/>
      <c r="BA251" s="449"/>
      <c r="BB251" s="355"/>
      <c r="BC251" s="355"/>
      <c r="BD251" s="355"/>
      <c r="BE251" s="355"/>
      <c r="BF251" s="355"/>
      <c r="BG251" s="355"/>
      <c r="BH251" s="355"/>
      <c r="BI251" s="355"/>
      <c r="BJ251" s="355"/>
      <c r="BK251" s="355"/>
      <c r="BM251" s="446"/>
      <c r="BN251" s="447"/>
      <c r="BO251" s="448"/>
      <c r="BP251" s="449"/>
      <c r="BQ251" s="449"/>
      <c r="BR251" s="355"/>
      <c r="BS251" s="355"/>
      <c r="BT251" s="355"/>
      <c r="BU251" s="355"/>
      <c r="BV251" s="355"/>
      <c r="BW251" s="355"/>
      <c r="BX251" s="355"/>
      <c r="BY251" s="355"/>
      <c r="BZ251" s="355"/>
      <c r="CA251" s="355"/>
      <c r="CC251" s="446"/>
      <c r="CD251" s="447"/>
      <c r="CE251" s="448"/>
      <c r="CF251" s="449"/>
      <c r="CG251" s="449"/>
      <c r="CH251" s="355"/>
      <c r="CI251" s="355"/>
      <c r="CJ251" s="355"/>
      <c r="CK251" s="355"/>
      <c r="CL251" s="355"/>
      <c r="CM251" s="355"/>
      <c r="CN251" s="355"/>
      <c r="CO251" s="355"/>
      <c r="CP251" s="355"/>
      <c r="CQ251" s="355"/>
      <c r="CS251" s="446"/>
      <c r="CT251" s="447"/>
      <c r="CU251" s="448"/>
      <c r="CV251" s="449"/>
      <c r="CW251" s="449"/>
      <c r="CX251" s="355"/>
      <c r="CY251" s="355"/>
      <c r="CZ251" s="355"/>
      <c r="DA251" s="355"/>
      <c r="DB251" s="355"/>
      <c r="DC251" s="355"/>
      <c r="DD251" s="355"/>
      <c r="DE251" s="355"/>
      <c r="DF251" s="355"/>
      <c r="DG251" s="355"/>
      <c r="DI251" s="431"/>
      <c r="DJ251" s="432"/>
      <c r="DK251" s="433"/>
      <c r="DL251" s="434"/>
      <c r="DM251" s="434"/>
      <c r="DN251" s="435"/>
      <c r="DO251" s="436"/>
      <c r="DP251" s="436"/>
      <c r="DQ251" s="436"/>
      <c r="DR251" s="436"/>
      <c r="DS251" s="436"/>
      <c r="DT251" s="436"/>
      <c r="DU251" s="436"/>
      <c r="DV251" s="436"/>
      <c r="DW251" s="436"/>
      <c r="DX251" s="436"/>
    </row>
    <row r="252" spans="1:128" ht="20.100000000000001" customHeight="1">
      <c r="A252" s="391">
        <v>5671</v>
      </c>
      <c r="B252" s="392" t="s">
        <v>402</v>
      </c>
      <c r="C252" s="393">
        <v>94</v>
      </c>
      <c r="D252" s="394">
        <v>212</v>
      </c>
      <c r="E252" s="395"/>
      <c r="F252" s="396">
        <v>7</v>
      </c>
      <c r="G252" s="396">
        <v>12</v>
      </c>
      <c r="H252" s="396">
        <v>18</v>
      </c>
      <c r="I252" s="396">
        <v>41</v>
      </c>
      <c r="J252" s="397">
        <v>21</v>
      </c>
      <c r="K252" s="398">
        <v>81</v>
      </c>
      <c r="L252" s="396">
        <v>7</v>
      </c>
      <c r="M252" s="396">
        <v>12</v>
      </c>
      <c r="N252" s="396">
        <v>10</v>
      </c>
      <c r="O252" s="399">
        <v>7</v>
      </c>
      <c r="Q252" s="400">
        <v>5831</v>
      </c>
      <c r="R252" s="401" t="s">
        <v>405</v>
      </c>
      <c r="S252" s="402">
        <v>42</v>
      </c>
      <c r="T252" s="403">
        <v>222</v>
      </c>
      <c r="U252" s="404"/>
      <c r="V252" s="405">
        <v>2</v>
      </c>
      <c r="W252" s="405">
        <v>14</v>
      </c>
      <c r="X252" s="405">
        <v>26</v>
      </c>
      <c r="Y252" s="405">
        <v>38</v>
      </c>
      <c r="Z252" s="406">
        <v>19</v>
      </c>
      <c r="AA252" s="407">
        <v>83</v>
      </c>
      <c r="AB252" s="405">
        <v>6</v>
      </c>
      <c r="AC252" s="405">
        <v>15</v>
      </c>
      <c r="AD252" s="405">
        <v>8</v>
      </c>
      <c r="AE252" s="408">
        <v>7</v>
      </c>
      <c r="AG252" s="400">
        <v>5861</v>
      </c>
      <c r="AH252" s="401" t="s">
        <v>1287</v>
      </c>
      <c r="AI252" s="402">
        <v>48</v>
      </c>
      <c r="AJ252" s="403">
        <v>203</v>
      </c>
      <c r="AK252" s="404"/>
      <c r="AL252" s="405">
        <v>44</v>
      </c>
      <c r="AM252" s="405">
        <v>27</v>
      </c>
      <c r="AN252" s="405">
        <v>19</v>
      </c>
      <c r="AO252" s="405">
        <v>6</v>
      </c>
      <c r="AP252" s="406">
        <v>4</v>
      </c>
      <c r="AQ252" s="407">
        <v>29</v>
      </c>
      <c r="AR252" s="405">
        <v>4</v>
      </c>
      <c r="AS252" s="405">
        <v>8</v>
      </c>
      <c r="AT252" s="405">
        <v>7</v>
      </c>
      <c r="AU252" s="408">
        <v>4</v>
      </c>
      <c r="AW252" s="446"/>
      <c r="AX252" s="447"/>
      <c r="AY252" s="448"/>
      <c r="AZ252" s="449"/>
      <c r="BA252" s="449"/>
      <c r="BB252" s="355"/>
      <c r="BC252" s="355"/>
      <c r="BD252" s="355"/>
      <c r="BE252" s="355"/>
      <c r="BF252" s="355"/>
      <c r="BG252" s="355"/>
      <c r="BH252" s="355"/>
      <c r="BI252" s="355"/>
      <c r="BJ252" s="355"/>
      <c r="BK252" s="355"/>
      <c r="BM252" s="446"/>
      <c r="BN252" s="447"/>
      <c r="BO252" s="448"/>
      <c r="BP252" s="449"/>
      <c r="BQ252" s="449"/>
      <c r="BR252" s="355"/>
      <c r="BS252" s="355"/>
      <c r="BT252" s="355"/>
      <c r="BU252" s="355"/>
      <c r="BV252" s="355"/>
      <c r="BW252" s="355"/>
      <c r="BX252" s="355"/>
      <c r="BY252" s="355"/>
      <c r="BZ252" s="355"/>
      <c r="CA252" s="355"/>
      <c r="CC252" s="446"/>
      <c r="CD252" s="447"/>
      <c r="CE252" s="448"/>
      <c r="CF252" s="449"/>
      <c r="CG252" s="449"/>
      <c r="CH252" s="355"/>
      <c r="CI252" s="355"/>
      <c r="CJ252" s="355"/>
      <c r="CK252" s="355"/>
      <c r="CL252" s="355"/>
      <c r="CM252" s="355"/>
      <c r="CN252" s="355"/>
      <c r="CO252" s="355"/>
      <c r="CP252" s="355"/>
      <c r="CQ252" s="355"/>
      <c r="CS252" s="446"/>
      <c r="CT252" s="447"/>
      <c r="CU252" s="448"/>
      <c r="CV252" s="449"/>
      <c r="CW252" s="449"/>
      <c r="CX252" s="355"/>
      <c r="CY252" s="355"/>
      <c r="CZ252" s="355"/>
      <c r="DA252" s="355"/>
      <c r="DB252" s="355"/>
      <c r="DC252" s="355"/>
      <c r="DD252" s="355"/>
      <c r="DE252" s="355"/>
      <c r="DF252" s="355"/>
      <c r="DG252" s="355"/>
      <c r="DI252" s="431"/>
      <c r="DJ252" s="432"/>
      <c r="DK252" s="433"/>
      <c r="DL252" s="434"/>
      <c r="DM252" s="434"/>
      <c r="DN252" s="435"/>
      <c r="DO252" s="436"/>
      <c r="DP252" s="436"/>
      <c r="DQ252" s="436"/>
      <c r="DR252" s="436"/>
      <c r="DS252" s="436"/>
      <c r="DT252" s="436"/>
      <c r="DU252" s="436"/>
      <c r="DV252" s="436"/>
      <c r="DW252" s="436"/>
      <c r="DX252" s="436"/>
    </row>
    <row r="253" spans="1:128" ht="20.100000000000001" customHeight="1">
      <c r="A253" s="391">
        <v>5711</v>
      </c>
      <c r="B253" s="392" t="s">
        <v>1285</v>
      </c>
      <c r="C253" s="393">
        <v>133</v>
      </c>
      <c r="D253" s="394">
        <v>190</v>
      </c>
      <c r="E253" s="395"/>
      <c r="F253" s="396">
        <v>32</v>
      </c>
      <c r="G253" s="396">
        <v>23</v>
      </c>
      <c r="H253" s="396">
        <v>23</v>
      </c>
      <c r="I253" s="396">
        <v>19</v>
      </c>
      <c r="J253" s="397">
        <v>3</v>
      </c>
      <c r="K253" s="398">
        <v>44</v>
      </c>
      <c r="L253" s="396">
        <v>5</v>
      </c>
      <c r="M253" s="396">
        <v>9</v>
      </c>
      <c r="N253" s="396">
        <v>8</v>
      </c>
      <c r="O253" s="399">
        <v>5</v>
      </c>
      <c r="Q253" s="400">
        <v>5861</v>
      </c>
      <c r="R253" s="401" t="s">
        <v>1287</v>
      </c>
      <c r="S253" s="402">
        <v>47</v>
      </c>
      <c r="T253" s="403">
        <v>193</v>
      </c>
      <c r="U253" s="404"/>
      <c r="V253" s="405">
        <v>47</v>
      </c>
      <c r="W253" s="405">
        <v>26</v>
      </c>
      <c r="X253" s="405">
        <v>19</v>
      </c>
      <c r="Y253" s="405">
        <v>9</v>
      </c>
      <c r="Z253" s="406">
        <v>0</v>
      </c>
      <c r="AA253" s="407">
        <v>28</v>
      </c>
      <c r="AB253" s="405">
        <v>3</v>
      </c>
      <c r="AC253" s="405">
        <v>10</v>
      </c>
      <c r="AD253" s="405">
        <v>5</v>
      </c>
      <c r="AE253" s="408">
        <v>4</v>
      </c>
      <c r="AG253" s="400">
        <v>5901</v>
      </c>
      <c r="AH253" s="401" t="s">
        <v>1288</v>
      </c>
      <c r="AI253" s="402">
        <v>58</v>
      </c>
      <c r="AJ253" s="403">
        <v>211</v>
      </c>
      <c r="AK253" s="404"/>
      <c r="AL253" s="405">
        <v>33</v>
      </c>
      <c r="AM253" s="405">
        <v>26</v>
      </c>
      <c r="AN253" s="405">
        <v>19</v>
      </c>
      <c r="AO253" s="405">
        <v>17</v>
      </c>
      <c r="AP253" s="406">
        <v>5</v>
      </c>
      <c r="AQ253" s="407">
        <v>41</v>
      </c>
      <c r="AR253" s="405">
        <v>5</v>
      </c>
      <c r="AS253" s="405">
        <v>9</v>
      </c>
      <c r="AT253" s="405">
        <v>8</v>
      </c>
      <c r="AU253" s="408">
        <v>4</v>
      </c>
      <c r="AW253" s="446"/>
      <c r="AX253" s="447"/>
      <c r="AY253" s="448"/>
      <c r="AZ253" s="449"/>
      <c r="BA253" s="449"/>
      <c r="BB253" s="355"/>
      <c r="BC253" s="355"/>
      <c r="BD253" s="355"/>
      <c r="BE253" s="355"/>
      <c r="BF253" s="355"/>
      <c r="BG253" s="355"/>
      <c r="BH253" s="355"/>
      <c r="BI253" s="355"/>
      <c r="BJ253" s="355"/>
      <c r="BK253" s="355"/>
      <c r="BM253" s="446"/>
      <c r="BN253" s="447"/>
      <c r="BO253" s="448"/>
      <c r="BP253" s="449"/>
      <c r="BQ253" s="449"/>
      <c r="BR253" s="355"/>
      <c r="BS253" s="355"/>
      <c r="BT253" s="355"/>
      <c r="BU253" s="355"/>
      <c r="BV253" s="355"/>
      <c r="BW253" s="355"/>
      <c r="BX253" s="355"/>
      <c r="BY253" s="355"/>
      <c r="BZ253" s="355"/>
      <c r="CA253" s="355"/>
      <c r="CC253" s="446"/>
      <c r="CD253" s="447"/>
      <c r="CE253" s="448"/>
      <c r="CF253" s="449"/>
      <c r="CG253" s="449"/>
      <c r="CH253" s="355"/>
      <c r="CI253" s="355"/>
      <c r="CJ253" s="355"/>
      <c r="CK253" s="355"/>
      <c r="CL253" s="355"/>
      <c r="CM253" s="355"/>
      <c r="CN253" s="355"/>
      <c r="CO253" s="355"/>
      <c r="CP253" s="355"/>
      <c r="CQ253" s="355"/>
      <c r="CS253" s="446"/>
      <c r="CT253" s="447"/>
      <c r="CU253" s="448"/>
      <c r="CV253" s="449"/>
      <c r="CW253" s="449"/>
      <c r="CX253" s="355"/>
      <c r="CY253" s="355"/>
      <c r="CZ253" s="355"/>
      <c r="DA253" s="355"/>
      <c r="DB253" s="355"/>
      <c r="DC253" s="355"/>
      <c r="DD253" s="355"/>
      <c r="DE253" s="355"/>
      <c r="DF253" s="355"/>
      <c r="DG253" s="355"/>
      <c r="DI253" s="431"/>
      <c r="DJ253" s="432"/>
      <c r="DK253" s="433"/>
      <c r="DL253" s="434"/>
      <c r="DM253" s="434"/>
      <c r="DN253" s="435"/>
      <c r="DO253" s="436"/>
      <c r="DP253" s="436"/>
      <c r="DQ253" s="436"/>
      <c r="DR253" s="436"/>
      <c r="DS253" s="436"/>
      <c r="DT253" s="436"/>
      <c r="DU253" s="436"/>
      <c r="DV253" s="436"/>
      <c r="DW253" s="436"/>
      <c r="DX253" s="436"/>
    </row>
    <row r="254" spans="1:128" ht="20.100000000000001" customHeight="1">
      <c r="A254" s="391">
        <v>5791</v>
      </c>
      <c r="B254" s="392" t="s">
        <v>1286</v>
      </c>
      <c r="C254" s="393">
        <v>100</v>
      </c>
      <c r="D254" s="394">
        <v>180</v>
      </c>
      <c r="E254" s="395"/>
      <c r="F254" s="396">
        <v>53</v>
      </c>
      <c r="G254" s="396">
        <v>29</v>
      </c>
      <c r="H254" s="396">
        <v>13</v>
      </c>
      <c r="I254" s="396">
        <v>5</v>
      </c>
      <c r="J254" s="397">
        <v>0</v>
      </c>
      <c r="K254" s="398">
        <v>18</v>
      </c>
      <c r="L254" s="396">
        <v>4</v>
      </c>
      <c r="M254" s="396">
        <v>7</v>
      </c>
      <c r="N254" s="396">
        <v>7</v>
      </c>
      <c r="O254" s="399">
        <v>4</v>
      </c>
      <c r="Q254" s="400">
        <v>5901</v>
      </c>
      <c r="R254" s="401" t="s">
        <v>1288</v>
      </c>
      <c r="S254" s="402">
        <v>64</v>
      </c>
      <c r="T254" s="403">
        <v>199</v>
      </c>
      <c r="U254" s="404"/>
      <c r="V254" s="405">
        <v>36</v>
      </c>
      <c r="W254" s="405">
        <v>30</v>
      </c>
      <c r="X254" s="405">
        <v>20</v>
      </c>
      <c r="Y254" s="405">
        <v>13</v>
      </c>
      <c r="Z254" s="406">
        <v>2</v>
      </c>
      <c r="AA254" s="407">
        <v>34</v>
      </c>
      <c r="AB254" s="405">
        <v>4</v>
      </c>
      <c r="AC254" s="405">
        <v>11</v>
      </c>
      <c r="AD254" s="405">
        <v>5</v>
      </c>
      <c r="AE254" s="408">
        <v>5</v>
      </c>
      <c r="AG254" s="400">
        <v>5931</v>
      </c>
      <c r="AH254" s="401" t="s">
        <v>1289</v>
      </c>
      <c r="AI254" s="402">
        <v>25</v>
      </c>
      <c r="AJ254" s="403">
        <v>213</v>
      </c>
      <c r="AK254" s="404"/>
      <c r="AL254" s="405">
        <v>24</v>
      </c>
      <c r="AM254" s="405">
        <v>32</v>
      </c>
      <c r="AN254" s="405">
        <v>36</v>
      </c>
      <c r="AO254" s="405">
        <v>4</v>
      </c>
      <c r="AP254" s="406">
        <v>4</v>
      </c>
      <c r="AQ254" s="407">
        <v>44</v>
      </c>
      <c r="AR254" s="405">
        <v>6</v>
      </c>
      <c r="AS254" s="405">
        <v>9</v>
      </c>
      <c r="AT254" s="405">
        <v>8</v>
      </c>
      <c r="AU254" s="408">
        <v>4</v>
      </c>
      <c r="AW254" s="446"/>
      <c r="AX254" s="447"/>
      <c r="AY254" s="448"/>
      <c r="AZ254" s="449"/>
      <c r="BA254" s="449"/>
      <c r="BB254" s="355"/>
      <c r="BC254" s="355"/>
      <c r="BD254" s="355"/>
      <c r="BE254" s="355"/>
      <c r="BF254" s="355"/>
      <c r="BG254" s="355"/>
      <c r="BH254" s="355"/>
      <c r="BI254" s="355"/>
      <c r="BJ254" s="355"/>
      <c r="BK254" s="355"/>
      <c r="BM254" s="446"/>
      <c r="BN254" s="447"/>
      <c r="BO254" s="448"/>
      <c r="BP254" s="449"/>
      <c r="BQ254" s="449"/>
      <c r="BR254" s="355"/>
      <c r="BS254" s="355"/>
      <c r="BT254" s="355"/>
      <c r="BU254" s="355"/>
      <c r="BV254" s="355"/>
      <c r="BW254" s="355"/>
      <c r="BX254" s="355"/>
      <c r="BY254" s="355"/>
      <c r="BZ254" s="355"/>
      <c r="CA254" s="355"/>
      <c r="CC254" s="446"/>
      <c r="CD254" s="447"/>
      <c r="CE254" s="448"/>
      <c r="CF254" s="449"/>
      <c r="CG254" s="449"/>
      <c r="CH254" s="355"/>
      <c r="CI254" s="355"/>
      <c r="CJ254" s="355"/>
      <c r="CK254" s="355"/>
      <c r="CL254" s="355"/>
      <c r="CM254" s="355"/>
      <c r="CN254" s="355"/>
      <c r="CO254" s="355"/>
      <c r="CP254" s="355"/>
      <c r="CQ254" s="355"/>
      <c r="CS254" s="446"/>
      <c r="CT254" s="447"/>
      <c r="CU254" s="448"/>
      <c r="CV254" s="449"/>
      <c r="CW254" s="449"/>
      <c r="CX254" s="355"/>
      <c r="CY254" s="355"/>
      <c r="CZ254" s="355"/>
      <c r="DA254" s="355"/>
      <c r="DB254" s="355"/>
      <c r="DC254" s="355"/>
      <c r="DD254" s="355"/>
      <c r="DE254" s="355"/>
      <c r="DF254" s="355"/>
      <c r="DG254" s="355"/>
      <c r="DI254" s="431"/>
      <c r="DJ254" s="432"/>
      <c r="DK254" s="433"/>
      <c r="DL254" s="434"/>
      <c r="DM254" s="434"/>
      <c r="DN254" s="435"/>
      <c r="DO254" s="436"/>
      <c r="DP254" s="436"/>
      <c r="DQ254" s="436"/>
      <c r="DR254" s="436"/>
      <c r="DS254" s="436"/>
      <c r="DT254" s="436"/>
      <c r="DU254" s="436"/>
      <c r="DV254" s="436"/>
      <c r="DW254" s="436"/>
      <c r="DX254" s="436"/>
    </row>
    <row r="255" spans="1:128" ht="20.100000000000001" customHeight="1">
      <c r="A255" s="391">
        <v>5831</v>
      </c>
      <c r="B255" s="392" t="s">
        <v>405</v>
      </c>
      <c r="C255" s="393">
        <v>44</v>
      </c>
      <c r="D255" s="394">
        <v>216</v>
      </c>
      <c r="E255" s="395"/>
      <c r="F255" s="396">
        <v>2</v>
      </c>
      <c r="G255" s="396">
        <v>9</v>
      </c>
      <c r="H255" s="396">
        <v>23</v>
      </c>
      <c r="I255" s="396">
        <v>43</v>
      </c>
      <c r="J255" s="397">
        <v>23</v>
      </c>
      <c r="K255" s="398">
        <v>89</v>
      </c>
      <c r="L255" s="396">
        <v>7</v>
      </c>
      <c r="M255" s="396">
        <v>12</v>
      </c>
      <c r="N255" s="396">
        <v>10</v>
      </c>
      <c r="O255" s="399">
        <v>7</v>
      </c>
      <c r="Q255" s="400">
        <v>5931</v>
      </c>
      <c r="R255" s="401" t="s">
        <v>1289</v>
      </c>
      <c r="S255" s="402">
        <v>23</v>
      </c>
      <c r="T255" s="403">
        <v>204</v>
      </c>
      <c r="U255" s="404"/>
      <c r="V255" s="405">
        <v>22</v>
      </c>
      <c r="W255" s="405">
        <v>30</v>
      </c>
      <c r="X255" s="405">
        <v>26</v>
      </c>
      <c r="Y255" s="405">
        <v>22</v>
      </c>
      <c r="Z255" s="406">
        <v>0</v>
      </c>
      <c r="AA255" s="407">
        <v>48</v>
      </c>
      <c r="AB255" s="405">
        <v>4</v>
      </c>
      <c r="AC255" s="405">
        <v>12</v>
      </c>
      <c r="AD255" s="405">
        <v>7</v>
      </c>
      <c r="AE255" s="408">
        <v>5</v>
      </c>
      <c r="AG255" s="400">
        <v>5951</v>
      </c>
      <c r="AH255" s="401" t="s">
        <v>1290</v>
      </c>
      <c r="AI255" s="402">
        <v>135</v>
      </c>
      <c r="AJ255" s="403">
        <v>220</v>
      </c>
      <c r="AK255" s="404"/>
      <c r="AL255" s="405">
        <v>11</v>
      </c>
      <c r="AM255" s="405">
        <v>29</v>
      </c>
      <c r="AN255" s="405">
        <v>29</v>
      </c>
      <c r="AO255" s="405">
        <v>21</v>
      </c>
      <c r="AP255" s="406">
        <v>10</v>
      </c>
      <c r="AQ255" s="407">
        <v>60</v>
      </c>
      <c r="AR255" s="405">
        <v>6</v>
      </c>
      <c r="AS255" s="405">
        <v>11</v>
      </c>
      <c r="AT255" s="405">
        <v>9</v>
      </c>
      <c r="AU255" s="408">
        <v>5</v>
      </c>
      <c r="AW255" s="446"/>
      <c r="AX255" s="447"/>
      <c r="AY255" s="448"/>
      <c r="AZ255" s="449"/>
      <c r="BA255" s="449"/>
      <c r="BB255" s="355"/>
      <c r="BC255" s="355"/>
      <c r="BD255" s="355"/>
      <c r="BE255" s="355"/>
      <c r="BF255" s="355"/>
      <c r="BG255" s="355"/>
      <c r="BH255" s="355"/>
      <c r="BI255" s="355"/>
      <c r="BJ255" s="355"/>
      <c r="BK255" s="355"/>
      <c r="BM255" s="446"/>
      <c r="BN255" s="447"/>
      <c r="BO255" s="448"/>
      <c r="BP255" s="449"/>
      <c r="BQ255" s="449"/>
      <c r="BR255" s="355"/>
      <c r="BS255" s="355"/>
      <c r="BT255" s="355"/>
      <c r="BU255" s="355"/>
      <c r="BV255" s="355"/>
      <c r="BW255" s="355"/>
      <c r="BX255" s="355"/>
      <c r="BY255" s="355"/>
      <c r="BZ255" s="355"/>
      <c r="CA255" s="355"/>
      <c r="CC255" s="446"/>
      <c r="CD255" s="447"/>
      <c r="CE255" s="448"/>
      <c r="CF255" s="449"/>
      <c r="CG255" s="449"/>
      <c r="CH255" s="355"/>
      <c r="CI255" s="355"/>
      <c r="CJ255" s="355"/>
      <c r="CK255" s="355"/>
      <c r="CL255" s="355"/>
      <c r="CM255" s="355"/>
      <c r="CN255" s="355"/>
      <c r="CO255" s="355"/>
      <c r="CP255" s="355"/>
      <c r="CQ255" s="355"/>
      <c r="CS255" s="446"/>
      <c r="CT255" s="447"/>
      <c r="CU255" s="448"/>
      <c r="CV255" s="449"/>
      <c r="CW255" s="449"/>
      <c r="CX255" s="355"/>
      <c r="CY255" s="355"/>
      <c r="CZ255" s="355"/>
      <c r="DA255" s="355"/>
      <c r="DB255" s="355"/>
      <c r="DC255" s="355"/>
      <c r="DD255" s="355"/>
      <c r="DE255" s="355"/>
      <c r="DF255" s="355"/>
      <c r="DG255" s="355"/>
      <c r="DI255" s="431"/>
      <c r="DJ255" s="432"/>
      <c r="DK255" s="433"/>
      <c r="DL255" s="434"/>
      <c r="DM255" s="434"/>
      <c r="DN255" s="435"/>
      <c r="DO255" s="436"/>
      <c r="DP255" s="436"/>
      <c r="DQ255" s="436"/>
      <c r="DR255" s="436"/>
      <c r="DS255" s="436"/>
      <c r="DT255" s="436"/>
      <c r="DU255" s="436"/>
      <c r="DV255" s="436"/>
      <c r="DW255" s="436"/>
      <c r="DX255" s="436"/>
    </row>
    <row r="256" spans="1:128" ht="20.100000000000001" customHeight="1">
      <c r="A256" s="391">
        <v>5861</v>
      </c>
      <c r="B256" s="392" t="s">
        <v>1287</v>
      </c>
      <c r="C256" s="393">
        <v>70</v>
      </c>
      <c r="D256" s="394">
        <v>182</v>
      </c>
      <c r="E256" s="395"/>
      <c r="F256" s="396">
        <v>46</v>
      </c>
      <c r="G256" s="396">
        <v>31</v>
      </c>
      <c r="H256" s="396">
        <v>19</v>
      </c>
      <c r="I256" s="396">
        <v>3</v>
      </c>
      <c r="J256" s="397">
        <v>1</v>
      </c>
      <c r="K256" s="398">
        <v>23</v>
      </c>
      <c r="L256" s="396">
        <v>4</v>
      </c>
      <c r="M256" s="396">
        <v>7</v>
      </c>
      <c r="N256" s="396">
        <v>7</v>
      </c>
      <c r="O256" s="399">
        <v>4</v>
      </c>
      <c r="Q256" s="400">
        <v>5951</v>
      </c>
      <c r="R256" s="401" t="s">
        <v>1290</v>
      </c>
      <c r="S256" s="402">
        <v>119</v>
      </c>
      <c r="T256" s="403">
        <v>213</v>
      </c>
      <c r="U256" s="404"/>
      <c r="V256" s="405">
        <v>11</v>
      </c>
      <c r="W256" s="405">
        <v>26</v>
      </c>
      <c r="X256" s="405">
        <v>29</v>
      </c>
      <c r="Y256" s="405">
        <v>24</v>
      </c>
      <c r="Z256" s="406">
        <v>9</v>
      </c>
      <c r="AA256" s="407">
        <v>63</v>
      </c>
      <c r="AB256" s="405">
        <v>5</v>
      </c>
      <c r="AC256" s="405">
        <v>13</v>
      </c>
      <c r="AD256" s="405">
        <v>7</v>
      </c>
      <c r="AE256" s="408">
        <v>6</v>
      </c>
      <c r="AG256" s="400">
        <v>5961</v>
      </c>
      <c r="AH256" s="401" t="s">
        <v>126</v>
      </c>
      <c r="AI256" s="402">
        <v>177</v>
      </c>
      <c r="AJ256" s="403">
        <v>221</v>
      </c>
      <c r="AK256" s="404"/>
      <c r="AL256" s="405">
        <v>11</v>
      </c>
      <c r="AM256" s="405">
        <v>24</v>
      </c>
      <c r="AN256" s="405">
        <v>29</v>
      </c>
      <c r="AO256" s="405">
        <v>26</v>
      </c>
      <c r="AP256" s="406">
        <v>10</v>
      </c>
      <c r="AQ256" s="407">
        <v>65</v>
      </c>
      <c r="AR256" s="405">
        <v>6</v>
      </c>
      <c r="AS256" s="405">
        <v>11</v>
      </c>
      <c r="AT256" s="405">
        <v>9</v>
      </c>
      <c r="AU256" s="408">
        <v>5</v>
      </c>
      <c r="AW256" s="446"/>
      <c r="AX256" s="447"/>
      <c r="AY256" s="448"/>
      <c r="AZ256" s="449"/>
      <c r="BA256" s="449"/>
      <c r="BB256" s="355"/>
      <c r="BC256" s="355"/>
      <c r="BD256" s="355"/>
      <c r="BE256" s="355"/>
      <c r="BF256" s="355"/>
      <c r="BG256" s="355"/>
      <c r="BH256" s="355"/>
      <c r="BI256" s="355"/>
      <c r="BJ256" s="355"/>
      <c r="BK256" s="355"/>
      <c r="BM256" s="446"/>
      <c r="BN256" s="447"/>
      <c r="BO256" s="448"/>
      <c r="BP256" s="449"/>
      <c r="BQ256" s="449"/>
      <c r="BR256" s="355"/>
      <c r="BS256" s="355"/>
      <c r="BT256" s="355"/>
      <c r="BU256" s="355"/>
      <c r="BV256" s="355"/>
      <c r="BW256" s="355"/>
      <c r="BX256" s="355"/>
      <c r="BY256" s="355"/>
      <c r="BZ256" s="355"/>
      <c r="CA256" s="355"/>
      <c r="CC256" s="446"/>
      <c r="CD256" s="447"/>
      <c r="CE256" s="448"/>
      <c r="CF256" s="449"/>
      <c r="CG256" s="449"/>
      <c r="CH256" s="355"/>
      <c r="CI256" s="355"/>
      <c r="CJ256" s="355"/>
      <c r="CK256" s="355"/>
      <c r="CL256" s="355"/>
      <c r="CM256" s="355"/>
      <c r="CN256" s="355"/>
      <c r="CO256" s="355"/>
      <c r="CP256" s="355"/>
      <c r="CQ256" s="355"/>
      <c r="CS256" s="446"/>
      <c r="CT256" s="447"/>
      <c r="CU256" s="448"/>
      <c r="CV256" s="449"/>
      <c r="CW256" s="449"/>
      <c r="CX256" s="355"/>
      <c r="CY256" s="355"/>
      <c r="CZ256" s="355"/>
      <c r="DA256" s="355"/>
      <c r="DB256" s="355"/>
      <c r="DC256" s="355"/>
      <c r="DD256" s="355"/>
      <c r="DE256" s="355"/>
      <c r="DF256" s="355"/>
      <c r="DG256" s="355"/>
      <c r="DI256" s="431"/>
      <c r="DJ256" s="432"/>
      <c r="DK256" s="433"/>
      <c r="DL256" s="434"/>
      <c r="DM256" s="434"/>
      <c r="DN256" s="435"/>
      <c r="DO256" s="436"/>
      <c r="DP256" s="436"/>
      <c r="DQ256" s="436"/>
      <c r="DR256" s="436"/>
      <c r="DS256" s="436"/>
      <c r="DT256" s="436"/>
      <c r="DU256" s="436"/>
      <c r="DV256" s="436"/>
      <c r="DW256" s="436"/>
      <c r="DX256" s="436"/>
    </row>
    <row r="257" spans="1:128" ht="20.100000000000001" customHeight="1">
      <c r="A257" s="391">
        <v>5901</v>
      </c>
      <c r="B257" s="392" t="s">
        <v>1288</v>
      </c>
      <c r="C257" s="393">
        <v>78</v>
      </c>
      <c r="D257" s="394">
        <v>187</v>
      </c>
      <c r="E257" s="395"/>
      <c r="F257" s="396">
        <v>36</v>
      </c>
      <c r="G257" s="396">
        <v>36</v>
      </c>
      <c r="H257" s="396">
        <v>19</v>
      </c>
      <c r="I257" s="396">
        <v>9</v>
      </c>
      <c r="J257" s="397">
        <v>0</v>
      </c>
      <c r="K257" s="398">
        <v>28</v>
      </c>
      <c r="L257" s="396">
        <v>5</v>
      </c>
      <c r="M257" s="396">
        <v>8</v>
      </c>
      <c r="N257" s="396">
        <v>7</v>
      </c>
      <c r="O257" s="399">
        <v>4</v>
      </c>
      <c r="Q257" s="400">
        <v>5961</v>
      </c>
      <c r="R257" s="401" t="s">
        <v>126</v>
      </c>
      <c r="S257" s="402">
        <v>156</v>
      </c>
      <c r="T257" s="403">
        <v>214</v>
      </c>
      <c r="U257" s="404"/>
      <c r="V257" s="405">
        <v>13</v>
      </c>
      <c r="W257" s="405">
        <v>21</v>
      </c>
      <c r="X257" s="405">
        <v>28</v>
      </c>
      <c r="Y257" s="405">
        <v>29</v>
      </c>
      <c r="Z257" s="406">
        <v>10</v>
      </c>
      <c r="AA257" s="407">
        <v>67</v>
      </c>
      <c r="AB257" s="405">
        <v>5</v>
      </c>
      <c r="AC257" s="405">
        <v>13</v>
      </c>
      <c r="AD257" s="405">
        <v>7</v>
      </c>
      <c r="AE257" s="408">
        <v>6</v>
      </c>
      <c r="AG257" s="400">
        <v>5971</v>
      </c>
      <c r="AH257" s="401" t="s">
        <v>1291</v>
      </c>
      <c r="AI257" s="402">
        <v>46</v>
      </c>
      <c r="AJ257" s="403">
        <v>208</v>
      </c>
      <c r="AK257" s="404"/>
      <c r="AL257" s="405">
        <v>26</v>
      </c>
      <c r="AM257" s="405">
        <v>37</v>
      </c>
      <c r="AN257" s="405">
        <v>24</v>
      </c>
      <c r="AO257" s="405">
        <v>13</v>
      </c>
      <c r="AP257" s="406">
        <v>0</v>
      </c>
      <c r="AQ257" s="407">
        <v>37</v>
      </c>
      <c r="AR257" s="405">
        <v>5</v>
      </c>
      <c r="AS257" s="405">
        <v>9</v>
      </c>
      <c r="AT257" s="405">
        <v>7</v>
      </c>
      <c r="AU257" s="408">
        <v>4</v>
      </c>
      <c r="AW257" s="446"/>
      <c r="AX257" s="447"/>
      <c r="AY257" s="448"/>
      <c r="AZ257" s="449"/>
      <c r="BA257" s="449"/>
      <c r="BB257" s="355"/>
      <c r="BC257" s="355"/>
      <c r="BD257" s="355"/>
      <c r="BE257" s="355"/>
      <c r="BF257" s="355"/>
      <c r="BG257" s="355"/>
      <c r="BH257" s="355"/>
      <c r="BI257" s="355"/>
      <c r="BJ257" s="355"/>
      <c r="BK257" s="355"/>
      <c r="BM257" s="446"/>
      <c r="BN257" s="447"/>
      <c r="BO257" s="448"/>
      <c r="BP257" s="449"/>
      <c r="BQ257" s="449"/>
      <c r="BR257" s="355"/>
      <c r="BS257" s="355"/>
      <c r="BT257" s="355"/>
      <c r="BU257" s="355"/>
      <c r="BV257" s="355"/>
      <c r="BW257" s="355"/>
      <c r="BX257" s="355"/>
      <c r="BY257" s="355"/>
      <c r="BZ257" s="355"/>
      <c r="CA257" s="355"/>
      <c r="CC257" s="446"/>
      <c r="CD257" s="447"/>
      <c r="CE257" s="448"/>
      <c r="CF257" s="449"/>
      <c r="CG257" s="449"/>
      <c r="CH257" s="355"/>
      <c r="CI257" s="355"/>
      <c r="CJ257" s="355"/>
      <c r="CK257" s="355"/>
      <c r="CL257" s="355"/>
      <c r="CM257" s="355"/>
      <c r="CN257" s="355"/>
      <c r="CO257" s="355"/>
      <c r="CP257" s="355"/>
      <c r="CQ257" s="355"/>
      <c r="CS257" s="446"/>
      <c r="CT257" s="447"/>
      <c r="CU257" s="448"/>
      <c r="CV257" s="449"/>
      <c r="CW257" s="449"/>
      <c r="CX257" s="355"/>
      <c r="CY257" s="355"/>
      <c r="CZ257" s="355"/>
      <c r="DA257" s="355"/>
      <c r="DB257" s="355"/>
      <c r="DC257" s="355"/>
      <c r="DD257" s="355"/>
      <c r="DE257" s="355"/>
      <c r="DF257" s="355"/>
      <c r="DG257" s="355"/>
      <c r="DI257" s="431"/>
      <c r="DJ257" s="432"/>
      <c r="DK257" s="433"/>
      <c r="DL257" s="434"/>
      <c r="DM257" s="434"/>
      <c r="DN257" s="435"/>
      <c r="DO257" s="436"/>
      <c r="DP257" s="436"/>
      <c r="DQ257" s="436"/>
      <c r="DR257" s="436"/>
      <c r="DS257" s="436"/>
      <c r="DT257" s="436"/>
      <c r="DU257" s="436"/>
      <c r="DV257" s="436"/>
      <c r="DW257" s="436"/>
      <c r="DX257" s="436"/>
    </row>
    <row r="258" spans="1:128" ht="20.100000000000001" customHeight="1">
      <c r="A258" s="391">
        <v>5931</v>
      </c>
      <c r="B258" s="392" t="s">
        <v>1289</v>
      </c>
      <c r="C258" s="393">
        <v>42</v>
      </c>
      <c r="D258" s="394">
        <v>195</v>
      </c>
      <c r="E258" s="395"/>
      <c r="F258" s="396">
        <v>24</v>
      </c>
      <c r="G258" s="396">
        <v>26</v>
      </c>
      <c r="H258" s="396">
        <v>24</v>
      </c>
      <c r="I258" s="396">
        <v>19</v>
      </c>
      <c r="J258" s="397">
        <v>7</v>
      </c>
      <c r="K258" s="398">
        <v>50</v>
      </c>
      <c r="L258" s="396">
        <v>6</v>
      </c>
      <c r="M258" s="396">
        <v>10</v>
      </c>
      <c r="N258" s="396">
        <v>8</v>
      </c>
      <c r="O258" s="399">
        <v>6</v>
      </c>
      <c r="Q258" s="400">
        <v>5971</v>
      </c>
      <c r="R258" s="401" t="s">
        <v>1291</v>
      </c>
      <c r="S258" s="402">
        <v>53</v>
      </c>
      <c r="T258" s="403">
        <v>199</v>
      </c>
      <c r="U258" s="404"/>
      <c r="V258" s="405">
        <v>34</v>
      </c>
      <c r="W258" s="405">
        <v>28</v>
      </c>
      <c r="X258" s="405">
        <v>21</v>
      </c>
      <c r="Y258" s="405">
        <v>13</v>
      </c>
      <c r="Z258" s="406">
        <v>4</v>
      </c>
      <c r="AA258" s="407">
        <v>38</v>
      </c>
      <c r="AB258" s="405">
        <v>4</v>
      </c>
      <c r="AC258" s="405">
        <v>11</v>
      </c>
      <c r="AD258" s="405">
        <v>6</v>
      </c>
      <c r="AE258" s="408">
        <v>5</v>
      </c>
      <c r="AG258" s="400">
        <v>5981</v>
      </c>
      <c r="AH258" s="401" t="s">
        <v>1292</v>
      </c>
      <c r="AI258" s="402">
        <v>111</v>
      </c>
      <c r="AJ258" s="403">
        <v>213</v>
      </c>
      <c r="AK258" s="404"/>
      <c r="AL258" s="405">
        <v>25</v>
      </c>
      <c r="AM258" s="405">
        <v>30</v>
      </c>
      <c r="AN258" s="405">
        <v>23</v>
      </c>
      <c r="AO258" s="405">
        <v>19</v>
      </c>
      <c r="AP258" s="406">
        <v>4</v>
      </c>
      <c r="AQ258" s="407">
        <v>45</v>
      </c>
      <c r="AR258" s="405">
        <v>5</v>
      </c>
      <c r="AS258" s="405">
        <v>9</v>
      </c>
      <c r="AT258" s="405">
        <v>8</v>
      </c>
      <c r="AU258" s="408">
        <v>5</v>
      </c>
      <c r="AW258" s="446"/>
      <c r="AX258" s="447"/>
      <c r="AY258" s="448"/>
      <c r="AZ258" s="449"/>
      <c r="BA258" s="449"/>
      <c r="BB258" s="355"/>
      <c r="BC258" s="355"/>
      <c r="BD258" s="355"/>
      <c r="BE258" s="355"/>
      <c r="BF258" s="355"/>
      <c r="BG258" s="355"/>
      <c r="BH258" s="355"/>
      <c r="BI258" s="355"/>
      <c r="BJ258" s="355"/>
      <c r="BK258" s="355"/>
      <c r="BM258" s="446"/>
      <c r="BN258" s="447"/>
      <c r="BO258" s="448"/>
      <c r="BP258" s="449"/>
      <c r="BQ258" s="449"/>
      <c r="BR258" s="355"/>
      <c r="BS258" s="355"/>
      <c r="BT258" s="355"/>
      <c r="BU258" s="355"/>
      <c r="BV258" s="355"/>
      <c r="BW258" s="355"/>
      <c r="BX258" s="355"/>
      <c r="BY258" s="355"/>
      <c r="BZ258" s="355"/>
      <c r="CA258" s="355"/>
      <c r="CC258" s="446"/>
      <c r="CD258" s="447"/>
      <c r="CE258" s="448"/>
      <c r="CF258" s="449"/>
      <c r="CG258" s="449"/>
      <c r="CH258" s="355"/>
      <c r="CI258" s="355"/>
      <c r="CJ258" s="355"/>
      <c r="CK258" s="355"/>
      <c r="CL258" s="355"/>
      <c r="CM258" s="355"/>
      <c r="CN258" s="355"/>
      <c r="CO258" s="355"/>
      <c r="CP258" s="355"/>
      <c r="CQ258" s="355"/>
      <c r="CS258" s="446"/>
      <c r="CT258" s="447"/>
      <c r="CU258" s="448"/>
      <c r="CV258" s="449"/>
      <c r="CW258" s="449"/>
      <c r="CX258" s="355"/>
      <c r="CY258" s="355"/>
      <c r="CZ258" s="355"/>
      <c r="DA258" s="355"/>
      <c r="DB258" s="355"/>
      <c r="DC258" s="355"/>
      <c r="DD258" s="355"/>
      <c r="DE258" s="355"/>
      <c r="DF258" s="355"/>
      <c r="DG258" s="355"/>
      <c r="DI258" s="431"/>
      <c r="DJ258" s="432"/>
      <c r="DK258" s="433"/>
      <c r="DL258" s="434"/>
      <c r="DM258" s="434"/>
      <c r="DN258" s="435"/>
      <c r="DO258" s="436"/>
      <c r="DP258" s="436"/>
      <c r="DQ258" s="436"/>
      <c r="DR258" s="436"/>
      <c r="DS258" s="436"/>
      <c r="DT258" s="436"/>
      <c r="DU258" s="436"/>
      <c r="DV258" s="436"/>
      <c r="DW258" s="436"/>
      <c r="DX258" s="436"/>
    </row>
    <row r="259" spans="1:128" ht="20.100000000000001" customHeight="1">
      <c r="A259" s="391">
        <v>5951</v>
      </c>
      <c r="B259" s="392" t="s">
        <v>1290</v>
      </c>
      <c r="C259" s="393">
        <v>114</v>
      </c>
      <c r="D259" s="394">
        <v>205</v>
      </c>
      <c r="E259" s="395"/>
      <c r="F259" s="396">
        <v>11</v>
      </c>
      <c r="G259" s="396">
        <v>25</v>
      </c>
      <c r="H259" s="396">
        <v>28</v>
      </c>
      <c r="I259" s="396">
        <v>25</v>
      </c>
      <c r="J259" s="397">
        <v>11</v>
      </c>
      <c r="K259" s="398">
        <v>65</v>
      </c>
      <c r="L259" s="396">
        <v>6</v>
      </c>
      <c r="M259" s="396">
        <v>11</v>
      </c>
      <c r="N259" s="396">
        <v>9</v>
      </c>
      <c r="O259" s="399">
        <v>6</v>
      </c>
      <c r="Q259" s="400">
        <v>5981</v>
      </c>
      <c r="R259" s="401" t="s">
        <v>1292</v>
      </c>
      <c r="S259" s="402">
        <v>103</v>
      </c>
      <c r="T259" s="403">
        <v>206</v>
      </c>
      <c r="U259" s="404"/>
      <c r="V259" s="405">
        <v>15</v>
      </c>
      <c r="W259" s="405">
        <v>41</v>
      </c>
      <c r="X259" s="405">
        <v>24</v>
      </c>
      <c r="Y259" s="405">
        <v>17</v>
      </c>
      <c r="Z259" s="406">
        <v>3</v>
      </c>
      <c r="AA259" s="407">
        <v>45</v>
      </c>
      <c r="AB259" s="405">
        <v>5</v>
      </c>
      <c r="AC259" s="405">
        <v>12</v>
      </c>
      <c r="AD259" s="405">
        <v>6</v>
      </c>
      <c r="AE259" s="408">
        <v>6</v>
      </c>
      <c r="AG259" s="400">
        <v>5991</v>
      </c>
      <c r="AH259" s="401" t="s">
        <v>1293</v>
      </c>
      <c r="AI259" s="402">
        <v>179</v>
      </c>
      <c r="AJ259" s="403">
        <v>210</v>
      </c>
      <c r="AK259" s="404"/>
      <c r="AL259" s="405">
        <v>30</v>
      </c>
      <c r="AM259" s="405">
        <v>24</v>
      </c>
      <c r="AN259" s="405">
        <v>27</v>
      </c>
      <c r="AO259" s="405">
        <v>16</v>
      </c>
      <c r="AP259" s="406">
        <v>2</v>
      </c>
      <c r="AQ259" s="407">
        <v>46</v>
      </c>
      <c r="AR259" s="405">
        <v>5</v>
      </c>
      <c r="AS259" s="405">
        <v>9</v>
      </c>
      <c r="AT259" s="405">
        <v>8</v>
      </c>
      <c r="AU259" s="408">
        <v>4</v>
      </c>
      <c r="AW259" s="446"/>
      <c r="AX259" s="447"/>
      <c r="AY259" s="448"/>
      <c r="AZ259" s="449"/>
      <c r="BA259" s="449"/>
      <c r="BB259" s="355"/>
      <c r="BC259" s="355"/>
      <c r="BD259" s="355"/>
      <c r="BE259" s="355"/>
      <c r="BF259" s="355"/>
      <c r="BG259" s="355"/>
      <c r="BH259" s="355"/>
      <c r="BI259" s="355"/>
      <c r="BJ259" s="355"/>
      <c r="BK259" s="355"/>
      <c r="BM259" s="446"/>
      <c r="BN259" s="447"/>
      <c r="BO259" s="448"/>
      <c r="BP259" s="449"/>
      <c r="BQ259" s="449"/>
      <c r="BR259" s="355"/>
      <c r="BS259" s="355"/>
      <c r="BT259" s="355"/>
      <c r="BU259" s="355"/>
      <c r="BV259" s="355"/>
      <c r="BW259" s="355"/>
      <c r="BX259" s="355"/>
      <c r="BY259" s="355"/>
      <c r="BZ259" s="355"/>
      <c r="CA259" s="355"/>
      <c r="CC259" s="446"/>
      <c r="CD259" s="447"/>
      <c r="CE259" s="448"/>
      <c r="CF259" s="449"/>
      <c r="CG259" s="449"/>
      <c r="CH259" s="355"/>
      <c r="CI259" s="355"/>
      <c r="CJ259" s="355"/>
      <c r="CK259" s="355"/>
      <c r="CL259" s="355"/>
      <c r="CM259" s="355"/>
      <c r="CN259" s="355"/>
      <c r="CO259" s="355"/>
      <c r="CP259" s="355"/>
      <c r="CQ259" s="355"/>
      <c r="CS259" s="446"/>
      <c r="CT259" s="447"/>
      <c r="CU259" s="448"/>
      <c r="CV259" s="449"/>
      <c r="CW259" s="449"/>
      <c r="CX259" s="355"/>
      <c r="CY259" s="355"/>
      <c r="CZ259" s="355"/>
      <c r="DA259" s="355"/>
      <c r="DB259" s="355"/>
      <c r="DC259" s="355"/>
      <c r="DD259" s="355"/>
      <c r="DE259" s="355"/>
      <c r="DF259" s="355"/>
      <c r="DG259" s="355"/>
      <c r="DI259" s="431"/>
      <c r="DJ259" s="432"/>
      <c r="DK259" s="433"/>
      <c r="DL259" s="434"/>
      <c r="DM259" s="434"/>
      <c r="DN259" s="435"/>
      <c r="DO259" s="436"/>
      <c r="DP259" s="436"/>
      <c r="DQ259" s="436"/>
      <c r="DR259" s="436"/>
      <c r="DS259" s="436"/>
      <c r="DT259" s="436"/>
      <c r="DU259" s="436"/>
      <c r="DV259" s="436"/>
      <c r="DW259" s="436"/>
      <c r="DX259" s="436"/>
    </row>
    <row r="260" spans="1:128" ht="20.100000000000001" customHeight="1">
      <c r="A260" s="391">
        <v>5961</v>
      </c>
      <c r="B260" s="392" t="s">
        <v>126</v>
      </c>
      <c r="C260" s="393">
        <v>137</v>
      </c>
      <c r="D260" s="394">
        <v>210</v>
      </c>
      <c r="E260" s="395"/>
      <c r="F260" s="396">
        <v>14</v>
      </c>
      <c r="G260" s="396">
        <v>9</v>
      </c>
      <c r="H260" s="396">
        <v>22</v>
      </c>
      <c r="I260" s="396">
        <v>33</v>
      </c>
      <c r="J260" s="397">
        <v>22</v>
      </c>
      <c r="K260" s="398">
        <v>77</v>
      </c>
      <c r="L260" s="396">
        <v>6</v>
      </c>
      <c r="M260" s="396">
        <v>11</v>
      </c>
      <c r="N260" s="396">
        <v>10</v>
      </c>
      <c r="O260" s="399">
        <v>7</v>
      </c>
      <c r="Q260" s="400">
        <v>5991</v>
      </c>
      <c r="R260" s="401" t="s">
        <v>1293</v>
      </c>
      <c r="S260" s="402">
        <v>154</v>
      </c>
      <c r="T260" s="403">
        <v>204</v>
      </c>
      <c r="U260" s="404"/>
      <c r="V260" s="405">
        <v>25</v>
      </c>
      <c r="W260" s="405">
        <v>31</v>
      </c>
      <c r="X260" s="405">
        <v>27</v>
      </c>
      <c r="Y260" s="405">
        <v>18</v>
      </c>
      <c r="Z260" s="406">
        <v>1</v>
      </c>
      <c r="AA260" s="407">
        <v>45</v>
      </c>
      <c r="AB260" s="405">
        <v>4</v>
      </c>
      <c r="AC260" s="405">
        <v>12</v>
      </c>
      <c r="AD260" s="405">
        <v>6</v>
      </c>
      <c r="AE260" s="408">
        <v>5</v>
      </c>
      <c r="AG260" s="400">
        <v>7001</v>
      </c>
      <c r="AH260" s="401" t="s">
        <v>1008</v>
      </c>
      <c r="AI260" s="402">
        <v>4</v>
      </c>
      <c r="AJ260" s="403" t="s">
        <v>42</v>
      </c>
      <c r="AK260" s="404"/>
      <c r="AL260" s="405" t="s">
        <v>42</v>
      </c>
      <c r="AM260" s="405" t="s">
        <v>42</v>
      </c>
      <c r="AN260" s="405" t="s">
        <v>42</v>
      </c>
      <c r="AO260" s="405" t="s">
        <v>42</v>
      </c>
      <c r="AP260" s="406" t="s">
        <v>42</v>
      </c>
      <c r="AQ260" s="407" t="s">
        <v>42</v>
      </c>
      <c r="AR260" s="405" t="s">
        <v>42</v>
      </c>
      <c r="AS260" s="405" t="s">
        <v>42</v>
      </c>
      <c r="AT260" s="405" t="s">
        <v>42</v>
      </c>
      <c r="AU260" s="408" t="s">
        <v>42</v>
      </c>
      <c r="AW260" s="446"/>
      <c r="AX260" s="447"/>
      <c r="AY260" s="448"/>
      <c r="AZ260" s="449"/>
      <c r="BA260" s="449"/>
      <c r="BB260" s="355"/>
      <c r="BC260" s="355"/>
      <c r="BD260" s="355"/>
      <c r="BE260" s="355"/>
      <c r="BF260" s="355"/>
      <c r="BG260" s="355"/>
      <c r="BH260" s="355"/>
      <c r="BI260" s="355"/>
      <c r="BJ260" s="355"/>
      <c r="BK260" s="355"/>
      <c r="BM260" s="446"/>
      <c r="BN260" s="447"/>
      <c r="BO260" s="448"/>
      <c r="BP260" s="449"/>
      <c r="BQ260" s="449"/>
      <c r="BR260" s="355"/>
      <c r="BS260" s="355"/>
      <c r="BT260" s="355"/>
      <c r="BU260" s="355"/>
      <c r="BV260" s="355"/>
      <c r="BW260" s="355"/>
      <c r="BX260" s="355"/>
      <c r="BY260" s="355"/>
      <c r="BZ260" s="355"/>
      <c r="CA260" s="355"/>
      <c r="CC260" s="446"/>
      <c r="CD260" s="447"/>
      <c r="CE260" s="448"/>
      <c r="CF260" s="449"/>
      <c r="CG260" s="449"/>
      <c r="CH260" s="355"/>
      <c r="CI260" s="355"/>
      <c r="CJ260" s="355"/>
      <c r="CK260" s="355"/>
      <c r="CL260" s="355"/>
      <c r="CM260" s="355"/>
      <c r="CN260" s="355"/>
      <c r="CO260" s="355"/>
      <c r="CP260" s="355"/>
      <c r="CQ260" s="355"/>
      <c r="CS260" s="446"/>
      <c r="CT260" s="447"/>
      <c r="CU260" s="448"/>
      <c r="CV260" s="449"/>
      <c r="CW260" s="449"/>
      <c r="CX260" s="355"/>
      <c r="CY260" s="355"/>
      <c r="CZ260" s="355"/>
      <c r="DA260" s="355"/>
      <c r="DB260" s="355"/>
      <c r="DC260" s="355"/>
      <c r="DD260" s="355"/>
      <c r="DE260" s="355"/>
      <c r="DF260" s="355"/>
      <c r="DG260" s="355"/>
      <c r="DI260" s="431"/>
      <c r="DJ260" s="432"/>
      <c r="DK260" s="433"/>
      <c r="DL260" s="434"/>
      <c r="DM260" s="434"/>
      <c r="DN260" s="435"/>
      <c r="DO260" s="436"/>
      <c r="DP260" s="436"/>
      <c r="DQ260" s="436"/>
      <c r="DR260" s="436"/>
      <c r="DS260" s="436"/>
      <c r="DT260" s="436"/>
      <c r="DU260" s="436"/>
      <c r="DV260" s="436"/>
      <c r="DW260" s="436"/>
      <c r="DX260" s="436"/>
    </row>
    <row r="261" spans="1:128" ht="20.100000000000001" customHeight="1">
      <c r="A261" s="391">
        <v>5971</v>
      </c>
      <c r="B261" s="392" t="s">
        <v>1291</v>
      </c>
      <c r="C261" s="393">
        <v>46</v>
      </c>
      <c r="D261" s="394">
        <v>185</v>
      </c>
      <c r="E261" s="395"/>
      <c r="F261" s="396">
        <v>43</v>
      </c>
      <c r="G261" s="396">
        <v>35</v>
      </c>
      <c r="H261" s="396">
        <v>9</v>
      </c>
      <c r="I261" s="396">
        <v>13</v>
      </c>
      <c r="J261" s="397">
        <v>0</v>
      </c>
      <c r="K261" s="398">
        <v>22</v>
      </c>
      <c r="L261" s="396">
        <v>5</v>
      </c>
      <c r="M261" s="396">
        <v>8</v>
      </c>
      <c r="N261" s="396">
        <v>7</v>
      </c>
      <c r="O261" s="399">
        <v>4</v>
      </c>
      <c r="Q261" s="400">
        <v>7001</v>
      </c>
      <c r="R261" s="401" t="s">
        <v>1008</v>
      </c>
      <c r="S261" s="402">
        <v>8</v>
      </c>
      <c r="T261" s="403" t="s">
        <v>42</v>
      </c>
      <c r="U261" s="404"/>
      <c r="V261" s="405" t="s">
        <v>42</v>
      </c>
      <c r="W261" s="405" t="s">
        <v>42</v>
      </c>
      <c r="X261" s="405" t="s">
        <v>42</v>
      </c>
      <c r="Y261" s="405" t="s">
        <v>42</v>
      </c>
      <c r="Z261" s="406" t="s">
        <v>42</v>
      </c>
      <c r="AA261" s="407" t="s">
        <v>42</v>
      </c>
      <c r="AB261" s="405" t="s">
        <v>42</v>
      </c>
      <c r="AC261" s="405" t="s">
        <v>42</v>
      </c>
      <c r="AD261" s="405" t="s">
        <v>42</v>
      </c>
      <c r="AE261" s="408" t="s">
        <v>42</v>
      </c>
      <c r="AG261" s="400">
        <v>7826</v>
      </c>
      <c r="AH261" s="401" t="s">
        <v>1328</v>
      </c>
      <c r="AI261" s="402">
        <v>1</v>
      </c>
      <c r="AJ261" s="403" t="s">
        <v>42</v>
      </c>
      <c r="AK261" s="404"/>
      <c r="AL261" s="405" t="s">
        <v>42</v>
      </c>
      <c r="AM261" s="405" t="s">
        <v>42</v>
      </c>
      <c r="AN261" s="405" t="s">
        <v>42</v>
      </c>
      <c r="AO261" s="405" t="s">
        <v>42</v>
      </c>
      <c r="AP261" s="406" t="s">
        <v>42</v>
      </c>
      <c r="AQ261" s="407" t="s">
        <v>42</v>
      </c>
      <c r="AR261" s="405" t="s">
        <v>42</v>
      </c>
      <c r="AS261" s="405" t="s">
        <v>42</v>
      </c>
      <c r="AT261" s="405" t="s">
        <v>42</v>
      </c>
      <c r="AU261" s="408" t="s">
        <v>42</v>
      </c>
      <c r="AW261" s="446"/>
      <c r="AX261" s="447"/>
      <c r="AY261" s="448"/>
      <c r="AZ261" s="449"/>
      <c r="BA261" s="449"/>
      <c r="BB261" s="355"/>
      <c r="BC261" s="355"/>
      <c r="BD261" s="355"/>
      <c r="BE261" s="355"/>
      <c r="BF261" s="355"/>
      <c r="BG261" s="355"/>
      <c r="BH261" s="355"/>
      <c r="BI261" s="355"/>
      <c r="BJ261" s="355"/>
      <c r="BK261" s="355"/>
      <c r="BM261" s="446"/>
      <c r="BN261" s="447"/>
      <c r="BO261" s="448"/>
      <c r="BP261" s="449"/>
      <c r="BQ261" s="449"/>
      <c r="BR261" s="355"/>
      <c r="BS261" s="355"/>
      <c r="BT261" s="355"/>
      <c r="BU261" s="355"/>
      <c r="BV261" s="355"/>
      <c r="BW261" s="355"/>
      <c r="BX261" s="355"/>
      <c r="BY261" s="355"/>
      <c r="BZ261" s="355"/>
      <c r="CA261" s="355"/>
      <c r="CC261" s="446"/>
      <c r="CD261" s="447"/>
      <c r="CE261" s="448"/>
      <c r="CF261" s="449"/>
      <c r="CG261" s="449"/>
      <c r="CH261" s="355"/>
      <c r="CI261" s="355"/>
      <c r="CJ261" s="355"/>
      <c r="CK261" s="355"/>
      <c r="CL261" s="355"/>
      <c r="CM261" s="355"/>
      <c r="CN261" s="355"/>
      <c r="CO261" s="355"/>
      <c r="CP261" s="355"/>
      <c r="CQ261" s="355"/>
      <c r="CS261" s="446"/>
      <c r="CT261" s="447"/>
      <c r="CU261" s="448"/>
      <c r="CV261" s="449"/>
      <c r="CW261" s="449"/>
      <c r="CX261" s="355"/>
      <c r="CY261" s="355"/>
      <c r="CZ261" s="355"/>
      <c r="DA261" s="355"/>
      <c r="DB261" s="355"/>
      <c r="DC261" s="355"/>
      <c r="DD261" s="355"/>
      <c r="DE261" s="355"/>
      <c r="DF261" s="355"/>
      <c r="DG261" s="355"/>
      <c r="DI261" s="431"/>
      <c r="DJ261" s="432"/>
      <c r="DK261" s="433"/>
      <c r="DL261" s="434"/>
      <c r="DM261" s="434"/>
      <c r="DN261" s="435"/>
      <c r="DO261" s="436"/>
      <c r="DP261" s="436"/>
      <c r="DQ261" s="436"/>
      <c r="DR261" s="436"/>
      <c r="DS261" s="436"/>
      <c r="DT261" s="436"/>
      <c r="DU261" s="436"/>
      <c r="DV261" s="436"/>
      <c r="DW261" s="436"/>
      <c r="DX261" s="436"/>
    </row>
    <row r="262" spans="1:128" ht="20.100000000000001" customHeight="1">
      <c r="A262" s="391">
        <v>5981</v>
      </c>
      <c r="B262" s="392" t="s">
        <v>1292</v>
      </c>
      <c r="C262" s="393">
        <v>103</v>
      </c>
      <c r="D262" s="394">
        <v>197</v>
      </c>
      <c r="E262" s="395"/>
      <c r="F262" s="396">
        <v>20</v>
      </c>
      <c r="G262" s="396">
        <v>27</v>
      </c>
      <c r="H262" s="396">
        <v>23</v>
      </c>
      <c r="I262" s="396">
        <v>17</v>
      </c>
      <c r="J262" s="397">
        <v>13</v>
      </c>
      <c r="K262" s="398">
        <v>52</v>
      </c>
      <c r="L262" s="396">
        <v>6</v>
      </c>
      <c r="M262" s="396">
        <v>10</v>
      </c>
      <c r="N262" s="396">
        <v>8</v>
      </c>
      <c r="O262" s="399">
        <v>6</v>
      </c>
      <c r="Q262" s="400">
        <v>8151</v>
      </c>
      <c r="R262" s="401" t="s">
        <v>913</v>
      </c>
      <c r="S262" s="402">
        <v>1</v>
      </c>
      <c r="T262" s="403" t="s">
        <v>42</v>
      </c>
      <c r="U262" s="404"/>
      <c r="V262" s="405" t="s">
        <v>42</v>
      </c>
      <c r="W262" s="405" t="s">
        <v>42</v>
      </c>
      <c r="X262" s="405" t="s">
        <v>42</v>
      </c>
      <c r="Y262" s="405" t="s">
        <v>42</v>
      </c>
      <c r="Z262" s="406" t="s">
        <v>42</v>
      </c>
      <c r="AA262" s="407" t="s">
        <v>42</v>
      </c>
      <c r="AB262" s="405" t="s">
        <v>42</v>
      </c>
      <c r="AC262" s="405" t="s">
        <v>42</v>
      </c>
      <c r="AD262" s="405" t="s">
        <v>42</v>
      </c>
      <c r="AE262" s="408" t="s">
        <v>42</v>
      </c>
      <c r="AG262" s="400">
        <v>8151</v>
      </c>
      <c r="AH262" s="401" t="s">
        <v>913</v>
      </c>
      <c r="AI262" s="402">
        <v>3</v>
      </c>
      <c r="AJ262" s="403" t="s">
        <v>42</v>
      </c>
      <c r="AK262" s="404"/>
      <c r="AL262" s="405" t="s">
        <v>42</v>
      </c>
      <c r="AM262" s="405" t="s">
        <v>42</v>
      </c>
      <c r="AN262" s="405" t="s">
        <v>42</v>
      </c>
      <c r="AO262" s="405" t="s">
        <v>42</v>
      </c>
      <c r="AP262" s="406" t="s">
        <v>42</v>
      </c>
      <c r="AQ262" s="407" t="s">
        <v>42</v>
      </c>
      <c r="AR262" s="405" t="s">
        <v>42</v>
      </c>
      <c r="AS262" s="405" t="s">
        <v>42</v>
      </c>
      <c r="AT262" s="405" t="s">
        <v>42</v>
      </c>
      <c r="AU262" s="408" t="s">
        <v>42</v>
      </c>
      <c r="AW262" s="446"/>
      <c r="AX262" s="447"/>
      <c r="AY262" s="448"/>
      <c r="AZ262" s="449"/>
      <c r="BA262" s="449"/>
      <c r="BB262" s="355"/>
      <c r="BC262" s="355"/>
      <c r="BD262" s="355"/>
      <c r="BE262" s="355"/>
      <c r="BF262" s="355"/>
      <c r="BG262" s="355"/>
      <c r="BH262" s="355"/>
      <c r="BI262" s="355"/>
      <c r="BJ262" s="355"/>
      <c r="BK262" s="355"/>
      <c r="BM262" s="446"/>
      <c r="BN262" s="447"/>
      <c r="BO262" s="448"/>
      <c r="BP262" s="449"/>
      <c r="BQ262" s="449"/>
      <c r="BR262" s="355"/>
      <c r="BS262" s="355"/>
      <c r="BT262" s="355"/>
      <c r="BU262" s="355"/>
      <c r="BV262" s="355"/>
      <c r="BW262" s="355"/>
      <c r="BX262" s="355"/>
      <c r="BY262" s="355"/>
      <c r="BZ262" s="355"/>
      <c r="CA262" s="355"/>
      <c r="CC262" s="446"/>
      <c r="CD262" s="447"/>
      <c r="CE262" s="448"/>
      <c r="CF262" s="449"/>
      <c r="CG262" s="449"/>
      <c r="CH262" s="355"/>
      <c r="CI262" s="355"/>
      <c r="CJ262" s="355"/>
      <c r="CK262" s="355"/>
      <c r="CL262" s="355"/>
      <c r="CM262" s="355"/>
      <c r="CN262" s="355"/>
      <c r="CO262" s="355"/>
      <c r="CP262" s="355"/>
      <c r="CQ262" s="355"/>
      <c r="CS262" s="446"/>
      <c r="CT262" s="447"/>
      <c r="CU262" s="448"/>
      <c r="CV262" s="449"/>
      <c r="CW262" s="449"/>
      <c r="CX262" s="355"/>
      <c r="CY262" s="355"/>
      <c r="CZ262" s="355"/>
      <c r="DA262" s="355"/>
      <c r="DB262" s="355"/>
      <c r="DC262" s="355"/>
      <c r="DD262" s="355"/>
      <c r="DE262" s="355"/>
      <c r="DF262" s="355"/>
      <c r="DG262" s="355"/>
      <c r="DI262" s="431"/>
      <c r="DJ262" s="432"/>
      <c r="DK262" s="433"/>
      <c r="DL262" s="434"/>
      <c r="DM262" s="434"/>
      <c r="DN262" s="435"/>
      <c r="DO262" s="436"/>
      <c r="DP262" s="436"/>
      <c r="DQ262" s="436"/>
      <c r="DR262" s="436"/>
      <c r="DS262" s="436"/>
      <c r="DT262" s="436"/>
      <c r="DU262" s="436"/>
      <c r="DV262" s="436"/>
      <c r="DW262" s="436"/>
      <c r="DX262" s="436"/>
    </row>
    <row r="263" spans="1:128" ht="20.100000000000001" customHeight="1">
      <c r="A263" s="391">
        <v>5991</v>
      </c>
      <c r="B263" s="392" t="s">
        <v>1293</v>
      </c>
      <c r="C263" s="393">
        <v>165</v>
      </c>
      <c r="D263" s="394">
        <v>190</v>
      </c>
      <c r="E263" s="395"/>
      <c r="F263" s="396">
        <v>33</v>
      </c>
      <c r="G263" s="396">
        <v>30</v>
      </c>
      <c r="H263" s="396">
        <v>19</v>
      </c>
      <c r="I263" s="396">
        <v>14</v>
      </c>
      <c r="J263" s="397">
        <v>4</v>
      </c>
      <c r="K263" s="398">
        <v>37</v>
      </c>
      <c r="L263" s="396">
        <v>5</v>
      </c>
      <c r="M263" s="396">
        <v>8</v>
      </c>
      <c r="N263" s="396">
        <v>8</v>
      </c>
      <c r="O263" s="399">
        <v>5</v>
      </c>
      <c r="Q263" s="400">
        <v>8181</v>
      </c>
      <c r="R263" s="401" t="s">
        <v>916</v>
      </c>
      <c r="S263" s="402">
        <v>5</v>
      </c>
      <c r="T263" s="403" t="s">
        <v>42</v>
      </c>
      <c r="U263" s="404"/>
      <c r="V263" s="405" t="s">
        <v>42</v>
      </c>
      <c r="W263" s="405" t="s">
        <v>42</v>
      </c>
      <c r="X263" s="405" t="s">
        <v>42</v>
      </c>
      <c r="Y263" s="405" t="s">
        <v>42</v>
      </c>
      <c r="Z263" s="406" t="s">
        <v>42</v>
      </c>
      <c r="AA263" s="407" t="s">
        <v>42</v>
      </c>
      <c r="AB263" s="405" t="s">
        <v>42</v>
      </c>
      <c r="AC263" s="405" t="s">
        <v>42</v>
      </c>
      <c r="AD263" s="405" t="s">
        <v>42</v>
      </c>
      <c r="AE263" s="408" t="s">
        <v>42</v>
      </c>
      <c r="AG263" s="400">
        <v>8181</v>
      </c>
      <c r="AH263" s="401" t="s">
        <v>916</v>
      </c>
      <c r="AI263" s="402">
        <v>6</v>
      </c>
      <c r="AJ263" s="403" t="s">
        <v>42</v>
      </c>
      <c r="AK263" s="404"/>
      <c r="AL263" s="405" t="s">
        <v>42</v>
      </c>
      <c r="AM263" s="405" t="s">
        <v>42</v>
      </c>
      <c r="AN263" s="405" t="s">
        <v>42</v>
      </c>
      <c r="AO263" s="405" t="s">
        <v>42</v>
      </c>
      <c r="AP263" s="406" t="s">
        <v>42</v>
      </c>
      <c r="AQ263" s="407" t="s">
        <v>42</v>
      </c>
      <c r="AR263" s="405" t="s">
        <v>42</v>
      </c>
      <c r="AS263" s="405" t="s">
        <v>42</v>
      </c>
      <c r="AT263" s="405" t="s">
        <v>42</v>
      </c>
      <c r="AU263" s="408" t="s">
        <v>42</v>
      </c>
      <c r="AW263" s="446"/>
      <c r="AX263" s="447"/>
      <c r="AY263" s="448"/>
      <c r="AZ263" s="449"/>
      <c r="BA263" s="449"/>
      <c r="BB263" s="355"/>
      <c r="BC263" s="355"/>
      <c r="BD263" s="355"/>
      <c r="BE263" s="355"/>
      <c r="BF263" s="355"/>
      <c r="BG263" s="355"/>
      <c r="BH263" s="355"/>
      <c r="BI263" s="355"/>
      <c r="BJ263" s="355"/>
      <c r="BK263" s="355"/>
      <c r="BM263" s="446"/>
      <c r="BN263" s="447"/>
      <c r="BO263" s="448"/>
      <c r="BP263" s="449"/>
      <c r="BQ263" s="449"/>
      <c r="BR263" s="355"/>
      <c r="BS263" s="355"/>
      <c r="BT263" s="355"/>
      <c r="BU263" s="355"/>
      <c r="BV263" s="355"/>
      <c r="BW263" s="355"/>
      <c r="BX263" s="355"/>
      <c r="BY263" s="355"/>
      <c r="BZ263" s="355"/>
      <c r="CA263" s="355"/>
      <c r="CC263" s="446"/>
      <c r="CD263" s="447"/>
      <c r="CE263" s="448"/>
      <c r="CF263" s="449"/>
      <c r="CG263" s="449"/>
      <c r="CH263" s="355"/>
      <c r="CI263" s="355"/>
      <c r="CJ263" s="355"/>
      <c r="CK263" s="355"/>
      <c r="CL263" s="355"/>
      <c r="CM263" s="355"/>
      <c r="CN263" s="355"/>
      <c r="CO263" s="355"/>
      <c r="CP263" s="355"/>
      <c r="CQ263" s="355"/>
      <c r="CS263" s="446"/>
      <c r="CT263" s="447"/>
      <c r="CU263" s="448"/>
      <c r="CV263" s="449"/>
      <c r="CW263" s="449"/>
      <c r="CX263" s="355"/>
      <c r="CY263" s="355"/>
      <c r="CZ263" s="355"/>
      <c r="DA263" s="355"/>
      <c r="DB263" s="355"/>
      <c r="DC263" s="355"/>
      <c r="DD263" s="355"/>
      <c r="DE263" s="355"/>
      <c r="DF263" s="355"/>
      <c r="DG263" s="355"/>
      <c r="DI263" s="431"/>
      <c r="DJ263" s="432"/>
      <c r="DK263" s="433"/>
      <c r="DL263" s="434"/>
      <c r="DM263" s="434"/>
      <c r="DN263" s="435"/>
      <c r="DO263" s="436"/>
      <c r="DP263" s="436"/>
      <c r="DQ263" s="436"/>
      <c r="DR263" s="436"/>
      <c r="DS263" s="436"/>
      <c r="DT263" s="436"/>
      <c r="DU263" s="436"/>
      <c r="DV263" s="436"/>
      <c r="DW263" s="436"/>
      <c r="DX263" s="436"/>
    </row>
    <row r="264" spans="1:128" ht="20.100000000000001" customHeight="1">
      <c r="A264" s="391">
        <v>7001</v>
      </c>
      <c r="B264" s="392" t="s">
        <v>1008</v>
      </c>
      <c r="C264" s="393">
        <v>4</v>
      </c>
      <c r="D264" s="394" t="s">
        <v>42</v>
      </c>
      <c r="E264" s="395"/>
      <c r="F264" s="396" t="s">
        <v>42</v>
      </c>
      <c r="G264" s="396" t="s">
        <v>42</v>
      </c>
      <c r="H264" s="396" t="s">
        <v>42</v>
      </c>
      <c r="I264" s="396" t="s">
        <v>42</v>
      </c>
      <c r="J264" s="397" t="s">
        <v>42</v>
      </c>
      <c r="K264" s="398" t="s">
        <v>42</v>
      </c>
      <c r="L264" s="396" t="s">
        <v>42</v>
      </c>
      <c r="M264" s="396" t="s">
        <v>42</v>
      </c>
      <c r="N264" s="396" t="s">
        <v>42</v>
      </c>
      <c r="O264" s="399" t="s">
        <v>42</v>
      </c>
      <c r="Q264" s="437">
        <v>9732</v>
      </c>
      <c r="R264" s="438" t="s">
        <v>528</v>
      </c>
      <c r="S264" s="439">
        <v>11</v>
      </c>
      <c r="T264" s="440">
        <v>200</v>
      </c>
      <c r="U264" s="441"/>
      <c r="V264" s="442">
        <v>45</v>
      </c>
      <c r="W264" s="442">
        <v>36</v>
      </c>
      <c r="X264" s="442">
        <v>0</v>
      </c>
      <c r="Y264" s="442">
        <v>9</v>
      </c>
      <c r="Z264" s="443">
        <v>9</v>
      </c>
      <c r="AA264" s="444">
        <v>18</v>
      </c>
      <c r="AB264" s="442">
        <v>4</v>
      </c>
      <c r="AC264" s="442">
        <v>10</v>
      </c>
      <c r="AD264" s="442">
        <v>5</v>
      </c>
      <c r="AE264" s="445">
        <v>5</v>
      </c>
      <c r="AG264" s="437">
        <v>9732</v>
      </c>
      <c r="AH264" s="438" t="s">
        <v>528</v>
      </c>
      <c r="AI264" s="439">
        <v>7</v>
      </c>
      <c r="AJ264" s="440" t="s">
        <v>42</v>
      </c>
      <c r="AK264" s="441"/>
      <c r="AL264" s="442" t="s">
        <v>42</v>
      </c>
      <c r="AM264" s="442" t="s">
        <v>42</v>
      </c>
      <c r="AN264" s="442" t="s">
        <v>42</v>
      </c>
      <c r="AO264" s="442" t="s">
        <v>42</v>
      </c>
      <c r="AP264" s="443" t="s">
        <v>42</v>
      </c>
      <c r="AQ264" s="444" t="s">
        <v>42</v>
      </c>
      <c r="AR264" s="442" t="s">
        <v>42</v>
      </c>
      <c r="AS264" s="442" t="s">
        <v>42</v>
      </c>
      <c r="AT264" s="442" t="s">
        <v>42</v>
      </c>
      <c r="AU264" s="445" t="s">
        <v>42</v>
      </c>
      <c r="AW264" s="446"/>
      <c r="AX264" s="447"/>
      <c r="AY264" s="448"/>
      <c r="AZ264" s="449"/>
      <c r="BA264" s="449"/>
      <c r="BB264" s="355"/>
      <c r="BC264" s="355"/>
      <c r="BD264" s="355"/>
      <c r="BE264" s="355"/>
      <c r="BF264" s="355"/>
      <c r="BG264" s="355"/>
      <c r="BH264" s="355"/>
      <c r="BI264" s="355"/>
      <c r="BJ264" s="355"/>
      <c r="BK264" s="355"/>
      <c r="BM264" s="446"/>
      <c r="BN264" s="447"/>
      <c r="BO264" s="448"/>
      <c r="BP264" s="449"/>
      <c r="BQ264" s="449"/>
      <c r="BR264" s="355"/>
      <c r="BS264" s="355"/>
      <c r="BT264" s="355"/>
      <c r="BU264" s="355"/>
      <c r="BV264" s="355"/>
      <c r="BW264" s="355"/>
      <c r="BX264" s="355"/>
      <c r="BY264" s="355"/>
      <c r="BZ264" s="355"/>
      <c r="CA264" s="355"/>
      <c r="CC264" s="446"/>
      <c r="CD264" s="447"/>
      <c r="CE264" s="448"/>
      <c r="CF264" s="449"/>
      <c r="CG264" s="449"/>
      <c r="CH264" s="355"/>
      <c r="CI264" s="355"/>
      <c r="CJ264" s="355"/>
      <c r="CK264" s="355"/>
      <c r="CL264" s="355"/>
      <c r="CM264" s="355"/>
      <c r="CN264" s="355"/>
      <c r="CO264" s="355"/>
      <c r="CP264" s="355"/>
      <c r="CQ264" s="355"/>
      <c r="CS264" s="446"/>
      <c r="CT264" s="447"/>
      <c r="CU264" s="448"/>
      <c r="CV264" s="449"/>
      <c r="CW264" s="449"/>
      <c r="CX264" s="355"/>
      <c r="CY264" s="355"/>
      <c r="CZ264" s="355"/>
      <c r="DA264" s="355"/>
      <c r="DB264" s="355"/>
      <c r="DC264" s="355"/>
      <c r="DD264" s="355"/>
      <c r="DE264" s="355"/>
      <c r="DF264" s="355"/>
      <c r="DG264" s="355"/>
      <c r="DI264" s="431"/>
      <c r="DJ264" s="432"/>
      <c r="DK264" s="433"/>
      <c r="DL264" s="434"/>
      <c r="DM264" s="434"/>
      <c r="DN264" s="435"/>
      <c r="DO264" s="436"/>
      <c r="DP264" s="436"/>
      <c r="DQ264" s="436"/>
      <c r="DR264" s="436"/>
      <c r="DS264" s="436"/>
      <c r="DT264" s="436"/>
      <c r="DU264" s="436"/>
      <c r="DV264" s="436"/>
      <c r="DW264" s="436"/>
      <c r="DX264" s="436"/>
    </row>
    <row r="265" spans="1:128" ht="20.100000000000001" customHeight="1">
      <c r="A265" s="391">
        <v>8151</v>
      </c>
      <c r="B265" s="392" t="s">
        <v>913</v>
      </c>
      <c r="C265" s="393">
        <v>5</v>
      </c>
      <c r="D265" s="394" t="s">
        <v>42</v>
      </c>
      <c r="E265" s="395"/>
      <c r="F265" s="396" t="s">
        <v>42</v>
      </c>
      <c r="G265" s="396" t="s">
        <v>42</v>
      </c>
      <c r="H265" s="396" t="s">
        <v>42</v>
      </c>
      <c r="I265" s="396" t="s">
        <v>42</v>
      </c>
      <c r="J265" s="397" t="s">
        <v>42</v>
      </c>
      <c r="K265" s="398" t="s">
        <v>42</v>
      </c>
      <c r="L265" s="396" t="s">
        <v>42</v>
      </c>
      <c r="M265" s="396" t="s">
        <v>42</v>
      </c>
      <c r="N265" s="396" t="s">
        <v>42</v>
      </c>
      <c r="O265" s="399" t="s">
        <v>42</v>
      </c>
      <c r="Q265" s="446"/>
      <c r="R265" s="447"/>
      <c r="T265" s="449"/>
      <c r="U265" s="449"/>
      <c r="V265" s="355"/>
      <c r="W265" s="355"/>
      <c r="X265" s="355"/>
      <c r="Y265" s="355"/>
      <c r="Z265" s="355"/>
      <c r="AA265" s="355"/>
      <c r="AB265" s="355"/>
      <c r="AC265" s="355"/>
      <c r="AD265" s="355"/>
      <c r="AE265" s="355"/>
      <c r="AG265" s="446"/>
      <c r="AH265" s="447"/>
      <c r="AI265" s="448"/>
      <c r="AJ265" s="449"/>
      <c r="AK265" s="449"/>
      <c r="AL265" s="355"/>
      <c r="AM265" s="355"/>
      <c r="AN265" s="355"/>
      <c r="AO265" s="355"/>
      <c r="AP265" s="355"/>
      <c r="AQ265" s="355"/>
      <c r="AR265" s="355"/>
      <c r="AS265" s="355"/>
      <c r="AT265" s="355"/>
      <c r="AU265" s="355"/>
      <c r="AW265" s="446"/>
      <c r="AX265" s="447"/>
      <c r="AY265" s="448"/>
      <c r="AZ265" s="449"/>
      <c r="BA265" s="449"/>
      <c r="BB265" s="355"/>
      <c r="BC265" s="355"/>
      <c r="BD265" s="355"/>
      <c r="BE265" s="355"/>
      <c r="BF265" s="355"/>
      <c r="BG265" s="355"/>
      <c r="BH265" s="355"/>
      <c r="BI265" s="355"/>
      <c r="BJ265" s="355"/>
      <c r="BK265" s="355"/>
      <c r="BM265" s="446"/>
      <c r="BN265" s="447"/>
      <c r="BO265" s="448"/>
      <c r="BP265" s="449"/>
      <c r="BQ265" s="449"/>
      <c r="BR265" s="355"/>
      <c r="BS265" s="355"/>
      <c r="BT265" s="355"/>
      <c r="BU265" s="355"/>
      <c r="BV265" s="355"/>
      <c r="BW265" s="355"/>
      <c r="BX265" s="355"/>
      <c r="BY265" s="355"/>
      <c r="BZ265" s="355"/>
      <c r="CA265" s="355"/>
      <c r="CC265" s="446"/>
      <c r="CD265" s="447"/>
      <c r="CE265" s="448"/>
      <c r="CF265" s="449"/>
      <c r="CG265" s="449"/>
      <c r="CH265" s="355"/>
      <c r="CI265" s="355"/>
      <c r="CJ265" s="355"/>
      <c r="CK265" s="355"/>
      <c r="CL265" s="355"/>
      <c r="CM265" s="355"/>
      <c r="CN265" s="355"/>
      <c r="CO265" s="355"/>
      <c r="CP265" s="355"/>
      <c r="CQ265" s="355"/>
      <c r="CS265" s="446"/>
      <c r="CT265" s="447"/>
      <c r="CU265" s="448"/>
      <c r="CV265" s="449"/>
      <c r="CW265" s="449"/>
      <c r="CX265" s="355"/>
      <c r="CY265" s="355"/>
      <c r="CZ265" s="355"/>
      <c r="DA265" s="355"/>
      <c r="DB265" s="355"/>
      <c r="DC265" s="355"/>
      <c r="DD265" s="355"/>
      <c r="DE265" s="355"/>
      <c r="DF265" s="355"/>
      <c r="DG265" s="355"/>
      <c r="DI265" s="431"/>
      <c r="DJ265" s="432"/>
      <c r="DK265" s="433"/>
      <c r="DL265" s="434"/>
      <c r="DM265" s="434"/>
      <c r="DN265" s="435"/>
      <c r="DO265" s="436"/>
      <c r="DP265" s="436"/>
      <c r="DQ265" s="436"/>
      <c r="DR265" s="436"/>
      <c r="DS265" s="436"/>
      <c r="DT265" s="436"/>
      <c r="DU265" s="436"/>
      <c r="DV265" s="436"/>
      <c r="DW265" s="436"/>
      <c r="DX265" s="436"/>
    </row>
    <row r="266" spans="1:128" ht="20.100000000000001" customHeight="1">
      <c r="A266" s="391">
        <v>8181</v>
      </c>
      <c r="B266" s="392" t="s">
        <v>916</v>
      </c>
      <c r="C266" s="393">
        <v>2</v>
      </c>
      <c r="D266" s="394" t="s">
        <v>42</v>
      </c>
      <c r="E266" s="395"/>
      <c r="F266" s="396" t="s">
        <v>42</v>
      </c>
      <c r="G266" s="396" t="s">
        <v>42</v>
      </c>
      <c r="H266" s="396" t="s">
        <v>42</v>
      </c>
      <c r="I266" s="396" t="s">
        <v>42</v>
      </c>
      <c r="J266" s="397" t="s">
        <v>42</v>
      </c>
      <c r="K266" s="398" t="s">
        <v>42</v>
      </c>
      <c r="L266" s="396" t="s">
        <v>42</v>
      </c>
      <c r="M266" s="396" t="s">
        <v>42</v>
      </c>
      <c r="N266" s="396" t="s">
        <v>42</v>
      </c>
      <c r="O266" s="399" t="s">
        <v>42</v>
      </c>
      <c r="Q266" s="446"/>
      <c r="R266" s="447"/>
      <c r="S266" s="448"/>
      <c r="T266" s="449"/>
      <c r="U266" s="449"/>
      <c r="V266" s="355"/>
      <c r="W266" s="355"/>
      <c r="X266" s="355"/>
      <c r="Y266" s="355"/>
      <c r="Z266" s="355"/>
      <c r="AA266" s="355"/>
      <c r="AB266" s="355"/>
      <c r="AC266" s="355"/>
      <c r="AD266" s="355"/>
      <c r="AE266" s="355"/>
      <c r="AG266" s="446"/>
      <c r="AH266" s="447"/>
      <c r="AI266" s="448"/>
      <c r="AJ266" s="449"/>
      <c r="AK266" s="449"/>
      <c r="AL266" s="355"/>
      <c r="AM266" s="355"/>
      <c r="AN266" s="355"/>
      <c r="AO266" s="355"/>
      <c r="AP266" s="355"/>
      <c r="AQ266" s="355"/>
      <c r="AR266" s="355"/>
      <c r="AS266" s="355"/>
      <c r="AT266" s="355"/>
      <c r="AU266" s="355"/>
      <c r="AW266" s="446"/>
      <c r="AX266" s="447"/>
      <c r="AY266" s="448"/>
      <c r="AZ266" s="449"/>
      <c r="BA266" s="449"/>
      <c r="BB266" s="355"/>
      <c r="BC266" s="355"/>
      <c r="BD266" s="355"/>
      <c r="BE266" s="355"/>
      <c r="BF266" s="355"/>
      <c r="BG266" s="355"/>
      <c r="BH266" s="355"/>
      <c r="BI266" s="355"/>
      <c r="BJ266" s="355"/>
      <c r="BK266" s="355"/>
      <c r="BM266" s="446"/>
      <c r="BN266" s="447"/>
      <c r="BO266" s="448"/>
      <c r="BP266" s="449"/>
      <c r="BQ266" s="449"/>
      <c r="BR266" s="355"/>
      <c r="BS266" s="355"/>
      <c r="BT266" s="355"/>
      <c r="BU266" s="355"/>
      <c r="BV266" s="355"/>
      <c r="BW266" s="355"/>
      <c r="BX266" s="355"/>
      <c r="BY266" s="355"/>
      <c r="BZ266" s="355"/>
      <c r="CA266" s="355"/>
      <c r="CC266" s="446"/>
      <c r="CD266" s="447"/>
      <c r="CE266" s="448"/>
      <c r="CF266" s="449"/>
      <c r="CG266" s="449"/>
      <c r="CH266" s="355"/>
      <c r="CI266" s="355"/>
      <c r="CJ266" s="355"/>
      <c r="CK266" s="355"/>
      <c r="CL266" s="355"/>
      <c r="CM266" s="355"/>
      <c r="CN266" s="355"/>
      <c r="CO266" s="355"/>
      <c r="CP266" s="355"/>
      <c r="CQ266" s="355"/>
      <c r="CS266" s="446"/>
      <c r="CT266" s="447"/>
      <c r="CU266" s="448"/>
      <c r="CV266" s="449"/>
      <c r="CW266" s="449"/>
      <c r="CX266" s="355"/>
      <c r="CY266" s="355"/>
      <c r="CZ266" s="355"/>
      <c r="DA266" s="355"/>
      <c r="DB266" s="355"/>
      <c r="DC266" s="355"/>
      <c r="DD266" s="355"/>
      <c r="DE266" s="355"/>
      <c r="DF266" s="355"/>
      <c r="DG266" s="355"/>
      <c r="DI266" s="431"/>
      <c r="DJ266" s="432"/>
      <c r="DK266" s="433"/>
      <c r="DL266" s="434"/>
      <c r="DM266" s="434"/>
      <c r="DN266" s="435"/>
      <c r="DO266" s="436"/>
      <c r="DP266" s="436"/>
      <c r="DQ266" s="436"/>
      <c r="DR266" s="436"/>
      <c r="DS266" s="436"/>
      <c r="DT266" s="436"/>
      <c r="DU266" s="436"/>
      <c r="DV266" s="436"/>
      <c r="DW266" s="436"/>
      <c r="DX266" s="436"/>
    </row>
    <row r="267" spans="1:128" ht="20.100000000000001" customHeight="1">
      <c r="A267" s="391">
        <v>9732</v>
      </c>
      <c r="B267" s="392" t="s">
        <v>528</v>
      </c>
      <c r="C267" s="393">
        <v>12</v>
      </c>
      <c r="D267" s="394">
        <v>201</v>
      </c>
      <c r="E267" s="395"/>
      <c r="F267" s="396">
        <v>25</v>
      </c>
      <c r="G267" s="396">
        <v>8</v>
      </c>
      <c r="H267" s="396">
        <v>33</v>
      </c>
      <c r="I267" s="396">
        <v>25</v>
      </c>
      <c r="J267" s="397">
        <v>8</v>
      </c>
      <c r="K267" s="398">
        <v>67</v>
      </c>
      <c r="L267" s="396">
        <v>6</v>
      </c>
      <c r="M267" s="396">
        <v>10</v>
      </c>
      <c r="N267" s="396">
        <v>9</v>
      </c>
      <c r="O267" s="399">
        <v>6</v>
      </c>
      <c r="Q267" s="446"/>
      <c r="R267" s="447"/>
      <c r="S267" s="448"/>
      <c r="T267" s="449"/>
      <c r="U267" s="449"/>
      <c r="V267" s="355"/>
      <c r="W267" s="355"/>
      <c r="X267" s="355"/>
      <c r="Y267" s="355"/>
      <c r="Z267" s="355"/>
      <c r="AA267" s="355"/>
      <c r="AB267" s="355"/>
      <c r="AC267" s="355"/>
      <c r="AD267" s="355"/>
      <c r="AE267" s="355"/>
      <c r="AG267" s="446"/>
      <c r="AH267" s="447"/>
      <c r="AI267" s="448"/>
      <c r="AJ267" s="449"/>
      <c r="AK267" s="449"/>
      <c r="AL267" s="355"/>
      <c r="AM267" s="355"/>
      <c r="AN267" s="355"/>
      <c r="AO267" s="355"/>
      <c r="AP267" s="355"/>
      <c r="AQ267" s="355"/>
      <c r="AR267" s="355"/>
      <c r="AS267" s="355"/>
      <c r="AT267" s="355"/>
      <c r="AU267" s="355"/>
      <c r="AW267" s="446"/>
      <c r="AX267" s="447"/>
      <c r="AY267" s="448"/>
      <c r="AZ267" s="449"/>
      <c r="BA267" s="449"/>
      <c r="BB267" s="355"/>
      <c r="BC267" s="355"/>
      <c r="BD267" s="355"/>
      <c r="BE267" s="355"/>
      <c r="BF267" s="355"/>
      <c r="BG267" s="355"/>
      <c r="BH267" s="355"/>
      <c r="BI267" s="355"/>
      <c r="BJ267" s="355"/>
      <c r="BK267" s="355"/>
      <c r="BM267" s="446"/>
      <c r="BN267" s="447"/>
      <c r="BO267" s="448"/>
      <c r="BP267" s="449"/>
      <c r="BQ267" s="449"/>
      <c r="BR267" s="355"/>
      <c r="BS267" s="355"/>
      <c r="BT267" s="355"/>
      <c r="BU267" s="355"/>
      <c r="BV267" s="355"/>
      <c r="BW267" s="355"/>
      <c r="BX267" s="355"/>
      <c r="BY267" s="355"/>
      <c r="BZ267" s="355"/>
      <c r="CA267" s="355"/>
      <c r="CC267" s="446"/>
      <c r="CD267" s="447"/>
      <c r="CE267" s="448"/>
      <c r="CF267" s="449"/>
      <c r="CG267" s="449"/>
      <c r="CH267" s="355"/>
      <c r="CI267" s="355"/>
      <c r="CJ267" s="355"/>
      <c r="CK267" s="355"/>
      <c r="CL267" s="355"/>
      <c r="CM267" s="355"/>
      <c r="CN267" s="355"/>
      <c r="CO267" s="355"/>
      <c r="CP267" s="355"/>
      <c r="CQ267" s="355"/>
      <c r="CS267" s="446"/>
      <c r="CT267" s="447"/>
      <c r="CU267" s="448"/>
      <c r="CV267" s="449"/>
      <c r="CW267" s="449"/>
      <c r="CX267" s="355"/>
      <c r="CY267" s="355"/>
      <c r="CZ267" s="355"/>
      <c r="DA267" s="355"/>
      <c r="DB267" s="355"/>
      <c r="DC267" s="355"/>
      <c r="DD267" s="355"/>
      <c r="DE267" s="355"/>
      <c r="DF267" s="355"/>
      <c r="DG267" s="355"/>
      <c r="DI267" s="431"/>
      <c r="DJ267" s="432"/>
      <c r="DK267" s="433"/>
      <c r="DL267" s="434"/>
      <c r="DM267" s="434"/>
      <c r="DN267" s="435"/>
      <c r="DO267" s="436"/>
      <c r="DP267" s="436"/>
      <c r="DQ267" s="436"/>
      <c r="DR267" s="436"/>
      <c r="DS267" s="436"/>
      <c r="DT267" s="436"/>
      <c r="DU267" s="436"/>
      <c r="DV267" s="436"/>
      <c r="DW267" s="436"/>
      <c r="DX267" s="436"/>
    </row>
    <row r="268" spans="1:128" ht="15.75">
      <c r="Q268" s="446"/>
      <c r="R268" s="447"/>
      <c r="S268" s="448"/>
      <c r="T268" s="449"/>
      <c r="U268" s="449"/>
      <c r="V268" s="355"/>
      <c r="W268" s="355"/>
      <c r="X268" s="355"/>
      <c r="Y268" s="355"/>
      <c r="Z268" s="355"/>
      <c r="AA268" s="355"/>
      <c r="AB268" s="355"/>
      <c r="AC268" s="355"/>
      <c r="AD268" s="355"/>
      <c r="AE268" s="355"/>
      <c r="AG268" s="446"/>
      <c r="AH268" s="447"/>
      <c r="AI268" s="448"/>
      <c r="AJ268" s="449"/>
      <c r="AK268" s="449"/>
      <c r="AL268" s="355"/>
      <c r="AM268" s="355"/>
      <c r="AN268" s="355"/>
      <c r="AO268" s="355"/>
      <c r="AP268" s="355"/>
      <c r="AQ268" s="355"/>
      <c r="AR268" s="355"/>
      <c r="AS268" s="355"/>
      <c r="AT268" s="355"/>
      <c r="AU268" s="355"/>
    </row>
    <row r="269" spans="1:128" ht="15.75">
      <c r="Q269" s="446"/>
      <c r="R269" s="447"/>
      <c r="S269" s="448"/>
      <c r="T269" s="449"/>
      <c r="U269" s="449"/>
      <c r="V269" s="355"/>
      <c r="W269" s="355"/>
      <c r="X269" s="355"/>
      <c r="Y269" s="355"/>
      <c r="Z269" s="355"/>
      <c r="AA269" s="355"/>
      <c r="AB269" s="355"/>
      <c r="AC269" s="355"/>
      <c r="AD269" s="355"/>
      <c r="AE269" s="355"/>
      <c r="AG269" s="446"/>
      <c r="AH269" s="447"/>
      <c r="AI269" s="448"/>
      <c r="AJ269" s="449"/>
      <c r="AK269" s="449"/>
      <c r="AL269" s="355"/>
      <c r="AM269" s="355"/>
      <c r="AN269" s="355"/>
      <c r="AO269" s="355"/>
      <c r="AP269" s="355"/>
      <c r="AQ269" s="355"/>
      <c r="AR269" s="355"/>
      <c r="AS269" s="355"/>
      <c r="AT269" s="355"/>
      <c r="AU269" s="355"/>
    </row>
    <row r="270" spans="1:128" ht="15.75">
      <c r="Q270" s="446"/>
      <c r="R270" s="447"/>
      <c r="S270" s="448"/>
      <c r="T270" s="449"/>
      <c r="U270" s="449"/>
      <c r="V270" s="355"/>
      <c r="W270" s="355"/>
      <c r="X270" s="355"/>
      <c r="Y270" s="355"/>
      <c r="Z270" s="355"/>
      <c r="AA270" s="355"/>
      <c r="AB270" s="355"/>
      <c r="AC270" s="355"/>
      <c r="AD270" s="355"/>
      <c r="AE270" s="355"/>
      <c r="AG270" s="446"/>
      <c r="AH270" s="447"/>
      <c r="AI270" s="448"/>
      <c r="AJ270" s="449"/>
      <c r="AK270" s="449"/>
      <c r="AL270" s="355"/>
      <c r="AM270" s="355"/>
      <c r="AN270" s="355"/>
      <c r="AO270" s="355"/>
      <c r="AP270" s="355"/>
      <c r="AQ270" s="355"/>
      <c r="AR270" s="355"/>
      <c r="AS270" s="355"/>
      <c r="AT270" s="355"/>
      <c r="AU270" s="355"/>
    </row>
    <row r="271" spans="1:128" ht="15.75">
      <c r="Q271" s="446"/>
      <c r="R271" s="447"/>
      <c r="S271" s="448"/>
      <c r="T271" s="449"/>
      <c r="U271" s="449"/>
      <c r="V271" s="355"/>
      <c r="W271" s="355"/>
      <c r="X271" s="355"/>
      <c r="Y271" s="355"/>
      <c r="Z271" s="355"/>
      <c r="AA271" s="355"/>
      <c r="AB271" s="355"/>
      <c r="AC271" s="355"/>
      <c r="AD271" s="355"/>
      <c r="AE271" s="355"/>
      <c r="AG271" s="446"/>
      <c r="AH271" s="447"/>
      <c r="AI271" s="448"/>
      <c r="AJ271" s="449"/>
      <c r="AK271" s="449"/>
      <c r="AL271" s="355"/>
      <c r="AM271" s="355"/>
      <c r="AN271" s="355"/>
      <c r="AO271" s="355"/>
      <c r="AP271" s="355"/>
      <c r="AQ271" s="355"/>
      <c r="AR271" s="355"/>
      <c r="AS271" s="355"/>
      <c r="AT271" s="355"/>
      <c r="AU271" s="355"/>
    </row>
    <row r="272" spans="1:128" ht="15.75">
      <c r="Q272" s="446"/>
      <c r="R272" s="447"/>
      <c r="S272" s="448"/>
      <c r="T272" s="449"/>
      <c r="U272" s="449"/>
      <c r="V272" s="355"/>
      <c r="W272" s="355"/>
      <c r="X272" s="355"/>
      <c r="Y272" s="355"/>
      <c r="Z272" s="355"/>
      <c r="AA272" s="355"/>
      <c r="AB272" s="355"/>
      <c r="AC272" s="355"/>
      <c r="AD272" s="355"/>
      <c r="AE272" s="355"/>
      <c r="AG272" s="446"/>
      <c r="AH272" s="447"/>
      <c r="AI272" s="448"/>
      <c r="AJ272" s="449"/>
      <c r="AK272" s="449"/>
      <c r="AL272" s="355"/>
      <c r="AM272" s="355"/>
      <c r="AN272" s="355"/>
      <c r="AO272" s="355"/>
      <c r="AP272" s="355"/>
      <c r="AQ272" s="355"/>
      <c r="AR272" s="355"/>
      <c r="AS272" s="355"/>
      <c r="AT272" s="355"/>
      <c r="AU272" s="355"/>
    </row>
    <row r="273" spans="17:47" ht="15.75">
      <c r="Q273" s="446"/>
      <c r="R273" s="447"/>
      <c r="S273" s="448"/>
      <c r="T273" s="449"/>
      <c r="U273" s="449"/>
      <c r="V273" s="355"/>
      <c r="W273" s="355"/>
      <c r="X273" s="355"/>
      <c r="Y273" s="355"/>
      <c r="Z273" s="355"/>
      <c r="AA273" s="355"/>
      <c r="AB273" s="355"/>
      <c r="AC273" s="355"/>
      <c r="AD273" s="355"/>
      <c r="AE273" s="355"/>
      <c r="AG273" s="446"/>
      <c r="AH273" s="447"/>
      <c r="AI273" s="448"/>
      <c r="AJ273" s="449"/>
      <c r="AK273" s="449"/>
      <c r="AL273" s="355"/>
      <c r="AM273" s="355"/>
      <c r="AN273" s="355"/>
      <c r="AO273" s="355"/>
      <c r="AP273" s="355"/>
      <c r="AQ273" s="355"/>
      <c r="AR273" s="355"/>
      <c r="AS273" s="355"/>
      <c r="AT273" s="355"/>
      <c r="AU273" s="355"/>
    </row>
    <row r="274" spans="17:47" ht="15.75">
      <c r="Q274" s="446"/>
      <c r="R274" s="447"/>
      <c r="S274" s="448"/>
      <c r="T274" s="449"/>
      <c r="U274" s="449"/>
      <c r="V274" s="355"/>
      <c r="W274" s="355"/>
      <c r="X274" s="355"/>
      <c r="Y274" s="355"/>
      <c r="Z274" s="355"/>
      <c r="AA274" s="355"/>
      <c r="AB274" s="355"/>
      <c r="AC274" s="355"/>
      <c r="AD274" s="355"/>
      <c r="AE274" s="355"/>
      <c r="AG274" s="446"/>
      <c r="AH274" s="447"/>
      <c r="AI274" s="448"/>
      <c r="AJ274" s="449"/>
      <c r="AK274" s="449"/>
      <c r="AL274" s="355"/>
      <c r="AM274" s="355"/>
      <c r="AN274" s="355"/>
      <c r="AO274" s="355"/>
      <c r="AP274" s="355"/>
      <c r="AQ274" s="355"/>
      <c r="AR274" s="355"/>
      <c r="AS274" s="355"/>
      <c r="AT274" s="355"/>
      <c r="AU274" s="355"/>
    </row>
    <row r="275" spans="17:47" ht="15.75">
      <c r="AG275" s="446"/>
      <c r="AH275" s="447"/>
      <c r="AI275" s="448"/>
      <c r="AJ275" s="449"/>
      <c r="AK275" s="449"/>
      <c r="AL275" s="355"/>
      <c r="AM275" s="355"/>
      <c r="AN275" s="355"/>
      <c r="AO275" s="355"/>
      <c r="AP275" s="355"/>
      <c r="AQ275" s="355"/>
      <c r="AR275" s="355"/>
      <c r="AS275" s="355"/>
      <c r="AT275" s="355"/>
      <c r="AU275" s="355"/>
    </row>
    <row r="276" spans="17:47" ht="15.75">
      <c r="AG276" s="446"/>
      <c r="AH276" s="447"/>
      <c r="AI276" s="448"/>
      <c r="AJ276" s="449"/>
      <c r="AK276" s="449"/>
      <c r="AL276" s="355"/>
      <c r="AM276" s="355"/>
      <c r="AN276" s="355"/>
      <c r="AO276" s="355"/>
      <c r="AP276" s="355"/>
      <c r="AQ276" s="355"/>
      <c r="AR276" s="355"/>
      <c r="AS276" s="355"/>
      <c r="AT276" s="355"/>
      <c r="AU276" s="355"/>
    </row>
    <row r="277" spans="17:47" ht="15.75">
      <c r="AG277" s="446"/>
      <c r="AH277" s="447"/>
      <c r="AI277" s="448"/>
      <c r="AJ277" s="449"/>
      <c r="AK277" s="449"/>
      <c r="AL277" s="355"/>
      <c r="AM277" s="355"/>
      <c r="AN277" s="355"/>
      <c r="AO277" s="355"/>
      <c r="AP277" s="355"/>
      <c r="AQ277" s="355"/>
      <c r="AR277" s="355"/>
      <c r="AS277" s="355"/>
      <c r="AT277" s="355"/>
      <c r="AU277" s="355"/>
    </row>
    <row r="278" spans="17:47" ht="15.75">
      <c r="AG278" s="446"/>
      <c r="AH278" s="447"/>
      <c r="AI278" s="448"/>
      <c r="AJ278" s="449"/>
      <c r="AK278" s="449"/>
      <c r="AL278" s="355"/>
      <c r="AM278" s="355"/>
      <c r="AN278" s="355"/>
      <c r="AO278" s="355"/>
      <c r="AP278" s="355"/>
      <c r="AQ278" s="355"/>
      <c r="AR278" s="355"/>
      <c r="AS278" s="355"/>
      <c r="AT278" s="355"/>
      <c r="AU278" s="355"/>
    </row>
    <row r="279" spans="17:47" ht="15.75">
      <c r="AG279" s="446"/>
      <c r="AH279" s="447"/>
      <c r="AI279" s="448"/>
      <c r="AJ279" s="449"/>
      <c r="AK279" s="449"/>
      <c r="AL279" s="355"/>
      <c r="AM279" s="355"/>
      <c r="AN279" s="355"/>
      <c r="AO279" s="355"/>
      <c r="AP279" s="355"/>
      <c r="AQ279" s="355"/>
      <c r="AR279" s="355"/>
      <c r="AS279" s="355"/>
      <c r="AT279" s="355"/>
      <c r="AU279" s="355"/>
    </row>
  </sheetData>
  <autoFilter ref="A7:DX267"/>
  <mergeCells count="41">
    <mergeCell ref="DZ5:ED5"/>
    <mergeCell ref="AR3:AU3"/>
    <mergeCell ref="C3:J3"/>
    <mergeCell ref="L3:O3"/>
    <mergeCell ref="S3:Z3"/>
    <mergeCell ref="AB3:AE3"/>
    <mergeCell ref="AI3:AP3"/>
    <mergeCell ref="CU3:DB3"/>
    <mergeCell ref="DD3:DG3"/>
    <mergeCell ref="DK3:DS3"/>
    <mergeCell ref="DU3:DX3"/>
    <mergeCell ref="F4:J4"/>
    <mergeCell ref="L4:O4"/>
    <mergeCell ref="V4:Z4"/>
    <mergeCell ref="AB4:AE4"/>
    <mergeCell ref="AL4:AP4"/>
    <mergeCell ref="AR4:AU4"/>
    <mergeCell ref="AY3:BF3"/>
    <mergeCell ref="BH3:BK3"/>
    <mergeCell ref="BO3:BV3"/>
    <mergeCell ref="BX3:CA3"/>
    <mergeCell ref="CE3:CL3"/>
    <mergeCell ref="CN3:CQ3"/>
    <mergeCell ref="CX4:DB4"/>
    <mergeCell ref="DD4:DG4"/>
    <mergeCell ref="DO4:DS4"/>
    <mergeCell ref="DU4:DX4"/>
    <mergeCell ref="BB4:BF4"/>
    <mergeCell ref="BH4:BK4"/>
    <mergeCell ref="BR4:BV4"/>
    <mergeCell ref="BX4:CA4"/>
    <mergeCell ref="CH4:CL4"/>
    <mergeCell ref="CN4:CQ4"/>
    <mergeCell ref="CF5:CF6"/>
    <mergeCell ref="CV5:CV6"/>
    <mergeCell ref="DL5:DL6"/>
    <mergeCell ref="D5:D6"/>
    <mergeCell ref="T5:T6"/>
    <mergeCell ref="AJ5:AJ6"/>
    <mergeCell ref="AZ5:AZ6"/>
    <mergeCell ref="BP5:BP6"/>
  </mergeCells>
  <printOptions horizontalCentered="1"/>
  <pageMargins left="0.57999999999999996" right="0.34" top="0.63" bottom="0.88" header="0.5" footer="0.5"/>
  <pageSetup scale="68" orientation="landscape" horizontalDpi="1200" verticalDpi="1200" r:id="rId1"/>
  <headerFooter>
    <oddFooter>&amp;LNote: *No data are reported when fewer than ten students tested or if any Achievement Level equals 100.
Percentages may not add to 100 due to rounding.
05/26/2011 Florida Department of Education&amp;RPage &amp;P of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AR272"/>
  <sheetViews>
    <sheetView zoomScaleNormal="100" workbookViewId="0">
      <selection sqref="A1:K1"/>
    </sheetView>
  </sheetViews>
  <sheetFormatPr defaultRowHeight="12.75"/>
  <cols>
    <col min="1" max="1" width="5.7109375" style="577" customWidth="1"/>
    <col min="2" max="2" width="38" style="568" customWidth="1"/>
    <col min="3" max="3" width="8.7109375" style="569" customWidth="1"/>
    <col min="4" max="4" width="7.140625" style="570" hidden="1" customWidth="1"/>
    <col min="5" max="9" width="4.7109375" style="570" hidden="1" customWidth="1"/>
    <col min="10" max="10" width="8.7109375" style="571" customWidth="1"/>
    <col min="11" max="14" width="5.7109375" style="570" hidden="1" customWidth="1"/>
    <col min="15" max="15" width="5.7109375" style="570" customWidth="1"/>
    <col min="16" max="16" width="5.7109375" style="572" customWidth="1"/>
    <col min="17" max="17" width="35.85546875" style="573" customWidth="1"/>
    <col min="18" max="18" width="8.140625" style="574" customWidth="1"/>
    <col min="19" max="19" width="7.28515625" style="575" customWidth="1"/>
    <col min="20" max="24" width="4.7109375" style="575" hidden="1" customWidth="1"/>
    <col min="25" max="25" width="8.7109375" style="576" customWidth="1"/>
    <col min="26" max="29" width="5.7109375" style="575" hidden="1" customWidth="1"/>
    <col min="30" max="30" width="5.140625" style="470" hidden="1" customWidth="1"/>
    <col min="31" max="31" width="8.140625" style="893" hidden="1" customWidth="1"/>
    <col min="32" max="32" width="10.140625" style="893" customWidth="1"/>
    <col min="33" max="33" width="11.42578125" style="893" bestFit="1" customWidth="1"/>
    <col min="34" max="34" width="8.140625" style="893" customWidth="1"/>
    <col min="35" max="37" width="7.7109375" style="893" customWidth="1"/>
    <col min="38" max="41" width="9.140625" style="893"/>
    <col min="42" max="245" width="9.140625" style="470"/>
    <col min="246" max="247" width="4.7109375" style="470" customWidth="1"/>
    <col min="248" max="248" width="16" style="470" customWidth="1"/>
    <col min="249" max="249" width="5.7109375" style="470" customWidth="1"/>
    <col min="250" max="250" width="35.85546875" style="470" customWidth="1"/>
    <col min="251" max="251" width="8.140625" style="470" customWidth="1"/>
    <col min="252" max="252" width="7.28515625" style="470" customWidth="1"/>
    <col min="253" max="257" width="4.7109375" style="470" customWidth="1"/>
    <col min="258" max="258" width="8.7109375" style="470" customWidth="1"/>
    <col min="259" max="262" width="5.7109375" style="470" customWidth="1"/>
    <col min="263" max="501" width="9.140625" style="470"/>
    <col min="502" max="503" width="4.7109375" style="470" customWidth="1"/>
    <col min="504" max="504" width="16" style="470" customWidth="1"/>
    <col min="505" max="505" width="5.7109375" style="470" customWidth="1"/>
    <col min="506" max="506" width="35.85546875" style="470" customWidth="1"/>
    <col min="507" max="507" width="8.140625" style="470" customWidth="1"/>
    <col min="508" max="508" width="7.28515625" style="470" customWidth="1"/>
    <col min="509" max="513" width="4.7109375" style="470" customWidth="1"/>
    <col min="514" max="514" width="8.7109375" style="470" customWidth="1"/>
    <col min="515" max="518" width="5.7109375" style="470" customWidth="1"/>
    <col min="519" max="757" width="9.140625" style="470"/>
    <col min="758" max="759" width="4.7109375" style="470" customWidth="1"/>
    <col min="760" max="760" width="16" style="470" customWidth="1"/>
    <col min="761" max="761" width="5.7109375" style="470" customWidth="1"/>
    <col min="762" max="762" width="35.85546875" style="470" customWidth="1"/>
    <col min="763" max="763" width="8.140625" style="470" customWidth="1"/>
    <col min="764" max="764" width="7.28515625" style="470" customWidth="1"/>
    <col min="765" max="769" width="4.7109375" style="470" customWidth="1"/>
    <col min="770" max="770" width="8.7109375" style="470" customWidth="1"/>
    <col min="771" max="774" width="5.7109375" style="470" customWidth="1"/>
    <col min="775" max="1013" width="9.140625" style="470"/>
    <col min="1014" max="1015" width="4.7109375" style="470" customWidth="1"/>
    <col min="1016" max="1016" width="16" style="470" customWidth="1"/>
    <col min="1017" max="1017" width="5.7109375" style="470" customWidth="1"/>
    <col min="1018" max="1018" width="35.85546875" style="470" customWidth="1"/>
    <col min="1019" max="1019" width="8.140625" style="470" customWidth="1"/>
    <col min="1020" max="1020" width="7.28515625" style="470" customWidth="1"/>
    <col min="1021" max="1025" width="4.7109375" style="470" customWidth="1"/>
    <col min="1026" max="1026" width="8.7109375" style="470" customWidth="1"/>
    <col min="1027" max="1030" width="5.7109375" style="470" customWidth="1"/>
    <col min="1031" max="1269" width="9.140625" style="470"/>
    <col min="1270" max="1271" width="4.7109375" style="470" customWidth="1"/>
    <col min="1272" max="1272" width="16" style="470" customWidth="1"/>
    <col min="1273" max="1273" width="5.7109375" style="470" customWidth="1"/>
    <col min="1274" max="1274" width="35.85546875" style="470" customWidth="1"/>
    <col min="1275" max="1275" width="8.140625" style="470" customWidth="1"/>
    <col min="1276" max="1276" width="7.28515625" style="470" customWidth="1"/>
    <col min="1277" max="1281" width="4.7109375" style="470" customWidth="1"/>
    <col min="1282" max="1282" width="8.7109375" style="470" customWidth="1"/>
    <col min="1283" max="1286" width="5.7109375" style="470" customWidth="1"/>
    <col min="1287" max="1525" width="9.140625" style="470"/>
    <col min="1526" max="1527" width="4.7109375" style="470" customWidth="1"/>
    <col min="1528" max="1528" width="16" style="470" customWidth="1"/>
    <col min="1529" max="1529" width="5.7109375" style="470" customWidth="1"/>
    <col min="1530" max="1530" width="35.85546875" style="470" customWidth="1"/>
    <col min="1531" max="1531" width="8.140625" style="470" customWidth="1"/>
    <col min="1532" max="1532" width="7.28515625" style="470" customWidth="1"/>
    <col min="1533" max="1537" width="4.7109375" style="470" customWidth="1"/>
    <col min="1538" max="1538" width="8.7109375" style="470" customWidth="1"/>
    <col min="1539" max="1542" width="5.7109375" style="470" customWidth="1"/>
    <col min="1543" max="1781" width="9.140625" style="470"/>
    <col min="1782" max="1783" width="4.7109375" style="470" customWidth="1"/>
    <col min="1784" max="1784" width="16" style="470" customWidth="1"/>
    <col min="1785" max="1785" width="5.7109375" style="470" customWidth="1"/>
    <col min="1786" max="1786" width="35.85546875" style="470" customWidth="1"/>
    <col min="1787" max="1787" width="8.140625" style="470" customWidth="1"/>
    <col min="1788" max="1788" width="7.28515625" style="470" customWidth="1"/>
    <col min="1789" max="1793" width="4.7109375" style="470" customWidth="1"/>
    <col min="1794" max="1794" width="8.7109375" style="470" customWidth="1"/>
    <col min="1795" max="1798" width="5.7109375" style="470" customWidth="1"/>
    <col min="1799" max="2037" width="9.140625" style="470"/>
    <col min="2038" max="2039" width="4.7109375" style="470" customWidth="1"/>
    <col min="2040" max="2040" width="16" style="470" customWidth="1"/>
    <col min="2041" max="2041" width="5.7109375" style="470" customWidth="1"/>
    <col min="2042" max="2042" width="35.85546875" style="470" customWidth="1"/>
    <col min="2043" max="2043" width="8.140625" style="470" customWidth="1"/>
    <col min="2044" max="2044" width="7.28515625" style="470" customWidth="1"/>
    <col min="2045" max="2049" width="4.7109375" style="470" customWidth="1"/>
    <col min="2050" max="2050" width="8.7109375" style="470" customWidth="1"/>
    <col min="2051" max="2054" width="5.7109375" style="470" customWidth="1"/>
    <col min="2055" max="2293" width="9.140625" style="470"/>
    <col min="2294" max="2295" width="4.7109375" style="470" customWidth="1"/>
    <col min="2296" max="2296" width="16" style="470" customWidth="1"/>
    <col min="2297" max="2297" width="5.7109375" style="470" customWidth="1"/>
    <col min="2298" max="2298" width="35.85546875" style="470" customWidth="1"/>
    <col min="2299" max="2299" width="8.140625" style="470" customWidth="1"/>
    <col min="2300" max="2300" width="7.28515625" style="470" customWidth="1"/>
    <col min="2301" max="2305" width="4.7109375" style="470" customWidth="1"/>
    <col min="2306" max="2306" width="8.7109375" style="470" customWidth="1"/>
    <col min="2307" max="2310" width="5.7109375" style="470" customWidth="1"/>
    <col min="2311" max="2549" width="9.140625" style="470"/>
    <col min="2550" max="2551" width="4.7109375" style="470" customWidth="1"/>
    <col min="2552" max="2552" width="16" style="470" customWidth="1"/>
    <col min="2553" max="2553" width="5.7109375" style="470" customWidth="1"/>
    <col min="2554" max="2554" width="35.85546875" style="470" customWidth="1"/>
    <col min="2555" max="2555" width="8.140625" style="470" customWidth="1"/>
    <col min="2556" max="2556" width="7.28515625" style="470" customWidth="1"/>
    <col min="2557" max="2561" width="4.7109375" style="470" customWidth="1"/>
    <col min="2562" max="2562" width="8.7109375" style="470" customWidth="1"/>
    <col min="2563" max="2566" width="5.7109375" style="470" customWidth="1"/>
    <col min="2567" max="2805" width="9.140625" style="470"/>
    <col min="2806" max="2807" width="4.7109375" style="470" customWidth="1"/>
    <col min="2808" max="2808" width="16" style="470" customWidth="1"/>
    <col min="2809" max="2809" width="5.7109375" style="470" customWidth="1"/>
    <col min="2810" max="2810" width="35.85546875" style="470" customWidth="1"/>
    <col min="2811" max="2811" width="8.140625" style="470" customWidth="1"/>
    <col min="2812" max="2812" width="7.28515625" style="470" customWidth="1"/>
    <col min="2813" max="2817" width="4.7109375" style="470" customWidth="1"/>
    <col min="2818" max="2818" width="8.7109375" style="470" customWidth="1"/>
    <col min="2819" max="2822" width="5.7109375" style="470" customWidth="1"/>
    <col min="2823" max="3061" width="9.140625" style="470"/>
    <col min="3062" max="3063" width="4.7109375" style="470" customWidth="1"/>
    <col min="3064" max="3064" width="16" style="470" customWidth="1"/>
    <col min="3065" max="3065" width="5.7109375" style="470" customWidth="1"/>
    <col min="3066" max="3066" width="35.85546875" style="470" customWidth="1"/>
    <col min="3067" max="3067" width="8.140625" style="470" customWidth="1"/>
    <col min="3068" max="3068" width="7.28515625" style="470" customWidth="1"/>
    <col min="3069" max="3073" width="4.7109375" style="470" customWidth="1"/>
    <col min="3074" max="3074" width="8.7109375" style="470" customWidth="1"/>
    <col min="3075" max="3078" width="5.7109375" style="470" customWidth="1"/>
    <col min="3079" max="3317" width="9.140625" style="470"/>
    <col min="3318" max="3319" width="4.7109375" style="470" customWidth="1"/>
    <col min="3320" max="3320" width="16" style="470" customWidth="1"/>
    <col min="3321" max="3321" width="5.7109375" style="470" customWidth="1"/>
    <col min="3322" max="3322" width="35.85546875" style="470" customWidth="1"/>
    <col min="3323" max="3323" width="8.140625" style="470" customWidth="1"/>
    <col min="3324" max="3324" width="7.28515625" style="470" customWidth="1"/>
    <col min="3325" max="3329" width="4.7109375" style="470" customWidth="1"/>
    <col min="3330" max="3330" width="8.7109375" style="470" customWidth="1"/>
    <col min="3331" max="3334" width="5.7109375" style="470" customWidth="1"/>
    <col min="3335" max="3573" width="9.140625" style="470"/>
    <col min="3574" max="3575" width="4.7109375" style="470" customWidth="1"/>
    <col min="3576" max="3576" width="16" style="470" customWidth="1"/>
    <col min="3577" max="3577" width="5.7109375" style="470" customWidth="1"/>
    <col min="3578" max="3578" width="35.85546875" style="470" customWidth="1"/>
    <col min="3579" max="3579" width="8.140625" style="470" customWidth="1"/>
    <col min="3580" max="3580" width="7.28515625" style="470" customWidth="1"/>
    <col min="3581" max="3585" width="4.7109375" style="470" customWidth="1"/>
    <col min="3586" max="3586" width="8.7109375" style="470" customWidth="1"/>
    <col min="3587" max="3590" width="5.7109375" style="470" customWidth="1"/>
    <col min="3591" max="3829" width="9.140625" style="470"/>
    <col min="3830" max="3831" width="4.7109375" style="470" customWidth="1"/>
    <col min="3832" max="3832" width="16" style="470" customWidth="1"/>
    <col min="3833" max="3833" width="5.7109375" style="470" customWidth="1"/>
    <col min="3834" max="3834" width="35.85546875" style="470" customWidth="1"/>
    <col min="3835" max="3835" width="8.140625" style="470" customWidth="1"/>
    <col min="3836" max="3836" width="7.28515625" style="470" customWidth="1"/>
    <col min="3837" max="3841" width="4.7109375" style="470" customWidth="1"/>
    <col min="3842" max="3842" width="8.7109375" style="470" customWidth="1"/>
    <col min="3843" max="3846" width="5.7109375" style="470" customWidth="1"/>
    <col min="3847" max="4085" width="9.140625" style="470"/>
    <col min="4086" max="4087" width="4.7109375" style="470" customWidth="1"/>
    <col min="4088" max="4088" width="16" style="470" customWidth="1"/>
    <col min="4089" max="4089" width="5.7109375" style="470" customWidth="1"/>
    <col min="4090" max="4090" width="35.85546875" style="470" customWidth="1"/>
    <col min="4091" max="4091" width="8.140625" style="470" customWidth="1"/>
    <col min="4092" max="4092" width="7.28515625" style="470" customWidth="1"/>
    <col min="4093" max="4097" width="4.7109375" style="470" customWidth="1"/>
    <col min="4098" max="4098" width="8.7109375" style="470" customWidth="1"/>
    <col min="4099" max="4102" width="5.7109375" style="470" customWidth="1"/>
    <col min="4103" max="4341" width="9.140625" style="470"/>
    <col min="4342" max="4343" width="4.7109375" style="470" customWidth="1"/>
    <col min="4344" max="4344" width="16" style="470" customWidth="1"/>
    <col min="4345" max="4345" width="5.7109375" style="470" customWidth="1"/>
    <col min="4346" max="4346" width="35.85546875" style="470" customWidth="1"/>
    <col min="4347" max="4347" width="8.140625" style="470" customWidth="1"/>
    <col min="4348" max="4348" width="7.28515625" style="470" customWidth="1"/>
    <col min="4349" max="4353" width="4.7109375" style="470" customWidth="1"/>
    <col min="4354" max="4354" width="8.7109375" style="470" customWidth="1"/>
    <col min="4355" max="4358" width="5.7109375" style="470" customWidth="1"/>
    <col min="4359" max="4597" width="9.140625" style="470"/>
    <col min="4598" max="4599" width="4.7109375" style="470" customWidth="1"/>
    <col min="4600" max="4600" width="16" style="470" customWidth="1"/>
    <col min="4601" max="4601" width="5.7109375" style="470" customWidth="1"/>
    <col min="4602" max="4602" width="35.85546875" style="470" customWidth="1"/>
    <col min="4603" max="4603" width="8.140625" style="470" customWidth="1"/>
    <col min="4604" max="4604" width="7.28515625" style="470" customWidth="1"/>
    <col min="4605" max="4609" width="4.7109375" style="470" customWidth="1"/>
    <col min="4610" max="4610" width="8.7109375" style="470" customWidth="1"/>
    <col min="4611" max="4614" width="5.7109375" style="470" customWidth="1"/>
    <col min="4615" max="4853" width="9.140625" style="470"/>
    <col min="4854" max="4855" width="4.7109375" style="470" customWidth="1"/>
    <col min="4856" max="4856" width="16" style="470" customWidth="1"/>
    <col min="4857" max="4857" width="5.7109375" style="470" customWidth="1"/>
    <col min="4858" max="4858" width="35.85546875" style="470" customWidth="1"/>
    <col min="4859" max="4859" width="8.140625" style="470" customWidth="1"/>
    <col min="4860" max="4860" width="7.28515625" style="470" customWidth="1"/>
    <col min="4861" max="4865" width="4.7109375" style="470" customWidth="1"/>
    <col min="4866" max="4866" width="8.7109375" style="470" customWidth="1"/>
    <col min="4867" max="4870" width="5.7109375" style="470" customWidth="1"/>
    <col min="4871" max="5109" width="9.140625" style="470"/>
    <col min="5110" max="5111" width="4.7109375" style="470" customWidth="1"/>
    <col min="5112" max="5112" width="16" style="470" customWidth="1"/>
    <col min="5113" max="5113" width="5.7109375" style="470" customWidth="1"/>
    <col min="5114" max="5114" width="35.85546875" style="470" customWidth="1"/>
    <col min="5115" max="5115" width="8.140625" style="470" customWidth="1"/>
    <col min="5116" max="5116" width="7.28515625" style="470" customWidth="1"/>
    <col min="5117" max="5121" width="4.7109375" style="470" customWidth="1"/>
    <col min="5122" max="5122" width="8.7109375" style="470" customWidth="1"/>
    <col min="5123" max="5126" width="5.7109375" style="470" customWidth="1"/>
    <col min="5127" max="5365" width="9.140625" style="470"/>
    <col min="5366" max="5367" width="4.7109375" style="470" customWidth="1"/>
    <col min="5368" max="5368" width="16" style="470" customWidth="1"/>
    <col min="5369" max="5369" width="5.7109375" style="470" customWidth="1"/>
    <col min="5370" max="5370" width="35.85546875" style="470" customWidth="1"/>
    <col min="5371" max="5371" width="8.140625" style="470" customWidth="1"/>
    <col min="5372" max="5372" width="7.28515625" style="470" customWidth="1"/>
    <col min="5373" max="5377" width="4.7109375" style="470" customWidth="1"/>
    <col min="5378" max="5378" width="8.7109375" style="470" customWidth="1"/>
    <col min="5379" max="5382" width="5.7109375" style="470" customWidth="1"/>
    <col min="5383" max="5621" width="9.140625" style="470"/>
    <col min="5622" max="5623" width="4.7109375" style="470" customWidth="1"/>
    <col min="5624" max="5624" width="16" style="470" customWidth="1"/>
    <col min="5625" max="5625" width="5.7109375" style="470" customWidth="1"/>
    <col min="5626" max="5626" width="35.85546875" style="470" customWidth="1"/>
    <col min="5627" max="5627" width="8.140625" style="470" customWidth="1"/>
    <col min="5628" max="5628" width="7.28515625" style="470" customWidth="1"/>
    <col min="5629" max="5633" width="4.7109375" style="470" customWidth="1"/>
    <col min="5634" max="5634" width="8.7109375" style="470" customWidth="1"/>
    <col min="5635" max="5638" width="5.7109375" style="470" customWidth="1"/>
    <col min="5639" max="5877" width="9.140625" style="470"/>
    <col min="5878" max="5879" width="4.7109375" style="470" customWidth="1"/>
    <col min="5880" max="5880" width="16" style="470" customWidth="1"/>
    <col min="5881" max="5881" width="5.7109375" style="470" customWidth="1"/>
    <col min="5882" max="5882" width="35.85546875" style="470" customWidth="1"/>
    <col min="5883" max="5883" width="8.140625" style="470" customWidth="1"/>
    <col min="5884" max="5884" width="7.28515625" style="470" customWidth="1"/>
    <col min="5885" max="5889" width="4.7109375" style="470" customWidth="1"/>
    <col min="5890" max="5890" width="8.7109375" style="470" customWidth="1"/>
    <col min="5891" max="5894" width="5.7109375" style="470" customWidth="1"/>
    <col min="5895" max="6133" width="9.140625" style="470"/>
    <col min="6134" max="6135" width="4.7109375" style="470" customWidth="1"/>
    <col min="6136" max="6136" width="16" style="470" customWidth="1"/>
    <col min="6137" max="6137" width="5.7109375" style="470" customWidth="1"/>
    <col min="6138" max="6138" width="35.85546875" style="470" customWidth="1"/>
    <col min="6139" max="6139" width="8.140625" style="470" customWidth="1"/>
    <col min="6140" max="6140" width="7.28515625" style="470" customWidth="1"/>
    <col min="6141" max="6145" width="4.7109375" style="470" customWidth="1"/>
    <col min="6146" max="6146" width="8.7109375" style="470" customWidth="1"/>
    <col min="6147" max="6150" width="5.7109375" style="470" customWidth="1"/>
    <col min="6151" max="6389" width="9.140625" style="470"/>
    <col min="6390" max="6391" width="4.7109375" style="470" customWidth="1"/>
    <col min="6392" max="6392" width="16" style="470" customWidth="1"/>
    <col min="6393" max="6393" width="5.7109375" style="470" customWidth="1"/>
    <col min="6394" max="6394" width="35.85546875" style="470" customWidth="1"/>
    <col min="6395" max="6395" width="8.140625" style="470" customWidth="1"/>
    <col min="6396" max="6396" width="7.28515625" style="470" customWidth="1"/>
    <col min="6397" max="6401" width="4.7109375" style="470" customWidth="1"/>
    <col min="6402" max="6402" width="8.7109375" style="470" customWidth="1"/>
    <col min="6403" max="6406" width="5.7109375" style="470" customWidth="1"/>
    <col min="6407" max="6645" width="9.140625" style="470"/>
    <col min="6646" max="6647" width="4.7109375" style="470" customWidth="1"/>
    <col min="6648" max="6648" width="16" style="470" customWidth="1"/>
    <col min="6649" max="6649" width="5.7109375" style="470" customWidth="1"/>
    <col min="6650" max="6650" width="35.85546875" style="470" customWidth="1"/>
    <col min="6651" max="6651" width="8.140625" style="470" customWidth="1"/>
    <col min="6652" max="6652" width="7.28515625" style="470" customWidth="1"/>
    <col min="6653" max="6657" width="4.7109375" style="470" customWidth="1"/>
    <col min="6658" max="6658" width="8.7109375" style="470" customWidth="1"/>
    <col min="6659" max="6662" width="5.7109375" style="470" customWidth="1"/>
    <col min="6663" max="6901" width="9.140625" style="470"/>
    <col min="6902" max="6903" width="4.7109375" style="470" customWidth="1"/>
    <col min="6904" max="6904" width="16" style="470" customWidth="1"/>
    <col min="6905" max="6905" width="5.7109375" style="470" customWidth="1"/>
    <col min="6906" max="6906" width="35.85546875" style="470" customWidth="1"/>
    <col min="6907" max="6907" width="8.140625" style="470" customWidth="1"/>
    <col min="6908" max="6908" width="7.28515625" style="470" customWidth="1"/>
    <col min="6909" max="6913" width="4.7109375" style="470" customWidth="1"/>
    <col min="6914" max="6914" width="8.7109375" style="470" customWidth="1"/>
    <col min="6915" max="6918" width="5.7109375" style="470" customWidth="1"/>
    <col min="6919" max="7157" width="9.140625" style="470"/>
    <col min="7158" max="7159" width="4.7109375" style="470" customWidth="1"/>
    <col min="7160" max="7160" width="16" style="470" customWidth="1"/>
    <col min="7161" max="7161" width="5.7109375" style="470" customWidth="1"/>
    <col min="7162" max="7162" width="35.85546875" style="470" customWidth="1"/>
    <col min="7163" max="7163" width="8.140625" style="470" customWidth="1"/>
    <col min="7164" max="7164" width="7.28515625" style="470" customWidth="1"/>
    <col min="7165" max="7169" width="4.7109375" style="470" customWidth="1"/>
    <col min="7170" max="7170" width="8.7109375" style="470" customWidth="1"/>
    <col min="7171" max="7174" width="5.7109375" style="470" customWidth="1"/>
    <col min="7175" max="7413" width="9.140625" style="470"/>
    <col min="7414" max="7415" width="4.7109375" style="470" customWidth="1"/>
    <col min="7416" max="7416" width="16" style="470" customWidth="1"/>
    <col min="7417" max="7417" width="5.7109375" style="470" customWidth="1"/>
    <col min="7418" max="7418" width="35.85546875" style="470" customWidth="1"/>
    <col min="7419" max="7419" width="8.140625" style="470" customWidth="1"/>
    <col min="7420" max="7420" width="7.28515625" style="470" customWidth="1"/>
    <col min="7421" max="7425" width="4.7109375" style="470" customWidth="1"/>
    <col min="7426" max="7426" width="8.7109375" style="470" customWidth="1"/>
    <col min="7427" max="7430" width="5.7109375" style="470" customWidth="1"/>
    <col min="7431" max="7669" width="9.140625" style="470"/>
    <col min="7670" max="7671" width="4.7109375" style="470" customWidth="1"/>
    <col min="7672" max="7672" width="16" style="470" customWidth="1"/>
    <col min="7673" max="7673" width="5.7109375" style="470" customWidth="1"/>
    <col min="7674" max="7674" width="35.85546875" style="470" customWidth="1"/>
    <col min="7675" max="7675" width="8.140625" style="470" customWidth="1"/>
    <col min="7676" max="7676" width="7.28515625" style="470" customWidth="1"/>
    <col min="7677" max="7681" width="4.7109375" style="470" customWidth="1"/>
    <col min="7682" max="7682" width="8.7109375" style="470" customWidth="1"/>
    <col min="7683" max="7686" width="5.7109375" style="470" customWidth="1"/>
    <col min="7687" max="7925" width="9.140625" style="470"/>
    <col min="7926" max="7927" width="4.7109375" style="470" customWidth="1"/>
    <col min="7928" max="7928" width="16" style="470" customWidth="1"/>
    <col min="7929" max="7929" width="5.7109375" style="470" customWidth="1"/>
    <col min="7930" max="7930" width="35.85546875" style="470" customWidth="1"/>
    <col min="7931" max="7931" width="8.140625" style="470" customWidth="1"/>
    <col min="7932" max="7932" width="7.28515625" style="470" customWidth="1"/>
    <col min="7933" max="7937" width="4.7109375" style="470" customWidth="1"/>
    <col min="7938" max="7938" width="8.7109375" style="470" customWidth="1"/>
    <col min="7939" max="7942" width="5.7109375" style="470" customWidth="1"/>
    <col min="7943" max="8181" width="9.140625" style="470"/>
    <col min="8182" max="8183" width="4.7109375" style="470" customWidth="1"/>
    <col min="8184" max="8184" width="16" style="470" customWidth="1"/>
    <col min="8185" max="8185" width="5.7109375" style="470" customWidth="1"/>
    <col min="8186" max="8186" width="35.85546875" style="470" customWidth="1"/>
    <col min="8187" max="8187" width="8.140625" style="470" customWidth="1"/>
    <col min="8188" max="8188" width="7.28515625" style="470" customWidth="1"/>
    <col min="8189" max="8193" width="4.7109375" style="470" customWidth="1"/>
    <col min="8194" max="8194" width="8.7109375" style="470" customWidth="1"/>
    <col min="8195" max="8198" width="5.7109375" style="470" customWidth="1"/>
    <col min="8199" max="8437" width="9.140625" style="470"/>
    <col min="8438" max="8439" width="4.7109375" style="470" customWidth="1"/>
    <col min="8440" max="8440" width="16" style="470" customWidth="1"/>
    <col min="8441" max="8441" width="5.7109375" style="470" customWidth="1"/>
    <col min="8442" max="8442" width="35.85546875" style="470" customWidth="1"/>
    <col min="8443" max="8443" width="8.140625" style="470" customWidth="1"/>
    <col min="8444" max="8444" width="7.28515625" style="470" customWidth="1"/>
    <col min="8445" max="8449" width="4.7109375" style="470" customWidth="1"/>
    <col min="8450" max="8450" width="8.7109375" style="470" customWidth="1"/>
    <col min="8451" max="8454" width="5.7109375" style="470" customWidth="1"/>
    <col min="8455" max="8693" width="9.140625" style="470"/>
    <col min="8694" max="8695" width="4.7109375" style="470" customWidth="1"/>
    <col min="8696" max="8696" width="16" style="470" customWidth="1"/>
    <col min="8697" max="8697" width="5.7109375" style="470" customWidth="1"/>
    <col min="8698" max="8698" width="35.85546875" style="470" customWidth="1"/>
    <col min="8699" max="8699" width="8.140625" style="470" customWidth="1"/>
    <col min="8700" max="8700" width="7.28515625" style="470" customWidth="1"/>
    <col min="8701" max="8705" width="4.7109375" style="470" customWidth="1"/>
    <col min="8706" max="8706" width="8.7109375" style="470" customWidth="1"/>
    <col min="8707" max="8710" width="5.7109375" style="470" customWidth="1"/>
    <col min="8711" max="8949" width="9.140625" style="470"/>
    <col min="8950" max="8951" width="4.7109375" style="470" customWidth="1"/>
    <col min="8952" max="8952" width="16" style="470" customWidth="1"/>
    <col min="8953" max="8953" width="5.7109375" style="470" customWidth="1"/>
    <col min="8954" max="8954" width="35.85546875" style="470" customWidth="1"/>
    <col min="8955" max="8955" width="8.140625" style="470" customWidth="1"/>
    <col min="8956" max="8956" width="7.28515625" style="470" customWidth="1"/>
    <col min="8957" max="8961" width="4.7109375" style="470" customWidth="1"/>
    <col min="8962" max="8962" width="8.7109375" style="470" customWidth="1"/>
    <col min="8963" max="8966" width="5.7109375" style="470" customWidth="1"/>
    <col min="8967" max="9205" width="9.140625" style="470"/>
    <col min="9206" max="9207" width="4.7109375" style="470" customWidth="1"/>
    <col min="9208" max="9208" width="16" style="470" customWidth="1"/>
    <col min="9209" max="9209" width="5.7109375" style="470" customWidth="1"/>
    <col min="9210" max="9210" width="35.85546875" style="470" customWidth="1"/>
    <col min="9211" max="9211" width="8.140625" style="470" customWidth="1"/>
    <col min="9212" max="9212" width="7.28515625" style="470" customWidth="1"/>
    <col min="9213" max="9217" width="4.7109375" style="470" customWidth="1"/>
    <col min="9218" max="9218" width="8.7109375" style="470" customWidth="1"/>
    <col min="9219" max="9222" width="5.7109375" style="470" customWidth="1"/>
    <col min="9223" max="9461" width="9.140625" style="470"/>
    <col min="9462" max="9463" width="4.7109375" style="470" customWidth="1"/>
    <col min="9464" max="9464" width="16" style="470" customWidth="1"/>
    <col min="9465" max="9465" width="5.7109375" style="470" customWidth="1"/>
    <col min="9466" max="9466" width="35.85546875" style="470" customWidth="1"/>
    <col min="9467" max="9467" width="8.140625" style="470" customWidth="1"/>
    <col min="9468" max="9468" width="7.28515625" style="470" customWidth="1"/>
    <col min="9469" max="9473" width="4.7109375" style="470" customWidth="1"/>
    <col min="9474" max="9474" width="8.7109375" style="470" customWidth="1"/>
    <col min="9475" max="9478" width="5.7109375" style="470" customWidth="1"/>
    <col min="9479" max="9717" width="9.140625" style="470"/>
    <col min="9718" max="9719" width="4.7109375" style="470" customWidth="1"/>
    <col min="9720" max="9720" width="16" style="470" customWidth="1"/>
    <col min="9721" max="9721" width="5.7109375" style="470" customWidth="1"/>
    <col min="9722" max="9722" width="35.85546875" style="470" customWidth="1"/>
    <col min="9723" max="9723" width="8.140625" style="470" customWidth="1"/>
    <col min="9724" max="9724" width="7.28515625" style="470" customWidth="1"/>
    <col min="9725" max="9729" width="4.7109375" style="470" customWidth="1"/>
    <col min="9730" max="9730" width="8.7109375" style="470" customWidth="1"/>
    <col min="9731" max="9734" width="5.7109375" style="470" customWidth="1"/>
    <col min="9735" max="9973" width="9.140625" style="470"/>
    <col min="9974" max="9975" width="4.7109375" style="470" customWidth="1"/>
    <col min="9976" max="9976" width="16" style="470" customWidth="1"/>
    <col min="9977" max="9977" width="5.7109375" style="470" customWidth="1"/>
    <col min="9978" max="9978" width="35.85546875" style="470" customWidth="1"/>
    <col min="9979" max="9979" width="8.140625" style="470" customWidth="1"/>
    <col min="9980" max="9980" width="7.28515625" style="470" customWidth="1"/>
    <col min="9981" max="9985" width="4.7109375" style="470" customWidth="1"/>
    <col min="9986" max="9986" width="8.7109375" style="470" customWidth="1"/>
    <col min="9987" max="9990" width="5.7109375" style="470" customWidth="1"/>
    <col min="9991" max="10229" width="9.140625" style="470"/>
    <col min="10230" max="10231" width="4.7109375" style="470" customWidth="1"/>
    <col min="10232" max="10232" width="16" style="470" customWidth="1"/>
    <col min="10233" max="10233" width="5.7109375" style="470" customWidth="1"/>
    <col min="10234" max="10234" width="35.85546875" style="470" customWidth="1"/>
    <col min="10235" max="10235" width="8.140625" style="470" customWidth="1"/>
    <col min="10236" max="10236" width="7.28515625" style="470" customWidth="1"/>
    <col min="10237" max="10241" width="4.7109375" style="470" customWidth="1"/>
    <col min="10242" max="10242" width="8.7109375" style="470" customWidth="1"/>
    <col min="10243" max="10246" width="5.7109375" style="470" customWidth="1"/>
    <col min="10247" max="10485" width="9.140625" style="470"/>
    <col min="10486" max="10487" width="4.7109375" style="470" customWidth="1"/>
    <col min="10488" max="10488" width="16" style="470" customWidth="1"/>
    <col min="10489" max="10489" width="5.7109375" style="470" customWidth="1"/>
    <col min="10490" max="10490" width="35.85546875" style="470" customWidth="1"/>
    <col min="10491" max="10491" width="8.140625" style="470" customWidth="1"/>
    <col min="10492" max="10492" width="7.28515625" style="470" customWidth="1"/>
    <col min="10493" max="10497" width="4.7109375" style="470" customWidth="1"/>
    <col min="10498" max="10498" width="8.7109375" style="470" customWidth="1"/>
    <col min="10499" max="10502" width="5.7109375" style="470" customWidth="1"/>
    <col min="10503" max="10741" width="9.140625" style="470"/>
    <col min="10742" max="10743" width="4.7109375" style="470" customWidth="1"/>
    <col min="10744" max="10744" width="16" style="470" customWidth="1"/>
    <col min="10745" max="10745" width="5.7109375" style="470" customWidth="1"/>
    <col min="10746" max="10746" width="35.85546875" style="470" customWidth="1"/>
    <col min="10747" max="10747" width="8.140625" style="470" customWidth="1"/>
    <col min="10748" max="10748" width="7.28515625" style="470" customWidth="1"/>
    <col min="10749" max="10753" width="4.7109375" style="470" customWidth="1"/>
    <col min="10754" max="10754" width="8.7109375" style="470" customWidth="1"/>
    <col min="10755" max="10758" width="5.7109375" style="470" customWidth="1"/>
    <col min="10759" max="10997" width="9.140625" style="470"/>
    <col min="10998" max="10999" width="4.7109375" style="470" customWidth="1"/>
    <col min="11000" max="11000" width="16" style="470" customWidth="1"/>
    <col min="11001" max="11001" width="5.7109375" style="470" customWidth="1"/>
    <col min="11002" max="11002" width="35.85546875" style="470" customWidth="1"/>
    <col min="11003" max="11003" width="8.140625" style="470" customWidth="1"/>
    <col min="11004" max="11004" width="7.28515625" style="470" customWidth="1"/>
    <col min="11005" max="11009" width="4.7109375" style="470" customWidth="1"/>
    <col min="11010" max="11010" width="8.7109375" style="470" customWidth="1"/>
    <col min="11011" max="11014" width="5.7109375" style="470" customWidth="1"/>
    <col min="11015" max="11253" width="9.140625" style="470"/>
    <col min="11254" max="11255" width="4.7109375" style="470" customWidth="1"/>
    <col min="11256" max="11256" width="16" style="470" customWidth="1"/>
    <col min="11257" max="11257" width="5.7109375" style="470" customWidth="1"/>
    <col min="11258" max="11258" width="35.85546875" style="470" customWidth="1"/>
    <col min="11259" max="11259" width="8.140625" style="470" customWidth="1"/>
    <col min="11260" max="11260" width="7.28515625" style="470" customWidth="1"/>
    <col min="11261" max="11265" width="4.7109375" style="470" customWidth="1"/>
    <col min="11266" max="11266" width="8.7109375" style="470" customWidth="1"/>
    <col min="11267" max="11270" width="5.7109375" style="470" customWidth="1"/>
    <col min="11271" max="11509" width="9.140625" style="470"/>
    <col min="11510" max="11511" width="4.7109375" style="470" customWidth="1"/>
    <col min="11512" max="11512" width="16" style="470" customWidth="1"/>
    <col min="11513" max="11513" width="5.7109375" style="470" customWidth="1"/>
    <col min="11514" max="11514" width="35.85546875" style="470" customWidth="1"/>
    <col min="11515" max="11515" width="8.140625" style="470" customWidth="1"/>
    <col min="11516" max="11516" width="7.28515625" style="470" customWidth="1"/>
    <col min="11517" max="11521" width="4.7109375" style="470" customWidth="1"/>
    <col min="11522" max="11522" width="8.7109375" style="470" customWidth="1"/>
    <col min="11523" max="11526" width="5.7109375" style="470" customWidth="1"/>
    <col min="11527" max="11765" width="9.140625" style="470"/>
    <col min="11766" max="11767" width="4.7109375" style="470" customWidth="1"/>
    <col min="11768" max="11768" width="16" style="470" customWidth="1"/>
    <col min="11769" max="11769" width="5.7109375" style="470" customWidth="1"/>
    <col min="11770" max="11770" width="35.85546875" style="470" customWidth="1"/>
    <col min="11771" max="11771" width="8.140625" style="470" customWidth="1"/>
    <col min="11772" max="11772" width="7.28515625" style="470" customWidth="1"/>
    <col min="11773" max="11777" width="4.7109375" style="470" customWidth="1"/>
    <col min="11778" max="11778" width="8.7109375" style="470" customWidth="1"/>
    <col min="11779" max="11782" width="5.7109375" style="470" customWidth="1"/>
    <col min="11783" max="12021" width="9.140625" style="470"/>
    <col min="12022" max="12023" width="4.7109375" style="470" customWidth="1"/>
    <col min="12024" max="12024" width="16" style="470" customWidth="1"/>
    <col min="12025" max="12025" width="5.7109375" style="470" customWidth="1"/>
    <col min="12026" max="12026" width="35.85546875" style="470" customWidth="1"/>
    <col min="12027" max="12027" width="8.140625" style="470" customWidth="1"/>
    <col min="12028" max="12028" width="7.28515625" style="470" customWidth="1"/>
    <col min="12029" max="12033" width="4.7109375" style="470" customWidth="1"/>
    <col min="12034" max="12034" width="8.7109375" style="470" customWidth="1"/>
    <col min="12035" max="12038" width="5.7109375" style="470" customWidth="1"/>
    <col min="12039" max="12277" width="9.140625" style="470"/>
    <col min="12278" max="12279" width="4.7109375" style="470" customWidth="1"/>
    <col min="12280" max="12280" width="16" style="470" customWidth="1"/>
    <col min="12281" max="12281" width="5.7109375" style="470" customWidth="1"/>
    <col min="12282" max="12282" width="35.85546875" style="470" customWidth="1"/>
    <col min="12283" max="12283" width="8.140625" style="470" customWidth="1"/>
    <col min="12284" max="12284" width="7.28515625" style="470" customWidth="1"/>
    <col min="12285" max="12289" width="4.7109375" style="470" customWidth="1"/>
    <col min="12290" max="12290" width="8.7109375" style="470" customWidth="1"/>
    <col min="12291" max="12294" width="5.7109375" style="470" customWidth="1"/>
    <col min="12295" max="12533" width="9.140625" style="470"/>
    <col min="12534" max="12535" width="4.7109375" style="470" customWidth="1"/>
    <col min="12536" max="12536" width="16" style="470" customWidth="1"/>
    <col min="12537" max="12537" width="5.7109375" style="470" customWidth="1"/>
    <col min="12538" max="12538" width="35.85546875" style="470" customWidth="1"/>
    <col min="12539" max="12539" width="8.140625" style="470" customWidth="1"/>
    <col min="12540" max="12540" width="7.28515625" style="470" customWidth="1"/>
    <col min="12541" max="12545" width="4.7109375" style="470" customWidth="1"/>
    <col min="12546" max="12546" width="8.7109375" style="470" customWidth="1"/>
    <col min="12547" max="12550" width="5.7109375" style="470" customWidth="1"/>
    <col min="12551" max="12789" width="9.140625" style="470"/>
    <col min="12790" max="12791" width="4.7109375" style="470" customWidth="1"/>
    <col min="12792" max="12792" width="16" style="470" customWidth="1"/>
    <col min="12793" max="12793" width="5.7109375" style="470" customWidth="1"/>
    <col min="12794" max="12794" width="35.85546875" style="470" customWidth="1"/>
    <col min="12795" max="12795" width="8.140625" style="470" customWidth="1"/>
    <col min="12796" max="12796" width="7.28515625" style="470" customWidth="1"/>
    <col min="12797" max="12801" width="4.7109375" style="470" customWidth="1"/>
    <col min="12802" max="12802" width="8.7109375" style="470" customWidth="1"/>
    <col min="12803" max="12806" width="5.7109375" style="470" customWidth="1"/>
    <col min="12807" max="13045" width="9.140625" style="470"/>
    <col min="13046" max="13047" width="4.7109375" style="470" customWidth="1"/>
    <col min="13048" max="13048" width="16" style="470" customWidth="1"/>
    <col min="13049" max="13049" width="5.7109375" style="470" customWidth="1"/>
    <col min="13050" max="13050" width="35.85546875" style="470" customWidth="1"/>
    <col min="13051" max="13051" width="8.140625" style="470" customWidth="1"/>
    <col min="13052" max="13052" width="7.28515625" style="470" customWidth="1"/>
    <col min="13053" max="13057" width="4.7109375" style="470" customWidth="1"/>
    <col min="13058" max="13058" width="8.7109375" style="470" customWidth="1"/>
    <col min="13059" max="13062" width="5.7109375" style="470" customWidth="1"/>
    <col min="13063" max="13301" width="9.140625" style="470"/>
    <col min="13302" max="13303" width="4.7109375" style="470" customWidth="1"/>
    <col min="13304" max="13304" width="16" style="470" customWidth="1"/>
    <col min="13305" max="13305" width="5.7109375" style="470" customWidth="1"/>
    <col min="13306" max="13306" width="35.85546875" style="470" customWidth="1"/>
    <col min="13307" max="13307" width="8.140625" style="470" customWidth="1"/>
    <col min="13308" max="13308" width="7.28515625" style="470" customWidth="1"/>
    <col min="13309" max="13313" width="4.7109375" style="470" customWidth="1"/>
    <col min="13314" max="13314" width="8.7109375" style="470" customWidth="1"/>
    <col min="13315" max="13318" width="5.7109375" style="470" customWidth="1"/>
    <col min="13319" max="13557" width="9.140625" style="470"/>
    <col min="13558" max="13559" width="4.7109375" style="470" customWidth="1"/>
    <col min="13560" max="13560" width="16" style="470" customWidth="1"/>
    <col min="13561" max="13561" width="5.7109375" style="470" customWidth="1"/>
    <col min="13562" max="13562" width="35.85546875" style="470" customWidth="1"/>
    <col min="13563" max="13563" width="8.140625" style="470" customWidth="1"/>
    <col min="13564" max="13564" width="7.28515625" style="470" customWidth="1"/>
    <col min="13565" max="13569" width="4.7109375" style="470" customWidth="1"/>
    <col min="13570" max="13570" width="8.7109375" style="470" customWidth="1"/>
    <col min="13571" max="13574" width="5.7109375" style="470" customWidth="1"/>
    <col min="13575" max="13813" width="9.140625" style="470"/>
    <col min="13814" max="13815" width="4.7109375" style="470" customWidth="1"/>
    <col min="13816" max="13816" width="16" style="470" customWidth="1"/>
    <col min="13817" max="13817" width="5.7109375" style="470" customWidth="1"/>
    <col min="13818" max="13818" width="35.85546875" style="470" customWidth="1"/>
    <col min="13819" max="13819" width="8.140625" style="470" customWidth="1"/>
    <col min="13820" max="13820" width="7.28515625" style="470" customWidth="1"/>
    <col min="13821" max="13825" width="4.7109375" style="470" customWidth="1"/>
    <col min="13826" max="13826" width="8.7109375" style="470" customWidth="1"/>
    <col min="13827" max="13830" width="5.7109375" style="470" customWidth="1"/>
    <col min="13831" max="14069" width="9.140625" style="470"/>
    <col min="14070" max="14071" width="4.7109375" style="470" customWidth="1"/>
    <col min="14072" max="14072" width="16" style="470" customWidth="1"/>
    <col min="14073" max="14073" width="5.7109375" style="470" customWidth="1"/>
    <col min="14074" max="14074" width="35.85546875" style="470" customWidth="1"/>
    <col min="14075" max="14075" width="8.140625" style="470" customWidth="1"/>
    <col min="14076" max="14076" width="7.28515625" style="470" customWidth="1"/>
    <col min="14077" max="14081" width="4.7109375" style="470" customWidth="1"/>
    <col min="14082" max="14082" width="8.7109375" style="470" customWidth="1"/>
    <col min="14083" max="14086" width="5.7109375" style="470" customWidth="1"/>
    <col min="14087" max="14325" width="9.140625" style="470"/>
    <col min="14326" max="14327" width="4.7109375" style="470" customWidth="1"/>
    <col min="14328" max="14328" width="16" style="470" customWidth="1"/>
    <col min="14329" max="14329" width="5.7109375" style="470" customWidth="1"/>
    <col min="14330" max="14330" width="35.85546875" style="470" customWidth="1"/>
    <col min="14331" max="14331" width="8.140625" style="470" customWidth="1"/>
    <col min="14332" max="14332" width="7.28515625" style="470" customWidth="1"/>
    <col min="14333" max="14337" width="4.7109375" style="470" customWidth="1"/>
    <col min="14338" max="14338" width="8.7109375" style="470" customWidth="1"/>
    <col min="14339" max="14342" width="5.7109375" style="470" customWidth="1"/>
    <col min="14343" max="14581" width="9.140625" style="470"/>
    <col min="14582" max="14583" width="4.7109375" style="470" customWidth="1"/>
    <col min="14584" max="14584" width="16" style="470" customWidth="1"/>
    <col min="14585" max="14585" width="5.7109375" style="470" customWidth="1"/>
    <col min="14586" max="14586" width="35.85546875" style="470" customWidth="1"/>
    <col min="14587" max="14587" width="8.140625" style="470" customWidth="1"/>
    <col min="14588" max="14588" width="7.28515625" style="470" customWidth="1"/>
    <col min="14589" max="14593" width="4.7109375" style="470" customWidth="1"/>
    <col min="14594" max="14594" width="8.7109375" style="470" customWidth="1"/>
    <col min="14595" max="14598" width="5.7109375" style="470" customWidth="1"/>
    <col min="14599" max="14837" width="9.140625" style="470"/>
    <col min="14838" max="14839" width="4.7109375" style="470" customWidth="1"/>
    <col min="14840" max="14840" width="16" style="470" customWidth="1"/>
    <col min="14841" max="14841" width="5.7109375" style="470" customWidth="1"/>
    <col min="14842" max="14842" width="35.85546875" style="470" customWidth="1"/>
    <col min="14843" max="14843" width="8.140625" style="470" customWidth="1"/>
    <col min="14844" max="14844" width="7.28515625" style="470" customWidth="1"/>
    <col min="14845" max="14849" width="4.7109375" style="470" customWidth="1"/>
    <col min="14850" max="14850" width="8.7109375" style="470" customWidth="1"/>
    <col min="14851" max="14854" width="5.7109375" style="470" customWidth="1"/>
    <col min="14855" max="15093" width="9.140625" style="470"/>
    <col min="15094" max="15095" width="4.7109375" style="470" customWidth="1"/>
    <col min="15096" max="15096" width="16" style="470" customWidth="1"/>
    <col min="15097" max="15097" width="5.7109375" style="470" customWidth="1"/>
    <col min="15098" max="15098" width="35.85546875" style="470" customWidth="1"/>
    <col min="15099" max="15099" width="8.140625" style="470" customWidth="1"/>
    <col min="15100" max="15100" width="7.28515625" style="470" customWidth="1"/>
    <col min="15101" max="15105" width="4.7109375" style="470" customWidth="1"/>
    <col min="15106" max="15106" width="8.7109375" style="470" customWidth="1"/>
    <col min="15107" max="15110" width="5.7109375" style="470" customWidth="1"/>
    <col min="15111" max="15349" width="9.140625" style="470"/>
    <col min="15350" max="15351" width="4.7109375" style="470" customWidth="1"/>
    <col min="15352" max="15352" width="16" style="470" customWidth="1"/>
    <col min="15353" max="15353" width="5.7109375" style="470" customWidth="1"/>
    <col min="15354" max="15354" width="35.85546875" style="470" customWidth="1"/>
    <col min="15355" max="15355" width="8.140625" style="470" customWidth="1"/>
    <col min="15356" max="15356" width="7.28515625" style="470" customWidth="1"/>
    <col min="15357" max="15361" width="4.7109375" style="470" customWidth="1"/>
    <col min="15362" max="15362" width="8.7109375" style="470" customWidth="1"/>
    <col min="15363" max="15366" width="5.7109375" style="470" customWidth="1"/>
    <col min="15367" max="15605" width="9.140625" style="470"/>
    <col min="15606" max="15607" width="4.7109375" style="470" customWidth="1"/>
    <col min="15608" max="15608" width="16" style="470" customWidth="1"/>
    <col min="15609" max="15609" width="5.7109375" style="470" customWidth="1"/>
    <col min="15610" max="15610" width="35.85546875" style="470" customWidth="1"/>
    <col min="15611" max="15611" width="8.140625" style="470" customWidth="1"/>
    <col min="15612" max="15612" width="7.28515625" style="470" customWidth="1"/>
    <col min="15613" max="15617" width="4.7109375" style="470" customWidth="1"/>
    <col min="15618" max="15618" width="8.7109375" style="470" customWidth="1"/>
    <col min="15619" max="15622" width="5.7109375" style="470" customWidth="1"/>
    <col min="15623" max="15861" width="9.140625" style="470"/>
    <col min="15862" max="15863" width="4.7109375" style="470" customWidth="1"/>
    <col min="15864" max="15864" width="16" style="470" customWidth="1"/>
    <col min="15865" max="15865" width="5.7109375" style="470" customWidth="1"/>
    <col min="15866" max="15866" width="35.85546875" style="470" customWidth="1"/>
    <col min="15867" max="15867" width="8.140625" style="470" customWidth="1"/>
    <col min="15868" max="15868" width="7.28515625" style="470" customWidth="1"/>
    <col min="15869" max="15873" width="4.7109375" style="470" customWidth="1"/>
    <col min="15874" max="15874" width="8.7109375" style="470" customWidth="1"/>
    <col min="15875" max="15878" width="5.7109375" style="470" customWidth="1"/>
    <col min="15879" max="16117" width="9.140625" style="470"/>
    <col min="16118" max="16119" width="4.7109375" style="470" customWidth="1"/>
    <col min="16120" max="16120" width="16" style="470" customWidth="1"/>
    <col min="16121" max="16121" width="5.7109375" style="470" customWidth="1"/>
    <col min="16122" max="16122" width="35.85546875" style="470" customWidth="1"/>
    <col min="16123" max="16123" width="8.140625" style="470" customWidth="1"/>
    <col min="16124" max="16124" width="7.28515625" style="470" customWidth="1"/>
    <col min="16125" max="16129" width="4.7109375" style="470" customWidth="1"/>
    <col min="16130" max="16130" width="8.7109375" style="470" customWidth="1"/>
    <col min="16131" max="16134" width="5.7109375" style="470" customWidth="1"/>
    <col min="16135" max="16384" width="9.140625" style="470"/>
  </cols>
  <sheetData>
    <row r="1" spans="1:44" s="460" customFormat="1" ht="15.75">
      <c r="A1" s="1268" t="s">
        <v>2032</v>
      </c>
      <c r="B1" s="1268"/>
      <c r="C1" s="1268"/>
      <c r="D1" s="1268"/>
      <c r="E1" s="1268"/>
      <c r="F1" s="1268"/>
      <c r="G1" s="1268"/>
      <c r="H1" s="1268"/>
      <c r="I1" s="1268"/>
      <c r="J1" s="1268"/>
      <c r="K1" s="1268"/>
      <c r="L1" s="1268"/>
      <c r="M1" s="1268"/>
      <c r="N1" s="1268"/>
      <c r="O1" s="85"/>
      <c r="P1" s="1268" t="s">
        <v>2032</v>
      </c>
      <c r="Q1" s="1268"/>
      <c r="R1" s="1268"/>
      <c r="S1" s="1268"/>
      <c r="T1" s="1268"/>
      <c r="U1" s="1268"/>
      <c r="V1" s="1268"/>
      <c r="W1" s="1268"/>
      <c r="X1" s="1268"/>
      <c r="Y1" s="1268"/>
      <c r="Z1" s="1268"/>
      <c r="AA1" s="1268"/>
      <c r="AB1" s="1268"/>
      <c r="AC1" s="1268"/>
      <c r="AE1" s="890"/>
      <c r="AF1" s="890"/>
      <c r="AG1" s="890"/>
      <c r="AH1" s="890"/>
      <c r="AI1" s="890"/>
      <c r="AJ1" s="890"/>
      <c r="AK1" s="890"/>
      <c r="AL1" s="890"/>
      <c r="AM1" s="890"/>
      <c r="AN1" s="890"/>
      <c r="AO1" s="890"/>
    </row>
    <row r="2" spans="1:44" s="460" customFormat="1" ht="16.5" thickBot="1">
      <c r="A2" s="459" t="s">
        <v>1772</v>
      </c>
      <c r="C2" s="460">
        <v>3</v>
      </c>
      <c r="D2" s="460">
        <v>4</v>
      </c>
      <c r="E2" s="460">
        <v>5</v>
      </c>
      <c r="F2" s="460">
        <v>6</v>
      </c>
      <c r="G2" s="460">
        <v>7</v>
      </c>
      <c r="H2" s="460">
        <v>8</v>
      </c>
      <c r="I2" s="460">
        <v>9</v>
      </c>
      <c r="J2" s="460">
        <v>10</v>
      </c>
      <c r="K2" s="460">
        <v>11</v>
      </c>
      <c r="L2" s="460">
        <v>12</v>
      </c>
      <c r="M2" s="460">
        <v>13</v>
      </c>
      <c r="N2" s="460">
        <v>14</v>
      </c>
      <c r="P2" s="459" t="s">
        <v>1773</v>
      </c>
      <c r="R2" s="460">
        <v>3</v>
      </c>
      <c r="S2" s="460">
        <v>4</v>
      </c>
      <c r="T2" s="460">
        <v>5</v>
      </c>
      <c r="U2" s="460">
        <v>6</v>
      </c>
      <c r="V2" s="460">
        <v>7</v>
      </c>
      <c r="W2" s="460">
        <v>8</v>
      </c>
      <c r="X2" s="460">
        <v>9</v>
      </c>
      <c r="Y2" s="460">
        <v>10</v>
      </c>
      <c r="Z2" s="460">
        <v>11</v>
      </c>
      <c r="AA2" s="460">
        <v>12</v>
      </c>
      <c r="AB2" s="460">
        <v>13</v>
      </c>
      <c r="AC2" s="460">
        <v>14</v>
      </c>
      <c r="AE2" s="891"/>
      <c r="AF2" s="892"/>
      <c r="AG2" s="892"/>
      <c r="AH2" s="892"/>
      <c r="AI2" s="892"/>
      <c r="AJ2" s="892"/>
      <c r="AK2" s="892"/>
      <c r="AL2" s="892"/>
      <c r="AM2" s="892"/>
      <c r="AN2" s="892"/>
      <c r="AO2" s="892"/>
      <c r="AP2" s="460">
        <v>12</v>
      </c>
      <c r="AQ2" s="460">
        <v>13</v>
      </c>
      <c r="AR2" s="460">
        <v>14</v>
      </c>
    </row>
    <row r="3" spans="1:44">
      <c r="A3" s="463"/>
      <c r="B3" s="464"/>
      <c r="C3" s="1269" t="s">
        <v>1518</v>
      </c>
      <c r="D3" s="1270"/>
      <c r="E3" s="1270"/>
      <c r="F3" s="1270"/>
      <c r="G3" s="1270"/>
      <c r="H3" s="1270"/>
      <c r="I3" s="1271"/>
      <c r="J3" s="465"/>
      <c r="K3" s="1272" t="s">
        <v>1519</v>
      </c>
      <c r="L3" s="1273"/>
      <c r="M3" s="1273"/>
      <c r="N3" s="1274"/>
      <c r="O3" s="466"/>
      <c r="P3" s="467"/>
      <c r="Q3" s="468"/>
      <c r="R3" s="1275" t="s">
        <v>1518</v>
      </c>
      <c r="S3" s="1276"/>
      <c r="T3" s="1276"/>
      <c r="U3" s="1276"/>
      <c r="V3" s="1276"/>
      <c r="W3" s="1276"/>
      <c r="X3" s="1277"/>
      <c r="Y3" s="469"/>
      <c r="Z3" s="1278" t="s">
        <v>1519</v>
      </c>
      <c r="AA3" s="1279"/>
      <c r="AB3" s="1279"/>
      <c r="AC3" s="1280"/>
      <c r="AG3" s="894"/>
      <c r="AH3" s="894"/>
      <c r="AI3" s="894"/>
      <c r="AJ3" s="894"/>
      <c r="AK3" s="894"/>
      <c r="AL3" s="895"/>
      <c r="AM3" s="894"/>
      <c r="AN3" s="894"/>
    </row>
    <row r="4" spans="1:44" ht="13.5" thickBot="1">
      <c r="A4" s="463"/>
      <c r="B4" s="464"/>
      <c r="C4" s="471"/>
      <c r="D4" s="472" t="s">
        <v>29</v>
      </c>
      <c r="E4" s="1256" t="s">
        <v>1521</v>
      </c>
      <c r="F4" s="1257"/>
      <c r="G4" s="1257"/>
      <c r="H4" s="1257"/>
      <c r="I4" s="1258"/>
      <c r="J4" s="473"/>
      <c r="K4" s="1259" t="s">
        <v>1522</v>
      </c>
      <c r="L4" s="1260"/>
      <c r="M4" s="1260"/>
      <c r="N4" s="1261"/>
      <c r="O4" s="466"/>
      <c r="P4" s="467"/>
      <c r="Q4" s="468"/>
      <c r="R4" s="474"/>
      <c r="S4" s="475" t="s">
        <v>29</v>
      </c>
      <c r="T4" s="1262" t="s">
        <v>1521</v>
      </c>
      <c r="U4" s="1263"/>
      <c r="V4" s="1263"/>
      <c r="W4" s="1263"/>
      <c r="X4" s="1264"/>
      <c r="Y4" s="476"/>
      <c r="Z4" s="1265" t="s">
        <v>1522</v>
      </c>
      <c r="AA4" s="1266"/>
      <c r="AB4" s="1266"/>
      <c r="AC4" s="1267"/>
      <c r="AG4" s="896"/>
      <c r="AH4" s="897"/>
      <c r="AI4" s="898"/>
      <c r="AJ4" s="898"/>
      <c r="AK4" s="898"/>
      <c r="AL4" s="895"/>
      <c r="AM4" s="894"/>
      <c r="AN4" s="894"/>
    </row>
    <row r="5" spans="1:44" ht="111" thickBot="1">
      <c r="A5" s="478" t="s">
        <v>30</v>
      </c>
      <c r="B5" s="479" t="s">
        <v>31</v>
      </c>
      <c r="C5" s="480" t="s">
        <v>32</v>
      </c>
      <c r="D5" s="481" t="s">
        <v>2051</v>
      </c>
      <c r="E5" s="482">
        <v>1</v>
      </c>
      <c r="F5" s="483">
        <v>2</v>
      </c>
      <c r="G5" s="483">
        <v>3</v>
      </c>
      <c r="H5" s="483">
        <v>4</v>
      </c>
      <c r="I5" s="484">
        <v>5</v>
      </c>
      <c r="J5" s="485" t="s">
        <v>2046</v>
      </c>
      <c r="K5" s="486" t="s">
        <v>1934</v>
      </c>
      <c r="L5" s="487" t="s">
        <v>1935</v>
      </c>
      <c r="M5" s="487" t="s">
        <v>1936</v>
      </c>
      <c r="N5" s="488" t="s">
        <v>1937</v>
      </c>
      <c r="O5" s="489"/>
      <c r="P5" s="490" t="s">
        <v>30</v>
      </c>
      <c r="Q5" s="491" t="s">
        <v>31</v>
      </c>
      <c r="R5" s="492" t="s">
        <v>32</v>
      </c>
      <c r="S5" s="493" t="s">
        <v>2051</v>
      </c>
      <c r="T5" s="494">
        <v>1</v>
      </c>
      <c r="U5" s="495">
        <v>2</v>
      </c>
      <c r="V5" s="495">
        <v>3</v>
      </c>
      <c r="W5" s="495">
        <v>4</v>
      </c>
      <c r="X5" s="496">
        <v>5</v>
      </c>
      <c r="Y5" s="497" t="s">
        <v>2046</v>
      </c>
      <c r="Z5" s="498" t="s">
        <v>1934</v>
      </c>
      <c r="AA5" s="499" t="s">
        <v>1935</v>
      </c>
      <c r="AB5" s="499" t="s">
        <v>1936</v>
      </c>
      <c r="AC5" s="500" t="s">
        <v>1937</v>
      </c>
      <c r="AE5" s="899"/>
      <c r="AF5" s="1255" t="s">
        <v>2977</v>
      </c>
      <c r="AG5" s="1255"/>
      <c r="AH5" s="900"/>
      <c r="AI5" s="900"/>
      <c r="AJ5" s="900"/>
      <c r="AK5" s="900"/>
      <c r="AL5" s="902"/>
      <c r="AM5" s="902"/>
      <c r="AN5" s="902"/>
    </row>
    <row r="6" spans="1:44" ht="15.75" thickBot="1">
      <c r="A6" s="501"/>
      <c r="B6" s="502"/>
      <c r="C6" s="503"/>
      <c r="D6" s="504"/>
      <c r="E6" s="505"/>
      <c r="F6" s="506"/>
      <c r="G6" s="506"/>
      <c r="H6" s="506"/>
      <c r="I6" s="507"/>
      <c r="J6" s="508"/>
      <c r="K6" s="509">
        <v>10</v>
      </c>
      <c r="L6" s="509">
        <v>16</v>
      </c>
      <c r="M6" s="509">
        <v>16</v>
      </c>
      <c r="N6" s="510">
        <v>14</v>
      </c>
      <c r="O6" s="511"/>
      <c r="P6" s="512"/>
      <c r="Q6" s="513" t="s">
        <v>35</v>
      </c>
      <c r="R6" s="514"/>
      <c r="S6" s="515"/>
      <c r="T6" s="516"/>
      <c r="U6" s="517"/>
      <c r="V6" s="517"/>
      <c r="W6" s="517"/>
      <c r="X6" s="518"/>
      <c r="Y6" s="519"/>
      <c r="Z6" s="520">
        <v>11</v>
      </c>
      <c r="AA6" s="520">
        <v>15</v>
      </c>
      <c r="AB6" s="520">
        <v>15</v>
      </c>
      <c r="AC6" s="521">
        <v>15</v>
      </c>
      <c r="AE6" s="899"/>
      <c r="AF6" s="1052">
        <v>2012</v>
      </c>
      <c r="AG6" s="901">
        <v>2011</v>
      </c>
      <c r="AH6" s="900"/>
      <c r="AI6" s="900"/>
      <c r="AJ6" s="900"/>
      <c r="AK6" s="900"/>
      <c r="AL6" s="903"/>
      <c r="AM6" s="903"/>
      <c r="AN6" s="903"/>
    </row>
    <row r="7" spans="1:44" ht="14.25" thickTop="1" thickBot="1">
      <c r="A7" s="523">
        <v>0</v>
      </c>
      <c r="B7" s="524" t="s">
        <v>36</v>
      </c>
      <c r="C7" s="525">
        <v>199164</v>
      </c>
      <c r="D7" s="526">
        <v>322</v>
      </c>
      <c r="E7" s="527">
        <v>20</v>
      </c>
      <c r="F7" s="528">
        <v>29</v>
      </c>
      <c r="G7" s="528">
        <v>33</v>
      </c>
      <c r="H7" s="528">
        <v>12</v>
      </c>
      <c r="I7" s="529">
        <v>6</v>
      </c>
      <c r="J7" s="530">
        <v>51</v>
      </c>
      <c r="K7" s="527">
        <v>7</v>
      </c>
      <c r="L7" s="528">
        <v>11</v>
      </c>
      <c r="M7" s="528">
        <v>10</v>
      </c>
      <c r="N7" s="531">
        <v>10</v>
      </c>
      <c r="O7" s="532"/>
      <c r="P7" s="533">
        <v>0</v>
      </c>
      <c r="Q7" s="534" t="s">
        <v>36</v>
      </c>
      <c r="R7" s="535">
        <v>193401</v>
      </c>
      <c r="S7" s="536">
        <v>316</v>
      </c>
      <c r="T7" s="537">
        <v>22</v>
      </c>
      <c r="U7" s="538">
        <v>31</v>
      </c>
      <c r="V7" s="538">
        <v>34</v>
      </c>
      <c r="W7" s="538">
        <v>9</v>
      </c>
      <c r="X7" s="539">
        <v>3</v>
      </c>
      <c r="Y7" s="540">
        <v>46</v>
      </c>
      <c r="Z7" s="537">
        <v>6</v>
      </c>
      <c r="AA7" s="538">
        <v>9</v>
      </c>
      <c r="AB7" s="538">
        <v>9</v>
      </c>
      <c r="AC7" s="541">
        <v>9</v>
      </c>
      <c r="AE7" s="904" t="s">
        <v>2013</v>
      </c>
      <c r="AF7" s="1053">
        <f>((J7/100*C7)+(Y7/100*R7))/(SUM(C7,R7))</f>
        <v>0.48536700928508658</v>
      </c>
      <c r="AG7" s="1054">
        <f>(('S-2011'!J7/100*'S-2011'!C7)+('S-2011'!Y7/100*'S-2011'!R7))/SUM('S-2011'!C7,'S-2011'!R7)</f>
        <v>0.48517077059434793</v>
      </c>
      <c r="AH7" s="889"/>
      <c r="AI7" s="889"/>
      <c r="AJ7" s="889"/>
      <c r="AK7" s="889"/>
    </row>
    <row r="8" spans="1:44" s="552" customFormat="1" ht="13.5" thickTop="1">
      <c r="A8" s="853">
        <v>9999</v>
      </c>
      <c r="B8" s="854" t="s">
        <v>101</v>
      </c>
      <c r="C8" s="855">
        <v>26105</v>
      </c>
      <c r="D8" s="856">
        <v>315</v>
      </c>
      <c r="E8" s="857">
        <v>23</v>
      </c>
      <c r="F8" s="858">
        <v>29</v>
      </c>
      <c r="G8" s="858">
        <v>33</v>
      </c>
      <c r="H8" s="858">
        <v>11</v>
      </c>
      <c r="I8" s="859">
        <v>4</v>
      </c>
      <c r="J8" s="860">
        <v>48</v>
      </c>
      <c r="K8" s="857">
        <v>7</v>
      </c>
      <c r="L8" s="858">
        <v>11</v>
      </c>
      <c r="M8" s="858">
        <v>10</v>
      </c>
      <c r="N8" s="861">
        <v>10</v>
      </c>
      <c r="O8" s="862"/>
      <c r="P8" s="863">
        <v>9999</v>
      </c>
      <c r="Q8" s="854" t="s">
        <v>101</v>
      </c>
      <c r="R8" s="855">
        <v>26513</v>
      </c>
      <c r="S8" s="856">
        <v>308</v>
      </c>
      <c r="T8" s="857">
        <v>27</v>
      </c>
      <c r="U8" s="858">
        <v>30</v>
      </c>
      <c r="V8" s="858">
        <v>31</v>
      </c>
      <c r="W8" s="858">
        <v>8</v>
      </c>
      <c r="X8" s="859">
        <v>3</v>
      </c>
      <c r="Y8" s="860">
        <v>43</v>
      </c>
      <c r="Z8" s="857">
        <v>6</v>
      </c>
      <c r="AA8" s="858">
        <v>9</v>
      </c>
      <c r="AB8" s="858">
        <v>9</v>
      </c>
      <c r="AC8" s="861">
        <v>9</v>
      </c>
      <c r="AD8" s="864"/>
      <c r="AE8" s="904" t="s">
        <v>1508</v>
      </c>
      <c r="AF8" s="1053">
        <f>((J8/100*C8)+(Y8/100*R8))/(SUM(C8,R8))</f>
        <v>0.45480614998669655</v>
      </c>
      <c r="AG8" s="1054">
        <f>(('S-2011'!J8/100*'S-2011'!C8)+('S-2011'!Y8/100*'S-2011'!R8))/SUM('S-2011'!C8,'S-2011'!R8)</f>
        <v>0.44991540146536751</v>
      </c>
      <c r="AH8" s="889"/>
      <c r="AI8" s="889"/>
      <c r="AJ8" s="889"/>
      <c r="AK8" s="889"/>
      <c r="AL8" s="905"/>
      <c r="AM8" s="905"/>
      <c r="AN8" s="905"/>
      <c r="AO8" s="905"/>
    </row>
    <row r="9" spans="1:44" s="552" customFormat="1">
      <c r="A9" s="787">
        <v>41</v>
      </c>
      <c r="B9" s="788" t="s">
        <v>191</v>
      </c>
      <c r="C9" s="789">
        <v>94</v>
      </c>
      <c r="D9" s="790">
        <v>339</v>
      </c>
      <c r="E9" s="791">
        <v>9</v>
      </c>
      <c r="F9" s="791">
        <v>31</v>
      </c>
      <c r="G9" s="791">
        <v>46</v>
      </c>
      <c r="H9" s="791">
        <v>10</v>
      </c>
      <c r="I9" s="791">
        <v>5</v>
      </c>
      <c r="J9" s="791">
        <v>61</v>
      </c>
      <c r="K9" s="791">
        <v>8</v>
      </c>
      <c r="L9" s="791">
        <v>11</v>
      </c>
      <c r="M9" s="791">
        <v>11</v>
      </c>
      <c r="N9" s="791">
        <v>11</v>
      </c>
      <c r="O9" s="551"/>
      <c r="P9" s="797">
        <v>70</v>
      </c>
      <c r="Q9" s="798" t="s">
        <v>1211</v>
      </c>
      <c r="R9" s="799">
        <v>21</v>
      </c>
      <c r="S9" s="800">
        <v>318</v>
      </c>
      <c r="T9" s="801">
        <v>14</v>
      </c>
      <c r="U9" s="801">
        <v>43</v>
      </c>
      <c r="V9" s="801">
        <v>33</v>
      </c>
      <c r="W9" s="801">
        <v>10</v>
      </c>
      <c r="X9" s="801">
        <v>0</v>
      </c>
      <c r="Y9" s="801">
        <v>43</v>
      </c>
      <c r="Z9" s="801">
        <v>6</v>
      </c>
      <c r="AA9" s="801">
        <v>9</v>
      </c>
      <c r="AB9" s="801">
        <v>9</v>
      </c>
      <c r="AC9" s="801">
        <v>10</v>
      </c>
      <c r="AE9" s="904"/>
      <c r="AF9" s="906"/>
      <c r="AG9" s="901"/>
      <c r="AH9" s="900"/>
      <c r="AI9" s="900"/>
      <c r="AJ9" s="900"/>
      <c r="AK9" s="900"/>
      <c r="AL9" s="905"/>
      <c r="AM9" s="905"/>
      <c r="AN9" s="905"/>
      <c r="AO9" s="905"/>
    </row>
    <row r="10" spans="1:44" s="552" customFormat="1">
      <c r="A10" s="787">
        <v>70</v>
      </c>
      <c r="B10" s="788" t="s">
        <v>1211</v>
      </c>
      <c r="C10" s="789">
        <v>36</v>
      </c>
      <c r="D10" s="790">
        <v>330</v>
      </c>
      <c r="E10" s="791">
        <v>17</v>
      </c>
      <c r="F10" s="791">
        <v>33</v>
      </c>
      <c r="G10" s="791">
        <v>28</v>
      </c>
      <c r="H10" s="791">
        <v>19</v>
      </c>
      <c r="I10" s="791">
        <v>3</v>
      </c>
      <c r="J10" s="791">
        <v>50</v>
      </c>
      <c r="K10" s="791">
        <v>7</v>
      </c>
      <c r="L10" s="791">
        <v>12</v>
      </c>
      <c r="M10" s="791">
        <v>11</v>
      </c>
      <c r="N10" s="791">
        <v>10</v>
      </c>
      <c r="O10" s="551"/>
      <c r="P10" s="797">
        <v>71</v>
      </c>
      <c r="Q10" s="798" t="s">
        <v>198</v>
      </c>
      <c r="R10" s="799">
        <v>169</v>
      </c>
      <c r="S10" s="800">
        <v>344</v>
      </c>
      <c r="T10" s="801">
        <v>11</v>
      </c>
      <c r="U10" s="801">
        <v>27</v>
      </c>
      <c r="V10" s="801">
        <v>40</v>
      </c>
      <c r="W10" s="801">
        <v>14</v>
      </c>
      <c r="X10" s="801">
        <v>9</v>
      </c>
      <c r="Y10" s="801">
        <v>63</v>
      </c>
      <c r="Z10" s="801">
        <v>7</v>
      </c>
      <c r="AA10" s="801">
        <v>10</v>
      </c>
      <c r="AB10" s="801">
        <v>11</v>
      </c>
      <c r="AC10" s="801">
        <v>11</v>
      </c>
      <c r="AE10" s="904"/>
      <c r="AF10" s="906"/>
      <c r="AG10" s="901"/>
      <c r="AH10" s="900"/>
      <c r="AI10" s="900"/>
      <c r="AJ10" s="900"/>
      <c r="AK10" s="900"/>
      <c r="AL10" s="905"/>
      <c r="AM10" s="905"/>
      <c r="AN10" s="905"/>
      <c r="AO10" s="905"/>
    </row>
    <row r="11" spans="1:44" s="552" customFormat="1">
      <c r="A11" s="787">
        <v>71</v>
      </c>
      <c r="B11" s="788" t="s">
        <v>198</v>
      </c>
      <c r="C11" s="789">
        <v>173</v>
      </c>
      <c r="D11" s="790">
        <v>331</v>
      </c>
      <c r="E11" s="791">
        <v>17</v>
      </c>
      <c r="F11" s="791">
        <v>26</v>
      </c>
      <c r="G11" s="791">
        <v>32</v>
      </c>
      <c r="H11" s="791">
        <v>16</v>
      </c>
      <c r="I11" s="791">
        <v>9</v>
      </c>
      <c r="J11" s="791">
        <v>57</v>
      </c>
      <c r="K11" s="791">
        <v>7</v>
      </c>
      <c r="L11" s="791">
        <v>12</v>
      </c>
      <c r="M11" s="791">
        <v>11</v>
      </c>
      <c r="N11" s="791">
        <v>10</v>
      </c>
      <c r="O11" s="551"/>
      <c r="P11" s="797">
        <v>72</v>
      </c>
      <c r="Q11" s="798" t="s">
        <v>1212</v>
      </c>
      <c r="R11" s="799">
        <v>48</v>
      </c>
      <c r="S11" s="800">
        <v>316</v>
      </c>
      <c r="T11" s="801">
        <v>13</v>
      </c>
      <c r="U11" s="801">
        <v>50</v>
      </c>
      <c r="V11" s="801">
        <v>31</v>
      </c>
      <c r="W11" s="801">
        <v>4</v>
      </c>
      <c r="X11" s="801">
        <v>2</v>
      </c>
      <c r="Y11" s="801">
        <v>38</v>
      </c>
      <c r="Z11" s="801">
        <v>6</v>
      </c>
      <c r="AA11" s="801">
        <v>9</v>
      </c>
      <c r="AB11" s="801">
        <v>9</v>
      </c>
      <c r="AC11" s="801">
        <v>10</v>
      </c>
      <c r="AE11" s="904"/>
      <c r="AF11" s="906"/>
      <c r="AG11" s="901"/>
      <c r="AH11" s="900"/>
      <c r="AI11" s="900"/>
      <c r="AJ11" s="900"/>
      <c r="AK11" s="900"/>
      <c r="AL11" s="905"/>
      <c r="AM11" s="905"/>
      <c r="AN11" s="905"/>
      <c r="AO11" s="905"/>
    </row>
    <row r="12" spans="1:44" s="552" customFormat="1">
      <c r="A12" s="787">
        <v>72</v>
      </c>
      <c r="B12" s="788" t="s">
        <v>1212</v>
      </c>
      <c r="C12" s="789">
        <v>24</v>
      </c>
      <c r="D12" s="790">
        <v>294</v>
      </c>
      <c r="E12" s="791">
        <v>29</v>
      </c>
      <c r="F12" s="791">
        <v>46</v>
      </c>
      <c r="G12" s="791">
        <v>25</v>
      </c>
      <c r="H12" s="791">
        <v>0</v>
      </c>
      <c r="I12" s="791">
        <v>0</v>
      </c>
      <c r="J12" s="791">
        <v>25</v>
      </c>
      <c r="K12" s="791">
        <v>6</v>
      </c>
      <c r="L12" s="791">
        <v>10</v>
      </c>
      <c r="M12" s="791">
        <v>9</v>
      </c>
      <c r="N12" s="791">
        <v>9</v>
      </c>
      <c r="O12" s="551"/>
      <c r="P12" s="797">
        <v>73</v>
      </c>
      <c r="Q12" s="798" t="s">
        <v>199</v>
      </c>
      <c r="R12" s="799">
        <v>98</v>
      </c>
      <c r="S12" s="800">
        <v>302</v>
      </c>
      <c r="T12" s="801">
        <v>27</v>
      </c>
      <c r="U12" s="801">
        <v>38</v>
      </c>
      <c r="V12" s="801">
        <v>26</v>
      </c>
      <c r="W12" s="801">
        <v>8</v>
      </c>
      <c r="X12" s="801">
        <v>2</v>
      </c>
      <c r="Y12" s="801">
        <v>36</v>
      </c>
      <c r="Z12" s="801">
        <v>6</v>
      </c>
      <c r="AA12" s="801">
        <v>8</v>
      </c>
      <c r="AB12" s="801">
        <v>9</v>
      </c>
      <c r="AC12" s="801">
        <v>9</v>
      </c>
      <c r="AE12" s="904"/>
      <c r="AF12" s="906"/>
      <c r="AG12" s="901"/>
      <c r="AH12" s="900"/>
      <c r="AI12" s="900"/>
      <c r="AJ12" s="900"/>
      <c r="AK12" s="900"/>
      <c r="AL12" s="905"/>
      <c r="AM12" s="905"/>
      <c r="AN12" s="905"/>
      <c r="AO12" s="905"/>
    </row>
    <row r="13" spans="1:44" s="552" customFormat="1">
      <c r="A13" s="787">
        <v>73</v>
      </c>
      <c r="B13" s="788" t="s">
        <v>199</v>
      </c>
      <c r="C13" s="789">
        <v>172</v>
      </c>
      <c r="D13" s="790">
        <v>295</v>
      </c>
      <c r="E13" s="791">
        <v>34</v>
      </c>
      <c r="F13" s="791">
        <v>35</v>
      </c>
      <c r="G13" s="791">
        <v>24</v>
      </c>
      <c r="H13" s="791">
        <v>5</v>
      </c>
      <c r="I13" s="791">
        <v>2</v>
      </c>
      <c r="J13" s="791">
        <v>31</v>
      </c>
      <c r="K13" s="791">
        <v>6</v>
      </c>
      <c r="L13" s="791">
        <v>10</v>
      </c>
      <c r="M13" s="791">
        <v>9</v>
      </c>
      <c r="N13" s="791">
        <v>9</v>
      </c>
      <c r="O13" s="551"/>
      <c r="P13" s="797">
        <v>91</v>
      </c>
      <c r="Q13" s="798" t="s">
        <v>201</v>
      </c>
      <c r="R13" s="799">
        <v>230</v>
      </c>
      <c r="S13" s="800">
        <v>328</v>
      </c>
      <c r="T13" s="801">
        <v>11</v>
      </c>
      <c r="U13" s="801">
        <v>33</v>
      </c>
      <c r="V13" s="801">
        <v>42</v>
      </c>
      <c r="W13" s="801">
        <v>12</v>
      </c>
      <c r="X13" s="801">
        <v>2</v>
      </c>
      <c r="Y13" s="801">
        <v>56</v>
      </c>
      <c r="Z13" s="801">
        <v>7</v>
      </c>
      <c r="AA13" s="801">
        <v>10</v>
      </c>
      <c r="AB13" s="801">
        <v>10</v>
      </c>
      <c r="AC13" s="801">
        <v>10</v>
      </c>
      <c r="AE13" s="904"/>
      <c r="AF13" s="906"/>
      <c r="AG13" s="901"/>
      <c r="AH13" s="900"/>
      <c r="AI13" s="900"/>
      <c r="AJ13" s="900"/>
      <c r="AK13" s="900"/>
      <c r="AL13" s="905"/>
      <c r="AM13" s="905"/>
      <c r="AN13" s="905"/>
      <c r="AO13" s="905"/>
    </row>
    <row r="14" spans="1:44" s="552" customFormat="1">
      <c r="A14" s="787">
        <v>81</v>
      </c>
      <c r="B14" s="788" t="s">
        <v>200</v>
      </c>
      <c r="C14" s="789">
        <v>71</v>
      </c>
      <c r="D14" s="790">
        <v>281</v>
      </c>
      <c r="E14" s="791">
        <v>34</v>
      </c>
      <c r="F14" s="791">
        <v>46</v>
      </c>
      <c r="G14" s="791">
        <v>15</v>
      </c>
      <c r="H14" s="791">
        <v>3</v>
      </c>
      <c r="I14" s="791">
        <v>1</v>
      </c>
      <c r="J14" s="791">
        <v>20</v>
      </c>
      <c r="K14" s="791">
        <v>6</v>
      </c>
      <c r="L14" s="791">
        <v>9</v>
      </c>
      <c r="M14" s="791">
        <v>8</v>
      </c>
      <c r="N14" s="791">
        <v>8</v>
      </c>
      <c r="O14" s="551"/>
      <c r="P14" s="797">
        <v>92</v>
      </c>
      <c r="Q14" s="798" t="s">
        <v>2020</v>
      </c>
      <c r="R14" s="799">
        <v>191</v>
      </c>
      <c r="S14" s="800">
        <v>345</v>
      </c>
      <c r="T14" s="801">
        <v>12</v>
      </c>
      <c r="U14" s="801">
        <v>23</v>
      </c>
      <c r="V14" s="801">
        <v>41</v>
      </c>
      <c r="W14" s="801">
        <v>15</v>
      </c>
      <c r="X14" s="801">
        <v>9</v>
      </c>
      <c r="Y14" s="801">
        <v>65</v>
      </c>
      <c r="Z14" s="801">
        <v>7</v>
      </c>
      <c r="AA14" s="801">
        <v>10</v>
      </c>
      <c r="AB14" s="801">
        <v>10</v>
      </c>
      <c r="AC14" s="801">
        <v>11</v>
      </c>
      <c r="AE14" s="904"/>
      <c r="AF14" s="906"/>
      <c r="AG14" s="901"/>
      <c r="AH14" s="900"/>
      <c r="AI14" s="900"/>
      <c r="AJ14" s="900"/>
      <c r="AK14" s="900"/>
      <c r="AL14" s="905"/>
      <c r="AM14" s="905"/>
      <c r="AN14" s="905"/>
      <c r="AO14" s="905"/>
    </row>
    <row r="15" spans="1:44" s="552" customFormat="1">
      <c r="A15" s="787">
        <v>91</v>
      </c>
      <c r="B15" s="788" t="s">
        <v>201</v>
      </c>
      <c r="C15" s="789">
        <v>224</v>
      </c>
      <c r="D15" s="790">
        <v>315</v>
      </c>
      <c r="E15" s="791">
        <v>28</v>
      </c>
      <c r="F15" s="791">
        <v>28</v>
      </c>
      <c r="G15" s="791">
        <v>26</v>
      </c>
      <c r="H15" s="791">
        <v>11</v>
      </c>
      <c r="I15" s="791">
        <v>7</v>
      </c>
      <c r="J15" s="791">
        <v>45</v>
      </c>
      <c r="K15" s="791">
        <v>7</v>
      </c>
      <c r="L15" s="791">
        <v>10</v>
      </c>
      <c r="M15" s="791">
        <v>10</v>
      </c>
      <c r="N15" s="791">
        <v>10</v>
      </c>
      <c r="O15" s="551"/>
      <c r="P15" s="797">
        <v>122</v>
      </c>
      <c r="Q15" s="798" t="s">
        <v>123</v>
      </c>
      <c r="R15" s="799">
        <v>174</v>
      </c>
      <c r="S15" s="800">
        <v>317</v>
      </c>
      <c r="T15" s="801">
        <v>21</v>
      </c>
      <c r="U15" s="801">
        <v>31</v>
      </c>
      <c r="V15" s="801">
        <v>36</v>
      </c>
      <c r="W15" s="801">
        <v>11</v>
      </c>
      <c r="X15" s="801">
        <v>2</v>
      </c>
      <c r="Y15" s="801">
        <v>48</v>
      </c>
      <c r="Z15" s="801">
        <v>6</v>
      </c>
      <c r="AA15" s="801">
        <v>9</v>
      </c>
      <c r="AB15" s="801">
        <v>9</v>
      </c>
      <c r="AC15" s="801">
        <v>9</v>
      </c>
      <c r="AE15" s="904"/>
      <c r="AF15" s="906"/>
      <c r="AG15" s="901"/>
      <c r="AH15" s="900"/>
      <c r="AI15" s="900"/>
      <c r="AJ15" s="900"/>
      <c r="AK15" s="900"/>
      <c r="AL15" s="905"/>
      <c r="AM15" s="905"/>
      <c r="AN15" s="905"/>
      <c r="AO15" s="905"/>
    </row>
    <row r="16" spans="1:44" s="552" customFormat="1">
      <c r="A16" s="787">
        <v>92</v>
      </c>
      <c r="B16" s="788" t="s">
        <v>2020</v>
      </c>
      <c r="C16" s="789">
        <v>173</v>
      </c>
      <c r="D16" s="790">
        <v>347</v>
      </c>
      <c r="E16" s="791">
        <v>6</v>
      </c>
      <c r="F16" s="791">
        <v>29</v>
      </c>
      <c r="G16" s="791">
        <v>35</v>
      </c>
      <c r="H16" s="791">
        <v>20</v>
      </c>
      <c r="I16" s="791">
        <v>9</v>
      </c>
      <c r="J16" s="791">
        <v>65</v>
      </c>
      <c r="K16" s="791">
        <v>8</v>
      </c>
      <c r="L16" s="791">
        <v>12</v>
      </c>
      <c r="M16" s="791">
        <v>12</v>
      </c>
      <c r="N16" s="791">
        <v>11</v>
      </c>
      <c r="O16" s="551"/>
      <c r="P16" s="797">
        <v>231</v>
      </c>
      <c r="Q16" s="798" t="s">
        <v>124</v>
      </c>
      <c r="R16" s="799">
        <v>176</v>
      </c>
      <c r="S16" s="800">
        <v>330</v>
      </c>
      <c r="T16" s="801">
        <v>16</v>
      </c>
      <c r="U16" s="801">
        <v>27</v>
      </c>
      <c r="V16" s="801">
        <v>43</v>
      </c>
      <c r="W16" s="801">
        <v>11</v>
      </c>
      <c r="X16" s="801">
        <v>3</v>
      </c>
      <c r="Y16" s="801">
        <v>57</v>
      </c>
      <c r="Z16" s="801">
        <v>7</v>
      </c>
      <c r="AA16" s="801">
        <v>10</v>
      </c>
      <c r="AB16" s="801">
        <v>10</v>
      </c>
      <c r="AC16" s="801">
        <v>10</v>
      </c>
      <c r="AE16" s="904"/>
      <c r="AF16" s="906"/>
      <c r="AG16" s="901"/>
      <c r="AH16" s="900"/>
      <c r="AI16" s="900"/>
      <c r="AJ16" s="900"/>
      <c r="AK16" s="900"/>
      <c r="AL16" s="905"/>
      <c r="AM16" s="905"/>
      <c r="AN16" s="905"/>
      <c r="AO16" s="905"/>
    </row>
    <row r="17" spans="1:41" s="552" customFormat="1">
      <c r="A17" s="787">
        <v>100</v>
      </c>
      <c r="B17" s="788" t="s">
        <v>109</v>
      </c>
      <c r="C17" s="789">
        <v>121</v>
      </c>
      <c r="D17" s="790">
        <v>344</v>
      </c>
      <c r="E17" s="791">
        <v>7</v>
      </c>
      <c r="F17" s="791">
        <v>28</v>
      </c>
      <c r="G17" s="791">
        <v>40</v>
      </c>
      <c r="H17" s="791">
        <v>20</v>
      </c>
      <c r="I17" s="791">
        <v>6</v>
      </c>
      <c r="J17" s="791">
        <v>65</v>
      </c>
      <c r="K17" s="791">
        <v>7</v>
      </c>
      <c r="L17" s="791">
        <v>12</v>
      </c>
      <c r="M17" s="791">
        <v>11</v>
      </c>
      <c r="N17" s="791">
        <v>12</v>
      </c>
      <c r="O17" s="551"/>
      <c r="P17" s="797">
        <v>241</v>
      </c>
      <c r="Q17" s="798" t="s">
        <v>209</v>
      </c>
      <c r="R17" s="799">
        <v>124</v>
      </c>
      <c r="S17" s="800">
        <v>360</v>
      </c>
      <c r="T17" s="801">
        <v>9</v>
      </c>
      <c r="U17" s="801">
        <v>15</v>
      </c>
      <c r="V17" s="801">
        <v>39</v>
      </c>
      <c r="W17" s="801">
        <v>26</v>
      </c>
      <c r="X17" s="801">
        <v>12</v>
      </c>
      <c r="Y17" s="801">
        <v>77</v>
      </c>
      <c r="Z17" s="801">
        <v>8</v>
      </c>
      <c r="AA17" s="801">
        <v>11</v>
      </c>
      <c r="AB17" s="801">
        <v>11</v>
      </c>
      <c r="AC17" s="801">
        <v>12</v>
      </c>
      <c r="AE17" s="904"/>
      <c r="AF17" s="906"/>
      <c r="AG17" s="901"/>
      <c r="AH17" s="900"/>
      <c r="AI17" s="900"/>
      <c r="AJ17" s="900"/>
      <c r="AK17" s="900"/>
      <c r="AL17" s="905"/>
      <c r="AM17" s="905"/>
      <c r="AN17" s="905"/>
      <c r="AO17" s="905"/>
    </row>
    <row r="18" spans="1:41" s="552" customFormat="1">
      <c r="A18" s="787">
        <v>101</v>
      </c>
      <c r="B18" s="788" t="s">
        <v>202</v>
      </c>
      <c r="C18" s="789">
        <v>62</v>
      </c>
      <c r="D18" s="790">
        <v>299</v>
      </c>
      <c r="E18" s="791">
        <v>31</v>
      </c>
      <c r="F18" s="791">
        <v>35</v>
      </c>
      <c r="G18" s="791">
        <v>26</v>
      </c>
      <c r="H18" s="791">
        <v>6</v>
      </c>
      <c r="I18" s="791">
        <v>2</v>
      </c>
      <c r="J18" s="791">
        <v>34</v>
      </c>
      <c r="K18" s="791">
        <v>6</v>
      </c>
      <c r="L18" s="791">
        <v>10</v>
      </c>
      <c r="M18" s="791">
        <v>9</v>
      </c>
      <c r="N18" s="791">
        <v>9</v>
      </c>
      <c r="O18" s="551"/>
      <c r="P18" s="797">
        <v>332</v>
      </c>
      <c r="Q18" s="798" t="s">
        <v>214</v>
      </c>
      <c r="R18" s="799">
        <v>140</v>
      </c>
      <c r="S18" s="800">
        <v>312</v>
      </c>
      <c r="T18" s="801">
        <v>25</v>
      </c>
      <c r="U18" s="801">
        <v>29</v>
      </c>
      <c r="V18" s="801">
        <v>40</v>
      </c>
      <c r="W18" s="801">
        <v>6</v>
      </c>
      <c r="X18" s="801">
        <v>0</v>
      </c>
      <c r="Y18" s="801">
        <v>46</v>
      </c>
      <c r="Z18" s="801">
        <v>6</v>
      </c>
      <c r="AA18" s="801">
        <v>9</v>
      </c>
      <c r="AB18" s="801">
        <v>9</v>
      </c>
      <c r="AC18" s="801">
        <v>9</v>
      </c>
      <c r="AE18" s="904"/>
      <c r="AF18" s="906"/>
      <c r="AG18" s="901"/>
      <c r="AH18" s="900"/>
      <c r="AI18" s="900"/>
      <c r="AJ18" s="900"/>
      <c r="AK18" s="900"/>
      <c r="AL18" s="905"/>
      <c r="AM18" s="905"/>
      <c r="AN18" s="905"/>
      <c r="AO18" s="905"/>
    </row>
    <row r="19" spans="1:41" s="552" customFormat="1">
      <c r="A19" s="787">
        <v>102</v>
      </c>
      <c r="B19" s="788" t="s">
        <v>203</v>
      </c>
      <c r="C19" s="789">
        <v>75</v>
      </c>
      <c r="D19" s="790">
        <v>295</v>
      </c>
      <c r="E19" s="791">
        <v>31</v>
      </c>
      <c r="F19" s="791">
        <v>41</v>
      </c>
      <c r="G19" s="791">
        <v>24</v>
      </c>
      <c r="H19" s="791">
        <v>4</v>
      </c>
      <c r="I19" s="791">
        <v>0</v>
      </c>
      <c r="J19" s="791">
        <v>28</v>
      </c>
      <c r="K19" s="791">
        <v>6</v>
      </c>
      <c r="L19" s="791">
        <v>9</v>
      </c>
      <c r="M19" s="791">
        <v>9</v>
      </c>
      <c r="N19" s="791">
        <v>9</v>
      </c>
      <c r="O19" s="551"/>
      <c r="P19" s="797">
        <v>451</v>
      </c>
      <c r="Q19" s="798" t="s">
        <v>2021</v>
      </c>
      <c r="R19" s="799">
        <v>275</v>
      </c>
      <c r="S19" s="800">
        <v>303</v>
      </c>
      <c r="T19" s="801">
        <v>25</v>
      </c>
      <c r="U19" s="801">
        <v>35</v>
      </c>
      <c r="V19" s="801">
        <v>29</v>
      </c>
      <c r="W19" s="801">
        <v>7</v>
      </c>
      <c r="X19" s="801">
        <v>4</v>
      </c>
      <c r="Y19" s="801">
        <v>40</v>
      </c>
      <c r="Z19" s="801">
        <v>6</v>
      </c>
      <c r="AA19" s="801">
        <v>8</v>
      </c>
      <c r="AB19" s="801">
        <v>8</v>
      </c>
      <c r="AC19" s="801">
        <v>9</v>
      </c>
      <c r="AE19" s="904"/>
      <c r="AF19" s="906"/>
      <c r="AG19" s="901"/>
      <c r="AH19" s="900"/>
      <c r="AI19" s="900"/>
      <c r="AJ19" s="900"/>
      <c r="AK19" s="900"/>
      <c r="AL19" s="905"/>
      <c r="AM19" s="905"/>
      <c r="AN19" s="905"/>
      <c r="AO19" s="905"/>
    </row>
    <row r="20" spans="1:41" s="552" customFormat="1">
      <c r="A20" s="787">
        <v>111</v>
      </c>
      <c r="B20" s="788" t="s">
        <v>204</v>
      </c>
      <c r="C20" s="789">
        <v>84</v>
      </c>
      <c r="D20" s="790">
        <v>290</v>
      </c>
      <c r="E20" s="791">
        <v>32</v>
      </c>
      <c r="F20" s="791">
        <v>39</v>
      </c>
      <c r="G20" s="791">
        <v>21</v>
      </c>
      <c r="H20" s="791">
        <v>7</v>
      </c>
      <c r="I20" s="791">
        <v>0</v>
      </c>
      <c r="J20" s="791">
        <v>29</v>
      </c>
      <c r="K20" s="791">
        <v>6</v>
      </c>
      <c r="L20" s="791">
        <v>9</v>
      </c>
      <c r="M20" s="791">
        <v>9</v>
      </c>
      <c r="N20" s="791">
        <v>9</v>
      </c>
      <c r="O20" s="551"/>
      <c r="P20" s="797">
        <v>761</v>
      </c>
      <c r="Q20" s="798" t="s">
        <v>930</v>
      </c>
      <c r="R20" s="799">
        <v>87</v>
      </c>
      <c r="S20" s="800">
        <v>311</v>
      </c>
      <c r="T20" s="801">
        <v>22</v>
      </c>
      <c r="U20" s="801">
        <v>33</v>
      </c>
      <c r="V20" s="801">
        <v>37</v>
      </c>
      <c r="W20" s="801">
        <v>8</v>
      </c>
      <c r="X20" s="801">
        <v>0</v>
      </c>
      <c r="Y20" s="801">
        <v>45</v>
      </c>
      <c r="Z20" s="801">
        <v>6</v>
      </c>
      <c r="AA20" s="801">
        <v>9</v>
      </c>
      <c r="AB20" s="801">
        <v>9</v>
      </c>
      <c r="AC20" s="801">
        <v>9</v>
      </c>
      <c r="AE20" s="904"/>
      <c r="AF20" s="906"/>
      <c r="AG20" s="901"/>
      <c r="AH20" s="900"/>
      <c r="AI20" s="900"/>
      <c r="AJ20" s="900"/>
      <c r="AK20" s="900"/>
      <c r="AL20" s="905"/>
      <c r="AM20" s="905"/>
      <c r="AN20" s="905"/>
      <c r="AO20" s="905"/>
    </row>
    <row r="21" spans="1:41" s="552" customFormat="1">
      <c r="A21" s="787">
        <v>113</v>
      </c>
      <c r="B21" s="788" t="s">
        <v>111</v>
      </c>
      <c r="C21" s="789">
        <v>8</v>
      </c>
      <c r="D21" s="790" t="s">
        <v>42</v>
      </c>
      <c r="E21" s="791" t="s">
        <v>42</v>
      </c>
      <c r="F21" s="791" t="s">
        <v>42</v>
      </c>
      <c r="G21" s="791" t="s">
        <v>42</v>
      </c>
      <c r="H21" s="791" t="s">
        <v>42</v>
      </c>
      <c r="I21" s="791" t="s">
        <v>42</v>
      </c>
      <c r="J21" s="791" t="s">
        <v>42</v>
      </c>
      <c r="K21" s="791" t="s">
        <v>42</v>
      </c>
      <c r="L21" s="791" t="s">
        <v>42</v>
      </c>
      <c r="M21" s="791" t="s">
        <v>42</v>
      </c>
      <c r="N21" s="791" t="s">
        <v>42</v>
      </c>
      <c r="O21" s="551"/>
      <c r="P21" s="797">
        <v>950</v>
      </c>
      <c r="Q21" s="798" t="s">
        <v>1172</v>
      </c>
      <c r="R21" s="799">
        <v>93</v>
      </c>
      <c r="S21" s="800">
        <v>362</v>
      </c>
      <c r="T21" s="801">
        <v>6</v>
      </c>
      <c r="U21" s="801">
        <v>19</v>
      </c>
      <c r="V21" s="801">
        <v>42</v>
      </c>
      <c r="W21" s="801">
        <v>20</v>
      </c>
      <c r="X21" s="801">
        <v>12</v>
      </c>
      <c r="Y21" s="801">
        <v>74</v>
      </c>
      <c r="Z21" s="801">
        <v>8</v>
      </c>
      <c r="AA21" s="801">
        <v>12</v>
      </c>
      <c r="AB21" s="801">
        <v>11</v>
      </c>
      <c r="AC21" s="801">
        <v>11</v>
      </c>
      <c r="AE21" s="904"/>
      <c r="AF21" s="906"/>
      <c r="AG21" s="901"/>
      <c r="AH21" s="900"/>
      <c r="AI21" s="900"/>
      <c r="AJ21" s="900"/>
      <c r="AK21" s="900"/>
      <c r="AL21" s="905"/>
      <c r="AM21" s="905"/>
      <c r="AN21" s="905"/>
      <c r="AO21" s="905"/>
    </row>
    <row r="22" spans="1:41" s="552" customFormat="1">
      <c r="A22" s="787">
        <v>121</v>
      </c>
      <c r="B22" s="788" t="s">
        <v>205</v>
      </c>
      <c r="C22" s="789">
        <v>154</v>
      </c>
      <c r="D22" s="790">
        <v>304</v>
      </c>
      <c r="E22" s="791">
        <v>32</v>
      </c>
      <c r="F22" s="791">
        <v>25</v>
      </c>
      <c r="G22" s="791">
        <v>26</v>
      </c>
      <c r="H22" s="791">
        <v>13</v>
      </c>
      <c r="I22" s="791">
        <v>3</v>
      </c>
      <c r="J22" s="791">
        <v>42</v>
      </c>
      <c r="K22" s="791">
        <v>6</v>
      </c>
      <c r="L22" s="791">
        <v>10</v>
      </c>
      <c r="M22" s="791">
        <v>9</v>
      </c>
      <c r="N22" s="791">
        <v>9</v>
      </c>
      <c r="O22" s="551"/>
      <c r="P22" s="797">
        <v>1010</v>
      </c>
      <c r="Q22" s="798" t="s">
        <v>244</v>
      </c>
      <c r="R22" s="799">
        <v>148</v>
      </c>
      <c r="S22" s="800">
        <v>319</v>
      </c>
      <c r="T22" s="801">
        <v>12</v>
      </c>
      <c r="U22" s="801">
        <v>37</v>
      </c>
      <c r="V22" s="801">
        <v>44</v>
      </c>
      <c r="W22" s="801">
        <v>7</v>
      </c>
      <c r="X22" s="801">
        <v>0</v>
      </c>
      <c r="Y22" s="801">
        <v>51</v>
      </c>
      <c r="Z22" s="801">
        <v>6</v>
      </c>
      <c r="AA22" s="801">
        <v>9</v>
      </c>
      <c r="AB22" s="801">
        <v>9</v>
      </c>
      <c r="AC22" s="801">
        <v>9</v>
      </c>
      <c r="AE22" s="904"/>
      <c r="AF22" s="906"/>
      <c r="AG22" s="901"/>
      <c r="AH22" s="900"/>
      <c r="AI22" s="900"/>
      <c r="AJ22" s="900"/>
      <c r="AK22" s="900"/>
      <c r="AL22" s="905"/>
      <c r="AM22" s="905"/>
      <c r="AN22" s="905"/>
      <c r="AO22" s="905"/>
    </row>
    <row r="23" spans="1:41" s="552" customFormat="1">
      <c r="A23" s="787">
        <v>122</v>
      </c>
      <c r="B23" s="788" t="s">
        <v>123</v>
      </c>
      <c r="C23" s="789">
        <v>217</v>
      </c>
      <c r="D23" s="790">
        <v>330</v>
      </c>
      <c r="E23" s="791">
        <v>18</v>
      </c>
      <c r="F23" s="791">
        <v>23</v>
      </c>
      <c r="G23" s="791">
        <v>35</v>
      </c>
      <c r="H23" s="791">
        <v>17</v>
      </c>
      <c r="I23" s="791">
        <v>7</v>
      </c>
      <c r="J23" s="791">
        <v>59</v>
      </c>
      <c r="K23" s="791">
        <v>7</v>
      </c>
      <c r="L23" s="791">
        <v>11</v>
      </c>
      <c r="M23" s="791">
        <v>11</v>
      </c>
      <c r="N23" s="791">
        <v>10</v>
      </c>
      <c r="O23" s="551"/>
      <c r="P23" s="797">
        <v>1020</v>
      </c>
      <c r="Q23" s="798" t="s">
        <v>245</v>
      </c>
      <c r="R23" s="799">
        <v>90</v>
      </c>
      <c r="S23" s="800">
        <v>354</v>
      </c>
      <c r="T23" s="801">
        <v>3</v>
      </c>
      <c r="U23" s="801">
        <v>22</v>
      </c>
      <c r="V23" s="801">
        <v>53</v>
      </c>
      <c r="W23" s="801">
        <v>16</v>
      </c>
      <c r="X23" s="801">
        <v>6</v>
      </c>
      <c r="Y23" s="801">
        <v>74</v>
      </c>
      <c r="Z23" s="801">
        <v>8</v>
      </c>
      <c r="AA23" s="801">
        <v>11</v>
      </c>
      <c r="AB23" s="801">
        <v>11</v>
      </c>
      <c r="AC23" s="801">
        <v>11</v>
      </c>
      <c r="AE23" s="904"/>
      <c r="AF23" s="906"/>
      <c r="AG23" s="901"/>
      <c r="AH23" s="900"/>
      <c r="AI23" s="900"/>
      <c r="AJ23" s="900"/>
      <c r="AK23" s="900"/>
      <c r="AL23" s="905"/>
      <c r="AM23" s="905"/>
      <c r="AN23" s="905"/>
      <c r="AO23" s="905"/>
    </row>
    <row r="24" spans="1:41" s="552" customFormat="1">
      <c r="A24" s="787">
        <v>125</v>
      </c>
      <c r="B24" s="788" t="s">
        <v>1213</v>
      </c>
      <c r="C24" s="789">
        <v>246</v>
      </c>
      <c r="D24" s="790">
        <v>327</v>
      </c>
      <c r="E24" s="791">
        <v>11</v>
      </c>
      <c r="F24" s="791">
        <v>30</v>
      </c>
      <c r="G24" s="791">
        <v>46</v>
      </c>
      <c r="H24" s="791">
        <v>9</v>
      </c>
      <c r="I24" s="791">
        <v>4</v>
      </c>
      <c r="J24" s="791">
        <v>59</v>
      </c>
      <c r="K24" s="791">
        <v>7</v>
      </c>
      <c r="L24" s="791">
        <v>11</v>
      </c>
      <c r="M24" s="791">
        <v>11</v>
      </c>
      <c r="N24" s="791">
        <v>11</v>
      </c>
      <c r="O24" s="551"/>
      <c r="P24" s="797">
        <v>1121</v>
      </c>
      <c r="Q24" s="798" t="s">
        <v>115</v>
      </c>
      <c r="R24" s="799">
        <v>176</v>
      </c>
      <c r="S24" s="800">
        <v>325</v>
      </c>
      <c r="T24" s="801">
        <v>18</v>
      </c>
      <c r="U24" s="801">
        <v>31</v>
      </c>
      <c r="V24" s="801">
        <v>35</v>
      </c>
      <c r="W24" s="801">
        <v>12</v>
      </c>
      <c r="X24" s="801">
        <v>4</v>
      </c>
      <c r="Y24" s="801">
        <v>51</v>
      </c>
      <c r="Z24" s="801">
        <v>7</v>
      </c>
      <c r="AA24" s="801">
        <v>10</v>
      </c>
      <c r="AB24" s="801">
        <v>10</v>
      </c>
      <c r="AC24" s="801">
        <v>10</v>
      </c>
      <c r="AE24" s="904"/>
      <c r="AF24" s="906"/>
      <c r="AG24" s="901"/>
      <c r="AH24" s="900"/>
      <c r="AI24" s="900"/>
      <c r="AJ24" s="900"/>
      <c r="AK24" s="900"/>
      <c r="AL24" s="905"/>
      <c r="AM24" s="905"/>
      <c r="AN24" s="905"/>
      <c r="AO24" s="905"/>
    </row>
    <row r="25" spans="1:41" s="552" customFormat="1">
      <c r="A25" s="787">
        <v>201</v>
      </c>
      <c r="B25" s="788" t="s">
        <v>207</v>
      </c>
      <c r="C25" s="789">
        <v>57</v>
      </c>
      <c r="D25" s="790">
        <v>344</v>
      </c>
      <c r="E25" s="791">
        <v>14</v>
      </c>
      <c r="F25" s="791">
        <v>25</v>
      </c>
      <c r="G25" s="791">
        <v>28</v>
      </c>
      <c r="H25" s="791">
        <v>19</v>
      </c>
      <c r="I25" s="791">
        <v>14</v>
      </c>
      <c r="J25" s="791">
        <v>61</v>
      </c>
      <c r="K25" s="791">
        <v>8</v>
      </c>
      <c r="L25" s="791">
        <v>12</v>
      </c>
      <c r="M25" s="791">
        <v>11</v>
      </c>
      <c r="N25" s="791">
        <v>11</v>
      </c>
      <c r="O25" s="551"/>
      <c r="P25" s="797">
        <v>1331</v>
      </c>
      <c r="Q25" s="798" t="s">
        <v>15</v>
      </c>
      <c r="R25" s="799">
        <v>164</v>
      </c>
      <c r="S25" s="800">
        <v>326</v>
      </c>
      <c r="T25" s="801">
        <v>17</v>
      </c>
      <c r="U25" s="801">
        <v>37</v>
      </c>
      <c r="V25" s="801">
        <v>29</v>
      </c>
      <c r="W25" s="801">
        <v>13</v>
      </c>
      <c r="X25" s="801">
        <v>4</v>
      </c>
      <c r="Y25" s="801">
        <v>46</v>
      </c>
      <c r="Z25" s="801">
        <v>6</v>
      </c>
      <c r="AA25" s="801">
        <v>9</v>
      </c>
      <c r="AB25" s="801">
        <v>10</v>
      </c>
      <c r="AC25" s="801">
        <v>10</v>
      </c>
      <c r="AE25" s="904"/>
      <c r="AF25" s="906"/>
      <c r="AG25" s="901"/>
      <c r="AH25" s="900"/>
      <c r="AI25" s="900"/>
      <c r="AJ25" s="900"/>
      <c r="AK25" s="900"/>
      <c r="AL25" s="905"/>
      <c r="AM25" s="905"/>
      <c r="AN25" s="905"/>
      <c r="AO25" s="905"/>
    </row>
    <row r="26" spans="1:41" s="552" customFormat="1">
      <c r="A26" s="787">
        <v>211</v>
      </c>
      <c r="B26" s="788" t="s">
        <v>1214</v>
      </c>
      <c r="C26" s="789">
        <v>148</v>
      </c>
      <c r="D26" s="790">
        <v>342</v>
      </c>
      <c r="E26" s="791">
        <v>5</v>
      </c>
      <c r="F26" s="791">
        <v>26</v>
      </c>
      <c r="G26" s="791">
        <v>47</v>
      </c>
      <c r="H26" s="791">
        <v>15</v>
      </c>
      <c r="I26" s="791">
        <v>7</v>
      </c>
      <c r="J26" s="791">
        <v>69</v>
      </c>
      <c r="K26" s="791">
        <v>7</v>
      </c>
      <c r="L26" s="791">
        <v>12</v>
      </c>
      <c r="M26" s="791">
        <v>11</v>
      </c>
      <c r="N26" s="791">
        <v>11</v>
      </c>
      <c r="O26" s="551"/>
      <c r="P26" s="797">
        <v>1721</v>
      </c>
      <c r="Q26" s="798" t="s">
        <v>40</v>
      </c>
      <c r="R26" s="799">
        <v>168</v>
      </c>
      <c r="S26" s="800">
        <v>314</v>
      </c>
      <c r="T26" s="801">
        <v>23</v>
      </c>
      <c r="U26" s="801">
        <v>30</v>
      </c>
      <c r="V26" s="801">
        <v>38</v>
      </c>
      <c r="W26" s="801">
        <v>7</v>
      </c>
      <c r="X26" s="801">
        <v>3</v>
      </c>
      <c r="Y26" s="801">
        <v>48</v>
      </c>
      <c r="Z26" s="801">
        <v>6</v>
      </c>
      <c r="AA26" s="801">
        <v>9</v>
      </c>
      <c r="AB26" s="801">
        <v>9</v>
      </c>
      <c r="AC26" s="801">
        <v>9</v>
      </c>
      <c r="AE26" s="904"/>
      <c r="AF26" s="906"/>
      <c r="AG26" s="901"/>
      <c r="AH26" s="900"/>
      <c r="AI26" s="900"/>
      <c r="AJ26" s="900"/>
      <c r="AK26" s="900"/>
      <c r="AL26" s="905"/>
      <c r="AM26" s="905"/>
      <c r="AN26" s="905"/>
      <c r="AO26" s="905"/>
    </row>
    <row r="27" spans="1:41" s="552" customFormat="1">
      <c r="A27" s="787">
        <v>215</v>
      </c>
      <c r="B27" s="788" t="s">
        <v>1215</v>
      </c>
      <c r="C27" s="789">
        <v>20</v>
      </c>
      <c r="D27" s="790">
        <v>296</v>
      </c>
      <c r="E27" s="791">
        <v>25</v>
      </c>
      <c r="F27" s="791">
        <v>45</v>
      </c>
      <c r="G27" s="791">
        <v>30</v>
      </c>
      <c r="H27" s="791">
        <v>0</v>
      </c>
      <c r="I27" s="791">
        <v>0</v>
      </c>
      <c r="J27" s="791">
        <v>30</v>
      </c>
      <c r="K27" s="791">
        <v>6</v>
      </c>
      <c r="L27" s="791">
        <v>8</v>
      </c>
      <c r="M27" s="791">
        <v>9</v>
      </c>
      <c r="N27" s="791">
        <v>9</v>
      </c>
      <c r="O27" s="551"/>
      <c r="P27" s="797">
        <v>2060</v>
      </c>
      <c r="Q27" s="798" t="s">
        <v>2023</v>
      </c>
      <c r="R27" s="799">
        <v>30</v>
      </c>
      <c r="S27" s="800">
        <v>292</v>
      </c>
      <c r="T27" s="801">
        <v>30</v>
      </c>
      <c r="U27" s="801">
        <v>30</v>
      </c>
      <c r="V27" s="801">
        <v>40</v>
      </c>
      <c r="W27" s="801">
        <v>0</v>
      </c>
      <c r="X27" s="801">
        <v>0</v>
      </c>
      <c r="Y27" s="801">
        <v>40</v>
      </c>
      <c r="Z27" s="801">
        <v>6</v>
      </c>
      <c r="AA27" s="801">
        <v>8</v>
      </c>
      <c r="AB27" s="801">
        <v>8</v>
      </c>
      <c r="AC27" s="801">
        <v>8</v>
      </c>
      <c r="AE27" s="904"/>
      <c r="AF27" s="906"/>
      <c r="AG27" s="901"/>
      <c r="AH27" s="900"/>
      <c r="AI27" s="900"/>
      <c r="AJ27" s="900"/>
      <c r="AK27" s="900"/>
      <c r="AL27" s="905"/>
      <c r="AM27" s="905"/>
      <c r="AN27" s="905"/>
      <c r="AO27" s="905"/>
    </row>
    <row r="28" spans="1:41" s="552" customFormat="1">
      <c r="A28" s="787">
        <v>231</v>
      </c>
      <c r="B28" s="788" t="s">
        <v>124</v>
      </c>
      <c r="C28" s="789">
        <v>208</v>
      </c>
      <c r="D28" s="790">
        <v>341</v>
      </c>
      <c r="E28" s="791">
        <v>9</v>
      </c>
      <c r="F28" s="791">
        <v>27</v>
      </c>
      <c r="G28" s="791">
        <v>38</v>
      </c>
      <c r="H28" s="791">
        <v>17</v>
      </c>
      <c r="I28" s="791">
        <v>9</v>
      </c>
      <c r="J28" s="791">
        <v>64</v>
      </c>
      <c r="K28" s="791">
        <v>8</v>
      </c>
      <c r="L28" s="791">
        <v>12</v>
      </c>
      <c r="M28" s="791">
        <v>11</v>
      </c>
      <c r="N28" s="791">
        <v>11</v>
      </c>
      <c r="O28" s="551"/>
      <c r="P28" s="797">
        <v>2701</v>
      </c>
      <c r="Q28" s="798" t="s">
        <v>41</v>
      </c>
      <c r="R28" s="799">
        <v>142</v>
      </c>
      <c r="S28" s="800">
        <v>352</v>
      </c>
      <c r="T28" s="801">
        <v>8</v>
      </c>
      <c r="U28" s="801">
        <v>20</v>
      </c>
      <c r="V28" s="801">
        <v>46</v>
      </c>
      <c r="W28" s="801">
        <v>15</v>
      </c>
      <c r="X28" s="801">
        <v>11</v>
      </c>
      <c r="Y28" s="801">
        <v>72</v>
      </c>
      <c r="Z28" s="801">
        <v>8</v>
      </c>
      <c r="AA28" s="801">
        <v>11</v>
      </c>
      <c r="AB28" s="801">
        <v>11</v>
      </c>
      <c r="AC28" s="801">
        <v>11</v>
      </c>
      <c r="AE28" s="904"/>
      <c r="AF28" s="906"/>
      <c r="AG28" s="901"/>
      <c r="AH28" s="900"/>
      <c r="AI28" s="900"/>
      <c r="AJ28" s="900"/>
      <c r="AK28" s="900"/>
      <c r="AL28" s="905"/>
      <c r="AM28" s="905"/>
      <c r="AN28" s="905"/>
      <c r="AO28" s="905"/>
    </row>
    <row r="29" spans="1:41" s="552" customFormat="1">
      <c r="A29" s="787">
        <v>241</v>
      </c>
      <c r="B29" s="788" t="s">
        <v>209</v>
      </c>
      <c r="C29" s="789">
        <v>173</v>
      </c>
      <c r="D29" s="790">
        <v>348</v>
      </c>
      <c r="E29" s="791">
        <v>7</v>
      </c>
      <c r="F29" s="791">
        <v>24</v>
      </c>
      <c r="G29" s="791">
        <v>42</v>
      </c>
      <c r="H29" s="791">
        <v>20</v>
      </c>
      <c r="I29" s="791">
        <v>8</v>
      </c>
      <c r="J29" s="791">
        <v>69</v>
      </c>
      <c r="K29" s="791">
        <v>8</v>
      </c>
      <c r="L29" s="791">
        <v>12</v>
      </c>
      <c r="M29" s="791">
        <v>11</v>
      </c>
      <c r="N29" s="791">
        <v>11</v>
      </c>
      <c r="O29" s="551"/>
      <c r="P29" s="797">
        <v>2741</v>
      </c>
      <c r="Q29" s="798" t="s">
        <v>300</v>
      </c>
      <c r="R29" s="799">
        <v>137</v>
      </c>
      <c r="S29" s="800">
        <v>363</v>
      </c>
      <c r="T29" s="801">
        <v>9</v>
      </c>
      <c r="U29" s="801">
        <v>16</v>
      </c>
      <c r="V29" s="801">
        <v>43</v>
      </c>
      <c r="W29" s="801">
        <v>19</v>
      </c>
      <c r="X29" s="801">
        <v>13</v>
      </c>
      <c r="Y29" s="801">
        <v>75</v>
      </c>
      <c r="Z29" s="801">
        <v>8</v>
      </c>
      <c r="AA29" s="801">
        <v>12</v>
      </c>
      <c r="AB29" s="801">
        <v>11</v>
      </c>
      <c r="AC29" s="801">
        <v>11</v>
      </c>
      <c r="AE29" s="904"/>
      <c r="AF29" s="906"/>
      <c r="AG29" s="901"/>
      <c r="AH29" s="900"/>
      <c r="AI29" s="900"/>
      <c r="AJ29" s="900"/>
      <c r="AK29" s="900"/>
      <c r="AL29" s="905"/>
      <c r="AM29" s="905"/>
      <c r="AN29" s="905"/>
      <c r="AO29" s="905"/>
    </row>
    <row r="30" spans="1:41" s="552" customFormat="1">
      <c r="A30" s="787">
        <v>251</v>
      </c>
      <c r="B30" s="788" t="s">
        <v>210</v>
      </c>
      <c r="C30" s="789">
        <v>127</v>
      </c>
      <c r="D30" s="790">
        <v>361</v>
      </c>
      <c r="E30" s="791">
        <v>2</v>
      </c>
      <c r="F30" s="791">
        <v>14</v>
      </c>
      <c r="G30" s="791">
        <v>48</v>
      </c>
      <c r="H30" s="791">
        <v>24</v>
      </c>
      <c r="I30" s="791">
        <v>12</v>
      </c>
      <c r="J30" s="791">
        <v>83</v>
      </c>
      <c r="K30" s="791">
        <v>8</v>
      </c>
      <c r="L30" s="791">
        <v>12</v>
      </c>
      <c r="M30" s="791">
        <v>12</v>
      </c>
      <c r="N30" s="791">
        <v>12</v>
      </c>
      <c r="O30" s="551"/>
      <c r="P30" s="797">
        <v>2881</v>
      </c>
      <c r="Q30" s="798" t="s">
        <v>304</v>
      </c>
      <c r="R30" s="799">
        <v>55</v>
      </c>
      <c r="S30" s="800">
        <v>350</v>
      </c>
      <c r="T30" s="801">
        <v>5</v>
      </c>
      <c r="U30" s="801">
        <v>25</v>
      </c>
      <c r="V30" s="801">
        <v>42</v>
      </c>
      <c r="W30" s="801">
        <v>22</v>
      </c>
      <c r="X30" s="801">
        <v>5</v>
      </c>
      <c r="Y30" s="801">
        <v>69</v>
      </c>
      <c r="Z30" s="801">
        <v>7</v>
      </c>
      <c r="AA30" s="801">
        <v>11</v>
      </c>
      <c r="AB30" s="801">
        <v>11</v>
      </c>
      <c r="AC30" s="801">
        <v>11</v>
      </c>
      <c r="AE30" s="904"/>
      <c r="AF30" s="906"/>
      <c r="AG30" s="901"/>
      <c r="AH30" s="900"/>
      <c r="AI30" s="900"/>
      <c r="AJ30" s="900"/>
      <c r="AK30" s="900"/>
      <c r="AL30" s="905"/>
      <c r="AM30" s="905"/>
      <c r="AN30" s="905"/>
      <c r="AO30" s="905"/>
    </row>
    <row r="31" spans="1:41" s="552" customFormat="1">
      <c r="A31" s="787">
        <v>261</v>
      </c>
      <c r="B31" s="788" t="s">
        <v>211</v>
      </c>
      <c r="C31" s="789">
        <v>65</v>
      </c>
      <c r="D31" s="790">
        <v>271</v>
      </c>
      <c r="E31" s="791">
        <v>46</v>
      </c>
      <c r="F31" s="791">
        <v>40</v>
      </c>
      <c r="G31" s="791">
        <v>12</v>
      </c>
      <c r="H31" s="791">
        <v>2</v>
      </c>
      <c r="I31" s="791">
        <v>0</v>
      </c>
      <c r="J31" s="791">
        <v>14</v>
      </c>
      <c r="K31" s="791">
        <v>5</v>
      </c>
      <c r="L31" s="791">
        <v>8</v>
      </c>
      <c r="M31" s="791">
        <v>9</v>
      </c>
      <c r="N31" s="791">
        <v>8</v>
      </c>
      <c r="O31" s="551"/>
      <c r="P31" s="797">
        <v>2901</v>
      </c>
      <c r="Q31" s="798" t="s">
        <v>306</v>
      </c>
      <c r="R31" s="799">
        <v>98</v>
      </c>
      <c r="S31" s="800">
        <v>283</v>
      </c>
      <c r="T31" s="801">
        <v>42</v>
      </c>
      <c r="U31" s="801">
        <v>33</v>
      </c>
      <c r="V31" s="801">
        <v>21</v>
      </c>
      <c r="W31" s="801">
        <v>4</v>
      </c>
      <c r="X31" s="801">
        <v>0</v>
      </c>
      <c r="Y31" s="801">
        <v>26</v>
      </c>
      <c r="Z31" s="801">
        <v>5</v>
      </c>
      <c r="AA31" s="801">
        <v>7</v>
      </c>
      <c r="AB31" s="801">
        <v>8</v>
      </c>
      <c r="AC31" s="801">
        <v>8</v>
      </c>
      <c r="AE31" s="904"/>
      <c r="AF31" s="906"/>
      <c r="AG31" s="901"/>
      <c r="AH31" s="900"/>
      <c r="AI31" s="900"/>
      <c r="AJ31" s="900"/>
      <c r="AK31" s="900"/>
      <c r="AL31" s="905"/>
      <c r="AM31" s="905"/>
      <c r="AN31" s="905"/>
      <c r="AO31" s="905"/>
    </row>
    <row r="32" spans="1:41" s="552" customFormat="1">
      <c r="A32" s="787">
        <v>271</v>
      </c>
      <c r="B32" s="788" t="s">
        <v>212</v>
      </c>
      <c r="C32" s="789">
        <v>72</v>
      </c>
      <c r="D32" s="790">
        <v>355</v>
      </c>
      <c r="E32" s="791">
        <v>7</v>
      </c>
      <c r="F32" s="791">
        <v>18</v>
      </c>
      <c r="G32" s="791">
        <v>44</v>
      </c>
      <c r="H32" s="791">
        <v>17</v>
      </c>
      <c r="I32" s="791">
        <v>14</v>
      </c>
      <c r="J32" s="791">
        <v>75</v>
      </c>
      <c r="K32" s="791">
        <v>8</v>
      </c>
      <c r="L32" s="791">
        <v>13</v>
      </c>
      <c r="M32" s="791">
        <v>11</v>
      </c>
      <c r="N32" s="791">
        <v>12</v>
      </c>
      <c r="O32" s="551"/>
      <c r="P32" s="797">
        <v>2911</v>
      </c>
      <c r="Q32" s="798" t="s">
        <v>307</v>
      </c>
      <c r="R32" s="799">
        <v>114</v>
      </c>
      <c r="S32" s="800">
        <v>302</v>
      </c>
      <c r="T32" s="801">
        <v>25</v>
      </c>
      <c r="U32" s="801">
        <v>40</v>
      </c>
      <c r="V32" s="801">
        <v>33</v>
      </c>
      <c r="W32" s="801">
        <v>2</v>
      </c>
      <c r="X32" s="801">
        <v>0</v>
      </c>
      <c r="Y32" s="801">
        <v>35</v>
      </c>
      <c r="Z32" s="801">
        <v>6</v>
      </c>
      <c r="AA32" s="801">
        <v>8</v>
      </c>
      <c r="AB32" s="801">
        <v>9</v>
      </c>
      <c r="AC32" s="801">
        <v>9</v>
      </c>
      <c r="AE32" s="904"/>
      <c r="AF32" s="906"/>
      <c r="AG32" s="901"/>
      <c r="AH32" s="900"/>
      <c r="AI32" s="900"/>
      <c r="AJ32" s="900"/>
      <c r="AK32" s="900"/>
      <c r="AL32" s="905"/>
      <c r="AM32" s="905"/>
      <c r="AN32" s="905"/>
      <c r="AO32" s="905"/>
    </row>
    <row r="33" spans="1:41" s="552" customFormat="1">
      <c r="A33" s="787">
        <v>311</v>
      </c>
      <c r="B33" s="788" t="s">
        <v>119</v>
      </c>
      <c r="C33" s="789">
        <v>100</v>
      </c>
      <c r="D33" s="790">
        <v>277</v>
      </c>
      <c r="E33" s="791">
        <v>41</v>
      </c>
      <c r="F33" s="791">
        <v>42</v>
      </c>
      <c r="G33" s="791">
        <v>15</v>
      </c>
      <c r="H33" s="791">
        <v>1</v>
      </c>
      <c r="I33" s="791">
        <v>1</v>
      </c>
      <c r="J33" s="791">
        <v>17</v>
      </c>
      <c r="K33" s="791">
        <v>5</v>
      </c>
      <c r="L33" s="791">
        <v>8</v>
      </c>
      <c r="M33" s="791">
        <v>8</v>
      </c>
      <c r="N33" s="791">
        <v>8</v>
      </c>
      <c r="O33" s="551"/>
      <c r="P33" s="797">
        <v>3029</v>
      </c>
      <c r="Q33" s="798" t="s">
        <v>1894</v>
      </c>
      <c r="R33" s="799">
        <v>40</v>
      </c>
      <c r="S33" s="800">
        <v>376</v>
      </c>
      <c r="T33" s="801">
        <v>0</v>
      </c>
      <c r="U33" s="801">
        <v>8</v>
      </c>
      <c r="V33" s="801">
        <v>63</v>
      </c>
      <c r="W33" s="801">
        <v>23</v>
      </c>
      <c r="X33" s="801">
        <v>8</v>
      </c>
      <c r="Y33" s="801">
        <v>93</v>
      </c>
      <c r="Z33" s="801">
        <v>8</v>
      </c>
      <c r="AA33" s="801">
        <v>12</v>
      </c>
      <c r="AB33" s="801">
        <v>12</v>
      </c>
      <c r="AC33" s="801">
        <v>12</v>
      </c>
      <c r="AE33" s="904"/>
      <c r="AF33" s="906"/>
      <c r="AG33" s="901"/>
      <c r="AH33" s="900"/>
      <c r="AI33" s="900"/>
      <c r="AJ33" s="900"/>
      <c r="AK33" s="900"/>
      <c r="AL33" s="905"/>
      <c r="AM33" s="905"/>
      <c r="AN33" s="905"/>
      <c r="AO33" s="905"/>
    </row>
    <row r="34" spans="1:41" s="552" customFormat="1">
      <c r="A34" s="787">
        <v>312</v>
      </c>
      <c r="B34" s="788" t="s">
        <v>14</v>
      </c>
      <c r="C34" s="789">
        <v>82</v>
      </c>
      <c r="D34" s="790">
        <v>355</v>
      </c>
      <c r="E34" s="791">
        <v>9</v>
      </c>
      <c r="F34" s="791">
        <v>10</v>
      </c>
      <c r="G34" s="791">
        <v>54</v>
      </c>
      <c r="H34" s="791">
        <v>22</v>
      </c>
      <c r="I34" s="791">
        <v>6</v>
      </c>
      <c r="J34" s="791">
        <v>82</v>
      </c>
      <c r="K34" s="791">
        <v>8</v>
      </c>
      <c r="L34" s="791">
        <v>13</v>
      </c>
      <c r="M34" s="791">
        <v>12</v>
      </c>
      <c r="N34" s="791">
        <v>12</v>
      </c>
      <c r="O34" s="551"/>
      <c r="P34" s="797">
        <v>3101</v>
      </c>
      <c r="Q34" s="798" t="s">
        <v>315</v>
      </c>
      <c r="R34" s="799">
        <v>130</v>
      </c>
      <c r="S34" s="800">
        <v>369</v>
      </c>
      <c r="T34" s="801">
        <v>2</v>
      </c>
      <c r="U34" s="801">
        <v>15</v>
      </c>
      <c r="V34" s="801">
        <v>47</v>
      </c>
      <c r="W34" s="801">
        <v>23</v>
      </c>
      <c r="X34" s="801">
        <v>12</v>
      </c>
      <c r="Y34" s="801">
        <v>82</v>
      </c>
      <c r="Z34" s="801">
        <v>8</v>
      </c>
      <c r="AA34" s="801">
        <v>12</v>
      </c>
      <c r="AB34" s="801">
        <v>12</v>
      </c>
      <c r="AC34" s="801">
        <v>12</v>
      </c>
      <c r="AE34" s="904"/>
      <c r="AF34" s="906"/>
      <c r="AG34" s="901"/>
      <c r="AH34" s="900"/>
      <c r="AI34" s="900"/>
      <c r="AJ34" s="900"/>
      <c r="AK34" s="900"/>
      <c r="AL34" s="905"/>
      <c r="AM34" s="905"/>
      <c r="AN34" s="905"/>
      <c r="AO34" s="905"/>
    </row>
    <row r="35" spans="1:41" s="552" customFormat="1">
      <c r="A35" s="787">
        <v>321</v>
      </c>
      <c r="B35" s="788" t="s">
        <v>213</v>
      </c>
      <c r="C35" s="789">
        <v>132</v>
      </c>
      <c r="D35" s="790">
        <v>307</v>
      </c>
      <c r="E35" s="791">
        <v>26</v>
      </c>
      <c r="F35" s="791">
        <v>35</v>
      </c>
      <c r="G35" s="791">
        <v>28</v>
      </c>
      <c r="H35" s="791">
        <v>10</v>
      </c>
      <c r="I35" s="791">
        <v>2</v>
      </c>
      <c r="J35" s="791">
        <v>39</v>
      </c>
      <c r="K35" s="791">
        <v>6</v>
      </c>
      <c r="L35" s="791">
        <v>10</v>
      </c>
      <c r="M35" s="791">
        <v>10</v>
      </c>
      <c r="N35" s="791">
        <v>9</v>
      </c>
      <c r="O35" s="551"/>
      <c r="P35" s="797">
        <v>3191</v>
      </c>
      <c r="Q35" s="798" t="s">
        <v>125</v>
      </c>
      <c r="R35" s="799">
        <v>93</v>
      </c>
      <c r="S35" s="800">
        <v>368</v>
      </c>
      <c r="T35" s="801">
        <v>1</v>
      </c>
      <c r="U35" s="801">
        <v>17</v>
      </c>
      <c r="V35" s="801">
        <v>48</v>
      </c>
      <c r="W35" s="801">
        <v>26</v>
      </c>
      <c r="X35" s="801">
        <v>8</v>
      </c>
      <c r="Y35" s="801">
        <v>82</v>
      </c>
      <c r="Z35" s="801">
        <v>8</v>
      </c>
      <c r="AA35" s="801">
        <v>12</v>
      </c>
      <c r="AB35" s="801">
        <v>11</v>
      </c>
      <c r="AC35" s="801">
        <v>12</v>
      </c>
      <c r="AE35" s="904"/>
      <c r="AF35" s="906"/>
      <c r="AG35" s="901"/>
      <c r="AH35" s="900"/>
      <c r="AI35" s="900"/>
      <c r="AJ35" s="900"/>
      <c r="AK35" s="900"/>
      <c r="AL35" s="905"/>
      <c r="AM35" s="905"/>
      <c r="AN35" s="905"/>
      <c r="AO35" s="905"/>
    </row>
    <row r="36" spans="1:41" s="552" customFormat="1">
      <c r="A36" s="787">
        <v>332</v>
      </c>
      <c r="B36" s="788" t="s">
        <v>214</v>
      </c>
      <c r="C36" s="789">
        <v>121</v>
      </c>
      <c r="D36" s="790">
        <v>299</v>
      </c>
      <c r="E36" s="791">
        <v>27</v>
      </c>
      <c r="F36" s="791">
        <v>36</v>
      </c>
      <c r="G36" s="791">
        <v>30</v>
      </c>
      <c r="H36" s="791">
        <v>6</v>
      </c>
      <c r="I36" s="791">
        <v>1</v>
      </c>
      <c r="J36" s="791">
        <v>36</v>
      </c>
      <c r="K36" s="791">
        <v>6</v>
      </c>
      <c r="L36" s="791">
        <v>9</v>
      </c>
      <c r="M36" s="791">
        <v>10</v>
      </c>
      <c r="N36" s="791">
        <v>9</v>
      </c>
      <c r="O36" s="551"/>
      <c r="P36" s="797">
        <v>3281</v>
      </c>
      <c r="Q36" s="798" t="s">
        <v>18</v>
      </c>
      <c r="R36" s="799">
        <v>158</v>
      </c>
      <c r="S36" s="800">
        <v>330</v>
      </c>
      <c r="T36" s="801">
        <v>20</v>
      </c>
      <c r="U36" s="801">
        <v>25</v>
      </c>
      <c r="V36" s="801">
        <v>37</v>
      </c>
      <c r="W36" s="801">
        <v>12</v>
      </c>
      <c r="X36" s="801">
        <v>6</v>
      </c>
      <c r="Y36" s="801">
        <v>55</v>
      </c>
      <c r="Z36" s="801">
        <v>7</v>
      </c>
      <c r="AA36" s="801">
        <v>10</v>
      </c>
      <c r="AB36" s="801">
        <v>9</v>
      </c>
      <c r="AC36" s="801">
        <v>10</v>
      </c>
      <c r="AE36" s="904"/>
      <c r="AF36" s="906"/>
      <c r="AG36" s="901"/>
      <c r="AH36" s="900"/>
      <c r="AI36" s="900"/>
      <c r="AJ36" s="900"/>
      <c r="AK36" s="900"/>
      <c r="AL36" s="905"/>
      <c r="AM36" s="905"/>
      <c r="AN36" s="905"/>
      <c r="AO36" s="905"/>
    </row>
    <row r="37" spans="1:41" s="552" customFormat="1">
      <c r="A37" s="787">
        <v>339</v>
      </c>
      <c r="B37" s="788" t="s">
        <v>1216</v>
      </c>
      <c r="C37" s="789">
        <v>49</v>
      </c>
      <c r="D37" s="790">
        <v>326</v>
      </c>
      <c r="E37" s="791">
        <v>16</v>
      </c>
      <c r="F37" s="791">
        <v>27</v>
      </c>
      <c r="G37" s="791">
        <v>49</v>
      </c>
      <c r="H37" s="791">
        <v>4</v>
      </c>
      <c r="I37" s="791">
        <v>4</v>
      </c>
      <c r="J37" s="791">
        <v>57</v>
      </c>
      <c r="K37" s="791">
        <v>7</v>
      </c>
      <c r="L37" s="791">
        <v>12</v>
      </c>
      <c r="M37" s="791">
        <v>10</v>
      </c>
      <c r="N37" s="791">
        <v>10</v>
      </c>
      <c r="O37" s="551"/>
      <c r="P37" s="797">
        <v>3421</v>
      </c>
      <c r="Q37" s="798" t="s">
        <v>324</v>
      </c>
      <c r="R37" s="799">
        <v>146</v>
      </c>
      <c r="S37" s="800">
        <v>316</v>
      </c>
      <c r="T37" s="801">
        <v>21</v>
      </c>
      <c r="U37" s="801">
        <v>31</v>
      </c>
      <c r="V37" s="801">
        <v>34</v>
      </c>
      <c r="W37" s="801">
        <v>13</v>
      </c>
      <c r="X37" s="801">
        <v>1</v>
      </c>
      <c r="Y37" s="801">
        <v>49</v>
      </c>
      <c r="Z37" s="801">
        <v>6</v>
      </c>
      <c r="AA37" s="801">
        <v>9</v>
      </c>
      <c r="AB37" s="801">
        <v>9</v>
      </c>
      <c r="AC37" s="801">
        <v>10</v>
      </c>
      <c r="AE37" s="904"/>
      <c r="AF37" s="906"/>
      <c r="AG37" s="901"/>
      <c r="AH37" s="900"/>
      <c r="AI37" s="900"/>
      <c r="AJ37" s="900"/>
      <c r="AK37" s="900"/>
      <c r="AL37" s="905"/>
      <c r="AM37" s="905"/>
      <c r="AN37" s="905"/>
      <c r="AO37" s="905"/>
    </row>
    <row r="38" spans="1:41" s="552" customFormat="1">
      <c r="A38" s="787">
        <v>341</v>
      </c>
      <c r="B38" s="788" t="s">
        <v>215</v>
      </c>
      <c r="C38" s="789">
        <v>90</v>
      </c>
      <c r="D38" s="790">
        <v>279</v>
      </c>
      <c r="E38" s="791">
        <v>41</v>
      </c>
      <c r="F38" s="791">
        <v>33</v>
      </c>
      <c r="G38" s="791">
        <v>20</v>
      </c>
      <c r="H38" s="791">
        <v>6</v>
      </c>
      <c r="I38" s="791">
        <v>0</v>
      </c>
      <c r="J38" s="791">
        <v>26</v>
      </c>
      <c r="K38" s="791">
        <v>6</v>
      </c>
      <c r="L38" s="791">
        <v>9</v>
      </c>
      <c r="M38" s="791">
        <v>8</v>
      </c>
      <c r="N38" s="791">
        <v>8</v>
      </c>
      <c r="O38" s="551"/>
      <c r="P38" s="797">
        <v>3610</v>
      </c>
      <c r="Q38" s="798" t="s">
        <v>330</v>
      </c>
      <c r="R38" s="799">
        <v>216</v>
      </c>
      <c r="S38" s="800">
        <v>309</v>
      </c>
      <c r="T38" s="801">
        <v>22</v>
      </c>
      <c r="U38" s="801">
        <v>38</v>
      </c>
      <c r="V38" s="801">
        <v>33</v>
      </c>
      <c r="W38" s="801">
        <v>6</v>
      </c>
      <c r="X38" s="801">
        <v>1</v>
      </c>
      <c r="Y38" s="801">
        <v>40</v>
      </c>
      <c r="Z38" s="801">
        <v>6</v>
      </c>
      <c r="AA38" s="801">
        <v>9</v>
      </c>
      <c r="AB38" s="801">
        <v>9</v>
      </c>
      <c r="AC38" s="801">
        <v>9</v>
      </c>
      <c r="AE38" s="904"/>
      <c r="AF38" s="906"/>
      <c r="AG38" s="901"/>
      <c r="AH38" s="900"/>
      <c r="AI38" s="900"/>
      <c r="AJ38" s="900"/>
      <c r="AK38" s="900"/>
      <c r="AL38" s="905"/>
      <c r="AM38" s="905"/>
      <c r="AN38" s="905"/>
      <c r="AO38" s="905"/>
    </row>
    <row r="39" spans="1:41" s="552" customFormat="1">
      <c r="A39" s="787">
        <v>342</v>
      </c>
      <c r="B39" s="788" t="s">
        <v>216</v>
      </c>
      <c r="C39" s="789">
        <v>149</v>
      </c>
      <c r="D39" s="790">
        <v>345</v>
      </c>
      <c r="E39" s="791">
        <v>3</v>
      </c>
      <c r="F39" s="791">
        <v>26</v>
      </c>
      <c r="G39" s="791">
        <v>50</v>
      </c>
      <c r="H39" s="791">
        <v>15</v>
      </c>
      <c r="I39" s="791">
        <v>6</v>
      </c>
      <c r="J39" s="791">
        <v>71</v>
      </c>
      <c r="K39" s="791">
        <v>7</v>
      </c>
      <c r="L39" s="791">
        <v>12</v>
      </c>
      <c r="M39" s="791">
        <v>11</v>
      </c>
      <c r="N39" s="791">
        <v>11</v>
      </c>
      <c r="O39" s="551"/>
      <c r="P39" s="797">
        <v>3621</v>
      </c>
      <c r="Q39" s="798" t="s">
        <v>331</v>
      </c>
      <c r="R39" s="799">
        <v>78</v>
      </c>
      <c r="S39" s="800">
        <v>289</v>
      </c>
      <c r="T39" s="801">
        <v>38</v>
      </c>
      <c r="U39" s="801">
        <v>33</v>
      </c>
      <c r="V39" s="801">
        <v>23</v>
      </c>
      <c r="W39" s="801">
        <v>3</v>
      </c>
      <c r="X39" s="801">
        <v>3</v>
      </c>
      <c r="Y39" s="801">
        <v>28</v>
      </c>
      <c r="Z39" s="801">
        <v>5</v>
      </c>
      <c r="AA39" s="801">
        <v>8</v>
      </c>
      <c r="AB39" s="801">
        <v>8</v>
      </c>
      <c r="AC39" s="801">
        <v>8</v>
      </c>
      <c r="AE39" s="904"/>
      <c r="AF39" s="906"/>
      <c r="AG39" s="901"/>
      <c r="AH39" s="900"/>
      <c r="AI39" s="900"/>
      <c r="AJ39" s="900"/>
      <c r="AK39" s="900"/>
      <c r="AL39" s="905"/>
      <c r="AM39" s="905"/>
      <c r="AN39" s="905"/>
      <c r="AO39" s="905"/>
    </row>
    <row r="40" spans="1:41" s="552" customFormat="1">
      <c r="A40" s="787">
        <v>361</v>
      </c>
      <c r="B40" s="788" t="s">
        <v>217</v>
      </c>
      <c r="C40" s="789">
        <v>82</v>
      </c>
      <c r="D40" s="790">
        <v>267</v>
      </c>
      <c r="E40" s="791">
        <v>52</v>
      </c>
      <c r="F40" s="791">
        <v>33</v>
      </c>
      <c r="G40" s="791">
        <v>9</v>
      </c>
      <c r="H40" s="791">
        <v>6</v>
      </c>
      <c r="I40" s="791">
        <v>0</v>
      </c>
      <c r="J40" s="791">
        <v>15</v>
      </c>
      <c r="K40" s="791">
        <v>5</v>
      </c>
      <c r="L40" s="791">
        <v>8</v>
      </c>
      <c r="M40" s="791">
        <v>8</v>
      </c>
      <c r="N40" s="791">
        <v>8</v>
      </c>
      <c r="O40" s="551"/>
      <c r="P40" s="797">
        <v>4691</v>
      </c>
      <c r="Q40" s="798" t="s">
        <v>367</v>
      </c>
      <c r="R40" s="799">
        <v>115</v>
      </c>
      <c r="S40" s="800">
        <v>351</v>
      </c>
      <c r="T40" s="801">
        <v>5</v>
      </c>
      <c r="U40" s="801">
        <v>23</v>
      </c>
      <c r="V40" s="801">
        <v>44</v>
      </c>
      <c r="W40" s="801">
        <v>21</v>
      </c>
      <c r="X40" s="801">
        <v>6</v>
      </c>
      <c r="Y40" s="801">
        <v>71</v>
      </c>
      <c r="Z40" s="801">
        <v>8</v>
      </c>
      <c r="AA40" s="801">
        <v>11</v>
      </c>
      <c r="AB40" s="801">
        <v>11</v>
      </c>
      <c r="AC40" s="801">
        <v>11</v>
      </c>
      <c r="AE40" s="904"/>
      <c r="AF40" s="906"/>
      <c r="AG40" s="901"/>
      <c r="AH40" s="900"/>
      <c r="AI40" s="900"/>
      <c r="AJ40" s="900"/>
      <c r="AK40" s="900"/>
      <c r="AL40" s="905"/>
      <c r="AM40" s="905"/>
      <c r="AN40" s="905"/>
      <c r="AO40" s="905"/>
    </row>
    <row r="41" spans="1:41" s="552" customFormat="1">
      <c r="A41" s="787">
        <v>400</v>
      </c>
      <c r="B41" s="788" t="s">
        <v>1217</v>
      </c>
      <c r="C41" s="789">
        <v>104</v>
      </c>
      <c r="D41" s="790">
        <v>352</v>
      </c>
      <c r="E41" s="791">
        <v>8</v>
      </c>
      <c r="F41" s="791">
        <v>21</v>
      </c>
      <c r="G41" s="791">
        <v>45</v>
      </c>
      <c r="H41" s="791">
        <v>18</v>
      </c>
      <c r="I41" s="791">
        <v>8</v>
      </c>
      <c r="J41" s="791">
        <v>71</v>
      </c>
      <c r="K41" s="791">
        <v>8</v>
      </c>
      <c r="L41" s="791">
        <v>13</v>
      </c>
      <c r="M41" s="791">
        <v>11</v>
      </c>
      <c r="N41" s="791">
        <v>12</v>
      </c>
      <c r="O41" s="551"/>
      <c r="P41" s="797">
        <v>5003</v>
      </c>
      <c r="Q41" s="798" t="s">
        <v>120</v>
      </c>
      <c r="R41" s="799">
        <v>294</v>
      </c>
      <c r="S41" s="800">
        <v>286</v>
      </c>
      <c r="T41" s="801">
        <v>38</v>
      </c>
      <c r="U41" s="801">
        <v>36</v>
      </c>
      <c r="V41" s="801">
        <v>24</v>
      </c>
      <c r="W41" s="801">
        <v>3</v>
      </c>
      <c r="X41" s="801">
        <v>0</v>
      </c>
      <c r="Y41" s="801">
        <v>27</v>
      </c>
      <c r="Z41" s="801">
        <v>5</v>
      </c>
      <c r="AA41" s="801">
        <v>8</v>
      </c>
      <c r="AB41" s="801">
        <v>8</v>
      </c>
      <c r="AC41" s="801">
        <v>7</v>
      </c>
      <c r="AE41" s="904"/>
      <c r="AF41" s="906"/>
      <c r="AG41" s="901"/>
      <c r="AH41" s="900"/>
      <c r="AI41" s="900"/>
      <c r="AJ41" s="900"/>
      <c r="AK41" s="900"/>
      <c r="AL41" s="905"/>
      <c r="AM41" s="905"/>
      <c r="AN41" s="905"/>
      <c r="AO41" s="905"/>
    </row>
    <row r="42" spans="1:41" s="552" customFormat="1">
      <c r="A42" s="787">
        <v>401</v>
      </c>
      <c r="B42" s="788" t="s">
        <v>1218</v>
      </c>
      <c r="C42" s="789">
        <v>82</v>
      </c>
      <c r="D42" s="790">
        <v>331</v>
      </c>
      <c r="E42" s="791">
        <v>15</v>
      </c>
      <c r="F42" s="791">
        <v>30</v>
      </c>
      <c r="G42" s="791">
        <v>34</v>
      </c>
      <c r="H42" s="791">
        <v>15</v>
      </c>
      <c r="I42" s="791">
        <v>6</v>
      </c>
      <c r="J42" s="791">
        <v>55</v>
      </c>
      <c r="K42" s="791">
        <v>7</v>
      </c>
      <c r="L42" s="791">
        <v>12</v>
      </c>
      <c r="M42" s="791">
        <v>10</v>
      </c>
      <c r="N42" s="791">
        <v>10</v>
      </c>
      <c r="O42" s="551"/>
      <c r="P42" s="797">
        <v>5005</v>
      </c>
      <c r="Q42" s="798" t="s">
        <v>377</v>
      </c>
      <c r="R42" s="799">
        <v>161</v>
      </c>
      <c r="S42" s="800">
        <v>306</v>
      </c>
      <c r="T42" s="801">
        <v>31</v>
      </c>
      <c r="U42" s="801">
        <v>32</v>
      </c>
      <c r="V42" s="801">
        <v>25</v>
      </c>
      <c r="W42" s="801">
        <v>7</v>
      </c>
      <c r="X42" s="801">
        <v>4</v>
      </c>
      <c r="Y42" s="801">
        <v>37</v>
      </c>
      <c r="Z42" s="801">
        <v>6</v>
      </c>
      <c r="AA42" s="801">
        <v>9</v>
      </c>
      <c r="AB42" s="801">
        <v>9</v>
      </c>
      <c r="AC42" s="801">
        <v>9</v>
      </c>
      <c r="AE42" s="904"/>
      <c r="AF42" s="906"/>
      <c r="AG42" s="901"/>
      <c r="AH42" s="900"/>
      <c r="AI42" s="900"/>
      <c r="AJ42" s="900"/>
      <c r="AK42" s="900"/>
      <c r="AL42" s="905"/>
      <c r="AM42" s="905"/>
      <c r="AN42" s="905"/>
      <c r="AO42" s="905"/>
    </row>
    <row r="43" spans="1:41" s="552" customFormat="1">
      <c r="A43" s="787">
        <v>410</v>
      </c>
      <c r="B43" s="788" t="s">
        <v>1379</v>
      </c>
      <c r="C43" s="789">
        <v>24</v>
      </c>
      <c r="D43" s="790">
        <v>326</v>
      </c>
      <c r="E43" s="791">
        <v>29</v>
      </c>
      <c r="F43" s="791">
        <v>13</v>
      </c>
      <c r="G43" s="791">
        <v>29</v>
      </c>
      <c r="H43" s="791">
        <v>21</v>
      </c>
      <c r="I43" s="791">
        <v>8</v>
      </c>
      <c r="J43" s="791">
        <v>58</v>
      </c>
      <c r="K43" s="791">
        <v>7</v>
      </c>
      <c r="L43" s="791">
        <v>12</v>
      </c>
      <c r="M43" s="791">
        <v>10</v>
      </c>
      <c r="N43" s="791">
        <v>10</v>
      </c>
      <c r="O43" s="551"/>
      <c r="P43" s="797">
        <v>5007</v>
      </c>
      <c r="Q43" s="798" t="s">
        <v>1275</v>
      </c>
      <c r="R43" s="799">
        <v>37</v>
      </c>
      <c r="S43" s="800">
        <v>331</v>
      </c>
      <c r="T43" s="801">
        <v>14</v>
      </c>
      <c r="U43" s="801">
        <v>30</v>
      </c>
      <c r="V43" s="801">
        <v>38</v>
      </c>
      <c r="W43" s="801">
        <v>14</v>
      </c>
      <c r="X43" s="801">
        <v>5</v>
      </c>
      <c r="Y43" s="801">
        <v>57</v>
      </c>
      <c r="Z43" s="801">
        <v>7</v>
      </c>
      <c r="AA43" s="801">
        <v>10</v>
      </c>
      <c r="AB43" s="801">
        <v>10</v>
      </c>
      <c r="AC43" s="801">
        <v>10</v>
      </c>
      <c r="AE43" s="904"/>
      <c r="AF43" s="906"/>
      <c r="AG43" s="901"/>
      <c r="AH43" s="900"/>
      <c r="AI43" s="900"/>
      <c r="AJ43" s="900"/>
      <c r="AK43" s="900"/>
      <c r="AL43" s="905"/>
      <c r="AM43" s="905"/>
      <c r="AN43" s="905"/>
      <c r="AO43" s="905"/>
    </row>
    <row r="44" spans="1:41" s="552" customFormat="1">
      <c r="A44" s="787">
        <v>441</v>
      </c>
      <c r="B44" s="788" t="s">
        <v>220</v>
      </c>
      <c r="C44" s="789">
        <v>76</v>
      </c>
      <c r="D44" s="790">
        <v>297</v>
      </c>
      <c r="E44" s="791">
        <v>32</v>
      </c>
      <c r="F44" s="791">
        <v>33</v>
      </c>
      <c r="G44" s="791">
        <v>32</v>
      </c>
      <c r="H44" s="791">
        <v>1</v>
      </c>
      <c r="I44" s="791">
        <v>3</v>
      </c>
      <c r="J44" s="791">
        <v>36</v>
      </c>
      <c r="K44" s="791">
        <v>6</v>
      </c>
      <c r="L44" s="791">
        <v>10</v>
      </c>
      <c r="M44" s="791">
        <v>9</v>
      </c>
      <c r="N44" s="791">
        <v>9</v>
      </c>
      <c r="O44" s="551"/>
      <c r="P44" s="797">
        <v>5025</v>
      </c>
      <c r="Q44" s="798" t="s">
        <v>1276</v>
      </c>
      <c r="R44" s="799">
        <v>48</v>
      </c>
      <c r="S44" s="800">
        <v>301</v>
      </c>
      <c r="T44" s="801">
        <v>35</v>
      </c>
      <c r="U44" s="801">
        <v>19</v>
      </c>
      <c r="V44" s="801">
        <v>35</v>
      </c>
      <c r="W44" s="801">
        <v>10</v>
      </c>
      <c r="X44" s="801">
        <v>0</v>
      </c>
      <c r="Y44" s="801">
        <v>46</v>
      </c>
      <c r="Z44" s="801">
        <v>6</v>
      </c>
      <c r="AA44" s="801">
        <v>9</v>
      </c>
      <c r="AB44" s="801">
        <v>8</v>
      </c>
      <c r="AC44" s="801">
        <v>9</v>
      </c>
      <c r="AE44" s="904"/>
      <c r="AF44" s="906"/>
      <c r="AG44" s="901"/>
      <c r="AH44" s="900"/>
      <c r="AI44" s="900"/>
      <c r="AJ44" s="900"/>
      <c r="AK44" s="900"/>
      <c r="AL44" s="905"/>
      <c r="AM44" s="905"/>
      <c r="AN44" s="905"/>
      <c r="AO44" s="905"/>
    </row>
    <row r="45" spans="1:41" s="552" customFormat="1">
      <c r="A45" s="787">
        <v>451</v>
      </c>
      <c r="B45" s="788" t="s">
        <v>2021</v>
      </c>
      <c r="C45" s="789">
        <v>164</v>
      </c>
      <c r="D45" s="790">
        <v>308</v>
      </c>
      <c r="E45" s="791">
        <v>24</v>
      </c>
      <c r="F45" s="791">
        <v>32</v>
      </c>
      <c r="G45" s="791">
        <v>28</v>
      </c>
      <c r="H45" s="791">
        <v>13</v>
      </c>
      <c r="I45" s="791">
        <v>3</v>
      </c>
      <c r="J45" s="791">
        <v>44</v>
      </c>
      <c r="K45" s="791">
        <v>7</v>
      </c>
      <c r="L45" s="791">
        <v>10</v>
      </c>
      <c r="M45" s="791">
        <v>9</v>
      </c>
      <c r="N45" s="791">
        <v>10</v>
      </c>
      <c r="O45" s="551"/>
      <c r="P45" s="797">
        <v>5029</v>
      </c>
      <c r="Q45" s="798" t="s">
        <v>1277</v>
      </c>
      <c r="R45" s="799">
        <v>88</v>
      </c>
      <c r="S45" s="800">
        <v>293</v>
      </c>
      <c r="T45" s="801">
        <v>35</v>
      </c>
      <c r="U45" s="801">
        <v>30</v>
      </c>
      <c r="V45" s="801">
        <v>27</v>
      </c>
      <c r="W45" s="801">
        <v>7</v>
      </c>
      <c r="X45" s="801">
        <v>1</v>
      </c>
      <c r="Y45" s="801">
        <v>35</v>
      </c>
      <c r="Z45" s="801">
        <v>5</v>
      </c>
      <c r="AA45" s="801">
        <v>8</v>
      </c>
      <c r="AB45" s="801">
        <v>8</v>
      </c>
      <c r="AC45" s="801">
        <v>8</v>
      </c>
      <c r="AE45" s="904"/>
      <c r="AF45" s="906"/>
      <c r="AG45" s="901"/>
      <c r="AH45" s="900"/>
      <c r="AI45" s="900"/>
      <c r="AJ45" s="900"/>
      <c r="AK45" s="900"/>
      <c r="AL45" s="905"/>
      <c r="AM45" s="905"/>
      <c r="AN45" s="905"/>
      <c r="AO45" s="905"/>
    </row>
    <row r="46" spans="1:41" s="552" customFormat="1">
      <c r="A46" s="787">
        <v>461</v>
      </c>
      <c r="B46" s="788" t="s">
        <v>222</v>
      </c>
      <c r="C46" s="789">
        <v>107</v>
      </c>
      <c r="D46" s="790">
        <v>304</v>
      </c>
      <c r="E46" s="791">
        <v>26</v>
      </c>
      <c r="F46" s="791">
        <v>30</v>
      </c>
      <c r="G46" s="791">
        <v>39</v>
      </c>
      <c r="H46" s="791">
        <v>5</v>
      </c>
      <c r="I46" s="791">
        <v>0</v>
      </c>
      <c r="J46" s="791">
        <v>44</v>
      </c>
      <c r="K46" s="791">
        <v>6</v>
      </c>
      <c r="L46" s="791">
        <v>10</v>
      </c>
      <c r="M46" s="791">
        <v>9</v>
      </c>
      <c r="N46" s="791">
        <v>10</v>
      </c>
      <c r="O46" s="551"/>
      <c r="P46" s="797">
        <v>5032</v>
      </c>
      <c r="Q46" s="798" t="s">
        <v>927</v>
      </c>
      <c r="R46" s="799">
        <v>13</v>
      </c>
      <c r="S46" s="800">
        <v>317</v>
      </c>
      <c r="T46" s="801">
        <v>15</v>
      </c>
      <c r="U46" s="801">
        <v>46</v>
      </c>
      <c r="V46" s="801">
        <v>31</v>
      </c>
      <c r="W46" s="801">
        <v>8</v>
      </c>
      <c r="X46" s="801">
        <v>0</v>
      </c>
      <c r="Y46" s="801">
        <v>38</v>
      </c>
      <c r="Z46" s="801">
        <v>6</v>
      </c>
      <c r="AA46" s="801">
        <v>9</v>
      </c>
      <c r="AB46" s="801">
        <v>9</v>
      </c>
      <c r="AC46" s="801">
        <v>10</v>
      </c>
      <c r="AE46" s="904"/>
      <c r="AF46" s="906"/>
      <c r="AG46" s="901"/>
      <c r="AH46" s="900"/>
      <c r="AI46" s="900"/>
      <c r="AJ46" s="900"/>
      <c r="AK46" s="900"/>
      <c r="AL46" s="905"/>
      <c r="AM46" s="905"/>
      <c r="AN46" s="905"/>
      <c r="AO46" s="905"/>
    </row>
    <row r="47" spans="1:41" s="552" customFormat="1">
      <c r="A47" s="787">
        <v>481</v>
      </c>
      <c r="B47" s="788" t="s">
        <v>223</v>
      </c>
      <c r="C47" s="789">
        <v>142</v>
      </c>
      <c r="D47" s="790">
        <v>292</v>
      </c>
      <c r="E47" s="791">
        <v>32</v>
      </c>
      <c r="F47" s="791">
        <v>31</v>
      </c>
      <c r="G47" s="791">
        <v>29</v>
      </c>
      <c r="H47" s="791">
        <v>8</v>
      </c>
      <c r="I47" s="791">
        <v>0</v>
      </c>
      <c r="J47" s="791">
        <v>37</v>
      </c>
      <c r="K47" s="791">
        <v>6</v>
      </c>
      <c r="L47" s="791">
        <v>9</v>
      </c>
      <c r="M47" s="791">
        <v>9</v>
      </c>
      <c r="N47" s="791">
        <v>9</v>
      </c>
      <c r="O47" s="551"/>
      <c r="P47" s="797">
        <v>5047</v>
      </c>
      <c r="Q47" s="798" t="s">
        <v>1783</v>
      </c>
      <c r="R47" s="799">
        <v>25</v>
      </c>
      <c r="S47" s="800">
        <v>318</v>
      </c>
      <c r="T47" s="801">
        <v>20</v>
      </c>
      <c r="U47" s="801">
        <v>44</v>
      </c>
      <c r="V47" s="801">
        <v>24</v>
      </c>
      <c r="W47" s="801">
        <v>12</v>
      </c>
      <c r="X47" s="801">
        <v>0</v>
      </c>
      <c r="Y47" s="801">
        <v>36</v>
      </c>
      <c r="Z47" s="801">
        <v>6</v>
      </c>
      <c r="AA47" s="801">
        <v>9</v>
      </c>
      <c r="AB47" s="801">
        <v>10</v>
      </c>
      <c r="AC47" s="801">
        <v>10</v>
      </c>
      <c r="AE47" s="904"/>
      <c r="AF47" s="906"/>
      <c r="AG47" s="901"/>
      <c r="AH47" s="900"/>
      <c r="AI47" s="900"/>
      <c r="AJ47" s="900"/>
      <c r="AK47" s="900"/>
      <c r="AL47" s="905"/>
      <c r="AM47" s="905"/>
      <c r="AN47" s="905"/>
      <c r="AO47" s="905"/>
    </row>
    <row r="48" spans="1:41" s="552" customFormat="1">
      <c r="A48" s="787">
        <v>510</v>
      </c>
      <c r="B48" s="788" t="s">
        <v>38</v>
      </c>
      <c r="C48" s="789">
        <v>57</v>
      </c>
      <c r="D48" s="790">
        <v>366</v>
      </c>
      <c r="E48" s="791">
        <v>7</v>
      </c>
      <c r="F48" s="791">
        <v>5</v>
      </c>
      <c r="G48" s="791">
        <v>44</v>
      </c>
      <c r="H48" s="791">
        <v>33</v>
      </c>
      <c r="I48" s="791">
        <v>11</v>
      </c>
      <c r="J48" s="791">
        <v>88</v>
      </c>
      <c r="K48" s="791">
        <v>9</v>
      </c>
      <c r="L48" s="791">
        <v>13</v>
      </c>
      <c r="M48" s="791">
        <v>12</v>
      </c>
      <c r="N48" s="791">
        <v>12</v>
      </c>
      <c r="O48" s="551"/>
      <c r="P48" s="797">
        <v>5241</v>
      </c>
      <c r="Q48" s="798" t="s">
        <v>19</v>
      </c>
      <c r="R48" s="799">
        <v>68</v>
      </c>
      <c r="S48" s="800">
        <v>313</v>
      </c>
      <c r="T48" s="801">
        <v>26</v>
      </c>
      <c r="U48" s="801">
        <v>34</v>
      </c>
      <c r="V48" s="801">
        <v>29</v>
      </c>
      <c r="W48" s="801">
        <v>6</v>
      </c>
      <c r="X48" s="801">
        <v>4</v>
      </c>
      <c r="Y48" s="801">
        <v>40</v>
      </c>
      <c r="Z48" s="801">
        <v>6</v>
      </c>
      <c r="AA48" s="801">
        <v>8</v>
      </c>
      <c r="AB48" s="801">
        <v>9</v>
      </c>
      <c r="AC48" s="801">
        <v>9</v>
      </c>
      <c r="AE48" s="904"/>
      <c r="AF48" s="906"/>
      <c r="AG48" s="901"/>
      <c r="AH48" s="900"/>
      <c r="AI48" s="900"/>
      <c r="AJ48" s="900"/>
      <c r="AK48" s="900"/>
      <c r="AL48" s="905"/>
      <c r="AM48" s="905"/>
      <c r="AN48" s="905"/>
      <c r="AO48" s="905"/>
    </row>
    <row r="49" spans="1:41" s="552" customFormat="1">
      <c r="A49" s="787">
        <v>520</v>
      </c>
      <c r="B49" s="788" t="s">
        <v>224</v>
      </c>
      <c r="C49" s="789">
        <v>97</v>
      </c>
      <c r="D49" s="790">
        <v>334</v>
      </c>
      <c r="E49" s="791">
        <v>9</v>
      </c>
      <c r="F49" s="791">
        <v>28</v>
      </c>
      <c r="G49" s="791">
        <v>43</v>
      </c>
      <c r="H49" s="791">
        <v>13</v>
      </c>
      <c r="I49" s="791">
        <v>6</v>
      </c>
      <c r="J49" s="791">
        <v>63</v>
      </c>
      <c r="K49" s="791">
        <v>7</v>
      </c>
      <c r="L49" s="791">
        <v>12</v>
      </c>
      <c r="M49" s="791">
        <v>11</v>
      </c>
      <c r="N49" s="791">
        <v>10</v>
      </c>
      <c r="O49" s="551"/>
      <c r="P49" s="797">
        <v>5671</v>
      </c>
      <c r="Q49" s="798" t="s">
        <v>402</v>
      </c>
      <c r="R49" s="799">
        <v>72</v>
      </c>
      <c r="S49" s="800">
        <v>345</v>
      </c>
      <c r="T49" s="801">
        <v>10</v>
      </c>
      <c r="U49" s="801">
        <v>18</v>
      </c>
      <c r="V49" s="801">
        <v>49</v>
      </c>
      <c r="W49" s="801">
        <v>18</v>
      </c>
      <c r="X49" s="801">
        <v>6</v>
      </c>
      <c r="Y49" s="801">
        <v>72</v>
      </c>
      <c r="Z49" s="801">
        <v>7</v>
      </c>
      <c r="AA49" s="801">
        <v>11</v>
      </c>
      <c r="AB49" s="801">
        <v>11</v>
      </c>
      <c r="AC49" s="801">
        <v>11</v>
      </c>
      <c r="AE49" s="904"/>
      <c r="AF49" s="906"/>
      <c r="AG49" s="901"/>
      <c r="AH49" s="900"/>
      <c r="AI49" s="900"/>
      <c r="AJ49" s="900"/>
      <c r="AK49" s="900"/>
      <c r="AL49" s="905"/>
      <c r="AM49" s="905"/>
      <c r="AN49" s="905"/>
      <c r="AO49" s="905"/>
    </row>
    <row r="50" spans="1:41" s="552" customFormat="1">
      <c r="A50" s="787">
        <v>521</v>
      </c>
      <c r="B50" s="788" t="s">
        <v>225</v>
      </c>
      <c r="C50" s="789">
        <v>71</v>
      </c>
      <c r="D50" s="790">
        <v>300</v>
      </c>
      <c r="E50" s="791">
        <v>28</v>
      </c>
      <c r="F50" s="791">
        <v>39</v>
      </c>
      <c r="G50" s="791">
        <v>25</v>
      </c>
      <c r="H50" s="791">
        <v>6</v>
      </c>
      <c r="I50" s="791">
        <v>1</v>
      </c>
      <c r="J50" s="791">
        <v>32</v>
      </c>
      <c r="K50" s="791">
        <v>6</v>
      </c>
      <c r="L50" s="791">
        <v>10</v>
      </c>
      <c r="M50" s="791">
        <v>9</v>
      </c>
      <c r="N50" s="791">
        <v>9</v>
      </c>
      <c r="O50" s="551"/>
      <c r="P50" s="797">
        <v>5961</v>
      </c>
      <c r="Q50" s="798" t="s">
        <v>126</v>
      </c>
      <c r="R50" s="799">
        <v>163</v>
      </c>
      <c r="S50" s="800">
        <v>334</v>
      </c>
      <c r="T50" s="801">
        <v>12</v>
      </c>
      <c r="U50" s="801">
        <v>32</v>
      </c>
      <c r="V50" s="801">
        <v>37</v>
      </c>
      <c r="W50" s="801">
        <v>14</v>
      </c>
      <c r="X50" s="801">
        <v>5</v>
      </c>
      <c r="Y50" s="801">
        <v>56</v>
      </c>
      <c r="Z50" s="801">
        <v>7</v>
      </c>
      <c r="AA50" s="801">
        <v>9</v>
      </c>
      <c r="AB50" s="801">
        <v>10</v>
      </c>
      <c r="AC50" s="801">
        <v>11</v>
      </c>
      <c r="AE50" s="904"/>
      <c r="AF50" s="906"/>
      <c r="AG50" s="901"/>
      <c r="AH50" s="900"/>
      <c r="AI50" s="900"/>
      <c r="AJ50" s="900"/>
      <c r="AK50" s="900"/>
      <c r="AL50" s="905"/>
      <c r="AM50" s="905"/>
      <c r="AN50" s="905"/>
      <c r="AO50" s="905"/>
    </row>
    <row r="51" spans="1:41" s="552" customFormat="1">
      <c r="A51" s="787">
        <v>561</v>
      </c>
      <c r="B51" s="788" t="s">
        <v>226</v>
      </c>
      <c r="C51" s="789">
        <v>105</v>
      </c>
      <c r="D51" s="790">
        <v>317</v>
      </c>
      <c r="E51" s="791">
        <v>20</v>
      </c>
      <c r="F51" s="791">
        <v>28</v>
      </c>
      <c r="G51" s="791">
        <v>44</v>
      </c>
      <c r="H51" s="791">
        <v>6</v>
      </c>
      <c r="I51" s="791">
        <v>3</v>
      </c>
      <c r="J51" s="791">
        <v>52</v>
      </c>
      <c r="K51" s="791">
        <v>6</v>
      </c>
      <c r="L51" s="791">
        <v>11</v>
      </c>
      <c r="M51" s="791">
        <v>10</v>
      </c>
      <c r="N51" s="791">
        <v>10</v>
      </c>
      <c r="O51" s="551"/>
      <c r="P51" s="797">
        <v>6001</v>
      </c>
      <c r="Q51" s="798" t="s">
        <v>1310</v>
      </c>
      <c r="R51" s="799">
        <v>386</v>
      </c>
      <c r="S51" s="800">
        <v>365</v>
      </c>
      <c r="T51" s="801">
        <v>2</v>
      </c>
      <c r="U51" s="801">
        <v>19</v>
      </c>
      <c r="V51" s="801">
        <v>46</v>
      </c>
      <c r="W51" s="801">
        <v>22</v>
      </c>
      <c r="X51" s="801">
        <v>11</v>
      </c>
      <c r="Y51" s="801">
        <v>79</v>
      </c>
      <c r="Z51" s="801">
        <v>8</v>
      </c>
      <c r="AA51" s="801">
        <v>11</v>
      </c>
      <c r="AB51" s="801">
        <v>11</v>
      </c>
      <c r="AC51" s="801">
        <v>12</v>
      </c>
      <c r="AE51" s="904"/>
      <c r="AF51" s="906"/>
      <c r="AG51" s="901"/>
      <c r="AH51" s="900"/>
      <c r="AI51" s="900"/>
      <c r="AJ51" s="900"/>
      <c r="AK51" s="900"/>
      <c r="AL51" s="905"/>
      <c r="AM51" s="905"/>
      <c r="AN51" s="905"/>
      <c r="AO51" s="905"/>
    </row>
    <row r="52" spans="1:41" s="552" customFormat="1" ht="21">
      <c r="A52" s="787">
        <v>600</v>
      </c>
      <c r="B52" s="788" t="s">
        <v>227</v>
      </c>
      <c r="C52" s="789">
        <v>75</v>
      </c>
      <c r="D52" s="790">
        <v>348</v>
      </c>
      <c r="E52" s="791">
        <v>4</v>
      </c>
      <c r="F52" s="791">
        <v>25</v>
      </c>
      <c r="G52" s="791">
        <v>41</v>
      </c>
      <c r="H52" s="791">
        <v>23</v>
      </c>
      <c r="I52" s="791">
        <v>7</v>
      </c>
      <c r="J52" s="791">
        <v>71</v>
      </c>
      <c r="K52" s="791">
        <v>8</v>
      </c>
      <c r="L52" s="791">
        <v>12</v>
      </c>
      <c r="M52" s="791">
        <v>11</v>
      </c>
      <c r="N52" s="791">
        <v>11</v>
      </c>
      <c r="O52" s="551"/>
      <c r="P52" s="797">
        <v>6004</v>
      </c>
      <c r="Q52" s="798" t="s">
        <v>1311</v>
      </c>
      <c r="R52" s="799">
        <v>74</v>
      </c>
      <c r="S52" s="800">
        <v>351</v>
      </c>
      <c r="T52" s="801">
        <v>5</v>
      </c>
      <c r="U52" s="801">
        <v>19</v>
      </c>
      <c r="V52" s="801">
        <v>54</v>
      </c>
      <c r="W52" s="801">
        <v>15</v>
      </c>
      <c r="X52" s="801">
        <v>7</v>
      </c>
      <c r="Y52" s="801">
        <v>76</v>
      </c>
      <c r="Z52" s="801">
        <v>7</v>
      </c>
      <c r="AA52" s="801">
        <v>11</v>
      </c>
      <c r="AB52" s="801">
        <v>11</v>
      </c>
      <c r="AC52" s="801">
        <v>11</v>
      </c>
      <c r="AE52" s="904"/>
      <c r="AF52" s="906"/>
      <c r="AG52" s="901"/>
      <c r="AH52" s="900"/>
      <c r="AI52" s="900"/>
      <c r="AJ52" s="900"/>
      <c r="AK52" s="900"/>
      <c r="AL52" s="905"/>
      <c r="AM52" s="905"/>
      <c r="AN52" s="905"/>
      <c r="AO52" s="905"/>
    </row>
    <row r="53" spans="1:41" s="552" customFormat="1">
      <c r="A53" s="787">
        <v>641</v>
      </c>
      <c r="B53" s="788" t="s">
        <v>228</v>
      </c>
      <c r="C53" s="789">
        <v>32</v>
      </c>
      <c r="D53" s="790">
        <v>289</v>
      </c>
      <c r="E53" s="791">
        <v>34</v>
      </c>
      <c r="F53" s="791">
        <v>44</v>
      </c>
      <c r="G53" s="791">
        <v>22</v>
      </c>
      <c r="H53" s="791">
        <v>0</v>
      </c>
      <c r="I53" s="791">
        <v>0</v>
      </c>
      <c r="J53" s="791">
        <v>22</v>
      </c>
      <c r="K53" s="791">
        <v>6</v>
      </c>
      <c r="L53" s="791">
        <v>9</v>
      </c>
      <c r="M53" s="791">
        <v>9</v>
      </c>
      <c r="N53" s="791">
        <v>8</v>
      </c>
      <c r="O53" s="551"/>
      <c r="P53" s="797">
        <v>6006</v>
      </c>
      <c r="Q53" s="798" t="s">
        <v>142</v>
      </c>
      <c r="R53" s="799">
        <v>80</v>
      </c>
      <c r="S53" s="800">
        <v>409</v>
      </c>
      <c r="T53" s="801">
        <v>0</v>
      </c>
      <c r="U53" s="801">
        <v>5</v>
      </c>
      <c r="V53" s="801">
        <v>33</v>
      </c>
      <c r="W53" s="801">
        <v>28</v>
      </c>
      <c r="X53" s="801">
        <v>35</v>
      </c>
      <c r="Y53" s="801">
        <v>95</v>
      </c>
      <c r="Z53" s="801">
        <v>9</v>
      </c>
      <c r="AA53" s="801">
        <v>13</v>
      </c>
      <c r="AB53" s="801">
        <v>13</v>
      </c>
      <c r="AC53" s="801">
        <v>13</v>
      </c>
      <c r="AE53" s="904"/>
      <c r="AF53" s="906"/>
      <c r="AG53" s="901"/>
      <c r="AH53" s="900"/>
      <c r="AI53" s="900"/>
      <c r="AJ53" s="900"/>
      <c r="AK53" s="900"/>
      <c r="AL53" s="905"/>
      <c r="AM53" s="905"/>
      <c r="AN53" s="905"/>
      <c r="AO53" s="905"/>
    </row>
    <row r="54" spans="1:41" s="552" customFormat="1">
      <c r="A54" s="787">
        <v>651</v>
      </c>
      <c r="B54" s="788" t="s">
        <v>1884</v>
      </c>
      <c r="C54" s="789">
        <v>89</v>
      </c>
      <c r="D54" s="790">
        <v>287</v>
      </c>
      <c r="E54" s="791">
        <v>43</v>
      </c>
      <c r="F54" s="791">
        <v>28</v>
      </c>
      <c r="G54" s="791">
        <v>21</v>
      </c>
      <c r="H54" s="791">
        <v>4</v>
      </c>
      <c r="I54" s="791">
        <v>3</v>
      </c>
      <c r="J54" s="791">
        <v>29</v>
      </c>
      <c r="K54" s="791">
        <v>6</v>
      </c>
      <c r="L54" s="791">
        <v>9</v>
      </c>
      <c r="M54" s="791">
        <v>9</v>
      </c>
      <c r="N54" s="791">
        <v>9</v>
      </c>
      <c r="O54" s="551"/>
      <c r="P54" s="797">
        <v>6008</v>
      </c>
      <c r="Q54" s="798" t="s">
        <v>2</v>
      </c>
      <c r="R54" s="799">
        <v>47</v>
      </c>
      <c r="S54" s="800">
        <v>285</v>
      </c>
      <c r="T54" s="801">
        <v>36</v>
      </c>
      <c r="U54" s="801">
        <v>40</v>
      </c>
      <c r="V54" s="801">
        <v>21</v>
      </c>
      <c r="W54" s="801">
        <v>0</v>
      </c>
      <c r="X54" s="801">
        <v>2</v>
      </c>
      <c r="Y54" s="801">
        <v>23</v>
      </c>
      <c r="Z54" s="801">
        <v>5</v>
      </c>
      <c r="AA54" s="801">
        <v>7</v>
      </c>
      <c r="AB54" s="801">
        <v>7</v>
      </c>
      <c r="AC54" s="801">
        <v>8</v>
      </c>
      <c r="AE54" s="904"/>
      <c r="AF54" s="906"/>
      <c r="AG54" s="901"/>
      <c r="AH54" s="900"/>
      <c r="AI54" s="900"/>
      <c r="AJ54" s="900"/>
      <c r="AK54" s="900"/>
      <c r="AL54" s="905"/>
      <c r="AM54" s="905"/>
      <c r="AN54" s="905"/>
      <c r="AO54" s="905"/>
    </row>
    <row r="55" spans="1:41" s="552" customFormat="1">
      <c r="A55" s="787">
        <v>661</v>
      </c>
      <c r="B55" s="788" t="s">
        <v>230</v>
      </c>
      <c r="C55" s="789">
        <v>90</v>
      </c>
      <c r="D55" s="790">
        <v>273</v>
      </c>
      <c r="E55" s="791">
        <v>47</v>
      </c>
      <c r="F55" s="791">
        <v>29</v>
      </c>
      <c r="G55" s="791">
        <v>20</v>
      </c>
      <c r="H55" s="791">
        <v>4</v>
      </c>
      <c r="I55" s="791">
        <v>0</v>
      </c>
      <c r="J55" s="791">
        <v>24</v>
      </c>
      <c r="K55" s="791">
        <v>5</v>
      </c>
      <c r="L55" s="791">
        <v>9</v>
      </c>
      <c r="M55" s="791">
        <v>8</v>
      </c>
      <c r="N55" s="791">
        <v>8</v>
      </c>
      <c r="O55" s="551"/>
      <c r="P55" s="797">
        <v>6009</v>
      </c>
      <c r="Q55" s="798" t="s">
        <v>416</v>
      </c>
      <c r="R55" s="799">
        <v>97</v>
      </c>
      <c r="S55" s="800">
        <v>310</v>
      </c>
      <c r="T55" s="801">
        <v>18</v>
      </c>
      <c r="U55" s="801">
        <v>43</v>
      </c>
      <c r="V55" s="801">
        <v>33</v>
      </c>
      <c r="W55" s="801">
        <v>5</v>
      </c>
      <c r="X55" s="801">
        <v>1</v>
      </c>
      <c r="Y55" s="801">
        <v>39</v>
      </c>
      <c r="Z55" s="801">
        <v>6</v>
      </c>
      <c r="AA55" s="801">
        <v>9</v>
      </c>
      <c r="AB55" s="801">
        <v>8</v>
      </c>
      <c r="AC55" s="801">
        <v>9</v>
      </c>
      <c r="AE55" s="904"/>
      <c r="AF55" s="906"/>
      <c r="AG55" s="901"/>
      <c r="AH55" s="900"/>
      <c r="AI55" s="900"/>
      <c r="AJ55" s="900"/>
      <c r="AK55" s="900"/>
      <c r="AL55" s="905"/>
      <c r="AM55" s="905"/>
      <c r="AN55" s="905"/>
      <c r="AO55" s="905"/>
    </row>
    <row r="56" spans="1:41" s="552" customFormat="1">
      <c r="A56" s="787">
        <v>671</v>
      </c>
      <c r="B56" s="788" t="s">
        <v>231</v>
      </c>
      <c r="C56" s="789">
        <v>118</v>
      </c>
      <c r="D56" s="790">
        <v>364</v>
      </c>
      <c r="E56" s="791">
        <v>2</v>
      </c>
      <c r="F56" s="791">
        <v>15</v>
      </c>
      <c r="G56" s="791">
        <v>48</v>
      </c>
      <c r="H56" s="791">
        <v>23</v>
      </c>
      <c r="I56" s="791">
        <v>12</v>
      </c>
      <c r="J56" s="791">
        <v>83</v>
      </c>
      <c r="K56" s="791">
        <v>8</v>
      </c>
      <c r="L56" s="791">
        <v>13</v>
      </c>
      <c r="M56" s="791">
        <v>12</v>
      </c>
      <c r="N56" s="791">
        <v>12</v>
      </c>
      <c r="O56" s="551"/>
      <c r="P56" s="797">
        <v>6010</v>
      </c>
      <c r="Q56" s="798" t="s">
        <v>417</v>
      </c>
      <c r="R56" s="799">
        <v>104</v>
      </c>
      <c r="S56" s="800">
        <v>319</v>
      </c>
      <c r="T56" s="801">
        <v>16</v>
      </c>
      <c r="U56" s="801">
        <v>36</v>
      </c>
      <c r="V56" s="801">
        <v>39</v>
      </c>
      <c r="W56" s="801">
        <v>6</v>
      </c>
      <c r="X56" s="801">
        <v>3</v>
      </c>
      <c r="Y56" s="801">
        <v>48</v>
      </c>
      <c r="Z56" s="801">
        <v>6</v>
      </c>
      <c r="AA56" s="801">
        <v>9</v>
      </c>
      <c r="AB56" s="801">
        <v>9</v>
      </c>
      <c r="AC56" s="801">
        <v>10</v>
      </c>
      <c r="AE56" s="904"/>
      <c r="AF56" s="906"/>
      <c r="AG56" s="901"/>
      <c r="AH56" s="900"/>
      <c r="AI56" s="900"/>
      <c r="AJ56" s="900"/>
      <c r="AK56" s="900"/>
      <c r="AL56" s="905"/>
      <c r="AM56" s="905"/>
      <c r="AN56" s="905"/>
      <c r="AO56" s="905"/>
    </row>
    <row r="57" spans="1:41" s="552" customFormat="1">
      <c r="A57" s="787">
        <v>681</v>
      </c>
      <c r="B57" s="788" t="s">
        <v>232</v>
      </c>
      <c r="C57" s="789">
        <v>74</v>
      </c>
      <c r="D57" s="790">
        <v>282</v>
      </c>
      <c r="E57" s="791">
        <v>47</v>
      </c>
      <c r="F57" s="791">
        <v>31</v>
      </c>
      <c r="G57" s="791">
        <v>14</v>
      </c>
      <c r="H57" s="791">
        <v>3</v>
      </c>
      <c r="I57" s="791">
        <v>5</v>
      </c>
      <c r="J57" s="791">
        <v>22</v>
      </c>
      <c r="K57" s="791">
        <v>6</v>
      </c>
      <c r="L57" s="791">
        <v>8</v>
      </c>
      <c r="M57" s="791">
        <v>8</v>
      </c>
      <c r="N57" s="791">
        <v>8</v>
      </c>
      <c r="O57" s="551"/>
      <c r="P57" s="797">
        <v>6011</v>
      </c>
      <c r="Q57" s="798" t="s">
        <v>418</v>
      </c>
      <c r="R57" s="799">
        <v>215</v>
      </c>
      <c r="S57" s="800">
        <v>265</v>
      </c>
      <c r="T57" s="801">
        <v>54</v>
      </c>
      <c r="U57" s="801">
        <v>22</v>
      </c>
      <c r="V57" s="801">
        <v>19</v>
      </c>
      <c r="W57" s="801">
        <v>4</v>
      </c>
      <c r="X57" s="801">
        <v>0</v>
      </c>
      <c r="Y57" s="801">
        <v>24</v>
      </c>
      <c r="Z57" s="801">
        <v>5</v>
      </c>
      <c r="AA57" s="801">
        <v>7</v>
      </c>
      <c r="AB57" s="801">
        <v>7</v>
      </c>
      <c r="AC57" s="801">
        <v>7</v>
      </c>
      <c r="AE57" s="904"/>
      <c r="AF57" s="906"/>
      <c r="AG57" s="901"/>
      <c r="AH57" s="900"/>
      <c r="AI57" s="900"/>
      <c r="AJ57" s="900"/>
      <c r="AK57" s="900"/>
      <c r="AL57" s="905"/>
      <c r="AM57" s="905"/>
      <c r="AN57" s="905"/>
      <c r="AO57" s="905"/>
    </row>
    <row r="58" spans="1:41" s="552" customFormat="1">
      <c r="A58" s="787">
        <v>721</v>
      </c>
      <c r="B58" s="788" t="s">
        <v>233</v>
      </c>
      <c r="C58" s="789">
        <v>95</v>
      </c>
      <c r="D58" s="790">
        <v>298</v>
      </c>
      <c r="E58" s="791">
        <v>36</v>
      </c>
      <c r="F58" s="791">
        <v>28</v>
      </c>
      <c r="G58" s="791">
        <v>26</v>
      </c>
      <c r="H58" s="791">
        <v>7</v>
      </c>
      <c r="I58" s="791">
        <v>2</v>
      </c>
      <c r="J58" s="791">
        <v>36</v>
      </c>
      <c r="K58" s="791">
        <v>6</v>
      </c>
      <c r="L58" s="791">
        <v>10</v>
      </c>
      <c r="M58" s="791">
        <v>9</v>
      </c>
      <c r="N58" s="791">
        <v>9</v>
      </c>
      <c r="O58" s="551"/>
      <c r="P58" s="797">
        <v>6012</v>
      </c>
      <c r="Q58" s="798" t="s">
        <v>419</v>
      </c>
      <c r="R58" s="799">
        <v>495</v>
      </c>
      <c r="S58" s="800">
        <v>326</v>
      </c>
      <c r="T58" s="801">
        <v>17</v>
      </c>
      <c r="U58" s="801">
        <v>28</v>
      </c>
      <c r="V58" s="801">
        <v>43</v>
      </c>
      <c r="W58" s="801">
        <v>9</v>
      </c>
      <c r="X58" s="801">
        <v>3</v>
      </c>
      <c r="Y58" s="801">
        <v>55</v>
      </c>
      <c r="Z58" s="801">
        <v>7</v>
      </c>
      <c r="AA58" s="801">
        <v>9</v>
      </c>
      <c r="AB58" s="801">
        <v>9</v>
      </c>
      <c r="AC58" s="801">
        <v>10</v>
      </c>
      <c r="AE58" s="904"/>
      <c r="AF58" s="906"/>
      <c r="AG58" s="901"/>
      <c r="AH58" s="900"/>
      <c r="AI58" s="900"/>
      <c r="AJ58" s="900"/>
      <c r="AK58" s="900"/>
      <c r="AL58" s="905"/>
      <c r="AM58" s="905"/>
      <c r="AN58" s="905"/>
      <c r="AO58" s="905"/>
    </row>
    <row r="59" spans="1:41" s="552" customFormat="1">
      <c r="A59" s="787">
        <v>761</v>
      </c>
      <c r="B59" s="788" t="s">
        <v>930</v>
      </c>
      <c r="C59" s="789">
        <v>91</v>
      </c>
      <c r="D59" s="790">
        <v>295</v>
      </c>
      <c r="E59" s="791">
        <v>34</v>
      </c>
      <c r="F59" s="791">
        <v>37</v>
      </c>
      <c r="G59" s="791">
        <v>18</v>
      </c>
      <c r="H59" s="791">
        <v>9</v>
      </c>
      <c r="I59" s="791">
        <v>2</v>
      </c>
      <c r="J59" s="791">
        <v>29</v>
      </c>
      <c r="K59" s="791">
        <v>6</v>
      </c>
      <c r="L59" s="791">
        <v>9</v>
      </c>
      <c r="M59" s="791">
        <v>9</v>
      </c>
      <c r="N59" s="791">
        <v>9</v>
      </c>
      <c r="O59" s="551"/>
      <c r="P59" s="797">
        <v>6013</v>
      </c>
      <c r="Q59" s="798" t="s">
        <v>1313</v>
      </c>
      <c r="R59" s="799">
        <v>33</v>
      </c>
      <c r="S59" s="800">
        <v>319</v>
      </c>
      <c r="T59" s="801">
        <v>12</v>
      </c>
      <c r="U59" s="801">
        <v>48</v>
      </c>
      <c r="V59" s="801">
        <v>33</v>
      </c>
      <c r="W59" s="801">
        <v>3</v>
      </c>
      <c r="X59" s="801">
        <v>3</v>
      </c>
      <c r="Y59" s="801">
        <v>39</v>
      </c>
      <c r="Z59" s="801">
        <v>7</v>
      </c>
      <c r="AA59" s="801">
        <v>9</v>
      </c>
      <c r="AB59" s="801">
        <v>10</v>
      </c>
      <c r="AC59" s="801">
        <v>9</v>
      </c>
      <c r="AE59" s="904"/>
      <c r="AF59" s="906"/>
      <c r="AG59" s="901"/>
      <c r="AH59" s="900"/>
      <c r="AI59" s="900"/>
      <c r="AJ59" s="900"/>
      <c r="AK59" s="900"/>
      <c r="AL59" s="905"/>
      <c r="AM59" s="905"/>
      <c r="AN59" s="905"/>
      <c r="AO59" s="905"/>
    </row>
    <row r="60" spans="1:41" s="552" customFormat="1">
      <c r="A60" s="787">
        <v>771</v>
      </c>
      <c r="B60" s="788" t="s">
        <v>1219</v>
      </c>
      <c r="C60" s="789">
        <v>48</v>
      </c>
      <c r="D60" s="790">
        <v>304</v>
      </c>
      <c r="E60" s="791">
        <v>25</v>
      </c>
      <c r="F60" s="791">
        <v>40</v>
      </c>
      <c r="G60" s="791">
        <v>27</v>
      </c>
      <c r="H60" s="791">
        <v>8</v>
      </c>
      <c r="I60" s="791">
        <v>0</v>
      </c>
      <c r="J60" s="791">
        <v>35</v>
      </c>
      <c r="K60" s="791">
        <v>6</v>
      </c>
      <c r="L60" s="791">
        <v>10</v>
      </c>
      <c r="M60" s="791">
        <v>9</v>
      </c>
      <c r="N60" s="791">
        <v>9</v>
      </c>
      <c r="O60" s="551"/>
      <c r="P60" s="797">
        <v>6020</v>
      </c>
      <c r="Q60" s="798" t="s">
        <v>2034</v>
      </c>
      <c r="R60" s="799">
        <v>202</v>
      </c>
      <c r="S60" s="800">
        <v>271</v>
      </c>
      <c r="T60" s="801">
        <v>48</v>
      </c>
      <c r="U60" s="801">
        <v>39</v>
      </c>
      <c r="V60" s="801">
        <v>13</v>
      </c>
      <c r="W60" s="801">
        <v>0</v>
      </c>
      <c r="X60" s="801">
        <v>0</v>
      </c>
      <c r="Y60" s="801">
        <v>13</v>
      </c>
      <c r="Z60" s="801">
        <v>5</v>
      </c>
      <c r="AA60" s="801">
        <v>7</v>
      </c>
      <c r="AB60" s="801">
        <v>7</v>
      </c>
      <c r="AC60" s="801">
        <v>7</v>
      </c>
      <c r="AE60" s="904"/>
      <c r="AF60" s="906"/>
      <c r="AG60" s="901"/>
      <c r="AH60" s="900"/>
      <c r="AI60" s="900"/>
      <c r="AJ60" s="900"/>
      <c r="AK60" s="900"/>
      <c r="AL60" s="905"/>
      <c r="AM60" s="905"/>
      <c r="AN60" s="905"/>
      <c r="AO60" s="905"/>
    </row>
    <row r="61" spans="1:41" s="552" customFormat="1">
      <c r="A61" s="787">
        <v>801</v>
      </c>
      <c r="B61" s="788" t="s">
        <v>236</v>
      </c>
      <c r="C61" s="789">
        <v>139</v>
      </c>
      <c r="D61" s="790">
        <v>288</v>
      </c>
      <c r="E61" s="791">
        <v>39</v>
      </c>
      <c r="F61" s="791">
        <v>31</v>
      </c>
      <c r="G61" s="791">
        <v>22</v>
      </c>
      <c r="H61" s="791">
        <v>6</v>
      </c>
      <c r="I61" s="791">
        <v>2</v>
      </c>
      <c r="J61" s="791">
        <v>30</v>
      </c>
      <c r="K61" s="791">
        <v>6</v>
      </c>
      <c r="L61" s="791">
        <v>9</v>
      </c>
      <c r="M61" s="791">
        <v>9</v>
      </c>
      <c r="N61" s="791">
        <v>8</v>
      </c>
      <c r="O61" s="551"/>
      <c r="P61" s="797">
        <v>6021</v>
      </c>
      <c r="Q61" s="798" t="s">
        <v>3</v>
      </c>
      <c r="R61" s="799">
        <v>440</v>
      </c>
      <c r="S61" s="800">
        <v>327</v>
      </c>
      <c r="T61" s="801">
        <v>15</v>
      </c>
      <c r="U61" s="801">
        <v>33</v>
      </c>
      <c r="V61" s="801">
        <v>35</v>
      </c>
      <c r="W61" s="801">
        <v>13</v>
      </c>
      <c r="X61" s="801">
        <v>4</v>
      </c>
      <c r="Y61" s="801">
        <v>52</v>
      </c>
      <c r="Z61" s="801">
        <v>6</v>
      </c>
      <c r="AA61" s="801">
        <v>10</v>
      </c>
      <c r="AB61" s="801">
        <v>9</v>
      </c>
      <c r="AC61" s="801">
        <v>10</v>
      </c>
      <c r="AE61" s="904"/>
      <c r="AF61" s="906"/>
      <c r="AG61" s="901"/>
      <c r="AH61" s="900"/>
      <c r="AI61" s="900"/>
      <c r="AJ61" s="900"/>
      <c r="AK61" s="900"/>
      <c r="AL61" s="905"/>
      <c r="AM61" s="905"/>
      <c r="AN61" s="905"/>
      <c r="AO61" s="905"/>
    </row>
    <row r="62" spans="1:41" s="552" customFormat="1">
      <c r="A62" s="787">
        <v>831</v>
      </c>
      <c r="B62" s="788" t="s">
        <v>1220</v>
      </c>
      <c r="C62" s="789">
        <v>117</v>
      </c>
      <c r="D62" s="790">
        <v>323</v>
      </c>
      <c r="E62" s="791">
        <v>21</v>
      </c>
      <c r="F62" s="791">
        <v>26</v>
      </c>
      <c r="G62" s="791">
        <v>37</v>
      </c>
      <c r="H62" s="791">
        <v>13</v>
      </c>
      <c r="I62" s="791">
        <v>3</v>
      </c>
      <c r="J62" s="791">
        <v>53</v>
      </c>
      <c r="K62" s="791">
        <v>7</v>
      </c>
      <c r="L62" s="791">
        <v>10</v>
      </c>
      <c r="M62" s="791">
        <v>11</v>
      </c>
      <c r="N62" s="791">
        <v>10</v>
      </c>
      <c r="O62" s="551"/>
      <c r="P62" s="797">
        <v>6022</v>
      </c>
      <c r="Q62" s="798" t="s">
        <v>1315</v>
      </c>
      <c r="R62" s="799">
        <v>258</v>
      </c>
      <c r="S62" s="800">
        <v>311</v>
      </c>
      <c r="T62" s="801">
        <v>20</v>
      </c>
      <c r="U62" s="801">
        <v>38</v>
      </c>
      <c r="V62" s="801">
        <v>36</v>
      </c>
      <c r="W62" s="801">
        <v>5</v>
      </c>
      <c r="X62" s="801">
        <v>1</v>
      </c>
      <c r="Y62" s="801">
        <v>42</v>
      </c>
      <c r="Z62" s="801">
        <v>6</v>
      </c>
      <c r="AA62" s="801">
        <v>9</v>
      </c>
      <c r="AB62" s="801">
        <v>9</v>
      </c>
      <c r="AC62" s="801">
        <v>9</v>
      </c>
      <c r="AE62" s="904"/>
      <c r="AF62" s="906"/>
      <c r="AG62" s="901"/>
      <c r="AH62" s="900"/>
      <c r="AI62" s="900"/>
      <c r="AJ62" s="900"/>
      <c r="AK62" s="900"/>
      <c r="AL62" s="905"/>
      <c r="AM62" s="905"/>
      <c r="AN62" s="905"/>
      <c r="AO62" s="905"/>
    </row>
    <row r="63" spans="1:41" s="552" customFormat="1">
      <c r="A63" s="787">
        <v>841</v>
      </c>
      <c r="B63" s="788" t="s">
        <v>1221</v>
      </c>
      <c r="C63" s="789">
        <v>53</v>
      </c>
      <c r="D63" s="790">
        <v>338</v>
      </c>
      <c r="E63" s="791">
        <v>13</v>
      </c>
      <c r="F63" s="791">
        <v>30</v>
      </c>
      <c r="G63" s="791">
        <v>30</v>
      </c>
      <c r="H63" s="791">
        <v>11</v>
      </c>
      <c r="I63" s="791">
        <v>15</v>
      </c>
      <c r="J63" s="791">
        <v>57</v>
      </c>
      <c r="K63" s="791">
        <v>7</v>
      </c>
      <c r="L63" s="791">
        <v>12</v>
      </c>
      <c r="M63" s="791">
        <v>11</v>
      </c>
      <c r="N63" s="791">
        <v>10</v>
      </c>
      <c r="O63" s="551"/>
      <c r="P63" s="797">
        <v>6023</v>
      </c>
      <c r="Q63" s="798" t="s">
        <v>155</v>
      </c>
      <c r="R63" s="799">
        <v>407</v>
      </c>
      <c r="S63" s="800">
        <v>282</v>
      </c>
      <c r="T63" s="801">
        <v>40</v>
      </c>
      <c r="U63" s="801">
        <v>39</v>
      </c>
      <c r="V63" s="801">
        <v>19</v>
      </c>
      <c r="W63" s="801">
        <v>2</v>
      </c>
      <c r="X63" s="801">
        <v>0</v>
      </c>
      <c r="Y63" s="801">
        <v>21</v>
      </c>
      <c r="Z63" s="801">
        <v>5</v>
      </c>
      <c r="AA63" s="801">
        <v>7</v>
      </c>
      <c r="AB63" s="801">
        <v>8</v>
      </c>
      <c r="AC63" s="801">
        <v>8</v>
      </c>
      <c r="AE63" s="904"/>
      <c r="AF63" s="906"/>
      <c r="AG63" s="901"/>
      <c r="AH63" s="900"/>
      <c r="AI63" s="900"/>
      <c r="AJ63" s="900"/>
      <c r="AK63" s="900"/>
      <c r="AL63" s="905"/>
      <c r="AM63" s="905"/>
      <c r="AN63" s="905"/>
      <c r="AO63" s="905"/>
    </row>
    <row r="64" spans="1:41" s="552" customFormat="1">
      <c r="A64" s="787">
        <v>861</v>
      </c>
      <c r="B64" s="788" t="s">
        <v>1222</v>
      </c>
      <c r="C64" s="789">
        <v>35</v>
      </c>
      <c r="D64" s="790">
        <v>292</v>
      </c>
      <c r="E64" s="791">
        <v>23</v>
      </c>
      <c r="F64" s="791">
        <v>51</v>
      </c>
      <c r="G64" s="791">
        <v>23</v>
      </c>
      <c r="H64" s="791">
        <v>3</v>
      </c>
      <c r="I64" s="791">
        <v>0</v>
      </c>
      <c r="J64" s="791">
        <v>26</v>
      </c>
      <c r="K64" s="791">
        <v>6</v>
      </c>
      <c r="L64" s="791">
        <v>9</v>
      </c>
      <c r="M64" s="791">
        <v>9</v>
      </c>
      <c r="N64" s="791">
        <v>9</v>
      </c>
      <c r="O64" s="551"/>
      <c r="P64" s="797">
        <v>6028</v>
      </c>
      <c r="Q64" s="798" t="s">
        <v>423</v>
      </c>
      <c r="R64" s="799">
        <v>79</v>
      </c>
      <c r="S64" s="800">
        <v>344</v>
      </c>
      <c r="T64" s="801">
        <v>6</v>
      </c>
      <c r="U64" s="801">
        <v>25</v>
      </c>
      <c r="V64" s="801">
        <v>54</v>
      </c>
      <c r="W64" s="801">
        <v>13</v>
      </c>
      <c r="X64" s="801">
        <v>1</v>
      </c>
      <c r="Y64" s="801">
        <v>68</v>
      </c>
      <c r="Z64" s="801">
        <v>7</v>
      </c>
      <c r="AA64" s="801">
        <v>10</v>
      </c>
      <c r="AB64" s="801">
        <v>11</v>
      </c>
      <c r="AC64" s="801">
        <v>11</v>
      </c>
      <c r="AE64" s="904"/>
      <c r="AF64" s="906"/>
      <c r="AG64" s="901"/>
      <c r="AH64" s="900"/>
      <c r="AI64" s="900"/>
      <c r="AJ64" s="900"/>
      <c r="AK64" s="900"/>
      <c r="AL64" s="905"/>
      <c r="AM64" s="905"/>
      <c r="AN64" s="905"/>
      <c r="AO64" s="905"/>
    </row>
    <row r="65" spans="1:41" s="552" customFormat="1">
      <c r="A65" s="787">
        <v>881</v>
      </c>
      <c r="B65" s="788" t="s">
        <v>240</v>
      </c>
      <c r="C65" s="789">
        <v>79</v>
      </c>
      <c r="D65" s="790">
        <v>290</v>
      </c>
      <c r="E65" s="791">
        <v>35</v>
      </c>
      <c r="F65" s="791">
        <v>34</v>
      </c>
      <c r="G65" s="791">
        <v>23</v>
      </c>
      <c r="H65" s="791">
        <v>6</v>
      </c>
      <c r="I65" s="791">
        <v>1</v>
      </c>
      <c r="J65" s="791">
        <v>30</v>
      </c>
      <c r="K65" s="791">
        <v>6</v>
      </c>
      <c r="L65" s="791">
        <v>9</v>
      </c>
      <c r="M65" s="791">
        <v>8</v>
      </c>
      <c r="N65" s="791">
        <v>9</v>
      </c>
      <c r="O65" s="551"/>
      <c r="P65" s="797">
        <v>6030</v>
      </c>
      <c r="Q65" s="798" t="s">
        <v>424</v>
      </c>
      <c r="R65" s="799">
        <v>380</v>
      </c>
      <c r="S65" s="800">
        <v>331</v>
      </c>
      <c r="T65" s="801">
        <v>13</v>
      </c>
      <c r="U65" s="801">
        <v>30</v>
      </c>
      <c r="V65" s="801">
        <v>43</v>
      </c>
      <c r="W65" s="801">
        <v>9</v>
      </c>
      <c r="X65" s="801">
        <v>5</v>
      </c>
      <c r="Y65" s="801">
        <v>57</v>
      </c>
      <c r="Z65" s="801">
        <v>7</v>
      </c>
      <c r="AA65" s="801">
        <v>10</v>
      </c>
      <c r="AB65" s="801">
        <v>10</v>
      </c>
      <c r="AC65" s="801">
        <v>10</v>
      </c>
      <c r="AE65" s="904"/>
      <c r="AF65" s="906"/>
      <c r="AG65" s="901"/>
      <c r="AH65" s="900"/>
      <c r="AI65" s="900"/>
      <c r="AJ65" s="900"/>
      <c r="AK65" s="900"/>
      <c r="AL65" s="905"/>
      <c r="AM65" s="905"/>
      <c r="AN65" s="905"/>
      <c r="AO65" s="905"/>
    </row>
    <row r="66" spans="1:41" s="552" customFormat="1">
      <c r="A66" s="787">
        <v>950</v>
      </c>
      <c r="B66" s="788" t="s">
        <v>1172</v>
      </c>
      <c r="C66" s="789">
        <v>110</v>
      </c>
      <c r="D66" s="790">
        <v>368</v>
      </c>
      <c r="E66" s="791">
        <v>2</v>
      </c>
      <c r="F66" s="791">
        <v>12</v>
      </c>
      <c r="G66" s="791">
        <v>47</v>
      </c>
      <c r="H66" s="791">
        <v>27</v>
      </c>
      <c r="I66" s="791">
        <v>12</v>
      </c>
      <c r="J66" s="791">
        <v>86</v>
      </c>
      <c r="K66" s="791">
        <v>9</v>
      </c>
      <c r="L66" s="791">
        <v>13</v>
      </c>
      <c r="M66" s="791">
        <v>12</v>
      </c>
      <c r="N66" s="791">
        <v>11</v>
      </c>
      <c r="O66" s="551"/>
      <c r="P66" s="797">
        <v>6031</v>
      </c>
      <c r="Q66" s="798" t="s">
        <v>425</v>
      </c>
      <c r="R66" s="799">
        <v>199</v>
      </c>
      <c r="S66" s="800">
        <v>283</v>
      </c>
      <c r="T66" s="801">
        <v>44</v>
      </c>
      <c r="U66" s="801">
        <v>23</v>
      </c>
      <c r="V66" s="801">
        <v>22</v>
      </c>
      <c r="W66" s="801">
        <v>8</v>
      </c>
      <c r="X66" s="801">
        <v>4</v>
      </c>
      <c r="Y66" s="801">
        <v>33</v>
      </c>
      <c r="Z66" s="801">
        <v>5</v>
      </c>
      <c r="AA66" s="801">
        <v>8</v>
      </c>
      <c r="AB66" s="801">
        <v>8</v>
      </c>
      <c r="AC66" s="801">
        <v>8</v>
      </c>
      <c r="AE66" s="904"/>
      <c r="AF66" s="906"/>
      <c r="AG66" s="901"/>
      <c r="AH66" s="900"/>
      <c r="AI66" s="900"/>
      <c r="AJ66" s="900"/>
      <c r="AK66" s="900"/>
      <c r="AL66" s="905"/>
      <c r="AM66" s="905"/>
      <c r="AN66" s="905"/>
      <c r="AO66" s="905"/>
    </row>
    <row r="67" spans="1:41" s="552" customFormat="1">
      <c r="A67" s="787">
        <v>961</v>
      </c>
      <c r="B67" s="788" t="s">
        <v>1779</v>
      </c>
      <c r="C67" s="789">
        <v>106</v>
      </c>
      <c r="D67" s="790">
        <v>369</v>
      </c>
      <c r="E67" s="791">
        <v>9</v>
      </c>
      <c r="F67" s="791">
        <v>14</v>
      </c>
      <c r="G67" s="791">
        <v>29</v>
      </c>
      <c r="H67" s="791">
        <v>22</v>
      </c>
      <c r="I67" s="791">
        <v>25</v>
      </c>
      <c r="J67" s="791">
        <v>76</v>
      </c>
      <c r="K67" s="791">
        <v>8</v>
      </c>
      <c r="L67" s="791">
        <v>13</v>
      </c>
      <c r="M67" s="791">
        <v>12</v>
      </c>
      <c r="N67" s="791">
        <v>12</v>
      </c>
      <c r="O67" s="551"/>
      <c r="P67" s="797">
        <v>6033</v>
      </c>
      <c r="Q67" s="798" t="s">
        <v>426</v>
      </c>
      <c r="R67" s="799">
        <v>194</v>
      </c>
      <c r="S67" s="800">
        <v>310</v>
      </c>
      <c r="T67" s="801">
        <v>22</v>
      </c>
      <c r="U67" s="801">
        <v>36</v>
      </c>
      <c r="V67" s="801">
        <v>32</v>
      </c>
      <c r="W67" s="801">
        <v>7</v>
      </c>
      <c r="X67" s="801">
        <v>3</v>
      </c>
      <c r="Y67" s="801">
        <v>42</v>
      </c>
      <c r="Z67" s="801">
        <v>6</v>
      </c>
      <c r="AA67" s="801">
        <v>9</v>
      </c>
      <c r="AB67" s="801">
        <v>9</v>
      </c>
      <c r="AC67" s="801">
        <v>9</v>
      </c>
      <c r="AE67" s="904"/>
      <c r="AF67" s="906"/>
      <c r="AG67" s="901"/>
      <c r="AH67" s="900"/>
      <c r="AI67" s="900"/>
      <c r="AJ67" s="900"/>
      <c r="AK67" s="900"/>
      <c r="AL67" s="905"/>
      <c r="AM67" s="905"/>
      <c r="AN67" s="905"/>
      <c r="AO67" s="905"/>
    </row>
    <row r="68" spans="1:41" s="552" customFormat="1">
      <c r="A68" s="787">
        <v>1001</v>
      </c>
      <c r="B68" s="788" t="s">
        <v>243</v>
      </c>
      <c r="C68" s="789">
        <v>188</v>
      </c>
      <c r="D68" s="790">
        <v>344</v>
      </c>
      <c r="E68" s="791">
        <v>7</v>
      </c>
      <c r="F68" s="791">
        <v>26</v>
      </c>
      <c r="G68" s="791">
        <v>41</v>
      </c>
      <c r="H68" s="791">
        <v>18</v>
      </c>
      <c r="I68" s="791">
        <v>8</v>
      </c>
      <c r="J68" s="791">
        <v>68</v>
      </c>
      <c r="K68" s="791">
        <v>8</v>
      </c>
      <c r="L68" s="791">
        <v>12</v>
      </c>
      <c r="M68" s="791">
        <v>11</v>
      </c>
      <c r="N68" s="791">
        <v>11</v>
      </c>
      <c r="O68" s="551"/>
      <c r="P68" s="797">
        <v>6040</v>
      </c>
      <c r="Q68" s="798" t="s">
        <v>1297</v>
      </c>
      <c r="R68" s="799">
        <v>88</v>
      </c>
      <c r="S68" s="800">
        <v>344</v>
      </c>
      <c r="T68" s="801">
        <v>7</v>
      </c>
      <c r="U68" s="801">
        <v>24</v>
      </c>
      <c r="V68" s="801">
        <v>55</v>
      </c>
      <c r="W68" s="801">
        <v>9</v>
      </c>
      <c r="X68" s="801">
        <v>6</v>
      </c>
      <c r="Y68" s="801">
        <v>69</v>
      </c>
      <c r="Z68" s="801">
        <v>7</v>
      </c>
      <c r="AA68" s="801">
        <v>11</v>
      </c>
      <c r="AB68" s="801">
        <v>10</v>
      </c>
      <c r="AC68" s="801">
        <v>11</v>
      </c>
      <c r="AE68" s="904"/>
      <c r="AF68" s="906"/>
      <c r="AG68" s="901"/>
      <c r="AH68" s="900"/>
      <c r="AI68" s="900"/>
      <c r="AJ68" s="900"/>
      <c r="AK68" s="900"/>
      <c r="AL68" s="905"/>
      <c r="AM68" s="905"/>
      <c r="AN68" s="905"/>
      <c r="AO68" s="905"/>
    </row>
    <row r="69" spans="1:41" s="552" customFormat="1">
      <c r="A69" s="787">
        <v>1010</v>
      </c>
      <c r="B69" s="788" t="s">
        <v>244</v>
      </c>
      <c r="C69" s="789">
        <v>141</v>
      </c>
      <c r="D69" s="790">
        <v>325</v>
      </c>
      <c r="E69" s="791">
        <v>15</v>
      </c>
      <c r="F69" s="791">
        <v>37</v>
      </c>
      <c r="G69" s="791">
        <v>30</v>
      </c>
      <c r="H69" s="791">
        <v>13</v>
      </c>
      <c r="I69" s="791">
        <v>5</v>
      </c>
      <c r="J69" s="791">
        <v>48</v>
      </c>
      <c r="K69" s="791">
        <v>6</v>
      </c>
      <c r="L69" s="791">
        <v>11</v>
      </c>
      <c r="M69" s="791">
        <v>11</v>
      </c>
      <c r="N69" s="791">
        <v>10</v>
      </c>
      <c r="O69" s="551"/>
      <c r="P69" s="797">
        <v>6041</v>
      </c>
      <c r="Q69" s="798" t="s">
        <v>428</v>
      </c>
      <c r="R69" s="799">
        <v>233</v>
      </c>
      <c r="S69" s="800">
        <v>301</v>
      </c>
      <c r="T69" s="801">
        <v>29</v>
      </c>
      <c r="U69" s="801">
        <v>38</v>
      </c>
      <c r="V69" s="801">
        <v>24</v>
      </c>
      <c r="W69" s="801">
        <v>5</v>
      </c>
      <c r="X69" s="801">
        <v>3</v>
      </c>
      <c r="Y69" s="801">
        <v>33</v>
      </c>
      <c r="Z69" s="801">
        <v>6</v>
      </c>
      <c r="AA69" s="801">
        <v>8</v>
      </c>
      <c r="AB69" s="801">
        <v>8</v>
      </c>
      <c r="AC69" s="801">
        <v>8</v>
      </c>
      <c r="AE69" s="904"/>
      <c r="AF69" s="906"/>
      <c r="AG69" s="901"/>
      <c r="AH69" s="900"/>
      <c r="AI69" s="900"/>
      <c r="AJ69" s="900"/>
      <c r="AK69" s="900"/>
      <c r="AL69" s="905"/>
      <c r="AM69" s="905"/>
      <c r="AN69" s="905"/>
      <c r="AO69" s="905"/>
    </row>
    <row r="70" spans="1:41" s="552" customFormat="1" ht="21">
      <c r="A70" s="787">
        <v>1014</v>
      </c>
      <c r="B70" s="788" t="s">
        <v>1223</v>
      </c>
      <c r="C70" s="789">
        <v>37</v>
      </c>
      <c r="D70" s="790">
        <v>318</v>
      </c>
      <c r="E70" s="791">
        <v>14</v>
      </c>
      <c r="F70" s="791">
        <v>35</v>
      </c>
      <c r="G70" s="791">
        <v>35</v>
      </c>
      <c r="H70" s="791">
        <v>16</v>
      </c>
      <c r="I70" s="791">
        <v>0</v>
      </c>
      <c r="J70" s="791">
        <v>51</v>
      </c>
      <c r="K70" s="791">
        <v>7</v>
      </c>
      <c r="L70" s="791">
        <v>11</v>
      </c>
      <c r="M70" s="791">
        <v>10</v>
      </c>
      <c r="N70" s="791">
        <v>10</v>
      </c>
      <c r="O70" s="551"/>
      <c r="P70" s="797">
        <v>6042</v>
      </c>
      <c r="Q70" s="798" t="s">
        <v>429</v>
      </c>
      <c r="R70" s="799">
        <v>73</v>
      </c>
      <c r="S70" s="800">
        <v>347</v>
      </c>
      <c r="T70" s="801">
        <v>7</v>
      </c>
      <c r="U70" s="801">
        <v>23</v>
      </c>
      <c r="V70" s="801">
        <v>48</v>
      </c>
      <c r="W70" s="801">
        <v>14</v>
      </c>
      <c r="X70" s="801">
        <v>8</v>
      </c>
      <c r="Y70" s="801">
        <v>70</v>
      </c>
      <c r="Z70" s="801">
        <v>7</v>
      </c>
      <c r="AA70" s="801">
        <v>10</v>
      </c>
      <c r="AB70" s="801">
        <v>10</v>
      </c>
      <c r="AC70" s="801">
        <v>11</v>
      </c>
      <c r="AE70" s="904"/>
      <c r="AF70" s="906"/>
      <c r="AG70" s="901"/>
      <c r="AH70" s="900"/>
      <c r="AI70" s="900"/>
      <c r="AJ70" s="900"/>
      <c r="AK70" s="900"/>
      <c r="AL70" s="905"/>
      <c r="AM70" s="905"/>
      <c r="AN70" s="905"/>
      <c r="AO70" s="905"/>
    </row>
    <row r="71" spans="1:41" s="552" customFormat="1">
      <c r="A71" s="787">
        <v>1017</v>
      </c>
      <c r="B71" s="788" t="s">
        <v>1224</v>
      </c>
      <c r="C71" s="789">
        <v>42</v>
      </c>
      <c r="D71" s="790">
        <v>295</v>
      </c>
      <c r="E71" s="791">
        <v>33</v>
      </c>
      <c r="F71" s="791">
        <v>40</v>
      </c>
      <c r="G71" s="791">
        <v>17</v>
      </c>
      <c r="H71" s="791">
        <v>5</v>
      </c>
      <c r="I71" s="791">
        <v>5</v>
      </c>
      <c r="J71" s="791">
        <v>26</v>
      </c>
      <c r="K71" s="791">
        <v>6</v>
      </c>
      <c r="L71" s="791">
        <v>9</v>
      </c>
      <c r="M71" s="791">
        <v>9</v>
      </c>
      <c r="N71" s="791">
        <v>9</v>
      </c>
      <c r="O71" s="551"/>
      <c r="P71" s="797">
        <v>6045</v>
      </c>
      <c r="Q71" s="798" t="s">
        <v>1317</v>
      </c>
      <c r="R71" s="799">
        <v>66</v>
      </c>
      <c r="S71" s="800">
        <v>304</v>
      </c>
      <c r="T71" s="801">
        <v>24</v>
      </c>
      <c r="U71" s="801">
        <v>44</v>
      </c>
      <c r="V71" s="801">
        <v>26</v>
      </c>
      <c r="W71" s="801">
        <v>6</v>
      </c>
      <c r="X71" s="801">
        <v>0</v>
      </c>
      <c r="Y71" s="801">
        <v>32</v>
      </c>
      <c r="Z71" s="801">
        <v>6</v>
      </c>
      <c r="AA71" s="801">
        <v>9</v>
      </c>
      <c r="AB71" s="801">
        <v>8</v>
      </c>
      <c r="AC71" s="801">
        <v>8</v>
      </c>
      <c r="AE71" s="904"/>
      <c r="AF71" s="906"/>
      <c r="AG71" s="901"/>
      <c r="AH71" s="900"/>
      <c r="AI71" s="900"/>
      <c r="AJ71" s="900"/>
      <c r="AK71" s="900"/>
      <c r="AL71" s="905"/>
      <c r="AM71" s="905"/>
      <c r="AN71" s="905"/>
      <c r="AO71" s="905"/>
    </row>
    <row r="72" spans="1:41" s="552" customFormat="1">
      <c r="A72" s="787">
        <v>1020</v>
      </c>
      <c r="B72" s="788" t="s">
        <v>245</v>
      </c>
      <c r="C72" s="789">
        <v>50</v>
      </c>
      <c r="D72" s="790">
        <v>350</v>
      </c>
      <c r="E72" s="791">
        <v>10</v>
      </c>
      <c r="F72" s="791">
        <v>16</v>
      </c>
      <c r="G72" s="791">
        <v>48</v>
      </c>
      <c r="H72" s="791">
        <v>18</v>
      </c>
      <c r="I72" s="791">
        <v>8</v>
      </c>
      <c r="J72" s="791">
        <v>74</v>
      </c>
      <c r="K72" s="791">
        <v>8</v>
      </c>
      <c r="L72" s="791">
        <v>12</v>
      </c>
      <c r="M72" s="791">
        <v>12</v>
      </c>
      <c r="N72" s="791">
        <v>11</v>
      </c>
      <c r="O72" s="551"/>
      <c r="P72" s="797">
        <v>6047</v>
      </c>
      <c r="Q72" s="798" t="s">
        <v>1318</v>
      </c>
      <c r="R72" s="799">
        <v>35</v>
      </c>
      <c r="S72" s="800">
        <v>332</v>
      </c>
      <c r="T72" s="801">
        <v>9</v>
      </c>
      <c r="U72" s="801">
        <v>26</v>
      </c>
      <c r="V72" s="801">
        <v>57</v>
      </c>
      <c r="W72" s="801">
        <v>9</v>
      </c>
      <c r="X72" s="801">
        <v>0</v>
      </c>
      <c r="Y72" s="801">
        <v>66</v>
      </c>
      <c r="Z72" s="801">
        <v>7</v>
      </c>
      <c r="AA72" s="801">
        <v>10</v>
      </c>
      <c r="AB72" s="801">
        <v>10</v>
      </c>
      <c r="AC72" s="801">
        <v>11</v>
      </c>
      <c r="AE72" s="904"/>
      <c r="AF72" s="906"/>
      <c r="AG72" s="901"/>
      <c r="AH72" s="900"/>
      <c r="AI72" s="900"/>
      <c r="AJ72" s="900"/>
      <c r="AK72" s="900"/>
      <c r="AL72" s="905"/>
      <c r="AM72" s="905"/>
      <c r="AN72" s="905"/>
      <c r="AO72" s="905"/>
    </row>
    <row r="73" spans="1:41" s="552" customFormat="1">
      <c r="A73" s="787">
        <v>1041</v>
      </c>
      <c r="B73" s="788" t="s">
        <v>246</v>
      </c>
      <c r="C73" s="789">
        <v>146</v>
      </c>
      <c r="D73" s="790">
        <v>337</v>
      </c>
      <c r="E73" s="791">
        <v>16</v>
      </c>
      <c r="F73" s="791">
        <v>21</v>
      </c>
      <c r="G73" s="791">
        <v>33</v>
      </c>
      <c r="H73" s="791">
        <v>18</v>
      </c>
      <c r="I73" s="791">
        <v>11</v>
      </c>
      <c r="J73" s="791">
        <v>62</v>
      </c>
      <c r="K73" s="791">
        <v>7</v>
      </c>
      <c r="L73" s="791">
        <v>12</v>
      </c>
      <c r="M73" s="791">
        <v>11</v>
      </c>
      <c r="N73" s="791">
        <v>10</v>
      </c>
      <c r="O73" s="551"/>
      <c r="P73" s="797">
        <v>6048</v>
      </c>
      <c r="Q73" s="798" t="s">
        <v>1319</v>
      </c>
      <c r="R73" s="799">
        <v>66</v>
      </c>
      <c r="S73" s="800">
        <v>270</v>
      </c>
      <c r="T73" s="801">
        <v>48</v>
      </c>
      <c r="U73" s="801">
        <v>42</v>
      </c>
      <c r="V73" s="801">
        <v>8</v>
      </c>
      <c r="W73" s="801">
        <v>2</v>
      </c>
      <c r="X73" s="801">
        <v>0</v>
      </c>
      <c r="Y73" s="801">
        <v>9</v>
      </c>
      <c r="Z73" s="801">
        <v>5</v>
      </c>
      <c r="AA73" s="801">
        <v>7</v>
      </c>
      <c r="AB73" s="801">
        <v>7</v>
      </c>
      <c r="AC73" s="801">
        <v>7</v>
      </c>
      <c r="AE73" s="904"/>
      <c r="AF73" s="906"/>
      <c r="AG73" s="901"/>
      <c r="AH73" s="900"/>
      <c r="AI73" s="900"/>
      <c r="AJ73" s="900"/>
      <c r="AK73" s="900"/>
      <c r="AL73" s="905"/>
      <c r="AM73" s="905"/>
      <c r="AN73" s="905"/>
      <c r="AO73" s="905"/>
    </row>
    <row r="74" spans="1:41" s="552" customFormat="1">
      <c r="A74" s="787">
        <v>1081</v>
      </c>
      <c r="B74" s="788" t="s">
        <v>1225</v>
      </c>
      <c r="C74" s="789">
        <v>100</v>
      </c>
      <c r="D74" s="790">
        <v>281</v>
      </c>
      <c r="E74" s="791">
        <v>40</v>
      </c>
      <c r="F74" s="791">
        <v>34</v>
      </c>
      <c r="G74" s="791">
        <v>20</v>
      </c>
      <c r="H74" s="791">
        <v>6</v>
      </c>
      <c r="I74" s="791">
        <v>0</v>
      </c>
      <c r="J74" s="791">
        <v>26</v>
      </c>
      <c r="K74" s="791">
        <v>6</v>
      </c>
      <c r="L74" s="791">
        <v>9</v>
      </c>
      <c r="M74" s="791">
        <v>9</v>
      </c>
      <c r="N74" s="791">
        <v>8</v>
      </c>
      <c r="O74" s="551"/>
      <c r="P74" s="797">
        <v>6049</v>
      </c>
      <c r="Q74" s="798" t="s">
        <v>1320</v>
      </c>
      <c r="R74" s="799">
        <v>20</v>
      </c>
      <c r="S74" s="800">
        <v>289</v>
      </c>
      <c r="T74" s="801">
        <v>30</v>
      </c>
      <c r="U74" s="801">
        <v>40</v>
      </c>
      <c r="V74" s="801">
        <v>30</v>
      </c>
      <c r="W74" s="801">
        <v>0</v>
      </c>
      <c r="X74" s="801">
        <v>0</v>
      </c>
      <c r="Y74" s="801">
        <v>30</v>
      </c>
      <c r="Z74" s="801">
        <v>5</v>
      </c>
      <c r="AA74" s="801">
        <v>7</v>
      </c>
      <c r="AB74" s="801">
        <v>8</v>
      </c>
      <c r="AC74" s="801">
        <v>9</v>
      </c>
      <c r="AE74" s="904"/>
      <c r="AF74" s="906"/>
      <c r="AG74" s="901"/>
      <c r="AH74" s="900"/>
      <c r="AI74" s="900"/>
      <c r="AJ74" s="900"/>
      <c r="AK74" s="900"/>
      <c r="AL74" s="905"/>
      <c r="AM74" s="905"/>
      <c r="AN74" s="905"/>
      <c r="AO74" s="905"/>
    </row>
    <row r="75" spans="1:41" s="552" customFormat="1">
      <c r="A75" s="787">
        <v>1121</v>
      </c>
      <c r="B75" s="788" t="s">
        <v>115</v>
      </c>
      <c r="C75" s="789">
        <v>189</v>
      </c>
      <c r="D75" s="790">
        <v>312</v>
      </c>
      <c r="E75" s="791">
        <v>19</v>
      </c>
      <c r="F75" s="791">
        <v>37</v>
      </c>
      <c r="G75" s="791">
        <v>34</v>
      </c>
      <c r="H75" s="791">
        <v>10</v>
      </c>
      <c r="I75" s="791">
        <v>1</v>
      </c>
      <c r="J75" s="791">
        <v>44</v>
      </c>
      <c r="K75" s="791">
        <v>6</v>
      </c>
      <c r="L75" s="791">
        <v>11</v>
      </c>
      <c r="M75" s="791">
        <v>10</v>
      </c>
      <c r="N75" s="791">
        <v>10</v>
      </c>
      <c r="O75" s="551"/>
      <c r="P75" s="797">
        <v>6051</v>
      </c>
      <c r="Q75" s="798" t="s">
        <v>435</v>
      </c>
      <c r="R75" s="799">
        <v>226</v>
      </c>
      <c r="S75" s="800">
        <v>266</v>
      </c>
      <c r="T75" s="801">
        <v>55</v>
      </c>
      <c r="U75" s="801">
        <v>25</v>
      </c>
      <c r="V75" s="801">
        <v>17</v>
      </c>
      <c r="W75" s="801">
        <v>3</v>
      </c>
      <c r="X75" s="801">
        <v>0</v>
      </c>
      <c r="Y75" s="801">
        <v>20</v>
      </c>
      <c r="Z75" s="801">
        <v>5</v>
      </c>
      <c r="AA75" s="801">
        <v>7</v>
      </c>
      <c r="AB75" s="801">
        <v>7</v>
      </c>
      <c r="AC75" s="801">
        <v>7</v>
      </c>
      <c r="AE75" s="904"/>
      <c r="AF75" s="906"/>
      <c r="AG75" s="901"/>
      <c r="AH75" s="900"/>
      <c r="AI75" s="900"/>
      <c r="AJ75" s="900"/>
      <c r="AK75" s="900"/>
      <c r="AL75" s="905"/>
      <c r="AM75" s="905"/>
      <c r="AN75" s="905"/>
      <c r="AO75" s="905"/>
    </row>
    <row r="76" spans="1:41" s="552" customFormat="1">
      <c r="A76" s="787">
        <v>1161</v>
      </c>
      <c r="B76" s="788" t="s">
        <v>248</v>
      </c>
      <c r="C76" s="789">
        <v>115</v>
      </c>
      <c r="D76" s="790">
        <v>303</v>
      </c>
      <c r="E76" s="791">
        <v>24</v>
      </c>
      <c r="F76" s="791">
        <v>43</v>
      </c>
      <c r="G76" s="791">
        <v>19</v>
      </c>
      <c r="H76" s="791">
        <v>10</v>
      </c>
      <c r="I76" s="791">
        <v>4</v>
      </c>
      <c r="J76" s="791">
        <v>33</v>
      </c>
      <c r="K76" s="791">
        <v>6</v>
      </c>
      <c r="L76" s="791">
        <v>10</v>
      </c>
      <c r="M76" s="791">
        <v>9</v>
      </c>
      <c r="N76" s="791">
        <v>9</v>
      </c>
      <c r="O76" s="551"/>
      <c r="P76" s="797">
        <v>6052</v>
      </c>
      <c r="Q76" s="798" t="s">
        <v>127</v>
      </c>
      <c r="R76" s="799">
        <v>507</v>
      </c>
      <c r="S76" s="800">
        <v>321</v>
      </c>
      <c r="T76" s="801">
        <v>16</v>
      </c>
      <c r="U76" s="801">
        <v>35</v>
      </c>
      <c r="V76" s="801">
        <v>36</v>
      </c>
      <c r="W76" s="801">
        <v>11</v>
      </c>
      <c r="X76" s="801">
        <v>3</v>
      </c>
      <c r="Y76" s="801">
        <v>49</v>
      </c>
      <c r="Z76" s="801">
        <v>7</v>
      </c>
      <c r="AA76" s="801">
        <v>10</v>
      </c>
      <c r="AB76" s="801">
        <v>9</v>
      </c>
      <c r="AC76" s="801">
        <v>9</v>
      </c>
      <c r="AE76" s="904"/>
      <c r="AF76" s="906"/>
      <c r="AG76" s="901"/>
      <c r="AH76" s="900"/>
      <c r="AI76" s="900"/>
      <c r="AJ76" s="900"/>
      <c r="AK76" s="900"/>
      <c r="AL76" s="905"/>
      <c r="AM76" s="905"/>
      <c r="AN76" s="905"/>
      <c r="AO76" s="905"/>
    </row>
    <row r="77" spans="1:41" s="552" customFormat="1" ht="21">
      <c r="A77" s="787">
        <v>1241</v>
      </c>
      <c r="B77" s="788" t="s">
        <v>249</v>
      </c>
      <c r="C77" s="789">
        <v>124</v>
      </c>
      <c r="D77" s="790">
        <v>297</v>
      </c>
      <c r="E77" s="791">
        <v>33</v>
      </c>
      <c r="F77" s="791">
        <v>33</v>
      </c>
      <c r="G77" s="791">
        <v>20</v>
      </c>
      <c r="H77" s="791">
        <v>10</v>
      </c>
      <c r="I77" s="791">
        <v>3</v>
      </c>
      <c r="J77" s="791">
        <v>34</v>
      </c>
      <c r="K77" s="791">
        <v>6</v>
      </c>
      <c r="L77" s="791">
        <v>10</v>
      </c>
      <c r="M77" s="791">
        <v>9</v>
      </c>
      <c r="N77" s="791">
        <v>9</v>
      </c>
      <c r="O77" s="551"/>
      <c r="P77" s="797">
        <v>6053</v>
      </c>
      <c r="Q77" s="798" t="s">
        <v>1330</v>
      </c>
      <c r="R77" s="799">
        <v>19</v>
      </c>
      <c r="S77" s="800">
        <v>329</v>
      </c>
      <c r="T77" s="801">
        <v>16</v>
      </c>
      <c r="U77" s="801">
        <v>21</v>
      </c>
      <c r="V77" s="801">
        <v>58</v>
      </c>
      <c r="W77" s="801">
        <v>5</v>
      </c>
      <c r="X77" s="801">
        <v>0</v>
      </c>
      <c r="Y77" s="801">
        <v>63</v>
      </c>
      <c r="Z77" s="801">
        <v>7</v>
      </c>
      <c r="AA77" s="801">
        <v>9</v>
      </c>
      <c r="AB77" s="801">
        <v>9</v>
      </c>
      <c r="AC77" s="801">
        <v>11</v>
      </c>
      <c r="AE77" s="904"/>
      <c r="AF77" s="906"/>
      <c r="AG77" s="901"/>
      <c r="AH77" s="900"/>
      <c r="AI77" s="900"/>
      <c r="AJ77" s="900"/>
      <c r="AK77" s="900"/>
      <c r="AL77" s="905"/>
      <c r="AM77" s="905"/>
      <c r="AN77" s="905"/>
      <c r="AO77" s="905"/>
    </row>
    <row r="78" spans="1:41" s="552" customFormat="1">
      <c r="A78" s="787">
        <v>1281</v>
      </c>
      <c r="B78" s="788" t="s">
        <v>250</v>
      </c>
      <c r="C78" s="789">
        <v>52</v>
      </c>
      <c r="D78" s="790">
        <v>332</v>
      </c>
      <c r="E78" s="791">
        <v>12</v>
      </c>
      <c r="F78" s="791">
        <v>25</v>
      </c>
      <c r="G78" s="791">
        <v>38</v>
      </c>
      <c r="H78" s="791">
        <v>21</v>
      </c>
      <c r="I78" s="791">
        <v>4</v>
      </c>
      <c r="J78" s="791">
        <v>63</v>
      </c>
      <c r="K78" s="791">
        <v>7</v>
      </c>
      <c r="L78" s="791">
        <v>11</v>
      </c>
      <c r="M78" s="791">
        <v>11</v>
      </c>
      <c r="N78" s="791">
        <v>11</v>
      </c>
      <c r="O78" s="551"/>
      <c r="P78" s="797">
        <v>6060</v>
      </c>
      <c r="Q78" s="798" t="s">
        <v>1321</v>
      </c>
      <c r="R78" s="799">
        <v>103</v>
      </c>
      <c r="S78" s="800">
        <v>318</v>
      </c>
      <c r="T78" s="801">
        <v>17</v>
      </c>
      <c r="U78" s="801">
        <v>33</v>
      </c>
      <c r="V78" s="801">
        <v>39</v>
      </c>
      <c r="W78" s="801">
        <v>8</v>
      </c>
      <c r="X78" s="801">
        <v>3</v>
      </c>
      <c r="Y78" s="801">
        <v>50</v>
      </c>
      <c r="Z78" s="801">
        <v>6</v>
      </c>
      <c r="AA78" s="801">
        <v>9</v>
      </c>
      <c r="AB78" s="801">
        <v>9</v>
      </c>
      <c r="AC78" s="801">
        <v>10</v>
      </c>
      <c r="AE78" s="904"/>
      <c r="AF78" s="906"/>
      <c r="AG78" s="901"/>
      <c r="AH78" s="900"/>
      <c r="AI78" s="900"/>
      <c r="AJ78" s="900"/>
      <c r="AK78" s="900"/>
      <c r="AL78" s="905"/>
      <c r="AM78" s="905"/>
      <c r="AN78" s="905"/>
      <c r="AO78" s="905"/>
    </row>
    <row r="79" spans="1:41" s="552" customFormat="1">
      <c r="A79" s="787">
        <v>1331</v>
      </c>
      <c r="B79" s="788" t="s">
        <v>15</v>
      </c>
      <c r="C79" s="789">
        <v>189</v>
      </c>
      <c r="D79" s="790">
        <v>328</v>
      </c>
      <c r="E79" s="791">
        <v>17</v>
      </c>
      <c r="F79" s="791">
        <v>30</v>
      </c>
      <c r="G79" s="791">
        <v>32</v>
      </c>
      <c r="H79" s="791">
        <v>14</v>
      </c>
      <c r="I79" s="791">
        <v>7</v>
      </c>
      <c r="J79" s="791">
        <v>53</v>
      </c>
      <c r="K79" s="791">
        <v>7</v>
      </c>
      <c r="L79" s="791">
        <v>11</v>
      </c>
      <c r="M79" s="791">
        <v>10</v>
      </c>
      <c r="N79" s="791">
        <v>10</v>
      </c>
      <c r="O79" s="551"/>
      <c r="P79" s="797">
        <v>6061</v>
      </c>
      <c r="Q79" s="798" t="s">
        <v>436</v>
      </c>
      <c r="R79" s="799">
        <v>219</v>
      </c>
      <c r="S79" s="800">
        <v>267</v>
      </c>
      <c r="T79" s="801">
        <v>52</v>
      </c>
      <c r="U79" s="801">
        <v>31</v>
      </c>
      <c r="V79" s="801">
        <v>15</v>
      </c>
      <c r="W79" s="801">
        <v>2</v>
      </c>
      <c r="X79" s="801">
        <v>1</v>
      </c>
      <c r="Y79" s="801">
        <v>18</v>
      </c>
      <c r="Z79" s="801">
        <v>5</v>
      </c>
      <c r="AA79" s="801">
        <v>7</v>
      </c>
      <c r="AB79" s="801">
        <v>7</v>
      </c>
      <c r="AC79" s="801">
        <v>7</v>
      </c>
      <c r="AE79" s="904"/>
      <c r="AF79" s="906"/>
      <c r="AG79" s="901"/>
      <c r="AH79" s="900"/>
      <c r="AI79" s="900"/>
      <c r="AJ79" s="900"/>
      <c r="AK79" s="900"/>
      <c r="AL79" s="905"/>
      <c r="AM79" s="905"/>
      <c r="AN79" s="905"/>
      <c r="AO79" s="905"/>
    </row>
    <row r="80" spans="1:41" s="552" customFormat="1">
      <c r="A80" s="787">
        <v>1361</v>
      </c>
      <c r="B80" s="788" t="s">
        <v>1226</v>
      </c>
      <c r="C80" s="789">
        <v>46</v>
      </c>
      <c r="D80" s="790">
        <v>257</v>
      </c>
      <c r="E80" s="791">
        <v>48</v>
      </c>
      <c r="F80" s="791">
        <v>46</v>
      </c>
      <c r="G80" s="791">
        <v>7</v>
      </c>
      <c r="H80" s="791">
        <v>0</v>
      </c>
      <c r="I80" s="791">
        <v>0</v>
      </c>
      <c r="J80" s="791">
        <v>7</v>
      </c>
      <c r="K80" s="791">
        <v>5</v>
      </c>
      <c r="L80" s="791">
        <v>8</v>
      </c>
      <c r="M80" s="791">
        <v>7</v>
      </c>
      <c r="N80" s="791">
        <v>7</v>
      </c>
      <c r="O80" s="551"/>
      <c r="P80" s="797">
        <v>6070</v>
      </c>
      <c r="Q80" s="798" t="s">
        <v>1322</v>
      </c>
      <c r="R80" s="799">
        <v>127</v>
      </c>
      <c r="S80" s="800">
        <v>302</v>
      </c>
      <c r="T80" s="801">
        <v>24</v>
      </c>
      <c r="U80" s="801">
        <v>43</v>
      </c>
      <c r="V80" s="801">
        <v>26</v>
      </c>
      <c r="W80" s="801">
        <v>6</v>
      </c>
      <c r="X80" s="801">
        <v>1</v>
      </c>
      <c r="Y80" s="801">
        <v>32</v>
      </c>
      <c r="Z80" s="801">
        <v>6</v>
      </c>
      <c r="AA80" s="801">
        <v>8</v>
      </c>
      <c r="AB80" s="801">
        <v>8</v>
      </c>
      <c r="AC80" s="801">
        <v>9</v>
      </c>
      <c r="AE80" s="904"/>
      <c r="AF80" s="906"/>
      <c r="AG80" s="901"/>
      <c r="AH80" s="900"/>
      <c r="AI80" s="900"/>
      <c r="AJ80" s="900"/>
      <c r="AK80" s="900"/>
      <c r="AL80" s="905"/>
      <c r="AM80" s="905"/>
      <c r="AN80" s="905"/>
      <c r="AO80" s="905"/>
    </row>
    <row r="81" spans="1:41" s="552" customFormat="1" ht="21">
      <c r="A81" s="787">
        <v>1371</v>
      </c>
      <c r="B81" s="788" t="s">
        <v>252</v>
      </c>
      <c r="C81" s="789">
        <v>176</v>
      </c>
      <c r="D81" s="790">
        <v>336</v>
      </c>
      <c r="E81" s="791">
        <v>15</v>
      </c>
      <c r="F81" s="791">
        <v>26</v>
      </c>
      <c r="G81" s="791">
        <v>38</v>
      </c>
      <c r="H81" s="791">
        <v>11</v>
      </c>
      <c r="I81" s="791">
        <v>10</v>
      </c>
      <c r="J81" s="791">
        <v>59</v>
      </c>
      <c r="K81" s="791">
        <v>7</v>
      </c>
      <c r="L81" s="791">
        <v>11</v>
      </c>
      <c r="M81" s="791">
        <v>11</v>
      </c>
      <c r="N81" s="791">
        <v>11</v>
      </c>
      <c r="O81" s="551"/>
      <c r="P81" s="797">
        <v>6071</v>
      </c>
      <c r="Q81" s="798" t="s">
        <v>1324</v>
      </c>
      <c r="R81" s="799">
        <v>340</v>
      </c>
      <c r="S81" s="800">
        <v>393</v>
      </c>
      <c r="T81" s="801">
        <v>1</v>
      </c>
      <c r="U81" s="801">
        <v>4</v>
      </c>
      <c r="V81" s="801">
        <v>42</v>
      </c>
      <c r="W81" s="801">
        <v>32</v>
      </c>
      <c r="X81" s="801">
        <v>21</v>
      </c>
      <c r="Y81" s="801">
        <v>95</v>
      </c>
      <c r="Z81" s="801">
        <v>9</v>
      </c>
      <c r="AA81" s="801">
        <v>12</v>
      </c>
      <c r="AB81" s="801">
        <v>13</v>
      </c>
      <c r="AC81" s="801">
        <v>13</v>
      </c>
      <c r="AE81" s="904"/>
      <c r="AF81" s="906"/>
      <c r="AG81" s="901"/>
      <c r="AH81" s="900"/>
      <c r="AI81" s="900"/>
      <c r="AJ81" s="900"/>
      <c r="AK81" s="900"/>
      <c r="AL81" s="905"/>
      <c r="AM81" s="905"/>
      <c r="AN81" s="905"/>
      <c r="AO81" s="905"/>
    </row>
    <row r="82" spans="1:41" s="552" customFormat="1">
      <c r="A82" s="787">
        <v>1401</v>
      </c>
      <c r="B82" s="788" t="s">
        <v>1227</v>
      </c>
      <c r="C82" s="789">
        <v>40</v>
      </c>
      <c r="D82" s="790">
        <v>306</v>
      </c>
      <c r="E82" s="791">
        <v>28</v>
      </c>
      <c r="F82" s="791">
        <v>30</v>
      </c>
      <c r="G82" s="791">
        <v>40</v>
      </c>
      <c r="H82" s="791">
        <v>0</v>
      </c>
      <c r="I82" s="791">
        <v>3</v>
      </c>
      <c r="J82" s="791">
        <v>43</v>
      </c>
      <c r="K82" s="791">
        <v>6</v>
      </c>
      <c r="L82" s="791">
        <v>11</v>
      </c>
      <c r="M82" s="791">
        <v>9</v>
      </c>
      <c r="N82" s="791">
        <v>10</v>
      </c>
      <c r="O82" s="551"/>
      <c r="P82" s="797">
        <v>6081</v>
      </c>
      <c r="Q82" s="798" t="s">
        <v>439</v>
      </c>
      <c r="R82" s="799">
        <v>277</v>
      </c>
      <c r="S82" s="800">
        <v>290</v>
      </c>
      <c r="T82" s="801">
        <v>39</v>
      </c>
      <c r="U82" s="801">
        <v>27</v>
      </c>
      <c r="V82" s="801">
        <v>29</v>
      </c>
      <c r="W82" s="801">
        <v>4</v>
      </c>
      <c r="X82" s="801">
        <v>1</v>
      </c>
      <c r="Y82" s="801">
        <v>34</v>
      </c>
      <c r="Z82" s="801">
        <v>5</v>
      </c>
      <c r="AA82" s="801">
        <v>8</v>
      </c>
      <c r="AB82" s="801">
        <v>8</v>
      </c>
      <c r="AC82" s="801">
        <v>8</v>
      </c>
      <c r="AE82" s="904"/>
      <c r="AF82" s="906"/>
      <c r="AG82" s="901"/>
      <c r="AH82" s="900"/>
      <c r="AI82" s="900"/>
      <c r="AJ82" s="900"/>
      <c r="AK82" s="900"/>
      <c r="AL82" s="905"/>
      <c r="AM82" s="905"/>
      <c r="AN82" s="905"/>
      <c r="AO82" s="905"/>
    </row>
    <row r="83" spans="1:41" s="552" customFormat="1">
      <c r="A83" s="787">
        <v>1441</v>
      </c>
      <c r="B83" s="788" t="s">
        <v>1228</v>
      </c>
      <c r="C83" s="789">
        <v>48</v>
      </c>
      <c r="D83" s="790">
        <v>281</v>
      </c>
      <c r="E83" s="791">
        <v>50</v>
      </c>
      <c r="F83" s="791">
        <v>21</v>
      </c>
      <c r="G83" s="791">
        <v>27</v>
      </c>
      <c r="H83" s="791">
        <v>2</v>
      </c>
      <c r="I83" s="791">
        <v>0</v>
      </c>
      <c r="J83" s="791">
        <v>29</v>
      </c>
      <c r="K83" s="791">
        <v>5</v>
      </c>
      <c r="L83" s="791">
        <v>9</v>
      </c>
      <c r="M83" s="791">
        <v>8</v>
      </c>
      <c r="N83" s="791">
        <v>8</v>
      </c>
      <c r="O83" s="551"/>
      <c r="P83" s="797">
        <v>6091</v>
      </c>
      <c r="Q83" s="798" t="s">
        <v>440</v>
      </c>
      <c r="R83" s="799">
        <v>333</v>
      </c>
      <c r="S83" s="800">
        <v>272</v>
      </c>
      <c r="T83" s="801">
        <v>42</v>
      </c>
      <c r="U83" s="801">
        <v>33</v>
      </c>
      <c r="V83" s="801">
        <v>23</v>
      </c>
      <c r="W83" s="801">
        <v>2</v>
      </c>
      <c r="X83" s="801">
        <v>0</v>
      </c>
      <c r="Y83" s="801">
        <v>25</v>
      </c>
      <c r="Z83" s="801">
        <v>5</v>
      </c>
      <c r="AA83" s="801">
        <v>7</v>
      </c>
      <c r="AB83" s="801">
        <v>7</v>
      </c>
      <c r="AC83" s="801">
        <v>7</v>
      </c>
      <c r="AE83" s="904"/>
      <c r="AF83" s="906"/>
      <c r="AG83" s="901"/>
      <c r="AH83" s="900"/>
      <c r="AI83" s="900"/>
      <c r="AJ83" s="900"/>
      <c r="AK83" s="900"/>
      <c r="AL83" s="905"/>
      <c r="AM83" s="905"/>
      <c r="AN83" s="905"/>
      <c r="AO83" s="905"/>
    </row>
    <row r="84" spans="1:41" s="552" customFormat="1">
      <c r="A84" s="787">
        <v>1481</v>
      </c>
      <c r="B84" s="788" t="s">
        <v>1229</v>
      </c>
      <c r="C84" s="789">
        <v>122</v>
      </c>
      <c r="D84" s="790">
        <v>315</v>
      </c>
      <c r="E84" s="791">
        <v>24</v>
      </c>
      <c r="F84" s="791">
        <v>31</v>
      </c>
      <c r="G84" s="791">
        <v>30</v>
      </c>
      <c r="H84" s="791">
        <v>11</v>
      </c>
      <c r="I84" s="791">
        <v>4</v>
      </c>
      <c r="J84" s="791">
        <v>45</v>
      </c>
      <c r="K84" s="791">
        <v>7</v>
      </c>
      <c r="L84" s="791">
        <v>10</v>
      </c>
      <c r="M84" s="791">
        <v>10</v>
      </c>
      <c r="N84" s="791">
        <v>10</v>
      </c>
      <c r="O84" s="551"/>
      <c r="P84" s="797">
        <v>6111</v>
      </c>
      <c r="Q84" s="798" t="s">
        <v>441</v>
      </c>
      <c r="R84" s="799">
        <v>215</v>
      </c>
      <c r="S84" s="800">
        <v>287</v>
      </c>
      <c r="T84" s="801">
        <v>39</v>
      </c>
      <c r="U84" s="801">
        <v>33</v>
      </c>
      <c r="V84" s="801">
        <v>20</v>
      </c>
      <c r="W84" s="801">
        <v>7</v>
      </c>
      <c r="X84" s="801">
        <v>0</v>
      </c>
      <c r="Y84" s="801">
        <v>27</v>
      </c>
      <c r="Z84" s="801">
        <v>5</v>
      </c>
      <c r="AA84" s="801">
        <v>7</v>
      </c>
      <c r="AB84" s="801">
        <v>8</v>
      </c>
      <c r="AC84" s="801">
        <v>9</v>
      </c>
      <c r="AE84" s="904"/>
      <c r="AF84" s="906"/>
      <c r="AG84" s="901"/>
      <c r="AH84" s="900"/>
      <c r="AI84" s="900"/>
      <c r="AJ84" s="900"/>
      <c r="AK84" s="900"/>
      <c r="AL84" s="905"/>
      <c r="AM84" s="905"/>
      <c r="AN84" s="905"/>
      <c r="AO84" s="905"/>
    </row>
    <row r="85" spans="1:41" s="552" customFormat="1">
      <c r="A85" s="787">
        <v>1521</v>
      </c>
      <c r="B85" s="788" t="s">
        <v>1230</v>
      </c>
      <c r="C85" s="789">
        <v>85</v>
      </c>
      <c r="D85" s="790">
        <v>312</v>
      </c>
      <c r="E85" s="791">
        <v>15</v>
      </c>
      <c r="F85" s="791">
        <v>44</v>
      </c>
      <c r="G85" s="791">
        <v>35</v>
      </c>
      <c r="H85" s="791">
        <v>4</v>
      </c>
      <c r="I85" s="791">
        <v>2</v>
      </c>
      <c r="J85" s="791">
        <v>41</v>
      </c>
      <c r="K85" s="791">
        <v>6</v>
      </c>
      <c r="L85" s="791">
        <v>11</v>
      </c>
      <c r="M85" s="791">
        <v>9</v>
      </c>
      <c r="N85" s="791">
        <v>10</v>
      </c>
      <c r="O85" s="551"/>
      <c r="P85" s="797">
        <v>6121</v>
      </c>
      <c r="Q85" s="798" t="s">
        <v>442</v>
      </c>
      <c r="R85" s="799">
        <v>293</v>
      </c>
      <c r="S85" s="800">
        <v>308</v>
      </c>
      <c r="T85" s="801">
        <v>23</v>
      </c>
      <c r="U85" s="801">
        <v>39</v>
      </c>
      <c r="V85" s="801">
        <v>28</v>
      </c>
      <c r="W85" s="801">
        <v>9</v>
      </c>
      <c r="X85" s="801">
        <v>1</v>
      </c>
      <c r="Y85" s="801">
        <v>38</v>
      </c>
      <c r="Z85" s="801">
        <v>6</v>
      </c>
      <c r="AA85" s="801">
        <v>9</v>
      </c>
      <c r="AB85" s="801">
        <v>9</v>
      </c>
      <c r="AC85" s="801">
        <v>9</v>
      </c>
      <c r="AE85" s="904"/>
      <c r="AF85" s="906"/>
      <c r="AG85" s="901"/>
      <c r="AH85" s="900"/>
      <c r="AI85" s="900"/>
      <c r="AJ85" s="900"/>
      <c r="AK85" s="900"/>
      <c r="AL85" s="905"/>
      <c r="AM85" s="905"/>
      <c r="AN85" s="905"/>
      <c r="AO85" s="905"/>
    </row>
    <row r="86" spans="1:41" s="552" customFormat="1">
      <c r="A86" s="787">
        <v>1561</v>
      </c>
      <c r="B86" s="788" t="s">
        <v>1231</v>
      </c>
      <c r="C86" s="789">
        <v>80</v>
      </c>
      <c r="D86" s="790">
        <v>281</v>
      </c>
      <c r="E86" s="791">
        <v>44</v>
      </c>
      <c r="F86" s="791">
        <v>35</v>
      </c>
      <c r="G86" s="791">
        <v>19</v>
      </c>
      <c r="H86" s="791">
        <v>3</v>
      </c>
      <c r="I86" s="791">
        <v>0</v>
      </c>
      <c r="J86" s="791">
        <v>21</v>
      </c>
      <c r="K86" s="791">
        <v>6</v>
      </c>
      <c r="L86" s="791">
        <v>10</v>
      </c>
      <c r="M86" s="791">
        <v>8</v>
      </c>
      <c r="N86" s="791">
        <v>8</v>
      </c>
      <c r="O86" s="551"/>
      <c r="P86" s="797">
        <v>6141</v>
      </c>
      <c r="Q86" s="798" t="s">
        <v>444</v>
      </c>
      <c r="R86" s="799">
        <v>126</v>
      </c>
      <c r="S86" s="800">
        <v>274</v>
      </c>
      <c r="T86" s="801">
        <v>44</v>
      </c>
      <c r="U86" s="801">
        <v>34</v>
      </c>
      <c r="V86" s="801">
        <v>22</v>
      </c>
      <c r="W86" s="801">
        <v>0</v>
      </c>
      <c r="X86" s="801">
        <v>0</v>
      </c>
      <c r="Y86" s="801">
        <v>22</v>
      </c>
      <c r="Z86" s="801">
        <v>5</v>
      </c>
      <c r="AA86" s="801">
        <v>7</v>
      </c>
      <c r="AB86" s="801">
        <v>7</v>
      </c>
      <c r="AC86" s="801">
        <v>8</v>
      </c>
      <c r="AE86" s="904"/>
      <c r="AF86" s="906"/>
      <c r="AG86" s="901"/>
      <c r="AH86" s="900"/>
      <c r="AI86" s="900"/>
      <c r="AJ86" s="900"/>
      <c r="AK86" s="900"/>
      <c r="AL86" s="905"/>
      <c r="AM86" s="905"/>
      <c r="AN86" s="905"/>
      <c r="AO86" s="905"/>
    </row>
    <row r="87" spans="1:41" s="552" customFormat="1">
      <c r="A87" s="787">
        <v>1601</v>
      </c>
      <c r="B87" s="788" t="s">
        <v>258</v>
      </c>
      <c r="C87" s="789">
        <v>38</v>
      </c>
      <c r="D87" s="790">
        <v>279</v>
      </c>
      <c r="E87" s="791">
        <v>53</v>
      </c>
      <c r="F87" s="791">
        <v>24</v>
      </c>
      <c r="G87" s="791">
        <v>21</v>
      </c>
      <c r="H87" s="791">
        <v>3</v>
      </c>
      <c r="I87" s="791">
        <v>0</v>
      </c>
      <c r="J87" s="791">
        <v>24</v>
      </c>
      <c r="K87" s="791">
        <v>5</v>
      </c>
      <c r="L87" s="791">
        <v>9</v>
      </c>
      <c r="M87" s="791">
        <v>8</v>
      </c>
      <c r="N87" s="791">
        <v>8</v>
      </c>
      <c r="O87" s="551"/>
      <c r="P87" s="797">
        <v>6151</v>
      </c>
      <c r="Q87" s="798" t="s">
        <v>4</v>
      </c>
      <c r="R87" s="799">
        <v>262</v>
      </c>
      <c r="S87" s="800">
        <v>315</v>
      </c>
      <c r="T87" s="801">
        <v>22</v>
      </c>
      <c r="U87" s="801">
        <v>31</v>
      </c>
      <c r="V87" s="801">
        <v>36</v>
      </c>
      <c r="W87" s="801">
        <v>8</v>
      </c>
      <c r="X87" s="801">
        <v>3</v>
      </c>
      <c r="Y87" s="801">
        <v>47</v>
      </c>
      <c r="Z87" s="801">
        <v>6</v>
      </c>
      <c r="AA87" s="801">
        <v>9</v>
      </c>
      <c r="AB87" s="801">
        <v>9</v>
      </c>
      <c r="AC87" s="801">
        <v>9</v>
      </c>
      <c r="AE87" s="904"/>
      <c r="AF87" s="906"/>
      <c r="AG87" s="901"/>
      <c r="AH87" s="900"/>
      <c r="AI87" s="900"/>
      <c r="AJ87" s="900"/>
      <c r="AK87" s="900"/>
      <c r="AL87" s="905"/>
      <c r="AM87" s="905"/>
      <c r="AN87" s="905"/>
      <c r="AO87" s="905"/>
    </row>
    <row r="88" spans="1:41" s="552" customFormat="1">
      <c r="A88" s="787">
        <v>1641</v>
      </c>
      <c r="B88" s="788" t="s">
        <v>259</v>
      </c>
      <c r="C88" s="789">
        <v>65</v>
      </c>
      <c r="D88" s="790">
        <v>320</v>
      </c>
      <c r="E88" s="791">
        <v>15</v>
      </c>
      <c r="F88" s="791">
        <v>32</v>
      </c>
      <c r="G88" s="791">
        <v>35</v>
      </c>
      <c r="H88" s="791">
        <v>14</v>
      </c>
      <c r="I88" s="791">
        <v>3</v>
      </c>
      <c r="J88" s="791">
        <v>52</v>
      </c>
      <c r="K88" s="791">
        <v>7</v>
      </c>
      <c r="L88" s="791">
        <v>11</v>
      </c>
      <c r="M88" s="791">
        <v>10</v>
      </c>
      <c r="N88" s="791">
        <v>10</v>
      </c>
      <c r="O88" s="551"/>
      <c r="P88" s="797">
        <v>6161</v>
      </c>
      <c r="Q88" s="798" t="s">
        <v>445</v>
      </c>
      <c r="R88" s="799">
        <v>318</v>
      </c>
      <c r="S88" s="800">
        <v>299</v>
      </c>
      <c r="T88" s="801">
        <v>32</v>
      </c>
      <c r="U88" s="801">
        <v>31</v>
      </c>
      <c r="V88" s="801">
        <v>28</v>
      </c>
      <c r="W88" s="801">
        <v>5</v>
      </c>
      <c r="X88" s="801">
        <v>3</v>
      </c>
      <c r="Y88" s="801">
        <v>36</v>
      </c>
      <c r="Z88" s="801">
        <v>6</v>
      </c>
      <c r="AA88" s="801">
        <v>8</v>
      </c>
      <c r="AB88" s="801">
        <v>8</v>
      </c>
      <c r="AC88" s="801">
        <v>9</v>
      </c>
      <c r="AE88" s="904"/>
      <c r="AF88" s="906"/>
      <c r="AG88" s="901"/>
      <c r="AH88" s="900"/>
      <c r="AI88" s="900"/>
      <c r="AJ88" s="900"/>
      <c r="AK88" s="900"/>
      <c r="AL88" s="905"/>
      <c r="AM88" s="905"/>
      <c r="AN88" s="905"/>
      <c r="AO88" s="905"/>
    </row>
    <row r="89" spans="1:41" s="552" customFormat="1">
      <c r="A89" s="787">
        <v>1681</v>
      </c>
      <c r="B89" s="788" t="s">
        <v>1885</v>
      </c>
      <c r="C89" s="789">
        <v>51</v>
      </c>
      <c r="D89" s="790">
        <v>310</v>
      </c>
      <c r="E89" s="791">
        <v>18</v>
      </c>
      <c r="F89" s="791">
        <v>39</v>
      </c>
      <c r="G89" s="791">
        <v>41</v>
      </c>
      <c r="H89" s="791">
        <v>2</v>
      </c>
      <c r="I89" s="791">
        <v>0</v>
      </c>
      <c r="J89" s="791">
        <v>43</v>
      </c>
      <c r="K89" s="791">
        <v>6</v>
      </c>
      <c r="L89" s="791">
        <v>11</v>
      </c>
      <c r="M89" s="791">
        <v>9</v>
      </c>
      <c r="N89" s="791">
        <v>10</v>
      </c>
      <c r="O89" s="551"/>
      <c r="P89" s="797">
        <v>6171</v>
      </c>
      <c r="Q89" s="798" t="s">
        <v>446</v>
      </c>
      <c r="R89" s="799">
        <v>426</v>
      </c>
      <c r="S89" s="800">
        <v>289</v>
      </c>
      <c r="T89" s="801">
        <v>36</v>
      </c>
      <c r="U89" s="801">
        <v>28</v>
      </c>
      <c r="V89" s="801">
        <v>28</v>
      </c>
      <c r="W89" s="801">
        <v>5</v>
      </c>
      <c r="X89" s="801">
        <v>2</v>
      </c>
      <c r="Y89" s="801">
        <v>36</v>
      </c>
      <c r="Z89" s="801">
        <v>5</v>
      </c>
      <c r="AA89" s="801">
        <v>8</v>
      </c>
      <c r="AB89" s="801">
        <v>8</v>
      </c>
      <c r="AC89" s="801">
        <v>8</v>
      </c>
      <c r="AE89" s="904"/>
      <c r="AF89" s="906"/>
      <c r="AG89" s="901"/>
      <c r="AH89" s="900"/>
      <c r="AI89" s="900"/>
      <c r="AJ89" s="900"/>
      <c r="AK89" s="900"/>
      <c r="AL89" s="905"/>
      <c r="AM89" s="905"/>
      <c r="AN89" s="905"/>
      <c r="AO89" s="905"/>
    </row>
    <row r="90" spans="1:41" s="552" customFormat="1">
      <c r="A90" s="787">
        <v>1691</v>
      </c>
      <c r="B90" s="788" t="s">
        <v>1233</v>
      </c>
      <c r="C90" s="789">
        <v>124</v>
      </c>
      <c r="D90" s="790">
        <v>329</v>
      </c>
      <c r="E90" s="791">
        <v>15</v>
      </c>
      <c r="F90" s="791">
        <v>26</v>
      </c>
      <c r="G90" s="791">
        <v>44</v>
      </c>
      <c r="H90" s="791">
        <v>11</v>
      </c>
      <c r="I90" s="791">
        <v>5</v>
      </c>
      <c r="J90" s="791">
        <v>60</v>
      </c>
      <c r="K90" s="791">
        <v>7</v>
      </c>
      <c r="L90" s="791">
        <v>11</v>
      </c>
      <c r="M90" s="791">
        <v>11</v>
      </c>
      <c r="N90" s="791">
        <v>11</v>
      </c>
      <c r="O90" s="551"/>
      <c r="P90" s="797">
        <v>6211</v>
      </c>
      <c r="Q90" s="798" t="s">
        <v>5</v>
      </c>
      <c r="R90" s="799">
        <v>401</v>
      </c>
      <c r="S90" s="800">
        <v>321</v>
      </c>
      <c r="T90" s="801">
        <v>19</v>
      </c>
      <c r="U90" s="801">
        <v>31</v>
      </c>
      <c r="V90" s="801">
        <v>37</v>
      </c>
      <c r="W90" s="801">
        <v>11</v>
      </c>
      <c r="X90" s="801">
        <v>2</v>
      </c>
      <c r="Y90" s="801">
        <v>50</v>
      </c>
      <c r="Z90" s="801">
        <v>6</v>
      </c>
      <c r="AA90" s="801">
        <v>9</v>
      </c>
      <c r="AB90" s="801">
        <v>9</v>
      </c>
      <c r="AC90" s="801">
        <v>10</v>
      </c>
      <c r="AE90" s="904"/>
      <c r="AF90" s="906"/>
      <c r="AG90" s="901"/>
      <c r="AH90" s="900"/>
      <c r="AI90" s="900"/>
      <c r="AJ90" s="900"/>
      <c r="AK90" s="900"/>
      <c r="AL90" s="905"/>
      <c r="AM90" s="905"/>
      <c r="AN90" s="905"/>
      <c r="AO90" s="905"/>
    </row>
    <row r="91" spans="1:41" s="552" customFormat="1">
      <c r="A91" s="787">
        <v>1721</v>
      </c>
      <c r="B91" s="788" t="s">
        <v>40</v>
      </c>
      <c r="C91" s="789">
        <v>121</v>
      </c>
      <c r="D91" s="790">
        <v>319</v>
      </c>
      <c r="E91" s="791">
        <v>16</v>
      </c>
      <c r="F91" s="791">
        <v>35</v>
      </c>
      <c r="G91" s="791">
        <v>40</v>
      </c>
      <c r="H91" s="791">
        <v>7</v>
      </c>
      <c r="I91" s="791">
        <v>3</v>
      </c>
      <c r="J91" s="791">
        <v>50</v>
      </c>
      <c r="K91" s="791">
        <v>7</v>
      </c>
      <c r="L91" s="791">
        <v>11</v>
      </c>
      <c r="M91" s="791">
        <v>10</v>
      </c>
      <c r="N91" s="791">
        <v>10</v>
      </c>
      <c r="O91" s="551"/>
      <c r="P91" s="797">
        <v>6221</v>
      </c>
      <c r="Q91" s="798" t="s">
        <v>6</v>
      </c>
      <c r="R91" s="799">
        <v>435</v>
      </c>
      <c r="S91" s="800">
        <v>306</v>
      </c>
      <c r="T91" s="801">
        <v>25</v>
      </c>
      <c r="U91" s="801">
        <v>35</v>
      </c>
      <c r="V91" s="801">
        <v>31</v>
      </c>
      <c r="W91" s="801">
        <v>8</v>
      </c>
      <c r="X91" s="801">
        <v>1</v>
      </c>
      <c r="Y91" s="801">
        <v>40</v>
      </c>
      <c r="Z91" s="801">
        <v>6</v>
      </c>
      <c r="AA91" s="801">
        <v>9</v>
      </c>
      <c r="AB91" s="801">
        <v>9</v>
      </c>
      <c r="AC91" s="801">
        <v>9</v>
      </c>
      <c r="AE91" s="904"/>
      <c r="AF91" s="906"/>
      <c r="AG91" s="901"/>
      <c r="AH91" s="900"/>
      <c r="AI91" s="900"/>
      <c r="AJ91" s="900"/>
      <c r="AK91" s="900"/>
      <c r="AL91" s="905"/>
      <c r="AM91" s="905"/>
      <c r="AN91" s="905"/>
      <c r="AO91" s="905"/>
    </row>
    <row r="92" spans="1:41" s="552" customFormat="1">
      <c r="A92" s="787">
        <v>1761</v>
      </c>
      <c r="B92" s="788" t="s">
        <v>262</v>
      </c>
      <c r="C92" s="789">
        <v>97</v>
      </c>
      <c r="D92" s="790">
        <v>346</v>
      </c>
      <c r="E92" s="791">
        <v>14</v>
      </c>
      <c r="F92" s="791">
        <v>14</v>
      </c>
      <c r="G92" s="791">
        <v>39</v>
      </c>
      <c r="H92" s="791">
        <v>16</v>
      </c>
      <c r="I92" s="791">
        <v>15</v>
      </c>
      <c r="J92" s="791">
        <v>71</v>
      </c>
      <c r="K92" s="791">
        <v>7</v>
      </c>
      <c r="L92" s="791">
        <v>12</v>
      </c>
      <c r="M92" s="791">
        <v>11</v>
      </c>
      <c r="N92" s="791">
        <v>11</v>
      </c>
      <c r="O92" s="551"/>
      <c r="P92" s="797">
        <v>6231</v>
      </c>
      <c r="Q92" s="798" t="s">
        <v>7</v>
      </c>
      <c r="R92" s="799">
        <v>272</v>
      </c>
      <c r="S92" s="800">
        <v>273</v>
      </c>
      <c r="T92" s="801">
        <v>46</v>
      </c>
      <c r="U92" s="801">
        <v>27</v>
      </c>
      <c r="V92" s="801">
        <v>21</v>
      </c>
      <c r="W92" s="801">
        <v>4</v>
      </c>
      <c r="X92" s="801">
        <v>1</v>
      </c>
      <c r="Y92" s="801">
        <v>27</v>
      </c>
      <c r="Z92" s="801">
        <v>5</v>
      </c>
      <c r="AA92" s="801">
        <v>7</v>
      </c>
      <c r="AB92" s="801">
        <v>7</v>
      </c>
      <c r="AC92" s="801">
        <v>7</v>
      </c>
      <c r="AE92" s="904"/>
      <c r="AF92" s="906"/>
      <c r="AG92" s="901"/>
      <c r="AH92" s="900"/>
      <c r="AI92" s="900"/>
      <c r="AJ92" s="900"/>
      <c r="AK92" s="900"/>
      <c r="AL92" s="905"/>
      <c r="AM92" s="905"/>
      <c r="AN92" s="905"/>
      <c r="AO92" s="905"/>
    </row>
    <row r="93" spans="1:41" s="552" customFormat="1">
      <c r="A93" s="787">
        <v>1801</v>
      </c>
      <c r="B93" s="788" t="s">
        <v>263</v>
      </c>
      <c r="C93" s="789">
        <v>131</v>
      </c>
      <c r="D93" s="790">
        <v>305</v>
      </c>
      <c r="E93" s="791">
        <v>24</v>
      </c>
      <c r="F93" s="791">
        <v>34</v>
      </c>
      <c r="G93" s="791">
        <v>35</v>
      </c>
      <c r="H93" s="791">
        <v>7</v>
      </c>
      <c r="I93" s="791">
        <v>1</v>
      </c>
      <c r="J93" s="791">
        <v>43</v>
      </c>
      <c r="K93" s="791">
        <v>6</v>
      </c>
      <c r="L93" s="791">
        <v>10</v>
      </c>
      <c r="M93" s="791">
        <v>9</v>
      </c>
      <c r="N93" s="791">
        <v>10</v>
      </c>
      <c r="O93" s="551"/>
      <c r="P93" s="797">
        <v>6241</v>
      </c>
      <c r="Q93" s="798" t="s">
        <v>447</v>
      </c>
      <c r="R93" s="799">
        <v>398</v>
      </c>
      <c r="S93" s="800">
        <v>317</v>
      </c>
      <c r="T93" s="801">
        <v>23</v>
      </c>
      <c r="U93" s="801">
        <v>31</v>
      </c>
      <c r="V93" s="801">
        <v>32</v>
      </c>
      <c r="W93" s="801">
        <v>12</v>
      </c>
      <c r="X93" s="801">
        <v>3</v>
      </c>
      <c r="Y93" s="801">
        <v>46</v>
      </c>
      <c r="Z93" s="801">
        <v>6</v>
      </c>
      <c r="AA93" s="801">
        <v>9</v>
      </c>
      <c r="AB93" s="801">
        <v>9</v>
      </c>
      <c r="AC93" s="801">
        <v>10</v>
      </c>
      <c r="AE93" s="904"/>
      <c r="AF93" s="906"/>
      <c r="AG93" s="901"/>
      <c r="AH93" s="900"/>
      <c r="AI93" s="900"/>
      <c r="AJ93" s="900"/>
      <c r="AK93" s="900"/>
      <c r="AL93" s="905"/>
      <c r="AM93" s="905"/>
      <c r="AN93" s="905"/>
      <c r="AO93" s="905"/>
    </row>
    <row r="94" spans="1:41" s="552" customFormat="1">
      <c r="A94" s="787">
        <v>1811</v>
      </c>
      <c r="B94" s="788" t="s">
        <v>1234</v>
      </c>
      <c r="C94" s="789">
        <v>93</v>
      </c>
      <c r="D94" s="790">
        <v>336</v>
      </c>
      <c r="E94" s="791">
        <v>10</v>
      </c>
      <c r="F94" s="791">
        <v>28</v>
      </c>
      <c r="G94" s="791">
        <v>37</v>
      </c>
      <c r="H94" s="791">
        <v>19</v>
      </c>
      <c r="I94" s="791">
        <v>6</v>
      </c>
      <c r="J94" s="791">
        <v>62</v>
      </c>
      <c r="K94" s="791">
        <v>7</v>
      </c>
      <c r="L94" s="791">
        <v>12</v>
      </c>
      <c r="M94" s="791">
        <v>11</v>
      </c>
      <c r="N94" s="791">
        <v>11</v>
      </c>
      <c r="O94" s="551"/>
      <c r="P94" s="797">
        <v>6251</v>
      </c>
      <c r="Q94" s="798" t="s">
        <v>8</v>
      </c>
      <c r="R94" s="799">
        <v>208</v>
      </c>
      <c r="S94" s="800">
        <v>279</v>
      </c>
      <c r="T94" s="801">
        <v>44</v>
      </c>
      <c r="U94" s="801">
        <v>32</v>
      </c>
      <c r="V94" s="801">
        <v>20</v>
      </c>
      <c r="W94" s="801">
        <v>4</v>
      </c>
      <c r="X94" s="801">
        <v>0</v>
      </c>
      <c r="Y94" s="801">
        <v>24</v>
      </c>
      <c r="Z94" s="801">
        <v>5</v>
      </c>
      <c r="AA94" s="801">
        <v>7</v>
      </c>
      <c r="AB94" s="801">
        <v>7</v>
      </c>
      <c r="AC94" s="801">
        <v>8</v>
      </c>
      <c r="AE94" s="904"/>
      <c r="AF94" s="906"/>
      <c r="AG94" s="901"/>
      <c r="AH94" s="900"/>
      <c r="AI94" s="900"/>
      <c r="AJ94" s="900"/>
      <c r="AK94" s="900"/>
      <c r="AL94" s="905"/>
      <c r="AM94" s="905"/>
      <c r="AN94" s="905"/>
      <c r="AO94" s="905"/>
    </row>
    <row r="95" spans="1:41" s="552" customFormat="1">
      <c r="A95" s="787">
        <v>1841</v>
      </c>
      <c r="B95" s="788" t="s">
        <v>265</v>
      </c>
      <c r="C95" s="789">
        <v>71</v>
      </c>
      <c r="D95" s="790">
        <v>311</v>
      </c>
      <c r="E95" s="791">
        <v>25</v>
      </c>
      <c r="F95" s="791">
        <v>30</v>
      </c>
      <c r="G95" s="791">
        <v>32</v>
      </c>
      <c r="H95" s="791">
        <v>10</v>
      </c>
      <c r="I95" s="791">
        <v>3</v>
      </c>
      <c r="J95" s="791">
        <v>45</v>
      </c>
      <c r="K95" s="791">
        <v>7</v>
      </c>
      <c r="L95" s="791">
        <v>10</v>
      </c>
      <c r="M95" s="791">
        <v>10</v>
      </c>
      <c r="N95" s="791">
        <v>10</v>
      </c>
      <c r="O95" s="551"/>
      <c r="P95" s="797">
        <v>6281</v>
      </c>
      <c r="Q95" s="798" t="s">
        <v>448</v>
      </c>
      <c r="R95" s="799">
        <v>166</v>
      </c>
      <c r="S95" s="800">
        <v>270</v>
      </c>
      <c r="T95" s="801">
        <v>51</v>
      </c>
      <c r="U95" s="801">
        <v>30</v>
      </c>
      <c r="V95" s="801">
        <v>16</v>
      </c>
      <c r="W95" s="801">
        <v>4</v>
      </c>
      <c r="X95" s="801">
        <v>0</v>
      </c>
      <c r="Y95" s="801">
        <v>20</v>
      </c>
      <c r="Z95" s="801">
        <v>5</v>
      </c>
      <c r="AA95" s="801">
        <v>7</v>
      </c>
      <c r="AB95" s="801">
        <v>7</v>
      </c>
      <c r="AC95" s="801">
        <v>8</v>
      </c>
      <c r="AE95" s="904"/>
      <c r="AF95" s="906"/>
      <c r="AG95" s="901"/>
      <c r="AH95" s="900"/>
      <c r="AI95" s="900"/>
      <c r="AJ95" s="900"/>
      <c r="AK95" s="900"/>
      <c r="AL95" s="905"/>
      <c r="AM95" s="905"/>
      <c r="AN95" s="905"/>
      <c r="AO95" s="905"/>
    </row>
    <row r="96" spans="1:41" s="552" customFormat="1">
      <c r="A96" s="787">
        <v>1881</v>
      </c>
      <c r="B96" s="788" t="s">
        <v>1235</v>
      </c>
      <c r="C96" s="789">
        <v>157</v>
      </c>
      <c r="D96" s="790">
        <v>301</v>
      </c>
      <c r="E96" s="791">
        <v>31</v>
      </c>
      <c r="F96" s="791">
        <v>31</v>
      </c>
      <c r="G96" s="791">
        <v>25</v>
      </c>
      <c r="H96" s="791">
        <v>11</v>
      </c>
      <c r="I96" s="791">
        <v>2</v>
      </c>
      <c r="J96" s="791">
        <v>39</v>
      </c>
      <c r="K96" s="791">
        <v>6</v>
      </c>
      <c r="L96" s="791">
        <v>11</v>
      </c>
      <c r="M96" s="791">
        <v>9</v>
      </c>
      <c r="N96" s="791">
        <v>9</v>
      </c>
      <c r="O96" s="551"/>
      <c r="P96" s="797">
        <v>6301</v>
      </c>
      <c r="Q96" s="798" t="s">
        <v>449</v>
      </c>
      <c r="R96" s="799">
        <v>467</v>
      </c>
      <c r="S96" s="800">
        <v>304</v>
      </c>
      <c r="T96" s="801">
        <v>35</v>
      </c>
      <c r="U96" s="801">
        <v>23</v>
      </c>
      <c r="V96" s="801">
        <v>24</v>
      </c>
      <c r="W96" s="801">
        <v>12</v>
      </c>
      <c r="X96" s="801">
        <v>5</v>
      </c>
      <c r="Y96" s="801">
        <v>42</v>
      </c>
      <c r="Z96" s="801">
        <v>6</v>
      </c>
      <c r="AA96" s="801">
        <v>8</v>
      </c>
      <c r="AB96" s="801">
        <v>9</v>
      </c>
      <c r="AC96" s="801">
        <v>9</v>
      </c>
      <c r="AE96" s="904"/>
      <c r="AF96" s="906"/>
      <c r="AG96" s="901"/>
      <c r="AH96" s="900"/>
      <c r="AI96" s="900"/>
      <c r="AJ96" s="900"/>
      <c r="AK96" s="900"/>
      <c r="AL96" s="905"/>
      <c r="AM96" s="905"/>
      <c r="AN96" s="905"/>
      <c r="AO96" s="905"/>
    </row>
    <row r="97" spans="1:41" s="552" customFormat="1">
      <c r="A97" s="787">
        <v>1921</v>
      </c>
      <c r="B97" s="788" t="s">
        <v>267</v>
      </c>
      <c r="C97" s="789">
        <v>138</v>
      </c>
      <c r="D97" s="790">
        <v>299</v>
      </c>
      <c r="E97" s="791">
        <v>36</v>
      </c>
      <c r="F97" s="791">
        <v>28</v>
      </c>
      <c r="G97" s="791">
        <v>25</v>
      </c>
      <c r="H97" s="791">
        <v>9</v>
      </c>
      <c r="I97" s="791">
        <v>3</v>
      </c>
      <c r="J97" s="791">
        <v>36</v>
      </c>
      <c r="K97" s="791">
        <v>6</v>
      </c>
      <c r="L97" s="791">
        <v>10</v>
      </c>
      <c r="M97" s="791">
        <v>9</v>
      </c>
      <c r="N97" s="791">
        <v>9</v>
      </c>
      <c r="O97" s="551"/>
      <c r="P97" s="797">
        <v>6331</v>
      </c>
      <c r="Q97" s="798" t="s">
        <v>450</v>
      </c>
      <c r="R97" s="799">
        <v>383</v>
      </c>
      <c r="S97" s="800">
        <v>279</v>
      </c>
      <c r="T97" s="801">
        <v>42</v>
      </c>
      <c r="U97" s="801">
        <v>32</v>
      </c>
      <c r="V97" s="801">
        <v>22</v>
      </c>
      <c r="W97" s="801">
        <v>3</v>
      </c>
      <c r="X97" s="801">
        <v>1</v>
      </c>
      <c r="Y97" s="801">
        <v>25</v>
      </c>
      <c r="Z97" s="801">
        <v>5</v>
      </c>
      <c r="AA97" s="801">
        <v>8</v>
      </c>
      <c r="AB97" s="801">
        <v>7</v>
      </c>
      <c r="AC97" s="801">
        <v>8</v>
      </c>
      <c r="AE97" s="904"/>
      <c r="AF97" s="906"/>
      <c r="AG97" s="901"/>
      <c r="AH97" s="900"/>
      <c r="AI97" s="900"/>
      <c r="AJ97" s="900"/>
      <c r="AK97" s="900"/>
      <c r="AL97" s="905"/>
      <c r="AM97" s="905"/>
      <c r="AN97" s="905"/>
      <c r="AO97" s="905"/>
    </row>
    <row r="98" spans="1:41" s="552" customFormat="1">
      <c r="A98" s="787">
        <v>2001</v>
      </c>
      <c r="B98" s="788" t="s">
        <v>268</v>
      </c>
      <c r="C98" s="789">
        <v>135</v>
      </c>
      <c r="D98" s="790">
        <v>296</v>
      </c>
      <c r="E98" s="791">
        <v>33</v>
      </c>
      <c r="F98" s="791">
        <v>32</v>
      </c>
      <c r="G98" s="791">
        <v>26</v>
      </c>
      <c r="H98" s="791">
        <v>8</v>
      </c>
      <c r="I98" s="791">
        <v>1</v>
      </c>
      <c r="J98" s="791">
        <v>35</v>
      </c>
      <c r="K98" s="791">
        <v>6</v>
      </c>
      <c r="L98" s="791">
        <v>10</v>
      </c>
      <c r="M98" s="791">
        <v>8</v>
      </c>
      <c r="N98" s="791">
        <v>9</v>
      </c>
      <c r="O98" s="551"/>
      <c r="P98" s="797">
        <v>6351</v>
      </c>
      <c r="Q98" s="798" t="s">
        <v>451</v>
      </c>
      <c r="R98" s="799">
        <v>178</v>
      </c>
      <c r="S98" s="800">
        <v>289</v>
      </c>
      <c r="T98" s="801">
        <v>43</v>
      </c>
      <c r="U98" s="801">
        <v>23</v>
      </c>
      <c r="V98" s="801">
        <v>24</v>
      </c>
      <c r="W98" s="801">
        <v>10</v>
      </c>
      <c r="X98" s="801">
        <v>1</v>
      </c>
      <c r="Y98" s="801">
        <v>34</v>
      </c>
      <c r="Z98" s="801">
        <v>5</v>
      </c>
      <c r="AA98" s="801">
        <v>8</v>
      </c>
      <c r="AB98" s="801">
        <v>8</v>
      </c>
      <c r="AC98" s="801">
        <v>8</v>
      </c>
      <c r="AE98" s="904"/>
      <c r="AF98" s="906"/>
      <c r="AG98" s="901"/>
      <c r="AH98" s="900"/>
      <c r="AI98" s="900"/>
      <c r="AJ98" s="900"/>
      <c r="AK98" s="900"/>
      <c r="AL98" s="905"/>
      <c r="AM98" s="905"/>
      <c r="AN98" s="905"/>
      <c r="AO98" s="905"/>
    </row>
    <row r="99" spans="1:41" s="552" customFormat="1">
      <c r="A99" s="787">
        <v>2003</v>
      </c>
      <c r="B99" s="788" t="s">
        <v>1381</v>
      </c>
      <c r="C99" s="789">
        <v>33</v>
      </c>
      <c r="D99" s="790">
        <v>335</v>
      </c>
      <c r="E99" s="791">
        <v>6</v>
      </c>
      <c r="F99" s="791">
        <v>33</v>
      </c>
      <c r="G99" s="791">
        <v>45</v>
      </c>
      <c r="H99" s="791">
        <v>12</v>
      </c>
      <c r="I99" s="791">
        <v>3</v>
      </c>
      <c r="J99" s="791">
        <v>61</v>
      </c>
      <c r="K99" s="791">
        <v>8</v>
      </c>
      <c r="L99" s="791">
        <v>12</v>
      </c>
      <c r="M99" s="791">
        <v>10</v>
      </c>
      <c r="N99" s="791">
        <v>10</v>
      </c>
      <c r="O99" s="551"/>
      <c r="P99" s="797">
        <v>6361</v>
      </c>
      <c r="Q99" s="798" t="s">
        <v>452</v>
      </c>
      <c r="R99" s="799">
        <v>169</v>
      </c>
      <c r="S99" s="800">
        <v>277</v>
      </c>
      <c r="T99" s="801">
        <v>44</v>
      </c>
      <c r="U99" s="801">
        <v>37</v>
      </c>
      <c r="V99" s="801">
        <v>16</v>
      </c>
      <c r="W99" s="801">
        <v>3</v>
      </c>
      <c r="X99" s="801">
        <v>1</v>
      </c>
      <c r="Y99" s="801">
        <v>20</v>
      </c>
      <c r="Z99" s="801">
        <v>5</v>
      </c>
      <c r="AA99" s="801">
        <v>7</v>
      </c>
      <c r="AB99" s="801">
        <v>7</v>
      </c>
      <c r="AC99" s="801">
        <v>8</v>
      </c>
      <c r="AE99" s="904"/>
      <c r="AF99" s="906"/>
      <c r="AG99" s="901"/>
      <c r="AH99" s="900"/>
      <c r="AI99" s="900"/>
      <c r="AJ99" s="900"/>
      <c r="AK99" s="900"/>
      <c r="AL99" s="905"/>
      <c r="AM99" s="905"/>
      <c r="AN99" s="905"/>
      <c r="AO99" s="905"/>
    </row>
    <row r="100" spans="1:41" s="552" customFormat="1">
      <c r="A100" s="787">
        <v>2006</v>
      </c>
      <c r="B100" s="788" t="s">
        <v>270</v>
      </c>
      <c r="C100" s="789">
        <v>16</v>
      </c>
      <c r="D100" s="790">
        <v>284</v>
      </c>
      <c r="E100" s="791">
        <v>38</v>
      </c>
      <c r="F100" s="791">
        <v>44</v>
      </c>
      <c r="G100" s="791">
        <v>13</v>
      </c>
      <c r="H100" s="791">
        <v>6</v>
      </c>
      <c r="I100" s="791">
        <v>0</v>
      </c>
      <c r="J100" s="791">
        <v>19</v>
      </c>
      <c r="K100" s="791">
        <v>6</v>
      </c>
      <c r="L100" s="791">
        <v>8</v>
      </c>
      <c r="M100" s="791">
        <v>9</v>
      </c>
      <c r="N100" s="791">
        <v>8</v>
      </c>
      <c r="O100" s="551"/>
      <c r="P100" s="797">
        <v>6391</v>
      </c>
      <c r="Q100" s="798" t="s">
        <v>9</v>
      </c>
      <c r="R100" s="799">
        <v>206</v>
      </c>
      <c r="S100" s="800">
        <v>265</v>
      </c>
      <c r="T100" s="801">
        <v>52</v>
      </c>
      <c r="U100" s="801">
        <v>31</v>
      </c>
      <c r="V100" s="801">
        <v>16</v>
      </c>
      <c r="W100" s="801">
        <v>1</v>
      </c>
      <c r="X100" s="801">
        <v>0</v>
      </c>
      <c r="Y100" s="801">
        <v>17</v>
      </c>
      <c r="Z100" s="801">
        <v>4</v>
      </c>
      <c r="AA100" s="801">
        <v>6</v>
      </c>
      <c r="AB100" s="801">
        <v>7</v>
      </c>
      <c r="AC100" s="801">
        <v>7</v>
      </c>
      <c r="AE100" s="904"/>
      <c r="AF100" s="906"/>
      <c r="AG100" s="901"/>
      <c r="AH100" s="900"/>
      <c r="AI100" s="900"/>
      <c r="AJ100" s="900"/>
      <c r="AK100" s="900"/>
      <c r="AL100" s="905"/>
      <c r="AM100" s="905"/>
      <c r="AN100" s="905"/>
      <c r="AO100" s="905"/>
    </row>
    <row r="101" spans="1:41" s="552" customFormat="1">
      <c r="A101" s="787">
        <v>2007</v>
      </c>
      <c r="B101" s="788" t="s">
        <v>1608</v>
      </c>
      <c r="C101" s="789">
        <v>50</v>
      </c>
      <c r="D101" s="790">
        <v>360</v>
      </c>
      <c r="E101" s="791">
        <v>0</v>
      </c>
      <c r="F101" s="791">
        <v>26</v>
      </c>
      <c r="G101" s="791">
        <v>36</v>
      </c>
      <c r="H101" s="791">
        <v>30</v>
      </c>
      <c r="I101" s="791">
        <v>8</v>
      </c>
      <c r="J101" s="791">
        <v>74</v>
      </c>
      <c r="K101" s="791">
        <v>8</v>
      </c>
      <c r="L101" s="791">
        <v>13</v>
      </c>
      <c r="M101" s="791">
        <v>13</v>
      </c>
      <c r="N101" s="791">
        <v>12</v>
      </c>
      <c r="O101" s="551"/>
      <c r="P101" s="797">
        <v>6411</v>
      </c>
      <c r="Q101" s="798" t="s">
        <v>453</v>
      </c>
      <c r="R101" s="799">
        <v>287</v>
      </c>
      <c r="S101" s="800">
        <v>285</v>
      </c>
      <c r="T101" s="801">
        <v>38</v>
      </c>
      <c r="U101" s="801">
        <v>33</v>
      </c>
      <c r="V101" s="801">
        <v>24</v>
      </c>
      <c r="W101" s="801">
        <v>4</v>
      </c>
      <c r="X101" s="801">
        <v>1</v>
      </c>
      <c r="Y101" s="801">
        <v>29</v>
      </c>
      <c r="Z101" s="801">
        <v>5</v>
      </c>
      <c r="AA101" s="801">
        <v>8</v>
      </c>
      <c r="AB101" s="801">
        <v>8</v>
      </c>
      <c r="AC101" s="801">
        <v>8</v>
      </c>
      <c r="AE101" s="904"/>
      <c r="AF101" s="906"/>
      <c r="AG101" s="901"/>
      <c r="AH101" s="900"/>
      <c r="AI101" s="900"/>
      <c r="AJ101" s="900"/>
      <c r="AK101" s="900"/>
      <c r="AL101" s="905"/>
      <c r="AM101" s="905"/>
      <c r="AN101" s="905"/>
      <c r="AO101" s="905"/>
    </row>
    <row r="102" spans="1:41" s="552" customFormat="1">
      <c r="A102" s="787">
        <v>2012</v>
      </c>
      <c r="B102" s="788" t="s">
        <v>965</v>
      </c>
      <c r="C102" s="789">
        <v>31</v>
      </c>
      <c r="D102" s="790">
        <v>322</v>
      </c>
      <c r="E102" s="791">
        <v>16</v>
      </c>
      <c r="F102" s="791">
        <v>26</v>
      </c>
      <c r="G102" s="791">
        <v>45</v>
      </c>
      <c r="H102" s="791">
        <v>13</v>
      </c>
      <c r="I102" s="791">
        <v>0</v>
      </c>
      <c r="J102" s="791">
        <v>58</v>
      </c>
      <c r="K102" s="791">
        <v>6</v>
      </c>
      <c r="L102" s="791">
        <v>11</v>
      </c>
      <c r="M102" s="791">
        <v>11</v>
      </c>
      <c r="N102" s="791">
        <v>10</v>
      </c>
      <c r="O102" s="551"/>
      <c r="P102" s="797">
        <v>6421</v>
      </c>
      <c r="Q102" s="798" t="s">
        <v>454</v>
      </c>
      <c r="R102" s="799">
        <v>209</v>
      </c>
      <c r="S102" s="800">
        <v>275</v>
      </c>
      <c r="T102" s="801">
        <v>47</v>
      </c>
      <c r="U102" s="801">
        <v>27</v>
      </c>
      <c r="V102" s="801">
        <v>23</v>
      </c>
      <c r="W102" s="801">
        <v>3</v>
      </c>
      <c r="X102" s="801">
        <v>0</v>
      </c>
      <c r="Y102" s="801">
        <v>26</v>
      </c>
      <c r="Z102" s="801">
        <v>5</v>
      </c>
      <c r="AA102" s="801">
        <v>8</v>
      </c>
      <c r="AB102" s="801">
        <v>7</v>
      </c>
      <c r="AC102" s="801">
        <v>8</v>
      </c>
      <c r="AE102" s="904"/>
      <c r="AF102" s="906"/>
      <c r="AG102" s="901"/>
      <c r="AH102" s="900"/>
      <c r="AI102" s="900"/>
      <c r="AJ102" s="900"/>
      <c r="AK102" s="900"/>
      <c r="AL102" s="905"/>
      <c r="AM102" s="905"/>
      <c r="AN102" s="905"/>
      <c r="AO102" s="905"/>
    </row>
    <row r="103" spans="1:41" s="552" customFormat="1">
      <c r="A103" s="787">
        <v>2013</v>
      </c>
      <c r="B103" s="788" t="s">
        <v>2022</v>
      </c>
      <c r="C103" s="789">
        <v>11</v>
      </c>
      <c r="D103" s="790">
        <v>360</v>
      </c>
      <c r="E103" s="791">
        <v>9</v>
      </c>
      <c r="F103" s="791">
        <v>27</v>
      </c>
      <c r="G103" s="791">
        <v>27</v>
      </c>
      <c r="H103" s="791">
        <v>18</v>
      </c>
      <c r="I103" s="791">
        <v>18</v>
      </c>
      <c r="J103" s="791">
        <v>64</v>
      </c>
      <c r="K103" s="791">
        <v>8</v>
      </c>
      <c r="L103" s="791">
        <v>13</v>
      </c>
      <c r="M103" s="791">
        <v>11</v>
      </c>
      <c r="N103" s="791">
        <v>11</v>
      </c>
      <c r="O103" s="551"/>
      <c r="P103" s="797">
        <v>6431</v>
      </c>
      <c r="Q103" s="798" t="s">
        <v>455</v>
      </c>
      <c r="R103" s="799">
        <v>157</v>
      </c>
      <c r="S103" s="800">
        <v>280</v>
      </c>
      <c r="T103" s="801">
        <v>40</v>
      </c>
      <c r="U103" s="801">
        <v>34</v>
      </c>
      <c r="V103" s="801">
        <v>24</v>
      </c>
      <c r="W103" s="801">
        <v>1</v>
      </c>
      <c r="X103" s="801">
        <v>1</v>
      </c>
      <c r="Y103" s="801">
        <v>25</v>
      </c>
      <c r="Z103" s="801">
        <v>5</v>
      </c>
      <c r="AA103" s="801">
        <v>7</v>
      </c>
      <c r="AB103" s="801">
        <v>8</v>
      </c>
      <c r="AC103" s="801">
        <v>8</v>
      </c>
      <c r="AE103" s="904"/>
      <c r="AF103" s="906"/>
      <c r="AG103" s="901"/>
      <c r="AH103" s="900"/>
      <c r="AI103" s="900"/>
      <c r="AJ103" s="900"/>
      <c r="AK103" s="900"/>
      <c r="AL103" s="905"/>
      <c r="AM103" s="905"/>
      <c r="AN103" s="905"/>
      <c r="AO103" s="905"/>
    </row>
    <row r="104" spans="1:41" s="552" customFormat="1">
      <c r="A104" s="787">
        <v>2021</v>
      </c>
      <c r="B104" s="788" t="s">
        <v>271</v>
      </c>
      <c r="C104" s="789">
        <v>81</v>
      </c>
      <c r="D104" s="790">
        <v>314</v>
      </c>
      <c r="E104" s="791">
        <v>20</v>
      </c>
      <c r="F104" s="791">
        <v>37</v>
      </c>
      <c r="G104" s="791">
        <v>31</v>
      </c>
      <c r="H104" s="791">
        <v>9</v>
      </c>
      <c r="I104" s="791">
        <v>4</v>
      </c>
      <c r="J104" s="791">
        <v>43</v>
      </c>
      <c r="K104" s="791">
        <v>6</v>
      </c>
      <c r="L104" s="791">
        <v>11</v>
      </c>
      <c r="M104" s="791">
        <v>11</v>
      </c>
      <c r="N104" s="791">
        <v>10</v>
      </c>
      <c r="O104" s="551"/>
      <c r="P104" s="797">
        <v>6441</v>
      </c>
      <c r="Q104" s="798" t="s">
        <v>456</v>
      </c>
      <c r="R104" s="799">
        <v>260</v>
      </c>
      <c r="S104" s="800">
        <v>317</v>
      </c>
      <c r="T104" s="801">
        <v>22</v>
      </c>
      <c r="U104" s="801">
        <v>29</v>
      </c>
      <c r="V104" s="801">
        <v>39</v>
      </c>
      <c r="W104" s="801">
        <v>8</v>
      </c>
      <c r="X104" s="801">
        <v>2</v>
      </c>
      <c r="Y104" s="801">
        <v>50</v>
      </c>
      <c r="Z104" s="801">
        <v>6</v>
      </c>
      <c r="AA104" s="801">
        <v>9</v>
      </c>
      <c r="AB104" s="801">
        <v>9</v>
      </c>
      <c r="AC104" s="801">
        <v>9</v>
      </c>
      <c r="AE104" s="904"/>
      <c r="AF104" s="906"/>
      <c r="AG104" s="901"/>
      <c r="AH104" s="900"/>
      <c r="AI104" s="900"/>
      <c r="AJ104" s="900"/>
      <c r="AK104" s="900"/>
      <c r="AL104" s="905"/>
      <c r="AM104" s="905"/>
      <c r="AN104" s="905"/>
      <c r="AO104" s="905"/>
    </row>
    <row r="105" spans="1:41" s="552" customFormat="1">
      <c r="A105" s="787">
        <v>2041</v>
      </c>
      <c r="B105" s="788" t="s">
        <v>1888</v>
      </c>
      <c r="C105" s="789">
        <v>80</v>
      </c>
      <c r="D105" s="790">
        <v>285</v>
      </c>
      <c r="E105" s="791">
        <v>44</v>
      </c>
      <c r="F105" s="791">
        <v>26</v>
      </c>
      <c r="G105" s="791">
        <v>23</v>
      </c>
      <c r="H105" s="791">
        <v>8</v>
      </c>
      <c r="I105" s="791">
        <v>0</v>
      </c>
      <c r="J105" s="791">
        <v>30</v>
      </c>
      <c r="K105" s="791">
        <v>6</v>
      </c>
      <c r="L105" s="791">
        <v>9</v>
      </c>
      <c r="M105" s="791">
        <v>9</v>
      </c>
      <c r="N105" s="791">
        <v>8</v>
      </c>
      <c r="O105" s="551"/>
      <c r="P105" s="797">
        <v>6481</v>
      </c>
      <c r="Q105" s="798" t="s">
        <v>457</v>
      </c>
      <c r="R105" s="799">
        <v>141</v>
      </c>
      <c r="S105" s="800">
        <v>266</v>
      </c>
      <c r="T105" s="801">
        <v>52</v>
      </c>
      <c r="U105" s="801">
        <v>28</v>
      </c>
      <c r="V105" s="801">
        <v>18</v>
      </c>
      <c r="W105" s="801">
        <v>3</v>
      </c>
      <c r="X105" s="801">
        <v>0</v>
      </c>
      <c r="Y105" s="801">
        <v>21</v>
      </c>
      <c r="Z105" s="801">
        <v>5</v>
      </c>
      <c r="AA105" s="801">
        <v>7</v>
      </c>
      <c r="AB105" s="801">
        <v>7</v>
      </c>
      <c r="AC105" s="801">
        <v>7</v>
      </c>
      <c r="AE105" s="904"/>
      <c r="AF105" s="906"/>
      <c r="AG105" s="901"/>
      <c r="AH105" s="900"/>
      <c r="AI105" s="900"/>
      <c r="AJ105" s="900"/>
      <c r="AK105" s="900"/>
      <c r="AL105" s="905"/>
      <c r="AM105" s="905"/>
      <c r="AN105" s="905"/>
      <c r="AO105" s="905"/>
    </row>
    <row r="106" spans="1:41" s="552" customFormat="1">
      <c r="A106" s="787">
        <v>2060</v>
      </c>
      <c r="B106" s="788" t="s">
        <v>2023</v>
      </c>
      <c r="C106" s="789">
        <v>33</v>
      </c>
      <c r="D106" s="790">
        <v>277</v>
      </c>
      <c r="E106" s="791">
        <v>45</v>
      </c>
      <c r="F106" s="791">
        <v>36</v>
      </c>
      <c r="G106" s="791">
        <v>15</v>
      </c>
      <c r="H106" s="791">
        <v>0</v>
      </c>
      <c r="I106" s="791">
        <v>3</v>
      </c>
      <c r="J106" s="791">
        <v>18</v>
      </c>
      <c r="K106" s="791">
        <v>6</v>
      </c>
      <c r="L106" s="791">
        <v>9</v>
      </c>
      <c r="M106" s="791">
        <v>8</v>
      </c>
      <c r="N106" s="791">
        <v>8</v>
      </c>
      <c r="O106" s="551"/>
      <c r="P106" s="797">
        <v>6501</v>
      </c>
      <c r="Q106" s="798" t="s">
        <v>458</v>
      </c>
      <c r="R106" s="799">
        <v>281</v>
      </c>
      <c r="S106" s="800">
        <v>298</v>
      </c>
      <c r="T106" s="801">
        <v>29</v>
      </c>
      <c r="U106" s="801">
        <v>35</v>
      </c>
      <c r="V106" s="801">
        <v>29</v>
      </c>
      <c r="W106" s="801">
        <v>5</v>
      </c>
      <c r="X106" s="801">
        <v>1</v>
      </c>
      <c r="Y106" s="801">
        <v>36</v>
      </c>
      <c r="Z106" s="801">
        <v>6</v>
      </c>
      <c r="AA106" s="801">
        <v>8</v>
      </c>
      <c r="AB106" s="801">
        <v>8</v>
      </c>
      <c r="AC106" s="801">
        <v>8</v>
      </c>
      <c r="AE106" s="904"/>
      <c r="AF106" s="906"/>
      <c r="AG106" s="901"/>
      <c r="AH106" s="900"/>
      <c r="AI106" s="900"/>
      <c r="AJ106" s="900"/>
      <c r="AK106" s="900"/>
      <c r="AL106" s="905"/>
      <c r="AM106" s="905"/>
      <c r="AN106" s="905"/>
      <c r="AO106" s="905"/>
    </row>
    <row r="107" spans="1:41" s="552" customFormat="1">
      <c r="A107" s="787">
        <v>2081</v>
      </c>
      <c r="B107" s="788" t="s">
        <v>275</v>
      </c>
      <c r="C107" s="789">
        <v>86</v>
      </c>
      <c r="D107" s="790">
        <v>300</v>
      </c>
      <c r="E107" s="791">
        <v>28</v>
      </c>
      <c r="F107" s="791">
        <v>37</v>
      </c>
      <c r="G107" s="791">
        <v>30</v>
      </c>
      <c r="H107" s="791">
        <v>5</v>
      </c>
      <c r="I107" s="791">
        <v>0</v>
      </c>
      <c r="J107" s="791">
        <v>35</v>
      </c>
      <c r="K107" s="791">
        <v>7</v>
      </c>
      <c r="L107" s="791">
        <v>10</v>
      </c>
      <c r="M107" s="791">
        <v>8</v>
      </c>
      <c r="N107" s="791">
        <v>10</v>
      </c>
      <c r="O107" s="551"/>
      <c r="P107" s="797">
        <v>6521</v>
      </c>
      <c r="Q107" s="798" t="s">
        <v>459</v>
      </c>
      <c r="R107" s="799">
        <v>577</v>
      </c>
      <c r="S107" s="800">
        <v>288</v>
      </c>
      <c r="T107" s="801">
        <v>39</v>
      </c>
      <c r="U107" s="801">
        <v>31</v>
      </c>
      <c r="V107" s="801">
        <v>24</v>
      </c>
      <c r="W107" s="801">
        <v>5</v>
      </c>
      <c r="X107" s="801">
        <v>2</v>
      </c>
      <c r="Y107" s="801">
        <v>30</v>
      </c>
      <c r="Z107" s="801">
        <v>5</v>
      </c>
      <c r="AA107" s="801">
        <v>8</v>
      </c>
      <c r="AB107" s="801">
        <v>8</v>
      </c>
      <c r="AC107" s="801">
        <v>8</v>
      </c>
      <c r="AE107" s="904"/>
      <c r="AF107" s="906"/>
      <c r="AG107" s="901"/>
      <c r="AH107" s="900"/>
      <c r="AI107" s="900"/>
      <c r="AJ107" s="900"/>
      <c r="AK107" s="900"/>
      <c r="AL107" s="905"/>
      <c r="AM107" s="905"/>
      <c r="AN107" s="905"/>
      <c r="AO107" s="905"/>
    </row>
    <row r="108" spans="1:41" s="552" customFormat="1">
      <c r="A108" s="787">
        <v>2111</v>
      </c>
      <c r="B108" s="788" t="s">
        <v>1238</v>
      </c>
      <c r="C108" s="789">
        <v>166</v>
      </c>
      <c r="D108" s="790">
        <v>318</v>
      </c>
      <c r="E108" s="791">
        <v>20</v>
      </c>
      <c r="F108" s="791">
        <v>32</v>
      </c>
      <c r="G108" s="791">
        <v>36</v>
      </c>
      <c r="H108" s="791">
        <v>8</v>
      </c>
      <c r="I108" s="791">
        <v>5</v>
      </c>
      <c r="J108" s="791">
        <v>48</v>
      </c>
      <c r="K108" s="791">
        <v>7</v>
      </c>
      <c r="L108" s="791">
        <v>10</v>
      </c>
      <c r="M108" s="791">
        <v>10</v>
      </c>
      <c r="N108" s="791">
        <v>10</v>
      </c>
      <c r="O108" s="551"/>
      <c r="P108" s="797">
        <v>6541</v>
      </c>
      <c r="Q108" s="798" t="s">
        <v>10</v>
      </c>
      <c r="R108" s="799">
        <v>406</v>
      </c>
      <c r="S108" s="800">
        <v>304</v>
      </c>
      <c r="T108" s="801">
        <v>29</v>
      </c>
      <c r="U108" s="801">
        <v>31</v>
      </c>
      <c r="V108" s="801">
        <v>32</v>
      </c>
      <c r="W108" s="801">
        <v>6</v>
      </c>
      <c r="X108" s="801">
        <v>2</v>
      </c>
      <c r="Y108" s="801">
        <v>40</v>
      </c>
      <c r="Z108" s="801">
        <v>6</v>
      </c>
      <c r="AA108" s="801">
        <v>9</v>
      </c>
      <c r="AB108" s="801">
        <v>8</v>
      </c>
      <c r="AC108" s="801">
        <v>9</v>
      </c>
      <c r="AE108" s="904"/>
      <c r="AF108" s="906"/>
      <c r="AG108" s="901"/>
      <c r="AH108" s="900"/>
      <c r="AI108" s="900"/>
      <c r="AJ108" s="900"/>
      <c r="AK108" s="900"/>
      <c r="AL108" s="905"/>
      <c r="AM108" s="905"/>
      <c r="AN108" s="905"/>
      <c r="AO108" s="905"/>
    </row>
    <row r="109" spans="1:41" s="552" customFormat="1">
      <c r="A109" s="787">
        <v>2151</v>
      </c>
      <c r="B109" s="788" t="s">
        <v>277</v>
      </c>
      <c r="C109" s="789">
        <v>203</v>
      </c>
      <c r="D109" s="790">
        <v>325</v>
      </c>
      <c r="E109" s="791">
        <v>15</v>
      </c>
      <c r="F109" s="791">
        <v>28</v>
      </c>
      <c r="G109" s="791">
        <v>41</v>
      </c>
      <c r="H109" s="791">
        <v>13</v>
      </c>
      <c r="I109" s="791">
        <v>2</v>
      </c>
      <c r="J109" s="791">
        <v>57</v>
      </c>
      <c r="K109" s="791">
        <v>7</v>
      </c>
      <c r="L109" s="791">
        <v>11</v>
      </c>
      <c r="M109" s="791">
        <v>10</v>
      </c>
      <c r="N109" s="791">
        <v>11</v>
      </c>
      <c r="O109" s="551"/>
      <c r="P109" s="797">
        <v>6571</v>
      </c>
      <c r="Q109" s="798" t="s">
        <v>11</v>
      </c>
      <c r="R109" s="799">
        <v>261</v>
      </c>
      <c r="S109" s="800">
        <v>292</v>
      </c>
      <c r="T109" s="801">
        <v>32</v>
      </c>
      <c r="U109" s="801">
        <v>42</v>
      </c>
      <c r="V109" s="801">
        <v>23</v>
      </c>
      <c r="W109" s="801">
        <v>3</v>
      </c>
      <c r="X109" s="801">
        <v>0</v>
      </c>
      <c r="Y109" s="801">
        <v>26</v>
      </c>
      <c r="Z109" s="801">
        <v>5</v>
      </c>
      <c r="AA109" s="801">
        <v>8</v>
      </c>
      <c r="AB109" s="801">
        <v>8</v>
      </c>
      <c r="AC109" s="801">
        <v>8</v>
      </c>
      <c r="AE109" s="904"/>
      <c r="AF109" s="906"/>
      <c r="AG109" s="901"/>
      <c r="AH109" s="900"/>
      <c r="AI109" s="900"/>
      <c r="AJ109" s="900"/>
      <c r="AK109" s="900"/>
      <c r="AL109" s="905"/>
      <c r="AM109" s="905"/>
      <c r="AN109" s="905"/>
      <c r="AO109" s="905"/>
    </row>
    <row r="110" spans="1:41" s="552" customFormat="1">
      <c r="A110" s="787">
        <v>2161</v>
      </c>
      <c r="B110" s="788" t="s">
        <v>1239</v>
      </c>
      <c r="C110" s="789">
        <v>42</v>
      </c>
      <c r="D110" s="790">
        <v>287</v>
      </c>
      <c r="E110" s="791">
        <v>33</v>
      </c>
      <c r="F110" s="791">
        <v>43</v>
      </c>
      <c r="G110" s="791">
        <v>24</v>
      </c>
      <c r="H110" s="791">
        <v>0</v>
      </c>
      <c r="I110" s="791">
        <v>0</v>
      </c>
      <c r="J110" s="791">
        <v>24</v>
      </c>
      <c r="K110" s="791">
        <v>6</v>
      </c>
      <c r="L110" s="791">
        <v>9</v>
      </c>
      <c r="M110" s="791">
        <v>9</v>
      </c>
      <c r="N110" s="791">
        <v>9</v>
      </c>
      <c r="O110" s="551"/>
      <c r="P110" s="797">
        <v>6591</v>
      </c>
      <c r="Q110" s="798" t="s">
        <v>460</v>
      </c>
      <c r="R110" s="799">
        <v>186</v>
      </c>
      <c r="S110" s="800">
        <v>284</v>
      </c>
      <c r="T110" s="801">
        <v>43</v>
      </c>
      <c r="U110" s="801">
        <v>25</v>
      </c>
      <c r="V110" s="801">
        <v>28</v>
      </c>
      <c r="W110" s="801">
        <v>3</v>
      </c>
      <c r="X110" s="801">
        <v>1</v>
      </c>
      <c r="Y110" s="801">
        <v>32</v>
      </c>
      <c r="Z110" s="801">
        <v>5</v>
      </c>
      <c r="AA110" s="801">
        <v>8</v>
      </c>
      <c r="AB110" s="801">
        <v>8</v>
      </c>
      <c r="AC110" s="801">
        <v>8</v>
      </c>
      <c r="AE110" s="904"/>
      <c r="AF110" s="906"/>
      <c r="AG110" s="901"/>
      <c r="AH110" s="900"/>
      <c r="AI110" s="900"/>
      <c r="AJ110" s="900"/>
      <c r="AK110" s="900"/>
      <c r="AL110" s="905"/>
      <c r="AM110" s="905"/>
      <c r="AN110" s="905"/>
      <c r="AO110" s="905"/>
    </row>
    <row r="111" spans="1:41" s="552" customFormat="1">
      <c r="A111" s="787">
        <v>2181</v>
      </c>
      <c r="B111" s="788" t="s">
        <v>279</v>
      </c>
      <c r="C111" s="789">
        <v>164</v>
      </c>
      <c r="D111" s="790">
        <v>314</v>
      </c>
      <c r="E111" s="791">
        <v>21</v>
      </c>
      <c r="F111" s="791">
        <v>34</v>
      </c>
      <c r="G111" s="791">
        <v>30</v>
      </c>
      <c r="H111" s="791">
        <v>11</v>
      </c>
      <c r="I111" s="791">
        <v>4</v>
      </c>
      <c r="J111" s="791">
        <v>45</v>
      </c>
      <c r="K111" s="791">
        <v>7</v>
      </c>
      <c r="L111" s="791">
        <v>11</v>
      </c>
      <c r="M111" s="791">
        <v>10</v>
      </c>
      <c r="N111" s="791">
        <v>9</v>
      </c>
      <c r="O111" s="551"/>
      <c r="P111" s="797">
        <v>6611</v>
      </c>
      <c r="Q111" s="798" t="s">
        <v>461</v>
      </c>
      <c r="R111" s="799">
        <v>448</v>
      </c>
      <c r="S111" s="800">
        <v>307</v>
      </c>
      <c r="T111" s="801">
        <v>23</v>
      </c>
      <c r="U111" s="801">
        <v>35</v>
      </c>
      <c r="V111" s="801">
        <v>34</v>
      </c>
      <c r="W111" s="801">
        <v>6</v>
      </c>
      <c r="X111" s="801">
        <v>2</v>
      </c>
      <c r="Y111" s="801">
        <v>42</v>
      </c>
      <c r="Z111" s="801">
        <v>6</v>
      </c>
      <c r="AA111" s="801">
        <v>9</v>
      </c>
      <c r="AB111" s="801">
        <v>9</v>
      </c>
      <c r="AC111" s="801">
        <v>9</v>
      </c>
      <c r="AE111" s="904"/>
      <c r="AF111" s="906"/>
      <c r="AG111" s="901"/>
      <c r="AH111" s="900"/>
      <c r="AI111" s="900"/>
      <c r="AJ111" s="900"/>
      <c r="AK111" s="900"/>
      <c r="AL111" s="905"/>
      <c r="AM111" s="905"/>
      <c r="AN111" s="905"/>
      <c r="AO111" s="905"/>
    </row>
    <row r="112" spans="1:41" s="552" customFormat="1">
      <c r="A112" s="787">
        <v>2191</v>
      </c>
      <c r="B112" s="788" t="s">
        <v>280</v>
      </c>
      <c r="C112" s="789">
        <v>291</v>
      </c>
      <c r="D112" s="790">
        <v>327</v>
      </c>
      <c r="E112" s="791">
        <v>18</v>
      </c>
      <c r="F112" s="791">
        <v>26</v>
      </c>
      <c r="G112" s="791">
        <v>38</v>
      </c>
      <c r="H112" s="791">
        <v>13</v>
      </c>
      <c r="I112" s="791">
        <v>5</v>
      </c>
      <c r="J112" s="791">
        <v>56</v>
      </c>
      <c r="K112" s="791">
        <v>7</v>
      </c>
      <c r="L112" s="791">
        <v>11</v>
      </c>
      <c r="M112" s="791">
        <v>10</v>
      </c>
      <c r="N112" s="791">
        <v>10</v>
      </c>
      <c r="O112" s="551"/>
      <c r="P112" s="797">
        <v>6631</v>
      </c>
      <c r="Q112" s="798" t="s">
        <v>462</v>
      </c>
      <c r="R112" s="799">
        <v>337</v>
      </c>
      <c r="S112" s="800">
        <v>303</v>
      </c>
      <c r="T112" s="801">
        <v>29</v>
      </c>
      <c r="U112" s="801">
        <v>28</v>
      </c>
      <c r="V112" s="801">
        <v>36</v>
      </c>
      <c r="W112" s="801">
        <v>6</v>
      </c>
      <c r="X112" s="801">
        <v>1</v>
      </c>
      <c r="Y112" s="801">
        <v>43</v>
      </c>
      <c r="Z112" s="801">
        <v>6</v>
      </c>
      <c r="AA112" s="801">
        <v>8</v>
      </c>
      <c r="AB112" s="801">
        <v>8</v>
      </c>
      <c r="AC112" s="801">
        <v>9</v>
      </c>
      <c r="AE112" s="904"/>
      <c r="AF112" s="906"/>
      <c r="AG112" s="901"/>
      <c r="AH112" s="900"/>
      <c r="AI112" s="900"/>
      <c r="AJ112" s="900"/>
      <c r="AK112" s="900"/>
      <c r="AL112" s="905"/>
      <c r="AM112" s="905"/>
      <c r="AN112" s="905"/>
      <c r="AO112" s="905"/>
    </row>
    <row r="113" spans="1:41" s="552" customFormat="1">
      <c r="A113" s="787">
        <v>2241</v>
      </c>
      <c r="B113" s="788" t="s">
        <v>281</v>
      </c>
      <c r="C113" s="789">
        <v>84</v>
      </c>
      <c r="D113" s="790">
        <v>270</v>
      </c>
      <c r="E113" s="791">
        <v>48</v>
      </c>
      <c r="F113" s="791">
        <v>38</v>
      </c>
      <c r="G113" s="791">
        <v>11</v>
      </c>
      <c r="H113" s="791">
        <v>4</v>
      </c>
      <c r="I113" s="791">
        <v>0</v>
      </c>
      <c r="J113" s="791">
        <v>14</v>
      </c>
      <c r="K113" s="791">
        <v>6</v>
      </c>
      <c r="L113" s="791">
        <v>8</v>
      </c>
      <c r="M113" s="791">
        <v>8</v>
      </c>
      <c r="N113" s="791">
        <v>8</v>
      </c>
      <c r="O113" s="551"/>
      <c r="P113" s="797">
        <v>6681</v>
      </c>
      <c r="Q113" s="798" t="s">
        <v>463</v>
      </c>
      <c r="R113" s="799">
        <v>395</v>
      </c>
      <c r="S113" s="800">
        <v>285</v>
      </c>
      <c r="T113" s="801">
        <v>41</v>
      </c>
      <c r="U113" s="801">
        <v>29</v>
      </c>
      <c r="V113" s="801">
        <v>23</v>
      </c>
      <c r="W113" s="801">
        <v>6</v>
      </c>
      <c r="X113" s="801">
        <v>1</v>
      </c>
      <c r="Y113" s="801">
        <v>30</v>
      </c>
      <c r="Z113" s="801">
        <v>5</v>
      </c>
      <c r="AA113" s="801">
        <v>8</v>
      </c>
      <c r="AB113" s="801">
        <v>7</v>
      </c>
      <c r="AC113" s="801">
        <v>8</v>
      </c>
      <c r="AE113" s="904"/>
      <c r="AF113" s="906"/>
      <c r="AG113" s="901"/>
      <c r="AH113" s="900"/>
      <c r="AI113" s="900"/>
      <c r="AJ113" s="900"/>
      <c r="AK113" s="900"/>
      <c r="AL113" s="905"/>
      <c r="AM113" s="905"/>
      <c r="AN113" s="905"/>
      <c r="AO113" s="905"/>
    </row>
    <row r="114" spans="1:41" s="552" customFormat="1">
      <c r="A114" s="787">
        <v>2261</v>
      </c>
      <c r="B114" s="788" t="s">
        <v>282</v>
      </c>
      <c r="C114" s="789">
        <v>87</v>
      </c>
      <c r="D114" s="790">
        <v>311</v>
      </c>
      <c r="E114" s="791">
        <v>22</v>
      </c>
      <c r="F114" s="791">
        <v>43</v>
      </c>
      <c r="G114" s="791">
        <v>25</v>
      </c>
      <c r="H114" s="791">
        <v>7</v>
      </c>
      <c r="I114" s="791">
        <v>3</v>
      </c>
      <c r="J114" s="791">
        <v>36</v>
      </c>
      <c r="K114" s="791">
        <v>7</v>
      </c>
      <c r="L114" s="791">
        <v>10</v>
      </c>
      <c r="M114" s="791">
        <v>10</v>
      </c>
      <c r="N114" s="791">
        <v>10</v>
      </c>
      <c r="O114" s="551"/>
      <c r="P114" s="797">
        <v>6701</v>
      </c>
      <c r="Q114" s="798" t="s">
        <v>12</v>
      </c>
      <c r="R114" s="799">
        <v>417</v>
      </c>
      <c r="S114" s="800">
        <v>339</v>
      </c>
      <c r="T114" s="801">
        <v>15</v>
      </c>
      <c r="U114" s="801">
        <v>25</v>
      </c>
      <c r="V114" s="801">
        <v>37</v>
      </c>
      <c r="W114" s="801">
        <v>14</v>
      </c>
      <c r="X114" s="801">
        <v>8</v>
      </c>
      <c r="Y114" s="801">
        <v>60</v>
      </c>
      <c r="Z114" s="801">
        <v>7</v>
      </c>
      <c r="AA114" s="801">
        <v>10</v>
      </c>
      <c r="AB114" s="801">
        <v>10</v>
      </c>
      <c r="AC114" s="801">
        <v>11</v>
      </c>
      <c r="AE114" s="904"/>
      <c r="AF114" s="906"/>
      <c r="AG114" s="901"/>
      <c r="AH114" s="900"/>
      <c r="AI114" s="900"/>
      <c r="AJ114" s="900"/>
      <c r="AK114" s="900"/>
      <c r="AL114" s="905"/>
      <c r="AM114" s="905"/>
      <c r="AN114" s="905"/>
      <c r="AO114" s="905"/>
    </row>
    <row r="115" spans="1:41" s="552" customFormat="1">
      <c r="A115" s="787">
        <v>2281</v>
      </c>
      <c r="B115" s="788" t="s">
        <v>1240</v>
      </c>
      <c r="C115" s="789">
        <v>116</v>
      </c>
      <c r="D115" s="790">
        <v>302</v>
      </c>
      <c r="E115" s="791">
        <v>29</v>
      </c>
      <c r="F115" s="791">
        <v>32</v>
      </c>
      <c r="G115" s="791">
        <v>25</v>
      </c>
      <c r="H115" s="791">
        <v>11</v>
      </c>
      <c r="I115" s="791">
        <v>3</v>
      </c>
      <c r="J115" s="791">
        <v>39</v>
      </c>
      <c r="K115" s="791">
        <v>6</v>
      </c>
      <c r="L115" s="791">
        <v>10</v>
      </c>
      <c r="M115" s="791">
        <v>10</v>
      </c>
      <c r="N115" s="791">
        <v>9</v>
      </c>
      <c r="O115" s="551"/>
      <c r="P115" s="797">
        <v>6721</v>
      </c>
      <c r="Q115" s="798" t="s">
        <v>1335</v>
      </c>
      <c r="R115" s="799">
        <v>140</v>
      </c>
      <c r="S115" s="800">
        <v>273</v>
      </c>
      <c r="T115" s="801">
        <v>49</v>
      </c>
      <c r="U115" s="801">
        <v>28</v>
      </c>
      <c r="V115" s="801">
        <v>20</v>
      </c>
      <c r="W115" s="801">
        <v>4</v>
      </c>
      <c r="X115" s="801">
        <v>0</v>
      </c>
      <c r="Y115" s="801">
        <v>24</v>
      </c>
      <c r="Z115" s="801">
        <v>5</v>
      </c>
      <c r="AA115" s="801">
        <v>7</v>
      </c>
      <c r="AB115" s="801">
        <v>7</v>
      </c>
      <c r="AC115" s="801">
        <v>8</v>
      </c>
      <c r="AE115" s="904"/>
      <c r="AF115" s="906"/>
      <c r="AG115" s="901"/>
      <c r="AH115" s="900"/>
      <c r="AI115" s="900"/>
      <c r="AJ115" s="900"/>
      <c r="AK115" s="900"/>
      <c r="AL115" s="905"/>
      <c r="AM115" s="905"/>
      <c r="AN115" s="905"/>
      <c r="AO115" s="905"/>
    </row>
    <row r="116" spans="1:41" s="552" customFormat="1">
      <c r="A116" s="787">
        <v>2321</v>
      </c>
      <c r="B116" s="788" t="s">
        <v>284</v>
      </c>
      <c r="C116" s="789">
        <v>66</v>
      </c>
      <c r="D116" s="790">
        <v>330</v>
      </c>
      <c r="E116" s="791">
        <v>12</v>
      </c>
      <c r="F116" s="791">
        <v>30</v>
      </c>
      <c r="G116" s="791">
        <v>35</v>
      </c>
      <c r="H116" s="791">
        <v>18</v>
      </c>
      <c r="I116" s="791">
        <v>5</v>
      </c>
      <c r="J116" s="791">
        <v>58</v>
      </c>
      <c r="K116" s="791">
        <v>7</v>
      </c>
      <c r="L116" s="791">
        <v>11</v>
      </c>
      <c r="M116" s="791">
        <v>10</v>
      </c>
      <c r="N116" s="791">
        <v>11</v>
      </c>
      <c r="O116" s="551"/>
      <c r="P116" s="797">
        <v>6741</v>
      </c>
      <c r="Q116" s="798" t="s">
        <v>465</v>
      </c>
      <c r="R116" s="799">
        <v>424</v>
      </c>
      <c r="S116" s="800">
        <v>307</v>
      </c>
      <c r="T116" s="801">
        <v>27</v>
      </c>
      <c r="U116" s="801">
        <v>34</v>
      </c>
      <c r="V116" s="801">
        <v>29</v>
      </c>
      <c r="W116" s="801">
        <v>9</v>
      </c>
      <c r="X116" s="801">
        <v>2</v>
      </c>
      <c r="Y116" s="801">
        <v>40</v>
      </c>
      <c r="Z116" s="801">
        <v>6</v>
      </c>
      <c r="AA116" s="801">
        <v>9</v>
      </c>
      <c r="AB116" s="801">
        <v>8</v>
      </c>
      <c r="AC116" s="801">
        <v>9</v>
      </c>
      <c r="AE116" s="904"/>
      <c r="AF116" s="906"/>
      <c r="AG116" s="901"/>
      <c r="AH116" s="900"/>
      <c r="AI116" s="900"/>
      <c r="AJ116" s="900"/>
      <c r="AK116" s="900"/>
      <c r="AL116" s="905"/>
      <c r="AM116" s="905"/>
      <c r="AN116" s="905"/>
      <c r="AO116" s="905"/>
    </row>
    <row r="117" spans="1:41" s="552" customFormat="1">
      <c r="A117" s="787">
        <v>2331</v>
      </c>
      <c r="B117" s="788" t="s">
        <v>1241</v>
      </c>
      <c r="C117" s="789">
        <v>163</v>
      </c>
      <c r="D117" s="790">
        <v>324</v>
      </c>
      <c r="E117" s="791">
        <v>18</v>
      </c>
      <c r="F117" s="791">
        <v>28</v>
      </c>
      <c r="G117" s="791">
        <v>33</v>
      </c>
      <c r="H117" s="791">
        <v>14</v>
      </c>
      <c r="I117" s="791">
        <v>6</v>
      </c>
      <c r="J117" s="791">
        <v>53</v>
      </c>
      <c r="K117" s="791">
        <v>7</v>
      </c>
      <c r="L117" s="791">
        <v>11</v>
      </c>
      <c r="M117" s="791">
        <v>10</v>
      </c>
      <c r="N117" s="791">
        <v>10</v>
      </c>
      <c r="O117" s="551"/>
      <c r="P117" s="797">
        <v>6751</v>
      </c>
      <c r="Q117" s="798" t="s">
        <v>466</v>
      </c>
      <c r="R117" s="799">
        <v>652</v>
      </c>
      <c r="S117" s="800">
        <v>292</v>
      </c>
      <c r="T117" s="801">
        <v>34</v>
      </c>
      <c r="U117" s="801">
        <v>34</v>
      </c>
      <c r="V117" s="801">
        <v>26</v>
      </c>
      <c r="W117" s="801">
        <v>4</v>
      </c>
      <c r="X117" s="801">
        <v>2</v>
      </c>
      <c r="Y117" s="801">
        <v>32</v>
      </c>
      <c r="Z117" s="801">
        <v>6</v>
      </c>
      <c r="AA117" s="801">
        <v>8</v>
      </c>
      <c r="AB117" s="801">
        <v>8</v>
      </c>
      <c r="AC117" s="801">
        <v>8</v>
      </c>
      <c r="AE117" s="904"/>
      <c r="AF117" s="906"/>
      <c r="AG117" s="901"/>
      <c r="AH117" s="900"/>
      <c r="AI117" s="900"/>
      <c r="AJ117" s="900"/>
      <c r="AK117" s="900"/>
      <c r="AL117" s="905"/>
      <c r="AM117" s="905"/>
      <c r="AN117" s="905"/>
      <c r="AO117" s="905"/>
    </row>
    <row r="118" spans="1:41" s="552" customFormat="1">
      <c r="A118" s="787">
        <v>2341</v>
      </c>
      <c r="B118" s="788" t="s">
        <v>286</v>
      </c>
      <c r="C118" s="789">
        <v>123</v>
      </c>
      <c r="D118" s="790">
        <v>324</v>
      </c>
      <c r="E118" s="791">
        <v>16</v>
      </c>
      <c r="F118" s="791">
        <v>33</v>
      </c>
      <c r="G118" s="791">
        <v>34</v>
      </c>
      <c r="H118" s="791">
        <v>11</v>
      </c>
      <c r="I118" s="791">
        <v>6</v>
      </c>
      <c r="J118" s="791">
        <v>50</v>
      </c>
      <c r="K118" s="791">
        <v>7</v>
      </c>
      <c r="L118" s="791">
        <v>11</v>
      </c>
      <c r="M118" s="791">
        <v>10</v>
      </c>
      <c r="N118" s="791">
        <v>10</v>
      </c>
      <c r="O118" s="551"/>
      <c r="P118" s="797">
        <v>6761</v>
      </c>
      <c r="Q118" s="798" t="s">
        <v>13</v>
      </c>
      <c r="R118" s="799">
        <v>198</v>
      </c>
      <c r="S118" s="800">
        <v>286</v>
      </c>
      <c r="T118" s="801">
        <v>35</v>
      </c>
      <c r="U118" s="801">
        <v>36</v>
      </c>
      <c r="V118" s="801">
        <v>23</v>
      </c>
      <c r="W118" s="801">
        <v>5</v>
      </c>
      <c r="X118" s="801">
        <v>1</v>
      </c>
      <c r="Y118" s="801">
        <v>28</v>
      </c>
      <c r="Z118" s="801">
        <v>5</v>
      </c>
      <c r="AA118" s="801">
        <v>8</v>
      </c>
      <c r="AB118" s="801">
        <v>8</v>
      </c>
      <c r="AC118" s="801">
        <v>8</v>
      </c>
      <c r="AE118" s="904"/>
      <c r="AF118" s="906"/>
      <c r="AG118" s="901"/>
      <c r="AH118" s="900"/>
      <c r="AI118" s="900"/>
      <c r="AJ118" s="900"/>
      <c r="AK118" s="900"/>
      <c r="AL118" s="905"/>
      <c r="AM118" s="905"/>
      <c r="AN118" s="905"/>
      <c r="AO118" s="905"/>
    </row>
    <row r="119" spans="1:41" s="552" customFormat="1">
      <c r="A119" s="787">
        <v>2351</v>
      </c>
      <c r="B119" s="788" t="s">
        <v>1242</v>
      </c>
      <c r="C119" s="789">
        <v>95</v>
      </c>
      <c r="D119" s="790">
        <v>295</v>
      </c>
      <c r="E119" s="791">
        <v>34</v>
      </c>
      <c r="F119" s="791">
        <v>34</v>
      </c>
      <c r="G119" s="791">
        <v>28</v>
      </c>
      <c r="H119" s="791">
        <v>2</v>
      </c>
      <c r="I119" s="791">
        <v>2</v>
      </c>
      <c r="J119" s="791">
        <v>33</v>
      </c>
      <c r="K119" s="791">
        <v>6</v>
      </c>
      <c r="L119" s="791">
        <v>9</v>
      </c>
      <c r="M119" s="791">
        <v>9</v>
      </c>
      <c r="N119" s="791">
        <v>9</v>
      </c>
      <c r="O119" s="551"/>
      <c r="P119" s="797">
        <v>6771</v>
      </c>
      <c r="Q119" s="798" t="s">
        <v>467</v>
      </c>
      <c r="R119" s="799">
        <v>596</v>
      </c>
      <c r="S119" s="800">
        <v>315</v>
      </c>
      <c r="T119" s="801">
        <v>19</v>
      </c>
      <c r="U119" s="801">
        <v>32</v>
      </c>
      <c r="V119" s="801">
        <v>39</v>
      </c>
      <c r="W119" s="801">
        <v>7</v>
      </c>
      <c r="X119" s="801">
        <v>2</v>
      </c>
      <c r="Y119" s="801">
        <v>48</v>
      </c>
      <c r="Z119" s="801">
        <v>6</v>
      </c>
      <c r="AA119" s="801">
        <v>9</v>
      </c>
      <c r="AB119" s="801">
        <v>9</v>
      </c>
      <c r="AC119" s="801">
        <v>9</v>
      </c>
      <c r="AE119" s="904"/>
      <c r="AF119" s="906"/>
      <c r="AG119" s="901"/>
      <c r="AH119" s="900"/>
      <c r="AI119" s="900"/>
      <c r="AJ119" s="900"/>
      <c r="AK119" s="900"/>
      <c r="AL119" s="905"/>
      <c r="AM119" s="905"/>
      <c r="AN119" s="905"/>
      <c r="AO119" s="905"/>
    </row>
    <row r="120" spans="1:41" s="552" customFormat="1">
      <c r="A120" s="787">
        <v>2361</v>
      </c>
      <c r="B120" s="788" t="s">
        <v>288</v>
      </c>
      <c r="C120" s="789">
        <v>142</v>
      </c>
      <c r="D120" s="790">
        <v>304</v>
      </c>
      <c r="E120" s="791">
        <v>34</v>
      </c>
      <c r="F120" s="791">
        <v>32</v>
      </c>
      <c r="G120" s="791">
        <v>24</v>
      </c>
      <c r="H120" s="791">
        <v>4</v>
      </c>
      <c r="I120" s="791">
        <v>7</v>
      </c>
      <c r="J120" s="791">
        <v>35</v>
      </c>
      <c r="K120" s="791">
        <v>6</v>
      </c>
      <c r="L120" s="791">
        <v>10</v>
      </c>
      <c r="M120" s="791">
        <v>9</v>
      </c>
      <c r="N120" s="791">
        <v>9</v>
      </c>
      <c r="O120" s="551"/>
      <c r="P120" s="797">
        <v>6781</v>
      </c>
      <c r="Q120" s="798" t="s">
        <v>468</v>
      </c>
      <c r="R120" s="799">
        <v>238</v>
      </c>
      <c r="S120" s="800">
        <v>316</v>
      </c>
      <c r="T120" s="801">
        <v>20</v>
      </c>
      <c r="U120" s="801">
        <v>38</v>
      </c>
      <c r="V120" s="801">
        <v>30</v>
      </c>
      <c r="W120" s="801">
        <v>8</v>
      </c>
      <c r="X120" s="801">
        <v>4</v>
      </c>
      <c r="Y120" s="801">
        <v>42</v>
      </c>
      <c r="Z120" s="801">
        <v>6</v>
      </c>
      <c r="AA120" s="801">
        <v>9</v>
      </c>
      <c r="AB120" s="801">
        <v>9</v>
      </c>
      <c r="AC120" s="801">
        <v>10</v>
      </c>
      <c r="AE120" s="904"/>
      <c r="AF120" s="906"/>
      <c r="AG120" s="901"/>
      <c r="AH120" s="900"/>
      <c r="AI120" s="900"/>
      <c r="AJ120" s="900"/>
      <c r="AK120" s="900"/>
      <c r="AL120" s="905"/>
      <c r="AM120" s="905"/>
      <c r="AN120" s="905"/>
      <c r="AO120" s="905"/>
    </row>
    <row r="121" spans="1:41" s="552" customFormat="1">
      <c r="A121" s="787">
        <v>2371</v>
      </c>
      <c r="B121" s="788" t="s">
        <v>1243</v>
      </c>
      <c r="C121" s="789">
        <v>211</v>
      </c>
      <c r="D121" s="790">
        <v>311</v>
      </c>
      <c r="E121" s="791">
        <v>27</v>
      </c>
      <c r="F121" s="791">
        <v>28</v>
      </c>
      <c r="G121" s="791">
        <v>28</v>
      </c>
      <c r="H121" s="791">
        <v>11</v>
      </c>
      <c r="I121" s="791">
        <v>5</v>
      </c>
      <c r="J121" s="791">
        <v>45</v>
      </c>
      <c r="K121" s="791">
        <v>7</v>
      </c>
      <c r="L121" s="791">
        <v>10</v>
      </c>
      <c r="M121" s="791">
        <v>9</v>
      </c>
      <c r="N121" s="791">
        <v>10</v>
      </c>
      <c r="O121" s="551"/>
      <c r="P121" s="797">
        <v>6801</v>
      </c>
      <c r="Q121" s="798" t="s">
        <v>24</v>
      </c>
      <c r="R121" s="799">
        <v>266</v>
      </c>
      <c r="S121" s="800">
        <v>297</v>
      </c>
      <c r="T121" s="801">
        <v>32</v>
      </c>
      <c r="U121" s="801">
        <v>28</v>
      </c>
      <c r="V121" s="801">
        <v>30</v>
      </c>
      <c r="W121" s="801">
        <v>6</v>
      </c>
      <c r="X121" s="801">
        <v>3</v>
      </c>
      <c r="Y121" s="801">
        <v>39</v>
      </c>
      <c r="Z121" s="801">
        <v>6</v>
      </c>
      <c r="AA121" s="801">
        <v>8</v>
      </c>
      <c r="AB121" s="801">
        <v>8</v>
      </c>
      <c r="AC121" s="801">
        <v>9</v>
      </c>
      <c r="AE121" s="904"/>
      <c r="AF121" s="906"/>
      <c r="AG121" s="901"/>
      <c r="AH121" s="900"/>
      <c r="AI121" s="900"/>
      <c r="AJ121" s="900"/>
      <c r="AK121" s="900"/>
      <c r="AL121" s="905"/>
      <c r="AM121" s="905"/>
      <c r="AN121" s="905"/>
      <c r="AO121" s="905"/>
    </row>
    <row r="122" spans="1:41" s="552" customFormat="1">
      <c r="A122" s="787">
        <v>2401</v>
      </c>
      <c r="B122" s="788" t="s">
        <v>290</v>
      </c>
      <c r="C122" s="789">
        <v>95</v>
      </c>
      <c r="D122" s="790">
        <v>294</v>
      </c>
      <c r="E122" s="791">
        <v>34</v>
      </c>
      <c r="F122" s="791">
        <v>37</v>
      </c>
      <c r="G122" s="791">
        <v>26</v>
      </c>
      <c r="H122" s="791">
        <v>3</v>
      </c>
      <c r="I122" s="791">
        <v>0</v>
      </c>
      <c r="J122" s="791">
        <v>29</v>
      </c>
      <c r="K122" s="791">
        <v>6</v>
      </c>
      <c r="L122" s="791">
        <v>9</v>
      </c>
      <c r="M122" s="791">
        <v>9</v>
      </c>
      <c r="N122" s="791">
        <v>9</v>
      </c>
      <c r="O122" s="551"/>
      <c r="P122" s="797">
        <v>6821</v>
      </c>
      <c r="Q122" s="798" t="s">
        <v>25</v>
      </c>
      <c r="R122" s="799">
        <v>449</v>
      </c>
      <c r="S122" s="800">
        <v>327</v>
      </c>
      <c r="T122" s="801">
        <v>14</v>
      </c>
      <c r="U122" s="801">
        <v>34</v>
      </c>
      <c r="V122" s="801">
        <v>36</v>
      </c>
      <c r="W122" s="801">
        <v>12</v>
      </c>
      <c r="X122" s="801">
        <v>4</v>
      </c>
      <c r="Y122" s="801">
        <v>52</v>
      </c>
      <c r="Z122" s="801">
        <v>7</v>
      </c>
      <c r="AA122" s="801">
        <v>9</v>
      </c>
      <c r="AB122" s="801">
        <v>9</v>
      </c>
      <c r="AC122" s="801">
        <v>10</v>
      </c>
      <c r="AE122" s="904"/>
      <c r="AF122" s="906"/>
      <c r="AG122" s="901"/>
      <c r="AH122" s="900"/>
      <c r="AI122" s="900"/>
      <c r="AJ122" s="900"/>
      <c r="AK122" s="900"/>
      <c r="AL122" s="905"/>
      <c r="AM122" s="905"/>
      <c r="AN122" s="905"/>
      <c r="AO122" s="905"/>
    </row>
    <row r="123" spans="1:41" s="552" customFormat="1">
      <c r="A123" s="787">
        <v>2441</v>
      </c>
      <c r="B123" s="788" t="s">
        <v>1244</v>
      </c>
      <c r="C123" s="789">
        <v>133</v>
      </c>
      <c r="D123" s="790">
        <v>333</v>
      </c>
      <c r="E123" s="791">
        <v>17</v>
      </c>
      <c r="F123" s="791">
        <v>20</v>
      </c>
      <c r="G123" s="791">
        <v>37</v>
      </c>
      <c r="H123" s="791">
        <v>18</v>
      </c>
      <c r="I123" s="791">
        <v>8</v>
      </c>
      <c r="J123" s="791">
        <v>63</v>
      </c>
      <c r="K123" s="791">
        <v>7</v>
      </c>
      <c r="L123" s="791">
        <v>12</v>
      </c>
      <c r="M123" s="791">
        <v>11</v>
      </c>
      <c r="N123" s="791">
        <v>10</v>
      </c>
      <c r="O123" s="551"/>
      <c r="P123" s="797">
        <v>6841</v>
      </c>
      <c r="Q123" s="798" t="s">
        <v>469</v>
      </c>
      <c r="R123" s="799">
        <v>334</v>
      </c>
      <c r="S123" s="800">
        <v>288</v>
      </c>
      <c r="T123" s="801">
        <v>37</v>
      </c>
      <c r="U123" s="801">
        <v>31</v>
      </c>
      <c r="V123" s="801">
        <v>29</v>
      </c>
      <c r="W123" s="801">
        <v>4</v>
      </c>
      <c r="X123" s="801">
        <v>0</v>
      </c>
      <c r="Y123" s="801">
        <v>33</v>
      </c>
      <c r="Z123" s="801">
        <v>5</v>
      </c>
      <c r="AA123" s="801">
        <v>8</v>
      </c>
      <c r="AB123" s="801">
        <v>7</v>
      </c>
      <c r="AC123" s="801">
        <v>8</v>
      </c>
      <c r="AE123" s="904"/>
      <c r="AF123" s="906"/>
      <c r="AG123" s="901"/>
      <c r="AH123" s="900"/>
      <c r="AI123" s="900"/>
      <c r="AJ123" s="900"/>
      <c r="AK123" s="900"/>
      <c r="AL123" s="905"/>
      <c r="AM123" s="905"/>
      <c r="AN123" s="905"/>
      <c r="AO123" s="905"/>
    </row>
    <row r="124" spans="1:41" s="552" customFormat="1">
      <c r="A124" s="787">
        <v>2501</v>
      </c>
      <c r="B124" s="788" t="s">
        <v>292</v>
      </c>
      <c r="C124" s="789">
        <v>65</v>
      </c>
      <c r="D124" s="790">
        <v>301</v>
      </c>
      <c r="E124" s="791">
        <v>34</v>
      </c>
      <c r="F124" s="791">
        <v>31</v>
      </c>
      <c r="G124" s="791">
        <v>31</v>
      </c>
      <c r="H124" s="791">
        <v>3</v>
      </c>
      <c r="I124" s="791">
        <v>2</v>
      </c>
      <c r="J124" s="791">
        <v>35</v>
      </c>
      <c r="K124" s="791">
        <v>6</v>
      </c>
      <c r="L124" s="791">
        <v>11</v>
      </c>
      <c r="M124" s="791">
        <v>9</v>
      </c>
      <c r="N124" s="791">
        <v>9</v>
      </c>
      <c r="O124" s="551"/>
      <c r="P124" s="797">
        <v>6861</v>
      </c>
      <c r="Q124" s="798" t="s">
        <v>26</v>
      </c>
      <c r="R124" s="799">
        <v>459</v>
      </c>
      <c r="S124" s="800">
        <v>339</v>
      </c>
      <c r="T124" s="801">
        <v>11</v>
      </c>
      <c r="U124" s="801">
        <v>27</v>
      </c>
      <c r="V124" s="801">
        <v>44</v>
      </c>
      <c r="W124" s="801">
        <v>12</v>
      </c>
      <c r="X124" s="801">
        <v>6</v>
      </c>
      <c r="Y124" s="801">
        <v>62</v>
      </c>
      <c r="Z124" s="801">
        <v>7</v>
      </c>
      <c r="AA124" s="801">
        <v>10</v>
      </c>
      <c r="AB124" s="801">
        <v>10</v>
      </c>
      <c r="AC124" s="801">
        <v>11</v>
      </c>
      <c r="AE124" s="904"/>
      <c r="AF124" s="906"/>
      <c r="AG124" s="901"/>
      <c r="AH124" s="900"/>
      <c r="AI124" s="900"/>
      <c r="AJ124" s="900"/>
      <c r="AK124" s="900"/>
      <c r="AL124" s="905"/>
      <c r="AM124" s="905"/>
      <c r="AN124" s="905"/>
      <c r="AO124" s="905"/>
    </row>
    <row r="125" spans="1:41" s="552" customFormat="1">
      <c r="A125" s="787">
        <v>2511</v>
      </c>
      <c r="B125" s="788" t="s">
        <v>1245</v>
      </c>
      <c r="C125" s="789">
        <v>120</v>
      </c>
      <c r="D125" s="790">
        <v>320</v>
      </c>
      <c r="E125" s="791">
        <v>20</v>
      </c>
      <c r="F125" s="791">
        <v>33</v>
      </c>
      <c r="G125" s="791">
        <v>34</v>
      </c>
      <c r="H125" s="791">
        <v>8</v>
      </c>
      <c r="I125" s="791">
        <v>4</v>
      </c>
      <c r="J125" s="791">
        <v>47</v>
      </c>
      <c r="K125" s="791">
        <v>7</v>
      </c>
      <c r="L125" s="791">
        <v>11</v>
      </c>
      <c r="M125" s="791">
        <v>10</v>
      </c>
      <c r="N125" s="791">
        <v>10</v>
      </c>
      <c r="O125" s="551"/>
      <c r="P125" s="797">
        <v>6881</v>
      </c>
      <c r="Q125" s="798" t="s">
        <v>470</v>
      </c>
      <c r="R125" s="799">
        <v>343</v>
      </c>
      <c r="S125" s="800">
        <v>340</v>
      </c>
      <c r="T125" s="801">
        <v>11</v>
      </c>
      <c r="U125" s="801">
        <v>22</v>
      </c>
      <c r="V125" s="801">
        <v>47</v>
      </c>
      <c r="W125" s="801">
        <v>13</v>
      </c>
      <c r="X125" s="801">
        <v>6</v>
      </c>
      <c r="Y125" s="801">
        <v>66</v>
      </c>
      <c r="Z125" s="801">
        <v>7</v>
      </c>
      <c r="AA125" s="801">
        <v>10</v>
      </c>
      <c r="AB125" s="801">
        <v>10</v>
      </c>
      <c r="AC125" s="801">
        <v>11</v>
      </c>
      <c r="AE125" s="904"/>
      <c r="AF125" s="906"/>
      <c r="AG125" s="901"/>
      <c r="AH125" s="900"/>
      <c r="AI125" s="900"/>
      <c r="AJ125" s="900"/>
      <c r="AK125" s="900"/>
      <c r="AL125" s="905"/>
      <c r="AM125" s="905"/>
      <c r="AN125" s="905"/>
      <c r="AO125" s="905"/>
    </row>
    <row r="126" spans="1:41" s="552" customFormat="1">
      <c r="A126" s="787">
        <v>2521</v>
      </c>
      <c r="B126" s="788" t="s">
        <v>1246</v>
      </c>
      <c r="C126" s="789">
        <v>153</v>
      </c>
      <c r="D126" s="790">
        <v>334</v>
      </c>
      <c r="E126" s="791">
        <v>10</v>
      </c>
      <c r="F126" s="791">
        <v>29</v>
      </c>
      <c r="G126" s="791">
        <v>41</v>
      </c>
      <c r="H126" s="791">
        <v>16</v>
      </c>
      <c r="I126" s="791">
        <v>4</v>
      </c>
      <c r="J126" s="791">
        <v>61</v>
      </c>
      <c r="K126" s="791">
        <v>7</v>
      </c>
      <c r="L126" s="791">
        <v>11</v>
      </c>
      <c r="M126" s="791">
        <v>11</v>
      </c>
      <c r="N126" s="791">
        <v>11</v>
      </c>
      <c r="O126" s="551"/>
      <c r="P126" s="797">
        <v>6901</v>
      </c>
      <c r="Q126" s="798" t="s">
        <v>471</v>
      </c>
      <c r="R126" s="799">
        <v>192</v>
      </c>
      <c r="S126" s="800">
        <v>296</v>
      </c>
      <c r="T126" s="801">
        <v>38</v>
      </c>
      <c r="U126" s="801">
        <v>17</v>
      </c>
      <c r="V126" s="801">
        <v>32</v>
      </c>
      <c r="W126" s="801">
        <v>11</v>
      </c>
      <c r="X126" s="801">
        <v>2</v>
      </c>
      <c r="Y126" s="801">
        <v>46</v>
      </c>
      <c r="Z126" s="801">
        <v>6</v>
      </c>
      <c r="AA126" s="801">
        <v>8</v>
      </c>
      <c r="AB126" s="801">
        <v>9</v>
      </c>
      <c r="AC126" s="801">
        <v>9</v>
      </c>
      <c r="AE126" s="904"/>
      <c r="AF126" s="906"/>
      <c r="AG126" s="901"/>
      <c r="AH126" s="900"/>
      <c r="AI126" s="900"/>
      <c r="AJ126" s="900"/>
      <c r="AK126" s="900"/>
      <c r="AL126" s="905"/>
      <c r="AM126" s="905"/>
      <c r="AN126" s="905"/>
      <c r="AO126" s="905"/>
    </row>
    <row r="127" spans="1:41" s="552" customFormat="1">
      <c r="A127" s="787">
        <v>2541</v>
      </c>
      <c r="B127" s="788" t="s">
        <v>295</v>
      </c>
      <c r="C127" s="789">
        <v>108</v>
      </c>
      <c r="D127" s="790">
        <v>332</v>
      </c>
      <c r="E127" s="791">
        <v>22</v>
      </c>
      <c r="F127" s="791">
        <v>20</v>
      </c>
      <c r="G127" s="791">
        <v>35</v>
      </c>
      <c r="H127" s="791">
        <v>12</v>
      </c>
      <c r="I127" s="791">
        <v>10</v>
      </c>
      <c r="J127" s="791">
        <v>57</v>
      </c>
      <c r="K127" s="791">
        <v>7</v>
      </c>
      <c r="L127" s="791">
        <v>11</v>
      </c>
      <c r="M127" s="791">
        <v>11</v>
      </c>
      <c r="N127" s="791">
        <v>10</v>
      </c>
      <c r="O127" s="551"/>
      <c r="P127" s="797">
        <v>6921</v>
      </c>
      <c r="Q127" s="798" t="s">
        <v>1336</v>
      </c>
      <c r="R127" s="799">
        <v>375</v>
      </c>
      <c r="S127" s="800">
        <v>335</v>
      </c>
      <c r="T127" s="801">
        <v>10</v>
      </c>
      <c r="U127" s="801">
        <v>30</v>
      </c>
      <c r="V127" s="801">
        <v>45</v>
      </c>
      <c r="W127" s="801">
        <v>11</v>
      </c>
      <c r="X127" s="801">
        <v>5</v>
      </c>
      <c r="Y127" s="801">
        <v>60</v>
      </c>
      <c r="Z127" s="801">
        <v>7</v>
      </c>
      <c r="AA127" s="801">
        <v>10</v>
      </c>
      <c r="AB127" s="801">
        <v>10</v>
      </c>
      <c r="AC127" s="801">
        <v>10</v>
      </c>
      <c r="AE127" s="904"/>
      <c r="AF127" s="906"/>
      <c r="AG127" s="901"/>
      <c r="AH127" s="900"/>
      <c r="AI127" s="900"/>
      <c r="AJ127" s="900"/>
      <c r="AK127" s="900"/>
      <c r="AL127" s="905"/>
      <c r="AM127" s="905"/>
      <c r="AN127" s="905"/>
      <c r="AO127" s="905"/>
    </row>
    <row r="128" spans="1:41" s="552" customFormat="1">
      <c r="A128" s="787">
        <v>2581</v>
      </c>
      <c r="B128" s="788" t="s">
        <v>1248</v>
      </c>
      <c r="C128" s="789">
        <v>146</v>
      </c>
      <c r="D128" s="790">
        <v>323</v>
      </c>
      <c r="E128" s="791">
        <v>16</v>
      </c>
      <c r="F128" s="791">
        <v>30</v>
      </c>
      <c r="G128" s="791">
        <v>40</v>
      </c>
      <c r="H128" s="791">
        <v>12</v>
      </c>
      <c r="I128" s="791">
        <v>2</v>
      </c>
      <c r="J128" s="791">
        <v>54</v>
      </c>
      <c r="K128" s="791">
        <v>7</v>
      </c>
      <c r="L128" s="791">
        <v>11</v>
      </c>
      <c r="M128" s="791">
        <v>10</v>
      </c>
      <c r="N128" s="791">
        <v>10</v>
      </c>
      <c r="O128" s="551"/>
      <c r="P128" s="797">
        <v>6961</v>
      </c>
      <c r="Q128" s="798" t="s">
        <v>473</v>
      </c>
      <c r="R128" s="799">
        <v>425</v>
      </c>
      <c r="S128" s="800">
        <v>283</v>
      </c>
      <c r="T128" s="801">
        <v>38</v>
      </c>
      <c r="U128" s="801">
        <v>33</v>
      </c>
      <c r="V128" s="801">
        <v>25</v>
      </c>
      <c r="W128" s="801">
        <v>4</v>
      </c>
      <c r="X128" s="801">
        <v>1</v>
      </c>
      <c r="Y128" s="801">
        <v>29</v>
      </c>
      <c r="Z128" s="801">
        <v>6</v>
      </c>
      <c r="AA128" s="801">
        <v>8</v>
      </c>
      <c r="AB128" s="801">
        <v>7</v>
      </c>
      <c r="AC128" s="801">
        <v>8</v>
      </c>
      <c r="AE128" s="904"/>
      <c r="AF128" s="906"/>
      <c r="AG128" s="901"/>
      <c r="AH128" s="900"/>
      <c r="AI128" s="900"/>
      <c r="AJ128" s="900"/>
      <c r="AK128" s="900"/>
      <c r="AL128" s="905"/>
      <c r="AM128" s="905"/>
      <c r="AN128" s="905"/>
      <c r="AO128" s="905"/>
    </row>
    <row r="129" spans="1:41" s="552" customFormat="1">
      <c r="A129" s="787">
        <v>2641</v>
      </c>
      <c r="B129" s="788" t="s">
        <v>297</v>
      </c>
      <c r="C129" s="789">
        <v>92</v>
      </c>
      <c r="D129" s="790">
        <v>347</v>
      </c>
      <c r="E129" s="791">
        <v>5</v>
      </c>
      <c r="F129" s="791">
        <v>29</v>
      </c>
      <c r="G129" s="791">
        <v>39</v>
      </c>
      <c r="H129" s="791">
        <v>16</v>
      </c>
      <c r="I129" s="791">
        <v>10</v>
      </c>
      <c r="J129" s="791">
        <v>65</v>
      </c>
      <c r="K129" s="791">
        <v>7</v>
      </c>
      <c r="L129" s="791">
        <v>12</v>
      </c>
      <c r="M129" s="791">
        <v>12</v>
      </c>
      <c r="N129" s="791">
        <v>11</v>
      </c>
      <c r="O129" s="551"/>
      <c r="P129" s="797">
        <v>6981</v>
      </c>
      <c r="Q129" s="798" t="s">
        <v>27</v>
      </c>
      <c r="R129" s="799">
        <v>181</v>
      </c>
      <c r="S129" s="800">
        <v>270</v>
      </c>
      <c r="T129" s="801">
        <v>51</v>
      </c>
      <c r="U129" s="801">
        <v>27</v>
      </c>
      <c r="V129" s="801">
        <v>18</v>
      </c>
      <c r="W129" s="801">
        <v>3</v>
      </c>
      <c r="X129" s="801">
        <v>1</v>
      </c>
      <c r="Y129" s="801">
        <v>22</v>
      </c>
      <c r="Z129" s="801">
        <v>5</v>
      </c>
      <c r="AA129" s="801">
        <v>7</v>
      </c>
      <c r="AB129" s="801">
        <v>7</v>
      </c>
      <c r="AC129" s="801">
        <v>7</v>
      </c>
      <c r="AE129" s="904"/>
      <c r="AF129" s="906"/>
      <c r="AG129" s="901"/>
      <c r="AH129" s="900"/>
      <c r="AI129" s="900"/>
      <c r="AJ129" s="900"/>
      <c r="AK129" s="900"/>
      <c r="AL129" s="905"/>
      <c r="AM129" s="905"/>
      <c r="AN129" s="905"/>
      <c r="AO129" s="905"/>
    </row>
    <row r="130" spans="1:41" s="552" customFormat="1">
      <c r="A130" s="787">
        <v>2651</v>
      </c>
      <c r="B130" s="788" t="s">
        <v>1249</v>
      </c>
      <c r="C130" s="789">
        <v>123</v>
      </c>
      <c r="D130" s="790">
        <v>349</v>
      </c>
      <c r="E130" s="791">
        <v>14</v>
      </c>
      <c r="F130" s="791">
        <v>16</v>
      </c>
      <c r="G130" s="791">
        <v>36</v>
      </c>
      <c r="H130" s="791">
        <v>15</v>
      </c>
      <c r="I130" s="791">
        <v>19</v>
      </c>
      <c r="J130" s="791">
        <v>70</v>
      </c>
      <c r="K130" s="791">
        <v>8</v>
      </c>
      <c r="L130" s="791">
        <v>12</v>
      </c>
      <c r="M130" s="791">
        <v>11</v>
      </c>
      <c r="N130" s="791">
        <v>11</v>
      </c>
      <c r="O130" s="551"/>
      <c r="P130" s="797">
        <v>7001</v>
      </c>
      <c r="Q130" s="798" t="s">
        <v>1008</v>
      </c>
      <c r="R130" s="799">
        <v>15</v>
      </c>
      <c r="S130" s="800">
        <v>327</v>
      </c>
      <c r="T130" s="801">
        <v>13</v>
      </c>
      <c r="U130" s="801">
        <v>27</v>
      </c>
      <c r="V130" s="801">
        <v>53</v>
      </c>
      <c r="W130" s="801">
        <v>7</v>
      </c>
      <c r="X130" s="801">
        <v>0</v>
      </c>
      <c r="Y130" s="801">
        <v>60</v>
      </c>
      <c r="Z130" s="801">
        <v>7</v>
      </c>
      <c r="AA130" s="801">
        <v>9</v>
      </c>
      <c r="AB130" s="801">
        <v>10</v>
      </c>
      <c r="AC130" s="801">
        <v>10</v>
      </c>
      <c r="AE130" s="904"/>
      <c r="AF130" s="906"/>
      <c r="AG130" s="901"/>
      <c r="AH130" s="900"/>
      <c r="AI130" s="900"/>
      <c r="AJ130" s="900"/>
      <c r="AK130" s="900"/>
      <c r="AL130" s="905"/>
      <c r="AM130" s="905"/>
      <c r="AN130" s="905"/>
      <c r="AO130" s="905"/>
    </row>
    <row r="131" spans="1:41" s="552" customFormat="1">
      <c r="A131" s="787">
        <v>2661</v>
      </c>
      <c r="B131" s="788" t="s">
        <v>1250</v>
      </c>
      <c r="C131" s="789">
        <v>195</v>
      </c>
      <c r="D131" s="790">
        <v>284</v>
      </c>
      <c r="E131" s="791">
        <v>41</v>
      </c>
      <c r="F131" s="791">
        <v>26</v>
      </c>
      <c r="G131" s="791">
        <v>27</v>
      </c>
      <c r="H131" s="791">
        <v>5</v>
      </c>
      <c r="I131" s="791">
        <v>1</v>
      </c>
      <c r="J131" s="791">
        <v>33</v>
      </c>
      <c r="K131" s="791">
        <v>6</v>
      </c>
      <c r="L131" s="791">
        <v>9</v>
      </c>
      <c r="M131" s="791">
        <v>8</v>
      </c>
      <c r="N131" s="791">
        <v>8</v>
      </c>
      <c r="O131" s="551"/>
      <c r="P131" s="797">
        <v>7055</v>
      </c>
      <c r="Q131" s="798" t="s">
        <v>487</v>
      </c>
      <c r="R131" s="799">
        <v>71</v>
      </c>
      <c r="S131" s="800">
        <v>330</v>
      </c>
      <c r="T131" s="801">
        <v>11</v>
      </c>
      <c r="U131" s="801">
        <v>35</v>
      </c>
      <c r="V131" s="801">
        <v>38</v>
      </c>
      <c r="W131" s="801">
        <v>13</v>
      </c>
      <c r="X131" s="801">
        <v>3</v>
      </c>
      <c r="Y131" s="801">
        <v>54</v>
      </c>
      <c r="Z131" s="801">
        <v>7</v>
      </c>
      <c r="AA131" s="801">
        <v>10</v>
      </c>
      <c r="AB131" s="801">
        <v>9</v>
      </c>
      <c r="AC131" s="801">
        <v>10</v>
      </c>
      <c r="AE131" s="904"/>
      <c r="AF131" s="906"/>
      <c r="AG131" s="901"/>
      <c r="AH131" s="900"/>
      <c r="AI131" s="900"/>
      <c r="AJ131" s="900"/>
      <c r="AK131" s="900"/>
      <c r="AL131" s="905"/>
      <c r="AM131" s="905"/>
      <c r="AN131" s="905"/>
      <c r="AO131" s="905"/>
    </row>
    <row r="132" spans="1:41" s="552" customFormat="1">
      <c r="A132" s="787">
        <v>2701</v>
      </c>
      <c r="B132" s="788" t="s">
        <v>41</v>
      </c>
      <c r="C132" s="789">
        <v>134</v>
      </c>
      <c r="D132" s="790">
        <v>326</v>
      </c>
      <c r="E132" s="791">
        <v>16</v>
      </c>
      <c r="F132" s="791">
        <v>25</v>
      </c>
      <c r="G132" s="791">
        <v>43</v>
      </c>
      <c r="H132" s="791">
        <v>11</v>
      </c>
      <c r="I132" s="791">
        <v>5</v>
      </c>
      <c r="J132" s="791">
        <v>59</v>
      </c>
      <c r="K132" s="791">
        <v>7</v>
      </c>
      <c r="L132" s="791">
        <v>11</v>
      </c>
      <c r="M132" s="791">
        <v>10</v>
      </c>
      <c r="N132" s="791">
        <v>11</v>
      </c>
      <c r="O132" s="551"/>
      <c r="P132" s="797">
        <v>7059</v>
      </c>
      <c r="Q132" s="798" t="s">
        <v>951</v>
      </c>
      <c r="R132" s="799">
        <v>140</v>
      </c>
      <c r="S132" s="800">
        <v>334</v>
      </c>
      <c r="T132" s="801">
        <v>9</v>
      </c>
      <c r="U132" s="801">
        <v>36</v>
      </c>
      <c r="V132" s="801">
        <v>46</v>
      </c>
      <c r="W132" s="801">
        <v>4</v>
      </c>
      <c r="X132" s="801">
        <v>4</v>
      </c>
      <c r="Y132" s="801">
        <v>54</v>
      </c>
      <c r="Z132" s="801">
        <v>7</v>
      </c>
      <c r="AA132" s="801">
        <v>10</v>
      </c>
      <c r="AB132" s="801">
        <v>9</v>
      </c>
      <c r="AC132" s="801">
        <v>11</v>
      </c>
      <c r="AE132" s="904"/>
      <c r="AF132" s="906"/>
      <c r="AG132" s="901"/>
      <c r="AH132" s="900"/>
      <c r="AI132" s="900"/>
      <c r="AJ132" s="900"/>
      <c r="AK132" s="900"/>
      <c r="AL132" s="905"/>
      <c r="AM132" s="905"/>
      <c r="AN132" s="905"/>
      <c r="AO132" s="905"/>
    </row>
    <row r="133" spans="1:41" s="552" customFormat="1">
      <c r="A133" s="787">
        <v>2741</v>
      </c>
      <c r="B133" s="788" t="s">
        <v>300</v>
      </c>
      <c r="C133" s="789">
        <v>166</v>
      </c>
      <c r="D133" s="790">
        <v>359</v>
      </c>
      <c r="E133" s="791">
        <v>6</v>
      </c>
      <c r="F133" s="791">
        <v>15</v>
      </c>
      <c r="G133" s="791">
        <v>51</v>
      </c>
      <c r="H133" s="791">
        <v>14</v>
      </c>
      <c r="I133" s="791">
        <v>14</v>
      </c>
      <c r="J133" s="791">
        <v>79</v>
      </c>
      <c r="K133" s="791">
        <v>8</v>
      </c>
      <c r="L133" s="791">
        <v>12</v>
      </c>
      <c r="M133" s="791">
        <v>12</v>
      </c>
      <c r="N133" s="791">
        <v>11</v>
      </c>
      <c r="O133" s="551"/>
      <c r="P133" s="797">
        <v>7631</v>
      </c>
      <c r="Q133" s="798" t="s">
        <v>1932</v>
      </c>
      <c r="R133" s="799">
        <v>21</v>
      </c>
      <c r="S133" s="800">
        <v>208</v>
      </c>
      <c r="T133" s="801">
        <v>90</v>
      </c>
      <c r="U133" s="801">
        <v>10</v>
      </c>
      <c r="V133" s="801">
        <v>0</v>
      </c>
      <c r="W133" s="801">
        <v>0</v>
      </c>
      <c r="X133" s="801">
        <v>0</v>
      </c>
      <c r="Y133" s="801">
        <v>0</v>
      </c>
      <c r="Z133" s="801">
        <v>3</v>
      </c>
      <c r="AA133" s="801">
        <v>4</v>
      </c>
      <c r="AB133" s="801">
        <v>4</v>
      </c>
      <c r="AC133" s="801">
        <v>5</v>
      </c>
      <c r="AE133" s="904"/>
      <c r="AF133" s="906"/>
      <c r="AG133" s="901"/>
      <c r="AH133" s="900"/>
      <c r="AI133" s="900"/>
      <c r="AJ133" s="900"/>
      <c r="AK133" s="900"/>
      <c r="AL133" s="905"/>
      <c r="AM133" s="905"/>
      <c r="AN133" s="905"/>
      <c r="AO133" s="905"/>
    </row>
    <row r="134" spans="1:41" s="552" customFormat="1">
      <c r="A134" s="787">
        <v>2781</v>
      </c>
      <c r="B134" s="788" t="s">
        <v>301</v>
      </c>
      <c r="C134" s="789">
        <v>148</v>
      </c>
      <c r="D134" s="790">
        <v>321</v>
      </c>
      <c r="E134" s="791">
        <v>18</v>
      </c>
      <c r="F134" s="791">
        <v>28</v>
      </c>
      <c r="G134" s="791">
        <v>34</v>
      </c>
      <c r="H134" s="791">
        <v>16</v>
      </c>
      <c r="I134" s="791">
        <v>5</v>
      </c>
      <c r="J134" s="791">
        <v>54</v>
      </c>
      <c r="K134" s="791">
        <v>7</v>
      </c>
      <c r="L134" s="791">
        <v>11</v>
      </c>
      <c r="M134" s="791">
        <v>10</v>
      </c>
      <c r="N134" s="791">
        <v>10</v>
      </c>
      <c r="O134" s="551"/>
      <c r="P134" s="797">
        <v>7812</v>
      </c>
      <c r="Q134" s="798" t="s">
        <v>154</v>
      </c>
      <c r="R134" s="799">
        <v>2</v>
      </c>
      <c r="S134" s="800" t="s">
        <v>42</v>
      </c>
      <c r="T134" s="801" t="s">
        <v>42</v>
      </c>
      <c r="U134" s="801" t="s">
        <v>42</v>
      </c>
      <c r="V134" s="801" t="s">
        <v>42</v>
      </c>
      <c r="W134" s="801" t="s">
        <v>42</v>
      </c>
      <c r="X134" s="801" t="s">
        <v>42</v>
      </c>
      <c r="Y134" s="801" t="s">
        <v>42</v>
      </c>
      <c r="Z134" s="801" t="s">
        <v>42</v>
      </c>
      <c r="AA134" s="801" t="s">
        <v>42</v>
      </c>
      <c r="AB134" s="801" t="s">
        <v>42</v>
      </c>
      <c r="AC134" s="801" t="s">
        <v>42</v>
      </c>
      <c r="AE134" s="904"/>
      <c r="AF134" s="906"/>
      <c r="AG134" s="901"/>
      <c r="AH134" s="900"/>
      <c r="AI134" s="900"/>
      <c r="AJ134" s="900"/>
      <c r="AK134" s="900"/>
      <c r="AL134" s="905"/>
      <c r="AM134" s="905"/>
      <c r="AN134" s="905"/>
      <c r="AO134" s="905"/>
    </row>
    <row r="135" spans="1:41" s="552" customFormat="1">
      <c r="A135" s="787">
        <v>2801</v>
      </c>
      <c r="B135" s="788" t="s">
        <v>302</v>
      </c>
      <c r="C135" s="789">
        <v>47</v>
      </c>
      <c r="D135" s="790">
        <v>300</v>
      </c>
      <c r="E135" s="791">
        <v>26</v>
      </c>
      <c r="F135" s="791">
        <v>43</v>
      </c>
      <c r="G135" s="791">
        <v>26</v>
      </c>
      <c r="H135" s="791">
        <v>6</v>
      </c>
      <c r="I135" s="791">
        <v>0</v>
      </c>
      <c r="J135" s="791">
        <v>32</v>
      </c>
      <c r="K135" s="791">
        <v>6</v>
      </c>
      <c r="L135" s="791">
        <v>9</v>
      </c>
      <c r="M135" s="791">
        <v>9</v>
      </c>
      <c r="N135" s="791">
        <v>9</v>
      </c>
      <c r="O135" s="551"/>
      <c r="P135" s="797">
        <v>7819</v>
      </c>
      <c r="Q135" s="798" t="s">
        <v>150</v>
      </c>
      <c r="R135" s="799">
        <v>1</v>
      </c>
      <c r="S135" s="800" t="s">
        <v>42</v>
      </c>
      <c r="T135" s="801" t="s">
        <v>42</v>
      </c>
      <c r="U135" s="801" t="s">
        <v>42</v>
      </c>
      <c r="V135" s="801" t="s">
        <v>42</v>
      </c>
      <c r="W135" s="801" t="s">
        <v>42</v>
      </c>
      <c r="X135" s="801" t="s">
        <v>42</v>
      </c>
      <c r="Y135" s="801" t="s">
        <v>42</v>
      </c>
      <c r="Z135" s="801" t="s">
        <v>42</v>
      </c>
      <c r="AA135" s="801" t="s">
        <v>42</v>
      </c>
      <c r="AB135" s="801" t="s">
        <v>42</v>
      </c>
      <c r="AC135" s="801" t="s">
        <v>42</v>
      </c>
      <c r="AE135" s="904"/>
      <c r="AF135" s="906"/>
      <c r="AG135" s="901"/>
      <c r="AH135" s="900"/>
      <c r="AI135" s="900"/>
      <c r="AJ135" s="900"/>
      <c r="AK135" s="900"/>
      <c r="AL135" s="905"/>
      <c r="AM135" s="905"/>
      <c r="AN135" s="905"/>
      <c r="AO135" s="905"/>
    </row>
    <row r="136" spans="1:41" s="552" customFormat="1">
      <c r="A136" s="787">
        <v>2821</v>
      </c>
      <c r="B136" s="788" t="s">
        <v>303</v>
      </c>
      <c r="C136" s="789">
        <v>81</v>
      </c>
      <c r="D136" s="790">
        <v>304</v>
      </c>
      <c r="E136" s="791">
        <v>25</v>
      </c>
      <c r="F136" s="791">
        <v>35</v>
      </c>
      <c r="G136" s="791">
        <v>36</v>
      </c>
      <c r="H136" s="791">
        <v>4</v>
      </c>
      <c r="I136" s="791">
        <v>1</v>
      </c>
      <c r="J136" s="791">
        <v>41</v>
      </c>
      <c r="K136" s="791">
        <v>7</v>
      </c>
      <c r="L136" s="791">
        <v>10</v>
      </c>
      <c r="M136" s="791">
        <v>9</v>
      </c>
      <c r="N136" s="791">
        <v>10</v>
      </c>
      <c r="O136" s="551"/>
      <c r="P136" s="797">
        <v>7823</v>
      </c>
      <c r="Q136" s="798" t="s">
        <v>1327</v>
      </c>
      <c r="R136" s="799">
        <v>2</v>
      </c>
      <c r="S136" s="800" t="s">
        <v>42</v>
      </c>
      <c r="T136" s="801" t="s">
        <v>42</v>
      </c>
      <c r="U136" s="801" t="s">
        <v>42</v>
      </c>
      <c r="V136" s="801" t="s">
        <v>42</v>
      </c>
      <c r="W136" s="801" t="s">
        <v>42</v>
      </c>
      <c r="X136" s="801" t="s">
        <v>42</v>
      </c>
      <c r="Y136" s="801" t="s">
        <v>42</v>
      </c>
      <c r="Z136" s="801" t="s">
        <v>42</v>
      </c>
      <c r="AA136" s="801" t="s">
        <v>42</v>
      </c>
      <c r="AB136" s="801" t="s">
        <v>42</v>
      </c>
      <c r="AC136" s="801" t="s">
        <v>42</v>
      </c>
      <c r="AE136" s="904"/>
      <c r="AF136" s="906"/>
      <c r="AG136" s="901"/>
      <c r="AH136" s="900"/>
      <c r="AI136" s="900"/>
      <c r="AJ136" s="900"/>
      <c r="AK136" s="900"/>
      <c r="AL136" s="905"/>
      <c r="AM136" s="905"/>
      <c r="AN136" s="905"/>
      <c r="AO136" s="905"/>
    </row>
    <row r="137" spans="1:41" s="552" customFormat="1">
      <c r="A137" s="787">
        <v>2881</v>
      </c>
      <c r="B137" s="788" t="s">
        <v>304</v>
      </c>
      <c r="C137" s="789">
        <v>108</v>
      </c>
      <c r="D137" s="790">
        <v>342</v>
      </c>
      <c r="E137" s="791">
        <v>12</v>
      </c>
      <c r="F137" s="791">
        <v>18</v>
      </c>
      <c r="G137" s="791">
        <v>49</v>
      </c>
      <c r="H137" s="791">
        <v>14</v>
      </c>
      <c r="I137" s="791">
        <v>7</v>
      </c>
      <c r="J137" s="791">
        <v>70</v>
      </c>
      <c r="K137" s="791">
        <v>7</v>
      </c>
      <c r="L137" s="791">
        <v>12</v>
      </c>
      <c r="M137" s="791">
        <v>11</v>
      </c>
      <c r="N137" s="791">
        <v>11</v>
      </c>
      <c r="O137" s="551"/>
      <c r="P137" s="797">
        <v>7826</v>
      </c>
      <c r="Q137" s="798" t="s">
        <v>1793</v>
      </c>
      <c r="R137" s="799">
        <v>3</v>
      </c>
      <c r="S137" s="800" t="s">
        <v>42</v>
      </c>
      <c r="T137" s="801" t="s">
        <v>42</v>
      </c>
      <c r="U137" s="801" t="s">
        <v>42</v>
      </c>
      <c r="V137" s="801" t="s">
        <v>42</v>
      </c>
      <c r="W137" s="801" t="s">
        <v>42</v>
      </c>
      <c r="X137" s="801" t="s">
        <v>42</v>
      </c>
      <c r="Y137" s="801" t="s">
        <v>42</v>
      </c>
      <c r="Z137" s="801" t="s">
        <v>42</v>
      </c>
      <c r="AA137" s="801" t="s">
        <v>42</v>
      </c>
      <c r="AB137" s="801" t="s">
        <v>42</v>
      </c>
      <c r="AC137" s="801" t="s">
        <v>42</v>
      </c>
      <c r="AE137" s="904"/>
      <c r="AF137" s="906"/>
      <c r="AG137" s="901"/>
      <c r="AH137" s="900"/>
      <c r="AI137" s="900"/>
      <c r="AJ137" s="900"/>
      <c r="AK137" s="900"/>
      <c r="AL137" s="905"/>
      <c r="AM137" s="905"/>
      <c r="AN137" s="905"/>
      <c r="AO137" s="905"/>
    </row>
    <row r="138" spans="1:41" s="552" customFormat="1">
      <c r="A138" s="787">
        <v>2891</v>
      </c>
      <c r="B138" s="788" t="s">
        <v>305</v>
      </c>
      <c r="C138" s="789">
        <v>129</v>
      </c>
      <c r="D138" s="790">
        <v>335</v>
      </c>
      <c r="E138" s="791">
        <v>14</v>
      </c>
      <c r="F138" s="791">
        <v>31</v>
      </c>
      <c r="G138" s="791">
        <v>32</v>
      </c>
      <c r="H138" s="791">
        <v>14</v>
      </c>
      <c r="I138" s="791">
        <v>9</v>
      </c>
      <c r="J138" s="791">
        <v>55</v>
      </c>
      <c r="K138" s="791">
        <v>7</v>
      </c>
      <c r="L138" s="791">
        <v>11</v>
      </c>
      <c r="M138" s="791">
        <v>11</v>
      </c>
      <c r="N138" s="791">
        <v>10</v>
      </c>
      <c r="O138" s="551"/>
      <c r="P138" s="797">
        <v>7832</v>
      </c>
      <c r="Q138" s="798" t="s">
        <v>153</v>
      </c>
      <c r="R138" s="799">
        <v>1</v>
      </c>
      <c r="S138" s="800" t="s">
        <v>42</v>
      </c>
      <c r="T138" s="801" t="s">
        <v>42</v>
      </c>
      <c r="U138" s="801" t="s">
        <v>42</v>
      </c>
      <c r="V138" s="801" t="s">
        <v>42</v>
      </c>
      <c r="W138" s="801" t="s">
        <v>42</v>
      </c>
      <c r="X138" s="801" t="s">
        <v>42</v>
      </c>
      <c r="Y138" s="801" t="s">
        <v>42</v>
      </c>
      <c r="Z138" s="801" t="s">
        <v>42</v>
      </c>
      <c r="AA138" s="801" t="s">
        <v>42</v>
      </c>
      <c r="AB138" s="801" t="s">
        <v>42</v>
      </c>
      <c r="AC138" s="801" t="s">
        <v>42</v>
      </c>
      <c r="AE138" s="904"/>
      <c r="AF138" s="906"/>
      <c r="AG138" s="901"/>
      <c r="AH138" s="900"/>
      <c r="AI138" s="900"/>
      <c r="AJ138" s="900"/>
      <c r="AK138" s="900"/>
      <c r="AL138" s="905"/>
      <c r="AM138" s="905"/>
      <c r="AN138" s="905"/>
      <c r="AO138" s="905"/>
    </row>
    <row r="139" spans="1:41" s="552" customFormat="1">
      <c r="A139" s="787">
        <v>2901</v>
      </c>
      <c r="B139" s="788" t="s">
        <v>306</v>
      </c>
      <c r="C139" s="789">
        <v>106</v>
      </c>
      <c r="D139" s="790">
        <v>279</v>
      </c>
      <c r="E139" s="791">
        <v>44</v>
      </c>
      <c r="F139" s="791">
        <v>36</v>
      </c>
      <c r="G139" s="791">
        <v>17</v>
      </c>
      <c r="H139" s="791">
        <v>3</v>
      </c>
      <c r="I139" s="791">
        <v>0</v>
      </c>
      <c r="J139" s="791">
        <v>20</v>
      </c>
      <c r="K139" s="791">
        <v>6</v>
      </c>
      <c r="L139" s="791">
        <v>9</v>
      </c>
      <c r="M139" s="791">
        <v>8</v>
      </c>
      <c r="N139" s="791">
        <v>8</v>
      </c>
      <c r="O139" s="551"/>
      <c r="P139" s="797">
        <v>7833</v>
      </c>
      <c r="Q139" s="798" t="s">
        <v>1794</v>
      </c>
      <c r="R139" s="799">
        <v>1</v>
      </c>
      <c r="S139" s="800" t="s">
        <v>42</v>
      </c>
      <c r="T139" s="801" t="s">
        <v>42</v>
      </c>
      <c r="U139" s="801" t="s">
        <v>42</v>
      </c>
      <c r="V139" s="801" t="s">
        <v>42</v>
      </c>
      <c r="W139" s="801" t="s">
        <v>42</v>
      </c>
      <c r="X139" s="801" t="s">
        <v>42</v>
      </c>
      <c r="Y139" s="801" t="s">
        <v>42</v>
      </c>
      <c r="Z139" s="801" t="s">
        <v>42</v>
      </c>
      <c r="AA139" s="801" t="s">
        <v>42</v>
      </c>
      <c r="AB139" s="801" t="s">
        <v>42</v>
      </c>
      <c r="AC139" s="801" t="s">
        <v>42</v>
      </c>
      <c r="AE139" s="904"/>
      <c r="AF139" s="906"/>
      <c r="AG139" s="901"/>
      <c r="AH139" s="900"/>
      <c r="AI139" s="900"/>
      <c r="AJ139" s="900"/>
      <c r="AK139" s="900"/>
      <c r="AL139" s="905"/>
      <c r="AM139" s="905"/>
      <c r="AN139" s="905"/>
      <c r="AO139" s="905"/>
    </row>
    <row r="140" spans="1:41" s="552" customFormat="1">
      <c r="A140" s="787">
        <v>2911</v>
      </c>
      <c r="B140" s="788" t="s">
        <v>307</v>
      </c>
      <c r="C140" s="789">
        <v>111</v>
      </c>
      <c r="D140" s="790">
        <v>278</v>
      </c>
      <c r="E140" s="791">
        <v>41</v>
      </c>
      <c r="F140" s="791">
        <v>39</v>
      </c>
      <c r="G140" s="791">
        <v>19</v>
      </c>
      <c r="H140" s="791">
        <v>2</v>
      </c>
      <c r="I140" s="791">
        <v>0</v>
      </c>
      <c r="J140" s="791">
        <v>21</v>
      </c>
      <c r="K140" s="791">
        <v>6</v>
      </c>
      <c r="L140" s="791">
        <v>9</v>
      </c>
      <c r="M140" s="791">
        <v>8</v>
      </c>
      <c r="N140" s="791">
        <v>8</v>
      </c>
      <c r="O140" s="551"/>
      <c r="P140" s="797">
        <v>7835</v>
      </c>
      <c r="Q140" s="798" t="s">
        <v>146</v>
      </c>
      <c r="R140" s="799">
        <v>12</v>
      </c>
      <c r="S140" s="800">
        <v>211</v>
      </c>
      <c r="T140" s="801">
        <v>83</v>
      </c>
      <c r="U140" s="801">
        <v>17</v>
      </c>
      <c r="V140" s="801">
        <v>0</v>
      </c>
      <c r="W140" s="801">
        <v>0</v>
      </c>
      <c r="X140" s="801">
        <v>0</v>
      </c>
      <c r="Y140" s="801">
        <v>0</v>
      </c>
      <c r="Z140" s="801">
        <v>3</v>
      </c>
      <c r="AA140" s="801">
        <v>4</v>
      </c>
      <c r="AB140" s="801">
        <v>5</v>
      </c>
      <c r="AC140" s="801">
        <v>5</v>
      </c>
      <c r="AE140" s="904"/>
      <c r="AF140" s="906"/>
      <c r="AG140" s="901"/>
      <c r="AH140" s="900"/>
      <c r="AI140" s="900"/>
      <c r="AJ140" s="900"/>
      <c r="AK140" s="900"/>
      <c r="AL140" s="905"/>
      <c r="AM140" s="905"/>
      <c r="AN140" s="905"/>
      <c r="AO140" s="905"/>
    </row>
    <row r="141" spans="1:41" s="552" customFormat="1">
      <c r="A141" s="787">
        <v>2941</v>
      </c>
      <c r="B141" s="788" t="s">
        <v>1251</v>
      </c>
      <c r="C141" s="789">
        <v>141</v>
      </c>
      <c r="D141" s="790">
        <v>272</v>
      </c>
      <c r="E141" s="791">
        <v>48</v>
      </c>
      <c r="F141" s="791">
        <v>36</v>
      </c>
      <c r="G141" s="791">
        <v>11</v>
      </c>
      <c r="H141" s="791">
        <v>4</v>
      </c>
      <c r="I141" s="791">
        <v>1</v>
      </c>
      <c r="J141" s="791">
        <v>16</v>
      </c>
      <c r="K141" s="791">
        <v>5</v>
      </c>
      <c r="L141" s="791">
        <v>9</v>
      </c>
      <c r="M141" s="791">
        <v>8</v>
      </c>
      <c r="N141" s="791">
        <v>8</v>
      </c>
      <c r="O141" s="551"/>
      <c r="P141" s="797">
        <v>7840</v>
      </c>
      <c r="Q141" s="798" t="s">
        <v>907</v>
      </c>
      <c r="R141" s="799">
        <v>9</v>
      </c>
      <c r="S141" s="800" t="s">
        <v>42</v>
      </c>
      <c r="T141" s="801" t="s">
        <v>42</v>
      </c>
      <c r="U141" s="801" t="s">
        <v>42</v>
      </c>
      <c r="V141" s="801" t="s">
        <v>42</v>
      </c>
      <c r="W141" s="801" t="s">
        <v>42</v>
      </c>
      <c r="X141" s="801" t="s">
        <v>42</v>
      </c>
      <c r="Y141" s="801" t="s">
        <v>42</v>
      </c>
      <c r="Z141" s="801" t="s">
        <v>42</v>
      </c>
      <c r="AA141" s="801" t="s">
        <v>42</v>
      </c>
      <c r="AB141" s="801" t="s">
        <v>42</v>
      </c>
      <c r="AC141" s="801" t="s">
        <v>42</v>
      </c>
      <c r="AE141" s="904"/>
      <c r="AF141" s="906"/>
      <c r="AG141" s="901"/>
      <c r="AH141" s="900"/>
      <c r="AI141" s="900"/>
      <c r="AJ141" s="900"/>
      <c r="AK141" s="900"/>
      <c r="AL141" s="905"/>
      <c r="AM141" s="905"/>
      <c r="AN141" s="905"/>
      <c r="AO141" s="905"/>
    </row>
    <row r="142" spans="1:41" s="552" customFormat="1">
      <c r="A142" s="787">
        <v>2981</v>
      </c>
      <c r="B142" s="788" t="s">
        <v>309</v>
      </c>
      <c r="C142" s="789">
        <v>45</v>
      </c>
      <c r="D142" s="790">
        <v>283</v>
      </c>
      <c r="E142" s="791">
        <v>31</v>
      </c>
      <c r="F142" s="791">
        <v>58</v>
      </c>
      <c r="G142" s="791">
        <v>9</v>
      </c>
      <c r="H142" s="791">
        <v>2</v>
      </c>
      <c r="I142" s="791">
        <v>0</v>
      </c>
      <c r="J142" s="791">
        <v>11</v>
      </c>
      <c r="K142" s="791">
        <v>6</v>
      </c>
      <c r="L142" s="791">
        <v>9</v>
      </c>
      <c r="M142" s="791">
        <v>8</v>
      </c>
      <c r="N142" s="791">
        <v>8</v>
      </c>
      <c r="O142" s="551"/>
      <c r="P142" s="797">
        <v>7853</v>
      </c>
      <c r="Q142" s="798" t="s">
        <v>151</v>
      </c>
      <c r="R142" s="799">
        <v>6</v>
      </c>
      <c r="S142" s="800" t="s">
        <v>42</v>
      </c>
      <c r="T142" s="801" t="s">
        <v>42</v>
      </c>
      <c r="U142" s="801" t="s">
        <v>42</v>
      </c>
      <c r="V142" s="801" t="s">
        <v>42</v>
      </c>
      <c r="W142" s="801" t="s">
        <v>42</v>
      </c>
      <c r="X142" s="801" t="s">
        <v>42</v>
      </c>
      <c r="Y142" s="801" t="s">
        <v>42</v>
      </c>
      <c r="Z142" s="801" t="s">
        <v>42</v>
      </c>
      <c r="AA142" s="801" t="s">
        <v>42</v>
      </c>
      <c r="AB142" s="801" t="s">
        <v>42</v>
      </c>
      <c r="AC142" s="801" t="s">
        <v>42</v>
      </c>
      <c r="AE142" s="904"/>
      <c r="AF142" s="906"/>
      <c r="AG142" s="901"/>
      <c r="AH142" s="900"/>
      <c r="AI142" s="900"/>
      <c r="AJ142" s="900"/>
      <c r="AK142" s="900"/>
      <c r="AL142" s="905"/>
      <c r="AM142" s="905"/>
      <c r="AN142" s="905"/>
      <c r="AO142" s="905"/>
    </row>
    <row r="143" spans="1:41" s="552" customFormat="1">
      <c r="A143" s="787">
        <v>3021</v>
      </c>
      <c r="B143" s="788" t="s">
        <v>1609</v>
      </c>
      <c r="C143" s="789">
        <v>84</v>
      </c>
      <c r="D143" s="790">
        <v>273</v>
      </c>
      <c r="E143" s="791">
        <v>51</v>
      </c>
      <c r="F143" s="791">
        <v>29</v>
      </c>
      <c r="G143" s="791">
        <v>17</v>
      </c>
      <c r="H143" s="791">
        <v>4</v>
      </c>
      <c r="I143" s="791">
        <v>0</v>
      </c>
      <c r="J143" s="791">
        <v>20</v>
      </c>
      <c r="K143" s="791">
        <v>5</v>
      </c>
      <c r="L143" s="791">
        <v>9</v>
      </c>
      <c r="M143" s="791">
        <v>8</v>
      </c>
      <c r="N143" s="791">
        <v>8</v>
      </c>
      <c r="O143" s="551"/>
      <c r="P143" s="797">
        <v>7860</v>
      </c>
      <c r="Q143" s="798" t="s">
        <v>2036</v>
      </c>
      <c r="R143" s="799">
        <v>18</v>
      </c>
      <c r="S143" s="800">
        <v>224</v>
      </c>
      <c r="T143" s="801">
        <v>83</v>
      </c>
      <c r="U143" s="801">
        <v>17</v>
      </c>
      <c r="V143" s="801">
        <v>0</v>
      </c>
      <c r="W143" s="801">
        <v>0</v>
      </c>
      <c r="X143" s="801">
        <v>0</v>
      </c>
      <c r="Y143" s="801">
        <v>0</v>
      </c>
      <c r="Z143" s="801">
        <v>3</v>
      </c>
      <c r="AA143" s="801">
        <v>5</v>
      </c>
      <c r="AB143" s="801">
        <v>5</v>
      </c>
      <c r="AC143" s="801">
        <v>5</v>
      </c>
      <c r="AE143" s="904"/>
      <c r="AF143" s="906"/>
      <c r="AG143" s="901"/>
      <c r="AH143" s="900"/>
      <c r="AI143" s="900"/>
      <c r="AJ143" s="900"/>
      <c r="AK143" s="900"/>
      <c r="AL143" s="905"/>
      <c r="AM143" s="905"/>
      <c r="AN143" s="905"/>
      <c r="AO143" s="905"/>
    </row>
    <row r="144" spans="1:41" s="552" customFormat="1">
      <c r="A144" s="787">
        <v>3024</v>
      </c>
      <c r="B144" s="788" t="s">
        <v>1610</v>
      </c>
      <c r="C144" s="789">
        <v>67</v>
      </c>
      <c r="D144" s="790">
        <v>280</v>
      </c>
      <c r="E144" s="791">
        <v>43</v>
      </c>
      <c r="F144" s="791">
        <v>37</v>
      </c>
      <c r="G144" s="791">
        <v>16</v>
      </c>
      <c r="H144" s="791">
        <v>1</v>
      </c>
      <c r="I144" s="791">
        <v>1</v>
      </c>
      <c r="J144" s="791">
        <v>19</v>
      </c>
      <c r="K144" s="791">
        <v>6</v>
      </c>
      <c r="L144" s="791">
        <v>9</v>
      </c>
      <c r="M144" s="791">
        <v>8</v>
      </c>
      <c r="N144" s="791">
        <v>8</v>
      </c>
      <c r="O144" s="551"/>
      <c r="P144" s="797">
        <v>7861</v>
      </c>
      <c r="Q144" s="798" t="s">
        <v>2037</v>
      </c>
      <c r="R144" s="799">
        <v>13</v>
      </c>
      <c r="S144" s="800">
        <v>235</v>
      </c>
      <c r="T144" s="801">
        <v>77</v>
      </c>
      <c r="U144" s="801">
        <v>23</v>
      </c>
      <c r="V144" s="801">
        <v>0</v>
      </c>
      <c r="W144" s="801">
        <v>0</v>
      </c>
      <c r="X144" s="801">
        <v>0</v>
      </c>
      <c r="Y144" s="801">
        <v>0</v>
      </c>
      <c r="Z144" s="801">
        <v>4</v>
      </c>
      <c r="AA144" s="801">
        <v>6</v>
      </c>
      <c r="AB144" s="801">
        <v>6</v>
      </c>
      <c r="AC144" s="801">
        <v>6</v>
      </c>
      <c r="AE144" s="904"/>
      <c r="AF144" s="906"/>
      <c r="AG144" s="901"/>
      <c r="AH144" s="900"/>
      <c r="AI144" s="900"/>
      <c r="AJ144" s="900"/>
      <c r="AK144" s="900"/>
      <c r="AL144" s="905"/>
      <c r="AM144" s="905"/>
      <c r="AN144" s="905"/>
      <c r="AO144" s="905"/>
    </row>
    <row r="145" spans="1:41" s="552" customFormat="1">
      <c r="A145" s="787">
        <v>3025</v>
      </c>
      <c r="B145" s="788" t="s">
        <v>1890</v>
      </c>
      <c r="C145" s="789">
        <v>64</v>
      </c>
      <c r="D145" s="790">
        <v>332</v>
      </c>
      <c r="E145" s="791">
        <v>11</v>
      </c>
      <c r="F145" s="791">
        <v>30</v>
      </c>
      <c r="G145" s="791">
        <v>41</v>
      </c>
      <c r="H145" s="791">
        <v>14</v>
      </c>
      <c r="I145" s="791">
        <v>5</v>
      </c>
      <c r="J145" s="791">
        <v>59</v>
      </c>
      <c r="K145" s="791">
        <v>7</v>
      </c>
      <c r="L145" s="791">
        <v>12</v>
      </c>
      <c r="M145" s="791">
        <v>11</v>
      </c>
      <c r="N145" s="791">
        <v>10</v>
      </c>
      <c r="O145" s="551"/>
      <c r="P145" s="797">
        <v>7862</v>
      </c>
      <c r="Q145" s="798" t="s">
        <v>2038</v>
      </c>
      <c r="R145" s="799">
        <v>18</v>
      </c>
      <c r="S145" s="800">
        <v>256</v>
      </c>
      <c r="T145" s="801">
        <v>61</v>
      </c>
      <c r="U145" s="801">
        <v>39</v>
      </c>
      <c r="V145" s="801">
        <v>0</v>
      </c>
      <c r="W145" s="801">
        <v>0</v>
      </c>
      <c r="X145" s="801">
        <v>0</v>
      </c>
      <c r="Y145" s="801">
        <v>0</v>
      </c>
      <c r="Z145" s="801">
        <v>3</v>
      </c>
      <c r="AA145" s="801">
        <v>6</v>
      </c>
      <c r="AB145" s="801">
        <v>7</v>
      </c>
      <c r="AC145" s="801">
        <v>6</v>
      </c>
      <c r="AE145" s="904"/>
      <c r="AF145" s="906"/>
      <c r="AG145" s="901"/>
      <c r="AH145" s="900"/>
      <c r="AI145" s="900"/>
      <c r="AJ145" s="900"/>
      <c r="AK145" s="900"/>
      <c r="AL145" s="905"/>
      <c r="AM145" s="905"/>
      <c r="AN145" s="905"/>
      <c r="AO145" s="905"/>
    </row>
    <row r="146" spans="1:41" s="552" customFormat="1">
      <c r="A146" s="787">
        <v>3030</v>
      </c>
      <c r="B146" s="788" t="s">
        <v>133</v>
      </c>
      <c r="C146" s="789">
        <v>131</v>
      </c>
      <c r="D146" s="790">
        <v>355</v>
      </c>
      <c r="E146" s="791">
        <v>6</v>
      </c>
      <c r="F146" s="791">
        <v>17</v>
      </c>
      <c r="G146" s="791">
        <v>46</v>
      </c>
      <c r="H146" s="791">
        <v>23</v>
      </c>
      <c r="I146" s="791">
        <v>8</v>
      </c>
      <c r="J146" s="791">
        <v>77</v>
      </c>
      <c r="K146" s="791">
        <v>8</v>
      </c>
      <c r="L146" s="791">
        <v>13</v>
      </c>
      <c r="M146" s="791">
        <v>12</v>
      </c>
      <c r="N146" s="791">
        <v>12</v>
      </c>
      <c r="O146" s="551"/>
      <c r="P146" s="797">
        <v>7863</v>
      </c>
      <c r="Q146" s="798" t="s">
        <v>2039</v>
      </c>
      <c r="R146" s="799">
        <v>23</v>
      </c>
      <c r="S146" s="800">
        <v>219</v>
      </c>
      <c r="T146" s="801">
        <v>83</v>
      </c>
      <c r="U146" s="801">
        <v>13</v>
      </c>
      <c r="V146" s="801">
        <v>4</v>
      </c>
      <c r="W146" s="801">
        <v>0</v>
      </c>
      <c r="X146" s="801">
        <v>0</v>
      </c>
      <c r="Y146" s="801">
        <v>4</v>
      </c>
      <c r="Z146" s="801">
        <v>4</v>
      </c>
      <c r="AA146" s="801">
        <v>5</v>
      </c>
      <c r="AB146" s="801">
        <v>5</v>
      </c>
      <c r="AC146" s="801">
        <v>5</v>
      </c>
      <c r="AE146" s="904"/>
      <c r="AF146" s="906"/>
      <c r="AG146" s="901"/>
      <c r="AH146" s="900"/>
      <c r="AI146" s="900"/>
      <c r="AJ146" s="900"/>
      <c r="AK146" s="900"/>
      <c r="AL146" s="905"/>
      <c r="AM146" s="905"/>
      <c r="AN146" s="905"/>
      <c r="AO146" s="905"/>
    </row>
    <row r="147" spans="1:41" s="552" customFormat="1">
      <c r="A147" s="787">
        <v>3041</v>
      </c>
      <c r="B147" s="788" t="s">
        <v>311</v>
      </c>
      <c r="C147" s="789">
        <v>91</v>
      </c>
      <c r="D147" s="790">
        <v>290</v>
      </c>
      <c r="E147" s="791">
        <v>41</v>
      </c>
      <c r="F147" s="791">
        <v>32</v>
      </c>
      <c r="G147" s="791">
        <v>22</v>
      </c>
      <c r="H147" s="791">
        <v>2</v>
      </c>
      <c r="I147" s="791">
        <v>3</v>
      </c>
      <c r="J147" s="791">
        <v>27</v>
      </c>
      <c r="K147" s="791">
        <v>6</v>
      </c>
      <c r="L147" s="791">
        <v>10</v>
      </c>
      <c r="M147" s="791">
        <v>9</v>
      </c>
      <c r="N147" s="791">
        <v>8</v>
      </c>
      <c r="O147" s="551"/>
      <c r="P147" s="797">
        <v>7865</v>
      </c>
      <c r="Q147" s="798" t="s">
        <v>1771</v>
      </c>
      <c r="R147" s="799">
        <v>3</v>
      </c>
      <c r="S147" s="800" t="s">
        <v>42</v>
      </c>
      <c r="T147" s="801" t="s">
        <v>42</v>
      </c>
      <c r="U147" s="801" t="s">
        <v>42</v>
      </c>
      <c r="V147" s="801" t="s">
        <v>42</v>
      </c>
      <c r="W147" s="801" t="s">
        <v>42</v>
      </c>
      <c r="X147" s="801" t="s">
        <v>42</v>
      </c>
      <c r="Y147" s="801" t="s">
        <v>42</v>
      </c>
      <c r="Z147" s="801" t="s">
        <v>42</v>
      </c>
      <c r="AA147" s="801" t="s">
        <v>42</v>
      </c>
      <c r="AB147" s="801" t="s">
        <v>42</v>
      </c>
      <c r="AC147" s="801" t="s">
        <v>42</v>
      </c>
      <c r="AE147" s="904"/>
      <c r="AF147" s="906"/>
      <c r="AG147" s="901"/>
      <c r="AH147" s="900"/>
      <c r="AI147" s="900"/>
      <c r="AJ147" s="900"/>
      <c r="AK147" s="900"/>
      <c r="AL147" s="905"/>
      <c r="AM147" s="905"/>
      <c r="AN147" s="905"/>
      <c r="AO147" s="905"/>
    </row>
    <row r="148" spans="1:41" s="552" customFormat="1">
      <c r="A148" s="787">
        <v>3051</v>
      </c>
      <c r="B148" s="788" t="s">
        <v>1252</v>
      </c>
      <c r="C148" s="789">
        <v>73</v>
      </c>
      <c r="D148" s="790">
        <v>305</v>
      </c>
      <c r="E148" s="791">
        <v>25</v>
      </c>
      <c r="F148" s="791">
        <v>27</v>
      </c>
      <c r="G148" s="791">
        <v>40</v>
      </c>
      <c r="H148" s="791">
        <v>8</v>
      </c>
      <c r="I148" s="791">
        <v>0</v>
      </c>
      <c r="J148" s="791">
        <v>48</v>
      </c>
      <c r="K148" s="791">
        <v>6</v>
      </c>
      <c r="L148" s="791">
        <v>10</v>
      </c>
      <c r="M148" s="791">
        <v>10</v>
      </c>
      <c r="N148" s="791">
        <v>10</v>
      </c>
      <c r="O148" s="551"/>
      <c r="P148" s="797">
        <v>8101</v>
      </c>
      <c r="Q148" s="798" t="s">
        <v>1933</v>
      </c>
      <c r="R148" s="799">
        <v>27</v>
      </c>
      <c r="S148" s="800">
        <v>205</v>
      </c>
      <c r="T148" s="801">
        <v>81</v>
      </c>
      <c r="U148" s="801">
        <v>19</v>
      </c>
      <c r="V148" s="801">
        <v>0</v>
      </c>
      <c r="W148" s="801">
        <v>0</v>
      </c>
      <c r="X148" s="801">
        <v>0</v>
      </c>
      <c r="Y148" s="801">
        <v>0</v>
      </c>
      <c r="Z148" s="801">
        <v>4</v>
      </c>
      <c r="AA148" s="801">
        <v>5</v>
      </c>
      <c r="AB148" s="801">
        <v>5</v>
      </c>
      <c r="AC148" s="801">
        <v>5</v>
      </c>
      <c r="AE148" s="904"/>
      <c r="AF148" s="906"/>
      <c r="AG148" s="901"/>
      <c r="AH148" s="900"/>
      <c r="AI148" s="900"/>
      <c r="AJ148" s="900"/>
      <c r="AK148" s="900"/>
      <c r="AL148" s="905"/>
      <c r="AM148" s="905"/>
      <c r="AN148" s="905"/>
      <c r="AO148" s="905"/>
    </row>
    <row r="149" spans="1:41" s="552" customFormat="1">
      <c r="A149" s="787">
        <v>3061</v>
      </c>
      <c r="B149" s="788" t="s">
        <v>313</v>
      </c>
      <c r="C149" s="789">
        <v>80</v>
      </c>
      <c r="D149" s="790">
        <v>336</v>
      </c>
      <c r="E149" s="791">
        <v>19</v>
      </c>
      <c r="F149" s="791">
        <v>34</v>
      </c>
      <c r="G149" s="791">
        <v>20</v>
      </c>
      <c r="H149" s="791">
        <v>10</v>
      </c>
      <c r="I149" s="791">
        <v>18</v>
      </c>
      <c r="J149" s="791">
        <v>48</v>
      </c>
      <c r="K149" s="791">
        <v>7</v>
      </c>
      <c r="L149" s="791">
        <v>11</v>
      </c>
      <c r="M149" s="791">
        <v>11</v>
      </c>
      <c r="N149" s="791">
        <v>10</v>
      </c>
      <c r="O149" s="551"/>
      <c r="P149" s="797">
        <v>8121</v>
      </c>
      <c r="Q149" s="798" t="s">
        <v>148</v>
      </c>
      <c r="R149" s="799">
        <v>11</v>
      </c>
      <c r="S149" s="800">
        <v>221</v>
      </c>
      <c r="T149" s="801">
        <v>64</v>
      </c>
      <c r="U149" s="801">
        <v>27</v>
      </c>
      <c r="V149" s="801">
        <v>9</v>
      </c>
      <c r="W149" s="801">
        <v>0</v>
      </c>
      <c r="X149" s="801">
        <v>0</v>
      </c>
      <c r="Y149" s="801">
        <v>9</v>
      </c>
      <c r="Z149" s="801">
        <v>3</v>
      </c>
      <c r="AA149" s="801">
        <v>5</v>
      </c>
      <c r="AB149" s="801">
        <v>5</v>
      </c>
      <c r="AC149" s="801">
        <v>5</v>
      </c>
      <c r="AE149" s="904"/>
      <c r="AF149" s="906"/>
      <c r="AG149" s="901"/>
      <c r="AH149" s="900"/>
      <c r="AI149" s="900"/>
      <c r="AJ149" s="900"/>
      <c r="AK149" s="900"/>
      <c r="AL149" s="905"/>
      <c r="AM149" s="905"/>
      <c r="AN149" s="905"/>
      <c r="AO149" s="905"/>
    </row>
    <row r="150" spans="1:41" s="552" customFormat="1">
      <c r="A150" s="787">
        <v>3100</v>
      </c>
      <c r="B150" s="788" t="s">
        <v>314</v>
      </c>
      <c r="C150" s="789">
        <v>54</v>
      </c>
      <c r="D150" s="790">
        <v>332</v>
      </c>
      <c r="E150" s="791">
        <v>11</v>
      </c>
      <c r="F150" s="791">
        <v>31</v>
      </c>
      <c r="G150" s="791">
        <v>35</v>
      </c>
      <c r="H150" s="791">
        <v>15</v>
      </c>
      <c r="I150" s="791">
        <v>7</v>
      </c>
      <c r="J150" s="791">
        <v>57</v>
      </c>
      <c r="K150" s="791">
        <v>8</v>
      </c>
      <c r="L150" s="791">
        <v>11</v>
      </c>
      <c r="M150" s="791">
        <v>10</v>
      </c>
      <c r="N150" s="791">
        <v>11</v>
      </c>
      <c r="O150" s="551"/>
      <c r="P150" s="797">
        <v>8131</v>
      </c>
      <c r="Q150" s="798" t="s">
        <v>527</v>
      </c>
      <c r="R150" s="799">
        <v>7</v>
      </c>
      <c r="S150" s="800" t="s">
        <v>42</v>
      </c>
      <c r="T150" s="801" t="s">
        <v>42</v>
      </c>
      <c r="U150" s="801" t="s">
        <v>42</v>
      </c>
      <c r="V150" s="801" t="s">
        <v>42</v>
      </c>
      <c r="W150" s="801" t="s">
        <v>42</v>
      </c>
      <c r="X150" s="801" t="s">
        <v>42</v>
      </c>
      <c r="Y150" s="801" t="s">
        <v>42</v>
      </c>
      <c r="Z150" s="801" t="s">
        <v>42</v>
      </c>
      <c r="AA150" s="801" t="s">
        <v>42</v>
      </c>
      <c r="AB150" s="801" t="s">
        <v>42</v>
      </c>
      <c r="AC150" s="801" t="s">
        <v>42</v>
      </c>
      <c r="AE150" s="904"/>
      <c r="AF150" s="906"/>
      <c r="AG150" s="901"/>
      <c r="AH150" s="900"/>
      <c r="AI150" s="900"/>
      <c r="AJ150" s="900"/>
      <c r="AK150" s="900"/>
      <c r="AL150" s="905"/>
      <c r="AM150" s="905"/>
      <c r="AN150" s="905"/>
      <c r="AO150" s="905"/>
    </row>
    <row r="151" spans="1:41" s="552" customFormat="1">
      <c r="A151" s="787">
        <v>3101</v>
      </c>
      <c r="B151" s="788" t="s">
        <v>315</v>
      </c>
      <c r="C151" s="789">
        <v>123</v>
      </c>
      <c r="D151" s="790">
        <v>365</v>
      </c>
      <c r="E151" s="791">
        <v>4</v>
      </c>
      <c r="F151" s="791">
        <v>12</v>
      </c>
      <c r="G151" s="791">
        <v>46</v>
      </c>
      <c r="H151" s="791">
        <v>28</v>
      </c>
      <c r="I151" s="791">
        <v>10</v>
      </c>
      <c r="J151" s="791">
        <v>84</v>
      </c>
      <c r="K151" s="791">
        <v>8</v>
      </c>
      <c r="L151" s="791">
        <v>13</v>
      </c>
      <c r="M151" s="791">
        <v>12</v>
      </c>
      <c r="N151" s="791">
        <v>12</v>
      </c>
      <c r="O151" s="551"/>
      <c r="P151" s="797">
        <v>8151</v>
      </c>
      <c r="Q151" s="798" t="s">
        <v>913</v>
      </c>
      <c r="R151" s="799">
        <v>11</v>
      </c>
      <c r="S151" s="800">
        <v>233</v>
      </c>
      <c r="T151" s="801">
        <v>82</v>
      </c>
      <c r="U151" s="801">
        <v>9</v>
      </c>
      <c r="V151" s="801">
        <v>9</v>
      </c>
      <c r="W151" s="801">
        <v>0</v>
      </c>
      <c r="X151" s="801">
        <v>0</v>
      </c>
      <c r="Y151" s="801">
        <v>9</v>
      </c>
      <c r="Z151" s="801">
        <v>3</v>
      </c>
      <c r="AA151" s="801">
        <v>6</v>
      </c>
      <c r="AB151" s="801">
        <v>6</v>
      </c>
      <c r="AC151" s="801">
        <v>4</v>
      </c>
      <c r="AE151" s="905"/>
      <c r="AF151" s="905"/>
      <c r="AG151" s="905"/>
      <c r="AH151" s="905"/>
      <c r="AI151" s="905"/>
      <c r="AJ151" s="905"/>
      <c r="AK151" s="905"/>
      <c r="AL151" s="905"/>
      <c r="AM151" s="905"/>
      <c r="AN151" s="905"/>
      <c r="AO151" s="905"/>
    </row>
    <row r="152" spans="1:41">
      <c r="A152" s="787">
        <v>3111</v>
      </c>
      <c r="B152" s="788" t="s">
        <v>1253</v>
      </c>
      <c r="C152" s="789">
        <v>108</v>
      </c>
      <c r="D152" s="790">
        <v>334</v>
      </c>
      <c r="E152" s="791">
        <v>12</v>
      </c>
      <c r="F152" s="791">
        <v>19</v>
      </c>
      <c r="G152" s="791">
        <v>50</v>
      </c>
      <c r="H152" s="791">
        <v>15</v>
      </c>
      <c r="I152" s="791">
        <v>4</v>
      </c>
      <c r="J152" s="791">
        <v>69</v>
      </c>
      <c r="K152" s="791">
        <v>7</v>
      </c>
      <c r="L152" s="791">
        <v>12</v>
      </c>
      <c r="M152" s="791">
        <v>11</v>
      </c>
      <c r="N152" s="791">
        <v>11</v>
      </c>
      <c r="O152" s="551"/>
      <c r="P152" s="797">
        <v>8181</v>
      </c>
      <c r="Q152" s="798" t="s">
        <v>916</v>
      </c>
      <c r="R152" s="799">
        <v>13</v>
      </c>
      <c r="S152" s="800">
        <v>257</v>
      </c>
      <c r="T152" s="801">
        <v>77</v>
      </c>
      <c r="U152" s="801">
        <v>15</v>
      </c>
      <c r="V152" s="801">
        <v>8</v>
      </c>
      <c r="W152" s="801">
        <v>0</v>
      </c>
      <c r="X152" s="801">
        <v>0</v>
      </c>
      <c r="Y152" s="801">
        <v>8</v>
      </c>
      <c r="Z152" s="801">
        <v>4</v>
      </c>
      <c r="AA152" s="801">
        <v>6</v>
      </c>
      <c r="AB152" s="801">
        <v>5</v>
      </c>
      <c r="AC152" s="801">
        <v>6</v>
      </c>
      <c r="AE152" s="905"/>
      <c r="AF152" s="905"/>
      <c r="AG152" s="905"/>
      <c r="AH152" s="905"/>
      <c r="AI152" s="905"/>
      <c r="AJ152" s="905"/>
      <c r="AK152" s="905"/>
    </row>
    <row r="153" spans="1:41">
      <c r="A153" s="787">
        <v>3141</v>
      </c>
      <c r="B153" s="788" t="s">
        <v>317</v>
      </c>
      <c r="C153" s="789">
        <v>208</v>
      </c>
      <c r="D153" s="790">
        <v>326</v>
      </c>
      <c r="E153" s="791">
        <v>17</v>
      </c>
      <c r="F153" s="791">
        <v>26</v>
      </c>
      <c r="G153" s="791">
        <v>38</v>
      </c>
      <c r="H153" s="791">
        <v>17</v>
      </c>
      <c r="I153" s="791">
        <v>2</v>
      </c>
      <c r="J153" s="791">
        <v>57</v>
      </c>
      <c r="K153" s="791">
        <v>7</v>
      </c>
      <c r="L153" s="791">
        <v>11</v>
      </c>
      <c r="M153" s="791">
        <v>10</v>
      </c>
      <c r="N153" s="791">
        <v>10</v>
      </c>
      <c r="O153" s="551"/>
      <c r="P153" s="802">
        <v>9732</v>
      </c>
      <c r="Q153" s="803" t="s">
        <v>528</v>
      </c>
      <c r="R153" s="804">
        <v>13</v>
      </c>
      <c r="S153" s="805">
        <v>287</v>
      </c>
      <c r="T153" s="805">
        <v>15</v>
      </c>
      <c r="U153" s="805">
        <v>62</v>
      </c>
      <c r="V153" s="805">
        <v>23</v>
      </c>
      <c r="W153" s="805">
        <v>0</v>
      </c>
      <c r="X153" s="805">
        <v>0</v>
      </c>
      <c r="Y153" s="806">
        <v>23</v>
      </c>
      <c r="Z153" s="805">
        <v>4</v>
      </c>
      <c r="AA153" s="805">
        <v>7</v>
      </c>
      <c r="AB153" s="805">
        <v>8</v>
      </c>
      <c r="AC153" s="805">
        <v>8</v>
      </c>
      <c r="AE153" s="905"/>
      <c r="AF153" s="905"/>
      <c r="AG153" s="905"/>
      <c r="AH153" s="905"/>
      <c r="AI153" s="905"/>
      <c r="AJ153" s="905"/>
      <c r="AK153" s="905"/>
    </row>
    <row r="154" spans="1:41">
      <c r="A154" s="787">
        <v>3181</v>
      </c>
      <c r="B154" s="788" t="s">
        <v>318</v>
      </c>
      <c r="C154" s="789">
        <v>78</v>
      </c>
      <c r="D154" s="790">
        <v>304</v>
      </c>
      <c r="E154" s="791">
        <v>27</v>
      </c>
      <c r="F154" s="791">
        <v>41</v>
      </c>
      <c r="G154" s="791">
        <v>19</v>
      </c>
      <c r="H154" s="791">
        <v>12</v>
      </c>
      <c r="I154" s="791">
        <v>1</v>
      </c>
      <c r="J154" s="791">
        <v>32</v>
      </c>
      <c r="K154" s="791">
        <v>6</v>
      </c>
      <c r="L154" s="791">
        <v>10</v>
      </c>
      <c r="M154" s="791">
        <v>9</v>
      </c>
      <c r="N154" s="791">
        <v>9</v>
      </c>
      <c r="O154" s="551"/>
      <c r="AE154" s="905"/>
      <c r="AF154" s="905"/>
      <c r="AG154" s="905"/>
      <c r="AH154" s="905"/>
      <c r="AI154" s="905"/>
      <c r="AJ154" s="905"/>
      <c r="AK154" s="905"/>
    </row>
    <row r="155" spans="1:41">
      <c r="A155" s="787">
        <v>3191</v>
      </c>
      <c r="B155" s="788" t="s">
        <v>125</v>
      </c>
      <c r="C155" s="789">
        <v>97</v>
      </c>
      <c r="D155" s="790">
        <v>357</v>
      </c>
      <c r="E155" s="791">
        <v>7</v>
      </c>
      <c r="F155" s="791">
        <v>16</v>
      </c>
      <c r="G155" s="791">
        <v>42</v>
      </c>
      <c r="H155" s="791">
        <v>22</v>
      </c>
      <c r="I155" s="791">
        <v>12</v>
      </c>
      <c r="J155" s="791">
        <v>76</v>
      </c>
      <c r="K155" s="791">
        <v>7</v>
      </c>
      <c r="L155" s="791">
        <v>13</v>
      </c>
      <c r="M155" s="791">
        <v>12</v>
      </c>
      <c r="N155" s="791">
        <v>11</v>
      </c>
      <c r="O155" s="551"/>
      <c r="AE155" s="905"/>
      <c r="AF155" s="905"/>
      <c r="AG155" s="905"/>
      <c r="AH155" s="905"/>
      <c r="AI155" s="905"/>
      <c r="AJ155" s="905"/>
      <c r="AK155" s="905"/>
    </row>
    <row r="156" spans="1:41">
      <c r="A156" s="787">
        <v>3241</v>
      </c>
      <c r="B156" s="788" t="s">
        <v>1254</v>
      </c>
      <c r="C156" s="789">
        <v>59</v>
      </c>
      <c r="D156" s="790">
        <v>292</v>
      </c>
      <c r="E156" s="791">
        <v>29</v>
      </c>
      <c r="F156" s="791">
        <v>41</v>
      </c>
      <c r="G156" s="791">
        <v>27</v>
      </c>
      <c r="H156" s="791">
        <v>3</v>
      </c>
      <c r="I156" s="791">
        <v>0</v>
      </c>
      <c r="J156" s="791">
        <v>31</v>
      </c>
      <c r="K156" s="791">
        <v>6</v>
      </c>
      <c r="L156" s="791">
        <v>9</v>
      </c>
      <c r="M156" s="791">
        <v>9</v>
      </c>
      <c r="N156" s="791">
        <v>9</v>
      </c>
      <c r="O156" s="551"/>
      <c r="AE156" s="905"/>
      <c r="AF156" s="905"/>
      <c r="AG156" s="905"/>
      <c r="AH156" s="905"/>
      <c r="AI156" s="905"/>
      <c r="AJ156" s="905"/>
      <c r="AK156" s="905"/>
    </row>
    <row r="157" spans="1:41">
      <c r="A157" s="787">
        <v>3261</v>
      </c>
      <c r="B157" s="788" t="s">
        <v>1255</v>
      </c>
      <c r="C157" s="789">
        <v>190</v>
      </c>
      <c r="D157" s="790">
        <v>302</v>
      </c>
      <c r="E157" s="791">
        <v>29</v>
      </c>
      <c r="F157" s="791">
        <v>28</v>
      </c>
      <c r="G157" s="791">
        <v>31</v>
      </c>
      <c r="H157" s="791">
        <v>9</v>
      </c>
      <c r="I157" s="791">
        <v>3</v>
      </c>
      <c r="J157" s="791">
        <v>43</v>
      </c>
      <c r="K157" s="791">
        <v>6</v>
      </c>
      <c r="L157" s="791">
        <v>10</v>
      </c>
      <c r="M157" s="791">
        <v>10</v>
      </c>
      <c r="N157" s="791">
        <v>9</v>
      </c>
      <c r="O157" s="551"/>
    </row>
    <row r="158" spans="1:41">
      <c r="A158" s="787">
        <v>3281</v>
      </c>
      <c r="B158" s="788" t="s">
        <v>18</v>
      </c>
      <c r="C158" s="789">
        <v>183</v>
      </c>
      <c r="D158" s="790">
        <v>314</v>
      </c>
      <c r="E158" s="791">
        <v>20</v>
      </c>
      <c r="F158" s="791">
        <v>36</v>
      </c>
      <c r="G158" s="791">
        <v>32</v>
      </c>
      <c r="H158" s="791">
        <v>11</v>
      </c>
      <c r="I158" s="791">
        <v>2</v>
      </c>
      <c r="J158" s="791">
        <v>45</v>
      </c>
      <c r="K158" s="791">
        <v>6</v>
      </c>
      <c r="L158" s="791">
        <v>11</v>
      </c>
      <c r="M158" s="791">
        <v>10</v>
      </c>
      <c r="N158" s="791">
        <v>10</v>
      </c>
      <c r="O158" s="551"/>
    </row>
    <row r="159" spans="1:41">
      <c r="A159" s="787">
        <v>3301</v>
      </c>
      <c r="B159" s="788" t="s">
        <v>321</v>
      </c>
      <c r="C159" s="789">
        <v>62</v>
      </c>
      <c r="D159" s="790">
        <v>291</v>
      </c>
      <c r="E159" s="791">
        <v>34</v>
      </c>
      <c r="F159" s="791">
        <v>40</v>
      </c>
      <c r="G159" s="791">
        <v>24</v>
      </c>
      <c r="H159" s="791">
        <v>2</v>
      </c>
      <c r="I159" s="791">
        <v>0</v>
      </c>
      <c r="J159" s="791">
        <v>26</v>
      </c>
      <c r="K159" s="791">
        <v>6</v>
      </c>
      <c r="L159" s="791">
        <v>9</v>
      </c>
      <c r="M159" s="791">
        <v>9</v>
      </c>
      <c r="N159" s="791">
        <v>9</v>
      </c>
      <c r="O159" s="551"/>
    </row>
    <row r="160" spans="1:41">
      <c r="A160" s="787">
        <v>3341</v>
      </c>
      <c r="B160" s="788" t="s">
        <v>322</v>
      </c>
      <c r="C160" s="789">
        <v>124</v>
      </c>
      <c r="D160" s="790">
        <v>314</v>
      </c>
      <c r="E160" s="791">
        <v>19</v>
      </c>
      <c r="F160" s="791">
        <v>40</v>
      </c>
      <c r="G160" s="791">
        <v>30</v>
      </c>
      <c r="H160" s="791">
        <v>9</v>
      </c>
      <c r="I160" s="791">
        <v>2</v>
      </c>
      <c r="J160" s="791">
        <v>41</v>
      </c>
      <c r="K160" s="791">
        <v>7</v>
      </c>
      <c r="L160" s="791">
        <v>10</v>
      </c>
      <c r="M160" s="791">
        <v>10</v>
      </c>
      <c r="N160" s="791">
        <v>10</v>
      </c>
      <c r="O160" s="551"/>
    </row>
    <row r="161" spans="1:15">
      <c r="A161" s="787">
        <v>3381</v>
      </c>
      <c r="B161" s="788" t="s">
        <v>1256</v>
      </c>
      <c r="C161" s="789">
        <v>118</v>
      </c>
      <c r="D161" s="790">
        <v>323</v>
      </c>
      <c r="E161" s="791">
        <v>18</v>
      </c>
      <c r="F161" s="791">
        <v>29</v>
      </c>
      <c r="G161" s="791">
        <v>36</v>
      </c>
      <c r="H161" s="791">
        <v>14</v>
      </c>
      <c r="I161" s="791">
        <v>4</v>
      </c>
      <c r="J161" s="791">
        <v>53</v>
      </c>
      <c r="K161" s="791">
        <v>7</v>
      </c>
      <c r="L161" s="791">
        <v>11</v>
      </c>
      <c r="M161" s="791">
        <v>10</v>
      </c>
      <c r="N161" s="791">
        <v>10</v>
      </c>
      <c r="O161" s="551"/>
    </row>
    <row r="162" spans="1:15">
      <c r="A162" s="787">
        <v>3421</v>
      </c>
      <c r="B162" s="788" t="s">
        <v>324</v>
      </c>
      <c r="C162" s="789">
        <v>121</v>
      </c>
      <c r="D162" s="790">
        <v>305</v>
      </c>
      <c r="E162" s="791">
        <v>29</v>
      </c>
      <c r="F162" s="791">
        <v>31</v>
      </c>
      <c r="G162" s="791">
        <v>32</v>
      </c>
      <c r="H162" s="791">
        <v>6</v>
      </c>
      <c r="I162" s="791">
        <v>2</v>
      </c>
      <c r="J162" s="791">
        <v>40</v>
      </c>
      <c r="K162" s="791">
        <v>6</v>
      </c>
      <c r="L162" s="791">
        <v>10</v>
      </c>
      <c r="M162" s="791">
        <v>9</v>
      </c>
      <c r="N162" s="791">
        <v>9</v>
      </c>
      <c r="O162" s="551"/>
    </row>
    <row r="163" spans="1:15">
      <c r="A163" s="787">
        <v>3431</v>
      </c>
      <c r="B163" s="788" t="s">
        <v>1257</v>
      </c>
      <c r="C163" s="789">
        <v>86</v>
      </c>
      <c r="D163" s="790">
        <v>310</v>
      </c>
      <c r="E163" s="791">
        <v>26</v>
      </c>
      <c r="F163" s="791">
        <v>36</v>
      </c>
      <c r="G163" s="791">
        <v>26</v>
      </c>
      <c r="H163" s="791">
        <v>9</v>
      </c>
      <c r="I163" s="791">
        <v>3</v>
      </c>
      <c r="J163" s="791">
        <v>38</v>
      </c>
      <c r="K163" s="791">
        <v>7</v>
      </c>
      <c r="L163" s="791">
        <v>11</v>
      </c>
      <c r="M163" s="791">
        <v>9</v>
      </c>
      <c r="N163" s="791">
        <v>9</v>
      </c>
      <c r="O163" s="551"/>
    </row>
    <row r="164" spans="1:15">
      <c r="A164" s="787">
        <v>3501</v>
      </c>
      <c r="B164" s="788" t="s">
        <v>326</v>
      </c>
      <c r="C164" s="789">
        <v>58</v>
      </c>
      <c r="D164" s="790">
        <v>267</v>
      </c>
      <c r="E164" s="791">
        <v>60</v>
      </c>
      <c r="F164" s="791">
        <v>28</v>
      </c>
      <c r="G164" s="791">
        <v>10</v>
      </c>
      <c r="H164" s="791">
        <v>2</v>
      </c>
      <c r="I164" s="791">
        <v>0</v>
      </c>
      <c r="J164" s="791">
        <v>12</v>
      </c>
      <c r="K164" s="791">
        <v>5</v>
      </c>
      <c r="L164" s="791">
        <v>8</v>
      </c>
      <c r="M164" s="791">
        <v>8</v>
      </c>
      <c r="N164" s="791">
        <v>7</v>
      </c>
      <c r="O164" s="551"/>
    </row>
    <row r="165" spans="1:15">
      <c r="A165" s="787">
        <v>3541</v>
      </c>
      <c r="B165" s="788" t="s">
        <v>1258</v>
      </c>
      <c r="C165" s="789">
        <v>61</v>
      </c>
      <c r="D165" s="790">
        <v>303</v>
      </c>
      <c r="E165" s="791">
        <v>30</v>
      </c>
      <c r="F165" s="791">
        <v>36</v>
      </c>
      <c r="G165" s="791">
        <v>26</v>
      </c>
      <c r="H165" s="791">
        <v>7</v>
      </c>
      <c r="I165" s="791">
        <v>2</v>
      </c>
      <c r="J165" s="791">
        <v>34</v>
      </c>
      <c r="K165" s="791">
        <v>6</v>
      </c>
      <c r="L165" s="791">
        <v>10</v>
      </c>
      <c r="M165" s="791">
        <v>9</v>
      </c>
      <c r="N165" s="791">
        <v>9</v>
      </c>
      <c r="O165" s="551"/>
    </row>
    <row r="166" spans="1:15">
      <c r="A166" s="787">
        <v>3581</v>
      </c>
      <c r="B166" s="788" t="s">
        <v>328</v>
      </c>
      <c r="C166" s="789">
        <v>47</v>
      </c>
      <c r="D166" s="790">
        <v>302</v>
      </c>
      <c r="E166" s="791">
        <v>38</v>
      </c>
      <c r="F166" s="791">
        <v>11</v>
      </c>
      <c r="G166" s="791">
        <v>45</v>
      </c>
      <c r="H166" s="791">
        <v>6</v>
      </c>
      <c r="I166" s="791">
        <v>0</v>
      </c>
      <c r="J166" s="791">
        <v>51</v>
      </c>
      <c r="K166" s="791">
        <v>6</v>
      </c>
      <c r="L166" s="791">
        <v>11</v>
      </c>
      <c r="M166" s="791">
        <v>10</v>
      </c>
      <c r="N166" s="791">
        <v>9</v>
      </c>
      <c r="O166" s="551"/>
    </row>
    <row r="167" spans="1:15">
      <c r="A167" s="787">
        <v>3600</v>
      </c>
      <c r="B167" s="788" t="s">
        <v>329</v>
      </c>
      <c r="C167" s="789">
        <v>79</v>
      </c>
      <c r="D167" s="790">
        <v>282</v>
      </c>
      <c r="E167" s="791">
        <v>39</v>
      </c>
      <c r="F167" s="791">
        <v>44</v>
      </c>
      <c r="G167" s="791">
        <v>16</v>
      </c>
      <c r="H167" s="791">
        <v>0</v>
      </c>
      <c r="I167" s="791">
        <v>0</v>
      </c>
      <c r="J167" s="791">
        <v>16</v>
      </c>
      <c r="K167" s="791">
        <v>6</v>
      </c>
      <c r="L167" s="791">
        <v>9</v>
      </c>
      <c r="M167" s="791">
        <v>8</v>
      </c>
      <c r="N167" s="791">
        <v>7</v>
      </c>
      <c r="O167" s="551"/>
    </row>
    <row r="168" spans="1:15">
      <c r="A168" s="787">
        <v>3610</v>
      </c>
      <c r="B168" s="788" t="s">
        <v>330</v>
      </c>
      <c r="C168" s="789">
        <v>197</v>
      </c>
      <c r="D168" s="790">
        <v>326</v>
      </c>
      <c r="E168" s="791">
        <v>15</v>
      </c>
      <c r="F168" s="791">
        <v>28</v>
      </c>
      <c r="G168" s="791">
        <v>41</v>
      </c>
      <c r="H168" s="791">
        <v>11</v>
      </c>
      <c r="I168" s="791">
        <v>5</v>
      </c>
      <c r="J168" s="791">
        <v>57</v>
      </c>
      <c r="K168" s="791">
        <v>7</v>
      </c>
      <c r="L168" s="791">
        <v>11</v>
      </c>
      <c r="M168" s="791">
        <v>10</v>
      </c>
      <c r="N168" s="791">
        <v>10</v>
      </c>
      <c r="O168" s="551"/>
    </row>
    <row r="169" spans="1:15">
      <c r="A169" s="787">
        <v>3621</v>
      </c>
      <c r="B169" s="788" t="s">
        <v>331</v>
      </c>
      <c r="C169" s="789">
        <v>151</v>
      </c>
      <c r="D169" s="790">
        <v>282</v>
      </c>
      <c r="E169" s="791">
        <v>42</v>
      </c>
      <c r="F169" s="791">
        <v>33</v>
      </c>
      <c r="G169" s="791">
        <v>20</v>
      </c>
      <c r="H169" s="791">
        <v>3</v>
      </c>
      <c r="I169" s="791">
        <v>1</v>
      </c>
      <c r="J169" s="791">
        <v>25</v>
      </c>
      <c r="K169" s="791">
        <v>6</v>
      </c>
      <c r="L169" s="791">
        <v>9</v>
      </c>
      <c r="M169" s="791">
        <v>8</v>
      </c>
      <c r="N169" s="791">
        <v>8</v>
      </c>
      <c r="O169" s="551"/>
    </row>
    <row r="170" spans="1:15">
      <c r="A170" s="787">
        <v>3661</v>
      </c>
      <c r="B170" s="788" t="s">
        <v>1259</v>
      </c>
      <c r="C170" s="789">
        <v>92</v>
      </c>
      <c r="D170" s="790">
        <v>303</v>
      </c>
      <c r="E170" s="791">
        <v>27</v>
      </c>
      <c r="F170" s="791">
        <v>38</v>
      </c>
      <c r="G170" s="791">
        <v>25</v>
      </c>
      <c r="H170" s="791">
        <v>9</v>
      </c>
      <c r="I170" s="791">
        <v>1</v>
      </c>
      <c r="J170" s="791">
        <v>35</v>
      </c>
      <c r="K170" s="791">
        <v>6</v>
      </c>
      <c r="L170" s="791">
        <v>10</v>
      </c>
      <c r="M170" s="791">
        <v>9</v>
      </c>
      <c r="N170" s="791">
        <v>10</v>
      </c>
      <c r="O170" s="551"/>
    </row>
    <row r="171" spans="1:15">
      <c r="A171" s="787">
        <v>3701</v>
      </c>
      <c r="B171" s="788" t="s">
        <v>333</v>
      </c>
      <c r="C171" s="789">
        <v>116</v>
      </c>
      <c r="D171" s="790">
        <v>296</v>
      </c>
      <c r="E171" s="791">
        <v>35</v>
      </c>
      <c r="F171" s="791">
        <v>30</v>
      </c>
      <c r="G171" s="791">
        <v>24</v>
      </c>
      <c r="H171" s="791">
        <v>6</v>
      </c>
      <c r="I171" s="791">
        <v>4</v>
      </c>
      <c r="J171" s="791">
        <v>34</v>
      </c>
      <c r="K171" s="791">
        <v>6</v>
      </c>
      <c r="L171" s="791">
        <v>10</v>
      </c>
      <c r="M171" s="791">
        <v>9</v>
      </c>
      <c r="N171" s="791">
        <v>9</v>
      </c>
      <c r="O171" s="551"/>
    </row>
    <row r="172" spans="1:15">
      <c r="A172" s="787">
        <v>3741</v>
      </c>
      <c r="B172" s="788" t="s">
        <v>334</v>
      </c>
      <c r="C172" s="789">
        <v>145</v>
      </c>
      <c r="D172" s="790">
        <v>342</v>
      </c>
      <c r="E172" s="791">
        <v>10</v>
      </c>
      <c r="F172" s="791">
        <v>24</v>
      </c>
      <c r="G172" s="791">
        <v>39</v>
      </c>
      <c r="H172" s="791">
        <v>19</v>
      </c>
      <c r="I172" s="791">
        <v>8</v>
      </c>
      <c r="J172" s="791">
        <v>66</v>
      </c>
      <c r="K172" s="791">
        <v>8</v>
      </c>
      <c r="L172" s="791">
        <v>12</v>
      </c>
      <c r="M172" s="791">
        <v>11</v>
      </c>
      <c r="N172" s="791">
        <v>11</v>
      </c>
      <c r="O172" s="551"/>
    </row>
    <row r="173" spans="1:15">
      <c r="A173" s="787">
        <v>3781</v>
      </c>
      <c r="B173" s="788" t="s">
        <v>1260</v>
      </c>
      <c r="C173" s="789">
        <v>44</v>
      </c>
      <c r="D173" s="790">
        <v>298</v>
      </c>
      <c r="E173" s="791">
        <v>30</v>
      </c>
      <c r="F173" s="791">
        <v>48</v>
      </c>
      <c r="G173" s="791">
        <v>14</v>
      </c>
      <c r="H173" s="791">
        <v>9</v>
      </c>
      <c r="I173" s="791">
        <v>0</v>
      </c>
      <c r="J173" s="791">
        <v>23</v>
      </c>
      <c r="K173" s="791">
        <v>6</v>
      </c>
      <c r="L173" s="791">
        <v>10</v>
      </c>
      <c r="M173" s="791">
        <v>8</v>
      </c>
      <c r="N173" s="791">
        <v>9</v>
      </c>
      <c r="O173" s="551"/>
    </row>
    <row r="174" spans="1:15">
      <c r="A174" s="787">
        <v>3821</v>
      </c>
      <c r="B174" s="788" t="s">
        <v>1899</v>
      </c>
      <c r="C174" s="789">
        <v>54</v>
      </c>
      <c r="D174" s="790">
        <v>288</v>
      </c>
      <c r="E174" s="791">
        <v>37</v>
      </c>
      <c r="F174" s="791">
        <v>31</v>
      </c>
      <c r="G174" s="791">
        <v>24</v>
      </c>
      <c r="H174" s="791">
        <v>4</v>
      </c>
      <c r="I174" s="791">
        <v>4</v>
      </c>
      <c r="J174" s="791">
        <v>31</v>
      </c>
      <c r="K174" s="791">
        <v>6</v>
      </c>
      <c r="L174" s="791">
        <v>9</v>
      </c>
      <c r="M174" s="791">
        <v>8</v>
      </c>
      <c r="N174" s="791">
        <v>9</v>
      </c>
      <c r="O174" s="551"/>
    </row>
    <row r="175" spans="1:15">
      <c r="A175" s="787">
        <v>3861</v>
      </c>
      <c r="B175" s="788" t="s">
        <v>337</v>
      </c>
      <c r="C175" s="789">
        <v>43</v>
      </c>
      <c r="D175" s="790">
        <v>285</v>
      </c>
      <c r="E175" s="791">
        <v>42</v>
      </c>
      <c r="F175" s="791">
        <v>21</v>
      </c>
      <c r="G175" s="791">
        <v>26</v>
      </c>
      <c r="H175" s="791">
        <v>9</v>
      </c>
      <c r="I175" s="791">
        <v>2</v>
      </c>
      <c r="J175" s="791">
        <v>37</v>
      </c>
      <c r="K175" s="791">
        <v>5</v>
      </c>
      <c r="L175" s="791">
        <v>10</v>
      </c>
      <c r="M175" s="791">
        <v>9</v>
      </c>
      <c r="N175" s="791">
        <v>8</v>
      </c>
      <c r="O175" s="551"/>
    </row>
    <row r="176" spans="1:15">
      <c r="A176" s="787">
        <v>3901</v>
      </c>
      <c r="B176" s="788" t="s">
        <v>1261</v>
      </c>
      <c r="C176" s="789">
        <v>119</v>
      </c>
      <c r="D176" s="790">
        <v>315</v>
      </c>
      <c r="E176" s="791">
        <v>24</v>
      </c>
      <c r="F176" s="791">
        <v>29</v>
      </c>
      <c r="G176" s="791">
        <v>33</v>
      </c>
      <c r="H176" s="791">
        <v>8</v>
      </c>
      <c r="I176" s="791">
        <v>8</v>
      </c>
      <c r="J176" s="791">
        <v>48</v>
      </c>
      <c r="K176" s="791">
        <v>6</v>
      </c>
      <c r="L176" s="791">
        <v>11</v>
      </c>
      <c r="M176" s="791">
        <v>10</v>
      </c>
      <c r="N176" s="791">
        <v>10</v>
      </c>
      <c r="O176" s="551"/>
    </row>
    <row r="177" spans="1:15">
      <c r="A177" s="787">
        <v>3941</v>
      </c>
      <c r="B177" s="788" t="s">
        <v>339</v>
      </c>
      <c r="C177" s="789">
        <v>95</v>
      </c>
      <c r="D177" s="790">
        <v>274</v>
      </c>
      <c r="E177" s="791">
        <v>47</v>
      </c>
      <c r="F177" s="791">
        <v>36</v>
      </c>
      <c r="G177" s="791">
        <v>14</v>
      </c>
      <c r="H177" s="791">
        <v>3</v>
      </c>
      <c r="I177" s="791">
        <v>0</v>
      </c>
      <c r="J177" s="791">
        <v>17</v>
      </c>
      <c r="K177" s="791">
        <v>5</v>
      </c>
      <c r="L177" s="791">
        <v>9</v>
      </c>
      <c r="M177" s="791">
        <v>8</v>
      </c>
      <c r="N177" s="791">
        <v>8</v>
      </c>
      <c r="O177" s="551"/>
    </row>
    <row r="178" spans="1:15">
      <c r="A178" s="787">
        <v>3981</v>
      </c>
      <c r="B178" s="788" t="s">
        <v>340</v>
      </c>
      <c r="C178" s="789">
        <v>93</v>
      </c>
      <c r="D178" s="790">
        <v>308</v>
      </c>
      <c r="E178" s="791">
        <v>29</v>
      </c>
      <c r="F178" s="791">
        <v>22</v>
      </c>
      <c r="G178" s="791">
        <v>40</v>
      </c>
      <c r="H178" s="791">
        <v>9</v>
      </c>
      <c r="I178" s="791">
        <v>1</v>
      </c>
      <c r="J178" s="791">
        <v>49</v>
      </c>
      <c r="K178" s="791">
        <v>7</v>
      </c>
      <c r="L178" s="791">
        <v>10</v>
      </c>
      <c r="M178" s="791">
        <v>9</v>
      </c>
      <c r="N178" s="791">
        <v>10</v>
      </c>
      <c r="O178" s="551"/>
    </row>
    <row r="179" spans="1:15">
      <c r="A179" s="787">
        <v>4000</v>
      </c>
      <c r="B179" s="788" t="s">
        <v>1262</v>
      </c>
      <c r="C179" s="789">
        <v>20</v>
      </c>
      <c r="D179" s="790">
        <v>337</v>
      </c>
      <c r="E179" s="791">
        <v>10</v>
      </c>
      <c r="F179" s="791">
        <v>50</v>
      </c>
      <c r="G179" s="791">
        <v>20</v>
      </c>
      <c r="H179" s="791">
        <v>10</v>
      </c>
      <c r="I179" s="791">
        <v>10</v>
      </c>
      <c r="J179" s="791">
        <v>40</v>
      </c>
      <c r="K179" s="791">
        <v>7</v>
      </c>
      <c r="L179" s="791">
        <v>12</v>
      </c>
      <c r="M179" s="791">
        <v>10</v>
      </c>
      <c r="N179" s="791">
        <v>10</v>
      </c>
      <c r="O179" s="551"/>
    </row>
    <row r="180" spans="1:15">
      <c r="A180" s="787">
        <v>4001</v>
      </c>
      <c r="B180" s="788" t="s">
        <v>341</v>
      </c>
      <c r="C180" s="789">
        <v>73</v>
      </c>
      <c r="D180" s="790">
        <v>320</v>
      </c>
      <c r="E180" s="791">
        <v>14</v>
      </c>
      <c r="F180" s="791">
        <v>41</v>
      </c>
      <c r="G180" s="791">
        <v>34</v>
      </c>
      <c r="H180" s="791">
        <v>7</v>
      </c>
      <c r="I180" s="791">
        <v>4</v>
      </c>
      <c r="J180" s="791">
        <v>45</v>
      </c>
      <c r="K180" s="791">
        <v>7</v>
      </c>
      <c r="L180" s="791">
        <v>10</v>
      </c>
      <c r="M180" s="791">
        <v>10</v>
      </c>
      <c r="N180" s="791">
        <v>10</v>
      </c>
      <c r="O180" s="551"/>
    </row>
    <row r="181" spans="1:15">
      <c r="A181" s="787">
        <v>4012</v>
      </c>
      <c r="B181" s="788" t="s">
        <v>2025</v>
      </c>
      <c r="C181" s="789">
        <v>9</v>
      </c>
      <c r="D181" s="790" t="s">
        <v>42</v>
      </c>
      <c r="E181" s="791" t="s">
        <v>42</v>
      </c>
      <c r="F181" s="791" t="s">
        <v>42</v>
      </c>
      <c r="G181" s="791" t="s">
        <v>42</v>
      </c>
      <c r="H181" s="791" t="s">
        <v>42</v>
      </c>
      <c r="I181" s="791" t="s">
        <v>42</v>
      </c>
      <c r="J181" s="791" t="s">
        <v>42</v>
      </c>
      <c r="K181" s="791" t="s">
        <v>42</v>
      </c>
      <c r="L181" s="791" t="s">
        <v>42</v>
      </c>
      <c r="M181" s="791" t="s">
        <v>42</v>
      </c>
      <c r="N181" s="791" t="s">
        <v>42</v>
      </c>
      <c r="O181" s="551"/>
    </row>
    <row r="182" spans="1:15">
      <c r="A182" s="787">
        <v>4021</v>
      </c>
      <c r="B182" s="788" t="s">
        <v>342</v>
      </c>
      <c r="C182" s="789">
        <v>126</v>
      </c>
      <c r="D182" s="790">
        <v>301</v>
      </c>
      <c r="E182" s="791">
        <v>35</v>
      </c>
      <c r="F182" s="791">
        <v>28</v>
      </c>
      <c r="G182" s="791">
        <v>26</v>
      </c>
      <c r="H182" s="791">
        <v>7</v>
      </c>
      <c r="I182" s="791">
        <v>4</v>
      </c>
      <c r="J182" s="791">
        <v>37</v>
      </c>
      <c r="K182" s="791">
        <v>6</v>
      </c>
      <c r="L182" s="791">
        <v>10</v>
      </c>
      <c r="M182" s="791">
        <v>9</v>
      </c>
      <c r="N182" s="791">
        <v>9</v>
      </c>
      <c r="O182" s="551"/>
    </row>
    <row r="183" spans="1:15">
      <c r="A183" s="787">
        <v>4031</v>
      </c>
      <c r="B183" s="788" t="s">
        <v>1263</v>
      </c>
      <c r="C183" s="789">
        <v>185</v>
      </c>
      <c r="D183" s="790">
        <v>288</v>
      </c>
      <c r="E183" s="791">
        <v>36</v>
      </c>
      <c r="F183" s="791">
        <v>34</v>
      </c>
      <c r="G183" s="791">
        <v>26</v>
      </c>
      <c r="H183" s="791">
        <v>2</v>
      </c>
      <c r="I183" s="791">
        <v>2</v>
      </c>
      <c r="J183" s="791">
        <v>30</v>
      </c>
      <c r="K183" s="791">
        <v>6</v>
      </c>
      <c r="L183" s="791">
        <v>9</v>
      </c>
      <c r="M183" s="791">
        <v>9</v>
      </c>
      <c r="N183" s="791">
        <v>9</v>
      </c>
      <c r="O183" s="551"/>
    </row>
    <row r="184" spans="1:15">
      <c r="A184" s="787">
        <v>4061</v>
      </c>
      <c r="B184" s="788" t="s">
        <v>343</v>
      </c>
      <c r="C184" s="789">
        <v>138</v>
      </c>
      <c r="D184" s="790">
        <v>312</v>
      </c>
      <c r="E184" s="791">
        <v>17</v>
      </c>
      <c r="F184" s="791">
        <v>41</v>
      </c>
      <c r="G184" s="791">
        <v>33</v>
      </c>
      <c r="H184" s="791">
        <v>6</v>
      </c>
      <c r="I184" s="791">
        <v>3</v>
      </c>
      <c r="J184" s="791">
        <v>42</v>
      </c>
      <c r="K184" s="791">
        <v>7</v>
      </c>
      <c r="L184" s="791">
        <v>9</v>
      </c>
      <c r="M184" s="791">
        <v>10</v>
      </c>
      <c r="N184" s="791">
        <v>10</v>
      </c>
      <c r="O184" s="551"/>
    </row>
    <row r="185" spans="1:15">
      <c r="A185" s="787">
        <v>4071</v>
      </c>
      <c r="B185" s="788" t="s">
        <v>344</v>
      </c>
      <c r="C185" s="789">
        <v>47</v>
      </c>
      <c r="D185" s="790">
        <v>313</v>
      </c>
      <c r="E185" s="791">
        <v>19</v>
      </c>
      <c r="F185" s="791">
        <v>34</v>
      </c>
      <c r="G185" s="791">
        <v>36</v>
      </c>
      <c r="H185" s="791">
        <v>9</v>
      </c>
      <c r="I185" s="791">
        <v>2</v>
      </c>
      <c r="J185" s="791">
        <v>47</v>
      </c>
      <c r="K185" s="791">
        <v>7</v>
      </c>
      <c r="L185" s="791">
        <v>10</v>
      </c>
      <c r="M185" s="791">
        <v>10</v>
      </c>
      <c r="N185" s="791">
        <v>10</v>
      </c>
      <c r="O185" s="551"/>
    </row>
    <row r="186" spans="1:15">
      <c r="A186" s="787">
        <v>4091</v>
      </c>
      <c r="B186" s="788" t="s">
        <v>1264</v>
      </c>
      <c r="C186" s="789">
        <v>86</v>
      </c>
      <c r="D186" s="790">
        <v>300</v>
      </c>
      <c r="E186" s="791">
        <v>29</v>
      </c>
      <c r="F186" s="791">
        <v>37</v>
      </c>
      <c r="G186" s="791">
        <v>27</v>
      </c>
      <c r="H186" s="791">
        <v>5</v>
      </c>
      <c r="I186" s="791">
        <v>2</v>
      </c>
      <c r="J186" s="791">
        <v>34</v>
      </c>
      <c r="K186" s="791">
        <v>6</v>
      </c>
      <c r="L186" s="791">
        <v>10</v>
      </c>
      <c r="M186" s="791">
        <v>9</v>
      </c>
      <c r="N186" s="791">
        <v>10</v>
      </c>
      <c r="O186" s="551"/>
    </row>
    <row r="187" spans="1:15">
      <c r="A187" s="787">
        <v>4121</v>
      </c>
      <c r="B187" s="788" t="s">
        <v>1265</v>
      </c>
      <c r="C187" s="789">
        <v>53</v>
      </c>
      <c r="D187" s="790">
        <v>291</v>
      </c>
      <c r="E187" s="791">
        <v>36</v>
      </c>
      <c r="F187" s="791">
        <v>28</v>
      </c>
      <c r="G187" s="791">
        <v>25</v>
      </c>
      <c r="H187" s="791">
        <v>11</v>
      </c>
      <c r="I187" s="791">
        <v>0</v>
      </c>
      <c r="J187" s="791">
        <v>36</v>
      </c>
      <c r="K187" s="791">
        <v>6</v>
      </c>
      <c r="L187" s="791">
        <v>9</v>
      </c>
      <c r="M187" s="791">
        <v>9</v>
      </c>
      <c r="N187" s="791">
        <v>9</v>
      </c>
      <c r="O187" s="551"/>
    </row>
    <row r="188" spans="1:15">
      <c r="A188" s="787">
        <v>4171</v>
      </c>
      <c r="B188" s="788" t="s">
        <v>1266</v>
      </c>
      <c r="C188" s="789">
        <v>49</v>
      </c>
      <c r="D188" s="790">
        <v>287</v>
      </c>
      <c r="E188" s="791">
        <v>41</v>
      </c>
      <c r="F188" s="791">
        <v>29</v>
      </c>
      <c r="G188" s="791">
        <v>31</v>
      </c>
      <c r="H188" s="791">
        <v>0</v>
      </c>
      <c r="I188" s="791">
        <v>0</v>
      </c>
      <c r="J188" s="791">
        <v>31</v>
      </c>
      <c r="K188" s="791">
        <v>6</v>
      </c>
      <c r="L188" s="791">
        <v>10</v>
      </c>
      <c r="M188" s="791">
        <v>8</v>
      </c>
      <c r="N188" s="791">
        <v>9</v>
      </c>
      <c r="O188" s="551"/>
    </row>
    <row r="189" spans="1:15">
      <c r="A189" s="787">
        <v>4221</v>
      </c>
      <c r="B189" s="788" t="s">
        <v>348</v>
      </c>
      <c r="C189" s="789">
        <v>108</v>
      </c>
      <c r="D189" s="790">
        <v>346</v>
      </c>
      <c r="E189" s="791">
        <v>8</v>
      </c>
      <c r="F189" s="791">
        <v>25</v>
      </c>
      <c r="G189" s="791">
        <v>39</v>
      </c>
      <c r="H189" s="791">
        <v>18</v>
      </c>
      <c r="I189" s="791">
        <v>10</v>
      </c>
      <c r="J189" s="791">
        <v>67</v>
      </c>
      <c r="K189" s="791">
        <v>7</v>
      </c>
      <c r="L189" s="791">
        <v>12</v>
      </c>
      <c r="M189" s="791">
        <v>11</v>
      </c>
      <c r="N189" s="791">
        <v>11</v>
      </c>
      <c r="O189" s="551"/>
    </row>
    <row r="190" spans="1:15">
      <c r="A190" s="787">
        <v>4241</v>
      </c>
      <c r="B190" s="788" t="s">
        <v>349</v>
      </c>
      <c r="C190" s="789">
        <v>143</v>
      </c>
      <c r="D190" s="790">
        <v>316</v>
      </c>
      <c r="E190" s="791">
        <v>23</v>
      </c>
      <c r="F190" s="791">
        <v>24</v>
      </c>
      <c r="G190" s="791">
        <v>40</v>
      </c>
      <c r="H190" s="791">
        <v>10</v>
      </c>
      <c r="I190" s="791">
        <v>3</v>
      </c>
      <c r="J190" s="791">
        <v>52</v>
      </c>
      <c r="K190" s="791">
        <v>6</v>
      </c>
      <c r="L190" s="791">
        <v>11</v>
      </c>
      <c r="M190" s="791">
        <v>10</v>
      </c>
      <c r="N190" s="791">
        <v>9</v>
      </c>
      <c r="O190" s="551"/>
    </row>
    <row r="191" spans="1:15">
      <c r="A191" s="787">
        <v>4261</v>
      </c>
      <c r="B191" s="788" t="s">
        <v>350</v>
      </c>
      <c r="C191" s="789">
        <v>140</v>
      </c>
      <c r="D191" s="790">
        <v>323</v>
      </c>
      <c r="E191" s="791">
        <v>16</v>
      </c>
      <c r="F191" s="791">
        <v>28</v>
      </c>
      <c r="G191" s="791">
        <v>39</v>
      </c>
      <c r="H191" s="791">
        <v>11</v>
      </c>
      <c r="I191" s="791">
        <v>6</v>
      </c>
      <c r="J191" s="791">
        <v>56</v>
      </c>
      <c r="K191" s="791">
        <v>7</v>
      </c>
      <c r="L191" s="791">
        <v>11</v>
      </c>
      <c r="M191" s="791">
        <v>10</v>
      </c>
      <c r="N191" s="791">
        <v>10</v>
      </c>
      <c r="O191" s="551"/>
    </row>
    <row r="192" spans="1:15">
      <c r="A192" s="787">
        <v>4281</v>
      </c>
      <c r="B192" s="788" t="s">
        <v>1267</v>
      </c>
      <c r="C192" s="789">
        <v>150</v>
      </c>
      <c r="D192" s="790">
        <v>331</v>
      </c>
      <c r="E192" s="791">
        <v>14</v>
      </c>
      <c r="F192" s="791">
        <v>23</v>
      </c>
      <c r="G192" s="791">
        <v>44</v>
      </c>
      <c r="H192" s="791">
        <v>14</v>
      </c>
      <c r="I192" s="791">
        <v>5</v>
      </c>
      <c r="J192" s="791">
        <v>63</v>
      </c>
      <c r="K192" s="791">
        <v>7</v>
      </c>
      <c r="L192" s="791">
        <v>11</v>
      </c>
      <c r="M192" s="791">
        <v>11</v>
      </c>
      <c r="N192" s="791">
        <v>11</v>
      </c>
      <c r="O192" s="551"/>
    </row>
    <row r="193" spans="1:15">
      <c r="A193" s="787">
        <v>4301</v>
      </c>
      <c r="B193" s="788" t="s">
        <v>352</v>
      </c>
      <c r="C193" s="789">
        <v>63</v>
      </c>
      <c r="D193" s="790">
        <v>318</v>
      </c>
      <c r="E193" s="791">
        <v>16</v>
      </c>
      <c r="F193" s="791">
        <v>37</v>
      </c>
      <c r="G193" s="791">
        <v>37</v>
      </c>
      <c r="H193" s="791">
        <v>10</v>
      </c>
      <c r="I193" s="791">
        <v>2</v>
      </c>
      <c r="J193" s="791">
        <v>48</v>
      </c>
      <c r="K193" s="791">
        <v>7</v>
      </c>
      <c r="L193" s="791">
        <v>11</v>
      </c>
      <c r="M193" s="791">
        <v>10</v>
      </c>
      <c r="N193" s="791">
        <v>10</v>
      </c>
      <c r="O193" s="551"/>
    </row>
    <row r="194" spans="1:15">
      <c r="A194" s="787">
        <v>4341</v>
      </c>
      <c r="B194" s="788" t="s">
        <v>353</v>
      </c>
      <c r="C194" s="789">
        <v>66</v>
      </c>
      <c r="D194" s="790">
        <v>287</v>
      </c>
      <c r="E194" s="791">
        <v>38</v>
      </c>
      <c r="F194" s="791">
        <v>41</v>
      </c>
      <c r="G194" s="791">
        <v>15</v>
      </c>
      <c r="H194" s="791">
        <v>6</v>
      </c>
      <c r="I194" s="791">
        <v>0</v>
      </c>
      <c r="J194" s="791">
        <v>21</v>
      </c>
      <c r="K194" s="791">
        <v>6</v>
      </c>
      <c r="L194" s="791">
        <v>9</v>
      </c>
      <c r="M194" s="791">
        <v>9</v>
      </c>
      <c r="N194" s="791">
        <v>8</v>
      </c>
      <c r="O194" s="551"/>
    </row>
    <row r="195" spans="1:15">
      <c r="A195" s="787">
        <v>4381</v>
      </c>
      <c r="B195" s="788" t="s">
        <v>354</v>
      </c>
      <c r="C195" s="789">
        <v>139</v>
      </c>
      <c r="D195" s="790">
        <v>323</v>
      </c>
      <c r="E195" s="791">
        <v>15</v>
      </c>
      <c r="F195" s="791">
        <v>32</v>
      </c>
      <c r="G195" s="791">
        <v>38</v>
      </c>
      <c r="H195" s="791">
        <v>12</v>
      </c>
      <c r="I195" s="791">
        <v>2</v>
      </c>
      <c r="J195" s="791">
        <v>53</v>
      </c>
      <c r="K195" s="791">
        <v>7</v>
      </c>
      <c r="L195" s="791">
        <v>11</v>
      </c>
      <c r="M195" s="791">
        <v>10</v>
      </c>
      <c r="N195" s="791">
        <v>10</v>
      </c>
      <c r="O195" s="551"/>
    </row>
    <row r="196" spans="1:15">
      <c r="A196" s="787">
        <v>4391</v>
      </c>
      <c r="B196" s="788" t="s">
        <v>2026</v>
      </c>
      <c r="C196" s="789">
        <v>91</v>
      </c>
      <c r="D196" s="790">
        <v>288</v>
      </c>
      <c r="E196" s="791">
        <v>36</v>
      </c>
      <c r="F196" s="791">
        <v>30</v>
      </c>
      <c r="G196" s="791">
        <v>30</v>
      </c>
      <c r="H196" s="791">
        <v>4</v>
      </c>
      <c r="I196" s="791">
        <v>0</v>
      </c>
      <c r="J196" s="791">
        <v>34</v>
      </c>
      <c r="K196" s="791">
        <v>6</v>
      </c>
      <c r="L196" s="791">
        <v>9</v>
      </c>
      <c r="M196" s="791">
        <v>9</v>
      </c>
      <c r="N196" s="791">
        <v>9</v>
      </c>
      <c r="O196" s="551"/>
    </row>
    <row r="197" spans="1:15">
      <c r="A197" s="787">
        <v>4401</v>
      </c>
      <c r="B197" s="788" t="s">
        <v>356</v>
      </c>
      <c r="C197" s="789">
        <v>51</v>
      </c>
      <c r="D197" s="790">
        <v>263</v>
      </c>
      <c r="E197" s="791">
        <v>67</v>
      </c>
      <c r="F197" s="791">
        <v>22</v>
      </c>
      <c r="G197" s="791">
        <v>10</v>
      </c>
      <c r="H197" s="791">
        <v>2</v>
      </c>
      <c r="I197" s="791">
        <v>0</v>
      </c>
      <c r="J197" s="791">
        <v>12</v>
      </c>
      <c r="K197" s="791">
        <v>4</v>
      </c>
      <c r="L197" s="791">
        <v>8</v>
      </c>
      <c r="M197" s="791">
        <v>7</v>
      </c>
      <c r="N197" s="791">
        <v>7</v>
      </c>
      <c r="O197" s="551"/>
    </row>
    <row r="198" spans="1:15">
      <c r="A198" s="787">
        <v>4421</v>
      </c>
      <c r="B198" s="788" t="s">
        <v>357</v>
      </c>
      <c r="C198" s="789">
        <v>140</v>
      </c>
      <c r="D198" s="790">
        <v>365</v>
      </c>
      <c r="E198" s="791">
        <v>9</v>
      </c>
      <c r="F198" s="791">
        <v>18</v>
      </c>
      <c r="G198" s="791">
        <v>28</v>
      </c>
      <c r="H198" s="791">
        <v>20</v>
      </c>
      <c r="I198" s="791">
        <v>25</v>
      </c>
      <c r="J198" s="791">
        <v>73</v>
      </c>
      <c r="K198" s="791">
        <v>8</v>
      </c>
      <c r="L198" s="791">
        <v>13</v>
      </c>
      <c r="M198" s="791">
        <v>12</v>
      </c>
      <c r="N198" s="791">
        <v>12</v>
      </c>
      <c r="O198" s="551"/>
    </row>
    <row r="199" spans="1:15">
      <c r="A199" s="787">
        <v>4441</v>
      </c>
      <c r="B199" s="788" t="s">
        <v>358</v>
      </c>
      <c r="C199" s="789">
        <v>60</v>
      </c>
      <c r="D199" s="790">
        <v>295</v>
      </c>
      <c r="E199" s="791">
        <v>30</v>
      </c>
      <c r="F199" s="791">
        <v>40</v>
      </c>
      <c r="G199" s="791">
        <v>18</v>
      </c>
      <c r="H199" s="791">
        <v>12</v>
      </c>
      <c r="I199" s="791">
        <v>0</v>
      </c>
      <c r="J199" s="791">
        <v>30</v>
      </c>
      <c r="K199" s="791">
        <v>6</v>
      </c>
      <c r="L199" s="791">
        <v>10</v>
      </c>
      <c r="M199" s="791">
        <v>9</v>
      </c>
      <c r="N199" s="791">
        <v>9</v>
      </c>
      <c r="O199" s="551"/>
    </row>
    <row r="200" spans="1:15">
      <c r="A200" s="787">
        <v>4461</v>
      </c>
      <c r="B200" s="788" t="s">
        <v>359</v>
      </c>
      <c r="C200" s="789">
        <v>40</v>
      </c>
      <c r="D200" s="790">
        <v>279</v>
      </c>
      <c r="E200" s="791">
        <v>43</v>
      </c>
      <c r="F200" s="791">
        <v>30</v>
      </c>
      <c r="G200" s="791">
        <v>23</v>
      </c>
      <c r="H200" s="791">
        <v>3</v>
      </c>
      <c r="I200" s="791">
        <v>3</v>
      </c>
      <c r="J200" s="791">
        <v>28</v>
      </c>
      <c r="K200" s="791">
        <v>5</v>
      </c>
      <c r="L200" s="791">
        <v>9</v>
      </c>
      <c r="M200" s="791">
        <v>8</v>
      </c>
      <c r="N200" s="791">
        <v>8</v>
      </c>
      <c r="O200" s="551"/>
    </row>
    <row r="201" spans="1:15">
      <c r="A201" s="787">
        <v>4491</v>
      </c>
      <c r="B201" s="788" t="s">
        <v>1269</v>
      </c>
      <c r="C201" s="789">
        <v>136</v>
      </c>
      <c r="D201" s="790">
        <v>299</v>
      </c>
      <c r="E201" s="791">
        <v>37</v>
      </c>
      <c r="F201" s="791">
        <v>28</v>
      </c>
      <c r="G201" s="791">
        <v>25</v>
      </c>
      <c r="H201" s="791">
        <v>9</v>
      </c>
      <c r="I201" s="791">
        <v>1</v>
      </c>
      <c r="J201" s="791">
        <v>35</v>
      </c>
      <c r="K201" s="791">
        <v>6</v>
      </c>
      <c r="L201" s="791">
        <v>10</v>
      </c>
      <c r="M201" s="791">
        <v>9</v>
      </c>
      <c r="N201" s="791">
        <v>9</v>
      </c>
      <c r="O201" s="551"/>
    </row>
    <row r="202" spans="1:15">
      <c r="A202" s="787">
        <v>4501</v>
      </c>
      <c r="B202" s="788" t="s">
        <v>1270</v>
      </c>
      <c r="C202" s="789">
        <v>63</v>
      </c>
      <c r="D202" s="790">
        <v>266</v>
      </c>
      <c r="E202" s="791">
        <v>54</v>
      </c>
      <c r="F202" s="791">
        <v>29</v>
      </c>
      <c r="G202" s="791">
        <v>16</v>
      </c>
      <c r="H202" s="791">
        <v>2</v>
      </c>
      <c r="I202" s="791">
        <v>0</v>
      </c>
      <c r="J202" s="791">
        <v>17</v>
      </c>
      <c r="K202" s="791">
        <v>5</v>
      </c>
      <c r="L202" s="791">
        <v>8</v>
      </c>
      <c r="M202" s="791">
        <v>7</v>
      </c>
      <c r="N202" s="791">
        <v>8</v>
      </c>
      <c r="O202" s="551"/>
    </row>
    <row r="203" spans="1:15">
      <c r="A203" s="787">
        <v>4511</v>
      </c>
      <c r="B203" s="788" t="s">
        <v>1271</v>
      </c>
      <c r="C203" s="789">
        <v>137</v>
      </c>
      <c r="D203" s="790">
        <v>336</v>
      </c>
      <c r="E203" s="791">
        <v>11</v>
      </c>
      <c r="F203" s="791">
        <v>20</v>
      </c>
      <c r="G203" s="791">
        <v>47</v>
      </c>
      <c r="H203" s="791">
        <v>16</v>
      </c>
      <c r="I203" s="791">
        <v>5</v>
      </c>
      <c r="J203" s="791">
        <v>69</v>
      </c>
      <c r="K203" s="791">
        <v>7</v>
      </c>
      <c r="L203" s="791">
        <v>12</v>
      </c>
      <c r="M203" s="791">
        <v>11</v>
      </c>
      <c r="N203" s="791">
        <v>11</v>
      </c>
      <c r="O203" s="551"/>
    </row>
    <row r="204" spans="1:15">
      <c r="A204" s="787">
        <v>4541</v>
      </c>
      <c r="B204" s="788" t="s">
        <v>363</v>
      </c>
      <c r="C204" s="789">
        <v>67</v>
      </c>
      <c r="D204" s="790">
        <v>303</v>
      </c>
      <c r="E204" s="791">
        <v>24</v>
      </c>
      <c r="F204" s="791">
        <v>37</v>
      </c>
      <c r="G204" s="791">
        <v>31</v>
      </c>
      <c r="H204" s="791">
        <v>6</v>
      </c>
      <c r="I204" s="791">
        <v>1</v>
      </c>
      <c r="J204" s="791">
        <v>39</v>
      </c>
      <c r="K204" s="791">
        <v>6</v>
      </c>
      <c r="L204" s="791">
        <v>10</v>
      </c>
      <c r="M204" s="791">
        <v>9</v>
      </c>
      <c r="N204" s="791">
        <v>9</v>
      </c>
      <c r="O204" s="551"/>
    </row>
    <row r="205" spans="1:15">
      <c r="A205" s="787">
        <v>4581</v>
      </c>
      <c r="B205" s="788" t="s">
        <v>364</v>
      </c>
      <c r="C205" s="789">
        <v>135</v>
      </c>
      <c r="D205" s="790">
        <v>303</v>
      </c>
      <c r="E205" s="791">
        <v>27</v>
      </c>
      <c r="F205" s="791">
        <v>36</v>
      </c>
      <c r="G205" s="791">
        <v>27</v>
      </c>
      <c r="H205" s="791">
        <v>7</v>
      </c>
      <c r="I205" s="791">
        <v>3</v>
      </c>
      <c r="J205" s="791">
        <v>37</v>
      </c>
      <c r="K205" s="791">
        <v>6</v>
      </c>
      <c r="L205" s="791">
        <v>10</v>
      </c>
      <c r="M205" s="791">
        <v>10</v>
      </c>
      <c r="N205" s="791">
        <v>10</v>
      </c>
      <c r="O205" s="551"/>
    </row>
    <row r="206" spans="1:15">
      <c r="A206" s="787">
        <v>4651</v>
      </c>
      <c r="B206" s="788" t="s">
        <v>1272</v>
      </c>
      <c r="C206" s="789">
        <v>43</v>
      </c>
      <c r="D206" s="790">
        <v>293</v>
      </c>
      <c r="E206" s="791">
        <v>37</v>
      </c>
      <c r="F206" s="791">
        <v>37</v>
      </c>
      <c r="G206" s="791">
        <v>19</v>
      </c>
      <c r="H206" s="791">
        <v>5</v>
      </c>
      <c r="I206" s="791">
        <v>2</v>
      </c>
      <c r="J206" s="791">
        <v>26</v>
      </c>
      <c r="K206" s="791">
        <v>6</v>
      </c>
      <c r="L206" s="791">
        <v>10</v>
      </c>
      <c r="M206" s="791">
        <v>8</v>
      </c>
      <c r="N206" s="791">
        <v>8</v>
      </c>
      <c r="O206" s="551"/>
    </row>
    <row r="207" spans="1:15">
      <c r="A207" s="787">
        <v>4681</v>
      </c>
      <c r="B207" s="788" t="s">
        <v>1273</v>
      </c>
      <c r="C207" s="789">
        <v>146</v>
      </c>
      <c r="D207" s="790">
        <v>310</v>
      </c>
      <c r="E207" s="791">
        <v>26</v>
      </c>
      <c r="F207" s="791">
        <v>32</v>
      </c>
      <c r="G207" s="791">
        <v>26</v>
      </c>
      <c r="H207" s="791">
        <v>11</v>
      </c>
      <c r="I207" s="791">
        <v>5</v>
      </c>
      <c r="J207" s="791">
        <v>42</v>
      </c>
      <c r="K207" s="791">
        <v>6</v>
      </c>
      <c r="L207" s="791">
        <v>11</v>
      </c>
      <c r="M207" s="791">
        <v>9</v>
      </c>
      <c r="N207" s="791">
        <v>10</v>
      </c>
      <c r="O207" s="551"/>
    </row>
    <row r="208" spans="1:15">
      <c r="A208" s="787">
        <v>4691</v>
      </c>
      <c r="B208" s="788" t="s">
        <v>367</v>
      </c>
      <c r="C208" s="789">
        <v>97</v>
      </c>
      <c r="D208" s="790">
        <v>343</v>
      </c>
      <c r="E208" s="791">
        <v>13</v>
      </c>
      <c r="F208" s="791">
        <v>15</v>
      </c>
      <c r="G208" s="791">
        <v>46</v>
      </c>
      <c r="H208" s="791">
        <v>18</v>
      </c>
      <c r="I208" s="791">
        <v>7</v>
      </c>
      <c r="J208" s="791">
        <v>71</v>
      </c>
      <c r="K208" s="791">
        <v>8</v>
      </c>
      <c r="L208" s="791">
        <v>12</v>
      </c>
      <c r="M208" s="791">
        <v>11</v>
      </c>
      <c r="N208" s="791">
        <v>11</v>
      </c>
      <c r="O208" s="551"/>
    </row>
    <row r="209" spans="1:15">
      <c r="A209" s="787">
        <v>4721</v>
      </c>
      <c r="B209" s="788" t="s">
        <v>368</v>
      </c>
      <c r="C209" s="789">
        <v>88</v>
      </c>
      <c r="D209" s="790">
        <v>310</v>
      </c>
      <c r="E209" s="791">
        <v>24</v>
      </c>
      <c r="F209" s="791">
        <v>30</v>
      </c>
      <c r="G209" s="791">
        <v>32</v>
      </c>
      <c r="H209" s="791">
        <v>9</v>
      </c>
      <c r="I209" s="791">
        <v>6</v>
      </c>
      <c r="J209" s="791">
        <v>47</v>
      </c>
      <c r="K209" s="791">
        <v>6</v>
      </c>
      <c r="L209" s="791">
        <v>10</v>
      </c>
      <c r="M209" s="791">
        <v>10</v>
      </c>
      <c r="N209" s="791">
        <v>10</v>
      </c>
      <c r="O209" s="551"/>
    </row>
    <row r="210" spans="1:15">
      <c r="A210" s="787">
        <v>4741</v>
      </c>
      <c r="B210" s="788" t="s">
        <v>369</v>
      </c>
      <c r="C210" s="789">
        <v>117</v>
      </c>
      <c r="D210" s="790">
        <v>328</v>
      </c>
      <c r="E210" s="791">
        <v>20</v>
      </c>
      <c r="F210" s="791">
        <v>14</v>
      </c>
      <c r="G210" s="791">
        <v>49</v>
      </c>
      <c r="H210" s="791">
        <v>15</v>
      </c>
      <c r="I210" s="791">
        <v>3</v>
      </c>
      <c r="J210" s="791">
        <v>67</v>
      </c>
      <c r="K210" s="791">
        <v>7</v>
      </c>
      <c r="L210" s="791">
        <v>12</v>
      </c>
      <c r="M210" s="791">
        <v>10</v>
      </c>
      <c r="N210" s="791">
        <v>11</v>
      </c>
      <c r="O210" s="551"/>
    </row>
    <row r="211" spans="1:15">
      <c r="A211" s="787">
        <v>4761</v>
      </c>
      <c r="B211" s="788" t="s">
        <v>370</v>
      </c>
      <c r="C211" s="789">
        <v>96</v>
      </c>
      <c r="D211" s="790">
        <v>312</v>
      </c>
      <c r="E211" s="791">
        <v>22</v>
      </c>
      <c r="F211" s="791">
        <v>31</v>
      </c>
      <c r="G211" s="791">
        <v>34</v>
      </c>
      <c r="H211" s="791">
        <v>9</v>
      </c>
      <c r="I211" s="791">
        <v>3</v>
      </c>
      <c r="J211" s="791">
        <v>47</v>
      </c>
      <c r="K211" s="791">
        <v>7</v>
      </c>
      <c r="L211" s="791">
        <v>10</v>
      </c>
      <c r="M211" s="791">
        <v>9</v>
      </c>
      <c r="N211" s="791">
        <v>10</v>
      </c>
      <c r="O211" s="551"/>
    </row>
    <row r="212" spans="1:15">
      <c r="A212" s="787">
        <v>4801</v>
      </c>
      <c r="B212" s="788" t="s">
        <v>1274</v>
      </c>
      <c r="C212" s="789">
        <v>135</v>
      </c>
      <c r="D212" s="790">
        <v>297</v>
      </c>
      <c r="E212" s="791">
        <v>33</v>
      </c>
      <c r="F212" s="791">
        <v>35</v>
      </c>
      <c r="G212" s="791">
        <v>28</v>
      </c>
      <c r="H212" s="791">
        <v>4</v>
      </c>
      <c r="I212" s="791">
        <v>1</v>
      </c>
      <c r="J212" s="791">
        <v>33</v>
      </c>
      <c r="K212" s="791">
        <v>6</v>
      </c>
      <c r="L212" s="791">
        <v>9</v>
      </c>
      <c r="M212" s="791">
        <v>9</v>
      </c>
      <c r="N212" s="791">
        <v>9</v>
      </c>
      <c r="O212" s="551"/>
    </row>
    <row r="213" spans="1:15">
      <c r="A213" s="787">
        <v>4841</v>
      </c>
      <c r="B213" s="788" t="s">
        <v>372</v>
      </c>
      <c r="C213" s="789">
        <v>95</v>
      </c>
      <c r="D213" s="790">
        <v>286</v>
      </c>
      <c r="E213" s="791">
        <v>36</v>
      </c>
      <c r="F213" s="791">
        <v>37</v>
      </c>
      <c r="G213" s="791">
        <v>19</v>
      </c>
      <c r="H213" s="791">
        <v>8</v>
      </c>
      <c r="I213" s="791">
        <v>0</v>
      </c>
      <c r="J213" s="791">
        <v>27</v>
      </c>
      <c r="K213" s="791">
        <v>6</v>
      </c>
      <c r="L213" s="791">
        <v>9</v>
      </c>
      <c r="M213" s="791">
        <v>9</v>
      </c>
      <c r="N213" s="791">
        <v>8</v>
      </c>
      <c r="O213" s="551"/>
    </row>
    <row r="214" spans="1:15">
      <c r="A214" s="787">
        <v>4881</v>
      </c>
      <c r="B214" s="788" t="s">
        <v>373</v>
      </c>
      <c r="C214" s="789">
        <v>82</v>
      </c>
      <c r="D214" s="790">
        <v>308</v>
      </c>
      <c r="E214" s="791">
        <v>29</v>
      </c>
      <c r="F214" s="791">
        <v>30</v>
      </c>
      <c r="G214" s="791">
        <v>32</v>
      </c>
      <c r="H214" s="791">
        <v>6</v>
      </c>
      <c r="I214" s="791">
        <v>2</v>
      </c>
      <c r="J214" s="791">
        <v>40</v>
      </c>
      <c r="K214" s="791">
        <v>7</v>
      </c>
      <c r="L214" s="791">
        <v>10</v>
      </c>
      <c r="M214" s="791">
        <v>9</v>
      </c>
      <c r="N214" s="791">
        <v>9</v>
      </c>
      <c r="O214" s="551"/>
    </row>
    <row r="215" spans="1:15">
      <c r="A215" s="787">
        <v>4921</v>
      </c>
      <c r="B215" s="788" t="s">
        <v>374</v>
      </c>
      <c r="C215" s="789">
        <v>92</v>
      </c>
      <c r="D215" s="790">
        <v>321</v>
      </c>
      <c r="E215" s="791">
        <v>18</v>
      </c>
      <c r="F215" s="791">
        <v>26</v>
      </c>
      <c r="G215" s="791">
        <v>46</v>
      </c>
      <c r="H215" s="791">
        <v>10</v>
      </c>
      <c r="I215" s="791">
        <v>0</v>
      </c>
      <c r="J215" s="791">
        <v>55</v>
      </c>
      <c r="K215" s="791">
        <v>7</v>
      </c>
      <c r="L215" s="791">
        <v>11</v>
      </c>
      <c r="M215" s="791">
        <v>10</v>
      </c>
      <c r="N215" s="791">
        <v>10</v>
      </c>
      <c r="O215" s="551"/>
    </row>
    <row r="216" spans="1:15">
      <c r="A216" s="787">
        <v>4961</v>
      </c>
      <c r="B216" s="788" t="s">
        <v>375</v>
      </c>
      <c r="C216" s="789">
        <v>34</v>
      </c>
      <c r="D216" s="790">
        <v>313</v>
      </c>
      <c r="E216" s="791">
        <v>29</v>
      </c>
      <c r="F216" s="791">
        <v>21</v>
      </c>
      <c r="G216" s="791">
        <v>35</v>
      </c>
      <c r="H216" s="791">
        <v>6</v>
      </c>
      <c r="I216" s="791">
        <v>9</v>
      </c>
      <c r="J216" s="791">
        <v>50</v>
      </c>
      <c r="K216" s="791">
        <v>7</v>
      </c>
      <c r="L216" s="791">
        <v>10</v>
      </c>
      <c r="M216" s="791">
        <v>9</v>
      </c>
      <c r="N216" s="791">
        <v>10</v>
      </c>
      <c r="O216" s="551"/>
    </row>
    <row r="217" spans="1:15">
      <c r="A217" s="787">
        <v>5001</v>
      </c>
      <c r="B217" s="788" t="s">
        <v>376</v>
      </c>
      <c r="C217" s="789">
        <v>169</v>
      </c>
      <c r="D217" s="790">
        <v>282</v>
      </c>
      <c r="E217" s="791">
        <v>38</v>
      </c>
      <c r="F217" s="791">
        <v>29</v>
      </c>
      <c r="G217" s="791">
        <v>23</v>
      </c>
      <c r="H217" s="791">
        <v>9</v>
      </c>
      <c r="I217" s="791">
        <v>1</v>
      </c>
      <c r="J217" s="791">
        <v>33</v>
      </c>
      <c r="K217" s="791">
        <v>6</v>
      </c>
      <c r="L217" s="791">
        <v>9</v>
      </c>
      <c r="M217" s="791">
        <v>9</v>
      </c>
      <c r="N217" s="791">
        <v>8</v>
      </c>
      <c r="O217" s="551"/>
    </row>
    <row r="218" spans="1:15">
      <c r="A218" s="787">
        <v>5003</v>
      </c>
      <c r="B218" s="788" t="s">
        <v>120</v>
      </c>
      <c r="C218" s="789">
        <v>244</v>
      </c>
      <c r="D218" s="790">
        <v>280</v>
      </c>
      <c r="E218" s="791">
        <v>42</v>
      </c>
      <c r="F218" s="791">
        <v>34</v>
      </c>
      <c r="G218" s="791">
        <v>20</v>
      </c>
      <c r="H218" s="791">
        <v>4</v>
      </c>
      <c r="I218" s="791">
        <v>0</v>
      </c>
      <c r="J218" s="791">
        <v>25</v>
      </c>
      <c r="K218" s="791">
        <v>5</v>
      </c>
      <c r="L218" s="791">
        <v>9</v>
      </c>
      <c r="M218" s="791">
        <v>8</v>
      </c>
      <c r="N218" s="791">
        <v>8</v>
      </c>
      <c r="O218" s="551"/>
    </row>
    <row r="219" spans="1:15">
      <c r="A219" s="787">
        <v>5005</v>
      </c>
      <c r="B219" s="788" t="s">
        <v>377</v>
      </c>
      <c r="C219" s="789">
        <v>161</v>
      </c>
      <c r="D219" s="790">
        <v>323</v>
      </c>
      <c r="E219" s="791">
        <v>19</v>
      </c>
      <c r="F219" s="791">
        <v>29</v>
      </c>
      <c r="G219" s="791">
        <v>30</v>
      </c>
      <c r="H219" s="791">
        <v>17</v>
      </c>
      <c r="I219" s="791">
        <v>4</v>
      </c>
      <c r="J219" s="791">
        <v>52</v>
      </c>
      <c r="K219" s="791">
        <v>7</v>
      </c>
      <c r="L219" s="791">
        <v>11</v>
      </c>
      <c r="M219" s="791">
        <v>10</v>
      </c>
      <c r="N219" s="791">
        <v>10</v>
      </c>
      <c r="O219" s="551"/>
    </row>
    <row r="220" spans="1:15">
      <c r="A220" s="787">
        <v>5007</v>
      </c>
      <c r="B220" s="788" t="s">
        <v>1275</v>
      </c>
      <c r="C220" s="789">
        <v>29</v>
      </c>
      <c r="D220" s="790">
        <v>322</v>
      </c>
      <c r="E220" s="791">
        <v>14</v>
      </c>
      <c r="F220" s="791">
        <v>31</v>
      </c>
      <c r="G220" s="791">
        <v>38</v>
      </c>
      <c r="H220" s="791">
        <v>17</v>
      </c>
      <c r="I220" s="791">
        <v>0</v>
      </c>
      <c r="J220" s="791">
        <v>55</v>
      </c>
      <c r="K220" s="791">
        <v>7</v>
      </c>
      <c r="L220" s="791">
        <v>11</v>
      </c>
      <c r="M220" s="791">
        <v>10</v>
      </c>
      <c r="N220" s="791">
        <v>10</v>
      </c>
      <c r="O220" s="551"/>
    </row>
    <row r="221" spans="1:15">
      <c r="A221" s="787">
        <v>5010</v>
      </c>
      <c r="B221" s="788" t="s">
        <v>0</v>
      </c>
      <c r="C221" s="789">
        <v>18</v>
      </c>
      <c r="D221" s="790">
        <v>294</v>
      </c>
      <c r="E221" s="791">
        <v>33</v>
      </c>
      <c r="F221" s="791">
        <v>33</v>
      </c>
      <c r="G221" s="791">
        <v>28</v>
      </c>
      <c r="H221" s="791">
        <v>6</v>
      </c>
      <c r="I221" s="791">
        <v>0</v>
      </c>
      <c r="J221" s="791">
        <v>33</v>
      </c>
      <c r="K221" s="791">
        <v>6</v>
      </c>
      <c r="L221" s="791">
        <v>9</v>
      </c>
      <c r="M221" s="791">
        <v>9</v>
      </c>
      <c r="N221" s="791">
        <v>9</v>
      </c>
      <c r="O221" s="551"/>
    </row>
    <row r="222" spans="1:15">
      <c r="A222" s="787">
        <v>5021</v>
      </c>
      <c r="B222" s="788" t="s">
        <v>378</v>
      </c>
      <c r="C222" s="789">
        <v>169</v>
      </c>
      <c r="D222" s="790">
        <v>305</v>
      </c>
      <c r="E222" s="791">
        <v>28</v>
      </c>
      <c r="F222" s="791">
        <v>30</v>
      </c>
      <c r="G222" s="791">
        <v>33</v>
      </c>
      <c r="H222" s="791">
        <v>7</v>
      </c>
      <c r="I222" s="791">
        <v>2</v>
      </c>
      <c r="J222" s="791">
        <v>41</v>
      </c>
      <c r="K222" s="791">
        <v>6</v>
      </c>
      <c r="L222" s="791">
        <v>10</v>
      </c>
      <c r="M222" s="791">
        <v>10</v>
      </c>
      <c r="N222" s="791">
        <v>10</v>
      </c>
      <c r="O222" s="551"/>
    </row>
    <row r="223" spans="1:15">
      <c r="A223" s="787">
        <v>5022</v>
      </c>
      <c r="B223" s="788" t="s">
        <v>1612</v>
      </c>
      <c r="C223" s="789">
        <v>22</v>
      </c>
      <c r="D223" s="790">
        <v>341</v>
      </c>
      <c r="E223" s="791">
        <v>5</v>
      </c>
      <c r="F223" s="791">
        <v>27</v>
      </c>
      <c r="G223" s="791">
        <v>55</v>
      </c>
      <c r="H223" s="791">
        <v>9</v>
      </c>
      <c r="I223" s="791">
        <v>5</v>
      </c>
      <c r="J223" s="791">
        <v>68</v>
      </c>
      <c r="K223" s="791">
        <v>8</v>
      </c>
      <c r="L223" s="791">
        <v>12</v>
      </c>
      <c r="M223" s="791">
        <v>11</v>
      </c>
      <c r="N223" s="791">
        <v>11</v>
      </c>
      <c r="O223" s="551"/>
    </row>
    <row r="224" spans="1:15">
      <c r="A224" s="787">
        <v>5025</v>
      </c>
      <c r="B224" s="788" t="s">
        <v>1276</v>
      </c>
      <c r="C224" s="789">
        <v>42</v>
      </c>
      <c r="D224" s="790">
        <v>300</v>
      </c>
      <c r="E224" s="791">
        <v>29</v>
      </c>
      <c r="F224" s="791">
        <v>26</v>
      </c>
      <c r="G224" s="791">
        <v>26</v>
      </c>
      <c r="H224" s="791">
        <v>14</v>
      </c>
      <c r="I224" s="791">
        <v>5</v>
      </c>
      <c r="J224" s="791">
        <v>45</v>
      </c>
      <c r="K224" s="791">
        <v>6</v>
      </c>
      <c r="L224" s="791">
        <v>10</v>
      </c>
      <c r="M224" s="791">
        <v>9</v>
      </c>
      <c r="N224" s="791">
        <v>9</v>
      </c>
      <c r="O224" s="551"/>
    </row>
    <row r="225" spans="1:15">
      <c r="A225" s="787">
        <v>5029</v>
      </c>
      <c r="B225" s="788" t="s">
        <v>1277</v>
      </c>
      <c r="C225" s="789">
        <v>42</v>
      </c>
      <c r="D225" s="790">
        <v>322</v>
      </c>
      <c r="E225" s="791">
        <v>19</v>
      </c>
      <c r="F225" s="791">
        <v>33</v>
      </c>
      <c r="G225" s="791">
        <v>26</v>
      </c>
      <c r="H225" s="791">
        <v>14</v>
      </c>
      <c r="I225" s="791">
        <v>7</v>
      </c>
      <c r="J225" s="791">
        <v>48</v>
      </c>
      <c r="K225" s="791">
        <v>7</v>
      </c>
      <c r="L225" s="791">
        <v>11</v>
      </c>
      <c r="M225" s="791">
        <v>10</v>
      </c>
      <c r="N225" s="791">
        <v>10</v>
      </c>
      <c r="O225" s="551"/>
    </row>
    <row r="226" spans="1:15">
      <c r="A226" s="787">
        <v>5032</v>
      </c>
      <c r="B226" s="788" t="s">
        <v>927</v>
      </c>
      <c r="C226" s="789">
        <v>22</v>
      </c>
      <c r="D226" s="790">
        <v>273</v>
      </c>
      <c r="E226" s="791">
        <v>50</v>
      </c>
      <c r="F226" s="791">
        <v>32</v>
      </c>
      <c r="G226" s="791">
        <v>14</v>
      </c>
      <c r="H226" s="791">
        <v>5</v>
      </c>
      <c r="I226" s="791">
        <v>0</v>
      </c>
      <c r="J226" s="791">
        <v>18</v>
      </c>
      <c r="K226" s="791">
        <v>6</v>
      </c>
      <c r="L226" s="791">
        <v>8</v>
      </c>
      <c r="M226" s="791">
        <v>8</v>
      </c>
      <c r="N226" s="791">
        <v>8</v>
      </c>
      <c r="O226" s="551"/>
    </row>
    <row r="227" spans="1:15">
      <c r="A227" s="787">
        <v>5041</v>
      </c>
      <c r="B227" s="788" t="s">
        <v>380</v>
      </c>
      <c r="C227" s="789">
        <v>79</v>
      </c>
      <c r="D227" s="790">
        <v>281</v>
      </c>
      <c r="E227" s="791">
        <v>42</v>
      </c>
      <c r="F227" s="791">
        <v>34</v>
      </c>
      <c r="G227" s="791">
        <v>19</v>
      </c>
      <c r="H227" s="791">
        <v>4</v>
      </c>
      <c r="I227" s="791">
        <v>1</v>
      </c>
      <c r="J227" s="791">
        <v>24</v>
      </c>
      <c r="K227" s="791">
        <v>5</v>
      </c>
      <c r="L227" s="791">
        <v>9</v>
      </c>
      <c r="M227" s="791">
        <v>8</v>
      </c>
      <c r="N227" s="791">
        <v>8</v>
      </c>
      <c r="O227" s="551"/>
    </row>
    <row r="228" spans="1:15">
      <c r="A228" s="787">
        <v>5043</v>
      </c>
      <c r="B228" s="788" t="s">
        <v>2027</v>
      </c>
      <c r="C228" s="789">
        <v>8</v>
      </c>
      <c r="D228" s="790" t="s">
        <v>42</v>
      </c>
      <c r="E228" s="791" t="s">
        <v>42</v>
      </c>
      <c r="F228" s="791" t="s">
        <v>42</v>
      </c>
      <c r="G228" s="791" t="s">
        <v>42</v>
      </c>
      <c r="H228" s="791" t="s">
        <v>42</v>
      </c>
      <c r="I228" s="791" t="s">
        <v>42</v>
      </c>
      <c r="J228" s="791" t="s">
        <v>42</v>
      </c>
      <c r="K228" s="791" t="s">
        <v>42</v>
      </c>
      <c r="L228" s="791" t="s">
        <v>42</v>
      </c>
      <c r="M228" s="791" t="s">
        <v>42</v>
      </c>
      <c r="N228" s="791" t="s">
        <v>42</v>
      </c>
      <c r="O228" s="551"/>
    </row>
    <row r="229" spans="1:15">
      <c r="A229" s="787">
        <v>5045</v>
      </c>
      <c r="B229" s="788" t="s">
        <v>1906</v>
      </c>
      <c r="C229" s="789">
        <v>16</v>
      </c>
      <c r="D229" s="790">
        <v>339</v>
      </c>
      <c r="E229" s="791">
        <v>6</v>
      </c>
      <c r="F229" s="791">
        <v>25</v>
      </c>
      <c r="G229" s="791">
        <v>56</v>
      </c>
      <c r="H229" s="791">
        <v>6</v>
      </c>
      <c r="I229" s="791">
        <v>6</v>
      </c>
      <c r="J229" s="791">
        <v>69</v>
      </c>
      <c r="K229" s="791">
        <v>7</v>
      </c>
      <c r="L229" s="791">
        <v>12</v>
      </c>
      <c r="M229" s="791">
        <v>11</v>
      </c>
      <c r="N229" s="791">
        <v>12</v>
      </c>
      <c r="O229" s="551"/>
    </row>
    <row r="230" spans="1:15">
      <c r="A230" s="787">
        <v>5047</v>
      </c>
      <c r="B230" s="788" t="s">
        <v>1783</v>
      </c>
      <c r="C230" s="789">
        <v>44</v>
      </c>
      <c r="D230" s="790">
        <v>341</v>
      </c>
      <c r="E230" s="791">
        <v>7</v>
      </c>
      <c r="F230" s="791">
        <v>30</v>
      </c>
      <c r="G230" s="791">
        <v>45</v>
      </c>
      <c r="H230" s="791">
        <v>7</v>
      </c>
      <c r="I230" s="791">
        <v>11</v>
      </c>
      <c r="J230" s="791">
        <v>64</v>
      </c>
      <c r="K230" s="791">
        <v>8</v>
      </c>
      <c r="L230" s="791">
        <v>12</v>
      </c>
      <c r="M230" s="791">
        <v>11</v>
      </c>
      <c r="N230" s="791">
        <v>11</v>
      </c>
      <c r="O230" s="551"/>
    </row>
    <row r="231" spans="1:15">
      <c r="A231" s="787">
        <v>5048</v>
      </c>
      <c r="B231" s="788" t="s">
        <v>1613</v>
      </c>
      <c r="C231" s="789">
        <v>43</v>
      </c>
      <c r="D231" s="790">
        <v>350</v>
      </c>
      <c r="E231" s="791">
        <v>2</v>
      </c>
      <c r="F231" s="791">
        <v>19</v>
      </c>
      <c r="G231" s="791">
        <v>53</v>
      </c>
      <c r="H231" s="791">
        <v>21</v>
      </c>
      <c r="I231" s="791">
        <v>5</v>
      </c>
      <c r="J231" s="791">
        <v>79</v>
      </c>
      <c r="K231" s="791">
        <v>8</v>
      </c>
      <c r="L231" s="791">
        <v>12</v>
      </c>
      <c r="M231" s="791">
        <v>11</v>
      </c>
      <c r="N231" s="791">
        <v>12</v>
      </c>
      <c r="O231" s="551"/>
    </row>
    <row r="232" spans="1:15">
      <c r="A232" s="787">
        <v>5049</v>
      </c>
      <c r="B232" s="788" t="s">
        <v>1909</v>
      </c>
      <c r="C232" s="789">
        <v>71</v>
      </c>
      <c r="D232" s="790">
        <v>328</v>
      </c>
      <c r="E232" s="791">
        <v>14</v>
      </c>
      <c r="F232" s="791">
        <v>34</v>
      </c>
      <c r="G232" s="791">
        <v>37</v>
      </c>
      <c r="H232" s="791">
        <v>10</v>
      </c>
      <c r="I232" s="791">
        <v>6</v>
      </c>
      <c r="J232" s="791">
        <v>52</v>
      </c>
      <c r="K232" s="791">
        <v>7</v>
      </c>
      <c r="L232" s="791">
        <v>11</v>
      </c>
      <c r="M232" s="791">
        <v>10</v>
      </c>
      <c r="N232" s="791">
        <v>10</v>
      </c>
      <c r="O232" s="551"/>
    </row>
    <row r="233" spans="1:15">
      <c r="A233" s="787">
        <v>5051</v>
      </c>
      <c r="B233" s="788" t="s">
        <v>2029</v>
      </c>
      <c r="C233" s="789">
        <v>266</v>
      </c>
      <c r="D233" s="790">
        <v>333</v>
      </c>
      <c r="E233" s="791">
        <v>14</v>
      </c>
      <c r="F233" s="791">
        <v>24</v>
      </c>
      <c r="G233" s="791">
        <v>39</v>
      </c>
      <c r="H233" s="791">
        <v>15</v>
      </c>
      <c r="I233" s="791">
        <v>7</v>
      </c>
      <c r="J233" s="791">
        <v>61</v>
      </c>
      <c r="K233" s="791">
        <v>7</v>
      </c>
      <c r="L233" s="791">
        <v>11</v>
      </c>
      <c r="M233" s="791">
        <v>11</v>
      </c>
      <c r="N233" s="791">
        <v>11</v>
      </c>
      <c r="O233" s="551"/>
    </row>
    <row r="234" spans="1:15">
      <c r="A234" s="787">
        <v>5061</v>
      </c>
      <c r="B234" s="788" t="s">
        <v>1279</v>
      </c>
      <c r="C234" s="789">
        <v>86</v>
      </c>
      <c r="D234" s="790">
        <v>347</v>
      </c>
      <c r="E234" s="791">
        <v>9</v>
      </c>
      <c r="F234" s="791">
        <v>16</v>
      </c>
      <c r="G234" s="791">
        <v>52</v>
      </c>
      <c r="H234" s="791">
        <v>14</v>
      </c>
      <c r="I234" s="791">
        <v>8</v>
      </c>
      <c r="J234" s="791">
        <v>74</v>
      </c>
      <c r="K234" s="791">
        <v>8</v>
      </c>
      <c r="L234" s="791">
        <v>12</v>
      </c>
      <c r="M234" s="791">
        <v>11</v>
      </c>
      <c r="N234" s="791">
        <v>11</v>
      </c>
      <c r="O234" s="551"/>
    </row>
    <row r="235" spans="1:15">
      <c r="A235" s="787">
        <v>5081</v>
      </c>
      <c r="B235" s="788" t="s">
        <v>383</v>
      </c>
      <c r="C235" s="789">
        <v>68</v>
      </c>
      <c r="D235" s="790">
        <v>290</v>
      </c>
      <c r="E235" s="791">
        <v>34</v>
      </c>
      <c r="F235" s="791">
        <v>37</v>
      </c>
      <c r="G235" s="791">
        <v>25</v>
      </c>
      <c r="H235" s="791">
        <v>4</v>
      </c>
      <c r="I235" s="791">
        <v>0</v>
      </c>
      <c r="J235" s="791">
        <v>29</v>
      </c>
      <c r="K235" s="791">
        <v>6</v>
      </c>
      <c r="L235" s="791">
        <v>9</v>
      </c>
      <c r="M235" s="791">
        <v>8</v>
      </c>
      <c r="N235" s="791">
        <v>9</v>
      </c>
      <c r="O235" s="551"/>
    </row>
    <row r="236" spans="1:15">
      <c r="A236" s="787">
        <v>5091</v>
      </c>
      <c r="B236" s="788" t="s">
        <v>384</v>
      </c>
      <c r="C236" s="789">
        <v>85</v>
      </c>
      <c r="D236" s="790">
        <v>356</v>
      </c>
      <c r="E236" s="791">
        <v>5</v>
      </c>
      <c r="F236" s="791">
        <v>21</v>
      </c>
      <c r="G236" s="791">
        <v>44</v>
      </c>
      <c r="H236" s="791">
        <v>18</v>
      </c>
      <c r="I236" s="791">
        <v>13</v>
      </c>
      <c r="J236" s="791">
        <v>74</v>
      </c>
      <c r="K236" s="791">
        <v>8</v>
      </c>
      <c r="L236" s="791">
        <v>12</v>
      </c>
      <c r="M236" s="791">
        <v>12</v>
      </c>
      <c r="N236" s="791">
        <v>11</v>
      </c>
      <c r="O236" s="551"/>
    </row>
    <row r="237" spans="1:15">
      <c r="A237" s="787">
        <v>5101</v>
      </c>
      <c r="B237" s="788" t="s">
        <v>1911</v>
      </c>
      <c r="C237" s="789">
        <v>165</v>
      </c>
      <c r="D237" s="790">
        <v>327</v>
      </c>
      <c r="E237" s="791">
        <v>18</v>
      </c>
      <c r="F237" s="791">
        <v>28</v>
      </c>
      <c r="G237" s="791">
        <v>34</v>
      </c>
      <c r="H237" s="791">
        <v>15</v>
      </c>
      <c r="I237" s="791">
        <v>5</v>
      </c>
      <c r="J237" s="791">
        <v>53</v>
      </c>
      <c r="K237" s="791">
        <v>7</v>
      </c>
      <c r="L237" s="791">
        <v>11</v>
      </c>
      <c r="M237" s="791">
        <v>10</v>
      </c>
      <c r="N237" s="791">
        <v>10</v>
      </c>
      <c r="O237" s="551"/>
    </row>
    <row r="238" spans="1:15">
      <c r="A238" s="787">
        <v>5121</v>
      </c>
      <c r="B238" s="788" t="s">
        <v>1280</v>
      </c>
      <c r="C238" s="789">
        <v>98</v>
      </c>
      <c r="D238" s="790">
        <v>330</v>
      </c>
      <c r="E238" s="791">
        <v>12</v>
      </c>
      <c r="F238" s="791">
        <v>30</v>
      </c>
      <c r="G238" s="791">
        <v>42</v>
      </c>
      <c r="H238" s="791">
        <v>11</v>
      </c>
      <c r="I238" s="791">
        <v>5</v>
      </c>
      <c r="J238" s="791">
        <v>58</v>
      </c>
      <c r="K238" s="791">
        <v>7</v>
      </c>
      <c r="L238" s="791">
        <v>11</v>
      </c>
      <c r="M238" s="791">
        <v>11</v>
      </c>
      <c r="N238" s="791">
        <v>11</v>
      </c>
      <c r="O238" s="551"/>
    </row>
    <row r="239" spans="1:15">
      <c r="A239" s="787">
        <v>5131</v>
      </c>
      <c r="B239" s="788" t="s">
        <v>387</v>
      </c>
      <c r="C239" s="789">
        <v>76</v>
      </c>
      <c r="D239" s="790">
        <v>349</v>
      </c>
      <c r="E239" s="791">
        <v>4</v>
      </c>
      <c r="F239" s="791">
        <v>21</v>
      </c>
      <c r="G239" s="791">
        <v>49</v>
      </c>
      <c r="H239" s="791">
        <v>22</v>
      </c>
      <c r="I239" s="791">
        <v>4</v>
      </c>
      <c r="J239" s="791">
        <v>75</v>
      </c>
      <c r="K239" s="791">
        <v>8</v>
      </c>
      <c r="L239" s="791">
        <v>12</v>
      </c>
      <c r="M239" s="791">
        <v>12</v>
      </c>
      <c r="N239" s="791">
        <v>11</v>
      </c>
      <c r="O239" s="551"/>
    </row>
    <row r="240" spans="1:15">
      <c r="A240" s="787">
        <v>5141</v>
      </c>
      <c r="B240" s="788" t="s">
        <v>1912</v>
      </c>
      <c r="C240" s="789">
        <v>107</v>
      </c>
      <c r="D240" s="790">
        <v>293</v>
      </c>
      <c r="E240" s="791">
        <v>35</v>
      </c>
      <c r="F240" s="791">
        <v>30</v>
      </c>
      <c r="G240" s="791">
        <v>29</v>
      </c>
      <c r="H240" s="791">
        <v>7</v>
      </c>
      <c r="I240" s="791">
        <v>0</v>
      </c>
      <c r="J240" s="791">
        <v>36</v>
      </c>
      <c r="K240" s="791">
        <v>5</v>
      </c>
      <c r="L240" s="791">
        <v>10</v>
      </c>
      <c r="M240" s="791">
        <v>9</v>
      </c>
      <c r="N240" s="791">
        <v>9</v>
      </c>
      <c r="O240" s="551"/>
    </row>
    <row r="241" spans="1:15">
      <c r="A241" s="787">
        <v>5201</v>
      </c>
      <c r="B241" s="788" t="s">
        <v>389</v>
      </c>
      <c r="C241" s="789">
        <v>218</v>
      </c>
      <c r="D241" s="790">
        <v>303</v>
      </c>
      <c r="E241" s="791">
        <v>26</v>
      </c>
      <c r="F241" s="791">
        <v>32</v>
      </c>
      <c r="G241" s="791">
        <v>33</v>
      </c>
      <c r="H241" s="791">
        <v>6</v>
      </c>
      <c r="I241" s="791">
        <v>3</v>
      </c>
      <c r="J241" s="791">
        <v>42</v>
      </c>
      <c r="K241" s="791">
        <v>6</v>
      </c>
      <c r="L241" s="791">
        <v>10</v>
      </c>
      <c r="M241" s="791">
        <v>9</v>
      </c>
      <c r="N241" s="791">
        <v>9</v>
      </c>
      <c r="O241" s="551"/>
    </row>
    <row r="242" spans="1:15">
      <c r="A242" s="787">
        <v>5241</v>
      </c>
      <c r="B242" s="788" t="s">
        <v>19</v>
      </c>
      <c r="C242" s="789">
        <v>139</v>
      </c>
      <c r="D242" s="790">
        <v>329</v>
      </c>
      <c r="E242" s="791">
        <v>13</v>
      </c>
      <c r="F242" s="791">
        <v>29</v>
      </c>
      <c r="G242" s="791">
        <v>40</v>
      </c>
      <c r="H242" s="791">
        <v>13</v>
      </c>
      <c r="I242" s="791">
        <v>5</v>
      </c>
      <c r="J242" s="791">
        <v>58</v>
      </c>
      <c r="K242" s="791">
        <v>7</v>
      </c>
      <c r="L242" s="791">
        <v>11</v>
      </c>
      <c r="M242" s="791">
        <v>10</v>
      </c>
      <c r="N242" s="791">
        <v>11</v>
      </c>
      <c r="O242" s="551"/>
    </row>
    <row r="243" spans="1:15">
      <c r="A243" s="787">
        <v>5281</v>
      </c>
      <c r="B243" s="788" t="s">
        <v>390</v>
      </c>
      <c r="C243" s="789">
        <v>109</v>
      </c>
      <c r="D243" s="790">
        <v>287</v>
      </c>
      <c r="E243" s="791">
        <v>35</v>
      </c>
      <c r="F243" s="791">
        <v>31</v>
      </c>
      <c r="G243" s="791">
        <v>30</v>
      </c>
      <c r="H243" s="791">
        <v>4</v>
      </c>
      <c r="I243" s="791">
        <v>0</v>
      </c>
      <c r="J243" s="791">
        <v>34</v>
      </c>
      <c r="K243" s="791">
        <v>6</v>
      </c>
      <c r="L243" s="791">
        <v>9</v>
      </c>
      <c r="M243" s="791">
        <v>9</v>
      </c>
      <c r="N243" s="791">
        <v>9</v>
      </c>
      <c r="O243" s="551"/>
    </row>
    <row r="244" spans="1:15">
      <c r="A244" s="787">
        <v>5321</v>
      </c>
      <c r="B244" s="788" t="s">
        <v>748</v>
      </c>
      <c r="C244" s="789">
        <v>94</v>
      </c>
      <c r="D244" s="790">
        <v>342</v>
      </c>
      <c r="E244" s="791">
        <v>11</v>
      </c>
      <c r="F244" s="791">
        <v>22</v>
      </c>
      <c r="G244" s="791">
        <v>43</v>
      </c>
      <c r="H244" s="791">
        <v>17</v>
      </c>
      <c r="I244" s="791">
        <v>7</v>
      </c>
      <c r="J244" s="791">
        <v>67</v>
      </c>
      <c r="K244" s="791">
        <v>7</v>
      </c>
      <c r="L244" s="791">
        <v>11</v>
      </c>
      <c r="M244" s="791">
        <v>11</v>
      </c>
      <c r="N244" s="791">
        <v>11</v>
      </c>
      <c r="O244" s="551"/>
    </row>
    <row r="245" spans="1:15">
      <c r="A245" s="787">
        <v>5361</v>
      </c>
      <c r="B245" s="788" t="s">
        <v>391</v>
      </c>
      <c r="C245" s="789">
        <v>101</v>
      </c>
      <c r="D245" s="790">
        <v>368</v>
      </c>
      <c r="E245" s="791">
        <v>5</v>
      </c>
      <c r="F245" s="791">
        <v>14</v>
      </c>
      <c r="G245" s="791">
        <v>37</v>
      </c>
      <c r="H245" s="791">
        <v>30</v>
      </c>
      <c r="I245" s="791">
        <v>15</v>
      </c>
      <c r="J245" s="791">
        <v>81</v>
      </c>
      <c r="K245" s="791">
        <v>8</v>
      </c>
      <c r="L245" s="791">
        <v>14</v>
      </c>
      <c r="M245" s="791">
        <v>12</v>
      </c>
      <c r="N245" s="791">
        <v>12</v>
      </c>
      <c r="O245" s="551"/>
    </row>
    <row r="246" spans="1:15">
      <c r="A246" s="787">
        <v>5381</v>
      </c>
      <c r="B246" s="788" t="s">
        <v>392</v>
      </c>
      <c r="C246" s="789">
        <v>149</v>
      </c>
      <c r="D246" s="790">
        <v>315</v>
      </c>
      <c r="E246" s="791">
        <v>21</v>
      </c>
      <c r="F246" s="791">
        <v>31</v>
      </c>
      <c r="G246" s="791">
        <v>38</v>
      </c>
      <c r="H246" s="791">
        <v>9</v>
      </c>
      <c r="I246" s="791">
        <v>1</v>
      </c>
      <c r="J246" s="791">
        <v>48</v>
      </c>
      <c r="K246" s="791">
        <v>6</v>
      </c>
      <c r="L246" s="791">
        <v>11</v>
      </c>
      <c r="M246" s="791">
        <v>10</v>
      </c>
      <c r="N246" s="791">
        <v>11</v>
      </c>
      <c r="O246" s="551"/>
    </row>
    <row r="247" spans="1:15">
      <c r="A247" s="787">
        <v>5401</v>
      </c>
      <c r="B247" s="788" t="s">
        <v>393</v>
      </c>
      <c r="C247" s="789">
        <v>190</v>
      </c>
      <c r="D247" s="790">
        <v>361</v>
      </c>
      <c r="E247" s="791">
        <v>2</v>
      </c>
      <c r="F247" s="791">
        <v>15</v>
      </c>
      <c r="G247" s="791">
        <v>49</v>
      </c>
      <c r="H247" s="791">
        <v>24</v>
      </c>
      <c r="I247" s="791">
        <v>10</v>
      </c>
      <c r="J247" s="791">
        <v>83</v>
      </c>
      <c r="K247" s="791">
        <v>8</v>
      </c>
      <c r="L247" s="791">
        <v>13</v>
      </c>
      <c r="M247" s="791">
        <v>12</v>
      </c>
      <c r="N247" s="791">
        <v>12</v>
      </c>
      <c r="O247" s="551"/>
    </row>
    <row r="248" spans="1:15">
      <c r="A248" s="787">
        <v>5421</v>
      </c>
      <c r="B248" s="788" t="s">
        <v>394</v>
      </c>
      <c r="C248" s="789">
        <v>118</v>
      </c>
      <c r="D248" s="790">
        <v>333</v>
      </c>
      <c r="E248" s="791">
        <v>14</v>
      </c>
      <c r="F248" s="791">
        <v>25</v>
      </c>
      <c r="G248" s="791">
        <v>41</v>
      </c>
      <c r="H248" s="791">
        <v>15</v>
      </c>
      <c r="I248" s="791">
        <v>5</v>
      </c>
      <c r="J248" s="791">
        <v>61</v>
      </c>
      <c r="K248" s="791">
        <v>7</v>
      </c>
      <c r="L248" s="791">
        <v>12</v>
      </c>
      <c r="M248" s="791">
        <v>10</v>
      </c>
      <c r="N248" s="791">
        <v>11</v>
      </c>
      <c r="O248" s="551"/>
    </row>
    <row r="249" spans="1:15">
      <c r="A249" s="787">
        <v>5431</v>
      </c>
      <c r="B249" s="788" t="s">
        <v>395</v>
      </c>
      <c r="C249" s="789">
        <v>159</v>
      </c>
      <c r="D249" s="790">
        <v>311</v>
      </c>
      <c r="E249" s="791">
        <v>25</v>
      </c>
      <c r="F249" s="791">
        <v>35</v>
      </c>
      <c r="G249" s="791">
        <v>29</v>
      </c>
      <c r="H249" s="791">
        <v>8</v>
      </c>
      <c r="I249" s="791">
        <v>4</v>
      </c>
      <c r="J249" s="791">
        <v>41</v>
      </c>
      <c r="K249" s="791">
        <v>6</v>
      </c>
      <c r="L249" s="791">
        <v>11</v>
      </c>
      <c r="M249" s="791">
        <v>10</v>
      </c>
      <c r="N249" s="791">
        <v>10</v>
      </c>
      <c r="O249" s="551"/>
    </row>
    <row r="250" spans="1:15">
      <c r="A250" s="787">
        <v>5441</v>
      </c>
      <c r="B250" s="788" t="s">
        <v>1281</v>
      </c>
      <c r="C250" s="789">
        <v>94</v>
      </c>
      <c r="D250" s="790">
        <v>313</v>
      </c>
      <c r="E250" s="791">
        <v>29</v>
      </c>
      <c r="F250" s="791">
        <v>19</v>
      </c>
      <c r="G250" s="791">
        <v>33</v>
      </c>
      <c r="H250" s="791">
        <v>13</v>
      </c>
      <c r="I250" s="791">
        <v>6</v>
      </c>
      <c r="J250" s="791">
        <v>52</v>
      </c>
      <c r="K250" s="791">
        <v>7</v>
      </c>
      <c r="L250" s="791">
        <v>10</v>
      </c>
      <c r="M250" s="791">
        <v>10</v>
      </c>
      <c r="N250" s="791">
        <v>9</v>
      </c>
      <c r="O250" s="551"/>
    </row>
    <row r="251" spans="1:15">
      <c r="A251" s="787">
        <v>5481</v>
      </c>
      <c r="B251" s="788" t="s">
        <v>1282</v>
      </c>
      <c r="C251" s="789">
        <v>96</v>
      </c>
      <c r="D251" s="790">
        <v>310</v>
      </c>
      <c r="E251" s="791">
        <v>29</v>
      </c>
      <c r="F251" s="791">
        <v>30</v>
      </c>
      <c r="G251" s="791">
        <v>26</v>
      </c>
      <c r="H251" s="791">
        <v>9</v>
      </c>
      <c r="I251" s="791">
        <v>5</v>
      </c>
      <c r="J251" s="791">
        <v>41</v>
      </c>
      <c r="K251" s="791">
        <v>6</v>
      </c>
      <c r="L251" s="791">
        <v>10</v>
      </c>
      <c r="M251" s="791">
        <v>10</v>
      </c>
      <c r="N251" s="791">
        <v>10</v>
      </c>
      <c r="O251" s="551"/>
    </row>
    <row r="252" spans="1:15">
      <c r="A252" s="787">
        <v>5521</v>
      </c>
      <c r="B252" s="788" t="s">
        <v>398</v>
      </c>
      <c r="C252" s="789">
        <v>46</v>
      </c>
      <c r="D252" s="790">
        <v>309</v>
      </c>
      <c r="E252" s="791">
        <v>20</v>
      </c>
      <c r="F252" s="791">
        <v>43</v>
      </c>
      <c r="G252" s="791">
        <v>24</v>
      </c>
      <c r="H252" s="791">
        <v>11</v>
      </c>
      <c r="I252" s="791">
        <v>2</v>
      </c>
      <c r="J252" s="791">
        <v>37</v>
      </c>
      <c r="K252" s="791">
        <v>7</v>
      </c>
      <c r="L252" s="791">
        <v>10</v>
      </c>
      <c r="M252" s="791">
        <v>10</v>
      </c>
      <c r="N252" s="791">
        <v>9</v>
      </c>
      <c r="O252" s="551"/>
    </row>
    <row r="253" spans="1:15">
      <c r="A253" s="787">
        <v>5561</v>
      </c>
      <c r="B253" s="788" t="s">
        <v>1283</v>
      </c>
      <c r="C253" s="789">
        <v>62</v>
      </c>
      <c r="D253" s="790">
        <v>304</v>
      </c>
      <c r="E253" s="791">
        <v>31</v>
      </c>
      <c r="F253" s="791">
        <v>29</v>
      </c>
      <c r="G253" s="791">
        <v>32</v>
      </c>
      <c r="H253" s="791">
        <v>5</v>
      </c>
      <c r="I253" s="791">
        <v>3</v>
      </c>
      <c r="J253" s="791">
        <v>40</v>
      </c>
      <c r="K253" s="791">
        <v>7</v>
      </c>
      <c r="L253" s="791">
        <v>10</v>
      </c>
      <c r="M253" s="791">
        <v>9</v>
      </c>
      <c r="N253" s="791">
        <v>9</v>
      </c>
      <c r="O253" s="551"/>
    </row>
    <row r="254" spans="1:15">
      <c r="A254" s="787">
        <v>5601</v>
      </c>
      <c r="B254" s="788" t="s">
        <v>400</v>
      </c>
      <c r="C254" s="789">
        <v>128</v>
      </c>
      <c r="D254" s="790">
        <v>324</v>
      </c>
      <c r="E254" s="791">
        <v>20</v>
      </c>
      <c r="F254" s="791">
        <v>23</v>
      </c>
      <c r="G254" s="791">
        <v>38</v>
      </c>
      <c r="H254" s="791">
        <v>16</v>
      </c>
      <c r="I254" s="791">
        <v>4</v>
      </c>
      <c r="J254" s="791">
        <v>58</v>
      </c>
      <c r="K254" s="791">
        <v>7</v>
      </c>
      <c r="L254" s="791">
        <v>11</v>
      </c>
      <c r="M254" s="791">
        <v>10</v>
      </c>
      <c r="N254" s="791">
        <v>11</v>
      </c>
      <c r="O254" s="551"/>
    </row>
    <row r="255" spans="1:15">
      <c r="A255" s="787">
        <v>5641</v>
      </c>
      <c r="B255" s="788" t="s">
        <v>1284</v>
      </c>
      <c r="C255" s="789">
        <v>61</v>
      </c>
      <c r="D255" s="790">
        <v>322</v>
      </c>
      <c r="E255" s="791">
        <v>13</v>
      </c>
      <c r="F255" s="791">
        <v>39</v>
      </c>
      <c r="G255" s="791">
        <v>34</v>
      </c>
      <c r="H255" s="791">
        <v>11</v>
      </c>
      <c r="I255" s="791">
        <v>2</v>
      </c>
      <c r="J255" s="791">
        <v>48</v>
      </c>
      <c r="K255" s="791">
        <v>7</v>
      </c>
      <c r="L255" s="791">
        <v>11</v>
      </c>
      <c r="M255" s="791">
        <v>10</v>
      </c>
      <c r="N255" s="791">
        <v>10</v>
      </c>
      <c r="O255" s="551"/>
    </row>
    <row r="256" spans="1:15">
      <c r="A256" s="787">
        <v>5671</v>
      </c>
      <c r="B256" s="788" t="s">
        <v>402</v>
      </c>
      <c r="C256" s="789">
        <v>107</v>
      </c>
      <c r="D256" s="790">
        <v>340</v>
      </c>
      <c r="E256" s="791">
        <v>13</v>
      </c>
      <c r="F256" s="791">
        <v>24</v>
      </c>
      <c r="G256" s="791">
        <v>35</v>
      </c>
      <c r="H256" s="791">
        <v>16</v>
      </c>
      <c r="I256" s="791">
        <v>12</v>
      </c>
      <c r="J256" s="791">
        <v>63</v>
      </c>
      <c r="K256" s="791">
        <v>8</v>
      </c>
      <c r="L256" s="791">
        <v>12</v>
      </c>
      <c r="M256" s="791">
        <v>11</v>
      </c>
      <c r="N256" s="791">
        <v>10</v>
      </c>
      <c r="O256" s="551"/>
    </row>
    <row r="257" spans="1:15">
      <c r="A257" s="787">
        <v>5711</v>
      </c>
      <c r="B257" s="788" t="s">
        <v>1285</v>
      </c>
      <c r="C257" s="789">
        <v>126</v>
      </c>
      <c r="D257" s="790">
        <v>305</v>
      </c>
      <c r="E257" s="791">
        <v>25</v>
      </c>
      <c r="F257" s="791">
        <v>33</v>
      </c>
      <c r="G257" s="791">
        <v>31</v>
      </c>
      <c r="H257" s="791">
        <v>8</v>
      </c>
      <c r="I257" s="791">
        <v>2</v>
      </c>
      <c r="J257" s="791">
        <v>41</v>
      </c>
      <c r="K257" s="791">
        <v>6</v>
      </c>
      <c r="L257" s="791">
        <v>10</v>
      </c>
      <c r="M257" s="791">
        <v>10</v>
      </c>
      <c r="N257" s="791">
        <v>10</v>
      </c>
      <c r="O257" s="551"/>
    </row>
    <row r="258" spans="1:15">
      <c r="A258" s="787">
        <v>5791</v>
      </c>
      <c r="B258" s="788" t="s">
        <v>1286</v>
      </c>
      <c r="C258" s="789">
        <v>81</v>
      </c>
      <c r="D258" s="790">
        <v>302</v>
      </c>
      <c r="E258" s="791">
        <v>30</v>
      </c>
      <c r="F258" s="791">
        <v>35</v>
      </c>
      <c r="G258" s="791">
        <v>28</v>
      </c>
      <c r="H258" s="791">
        <v>6</v>
      </c>
      <c r="I258" s="791">
        <v>1</v>
      </c>
      <c r="J258" s="791">
        <v>36</v>
      </c>
      <c r="K258" s="791">
        <v>6</v>
      </c>
      <c r="L258" s="791">
        <v>10</v>
      </c>
      <c r="M258" s="791">
        <v>9</v>
      </c>
      <c r="N258" s="791">
        <v>9</v>
      </c>
      <c r="O258" s="551"/>
    </row>
    <row r="259" spans="1:15">
      <c r="A259" s="787">
        <v>5831</v>
      </c>
      <c r="B259" s="788" t="s">
        <v>405</v>
      </c>
      <c r="C259" s="789">
        <v>37</v>
      </c>
      <c r="D259" s="790">
        <v>345</v>
      </c>
      <c r="E259" s="791">
        <v>8</v>
      </c>
      <c r="F259" s="791">
        <v>16</v>
      </c>
      <c r="G259" s="791">
        <v>57</v>
      </c>
      <c r="H259" s="791">
        <v>16</v>
      </c>
      <c r="I259" s="791">
        <v>3</v>
      </c>
      <c r="J259" s="791">
        <v>76</v>
      </c>
      <c r="K259" s="791">
        <v>8</v>
      </c>
      <c r="L259" s="791">
        <v>12</v>
      </c>
      <c r="M259" s="791">
        <v>11</v>
      </c>
      <c r="N259" s="791">
        <v>11</v>
      </c>
      <c r="O259" s="551"/>
    </row>
    <row r="260" spans="1:15">
      <c r="A260" s="787">
        <v>5861</v>
      </c>
      <c r="B260" s="788" t="s">
        <v>1287</v>
      </c>
      <c r="C260" s="789">
        <v>48</v>
      </c>
      <c r="D260" s="790">
        <v>306</v>
      </c>
      <c r="E260" s="791">
        <v>27</v>
      </c>
      <c r="F260" s="791">
        <v>27</v>
      </c>
      <c r="G260" s="791">
        <v>40</v>
      </c>
      <c r="H260" s="791">
        <v>6</v>
      </c>
      <c r="I260" s="791">
        <v>0</v>
      </c>
      <c r="J260" s="791">
        <v>46</v>
      </c>
      <c r="K260" s="791">
        <v>6</v>
      </c>
      <c r="L260" s="791">
        <v>11</v>
      </c>
      <c r="M260" s="791">
        <v>9</v>
      </c>
      <c r="N260" s="791">
        <v>10</v>
      </c>
      <c r="O260" s="551"/>
    </row>
    <row r="261" spans="1:15">
      <c r="A261" s="787">
        <v>5901</v>
      </c>
      <c r="B261" s="788" t="s">
        <v>2030</v>
      </c>
      <c r="C261" s="789">
        <v>68</v>
      </c>
      <c r="D261" s="790">
        <v>274</v>
      </c>
      <c r="E261" s="791">
        <v>47</v>
      </c>
      <c r="F261" s="791">
        <v>19</v>
      </c>
      <c r="G261" s="791">
        <v>31</v>
      </c>
      <c r="H261" s="791">
        <v>3</v>
      </c>
      <c r="I261" s="791">
        <v>0</v>
      </c>
      <c r="J261" s="791">
        <v>34</v>
      </c>
      <c r="K261" s="791">
        <v>5</v>
      </c>
      <c r="L261" s="791">
        <v>9</v>
      </c>
      <c r="M261" s="791">
        <v>8</v>
      </c>
      <c r="N261" s="791">
        <v>8</v>
      </c>
      <c r="O261" s="551"/>
    </row>
    <row r="262" spans="1:15">
      <c r="A262" s="787">
        <v>5931</v>
      </c>
      <c r="B262" s="788" t="s">
        <v>1289</v>
      </c>
      <c r="C262" s="789">
        <v>19</v>
      </c>
      <c r="D262" s="790">
        <v>305</v>
      </c>
      <c r="E262" s="791">
        <v>16</v>
      </c>
      <c r="F262" s="791">
        <v>53</v>
      </c>
      <c r="G262" s="791">
        <v>32</v>
      </c>
      <c r="H262" s="791">
        <v>0</v>
      </c>
      <c r="I262" s="791">
        <v>0</v>
      </c>
      <c r="J262" s="791">
        <v>32</v>
      </c>
      <c r="K262" s="791">
        <v>6</v>
      </c>
      <c r="L262" s="791">
        <v>11</v>
      </c>
      <c r="M262" s="791">
        <v>9</v>
      </c>
      <c r="N262" s="791">
        <v>9</v>
      </c>
      <c r="O262" s="551"/>
    </row>
    <row r="263" spans="1:15">
      <c r="A263" s="787">
        <v>5951</v>
      </c>
      <c r="B263" s="788" t="s">
        <v>1290</v>
      </c>
      <c r="C263" s="789">
        <v>121</v>
      </c>
      <c r="D263" s="790">
        <v>324</v>
      </c>
      <c r="E263" s="791">
        <v>25</v>
      </c>
      <c r="F263" s="791">
        <v>24</v>
      </c>
      <c r="G263" s="791">
        <v>31</v>
      </c>
      <c r="H263" s="791">
        <v>12</v>
      </c>
      <c r="I263" s="791">
        <v>8</v>
      </c>
      <c r="J263" s="791">
        <v>51</v>
      </c>
      <c r="K263" s="791">
        <v>7</v>
      </c>
      <c r="L263" s="791">
        <v>11</v>
      </c>
      <c r="M263" s="791">
        <v>11</v>
      </c>
      <c r="N263" s="791">
        <v>10</v>
      </c>
      <c r="O263" s="551"/>
    </row>
    <row r="264" spans="1:15">
      <c r="A264" s="787">
        <v>5961</v>
      </c>
      <c r="B264" s="788" t="s">
        <v>126</v>
      </c>
      <c r="C264" s="789">
        <v>161</v>
      </c>
      <c r="D264" s="790">
        <v>320</v>
      </c>
      <c r="E264" s="791">
        <v>19</v>
      </c>
      <c r="F264" s="791">
        <v>27</v>
      </c>
      <c r="G264" s="791">
        <v>40</v>
      </c>
      <c r="H264" s="791">
        <v>9</v>
      </c>
      <c r="I264" s="791">
        <v>4</v>
      </c>
      <c r="J264" s="791">
        <v>53</v>
      </c>
      <c r="K264" s="791">
        <v>7</v>
      </c>
      <c r="L264" s="791">
        <v>10</v>
      </c>
      <c r="M264" s="791">
        <v>10</v>
      </c>
      <c r="N264" s="791">
        <v>10</v>
      </c>
      <c r="O264" s="551"/>
    </row>
    <row r="265" spans="1:15">
      <c r="A265" s="792">
        <v>5971</v>
      </c>
      <c r="B265" s="793" t="s">
        <v>1291</v>
      </c>
      <c r="C265" s="794">
        <v>38</v>
      </c>
      <c r="D265" s="795">
        <v>286</v>
      </c>
      <c r="E265" s="795">
        <v>29</v>
      </c>
      <c r="F265" s="795">
        <v>45</v>
      </c>
      <c r="G265" s="795">
        <v>18</v>
      </c>
      <c r="H265" s="795">
        <v>8</v>
      </c>
      <c r="I265" s="795">
        <v>0</v>
      </c>
      <c r="J265" s="796">
        <v>26</v>
      </c>
      <c r="K265" s="795">
        <v>6</v>
      </c>
      <c r="L265" s="795">
        <v>9</v>
      </c>
      <c r="M265" s="795">
        <v>8</v>
      </c>
      <c r="N265" s="795">
        <v>9</v>
      </c>
    </row>
    <row r="266" spans="1:15">
      <c r="A266" s="792">
        <v>5981</v>
      </c>
      <c r="B266" s="793" t="s">
        <v>1292</v>
      </c>
      <c r="C266" s="794">
        <v>95</v>
      </c>
      <c r="D266" s="795">
        <v>322</v>
      </c>
      <c r="E266" s="795">
        <v>11</v>
      </c>
      <c r="F266" s="795">
        <v>35</v>
      </c>
      <c r="G266" s="795">
        <v>43</v>
      </c>
      <c r="H266" s="795">
        <v>11</v>
      </c>
      <c r="I266" s="795">
        <v>1</v>
      </c>
      <c r="J266" s="796">
        <v>55</v>
      </c>
      <c r="K266" s="795">
        <v>7</v>
      </c>
      <c r="L266" s="795">
        <v>11</v>
      </c>
      <c r="M266" s="795">
        <v>10</v>
      </c>
      <c r="N266" s="795">
        <v>10</v>
      </c>
    </row>
    <row r="267" spans="1:15">
      <c r="A267" s="792">
        <v>5991</v>
      </c>
      <c r="B267" s="793" t="s">
        <v>1293</v>
      </c>
      <c r="C267" s="794">
        <v>148</v>
      </c>
      <c r="D267" s="795">
        <v>271</v>
      </c>
      <c r="E267" s="795">
        <v>51</v>
      </c>
      <c r="F267" s="795">
        <v>25</v>
      </c>
      <c r="G267" s="795">
        <v>22</v>
      </c>
      <c r="H267" s="795">
        <v>1</v>
      </c>
      <c r="I267" s="795">
        <v>1</v>
      </c>
      <c r="J267" s="796">
        <v>24</v>
      </c>
      <c r="K267" s="795">
        <v>5</v>
      </c>
      <c r="L267" s="795">
        <v>8</v>
      </c>
      <c r="M267" s="795">
        <v>8</v>
      </c>
      <c r="N267" s="795">
        <v>8</v>
      </c>
    </row>
    <row r="268" spans="1:15">
      <c r="A268" s="792">
        <v>7001</v>
      </c>
      <c r="B268" s="793" t="s">
        <v>1008</v>
      </c>
      <c r="C268" s="794">
        <v>8</v>
      </c>
      <c r="D268" s="795" t="s">
        <v>42</v>
      </c>
      <c r="E268" s="795" t="s">
        <v>42</v>
      </c>
      <c r="F268" s="795" t="s">
        <v>42</v>
      </c>
      <c r="G268" s="795" t="s">
        <v>42</v>
      </c>
      <c r="H268" s="795" t="s">
        <v>42</v>
      </c>
      <c r="I268" s="795" t="s">
        <v>42</v>
      </c>
      <c r="J268" s="796" t="s">
        <v>42</v>
      </c>
      <c r="K268" s="795" t="s">
        <v>42</v>
      </c>
      <c r="L268" s="795" t="s">
        <v>42</v>
      </c>
      <c r="M268" s="795" t="s">
        <v>42</v>
      </c>
      <c r="N268" s="795" t="s">
        <v>42</v>
      </c>
    </row>
    <row r="269" spans="1:15">
      <c r="A269" s="792">
        <v>7819</v>
      </c>
      <c r="B269" s="793" t="s">
        <v>150</v>
      </c>
      <c r="C269" s="794">
        <v>2</v>
      </c>
      <c r="D269" s="795" t="s">
        <v>42</v>
      </c>
      <c r="E269" s="795" t="s">
        <v>42</v>
      </c>
      <c r="F269" s="795" t="s">
        <v>42</v>
      </c>
      <c r="G269" s="795" t="s">
        <v>42</v>
      </c>
      <c r="H269" s="795" t="s">
        <v>42</v>
      </c>
      <c r="I269" s="795" t="s">
        <v>42</v>
      </c>
      <c r="J269" s="796" t="s">
        <v>42</v>
      </c>
      <c r="K269" s="795" t="s">
        <v>42</v>
      </c>
      <c r="L269" s="795" t="s">
        <v>42</v>
      </c>
      <c r="M269" s="795" t="s">
        <v>42</v>
      </c>
      <c r="N269" s="795" t="s">
        <v>42</v>
      </c>
    </row>
    <row r="270" spans="1:15">
      <c r="A270" s="792">
        <v>8151</v>
      </c>
      <c r="B270" s="793" t="s">
        <v>913</v>
      </c>
      <c r="C270" s="794">
        <v>6</v>
      </c>
      <c r="D270" s="795" t="s">
        <v>42</v>
      </c>
      <c r="E270" s="795" t="s">
        <v>42</v>
      </c>
      <c r="F270" s="795" t="s">
        <v>42</v>
      </c>
      <c r="G270" s="795" t="s">
        <v>42</v>
      </c>
      <c r="H270" s="795" t="s">
        <v>42</v>
      </c>
      <c r="I270" s="795" t="s">
        <v>42</v>
      </c>
      <c r="J270" s="796" t="s">
        <v>42</v>
      </c>
      <c r="K270" s="795" t="s">
        <v>42</v>
      </c>
      <c r="L270" s="795" t="s">
        <v>42</v>
      </c>
      <c r="M270" s="795" t="s">
        <v>42</v>
      </c>
      <c r="N270" s="795" t="s">
        <v>42</v>
      </c>
    </row>
    <row r="271" spans="1:15">
      <c r="A271" s="792">
        <v>8181</v>
      </c>
      <c r="B271" s="793" t="s">
        <v>916</v>
      </c>
      <c r="C271" s="794">
        <v>5</v>
      </c>
      <c r="D271" s="795" t="s">
        <v>42</v>
      </c>
      <c r="E271" s="795" t="s">
        <v>42</v>
      </c>
      <c r="F271" s="795" t="s">
        <v>42</v>
      </c>
      <c r="G271" s="795" t="s">
        <v>42</v>
      </c>
      <c r="H271" s="795" t="s">
        <v>42</v>
      </c>
      <c r="I271" s="795" t="s">
        <v>42</v>
      </c>
      <c r="J271" s="796" t="s">
        <v>42</v>
      </c>
      <c r="K271" s="795" t="s">
        <v>42</v>
      </c>
      <c r="L271" s="795" t="s">
        <v>42</v>
      </c>
      <c r="M271" s="795" t="s">
        <v>42</v>
      </c>
      <c r="N271" s="795" t="s">
        <v>42</v>
      </c>
    </row>
    <row r="272" spans="1:15">
      <c r="A272" s="792">
        <v>9732</v>
      </c>
      <c r="B272" s="793" t="s">
        <v>528</v>
      </c>
      <c r="C272" s="794">
        <v>6</v>
      </c>
      <c r="D272" s="795" t="s">
        <v>42</v>
      </c>
      <c r="E272" s="795" t="s">
        <v>42</v>
      </c>
      <c r="F272" s="795" t="s">
        <v>42</v>
      </c>
      <c r="G272" s="795" t="s">
        <v>42</v>
      </c>
      <c r="H272" s="795" t="s">
        <v>42</v>
      </c>
      <c r="I272" s="795" t="s">
        <v>42</v>
      </c>
      <c r="J272" s="796" t="s">
        <v>42</v>
      </c>
      <c r="K272" s="795" t="s">
        <v>42</v>
      </c>
      <c r="L272" s="795" t="s">
        <v>42</v>
      </c>
      <c r="M272" s="795" t="s">
        <v>42</v>
      </c>
      <c r="N272" s="795" t="s">
        <v>42</v>
      </c>
    </row>
  </sheetData>
  <autoFilter ref="P7:AC151"/>
  <mergeCells count="11">
    <mergeCell ref="A1:N1"/>
    <mergeCell ref="P1:AC1"/>
    <mergeCell ref="C3:I3"/>
    <mergeCell ref="K3:N3"/>
    <mergeCell ref="R3:X3"/>
    <mergeCell ref="Z3:AC3"/>
    <mergeCell ref="AF5:AG5"/>
    <mergeCell ref="E4:I4"/>
    <mergeCell ref="K4:N4"/>
    <mergeCell ref="T4:X4"/>
    <mergeCell ref="Z4:AC4"/>
  </mergeCells>
  <printOptions horizontalCentered="1"/>
  <pageMargins left="0.25" right="0.25" top="0.25" bottom="0.75" header="0.25" footer="0.25"/>
  <pageSetup scale="85" fitToWidth="0" fitToHeight="0" orientation="landscape" r:id="rId1"/>
  <headerFooter alignWithMargins="0">
    <oddFooter>&amp;LNote: * No data are reported when fewer than ten students tested or if any Achievement Level percentage equals 100.
Percentages may not add to 100 due to rounding.
06/06/2011 Florida Department of Education&amp;RPage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R264"/>
  <sheetViews>
    <sheetView zoomScaleNormal="100" workbookViewId="0">
      <selection sqref="A1:K1"/>
    </sheetView>
  </sheetViews>
  <sheetFormatPr defaultRowHeight="12.75"/>
  <cols>
    <col min="1" max="1" width="5.7109375" style="577" customWidth="1"/>
    <col min="2" max="2" width="38" style="568" customWidth="1"/>
    <col min="3" max="3" width="8.7109375" style="569" customWidth="1"/>
    <col min="4" max="4" width="7.140625" style="570" customWidth="1"/>
    <col min="5" max="9" width="4.7109375" style="570" hidden="1" customWidth="1"/>
    <col min="10" max="10" width="8.7109375" style="571" customWidth="1"/>
    <col min="11" max="15" width="5.7109375" style="570" hidden="1" customWidth="1"/>
    <col min="16" max="16" width="5.7109375" style="572" customWidth="1"/>
    <col min="17" max="17" width="35.85546875" style="573" customWidth="1"/>
    <col min="18" max="18" width="8.140625" style="574" customWidth="1"/>
    <col min="19" max="19" width="7.28515625" style="575" customWidth="1"/>
    <col min="20" max="24" width="4.7109375" style="575" hidden="1" customWidth="1"/>
    <col min="25" max="25" width="8.7109375" style="576" customWidth="1"/>
    <col min="26" max="29" width="5.7109375" style="575" customWidth="1"/>
    <col min="30" max="30" width="5.140625" style="470" customWidth="1"/>
    <col min="31" max="31" width="5.7109375" style="567" customWidth="1"/>
    <col min="32" max="32" width="37.42578125" style="568" customWidth="1"/>
    <col min="33" max="33" width="8.7109375" style="569" customWidth="1"/>
    <col min="34" max="34" width="8.7109375" style="570" customWidth="1"/>
    <col min="35" max="39" width="4.7109375" style="570" customWidth="1"/>
    <col min="40" max="40" width="8.7109375" style="571" customWidth="1"/>
    <col min="41" max="44" width="5.7109375" style="570" customWidth="1"/>
    <col min="45" max="264" width="9.140625" style="470"/>
    <col min="265" max="266" width="4.7109375" style="470" customWidth="1"/>
    <col min="267" max="267" width="16" style="470" customWidth="1"/>
    <col min="268" max="268" width="5.7109375" style="470" customWidth="1"/>
    <col min="269" max="269" width="35.85546875" style="470" customWidth="1"/>
    <col min="270" max="270" width="8.140625" style="470" customWidth="1"/>
    <col min="271" max="271" width="7.28515625" style="470" customWidth="1"/>
    <col min="272" max="276" width="4.7109375" style="470" customWidth="1"/>
    <col min="277" max="277" width="8.7109375" style="470" customWidth="1"/>
    <col min="278" max="281" width="5.7109375" style="470" customWidth="1"/>
    <col min="282" max="520" width="9.140625" style="470"/>
    <col min="521" max="522" width="4.7109375" style="470" customWidth="1"/>
    <col min="523" max="523" width="16" style="470" customWidth="1"/>
    <col min="524" max="524" width="5.7109375" style="470" customWidth="1"/>
    <col min="525" max="525" width="35.85546875" style="470" customWidth="1"/>
    <col min="526" max="526" width="8.140625" style="470" customWidth="1"/>
    <col min="527" max="527" width="7.28515625" style="470" customWidth="1"/>
    <col min="528" max="532" width="4.7109375" style="470" customWidth="1"/>
    <col min="533" max="533" width="8.7109375" style="470" customWidth="1"/>
    <col min="534" max="537" width="5.7109375" style="470" customWidth="1"/>
    <col min="538" max="776" width="9.140625" style="470"/>
    <col min="777" max="778" width="4.7109375" style="470" customWidth="1"/>
    <col min="779" max="779" width="16" style="470" customWidth="1"/>
    <col min="780" max="780" width="5.7109375" style="470" customWidth="1"/>
    <col min="781" max="781" width="35.85546875" style="470" customWidth="1"/>
    <col min="782" max="782" width="8.140625" style="470" customWidth="1"/>
    <col min="783" max="783" width="7.28515625" style="470" customWidth="1"/>
    <col min="784" max="788" width="4.7109375" style="470" customWidth="1"/>
    <col min="789" max="789" width="8.7109375" style="470" customWidth="1"/>
    <col min="790" max="793" width="5.7109375" style="470" customWidth="1"/>
    <col min="794" max="1032" width="9.140625" style="470"/>
    <col min="1033" max="1034" width="4.7109375" style="470" customWidth="1"/>
    <col min="1035" max="1035" width="16" style="470" customWidth="1"/>
    <col min="1036" max="1036" width="5.7109375" style="470" customWidth="1"/>
    <col min="1037" max="1037" width="35.85546875" style="470" customWidth="1"/>
    <col min="1038" max="1038" width="8.140625" style="470" customWidth="1"/>
    <col min="1039" max="1039" width="7.28515625" style="470" customWidth="1"/>
    <col min="1040" max="1044" width="4.7109375" style="470" customWidth="1"/>
    <col min="1045" max="1045" width="8.7109375" style="470" customWidth="1"/>
    <col min="1046" max="1049" width="5.7109375" style="470" customWidth="1"/>
    <col min="1050" max="1288" width="9.140625" style="470"/>
    <col min="1289" max="1290" width="4.7109375" style="470" customWidth="1"/>
    <col min="1291" max="1291" width="16" style="470" customWidth="1"/>
    <col min="1292" max="1292" width="5.7109375" style="470" customWidth="1"/>
    <col min="1293" max="1293" width="35.85546875" style="470" customWidth="1"/>
    <col min="1294" max="1294" width="8.140625" style="470" customWidth="1"/>
    <col min="1295" max="1295" width="7.28515625" style="470" customWidth="1"/>
    <col min="1296" max="1300" width="4.7109375" style="470" customWidth="1"/>
    <col min="1301" max="1301" width="8.7109375" style="470" customWidth="1"/>
    <col min="1302" max="1305" width="5.7109375" style="470" customWidth="1"/>
    <col min="1306" max="1544" width="9.140625" style="470"/>
    <col min="1545" max="1546" width="4.7109375" style="470" customWidth="1"/>
    <col min="1547" max="1547" width="16" style="470" customWidth="1"/>
    <col min="1548" max="1548" width="5.7109375" style="470" customWidth="1"/>
    <col min="1549" max="1549" width="35.85546875" style="470" customWidth="1"/>
    <col min="1550" max="1550" width="8.140625" style="470" customWidth="1"/>
    <col min="1551" max="1551" width="7.28515625" style="470" customWidth="1"/>
    <col min="1552" max="1556" width="4.7109375" style="470" customWidth="1"/>
    <col min="1557" max="1557" width="8.7109375" style="470" customWidth="1"/>
    <col min="1558" max="1561" width="5.7109375" style="470" customWidth="1"/>
    <col min="1562" max="1800" width="9.140625" style="470"/>
    <col min="1801" max="1802" width="4.7109375" style="470" customWidth="1"/>
    <col min="1803" max="1803" width="16" style="470" customWidth="1"/>
    <col min="1804" max="1804" width="5.7109375" style="470" customWidth="1"/>
    <col min="1805" max="1805" width="35.85546875" style="470" customWidth="1"/>
    <col min="1806" max="1806" width="8.140625" style="470" customWidth="1"/>
    <col min="1807" max="1807" width="7.28515625" style="470" customWidth="1"/>
    <col min="1808" max="1812" width="4.7109375" style="470" customWidth="1"/>
    <col min="1813" max="1813" width="8.7109375" style="470" customWidth="1"/>
    <col min="1814" max="1817" width="5.7109375" style="470" customWidth="1"/>
    <col min="1818" max="2056" width="9.140625" style="470"/>
    <col min="2057" max="2058" width="4.7109375" style="470" customWidth="1"/>
    <col min="2059" max="2059" width="16" style="470" customWidth="1"/>
    <col min="2060" max="2060" width="5.7109375" style="470" customWidth="1"/>
    <col min="2061" max="2061" width="35.85546875" style="470" customWidth="1"/>
    <col min="2062" max="2062" width="8.140625" style="470" customWidth="1"/>
    <col min="2063" max="2063" width="7.28515625" style="470" customWidth="1"/>
    <col min="2064" max="2068" width="4.7109375" style="470" customWidth="1"/>
    <col min="2069" max="2069" width="8.7109375" style="470" customWidth="1"/>
    <col min="2070" max="2073" width="5.7109375" style="470" customWidth="1"/>
    <col min="2074" max="2312" width="9.140625" style="470"/>
    <col min="2313" max="2314" width="4.7109375" style="470" customWidth="1"/>
    <col min="2315" max="2315" width="16" style="470" customWidth="1"/>
    <col min="2316" max="2316" width="5.7109375" style="470" customWidth="1"/>
    <col min="2317" max="2317" width="35.85546875" style="470" customWidth="1"/>
    <col min="2318" max="2318" width="8.140625" style="470" customWidth="1"/>
    <col min="2319" max="2319" width="7.28515625" style="470" customWidth="1"/>
    <col min="2320" max="2324" width="4.7109375" style="470" customWidth="1"/>
    <col min="2325" max="2325" width="8.7109375" style="470" customWidth="1"/>
    <col min="2326" max="2329" width="5.7109375" style="470" customWidth="1"/>
    <col min="2330" max="2568" width="9.140625" style="470"/>
    <col min="2569" max="2570" width="4.7109375" style="470" customWidth="1"/>
    <col min="2571" max="2571" width="16" style="470" customWidth="1"/>
    <col min="2572" max="2572" width="5.7109375" style="470" customWidth="1"/>
    <col min="2573" max="2573" width="35.85546875" style="470" customWidth="1"/>
    <col min="2574" max="2574" width="8.140625" style="470" customWidth="1"/>
    <col min="2575" max="2575" width="7.28515625" style="470" customWidth="1"/>
    <col min="2576" max="2580" width="4.7109375" style="470" customWidth="1"/>
    <col min="2581" max="2581" width="8.7109375" style="470" customWidth="1"/>
    <col min="2582" max="2585" width="5.7109375" style="470" customWidth="1"/>
    <col min="2586" max="2824" width="9.140625" style="470"/>
    <col min="2825" max="2826" width="4.7109375" style="470" customWidth="1"/>
    <col min="2827" max="2827" width="16" style="470" customWidth="1"/>
    <col min="2828" max="2828" width="5.7109375" style="470" customWidth="1"/>
    <col min="2829" max="2829" width="35.85546875" style="470" customWidth="1"/>
    <col min="2830" max="2830" width="8.140625" style="470" customWidth="1"/>
    <col min="2831" max="2831" width="7.28515625" style="470" customWidth="1"/>
    <col min="2832" max="2836" width="4.7109375" style="470" customWidth="1"/>
    <col min="2837" max="2837" width="8.7109375" style="470" customWidth="1"/>
    <col min="2838" max="2841" width="5.7109375" style="470" customWidth="1"/>
    <col min="2842" max="3080" width="9.140625" style="470"/>
    <col min="3081" max="3082" width="4.7109375" style="470" customWidth="1"/>
    <col min="3083" max="3083" width="16" style="470" customWidth="1"/>
    <col min="3084" max="3084" width="5.7109375" style="470" customWidth="1"/>
    <col min="3085" max="3085" width="35.85546875" style="470" customWidth="1"/>
    <col min="3086" max="3086" width="8.140625" style="470" customWidth="1"/>
    <col min="3087" max="3087" width="7.28515625" style="470" customWidth="1"/>
    <col min="3088" max="3092" width="4.7109375" style="470" customWidth="1"/>
    <col min="3093" max="3093" width="8.7109375" style="470" customWidth="1"/>
    <col min="3094" max="3097" width="5.7109375" style="470" customWidth="1"/>
    <col min="3098" max="3336" width="9.140625" style="470"/>
    <col min="3337" max="3338" width="4.7109375" style="470" customWidth="1"/>
    <col min="3339" max="3339" width="16" style="470" customWidth="1"/>
    <col min="3340" max="3340" width="5.7109375" style="470" customWidth="1"/>
    <col min="3341" max="3341" width="35.85546875" style="470" customWidth="1"/>
    <col min="3342" max="3342" width="8.140625" style="470" customWidth="1"/>
    <col min="3343" max="3343" width="7.28515625" style="470" customWidth="1"/>
    <col min="3344" max="3348" width="4.7109375" style="470" customWidth="1"/>
    <col min="3349" max="3349" width="8.7109375" style="470" customWidth="1"/>
    <col min="3350" max="3353" width="5.7109375" style="470" customWidth="1"/>
    <col min="3354" max="3592" width="9.140625" style="470"/>
    <col min="3593" max="3594" width="4.7109375" style="470" customWidth="1"/>
    <col min="3595" max="3595" width="16" style="470" customWidth="1"/>
    <col min="3596" max="3596" width="5.7109375" style="470" customWidth="1"/>
    <col min="3597" max="3597" width="35.85546875" style="470" customWidth="1"/>
    <col min="3598" max="3598" width="8.140625" style="470" customWidth="1"/>
    <col min="3599" max="3599" width="7.28515625" style="470" customWidth="1"/>
    <col min="3600" max="3604" width="4.7109375" style="470" customWidth="1"/>
    <col min="3605" max="3605" width="8.7109375" style="470" customWidth="1"/>
    <col min="3606" max="3609" width="5.7109375" style="470" customWidth="1"/>
    <col min="3610" max="3848" width="9.140625" style="470"/>
    <col min="3849" max="3850" width="4.7109375" style="470" customWidth="1"/>
    <col min="3851" max="3851" width="16" style="470" customWidth="1"/>
    <col min="3852" max="3852" width="5.7109375" style="470" customWidth="1"/>
    <col min="3853" max="3853" width="35.85546875" style="470" customWidth="1"/>
    <col min="3854" max="3854" width="8.140625" style="470" customWidth="1"/>
    <col min="3855" max="3855" width="7.28515625" style="470" customWidth="1"/>
    <col min="3856" max="3860" width="4.7109375" style="470" customWidth="1"/>
    <col min="3861" max="3861" width="8.7109375" style="470" customWidth="1"/>
    <col min="3862" max="3865" width="5.7109375" style="470" customWidth="1"/>
    <col min="3866" max="4104" width="9.140625" style="470"/>
    <col min="4105" max="4106" width="4.7109375" style="470" customWidth="1"/>
    <col min="4107" max="4107" width="16" style="470" customWidth="1"/>
    <col min="4108" max="4108" width="5.7109375" style="470" customWidth="1"/>
    <col min="4109" max="4109" width="35.85546875" style="470" customWidth="1"/>
    <col min="4110" max="4110" width="8.140625" style="470" customWidth="1"/>
    <col min="4111" max="4111" width="7.28515625" style="470" customWidth="1"/>
    <col min="4112" max="4116" width="4.7109375" style="470" customWidth="1"/>
    <col min="4117" max="4117" width="8.7109375" style="470" customWidth="1"/>
    <col min="4118" max="4121" width="5.7109375" style="470" customWidth="1"/>
    <col min="4122" max="4360" width="9.140625" style="470"/>
    <col min="4361" max="4362" width="4.7109375" style="470" customWidth="1"/>
    <col min="4363" max="4363" width="16" style="470" customWidth="1"/>
    <col min="4364" max="4364" width="5.7109375" style="470" customWidth="1"/>
    <col min="4365" max="4365" width="35.85546875" style="470" customWidth="1"/>
    <col min="4366" max="4366" width="8.140625" style="470" customWidth="1"/>
    <col min="4367" max="4367" width="7.28515625" style="470" customWidth="1"/>
    <col min="4368" max="4372" width="4.7109375" style="470" customWidth="1"/>
    <col min="4373" max="4373" width="8.7109375" style="470" customWidth="1"/>
    <col min="4374" max="4377" width="5.7109375" style="470" customWidth="1"/>
    <col min="4378" max="4616" width="9.140625" style="470"/>
    <col min="4617" max="4618" width="4.7109375" style="470" customWidth="1"/>
    <col min="4619" max="4619" width="16" style="470" customWidth="1"/>
    <col min="4620" max="4620" width="5.7109375" style="470" customWidth="1"/>
    <col min="4621" max="4621" width="35.85546875" style="470" customWidth="1"/>
    <col min="4622" max="4622" width="8.140625" style="470" customWidth="1"/>
    <col min="4623" max="4623" width="7.28515625" style="470" customWidth="1"/>
    <col min="4624" max="4628" width="4.7109375" style="470" customWidth="1"/>
    <col min="4629" max="4629" width="8.7109375" style="470" customWidth="1"/>
    <col min="4630" max="4633" width="5.7109375" style="470" customWidth="1"/>
    <col min="4634" max="4872" width="9.140625" style="470"/>
    <col min="4873" max="4874" width="4.7109375" style="470" customWidth="1"/>
    <col min="4875" max="4875" width="16" style="470" customWidth="1"/>
    <col min="4876" max="4876" width="5.7109375" style="470" customWidth="1"/>
    <col min="4877" max="4877" width="35.85546875" style="470" customWidth="1"/>
    <col min="4878" max="4878" width="8.140625" style="470" customWidth="1"/>
    <col min="4879" max="4879" width="7.28515625" style="470" customWidth="1"/>
    <col min="4880" max="4884" width="4.7109375" style="470" customWidth="1"/>
    <col min="4885" max="4885" width="8.7109375" style="470" customWidth="1"/>
    <col min="4886" max="4889" width="5.7109375" style="470" customWidth="1"/>
    <col min="4890" max="5128" width="9.140625" style="470"/>
    <col min="5129" max="5130" width="4.7109375" style="470" customWidth="1"/>
    <col min="5131" max="5131" width="16" style="470" customWidth="1"/>
    <col min="5132" max="5132" width="5.7109375" style="470" customWidth="1"/>
    <col min="5133" max="5133" width="35.85546875" style="470" customWidth="1"/>
    <col min="5134" max="5134" width="8.140625" style="470" customWidth="1"/>
    <col min="5135" max="5135" width="7.28515625" style="470" customWidth="1"/>
    <col min="5136" max="5140" width="4.7109375" style="470" customWidth="1"/>
    <col min="5141" max="5141" width="8.7109375" style="470" customWidth="1"/>
    <col min="5142" max="5145" width="5.7109375" style="470" customWidth="1"/>
    <col min="5146" max="5384" width="9.140625" style="470"/>
    <col min="5385" max="5386" width="4.7109375" style="470" customWidth="1"/>
    <col min="5387" max="5387" width="16" style="470" customWidth="1"/>
    <col min="5388" max="5388" width="5.7109375" style="470" customWidth="1"/>
    <col min="5389" max="5389" width="35.85546875" style="470" customWidth="1"/>
    <col min="5390" max="5390" width="8.140625" style="470" customWidth="1"/>
    <col min="5391" max="5391" width="7.28515625" style="470" customWidth="1"/>
    <col min="5392" max="5396" width="4.7109375" style="470" customWidth="1"/>
    <col min="5397" max="5397" width="8.7109375" style="470" customWidth="1"/>
    <col min="5398" max="5401" width="5.7109375" style="470" customWidth="1"/>
    <col min="5402" max="5640" width="9.140625" style="470"/>
    <col min="5641" max="5642" width="4.7109375" style="470" customWidth="1"/>
    <col min="5643" max="5643" width="16" style="470" customWidth="1"/>
    <col min="5644" max="5644" width="5.7109375" style="470" customWidth="1"/>
    <col min="5645" max="5645" width="35.85546875" style="470" customWidth="1"/>
    <col min="5646" max="5646" width="8.140625" style="470" customWidth="1"/>
    <col min="5647" max="5647" width="7.28515625" style="470" customWidth="1"/>
    <col min="5648" max="5652" width="4.7109375" style="470" customWidth="1"/>
    <col min="5653" max="5653" width="8.7109375" style="470" customWidth="1"/>
    <col min="5654" max="5657" width="5.7109375" style="470" customWidth="1"/>
    <col min="5658" max="5896" width="9.140625" style="470"/>
    <col min="5897" max="5898" width="4.7109375" style="470" customWidth="1"/>
    <col min="5899" max="5899" width="16" style="470" customWidth="1"/>
    <col min="5900" max="5900" width="5.7109375" style="470" customWidth="1"/>
    <col min="5901" max="5901" width="35.85546875" style="470" customWidth="1"/>
    <col min="5902" max="5902" width="8.140625" style="470" customWidth="1"/>
    <col min="5903" max="5903" width="7.28515625" style="470" customWidth="1"/>
    <col min="5904" max="5908" width="4.7109375" style="470" customWidth="1"/>
    <col min="5909" max="5909" width="8.7109375" style="470" customWidth="1"/>
    <col min="5910" max="5913" width="5.7109375" style="470" customWidth="1"/>
    <col min="5914" max="6152" width="9.140625" style="470"/>
    <col min="6153" max="6154" width="4.7109375" style="470" customWidth="1"/>
    <col min="6155" max="6155" width="16" style="470" customWidth="1"/>
    <col min="6156" max="6156" width="5.7109375" style="470" customWidth="1"/>
    <col min="6157" max="6157" width="35.85546875" style="470" customWidth="1"/>
    <col min="6158" max="6158" width="8.140625" style="470" customWidth="1"/>
    <col min="6159" max="6159" width="7.28515625" style="470" customWidth="1"/>
    <col min="6160" max="6164" width="4.7109375" style="470" customWidth="1"/>
    <col min="6165" max="6165" width="8.7109375" style="470" customWidth="1"/>
    <col min="6166" max="6169" width="5.7109375" style="470" customWidth="1"/>
    <col min="6170" max="6408" width="9.140625" style="470"/>
    <col min="6409" max="6410" width="4.7109375" style="470" customWidth="1"/>
    <col min="6411" max="6411" width="16" style="470" customWidth="1"/>
    <col min="6412" max="6412" width="5.7109375" style="470" customWidth="1"/>
    <col min="6413" max="6413" width="35.85546875" style="470" customWidth="1"/>
    <col min="6414" max="6414" width="8.140625" style="470" customWidth="1"/>
    <col min="6415" max="6415" width="7.28515625" style="470" customWidth="1"/>
    <col min="6416" max="6420" width="4.7109375" style="470" customWidth="1"/>
    <col min="6421" max="6421" width="8.7109375" style="470" customWidth="1"/>
    <col min="6422" max="6425" width="5.7109375" style="470" customWidth="1"/>
    <col min="6426" max="6664" width="9.140625" style="470"/>
    <col min="6665" max="6666" width="4.7109375" style="470" customWidth="1"/>
    <col min="6667" max="6667" width="16" style="470" customWidth="1"/>
    <col min="6668" max="6668" width="5.7109375" style="470" customWidth="1"/>
    <col min="6669" max="6669" width="35.85546875" style="470" customWidth="1"/>
    <col min="6670" max="6670" width="8.140625" style="470" customWidth="1"/>
    <col min="6671" max="6671" width="7.28515625" style="470" customWidth="1"/>
    <col min="6672" max="6676" width="4.7109375" style="470" customWidth="1"/>
    <col min="6677" max="6677" width="8.7109375" style="470" customWidth="1"/>
    <col min="6678" max="6681" width="5.7109375" style="470" customWidth="1"/>
    <col min="6682" max="6920" width="9.140625" style="470"/>
    <col min="6921" max="6922" width="4.7109375" style="470" customWidth="1"/>
    <col min="6923" max="6923" width="16" style="470" customWidth="1"/>
    <col min="6924" max="6924" width="5.7109375" style="470" customWidth="1"/>
    <col min="6925" max="6925" width="35.85546875" style="470" customWidth="1"/>
    <col min="6926" max="6926" width="8.140625" style="470" customWidth="1"/>
    <col min="6927" max="6927" width="7.28515625" style="470" customWidth="1"/>
    <col min="6928" max="6932" width="4.7109375" style="470" customWidth="1"/>
    <col min="6933" max="6933" width="8.7109375" style="470" customWidth="1"/>
    <col min="6934" max="6937" width="5.7109375" style="470" customWidth="1"/>
    <col min="6938" max="7176" width="9.140625" style="470"/>
    <col min="7177" max="7178" width="4.7109375" style="470" customWidth="1"/>
    <col min="7179" max="7179" width="16" style="470" customWidth="1"/>
    <col min="7180" max="7180" width="5.7109375" style="470" customWidth="1"/>
    <col min="7181" max="7181" width="35.85546875" style="470" customWidth="1"/>
    <col min="7182" max="7182" width="8.140625" style="470" customWidth="1"/>
    <col min="7183" max="7183" width="7.28515625" style="470" customWidth="1"/>
    <col min="7184" max="7188" width="4.7109375" style="470" customWidth="1"/>
    <col min="7189" max="7189" width="8.7109375" style="470" customWidth="1"/>
    <col min="7190" max="7193" width="5.7109375" style="470" customWidth="1"/>
    <col min="7194" max="7432" width="9.140625" style="470"/>
    <col min="7433" max="7434" width="4.7109375" style="470" customWidth="1"/>
    <col min="7435" max="7435" width="16" style="470" customWidth="1"/>
    <col min="7436" max="7436" width="5.7109375" style="470" customWidth="1"/>
    <col min="7437" max="7437" width="35.85546875" style="470" customWidth="1"/>
    <col min="7438" max="7438" width="8.140625" style="470" customWidth="1"/>
    <col min="7439" max="7439" width="7.28515625" style="470" customWidth="1"/>
    <col min="7440" max="7444" width="4.7109375" style="470" customWidth="1"/>
    <col min="7445" max="7445" width="8.7109375" style="470" customWidth="1"/>
    <col min="7446" max="7449" width="5.7109375" style="470" customWidth="1"/>
    <col min="7450" max="7688" width="9.140625" style="470"/>
    <col min="7689" max="7690" width="4.7109375" style="470" customWidth="1"/>
    <col min="7691" max="7691" width="16" style="470" customWidth="1"/>
    <col min="7692" max="7692" width="5.7109375" style="470" customWidth="1"/>
    <col min="7693" max="7693" width="35.85546875" style="470" customWidth="1"/>
    <col min="7694" max="7694" width="8.140625" style="470" customWidth="1"/>
    <col min="7695" max="7695" width="7.28515625" style="470" customWidth="1"/>
    <col min="7696" max="7700" width="4.7109375" style="470" customWidth="1"/>
    <col min="7701" max="7701" width="8.7109375" style="470" customWidth="1"/>
    <col min="7702" max="7705" width="5.7109375" style="470" customWidth="1"/>
    <col min="7706" max="7944" width="9.140625" style="470"/>
    <col min="7945" max="7946" width="4.7109375" style="470" customWidth="1"/>
    <col min="7947" max="7947" width="16" style="470" customWidth="1"/>
    <col min="7948" max="7948" width="5.7109375" style="470" customWidth="1"/>
    <col min="7949" max="7949" width="35.85546875" style="470" customWidth="1"/>
    <col min="7950" max="7950" width="8.140625" style="470" customWidth="1"/>
    <col min="7951" max="7951" width="7.28515625" style="470" customWidth="1"/>
    <col min="7952" max="7956" width="4.7109375" style="470" customWidth="1"/>
    <col min="7957" max="7957" width="8.7109375" style="470" customWidth="1"/>
    <col min="7958" max="7961" width="5.7109375" style="470" customWidth="1"/>
    <col min="7962" max="8200" width="9.140625" style="470"/>
    <col min="8201" max="8202" width="4.7109375" style="470" customWidth="1"/>
    <col min="8203" max="8203" width="16" style="470" customWidth="1"/>
    <col min="8204" max="8204" width="5.7109375" style="470" customWidth="1"/>
    <col min="8205" max="8205" width="35.85546875" style="470" customWidth="1"/>
    <col min="8206" max="8206" width="8.140625" style="470" customWidth="1"/>
    <col min="8207" max="8207" width="7.28515625" style="470" customWidth="1"/>
    <col min="8208" max="8212" width="4.7109375" style="470" customWidth="1"/>
    <col min="8213" max="8213" width="8.7109375" style="470" customWidth="1"/>
    <col min="8214" max="8217" width="5.7109375" style="470" customWidth="1"/>
    <col min="8218" max="8456" width="9.140625" style="470"/>
    <col min="8457" max="8458" width="4.7109375" style="470" customWidth="1"/>
    <col min="8459" max="8459" width="16" style="470" customWidth="1"/>
    <col min="8460" max="8460" width="5.7109375" style="470" customWidth="1"/>
    <col min="8461" max="8461" width="35.85546875" style="470" customWidth="1"/>
    <col min="8462" max="8462" width="8.140625" style="470" customWidth="1"/>
    <col min="8463" max="8463" width="7.28515625" style="470" customWidth="1"/>
    <col min="8464" max="8468" width="4.7109375" style="470" customWidth="1"/>
    <col min="8469" max="8469" width="8.7109375" style="470" customWidth="1"/>
    <col min="8470" max="8473" width="5.7109375" style="470" customWidth="1"/>
    <col min="8474" max="8712" width="9.140625" style="470"/>
    <col min="8713" max="8714" width="4.7109375" style="470" customWidth="1"/>
    <col min="8715" max="8715" width="16" style="470" customWidth="1"/>
    <col min="8716" max="8716" width="5.7109375" style="470" customWidth="1"/>
    <col min="8717" max="8717" width="35.85546875" style="470" customWidth="1"/>
    <col min="8718" max="8718" width="8.140625" style="470" customWidth="1"/>
    <col min="8719" max="8719" width="7.28515625" style="470" customWidth="1"/>
    <col min="8720" max="8724" width="4.7109375" style="470" customWidth="1"/>
    <col min="8725" max="8725" width="8.7109375" style="470" customWidth="1"/>
    <col min="8726" max="8729" width="5.7109375" style="470" customWidth="1"/>
    <col min="8730" max="8968" width="9.140625" style="470"/>
    <col min="8969" max="8970" width="4.7109375" style="470" customWidth="1"/>
    <col min="8971" max="8971" width="16" style="470" customWidth="1"/>
    <col min="8972" max="8972" width="5.7109375" style="470" customWidth="1"/>
    <col min="8973" max="8973" width="35.85546875" style="470" customWidth="1"/>
    <col min="8974" max="8974" width="8.140625" style="470" customWidth="1"/>
    <col min="8975" max="8975" width="7.28515625" style="470" customWidth="1"/>
    <col min="8976" max="8980" width="4.7109375" style="470" customWidth="1"/>
    <col min="8981" max="8981" width="8.7109375" style="470" customWidth="1"/>
    <col min="8982" max="8985" width="5.7109375" style="470" customWidth="1"/>
    <col min="8986" max="9224" width="9.140625" style="470"/>
    <col min="9225" max="9226" width="4.7109375" style="470" customWidth="1"/>
    <col min="9227" max="9227" width="16" style="470" customWidth="1"/>
    <col min="9228" max="9228" width="5.7109375" style="470" customWidth="1"/>
    <col min="9229" max="9229" width="35.85546875" style="470" customWidth="1"/>
    <col min="9230" max="9230" width="8.140625" style="470" customWidth="1"/>
    <col min="9231" max="9231" width="7.28515625" style="470" customWidth="1"/>
    <col min="9232" max="9236" width="4.7109375" style="470" customWidth="1"/>
    <col min="9237" max="9237" width="8.7109375" style="470" customWidth="1"/>
    <col min="9238" max="9241" width="5.7109375" style="470" customWidth="1"/>
    <col min="9242" max="9480" width="9.140625" style="470"/>
    <col min="9481" max="9482" width="4.7109375" style="470" customWidth="1"/>
    <col min="9483" max="9483" width="16" style="470" customWidth="1"/>
    <col min="9484" max="9484" width="5.7109375" style="470" customWidth="1"/>
    <col min="9485" max="9485" width="35.85546875" style="470" customWidth="1"/>
    <col min="9486" max="9486" width="8.140625" style="470" customWidth="1"/>
    <col min="9487" max="9487" width="7.28515625" style="470" customWidth="1"/>
    <col min="9488" max="9492" width="4.7109375" style="470" customWidth="1"/>
    <col min="9493" max="9493" width="8.7109375" style="470" customWidth="1"/>
    <col min="9494" max="9497" width="5.7109375" style="470" customWidth="1"/>
    <col min="9498" max="9736" width="9.140625" style="470"/>
    <col min="9737" max="9738" width="4.7109375" style="470" customWidth="1"/>
    <col min="9739" max="9739" width="16" style="470" customWidth="1"/>
    <col min="9740" max="9740" width="5.7109375" style="470" customWidth="1"/>
    <col min="9741" max="9741" width="35.85546875" style="470" customWidth="1"/>
    <col min="9742" max="9742" width="8.140625" style="470" customWidth="1"/>
    <col min="9743" max="9743" width="7.28515625" style="470" customWidth="1"/>
    <col min="9744" max="9748" width="4.7109375" style="470" customWidth="1"/>
    <col min="9749" max="9749" width="8.7109375" style="470" customWidth="1"/>
    <col min="9750" max="9753" width="5.7109375" style="470" customWidth="1"/>
    <col min="9754" max="9992" width="9.140625" style="470"/>
    <col min="9993" max="9994" width="4.7109375" style="470" customWidth="1"/>
    <col min="9995" max="9995" width="16" style="470" customWidth="1"/>
    <col min="9996" max="9996" width="5.7109375" style="470" customWidth="1"/>
    <col min="9997" max="9997" width="35.85546875" style="470" customWidth="1"/>
    <col min="9998" max="9998" width="8.140625" style="470" customWidth="1"/>
    <col min="9999" max="9999" width="7.28515625" style="470" customWidth="1"/>
    <col min="10000" max="10004" width="4.7109375" style="470" customWidth="1"/>
    <col min="10005" max="10005" width="8.7109375" style="470" customWidth="1"/>
    <col min="10006" max="10009" width="5.7109375" style="470" customWidth="1"/>
    <col min="10010" max="10248" width="9.140625" style="470"/>
    <col min="10249" max="10250" width="4.7109375" style="470" customWidth="1"/>
    <col min="10251" max="10251" width="16" style="470" customWidth="1"/>
    <col min="10252" max="10252" width="5.7109375" style="470" customWidth="1"/>
    <col min="10253" max="10253" width="35.85546875" style="470" customWidth="1"/>
    <col min="10254" max="10254" width="8.140625" style="470" customWidth="1"/>
    <col min="10255" max="10255" width="7.28515625" style="470" customWidth="1"/>
    <col min="10256" max="10260" width="4.7109375" style="470" customWidth="1"/>
    <col min="10261" max="10261" width="8.7109375" style="470" customWidth="1"/>
    <col min="10262" max="10265" width="5.7109375" style="470" customWidth="1"/>
    <col min="10266" max="10504" width="9.140625" style="470"/>
    <col min="10505" max="10506" width="4.7109375" style="470" customWidth="1"/>
    <col min="10507" max="10507" width="16" style="470" customWidth="1"/>
    <col min="10508" max="10508" width="5.7109375" style="470" customWidth="1"/>
    <col min="10509" max="10509" width="35.85546875" style="470" customWidth="1"/>
    <col min="10510" max="10510" width="8.140625" style="470" customWidth="1"/>
    <col min="10511" max="10511" width="7.28515625" style="470" customWidth="1"/>
    <col min="10512" max="10516" width="4.7109375" style="470" customWidth="1"/>
    <col min="10517" max="10517" width="8.7109375" style="470" customWidth="1"/>
    <col min="10518" max="10521" width="5.7109375" style="470" customWidth="1"/>
    <col min="10522" max="10760" width="9.140625" style="470"/>
    <col min="10761" max="10762" width="4.7109375" style="470" customWidth="1"/>
    <col min="10763" max="10763" width="16" style="470" customWidth="1"/>
    <col min="10764" max="10764" width="5.7109375" style="470" customWidth="1"/>
    <col min="10765" max="10765" width="35.85546875" style="470" customWidth="1"/>
    <col min="10766" max="10766" width="8.140625" style="470" customWidth="1"/>
    <col min="10767" max="10767" width="7.28515625" style="470" customWidth="1"/>
    <col min="10768" max="10772" width="4.7109375" style="470" customWidth="1"/>
    <col min="10773" max="10773" width="8.7109375" style="470" customWidth="1"/>
    <col min="10774" max="10777" width="5.7109375" style="470" customWidth="1"/>
    <col min="10778" max="11016" width="9.140625" style="470"/>
    <col min="11017" max="11018" width="4.7109375" style="470" customWidth="1"/>
    <col min="11019" max="11019" width="16" style="470" customWidth="1"/>
    <col min="11020" max="11020" width="5.7109375" style="470" customWidth="1"/>
    <col min="11021" max="11021" width="35.85546875" style="470" customWidth="1"/>
    <col min="11022" max="11022" width="8.140625" style="470" customWidth="1"/>
    <col min="11023" max="11023" width="7.28515625" style="470" customWidth="1"/>
    <col min="11024" max="11028" width="4.7109375" style="470" customWidth="1"/>
    <col min="11029" max="11029" width="8.7109375" style="470" customWidth="1"/>
    <col min="11030" max="11033" width="5.7109375" style="470" customWidth="1"/>
    <col min="11034" max="11272" width="9.140625" style="470"/>
    <col min="11273" max="11274" width="4.7109375" style="470" customWidth="1"/>
    <col min="11275" max="11275" width="16" style="470" customWidth="1"/>
    <col min="11276" max="11276" width="5.7109375" style="470" customWidth="1"/>
    <col min="11277" max="11277" width="35.85546875" style="470" customWidth="1"/>
    <col min="11278" max="11278" width="8.140625" style="470" customWidth="1"/>
    <col min="11279" max="11279" width="7.28515625" style="470" customWidth="1"/>
    <col min="11280" max="11284" width="4.7109375" style="470" customWidth="1"/>
    <col min="11285" max="11285" width="8.7109375" style="470" customWidth="1"/>
    <col min="11286" max="11289" width="5.7109375" style="470" customWidth="1"/>
    <col min="11290" max="11528" width="9.140625" style="470"/>
    <col min="11529" max="11530" width="4.7109375" style="470" customWidth="1"/>
    <col min="11531" max="11531" width="16" style="470" customWidth="1"/>
    <col min="11532" max="11532" width="5.7109375" style="470" customWidth="1"/>
    <col min="11533" max="11533" width="35.85546875" style="470" customWidth="1"/>
    <col min="11534" max="11534" width="8.140625" style="470" customWidth="1"/>
    <col min="11535" max="11535" width="7.28515625" style="470" customWidth="1"/>
    <col min="11536" max="11540" width="4.7109375" style="470" customWidth="1"/>
    <col min="11541" max="11541" width="8.7109375" style="470" customWidth="1"/>
    <col min="11542" max="11545" width="5.7109375" style="470" customWidth="1"/>
    <col min="11546" max="11784" width="9.140625" style="470"/>
    <col min="11785" max="11786" width="4.7109375" style="470" customWidth="1"/>
    <col min="11787" max="11787" width="16" style="470" customWidth="1"/>
    <col min="11788" max="11788" width="5.7109375" style="470" customWidth="1"/>
    <col min="11789" max="11789" width="35.85546875" style="470" customWidth="1"/>
    <col min="11790" max="11790" width="8.140625" style="470" customWidth="1"/>
    <col min="11791" max="11791" width="7.28515625" style="470" customWidth="1"/>
    <col min="11792" max="11796" width="4.7109375" style="470" customWidth="1"/>
    <col min="11797" max="11797" width="8.7109375" style="470" customWidth="1"/>
    <col min="11798" max="11801" width="5.7109375" style="470" customWidth="1"/>
    <col min="11802" max="12040" width="9.140625" style="470"/>
    <col min="12041" max="12042" width="4.7109375" style="470" customWidth="1"/>
    <col min="12043" max="12043" width="16" style="470" customWidth="1"/>
    <col min="12044" max="12044" width="5.7109375" style="470" customWidth="1"/>
    <col min="12045" max="12045" width="35.85546875" style="470" customWidth="1"/>
    <col min="12046" max="12046" width="8.140625" style="470" customWidth="1"/>
    <col min="12047" max="12047" width="7.28515625" style="470" customWidth="1"/>
    <col min="12048" max="12052" width="4.7109375" style="470" customWidth="1"/>
    <col min="12053" max="12053" width="8.7109375" style="470" customWidth="1"/>
    <col min="12054" max="12057" width="5.7109375" style="470" customWidth="1"/>
    <col min="12058" max="12296" width="9.140625" style="470"/>
    <col min="12297" max="12298" width="4.7109375" style="470" customWidth="1"/>
    <col min="12299" max="12299" width="16" style="470" customWidth="1"/>
    <col min="12300" max="12300" width="5.7109375" style="470" customWidth="1"/>
    <col min="12301" max="12301" width="35.85546875" style="470" customWidth="1"/>
    <col min="12302" max="12302" width="8.140625" style="470" customWidth="1"/>
    <col min="12303" max="12303" width="7.28515625" style="470" customWidth="1"/>
    <col min="12304" max="12308" width="4.7109375" style="470" customWidth="1"/>
    <col min="12309" max="12309" width="8.7109375" style="470" customWidth="1"/>
    <col min="12310" max="12313" width="5.7109375" style="470" customWidth="1"/>
    <col min="12314" max="12552" width="9.140625" style="470"/>
    <col min="12553" max="12554" width="4.7109375" style="470" customWidth="1"/>
    <col min="12555" max="12555" width="16" style="470" customWidth="1"/>
    <col min="12556" max="12556" width="5.7109375" style="470" customWidth="1"/>
    <col min="12557" max="12557" width="35.85546875" style="470" customWidth="1"/>
    <col min="12558" max="12558" width="8.140625" style="470" customWidth="1"/>
    <col min="12559" max="12559" width="7.28515625" style="470" customWidth="1"/>
    <col min="12560" max="12564" width="4.7109375" style="470" customWidth="1"/>
    <col min="12565" max="12565" width="8.7109375" style="470" customWidth="1"/>
    <col min="12566" max="12569" width="5.7109375" style="470" customWidth="1"/>
    <col min="12570" max="12808" width="9.140625" style="470"/>
    <col min="12809" max="12810" width="4.7109375" style="470" customWidth="1"/>
    <col min="12811" max="12811" width="16" style="470" customWidth="1"/>
    <col min="12812" max="12812" width="5.7109375" style="470" customWidth="1"/>
    <col min="12813" max="12813" width="35.85546875" style="470" customWidth="1"/>
    <col min="12814" max="12814" width="8.140625" style="470" customWidth="1"/>
    <col min="12815" max="12815" width="7.28515625" style="470" customWidth="1"/>
    <col min="12816" max="12820" width="4.7109375" style="470" customWidth="1"/>
    <col min="12821" max="12821" width="8.7109375" style="470" customWidth="1"/>
    <col min="12822" max="12825" width="5.7109375" style="470" customWidth="1"/>
    <col min="12826" max="13064" width="9.140625" style="470"/>
    <col min="13065" max="13066" width="4.7109375" style="470" customWidth="1"/>
    <col min="13067" max="13067" width="16" style="470" customWidth="1"/>
    <col min="13068" max="13068" width="5.7109375" style="470" customWidth="1"/>
    <col min="13069" max="13069" width="35.85546875" style="470" customWidth="1"/>
    <col min="13070" max="13070" width="8.140625" style="470" customWidth="1"/>
    <col min="13071" max="13071" width="7.28515625" style="470" customWidth="1"/>
    <col min="13072" max="13076" width="4.7109375" style="470" customWidth="1"/>
    <col min="13077" max="13077" width="8.7109375" style="470" customWidth="1"/>
    <col min="13078" max="13081" width="5.7109375" style="470" customWidth="1"/>
    <col min="13082" max="13320" width="9.140625" style="470"/>
    <col min="13321" max="13322" width="4.7109375" style="470" customWidth="1"/>
    <col min="13323" max="13323" width="16" style="470" customWidth="1"/>
    <col min="13324" max="13324" width="5.7109375" style="470" customWidth="1"/>
    <col min="13325" max="13325" width="35.85546875" style="470" customWidth="1"/>
    <col min="13326" max="13326" width="8.140625" style="470" customWidth="1"/>
    <col min="13327" max="13327" width="7.28515625" style="470" customWidth="1"/>
    <col min="13328" max="13332" width="4.7109375" style="470" customWidth="1"/>
    <col min="13333" max="13333" width="8.7109375" style="470" customWidth="1"/>
    <col min="13334" max="13337" width="5.7109375" style="470" customWidth="1"/>
    <col min="13338" max="13576" width="9.140625" style="470"/>
    <col min="13577" max="13578" width="4.7109375" style="470" customWidth="1"/>
    <col min="13579" max="13579" width="16" style="470" customWidth="1"/>
    <col min="13580" max="13580" width="5.7109375" style="470" customWidth="1"/>
    <col min="13581" max="13581" width="35.85546875" style="470" customWidth="1"/>
    <col min="13582" max="13582" width="8.140625" style="470" customWidth="1"/>
    <col min="13583" max="13583" width="7.28515625" style="470" customWidth="1"/>
    <col min="13584" max="13588" width="4.7109375" style="470" customWidth="1"/>
    <col min="13589" max="13589" width="8.7109375" style="470" customWidth="1"/>
    <col min="13590" max="13593" width="5.7109375" style="470" customWidth="1"/>
    <col min="13594" max="13832" width="9.140625" style="470"/>
    <col min="13833" max="13834" width="4.7109375" style="470" customWidth="1"/>
    <col min="13835" max="13835" width="16" style="470" customWidth="1"/>
    <col min="13836" max="13836" width="5.7109375" style="470" customWidth="1"/>
    <col min="13837" max="13837" width="35.85546875" style="470" customWidth="1"/>
    <col min="13838" max="13838" width="8.140625" style="470" customWidth="1"/>
    <col min="13839" max="13839" width="7.28515625" style="470" customWidth="1"/>
    <col min="13840" max="13844" width="4.7109375" style="470" customWidth="1"/>
    <col min="13845" max="13845" width="8.7109375" style="470" customWidth="1"/>
    <col min="13846" max="13849" width="5.7109375" style="470" customWidth="1"/>
    <col min="13850" max="14088" width="9.140625" style="470"/>
    <col min="14089" max="14090" width="4.7109375" style="470" customWidth="1"/>
    <col min="14091" max="14091" width="16" style="470" customWidth="1"/>
    <col min="14092" max="14092" width="5.7109375" style="470" customWidth="1"/>
    <col min="14093" max="14093" width="35.85546875" style="470" customWidth="1"/>
    <col min="14094" max="14094" width="8.140625" style="470" customWidth="1"/>
    <col min="14095" max="14095" width="7.28515625" style="470" customWidth="1"/>
    <col min="14096" max="14100" width="4.7109375" style="470" customWidth="1"/>
    <col min="14101" max="14101" width="8.7109375" style="470" customWidth="1"/>
    <col min="14102" max="14105" width="5.7109375" style="470" customWidth="1"/>
    <col min="14106" max="14344" width="9.140625" style="470"/>
    <col min="14345" max="14346" width="4.7109375" style="470" customWidth="1"/>
    <col min="14347" max="14347" width="16" style="470" customWidth="1"/>
    <col min="14348" max="14348" width="5.7109375" style="470" customWidth="1"/>
    <col min="14349" max="14349" width="35.85546875" style="470" customWidth="1"/>
    <col min="14350" max="14350" width="8.140625" style="470" customWidth="1"/>
    <col min="14351" max="14351" width="7.28515625" style="470" customWidth="1"/>
    <col min="14352" max="14356" width="4.7109375" style="470" customWidth="1"/>
    <col min="14357" max="14357" width="8.7109375" style="470" customWidth="1"/>
    <col min="14358" max="14361" width="5.7109375" style="470" customWidth="1"/>
    <col min="14362" max="14600" width="9.140625" style="470"/>
    <col min="14601" max="14602" width="4.7109375" style="470" customWidth="1"/>
    <col min="14603" max="14603" width="16" style="470" customWidth="1"/>
    <col min="14604" max="14604" width="5.7109375" style="470" customWidth="1"/>
    <col min="14605" max="14605" width="35.85546875" style="470" customWidth="1"/>
    <col min="14606" max="14606" width="8.140625" style="470" customWidth="1"/>
    <col min="14607" max="14607" width="7.28515625" style="470" customWidth="1"/>
    <col min="14608" max="14612" width="4.7109375" style="470" customWidth="1"/>
    <col min="14613" max="14613" width="8.7109375" style="470" customWidth="1"/>
    <col min="14614" max="14617" width="5.7109375" style="470" customWidth="1"/>
    <col min="14618" max="14856" width="9.140625" style="470"/>
    <col min="14857" max="14858" width="4.7109375" style="470" customWidth="1"/>
    <col min="14859" max="14859" width="16" style="470" customWidth="1"/>
    <col min="14860" max="14860" width="5.7109375" style="470" customWidth="1"/>
    <col min="14861" max="14861" width="35.85546875" style="470" customWidth="1"/>
    <col min="14862" max="14862" width="8.140625" style="470" customWidth="1"/>
    <col min="14863" max="14863" width="7.28515625" style="470" customWidth="1"/>
    <col min="14864" max="14868" width="4.7109375" style="470" customWidth="1"/>
    <col min="14869" max="14869" width="8.7109375" style="470" customWidth="1"/>
    <col min="14870" max="14873" width="5.7109375" style="470" customWidth="1"/>
    <col min="14874" max="15112" width="9.140625" style="470"/>
    <col min="15113" max="15114" width="4.7109375" style="470" customWidth="1"/>
    <col min="15115" max="15115" width="16" style="470" customWidth="1"/>
    <col min="15116" max="15116" width="5.7109375" style="470" customWidth="1"/>
    <col min="15117" max="15117" width="35.85546875" style="470" customWidth="1"/>
    <col min="15118" max="15118" width="8.140625" style="470" customWidth="1"/>
    <col min="15119" max="15119" width="7.28515625" style="470" customWidth="1"/>
    <col min="15120" max="15124" width="4.7109375" style="470" customWidth="1"/>
    <col min="15125" max="15125" width="8.7109375" style="470" customWidth="1"/>
    <col min="15126" max="15129" width="5.7109375" style="470" customWidth="1"/>
    <col min="15130" max="15368" width="9.140625" style="470"/>
    <col min="15369" max="15370" width="4.7109375" style="470" customWidth="1"/>
    <col min="15371" max="15371" width="16" style="470" customWidth="1"/>
    <col min="15372" max="15372" width="5.7109375" style="470" customWidth="1"/>
    <col min="15373" max="15373" width="35.85546875" style="470" customWidth="1"/>
    <col min="15374" max="15374" width="8.140625" style="470" customWidth="1"/>
    <col min="15375" max="15375" width="7.28515625" style="470" customWidth="1"/>
    <col min="15376" max="15380" width="4.7109375" style="470" customWidth="1"/>
    <col min="15381" max="15381" width="8.7109375" style="470" customWidth="1"/>
    <col min="15382" max="15385" width="5.7109375" style="470" customWidth="1"/>
    <col min="15386" max="15624" width="9.140625" style="470"/>
    <col min="15625" max="15626" width="4.7109375" style="470" customWidth="1"/>
    <col min="15627" max="15627" width="16" style="470" customWidth="1"/>
    <col min="15628" max="15628" width="5.7109375" style="470" customWidth="1"/>
    <col min="15629" max="15629" width="35.85546875" style="470" customWidth="1"/>
    <col min="15630" max="15630" width="8.140625" style="470" customWidth="1"/>
    <col min="15631" max="15631" width="7.28515625" style="470" customWidth="1"/>
    <col min="15632" max="15636" width="4.7109375" style="470" customWidth="1"/>
    <col min="15637" max="15637" width="8.7109375" style="470" customWidth="1"/>
    <col min="15638" max="15641" width="5.7109375" style="470" customWidth="1"/>
    <col min="15642" max="15880" width="9.140625" style="470"/>
    <col min="15881" max="15882" width="4.7109375" style="470" customWidth="1"/>
    <col min="15883" max="15883" width="16" style="470" customWidth="1"/>
    <col min="15884" max="15884" width="5.7109375" style="470" customWidth="1"/>
    <col min="15885" max="15885" width="35.85546875" style="470" customWidth="1"/>
    <col min="15886" max="15886" width="8.140625" style="470" customWidth="1"/>
    <col min="15887" max="15887" width="7.28515625" style="470" customWidth="1"/>
    <col min="15888" max="15892" width="4.7109375" style="470" customWidth="1"/>
    <col min="15893" max="15893" width="8.7109375" style="470" customWidth="1"/>
    <col min="15894" max="15897" width="5.7109375" style="470" customWidth="1"/>
    <col min="15898" max="16136" width="9.140625" style="470"/>
    <col min="16137" max="16138" width="4.7109375" style="470" customWidth="1"/>
    <col min="16139" max="16139" width="16" style="470" customWidth="1"/>
    <col min="16140" max="16140" width="5.7109375" style="470" customWidth="1"/>
    <col min="16141" max="16141" width="35.85546875" style="470" customWidth="1"/>
    <col min="16142" max="16142" width="8.140625" style="470" customWidth="1"/>
    <col min="16143" max="16143" width="7.28515625" style="470" customWidth="1"/>
    <col min="16144" max="16148" width="4.7109375" style="470" customWidth="1"/>
    <col min="16149" max="16149" width="8.7109375" style="470" customWidth="1"/>
    <col min="16150" max="16153" width="5.7109375" style="470" customWidth="1"/>
    <col min="16154" max="16384" width="9.140625" style="470"/>
  </cols>
  <sheetData>
    <row r="1" spans="1:44" s="460" customFormat="1" ht="15.75" customHeight="1">
      <c r="A1" s="459" t="s">
        <v>1510</v>
      </c>
      <c r="P1" s="459" t="s">
        <v>1510</v>
      </c>
      <c r="AE1" s="461" t="s">
        <v>1510</v>
      </c>
      <c r="AF1" s="462"/>
      <c r="AG1" s="462"/>
      <c r="AH1" s="462"/>
      <c r="AI1" s="462"/>
      <c r="AJ1" s="462"/>
      <c r="AK1" s="462"/>
      <c r="AL1" s="462"/>
      <c r="AM1" s="462"/>
      <c r="AN1" s="462"/>
      <c r="AO1" s="462"/>
      <c r="AP1" s="462"/>
      <c r="AQ1" s="462"/>
      <c r="AR1" s="462"/>
    </row>
    <row r="2" spans="1:44" s="460" customFormat="1" ht="16.5" thickBot="1">
      <c r="A2" s="459" t="s">
        <v>1772</v>
      </c>
      <c r="K2" s="460">
        <f>COLUMN()</f>
        <v>11</v>
      </c>
      <c r="P2" s="459" t="s">
        <v>1773</v>
      </c>
      <c r="AE2" s="461" t="s">
        <v>1774</v>
      </c>
      <c r="AF2" s="462"/>
      <c r="AG2" s="462"/>
      <c r="AH2" s="462"/>
      <c r="AI2" s="462"/>
      <c r="AJ2" s="462"/>
      <c r="AK2" s="462"/>
      <c r="AL2" s="462"/>
      <c r="AM2" s="462"/>
      <c r="AN2" s="462"/>
      <c r="AO2" s="462"/>
      <c r="AP2" s="462"/>
      <c r="AQ2" s="462"/>
      <c r="AR2" s="462"/>
    </row>
    <row r="3" spans="1:44">
      <c r="A3" s="463"/>
      <c r="B3" s="464"/>
      <c r="C3" s="1269" t="s">
        <v>1518</v>
      </c>
      <c r="D3" s="1270"/>
      <c r="E3" s="1270"/>
      <c r="F3" s="1270"/>
      <c r="G3" s="1270"/>
      <c r="H3" s="1270"/>
      <c r="I3" s="1271"/>
      <c r="J3" s="465"/>
      <c r="K3" s="1272" t="s">
        <v>1519</v>
      </c>
      <c r="L3" s="1273"/>
      <c r="M3" s="1273"/>
      <c r="N3" s="1274"/>
      <c r="O3" s="466"/>
      <c r="P3" s="467"/>
      <c r="Q3" s="468"/>
      <c r="R3" s="1275" t="s">
        <v>1518</v>
      </c>
      <c r="S3" s="1276"/>
      <c r="T3" s="1276"/>
      <c r="U3" s="1276"/>
      <c r="V3" s="1276"/>
      <c r="W3" s="1276"/>
      <c r="X3" s="1277"/>
      <c r="Y3" s="469"/>
      <c r="Z3" s="1278" t="s">
        <v>1519</v>
      </c>
      <c r="AA3" s="1279"/>
      <c r="AB3" s="1279"/>
      <c r="AC3" s="1280"/>
      <c r="AE3" s="463"/>
      <c r="AF3" s="464"/>
      <c r="AG3" s="1269" t="s">
        <v>1518</v>
      </c>
      <c r="AH3" s="1270"/>
      <c r="AI3" s="1270"/>
      <c r="AJ3" s="1270"/>
      <c r="AK3" s="1270"/>
      <c r="AL3" s="1270"/>
      <c r="AM3" s="1271"/>
      <c r="AN3" s="465"/>
      <c r="AO3" s="1272" t="s">
        <v>1519</v>
      </c>
      <c r="AP3" s="1273"/>
      <c r="AQ3" s="1273"/>
      <c r="AR3" s="1274"/>
    </row>
    <row r="4" spans="1:44" ht="13.5" thickBot="1">
      <c r="A4" s="463"/>
      <c r="B4" s="464"/>
      <c r="C4" s="471"/>
      <c r="D4" s="472" t="s">
        <v>29</v>
      </c>
      <c r="E4" s="1256" t="s">
        <v>1521</v>
      </c>
      <c r="F4" s="1257"/>
      <c r="G4" s="1257"/>
      <c r="H4" s="1257"/>
      <c r="I4" s="1258"/>
      <c r="J4" s="473"/>
      <c r="K4" s="1259" t="s">
        <v>1522</v>
      </c>
      <c r="L4" s="1260"/>
      <c r="M4" s="1260"/>
      <c r="N4" s="1261"/>
      <c r="O4" s="466"/>
      <c r="P4" s="467"/>
      <c r="Q4" s="468"/>
      <c r="R4" s="474"/>
      <c r="S4" s="475" t="s">
        <v>29</v>
      </c>
      <c r="T4" s="1262" t="s">
        <v>1521</v>
      </c>
      <c r="U4" s="1263"/>
      <c r="V4" s="1263"/>
      <c r="W4" s="1263"/>
      <c r="X4" s="1264"/>
      <c r="Y4" s="476"/>
      <c r="Z4" s="1265" t="s">
        <v>1522</v>
      </c>
      <c r="AA4" s="1266"/>
      <c r="AB4" s="1266"/>
      <c r="AC4" s="1267"/>
      <c r="AE4" s="463"/>
      <c r="AF4" s="464"/>
      <c r="AG4" s="471"/>
      <c r="AH4" s="472" t="s">
        <v>29</v>
      </c>
      <c r="AI4" s="1256" t="s">
        <v>1521</v>
      </c>
      <c r="AJ4" s="1257"/>
      <c r="AK4" s="1257"/>
      <c r="AL4" s="1257"/>
      <c r="AM4" s="1258"/>
      <c r="AN4" s="477"/>
      <c r="AO4" s="1259" t="s">
        <v>1522</v>
      </c>
      <c r="AP4" s="1260"/>
      <c r="AQ4" s="1260"/>
      <c r="AR4" s="1261"/>
    </row>
    <row r="5" spans="1:44" ht="99.95" customHeight="1" thickBot="1">
      <c r="A5" s="478" t="s">
        <v>30</v>
      </c>
      <c r="B5" s="479" t="s">
        <v>31</v>
      </c>
      <c r="C5" s="480" t="s">
        <v>32</v>
      </c>
      <c r="D5" s="481" t="s">
        <v>1534</v>
      </c>
      <c r="E5" s="482">
        <v>1</v>
      </c>
      <c r="F5" s="483">
        <v>2</v>
      </c>
      <c r="G5" s="483">
        <v>3</v>
      </c>
      <c r="H5" s="483">
        <v>4</v>
      </c>
      <c r="I5" s="484">
        <v>5</v>
      </c>
      <c r="J5" s="485" t="s">
        <v>134</v>
      </c>
      <c r="K5" s="486" t="s">
        <v>1775</v>
      </c>
      <c r="L5" s="487" t="s">
        <v>102</v>
      </c>
      <c r="M5" s="487" t="s">
        <v>103</v>
      </c>
      <c r="N5" s="488" t="s">
        <v>104</v>
      </c>
      <c r="O5" s="489"/>
      <c r="P5" s="490" t="s">
        <v>30</v>
      </c>
      <c r="Q5" s="491" t="s">
        <v>31</v>
      </c>
      <c r="R5" s="492" t="s">
        <v>32</v>
      </c>
      <c r="S5" s="493" t="s">
        <v>1534</v>
      </c>
      <c r="T5" s="494">
        <v>1</v>
      </c>
      <c r="U5" s="495">
        <v>2</v>
      </c>
      <c r="V5" s="495">
        <v>3</v>
      </c>
      <c r="W5" s="495">
        <v>4</v>
      </c>
      <c r="X5" s="496">
        <v>5</v>
      </c>
      <c r="Y5" s="497" t="s">
        <v>134</v>
      </c>
      <c r="Z5" s="498" t="s">
        <v>1775</v>
      </c>
      <c r="AA5" s="499" t="s">
        <v>102</v>
      </c>
      <c r="AB5" s="499" t="s">
        <v>103</v>
      </c>
      <c r="AC5" s="500" t="s">
        <v>104</v>
      </c>
      <c r="AE5" s="478" t="s">
        <v>30</v>
      </c>
      <c r="AF5" s="479" t="s">
        <v>31</v>
      </c>
      <c r="AG5" s="480" t="s">
        <v>32</v>
      </c>
      <c r="AH5" s="481" t="s">
        <v>1534</v>
      </c>
      <c r="AI5" s="482">
        <v>1</v>
      </c>
      <c r="AJ5" s="483">
        <v>2</v>
      </c>
      <c r="AK5" s="483">
        <v>3</v>
      </c>
      <c r="AL5" s="483">
        <v>4</v>
      </c>
      <c r="AM5" s="484">
        <v>5</v>
      </c>
      <c r="AN5" s="485" t="s">
        <v>134</v>
      </c>
      <c r="AO5" s="486" t="s">
        <v>1775</v>
      </c>
      <c r="AP5" s="487" t="s">
        <v>102</v>
      </c>
      <c r="AQ5" s="487" t="s">
        <v>103</v>
      </c>
      <c r="AR5" s="488" t="s">
        <v>104</v>
      </c>
    </row>
    <row r="6" spans="1:44" ht="15.75" thickBot="1">
      <c r="A6" s="501"/>
      <c r="B6" s="502"/>
      <c r="C6" s="503"/>
      <c r="D6" s="504"/>
      <c r="E6" s="505"/>
      <c r="F6" s="506"/>
      <c r="G6" s="506"/>
      <c r="H6" s="506"/>
      <c r="I6" s="507"/>
      <c r="J6" s="508"/>
      <c r="K6" s="509">
        <v>13</v>
      </c>
      <c r="L6" s="509">
        <v>11</v>
      </c>
      <c r="M6" s="509">
        <v>13</v>
      </c>
      <c r="N6" s="510">
        <v>14</v>
      </c>
      <c r="O6" s="511"/>
      <c r="P6" s="512"/>
      <c r="Q6" s="513" t="s">
        <v>35</v>
      </c>
      <c r="R6" s="514"/>
      <c r="S6" s="515"/>
      <c r="T6" s="516"/>
      <c r="U6" s="517"/>
      <c r="V6" s="517"/>
      <c r="W6" s="517"/>
      <c r="X6" s="518"/>
      <c r="Y6" s="519"/>
      <c r="Z6" s="520">
        <v>13</v>
      </c>
      <c r="AA6" s="520">
        <v>11</v>
      </c>
      <c r="AB6" s="520">
        <v>14</v>
      </c>
      <c r="AC6" s="521">
        <v>13</v>
      </c>
      <c r="AE6" s="522" t="s">
        <v>35</v>
      </c>
      <c r="AF6" s="502"/>
      <c r="AG6" s="503"/>
      <c r="AH6" s="504"/>
      <c r="AI6" s="505"/>
      <c r="AJ6" s="506"/>
      <c r="AK6" s="506"/>
      <c r="AL6" s="506"/>
      <c r="AM6" s="507"/>
      <c r="AN6" s="508"/>
      <c r="AO6" s="509">
        <v>13</v>
      </c>
      <c r="AP6" s="509">
        <v>12</v>
      </c>
      <c r="AQ6" s="509">
        <v>15</v>
      </c>
      <c r="AR6" s="510">
        <v>11</v>
      </c>
    </row>
    <row r="7" spans="1:44" ht="20.100000000000001" customHeight="1" thickTop="1" thickBot="1">
      <c r="A7" s="523">
        <v>0</v>
      </c>
      <c r="B7" s="524" t="s">
        <v>36</v>
      </c>
      <c r="C7" s="525">
        <v>197657</v>
      </c>
      <c r="D7" s="526">
        <v>322</v>
      </c>
      <c r="E7" s="527">
        <v>19</v>
      </c>
      <c r="F7" s="528">
        <v>30</v>
      </c>
      <c r="G7" s="528">
        <v>33</v>
      </c>
      <c r="H7" s="528">
        <v>12</v>
      </c>
      <c r="I7" s="529">
        <v>5</v>
      </c>
      <c r="J7" s="530">
        <v>51</v>
      </c>
      <c r="K7" s="527">
        <v>9</v>
      </c>
      <c r="L7" s="528">
        <v>7</v>
      </c>
      <c r="M7" s="528">
        <v>9</v>
      </c>
      <c r="N7" s="531">
        <v>9</v>
      </c>
      <c r="O7" s="532"/>
      <c r="P7" s="533">
        <v>0</v>
      </c>
      <c r="Q7" s="534" t="s">
        <v>36</v>
      </c>
      <c r="R7" s="535">
        <v>194975</v>
      </c>
      <c r="S7" s="536">
        <v>315</v>
      </c>
      <c r="T7" s="537">
        <v>23</v>
      </c>
      <c r="U7" s="538">
        <v>32</v>
      </c>
      <c r="V7" s="538">
        <v>33</v>
      </c>
      <c r="W7" s="538">
        <v>9</v>
      </c>
      <c r="X7" s="539">
        <v>3</v>
      </c>
      <c r="Y7" s="540">
        <v>46</v>
      </c>
      <c r="Z7" s="537">
        <v>9</v>
      </c>
      <c r="AA7" s="538">
        <v>6</v>
      </c>
      <c r="AB7" s="538">
        <v>9</v>
      </c>
      <c r="AC7" s="541">
        <v>8</v>
      </c>
      <c r="AE7" s="523">
        <v>0</v>
      </c>
      <c r="AF7" s="524" t="s">
        <v>36</v>
      </c>
      <c r="AG7" s="525">
        <v>164047</v>
      </c>
      <c r="AH7" s="526">
        <v>307</v>
      </c>
      <c r="AI7" s="527">
        <v>28</v>
      </c>
      <c r="AJ7" s="528">
        <v>32</v>
      </c>
      <c r="AK7" s="528">
        <v>32</v>
      </c>
      <c r="AL7" s="528">
        <v>7</v>
      </c>
      <c r="AM7" s="529">
        <v>1</v>
      </c>
      <c r="AN7" s="530">
        <v>40</v>
      </c>
      <c r="AO7" s="527">
        <v>8</v>
      </c>
      <c r="AP7" s="528">
        <v>7</v>
      </c>
      <c r="AQ7" s="528">
        <v>8</v>
      </c>
      <c r="AR7" s="531">
        <v>7</v>
      </c>
    </row>
    <row r="8" spans="1:44" s="552" customFormat="1" ht="12.95" customHeight="1" thickTop="1" thickBot="1">
      <c r="A8" s="542">
        <v>9999</v>
      </c>
      <c r="B8" s="543" t="s">
        <v>101</v>
      </c>
      <c r="C8" s="544">
        <v>26422</v>
      </c>
      <c r="D8" s="545">
        <v>317</v>
      </c>
      <c r="E8" s="546">
        <v>22</v>
      </c>
      <c r="F8" s="547">
        <v>29</v>
      </c>
      <c r="G8" s="547">
        <v>32</v>
      </c>
      <c r="H8" s="547">
        <v>11</v>
      </c>
      <c r="I8" s="548">
        <v>5</v>
      </c>
      <c r="J8" s="549">
        <v>49</v>
      </c>
      <c r="K8" s="546">
        <v>9</v>
      </c>
      <c r="L8" s="547">
        <v>7</v>
      </c>
      <c r="M8" s="547">
        <v>9</v>
      </c>
      <c r="N8" s="550">
        <v>9</v>
      </c>
      <c r="O8" s="551"/>
      <c r="P8" s="533">
        <v>9999</v>
      </c>
      <c r="Q8" s="543" t="s">
        <v>101</v>
      </c>
      <c r="R8" s="544">
        <v>26534</v>
      </c>
      <c r="S8" s="545">
        <v>306</v>
      </c>
      <c r="T8" s="546">
        <v>28</v>
      </c>
      <c r="U8" s="547">
        <v>31</v>
      </c>
      <c r="V8" s="547">
        <v>30</v>
      </c>
      <c r="W8" s="547">
        <v>8</v>
      </c>
      <c r="X8" s="548">
        <v>3</v>
      </c>
      <c r="Y8" s="549">
        <v>41</v>
      </c>
      <c r="Z8" s="546">
        <v>8</v>
      </c>
      <c r="AA8" s="547">
        <v>6</v>
      </c>
      <c r="AB8" s="547">
        <v>8</v>
      </c>
      <c r="AC8" s="550">
        <v>8</v>
      </c>
      <c r="AE8" s="542">
        <v>9999</v>
      </c>
      <c r="AF8" s="543" t="s">
        <v>101</v>
      </c>
      <c r="AG8" s="544">
        <v>20617</v>
      </c>
      <c r="AH8" s="545">
        <v>302</v>
      </c>
      <c r="AI8" s="546">
        <v>30</v>
      </c>
      <c r="AJ8" s="547">
        <v>33</v>
      </c>
      <c r="AK8" s="547">
        <v>30</v>
      </c>
      <c r="AL8" s="547">
        <v>6</v>
      </c>
      <c r="AM8" s="548">
        <v>1</v>
      </c>
      <c r="AN8" s="549">
        <v>37</v>
      </c>
      <c r="AO8" s="546">
        <v>8</v>
      </c>
      <c r="AP8" s="547">
        <v>7</v>
      </c>
      <c r="AQ8" s="547">
        <v>8</v>
      </c>
      <c r="AR8" s="550">
        <v>7</v>
      </c>
    </row>
    <row r="9" spans="1:44" s="552" customFormat="1" ht="12.95" customHeight="1" thickTop="1">
      <c r="A9" s="553">
        <v>41</v>
      </c>
      <c r="B9" s="554" t="s">
        <v>191</v>
      </c>
      <c r="C9" s="555">
        <v>107</v>
      </c>
      <c r="D9" s="556">
        <v>347</v>
      </c>
      <c r="E9" s="546">
        <v>7</v>
      </c>
      <c r="F9" s="547">
        <v>27</v>
      </c>
      <c r="G9" s="547">
        <v>45</v>
      </c>
      <c r="H9" s="547">
        <v>14</v>
      </c>
      <c r="I9" s="557">
        <v>7</v>
      </c>
      <c r="J9" s="549">
        <v>66</v>
      </c>
      <c r="K9" s="546">
        <v>10</v>
      </c>
      <c r="L9" s="547">
        <v>7</v>
      </c>
      <c r="M9" s="547">
        <v>10</v>
      </c>
      <c r="N9" s="550">
        <v>11</v>
      </c>
      <c r="O9" s="551"/>
      <c r="P9" s="558">
        <v>70</v>
      </c>
      <c r="Q9" s="559" t="s">
        <v>1211</v>
      </c>
      <c r="R9" s="560">
        <v>22</v>
      </c>
      <c r="S9" s="561">
        <v>333</v>
      </c>
      <c r="T9" s="562">
        <v>0</v>
      </c>
      <c r="U9" s="563">
        <v>41</v>
      </c>
      <c r="V9" s="563">
        <v>50</v>
      </c>
      <c r="W9" s="563">
        <v>9</v>
      </c>
      <c r="X9" s="564">
        <v>0</v>
      </c>
      <c r="Y9" s="565">
        <v>59</v>
      </c>
      <c r="Z9" s="562">
        <v>10</v>
      </c>
      <c r="AA9" s="563">
        <v>6</v>
      </c>
      <c r="AB9" s="563">
        <v>10</v>
      </c>
      <c r="AC9" s="566">
        <v>9</v>
      </c>
      <c r="AE9" s="553">
        <v>2861</v>
      </c>
      <c r="AF9" s="554" t="s">
        <v>1296</v>
      </c>
      <c r="AG9" s="555">
        <v>3</v>
      </c>
      <c r="AH9" s="556" t="s">
        <v>42</v>
      </c>
      <c r="AI9" s="546" t="s">
        <v>42</v>
      </c>
      <c r="AJ9" s="547" t="s">
        <v>42</v>
      </c>
      <c r="AK9" s="547" t="s">
        <v>42</v>
      </c>
      <c r="AL9" s="547" t="s">
        <v>42</v>
      </c>
      <c r="AM9" s="557" t="s">
        <v>42</v>
      </c>
      <c r="AN9" s="549" t="s">
        <v>42</v>
      </c>
      <c r="AO9" s="546" t="s">
        <v>42</v>
      </c>
      <c r="AP9" s="547" t="s">
        <v>42</v>
      </c>
      <c r="AQ9" s="547" t="s">
        <v>42</v>
      </c>
      <c r="AR9" s="550" t="s">
        <v>42</v>
      </c>
    </row>
    <row r="10" spans="1:44" s="552" customFormat="1" ht="12.95" customHeight="1">
      <c r="A10" s="553">
        <v>70</v>
      </c>
      <c r="B10" s="554" t="s">
        <v>1211</v>
      </c>
      <c r="C10" s="555">
        <v>40</v>
      </c>
      <c r="D10" s="556">
        <v>333</v>
      </c>
      <c r="E10" s="546">
        <v>5</v>
      </c>
      <c r="F10" s="547">
        <v>35</v>
      </c>
      <c r="G10" s="547">
        <v>45</v>
      </c>
      <c r="H10" s="547">
        <v>10</v>
      </c>
      <c r="I10" s="557">
        <v>5</v>
      </c>
      <c r="J10" s="549">
        <v>60</v>
      </c>
      <c r="K10" s="546">
        <v>9</v>
      </c>
      <c r="L10" s="547">
        <v>7</v>
      </c>
      <c r="M10" s="547">
        <v>9</v>
      </c>
      <c r="N10" s="550">
        <v>10</v>
      </c>
      <c r="O10" s="551"/>
      <c r="P10" s="558">
        <v>71</v>
      </c>
      <c r="Q10" s="559" t="s">
        <v>198</v>
      </c>
      <c r="R10" s="560">
        <v>142</v>
      </c>
      <c r="S10" s="561">
        <v>332</v>
      </c>
      <c r="T10" s="562">
        <v>17</v>
      </c>
      <c r="U10" s="563">
        <v>32</v>
      </c>
      <c r="V10" s="563">
        <v>32</v>
      </c>
      <c r="W10" s="563">
        <v>12</v>
      </c>
      <c r="X10" s="564">
        <v>7</v>
      </c>
      <c r="Y10" s="565">
        <v>51</v>
      </c>
      <c r="Z10" s="562">
        <v>10</v>
      </c>
      <c r="AA10" s="563">
        <v>6</v>
      </c>
      <c r="AB10" s="563">
        <v>9</v>
      </c>
      <c r="AC10" s="566">
        <v>9</v>
      </c>
      <c r="AE10" s="553">
        <v>6040</v>
      </c>
      <c r="AF10" s="554" t="s">
        <v>1297</v>
      </c>
      <c r="AG10" s="555">
        <v>47</v>
      </c>
      <c r="AH10" s="556">
        <v>305</v>
      </c>
      <c r="AI10" s="546">
        <v>23</v>
      </c>
      <c r="AJ10" s="547">
        <v>49</v>
      </c>
      <c r="AK10" s="547">
        <v>23</v>
      </c>
      <c r="AL10" s="547">
        <v>4</v>
      </c>
      <c r="AM10" s="557">
        <v>0</v>
      </c>
      <c r="AN10" s="549">
        <v>28</v>
      </c>
      <c r="AO10" s="546">
        <v>9</v>
      </c>
      <c r="AP10" s="547">
        <v>7</v>
      </c>
      <c r="AQ10" s="547">
        <v>7</v>
      </c>
      <c r="AR10" s="550">
        <v>7</v>
      </c>
    </row>
    <row r="11" spans="1:44" s="552" customFormat="1" ht="12.95" customHeight="1">
      <c r="A11" s="553">
        <v>71</v>
      </c>
      <c r="B11" s="554" t="s">
        <v>198</v>
      </c>
      <c r="C11" s="555">
        <v>166</v>
      </c>
      <c r="D11" s="556">
        <v>336</v>
      </c>
      <c r="E11" s="546">
        <v>16</v>
      </c>
      <c r="F11" s="547">
        <v>23</v>
      </c>
      <c r="G11" s="547">
        <v>34</v>
      </c>
      <c r="H11" s="547">
        <v>18</v>
      </c>
      <c r="I11" s="557">
        <v>8</v>
      </c>
      <c r="J11" s="549">
        <v>61</v>
      </c>
      <c r="K11" s="546">
        <v>9</v>
      </c>
      <c r="L11" s="547">
        <v>7</v>
      </c>
      <c r="M11" s="547">
        <v>9</v>
      </c>
      <c r="N11" s="550">
        <v>10</v>
      </c>
      <c r="O11" s="551"/>
      <c r="P11" s="558">
        <v>73</v>
      </c>
      <c r="Q11" s="559" t="s">
        <v>199</v>
      </c>
      <c r="R11" s="560">
        <v>103</v>
      </c>
      <c r="S11" s="561">
        <v>279</v>
      </c>
      <c r="T11" s="562">
        <v>40</v>
      </c>
      <c r="U11" s="563">
        <v>34</v>
      </c>
      <c r="V11" s="563">
        <v>23</v>
      </c>
      <c r="W11" s="563">
        <v>1</v>
      </c>
      <c r="X11" s="564">
        <v>2</v>
      </c>
      <c r="Y11" s="565">
        <v>26</v>
      </c>
      <c r="Z11" s="562">
        <v>8</v>
      </c>
      <c r="AA11" s="563">
        <v>5</v>
      </c>
      <c r="AB11" s="563">
        <v>7</v>
      </c>
      <c r="AC11" s="566">
        <v>7</v>
      </c>
      <c r="AE11" s="553">
        <v>7001</v>
      </c>
      <c r="AF11" s="554" t="s">
        <v>1008</v>
      </c>
      <c r="AG11" s="555">
        <v>9</v>
      </c>
      <c r="AH11" s="556" t="s">
        <v>42</v>
      </c>
      <c r="AI11" s="546" t="s">
        <v>42</v>
      </c>
      <c r="AJ11" s="547" t="s">
        <v>42</v>
      </c>
      <c r="AK11" s="547" t="s">
        <v>42</v>
      </c>
      <c r="AL11" s="547" t="s">
        <v>42</v>
      </c>
      <c r="AM11" s="557" t="s">
        <v>42</v>
      </c>
      <c r="AN11" s="549" t="s">
        <v>42</v>
      </c>
      <c r="AO11" s="546" t="s">
        <v>42</v>
      </c>
      <c r="AP11" s="547" t="s">
        <v>42</v>
      </c>
      <c r="AQ11" s="547" t="s">
        <v>42</v>
      </c>
      <c r="AR11" s="550" t="s">
        <v>42</v>
      </c>
    </row>
    <row r="12" spans="1:44" s="552" customFormat="1" ht="12.95" customHeight="1">
      <c r="A12" s="553">
        <v>72</v>
      </c>
      <c r="B12" s="554" t="s">
        <v>1212</v>
      </c>
      <c r="C12" s="555">
        <v>68</v>
      </c>
      <c r="D12" s="556">
        <v>316</v>
      </c>
      <c r="E12" s="546">
        <v>16</v>
      </c>
      <c r="F12" s="547">
        <v>43</v>
      </c>
      <c r="G12" s="547">
        <v>32</v>
      </c>
      <c r="H12" s="547">
        <v>9</v>
      </c>
      <c r="I12" s="557">
        <v>0</v>
      </c>
      <c r="J12" s="549">
        <v>41</v>
      </c>
      <c r="K12" s="546">
        <v>8</v>
      </c>
      <c r="L12" s="547">
        <v>6</v>
      </c>
      <c r="M12" s="547">
        <v>9</v>
      </c>
      <c r="N12" s="550">
        <v>9</v>
      </c>
      <c r="O12" s="551"/>
      <c r="P12" s="558">
        <v>91</v>
      </c>
      <c r="Q12" s="559" t="s">
        <v>201</v>
      </c>
      <c r="R12" s="560">
        <v>259</v>
      </c>
      <c r="S12" s="561">
        <v>331</v>
      </c>
      <c r="T12" s="562">
        <v>12</v>
      </c>
      <c r="U12" s="563">
        <v>33</v>
      </c>
      <c r="V12" s="563">
        <v>40</v>
      </c>
      <c r="W12" s="563">
        <v>11</v>
      </c>
      <c r="X12" s="564">
        <v>4</v>
      </c>
      <c r="Y12" s="565">
        <v>55</v>
      </c>
      <c r="Z12" s="562">
        <v>9</v>
      </c>
      <c r="AA12" s="563">
        <v>7</v>
      </c>
      <c r="AB12" s="563">
        <v>9</v>
      </c>
      <c r="AC12" s="566">
        <v>9</v>
      </c>
      <c r="AE12" s="553">
        <v>7007</v>
      </c>
      <c r="AF12" s="554" t="s">
        <v>937</v>
      </c>
      <c r="AG12" s="555">
        <v>83</v>
      </c>
      <c r="AH12" s="556">
        <v>331</v>
      </c>
      <c r="AI12" s="546">
        <v>13</v>
      </c>
      <c r="AJ12" s="547">
        <v>27</v>
      </c>
      <c r="AK12" s="547">
        <v>48</v>
      </c>
      <c r="AL12" s="547">
        <v>10</v>
      </c>
      <c r="AM12" s="557">
        <v>2</v>
      </c>
      <c r="AN12" s="549">
        <v>60</v>
      </c>
      <c r="AO12" s="546">
        <v>9</v>
      </c>
      <c r="AP12" s="547">
        <v>8</v>
      </c>
      <c r="AQ12" s="547">
        <v>10</v>
      </c>
      <c r="AR12" s="550">
        <v>8</v>
      </c>
    </row>
    <row r="13" spans="1:44" s="552" customFormat="1" ht="12.95" customHeight="1">
      <c r="A13" s="553">
        <v>73</v>
      </c>
      <c r="B13" s="554" t="s">
        <v>199</v>
      </c>
      <c r="C13" s="555">
        <v>123</v>
      </c>
      <c r="D13" s="556">
        <v>259</v>
      </c>
      <c r="E13" s="546">
        <v>61</v>
      </c>
      <c r="F13" s="547">
        <v>26</v>
      </c>
      <c r="G13" s="547">
        <v>11</v>
      </c>
      <c r="H13" s="547">
        <v>1</v>
      </c>
      <c r="I13" s="557">
        <v>1</v>
      </c>
      <c r="J13" s="549">
        <v>13</v>
      </c>
      <c r="K13" s="546">
        <v>6</v>
      </c>
      <c r="L13" s="547">
        <v>5</v>
      </c>
      <c r="M13" s="547">
        <v>6</v>
      </c>
      <c r="N13" s="550">
        <v>7</v>
      </c>
      <c r="O13" s="551"/>
      <c r="P13" s="558">
        <v>92</v>
      </c>
      <c r="Q13" s="559" t="s">
        <v>122</v>
      </c>
      <c r="R13" s="560">
        <v>183</v>
      </c>
      <c r="S13" s="561">
        <v>338</v>
      </c>
      <c r="T13" s="562">
        <v>12</v>
      </c>
      <c r="U13" s="563">
        <v>27</v>
      </c>
      <c r="V13" s="563">
        <v>43</v>
      </c>
      <c r="W13" s="563">
        <v>13</v>
      </c>
      <c r="X13" s="564">
        <v>5</v>
      </c>
      <c r="Y13" s="565">
        <v>61</v>
      </c>
      <c r="Z13" s="562">
        <v>10</v>
      </c>
      <c r="AA13" s="563">
        <v>7</v>
      </c>
      <c r="AB13" s="563">
        <v>10</v>
      </c>
      <c r="AC13" s="566">
        <v>9</v>
      </c>
      <c r="AE13" s="553">
        <v>7009</v>
      </c>
      <c r="AF13" s="554" t="s">
        <v>1541</v>
      </c>
      <c r="AG13" s="555">
        <v>18</v>
      </c>
      <c r="AH13" s="556">
        <v>298</v>
      </c>
      <c r="AI13" s="546">
        <v>39</v>
      </c>
      <c r="AJ13" s="547">
        <v>28</v>
      </c>
      <c r="AK13" s="547">
        <v>28</v>
      </c>
      <c r="AL13" s="547">
        <v>6</v>
      </c>
      <c r="AM13" s="557">
        <v>0</v>
      </c>
      <c r="AN13" s="549">
        <v>33</v>
      </c>
      <c r="AO13" s="546">
        <v>8</v>
      </c>
      <c r="AP13" s="547">
        <v>6</v>
      </c>
      <c r="AQ13" s="547">
        <v>7</v>
      </c>
      <c r="AR13" s="550">
        <v>7</v>
      </c>
    </row>
    <row r="14" spans="1:44" s="552" customFormat="1" ht="12.95" customHeight="1">
      <c r="A14" s="553">
        <v>81</v>
      </c>
      <c r="B14" s="554" t="s">
        <v>200</v>
      </c>
      <c r="C14" s="555">
        <v>82</v>
      </c>
      <c r="D14" s="556">
        <v>283</v>
      </c>
      <c r="E14" s="546">
        <v>41</v>
      </c>
      <c r="F14" s="547">
        <v>29</v>
      </c>
      <c r="G14" s="547">
        <v>24</v>
      </c>
      <c r="H14" s="547">
        <v>5</v>
      </c>
      <c r="I14" s="557">
        <v>0</v>
      </c>
      <c r="J14" s="549">
        <v>29</v>
      </c>
      <c r="K14" s="546">
        <v>7</v>
      </c>
      <c r="L14" s="547">
        <v>5</v>
      </c>
      <c r="M14" s="547">
        <v>7</v>
      </c>
      <c r="N14" s="550">
        <v>8</v>
      </c>
      <c r="O14" s="551"/>
      <c r="P14" s="558">
        <v>122</v>
      </c>
      <c r="Q14" s="559" t="s">
        <v>123</v>
      </c>
      <c r="R14" s="560">
        <v>210</v>
      </c>
      <c r="S14" s="561">
        <v>307</v>
      </c>
      <c r="T14" s="562">
        <v>26</v>
      </c>
      <c r="U14" s="563">
        <v>34</v>
      </c>
      <c r="V14" s="563">
        <v>32</v>
      </c>
      <c r="W14" s="563">
        <v>7</v>
      </c>
      <c r="X14" s="564">
        <v>0</v>
      </c>
      <c r="Y14" s="565">
        <v>40</v>
      </c>
      <c r="Z14" s="562">
        <v>9</v>
      </c>
      <c r="AA14" s="563">
        <v>5</v>
      </c>
      <c r="AB14" s="563">
        <v>8</v>
      </c>
      <c r="AC14" s="566">
        <v>8</v>
      </c>
      <c r="AE14" s="553">
        <v>7011</v>
      </c>
      <c r="AF14" s="554" t="s">
        <v>477</v>
      </c>
      <c r="AG14" s="555">
        <v>359</v>
      </c>
      <c r="AH14" s="556">
        <v>290</v>
      </c>
      <c r="AI14" s="546">
        <v>35</v>
      </c>
      <c r="AJ14" s="547">
        <v>42</v>
      </c>
      <c r="AK14" s="547">
        <v>21</v>
      </c>
      <c r="AL14" s="547">
        <v>2</v>
      </c>
      <c r="AM14" s="557">
        <v>0</v>
      </c>
      <c r="AN14" s="549">
        <v>23</v>
      </c>
      <c r="AO14" s="546">
        <v>7</v>
      </c>
      <c r="AP14" s="547">
        <v>6</v>
      </c>
      <c r="AQ14" s="547">
        <v>7</v>
      </c>
      <c r="AR14" s="550">
        <v>6</v>
      </c>
    </row>
    <row r="15" spans="1:44" s="552" customFormat="1" ht="12.95" customHeight="1">
      <c r="A15" s="553">
        <v>91</v>
      </c>
      <c r="B15" s="554" t="s">
        <v>201</v>
      </c>
      <c r="C15" s="555">
        <v>240</v>
      </c>
      <c r="D15" s="556">
        <v>325</v>
      </c>
      <c r="E15" s="546">
        <v>21</v>
      </c>
      <c r="F15" s="547">
        <v>25</v>
      </c>
      <c r="G15" s="547">
        <v>34</v>
      </c>
      <c r="H15" s="547">
        <v>14</v>
      </c>
      <c r="I15" s="557">
        <v>6</v>
      </c>
      <c r="J15" s="549">
        <v>54</v>
      </c>
      <c r="K15" s="546">
        <v>9</v>
      </c>
      <c r="L15" s="547">
        <v>7</v>
      </c>
      <c r="M15" s="547">
        <v>9</v>
      </c>
      <c r="N15" s="550">
        <v>10</v>
      </c>
      <c r="O15" s="551"/>
      <c r="P15" s="558">
        <v>231</v>
      </c>
      <c r="Q15" s="559" t="s">
        <v>124</v>
      </c>
      <c r="R15" s="560">
        <v>202</v>
      </c>
      <c r="S15" s="561">
        <v>314</v>
      </c>
      <c r="T15" s="562">
        <v>23</v>
      </c>
      <c r="U15" s="563">
        <v>35</v>
      </c>
      <c r="V15" s="563">
        <v>31</v>
      </c>
      <c r="W15" s="563">
        <v>8</v>
      </c>
      <c r="X15" s="564">
        <v>3</v>
      </c>
      <c r="Y15" s="565">
        <v>42</v>
      </c>
      <c r="Z15" s="562">
        <v>9</v>
      </c>
      <c r="AA15" s="563">
        <v>6</v>
      </c>
      <c r="AB15" s="563">
        <v>8</v>
      </c>
      <c r="AC15" s="566">
        <v>8</v>
      </c>
      <c r="AE15" s="553">
        <v>7015</v>
      </c>
      <c r="AF15" s="554" t="s">
        <v>1298</v>
      </c>
      <c r="AG15" s="555">
        <v>76</v>
      </c>
      <c r="AH15" s="556">
        <v>231</v>
      </c>
      <c r="AI15" s="546">
        <v>84</v>
      </c>
      <c r="AJ15" s="547">
        <v>13</v>
      </c>
      <c r="AK15" s="547">
        <v>3</v>
      </c>
      <c r="AL15" s="547">
        <v>0</v>
      </c>
      <c r="AM15" s="557">
        <v>0</v>
      </c>
      <c r="AN15" s="549">
        <v>3</v>
      </c>
      <c r="AO15" s="546">
        <v>4</v>
      </c>
      <c r="AP15" s="547">
        <v>4</v>
      </c>
      <c r="AQ15" s="547">
        <v>5</v>
      </c>
      <c r="AR15" s="550">
        <v>4</v>
      </c>
    </row>
    <row r="16" spans="1:44" s="552" customFormat="1" ht="12.95" customHeight="1">
      <c r="A16" s="553">
        <v>92</v>
      </c>
      <c r="B16" s="554" t="s">
        <v>122</v>
      </c>
      <c r="C16" s="555">
        <v>185</v>
      </c>
      <c r="D16" s="556">
        <v>338</v>
      </c>
      <c r="E16" s="546">
        <v>14</v>
      </c>
      <c r="F16" s="547">
        <v>24</v>
      </c>
      <c r="G16" s="547">
        <v>32</v>
      </c>
      <c r="H16" s="547">
        <v>21</v>
      </c>
      <c r="I16" s="557">
        <v>9</v>
      </c>
      <c r="J16" s="549">
        <v>62</v>
      </c>
      <c r="K16" s="546">
        <v>9</v>
      </c>
      <c r="L16" s="547">
        <v>7</v>
      </c>
      <c r="M16" s="547">
        <v>9</v>
      </c>
      <c r="N16" s="550">
        <v>10</v>
      </c>
      <c r="O16" s="551"/>
      <c r="P16" s="558">
        <v>241</v>
      </c>
      <c r="Q16" s="559" t="s">
        <v>209</v>
      </c>
      <c r="R16" s="560">
        <v>111</v>
      </c>
      <c r="S16" s="561">
        <v>342</v>
      </c>
      <c r="T16" s="562">
        <v>11</v>
      </c>
      <c r="U16" s="563">
        <v>22</v>
      </c>
      <c r="V16" s="563">
        <v>46</v>
      </c>
      <c r="W16" s="563">
        <v>16</v>
      </c>
      <c r="X16" s="564">
        <v>5</v>
      </c>
      <c r="Y16" s="565">
        <v>68</v>
      </c>
      <c r="Z16" s="562">
        <v>10</v>
      </c>
      <c r="AA16" s="563">
        <v>7</v>
      </c>
      <c r="AB16" s="563">
        <v>10</v>
      </c>
      <c r="AC16" s="566">
        <v>10</v>
      </c>
      <c r="AE16" s="553">
        <v>7018</v>
      </c>
      <c r="AF16" s="554" t="s">
        <v>479</v>
      </c>
      <c r="AG16" s="555">
        <v>107</v>
      </c>
      <c r="AH16" s="556">
        <v>292</v>
      </c>
      <c r="AI16" s="546">
        <v>30</v>
      </c>
      <c r="AJ16" s="547">
        <v>43</v>
      </c>
      <c r="AK16" s="547">
        <v>25</v>
      </c>
      <c r="AL16" s="547">
        <v>1</v>
      </c>
      <c r="AM16" s="557">
        <v>1</v>
      </c>
      <c r="AN16" s="549">
        <v>27</v>
      </c>
      <c r="AO16" s="546">
        <v>7</v>
      </c>
      <c r="AP16" s="547">
        <v>7</v>
      </c>
      <c r="AQ16" s="547">
        <v>7</v>
      </c>
      <c r="AR16" s="550">
        <v>6</v>
      </c>
    </row>
    <row r="17" spans="1:44" s="552" customFormat="1" ht="12.95" customHeight="1">
      <c r="A17" s="553">
        <v>100</v>
      </c>
      <c r="B17" s="554" t="s">
        <v>109</v>
      </c>
      <c r="C17" s="555">
        <v>88</v>
      </c>
      <c r="D17" s="556">
        <v>360</v>
      </c>
      <c r="E17" s="546">
        <v>1</v>
      </c>
      <c r="F17" s="547">
        <v>13</v>
      </c>
      <c r="G17" s="547">
        <v>57</v>
      </c>
      <c r="H17" s="547">
        <v>24</v>
      </c>
      <c r="I17" s="557">
        <v>6</v>
      </c>
      <c r="J17" s="549">
        <v>86</v>
      </c>
      <c r="K17" s="546">
        <v>10</v>
      </c>
      <c r="L17" s="547">
        <v>8</v>
      </c>
      <c r="M17" s="547">
        <v>11</v>
      </c>
      <c r="N17" s="550">
        <v>11</v>
      </c>
      <c r="O17" s="551"/>
      <c r="P17" s="558">
        <v>332</v>
      </c>
      <c r="Q17" s="559" t="s">
        <v>214</v>
      </c>
      <c r="R17" s="560">
        <v>117</v>
      </c>
      <c r="S17" s="561">
        <v>318</v>
      </c>
      <c r="T17" s="562">
        <v>11</v>
      </c>
      <c r="U17" s="563">
        <v>41</v>
      </c>
      <c r="V17" s="563">
        <v>43</v>
      </c>
      <c r="W17" s="563">
        <v>5</v>
      </c>
      <c r="X17" s="564">
        <v>0</v>
      </c>
      <c r="Y17" s="565">
        <v>48</v>
      </c>
      <c r="Z17" s="562">
        <v>9</v>
      </c>
      <c r="AA17" s="563">
        <v>6</v>
      </c>
      <c r="AB17" s="563">
        <v>9</v>
      </c>
      <c r="AC17" s="566">
        <v>9</v>
      </c>
      <c r="AE17" s="553">
        <v>7020</v>
      </c>
      <c r="AF17" s="554" t="s">
        <v>480</v>
      </c>
      <c r="AG17" s="555">
        <v>211</v>
      </c>
      <c r="AH17" s="556">
        <v>313</v>
      </c>
      <c r="AI17" s="546">
        <v>20</v>
      </c>
      <c r="AJ17" s="547">
        <v>40</v>
      </c>
      <c r="AK17" s="547">
        <v>30</v>
      </c>
      <c r="AL17" s="547">
        <v>9</v>
      </c>
      <c r="AM17" s="557">
        <v>0</v>
      </c>
      <c r="AN17" s="549">
        <v>40</v>
      </c>
      <c r="AO17" s="546">
        <v>9</v>
      </c>
      <c r="AP17" s="547">
        <v>7</v>
      </c>
      <c r="AQ17" s="547">
        <v>8</v>
      </c>
      <c r="AR17" s="550">
        <v>7</v>
      </c>
    </row>
    <row r="18" spans="1:44" s="552" customFormat="1" ht="12.95" customHeight="1">
      <c r="A18" s="553">
        <v>101</v>
      </c>
      <c r="B18" s="554" t="s">
        <v>202</v>
      </c>
      <c r="C18" s="555">
        <v>70</v>
      </c>
      <c r="D18" s="556">
        <v>295</v>
      </c>
      <c r="E18" s="546">
        <v>33</v>
      </c>
      <c r="F18" s="547">
        <v>26</v>
      </c>
      <c r="G18" s="547">
        <v>36</v>
      </c>
      <c r="H18" s="547">
        <v>6</v>
      </c>
      <c r="I18" s="557">
        <v>0</v>
      </c>
      <c r="J18" s="549">
        <v>41</v>
      </c>
      <c r="K18" s="546">
        <v>8</v>
      </c>
      <c r="L18" s="547">
        <v>6</v>
      </c>
      <c r="M18" s="547">
        <v>8</v>
      </c>
      <c r="N18" s="550">
        <v>9</v>
      </c>
      <c r="O18" s="551"/>
      <c r="P18" s="558">
        <v>761</v>
      </c>
      <c r="Q18" s="559" t="s">
        <v>930</v>
      </c>
      <c r="R18" s="560">
        <v>73</v>
      </c>
      <c r="S18" s="561">
        <v>332</v>
      </c>
      <c r="T18" s="562">
        <v>16</v>
      </c>
      <c r="U18" s="563">
        <v>27</v>
      </c>
      <c r="V18" s="563">
        <v>44</v>
      </c>
      <c r="W18" s="563">
        <v>10</v>
      </c>
      <c r="X18" s="564">
        <v>3</v>
      </c>
      <c r="Y18" s="565">
        <v>56</v>
      </c>
      <c r="Z18" s="562">
        <v>9</v>
      </c>
      <c r="AA18" s="563">
        <v>7</v>
      </c>
      <c r="AB18" s="563">
        <v>9</v>
      </c>
      <c r="AC18" s="566">
        <v>9</v>
      </c>
      <c r="AE18" s="553">
        <v>7022</v>
      </c>
      <c r="AF18" s="554" t="s">
        <v>481</v>
      </c>
      <c r="AG18" s="555">
        <v>77</v>
      </c>
      <c r="AH18" s="556">
        <v>314</v>
      </c>
      <c r="AI18" s="546">
        <v>21</v>
      </c>
      <c r="AJ18" s="547">
        <v>31</v>
      </c>
      <c r="AK18" s="547">
        <v>44</v>
      </c>
      <c r="AL18" s="547">
        <v>4</v>
      </c>
      <c r="AM18" s="557">
        <v>0</v>
      </c>
      <c r="AN18" s="549">
        <v>48</v>
      </c>
      <c r="AO18" s="546">
        <v>8</v>
      </c>
      <c r="AP18" s="547">
        <v>7</v>
      </c>
      <c r="AQ18" s="547">
        <v>9</v>
      </c>
      <c r="AR18" s="550">
        <v>8</v>
      </c>
    </row>
    <row r="19" spans="1:44" s="552" customFormat="1" ht="12.95" customHeight="1">
      <c r="A19" s="553">
        <v>102</v>
      </c>
      <c r="B19" s="554" t="s">
        <v>203</v>
      </c>
      <c r="C19" s="555">
        <v>64</v>
      </c>
      <c r="D19" s="556">
        <v>299</v>
      </c>
      <c r="E19" s="546">
        <v>30</v>
      </c>
      <c r="F19" s="547">
        <v>41</v>
      </c>
      <c r="G19" s="547">
        <v>22</v>
      </c>
      <c r="H19" s="547">
        <v>5</v>
      </c>
      <c r="I19" s="557">
        <v>3</v>
      </c>
      <c r="J19" s="549">
        <v>30</v>
      </c>
      <c r="K19" s="546">
        <v>8</v>
      </c>
      <c r="L19" s="547">
        <v>6</v>
      </c>
      <c r="M19" s="547">
        <v>8</v>
      </c>
      <c r="N19" s="550">
        <v>8</v>
      </c>
      <c r="O19" s="551"/>
      <c r="P19" s="558">
        <v>950</v>
      </c>
      <c r="Q19" s="559" t="s">
        <v>1172</v>
      </c>
      <c r="R19" s="560">
        <v>102</v>
      </c>
      <c r="S19" s="561">
        <v>352</v>
      </c>
      <c r="T19" s="562">
        <v>4</v>
      </c>
      <c r="U19" s="563">
        <v>23</v>
      </c>
      <c r="V19" s="563">
        <v>48</v>
      </c>
      <c r="W19" s="563">
        <v>21</v>
      </c>
      <c r="X19" s="564">
        <v>5</v>
      </c>
      <c r="Y19" s="565">
        <v>74</v>
      </c>
      <c r="Z19" s="562">
        <v>10</v>
      </c>
      <c r="AA19" s="563">
        <v>8</v>
      </c>
      <c r="AB19" s="563">
        <v>10</v>
      </c>
      <c r="AC19" s="566">
        <v>10</v>
      </c>
      <c r="AE19" s="553">
        <v>7024</v>
      </c>
      <c r="AF19" s="554" t="s">
        <v>1299</v>
      </c>
      <c r="AG19" s="555">
        <v>8</v>
      </c>
      <c r="AH19" s="556" t="s">
        <v>42</v>
      </c>
      <c r="AI19" s="546" t="s">
        <v>42</v>
      </c>
      <c r="AJ19" s="547" t="s">
        <v>42</v>
      </c>
      <c r="AK19" s="547" t="s">
        <v>42</v>
      </c>
      <c r="AL19" s="547" t="s">
        <v>42</v>
      </c>
      <c r="AM19" s="557" t="s">
        <v>42</v>
      </c>
      <c r="AN19" s="549" t="s">
        <v>42</v>
      </c>
      <c r="AO19" s="546" t="s">
        <v>42</v>
      </c>
      <c r="AP19" s="547" t="s">
        <v>42</v>
      </c>
      <c r="AQ19" s="547" t="s">
        <v>42</v>
      </c>
      <c r="AR19" s="550" t="s">
        <v>42</v>
      </c>
    </row>
    <row r="20" spans="1:44" s="552" customFormat="1" ht="12.95" customHeight="1">
      <c r="A20" s="553">
        <v>111</v>
      </c>
      <c r="B20" s="554" t="s">
        <v>204</v>
      </c>
      <c r="C20" s="555">
        <v>92</v>
      </c>
      <c r="D20" s="556">
        <v>283</v>
      </c>
      <c r="E20" s="546">
        <v>40</v>
      </c>
      <c r="F20" s="547">
        <v>36</v>
      </c>
      <c r="G20" s="547">
        <v>20</v>
      </c>
      <c r="H20" s="547">
        <v>3</v>
      </c>
      <c r="I20" s="557">
        <v>1</v>
      </c>
      <c r="J20" s="549">
        <v>24</v>
      </c>
      <c r="K20" s="546">
        <v>7</v>
      </c>
      <c r="L20" s="547">
        <v>5</v>
      </c>
      <c r="M20" s="547">
        <v>8</v>
      </c>
      <c r="N20" s="550">
        <v>8</v>
      </c>
      <c r="O20" s="551"/>
      <c r="P20" s="558">
        <v>1010</v>
      </c>
      <c r="Q20" s="559" t="s">
        <v>244</v>
      </c>
      <c r="R20" s="560">
        <v>148</v>
      </c>
      <c r="S20" s="561">
        <v>329</v>
      </c>
      <c r="T20" s="562">
        <v>14</v>
      </c>
      <c r="U20" s="563">
        <v>31</v>
      </c>
      <c r="V20" s="563">
        <v>41</v>
      </c>
      <c r="W20" s="563">
        <v>11</v>
      </c>
      <c r="X20" s="564">
        <v>4</v>
      </c>
      <c r="Y20" s="565">
        <v>55</v>
      </c>
      <c r="Z20" s="562">
        <v>9</v>
      </c>
      <c r="AA20" s="563">
        <v>7</v>
      </c>
      <c r="AB20" s="563">
        <v>9</v>
      </c>
      <c r="AC20" s="566">
        <v>9</v>
      </c>
      <c r="AE20" s="553">
        <v>7030</v>
      </c>
      <c r="AF20" s="554" t="s">
        <v>1549</v>
      </c>
      <c r="AG20" s="555">
        <v>48</v>
      </c>
      <c r="AH20" s="556">
        <v>225</v>
      </c>
      <c r="AI20" s="546">
        <v>90</v>
      </c>
      <c r="AJ20" s="547">
        <v>8</v>
      </c>
      <c r="AK20" s="547">
        <v>2</v>
      </c>
      <c r="AL20" s="547">
        <v>0</v>
      </c>
      <c r="AM20" s="557">
        <v>0</v>
      </c>
      <c r="AN20" s="549">
        <v>2</v>
      </c>
      <c r="AO20" s="546">
        <v>4</v>
      </c>
      <c r="AP20" s="547">
        <v>4</v>
      </c>
      <c r="AQ20" s="547">
        <v>4</v>
      </c>
      <c r="AR20" s="550">
        <v>4</v>
      </c>
    </row>
    <row r="21" spans="1:44" s="552" customFormat="1" ht="12.95" customHeight="1">
      <c r="A21" s="553">
        <v>113</v>
      </c>
      <c r="B21" s="554" t="s">
        <v>111</v>
      </c>
      <c r="C21" s="555">
        <v>22</v>
      </c>
      <c r="D21" s="556">
        <v>331</v>
      </c>
      <c r="E21" s="546">
        <v>14</v>
      </c>
      <c r="F21" s="547">
        <v>23</v>
      </c>
      <c r="G21" s="547">
        <v>41</v>
      </c>
      <c r="H21" s="547">
        <v>23</v>
      </c>
      <c r="I21" s="557">
        <v>0</v>
      </c>
      <c r="J21" s="549">
        <v>64</v>
      </c>
      <c r="K21" s="546">
        <v>9</v>
      </c>
      <c r="L21" s="547">
        <v>7</v>
      </c>
      <c r="M21" s="547">
        <v>10</v>
      </c>
      <c r="N21" s="550">
        <v>10</v>
      </c>
      <c r="O21" s="551"/>
      <c r="P21" s="558">
        <v>1020</v>
      </c>
      <c r="Q21" s="559" t="s">
        <v>245</v>
      </c>
      <c r="R21" s="560">
        <v>89</v>
      </c>
      <c r="S21" s="561">
        <v>335</v>
      </c>
      <c r="T21" s="562">
        <v>11</v>
      </c>
      <c r="U21" s="563">
        <v>34</v>
      </c>
      <c r="V21" s="563">
        <v>36</v>
      </c>
      <c r="W21" s="563">
        <v>12</v>
      </c>
      <c r="X21" s="564">
        <v>7</v>
      </c>
      <c r="Y21" s="565">
        <v>55</v>
      </c>
      <c r="Z21" s="562">
        <v>9</v>
      </c>
      <c r="AA21" s="563">
        <v>7</v>
      </c>
      <c r="AB21" s="563">
        <v>9</v>
      </c>
      <c r="AC21" s="566">
        <v>9</v>
      </c>
      <c r="AE21" s="553">
        <v>7036</v>
      </c>
      <c r="AF21" s="554" t="s">
        <v>1301</v>
      </c>
      <c r="AG21" s="555">
        <v>34</v>
      </c>
      <c r="AH21" s="556">
        <v>274</v>
      </c>
      <c r="AI21" s="546">
        <v>50</v>
      </c>
      <c r="AJ21" s="547">
        <v>32</v>
      </c>
      <c r="AK21" s="547">
        <v>18</v>
      </c>
      <c r="AL21" s="547">
        <v>0</v>
      </c>
      <c r="AM21" s="557">
        <v>0</v>
      </c>
      <c r="AN21" s="549">
        <v>18</v>
      </c>
      <c r="AO21" s="546">
        <v>7</v>
      </c>
      <c r="AP21" s="547">
        <v>5</v>
      </c>
      <c r="AQ21" s="547">
        <v>6</v>
      </c>
      <c r="AR21" s="550">
        <v>6</v>
      </c>
    </row>
    <row r="22" spans="1:44" s="552" customFormat="1" ht="12.95" customHeight="1">
      <c r="A22" s="553">
        <v>121</v>
      </c>
      <c r="B22" s="554" t="s">
        <v>205</v>
      </c>
      <c r="C22" s="555">
        <v>165</v>
      </c>
      <c r="D22" s="556">
        <v>304</v>
      </c>
      <c r="E22" s="546">
        <v>27</v>
      </c>
      <c r="F22" s="547">
        <v>29</v>
      </c>
      <c r="G22" s="547">
        <v>34</v>
      </c>
      <c r="H22" s="547">
        <v>8</v>
      </c>
      <c r="I22" s="557">
        <v>1</v>
      </c>
      <c r="J22" s="549">
        <v>44</v>
      </c>
      <c r="K22" s="546">
        <v>8</v>
      </c>
      <c r="L22" s="547">
        <v>6</v>
      </c>
      <c r="M22" s="547">
        <v>8</v>
      </c>
      <c r="N22" s="550">
        <v>9</v>
      </c>
      <c r="O22" s="551"/>
      <c r="P22" s="558">
        <v>1121</v>
      </c>
      <c r="Q22" s="559" t="s">
        <v>115</v>
      </c>
      <c r="R22" s="560">
        <v>169</v>
      </c>
      <c r="S22" s="561">
        <v>321</v>
      </c>
      <c r="T22" s="562">
        <v>22</v>
      </c>
      <c r="U22" s="563">
        <v>25</v>
      </c>
      <c r="V22" s="563">
        <v>37</v>
      </c>
      <c r="W22" s="563">
        <v>8</v>
      </c>
      <c r="X22" s="564">
        <v>7</v>
      </c>
      <c r="Y22" s="565">
        <v>52</v>
      </c>
      <c r="Z22" s="562">
        <v>9</v>
      </c>
      <c r="AA22" s="563">
        <v>6</v>
      </c>
      <c r="AB22" s="563">
        <v>9</v>
      </c>
      <c r="AC22" s="566">
        <v>8</v>
      </c>
      <c r="AE22" s="553">
        <v>7037</v>
      </c>
      <c r="AF22" s="554" t="s">
        <v>1303</v>
      </c>
      <c r="AG22" s="555">
        <v>52</v>
      </c>
      <c r="AH22" s="556">
        <v>306</v>
      </c>
      <c r="AI22" s="546">
        <v>21</v>
      </c>
      <c r="AJ22" s="547">
        <v>52</v>
      </c>
      <c r="AK22" s="547">
        <v>21</v>
      </c>
      <c r="AL22" s="547">
        <v>6</v>
      </c>
      <c r="AM22" s="557">
        <v>0</v>
      </c>
      <c r="AN22" s="549">
        <v>27</v>
      </c>
      <c r="AO22" s="546">
        <v>8</v>
      </c>
      <c r="AP22" s="547">
        <v>7</v>
      </c>
      <c r="AQ22" s="547">
        <v>8</v>
      </c>
      <c r="AR22" s="550">
        <v>7</v>
      </c>
    </row>
    <row r="23" spans="1:44" s="552" customFormat="1" ht="12.95" customHeight="1">
      <c r="A23" s="553">
        <v>122</v>
      </c>
      <c r="B23" s="554" t="s">
        <v>123</v>
      </c>
      <c r="C23" s="555">
        <v>213</v>
      </c>
      <c r="D23" s="556">
        <v>323</v>
      </c>
      <c r="E23" s="546">
        <v>19</v>
      </c>
      <c r="F23" s="547">
        <v>30</v>
      </c>
      <c r="G23" s="547">
        <v>30</v>
      </c>
      <c r="H23" s="547">
        <v>15</v>
      </c>
      <c r="I23" s="557">
        <v>6</v>
      </c>
      <c r="J23" s="549">
        <v>51</v>
      </c>
      <c r="K23" s="546">
        <v>9</v>
      </c>
      <c r="L23" s="547">
        <v>7</v>
      </c>
      <c r="M23" s="547">
        <v>9</v>
      </c>
      <c r="N23" s="550">
        <v>10</v>
      </c>
      <c r="O23" s="551"/>
      <c r="P23" s="558">
        <v>1331</v>
      </c>
      <c r="Q23" s="559" t="s">
        <v>15</v>
      </c>
      <c r="R23" s="560">
        <v>166</v>
      </c>
      <c r="S23" s="561">
        <v>342</v>
      </c>
      <c r="T23" s="562">
        <v>12</v>
      </c>
      <c r="U23" s="563">
        <v>24</v>
      </c>
      <c r="V23" s="563">
        <v>40</v>
      </c>
      <c r="W23" s="563">
        <v>17</v>
      </c>
      <c r="X23" s="564">
        <v>7</v>
      </c>
      <c r="Y23" s="565">
        <v>64</v>
      </c>
      <c r="Z23" s="562">
        <v>9</v>
      </c>
      <c r="AA23" s="563">
        <v>7</v>
      </c>
      <c r="AB23" s="563">
        <v>10</v>
      </c>
      <c r="AC23" s="566">
        <v>10</v>
      </c>
      <c r="AE23" s="553">
        <v>7038</v>
      </c>
      <c r="AF23" s="554" t="s">
        <v>1304</v>
      </c>
      <c r="AG23" s="555">
        <v>11</v>
      </c>
      <c r="AH23" s="556">
        <v>309</v>
      </c>
      <c r="AI23" s="546">
        <v>27</v>
      </c>
      <c r="AJ23" s="547">
        <v>27</v>
      </c>
      <c r="AK23" s="547">
        <v>45</v>
      </c>
      <c r="AL23" s="547">
        <v>0</v>
      </c>
      <c r="AM23" s="557">
        <v>0</v>
      </c>
      <c r="AN23" s="549">
        <v>45</v>
      </c>
      <c r="AO23" s="546">
        <v>9</v>
      </c>
      <c r="AP23" s="547">
        <v>7</v>
      </c>
      <c r="AQ23" s="547">
        <v>8</v>
      </c>
      <c r="AR23" s="550">
        <v>6</v>
      </c>
    </row>
    <row r="24" spans="1:44" s="552" customFormat="1" ht="12.95" customHeight="1">
      <c r="A24" s="553">
        <v>125</v>
      </c>
      <c r="B24" s="554" t="s">
        <v>1213</v>
      </c>
      <c r="C24" s="555">
        <v>209</v>
      </c>
      <c r="D24" s="556">
        <v>350</v>
      </c>
      <c r="E24" s="546">
        <v>3</v>
      </c>
      <c r="F24" s="547">
        <v>22</v>
      </c>
      <c r="G24" s="547">
        <v>50</v>
      </c>
      <c r="H24" s="547">
        <v>19</v>
      </c>
      <c r="I24" s="557">
        <v>5</v>
      </c>
      <c r="J24" s="549">
        <v>75</v>
      </c>
      <c r="K24" s="546">
        <v>10</v>
      </c>
      <c r="L24" s="547">
        <v>8</v>
      </c>
      <c r="M24" s="547">
        <v>10</v>
      </c>
      <c r="N24" s="550">
        <v>10</v>
      </c>
      <c r="O24" s="551"/>
      <c r="P24" s="558">
        <v>1721</v>
      </c>
      <c r="Q24" s="559" t="s">
        <v>40</v>
      </c>
      <c r="R24" s="560">
        <v>149</v>
      </c>
      <c r="S24" s="561">
        <v>320</v>
      </c>
      <c r="T24" s="562">
        <v>17</v>
      </c>
      <c r="U24" s="563">
        <v>34</v>
      </c>
      <c r="V24" s="563">
        <v>41</v>
      </c>
      <c r="W24" s="563">
        <v>7</v>
      </c>
      <c r="X24" s="564">
        <v>2</v>
      </c>
      <c r="Y24" s="565">
        <v>50</v>
      </c>
      <c r="Z24" s="562">
        <v>9</v>
      </c>
      <c r="AA24" s="563">
        <v>6</v>
      </c>
      <c r="AB24" s="563">
        <v>8</v>
      </c>
      <c r="AC24" s="566">
        <v>9</v>
      </c>
      <c r="AE24" s="553">
        <v>7041</v>
      </c>
      <c r="AF24" s="554" t="s">
        <v>1776</v>
      </c>
      <c r="AG24" s="555">
        <v>51</v>
      </c>
      <c r="AH24" s="556">
        <v>379</v>
      </c>
      <c r="AI24" s="546">
        <v>2</v>
      </c>
      <c r="AJ24" s="547">
        <v>8</v>
      </c>
      <c r="AK24" s="547">
        <v>37</v>
      </c>
      <c r="AL24" s="547">
        <v>41</v>
      </c>
      <c r="AM24" s="557">
        <v>12</v>
      </c>
      <c r="AN24" s="549">
        <v>90</v>
      </c>
      <c r="AO24" s="546">
        <v>11</v>
      </c>
      <c r="AP24" s="547">
        <v>10</v>
      </c>
      <c r="AQ24" s="547">
        <v>12</v>
      </c>
      <c r="AR24" s="550">
        <v>10</v>
      </c>
    </row>
    <row r="25" spans="1:44" s="552" customFormat="1" ht="12.95" customHeight="1">
      <c r="A25" s="553">
        <v>201</v>
      </c>
      <c r="B25" s="554" t="s">
        <v>207</v>
      </c>
      <c r="C25" s="555">
        <v>63</v>
      </c>
      <c r="D25" s="556">
        <v>359</v>
      </c>
      <c r="E25" s="546">
        <v>3</v>
      </c>
      <c r="F25" s="547">
        <v>21</v>
      </c>
      <c r="G25" s="547">
        <v>38</v>
      </c>
      <c r="H25" s="547">
        <v>29</v>
      </c>
      <c r="I25" s="557">
        <v>10</v>
      </c>
      <c r="J25" s="549">
        <v>76</v>
      </c>
      <c r="K25" s="546">
        <v>11</v>
      </c>
      <c r="L25" s="547">
        <v>8</v>
      </c>
      <c r="M25" s="547">
        <v>10</v>
      </c>
      <c r="N25" s="550">
        <v>11</v>
      </c>
      <c r="O25" s="551"/>
      <c r="P25" s="558">
        <v>2060</v>
      </c>
      <c r="Q25" s="559" t="s">
        <v>1237</v>
      </c>
      <c r="R25" s="560">
        <v>22</v>
      </c>
      <c r="S25" s="561">
        <v>259</v>
      </c>
      <c r="T25" s="562">
        <v>55</v>
      </c>
      <c r="U25" s="563">
        <v>32</v>
      </c>
      <c r="V25" s="563">
        <v>14</v>
      </c>
      <c r="W25" s="563">
        <v>0</v>
      </c>
      <c r="X25" s="564">
        <v>0</v>
      </c>
      <c r="Y25" s="565">
        <v>14</v>
      </c>
      <c r="Z25" s="562">
        <v>7</v>
      </c>
      <c r="AA25" s="563">
        <v>5</v>
      </c>
      <c r="AB25" s="563">
        <v>6</v>
      </c>
      <c r="AC25" s="566">
        <v>6</v>
      </c>
      <c r="AE25" s="553">
        <v>7042</v>
      </c>
      <c r="AF25" s="554" t="s">
        <v>1305</v>
      </c>
      <c r="AG25" s="555">
        <v>50</v>
      </c>
      <c r="AH25" s="556">
        <v>317</v>
      </c>
      <c r="AI25" s="546">
        <v>16</v>
      </c>
      <c r="AJ25" s="547">
        <v>42</v>
      </c>
      <c r="AK25" s="547">
        <v>38</v>
      </c>
      <c r="AL25" s="547">
        <v>4</v>
      </c>
      <c r="AM25" s="557">
        <v>0</v>
      </c>
      <c r="AN25" s="549">
        <v>42</v>
      </c>
      <c r="AO25" s="546">
        <v>9</v>
      </c>
      <c r="AP25" s="547">
        <v>8</v>
      </c>
      <c r="AQ25" s="547">
        <v>9</v>
      </c>
      <c r="AR25" s="550">
        <v>7</v>
      </c>
    </row>
    <row r="26" spans="1:44" s="552" customFormat="1" ht="12.95" customHeight="1">
      <c r="A26" s="553">
        <v>211</v>
      </c>
      <c r="B26" s="554" t="s">
        <v>1214</v>
      </c>
      <c r="C26" s="555">
        <v>155</v>
      </c>
      <c r="D26" s="556">
        <v>324</v>
      </c>
      <c r="E26" s="546">
        <v>19</v>
      </c>
      <c r="F26" s="547">
        <v>26</v>
      </c>
      <c r="G26" s="547">
        <v>39</v>
      </c>
      <c r="H26" s="547">
        <v>12</v>
      </c>
      <c r="I26" s="557">
        <v>4</v>
      </c>
      <c r="J26" s="549">
        <v>55</v>
      </c>
      <c r="K26" s="546">
        <v>9</v>
      </c>
      <c r="L26" s="547">
        <v>7</v>
      </c>
      <c r="M26" s="547">
        <v>9</v>
      </c>
      <c r="N26" s="550">
        <v>10</v>
      </c>
      <c r="O26" s="551"/>
      <c r="P26" s="558">
        <v>2701</v>
      </c>
      <c r="Q26" s="559" t="s">
        <v>41</v>
      </c>
      <c r="R26" s="560">
        <v>147</v>
      </c>
      <c r="S26" s="561">
        <v>331</v>
      </c>
      <c r="T26" s="562">
        <v>14</v>
      </c>
      <c r="U26" s="563">
        <v>30</v>
      </c>
      <c r="V26" s="563">
        <v>40</v>
      </c>
      <c r="W26" s="563">
        <v>12</v>
      </c>
      <c r="X26" s="564">
        <v>3</v>
      </c>
      <c r="Y26" s="565">
        <v>56</v>
      </c>
      <c r="Z26" s="562">
        <v>9</v>
      </c>
      <c r="AA26" s="563">
        <v>7</v>
      </c>
      <c r="AB26" s="563">
        <v>9</v>
      </c>
      <c r="AC26" s="566">
        <v>9</v>
      </c>
      <c r="AE26" s="553">
        <v>7048</v>
      </c>
      <c r="AF26" s="554" t="s">
        <v>1556</v>
      </c>
      <c r="AG26" s="555">
        <v>246</v>
      </c>
      <c r="AH26" s="556">
        <v>309</v>
      </c>
      <c r="AI26" s="546">
        <v>26</v>
      </c>
      <c r="AJ26" s="547">
        <v>32</v>
      </c>
      <c r="AK26" s="547">
        <v>33</v>
      </c>
      <c r="AL26" s="547">
        <v>9</v>
      </c>
      <c r="AM26" s="557">
        <v>1</v>
      </c>
      <c r="AN26" s="549">
        <v>43</v>
      </c>
      <c r="AO26" s="546">
        <v>8</v>
      </c>
      <c r="AP26" s="547">
        <v>7</v>
      </c>
      <c r="AQ26" s="547">
        <v>8</v>
      </c>
      <c r="AR26" s="550">
        <v>7</v>
      </c>
    </row>
    <row r="27" spans="1:44" s="552" customFormat="1" ht="12.95" customHeight="1">
      <c r="A27" s="553">
        <v>215</v>
      </c>
      <c r="B27" s="554" t="s">
        <v>1215</v>
      </c>
      <c r="C27" s="555">
        <v>21</v>
      </c>
      <c r="D27" s="556">
        <v>254</v>
      </c>
      <c r="E27" s="546">
        <v>76</v>
      </c>
      <c r="F27" s="547">
        <v>19</v>
      </c>
      <c r="G27" s="547">
        <v>5</v>
      </c>
      <c r="H27" s="547">
        <v>0</v>
      </c>
      <c r="I27" s="557">
        <v>0</v>
      </c>
      <c r="J27" s="549">
        <v>5</v>
      </c>
      <c r="K27" s="546">
        <v>5</v>
      </c>
      <c r="L27" s="547">
        <v>4</v>
      </c>
      <c r="M27" s="547">
        <v>6</v>
      </c>
      <c r="N27" s="550">
        <v>7</v>
      </c>
      <c r="O27" s="551"/>
      <c r="P27" s="558">
        <v>2741</v>
      </c>
      <c r="Q27" s="559" t="s">
        <v>300</v>
      </c>
      <c r="R27" s="560">
        <v>136</v>
      </c>
      <c r="S27" s="561">
        <v>370</v>
      </c>
      <c r="T27" s="562">
        <v>2</v>
      </c>
      <c r="U27" s="563">
        <v>10</v>
      </c>
      <c r="V27" s="563">
        <v>55</v>
      </c>
      <c r="W27" s="563">
        <v>24</v>
      </c>
      <c r="X27" s="564">
        <v>9</v>
      </c>
      <c r="Y27" s="565">
        <v>88</v>
      </c>
      <c r="Z27" s="562">
        <v>11</v>
      </c>
      <c r="AA27" s="563">
        <v>8</v>
      </c>
      <c r="AB27" s="563">
        <v>11</v>
      </c>
      <c r="AC27" s="566">
        <v>10</v>
      </c>
      <c r="AE27" s="553">
        <v>7049</v>
      </c>
      <c r="AF27" s="554" t="s">
        <v>485</v>
      </c>
      <c r="AG27" s="555">
        <v>414</v>
      </c>
      <c r="AH27" s="556">
        <v>296</v>
      </c>
      <c r="AI27" s="546">
        <v>35</v>
      </c>
      <c r="AJ27" s="547">
        <v>37</v>
      </c>
      <c r="AK27" s="547">
        <v>23</v>
      </c>
      <c r="AL27" s="547">
        <v>5</v>
      </c>
      <c r="AM27" s="557">
        <v>0</v>
      </c>
      <c r="AN27" s="549">
        <v>28</v>
      </c>
      <c r="AO27" s="546">
        <v>8</v>
      </c>
      <c r="AP27" s="547">
        <v>7</v>
      </c>
      <c r="AQ27" s="547">
        <v>7</v>
      </c>
      <c r="AR27" s="550">
        <v>7</v>
      </c>
    </row>
    <row r="28" spans="1:44" s="552" customFormat="1" ht="12.95" customHeight="1">
      <c r="A28" s="553">
        <v>231</v>
      </c>
      <c r="B28" s="554" t="s">
        <v>124</v>
      </c>
      <c r="C28" s="555">
        <v>200</v>
      </c>
      <c r="D28" s="556">
        <v>328</v>
      </c>
      <c r="E28" s="546">
        <v>15</v>
      </c>
      <c r="F28" s="547">
        <v>29</v>
      </c>
      <c r="G28" s="547">
        <v>38</v>
      </c>
      <c r="H28" s="547">
        <v>14</v>
      </c>
      <c r="I28" s="557">
        <v>5</v>
      </c>
      <c r="J28" s="549">
        <v>57</v>
      </c>
      <c r="K28" s="546">
        <v>9</v>
      </c>
      <c r="L28" s="547">
        <v>7</v>
      </c>
      <c r="M28" s="547">
        <v>9</v>
      </c>
      <c r="N28" s="550">
        <v>10</v>
      </c>
      <c r="O28" s="551"/>
      <c r="P28" s="558">
        <v>2861</v>
      </c>
      <c r="Q28" s="559" t="s">
        <v>1296</v>
      </c>
      <c r="R28" s="560">
        <v>19</v>
      </c>
      <c r="S28" s="561">
        <v>242</v>
      </c>
      <c r="T28" s="562">
        <v>63</v>
      </c>
      <c r="U28" s="563">
        <v>21</v>
      </c>
      <c r="V28" s="563">
        <v>16</v>
      </c>
      <c r="W28" s="563">
        <v>0</v>
      </c>
      <c r="X28" s="564">
        <v>0</v>
      </c>
      <c r="Y28" s="565">
        <v>16</v>
      </c>
      <c r="Z28" s="562">
        <v>7</v>
      </c>
      <c r="AA28" s="563">
        <v>4</v>
      </c>
      <c r="AB28" s="563">
        <v>6</v>
      </c>
      <c r="AC28" s="566">
        <v>6</v>
      </c>
      <c r="AE28" s="553">
        <v>7051</v>
      </c>
      <c r="AF28" s="554" t="s">
        <v>486</v>
      </c>
      <c r="AG28" s="555">
        <v>723</v>
      </c>
      <c r="AH28" s="556">
        <v>302</v>
      </c>
      <c r="AI28" s="546">
        <v>30</v>
      </c>
      <c r="AJ28" s="547">
        <v>30</v>
      </c>
      <c r="AK28" s="547">
        <v>34</v>
      </c>
      <c r="AL28" s="547">
        <v>4</v>
      </c>
      <c r="AM28" s="557">
        <v>1</v>
      </c>
      <c r="AN28" s="549">
        <v>40</v>
      </c>
      <c r="AO28" s="546">
        <v>8</v>
      </c>
      <c r="AP28" s="547">
        <v>7</v>
      </c>
      <c r="AQ28" s="547">
        <v>8</v>
      </c>
      <c r="AR28" s="550">
        <v>7</v>
      </c>
    </row>
    <row r="29" spans="1:44" s="552" customFormat="1" ht="12.95" customHeight="1">
      <c r="A29" s="553">
        <v>241</v>
      </c>
      <c r="B29" s="554" t="s">
        <v>209</v>
      </c>
      <c r="C29" s="555">
        <v>136</v>
      </c>
      <c r="D29" s="556">
        <v>338</v>
      </c>
      <c r="E29" s="546">
        <v>7</v>
      </c>
      <c r="F29" s="547">
        <v>33</v>
      </c>
      <c r="G29" s="547">
        <v>38</v>
      </c>
      <c r="H29" s="547">
        <v>15</v>
      </c>
      <c r="I29" s="557">
        <v>7</v>
      </c>
      <c r="J29" s="549">
        <v>60</v>
      </c>
      <c r="K29" s="546">
        <v>9</v>
      </c>
      <c r="L29" s="547">
        <v>7</v>
      </c>
      <c r="M29" s="547">
        <v>9</v>
      </c>
      <c r="N29" s="550">
        <v>10</v>
      </c>
      <c r="O29" s="551"/>
      <c r="P29" s="558">
        <v>2881</v>
      </c>
      <c r="Q29" s="559" t="s">
        <v>304</v>
      </c>
      <c r="R29" s="560">
        <v>53</v>
      </c>
      <c r="S29" s="561">
        <v>341</v>
      </c>
      <c r="T29" s="562">
        <v>8</v>
      </c>
      <c r="U29" s="563">
        <v>25</v>
      </c>
      <c r="V29" s="563">
        <v>55</v>
      </c>
      <c r="W29" s="563">
        <v>9</v>
      </c>
      <c r="X29" s="564">
        <v>4</v>
      </c>
      <c r="Y29" s="565">
        <v>68</v>
      </c>
      <c r="Z29" s="562">
        <v>10</v>
      </c>
      <c r="AA29" s="563">
        <v>7</v>
      </c>
      <c r="AB29" s="563">
        <v>10</v>
      </c>
      <c r="AC29" s="566">
        <v>10</v>
      </c>
      <c r="AE29" s="553">
        <v>7055</v>
      </c>
      <c r="AF29" s="554" t="s">
        <v>487</v>
      </c>
      <c r="AG29" s="555">
        <v>21</v>
      </c>
      <c r="AH29" s="556">
        <v>314</v>
      </c>
      <c r="AI29" s="546">
        <v>14</v>
      </c>
      <c r="AJ29" s="547">
        <v>48</v>
      </c>
      <c r="AK29" s="547">
        <v>33</v>
      </c>
      <c r="AL29" s="547">
        <v>5</v>
      </c>
      <c r="AM29" s="557">
        <v>0</v>
      </c>
      <c r="AN29" s="549">
        <v>38</v>
      </c>
      <c r="AO29" s="546">
        <v>9</v>
      </c>
      <c r="AP29" s="547">
        <v>7</v>
      </c>
      <c r="AQ29" s="547">
        <v>9</v>
      </c>
      <c r="AR29" s="550">
        <v>7</v>
      </c>
    </row>
    <row r="30" spans="1:44" s="552" customFormat="1" ht="12.95" customHeight="1">
      <c r="A30" s="553">
        <v>251</v>
      </c>
      <c r="B30" s="554" t="s">
        <v>210</v>
      </c>
      <c r="C30" s="555">
        <v>115</v>
      </c>
      <c r="D30" s="556">
        <v>353</v>
      </c>
      <c r="E30" s="546">
        <v>7</v>
      </c>
      <c r="F30" s="547">
        <v>19</v>
      </c>
      <c r="G30" s="547">
        <v>46</v>
      </c>
      <c r="H30" s="547">
        <v>14</v>
      </c>
      <c r="I30" s="557">
        <v>14</v>
      </c>
      <c r="J30" s="549">
        <v>74</v>
      </c>
      <c r="K30" s="546">
        <v>10</v>
      </c>
      <c r="L30" s="547">
        <v>8</v>
      </c>
      <c r="M30" s="547">
        <v>10</v>
      </c>
      <c r="N30" s="550">
        <v>11</v>
      </c>
      <c r="O30" s="551"/>
      <c r="P30" s="558">
        <v>2901</v>
      </c>
      <c r="Q30" s="559" t="s">
        <v>306</v>
      </c>
      <c r="R30" s="560">
        <v>103</v>
      </c>
      <c r="S30" s="561">
        <v>299</v>
      </c>
      <c r="T30" s="562">
        <v>29</v>
      </c>
      <c r="U30" s="563">
        <v>39</v>
      </c>
      <c r="V30" s="563">
        <v>29</v>
      </c>
      <c r="W30" s="563">
        <v>1</v>
      </c>
      <c r="X30" s="564">
        <v>2</v>
      </c>
      <c r="Y30" s="565">
        <v>32</v>
      </c>
      <c r="Z30" s="562">
        <v>8</v>
      </c>
      <c r="AA30" s="563">
        <v>6</v>
      </c>
      <c r="AB30" s="563">
        <v>8</v>
      </c>
      <c r="AC30" s="566">
        <v>8</v>
      </c>
      <c r="AE30" s="553">
        <v>7056</v>
      </c>
      <c r="AF30" s="554" t="s">
        <v>129</v>
      </c>
      <c r="AG30" s="555">
        <v>40</v>
      </c>
      <c r="AH30" s="556">
        <v>321</v>
      </c>
      <c r="AI30" s="546">
        <v>23</v>
      </c>
      <c r="AJ30" s="547">
        <v>25</v>
      </c>
      <c r="AK30" s="547">
        <v>40</v>
      </c>
      <c r="AL30" s="547">
        <v>13</v>
      </c>
      <c r="AM30" s="557">
        <v>0</v>
      </c>
      <c r="AN30" s="549">
        <v>53</v>
      </c>
      <c r="AO30" s="546">
        <v>8</v>
      </c>
      <c r="AP30" s="547">
        <v>8</v>
      </c>
      <c r="AQ30" s="547">
        <v>10</v>
      </c>
      <c r="AR30" s="550">
        <v>8</v>
      </c>
    </row>
    <row r="31" spans="1:44" s="552" customFormat="1" ht="12.95" customHeight="1">
      <c r="A31" s="553">
        <v>261</v>
      </c>
      <c r="B31" s="554" t="s">
        <v>211</v>
      </c>
      <c r="C31" s="555">
        <v>59</v>
      </c>
      <c r="D31" s="556">
        <v>278</v>
      </c>
      <c r="E31" s="546">
        <v>46</v>
      </c>
      <c r="F31" s="547">
        <v>31</v>
      </c>
      <c r="G31" s="547">
        <v>20</v>
      </c>
      <c r="H31" s="547">
        <v>2</v>
      </c>
      <c r="I31" s="557">
        <v>2</v>
      </c>
      <c r="J31" s="549">
        <v>24</v>
      </c>
      <c r="K31" s="546">
        <v>7</v>
      </c>
      <c r="L31" s="547">
        <v>5</v>
      </c>
      <c r="M31" s="547">
        <v>7</v>
      </c>
      <c r="N31" s="550">
        <v>8</v>
      </c>
      <c r="O31" s="551"/>
      <c r="P31" s="558">
        <v>2911</v>
      </c>
      <c r="Q31" s="559" t="s">
        <v>307</v>
      </c>
      <c r="R31" s="560">
        <v>109</v>
      </c>
      <c r="S31" s="561">
        <v>299</v>
      </c>
      <c r="T31" s="562">
        <v>31</v>
      </c>
      <c r="U31" s="563">
        <v>38</v>
      </c>
      <c r="V31" s="563">
        <v>28</v>
      </c>
      <c r="W31" s="563">
        <v>3</v>
      </c>
      <c r="X31" s="564">
        <v>1</v>
      </c>
      <c r="Y31" s="565">
        <v>31</v>
      </c>
      <c r="Z31" s="562">
        <v>8</v>
      </c>
      <c r="AA31" s="563">
        <v>5</v>
      </c>
      <c r="AB31" s="563">
        <v>7</v>
      </c>
      <c r="AC31" s="566">
        <v>8</v>
      </c>
      <c r="AE31" s="553">
        <v>7059</v>
      </c>
      <c r="AF31" s="554" t="s">
        <v>951</v>
      </c>
      <c r="AG31" s="555">
        <v>39</v>
      </c>
      <c r="AH31" s="556">
        <v>313</v>
      </c>
      <c r="AI31" s="546">
        <v>23</v>
      </c>
      <c r="AJ31" s="547">
        <v>36</v>
      </c>
      <c r="AK31" s="547">
        <v>36</v>
      </c>
      <c r="AL31" s="547">
        <v>5</v>
      </c>
      <c r="AM31" s="557">
        <v>0</v>
      </c>
      <c r="AN31" s="549">
        <v>41</v>
      </c>
      <c r="AO31" s="546">
        <v>9</v>
      </c>
      <c r="AP31" s="547">
        <v>8</v>
      </c>
      <c r="AQ31" s="547">
        <v>8</v>
      </c>
      <c r="AR31" s="550">
        <v>7</v>
      </c>
    </row>
    <row r="32" spans="1:44" s="552" customFormat="1" ht="12.95" customHeight="1">
      <c r="A32" s="553">
        <v>271</v>
      </c>
      <c r="B32" s="554" t="s">
        <v>212</v>
      </c>
      <c r="C32" s="555">
        <v>98</v>
      </c>
      <c r="D32" s="556">
        <v>340</v>
      </c>
      <c r="E32" s="546">
        <v>10</v>
      </c>
      <c r="F32" s="547">
        <v>30</v>
      </c>
      <c r="G32" s="547">
        <v>37</v>
      </c>
      <c r="H32" s="547">
        <v>17</v>
      </c>
      <c r="I32" s="557">
        <v>6</v>
      </c>
      <c r="J32" s="549">
        <v>60</v>
      </c>
      <c r="K32" s="546">
        <v>9</v>
      </c>
      <c r="L32" s="547">
        <v>8</v>
      </c>
      <c r="M32" s="547">
        <v>10</v>
      </c>
      <c r="N32" s="550">
        <v>10</v>
      </c>
      <c r="O32" s="551"/>
      <c r="P32" s="558">
        <v>3101</v>
      </c>
      <c r="Q32" s="559" t="s">
        <v>315</v>
      </c>
      <c r="R32" s="560">
        <v>129</v>
      </c>
      <c r="S32" s="561">
        <v>359</v>
      </c>
      <c r="T32" s="562">
        <v>3</v>
      </c>
      <c r="U32" s="563">
        <v>17</v>
      </c>
      <c r="V32" s="563">
        <v>57</v>
      </c>
      <c r="W32" s="563">
        <v>16</v>
      </c>
      <c r="X32" s="564">
        <v>7</v>
      </c>
      <c r="Y32" s="565">
        <v>80</v>
      </c>
      <c r="Z32" s="562">
        <v>11</v>
      </c>
      <c r="AA32" s="563">
        <v>7</v>
      </c>
      <c r="AB32" s="563">
        <v>10</v>
      </c>
      <c r="AC32" s="566">
        <v>10</v>
      </c>
      <c r="AE32" s="553">
        <v>7061</v>
      </c>
      <c r="AF32" s="554" t="s">
        <v>1777</v>
      </c>
      <c r="AG32" s="555">
        <v>51</v>
      </c>
      <c r="AH32" s="556">
        <v>369</v>
      </c>
      <c r="AI32" s="546">
        <v>0</v>
      </c>
      <c r="AJ32" s="547">
        <v>10</v>
      </c>
      <c r="AK32" s="547">
        <v>51</v>
      </c>
      <c r="AL32" s="547">
        <v>31</v>
      </c>
      <c r="AM32" s="557">
        <v>8</v>
      </c>
      <c r="AN32" s="549">
        <v>90</v>
      </c>
      <c r="AO32" s="546">
        <v>12</v>
      </c>
      <c r="AP32" s="547">
        <v>9</v>
      </c>
      <c r="AQ32" s="547">
        <v>12</v>
      </c>
      <c r="AR32" s="550">
        <v>9</v>
      </c>
    </row>
    <row r="33" spans="1:44" s="552" customFormat="1" ht="12.95" customHeight="1">
      <c r="A33" s="553">
        <v>311</v>
      </c>
      <c r="B33" s="554" t="s">
        <v>119</v>
      </c>
      <c r="C33" s="555">
        <v>71</v>
      </c>
      <c r="D33" s="556">
        <v>282</v>
      </c>
      <c r="E33" s="546">
        <v>37</v>
      </c>
      <c r="F33" s="547">
        <v>37</v>
      </c>
      <c r="G33" s="547">
        <v>25</v>
      </c>
      <c r="H33" s="547">
        <v>1</v>
      </c>
      <c r="I33" s="557">
        <v>0</v>
      </c>
      <c r="J33" s="549">
        <v>27</v>
      </c>
      <c r="K33" s="546">
        <v>7</v>
      </c>
      <c r="L33" s="547">
        <v>6</v>
      </c>
      <c r="M33" s="547">
        <v>7</v>
      </c>
      <c r="N33" s="550">
        <v>8</v>
      </c>
      <c r="O33" s="551"/>
      <c r="P33" s="558">
        <v>3191</v>
      </c>
      <c r="Q33" s="559" t="s">
        <v>125</v>
      </c>
      <c r="R33" s="560">
        <v>48</v>
      </c>
      <c r="S33" s="561">
        <v>345</v>
      </c>
      <c r="T33" s="562">
        <v>2</v>
      </c>
      <c r="U33" s="563">
        <v>29</v>
      </c>
      <c r="V33" s="563">
        <v>52</v>
      </c>
      <c r="W33" s="563">
        <v>15</v>
      </c>
      <c r="X33" s="564">
        <v>2</v>
      </c>
      <c r="Y33" s="565">
        <v>69</v>
      </c>
      <c r="Z33" s="562">
        <v>10</v>
      </c>
      <c r="AA33" s="563">
        <v>7</v>
      </c>
      <c r="AB33" s="563">
        <v>10</v>
      </c>
      <c r="AC33" s="566">
        <v>10</v>
      </c>
      <c r="AE33" s="553">
        <v>7062</v>
      </c>
      <c r="AF33" s="554" t="s">
        <v>1307</v>
      </c>
      <c r="AG33" s="555">
        <v>88</v>
      </c>
      <c r="AH33" s="556">
        <v>230</v>
      </c>
      <c r="AI33" s="546">
        <v>81</v>
      </c>
      <c r="AJ33" s="547">
        <v>19</v>
      </c>
      <c r="AK33" s="547">
        <v>0</v>
      </c>
      <c r="AL33" s="547">
        <v>0</v>
      </c>
      <c r="AM33" s="557">
        <v>0</v>
      </c>
      <c r="AN33" s="549">
        <v>0</v>
      </c>
      <c r="AO33" s="546">
        <v>4</v>
      </c>
      <c r="AP33" s="547">
        <v>4</v>
      </c>
      <c r="AQ33" s="547">
        <v>5</v>
      </c>
      <c r="AR33" s="550">
        <v>4</v>
      </c>
    </row>
    <row r="34" spans="1:44" s="552" customFormat="1" ht="12.95" customHeight="1">
      <c r="A34" s="553">
        <v>312</v>
      </c>
      <c r="B34" s="554" t="s">
        <v>14</v>
      </c>
      <c r="C34" s="555">
        <v>84</v>
      </c>
      <c r="D34" s="556">
        <v>364</v>
      </c>
      <c r="E34" s="546">
        <v>2</v>
      </c>
      <c r="F34" s="547">
        <v>18</v>
      </c>
      <c r="G34" s="547">
        <v>42</v>
      </c>
      <c r="H34" s="547">
        <v>23</v>
      </c>
      <c r="I34" s="557">
        <v>15</v>
      </c>
      <c r="J34" s="549">
        <v>80</v>
      </c>
      <c r="K34" s="546">
        <v>10</v>
      </c>
      <c r="L34" s="547">
        <v>8</v>
      </c>
      <c r="M34" s="547">
        <v>10</v>
      </c>
      <c r="N34" s="550">
        <v>11</v>
      </c>
      <c r="O34" s="551"/>
      <c r="P34" s="558">
        <v>3281</v>
      </c>
      <c r="Q34" s="559" t="s">
        <v>18</v>
      </c>
      <c r="R34" s="560">
        <v>189</v>
      </c>
      <c r="S34" s="561">
        <v>330</v>
      </c>
      <c r="T34" s="562">
        <v>23</v>
      </c>
      <c r="U34" s="563">
        <v>25</v>
      </c>
      <c r="V34" s="563">
        <v>28</v>
      </c>
      <c r="W34" s="563">
        <v>17</v>
      </c>
      <c r="X34" s="564">
        <v>7</v>
      </c>
      <c r="Y34" s="565">
        <v>52</v>
      </c>
      <c r="Z34" s="562">
        <v>9</v>
      </c>
      <c r="AA34" s="563">
        <v>7</v>
      </c>
      <c r="AB34" s="563">
        <v>9</v>
      </c>
      <c r="AC34" s="566">
        <v>9</v>
      </c>
      <c r="AE34" s="553">
        <v>7065</v>
      </c>
      <c r="AF34" s="554" t="s">
        <v>1308</v>
      </c>
      <c r="AG34" s="555">
        <v>70</v>
      </c>
      <c r="AH34" s="556">
        <v>255</v>
      </c>
      <c r="AI34" s="546">
        <v>69</v>
      </c>
      <c r="AJ34" s="547">
        <v>19</v>
      </c>
      <c r="AK34" s="547">
        <v>13</v>
      </c>
      <c r="AL34" s="547">
        <v>0</v>
      </c>
      <c r="AM34" s="557">
        <v>0</v>
      </c>
      <c r="AN34" s="549">
        <v>13</v>
      </c>
      <c r="AO34" s="546">
        <v>5</v>
      </c>
      <c r="AP34" s="547">
        <v>5</v>
      </c>
      <c r="AQ34" s="547">
        <v>6</v>
      </c>
      <c r="AR34" s="550">
        <v>5</v>
      </c>
    </row>
    <row r="35" spans="1:44" s="552" customFormat="1" ht="12.95" customHeight="1">
      <c r="A35" s="553">
        <v>321</v>
      </c>
      <c r="B35" s="554" t="s">
        <v>213</v>
      </c>
      <c r="C35" s="555">
        <v>111</v>
      </c>
      <c r="D35" s="556">
        <v>318</v>
      </c>
      <c r="E35" s="546">
        <v>19</v>
      </c>
      <c r="F35" s="547">
        <v>35</v>
      </c>
      <c r="G35" s="547">
        <v>32</v>
      </c>
      <c r="H35" s="547">
        <v>8</v>
      </c>
      <c r="I35" s="557">
        <v>5</v>
      </c>
      <c r="J35" s="549">
        <v>46</v>
      </c>
      <c r="K35" s="546">
        <v>9</v>
      </c>
      <c r="L35" s="547">
        <v>7</v>
      </c>
      <c r="M35" s="547">
        <v>9</v>
      </c>
      <c r="N35" s="550">
        <v>9</v>
      </c>
      <c r="O35" s="551"/>
      <c r="P35" s="558">
        <v>3421</v>
      </c>
      <c r="Q35" s="559" t="s">
        <v>324</v>
      </c>
      <c r="R35" s="560">
        <v>151</v>
      </c>
      <c r="S35" s="561">
        <v>306</v>
      </c>
      <c r="T35" s="562">
        <v>24</v>
      </c>
      <c r="U35" s="563">
        <v>38</v>
      </c>
      <c r="V35" s="563">
        <v>30</v>
      </c>
      <c r="W35" s="563">
        <v>7</v>
      </c>
      <c r="X35" s="564">
        <v>1</v>
      </c>
      <c r="Y35" s="565">
        <v>38</v>
      </c>
      <c r="Z35" s="562">
        <v>9</v>
      </c>
      <c r="AA35" s="563">
        <v>6</v>
      </c>
      <c r="AB35" s="563">
        <v>8</v>
      </c>
      <c r="AC35" s="566">
        <v>8</v>
      </c>
      <c r="AE35" s="553">
        <v>7071</v>
      </c>
      <c r="AF35" s="554" t="s">
        <v>488</v>
      </c>
      <c r="AG35" s="555">
        <v>641</v>
      </c>
      <c r="AH35" s="556">
        <v>299</v>
      </c>
      <c r="AI35" s="546">
        <v>32</v>
      </c>
      <c r="AJ35" s="547">
        <v>31</v>
      </c>
      <c r="AK35" s="547">
        <v>31</v>
      </c>
      <c r="AL35" s="547">
        <v>5</v>
      </c>
      <c r="AM35" s="557">
        <v>1</v>
      </c>
      <c r="AN35" s="549">
        <v>37</v>
      </c>
      <c r="AO35" s="546">
        <v>7</v>
      </c>
      <c r="AP35" s="547">
        <v>7</v>
      </c>
      <c r="AQ35" s="547">
        <v>8</v>
      </c>
      <c r="AR35" s="550">
        <v>7</v>
      </c>
    </row>
    <row r="36" spans="1:44" s="552" customFormat="1" ht="12.95" customHeight="1">
      <c r="A36" s="553">
        <v>332</v>
      </c>
      <c r="B36" s="554" t="s">
        <v>214</v>
      </c>
      <c r="C36" s="555">
        <v>93</v>
      </c>
      <c r="D36" s="556">
        <v>296</v>
      </c>
      <c r="E36" s="546">
        <v>33</v>
      </c>
      <c r="F36" s="547">
        <v>29</v>
      </c>
      <c r="G36" s="547">
        <v>32</v>
      </c>
      <c r="H36" s="547">
        <v>5</v>
      </c>
      <c r="I36" s="557">
        <v>0</v>
      </c>
      <c r="J36" s="549">
        <v>38</v>
      </c>
      <c r="K36" s="546">
        <v>8</v>
      </c>
      <c r="L36" s="547">
        <v>6</v>
      </c>
      <c r="M36" s="547">
        <v>8</v>
      </c>
      <c r="N36" s="550">
        <v>8</v>
      </c>
      <c r="O36" s="551"/>
      <c r="P36" s="558">
        <v>3610</v>
      </c>
      <c r="Q36" s="559" t="s">
        <v>330</v>
      </c>
      <c r="R36" s="560">
        <v>215</v>
      </c>
      <c r="S36" s="561">
        <v>321</v>
      </c>
      <c r="T36" s="562">
        <v>16</v>
      </c>
      <c r="U36" s="563">
        <v>35</v>
      </c>
      <c r="V36" s="563">
        <v>39</v>
      </c>
      <c r="W36" s="563">
        <v>7</v>
      </c>
      <c r="X36" s="564">
        <v>3</v>
      </c>
      <c r="Y36" s="565">
        <v>49</v>
      </c>
      <c r="Z36" s="562">
        <v>9</v>
      </c>
      <c r="AA36" s="563">
        <v>6</v>
      </c>
      <c r="AB36" s="563">
        <v>9</v>
      </c>
      <c r="AC36" s="566">
        <v>9</v>
      </c>
      <c r="AE36" s="553">
        <v>7081</v>
      </c>
      <c r="AF36" s="554" t="s">
        <v>924</v>
      </c>
      <c r="AG36" s="555">
        <v>114</v>
      </c>
      <c r="AH36" s="556">
        <v>349</v>
      </c>
      <c r="AI36" s="546">
        <v>4</v>
      </c>
      <c r="AJ36" s="547">
        <v>18</v>
      </c>
      <c r="AK36" s="547">
        <v>61</v>
      </c>
      <c r="AL36" s="547">
        <v>18</v>
      </c>
      <c r="AM36" s="557">
        <v>0</v>
      </c>
      <c r="AN36" s="549">
        <v>79</v>
      </c>
      <c r="AO36" s="546">
        <v>10</v>
      </c>
      <c r="AP36" s="547">
        <v>9</v>
      </c>
      <c r="AQ36" s="547">
        <v>11</v>
      </c>
      <c r="AR36" s="550">
        <v>9</v>
      </c>
    </row>
    <row r="37" spans="1:44" s="552" customFormat="1" ht="12.95" customHeight="1">
      <c r="A37" s="553">
        <v>339</v>
      </c>
      <c r="B37" s="554" t="s">
        <v>1216</v>
      </c>
      <c r="C37" s="555">
        <v>43</v>
      </c>
      <c r="D37" s="556">
        <v>316</v>
      </c>
      <c r="E37" s="546">
        <v>16</v>
      </c>
      <c r="F37" s="547">
        <v>35</v>
      </c>
      <c r="G37" s="547">
        <v>40</v>
      </c>
      <c r="H37" s="547">
        <v>7</v>
      </c>
      <c r="I37" s="557">
        <v>2</v>
      </c>
      <c r="J37" s="549">
        <v>49</v>
      </c>
      <c r="K37" s="546">
        <v>9</v>
      </c>
      <c r="L37" s="547">
        <v>6</v>
      </c>
      <c r="M37" s="547">
        <v>9</v>
      </c>
      <c r="N37" s="550">
        <v>9</v>
      </c>
      <c r="O37" s="551"/>
      <c r="P37" s="558">
        <v>3621</v>
      </c>
      <c r="Q37" s="559" t="s">
        <v>331</v>
      </c>
      <c r="R37" s="560">
        <v>118</v>
      </c>
      <c r="S37" s="561">
        <v>286</v>
      </c>
      <c r="T37" s="562">
        <v>36</v>
      </c>
      <c r="U37" s="563">
        <v>37</v>
      </c>
      <c r="V37" s="563">
        <v>25</v>
      </c>
      <c r="W37" s="563">
        <v>1</v>
      </c>
      <c r="X37" s="564">
        <v>0</v>
      </c>
      <c r="Y37" s="565">
        <v>26</v>
      </c>
      <c r="Z37" s="562">
        <v>8</v>
      </c>
      <c r="AA37" s="563">
        <v>5</v>
      </c>
      <c r="AB37" s="563">
        <v>7</v>
      </c>
      <c r="AC37" s="566">
        <v>7</v>
      </c>
      <c r="AE37" s="553">
        <v>7091</v>
      </c>
      <c r="AF37" s="554" t="s">
        <v>1337</v>
      </c>
      <c r="AG37" s="555">
        <v>94</v>
      </c>
      <c r="AH37" s="556">
        <v>365</v>
      </c>
      <c r="AI37" s="546">
        <v>0</v>
      </c>
      <c r="AJ37" s="547">
        <v>10</v>
      </c>
      <c r="AK37" s="547">
        <v>64</v>
      </c>
      <c r="AL37" s="547">
        <v>21</v>
      </c>
      <c r="AM37" s="557">
        <v>5</v>
      </c>
      <c r="AN37" s="549">
        <v>90</v>
      </c>
      <c r="AO37" s="546">
        <v>11</v>
      </c>
      <c r="AP37" s="547">
        <v>10</v>
      </c>
      <c r="AQ37" s="547">
        <v>11</v>
      </c>
      <c r="AR37" s="550">
        <v>10</v>
      </c>
    </row>
    <row r="38" spans="1:44" s="552" customFormat="1" ht="12.95" customHeight="1">
      <c r="A38" s="553">
        <v>341</v>
      </c>
      <c r="B38" s="554" t="s">
        <v>215</v>
      </c>
      <c r="C38" s="555">
        <v>121</v>
      </c>
      <c r="D38" s="556">
        <v>314</v>
      </c>
      <c r="E38" s="546">
        <v>15</v>
      </c>
      <c r="F38" s="547">
        <v>46</v>
      </c>
      <c r="G38" s="547">
        <v>30</v>
      </c>
      <c r="H38" s="547">
        <v>7</v>
      </c>
      <c r="I38" s="557">
        <v>2</v>
      </c>
      <c r="J38" s="549">
        <v>39</v>
      </c>
      <c r="K38" s="546">
        <v>9</v>
      </c>
      <c r="L38" s="547">
        <v>7</v>
      </c>
      <c r="M38" s="547">
        <v>9</v>
      </c>
      <c r="N38" s="550">
        <v>9</v>
      </c>
      <c r="O38" s="551"/>
      <c r="P38" s="558">
        <v>4691</v>
      </c>
      <c r="Q38" s="559" t="s">
        <v>367</v>
      </c>
      <c r="R38" s="560">
        <v>111</v>
      </c>
      <c r="S38" s="561">
        <v>347</v>
      </c>
      <c r="T38" s="562">
        <v>10</v>
      </c>
      <c r="U38" s="563">
        <v>19</v>
      </c>
      <c r="V38" s="563">
        <v>50</v>
      </c>
      <c r="W38" s="563">
        <v>14</v>
      </c>
      <c r="X38" s="564">
        <v>7</v>
      </c>
      <c r="Y38" s="565">
        <v>71</v>
      </c>
      <c r="Z38" s="562">
        <v>10</v>
      </c>
      <c r="AA38" s="563">
        <v>8</v>
      </c>
      <c r="AB38" s="563">
        <v>10</v>
      </c>
      <c r="AC38" s="566">
        <v>9</v>
      </c>
      <c r="AE38" s="553">
        <v>7101</v>
      </c>
      <c r="AF38" s="554" t="s">
        <v>490</v>
      </c>
      <c r="AG38" s="555">
        <v>620</v>
      </c>
      <c r="AH38" s="556">
        <v>335</v>
      </c>
      <c r="AI38" s="546">
        <v>12</v>
      </c>
      <c r="AJ38" s="547">
        <v>26</v>
      </c>
      <c r="AK38" s="547">
        <v>46</v>
      </c>
      <c r="AL38" s="547">
        <v>14</v>
      </c>
      <c r="AM38" s="557">
        <v>2</v>
      </c>
      <c r="AN38" s="549">
        <v>62</v>
      </c>
      <c r="AO38" s="546">
        <v>9</v>
      </c>
      <c r="AP38" s="547">
        <v>8</v>
      </c>
      <c r="AQ38" s="547">
        <v>10</v>
      </c>
      <c r="AR38" s="550">
        <v>8</v>
      </c>
    </row>
    <row r="39" spans="1:44" s="552" customFormat="1" ht="12.95" customHeight="1">
      <c r="A39" s="553">
        <v>342</v>
      </c>
      <c r="B39" s="554" t="s">
        <v>216</v>
      </c>
      <c r="C39" s="555">
        <v>122</v>
      </c>
      <c r="D39" s="556">
        <v>342</v>
      </c>
      <c r="E39" s="546">
        <v>8</v>
      </c>
      <c r="F39" s="547">
        <v>25</v>
      </c>
      <c r="G39" s="547">
        <v>38</v>
      </c>
      <c r="H39" s="547">
        <v>20</v>
      </c>
      <c r="I39" s="557">
        <v>8</v>
      </c>
      <c r="J39" s="549">
        <v>66</v>
      </c>
      <c r="K39" s="546">
        <v>10</v>
      </c>
      <c r="L39" s="547">
        <v>8</v>
      </c>
      <c r="M39" s="547">
        <v>10</v>
      </c>
      <c r="N39" s="550">
        <v>10</v>
      </c>
      <c r="O39" s="551"/>
      <c r="P39" s="558">
        <v>5003</v>
      </c>
      <c r="Q39" s="559" t="s">
        <v>120</v>
      </c>
      <c r="R39" s="560">
        <v>309</v>
      </c>
      <c r="S39" s="561">
        <v>282</v>
      </c>
      <c r="T39" s="562">
        <v>37</v>
      </c>
      <c r="U39" s="563">
        <v>41</v>
      </c>
      <c r="V39" s="563">
        <v>20</v>
      </c>
      <c r="W39" s="563">
        <v>2</v>
      </c>
      <c r="X39" s="564">
        <v>0</v>
      </c>
      <c r="Y39" s="565">
        <v>22</v>
      </c>
      <c r="Z39" s="562">
        <v>8</v>
      </c>
      <c r="AA39" s="563">
        <v>5</v>
      </c>
      <c r="AB39" s="563">
        <v>7</v>
      </c>
      <c r="AC39" s="566">
        <v>7</v>
      </c>
      <c r="AE39" s="553">
        <v>7111</v>
      </c>
      <c r="AF39" s="554" t="s">
        <v>491</v>
      </c>
      <c r="AG39" s="555">
        <v>561</v>
      </c>
      <c r="AH39" s="556">
        <v>283</v>
      </c>
      <c r="AI39" s="546">
        <v>42</v>
      </c>
      <c r="AJ39" s="547">
        <v>34</v>
      </c>
      <c r="AK39" s="547">
        <v>21</v>
      </c>
      <c r="AL39" s="547">
        <v>3</v>
      </c>
      <c r="AM39" s="557">
        <v>0</v>
      </c>
      <c r="AN39" s="549">
        <v>24</v>
      </c>
      <c r="AO39" s="546">
        <v>7</v>
      </c>
      <c r="AP39" s="547">
        <v>6</v>
      </c>
      <c r="AQ39" s="547">
        <v>7</v>
      </c>
      <c r="AR39" s="550">
        <v>6</v>
      </c>
    </row>
    <row r="40" spans="1:44" s="552" customFormat="1" ht="12.95" customHeight="1">
      <c r="A40" s="553">
        <v>361</v>
      </c>
      <c r="B40" s="554" t="s">
        <v>217</v>
      </c>
      <c r="C40" s="555">
        <v>81</v>
      </c>
      <c r="D40" s="556">
        <v>290</v>
      </c>
      <c r="E40" s="546">
        <v>37</v>
      </c>
      <c r="F40" s="547">
        <v>38</v>
      </c>
      <c r="G40" s="547">
        <v>19</v>
      </c>
      <c r="H40" s="547">
        <v>4</v>
      </c>
      <c r="I40" s="557">
        <v>2</v>
      </c>
      <c r="J40" s="549">
        <v>25</v>
      </c>
      <c r="K40" s="546">
        <v>8</v>
      </c>
      <c r="L40" s="547">
        <v>6</v>
      </c>
      <c r="M40" s="547">
        <v>7</v>
      </c>
      <c r="N40" s="550">
        <v>8</v>
      </c>
      <c r="O40" s="551"/>
      <c r="P40" s="558">
        <v>5005</v>
      </c>
      <c r="Q40" s="559" t="s">
        <v>377</v>
      </c>
      <c r="R40" s="560">
        <v>154</v>
      </c>
      <c r="S40" s="561">
        <v>299</v>
      </c>
      <c r="T40" s="562">
        <v>33</v>
      </c>
      <c r="U40" s="563">
        <v>32</v>
      </c>
      <c r="V40" s="563">
        <v>27</v>
      </c>
      <c r="W40" s="563">
        <v>4</v>
      </c>
      <c r="X40" s="564">
        <v>5</v>
      </c>
      <c r="Y40" s="565">
        <v>35</v>
      </c>
      <c r="Z40" s="562">
        <v>8</v>
      </c>
      <c r="AA40" s="563">
        <v>6</v>
      </c>
      <c r="AB40" s="563">
        <v>8</v>
      </c>
      <c r="AC40" s="566">
        <v>7</v>
      </c>
      <c r="AE40" s="553">
        <v>7121</v>
      </c>
      <c r="AF40" s="554" t="s">
        <v>492</v>
      </c>
      <c r="AG40" s="555">
        <v>972</v>
      </c>
      <c r="AH40" s="556">
        <v>324</v>
      </c>
      <c r="AI40" s="546">
        <v>12</v>
      </c>
      <c r="AJ40" s="547">
        <v>38</v>
      </c>
      <c r="AK40" s="547">
        <v>40</v>
      </c>
      <c r="AL40" s="547">
        <v>9</v>
      </c>
      <c r="AM40" s="557">
        <v>1</v>
      </c>
      <c r="AN40" s="549">
        <v>50</v>
      </c>
      <c r="AO40" s="546">
        <v>9</v>
      </c>
      <c r="AP40" s="547">
        <v>8</v>
      </c>
      <c r="AQ40" s="547">
        <v>9</v>
      </c>
      <c r="AR40" s="550">
        <v>8</v>
      </c>
    </row>
    <row r="41" spans="1:44" s="552" customFormat="1" ht="12.95" customHeight="1">
      <c r="A41" s="553">
        <v>400</v>
      </c>
      <c r="B41" s="554" t="s">
        <v>1217</v>
      </c>
      <c r="C41" s="555">
        <v>99</v>
      </c>
      <c r="D41" s="556">
        <v>357</v>
      </c>
      <c r="E41" s="546">
        <v>3</v>
      </c>
      <c r="F41" s="547">
        <v>16</v>
      </c>
      <c r="G41" s="547">
        <v>54</v>
      </c>
      <c r="H41" s="547">
        <v>14</v>
      </c>
      <c r="I41" s="557">
        <v>13</v>
      </c>
      <c r="J41" s="549">
        <v>81</v>
      </c>
      <c r="K41" s="546">
        <v>10</v>
      </c>
      <c r="L41" s="547">
        <v>9</v>
      </c>
      <c r="M41" s="547">
        <v>11</v>
      </c>
      <c r="N41" s="550">
        <v>11</v>
      </c>
      <c r="O41" s="551"/>
      <c r="P41" s="558">
        <v>5007</v>
      </c>
      <c r="Q41" s="559" t="s">
        <v>1275</v>
      </c>
      <c r="R41" s="560">
        <v>17</v>
      </c>
      <c r="S41" s="561">
        <v>277</v>
      </c>
      <c r="T41" s="562">
        <v>53</v>
      </c>
      <c r="U41" s="563">
        <v>29</v>
      </c>
      <c r="V41" s="563">
        <v>12</v>
      </c>
      <c r="W41" s="563">
        <v>6</v>
      </c>
      <c r="X41" s="564">
        <v>0</v>
      </c>
      <c r="Y41" s="565">
        <v>18</v>
      </c>
      <c r="Z41" s="562">
        <v>8</v>
      </c>
      <c r="AA41" s="563">
        <v>4</v>
      </c>
      <c r="AB41" s="563">
        <v>6</v>
      </c>
      <c r="AC41" s="566">
        <v>7</v>
      </c>
      <c r="AE41" s="553">
        <v>7131</v>
      </c>
      <c r="AF41" s="554" t="s">
        <v>493</v>
      </c>
      <c r="AG41" s="555">
        <v>339</v>
      </c>
      <c r="AH41" s="556">
        <v>280</v>
      </c>
      <c r="AI41" s="546">
        <v>47</v>
      </c>
      <c r="AJ41" s="547">
        <v>29</v>
      </c>
      <c r="AK41" s="547">
        <v>22</v>
      </c>
      <c r="AL41" s="547">
        <v>2</v>
      </c>
      <c r="AM41" s="557">
        <v>0</v>
      </c>
      <c r="AN41" s="549">
        <v>24</v>
      </c>
      <c r="AO41" s="546">
        <v>7</v>
      </c>
      <c r="AP41" s="547">
        <v>6</v>
      </c>
      <c r="AQ41" s="547">
        <v>7</v>
      </c>
      <c r="AR41" s="550">
        <v>6</v>
      </c>
    </row>
    <row r="42" spans="1:44" s="552" customFormat="1" ht="12.95" customHeight="1">
      <c r="A42" s="553">
        <v>401</v>
      </c>
      <c r="B42" s="554" t="s">
        <v>1218</v>
      </c>
      <c r="C42" s="555">
        <v>74</v>
      </c>
      <c r="D42" s="556">
        <v>322</v>
      </c>
      <c r="E42" s="546">
        <v>14</v>
      </c>
      <c r="F42" s="547">
        <v>32</v>
      </c>
      <c r="G42" s="547">
        <v>46</v>
      </c>
      <c r="H42" s="547">
        <v>4</v>
      </c>
      <c r="I42" s="557">
        <v>4</v>
      </c>
      <c r="J42" s="549">
        <v>54</v>
      </c>
      <c r="K42" s="546">
        <v>9</v>
      </c>
      <c r="L42" s="547">
        <v>7</v>
      </c>
      <c r="M42" s="547">
        <v>9</v>
      </c>
      <c r="N42" s="550">
        <v>10</v>
      </c>
      <c r="O42" s="551"/>
      <c r="P42" s="558">
        <v>5025</v>
      </c>
      <c r="Q42" s="559" t="s">
        <v>1276</v>
      </c>
      <c r="R42" s="560">
        <v>40</v>
      </c>
      <c r="S42" s="561">
        <v>267</v>
      </c>
      <c r="T42" s="562">
        <v>55</v>
      </c>
      <c r="U42" s="563">
        <v>28</v>
      </c>
      <c r="V42" s="563">
        <v>15</v>
      </c>
      <c r="W42" s="563">
        <v>0</v>
      </c>
      <c r="X42" s="564">
        <v>3</v>
      </c>
      <c r="Y42" s="565">
        <v>18</v>
      </c>
      <c r="Z42" s="562">
        <v>6</v>
      </c>
      <c r="AA42" s="563">
        <v>4</v>
      </c>
      <c r="AB42" s="563">
        <v>7</v>
      </c>
      <c r="AC42" s="566">
        <v>6</v>
      </c>
      <c r="AE42" s="553">
        <v>7141</v>
      </c>
      <c r="AF42" s="554" t="s">
        <v>494</v>
      </c>
      <c r="AG42" s="555">
        <v>639</v>
      </c>
      <c r="AH42" s="556">
        <v>310</v>
      </c>
      <c r="AI42" s="546">
        <v>27</v>
      </c>
      <c r="AJ42" s="547">
        <v>32</v>
      </c>
      <c r="AK42" s="547">
        <v>32</v>
      </c>
      <c r="AL42" s="547">
        <v>7</v>
      </c>
      <c r="AM42" s="557">
        <v>2</v>
      </c>
      <c r="AN42" s="549">
        <v>41</v>
      </c>
      <c r="AO42" s="546">
        <v>8</v>
      </c>
      <c r="AP42" s="547">
        <v>7</v>
      </c>
      <c r="AQ42" s="547">
        <v>8</v>
      </c>
      <c r="AR42" s="550">
        <v>7</v>
      </c>
    </row>
    <row r="43" spans="1:44" s="552" customFormat="1" ht="12.95" customHeight="1">
      <c r="A43" s="553">
        <v>441</v>
      </c>
      <c r="B43" s="554" t="s">
        <v>220</v>
      </c>
      <c r="C43" s="555">
        <v>63</v>
      </c>
      <c r="D43" s="556">
        <v>334</v>
      </c>
      <c r="E43" s="546">
        <v>13</v>
      </c>
      <c r="F43" s="547">
        <v>33</v>
      </c>
      <c r="G43" s="547">
        <v>35</v>
      </c>
      <c r="H43" s="547">
        <v>11</v>
      </c>
      <c r="I43" s="557">
        <v>8</v>
      </c>
      <c r="J43" s="549">
        <v>54</v>
      </c>
      <c r="K43" s="546">
        <v>9</v>
      </c>
      <c r="L43" s="547">
        <v>7</v>
      </c>
      <c r="M43" s="547">
        <v>9</v>
      </c>
      <c r="N43" s="550">
        <v>10</v>
      </c>
      <c r="O43" s="551"/>
      <c r="P43" s="558">
        <v>5029</v>
      </c>
      <c r="Q43" s="559" t="s">
        <v>1277</v>
      </c>
      <c r="R43" s="560">
        <v>101</v>
      </c>
      <c r="S43" s="561">
        <v>296</v>
      </c>
      <c r="T43" s="562">
        <v>28</v>
      </c>
      <c r="U43" s="563">
        <v>40</v>
      </c>
      <c r="V43" s="563">
        <v>30</v>
      </c>
      <c r="W43" s="563">
        <v>3</v>
      </c>
      <c r="X43" s="564">
        <v>0</v>
      </c>
      <c r="Y43" s="565">
        <v>33</v>
      </c>
      <c r="Z43" s="562">
        <v>8</v>
      </c>
      <c r="AA43" s="563">
        <v>6</v>
      </c>
      <c r="AB43" s="563">
        <v>7</v>
      </c>
      <c r="AC43" s="566">
        <v>8</v>
      </c>
      <c r="AE43" s="553">
        <v>7151</v>
      </c>
      <c r="AF43" s="554" t="s">
        <v>495</v>
      </c>
      <c r="AG43" s="555">
        <v>305</v>
      </c>
      <c r="AH43" s="556">
        <v>280</v>
      </c>
      <c r="AI43" s="546">
        <v>45</v>
      </c>
      <c r="AJ43" s="547">
        <v>31</v>
      </c>
      <c r="AK43" s="547">
        <v>22</v>
      </c>
      <c r="AL43" s="547">
        <v>2</v>
      </c>
      <c r="AM43" s="557">
        <v>0</v>
      </c>
      <c r="AN43" s="549">
        <v>24</v>
      </c>
      <c r="AO43" s="546">
        <v>7</v>
      </c>
      <c r="AP43" s="547">
        <v>6</v>
      </c>
      <c r="AQ43" s="547">
        <v>7</v>
      </c>
      <c r="AR43" s="550">
        <v>6</v>
      </c>
    </row>
    <row r="44" spans="1:44" s="552" customFormat="1" ht="12.95" customHeight="1">
      <c r="A44" s="553">
        <v>451</v>
      </c>
      <c r="B44" s="554" t="s">
        <v>221</v>
      </c>
      <c r="C44" s="555">
        <v>179</v>
      </c>
      <c r="D44" s="556">
        <v>320</v>
      </c>
      <c r="E44" s="546">
        <v>21</v>
      </c>
      <c r="F44" s="547">
        <v>26</v>
      </c>
      <c r="G44" s="547">
        <v>35</v>
      </c>
      <c r="H44" s="547">
        <v>15</v>
      </c>
      <c r="I44" s="557">
        <v>3</v>
      </c>
      <c r="J44" s="549">
        <v>53</v>
      </c>
      <c r="K44" s="546">
        <v>9</v>
      </c>
      <c r="L44" s="547">
        <v>7</v>
      </c>
      <c r="M44" s="547">
        <v>9</v>
      </c>
      <c r="N44" s="550">
        <v>10</v>
      </c>
      <c r="O44" s="551"/>
      <c r="P44" s="558">
        <v>5241</v>
      </c>
      <c r="Q44" s="559" t="s">
        <v>19</v>
      </c>
      <c r="R44" s="560">
        <v>59</v>
      </c>
      <c r="S44" s="561">
        <v>325</v>
      </c>
      <c r="T44" s="562">
        <v>8</v>
      </c>
      <c r="U44" s="563">
        <v>41</v>
      </c>
      <c r="V44" s="563">
        <v>41</v>
      </c>
      <c r="W44" s="563">
        <v>8</v>
      </c>
      <c r="X44" s="564">
        <v>2</v>
      </c>
      <c r="Y44" s="565">
        <v>51</v>
      </c>
      <c r="Z44" s="562">
        <v>9</v>
      </c>
      <c r="AA44" s="563">
        <v>7</v>
      </c>
      <c r="AB44" s="563">
        <v>9</v>
      </c>
      <c r="AC44" s="566">
        <v>9</v>
      </c>
      <c r="AE44" s="553">
        <v>7160</v>
      </c>
      <c r="AF44" s="554" t="s">
        <v>496</v>
      </c>
      <c r="AG44" s="555">
        <v>343</v>
      </c>
      <c r="AH44" s="556">
        <v>312</v>
      </c>
      <c r="AI44" s="546">
        <v>22</v>
      </c>
      <c r="AJ44" s="547">
        <v>34</v>
      </c>
      <c r="AK44" s="547">
        <v>38</v>
      </c>
      <c r="AL44" s="547">
        <v>5</v>
      </c>
      <c r="AM44" s="557">
        <v>1</v>
      </c>
      <c r="AN44" s="549">
        <v>44</v>
      </c>
      <c r="AO44" s="546">
        <v>8</v>
      </c>
      <c r="AP44" s="547">
        <v>7</v>
      </c>
      <c r="AQ44" s="547">
        <v>8</v>
      </c>
      <c r="AR44" s="550">
        <v>7</v>
      </c>
    </row>
    <row r="45" spans="1:44" s="552" customFormat="1" ht="12.95" customHeight="1">
      <c r="A45" s="553">
        <v>461</v>
      </c>
      <c r="B45" s="554" t="s">
        <v>222</v>
      </c>
      <c r="C45" s="555">
        <v>125</v>
      </c>
      <c r="D45" s="556">
        <v>301</v>
      </c>
      <c r="E45" s="546">
        <v>28</v>
      </c>
      <c r="F45" s="547">
        <v>37</v>
      </c>
      <c r="G45" s="547">
        <v>30</v>
      </c>
      <c r="H45" s="547">
        <v>5</v>
      </c>
      <c r="I45" s="557">
        <v>1</v>
      </c>
      <c r="J45" s="549">
        <v>35</v>
      </c>
      <c r="K45" s="546">
        <v>8</v>
      </c>
      <c r="L45" s="547">
        <v>6</v>
      </c>
      <c r="M45" s="547">
        <v>8</v>
      </c>
      <c r="N45" s="550">
        <v>9</v>
      </c>
      <c r="O45" s="551"/>
      <c r="P45" s="558">
        <v>5671</v>
      </c>
      <c r="Q45" s="559" t="s">
        <v>402</v>
      </c>
      <c r="R45" s="560">
        <v>56</v>
      </c>
      <c r="S45" s="561">
        <v>357</v>
      </c>
      <c r="T45" s="562">
        <v>2</v>
      </c>
      <c r="U45" s="563">
        <v>29</v>
      </c>
      <c r="V45" s="563">
        <v>32</v>
      </c>
      <c r="W45" s="563">
        <v>32</v>
      </c>
      <c r="X45" s="564">
        <v>5</v>
      </c>
      <c r="Y45" s="565">
        <v>70</v>
      </c>
      <c r="Z45" s="562">
        <v>10</v>
      </c>
      <c r="AA45" s="563">
        <v>8</v>
      </c>
      <c r="AB45" s="563">
        <v>11</v>
      </c>
      <c r="AC45" s="566">
        <v>10</v>
      </c>
      <c r="AE45" s="553">
        <v>7161</v>
      </c>
      <c r="AF45" s="554" t="s">
        <v>86</v>
      </c>
      <c r="AG45" s="555">
        <v>131</v>
      </c>
      <c r="AH45" s="556">
        <v>364</v>
      </c>
      <c r="AI45" s="546">
        <v>2</v>
      </c>
      <c r="AJ45" s="547">
        <v>14</v>
      </c>
      <c r="AK45" s="547">
        <v>50</v>
      </c>
      <c r="AL45" s="547">
        <v>28</v>
      </c>
      <c r="AM45" s="557">
        <v>6</v>
      </c>
      <c r="AN45" s="549">
        <v>85</v>
      </c>
      <c r="AO45" s="546">
        <v>10</v>
      </c>
      <c r="AP45" s="547">
        <v>9</v>
      </c>
      <c r="AQ45" s="547">
        <v>11</v>
      </c>
      <c r="AR45" s="550">
        <v>9</v>
      </c>
    </row>
    <row r="46" spans="1:44" s="552" customFormat="1" ht="12.95" customHeight="1">
      <c r="A46" s="553">
        <v>481</v>
      </c>
      <c r="B46" s="554" t="s">
        <v>223</v>
      </c>
      <c r="C46" s="555">
        <v>101</v>
      </c>
      <c r="D46" s="556">
        <v>317</v>
      </c>
      <c r="E46" s="546">
        <v>21</v>
      </c>
      <c r="F46" s="547">
        <v>24</v>
      </c>
      <c r="G46" s="547">
        <v>40</v>
      </c>
      <c r="H46" s="547">
        <v>12</v>
      </c>
      <c r="I46" s="557">
        <v>4</v>
      </c>
      <c r="J46" s="549">
        <v>55</v>
      </c>
      <c r="K46" s="546">
        <v>9</v>
      </c>
      <c r="L46" s="547">
        <v>7</v>
      </c>
      <c r="M46" s="547">
        <v>9</v>
      </c>
      <c r="N46" s="550">
        <v>9</v>
      </c>
      <c r="O46" s="551"/>
      <c r="P46" s="558">
        <v>5961</v>
      </c>
      <c r="Q46" s="559" t="s">
        <v>126</v>
      </c>
      <c r="R46" s="560">
        <v>185</v>
      </c>
      <c r="S46" s="561">
        <v>323</v>
      </c>
      <c r="T46" s="562">
        <v>15</v>
      </c>
      <c r="U46" s="563">
        <v>36</v>
      </c>
      <c r="V46" s="563">
        <v>35</v>
      </c>
      <c r="W46" s="563">
        <v>11</v>
      </c>
      <c r="X46" s="564">
        <v>2</v>
      </c>
      <c r="Y46" s="565">
        <v>49</v>
      </c>
      <c r="Z46" s="562">
        <v>9</v>
      </c>
      <c r="AA46" s="563">
        <v>6</v>
      </c>
      <c r="AB46" s="563">
        <v>9</v>
      </c>
      <c r="AC46" s="566">
        <v>9</v>
      </c>
      <c r="AE46" s="553">
        <v>7191</v>
      </c>
      <c r="AF46" s="554" t="s">
        <v>498</v>
      </c>
      <c r="AG46" s="555">
        <v>470</v>
      </c>
      <c r="AH46" s="556">
        <v>302</v>
      </c>
      <c r="AI46" s="546">
        <v>28</v>
      </c>
      <c r="AJ46" s="547">
        <v>38</v>
      </c>
      <c r="AK46" s="547">
        <v>30</v>
      </c>
      <c r="AL46" s="547">
        <v>4</v>
      </c>
      <c r="AM46" s="557">
        <v>0</v>
      </c>
      <c r="AN46" s="549">
        <v>34</v>
      </c>
      <c r="AO46" s="546">
        <v>8</v>
      </c>
      <c r="AP46" s="547">
        <v>7</v>
      </c>
      <c r="AQ46" s="547">
        <v>8</v>
      </c>
      <c r="AR46" s="550">
        <v>7</v>
      </c>
    </row>
    <row r="47" spans="1:44" s="552" customFormat="1" ht="12.95" customHeight="1">
      <c r="A47" s="553">
        <v>510</v>
      </c>
      <c r="B47" s="554" t="s">
        <v>38</v>
      </c>
      <c r="C47" s="555">
        <v>91</v>
      </c>
      <c r="D47" s="556">
        <v>369</v>
      </c>
      <c r="E47" s="546">
        <v>2</v>
      </c>
      <c r="F47" s="547">
        <v>13</v>
      </c>
      <c r="G47" s="547">
        <v>43</v>
      </c>
      <c r="H47" s="547">
        <v>27</v>
      </c>
      <c r="I47" s="557">
        <v>14</v>
      </c>
      <c r="J47" s="549">
        <v>85</v>
      </c>
      <c r="K47" s="546">
        <v>11</v>
      </c>
      <c r="L47" s="547">
        <v>8</v>
      </c>
      <c r="M47" s="547">
        <v>11</v>
      </c>
      <c r="N47" s="550">
        <v>12</v>
      </c>
      <c r="O47" s="551"/>
      <c r="P47" s="558">
        <v>6001</v>
      </c>
      <c r="Q47" s="559" t="s">
        <v>1310</v>
      </c>
      <c r="R47" s="560">
        <v>389</v>
      </c>
      <c r="S47" s="561">
        <v>364</v>
      </c>
      <c r="T47" s="562">
        <v>2</v>
      </c>
      <c r="U47" s="563">
        <v>17</v>
      </c>
      <c r="V47" s="563">
        <v>52</v>
      </c>
      <c r="W47" s="563">
        <v>22</v>
      </c>
      <c r="X47" s="564">
        <v>7</v>
      </c>
      <c r="Y47" s="565">
        <v>81</v>
      </c>
      <c r="Z47" s="562">
        <v>10</v>
      </c>
      <c r="AA47" s="563">
        <v>8</v>
      </c>
      <c r="AB47" s="563">
        <v>11</v>
      </c>
      <c r="AC47" s="566">
        <v>10</v>
      </c>
      <c r="AE47" s="553">
        <v>7201</v>
      </c>
      <c r="AF47" s="554" t="s">
        <v>499</v>
      </c>
      <c r="AG47" s="555">
        <v>471</v>
      </c>
      <c r="AH47" s="556">
        <v>297</v>
      </c>
      <c r="AI47" s="546">
        <v>32</v>
      </c>
      <c r="AJ47" s="547">
        <v>34</v>
      </c>
      <c r="AK47" s="547">
        <v>28</v>
      </c>
      <c r="AL47" s="547">
        <v>4</v>
      </c>
      <c r="AM47" s="557">
        <v>2</v>
      </c>
      <c r="AN47" s="549">
        <v>34</v>
      </c>
      <c r="AO47" s="546">
        <v>7</v>
      </c>
      <c r="AP47" s="547">
        <v>7</v>
      </c>
      <c r="AQ47" s="547">
        <v>8</v>
      </c>
      <c r="AR47" s="550">
        <v>6</v>
      </c>
    </row>
    <row r="48" spans="1:44" s="552" customFormat="1" ht="12.95" customHeight="1">
      <c r="A48" s="553">
        <v>520</v>
      </c>
      <c r="B48" s="554" t="s">
        <v>224</v>
      </c>
      <c r="C48" s="555">
        <v>127</v>
      </c>
      <c r="D48" s="556">
        <v>345</v>
      </c>
      <c r="E48" s="546">
        <v>5</v>
      </c>
      <c r="F48" s="547">
        <v>31</v>
      </c>
      <c r="G48" s="547">
        <v>41</v>
      </c>
      <c r="H48" s="547">
        <v>15</v>
      </c>
      <c r="I48" s="557">
        <v>9</v>
      </c>
      <c r="J48" s="549">
        <v>65</v>
      </c>
      <c r="K48" s="546">
        <v>10</v>
      </c>
      <c r="L48" s="547">
        <v>8</v>
      </c>
      <c r="M48" s="547">
        <v>10</v>
      </c>
      <c r="N48" s="550">
        <v>11</v>
      </c>
      <c r="O48" s="551"/>
      <c r="P48" s="558">
        <v>6004</v>
      </c>
      <c r="Q48" s="559" t="s">
        <v>1311</v>
      </c>
      <c r="R48" s="560">
        <v>40</v>
      </c>
      <c r="S48" s="561">
        <v>343</v>
      </c>
      <c r="T48" s="562">
        <v>3</v>
      </c>
      <c r="U48" s="563">
        <v>25</v>
      </c>
      <c r="V48" s="563">
        <v>58</v>
      </c>
      <c r="W48" s="563">
        <v>15</v>
      </c>
      <c r="X48" s="564">
        <v>0</v>
      </c>
      <c r="Y48" s="565">
        <v>73</v>
      </c>
      <c r="Z48" s="562">
        <v>10</v>
      </c>
      <c r="AA48" s="563">
        <v>8</v>
      </c>
      <c r="AB48" s="563">
        <v>10</v>
      </c>
      <c r="AC48" s="566">
        <v>10</v>
      </c>
      <c r="AE48" s="553">
        <v>7231</v>
      </c>
      <c r="AF48" s="554" t="s">
        <v>500</v>
      </c>
      <c r="AG48" s="555">
        <v>309</v>
      </c>
      <c r="AH48" s="556">
        <v>280</v>
      </c>
      <c r="AI48" s="546">
        <v>43</v>
      </c>
      <c r="AJ48" s="547">
        <v>36</v>
      </c>
      <c r="AK48" s="547">
        <v>19</v>
      </c>
      <c r="AL48" s="547">
        <v>2</v>
      </c>
      <c r="AM48" s="557">
        <v>0</v>
      </c>
      <c r="AN48" s="549">
        <v>21</v>
      </c>
      <c r="AO48" s="546">
        <v>7</v>
      </c>
      <c r="AP48" s="547">
        <v>6</v>
      </c>
      <c r="AQ48" s="547">
        <v>7</v>
      </c>
      <c r="AR48" s="550">
        <v>6</v>
      </c>
    </row>
    <row r="49" spans="1:44" s="552" customFormat="1" ht="12.95" customHeight="1">
      <c r="A49" s="553">
        <v>521</v>
      </c>
      <c r="B49" s="554" t="s">
        <v>225</v>
      </c>
      <c r="C49" s="555">
        <v>56</v>
      </c>
      <c r="D49" s="556">
        <v>306</v>
      </c>
      <c r="E49" s="546">
        <v>25</v>
      </c>
      <c r="F49" s="547">
        <v>36</v>
      </c>
      <c r="G49" s="547">
        <v>36</v>
      </c>
      <c r="H49" s="547">
        <v>0</v>
      </c>
      <c r="I49" s="557">
        <v>4</v>
      </c>
      <c r="J49" s="549">
        <v>39</v>
      </c>
      <c r="K49" s="546">
        <v>8</v>
      </c>
      <c r="L49" s="547">
        <v>6</v>
      </c>
      <c r="M49" s="547">
        <v>8</v>
      </c>
      <c r="N49" s="550">
        <v>10</v>
      </c>
      <c r="O49" s="551"/>
      <c r="P49" s="558">
        <v>6006</v>
      </c>
      <c r="Q49" s="559" t="s">
        <v>142</v>
      </c>
      <c r="R49" s="560">
        <v>86</v>
      </c>
      <c r="S49" s="561">
        <v>390</v>
      </c>
      <c r="T49" s="562">
        <v>1</v>
      </c>
      <c r="U49" s="563">
        <v>10</v>
      </c>
      <c r="V49" s="563">
        <v>36</v>
      </c>
      <c r="W49" s="563">
        <v>30</v>
      </c>
      <c r="X49" s="564">
        <v>22</v>
      </c>
      <c r="Y49" s="565">
        <v>88</v>
      </c>
      <c r="Z49" s="562">
        <v>11</v>
      </c>
      <c r="AA49" s="563">
        <v>9</v>
      </c>
      <c r="AB49" s="563">
        <v>12</v>
      </c>
      <c r="AC49" s="566">
        <v>11</v>
      </c>
      <c r="AE49" s="553">
        <v>7241</v>
      </c>
      <c r="AF49" s="554" t="s">
        <v>1312</v>
      </c>
      <c r="AG49" s="555">
        <v>533</v>
      </c>
      <c r="AH49" s="556">
        <v>319</v>
      </c>
      <c r="AI49" s="546">
        <v>19</v>
      </c>
      <c r="AJ49" s="547">
        <v>31</v>
      </c>
      <c r="AK49" s="547">
        <v>41</v>
      </c>
      <c r="AL49" s="547">
        <v>8</v>
      </c>
      <c r="AM49" s="557">
        <v>1</v>
      </c>
      <c r="AN49" s="549">
        <v>50</v>
      </c>
      <c r="AO49" s="546">
        <v>9</v>
      </c>
      <c r="AP49" s="547">
        <v>8</v>
      </c>
      <c r="AQ49" s="547">
        <v>9</v>
      </c>
      <c r="AR49" s="550">
        <v>8</v>
      </c>
    </row>
    <row r="50" spans="1:44" s="552" customFormat="1" ht="12.95" customHeight="1">
      <c r="A50" s="553">
        <v>561</v>
      </c>
      <c r="B50" s="554" t="s">
        <v>226</v>
      </c>
      <c r="C50" s="555">
        <v>123</v>
      </c>
      <c r="D50" s="556">
        <v>304</v>
      </c>
      <c r="E50" s="546">
        <v>26</v>
      </c>
      <c r="F50" s="547">
        <v>41</v>
      </c>
      <c r="G50" s="547">
        <v>20</v>
      </c>
      <c r="H50" s="547">
        <v>8</v>
      </c>
      <c r="I50" s="557">
        <v>4</v>
      </c>
      <c r="J50" s="549">
        <v>33</v>
      </c>
      <c r="K50" s="546">
        <v>8</v>
      </c>
      <c r="L50" s="547">
        <v>6</v>
      </c>
      <c r="M50" s="547">
        <v>8</v>
      </c>
      <c r="N50" s="550">
        <v>9</v>
      </c>
      <c r="O50" s="551"/>
      <c r="P50" s="558">
        <v>6008</v>
      </c>
      <c r="Q50" s="559" t="s">
        <v>2</v>
      </c>
      <c r="R50" s="560">
        <v>30</v>
      </c>
      <c r="S50" s="561">
        <v>272</v>
      </c>
      <c r="T50" s="562">
        <v>50</v>
      </c>
      <c r="U50" s="563">
        <v>30</v>
      </c>
      <c r="V50" s="563">
        <v>17</v>
      </c>
      <c r="W50" s="563">
        <v>3</v>
      </c>
      <c r="X50" s="564">
        <v>0</v>
      </c>
      <c r="Y50" s="565">
        <v>20</v>
      </c>
      <c r="Z50" s="562">
        <v>7</v>
      </c>
      <c r="AA50" s="563">
        <v>5</v>
      </c>
      <c r="AB50" s="563">
        <v>6</v>
      </c>
      <c r="AC50" s="566">
        <v>7</v>
      </c>
      <c r="AE50" s="553">
        <v>7251</v>
      </c>
      <c r="AF50" s="554" t="s">
        <v>502</v>
      </c>
      <c r="AG50" s="555">
        <v>290</v>
      </c>
      <c r="AH50" s="556">
        <v>263</v>
      </c>
      <c r="AI50" s="546">
        <v>59</v>
      </c>
      <c r="AJ50" s="547">
        <v>25</v>
      </c>
      <c r="AK50" s="547">
        <v>14</v>
      </c>
      <c r="AL50" s="547">
        <v>1</v>
      </c>
      <c r="AM50" s="557">
        <v>0</v>
      </c>
      <c r="AN50" s="549">
        <v>16</v>
      </c>
      <c r="AO50" s="546">
        <v>6</v>
      </c>
      <c r="AP50" s="547">
        <v>5</v>
      </c>
      <c r="AQ50" s="547">
        <v>6</v>
      </c>
      <c r="AR50" s="550">
        <v>5</v>
      </c>
    </row>
    <row r="51" spans="1:44" s="552" customFormat="1" ht="12.95" customHeight="1">
      <c r="A51" s="553">
        <v>600</v>
      </c>
      <c r="B51" s="554" t="s">
        <v>227</v>
      </c>
      <c r="C51" s="555">
        <v>76</v>
      </c>
      <c r="D51" s="556">
        <v>361</v>
      </c>
      <c r="E51" s="546">
        <v>3</v>
      </c>
      <c r="F51" s="547">
        <v>9</v>
      </c>
      <c r="G51" s="547">
        <v>55</v>
      </c>
      <c r="H51" s="547">
        <v>29</v>
      </c>
      <c r="I51" s="557">
        <v>4</v>
      </c>
      <c r="J51" s="549">
        <v>88</v>
      </c>
      <c r="K51" s="546">
        <v>11</v>
      </c>
      <c r="L51" s="547">
        <v>8</v>
      </c>
      <c r="M51" s="547">
        <v>11</v>
      </c>
      <c r="N51" s="550">
        <v>11</v>
      </c>
      <c r="O51" s="551"/>
      <c r="P51" s="558">
        <v>6009</v>
      </c>
      <c r="Q51" s="559" t="s">
        <v>416</v>
      </c>
      <c r="R51" s="560">
        <v>125</v>
      </c>
      <c r="S51" s="561">
        <v>301</v>
      </c>
      <c r="T51" s="562">
        <v>26</v>
      </c>
      <c r="U51" s="563">
        <v>38</v>
      </c>
      <c r="V51" s="563">
        <v>33</v>
      </c>
      <c r="W51" s="563">
        <v>2</v>
      </c>
      <c r="X51" s="564">
        <v>0</v>
      </c>
      <c r="Y51" s="565">
        <v>35</v>
      </c>
      <c r="Z51" s="562">
        <v>8</v>
      </c>
      <c r="AA51" s="563">
        <v>6</v>
      </c>
      <c r="AB51" s="563">
        <v>8</v>
      </c>
      <c r="AC51" s="566">
        <v>8</v>
      </c>
      <c r="AE51" s="553">
        <v>7254</v>
      </c>
      <c r="AF51" s="554" t="s">
        <v>1314</v>
      </c>
      <c r="AG51" s="555">
        <v>6</v>
      </c>
      <c r="AH51" s="556" t="s">
        <v>42</v>
      </c>
      <c r="AI51" s="546" t="s">
        <v>42</v>
      </c>
      <c r="AJ51" s="547" t="s">
        <v>42</v>
      </c>
      <c r="AK51" s="547" t="s">
        <v>42</v>
      </c>
      <c r="AL51" s="547" t="s">
        <v>42</v>
      </c>
      <c r="AM51" s="557" t="s">
        <v>42</v>
      </c>
      <c r="AN51" s="549" t="s">
        <v>42</v>
      </c>
      <c r="AO51" s="546" t="s">
        <v>42</v>
      </c>
      <c r="AP51" s="547" t="s">
        <v>42</v>
      </c>
      <c r="AQ51" s="547" t="s">
        <v>42</v>
      </c>
      <c r="AR51" s="550" t="s">
        <v>42</v>
      </c>
    </row>
    <row r="52" spans="1:44" s="552" customFormat="1" ht="12.95" customHeight="1">
      <c r="A52" s="553">
        <v>641</v>
      </c>
      <c r="B52" s="554" t="s">
        <v>228</v>
      </c>
      <c r="C52" s="555">
        <v>34</v>
      </c>
      <c r="D52" s="556">
        <v>311</v>
      </c>
      <c r="E52" s="546">
        <v>24</v>
      </c>
      <c r="F52" s="547">
        <v>41</v>
      </c>
      <c r="G52" s="547">
        <v>26</v>
      </c>
      <c r="H52" s="547">
        <v>6</v>
      </c>
      <c r="I52" s="557">
        <v>3</v>
      </c>
      <c r="J52" s="549">
        <v>35</v>
      </c>
      <c r="K52" s="546">
        <v>9</v>
      </c>
      <c r="L52" s="547">
        <v>7</v>
      </c>
      <c r="M52" s="547">
        <v>9</v>
      </c>
      <c r="N52" s="550">
        <v>9</v>
      </c>
      <c r="O52" s="551"/>
      <c r="P52" s="558">
        <v>6010</v>
      </c>
      <c r="Q52" s="559" t="s">
        <v>417</v>
      </c>
      <c r="R52" s="560">
        <v>110</v>
      </c>
      <c r="S52" s="561">
        <v>326</v>
      </c>
      <c r="T52" s="562">
        <v>11</v>
      </c>
      <c r="U52" s="563">
        <v>35</v>
      </c>
      <c r="V52" s="563">
        <v>49</v>
      </c>
      <c r="W52" s="563">
        <v>5</v>
      </c>
      <c r="X52" s="564">
        <v>1</v>
      </c>
      <c r="Y52" s="565">
        <v>55</v>
      </c>
      <c r="Z52" s="562">
        <v>9</v>
      </c>
      <c r="AA52" s="563">
        <v>6</v>
      </c>
      <c r="AB52" s="563">
        <v>10</v>
      </c>
      <c r="AC52" s="566">
        <v>9</v>
      </c>
      <c r="AE52" s="553">
        <v>7262</v>
      </c>
      <c r="AF52" s="554" t="s">
        <v>503</v>
      </c>
      <c r="AG52" s="555">
        <v>97</v>
      </c>
      <c r="AH52" s="556">
        <v>302</v>
      </c>
      <c r="AI52" s="546">
        <v>28</v>
      </c>
      <c r="AJ52" s="547">
        <v>41</v>
      </c>
      <c r="AK52" s="547">
        <v>27</v>
      </c>
      <c r="AL52" s="547">
        <v>4</v>
      </c>
      <c r="AM52" s="557">
        <v>0</v>
      </c>
      <c r="AN52" s="549">
        <v>31</v>
      </c>
      <c r="AO52" s="546">
        <v>7</v>
      </c>
      <c r="AP52" s="547">
        <v>7</v>
      </c>
      <c r="AQ52" s="547">
        <v>8</v>
      </c>
      <c r="AR52" s="550">
        <v>6</v>
      </c>
    </row>
    <row r="53" spans="1:44" s="552" customFormat="1" ht="12.95" customHeight="1">
      <c r="A53" s="553">
        <v>651</v>
      </c>
      <c r="B53" s="554" t="s">
        <v>229</v>
      </c>
      <c r="C53" s="555">
        <v>115</v>
      </c>
      <c r="D53" s="556">
        <v>264</v>
      </c>
      <c r="E53" s="546">
        <v>52</v>
      </c>
      <c r="F53" s="547">
        <v>30</v>
      </c>
      <c r="G53" s="547">
        <v>16</v>
      </c>
      <c r="H53" s="547">
        <v>3</v>
      </c>
      <c r="I53" s="557">
        <v>0</v>
      </c>
      <c r="J53" s="549">
        <v>18</v>
      </c>
      <c r="K53" s="546">
        <v>7</v>
      </c>
      <c r="L53" s="547">
        <v>5</v>
      </c>
      <c r="M53" s="547">
        <v>7</v>
      </c>
      <c r="N53" s="550">
        <v>7</v>
      </c>
      <c r="O53" s="551"/>
      <c r="P53" s="558">
        <v>6011</v>
      </c>
      <c r="Q53" s="559" t="s">
        <v>418</v>
      </c>
      <c r="R53" s="560">
        <v>247</v>
      </c>
      <c r="S53" s="561">
        <v>262</v>
      </c>
      <c r="T53" s="562">
        <v>56</v>
      </c>
      <c r="U53" s="563">
        <v>28</v>
      </c>
      <c r="V53" s="563">
        <v>15</v>
      </c>
      <c r="W53" s="563">
        <v>1</v>
      </c>
      <c r="X53" s="564">
        <v>0</v>
      </c>
      <c r="Y53" s="565">
        <v>16</v>
      </c>
      <c r="Z53" s="562">
        <v>7</v>
      </c>
      <c r="AA53" s="563">
        <v>4</v>
      </c>
      <c r="AB53" s="563">
        <v>6</v>
      </c>
      <c r="AC53" s="566">
        <v>6</v>
      </c>
      <c r="AE53" s="553">
        <v>7265</v>
      </c>
      <c r="AF53" s="554" t="s">
        <v>1316</v>
      </c>
      <c r="AG53" s="555">
        <v>34</v>
      </c>
      <c r="AH53" s="556">
        <v>361</v>
      </c>
      <c r="AI53" s="546">
        <v>0</v>
      </c>
      <c r="AJ53" s="547">
        <v>18</v>
      </c>
      <c r="AK53" s="547">
        <v>56</v>
      </c>
      <c r="AL53" s="547">
        <v>21</v>
      </c>
      <c r="AM53" s="557">
        <v>6</v>
      </c>
      <c r="AN53" s="549">
        <v>82</v>
      </c>
      <c r="AO53" s="546">
        <v>11</v>
      </c>
      <c r="AP53" s="547">
        <v>10</v>
      </c>
      <c r="AQ53" s="547">
        <v>11</v>
      </c>
      <c r="AR53" s="550">
        <v>9</v>
      </c>
    </row>
    <row r="54" spans="1:44" s="552" customFormat="1" ht="12.95" customHeight="1">
      <c r="A54" s="553">
        <v>661</v>
      </c>
      <c r="B54" s="554" t="s">
        <v>230</v>
      </c>
      <c r="C54" s="555">
        <v>105</v>
      </c>
      <c r="D54" s="556">
        <v>283</v>
      </c>
      <c r="E54" s="546">
        <v>44</v>
      </c>
      <c r="F54" s="547">
        <v>31</v>
      </c>
      <c r="G54" s="547">
        <v>19</v>
      </c>
      <c r="H54" s="547">
        <v>5</v>
      </c>
      <c r="I54" s="557">
        <v>1</v>
      </c>
      <c r="J54" s="549">
        <v>25</v>
      </c>
      <c r="K54" s="546">
        <v>7</v>
      </c>
      <c r="L54" s="547">
        <v>5</v>
      </c>
      <c r="M54" s="547">
        <v>7</v>
      </c>
      <c r="N54" s="550">
        <v>8</v>
      </c>
      <c r="O54" s="551"/>
      <c r="P54" s="558">
        <v>6012</v>
      </c>
      <c r="Q54" s="559" t="s">
        <v>419</v>
      </c>
      <c r="R54" s="560">
        <v>414</v>
      </c>
      <c r="S54" s="561">
        <v>328</v>
      </c>
      <c r="T54" s="562">
        <v>14</v>
      </c>
      <c r="U54" s="563">
        <v>35</v>
      </c>
      <c r="V54" s="563">
        <v>36</v>
      </c>
      <c r="W54" s="563">
        <v>11</v>
      </c>
      <c r="X54" s="564">
        <v>5</v>
      </c>
      <c r="Y54" s="565">
        <v>51</v>
      </c>
      <c r="Z54" s="562">
        <v>9</v>
      </c>
      <c r="AA54" s="563">
        <v>7</v>
      </c>
      <c r="AB54" s="563">
        <v>9</v>
      </c>
      <c r="AC54" s="566">
        <v>9</v>
      </c>
      <c r="AE54" s="553">
        <v>7271</v>
      </c>
      <c r="AF54" s="554" t="s">
        <v>505</v>
      </c>
      <c r="AG54" s="555">
        <v>674</v>
      </c>
      <c r="AH54" s="556">
        <v>304</v>
      </c>
      <c r="AI54" s="546">
        <v>28</v>
      </c>
      <c r="AJ54" s="547">
        <v>32</v>
      </c>
      <c r="AK54" s="547">
        <v>35</v>
      </c>
      <c r="AL54" s="547">
        <v>4</v>
      </c>
      <c r="AM54" s="557">
        <v>0</v>
      </c>
      <c r="AN54" s="549">
        <v>39</v>
      </c>
      <c r="AO54" s="546">
        <v>8</v>
      </c>
      <c r="AP54" s="547">
        <v>7</v>
      </c>
      <c r="AQ54" s="547">
        <v>8</v>
      </c>
      <c r="AR54" s="550">
        <v>7</v>
      </c>
    </row>
    <row r="55" spans="1:44" s="552" customFormat="1" ht="12.95" customHeight="1">
      <c r="A55" s="553">
        <v>671</v>
      </c>
      <c r="B55" s="554" t="s">
        <v>231</v>
      </c>
      <c r="C55" s="555">
        <v>128</v>
      </c>
      <c r="D55" s="556">
        <v>351</v>
      </c>
      <c r="E55" s="546">
        <v>5</v>
      </c>
      <c r="F55" s="547">
        <v>26</v>
      </c>
      <c r="G55" s="547">
        <v>38</v>
      </c>
      <c r="H55" s="547">
        <v>20</v>
      </c>
      <c r="I55" s="557">
        <v>10</v>
      </c>
      <c r="J55" s="549">
        <v>69</v>
      </c>
      <c r="K55" s="546">
        <v>10</v>
      </c>
      <c r="L55" s="547">
        <v>8</v>
      </c>
      <c r="M55" s="547">
        <v>10</v>
      </c>
      <c r="N55" s="550">
        <v>11</v>
      </c>
      <c r="O55" s="551"/>
      <c r="P55" s="558">
        <v>6013</v>
      </c>
      <c r="Q55" s="559" t="s">
        <v>1313</v>
      </c>
      <c r="R55" s="560">
        <v>32</v>
      </c>
      <c r="S55" s="561">
        <v>334</v>
      </c>
      <c r="T55" s="562">
        <v>13</v>
      </c>
      <c r="U55" s="563">
        <v>28</v>
      </c>
      <c r="V55" s="563">
        <v>44</v>
      </c>
      <c r="W55" s="563">
        <v>16</v>
      </c>
      <c r="X55" s="564">
        <v>0</v>
      </c>
      <c r="Y55" s="565">
        <v>59</v>
      </c>
      <c r="Z55" s="562">
        <v>9</v>
      </c>
      <c r="AA55" s="563">
        <v>8</v>
      </c>
      <c r="AB55" s="563">
        <v>9</v>
      </c>
      <c r="AC55" s="566">
        <v>9</v>
      </c>
      <c r="AE55" s="553">
        <v>7301</v>
      </c>
      <c r="AF55" s="554" t="s">
        <v>506</v>
      </c>
      <c r="AG55" s="555">
        <v>157</v>
      </c>
      <c r="AH55" s="556">
        <v>282</v>
      </c>
      <c r="AI55" s="546">
        <v>45</v>
      </c>
      <c r="AJ55" s="547">
        <v>36</v>
      </c>
      <c r="AK55" s="547">
        <v>18</v>
      </c>
      <c r="AL55" s="547">
        <v>1</v>
      </c>
      <c r="AM55" s="557">
        <v>0</v>
      </c>
      <c r="AN55" s="549">
        <v>19</v>
      </c>
      <c r="AO55" s="546">
        <v>8</v>
      </c>
      <c r="AP55" s="547">
        <v>6</v>
      </c>
      <c r="AQ55" s="547">
        <v>7</v>
      </c>
      <c r="AR55" s="550">
        <v>6</v>
      </c>
    </row>
    <row r="56" spans="1:44" s="552" customFormat="1" ht="12.95" customHeight="1">
      <c r="A56" s="553">
        <v>681</v>
      </c>
      <c r="B56" s="554" t="s">
        <v>232</v>
      </c>
      <c r="C56" s="555">
        <v>88</v>
      </c>
      <c r="D56" s="556">
        <v>298</v>
      </c>
      <c r="E56" s="546">
        <v>31</v>
      </c>
      <c r="F56" s="547">
        <v>38</v>
      </c>
      <c r="G56" s="547">
        <v>25</v>
      </c>
      <c r="H56" s="547">
        <v>7</v>
      </c>
      <c r="I56" s="557">
        <v>0</v>
      </c>
      <c r="J56" s="549">
        <v>32</v>
      </c>
      <c r="K56" s="546">
        <v>8</v>
      </c>
      <c r="L56" s="547">
        <v>6</v>
      </c>
      <c r="M56" s="547">
        <v>8</v>
      </c>
      <c r="N56" s="550">
        <v>8</v>
      </c>
      <c r="O56" s="551"/>
      <c r="P56" s="558">
        <v>6020</v>
      </c>
      <c r="Q56" s="559" t="s">
        <v>421</v>
      </c>
      <c r="R56" s="560">
        <v>184</v>
      </c>
      <c r="S56" s="561">
        <v>287</v>
      </c>
      <c r="T56" s="562">
        <v>34</v>
      </c>
      <c r="U56" s="563">
        <v>45</v>
      </c>
      <c r="V56" s="563">
        <v>19</v>
      </c>
      <c r="W56" s="563">
        <v>3</v>
      </c>
      <c r="X56" s="564">
        <v>0</v>
      </c>
      <c r="Y56" s="565">
        <v>22</v>
      </c>
      <c r="Z56" s="562">
        <v>7</v>
      </c>
      <c r="AA56" s="563">
        <v>5</v>
      </c>
      <c r="AB56" s="563">
        <v>7</v>
      </c>
      <c r="AC56" s="566">
        <v>7</v>
      </c>
      <c r="AE56" s="553">
        <v>7341</v>
      </c>
      <c r="AF56" s="554" t="s">
        <v>507</v>
      </c>
      <c r="AG56" s="555">
        <v>229</v>
      </c>
      <c r="AH56" s="556">
        <v>275</v>
      </c>
      <c r="AI56" s="546">
        <v>44</v>
      </c>
      <c r="AJ56" s="547">
        <v>39</v>
      </c>
      <c r="AK56" s="547">
        <v>16</v>
      </c>
      <c r="AL56" s="547">
        <v>1</v>
      </c>
      <c r="AM56" s="557">
        <v>0</v>
      </c>
      <c r="AN56" s="549">
        <v>17</v>
      </c>
      <c r="AO56" s="546">
        <v>7</v>
      </c>
      <c r="AP56" s="547">
        <v>6</v>
      </c>
      <c r="AQ56" s="547">
        <v>7</v>
      </c>
      <c r="AR56" s="550">
        <v>6</v>
      </c>
    </row>
    <row r="57" spans="1:44" s="552" customFormat="1" ht="12.95" customHeight="1">
      <c r="A57" s="553">
        <v>721</v>
      </c>
      <c r="B57" s="554" t="s">
        <v>233</v>
      </c>
      <c r="C57" s="555">
        <v>91</v>
      </c>
      <c r="D57" s="556">
        <v>306</v>
      </c>
      <c r="E57" s="546">
        <v>27</v>
      </c>
      <c r="F57" s="547">
        <v>32</v>
      </c>
      <c r="G57" s="547">
        <v>30</v>
      </c>
      <c r="H57" s="547">
        <v>10</v>
      </c>
      <c r="I57" s="557">
        <v>1</v>
      </c>
      <c r="J57" s="549">
        <v>41</v>
      </c>
      <c r="K57" s="546">
        <v>8</v>
      </c>
      <c r="L57" s="547">
        <v>6</v>
      </c>
      <c r="M57" s="547">
        <v>8</v>
      </c>
      <c r="N57" s="550">
        <v>9</v>
      </c>
      <c r="O57" s="551"/>
      <c r="P57" s="558">
        <v>6021</v>
      </c>
      <c r="Q57" s="559" t="s">
        <v>3</v>
      </c>
      <c r="R57" s="560">
        <v>426</v>
      </c>
      <c r="S57" s="561">
        <v>321</v>
      </c>
      <c r="T57" s="562">
        <v>21</v>
      </c>
      <c r="U57" s="563">
        <v>28</v>
      </c>
      <c r="V57" s="563">
        <v>37</v>
      </c>
      <c r="W57" s="563">
        <v>10</v>
      </c>
      <c r="X57" s="564">
        <v>4</v>
      </c>
      <c r="Y57" s="565">
        <v>51</v>
      </c>
      <c r="Z57" s="562">
        <v>9</v>
      </c>
      <c r="AA57" s="563">
        <v>6</v>
      </c>
      <c r="AB57" s="563">
        <v>9</v>
      </c>
      <c r="AC57" s="566">
        <v>9</v>
      </c>
      <c r="AE57" s="553">
        <v>7361</v>
      </c>
      <c r="AF57" s="554" t="s">
        <v>508</v>
      </c>
      <c r="AG57" s="555">
        <v>708</v>
      </c>
      <c r="AH57" s="556">
        <v>320</v>
      </c>
      <c r="AI57" s="546">
        <v>18</v>
      </c>
      <c r="AJ57" s="547">
        <v>33</v>
      </c>
      <c r="AK57" s="547">
        <v>40</v>
      </c>
      <c r="AL57" s="547">
        <v>8</v>
      </c>
      <c r="AM57" s="557">
        <v>1</v>
      </c>
      <c r="AN57" s="549">
        <v>49</v>
      </c>
      <c r="AO57" s="546">
        <v>9</v>
      </c>
      <c r="AP57" s="547">
        <v>8</v>
      </c>
      <c r="AQ57" s="547">
        <v>9</v>
      </c>
      <c r="AR57" s="550">
        <v>7</v>
      </c>
    </row>
    <row r="58" spans="1:44" s="552" customFormat="1" ht="12.95" customHeight="1">
      <c r="A58" s="553">
        <v>761</v>
      </c>
      <c r="B58" s="554" t="s">
        <v>930</v>
      </c>
      <c r="C58" s="555">
        <v>107</v>
      </c>
      <c r="D58" s="556">
        <v>298</v>
      </c>
      <c r="E58" s="546">
        <v>36</v>
      </c>
      <c r="F58" s="547">
        <v>36</v>
      </c>
      <c r="G58" s="547">
        <v>18</v>
      </c>
      <c r="H58" s="547">
        <v>8</v>
      </c>
      <c r="I58" s="557">
        <v>3</v>
      </c>
      <c r="J58" s="549">
        <v>29</v>
      </c>
      <c r="K58" s="546">
        <v>8</v>
      </c>
      <c r="L58" s="547">
        <v>6</v>
      </c>
      <c r="M58" s="547">
        <v>8</v>
      </c>
      <c r="N58" s="550">
        <v>8</v>
      </c>
      <c r="O58" s="551"/>
      <c r="P58" s="558">
        <v>6022</v>
      </c>
      <c r="Q58" s="559" t="s">
        <v>1315</v>
      </c>
      <c r="R58" s="560">
        <v>233</v>
      </c>
      <c r="S58" s="561">
        <v>316</v>
      </c>
      <c r="T58" s="562">
        <v>15</v>
      </c>
      <c r="U58" s="563">
        <v>39</v>
      </c>
      <c r="V58" s="563">
        <v>40</v>
      </c>
      <c r="W58" s="563">
        <v>5</v>
      </c>
      <c r="X58" s="564">
        <v>1</v>
      </c>
      <c r="Y58" s="565">
        <v>46</v>
      </c>
      <c r="Z58" s="562">
        <v>9</v>
      </c>
      <c r="AA58" s="563">
        <v>6</v>
      </c>
      <c r="AB58" s="563">
        <v>9</v>
      </c>
      <c r="AC58" s="566">
        <v>9</v>
      </c>
      <c r="AE58" s="553">
        <v>7371</v>
      </c>
      <c r="AF58" s="554" t="s">
        <v>509</v>
      </c>
      <c r="AG58" s="555">
        <v>528</v>
      </c>
      <c r="AH58" s="556">
        <v>315</v>
      </c>
      <c r="AI58" s="546">
        <v>18</v>
      </c>
      <c r="AJ58" s="547">
        <v>38</v>
      </c>
      <c r="AK58" s="547">
        <v>35</v>
      </c>
      <c r="AL58" s="547">
        <v>8</v>
      </c>
      <c r="AM58" s="557">
        <v>1</v>
      </c>
      <c r="AN58" s="549">
        <v>43</v>
      </c>
      <c r="AO58" s="546">
        <v>9</v>
      </c>
      <c r="AP58" s="547">
        <v>8</v>
      </c>
      <c r="AQ58" s="547">
        <v>8</v>
      </c>
      <c r="AR58" s="550">
        <v>7</v>
      </c>
    </row>
    <row r="59" spans="1:44" s="552" customFormat="1" ht="12.95" customHeight="1">
      <c r="A59" s="553">
        <v>771</v>
      </c>
      <c r="B59" s="554" t="s">
        <v>1219</v>
      </c>
      <c r="C59" s="555">
        <v>49</v>
      </c>
      <c r="D59" s="556">
        <v>276</v>
      </c>
      <c r="E59" s="546">
        <v>39</v>
      </c>
      <c r="F59" s="547">
        <v>49</v>
      </c>
      <c r="G59" s="547">
        <v>12</v>
      </c>
      <c r="H59" s="547">
        <v>0</v>
      </c>
      <c r="I59" s="557">
        <v>0</v>
      </c>
      <c r="J59" s="549">
        <v>12</v>
      </c>
      <c r="K59" s="546">
        <v>7</v>
      </c>
      <c r="L59" s="547">
        <v>4</v>
      </c>
      <c r="M59" s="547">
        <v>7</v>
      </c>
      <c r="N59" s="550">
        <v>8</v>
      </c>
      <c r="O59" s="551"/>
      <c r="P59" s="558">
        <v>6023</v>
      </c>
      <c r="Q59" s="559" t="s">
        <v>155</v>
      </c>
      <c r="R59" s="560">
        <v>339</v>
      </c>
      <c r="S59" s="561">
        <v>295</v>
      </c>
      <c r="T59" s="562">
        <v>27</v>
      </c>
      <c r="U59" s="563">
        <v>44</v>
      </c>
      <c r="V59" s="563">
        <v>26</v>
      </c>
      <c r="W59" s="563">
        <v>4</v>
      </c>
      <c r="X59" s="564">
        <v>0</v>
      </c>
      <c r="Y59" s="565">
        <v>30</v>
      </c>
      <c r="Z59" s="562">
        <v>8</v>
      </c>
      <c r="AA59" s="563">
        <v>5</v>
      </c>
      <c r="AB59" s="563">
        <v>7</v>
      </c>
      <c r="AC59" s="566">
        <v>8</v>
      </c>
      <c r="AE59" s="553">
        <v>7381</v>
      </c>
      <c r="AF59" s="554" t="s">
        <v>510</v>
      </c>
      <c r="AG59" s="555">
        <v>293</v>
      </c>
      <c r="AH59" s="556">
        <v>286</v>
      </c>
      <c r="AI59" s="546">
        <v>41</v>
      </c>
      <c r="AJ59" s="547">
        <v>35</v>
      </c>
      <c r="AK59" s="547">
        <v>22</v>
      </c>
      <c r="AL59" s="547">
        <v>2</v>
      </c>
      <c r="AM59" s="557">
        <v>0</v>
      </c>
      <c r="AN59" s="549">
        <v>24</v>
      </c>
      <c r="AO59" s="546">
        <v>8</v>
      </c>
      <c r="AP59" s="547">
        <v>6</v>
      </c>
      <c r="AQ59" s="547">
        <v>7</v>
      </c>
      <c r="AR59" s="550">
        <v>6</v>
      </c>
    </row>
    <row r="60" spans="1:44" s="552" customFormat="1" ht="12.95" customHeight="1">
      <c r="A60" s="553">
        <v>801</v>
      </c>
      <c r="B60" s="554" t="s">
        <v>236</v>
      </c>
      <c r="C60" s="555">
        <v>171</v>
      </c>
      <c r="D60" s="556">
        <v>278</v>
      </c>
      <c r="E60" s="546">
        <v>49</v>
      </c>
      <c r="F60" s="547">
        <v>25</v>
      </c>
      <c r="G60" s="547">
        <v>23</v>
      </c>
      <c r="H60" s="547">
        <v>4</v>
      </c>
      <c r="I60" s="557">
        <v>0</v>
      </c>
      <c r="J60" s="549">
        <v>26</v>
      </c>
      <c r="K60" s="546">
        <v>7</v>
      </c>
      <c r="L60" s="547">
        <v>5</v>
      </c>
      <c r="M60" s="547">
        <v>7</v>
      </c>
      <c r="N60" s="550">
        <v>8</v>
      </c>
      <c r="O60" s="551"/>
      <c r="P60" s="558">
        <v>6028</v>
      </c>
      <c r="Q60" s="559" t="s">
        <v>423</v>
      </c>
      <c r="R60" s="560">
        <v>48</v>
      </c>
      <c r="S60" s="561">
        <v>338</v>
      </c>
      <c r="T60" s="562">
        <v>10</v>
      </c>
      <c r="U60" s="563">
        <v>33</v>
      </c>
      <c r="V60" s="563">
        <v>31</v>
      </c>
      <c r="W60" s="563">
        <v>23</v>
      </c>
      <c r="X60" s="564">
        <v>2</v>
      </c>
      <c r="Y60" s="565">
        <v>56</v>
      </c>
      <c r="Z60" s="562">
        <v>9</v>
      </c>
      <c r="AA60" s="563">
        <v>8</v>
      </c>
      <c r="AB60" s="563">
        <v>10</v>
      </c>
      <c r="AC60" s="566">
        <v>9</v>
      </c>
      <c r="AE60" s="553">
        <v>7391</v>
      </c>
      <c r="AF60" s="554" t="s">
        <v>511</v>
      </c>
      <c r="AG60" s="555">
        <v>368</v>
      </c>
      <c r="AH60" s="556">
        <v>318</v>
      </c>
      <c r="AI60" s="546">
        <v>18</v>
      </c>
      <c r="AJ60" s="547">
        <v>36</v>
      </c>
      <c r="AK60" s="547">
        <v>39</v>
      </c>
      <c r="AL60" s="547">
        <v>6</v>
      </c>
      <c r="AM60" s="557">
        <v>1</v>
      </c>
      <c r="AN60" s="549">
        <v>46</v>
      </c>
      <c r="AO60" s="546">
        <v>9</v>
      </c>
      <c r="AP60" s="547">
        <v>8</v>
      </c>
      <c r="AQ60" s="547">
        <v>8</v>
      </c>
      <c r="AR60" s="550">
        <v>8</v>
      </c>
    </row>
    <row r="61" spans="1:44" s="552" customFormat="1" ht="12.95" customHeight="1">
      <c r="A61" s="553">
        <v>831</v>
      </c>
      <c r="B61" s="554" t="s">
        <v>1220</v>
      </c>
      <c r="C61" s="555">
        <v>161</v>
      </c>
      <c r="D61" s="556">
        <v>329</v>
      </c>
      <c r="E61" s="546">
        <v>13</v>
      </c>
      <c r="F61" s="547">
        <v>37</v>
      </c>
      <c r="G61" s="547">
        <v>32</v>
      </c>
      <c r="H61" s="547">
        <v>14</v>
      </c>
      <c r="I61" s="557">
        <v>4</v>
      </c>
      <c r="J61" s="549">
        <v>50</v>
      </c>
      <c r="K61" s="546">
        <v>9</v>
      </c>
      <c r="L61" s="547">
        <v>7</v>
      </c>
      <c r="M61" s="547">
        <v>9</v>
      </c>
      <c r="N61" s="550">
        <v>10</v>
      </c>
      <c r="O61" s="551"/>
      <c r="P61" s="558">
        <v>6030</v>
      </c>
      <c r="Q61" s="559" t="s">
        <v>424</v>
      </c>
      <c r="R61" s="560">
        <v>314</v>
      </c>
      <c r="S61" s="561">
        <v>328</v>
      </c>
      <c r="T61" s="562">
        <v>13</v>
      </c>
      <c r="U61" s="563">
        <v>31</v>
      </c>
      <c r="V61" s="563">
        <v>43</v>
      </c>
      <c r="W61" s="563">
        <v>12</v>
      </c>
      <c r="X61" s="564">
        <v>1</v>
      </c>
      <c r="Y61" s="565">
        <v>57</v>
      </c>
      <c r="Z61" s="562">
        <v>9</v>
      </c>
      <c r="AA61" s="563">
        <v>7</v>
      </c>
      <c r="AB61" s="563">
        <v>9</v>
      </c>
      <c r="AC61" s="566">
        <v>9</v>
      </c>
      <c r="AE61" s="553">
        <v>7411</v>
      </c>
      <c r="AF61" s="554" t="s">
        <v>512</v>
      </c>
      <c r="AG61" s="555">
        <v>331</v>
      </c>
      <c r="AH61" s="556">
        <v>284</v>
      </c>
      <c r="AI61" s="546">
        <v>44</v>
      </c>
      <c r="AJ61" s="547">
        <v>31</v>
      </c>
      <c r="AK61" s="547">
        <v>23</v>
      </c>
      <c r="AL61" s="547">
        <v>3</v>
      </c>
      <c r="AM61" s="557">
        <v>0</v>
      </c>
      <c r="AN61" s="549">
        <v>26</v>
      </c>
      <c r="AO61" s="546">
        <v>7</v>
      </c>
      <c r="AP61" s="547">
        <v>6</v>
      </c>
      <c r="AQ61" s="547">
        <v>7</v>
      </c>
      <c r="AR61" s="550">
        <v>6</v>
      </c>
    </row>
    <row r="62" spans="1:44" s="552" customFormat="1" ht="12.95" customHeight="1">
      <c r="A62" s="553">
        <v>841</v>
      </c>
      <c r="B62" s="554" t="s">
        <v>1221</v>
      </c>
      <c r="C62" s="555">
        <v>48</v>
      </c>
      <c r="D62" s="556">
        <v>310</v>
      </c>
      <c r="E62" s="546">
        <v>21</v>
      </c>
      <c r="F62" s="547">
        <v>38</v>
      </c>
      <c r="G62" s="547">
        <v>29</v>
      </c>
      <c r="H62" s="547">
        <v>8</v>
      </c>
      <c r="I62" s="557">
        <v>4</v>
      </c>
      <c r="J62" s="549">
        <v>42</v>
      </c>
      <c r="K62" s="546">
        <v>9</v>
      </c>
      <c r="L62" s="547">
        <v>6</v>
      </c>
      <c r="M62" s="547">
        <v>8</v>
      </c>
      <c r="N62" s="550">
        <v>9</v>
      </c>
      <c r="O62" s="551"/>
      <c r="P62" s="558">
        <v>6031</v>
      </c>
      <c r="Q62" s="559" t="s">
        <v>425</v>
      </c>
      <c r="R62" s="560">
        <v>228</v>
      </c>
      <c r="S62" s="561">
        <v>284</v>
      </c>
      <c r="T62" s="562">
        <v>48</v>
      </c>
      <c r="U62" s="563">
        <v>21</v>
      </c>
      <c r="V62" s="563">
        <v>22</v>
      </c>
      <c r="W62" s="563">
        <v>6</v>
      </c>
      <c r="X62" s="564">
        <v>3</v>
      </c>
      <c r="Y62" s="565">
        <v>31</v>
      </c>
      <c r="Z62" s="562">
        <v>8</v>
      </c>
      <c r="AA62" s="563">
        <v>5</v>
      </c>
      <c r="AB62" s="563">
        <v>7</v>
      </c>
      <c r="AC62" s="566">
        <v>7</v>
      </c>
      <c r="AE62" s="553">
        <v>7431</v>
      </c>
      <c r="AF62" s="554" t="s">
        <v>513</v>
      </c>
      <c r="AG62" s="555">
        <v>702</v>
      </c>
      <c r="AH62" s="556">
        <v>327</v>
      </c>
      <c r="AI62" s="546">
        <v>19</v>
      </c>
      <c r="AJ62" s="547">
        <v>27</v>
      </c>
      <c r="AK62" s="547">
        <v>38</v>
      </c>
      <c r="AL62" s="547">
        <v>13</v>
      </c>
      <c r="AM62" s="557">
        <v>3</v>
      </c>
      <c r="AN62" s="549">
        <v>54</v>
      </c>
      <c r="AO62" s="546">
        <v>9</v>
      </c>
      <c r="AP62" s="547">
        <v>8</v>
      </c>
      <c r="AQ62" s="547">
        <v>9</v>
      </c>
      <c r="AR62" s="550">
        <v>8</v>
      </c>
    </row>
    <row r="63" spans="1:44" s="552" customFormat="1" ht="12.95" customHeight="1">
      <c r="A63" s="553">
        <v>861</v>
      </c>
      <c r="B63" s="554" t="s">
        <v>1222</v>
      </c>
      <c r="C63" s="555">
        <v>52</v>
      </c>
      <c r="D63" s="556">
        <v>314</v>
      </c>
      <c r="E63" s="546">
        <v>13</v>
      </c>
      <c r="F63" s="547">
        <v>46</v>
      </c>
      <c r="G63" s="547">
        <v>31</v>
      </c>
      <c r="H63" s="547">
        <v>10</v>
      </c>
      <c r="I63" s="557">
        <v>0</v>
      </c>
      <c r="J63" s="549">
        <v>40</v>
      </c>
      <c r="K63" s="546">
        <v>9</v>
      </c>
      <c r="L63" s="547">
        <v>7</v>
      </c>
      <c r="M63" s="547">
        <v>9</v>
      </c>
      <c r="N63" s="550">
        <v>9</v>
      </c>
      <c r="O63" s="551"/>
      <c r="P63" s="558">
        <v>6033</v>
      </c>
      <c r="Q63" s="559" t="s">
        <v>426</v>
      </c>
      <c r="R63" s="560">
        <v>170</v>
      </c>
      <c r="S63" s="561">
        <v>299</v>
      </c>
      <c r="T63" s="562">
        <v>29</v>
      </c>
      <c r="U63" s="563">
        <v>35</v>
      </c>
      <c r="V63" s="563">
        <v>32</v>
      </c>
      <c r="W63" s="563">
        <v>3</v>
      </c>
      <c r="X63" s="564">
        <v>1</v>
      </c>
      <c r="Y63" s="565">
        <v>36</v>
      </c>
      <c r="Z63" s="562">
        <v>8</v>
      </c>
      <c r="AA63" s="563">
        <v>5</v>
      </c>
      <c r="AB63" s="563">
        <v>8</v>
      </c>
      <c r="AC63" s="566">
        <v>8</v>
      </c>
      <c r="AE63" s="553">
        <v>7461</v>
      </c>
      <c r="AF63" s="554" t="s">
        <v>514</v>
      </c>
      <c r="AG63" s="555">
        <v>606</v>
      </c>
      <c r="AH63" s="556">
        <v>291</v>
      </c>
      <c r="AI63" s="546">
        <v>36</v>
      </c>
      <c r="AJ63" s="547">
        <v>33</v>
      </c>
      <c r="AK63" s="547">
        <v>27</v>
      </c>
      <c r="AL63" s="547">
        <v>4</v>
      </c>
      <c r="AM63" s="557">
        <v>0</v>
      </c>
      <c r="AN63" s="549">
        <v>31</v>
      </c>
      <c r="AO63" s="546">
        <v>8</v>
      </c>
      <c r="AP63" s="547">
        <v>7</v>
      </c>
      <c r="AQ63" s="547">
        <v>7</v>
      </c>
      <c r="AR63" s="550">
        <v>6</v>
      </c>
    </row>
    <row r="64" spans="1:44" s="552" customFormat="1" ht="12.95" customHeight="1">
      <c r="A64" s="553">
        <v>881</v>
      </c>
      <c r="B64" s="554" t="s">
        <v>240</v>
      </c>
      <c r="C64" s="555">
        <v>87</v>
      </c>
      <c r="D64" s="556">
        <v>265</v>
      </c>
      <c r="E64" s="546">
        <v>60</v>
      </c>
      <c r="F64" s="547">
        <v>21</v>
      </c>
      <c r="G64" s="547">
        <v>15</v>
      </c>
      <c r="H64" s="547">
        <v>5</v>
      </c>
      <c r="I64" s="557">
        <v>0</v>
      </c>
      <c r="J64" s="549">
        <v>20</v>
      </c>
      <c r="K64" s="546">
        <v>7</v>
      </c>
      <c r="L64" s="547">
        <v>5</v>
      </c>
      <c r="M64" s="547">
        <v>6</v>
      </c>
      <c r="N64" s="550">
        <v>7</v>
      </c>
      <c r="O64" s="551"/>
      <c r="P64" s="558">
        <v>6040</v>
      </c>
      <c r="Q64" s="559" t="s">
        <v>1297</v>
      </c>
      <c r="R64" s="560">
        <v>84</v>
      </c>
      <c r="S64" s="561">
        <v>328</v>
      </c>
      <c r="T64" s="562">
        <v>13</v>
      </c>
      <c r="U64" s="563">
        <v>31</v>
      </c>
      <c r="V64" s="563">
        <v>39</v>
      </c>
      <c r="W64" s="563">
        <v>12</v>
      </c>
      <c r="X64" s="564">
        <v>5</v>
      </c>
      <c r="Y64" s="565">
        <v>56</v>
      </c>
      <c r="Z64" s="562">
        <v>9</v>
      </c>
      <c r="AA64" s="563">
        <v>7</v>
      </c>
      <c r="AB64" s="563">
        <v>10</v>
      </c>
      <c r="AC64" s="566">
        <v>9</v>
      </c>
      <c r="AE64" s="553">
        <v>7511</v>
      </c>
      <c r="AF64" s="554" t="s">
        <v>515</v>
      </c>
      <c r="AG64" s="555">
        <v>380</v>
      </c>
      <c r="AH64" s="556">
        <v>278</v>
      </c>
      <c r="AI64" s="546">
        <v>44</v>
      </c>
      <c r="AJ64" s="547">
        <v>32</v>
      </c>
      <c r="AK64" s="547">
        <v>22</v>
      </c>
      <c r="AL64" s="547">
        <v>2</v>
      </c>
      <c r="AM64" s="557">
        <v>1</v>
      </c>
      <c r="AN64" s="549">
        <v>24</v>
      </c>
      <c r="AO64" s="546">
        <v>7</v>
      </c>
      <c r="AP64" s="547">
        <v>6</v>
      </c>
      <c r="AQ64" s="547">
        <v>7</v>
      </c>
      <c r="AR64" s="550">
        <v>6</v>
      </c>
    </row>
    <row r="65" spans="1:44" s="552" customFormat="1" ht="12.95" customHeight="1">
      <c r="A65" s="553">
        <v>950</v>
      </c>
      <c r="B65" s="554" t="s">
        <v>1172</v>
      </c>
      <c r="C65" s="555">
        <v>107</v>
      </c>
      <c r="D65" s="556">
        <v>353</v>
      </c>
      <c r="E65" s="546">
        <v>3</v>
      </c>
      <c r="F65" s="547">
        <v>21</v>
      </c>
      <c r="G65" s="547">
        <v>47</v>
      </c>
      <c r="H65" s="547">
        <v>19</v>
      </c>
      <c r="I65" s="557">
        <v>10</v>
      </c>
      <c r="J65" s="549">
        <v>76</v>
      </c>
      <c r="K65" s="546">
        <v>10</v>
      </c>
      <c r="L65" s="547">
        <v>8</v>
      </c>
      <c r="M65" s="547">
        <v>10</v>
      </c>
      <c r="N65" s="550">
        <v>11</v>
      </c>
      <c r="O65" s="551"/>
      <c r="P65" s="558">
        <v>6041</v>
      </c>
      <c r="Q65" s="559" t="s">
        <v>428</v>
      </c>
      <c r="R65" s="560">
        <v>271</v>
      </c>
      <c r="S65" s="561">
        <v>292</v>
      </c>
      <c r="T65" s="562">
        <v>32</v>
      </c>
      <c r="U65" s="563">
        <v>40</v>
      </c>
      <c r="V65" s="563">
        <v>23</v>
      </c>
      <c r="W65" s="563">
        <v>4</v>
      </c>
      <c r="X65" s="564">
        <v>1</v>
      </c>
      <c r="Y65" s="565">
        <v>28</v>
      </c>
      <c r="Z65" s="562">
        <v>7</v>
      </c>
      <c r="AA65" s="563">
        <v>5</v>
      </c>
      <c r="AB65" s="563">
        <v>7</v>
      </c>
      <c r="AC65" s="566">
        <v>7</v>
      </c>
      <c r="AE65" s="553">
        <v>7531</v>
      </c>
      <c r="AF65" s="554" t="s">
        <v>516</v>
      </c>
      <c r="AG65" s="555">
        <v>592</v>
      </c>
      <c r="AH65" s="556">
        <v>284</v>
      </c>
      <c r="AI65" s="546">
        <v>41</v>
      </c>
      <c r="AJ65" s="547">
        <v>31</v>
      </c>
      <c r="AK65" s="547">
        <v>24</v>
      </c>
      <c r="AL65" s="547">
        <v>4</v>
      </c>
      <c r="AM65" s="557">
        <v>0</v>
      </c>
      <c r="AN65" s="549">
        <v>28</v>
      </c>
      <c r="AO65" s="546">
        <v>7</v>
      </c>
      <c r="AP65" s="547">
        <v>6</v>
      </c>
      <c r="AQ65" s="547">
        <v>7</v>
      </c>
      <c r="AR65" s="550">
        <v>6</v>
      </c>
    </row>
    <row r="66" spans="1:44" s="552" customFormat="1" ht="12.95" customHeight="1">
      <c r="A66" s="553">
        <v>961</v>
      </c>
      <c r="B66" s="554" t="s">
        <v>242</v>
      </c>
      <c r="C66" s="555">
        <v>109</v>
      </c>
      <c r="D66" s="556">
        <v>349</v>
      </c>
      <c r="E66" s="546">
        <v>16</v>
      </c>
      <c r="F66" s="547">
        <v>18</v>
      </c>
      <c r="G66" s="547">
        <v>27</v>
      </c>
      <c r="H66" s="547">
        <v>23</v>
      </c>
      <c r="I66" s="557">
        <v>17</v>
      </c>
      <c r="J66" s="549">
        <v>66</v>
      </c>
      <c r="K66" s="546">
        <v>10</v>
      </c>
      <c r="L66" s="547">
        <v>8</v>
      </c>
      <c r="M66" s="547">
        <v>10</v>
      </c>
      <c r="N66" s="550">
        <v>11</v>
      </c>
      <c r="O66" s="551"/>
      <c r="P66" s="558">
        <v>6042</v>
      </c>
      <c r="Q66" s="559" t="s">
        <v>429</v>
      </c>
      <c r="R66" s="560">
        <v>10</v>
      </c>
      <c r="S66" s="561">
        <v>365</v>
      </c>
      <c r="T66" s="562">
        <v>10</v>
      </c>
      <c r="U66" s="563">
        <v>20</v>
      </c>
      <c r="V66" s="563">
        <v>30</v>
      </c>
      <c r="W66" s="563">
        <v>20</v>
      </c>
      <c r="X66" s="564">
        <v>20</v>
      </c>
      <c r="Y66" s="565">
        <v>70</v>
      </c>
      <c r="Z66" s="562">
        <v>11</v>
      </c>
      <c r="AA66" s="563">
        <v>7</v>
      </c>
      <c r="AB66" s="563">
        <v>11</v>
      </c>
      <c r="AC66" s="566">
        <v>11</v>
      </c>
      <c r="AE66" s="553">
        <v>7541</v>
      </c>
      <c r="AF66" s="554" t="s">
        <v>517</v>
      </c>
      <c r="AG66" s="555">
        <v>477</v>
      </c>
      <c r="AH66" s="556">
        <v>300</v>
      </c>
      <c r="AI66" s="546">
        <v>32</v>
      </c>
      <c r="AJ66" s="547">
        <v>37</v>
      </c>
      <c r="AK66" s="547">
        <v>26</v>
      </c>
      <c r="AL66" s="547">
        <v>5</v>
      </c>
      <c r="AM66" s="557">
        <v>1</v>
      </c>
      <c r="AN66" s="549">
        <v>31</v>
      </c>
      <c r="AO66" s="546">
        <v>8</v>
      </c>
      <c r="AP66" s="547">
        <v>7</v>
      </c>
      <c r="AQ66" s="547">
        <v>8</v>
      </c>
      <c r="AR66" s="550">
        <v>7</v>
      </c>
    </row>
    <row r="67" spans="1:44" s="552" customFormat="1" ht="12.95" customHeight="1">
      <c r="A67" s="553">
        <v>1001</v>
      </c>
      <c r="B67" s="554" t="s">
        <v>243</v>
      </c>
      <c r="C67" s="555">
        <v>141</v>
      </c>
      <c r="D67" s="556">
        <v>357</v>
      </c>
      <c r="E67" s="546">
        <v>6</v>
      </c>
      <c r="F67" s="547">
        <v>18</v>
      </c>
      <c r="G67" s="547">
        <v>40</v>
      </c>
      <c r="H67" s="547">
        <v>24</v>
      </c>
      <c r="I67" s="557">
        <v>12</v>
      </c>
      <c r="J67" s="549">
        <v>77</v>
      </c>
      <c r="K67" s="546">
        <v>10</v>
      </c>
      <c r="L67" s="547">
        <v>8</v>
      </c>
      <c r="M67" s="547">
        <v>10</v>
      </c>
      <c r="N67" s="550">
        <v>11</v>
      </c>
      <c r="O67" s="551"/>
      <c r="P67" s="558">
        <v>6045</v>
      </c>
      <c r="Q67" s="559" t="s">
        <v>1317</v>
      </c>
      <c r="R67" s="560">
        <v>53</v>
      </c>
      <c r="S67" s="561">
        <v>295</v>
      </c>
      <c r="T67" s="562">
        <v>32</v>
      </c>
      <c r="U67" s="563">
        <v>32</v>
      </c>
      <c r="V67" s="563">
        <v>30</v>
      </c>
      <c r="W67" s="563">
        <v>6</v>
      </c>
      <c r="X67" s="564">
        <v>0</v>
      </c>
      <c r="Y67" s="565">
        <v>36</v>
      </c>
      <c r="Z67" s="562">
        <v>8</v>
      </c>
      <c r="AA67" s="563">
        <v>5</v>
      </c>
      <c r="AB67" s="563">
        <v>8</v>
      </c>
      <c r="AC67" s="566">
        <v>8</v>
      </c>
      <c r="AE67" s="553">
        <v>7551</v>
      </c>
      <c r="AF67" s="554" t="s">
        <v>1338</v>
      </c>
      <c r="AG67" s="555">
        <v>57</v>
      </c>
      <c r="AH67" s="556">
        <v>355</v>
      </c>
      <c r="AI67" s="546">
        <v>2</v>
      </c>
      <c r="AJ67" s="547">
        <v>18</v>
      </c>
      <c r="AK67" s="547">
        <v>60</v>
      </c>
      <c r="AL67" s="547">
        <v>14</v>
      </c>
      <c r="AM67" s="557">
        <v>7</v>
      </c>
      <c r="AN67" s="549">
        <v>81</v>
      </c>
      <c r="AO67" s="546">
        <v>10</v>
      </c>
      <c r="AP67" s="547">
        <v>9</v>
      </c>
      <c r="AQ67" s="547">
        <v>11</v>
      </c>
      <c r="AR67" s="550">
        <v>9</v>
      </c>
    </row>
    <row r="68" spans="1:44" s="552" customFormat="1" ht="12.95" customHeight="1">
      <c r="A68" s="553">
        <v>1010</v>
      </c>
      <c r="B68" s="554" t="s">
        <v>244</v>
      </c>
      <c r="C68" s="555">
        <v>141</v>
      </c>
      <c r="D68" s="556">
        <v>339</v>
      </c>
      <c r="E68" s="546">
        <v>11</v>
      </c>
      <c r="F68" s="547">
        <v>28</v>
      </c>
      <c r="G68" s="547">
        <v>37</v>
      </c>
      <c r="H68" s="547">
        <v>16</v>
      </c>
      <c r="I68" s="557">
        <v>8</v>
      </c>
      <c r="J68" s="549">
        <v>61</v>
      </c>
      <c r="K68" s="546">
        <v>10</v>
      </c>
      <c r="L68" s="547">
        <v>7</v>
      </c>
      <c r="M68" s="547">
        <v>9</v>
      </c>
      <c r="N68" s="550">
        <v>10</v>
      </c>
      <c r="O68" s="551"/>
      <c r="P68" s="558">
        <v>6047</v>
      </c>
      <c r="Q68" s="559" t="s">
        <v>1318</v>
      </c>
      <c r="R68" s="560">
        <v>25</v>
      </c>
      <c r="S68" s="561">
        <v>331</v>
      </c>
      <c r="T68" s="562">
        <v>16</v>
      </c>
      <c r="U68" s="563">
        <v>24</v>
      </c>
      <c r="V68" s="563">
        <v>48</v>
      </c>
      <c r="W68" s="563">
        <v>12</v>
      </c>
      <c r="X68" s="564">
        <v>0</v>
      </c>
      <c r="Y68" s="565">
        <v>60</v>
      </c>
      <c r="Z68" s="562">
        <v>10</v>
      </c>
      <c r="AA68" s="563">
        <v>7</v>
      </c>
      <c r="AB68" s="563">
        <v>9</v>
      </c>
      <c r="AC68" s="566">
        <v>9</v>
      </c>
      <c r="AE68" s="553">
        <v>7581</v>
      </c>
      <c r="AF68" s="554" t="s">
        <v>1778</v>
      </c>
      <c r="AG68" s="555">
        <v>48</v>
      </c>
      <c r="AH68" s="556">
        <v>324</v>
      </c>
      <c r="AI68" s="546">
        <v>13</v>
      </c>
      <c r="AJ68" s="547">
        <v>35</v>
      </c>
      <c r="AK68" s="547">
        <v>52</v>
      </c>
      <c r="AL68" s="547">
        <v>0</v>
      </c>
      <c r="AM68" s="557">
        <v>0</v>
      </c>
      <c r="AN68" s="549">
        <v>52</v>
      </c>
      <c r="AO68" s="546">
        <v>9</v>
      </c>
      <c r="AP68" s="547">
        <v>8</v>
      </c>
      <c r="AQ68" s="547">
        <v>9</v>
      </c>
      <c r="AR68" s="550">
        <v>8</v>
      </c>
    </row>
    <row r="69" spans="1:44" s="552" customFormat="1" ht="12.95" customHeight="1">
      <c r="A69" s="553">
        <v>1014</v>
      </c>
      <c r="B69" s="554" t="s">
        <v>1223</v>
      </c>
      <c r="C69" s="555">
        <v>39</v>
      </c>
      <c r="D69" s="556">
        <v>289</v>
      </c>
      <c r="E69" s="546">
        <v>36</v>
      </c>
      <c r="F69" s="547">
        <v>41</v>
      </c>
      <c r="G69" s="547">
        <v>21</v>
      </c>
      <c r="H69" s="547">
        <v>0</v>
      </c>
      <c r="I69" s="557">
        <v>3</v>
      </c>
      <c r="J69" s="549">
        <v>23</v>
      </c>
      <c r="K69" s="546">
        <v>8</v>
      </c>
      <c r="L69" s="547">
        <v>6</v>
      </c>
      <c r="M69" s="547">
        <v>8</v>
      </c>
      <c r="N69" s="550">
        <v>7</v>
      </c>
      <c r="O69" s="551"/>
      <c r="P69" s="558">
        <v>6048</v>
      </c>
      <c r="Q69" s="559" t="s">
        <v>1319</v>
      </c>
      <c r="R69" s="560">
        <v>31</v>
      </c>
      <c r="S69" s="561">
        <v>290</v>
      </c>
      <c r="T69" s="562">
        <v>32</v>
      </c>
      <c r="U69" s="563">
        <v>45</v>
      </c>
      <c r="V69" s="563">
        <v>23</v>
      </c>
      <c r="W69" s="563">
        <v>0</v>
      </c>
      <c r="X69" s="564">
        <v>0</v>
      </c>
      <c r="Y69" s="565">
        <v>23</v>
      </c>
      <c r="Z69" s="562">
        <v>8</v>
      </c>
      <c r="AA69" s="563">
        <v>5</v>
      </c>
      <c r="AB69" s="563">
        <v>7</v>
      </c>
      <c r="AC69" s="566">
        <v>7</v>
      </c>
      <c r="AE69" s="553">
        <v>7591</v>
      </c>
      <c r="AF69" s="554" t="s">
        <v>518</v>
      </c>
      <c r="AG69" s="555">
        <v>510</v>
      </c>
      <c r="AH69" s="556">
        <v>289</v>
      </c>
      <c r="AI69" s="546">
        <v>46</v>
      </c>
      <c r="AJ69" s="547">
        <v>24</v>
      </c>
      <c r="AK69" s="547">
        <v>24</v>
      </c>
      <c r="AL69" s="547">
        <v>5</v>
      </c>
      <c r="AM69" s="557">
        <v>0</v>
      </c>
      <c r="AN69" s="549">
        <v>29</v>
      </c>
      <c r="AO69" s="546">
        <v>8</v>
      </c>
      <c r="AP69" s="547">
        <v>6</v>
      </c>
      <c r="AQ69" s="547">
        <v>7</v>
      </c>
      <c r="AR69" s="550">
        <v>6</v>
      </c>
    </row>
    <row r="70" spans="1:44" s="552" customFormat="1" ht="12.95" customHeight="1">
      <c r="A70" s="553">
        <v>1017</v>
      </c>
      <c r="B70" s="554" t="s">
        <v>1224</v>
      </c>
      <c r="C70" s="555">
        <v>37</v>
      </c>
      <c r="D70" s="556">
        <v>294</v>
      </c>
      <c r="E70" s="546">
        <v>38</v>
      </c>
      <c r="F70" s="547">
        <v>30</v>
      </c>
      <c r="G70" s="547">
        <v>30</v>
      </c>
      <c r="H70" s="547">
        <v>3</v>
      </c>
      <c r="I70" s="557">
        <v>0</v>
      </c>
      <c r="J70" s="549">
        <v>32</v>
      </c>
      <c r="K70" s="546">
        <v>7</v>
      </c>
      <c r="L70" s="547">
        <v>6</v>
      </c>
      <c r="M70" s="547">
        <v>7</v>
      </c>
      <c r="N70" s="550">
        <v>8</v>
      </c>
      <c r="O70" s="551"/>
      <c r="P70" s="558">
        <v>6049</v>
      </c>
      <c r="Q70" s="559" t="s">
        <v>1320</v>
      </c>
      <c r="R70" s="560">
        <v>21</v>
      </c>
      <c r="S70" s="561">
        <v>276</v>
      </c>
      <c r="T70" s="562">
        <v>33</v>
      </c>
      <c r="U70" s="563">
        <v>33</v>
      </c>
      <c r="V70" s="563">
        <v>29</v>
      </c>
      <c r="W70" s="563">
        <v>5</v>
      </c>
      <c r="X70" s="564">
        <v>0</v>
      </c>
      <c r="Y70" s="565">
        <v>33</v>
      </c>
      <c r="Z70" s="562">
        <v>8</v>
      </c>
      <c r="AA70" s="563">
        <v>6</v>
      </c>
      <c r="AB70" s="563">
        <v>7</v>
      </c>
      <c r="AC70" s="566">
        <v>7</v>
      </c>
      <c r="AE70" s="553">
        <v>7601</v>
      </c>
      <c r="AF70" s="554" t="s">
        <v>1323</v>
      </c>
      <c r="AG70" s="555">
        <v>333</v>
      </c>
      <c r="AH70" s="556">
        <v>307</v>
      </c>
      <c r="AI70" s="546">
        <v>23</v>
      </c>
      <c r="AJ70" s="547">
        <v>43</v>
      </c>
      <c r="AK70" s="547">
        <v>32</v>
      </c>
      <c r="AL70" s="547">
        <v>2</v>
      </c>
      <c r="AM70" s="557">
        <v>0</v>
      </c>
      <c r="AN70" s="549">
        <v>35</v>
      </c>
      <c r="AO70" s="546">
        <v>8</v>
      </c>
      <c r="AP70" s="547">
        <v>7</v>
      </c>
      <c r="AQ70" s="547">
        <v>8</v>
      </c>
      <c r="AR70" s="550">
        <v>7</v>
      </c>
    </row>
    <row r="71" spans="1:44" s="552" customFormat="1" ht="12.95" customHeight="1">
      <c r="A71" s="553">
        <v>1020</v>
      </c>
      <c r="B71" s="554" t="s">
        <v>245</v>
      </c>
      <c r="C71" s="555">
        <v>50</v>
      </c>
      <c r="D71" s="556">
        <v>331</v>
      </c>
      <c r="E71" s="546">
        <v>6</v>
      </c>
      <c r="F71" s="547">
        <v>32</v>
      </c>
      <c r="G71" s="547">
        <v>50</v>
      </c>
      <c r="H71" s="547">
        <v>10</v>
      </c>
      <c r="I71" s="557">
        <v>2</v>
      </c>
      <c r="J71" s="549">
        <v>62</v>
      </c>
      <c r="K71" s="546">
        <v>9</v>
      </c>
      <c r="L71" s="547">
        <v>7</v>
      </c>
      <c r="M71" s="547">
        <v>9</v>
      </c>
      <c r="N71" s="550">
        <v>10</v>
      </c>
      <c r="O71" s="551"/>
      <c r="P71" s="558">
        <v>6051</v>
      </c>
      <c r="Q71" s="559" t="s">
        <v>435</v>
      </c>
      <c r="R71" s="560">
        <v>268</v>
      </c>
      <c r="S71" s="561">
        <v>268</v>
      </c>
      <c r="T71" s="562">
        <v>49</v>
      </c>
      <c r="U71" s="563">
        <v>37</v>
      </c>
      <c r="V71" s="563">
        <v>13</v>
      </c>
      <c r="W71" s="563">
        <v>1</v>
      </c>
      <c r="X71" s="564">
        <v>0</v>
      </c>
      <c r="Y71" s="565">
        <v>14</v>
      </c>
      <c r="Z71" s="562">
        <v>7</v>
      </c>
      <c r="AA71" s="563">
        <v>4</v>
      </c>
      <c r="AB71" s="563">
        <v>6</v>
      </c>
      <c r="AC71" s="566">
        <v>6</v>
      </c>
      <c r="AE71" s="553">
        <v>7631</v>
      </c>
      <c r="AF71" s="554" t="s">
        <v>1325</v>
      </c>
      <c r="AG71" s="555">
        <v>8</v>
      </c>
      <c r="AH71" s="556" t="s">
        <v>42</v>
      </c>
      <c r="AI71" s="546" t="s">
        <v>42</v>
      </c>
      <c r="AJ71" s="547" t="s">
        <v>42</v>
      </c>
      <c r="AK71" s="547" t="s">
        <v>42</v>
      </c>
      <c r="AL71" s="547" t="s">
        <v>42</v>
      </c>
      <c r="AM71" s="557" t="s">
        <v>42</v>
      </c>
      <c r="AN71" s="549" t="s">
        <v>42</v>
      </c>
      <c r="AO71" s="546" t="s">
        <v>42</v>
      </c>
      <c r="AP71" s="547" t="s">
        <v>42</v>
      </c>
      <c r="AQ71" s="547" t="s">
        <v>42</v>
      </c>
      <c r="AR71" s="550" t="s">
        <v>42</v>
      </c>
    </row>
    <row r="72" spans="1:44" s="552" customFormat="1" ht="12.95" customHeight="1">
      <c r="A72" s="553">
        <v>1041</v>
      </c>
      <c r="B72" s="554" t="s">
        <v>246</v>
      </c>
      <c r="C72" s="555">
        <v>146</v>
      </c>
      <c r="D72" s="556">
        <v>349</v>
      </c>
      <c r="E72" s="546">
        <v>10</v>
      </c>
      <c r="F72" s="547">
        <v>20</v>
      </c>
      <c r="G72" s="547">
        <v>34</v>
      </c>
      <c r="H72" s="547">
        <v>27</v>
      </c>
      <c r="I72" s="557">
        <v>9</v>
      </c>
      <c r="J72" s="549">
        <v>71</v>
      </c>
      <c r="K72" s="546">
        <v>10</v>
      </c>
      <c r="L72" s="547">
        <v>7</v>
      </c>
      <c r="M72" s="547">
        <v>10</v>
      </c>
      <c r="N72" s="550">
        <v>11</v>
      </c>
      <c r="O72" s="551"/>
      <c r="P72" s="558">
        <v>6052</v>
      </c>
      <c r="Q72" s="559" t="s">
        <v>127</v>
      </c>
      <c r="R72" s="560">
        <v>411</v>
      </c>
      <c r="S72" s="561">
        <v>323</v>
      </c>
      <c r="T72" s="562">
        <v>18</v>
      </c>
      <c r="U72" s="563">
        <v>27</v>
      </c>
      <c r="V72" s="563">
        <v>39</v>
      </c>
      <c r="W72" s="563">
        <v>12</v>
      </c>
      <c r="X72" s="564">
        <v>3</v>
      </c>
      <c r="Y72" s="565">
        <v>54</v>
      </c>
      <c r="Z72" s="562">
        <v>9</v>
      </c>
      <c r="AA72" s="563">
        <v>7</v>
      </c>
      <c r="AB72" s="563">
        <v>9</v>
      </c>
      <c r="AC72" s="566">
        <v>9</v>
      </c>
      <c r="AE72" s="553">
        <v>7701</v>
      </c>
      <c r="AF72" s="554" t="s">
        <v>520</v>
      </c>
      <c r="AG72" s="555">
        <v>680</v>
      </c>
      <c r="AH72" s="556">
        <v>299</v>
      </c>
      <c r="AI72" s="546">
        <v>30</v>
      </c>
      <c r="AJ72" s="547">
        <v>37</v>
      </c>
      <c r="AK72" s="547">
        <v>28</v>
      </c>
      <c r="AL72" s="547">
        <v>5</v>
      </c>
      <c r="AM72" s="557">
        <v>0</v>
      </c>
      <c r="AN72" s="549">
        <v>33</v>
      </c>
      <c r="AO72" s="546">
        <v>8</v>
      </c>
      <c r="AP72" s="547">
        <v>7</v>
      </c>
      <c r="AQ72" s="547">
        <v>8</v>
      </c>
      <c r="AR72" s="550">
        <v>7</v>
      </c>
    </row>
    <row r="73" spans="1:44" s="552" customFormat="1" ht="12.95" customHeight="1">
      <c r="A73" s="553">
        <v>1081</v>
      </c>
      <c r="B73" s="554" t="s">
        <v>1225</v>
      </c>
      <c r="C73" s="555">
        <v>107</v>
      </c>
      <c r="D73" s="556">
        <v>297</v>
      </c>
      <c r="E73" s="546">
        <v>36</v>
      </c>
      <c r="F73" s="547">
        <v>24</v>
      </c>
      <c r="G73" s="547">
        <v>29</v>
      </c>
      <c r="H73" s="547">
        <v>8</v>
      </c>
      <c r="I73" s="557">
        <v>2</v>
      </c>
      <c r="J73" s="549">
        <v>39</v>
      </c>
      <c r="K73" s="546">
        <v>8</v>
      </c>
      <c r="L73" s="547">
        <v>6</v>
      </c>
      <c r="M73" s="547">
        <v>8</v>
      </c>
      <c r="N73" s="550">
        <v>9</v>
      </c>
      <c r="O73" s="551"/>
      <c r="P73" s="558">
        <v>6060</v>
      </c>
      <c r="Q73" s="559" t="s">
        <v>1321</v>
      </c>
      <c r="R73" s="560">
        <v>103</v>
      </c>
      <c r="S73" s="561">
        <v>306</v>
      </c>
      <c r="T73" s="562">
        <v>20</v>
      </c>
      <c r="U73" s="563">
        <v>47</v>
      </c>
      <c r="V73" s="563">
        <v>26</v>
      </c>
      <c r="W73" s="563">
        <v>7</v>
      </c>
      <c r="X73" s="564">
        <v>0</v>
      </c>
      <c r="Y73" s="565">
        <v>33</v>
      </c>
      <c r="Z73" s="562">
        <v>9</v>
      </c>
      <c r="AA73" s="563">
        <v>6</v>
      </c>
      <c r="AB73" s="563">
        <v>8</v>
      </c>
      <c r="AC73" s="566">
        <v>8</v>
      </c>
      <c r="AE73" s="553">
        <v>7721</v>
      </c>
      <c r="AF73" s="554" t="s">
        <v>521</v>
      </c>
      <c r="AG73" s="555">
        <v>476</v>
      </c>
      <c r="AH73" s="556">
        <v>290</v>
      </c>
      <c r="AI73" s="546">
        <v>37</v>
      </c>
      <c r="AJ73" s="547">
        <v>29</v>
      </c>
      <c r="AK73" s="547">
        <v>28</v>
      </c>
      <c r="AL73" s="547">
        <v>5</v>
      </c>
      <c r="AM73" s="557">
        <v>1</v>
      </c>
      <c r="AN73" s="549">
        <v>34</v>
      </c>
      <c r="AO73" s="546">
        <v>7</v>
      </c>
      <c r="AP73" s="547">
        <v>7</v>
      </c>
      <c r="AQ73" s="547">
        <v>8</v>
      </c>
      <c r="AR73" s="550">
        <v>6</v>
      </c>
    </row>
    <row r="74" spans="1:44" s="552" customFormat="1" ht="12.95" customHeight="1">
      <c r="A74" s="553">
        <v>1121</v>
      </c>
      <c r="B74" s="554" t="s">
        <v>115</v>
      </c>
      <c r="C74" s="555">
        <v>177</v>
      </c>
      <c r="D74" s="556">
        <v>325</v>
      </c>
      <c r="E74" s="546">
        <v>15</v>
      </c>
      <c r="F74" s="547">
        <v>28</v>
      </c>
      <c r="G74" s="547">
        <v>40</v>
      </c>
      <c r="H74" s="547">
        <v>15</v>
      </c>
      <c r="I74" s="557">
        <v>3</v>
      </c>
      <c r="J74" s="549">
        <v>58</v>
      </c>
      <c r="K74" s="546">
        <v>9</v>
      </c>
      <c r="L74" s="547">
        <v>7</v>
      </c>
      <c r="M74" s="547">
        <v>9</v>
      </c>
      <c r="N74" s="550">
        <v>10</v>
      </c>
      <c r="O74" s="551"/>
      <c r="P74" s="558">
        <v>6061</v>
      </c>
      <c r="Q74" s="559" t="s">
        <v>436</v>
      </c>
      <c r="R74" s="560">
        <v>243</v>
      </c>
      <c r="S74" s="561">
        <v>258</v>
      </c>
      <c r="T74" s="562">
        <v>58</v>
      </c>
      <c r="U74" s="563">
        <v>28</v>
      </c>
      <c r="V74" s="563">
        <v>13</v>
      </c>
      <c r="W74" s="563">
        <v>2</v>
      </c>
      <c r="X74" s="564">
        <v>0</v>
      </c>
      <c r="Y74" s="565">
        <v>14</v>
      </c>
      <c r="Z74" s="562">
        <v>7</v>
      </c>
      <c r="AA74" s="563">
        <v>4</v>
      </c>
      <c r="AB74" s="563">
        <v>6</v>
      </c>
      <c r="AC74" s="566">
        <v>6</v>
      </c>
      <c r="AE74" s="553">
        <v>7731</v>
      </c>
      <c r="AF74" s="554" t="s">
        <v>522</v>
      </c>
      <c r="AG74" s="555">
        <v>412</v>
      </c>
      <c r="AH74" s="556">
        <v>287</v>
      </c>
      <c r="AI74" s="546">
        <v>40</v>
      </c>
      <c r="AJ74" s="547">
        <v>33</v>
      </c>
      <c r="AK74" s="547">
        <v>25</v>
      </c>
      <c r="AL74" s="547">
        <v>2</v>
      </c>
      <c r="AM74" s="557">
        <v>0</v>
      </c>
      <c r="AN74" s="549">
        <v>27</v>
      </c>
      <c r="AO74" s="546">
        <v>7</v>
      </c>
      <c r="AP74" s="547">
        <v>7</v>
      </c>
      <c r="AQ74" s="547">
        <v>7</v>
      </c>
      <c r="AR74" s="550">
        <v>6</v>
      </c>
    </row>
    <row r="75" spans="1:44" s="552" customFormat="1" ht="12.95" customHeight="1">
      <c r="A75" s="553">
        <v>1161</v>
      </c>
      <c r="B75" s="554" t="s">
        <v>248</v>
      </c>
      <c r="C75" s="555">
        <v>130</v>
      </c>
      <c r="D75" s="556">
        <v>302</v>
      </c>
      <c r="E75" s="546">
        <v>40</v>
      </c>
      <c r="F75" s="547">
        <v>30</v>
      </c>
      <c r="G75" s="547">
        <v>12</v>
      </c>
      <c r="H75" s="547">
        <v>7</v>
      </c>
      <c r="I75" s="557">
        <v>11</v>
      </c>
      <c r="J75" s="549">
        <v>30</v>
      </c>
      <c r="K75" s="546">
        <v>8</v>
      </c>
      <c r="L75" s="547">
        <v>6</v>
      </c>
      <c r="M75" s="547">
        <v>8</v>
      </c>
      <c r="N75" s="550">
        <v>8</v>
      </c>
      <c r="O75" s="551"/>
      <c r="P75" s="558">
        <v>6070</v>
      </c>
      <c r="Q75" s="559" t="s">
        <v>1322</v>
      </c>
      <c r="R75" s="560">
        <v>116</v>
      </c>
      <c r="S75" s="561">
        <v>299</v>
      </c>
      <c r="T75" s="562">
        <v>30</v>
      </c>
      <c r="U75" s="563">
        <v>42</v>
      </c>
      <c r="V75" s="563">
        <v>21</v>
      </c>
      <c r="W75" s="563">
        <v>6</v>
      </c>
      <c r="X75" s="564">
        <v>1</v>
      </c>
      <c r="Y75" s="565">
        <v>28</v>
      </c>
      <c r="Z75" s="562">
        <v>8</v>
      </c>
      <c r="AA75" s="563">
        <v>5</v>
      </c>
      <c r="AB75" s="563">
        <v>8</v>
      </c>
      <c r="AC75" s="566">
        <v>8</v>
      </c>
      <c r="AE75" s="553">
        <v>7741</v>
      </c>
      <c r="AF75" s="554" t="s">
        <v>523</v>
      </c>
      <c r="AG75" s="555">
        <v>592</v>
      </c>
      <c r="AH75" s="556">
        <v>309</v>
      </c>
      <c r="AI75" s="546">
        <v>21</v>
      </c>
      <c r="AJ75" s="547">
        <v>39</v>
      </c>
      <c r="AK75" s="547">
        <v>34</v>
      </c>
      <c r="AL75" s="547">
        <v>5</v>
      </c>
      <c r="AM75" s="557">
        <v>0</v>
      </c>
      <c r="AN75" s="549">
        <v>40</v>
      </c>
      <c r="AO75" s="546">
        <v>8</v>
      </c>
      <c r="AP75" s="547">
        <v>7</v>
      </c>
      <c r="AQ75" s="547">
        <v>8</v>
      </c>
      <c r="AR75" s="550">
        <v>7</v>
      </c>
    </row>
    <row r="76" spans="1:44" s="552" customFormat="1" ht="12.95" customHeight="1">
      <c r="A76" s="553">
        <v>1241</v>
      </c>
      <c r="B76" s="554" t="s">
        <v>249</v>
      </c>
      <c r="C76" s="555">
        <v>149</v>
      </c>
      <c r="D76" s="556">
        <v>312</v>
      </c>
      <c r="E76" s="546">
        <v>23</v>
      </c>
      <c r="F76" s="547">
        <v>30</v>
      </c>
      <c r="G76" s="547">
        <v>32</v>
      </c>
      <c r="H76" s="547">
        <v>9</v>
      </c>
      <c r="I76" s="557">
        <v>7</v>
      </c>
      <c r="J76" s="549">
        <v>47</v>
      </c>
      <c r="K76" s="546">
        <v>8</v>
      </c>
      <c r="L76" s="547">
        <v>6</v>
      </c>
      <c r="M76" s="547">
        <v>8</v>
      </c>
      <c r="N76" s="550">
        <v>9</v>
      </c>
      <c r="O76" s="551"/>
      <c r="P76" s="558">
        <v>6071</v>
      </c>
      <c r="Q76" s="559" t="s">
        <v>1324</v>
      </c>
      <c r="R76" s="560">
        <v>308</v>
      </c>
      <c r="S76" s="561">
        <v>384</v>
      </c>
      <c r="T76" s="562">
        <v>1</v>
      </c>
      <c r="U76" s="563">
        <v>11</v>
      </c>
      <c r="V76" s="563">
        <v>44</v>
      </c>
      <c r="W76" s="563">
        <v>25</v>
      </c>
      <c r="X76" s="564">
        <v>20</v>
      </c>
      <c r="Y76" s="565">
        <v>88</v>
      </c>
      <c r="Z76" s="562">
        <v>11</v>
      </c>
      <c r="AA76" s="563">
        <v>8</v>
      </c>
      <c r="AB76" s="563">
        <v>11</v>
      </c>
      <c r="AC76" s="566">
        <v>11</v>
      </c>
      <c r="AE76" s="553">
        <v>7751</v>
      </c>
      <c r="AF76" s="554" t="s">
        <v>524</v>
      </c>
      <c r="AG76" s="555">
        <v>391</v>
      </c>
      <c r="AH76" s="556">
        <v>294</v>
      </c>
      <c r="AI76" s="546">
        <v>34</v>
      </c>
      <c r="AJ76" s="547">
        <v>33</v>
      </c>
      <c r="AK76" s="547">
        <v>28</v>
      </c>
      <c r="AL76" s="547">
        <v>5</v>
      </c>
      <c r="AM76" s="557">
        <v>1</v>
      </c>
      <c r="AN76" s="549">
        <v>34</v>
      </c>
      <c r="AO76" s="546">
        <v>7</v>
      </c>
      <c r="AP76" s="547">
        <v>7</v>
      </c>
      <c r="AQ76" s="547">
        <v>7</v>
      </c>
      <c r="AR76" s="550">
        <v>6</v>
      </c>
    </row>
    <row r="77" spans="1:44" s="552" customFormat="1" ht="12.95" customHeight="1">
      <c r="A77" s="553">
        <v>1281</v>
      </c>
      <c r="B77" s="554" t="s">
        <v>250</v>
      </c>
      <c r="C77" s="555">
        <v>51</v>
      </c>
      <c r="D77" s="556">
        <v>348</v>
      </c>
      <c r="E77" s="546">
        <v>8</v>
      </c>
      <c r="F77" s="547">
        <v>16</v>
      </c>
      <c r="G77" s="547">
        <v>49</v>
      </c>
      <c r="H77" s="547">
        <v>18</v>
      </c>
      <c r="I77" s="557">
        <v>10</v>
      </c>
      <c r="J77" s="549">
        <v>76</v>
      </c>
      <c r="K77" s="546">
        <v>10</v>
      </c>
      <c r="L77" s="547">
        <v>8</v>
      </c>
      <c r="M77" s="547">
        <v>10</v>
      </c>
      <c r="N77" s="550">
        <v>11</v>
      </c>
      <c r="O77" s="551"/>
      <c r="P77" s="558">
        <v>6081</v>
      </c>
      <c r="Q77" s="559" t="s">
        <v>439</v>
      </c>
      <c r="R77" s="560">
        <v>296</v>
      </c>
      <c r="S77" s="561">
        <v>295</v>
      </c>
      <c r="T77" s="562">
        <v>34</v>
      </c>
      <c r="U77" s="563">
        <v>35</v>
      </c>
      <c r="V77" s="563">
        <v>25</v>
      </c>
      <c r="W77" s="563">
        <v>5</v>
      </c>
      <c r="X77" s="564">
        <v>1</v>
      </c>
      <c r="Y77" s="565">
        <v>31</v>
      </c>
      <c r="Z77" s="562">
        <v>8</v>
      </c>
      <c r="AA77" s="563">
        <v>5</v>
      </c>
      <c r="AB77" s="563">
        <v>8</v>
      </c>
      <c r="AC77" s="566">
        <v>7</v>
      </c>
      <c r="AE77" s="553">
        <v>7781</v>
      </c>
      <c r="AF77" s="554" t="s">
        <v>1326</v>
      </c>
      <c r="AG77" s="555">
        <v>625</v>
      </c>
      <c r="AH77" s="556">
        <v>301</v>
      </c>
      <c r="AI77" s="546">
        <v>29</v>
      </c>
      <c r="AJ77" s="547">
        <v>34</v>
      </c>
      <c r="AK77" s="547">
        <v>29</v>
      </c>
      <c r="AL77" s="547">
        <v>6</v>
      </c>
      <c r="AM77" s="557">
        <v>1</v>
      </c>
      <c r="AN77" s="549">
        <v>36</v>
      </c>
      <c r="AO77" s="546">
        <v>8</v>
      </c>
      <c r="AP77" s="547">
        <v>7</v>
      </c>
      <c r="AQ77" s="547">
        <v>8</v>
      </c>
      <c r="AR77" s="550">
        <v>7</v>
      </c>
    </row>
    <row r="78" spans="1:44" s="552" customFormat="1" ht="12.95" customHeight="1">
      <c r="A78" s="553">
        <v>1331</v>
      </c>
      <c r="B78" s="554" t="s">
        <v>15</v>
      </c>
      <c r="C78" s="555">
        <v>186</v>
      </c>
      <c r="D78" s="556">
        <v>341</v>
      </c>
      <c r="E78" s="546">
        <v>10</v>
      </c>
      <c r="F78" s="547">
        <v>31</v>
      </c>
      <c r="G78" s="547">
        <v>31</v>
      </c>
      <c r="H78" s="547">
        <v>17</v>
      </c>
      <c r="I78" s="557">
        <v>11</v>
      </c>
      <c r="J78" s="549">
        <v>59</v>
      </c>
      <c r="K78" s="546">
        <v>9</v>
      </c>
      <c r="L78" s="547">
        <v>7</v>
      </c>
      <c r="M78" s="547">
        <v>10</v>
      </c>
      <c r="N78" s="550">
        <v>10</v>
      </c>
      <c r="O78" s="551"/>
      <c r="P78" s="558">
        <v>6091</v>
      </c>
      <c r="Q78" s="559" t="s">
        <v>440</v>
      </c>
      <c r="R78" s="560">
        <v>345</v>
      </c>
      <c r="S78" s="561">
        <v>266</v>
      </c>
      <c r="T78" s="562">
        <v>52</v>
      </c>
      <c r="U78" s="563">
        <v>28</v>
      </c>
      <c r="V78" s="563">
        <v>18</v>
      </c>
      <c r="W78" s="563">
        <v>1</v>
      </c>
      <c r="X78" s="564">
        <v>1</v>
      </c>
      <c r="Y78" s="565">
        <v>19</v>
      </c>
      <c r="Z78" s="562">
        <v>7</v>
      </c>
      <c r="AA78" s="563">
        <v>4</v>
      </c>
      <c r="AB78" s="563">
        <v>7</v>
      </c>
      <c r="AC78" s="566">
        <v>6</v>
      </c>
      <c r="AE78" s="553">
        <v>7791</v>
      </c>
      <c r="AF78" s="554" t="s">
        <v>144</v>
      </c>
      <c r="AG78" s="555">
        <v>191</v>
      </c>
      <c r="AH78" s="556">
        <v>282</v>
      </c>
      <c r="AI78" s="546">
        <v>48</v>
      </c>
      <c r="AJ78" s="547">
        <v>33</v>
      </c>
      <c r="AK78" s="547">
        <v>18</v>
      </c>
      <c r="AL78" s="547">
        <v>1</v>
      </c>
      <c r="AM78" s="557">
        <v>0</v>
      </c>
      <c r="AN78" s="549">
        <v>19</v>
      </c>
      <c r="AO78" s="546">
        <v>7</v>
      </c>
      <c r="AP78" s="547">
        <v>6</v>
      </c>
      <c r="AQ78" s="547">
        <v>7</v>
      </c>
      <c r="AR78" s="550">
        <v>6</v>
      </c>
    </row>
    <row r="79" spans="1:44" s="552" customFormat="1" ht="12.95" customHeight="1">
      <c r="A79" s="553">
        <v>1361</v>
      </c>
      <c r="B79" s="554" t="s">
        <v>1226</v>
      </c>
      <c r="C79" s="555">
        <v>61</v>
      </c>
      <c r="D79" s="556">
        <v>276</v>
      </c>
      <c r="E79" s="546">
        <v>39</v>
      </c>
      <c r="F79" s="547">
        <v>43</v>
      </c>
      <c r="G79" s="547">
        <v>15</v>
      </c>
      <c r="H79" s="547">
        <v>3</v>
      </c>
      <c r="I79" s="557">
        <v>0</v>
      </c>
      <c r="J79" s="549">
        <v>18</v>
      </c>
      <c r="K79" s="546">
        <v>8</v>
      </c>
      <c r="L79" s="547">
        <v>5</v>
      </c>
      <c r="M79" s="547">
        <v>7</v>
      </c>
      <c r="N79" s="550">
        <v>8</v>
      </c>
      <c r="O79" s="551"/>
      <c r="P79" s="558">
        <v>6111</v>
      </c>
      <c r="Q79" s="559" t="s">
        <v>441</v>
      </c>
      <c r="R79" s="560">
        <v>235</v>
      </c>
      <c r="S79" s="561">
        <v>284</v>
      </c>
      <c r="T79" s="562">
        <v>41</v>
      </c>
      <c r="U79" s="563">
        <v>29</v>
      </c>
      <c r="V79" s="563">
        <v>25</v>
      </c>
      <c r="W79" s="563">
        <v>4</v>
      </c>
      <c r="X79" s="564">
        <v>1</v>
      </c>
      <c r="Y79" s="565">
        <v>30</v>
      </c>
      <c r="Z79" s="562">
        <v>7</v>
      </c>
      <c r="AA79" s="563">
        <v>5</v>
      </c>
      <c r="AB79" s="563">
        <v>7</v>
      </c>
      <c r="AC79" s="566">
        <v>7</v>
      </c>
      <c r="AE79" s="553">
        <v>7812</v>
      </c>
      <c r="AF79" s="554" t="s">
        <v>154</v>
      </c>
      <c r="AG79" s="555">
        <v>1</v>
      </c>
      <c r="AH79" s="556" t="s">
        <v>42</v>
      </c>
      <c r="AI79" s="546" t="s">
        <v>42</v>
      </c>
      <c r="AJ79" s="547" t="s">
        <v>42</v>
      </c>
      <c r="AK79" s="547" t="s">
        <v>42</v>
      </c>
      <c r="AL79" s="547" t="s">
        <v>42</v>
      </c>
      <c r="AM79" s="557" t="s">
        <v>42</v>
      </c>
      <c r="AN79" s="549" t="s">
        <v>42</v>
      </c>
      <c r="AO79" s="546" t="s">
        <v>42</v>
      </c>
      <c r="AP79" s="547" t="s">
        <v>42</v>
      </c>
      <c r="AQ79" s="547" t="s">
        <v>42</v>
      </c>
      <c r="AR79" s="550" t="s">
        <v>42</v>
      </c>
    </row>
    <row r="80" spans="1:44" s="552" customFormat="1" ht="12.95" customHeight="1">
      <c r="A80" s="553">
        <v>1371</v>
      </c>
      <c r="B80" s="554" t="s">
        <v>252</v>
      </c>
      <c r="C80" s="555">
        <v>207</v>
      </c>
      <c r="D80" s="556">
        <v>322</v>
      </c>
      <c r="E80" s="546">
        <v>17</v>
      </c>
      <c r="F80" s="547">
        <v>29</v>
      </c>
      <c r="G80" s="547">
        <v>39</v>
      </c>
      <c r="H80" s="547">
        <v>11</v>
      </c>
      <c r="I80" s="557">
        <v>4</v>
      </c>
      <c r="J80" s="549">
        <v>54</v>
      </c>
      <c r="K80" s="546">
        <v>9</v>
      </c>
      <c r="L80" s="547">
        <v>7</v>
      </c>
      <c r="M80" s="547">
        <v>9</v>
      </c>
      <c r="N80" s="550">
        <v>10</v>
      </c>
      <c r="O80" s="551"/>
      <c r="P80" s="558">
        <v>6121</v>
      </c>
      <c r="Q80" s="559" t="s">
        <v>442</v>
      </c>
      <c r="R80" s="560">
        <v>277</v>
      </c>
      <c r="S80" s="561">
        <v>300</v>
      </c>
      <c r="T80" s="562">
        <v>32</v>
      </c>
      <c r="U80" s="563">
        <v>28</v>
      </c>
      <c r="V80" s="563">
        <v>32</v>
      </c>
      <c r="W80" s="563">
        <v>6</v>
      </c>
      <c r="X80" s="564">
        <v>2</v>
      </c>
      <c r="Y80" s="565">
        <v>40</v>
      </c>
      <c r="Z80" s="562">
        <v>8</v>
      </c>
      <c r="AA80" s="563">
        <v>6</v>
      </c>
      <c r="AB80" s="563">
        <v>8</v>
      </c>
      <c r="AC80" s="566">
        <v>8</v>
      </c>
      <c r="AE80" s="553">
        <v>7823</v>
      </c>
      <c r="AF80" s="554" t="s">
        <v>1327</v>
      </c>
      <c r="AG80" s="555">
        <v>3</v>
      </c>
      <c r="AH80" s="556" t="s">
        <v>42</v>
      </c>
      <c r="AI80" s="546" t="s">
        <v>42</v>
      </c>
      <c r="AJ80" s="547" t="s">
        <v>42</v>
      </c>
      <c r="AK80" s="547" t="s">
        <v>42</v>
      </c>
      <c r="AL80" s="547" t="s">
        <v>42</v>
      </c>
      <c r="AM80" s="557" t="s">
        <v>42</v>
      </c>
      <c r="AN80" s="549" t="s">
        <v>42</v>
      </c>
      <c r="AO80" s="546" t="s">
        <v>42</v>
      </c>
      <c r="AP80" s="547" t="s">
        <v>42</v>
      </c>
      <c r="AQ80" s="547" t="s">
        <v>42</v>
      </c>
      <c r="AR80" s="550" t="s">
        <v>42</v>
      </c>
    </row>
    <row r="81" spans="1:44" s="552" customFormat="1" ht="12.95" customHeight="1">
      <c r="A81" s="553">
        <v>1401</v>
      </c>
      <c r="B81" s="554" t="s">
        <v>1227</v>
      </c>
      <c r="C81" s="555">
        <v>48</v>
      </c>
      <c r="D81" s="556">
        <v>322</v>
      </c>
      <c r="E81" s="546">
        <v>21</v>
      </c>
      <c r="F81" s="547">
        <v>29</v>
      </c>
      <c r="G81" s="547">
        <v>35</v>
      </c>
      <c r="H81" s="547">
        <v>8</v>
      </c>
      <c r="I81" s="557">
        <v>6</v>
      </c>
      <c r="J81" s="549">
        <v>50</v>
      </c>
      <c r="K81" s="546">
        <v>9</v>
      </c>
      <c r="L81" s="547">
        <v>7</v>
      </c>
      <c r="M81" s="547">
        <v>9</v>
      </c>
      <c r="N81" s="550">
        <v>9</v>
      </c>
      <c r="O81" s="551"/>
      <c r="P81" s="558">
        <v>6131</v>
      </c>
      <c r="Q81" s="559" t="s">
        <v>443</v>
      </c>
      <c r="R81" s="560">
        <v>273</v>
      </c>
      <c r="S81" s="561">
        <v>299</v>
      </c>
      <c r="T81" s="562">
        <v>31</v>
      </c>
      <c r="U81" s="563">
        <v>34</v>
      </c>
      <c r="V81" s="563">
        <v>27</v>
      </c>
      <c r="W81" s="563">
        <v>5</v>
      </c>
      <c r="X81" s="564">
        <v>3</v>
      </c>
      <c r="Y81" s="565">
        <v>35</v>
      </c>
      <c r="Z81" s="562">
        <v>8</v>
      </c>
      <c r="AA81" s="563">
        <v>6</v>
      </c>
      <c r="AB81" s="563">
        <v>8</v>
      </c>
      <c r="AC81" s="566">
        <v>8</v>
      </c>
      <c r="AE81" s="553">
        <v>7829</v>
      </c>
      <c r="AF81" s="554" t="s">
        <v>145</v>
      </c>
      <c r="AG81" s="555">
        <v>36</v>
      </c>
      <c r="AH81" s="556">
        <v>189</v>
      </c>
      <c r="AI81" s="546">
        <v>97</v>
      </c>
      <c r="AJ81" s="547">
        <v>3</v>
      </c>
      <c r="AK81" s="547">
        <v>0</v>
      </c>
      <c r="AL81" s="547">
        <v>0</v>
      </c>
      <c r="AM81" s="557">
        <v>0</v>
      </c>
      <c r="AN81" s="549">
        <v>0</v>
      </c>
      <c r="AO81" s="546">
        <v>3</v>
      </c>
      <c r="AP81" s="547">
        <v>4</v>
      </c>
      <c r="AQ81" s="547">
        <v>5</v>
      </c>
      <c r="AR81" s="550">
        <v>3</v>
      </c>
    </row>
    <row r="82" spans="1:44" s="552" customFormat="1" ht="12.95" customHeight="1">
      <c r="A82" s="553">
        <v>1441</v>
      </c>
      <c r="B82" s="554" t="s">
        <v>1228</v>
      </c>
      <c r="C82" s="555">
        <v>60</v>
      </c>
      <c r="D82" s="556">
        <v>271</v>
      </c>
      <c r="E82" s="546">
        <v>50</v>
      </c>
      <c r="F82" s="547">
        <v>33</v>
      </c>
      <c r="G82" s="547">
        <v>15</v>
      </c>
      <c r="H82" s="547">
        <v>2</v>
      </c>
      <c r="I82" s="557">
        <v>0</v>
      </c>
      <c r="J82" s="549">
        <v>17</v>
      </c>
      <c r="K82" s="546">
        <v>7</v>
      </c>
      <c r="L82" s="547">
        <v>5</v>
      </c>
      <c r="M82" s="547">
        <v>7</v>
      </c>
      <c r="N82" s="550">
        <v>7</v>
      </c>
      <c r="O82" s="551"/>
      <c r="P82" s="558">
        <v>6141</v>
      </c>
      <c r="Q82" s="559" t="s">
        <v>444</v>
      </c>
      <c r="R82" s="560">
        <v>152</v>
      </c>
      <c r="S82" s="561">
        <v>280</v>
      </c>
      <c r="T82" s="562">
        <v>39</v>
      </c>
      <c r="U82" s="563">
        <v>39</v>
      </c>
      <c r="V82" s="563">
        <v>18</v>
      </c>
      <c r="W82" s="563">
        <v>3</v>
      </c>
      <c r="X82" s="564">
        <v>1</v>
      </c>
      <c r="Y82" s="565">
        <v>22</v>
      </c>
      <c r="Z82" s="562">
        <v>7</v>
      </c>
      <c r="AA82" s="563">
        <v>5</v>
      </c>
      <c r="AB82" s="563">
        <v>7</v>
      </c>
      <c r="AC82" s="566">
        <v>7</v>
      </c>
      <c r="AE82" s="553">
        <v>7835</v>
      </c>
      <c r="AF82" s="554" t="s">
        <v>146</v>
      </c>
      <c r="AG82" s="555">
        <v>11</v>
      </c>
      <c r="AH82" s="556">
        <v>237</v>
      </c>
      <c r="AI82" s="546">
        <v>82</v>
      </c>
      <c r="AJ82" s="547">
        <v>18</v>
      </c>
      <c r="AK82" s="547">
        <v>0</v>
      </c>
      <c r="AL82" s="547">
        <v>0</v>
      </c>
      <c r="AM82" s="557">
        <v>0</v>
      </c>
      <c r="AN82" s="549">
        <v>0</v>
      </c>
      <c r="AO82" s="546">
        <v>5</v>
      </c>
      <c r="AP82" s="547">
        <v>4</v>
      </c>
      <c r="AQ82" s="547">
        <v>5</v>
      </c>
      <c r="AR82" s="550">
        <v>4</v>
      </c>
    </row>
    <row r="83" spans="1:44" s="552" customFormat="1" ht="12.95" customHeight="1">
      <c r="A83" s="553">
        <v>1481</v>
      </c>
      <c r="B83" s="554" t="s">
        <v>1229</v>
      </c>
      <c r="C83" s="555">
        <v>158</v>
      </c>
      <c r="D83" s="556">
        <v>326</v>
      </c>
      <c r="E83" s="546">
        <v>15</v>
      </c>
      <c r="F83" s="547">
        <v>31</v>
      </c>
      <c r="G83" s="547">
        <v>36</v>
      </c>
      <c r="H83" s="547">
        <v>12</v>
      </c>
      <c r="I83" s="557">
        <v>6</v>
      </c>
      <c r="J83" s="549">
        <v>54</v>
      </c>
      <c r="K83" s="546">
        <v>9</v>
      </c>
      <c r="L83" s="547">
        <v>7</v>
      </c>
      <c r="M83" s="547">
        <v>9</v>
      </c>
      <c r="N83" s="550">
        <v>10</v>
      </c>
      <c r="O83" s="551"/>
      <c r="P83" s="558">
        <v>6151</v>
      </c>
      <c r="Q83" s="559" t="s">
        <v>4</v>
      </c>
      <c r="R83" s="560">
        <v>300</v>
      </c>
      <c r="S83" s="561">
        <v>333</v>
      </c>
      <c r="T83" s="562">
        <v>15</v>
      </c>
      <c r="U83" s="563">
        <v>27</v>
      </c>
      <c r="V83" s="563">
        <v>37</v>
      </c>
      <c r="W83" s="563">
        <v>15</v>
      </c>
      <c r="X83" s="564">
        <v>5</v>
      </c>
      <c r="Y83" s="565">
        <v>58</v>
      </c>
      <c r="Z83" s="562">
        <v>9</v>
      </c>
      <c r="AA83" s="563">
        <v>7</v>
      </c>
      <c r="AB83" s="563">
        <v>9</v>
      </c>
      <c r="AC83" s="566">
        <v>9</v>
      </c>
      <c r="AE83" s="553">
        <v>7840</v>
      </c>
      <c r="AF83" s="554" t="s">
        <v>907</v>
      </c>
      <c r="AG83" s="555">
        <v>7</v>
      </c>
      <c r="AH83" s="556" t="s">
        <v>42</v>
      </c>
      <c r="AI83" s="546" t="s">
        <v>42</v>
      </c>
      <c r="AJ83" s="547" t="s">
        <v>42</v>
      </c>
      <c r="AK83" s="547" t="s">
        <v>42</v>
      </c>
      <c r="AL83" s="547" t="s">
        <v>42</v>
      </c>
      <c r="AM83" s="557" t="s">
        <v>42</v>
      </c>
      <c r="AN83" s="549" t="s">
        <v>42</v>
      </c>
      <c r="AO83" s="546" t="s">
        <v>42</v>
      </c>
      <c r="AP83" s="547" t="s">
        <v>42</v>
      </c>
      <c r="AQ83" s="547" t="s">
        <v>42</v>
      </c>
      <c r="AR83" s="550" t="s">
        <v>42</v>
      </c>
    </row>
    <row r="84" spans="1:44" s="552" customFormat="1" ht="12.95" customHeight="1">
      <c r="A84" s="553">
        <v>1521</v>
      </c>
      <c r="B84" s="554" t="s">
        <v>1230</v>
      </c>
      <c r="C84" s="555">
        <v>80</v>
      </c>
      <c r="D84" s="556">
        <v>317</v>
      </c>
      <c r="E84" s="546">
        <v>19</v>
      </c>
      <c r="F84" s="547">
        <v>30</v>
      </c>
      <c r="G84" s="547">
        <v>35</v>
      </c>
      <c r="H84" s="547">
        <v>13</v>
      </c>
      <c r="I84" s="557">
        <v>4</v>
      </c>
      <c r="J84" s="549">
        <v>51</v>
      </c>
      <c r="K84" s="546">
        <v>9</v>
      </c>
      <c r="L84" s="547">
        <v>7</v>
      </c>
      <c r="M84" s="547">
        <v>9</v>
      </c>
      <c r="N84" s="550">
        <v>10</v>
      </c>
      <c r="O84" s="551"/>
      <c r="P84" s="558">
        <v>6161</v>
      </c>
      <c r="Q84" s="559" t="s">
        <v>445</v>
      </c>
      <c r="R84" s="560">
        <v>326</v>
      </c>
      <c r="S84" s="561">
        <v>306</v>
      </c>
      <c r="T84" s="562">
        <v>27</v>
      </c>
      <c r="U84" s="563">
        <v>33</v>
      </c>
      <c r="V84" s="563">
        <v>28</v>
      </c>
      <c r="W84" s="563">
        <v>9</v>
      </c>
      <c r="X84" s="564">
        <v>3</v>
      </c>
      <c r="Y84" s="565">
        <v>40</v>
      </c>
      <c r="Z84" s="562">
        <v>8</v>
      </c>
      <c r="AA84" s="563">
        <v>6</v>
      </c>
      <c r="AB84" s="563">
        <v>8</v>
      </c>
      <c r="AC84" s="566">
        <v>8</v>
      </c>
      <c r="AE84" s="553">
        <v>7850</v>
      </c>
      <c r="AF84" s="554" t="s">
        <v>1331</v>
      </c>
      <c r="AG84" s="555">
        <v>2</v>
      </c>
      <c r="AH84" s="556" t="s">
        <v>42</v>
      </c>
      <c r="AI84" s="546" t="s">
        <v>42</v>
      </c>
      <c r="AJ84" s="547" t="s">
        <v>42</v>
      </c>
      <c r="AK84" s="547" t="s">
        <v>42</v>
      </c>
      <c r="AL84" s="547" t="s">
        <v>42</v>
      </c>
      <c r="AM84" s="557" t="s">
        <v>42</v>
      </c>
      <c r="AN84" s="549" t="s">
        <v>42</v>
      </c>
      <c r="AO84" s="546" t="s">
        <v>42</v>
      </c>
      <c r="AP84" s="547" t="s">
        <v>42</v>
      </c>
      <c r="AQ84" s="547" t="s">
        <v>42</v>
      </c>
      <c r="AR84" s="550" t="s">
        <v>42</v>
      </c>
    </row>
    <row r="85" spans="1:44" s="552" customFormat="1" ht="12.95" customHeight="1">
      <c r="A85" s="553">
        <v>1561</v>
      </c>
      <c r="B85" s="554" t="s">
        <v>1231</v>
      </c>
      <c r="C85" s="555">
        <v>71</v>
      </c>
      <c r="D85" s="556">
        <v>288</v>
      </c>
      <c r="E85" s="546">
        <v>37</v>
      </c>
      <c r="F85" s="547">
        <v>35</v>
      </c>
      <c r="G85" s="547">
        <v>24</v>
      </c>
      <c r="H85" s="547">
        <v>4</v>
      </c>
      <c r="I85" s="557">
        <v>0</v>
      </c>
      <c r="J85" s="549">
        <v>28</v>
      </c>
      <c r="K85" s="546">
        <v>8</v>
      </c>
      <c r="L85" s="547">
        <v>6</v>
      </c>
      <c r="M85" s="547">
        <v>7</v>
      </c>
      <c r="N85" s="550">
        <v>8</v>
      </c>
      <c r="O85" s="551"/>
      <c r="P85" s="558">
        <v>6171</v>
      </c>
      <c r="Q85" s="559" t="s">
        <v>446</v>
      </c>
      <c r="R85" s="560">
        <v>420</v>
      </c>
      <c r="S85" s="561">
        <v>294</v>
      </c>
      <c r="T85" s="562">
        <v>35</v>
      </c>
      <c r="U85" s="563">
        <v>31</v>
      </c>
      <c r="V85" s="563">
        <v>25</v>
      </c>
      <c r="W85" s="563">
        <v>6</v>
      </c>
      <c r="X85" s="564">
        <v>3</v>
      </c>
      <c r="Y85" s="565">
        <v>34</v>
      </c>
      <c r="Z85" s="562">
        <v>8</v>
      </c>
      <c r="AA85" s="563">
        <v>6</v>
      </c>
      <c r="AB85" s="563">
        <v>8</v>
      </c>
      <c r="AC85" s="566">
        <v>7</v>
      </c>
      <c r="AE85" s="553">
        <v>7901</v>
      </c>
      <c r="AF85" s="554" t="s">
        <v>147</v>
      </c>
      <c r="AG85" s="555">
        <v>124</v>
      </c>
      <c r="AH85" s="556">
        <v>327</v>
      </c>
      <c r="AI85" s="546">
        <v>10</v>
      </c>
      <c r="AJ85" s="547">
        <v>37</v>
      </c>
      <c r="AK85" s="547">
        <v>41</v>
      </c>
      <c r="AL85" s="547">
        <v>10</v>
      </c>
      <c r="AM85" s="557">
        <v>1</v>
      </c>
      <c r="AN85" s="549">
        <v>52</v>
      </c>
      <c r="AO85" s="546">
        <v>9</v>
      </c>
      <c r="AP85" s="547">
        <v>8</v>
      </c>
      <c r="AQ85" s="547">
        <v>9</v>
      </c>
      <c r="AR85" s="550">
        <v>8</v>
      </c>
    </row>
    <row r="86" spans="1:44" s="552" customFormat="1" ht="12.95" customHeight="1">
      <c r="A86" s="553">
        <v>1601</v>
      </c>
      <c r="B86" s="554" t="s">
        <v>258</v>
      </c>
      <c r="C86" s="555">
        <v>56</v>
      </c>
      <c r="D86" s="556">
        <v>291</v>
      </c>
      <c r="E86" s="546">
        <v>38</v>
      </c>
      <c r="F86" s="547">
        <v>36</v>
      </c>
      <c r="G86" s="547">
        <v>20</v>
      </c>
      <c r="H86" s="547">
        <v>4</v>
      </c>
      <c r="I86" s="557">
        <v>4</v>
      </c>
      <c r="J86" s="549">
        <v>27</v>
      </c>
      <c r="K86" s="546">
        <v>7</v>
      </c>
      <c r="L86" s="547">
        <v>6</v>
      </c>
      <c r="M86" s="547">
        <v>8</v>
      </c>
      <c r="N86" s="550">
        <v>8</v>
      </c>
      <c r="O86" s="551"/>
      <c r="P86" s="558">
        <v>6211</v>
      </c>
      <c r="Q86" s="559" t="s">
        <v>5</v>
      </c>
      <c r="R86" s="560">
        <v>443</v>
      </c>
      <c r="S86" s="561">
        <v>327</v>
      </c>
      <c r="T86" s="562">
        <v>16</v>
      </c>
      <c r="U86" s="563">
        <v>33</v>
      </c>
      <c r="V86" s="563">
        <v>35</v>
      </c>
      <c r="W86" s="563">
        <v>13</v>
      </c>
      <c r="X86" s="564">
        <v>3</v>
      </c>
      <c r="Y86" s="565">
        <v>51</v>
      </c>
      <c r="Z86" s="562">
        <v>9</v>
      </c>
      <c r="AA86" s="563">
        <v>7</v>
      </c>
      <c r="AB86" s="563">
        <v>9</v>
      </c>
      <c r="AC86" s="566">
        <v>9</v>
      </c>
      <c r="AE86" s="553">
        <v>8019</v>
      </c>
      <c r="AF86" s="554" t="s">
        <v>1333</v>
      </c>
      <c r="AG86" s="555">
        <v>16</v>
      </c>
      <c r="AH86" s="556">
        <v>276</v>
      </c>
      <c r="AI86" s="546">
        <v>50</v>
      </c>
      <c r="AJ86" s="547">
        <v>25</v>
      </c>
      <c r="AK86" s="547">
        <v>25</v>
      </c>
      <c r="AL86" s="547">
        <v>0</v>
      </c>
      <c r="AM86" s="557">
        <v>0</v>
      </c>
      <c r="AN86" s="549">
        <v>25</v>
      </c>
      <c r="AO86" s="546">
        <v>6</v>
      </c>
      <c r="AP86" s="547">
        <v>6</v>
      </c>
      <c r="AQ86" s="547">
        <v>7</v>
      </c>
      <c r="AR86" s="550">
        <v>6</v>
      </c>
    </row>
    <row r="87" spans="1:44" s="552" customFormat="1" ht="12.95" customHeight="1">
      <c r="A87" s="553">
        <v>1641</v>
      </c>
      <c r="B87" s="554" t="s">
        <v>259</v>
      </c>
      <c r="C87" s="555">
        <v>54</v>
      </c>
      <c r="D87" s="556">
        <v>324</v>
      </c>
      <c r="E87" s="546">
        <v>15</v>
      </c>
      <c r="F87" s="547">
        <v>22</v>
      </c>
      <c r="G87" s="547">
        <v>46</v>
      </c>
      <c r="H87" s="547">
        <v>11</v>
      </c>
      <c r="I87" s="557">
        <v>6</v>
      </c>
      <c r="J87" s="549">
        <v>63</v>
      </c>
      <c r="K87" s="546">
        <v>9</v>
      </c>
      <c r="L87" s="547">
        <v>8</v>
      </c>
      <c r="M87" s="547">
        <v>9</v>
      </c>
      <c r="N87" s="550">
        <v>10</v>
      </c>
      <c r="O87" s="551"/>
      <c r="P87" s="558">
        <v>6221</v>
      </c>
      <c r="Q87" s="559" t="s">
        <v>6</v>
      </c>
      <c r="R87" s="560">
        <v>429</v>
      </c>
      <c r="S87" s="561">
        <v>319</v>
      </c>
      <c r="T87" s="562">
        <v>18</v>
      </c>
      <c r="U87" s="563">
        <v>34</v>
      </c>
      <c r="V87" s="563">
        <v>37</v>
      </c>
      <c r="W87" s="563">
        <v>8</v>
      </c>
      <c r="X87" s="564">
        <v>3</v>
      </c>
      <c r="Y87" s="565">
        <v>48</v>
      </c>
      <c r="Z87" s="562">
        <v>9</v>
      </c>
      <c r="AA87" s="563">
        <v>6</v>
      </c>
      <c r="AB87" s="563">
        <v>9</v>
      </c>
      <c r="AC87" s="566">
        <v>8</v>
      </c>
      <c r="AE87" s="553">
        <v>8101</v>
      </c>
      <c r="AF87" s="554" t="s">
        <v>1334</v>
      </c>
      <c r="AG87" s="555">
        <v>11</v>
      </c>
      <c r="AH87" s="556" t="s">
        <v>42</v>
      </c>
      <c r="AI87" s="546" t="s">
        <v>42</v>
      </c>
      <c r="AJ87" s="547" t="s">
        <v>42</v>
      </c>
      <c r="AK87" s="547" t="s">
        <v>42</v>
      </c>
      <c r="AL87" s="547" t="s">
        <v>42</v>
      </c>
      <c r="AM87" s="557" t="s">
        <v>42</v>
      </c>
      <c r="AN87" s="549" t="s">
        <v>42</v>
      </c>
      <c r="AO87" s="546" t="s">
        <v>42</v>
      </c>
      <c r="AP87" s="547" t="s">
        <v>42</v>
      </c>
      <c r="AQ87" s="547" t="s">
        <v>42</v>
      </c>
      <c r="AR87" s="550" t="s">
        <v>42</v>
      </c>
    </row>
    <row r="88" spans="1:44" s="552" customFormat="1" ht="12.95" customHeight="1">
      <c r="A88" s="553">
        <v>1681</v>
      </c>
      <c r="B88" s="554" t="s">
        <v>1232</v>
      </c>
      <c r="C88" s="555">
        <v>52</v>
      </c>
      <c r="D88" s="556">
        <v>311</v>
      </c>
      <c r="E88" s="546">
        <v>19</v>
      </c>
      <c r="F88" s="547">
        <v>46</v>
      </c>
      <c r="G88" s="547">
        <v>31</v>
      </c>
      <c r="H88" s="547">
        <v>4</v>
      </c>
      <c r="I88" s="557">
        <v>0</v>
      </c>
      <c r="J88" s="549">
        <v>35</v>
      </c>
      <c r="K88" s="546">
        <v>9</v>
      </c>
      <c r="L88" s="547">
        <v>6</v>
      </c>
      <c r="M88" s="547">
        <v>9</v>
      </c>
      <c r="N88" s="550">
        <v>8</v>
      </c>
      <c r="O88" s="551"/>
      <c r="P88" s="558">
        <v>6231</v>
      </c>
      <c r="Q88" s="559" t="s">
        <v>7</v>
      </c>
      <c r="R88" s="560">
        <v>284</v>
      </c>
      <c r="S88" s="561">
        <v>291</v>
      </c>
      <c r="T88" s="562">
        <v>35</v>
      </c>
      <c r="U88" s="563">
        <v>35</v>
      </c>
      <c r="V88" s="563">
        <v>25</v>
      </c>
      <c r="W88" s="563">
        <v>3</v>
      </c>
      <c r="X88" s="564">
        <v>2</v>
      </c>
      <c r="Y88" s="565">
        <v>30</v>
      </c>
      <c r="Z88" s="562">
        <v>8</v>
      </c>
      <c r="AA88" s="563">
        <v>5</v>
      </c>
      <c r="AB88" s="563">
        <v>7</v>
      </c>
      <c r="AC88" s="566">
        <v>7</v>
      </c>
      <c r="AE88" s="553">
        <v>8121</v>
      </c>
      <c r="AF88" s="554" t="s">
        <v>148</v>
      </c>
      <c r="AG88" s="555">
        <v>29</v>
      </c>
      <c r="AH88" s="556">
        <v>234</v>
      </c>
      <c r="AI88" s="546">
        <v>76</v>
      </c>
      <c r="AJ88" s="547">
        <v>24</v>
      </c>
      <c r="AK88" s="547">
        <v>0</v>
      </c>
      <c r="AL88" s="547">
        <v>0</v>
      </c>
      <c r="AM88" s="557">
        <v>0</v>
      </c>
      <c r="AN88" s="549">
        <v>0</v>
      </c>
      <c r="AO88" s="546">
        <v>5</v>
      </c>
      <c r="AP88" s="547">
        <v>5</v>
      </c>
      <c r="AQ88" s="547">
        <v>5</v>
      </c>
      <c r="AR88" s="550">
        <v>4</v>
      </c>
    </row>
    <row r="89" spans="1:44" s="552" customFormat="1" ht="12.95" customHeight="1">
      <c r="A89" s="553">
        <v>1691</v>
      </c>
      <c r="B89" s="554" t="s">
        <v>1233</v>
      </c>
      <c r="C89" s="555">
        <v>133</v>
      </c>
      <c r="D89" s="556">
        <v>343</v>
      </c>
      <c r="E89" s="546">
        <v>8</v>
      </c>
      <c r="F89" s="547">
        <v>26</v>
      </c>
      <c r="G89" s="547">
        <v>38</v>
      </c>
      <c r="H89" s="547">
        <v>19</v>
      </c>
      <c r="I89" s="557">
        <v>9</v>
      </c>
      <c r="J89" s="549">
        <v>66</v>
      </c>
      <c r="K89" s="546">
        <v>10</v>
      </c>
      <c r="L89" s="547">
        <v>7</v>
      </c>
      <c r="M89" s="547">
        <v>10</v>
      </c>
      <c r="N89" s="550">
        <v>10</v>
      </c>
      <c r="O89" s="551"/>
      <c r="P89" s="558">
        <v>6241</v>
      </c>
      <c r="Q89" s="559" t="s">
        <v>447</v>
      </c>
      <c r="R89" s="560">
        <v>452</v>
      </c>
      <c r="S89" s="561">
        <v>311</v>
      </c>
      <c r="T89" s="562">
        <v>25</v>
      </c>
      <c r="U89" s="563">
        <v>34</v>
      </c>
      <c r="V89" s="563">
        <v>31</v>
      </c>
      <c r="W89" s="563">
        <v>7</v>
      </c>
      <c r="X89" s="564">
        <v>3</v>
      </c>
      <c r="Y89" s="565">
        <v>41</v>
      </c>
      <c r="Z89" s="562">
        <v>8</v>
      </c>
      <c r="AA89" s="563">
        <v>6</v>
      </c>
      <c r="AB89" s="563">
        <v>8</v>
      </c>
      <c r="AC89" s="566">
        <v>8</v>
      </c>
      <c r="AE89" s="553">
        <v>8131</v>
      </c>
      <c r="AF89" s="554" t="s">
        <v>527</v>
      </c>
      <c r="AG89" s="555">
        <v>29</v>
      </c>
      <c r="AH89" s="556">
        <v>284</v>
      </c>
      <c r="AI89" s="546">
        <v>41</v>
      </c>
      <c r="AJ89" s="547">
        <v>41</v>
      </c>
      <c r="AK89" s="547">
        <v>17</v>
      </c>
      <c r="AL89" s="547">
        <v>0</v>
      </c>
      <c r="AM89" s="557">
        <v>0</v>
      </c>
      <c r="AN89" s="549">
        <v>17</v>
      </c>
      <c r="AO89" s="546">
        <v>7</v>
      </c>
      <c r="AP89" s="547">
        <v>6</v>
      </c>
      <c r="AQ89" s="547">
        <v>7</v>
      </c>
      <c r="AR89" s="550">
        <v>6</v>
      </c>
    </row>
    <row r="90" spans="1:44" s="552" customFormat="1" ht="12.95" customHeight="1">
      <c r="A90" s="553">
        <v>1721</v>
      </c>
      <c r="B90" s="554" t="s">
        <v>40</v>
      </c>
      <c r="C90" s="555">
        <v>112</v>
      </c>
      <c r="D90" s="556">
        <v>318</v>
      </c>
      <c r="E90" s="546">
        <v>22</v>
      </c>
      <c r="F90" s="547">
        <v>24</v>
      </c>
      <c r="G90" s="547">
        <v>38</v>
      </c>
      <c r="H90" s="547">
        <v>12</v>
      </c>
      <c r="I90" s="557">
        <v>4</v>
      </c>
      <c r="J90" s="549">
        <v>54</v>
      </c>
      <c r="K90" s="546">
        <v>9</v>
      </c>
      <c r="L90" s="547">
        <v>7</v>
      </c>
      <c r="M90" s="547">
        <v>9</v>
      </c>
      <c r="N90" s="550">
        <v>10</v>
      </c>
      <c r="O90" s="551"/>
      <c r="P90" s="558">
        <v>6251</v>
      </c>
      <c r="Q90" s="559" t="s">
        <v>8</v>
      </c>
      <c r="R90" s="560">
        <v>213</v>
      </c>
      <c r="S90" s="561">
        <v>269</v>
      </c>
      <c r="T90" s="562">
        <v>47</v>
      </c>
      <c r="U90" s="563">
        <v>31</v>
      </c>
      <c r="V90" s="563">
        <v>20</v>
      </c>
      <c r="W90" s="563">
        <v>1</v>
      </c>
      <c r="X90" s="564">
        <v>0</v>
      </c>
      <c r="Y90" s="565">
        <v>22</v>
      </c>
      <c r="Z90" s="562">
        <v>7</v>
      </c>
      <c r="AA90" s="563">
        <v>4</v>
      </c>
      <c r="AB90" s="563">
        <v>7</v>
      </c>
      <c r="AC90" s="566">
        <v>6</v>
      </c>
      <c r="AE90" s="553">
        <v>8151</v>
      </c>
      <c r="AF90" s="554" t="s">
        <v>913</v>
      </c>
      <c r="AG90" s="555">
        <v>3</v>
      </c>
      <c r="AH90" s="556" t="s">
        <v>42</v>
      </c>
      <c r="AI90" s="546" t="s">
        <v>42</v>
      </c>
      <c r="AJ90" s="547" t="s">
        <v>42</v>
      </c>
      <c r="AK90" s="547" t="s">
        <v>42</v>
      </c>
      <c r="AL90" s="547" t="s">
        <v>42</v>
      </c>
      <c r="AM90" s="557" t="s">
        <v>42</v>
      </c>
      <c r="AN90" s="549" t="s">
        <v>42</v>
      </c>
      <c r="AO90" s="546" t="s">
        <v>42</v>
      </c>
      <c r="AP90" s="547" t="s">
        <v>42</v>
      </c>
      <c r="AQ90" s="547" t="s">
        <v>42</v>
      </c>
      <c r="AR90" s="550" t="s">
        <v>42</v>
      </c>
    </row>
    <row r="91" spans="1:44" s="552" customFormat="1" ht="12.95" customHeight="1">
      <c r="A91" s="553">
        <v>1761</v>
      </c>
      <c r="B91" s="554" t="s">
        <v>262</v>
      </c>
      <c r="C91" s="555">
        <v>101</v>
      </c>
      <c r="D91" s="556">
        <v>347</v>
      </c>
      <c r="E91" s="546">
        <v>11</v>
      </c>
      <c r="F91" s="547">
        <v>22</v>
      </c>
      <c r="G91" s="547">
        <v>34</v>
      </c>
      <c r="H91" s="547">
        <v>20</v>
      </c>
      <c r="I91" s="557">
        <v>14</v>
      </c>
      <c r="J91" s="549">
        <v>67</v>
      </c>
      <c r="K91" s="546">
        <v>10</v>
      </c>
      <c r="L91" s="547">
        <v>8</v>
      </c>
      <c r="M91" s="547">
        <v>10</v>
      </c>
      <c r="N91" s="550">
        <v>10</v>
      </c>
      <c r="O91" s="551"/>
      <c r="P91" s="558">
        <v>6281</v>
      </c>
      <c r="Q91" s="559" t="s">
        <v>448</v>
      </c>
      <c r="R91" s="560">
        <v>197</v>
      </c>
      <c r="S91" s="561">
        <v>267</v>
      </c>
      <c r="T91" s="562">
        <v>50</v>
      </c>
      <c r="U91" s="563">
        <v>35</v>
      </c>
      <c r="V91" s="563">
        <v>14</v>
      </c>
      <c r="W91" s="563">
        <v>1</v>
      </c>
      <c r="X91" s="564">
        <v>1</v>
      </c>
      <c r="Y91" s="565">
        <v>15</v>
      </c>
      <c r="Z91" s="562">
        <v>7</v>
      </c>
      <c r="AA91" s="563">
        <v>4</v>
      </c>
      <c r="AB91" s="563">
        <v>6</v>
      </c>
      <c r="AC91" s="566">
        <v>6</v>
      </c>
      <c r="AE91" s="553">
        <v>8161</v>
      </c>
      <c r="AF91" s="554" t="s">
        <v>99</v>
      </c>
      <c r="AG91" s="555">
        <v>20</v>
      </c>
      <c r="AH91" s="556">
        <v>276</v>
      </c>
      <c r="AI91" s="546">
        <v>50</v>
      </c>
      <c r="AJ91" s="547">
        <v>45</v>
      </c>
      <c r="AK91" s="547">
        <v>5</v>
      </c>
      <c r="AL91" s="547">
        <v>0</v>
      </c>
      <c r="AM91" s="557">
        <v>0</v>
      </c>
      <c r="AN91" s="549">
        <v>5</v>
      </c>
      <c r="AO91" s="546">
        <v>7</v>
      </c>
      <c r="AP91" s="547">
        <v>6</v>
      </c>
      <c r="AQ91" s="547">
        <v>6</v>
      </c>
      <c r="AR91" s="550">
        <v>5</v>
      </c>
    </row>
    <row r="92" spans="1:44" s="552" customFormat="1" ht="12.95" customHeight="1">
      <c r="A92" s="553">
        <v>1801</v>
      </c>
      <c r="B92" s="554" t="s">
        <v>263</v>
      </c>
      <c r="C92" s="555">
        <v>94</v>
      </c>
      <c r="D92" s="556">
        <v>320</v>
      </c>
      <c r="E92" s="546">
        <v>23</v>
      </c>
      <c r="F92" s="547">
        <v>22</v>
      </c>
      <c r="G92" s="547">
        <v>34</v>
      </c>
      <c r="H92" s="547">
        <v>16</v>
      </c>
      <c r="I92" s="557">
        <v>4</v>
      </c>
      <c r="J92" s="549">
        <v>54</v>
      </c>
      <c r="K92" s="546">
        <v>9</v>
      </c>
      <c r="L92" s="547">
        <v>7</v>
      </c>
      <c r="M92" s="547">
        <v>9</v>
      </c>
      <c r="N92" s="550">
        <v>9</v>
      </c>
      <c r="O92" s="551"/>
      <c r="P92" s="558">
        <v>6301</v>
      </c>
      <c r="Q92" s="559" t="s">
        <v>449</v>
      </c>
      <c r="R92" s="560">
        <v>460</v>
      </c>
      <c r="S92" s="561">
        <v>305</v>
      </c>
      <c r="T92" s="562">
        <v>33</v>
      </c>
      <c r="U92" s="563">
        <v>25</v>
      </c>
      <c r="V92" s="563">
        <v>28</v>
      </c>
      <c r="W92" s="563">
        <v>10</v>
      </c>
      <c r="X92" s="564">
        <v>4</v>
      </c>
      <c r="Y92" s="565">
        <v>42</v>
      </c>
      <c r="Z92" s="562">
        <v>8</v>
      </c>
      <c r="AA92" s="563">
        <v>6</v>
      </c>
      <c r="AB92" s="563">
        <v>8</v>
      </c>
      <c r="AC92" s="566">
        <v>8</v>
      </c>
      <c r="AE92" s="553">
        <v>8181</v>
      </c>
      <c r="AF92" s="554" t="s">
        <v>916</v>
      </c>
      <c r="AG92" s="555">
        <v>4</v>
      </c>
      <c r="AH92" s="556" t="s">
        <v>42</v>
      </c>
      <c r="AI92" s="546" t="s">
        <v>42</v>
      </c>
      <c r="AJ92" s="547" t="s">
        <v>42</v>
      </c>
      <c r="AK92" s="547" t="s">
        <v>42</v>
      </c>
      <c r="AL92" s="547" t="s">
        <v>42</v>
      </c>
      <c r="AM92" s="557" t="s">
        <v>42</v>
      </c>
      <c r="AN92" s="549" t="s">
        <v>42</v>
      </c>
      <c r="AO92" s="546" t="s">
        <v>42</v>
      </c>
      <c r="AP92" s="547" t="s">
        <v>42</v>
      </c>
      <c r="AQ92" s="547" t="s">
        <v>42</v>
      </c>
      <c r="AR92" s="550" t="s">
        <v>42</v>
      </c>
    </row>
    <row r="93" spans="1:44" s="552" customFormat="1" ht="12.95" customHeight="1">
      <c r="A93" s="553">
        <v>1811</v>
      </c>
      <c r="B93" s="554" t="s">
        <v>1234</v>
      </c>
      <c r="C93" s="555">
        <v>99</v>
      </c>
      <c r="D93" s="556">
        <v>326</v>
      </c>
      <c r="E93" s="546">
        <v>19</v>
      </c>
      <c r="F93" s="547">
        <v>24</v>
      </c>
      <c r="G93" s="547">
        <v>35</v>
      </c>
      <c r="H93" s="547">
        <v>15</v>
      </c>
      <c r="I93" s="557">
        <v>6</v>
      </c>
      <c r="J93" s="549">
        <v>57</v>
      </c>
      <c r="K93" s="546">
        <v>9</v>
      </c>
      <c r="L93" s="547">
        <v>7</v>
      </c>
      <c r="M93" s="547">
        <v>9</v>
      </c>
      <c r="N93" s="550">
        <v>10</v>
      </c>
      <c r="O93" s="551"/>
      <c r="P93" s="558">
        <v>6331</v>
      </c>
      <c r="Q93" s="559" t="s">
        <v>450</v>
      </c>
      <c r="R93" s="560">
        <v>445</v>
      </c>
      <c r="S93" s="561">
        <v>280</v>
      </c>
      <c r="T93" s="562">
        <v>44</v>
      </c>
      <c r="U93" s="563">
        <v>28</v>
      </c>
      <c r="V93" s="563">
        <v>23</v>
      </c>
      <c r="W93" s="563">
        <v>3</v>
      </c>
      <c r="X93" s="564">
        <v>1</v>
      </c>
      <c r="Y93" s="565">
        <v>28</v>
      </c>
      <c r="Z93" s="562">
        <v>8</v>
      </c>
      <c r="AA93" s="563">
        <v>5</v>
      </c>
      <c r="AB93" s="563">
        <v>7</v>
      </c>
      <c r="AC93" s="566">
        <v>7</v>
      </c>
      <c r="AE93" s="553">
        <v>8201</v>
      </c>
      <c r="AF93" s="554" t="s">
        <v>100</v>
      </c>
      <c r="AG93" s="555">
        <v>11</v>
      </c>
      <c r="AH93" s="556">
        <v>260</v>
      </c>
      <c r="AI93" s="546">
        <v>64</v>
      </c>
      <c r="AJ93" s="547">
        <v>36</v>
      </c>
      <c r="AK93" s="547">
        <v>0</v>
      </c>
      <c r="AL93" s="547">
        <v>0</v>
      </c>
      <c r="AM93" s="557">
        <v>0</v>
      </c>
      <c r="AN93" s="549">
        <v>0</v>
      </c>
      <c r="AO93" s="546">
        <v>6</v>
      </c>
      <c r="AP93" s="547">
        <v>5</v>
      </c>
      <c r="AQ93" s="547">
        <v>5</v>
      </c>
      <c r="AR93" s="550">
        <v>4</v>
      </c>
    </row>
    <row r="94" spans="1:44" s="552" customFormat="1" ht="12.95" customHeight="1">
      <c r="A94" s="553">
        <v>1841</v>
      </c>
      <c r="B94" s="554" t="s">
        <v>265</v>
      </c>
      <c r="C94" s="555">
        <v>92</v>
      </c>
      <c r="D94" s="556">
        <v>326</v>
      </c>
      <c r="E94" s="546">
        <v>16</v>
      </c>
      <c r="F94" s="547">
        <v>32</v>
      </c>
      <c r="G94" s="547">
        <v>37</v>
      </c>
      <c r="H94" s="547">
        <v>11</v>
      </c>
      <c r="I94" s="557">
        <v>4</v>
      </c>
      <c r="J94" s="549">
        <v>52</v>
      </c>
      <c r="K94" s="546">
        <v>9</v>
      </c>
      <c r="L94" s="547">
        <v>7</v>
      </c>
      <c r="M94" s="547">
        <v>9</v>
      </c>
      <c r="N94" s="550">
        <v>10</v>
      </c>
      <c r="O94" s="551"/>
      <c r="P94" s="558">
        <v>6351</v>
      </c>
      <c r="Q94" s="559" t="s">
        <v>451</v>
      </c>
      <c r="R94" s="560">
        <v>224</v>
      </c>
      <c r="S94" s="561">
        <v>287</v>
      </c>
      <c r="T94" s="562">
        <v>38</v>
      </c>
      <c r="U94" s="563">
        <v>34</v>
      </c>
      <c r="V94" s="563">
        <v>23</v>
      </c>
      <c r="W94" s="563">
        <v>4</v>
      </c>
      <c r="X94" s="564">
        <v>0</v>
      </c>
      <c r="Y94" s="565">
        <v>27</v>
      </c>
      <c r="Z94" s="562">
        <v>8</v>
      </c>
      <c r="AA94" s="563">
        <v>5</v>
      </c>
      <c r="AB94" s="563">
        <v>7</v>
      </c>
      <c r="AC94" s="566">
        <v>7</v>
      </c>
      <c r="AE94" s="553">
        <v>9732</v>
      </c>
      <c r="AF94" s="554" t="s">
        <v>528</v>
      </c>
      <c r="AG94" s="555">
        <v>37</v>
      </c>
      <c r="AH94" s="556">
        <v>278</v>
      </c>
      <c r="AI94" s="546">
        <v>49</v>
      </c>
      <c r="AJ94" s="547">
        <v>30</v>
      </c>
      <c r="AK94" s="547">
        <v>19</v>
      </c>
      <c r="AL94" s="547">
        <v>3</v>
      </c>
      <c r="AM94" s="557">
        <v>0</v>
      </c>
      <c r="AN94" s="549">
        <v>22</v>
      </c>
      <c r="AO94" s="546">
        <v>6</v>
      </c>
      <c r="AP94" s="547">
        <v>6</v>
      </c>
      <c r="AQ94" s="547">
        <v>7</v>
      </c>
      <c r="AR94" s="550">
        <v>6</v>
      </c>
    </row>
    <row r="95" spans="1:44" s="552" customFormat="1" ht="12.95" customHeight="1">
      <c r="A95" s="553">
        <v>1881</v>
      </c>
      <c r="B95" s="554" t="s">
        <v>1235</v>
      </c>
      <c r="C95" s="555">
        <v>130</v>
      </c>
      <c r="D95" s="556">
        <v>319</v>
      </c>
      <c r="E95" s="546">
        <v>18</v>
      </c>
      <c r="F95" s="547">
        <v>31</v>
      </c>
      <c r="G95" s="547">
        <v>34</v>
      </c>
      <c r="H95" s="547">
        <v>12</v>
      </c>
      <c r="I95" s="557">
        <v>5</v>
      </c>
      <c r="J95" s="549">
        <v>51</v>
      </c>
      <c r="K95" s="546">
        <v>8</v>
      </c>
      <c r="L95" s="547">
        <v>6</v>
      </c>
      <c r="M95" s="547">
        <v>9</v>
      </c>
      <c r="N95" s="550">
        <v>10</v>
      </c>
      <c r="O95" s="551"/>
      <c r="P95" s="558">
        <v>6361</v>
      </c>
      <c r="Q95" s="559" t="s">
        <v>452</v>
      </c>
      <c r="R95" s="560">
        <v>179</v>
      </c>
      <c r="S95" s="561">
        <v>271</v>
      </c>
      <c r="T95" s="562">
        <v>44</v>
      </c>
      <c r="U95" s="563">
        <v>40</v>
      </c>
      <c r="V95" s="563">
        <v>13</v>
      </c>
      <c r="W95" s="563">
        <v>3</v>
      </c>
      <c r="X95" s="564">
        <v>0</v>
      </c>
      <c r="Y95" s="565">
        <v>16</v>
      </c>
      <c r="Z95" s="562">
        <v>7</v>
      </c>
      <c r="AA95" s="563">
        <v>4</v>
      </c>
      <c r="AB95" s="563">
        <v>7</v>
      </c>
      <c r="AC95" s="566">
        <v>6</v>
      </c>
      <c r="AE95" s="567"/>
      <c r="AF95" s="568"/>
      <c r="AG95" s="569"/>
      <c r="AH95" s="570"/>
      <c r="AI95" s="570"/>
      <c r="AJ95" s="570"/>
      <c r="AK95" s="570"/>
      <c r="AL95" s="570"/>
      <c r="AM95" s="570"/>
      <c r="AN95" s="571"/>
      <c r="AO95" s="570"/>
      <c r="AP95" s="570"/>
      <c r="AQ95" s="570"/>
      <c r="AR95" s="570"/>
    </row>
    <row r="96" spans="1:44" s="552" customFormat="1" ht="12.95" customHeight="1">
      <c r="A96" s="553">
        <v>1921</v>
      </c>
      <c r="B96" s="554" t="s">
        <v>267</v>
      </c>
      <c r="C96" s="555">
        <v>166</v>
      </c>
      <c r="D96" s="556">
        <v>317</v>
      </c>
      <c r="E96" s="546">
        <v>17</v>
      </c>
      <c r="F96" s="547">
        <v>34</v>
      </c>
      <c r="G96" s="547">
        <v>34</v>
      </c>
      <c r="H96" s="547">
        <v>13</v>
      </c>
      <c r="I96" s="557">
        <v>2</v>
      </c>
      <c r="J96" s="549">
        <v>49</v>
      </c>
      <c r="K96" s="546">
        <v>8</v>
      </c>
      <c r="L96" s="547">
        <v>7</v>
      </c>
      <c r="M96" s="547">
        <v>9</v>
      </c>
      <c r="N96" s="550">
        <v>9</v>
      </c>
      <c r="O96" s="551"/>
      <c r="P96" s="558">
        <v>6391</v>
      </c>
      <c r="Q96" s="559" t="s">
        <v>9</v>
      </c>
      <c r="R96" s="560">
        <v>220</v>
      </c>
      <c r="S96" s="561">
        <v>263</v>
      </c>
      <c r="T96" s="562">
        <v>51</v>
      </c>
      <c r="U96" s="563">
        <v>32</v>
      </c>
      <c r="V96" s="563">
        <v>14</v>
      </c>
      <c r="W96" s="563">
        <v>3</v>
      </c>
      <c r="X96" s="564">
        <v>0</v>
      </c>
      <c r="Y96" s="565">
        <v>17</v>
      </c>
      <c r="Z96" s="562">
        <v>7</v>
      </c>
      <c r="AA96" s="563">
        <v>4</v>
      </c>
      <c r="AB96" s="563">
        <v>7</v>
      </c>
      <c r="AC96" s="566">
        <v>6</v>
      </c>
      <c r="AE96" s="567"/>
      <c r="AF96" s="568"/>
      <c r="AG96" s="569"/>
      <c r="AH96" s="570"/>
      <c r="AI96" s="570"/>
      <c r="AJ96" s="570"/>
      <c r="AK96" s="570"/>
      <c r="AL96" s="570"/>
      <c r="AM96" s="570"/>
      <c r="AN96" s="571"/>
      <c r="AO96" s="570"/>
      <c r="AP96" s="570"/>
      <c r="AQ96" s="570"/>
      <c r="AR96" s="570"/>
    </row>
    <row r="97" spans="1:44" s="552" customFormat="1" ht="12.95" customHeight="1">
      <c r="A97" s="553">
        <v>2001</v>
      </c>
      <c r="B97" s="554" t="s">
        <v>268</v>
      </c>
      <c r="C97" s="555">
        <v>131</v>
      </c>
      <c r="D97" s="556">
        <v>288</v>
      </c>
      <c r="E97" s="546">
        <v>37</v>
      </c>
      <c r="F97" s="547">
        <v>34</v>
      </c>
      <c r="G97" s="547">
        <v>26</v>
      </c>
      <c r="H97" s="547">
        <v>1</v>
      </c>
      <c r="I97" s="557">
        <v>2</v>
      </c>
      <c r="J97" s="549">
        <v>28</v>
      </c>
      <c r="K97" s="546">
        <v>7</v>
      </c>
      <c r="L97" s="547">
        <v>6</v>
      </c>
      <c r="M97" s="547">
        <v>8</v>
      </c>
      <c r="N97" s="550">
        <v>8</v>
      </c>
      <c r="O97" s="551"/>
      <c r="P97" s="558">
        <v>6411</v>
      </c>
      <c r="Q97" s="559" t="s">
        <v>453</v>
      </c>
      <c r="R97" s="560">
        <v>234</v>
      </c>
      <c r="S97" s="561">
        <v>284</v>
      </c>
      <c r="T97" s="562">
        <v>35</v>
      </c>
      <c r="U97" s="563">
        <v>38</v>
      </c>
      <c r="V97" s="563">
        <v>24</v>
      </c>
      <c r="W97" s="563">
        <v>3</v>
      </c>
      <c r="X97" s="564">
        <v>0</v>
      </c>
      <c r="Y97" s="565">
        <v>27</v>
      </c>
      <c r="Z97" s="562">
        <v>8</v>
      </c>
      <c r="AA97" s="563">
        <v>5</v>
      </c>
      <c r="AB97" s="563">
        <v>7</v>
      </c>
      <c r="AC97" s="566">
        <v>7</v>
      </c>
      <c r="AE97" s="567"/>
      <c r="AF97" s="568"/>
      <c r="AG97" s="569"/>
      <c r="AH97" s="570"/>
      <c r="AI97" s="570"/>
      <c r="AJ97" s="570"/>
      <c r="AK97" s="570"/>
      <c r="AL97" s="570"/>
      <c r="AM97" s="570"/>
      <c r="AN97" s="571"/>
      <c r="AO97" s="570"/>
      <c r="AP97" s="570"/>
      <c r="AQ97" s="570"/>
      <c r="AR97" s="570"/>
    </row>
    <row r="98" spans="1:44" s="552" customFormat="1" ht="12.95" customHeight="1">
      <c r="A98" s="553">
        <v>2003</v>
      </c>
      <c r="B98" s="554" t="s">
        <v>1381</v>
      </c>
      <c r="C98" s="555">
        <v>17</v>
      </c>
      <c r="D98" s="556">
        <v>313</v>
      </c>
      <c r="E98" s="546">
        <v>24</v>
      </c>
      <c r="F98" s="547">
        <v>24</v>
      </c>
      <c r="G98" s="547">
        <v>41</v>
      </c>
      <c r="H98" s="547">
        <v>12</v>
      </c>
      <c r="I98" s="557">
        <v>0</v>
      </c>
      <c r="J98" s="549">
        <v>53</v>
      </c>
      <c r="K98" s="546">
        <v>9</v>
      </c>
      <c r="L98" s="547">
        <v>6</v>
      </c>
      <c r="M98" s="547">
        <v>9</v>
      </c>
      <c r="N98" s="550">
        <v>9</v>
      </c>
      <c r="O98" s="551"/>
      <c r="P98" s="558">
        <v>6421</v>
      </c>
      <c r="Q98" s="559" t="s">
        <v>454</v>
      </c>
      <c r="R98" s="560">
        <v>252</v>
      </c>
      <c r="S98" s="561">
        <v>280</v>
      </c>
      <c r="T98" s="562">
        <v>40</v>
      </c>
      <c r="U98" s="563">
        <v>35</v>
      </c>
      <c r="V98" s="563">
        <v>22</v>
      </c>
      <c r="W98" s="563">
        <v>3</v>
      </c>
      <c r="X98" s="564">
        <v>1</v>
      </c>
      <c r="Y98" s="565">
        <v>25</v>
      </c>
      <c r="Z98" s="562">
        <v>7</v>
      </c>
      <c r="AA98" s="563">
        <v>5</v>
      </c>
      <c r="AB98" s="563">
        <v>7</v>
      </c>
      <c r="AC98" s="566">
        <v>7</v>
      </c>
      <c r="AE98" s="567"/>
      <c r="AF98" s="568"/>
      <c r="AG98" s="569"/>
      <c r="AH98" s="570"/>
      <c r="AI98" s="570"/>
      <c r="AJ98" s="570"/>
      <c r="AK98" s="570"/>
      <c r="AL98" s="570"/>
      <c r="AM98" s="570"/>
      <c r="AN98" s="571"/>
      <c r="AO98" s="570"/>
      <c r="AP98" s="570"/>
      <c r="AQ98" s="570"/>
      <c r="AR98" s="570"/>
    </row>
    <row r="99" spans="1:44" s="552" customFormat="1" ht="12.95" customHeight="1">
      <c r="A99" s="553">
        <v>2006</v>
      </c>
      <c r="B99" s="554" t="s">
        <v>270</v>
      </c>
      <c r="C99" s="555">
        <v>16</v>
      </c>
      <c r="D99" s="556">
        <v>300</v>
      </c>
      <c r="E99" s="546">
        <v>19</v>
      </c>
      <c r="F99" s="547">
        <v>44</v>
      </c>
      <c r="G99" s="547">
        <v>31</v>
      </c>
      <c r="H99" s="547">
        <v>6</v>
      </c>
      <c r="I99" s="557">
        <v>0</v>
      </c>
      <c r="J99" s="549">
        <v>38</v>
      </c>
      <c r="K99" s="546">
        <v>8</v>
      </c>
      <c r="L99" s="547">
        <v>6</v>
      </c>
      <c r="M99" s="547">
        <v>8</v>
      </c>
      <c r="N99" s="550">
        <v>9</v>
      </c>
      <c r="O99" s="551"/>
      <c r="P99" s="558">
        <v>6431</v>
      </c>
      <c r="Q99" s="559" t="s">
        <v>455</v>
      </c>
      <c r="R99" s="560">
        <v>178</v>
      </c>
      <c r="S99" s="561">
        <v>284</v>
      </c>
      <c r="T99" s="562">
        <v>38</v>
      </c>
      <c r="U99" s="563">
        <v>37</v>
      </c>
      <c r="V99" s="563">
        <v>23</v>
      </c>
      <c r="W99" s="563">
        <v>2</v>
      </c>
      <c r="X99" s="564">
        <v>1</v>
      </c>
      <c r="Y99" s="565">
        <v>25</v>
      </c>
      <c r="Z99" s="562">
        <v>8</v>
      </c>
      <c r="AA99" s="563">
        <v>5</v>
      </c>
      <c r="AB99" s="563">
        <v>7</v>
      </c>
      <c r="AC99" s="566">
        <v>7</v>
      </c>
      <c r="AE99" s="567"/>
      <c r="AF99" s="568"/>
      <c r="AG99" s="569"/>
      <c r="AH99" s="570"/>
      <c r="AI99" s="570"/>
      <c r="AJ99" s="570"/>
      <c r="AK99" s="570"/>
      <c r="AL99" s="570"/>
      <c r="AM99" s="570"/>
      <c r="AN99" s="571"/>
      <c r="AO99" s="570"/>
      <c r="AP99" s="570"/>
      <c r="AQ99" s="570"/>
      <c r="AR99" s="570"/>
    </row>
    <row r="100" spans="1:44" s="552" customFormat="1" ht="12.95" customHeight="1">
      <c r="A100" s="553">
        <v>2007</v>
      </c>
      <c r="B100" s="554" t="s">
        <v>1608</v>
      </c>
      <c r="C100" s="555">
        <v>50</v>
      </c>
      <c r="D100" s="556">
        <v>364</v>
      </c>
      <c r="E100" s="546">
        <v>8</v>
      </c>
      <c r="F100" s="547">
        <v>12</v>
      </c>
      <c r="G100" s="547">
        <v>38</v>
      </c>
      <c r="H100" s="547">
        <v>32</v>
      </c>
      <c r="I100" s="557">
        <v>10</v>
      </c>
      <c r="J100" s="549">
        <v>80</v>
      </c>
      <c r="K100" s="546">
        <v>10</v>
      </c>
      <c r="L100" s="547">
        <v>8</v>
      </c>
      <c r="M100" s="547">
        <v>10</v>
      </c>
      <c r="N100" s="550">
        <v>11</v>
      </c>
      <c r="O100" s="551"/>
      <c r="P100" s="558">
        <v>6441</v>
      </c>
      <c r="Q100" s="559" t="s">
        <v>456</v>
      </c>
      <c r="R100" s="560">
        <v>335</v>
      </c>
      <c r="S100" s="561">
        <v>314</v>
      </c>
      <c r="T100" s="562">
        <v>25</v>
      </c>
      <c r="U100" s="563">
        <v>29</v>
      </c>
      <c r="V100" s="563">
        <v>31</v>
      </c>
      <c r="W100" s="563">
        <v>12</v>
      </c>
      <c r="X100" s="564">
        <v>3</v>
      </c>
      <c r="Y100" s="565">
        <v>46</v>
      </c>
      <c r="Z100" s="562">
        <v>9</v>
      </c>
      <c r="AA100" s="563">
        <v>6</v>
      </c>
      <c r="AB100" s="563">
        <v>8</v>
      </c>
      <c r="AC100" s="566">
        <v>8</v>
      </c>
      <c r="AE100" s="567"/>
      <c r="AF100" s="568"/>
      <c r="AG100" s="569"/>
      <c r="AH100" s="570"/>
      <c r="AI100" s="570"/>
      <c r="AJ100" s="570"/>
      <c r="AK100" s="570"/>
      <c r="AL100" s="570"/>
      <c r="AM100" s="570"/>
      <c r="AN100" s="571"/>
      <c r="AO100" s="570"/>
      <c r="AP100" s="570"/>
      <c r="AQ100" s="570"/>
      <c r="AR100" s="570"/>
    </row>
    <row r="101" spans="1:44" s="552" customFormat="1" ht="12.95" customHeight="1">
      <c r="A101" s="553">
        <v>2012</v>
      </c>
      <c r="B101" s="554" t="s">
        <v>965</v>
      </c>
      <c r="C101" s="555">
        <v>16</v>
      </c>
      <c r="D101" s="556">
        <v>311</v>
      </c>
      <c r="E101" s="546">
        <v>31</v>
      </c>
      <c r="F101" s="547">
        <v>25</v>
      </c>
      <c r="G101" s="547">
        <v>31</v>
      </c>
      <c r="H101" s="547">
        <v>13</v>
      </c>
      <c r="I101" s="557">
        <v>0</v>
      </c>
      <c r="J101" s="549">
        <v>44</v>
      </c>
      <c r="K101" s="546">
        <v>9</v>
      </c>
      <c r="L101" s="547">
        <v>6</v>
      </c>
      <c r="M101" s="547">
        <v>8</v>
      </c>
      <c r="N101" s="550">
        <v>10</v>
      </c>
      <c r="O101" s="551"/>
      <c r="P101" s="558">
        <v>6481</v>
      </c>
      <c r="Q101" s="559" t="s">
        <v>457</v>
      </c>
      <c r="R101" s="560">
        <v>154</v>
      </c>
      <c r="S101" s="561">
        <v>260</v>
      </c>
      <c r="T101" s="562">
        <v>53</v>
      </c>
      <c r="U101" s="563">
        <v>30</v>
      </c>
      <c r="V101" s="563">
        <v>16</v>
      </c>
      <c r="W101" s="563">
        <v>1</v>
      </c>
      <c r="X101" s="564">
        <v>0</v>
      </c>
      <c r="Y101" s="565">
        <v>17</v>
      </c>
      <c r="Z101" s="562">
        <v>7</v>
      </c>
      <c r="AA101" s="563">
        <v>4</v>
      </c>
      <c r="AB101" s="563">
        <v>6</v>
      </c>
      <c r="AC101" s="566">
        <v>6</v>
      </c>
      <c r="AE101" s="567"/>
      <c r="AF101" s="568"/>
      <c r="AG101" s="569"/>
      <c r="AH101" s="570"/>
      <c r="AI101" s="570"/>
      <c r="AJ101" s="570"/>
      <c r="AK101" s="570"/>
      <c r="AL101" s="570"/>
      <c r="AM101" s="570"/>
      <c r="AN101" s="571"/>
      <c r="AO101" s="570"/>
      <c r="AP101" s="570"/>
      <c r="AQ101" s="570"/>
      <c r="AR101" s="570"/>
    </row>
    <row r="102" spans="1:44" s="552" customFormat="1" ht="12.95" customHeight="1">
      <c r="A102" s="553">
        <v>2021</v>
      </c>
      <c r="B102" s="554" t="s">
        <v>271</v>
      </c>
      <c r="C102" s="555">
        <v>108</v>
      </c>
      <c r="D102" s="556">
        <v>326</v>
      </c>
      <c r="E102" s="546">
        <v>17</v>
      </c>
      <c r="F102" s="547">
        <v>33</v>
      </c>
      <c r="G102" s="547">
        <v>36</v>
      </c>
      <c r="H102" s="547">
        <v>9</v>
      </c>
      <c r="I102" s="557">
        <v>5</v>
      </c>
      <c r="J102" s="549">
        <v>50</v>
      </c>
      <c r="K102" s="546">
        <v>9</v>
      </c>
      <c r="L102" s="547">
        <v>7</v>
      </c>
      <c r="M102" s="547">
        <v>9</v>
      </c>
      <c r="N102" s="550">
        <v>10</v>
      </c>
      <c r="O102" s="551"/>
      <c r="P102" s="558">
        <v>6501</v>
      </c>
      <c r="Q102" s="559" t="s">
        <v>458</v>
      </c>
      <c r="R102" s="560">
        <v>260</v>
      </c>
      <c r="S102" s="561">
        <v>299</v>
      </c>
      <c r="T102" s="562">
        <v>35</v>
      </c>
      <c r="U102" s="563">
        <v>30</v>
      </c>
      <c r="V102" s="563">
        <v>26</v>
      </c>
      <c r="W102" s="563">
        <v>5</v>
      </c>
      <c r="X102" s="564">
        <v>3</v>
      </c>
      <c r="Y102" s="565">
        <v>35</v>
      </c>
      <c r="Z102" s="562">
        <v>8</v>
      </c>
      <c r="AA102" s="563">
        <v>6</v>
      </c>
      <c r="AB102" s="563">
        <v>8</v>
      </c>
      <c r="AC102" s="566">
        <v>8</v>
      </c>
      <c r="AE102" s="567"/>
      <c r="AF102" s="568"/>
      <c r="AG102" s="569"/>
      <c r="AH102" s="570"/>
      <c r="AI102" s="570"/>
      <c r="AJ102" s="570"/>
      <c r="AK102" s="570"/>
      <c r="AL102" s="570"/>
      <c r="AM102" s="570"/>
      <c r="AN102" s="571"/>
      <c r="AO102" s="570"/>
      <c r="AP102" s="570"/>
      <c r="AQ102" s="570"/>
      <c r="AR102" s="570"/>
    </row>
    <row r="103" spans="1:44" s="552" customFormat="1" ht="12.95" customHeight="1">
      <c r="A103" s="553">
        <v>2041</v>
      </c>
      <c r="B103" s="554" t="s">
        <v>1236</v>
      </c>
      <c r="C103" s="555">
        <v>86</v>
      </c>
      <c r="D103" s="556">
        <v>301</v>
      </c>
      <c r="E103" s="546">
        <v>28</v>
      </c>
      <c r="F103" s="547">
        <v>30</v>
      </c>
      <c r="G103" s="547">
        <v>38</v>
      </c>
      <c r="H103" s="547">
        <v>3</v>
      </c>
      <c r="I103" s="557">
        <v>0</v>
      </c>
      <c r="J103" s="549">
        <v>42</v>
      </c>
      <c r="K103" s="546">
        <v>8</v>
      </c>
      <c r="L103" s="547">
        <v>6</v>
      </c>
      <c r="M103" s="547">
        <v>8</v>
      </c>
      <c r="N103" s="550">
        <v>9</v>
      </c>
      <c r="O103" s="551"/>
      <c r="P103" s="558">
        <v>6521</v>
      </c>
      <c r="Q103" s="559" t="s">
        <v>459</v>
      </c>
      <c r="R103" s="560">
        <v>552</v>
      </c>
      <c r="S103" s="561">
        <v>298</v>
      </c>
      <c r="T103" s="562">
        <v>33</v>
      </c>
      <c r="U103" s="563">
        <v>29</v>
      </c>
      <c r="V103" s="563">
        <v>29</v>
      </c>
      <c r="W103" s="563">
        <v>8</v>
      </c>
      <c r="X103" s="564">
        <v>2</v>
      </c>
      <c r="Y103" s="565">
        <v>38</v>
      </c>
      <c r="Z103" s="562">
        <v>8</v>
      </c>
      <c r="AA103" s="563">
        <v>5</v>
      </c>
      <c r="AB103" s="563">
        <v>8</v>
      </c>
      <c r="AC103" s="566">
        <v>8</v>
      </c>
      <c r="AE103" s="567"/>
      <c r="AF103" s="568"/>
      <c r="AG103" s="569"/>
      <c r="AH103" s="570"/>
      <c r="AI103" s="570"/>
      <c r="AJ103" s="570"/>
      <c r="AK103" s="570"/>
      <c r="AL103" s="570"/>
      <c r="AM103" s="570"/>
      <c r="AN103" s="571"/>
      <c r="AO103" s="570"/>
      <c r="AP103" s="570"/>
      <c r="AQ103" s="570"/>
      <c r="AR103" s="570"/>
    </row>
    <row r="104" spans="1:44" s="552" customFormat="1" ht="12.95" customHeight="1">
      <c r="A104" s="553">
        <v>2060</v>
      </c>
      <c r="B104" s="554" t="s">
        <v>1237</v>
      </c>
      <c r="C104" s="555">
        <v>25</v>
      </c>
      <c r="D104" s="556">
        <v>275</v>
      </c>
      <c r="E104" s="546">
        <v>44</v>
      </c>
      <c r="F104" s="547">
        <v>40</v>
      </c>
      <c r="G104" s="547">
        <v>12</v>
      </c>
      <c r="H104" s="547">
        <v>4</v>
      </c>
      <c r="I104" s="557">
        <v>0</v>
      </c>
      <c r="J104" s="549">
        <v>16</v>
      </c>
      <c r="K104" s="546">
        <v>7</v>
      </c>
      <c r="L104" s="547">
        <v>5</v>
      </c>
      <c r="M104" s="547">
        <v>7</v>
      </c>
      <c r="N104" s="550">
        <v>7</v>
      </c>
      <c r="O104" s="551"/>
      <c r="P104" s="558">
        <v>6541</v>
      </c>
      <c r="Q104" s="559" t="s">
        <v>10</v>
      </c>
      <c r="R104" s="560">
        <v>426</v>
      </c>
      <c r="S104" s="561">
        <v>304</v>
      </c>
      <c r="T104" s="562">
        <v>27</v>
      </c>
      <c r="U104" s="563">
        <v>33</v>
      </c>
      <c r="V104" s="563">
        <v>32</v>
      </c>
      <c r="W104" s="563">
        <v>7</v>
      </c>
      <c r="X104" s="564">
        <v>2</v>
      </c>
      <c r="Y104" s="565">
        <v>40</v>
      </c>
      <c r="Z104" s="562">
        <v>8</v>
      </c>
      <c r="AA104" s="563">
        <v>6</v>
      </c>
      <c r="AB104" s="563">
        <v>8</v>
      </c>
      <c r="AC104" s="566">
        <v>8</v>
      </c>
      <c r="AE104" s="567"/>
      <c r="AF104" s="568"/>
      <c r="AG104" s="569"/>
      <c r="AH104" s="570"/>
      <c r="AI104" s="570"/>
      <c r="AJ104" s="570"/>
      <c r="AK104" s="570"/>
      <c r="AL104" s="570"/>
      <c r="AM104" s="570"/>
      <c r="AN104" s="571"/>
      <c r="AO104" s="570"/>
      <c r="AP104" s="570"/>
      <c r="AQ104" s="570"/>
      <c r="AR104" s="570"/>
    </row>
    <row r="105" spans="1:44" s="552" customFormat="1" ht="12.95" customHeight="1">
      <c r="A105" s="553">
        <v>2081</v>
      </c>
      <c r="B105" s="554" t="s">
        <v>275</v>
      </c>
      <c r="C105" s="555">
        <v>98</v>
      </c>
      <c r="D105" s="556">
        <v>291</v>
      </c>
      <c r="E105" s="546">
        <v>34</v>
      </c>
      <c r="F105" s="547">
        <v>40</v>
      </c>
      <c r="G105" s="547">
        <v>24</v>
      </c>
      <c r="H105" s="547">
        <v>2</v>
      </c>
      <c r="I105" s="557">
        <v>0</v>
      </c>
      <c r="J105" s="549">
        <v>27</v>
      </c>
      <c r="K105" s="546">
        <v>7</v>
      </c>
      <c r="L105" s="547">
        <v>5</v>
      </c>
      <c r="M105" s="547">
        <v>8</v>
      </c>
      <c r="N105" s="550">
        <v>9</v>
      </c>
      <c r="O105" s="551"/>
      <c r="P105" s="558">
        <v>6571</v>
      </c>
      <c r="Q105" s="559" t="s">
        <v>11</v>
      </c>
      <c r="R105" s="560">
        <v>264</v>
      </c>
      <c r="S105" s="561">
        <v>288</v>
      </c>
      <c r="T105" s="562">
        <v>38</v>
      </c>
      <c r="U105" s="563">
        <v>35</v>
      </c>
      <c r="V105" s="563">
        <v>23</v>
      </c>
      <c r="W105" s="563">
        <v>3</v>
      </c>
      <c r="X105" s="564">
        <v>0</v>
      </c>
      <c r="Y105" s="565">
        <v>27</v>
      </c>
      <c r="Z105" s="562">
        <v>8</v>
      </c>
      <c r="AA105" s="563">
        <v>5</v>
      </c>
      <c r="AB105" s="563">
        <v>7</v>
      </c>
      <c r="AC105" s="566">
        <v>7</v>
      </c>
      <c r="AE105" s="567"/>
      <c r="AF105" s="568"/>
      <c r="AG105" s="569"/>
      <c r="AH105" s="570"/>
      <c r="AI105" s="570"/>
      <c r="AJ105" s="570"/>
      <c r="AK105" s="570"/>
      <c r="AL105" s="570"/>
      <c r="AM105" s="570"/>
      <c r="AN105" s="571"/>
      <c r="AO105" s="570"/>
      <c r="AP105" s="570"/>
      <c r="AQ105" s="570"/>
      <c r="AR105" s="570"/>
    </row>
    <row r="106" spans="1:44" s="552" customFormat="1" ht="12.95" customHeight="1">
      <c r="A106" s="553">
        <v>2111</v>
      </c>
      <c r="B106" s="554" t="s">
        <v>1238</v>
      </c>
      <c r="C106" s="555">
        <v>175</v>
      </c>
      <c r="D106" s="556">
        <v>313</v>
      </c>
      <c r="E106" s="546">
        <v>23</v>
      </c>
      <c r="F106" s="547">
        <v>38</v>
      </c>
      <c r="G106" s="547">
        <v>23</v>
      </c>
      <c r="H106" s="547">
        <v>11</v>
      </c>
      <c r="I106" s="557">
        <v>5</v>
      </c>
      <c r="J106" s="549">
        <v>39</v>
      </c>
      <c r="K106" s="546">
        <v>8</v>
      </c>
      <c r="L106" s="547">
        <v>6</v>
      </c>
      <c r="M106" s="547">
        <v>8</v>
      </c>
      <c r="N106" s="550">
        <v>10</v>
      </c>
      <c r="O106" s="551"/>
      <c r="P106" s="558">
        <v>6591</v>
      </c>
      <c r="Q106" s="559" t="s">
        <v>460</v>
      </c>
      <c r="R106" s="560">
        <v>201</v>
      </c>
      <c r="S106" s="561">
        <v>270</v>
      </c>
      <c r="T106" s="562">
        <v>48</v>
      </c>
      <c r="U106" s="563">
        <v>32</v>
      </c>
      <c r="V106" s="563">
        <v>18</v>
      </c>
      <c r="W106" s="563">
        <v>0</v>
      </c>
      <c r="X106" s="564">
        <v>0</v>
      </c>
      <c r="Y106" s="565">
        <v>19</v>
      </c>
      <c r="Z106" s="562">
        <v>7</v>
      </c>
      <c r="AA106" s="563">
        <v>4</v>
      </c>
      <c r="AB106" s="563">
        <v>7</v>
      </c>
      <c r="AC106" s="566">
        <v>7</v>
      </c>
      <c r="AE106" s="567"/>
      <c r="AF106" s="568"/>
      <c r="AG106" s="569"/>
      <c r="AH106" s="570"/>
      <c r="AI106" s="570"/>
      <c r="AJ106" s="570"/>
      <c r="AK106" s="570"/>
      <c r="AL106" s="570"/>
      <c r="AM106" s="570"/>
      <c r="AN106" s="571"/>
      <c r="AO106" s="570"/>
      <c r="AP106" s="570"/>
      <c r="AQ106" s="570"/>
      <c r="AR106" s="570"/>
    </row>
    <row r="107" spans="1:44" s="552" customFormat="1" ht="12.95" customHeight="1">
      <c r="A107" s="553">
        <v>2151</v>
      </c>
      <c r="B107" s="554" t="s">
        <v>277</v>
      </c>
      <c r="C107" s="555">
        <v>172</v>
      </c>
      <c r="D107" s="556">
        <v>345</v>
      </c>
      <c r="E107" s="546">
        <v>3</v>
      </c>
      <c r="F107" s="547">
        <v>27</v>
      </c>
      <c r="G107" s="547">
        <v>51</v>
      </c>
      <c r="H107" s="547">
        <v>13</v>
      </c>
      <c r="I107" s="557">
        <v>6</v>
      </c>
      <c r="J107" s="549">
        <v>70</v>
      </c>
      <c r="K107" s="546">
        <v>9</v>
      </c>
      <c r="L107" s="547">
        <v>8</v>
      </c>
      <c r="M107" s="547">
        <v>10</v>
      </c>
      <c r="N107" s="550">
        <v>11</v>
      </c>
      <c r="O107" s="551"/>
      <c r="P107" s="558">
        <v>6611</v>
      </c>
      <c r="Q107" s="559" t="s">
        <v>461</v>
      </c>
      <c r="R107" s="560">
        <v>480</v>
      </c>
      <c r="S107" s="561">
        <v>305</v>
      </c>
      <c r="T107" s="562">
        <v>26</v>
      </c>
      <c r="U107" s="563">
        <v>35</v>
      </c>
      <c r="V107" s="563">
        <v>32</v>
      </c>
      <c r="W107" s="563">
        <v>5</v>
      </c>
      <c r="X107" s="564">
        <v>2</v>
      </c>
      <c r="Y107" s="565">
        <v>39</v>
      </c>
      <c r="Z107" s="562">
        <v>8</v>
      </c>
      <c r="AA107" s="563">
        <v>6</v>
      </c>
      <c r="AB107" s="563">
        <v>8</v>
      </c>
      <c r="AC107" s="566">
        <v>8</v>
      </c>
      <c r="AE107" s="567"/>
      <c r="AF107" s="568"/>
      <c r="AG107" s="569"/>
      <c r="AH107" s="570"/>
      <c r="AI107" s="570"/>
      <c r="AJ107" s="570"/>
      <c r="AK107" s="570"/>
      <c r="AL107" s="570"/>
      <c r="AM107" s="570"/>
      <c r="AN107" s="571"/>
      <c r="AO107" s="570"/>
      <c r="AP107" s="570"/>
      <c r="AQ107" s="570"/>
      <c r="AR107" s="570"/>
    </row>
    <row r="108" spans="1:44" s="552" customFormat="1" ht="12.95" customHeight="1">
      <c r="A108" s="553">
        <v>2161</v>
      </c>
      <c r="B108" s="554" t="s">
        <v>1239</v>
      </c>
      <c r="C108" s="555">
        <v>49</v>
      </c>
      <c r="D108" s="556">
        <v>302</v>
      </c>
      <c r="E108" s="546">
        <v>20</v>
      </c>
      <c r="F108" s="547">
        <v>47</v>
      </c>
      <c r="G108" s="547">
        <v>33</v>
      </c>
      <c r="H108" s="547">
        <v>0</v>
      </c>
      <c r="I108" s="557">
        <v>0</v>
      </c>
      <c r="J108" s="549">
        <v>33</v>
      </c>
      <c r="K108" s="546">
        <v>8</v>
      </c>
      <c r="L108" s="547">
        <v>6</v>
      </c>
      <c r="M108" s="547">
        <v>8</v>
      </c>
      <c r="N108" s="550">
        <v>9</v>
      </c>
      <c r="O108" s="551"/>
      <c r="P108" s="558">
        <v>6631</v>
      </c>
      <c r="Q108" s="559" t="s">
        <v>462</v>
      </c>
      <c r="R108" s="560">
        <v>382</v>
      </c>
      <c r="S108" s="561">
        <v>271</v>
      </c>
      <c r="T108" s="562">
        <v>53</v>
      </c>
      <c r="U108" s="563">
        <v>28</v>
      </c>
      <c r="V108" s="563">
        <v>16</v>
      </c>
      <c r="W108" s="563">
        <v>3</v>
      </c>
      <c r="X108" s="564">
        <v>1</v>
      </c>
      <c r="Y108" s="565">
        <v>19</v>
      </c>
      <c r="Z108" s="562">
        <v>7</v>
      </c>
      <c r="AA108" s="563">
        <v>4</v>
      </c>
      <c r="AB108" s="563">
        <v>6</v>
      </c>
      <c r="AC108" s="566">
        <v>6</v>
      </c>
      <c r="AE108" s="567"/>
      <c r="AF108" s="568"/>
      <c r="AG108" s="569"/>
      <c r="AH108" s="570"/>
      <c r="AI108" s="570"/>
      <c r="AJ108" s="570"/>
      <c r="AK108" s="570"/>
      <c r="AL108" s="570"/>
      <c r="AM108" s="570"/>
      <c r="AN108" s="571"/>
      <c r="AO108" s="570"/>
      <c r="AP108" s="570"/>
      <c r="AQ108" s="570"/>
      <c r="AR108" s="570"/>
    </row>
    <row r="109" spans="1:44" s="552" customFormat="1" ht="12.95" customHeight="1">
      <c r="A109" s="553">
        <v>2181</v>
      </c>
      <c r="B109" s="554" t="s">
        <v>279</v>
      </c>
      <c r="C109" s="555">
        <v>153</v>
      </c>
      <c r="D109" s="556">
        <v>322</v>
      </c>
      <c r="E109" s="546">
        <v>22</v>
      </c>
      <c r="F109" s="547">
        <v>29</v>
      </c>
      <c r="G109" s="547">
        <v>30</v>
      </c>
      <c r="H109" s="547">
        <v>16</v>
      </c>
      <c r="I109" s="557">
        <v>3</v>
      </c>
      <c r="J109" s="549">
        <v>50</v>
      </c>
      <c r="K109" s="546">
        <v>9</v>
      </c>
      <c r="L109" s="547">
        <v>7</v>
      </c>
      <c r="M109" s="547">
        <v>9</v>
      </c>
      <c r="N109" s="550">
        <v>10</v>
      </c>
      <c r="O109" s="551"/>
      <c r="P109" s="558">
        <v>6681</v>
      </c>
      <c r="Q109" s="559" t="s">
        <v>463</v>
      </c>
      <c r="R109" s="560">
        <v>381</v>
      </c>
      <c r="S109" s="561">
        <v>301</v>
      </c>
      <c r="T109" s="562">
        <v>29</v>
      </c>
      <c r="U109" s="563">
        <v>34</v>
      </c>
      <c r="V109" s="563">
        <v>31</v>
      </c>
      <c r="W109" s="563">
        <v>6</v>
      </c>
      <c r="X109" s="564">
        <v>2</v>
      </c>
      <c r="Y109" s="565">
        <v>38</v>
      </c>
      <c r="Z109" s="562">
        <v>8</v>
      </c>
      <c r="AA109" s="563">
        <v>6</v>
      </c>
      <c r="AB109" s="563">
        <v>8</v>
      </c>
      <c r="AC109" s="566">
        <v>8</v>
      </c>
      <c r="AE109" s="567"/>
      <c r="AF109" s="568"/>
      <c r="AG109" s="569"/>
      <c r="AH109" s="570"/>
      <c r="AI109" s="570"/>
      <c r="AJ109" s="570"/>
      <c r="AK109" s="570"/>
      <c r="AL109" s="570"/>
      <c r="AM109" s="570"/>
      <c r="AN109" s="571"/>
      <c r="AO109" s="570"/>
      <c r="AP109" s="570"/>
      <c r="AQ109" s="570"/>
      <c r="AR109" s="570"/>
    </row>
    <row r="110" spans="1:44" s="552" customFormat="1" ht="12.95" customHeight="1">
      <c r="A110" s="553">
        <v>2191</v>
      </c>
      <c r="B110" s="554" t="s">
        <v>280</v>
      </c>
      <c r="C110" s="555">
        <v>287</v>
      </c>
      <c r="D110" s="556">
        <v>316</v>
      </c>
      <c r="E110" s="546">
        <v>20</v>
      </c>
      <c r="F110" s="547">
        <v>34</v>
      </c>
      <c r="G110" s="547">
        <v>31</v>
      </c>
      <c r="H110" s="547">
        <v>13</v>
      </c>
      <c r="I110" s="557">
        <v>2</v>
      </c>
      <c r="J110" s="549">
        <v>46</v>
      </c>
      <c r="K110" s="546">
        <v>9</v>
      </c>
      <c r="L110" s="547">
        <v>7</v>
      </c>
      <c r="M110" s="547">
        <v>9</v>
      </c>
      <c r="N110" s="550">
        <v>9</v>
      </c>
      <c r="O110" s="551"/>
      <c r="P110" s="558">
        <v>6701</v>
      </c>
      <c r="Q110" s="559" t="s">
        <v>12</v>
      </c>
      <c r="R110" s="560">
        <v>442</v>
      </c>
      <c r="S110" s="561">
        <v>342</v>
      </c>
      <c r="T110" s="562">
        <v>13</v>
      </c>
      <c r="U110" s="563">
        <v>21</v>
      </c>
      <c r="V110" s="563">
        <v>41</v>
      </c>
      <c r="W110" s="563">
        <v>18</v>
      </c>
      <c r="X110" s="564">
        <v>7</v>
      </c>
      <c r="Y110" s="565">
        <v>66</v>
      </c>
      <c r="Z110" s="562">
        <v>10</v>
      </c>
      <c r="AA110" s="563">
        <v>7</v>
      </c>
      <c r="AB110" s="563">
        <v>10</v>
      </c>
      <c r="AC110" s="566">
        <v>9</v>
      </c>
      <c r="AE110" s="567"/>
      <c r="AF110" s="568"/>
      <c r="AG110" s="569"/>
      <c r="AH110" s="570"/>
      <c r="AI110" s="570"/>
      <c r="AJ110" s="570"/>
      <c r="AK110" s="570"/>
      <c r="AL110" s="570"/>
      <c r="AM110" s="570"/>
      <c r="AN110" s="571"/>
      <c r="AO110" s="570"/>
      <c r="AP110" s="570"/>
      <c r="AQ110" s="570"/>
      <c r="AR110" s="570"/>
    </row>
    <row r="111" spans="1:44" s="552" customFormat="1" ht="12.95" customHeight="1">
      <c r="A111" s="553">
        <v>2241</v>
      </c>
      <c r="B111" s="554" t="s">
        <v>281</v>
      </c>
      <c r="C111" s="555">
        <v>80</v>
      </c>
      <c r="D111" s="556">
        <v>271</v>
      </c>
      <c r="E111" s="546">
        <v>50</v>
      </c>
      <c r="F111" s="547">
        <v>24</v>
      </c>
      <c r="G111" s="547">
        <v>19</v>
      </c>
      <c r="H111" s="547">
        <v>6</v>
      </c>
      <c r="I111" s="557">
        <v>1</v>
      </c>
      <c r="J111" s="549">
        <v>26</v>
      </c>
      <c r="K111" s="546">
        <v>7</v>
      </c>
      <c r="L111" s="547">
        <v>5</v>
      </c>
      <c r="M111" s="547">
        <v>7</v>
      </c>
      <c r="N111" s="550">
        <v>7</v>
      </c>
      <c r="O111" s="551"/>
      <c r="P111" s="558">
        <v>6721</v>
      </c>
      <c r="Q111" s="559" t="s">
        <v>1335</v>
      </c>
      <c r="R111" s="560">
        <v>123</v>
      </c>
      <c r="S111" s="561">
        <v>265</v>
      </c>
      <c r="T111" s="562">
        <v>50</v>
      </c>
      <c r="U111" s="563">
        <v>37</v>
      </c>
      <c r="V111" s="563">
        <v>12</v>
      </c>
      <c r="W111" s="563">
        <v>0</v>
      </c>
      <c r="X111" s="564">
        <v>0</v>
      </c>
      <c r="Y111" s="565">
        <v>12</v>
      </c>
      <c r="Z111" s="562">
        <v>7</v>
      </c>
      <c r="AA111" s="563">
        <v>4</v>
      </c>
      <c r="AB111" s="563">
        <v>6</v>
      </c>
      <c r="AC111" s="566">
        <v>7</v>
      </c>
      <c r="AE111" s="567"/>
      <c r="AF111" s="568"/>
      <c r="AG111" s="569"/>
      <c r="AH111" s="570"/>
      <c r="AI111" s="570"/>
      <c r="AJ111" s="570"/>
      <c r="AK111" s="570"/>
      <c r="AL111" s="570"/>
      <c r="AM111" s="570"/>
      <c r="AN111" s="571"/>
      <c r="AO111" s="570"/>
      <c r="AP111" s="570"/>
      <c r="AQ111" s="570"/>
      <c r="AR111" s="570"/>
    </row>
    <row r="112" spans="1:44" s="552" customFormat="1" ht="12.95" customHeight="1">
      <c r="A112" s="553">
        <v>2261</v>
      </c>
      <c r="B112" s="554" t="s">
        <v>282</v>
      </c>
      <c r="C112" s="555">
        <v>101</v>
      </c>
      <c r="D112" s="556">
        <v>314</v>
      </c>
      <c r="E112" s="546">
        <v>23</v>
      </c>
      <c r="F112" s="547">
        <v>31</v>
      </c>
      <c r="G112" s="547">
        <v>34</v>
      </c>
      <c r="H112" s="547">
        <v>12</v>
      </c>
      <c r="I112" s="557">
        <v>1</v>
      </c>
      <c r="J112" s="549">
        <v>47</v>
      </c>
      <c r="K112" s="546">
        <v>8</v>
      </c>
      <c r="L112" s="547">
        <v>7</v>
      </c>
      <c r="M112" s="547">
        <v>8</v>
      </c>
      <c r="N112" s="550">
        <v>10</v>
      </c>
      <c r="O112" s="551"/>
      <c r="P112" s="558">
        <v>6741</v>
      </c>
      <c r="Q112" s="559" t="s">
        <v>465</v>
      </c>
      <c r="R112" s="560">
        <v>363</v>
      </c>
      <c r="S112" s="561">
        <v>312</v>
      </c>
      <c r="T112" s="562">
        <v>27</v>
      </c>
      <c r="U112" s="563">
        <v>32</v>
      </c>
      <c r="V112" s="563">
        <v>28</v>
      </c>
      <c r="W112" s="563">
        <v>10</v>
      </c>
      <c r="X112" s="564">
        <v>3</v>
      </c>
      <c r="Y112" s="565">
        <v>41</v>
      </c>
      <c r="Z112" s="562">
        <v>8</v>
      </c>
      <c r="AA112" s="563">
        <v>6</v>
      </c>
      <c r="AB112" s="563">
        <v>8</v>
      </c>
      <c r="AC112" s="566">
        <v>8</v>
      </c>
      <c r="AE112" s="567"/>
      <c r="AF112" s="568"/>
      <c r="AG112" s="569"/>
      <c r="AH112" s="570"/>
      <c r="AI112" s="570"/>
      <c r="AJ112" s="570"/>
      <c r="AK112" s="570"/>
      <c r="AL112" s="570"/>
      <c r="AM112" s="570"/>
      <c r="AN112" s="571"/>
      <c r="AO112" s="570"/>
      <c r="AP112" s="570"/>
      <c r="AQ112" s="570"/>
      <c r="AR112" s="570"/>
    </row>
    <row r="113" spans="1:44" s="552" customFormat="1" ht="12.95" customHeight="1">
      <c r="A113" s="553">
        <v>2281</v>
      </c>
      <c r="B113" s="554" t="s">
        <v>1240</v>
      </c>
      <c r="C113" s="555">
        <v>124</v>
      </c>
      <c r="D113" s="556">
        <v>303</v>
      </c>
      <c r="E113" s="546">
        <v>32</v>
      </c>
      <c r="F113" s="547">
        <v>28</v>
      </c>
      <c r="G113" s="547">
        <v>24</v>
      </c>
      <c r="H113" s="547">
        <v>12</v>
      </c>
      <c r="I113" s="557">
        <v>3</v>
      </c>
      <c r="J113" s="549">
        <v>40</v>
      </c>
      <c r="K113" s="546">
        <v>8</v>
      </c>
      <c r="L113" s="547">
        <v>6</v>
      </c>
      <c r="M113" s="547">
        <v>8</v>
      </c>
      <c r="N113" s="550">
        <v>8</v>
      </c>
      <c r="O113" s="551"/>
      <c r="P113" s="558">
        <v>6751</v>
      </c>
      <c r="Q113" s="559" t="s">
        <v>466</v>
      </c>
      <c r="R113" s="560">
        <v>518</v>
      </c>
      <c r="S113" s="561">
        <v>302</v>
      </c>
      <c r="T113" s="562">
        <v>26</v>
      </c>
      <c r="U113" s="563">
        <v>40</v>
      </c>
      <c r="V113" s="563">
        <v>27</v>
      </c>
      <c r="W113" s="563">
        <v>6</v>
      </c>
      <c r="X113" s="564">
        <v>1</v>
      </c>
      <c r="Y113" s="565">
        <v>35</v>
      </c>
      <c r="Z113" s="562">
        <v>8</v>
      </c>
      <c r="AA113" s="563">
        <v>5</v>
      </c>
      <c r="AB113" s="563">
        <v>8</v>
      </c>
      <c r="AC113" s="566">
        <v>8</v>
      </c>
      <c r="AE113" s="567"/>
      <c r="AF113" s="568"/>
      <c r="AG113" s="569"/>
      <c r="AH113" s="570"/>
      <c r="AI113" s="570"/>
      <c r="AJ113" s="570"/>
      <c r="AK113" s="570"/>
      <c r="AL113" s="570"/>
      <c r="AM113" s="570"/>
      <c r="AN113" s="571"/>
      <c r="AO113" s="570"/>
      <c r="AP113" s="570"/>
      <c r="AQ113" s="570"/>
      <c r="AR113" s="570"/>
    </row>
    <row r="114" spans="1:44" s="552" customFormat="1" ht="12.95" customHeight="1">
      <c r="A114" s="553">
        <v>2321</v>
      </c>
      <c r="B114" s="554" t="s">
        <v>284</v>
      </c>
      <c r="C114" s="555">
        <v>79</v>
      </c>
      <c r="D114" s="556">
        <v>306</v>
      </c>
      <c r="E114" s="546">
        <v>29</v>
      </c>
      <c r="F114" s="547">
        <v>33</v>
      </c>
      <c r="G114" s="547">
        <v>27</v>
      </c>
      <c r="H114" s="547">
        <v>6</v>
      </c>
      <c r="I114" s="557">
        <v>5</v>
      </c>
      <c r="J114" s="549">
        <v>38</v>
      </c>
      <c r="K114" s="546">
        <v>8</v>
      </c>
      <c r="L114" s="547">
        <v>6</v>
      </c>
      <c r="M114" s="547">
        <v>8</v>
      </c>
      <c r="N114" s="550">
        <v>9</v>
      </c>
      <c r="O114" s="551"/>
      <c r="P114" s="558">
        <v>6761</v>
      </c>
      <c r="Q114" s="559" t="s">
        <v>13</v>
      </c>
      <c r="R114" s="560">
        <v>237</v>
      </c>
      <c r="S114" s="561">
        <v>271</v>
      </c>
      <c r="T114" s="562">
        <v>48</v>
      </c>
      <c r="U114" s="563">
        <v>32</v>
      </c>
      <c r="V114" s="563">
        <v>19</v>
      </c>
      <c r="W114" s="563">
        <v>1</v>
      </c>
      <c r="X114" s="564">
        <v>0</v>
      </c>
      <c r="Y114" s="565">
        <v>20</v>
      </c>
      <c r="Z114" s="562">
        <v>7</v>
      </c>
      <c r="AA114" s="563">
        <v>5</v>
      </c>
      <c r="AB114" s="563">
        <v>6</v>
      </c>
      <c r="AC114" s="566">
        <v>7</v>
      </c>
      <c r="AE114" s="567"/>
      <c r="AF114" s="568"/>
      <c r="AG114" s="569"/>
      <c r="AH114" s="570"/>
      <c r="AI114" s="570"/>
      <c r="AJ114" s="570"/>
      <c r="AK114" s="570"/>
      <c r="AL114" s="570"/>
      <c r="AM114" s="570"/>
      <c r="AN114" s="571"/>
      <c r="AO114" s="570"/>
      <c r="AP114" s="570"/>
      <c r="AQ114" s="570"/>
      <c r="AR114" s="570"/>
    </row>
    <row r="115" spans="1:44" s="552" customFormat="1" ht="12.95" customHeight="1">
      <c r="A115" s="553">
        <v>2331</v>
      </c>
      <c r="B115" s="554" t="s">
        <v>1241</v>
      </c>
      <c r="C115" s="555">
        <v>158</v>
      </c>
      <c r="D115" s="556">
        <v>327</v>
      </c>
      <c r="E115" s="546">
        <v>16</v>
      </c>
      <c r="F115" s="547">
        <v>28</v>
      </c>
      <c r="G115" s="547">
        <v>35</v>
      </c>
      <c r="H115" s="547">
        <v>12</v>
      </c>
      <c r="I115" s="557">
        <v>9</v>
      </c>
      <c r="J115" s="549">
        <v>56</v>
      </c>
      <c r="K115" s="546">
        <v>9</v>
      </c>
      <c r="L115" s="547">
        <v>7</v>
      </c>
      <c r="M115" s="547">
        <v>9</v>
      </c>
      <c r="N115" s="550">
        <v>10</v>
      </c>
      <c r="O115" s="551"/>
      <c r="P115" s="558">
        <v>6771</v>
      </c>
      <c r="Q115" s="559" t="s">
        <v>467</v>
      </c>
      <c r="R115" s="560">
        <v>667</v>
      </c>
      <c r="S115" s="561">
        <v>309</v>
      </c>
      <c r="T115" s="562">
        <v>24</v>
      </c>
      <c r="U115" s="563">
        <v>34</v>
      </c>
      <c r="V115" s="563">
        <v>34</v>
      </c>
      <c r="W115" s="563">
        <v>5</v>
      </c>
      <c r="X115" s="564">
        <v>2</v>
      </c>
      <c r="Y115" s="565">
        <v>42</v>
      </c>
      <c r="Z115" s="562">
        <v>9</v>
      </c>
      <c r="AA115" s="563">
        <v>6</v>
      </c>
      <c r="AB115" s="563">
        <v>8</v>
      </c>
      <c r="AC115" s="566">
        <v>8</v>
      </c>
      <c r="AE115" s="567"/>
      <c r="AF115" s="568"/>
      <c r="AG115" s="569"/>
      <c r="AH115" s="570"/>
      <c r="AI115" s="570"/>
      <c r="AJ115" s="570"/>
      <c r="AK115" s="570"/>
      <c r="AL115" s="570"/>
      <c r="AM115" s="570"/>
      <c r="AN115" s="571"/>
      <c r="AO115" s="570"/>
      <c r="AP115" s="570"/>
      <c r="AQ115" s="570"/>
      <c r="AR115" s="570"/>
    </row>
    <row r="116" spans="1:44" s="552" customFormat="1" ht="12.95" customHeight="1">
      <c r="A116" s="553">
        <v>2341</v>
      </c>
      <c r="B116" s="554" t="s">
        <v>286</v>
      </c>
      <c r="C116" s="555">
        <v>126</v>
      </c>
      <c r="D116" s="556">
        <v>329</v>
      </c>
      <c r="E116" s="546">
        <v>15</v>
      </c>
      <c r="F116" s="547">
        <v>26</v>
      </c>
      <c r="G116" s="547">
        <v>37</v>
      </c>
      <c r="H116" s="547">
        <v>17</v>
      </c>
      <c r="I116" s="557">
        <v>5</v>
      </c>
      <c r="J116" s="549">
        <v>59</v>
      </c>
      <c r="K116" s="546">
        <v>9</v>
      </c>
      <c r="L116" s="547">
        <v>7</v>
      </c>
      <c r="M116" s="547">
        <v>9</v>
      </c>
      <c r="N116" s="550">
        <v>10</v>
      </c>
      <c r="O116" s="551"/>
      <c r="P116" s="558">
        <v>6781</v>
      </c>
      <c r="Q116" s="559" t="s">
        <v>468</v>
      </c>
      <c r="R116" s="560">
        <v>283</v>
      </c>
      <c r="S116" s="561">
        <v>299</v>
      </c>
      <c r="T116" s="562">
        <v>29</v>
      </c>
      <c r="U116" s="563">
        <v>37</v>
      </c>
      <c r="V116" s="563">
        <v>26</v>
      </c>
      <c r="W116" s="563">
        <v>6</v>
      </c>
      <c r="X116" s="564">
        <v>2</v>
      </c>
      <c r="Y116" s="565">
        <v>34</v>
      </c>
      <c r="Z116" s="562">
        <v>8</v>
      </c>
      <c r="AA116" s="563">
        <v>5</v>
      </c>
      <c r="AB116" s="563">
        <v>8</v>
      </c>
      <c r="AC116" s="566">
        <v>8</v>
      </c>
      <c r="AE116" s="567"/>
      <c r="AF116" s="568"/>
      <c r="AG116" s="569"/>
      <c r="AH116" s="570"/>
      <c r="AI116" s="570"/>
      <c r="AJ116" s="570"/>
      <c r="AK116" s="570"/>
      <c r="AL116" s="570"/>
      <c r="AM116" s="570"/>
      <c r="AN116" s="571"/>
      <c r="AO116" s="570"/>
      <c r="AP116" s="570"/>
      <c r="AQ116" s="570"/>
      <c r="AR116" s="570"/>
    </row>
    <row r="117" spans="1:44" s="552" customFormat="1" ht="12.95" customHeight="1">
      <c r="A117" s="553">
        <v>2351</v>
      </c>
      <c r="B117" s="554" t="s">
        <v>1242</v>
      </c>
      <c r="C117" s="555">
        <v>95</v>
      </c>
      <c r="D117" s="556">
        <v>290</v>
      </c>
      <c r="E117" s="546">
        <v>32</v>
      </c>
      <c r="F117" s="547">
        <v>39</v>
      </c>
      <c r="G117" s="547">
        <v>28</v>
      </c>
      <c r="H117" s="547">
        <v>1</v>
      </c>
      <c r="I117" s="557">
        <v>0</v>
      </c>
      <c r="J117" s="549">
        <v>29</v>
      </c>
      <c r="K117" s="546">
        <v>7</v>
      </c>
      <c r="L117" s="547">
        <v>5</v>
      </c>
      <c r="M117" s="547">
        <v>8</v>
      </c>
      <c r="N117" s="550">
        <v>9</v>
      </c>
      <c r="O117" s="551"/>
      <c r="P117" s="558">
        <v>6801</v>
      </c>
      <c r="Q117" s="559" t="s">
        <v>24</v>
      </c>
      <c r="R117" s="560">
        <v>252</v>
      </c>
      <c r="S117" s="561">
        <v>293</v>
      </c>
      <c r="T117" s="562">
        <v>40</v>
      </c>
      <c r="U117" s="563">
        <v>20</v>
      </c>
      <c r="V117" s="563">
        <v>27</v>
      </c>
      <c r="W117" s="563">
        <v>10</v>
      </c>
      <c r="X117" s="564">
        <v>2</v>
      </c>
      <c r="Y117" s="565">
        <v>40</v>
      </c>
      <c r="Z117" s="562">
        <v>8</v>
      </c>
      <c r="AA117" s="563">
        <v>6</v>
      </c>
      <c r="AB117" s="563">
        <v>8</v>
      </c>
      <c r="AC117" s="566">
        <v>7</v>
      </c>
      <c r="AE117" s="567"/>
      <c r="AF117" s="568"/>
      <c r="AG117" s="569"/>
      <c r="AH117" s="570"/>
      <c r="AI117" s="570"/>
      <c r="AJ117" s="570"/>
      <c r="AK117" s="570"/>
      <c r="AL117" s="570"/>
      <c r="AM117" s="570"/>
      <c r="AN117" s="571"/>
      <c r="AO117" s="570"/>
      <c r="AP117" s="570"/>
      <c r="AQ117" s="570"/>
      <c r="AR117" s="570"/>
    </row>
    <row r="118" spans="1:44" s="552" customFormat="1" ht="12.95" customHeight="1">
      <c r="A118" s="553">
        <v>2361</v>
      </c>
      <c r="B118" s="554" t="s">
        <v>288</v>
      </c>
      <c r="C118" s="555">
        <v>159</v>
      </c>
      <c r="D118" s="556">
        <v>300</v>
      </c>
      <c r="E118" s="546">
        <v>30</v>
      </c>
      <c r="F118" s="547">
        <v>32</v>
      </c>
      <c r="G118" s="547">
        <v>27</v>
      </c>
      <c r="H118" s="547">
        <v>9</v>
      </c>
      <c r="I118" s="557">
        <v>2</v>
      </c>
      <c r="J118" s="549">
        <v>38</v>
      </c>
      <c r="K118" s="546">
        <v>8</v>
      </c>
      <c r="L118" s="547">
        <v>6</v>
      </c>
      <c r="M118" s="547">
        <v>8</v>
      </c>
      <c r="N118" s="550">
        <v>8</v>
      </c>
      <c r="O118" s="551"/>
      <c r="P118" s="558">
        <v>6821</v>
      </c>
      <c r="Q118" s="559" t="s">
        <v>25</v>
      </c>
      <c r="R118" s="560">
        <v>420</v>
      </c>
      <c r="S118" s="561">
        <v>326</v>
      </c>
      <c r="T118" s="562">
        <v>17</v>
      </c>
      <c r="U118" s="563">
        <v>32</v>
      </c>
      <c r="V118" s="563">
        <v>35</v>
      </c>
      <c r="W118" s="563">
        <v>12</v>
      </c>
      <c r="X118" s="564">
        <v>3</v>
      </c>
      <c r="Y118" s="565">
        <v>51</v>
      </c>
      <c r="Z118" s="562">
        <v>9</v>
      </c>
      <c r="AA118" s="563">
        <v>7</v>
      </c>
      <c r="AB118" s="563">
        <v>9</v>
      </c>
      <c r="AC118" s="566">
        <v>9</v>
      </c>
      <c r="AE118" s="567"/>
      <c r="AF118" s="568"/>
      <c r="AG118" s="569"/>
      <c r="AH118" s="570"/>
      <c r="AI118" s="570"/>
      <c r="AJ118" s="570"/>
      <c r="AK118" s="570"/>
      <c r="AL118" s="570"/>
      <c r="AM118" s="570"/>
      <c r="AN118" s="571"/>
      <c r="AO118" s="570"/>
      <c r="AP118" s="570"/>
      <c r="AQ118" s="570"/>
      <c r="AR118" s="570"/>
    </row>
    <row r="119" spans="1:44" s="552" customFormat="1" ht="12.95" customHeight="1">
      <c r="A119" s="553">
        <v>2371</v>
      </c>
      <c r="B119" s="554" t="s">
        <v>1243</v>
      </c>
      <c r="C119" s="555">
        <v>217</v>
      </c>
      <c r="D119" s="556">
        <v>303</v>
      </c>
      <c r="E119" s="546">
        <v>29</v>
      </c>
      <c r="F119" s="547">
        <v>29</v>
      </c>
      <c r="G119" s="547">
        <v>32</v>
      </c>
      <c r="H119" s="547">
        <v>6</v>
      </c>
      <c r="I119" s="557">
        <v>3</v>
      </c>
      <c r="J119" s="549">
        <v>42</v>
      </c>
      <c r="K119" s="546">
        <v>8</v>
      </c>
      <c r="L119" s="547">
        <v>6</v>
      </c>
      <c r="M119" s="547">
        <v>8</v>
      </c>
      <c r="N119" s="550">
        <v>9</v>
      </c>
      <c r="O119" s="551"/>
      <c r="P119" s="558">
        <v>6841</v>
      </c>
      <c r="Q119" s="559" t="s">
        <v>469</v>
      </c>
      <c r="R119" s="560">
        <v>356</v>
      </c>
      <c r="S119" s="561">
        <v>294</v>
      </c>
      <c r="T119" s="562">
        <v>31</v>
      </c>
      <c r="U119" s="563">
        <v>37</v>
      </c>
      <c r="V119" s="563">
        <v>24</v>
      </c>
      <c r="W119" s="563">
        <v>6</v>
      </c>
      <c r="X119" s="564">
        <v>1</v>
      </c>
      <c r="Y119" s="565">
        <v>32</v>
      </c>
      <c r="Z119" s="562">
        <v>8</v>
      </c>
      <c r="AA119" s="563">
        <v>5</v>
      </c>
      <c r="AB119" s="563">
        <v>8</v>
      </c>
      <c r="AC119" s="566">
        <v>8</v>
      </c>
      <c r="AE119" s="567"/>
      <c r="AF119" s="568"/>
      <c r="AG119" s="569"/>
      <c r="AH119" s="570"/>
      <c r="AI119" s="570"/>
      <c r="AJ119" s="570"/>
      <c r="AK119" s="570"/>
      <c r="AL119" s="570"/>
      <c r="AM119" s="570"/>
      <c r="AN119" s="571"/>
      <c r="AO119" s="570"/>
      <c r="AP119" s="570"/>
      <c r="AQ119" s="570"/>
      <c r="AR119" s="570"/>
    </row>
    <row r="120" spans="1:44" s="552" customFormat="1" ht="12.95" customHeight="1">
      <c r="A120" s="553">
        <v>2401</v>
      </c>
      <c r="B120" s="554" t="s">
        <v>290</v>
      </c>
      <c r="C120" s="555">
        <v>92</v>
      </c>
      <c r="D120" s="556">
        <v>285</v>
      </c>
      <c r="E120" s="546">
        <v>41</v>
      </c>
      <c r="F120" s="547">
        <v>29</v>
      </c>
      <c r="G120" s="547">
        <v>27</v>
      </c>
      <c r="H120" s="547">
        <v>2</v>
      </c>
      <c r="I120" s="557">
        <v>0</v>
      </c>
      <c r="J120" s="549">
        <v>29</v>
      </c>
      <c r="K120" s="546">
        <v>7</v>
      </c>
      <c r="L120" s="547">
        <v>5</v>
      </c>
      <c r="M120" s="547">
        <v>7</v>
      </c>
      <c r="N120" s="550">
        <v>8</v>
      </c>
      <c r="O120" s="551"/>
      <c r="P120" s="558">
        <v>6861</v>
      </c>
      <c r="Q120" s="559" t="s">
        <v>26</v>
      </c>
      <c r="R120" s="560">
        <v>524</v>
      </c>
      <c r="S120" s="561">
        <v>341</v>
      </c>
      <c r="T120" s="562">
        <v>12</v>
      </c>
      <c r="U120" s="563">
        <v>26</v>
      </c>
      <c r="V120" s="563">
        <v>37</v>
      </c>
      <c r="W120" s="563">
        <v>16</v>
      </c>
      <c r="X120" s="564">
        <v>8</v>
      </c>
      <c r="Y120" s="565">
        <v>61</v>
      </c>
      <c r="Z120" s="562">
        <v>9</v>
      </c>
      <c r="AA120" s="563">
        <v>7</v>
      </c>
      <c r="AB120" s="563">
        <v>10</v>
      </c>
      <c r="AC120" s="566">
        <v>9</v>
      </c>
      <c r="AE120" s="567"/>
      <c r="AF120" s="568"/>
      <c r="AG120" s="569"/>
      <c r="AH120" s="570"/>
      <c r="AI120" s="570"/>
      <c r="AJ120" s="570"/>
      <c r="AK120" s="570"/>
      <c r="AL120" s="570"/>
      <c r="AM120" s="570"/>
      <c r="AN120" s="571"/>
      <c r="AO120" s="570"/>
      <c r="AP120" s="570"/>
      <c r="AQ120" s="570"/>
      <c r="AR120" s="570"/>
    </row>
    <row r="121" spans="1:44" s="552" customFormat="1" ht="12.95" customHeight="1">
      <c r="A121" s="553">
        <v>2441</v>
      </c>
      <c r="B121" s="554" t="s">
        <v>1244</v>
      </c>
      <c r="C121" s="555">
        <v>86</v>
      </c>
      <c r="D121" s="556">
        <v>355</v>
      </c>
      <c r="E121" s="546">
        <v>8</v>
      </c>
      <c r="F121" s="547">
        <v>22</v>
      </c>
      <c r="G121" s="547">
        <v>37</v>
      </c>
      <c r="H121" s="547">
        <v>17</v>
      </c>
      <c r="I121" s="557">
        <v>15</v>
      </c>
      <c r="J121" s="549">
        <v>70</v>
      </c>
      <c r="K121" s="546">
        <v>10</v>
      </c>
      <c r="L121" s="547">
        <v>8</v>
      </c>
      <c r="M121" s="547">
        <v>10</v>
      </c>
      <c r="N121" s="550">
        <v>11</v>
      </c>
      <c r="O121" s="551"/>
      <c r="P121" s="558">
        <v>6881</v>
      </c>
      <c r="Q121" s="559" t="s">
        <v>470</v>
      </c>
      <c r="R121" s="560">
        <v>339</v>
      </c>
      <c r="S121" s="561">
        <v>331</v>
      </c>
      <c r="T121" s="562">
        <v>11</v>
      </c>
      <c r="U121" s="563">
        <v>34</v>
      </c>
      <c r="V121" s="563">
        <v>38</v>
      </c>
      <c r="W121" s="563">
        <v>13</v>
      </c>
      <c r="X121" s="564">
        <v>4</v>
      </c>
      <c r="Y121" s="565">
        <v>55</v>
      </c>
      <c r="Z121" s="562">
        <v>10</v>
      </c>
      <c r="AA121" s="563">
        <v>6</v>
      </c>
      <c r="AB121" s="563">
        <v>9</v>
      </c>
      <c r="AC121" s="566">
        <v>9</v>
      </c>
      <c r="AE121" s="567"/>
      <c r="AF121" s="568"/>
      <c r="AG121" s="569"/>
      <c r="AH121" s="570"/>
      <c r="AI121" s="570"/>
      <c r="AJ121" s="570"/>
      <c r="AK121" s="570"/>
      <c r="AL121" s="570"/>
      <c r="AM121" s="570"/>
      <c r="AN121" s="571"/>
      <c r="AO121" s="570"/>
      <c r="AP121" s="570"/>
      <c r="AQ121" s="570"/>
      <c r="AR121" s="570"/>
    </row>
    <row r="122" spans="1:44" s="552" customFormat="1" ht="12.95" customHeight="1">
      <c r="A122" s="553">
        <v>2501</v>
      </c>
      <c r="B122" s="554" t="s">
        <v>292</v>
      </c>
      <c r="C122" s="555">
        <v>103</v>
      </c>
      <c r="D122" s="556">
        <v>279</v>
      </c>
      <c r="E122" s="546">
        <v>46</v>
      </c>
      <c r="F122" s="547">
        <v>38</v>
      </c>
      <c r="G122" s="547">
        <v>14</v>
      </c>
      <c r="H122" s="547">
        <v>3</v>
      </c>
      <c r="I122" s="557">
        <v>0</v>
      </c>
      <c r="J122" s="549">
        <v>17</v>
      </c>
      <c r="K122" s="546">
        <v>7</v>
      </c>
      <c r="L122" s="547">
        <v>5</v>
      </c>
      <c r="M122" s="547">
        <v>7</v>
      </c>
      <c r="N122" s="550">
        <v>8</v>
      </c>
      <c r="O122" s="551"/>
      <c r="P122" s="558">
        <v>6901</v>
      </c>
      <c r="Q122" s="559" t="s">
        <v>471</v>
      </c>
      <c r="R122" s="560">
        <v>230</v>
      </c>
      <c r="S122" s="561">
        <v>284</v>
      </c>
      <c r="T122" s="562">
        <v>40</v>
      </c>
      <c r="U122" s="563">
        <v>28</v>
      </c>
      <c r="V122" s="563">
        <v>29</v>
      </c>
      <c r="W122" s="563">
        <v>3</v>
      </c>
      <c r="X122" s="564">
        <v>1</v>
      </c>
      <c r="Y122" s="565">
        <v>32</v>
      </c>
      <c r="Z122" s="562">
        <v>8</v>
      </c>
      <c r="AA122" s="563">
        <v>5</v>
      </c>
      <c r="AB122" s="563">
        <v>7</v>
      </c>
      <c r="AC122" s="566">
        <v>7</v>
      </c>
      <c r="AE122" s="567"/>
      <c r="AF122" s="568"/>
      <c r="AG122" s="569"/>
      <c r="AH122" s="570"/>
      <c r="AI122" s="570"/>
      <c r="AJ122" s="570"/>
      <c r="AK122" s="570"/>
      <c r="AL122" s="570"/>
      <c r="AM122" s="570"/>
      <c r="AN122" s="571"/>
      <c r="AO122" s="570"/>
      <c r="AP122" s="570"/>
      <c r="AQ122" s="570"/>
      <c r="AR122" s="570"/>
    </row>
    <row r="123" spans="1:44" s="552" customFormat="1" ht="12.95" customHeight="1">
      <c r="A123" s="553">
        <v>2511</v>
      </c>
      <c r="B123" s="554" t="s">
        <v>1245</v>
      </c>
      <c r="C123" s="555">
        <v>150</v>
      </c>
      <c r="D123" s="556">
        <v>328</v>
      </c>
      <c r="E123" s="546">
        <v>12</v>
      </c>
      <c r="F123" s="547">
        <v>33</v>
      </c>
      <c r="G123" s="547">
        <v>39</v>
      </c>
      <c r="H123" s="547">
        <v>13</v>
      </c>
      <c r="I123" s="557">
        <v>3</v>
      </c>
      <c r="J123" s="549">
        <v>55</v>
      </c>
      <c r="K123" s="546">
        <v>9</v>
      </c>
      <c r="L123" s="547">
        <v>7</v>
      </c>
      <c r="M123" s="547">
        <v>9</v>
      </c>
      <c r="N123" s="550">
        <v>10</v>
      </c>
      <c r="O123" s="551"/>
      <c r="P123" s="558">
        <v>6921</v>
      </c>
      <c r="Q123" s="559" t="s">
        <v>1336</v>
      </c>
      <c r="R123" s="560">
        <v>375</v>
      </c>
      <c r="S123" s="561">
        <v>339</v>
      </c>
      <c r="T123" s="562">
        <v>12</v>
      </c>
      <c r="U123" s="563">
        <v>28</v>
      </c>
      <c r="V123" s="563">
        <v>40</v>
      </c>
      <c r="W123" s="563">
        <v>13</v>
      </c>
      <c r="X123" s="564">
        <v>7</v>
      </c>
      <c r="Y123" s="565">
        <v>60</v>
      </c>
      <c r="Z123" s="562">
        <v>10</v>
      </c>
      <c r="AA123" s="563">
        <v>7</v>
      </c>
      <c r="AB123" s="563">
        <v>9</v>
      </c>
      <c r="AC123" s="566">
        <v>9</v>
      </c>
      <c r="AE123" s="567"/>
      <c r="AF123" s="568"/>
      <c r="AG123" s="569"/>
      <c r="AH123" s="570"/>
      <c r="AI123" s="570"/>
      <c r="AJ123" s="570"/>
      <c r="AK123" s="570"/>
      <c r="AL123" s="570"/>
      <c r="AM123" s="570"/>
      <c r="AN123" s="571"/>
      <c r="AO123" s="570"/>
      <c r="AP123" s="570"/>
      <c r="AQ123" s="570"/>
      <c r="AR123" s="570"/>
    </row>
    <row r="124" spans="1:44" s="552" customFormat="1" ht="12.95" customHeight="1">
      <c r="A124" s="553">
        <v>2521</v>
      </c>
      <c r="B124" s="554" t="s">
        <v>1246</v>
      </c>
      <c r="C124" s="555">
        <v>159</v>
      </c>
      <c r="D124" s="556">
        <v>328</v>
      </c>
      <c r="E124" s="546">
        <v>18</v>
      </c>
      <c r="F124" s="547">
        <v>26</v>
      </c>
      <c r="G124" s="547">
        <v>33</v>
      </c>
      <c r="H124" s="547">
        <v>18</v>
      </c>
      <c r="I124" s="557">
        <v>6</v>
      </c>
      <c r="J124" s="549">
        <v>56</v>
      </c>
      <c r="K124" s="546">
        <v>9</v>
      </c>
      <c r="L124" s="547">
        <v>7</v>
      </c>
      <c r="M124" s="547">
        <v>9</v>
      </c>
      <c r="N124" s="550">
        <v>10</v>
      </c>
      <c r="O124" s="551"/>
      <c r="P124" s="558">
        <v>6961</v>
      </c>
      <c r="Q124" s="559" t="s">
        <v>473</v>
      </c>
      <c r="R124" s="560">
        <v>401</v>
      </c>
      <c r="S124" s="561">
        <v>294</v>
      </c>
      <c r="T124" s="562">
        <v>33</v>
      </c>
      <c r="U124" s="563">
        <v>32</v>
      </c>
      <c r="V124" s="563">
        <v>29</v>
      </c>
      <c r="W124" s="563">
        <v>4</v>
      </c>
      <c r="X124" s="564">
        <v>2</v>
      </c>
      <c r="Y124" s="565">
        <v>36</v>
      </c>
      <c r="Z124" s="562">
        <v>8</v>
      </c>
      <c r="AA124" s="563">
        <v>6</v>
      </c>
      <c r="AB124" s="563">
        <v>7</v>
      </c>
      <c r="AC124" s="566">
        <v>8</v>
      </c>
      <c r="AE124" s="567"/>
      <c r="AF124" s="568"/>
      <c r="AG124" s="569"/>
      <c r="AH124" s="570"/>
      <c r="AI124" s="570"/>
      <c r="AJ124" s="570"/>
      <c r="AK124" s="570"/>
      <c r="AL124" s="570"/>
      <c r="AM124" s="570"/>
      <c r="AN124" s="571"/>
      <c r="AO124" s="570"/>
      <c r="AP124" s="570"/>
      <c r="AQ124" s="570"/>
      <c r="AR124" s="570"/>
    </row>
    <row r="125" spans="1:44" s="552" customFormat="1" ht="12.95" customHeight="1">
      <c r="A125" s="553">
        <v>2541</v>
      </c>
      <c r="B125" s="554" t="s">
        <v>295</v>
      </c>
      <c r="C125" s="555">
        <v>116</v>
      </c>
      <c r="D125" s="556">
        <v>348</v>
      </c>
      <c r="E125" s="546">
        <v>13</v>
      </c>
      <c r="F125" s="547">
        <v>19</v>
      </c>
      <c r="G125" s="547">
        <v>34</v>
      </c>
      <c r="H125" s="547">
        <v>22</v>
      </c>
      <c r="I125" s="557">
        <v>12</v>
      </c>
      <c r="J125" s="549">
        <v>68</v>
      </c>
      <c r="K125" s="546">
        <v>10</v>
      </c>
      <c r="L125" s="547">
        <v>8</v>
      </c>
      <c r="M125" s="547">
        <v>10</v>
      </c>
      <c r="N125" s="550">
        <v>11</v>
      </c>
      <c r="O125" s="551"/>
      <c r="P125" s="558">
        <v>6981</v>
      </c>
      <c r="Q125" s="559" t="s">
        <v>27</v>
      </c>
      <c r="R125" s="560">
        <v>188</v>
      </c>
      <c r="S125" s="561">
        <v>262</v>
      </c>
      <c r="T125" s="562">
        <v>56</v>
      </c>
      <c r="U125" s="563">
        <v>27</v>
      </c>
      <c r="V125" s="563">
        <v>15</v>
      </c>
      <c r="W125" s="563">
        <v>2</v>
      </c>
      <c r="X125" s="564">
        <v>1</v>
      </c>
      <c r="Y125" s="565">
        <v>17</v>
      </c>
      <c r="Z125" s="562">
        <v>7</v>
      </c>
      <c r="AA125" s="563">
        <v>4</v>
      </c>
      <c r="AB125" s="563">
        <v>6</v>
      </c>
      <c r="AC125" s="566">
        <v>6</v>
      </c>
      <c r="AE125" s="567"/>
      <c r="AF125" s="568"/>
      <c r="AG125" s="569"/>
      <c r="AH125" s="570"/>
      <c r="AI125" s="570"/>
      <c r="AJ125" s="570"/>
      <c r="AK125" s="570"/>
      <c r="AL125" s="570"/>
      <c r="AM125" s="570"/>
      <c r="AN125" s="571"/>
      <c r="AO125" s="570"/>
      <c r="AP125" s="570"/>
      <c r="AQ125" s="570"/>
      <c r="AR125" s="570"/>
    </row>
    <row r="126" spans="1:44" s="552" customFormat="1" ht="12.95" customHeight="1">
      <c r="A126" s="553">
        <v>2581</v>
      </c>
      <c r="B126" s="554" t="s">
        <v>1248</v>
      </c>
      <c r="C126" s="555">
        <v>139</v>
      </c>
      <c r="D126" s="556">
        <v>313</v>
      </c>
      <c r="E126" s="546">
        <v>29</v>
      </c>
      <c r="F126" s="547">
        <v>27</v>
      </c>
      <c r="G126" s="547">
        <v>27</v>
      </c>
      <c r="H126" s="547">
        <v>9</v>
      </c>
      <c r="I126" s="557">
        <v>6</v>
      </c>
      <c r="J126" s="549">
        <v>43</v>
      </c>
      <c r="K126" s="546">
        <v>8</v>
      </c>
      <c r="L126" s="547">
        <v>6</v>
      </c>
      <c r="M126" s="547">
        <v>8</v>
      </c>
      <c r="N126" s="550">
        <v>9</v>
      </c>
      <c r="O126" s="551"/>
      <c r="P126" s="558">
        <v>7001</v>
      </c>
      <c r="Q126" s="559" t="s">
        <v>1008</v>
      </c>
      <c r="R126" s="560">
        <v>13</v>
      </c>
      <c r="S126" s="561">
        <v>325</v>
      </c>
      <c r="T126" s="562">
        <v>23</v>
      </c>
      <c r="U126" s="563">
        <v>15</v>
      </c>
      <c r="V126" s="563">
        <v>38</v>
      </c>
      <c r="W126" s="563">
        <v>23</v>
      </c>
      <c r="X126" s="564">
        <v>0</v>
      </c>
      <c r="Y126" s="565">
        <v>62</v>
      </c>
      <c r="Z126" s="562">
        <v>9</v>
      </c>
      <c r="AA126" s="563">
        <v>7</v>
      </c>
      <c r="AB126" s="563">
        <v>9</v>
      </c>
      <c r="AC126" s="566">
        <v>9</v>
      </c>
      <c r="AE126" s="567"/>
      <c r="AF126" s="568"/>
      <c r="AG126" s="569"/>
      <c r="AH126" s="570"/>
      <c r="AI126" s="570"/>
      <c r="AJ126" s="570"/>
      <c r="AK126" s="570"/>
      <c r="AL126" s="570"/>
      <c r="AM126" s="570"/>
      <c r="AN126" s="571"/>
      <c r="AO126" s="570"/>
      <c r="AP126" s="570"/>
      <c r="AQ126" s="570"/>
      <c r="AR126" s="570"/>
    </row>
    <row r="127" spans="1:44" s="552" customFormat="1" ht="12.95" customHeight="1">
      <c r="A127" s="553">
        <v>2641</v>
      </c>
      <c r="B127" s="554" t="s">
        <v>297</v>
      </c>
      <c r="C127" s="555">
        <v>99</v>
      </c>
      <c r="D127" s="556">
        <v>354</v>
      </c>
      <c r="E127" s="546">
        <v>6</v>
      </c>
      <c r="F127" s="547">
        <v>18</v>
      </c>
      <c r="G127" s="547">
        <v>40</v>
      </c>
      <c r="H127" s="547">
        <v>27</v>
      </c>
      <c r="I127" s="557">
        <v>8</v>
      </c>
      <c r="J127" s="549">
        <v>76</v>
      </c>
      <c r="K127" s="546">
        <v>10</v>
      </c>
      <c r="L127" s="547">
        <v>8</v>
      </c>
      <c r="M127" s="547">
        <v>10</v>
      </c>
      <c r="N127" s="550">
        <v>11</v>
      </c>
      <c r="O127" s="551"/>
      <c r="P127" s="558">
        <v>7055</v>
      </c>
      <c r="Q127" s="559" t="s">
        <v>487</v>
      </c>
      <c r="R127" s="560">
        <v>75</v>
      </c>
      <c r="S127" s="561">
        <v>343</v>
      </c>
      <c r="T127" s="562">
        <v>8</v>
      </c>
      <c r="U127" s="563">
        <v>28</v>
      </c>
      <c r="V127" s="563">
        <v>41</v>
      </c>
      <c r="W127" s="563">
        <v>19</v>
      </c>
      <c r="X127" s="564">
        <v>4</v>
      </c>
      <c r="Y127" s="565">
        <v>64</v>
      </c>
      <c r="Z127" s="562">
        <v>10</v>
      </c>
      <c r="AA127" s="563">
        <v>7</v>
      </c>
      <c r="AB127" s="563">
        <v>10</v>
      </c>
      <c r="AC127" s="566">
        <v>10</v>
      </c>
      <c r="AE127" s="567"/>
      <c r="AF127" s="568"/>
      <c r="AG127" s="569"/>
      <c r="AH127" s="570"/>
      <c r="AI127" s="570"/>
      <c r="AJ127" s="570"/>
      <c r="AK127" s="570"/>
      <c r="AL127" s="570"/>
      <c r="AM127" s="570"/>
      <c r="AN127" s="571"/>
      <c r="AO127" s="570"/>
      <c r="AP127" s="570"/>
      <c r="AQ127" s="570"/>
      <c r="AR127" s="570"/>
    </row>
    <row r="128" spans="1:44" s="552" customFormat="1" ht="12.95" customHeight="1">
      <c r="A128" s="553">
        <v>2651</v>
      </c>
      <c r="B128" s="554" t="s">
        <v>1249</v>
      </c>
      <c r="C128" s="555">
        <v>138</v>
      </c>
      <c r="D128" s="556">
        <v>345</v>
      </c>
      <c r="E128" s="546">
        <v>9</v>
      </c>
      <c r="F128" s="547">
        <v>24</v>
      </c>
      <c r="G128" s="547">
        <v>39</v>
      </c>
      <c r="H128" s="547">
        <v>19</v>
      </c>
      <c r="I128" s="557">
        <v>9</v>
      </c>
      <c r="J128" s="549">
        <v>67</v>
      </c>
      <c r="K128" s="546">
        <v>10</v>
      </c>
      <c r="L128" s="547">
        <v>8</v>
      </c>
      <c r="M128" s="547">
        <v>10</v>
      </c>
      <c r="N128" s="550">
        <v>11</v>
      </c>
      <c r="O128" s="551"/>
      <c r="P128" s="558">
        <v>7059</v>
      </c>
      <c r="Q128" s="559" t="s">
        <v>951</v>
      </c>
      <c r="R128" s="560">
        <v>120</v>
      </c>
      <c r="S128" s="561">
        <v>333</v>
      </c>
      <c r="T128" s="562">
        <v>7</v>
      </c>
      <c r="U128" s="563">
        <v>34</v>
      </c>
      <c r="V128" s="563">
        <v>52</v>
      </c>
      <c r="W128" s="563">
        <v>6</v>
      </c>
      <c r="X128" s="564">
        <v>2</v>
      </c>
      <c r="Y128" s="565">
        <v>59</v>
      </c>
      <c r="Z128" s="562">
        <v>9</v>
      </c>
      <c r="AA128" s="563">
        <v>7</v>
      </c>
      <c r="AB128" s="563">
        <v>10</v>
      </c>
      <c r="AC128" s="566">
        <v>9</v>
      </c>
      <c r="AE128" s="567"/>
      <c r="AF128" s="568"/>
      <c r="AG128" s="569"/>
      <c r="AH128" s="570"/>
      <c r="AI128" s="570"/>
      <c r="AJ128" s="570"/>
      <c r="AK128" s="570"/>
      <c r="AL128" s="570"/>
      <c r="AM128" s="570"/>
      <c r="AN128" s="571"/>
      <c r="AO128" s="570"/>
      <c r="AP128" s="570"/>
      <c r="AQ128" s="570"/>
      <c r="AR128" s="570"/>
    </row>
    <row r="129" spans="1:44" s="552" customFormat="1" ht="12.95" customHeight="1">
      <c r="A129" s="553">
        <v>2661</v>
      </c>
      <c r="B129" s="554" t="s">
        <v>1250</v>
      </c>
      <c r="C129" s="555">
        <v>183</v>
      </c>
      <c r="D129" s="556">
        <v>304</v>
      </c>
      <c r="E129" s="546">
        <v>28</v>
      </c>
      <c r="F129" s="547">
        <v>30</v>
      </c>
      <c r="G129" s="547">
        <v>30</v>
      </c>
      <c r="H129" s="547">
        <v>9</v>
      </c>
      <c r="I129" s="557">
        <v>3</v>
      </c>
      <c r="J129" s="549">
        <v>42</v>
      </c>
      <c r="K129" s="546">
        <v>8</v>
      </c>
      <c r="L129" s="547">
        <v>6</v>
      </c>
      <c r="M129" s="547">
        <v>8</v>
      </c>
      <c r="N129" s="550">
        <v>9</v>
      </c>
      <c r="O129" s="551"/>
      <c r="P129" s="558">
        <v>7254</v>
      </c>
      <c r="Q129" s="559" t="s">
        <v>1314</v>
      </c>
      <c r="R129" s="560">
        <v>20</v>
      </c>
      <c r="S129" s="561">
        <v>208</v>
      </c>
      <c r="T129" s="562">
        <v>80</v>
      </c>
      <c r="U129" s="563">
        <v>20</v>
      </c>
      <c r="V129" s="563">
        <v>0</v>
      </c>
      <c r="W129" s="563">
        <v>0</v>
      </c>
      <c r="X129" s="564">
        <v>0</v>
      </c>
      <c r="Y129" s="565">
        <v>0</v>
      </c>
      <c r="Z129" s="562">
        <v>5</v>
      </c>
      <c r="AA129" s="563">
        <v>3</v>
      </c>
      <c r="AB129" s="563">
        <v>4</v>
      </c>
      <c r="AC129" s="566">
        <v>5</v>
      </c>
      <c r="AE129" s="567"/>
      <c r="AF129" s="568"/>
      <c r="AG129" s="569"/>
      <c r="AH129" s="570"/>
      <c r="AI129" s="570"/>
      <c r="AJ129" s="570"/>
      <c r="AK129" s="570"/>
      <c r="AL129" s="570"/>
      <c r="AM129" s="570"/>
      <c r="AN129" s="571"/>
      <c r="AO129" s="570"/>
      <c r="AP129" s="570"/>
      <c r="AQ129" s="570"/>
      <c r="AR129" s="570"/>
    </row>
    <row r="130" spans="1:44" s="552" customFormat="1" ht="12.95" customHeight="1">
      <c r="A130" s="553">
        <v>2701</v>
      </c>
      <c r="B130" s="554" t="s">
        <v>41</v>
      </c>
      <c r="C130" s="555">
        <v>135</v>
      </c>
      <c r="D130" s="556">
        <v>334</v>
      </c>
      <c r="E130" s="546">
        <v>14</v>
      </c>
      <c r="F130" s="547">
        <v>22</v>
      </c>
      <c r="G130" s="547">
        <v>41</v>
      </c>
      <c r="H130" s="547">
        <v>19</v>
      </c>
      <c r="I130" s="557">
        <v>4</v>
      </c>
      <c r="J130" s="549">
        <v>64</v>
      </c>
      <c r="K130" s="546">
        <v>9</v>
      </c>
      <c r="L130" s="547">
        <v>7</v>
      </c>
      <c r="M130" s="547">
        <v>9</v>
      </c>
      <c r="N130" s="550">
        <v>10</v>
      </c>
      <c r="O130" s="551"/>
      <c r="P130" s="558">
        <v>7631</v>
      </c>
      <c r="Q130" s="559" t="s">
        <v>1325</v>
      </c>
      <c r="R130" s="560">
        <v>29</v>
      </c>
      <c r="S130" s="561">
        <v>208</v>
      </c>
      <c r="T130" s="562">
        <v>86</v>
      </c>
      <c r="U130" s="563">
        <v>3</v>
      </c>
      <c r="V130" s="563">
        <v>10</v>
      </c>
      <c r="W130" s="563">
        <v>0</v>
      </c>
      <c r="X130" s="564">
        <v>0</v>
      </c>
      <c r="Y130" s="565">
        <v>10</v>
      </c>
      <c r="Z130" s="562">
        <v>5</v>
      </c>
      <c r="AA130" s="563">
        <v>3</v>
      </c>
      <c r="AB130" s="563">
        <v>5</v>
      </c>
      <c r="AC130" s="566">
        <v>5</v>
      </c>
      <c r="AE130" s="567"/>
      <c r="AF130" s="568"/>
      <c r="AG130" s="569"/>
      <c r="AH130" s="570"/>
      <c r="AI130" s="570"/>
      <c r="AJ130" s="570"/>
      <c r="AK130" s="570"/>
      <c r="AL130" s="570"/>
      <c r="AM130" s="570"/>
      <c r="AN130" s="571"/>
      <c r="AO130" s="570"/>
      <c r="AP130" s="570"/>
      <c r="AQ130" s="570"/>
      <c r="AR130" s="570"/>
    </row>
    <row r="131" spans="1:44" s="552" customFormat="1" ht="12.95" customHeight="1">
      <c r="A131" s="553">
        <v>2741</v>
      </c>
      <c r="B131" s="554" t="s">
        <v>300</v>
      </c>
      <c r="C131" s="555">
        <v>148</v>
      </c>
      <c r="D131" s="556">
        <v>356</v>
      </c>
      <c r="E131" s="546">
        <v>6</v>
      </c>
      <c r="F131" s="547">
        <v>16</v>
      </c>
      <c r="G131" s="547">
        <v>45</v>
      </c>
      <c r="H131" s="547">
        <v>24</v>
      </c>
      <c r="I131" s="557">
        <v>9</v>
      </c>
      <c r="J131" s="549">
        <v>78</v>
      </c>
      <c r="K131" s="546">
        <v>10</v>
      </c>
      <c r="L131" s="547">
        <v>8</v>
      </c>
      <c r="M131" s="547">
        <v>10</v>
      </c>
      <c r="N131" s="550">
        <v>11</v>
      </c>
      <c r="O131" s="551"/>
      <c r="P131" s="558">
        <v>7812</v>
      </c>
      <c r="Q131" s="559" t="s">
        <v>154</v>
      </c>
      <c r="R131" s="560">
        <v>1</v>
      </c>
      <c r="S131" s="561" t="s">
        <v>42</v>
      </c>
      <c r="T131" s="562" t="s">
        <v>42</v>
      </c>
      <c r="U131" s="563" t="s">
        <v>42</v>
      </c>
      <c r="V131" s="563" t="s">
        <v>42</v>
      </c>
      <c r="W131" s="563" t="s">
        <v>42</v>
      </c>
      <c r="X131" s="564" t="s">
        <v>42</v>
      </c>
      <c r="Y131" s="565" t="s">
        <v>42</v>
      </c>
      <c r="Z131" s="562" t="s">
        <v>42</v>
      </c>
      <c r="AA131" s="563" t="s">
        <v>42</v>
      </c>
      <c r="AB131" s="563" t="s">
        <v>42</v>
      </c>
      <c r="AC131" s="566" t="s">
        <v>42</v>
      </c>
      <c r="AE131" s="567"/>
      <c r="AF131" s="568"/>
      <c r="AG131" s="569"/>
      <c r="AH131" s="570"/>
      <c r="AI131" s="570"/>
      <c r="AJ131" s="570"/>
      <c r="AK131" s="570"/>
      <c r="AL131" s="570"/>
      <c r="AM131" s="570"/>
      <c r="AN131" s="571"/>
      <c r="AO131" s="570"/>
      <c r="AP131" s="570"/>
      <c r="AQ131" s="570"/>
      <c r="AR131" s="570"/>
    </row>
    <row r="132" spans="1:44" s="552" customFormat="1" ht="12.95" customHeight="1">
      <c r="A132" s="553">
        <v>2781</v>
      </c>
      <c r="B132" s="554" t="s">
        <v>301</v>
      </c>
      <c r="C132" s="555">
        <v>187</v>
      </c>
      <c r="D132" s="556">
        <v>311</v>
      </c>
      <c r="E132" s="546">
        <v>27</v>
      </c>
      <c r="F132" s="547">
        <v>24</v>
      </c>
      <c r="G132" s="547">
        <v>33</v>
      </c>
      <c r="H132" s="547">
        <v>11</v>
      </c>
      <c r="I132" s="557">
        <v>5</v>
      </c>
      <c r="J132" s="549">
        <v>49</v>
      </c>
      <c r="K132" s="546">
        <v>8</v>
      </c>
      <c r="L132" s="547">
        <v>6</v>
      </c>
      <c r="M132" s="547">
        <v>9</v>
      </c>
      <c r="N132" s="550">
        <v>9</v>
      </c>
      <c r="O132" s="551"/>
      <c r="P132" s="558">
        <v>7819</v>
      </c>
      <c r="Q132" s="559" t="s">
        <v>150</v>
      </c>
      <c r="R132" s="560">
        <v>2</v>
      </c>
      <c r="S132" s="561" t="s">
        <v>42</v>
      </c>
      <c r="T132" s="562" t="s">
        <v>42</v>
      </c>
      <c r="U132" s="563" t="s">
        <v>42</v>
      </c>
      <c r="V132" s="563" t="s">
        <v>42</v>
      </c>
      <c r="W132" s="563" t="s">
        <v>42</v>
      </c>
      <c r="X132" s="564" t="s">
        <v>42</v>
      </c>
      <c r="Y132" s="565" t="s">
        <v>42</v>
      </c>
      <c r="Z132" s="562" t="s">
        <v>42</v>
      </c>
      <c r="AA132" s="563" t="s">
        <v>42</v>
      </c>
      <c r="AB132" s="563" t="s">
        <v>42</v>
      </c>
      <c r="AC132" s="566" t="s">
        <v>42</v>
      </c>
      <c r="AE132" s="567"/>
      <c r="AF132" s="568"/>
      <c r="AG132" s="569"/>
      <c r="AH132" s="570"/>
      <c r="AI132" s="570"/>
      <c r="AJ132" s="570"/>
      <c r="AK132" s="570"/>
      <c r="AL132" s="570"/>
      <c r="AM132" s="570"/>
      <c r="AN132" s="571"/>
      <c r="AO132" s="570"/>
      <c r="AP132" s="570"/>
      <c r="AQ132" s="570"/>
      <c r="AR132" s="570"/>
    </row>
    <row r="133" spans="1:44" s="552" customFormat="1" ht="12.95" customHeight="1">
      <c r="A133" s="553">
        <v>2801</v>
      </c>
      <c r="B133" s="554" t="s">
        <v>302</v>
      </c>
      <c r="C133" s="555">
        <v>48</v>
      </c>
      <c r="D133" s="556">
        <v>295</v>
      </c>
      <c r="E133" s="546">
        <v>35</v>
      </c>
      <c r="F133" s="547">
        <v>27</v>
      </c>
      <c r="G133" s="547">
        <v>33</v>
      </c>
      <c r="H133" s="547">
        <v>2</v>
      </c>
      <c r="I133" s="557">
        <v>2</v>
      </c>
      <c r="J133" s="549">
        <v>38</v>
      </c>
      <c r="K133" s="546">
        <v>8</v>
      </c>
      <c r="L133" s="547">
        <v>6</v>
      </c>
      <c r="M133" s="547">
        <v>7</v>
      </c>
      <c r="N133" s="550">
        <v>9</v>
      </c>
      <c r="O133" s="551"/>
      <c r="P133" s="558">
        <v>7823</v>
      </c>
      <c r="Q133" s="559" t="s">
        <v>1327</v>
      </c>
      <c r="R133" s="560">
        <v>1</v>
      </c>
      <c r="S133" s="561" t="s">
        <v>42</v>
      </c>
      <c r="T133" s="562" t="s">
        <v>42</v>
      </c>
      <c r="U133" s="563" t="s">
        <v>42</v>
      </c>
      <c r="V133" s="563" t="s">
        <v>42</v>
      </c>
      <c r="W133" s="563" t="s">
        <v>42</v>
      </c>
      <c r="X133" s="564" t="s">
        <v>42</v>
      </c>
      <c r="Y133" s="565" t="s">
        <v>42</v>
      </c>
      <c r="Z133" s="562" t="s">
        <v>42</v>
      </c>
      <c r="AA133" s="563" t="s">
        <v>42</v>
      </c>
      <c r="AB133" s="563" t="s">
        <v>42</v>
      </c>
      <c r="AC133" s="566" t="s">
        <v>42</v>
      </c>
      <c r="AE133" s="567"/>
      <c r="AF133" s="568"/>
      <c r="AG133" s="569"/>
      <c r="AH133" s="570"/>
      <c r="AI133" s="570"/>
      <c r="AJ133" s="570"/>
      <c r="AK133" s="570"/>
      <c r="AL133" s="570"/>
      <c r="AM133" s="570"/>
      <c r="AN133" s="571"/>
      <c r="AO133" s="570"/>
      <c r="AP133" s="570"/>
      <c r="AQ133" s="570"/>
      <c r="AR133" s="570"/>
    </row>
    <row r="134" spans="1:44" s="552" customFormat="1" ht="12.95" customHeight="1">
      <c r="A134" s="553">
        <v>2821</v>
      </c>
      <c r="B134" s="554" t="s">
        <v>303</v>
      </c>
      <c r="C134" s="555">
        <v>77</v>
      </c>
      <c r="D134" s="556">
        <v>308</v>
      </c>
      <c r="E134" s="546">
        <v>26</v>
      </c>
      <c r="F134" s="547">
        <v>30</v>
      </c>
      <c r="G134" s="547">
        <v>34</v>
      </c>
      <c r="H134" s="547">
        <v>10</v>
      </c>
      <c r="I134" s="557">
        <v>0</v>
      </c>
      <c r="J134" s="549">
        <v>44</v>
      </c>
      <c r="K134" s="546">
        <v>9</v>
      </c>
      <c r="L134" s="547">
        <v>6</v>
      </c>
      <c r="M134" s="547">
        <v>9</v>
      </c>
      <c r="N134" s="550">
        <v>8</v>
      </c>
      <c r="O134" s="551"/>
      <c r="P134" s="558">
        <v>7826</v>
      </c>
      <c r="Q134" s="559" t="s">
        <v>1328</v>
      </c>
      <c r="R134" s="560">
        <v>2</v>
      </c>
      <c r="S134" s="561" t="s">
        <v>42</v>
      </c>
      <c r="T134" s="562" t="s">
        <v>42</v>
      </c>
      <c r="U134" s="563" t="s">
        <v>42</v>
      </c>
      <c r="V134" s="563" t="s">
        <v>42</v>
      </c>
      <c r="W134" s="563" t="s">
        <v>42</v>
      </c>
      <c r="X134" s="564" t="s">
        <v>42</v>
      </c>
      <c r="Y134" s="565" t="s">
        <v>42</v>
      </c>
      <c r="Z134" s="562" t="s">
        <v>42</v>
      </c>
      <c r="AA134" s="563" t="s">
        <v>42</v>
      </c>
      <c r="AB134" s="563" t="s">
        <v>42</v>
      </c>
      <c r="AC134" s="566" t="s">
        <v>42</v>
      </c>
      <c r="AE134" s="567"/>
      <c r="AF134" s="568"/>
      <c r="AG134" s="569"/>
      <c r="AH134" s="570"/>
      <c r="AI134" s="570"/>
      <c r="AJ134" s="570"/>
      <c r="AK134" s="570"/>
      <c r="AL134" s="570"/>
      <c r="AM134" s="570"/>
      <c r="AN134" s="571"/>
      <c r="AO134" s="570"/>
      <c r="AP134" s="570"/>
      <c r="AQ134" s="570"/>
      <c r="AR134" s="570"/>
    </row>
    <row r="135" spans="1:44" s="552" customFormat="1" ht="12.95" customHeight="1">
      <c r="A135" s="553">
        <v>2881</v>
      </c>
      <c r="B135" s="554" t="s">
        <v>304</v>
      </c>
      <c r="C135" s="555">
        <v>104</v>
      </c>
      <c r="D135" s="556">
        <v>347</v>
      </c>
      <c r="E135" s="546">
        <v>6</v>
      </c>
      <c r="F135" s="547">
        <v>25</v>
      </c>
      <c r="G135" s="547">
        <v>38</v>
      </c>
      <c r="H135" s="547">
        <v>24</v>
      </c>
      <c r="I135" s="557">
        <v>7</v>
      </c>
      <c r="J135" s="549">
        <v>69</v>
      </c>
      <c r="K135" s="546">
        <v>10</v>
      </c>
      <c r="L135" s="547">
        <v>8</v>
      </c>
      <c r="M135" s="547">
        <v>10</v>
      </c>
      <c r="N135" s="550">
        <v>11</v>
      </c>
      <c r="O135" s="551"/>
      <c r="P135" s="558">
        <v>7829</v>
      </c>
      <c r="Q135" s="559" t="s">
        <v>145</v>
      </c>
      <c r="R135" s="560">
        <v>18</v>
      </c>
      <c r="S135" s="561">
        <v>195</v>
      </c>
      <c r="T135" s="562">
        <v>94</v>
      </c>
      <c r="U135" s="563">
        <v>6</v>
      </c>
      <c r="V135" s="563">
        <v>0</v>
      </c>
      <c r="W135" s="563">
        <v>0</v>
      </c>
      <c r="X135" s="564">
        <v>0</v>
      </c>
      <c r="Y135" s="565">
        <v>0</v>
      </c>
      <c r="Z135" s="562">
        <v>4</v>
      </c>
      <c r="AA135" s="563">
        <v>2</v>
      </c>
      <c r="AB135" s="563">
        <v>4</v>
      </c>
      <c r="AC135" s="566">
        <v>4</v>
      </c>
      <c r="AE135" s="567"/>
      <c r="AF135" s="568"/>
      <c r="AG135" s="569"/>
      <c r="AH135" s="570"/>
      <c r="AI135" s="570"/>
      <c r="AJ135" s="570"/>
      <c r="AK135" s="570"/>
      <c r="AL135" s="570"/>
      <c r="AM135" s="570"/>
      <c r="AN135" s="571"/>
      <c r="AO135" s="570"/>
      <c r="AP135" s="570"/>
      <c r="AQ135" s="570"/>
      <c r="AR135" s="570"/>
    </row>
    <row r="136" spans="1:44" s="552" customFormat="1" ht="12.95" customHeight="1">
      <c r="A136" s="553">
        <v>2891</v>
      </c>
      <c r="B136" s="554" t="s">
        <v>305</v>
      </c>
      <c r="C136" s="555">
        <v>126</v>
      </c>
      <c r="D136" s="556">
        <v>333</v>
      </c>
      <c r="E136" s="546">
        <v>17</v>
      </c>
      <c r="F136" s="547">
        <v>26</v>
      </c>
      <c r="G136" s="547">
        <v>31</v>
      </c>
      <c r="H136" s="547">
        <v>17</v>
      </c>
      <c r="I136" s="557">
        <v>9</v>
      </c>
      <c r="J136" s="549">
        <v>56</v>
      </c>
      <c r="K136" s="546">
        <v>9</v>
      </c>
      <c r="L136" s="547">
        <v>7</v>
      </c>
      <c r="M136" s="547">
        <v>9</v>
      </c>
      <c r="N136" s="550">
        <v>10</v>
      </c>
      <c r="O136" s="551"/>
      <c r="P136" s="558">
        <v>7832</v>
      </c>
      <c r="Q136" s="559" t="s">
        <v>153</v>
      </c>
      <c r="R136" s="560">
        <v>1</v>
      </c>
      <c r="S136" s="561" t="s">
        <v>42</v>
      </c>
      <c r="T136" s="562" t="s">
        <v>42</v>
      </c>
      <c r="U136" s="563" t="s">
        <v>42</v>
      </c>
      <c r="V136" s="563" t="s">
        <v>42</v>
      </c>
      <c r="W136" s="563" t="s">
        <v>42</v>
      </c>
      <c r="X136" s="564" t="s">
        <v>42</v>
      </c>
      <c r="Y136" s="565" t="s">
        <v>42</v>
      </c>
      <c r="Z136" s="562" t="s">
        <v>42</v>
      </c>
      <c r="AA136" s="563" t="s">
        <v>42</v>
      </c>
      <c r="AB136" s="563" t="s">
        <v>42</v>
      </c>
      <c r="AC136" s="566" t="s">
        <v>42</v>
      </c>
      <c r="AE136" s="567"/>
      <c r="AF136" s="568"/>
      <c r="AG136" s="569"/>
      <c r="AH136" s="570"/>
      <c r="AI136" s="570"/>
      <c r="AJ136" s="570"/>
      <c r="AK136" s="570"/>
      <c r="AL136" s="570"/>
      <c r="AM136" s="570"/>
      <c r="AN136" s="571"/>
      <c r="AO136" s="570"/>
      <c r="AP136" s="570"/>
      <c r="AQ136" s="570"/>
      <c r="AR136" s="570"/>
    </row>
    <row r="137" spans="1:44" s="552" customFormat="1" ht="12.95" customHeight="1">
      <c r="A137" s="553">
        <v>2901</v>
      </c>
      <c r="B137" s="554" t="s">
        <v>306</v>
      </c>
      <c r="C137" s="555">
        <v>117</v>
      </c>
      <c r="D137" s="556">
        <v>275</v>
      </c>
      <c r="E137" s="546">
        <v>43</v>
      </c>
      <c r="F137" s="547">
        <v>38</v>
      </c>
      <c r="G137" s="547">
        <v>15</v>
      </c>
      <c r="H137" s="547">
        <v>3</v>
      </c>
      <c r="I137" s="557">
        <v>1</v>
      </c>
      <c r="J137" s="549">
        <v>20</v>
      </c>
      <c r="K137" s="546">
        <v>7</v>
      </c>
      <c r="L137" s="547">
        <v>5</v>
      </c>
      <c r="M137" s="547">
        <v>7</v>
      </c>
      <c r="N137" s="550">
        <v>8</v>
      </c>
      <c r="O137" s="551"/>
      <c r="P137" s="558">
        <v>7833</v>
      </c>
      <c r="Q137" s="559" t="s">
        <v>152</v>
      </c>
      <c r="R137" s="560">
        <v>1</v>
      </c>
      <c r="S137" s="561" t="s">
        <v>42</v>
      </c>
      <c r="T137" s="562" t="s">
        <v>42</v>
      </c>
      <c r="U137" s="563" t="s">
        <v>42</v>
      </c>
      <c r="V137" s="563" t="s">
        <v>42</v>
      </c>
      <c r="W137" s="563" t="s">
        <v>42</v>
      </c>
      <c r="X137" s="564" t="s">
        <v>42</v>
      </c>
      <c r="Y137" s="565" t="s">
        <v>42</v>
      </c>
      <c r="Z137" s="562" t="s">
        <v>42</v>
      </c>
      <c r="AA137" s="563" t="s">
        <v>42</v>
      </c>
      <c r="AB137" s="563" t="s">
        <v>42</v>
      </c>
      <c r="AC137" s="566" t="s">
        <v>42</v>
      </c>
      <c r="AE137" s="567"/>
      <c r="AF137" s="568"/>
      <c r="AG137" s="569"/>
      <c r="AH137" s="570"/>
      <c r="AI137" s="570"/>
      <c r="AJ137" s="570"/>
      <c r="AK137" s="570"/>
      <c r="AL137" s="570"/>
      <c r="AM137" s="570"/>
      <c r="AN137" s="571"/>
      <c r="AO137" s="570"/>
      <c r="AP137" s="570"/>
      <c r="AQ137" s="570"/>
      <c r="AR137" s="570"/>
    </row>
    <row r="138" spans="1:44" s="552" customFormat="1" ht="12.95" customHeight="1">
      <c r="A138" s="553">
        <v>2911</v>
      </c>
      <c r="B138" s="554" t="s">
        <v>307</v>
      </c>
      <c r="C138" s="555">
        <v>106</v>
      </c>
      <c r="D138" s="556">
        <v>304</v>
      </c>
      <c r="E138" s="546">
        <v>20</v>
      </c>
      <c r="F138" s="547">
        <v>43</v>
      </c>
      <c r="G138" s="547">
        <v>31</v>
      </c>
      <c r="H138" s="547">
        <v>4</v>
      </c>
      <c r="I138" s="557">
        <v>2</v>
      </c>
      <c r="J138" s="549">
        <v>37</v>
      </c>
      <c r="K138" s="546">
        <v>8</v>
      </c>
      <c r="L138" s="547">
        <v>7</v>
      </c>
      <c r="M138" s="547">
        <v>8</v>
      </c>
      <c r="N138" s="550">
        <v>9</v>
      </c>
      <c r="O138" s="551"/>
      <c r="P138" s="558">
        <v>7835</v>
      </c>
      <c r="Q138" s="559" t="s">
        <v>146</v>
      </c>
      <c r="R138" s="560">
        <v>21</v>
      </c>
      <c r="S138" s="561">
        <v>237</v>
      </c>
      <c r="T138" s="562">
        <v>62</v>
      </c>
      <c r="U138" s="563">
        <v>29</v>
      </c>
      <c r="V138" s="563">
        <v>10</v>
      </c>
      <c r="W138" s="563">
        <v>0</v>
      </c>
      <c r="X138" s="564">
        <v>0</v>
      </c>
      <c r="Y138" s="565">
        <v>10</v>
      </c>
      <c r="Z138" s="562">
        <v>6</v>
      </c>
      <c r="AA138" s="563">
        <v>4</v>
      </c>
      <c r="AB138" s="563">
        <v>5</v>
      </c>
      <c r="AC138" s="566">
        <v>5</v>
      </c>
      <c r="AE138" s="567"/>
      <c r="AF138" s="568"/>
      <c r="AG138" s="569"/>
      <c r="AH138" s="570"/>
      <c r="AI138" s="570"/>
      <c r="AJ138" s="570"/>
      <c r="AK138" s="570"/>
      <c r="AL138" s="570"/>
      <c r="AM138" s="570"/>
      <c r="AN138" s="571"/>
      <c r="AO138" s="570"/>
      <c r="AP138" s="570"/>
      <c r="AQ138" s="570"/>
      <c r="AR138" s="570"/>
    </row>
    <row r="139" spans="1:44" s="552" customFormat="1" ht="12.95" customHeight="1">
      <c r="A139" s="553">
        <v>2941</v>
      </c>
      <c r="B139" s="554" t="s">
        <v>1251</v>
      </c>
      <c r="C139" s="555">
        <v>117</v>
      </c>
      <c r="D139" s="556">
        <v>278</v>
      </c>
      <c r="E139" s="546">
        <v>44</v>
      </c>
      <c r="F139" s="547">
        <v>38</v>
      </c>
      <c r="G139" s="547">
        <v>15</v>
      </c>
      <c r="H139" s="547">
        <v>2</v>
      </c>
      <c r="I139" s="557">
        <v>1</v>
      </c>
      <c r="J139" s="549">
        <v>18</v>
      </c>
      <c r="K139" s="546">
        <v>7</v>
      </c>
      <c r="L139" s="547">
        <v>5</v>
      </c>
      <c r="M139" s="547">
        <v>7</v>
      </c>
      <c r="N139" s="550">
        <v>7</v>
      </c>
      <c r="O139" s="551"/>
      <c r="P139" s="558">
        <v>7840</v>
      </c>
      <c r="Q139" s="559" t="s">
        <v>907</v>
      </c>
      <c r="R139" s="560">
        <v>7</v>
      </c>
      <c r="S139" s="561" t="s">
        <v>42</v>
      </c>
      <c r="T139" s="562" t="s">
        <v>42</v>
      </c>
      <c r="U139" s="563" t="s">
        <v>42</v>
      </c>
      <c r="V139" s="563" t="s">
        <v>42</v>
      </c>
      <c r="W139" s="563" t="s">
        <v>42</v>
      </c>
      <c r="X139" s="564" t="s">
        <v>42</v>
      </c>
      <c r="Y139" s="565" t="s">
        <v>42</v>
      </c>
      <c r="Z139" s="562" t="s">
        <v>42</v>
      </c>
      <c r="AA139" s="563" t="s">
        <v>42</v>
      </c>
      <c r="AB139" s="563" t="s">
        <v>42</v>
      </c>
      <c r="AC139" s="566" t="s">
        <v>42</v>
      </c>
      <c r="AE139" s="567"/>
      <c r="AF139" s="568"/>
      <c r="AG139" s="569"/>
      <c r="AH139" s="570"/>
      <c r="AI139" s="570"/>
      <c r="AJ139" s="570"/>
      <c r="AK139" s="570"/>
      <c r="AL139" s="570"/>
      <c r="AM139" s="570"/>
      <c r="AN139" s="571"/>
      <c r="AO139" s="570"/>
      <c r="AP139" s="570"/>
      <c r="AQ139" s="570"/>
      <c r="AR139" s="570"/>
    </row>
    <row r="140" spans="1:44" s="552" customFormat="1" ht="12.95" customHeight="1">
      <c r="A140" s="553">
        <v>2981</v>
      </c>
      <c r="B140" s="554" t="s">
        <v>309</v>
      </c>
      <c r="C140" s="555">
        <v>47</v>
      </c>
      <c r="D140" s="556">
        <v>282</v>
      </c>
      <c r="E140" s="546">
        <v>43</v>
      </c>
      <c r="F140" s="547">
        <v>43</v>
      </c>
      <c r="G140" s="547">
        <v>15</v>
      </c>
      <c r="H140" s="547">
        <v>0</v>
      </c>
      <c r="I140" s="557">
        <v>0</v>
      </c>
      <c r="J140" s="549">
        <v>15</v>
      </c>
      <c r="K140" s="546">
        <v>7</v>
      </c>
      <c r="L140" s="547">
        <v>5</v>
      </c>
      <c r="M140" s="547">
        <v>7</v>
      </c>
      <c r="N140" s="550">
        <v>8</v>
      </c>
      <c r="O140" s="551"/>
      <c r="P140" s="558">
        <v>7850</v>
      </c>
      <c r="Q140" s="559" t="s">
        <v>1331</v>
      </c>
      <c r="R140" s="560">
        <v>1</v>
      </c>
      <c r="S140" s="561" t="s">
        <v>42</v>
      </c>
      <c r="T140" s="562" t="s">
        <v>42</v>
      </c>
      <c r="U140" s="563" t="s">
        <v>42</v>
      </c>
      <c r="V140" s="563" t="s">
        <v>42</v>
      </c>
      <c r="W140" s="563" t="s">
        <v>42</v>
      </c>
      <c r="X140" s="564" t="s">
        <v>42</v>
      </c>
      <c r="Y140" s="565" t="s">
        <v>42</v>
      </c>
      <c r="Z140" s="562" t="s">
        <v>42</v>
      </c>
      <c r="AA140" s="563" t="s">
        <v>42</v>
      </c>
      <c r="AB140" s="563" t="s">
        <v>42</v>
      </c>
      <c r="AC140" s="566" t="s">
        <v>42</v>
      </c>
      <c r="AE140" s="567"/>
      <c r="AF140" s="568"/>
      <c r="AG140" s="569"/>
      <c r="AH140" s="570"/>
      <c r="AI140" s="570"/>
      <c r="AJ140" s="570"/>
      <c r="AK140" s="570"/>
      <c r="AL140" s="570"/>
      <c r="AM140" s="570"/>
      <c r="AN140" s="571"/>
      <c r="AO140" s="570"/>
      <c r="AP140" s="570"/>
      <c r="AQ140" s="570"/>
      <c r="AR140" s="570"/>
    </row>
    <row r="141" spans="1:44" s="552" customFormat="1" ht="12.95" customHeight="1">
      <c r="A141" s="553">
        <v>3021</v>
      </c>
      <c r="B141" s="554" t="s">
        <v>1609</v>
      </c>
      <c r="C141" s="555">
        <v>79</v>
      </c>
      <c r="D141" s="556">
        <v>275</v>
      </c>
      <c r="E141" s="546">
        <v>46</v>
      </c>
      <c r="F141" s="547">
        <v>35</v>
      </c>
      <c r="G141" s="547">
        <v>14</v>
      </c>
      <c r="H141" s="547">
        <v>5</v>
      </c>
      <c r="I141" s="557">
        <v>0</v>
      </c>
      <c r="J141" s="549">
        <v>19</v>
      </c>
      <c r="K141" s="546">
        <v>7</v>
      </c>
      <c r="L141" s="547">
        <v>5</v>
      </c>
      <c r="M141" s="547">
        <v>7</v>
      </c>
      <c r="N141" s="550">
        <v>7</v>
      </c>
      <c r="O141" s="551"/>
      <c r="P141" s="558">
        <v>7851</v>
      </c>
      <c r="Q141" s="559" t="s">
        <v>1332</v>
      </c>
      <c r="R141" s="560">
        <v>1</v>
      </c>
      <c r="S141" s="561" t="s">
        <v>42</v>
      </c>
      <c r="T141" s="562" t="s">
        <v>42</v>
      </c>
      <c r="U141" s="563" t="s">
        <v>42</v>
      </c>
      <c r="V141" s="563" t="s">
        <v>42</v>
      </c>
      <c r="W141" s="563" t="s">
        <v>42</v>
      </c>
      <c r="X141" s="564" t="s">
        <v>42</v>
      </c>
      <c r="Y141" s="565" t="s">
        <v>42</v>
      </c>
      <c r="Z141" s="562" t="s">
        <v>42</v>
      </c>
      <c r="AA141" s="563" t="s">
        <v>42</v>
      </c>
      <c r="AB141" s="563" t="s">
        <v>42</v>
      </c>
      <c r="AC141" s="566" t="s">
        <v>42</v>
      </c>
      <c r="AE141" s="567"/>
      <c r="AF141" s="568"/>
      <c r="AG141" s="569"/>
      <c r="AH141" s="570"/>
      <c r="AI141" s="570"/>
      <c r="AJ141" s="570"/>
      <c r="AK141" s="570"/>
      <c r="AL141" s="570"/>
      <c r="AM141" s="570"/>
      <c r="AN141" s="571"/>
      <c r="AO141" s="570"/>
      <c r="AP141" s="570"/>
      <c r="AQ141" s="570"/>
      <c r="AR141" s="570"/>
    </row>
    <row r="142" spans="1:44" s="552" customFormat="1" ht="12.95" customHeight="1">
      <c r="A142" s="553">
        <v>3024</v>
      </c>
      <c r="B142" s="554" t="s">
        <v>1610</v>
      </c>
      <c r="C142" s="555">
        <v>43</v>
      </c>
      <c r="D142" s="556">
        <v>273</v>
      </c>
      <c r="E142" s="546">
        <v>56</v>
      </c>
      <c r="F142" s="547">
        <v>28</v>
      </c>
      <c r="G142" s="547">
        <v>16</v>
      </c>
      <c r="H142" s="547">
        <v>0</v>
      </c>
      <c r="I142" s="557">
        <v>0</v>
      </c>
      <c r="J142" s="549">
        <v>16</v>
      </c>
      <c r="K142" s="546">
        <v>7</v>
      </c>
      <c r="L142" s="547">
        <v>5</v>
      </c>
      <c r="M142" s="547">
        <v>7</v>
      </c>
      <c r="N142" s="550">
        <v>7</v>
      </c>
      <c r="O142" s="551"/>
      <c r="P142" s="558">
        <v>7853</v>
      </c>
      <c r="Q142" s="559" t="s">
        <v>151</v>
      </c>
      <c r="R142" s="560">
        <v>4</v>
      </c>
      <c r="S142" s="561" t="s">
        <v>42</v>
      </c>
      <c r="T142" s="562" t="s">
        <v>42</v>
      </c>
      <c r="U142" s="563" t="s">
        <v>42</v>
      </c>
      <c r="V142" s="563" t="s">
        <v>42</v>
      </c>
      <c r="W142" s="563" t="s">
        <v>42</v>
      </c>
      <c r="X142" s="564" t="s">
        <v>42</v>
      </c>
      <c r="Y142" s="565" t="s">
        <v>42</v>
      </c>
      <c r="Z142" s="562" t="s">
        <v>42</v>
      </c>
      <c r="AA142" s="563" t="s">
        <v>42</v>
      </c>
      <c r="AB142" s="563" t="s">
        <v>42</v>
      </c>
      <c r="AC142" s="566" t="s">
        <v>42</v>
      </c>
      <c r="AE142" s="567"/>
      <c r="AF142" s="568"/>
      <c r="AG142" s="569"/>
      <c r="AH142" s="570"/>
      <c r="AI142" s="570"/>
      <c r="AJ142" s="570"/>
      <c r="AK142" s="570"/>
      <c r="AL142" s="570"/>
      <c r="AM142" s="570"/>
      <c r="AN142" s="571"/>
      <c r="AO142" s="570"/>
      <c r="AP142" s="570"/>
      <c r="AQ142" s="570"/>
      <c r="AR142" s="570"/>
    </row>
    <row r="143" spans="1:44" s="552" customFormat="1" ht="12.95" customHeight="1">
      <c r="A143" s="553">
        <v>3030</v>
      </c>
      <c r="B143" s="554" t="s">
        <v>133</v>
      </c>
      <c r="C143" s="555">
        <v>125</v>
      </c>
      <c r="D143" s="556">
        <v>363</v>
      </c>
      <c r="E143" s="546">
        <v>5</v>
      </c>
      <c r="F143" s="547">
        <v>14</v>
      </c>
      <c r="G143" s="547">
        <v>42</v>
      </c>
      <c r="H143" s="547">
        <v>22</v>
      </c>
      <c r="I143" s="557">
        <v>17</v>
      </c>
      <c r="J143" s="549">
        <v>81</v>
      </c>
      <c r="K143" s="546">
        <v>10</v>
      </c>
      <c r="L143" s="547">
        <v>8</v>
      </c>
      <c r="M143" s="547">
        <v>11</v>
      </c>
      <c r="N143" s="550">
        <v>11</v>
      </c>
      <c r="O143" s="551"/>
      <c r="P143" s="558">
        <v>7860</v>
      </c>
      <c r="Q143" s="559" t="s">
        <v>1611</v>
      </c>
      <c r="R143" s="560">
        <v>8</v>
      </c>
      <c r="S143" s="561" t="s">
        <v>42</v>
      </c>
      <c r="T143" s="562" t="s">
        <v>42</v>
      </c>
      <c r="U143" s="563" t="s">
        <v>42</v>
      </c>
      <c r="V143" s="563" t="s">
        <v>42</v>
      </c>
      <c r="W143" s="563" t="s">
        <v>42</v>
      </c>
      <c r="X143" s="564" t="s">
        <v>42</v>
      </c>
      <c r="Y143" s="565" t="s">
        <v>42</v>
      </c>
      <c r="Z143" s="562" t="s">
        <v>42</v>
      </c>
      <c r="AA143" s="563" t="s">
        <v>42</v>
      </c>
      <c r="AB143" s="563" t="s">
        <v>42</v>
      </c>
      <c r="AC143" s="566" t="s">
        <v>42</v>
      </c>
      <c r="AE143" s="567"/>
      <c r="AF143" s="568"/>
      <c r="AG143" s="569"/>
      <c r="AH143" s="570"/>
      <c r="AI143" s="570"/>
      <c r="AJ143" s="570"/>
      <c r="AK143" s="570"/>
      <c r="AL143" s="570"/>
      <c r="AM143" s="570"/>
      <c r="AN143" s="571"/>
      <c r="AO143" s="570"/>
      <c r="AP143" s="570"/>
      <c r="AQ143" s="570"/>
      <c r="AR143" s="570"/>
    </row>
    <row r="144" spans="1:44" s="552" customFormat="1" ht="12.95" customHeight="1">
      <c r="A144" s="553">
        <v>3041</v>
      </c>
      <c r="B144" s="554" t="s">
        <v>311</v>
      </c>
      <c r="C144" s="555">
        <v>57</v>
      </c>
      <c r="D144" s="556">
        <v>302</v>
      </c>
      <c r="E144" s="546">
        <v>23</v>
      </c>
      <c r="F144" s="547">
        <v>40</v>
      </c>
      <c r="G144" s="547">
        <v>37</v>
      </c>
      <c r="H144" s="547">
        <v>0</v>
      </c>
      <c r="I144" s="557">
        <v>0</v>
      </c>
      <c r="J144" s="549">
        <v>37</v>
      </c>
      <c r="K144" s="546">
        <v>8</v>
      </c>
      <c r="L144" s="547">
        <v>6</v>
      </c>
      <c r="M144" s="547">
        <v>8</v>
      </c>
      <c r="N144" s="550">
        <v>9</v>
      </c>
      <c r="O144" s="551"/>
      <c r="P144" s="558">
        <v>7861</v>
      </c>
      <c r="Q144" s="559" t="s">
        <v>1611</v>
      </c>
      <c r="R144" s="560">
        <v>21</v>
      </c>
      <c r="S144" s="561">
        <v>215</v>
      </c>
      <c r="T144" s="562">
        <v>86</v>
      </c>
      <c r="U144" s="563">
        <v>14</v>
      </c>
      <c r="V144" s="563">
        <v>0</v>
      </c>
      <c r="W144" s="563">
        <v>0</v>
      </c>
      <c r="X144" s="564">
        <v>0</v>
      </c>
      <c r="Y144" s="565">
        <v>0</v>
      </c>
      <c r="Z144" s="562">
        <v>5</v>
      </c>
      <c r="AA144" s="563">
        <v>2</v>
      </c>
      <c r="AB144" s="563">
        <v>5</v>
      </c>
      <c r="AC144" s="566">
        <v>4</v>
      </c>
      <c r="AE144" s="567"/>
      <c r="AF144" s="568"/>
      <c r="AG144" s="569"/>
      <c r="AH144" s="570"/>
      <c r="AI144" s="570"/>
      <c r="AJ144" s="570"/>
      <c r="AK144" s="570"/>
      <c r="AL144" s="570"/>
      <c r="AM144" s="570"/>
      <c r="AN144" s="571"/>
      <c r="AO144" s="570"/>
      <c r="AP144" s="570"/>
      <c r="AQ144" s="570"/>
      <c r="AR144" s="570"/>
    </row>
    <row r="145" spans="1:44" s="552" customFormat="1" ht="12.95" customHeight="1">
      <c r="A145" s="553">
        <v>3051</v>
      </c>
      <c r="B145" s="554" t="s">
        <v>1252</v>
      </c>
      <c r="C145" s="555">
        <v>64</v>
      </c>
      <c r="D145" s="556">
        <v>285</v>
      </c>
      <c r="E145" s="546">
        <v>42</v>
      </c>
      <c r="F145" s="547">
        <v>33</v>
      </c>
      <c r="G145" s="547">
        <v>17</v>
      </c>
      <c r="H145" s="547">
        <v>8</v>
      </c>
      <c r="I145" s="557">
        <v>0</v>
      </c>
      <c r="J145" s="549">
        <v>25</v>
      </c>
      <c r="K145" s="546">
        <v>8</v>
      </c>
      <c r="L145" s="547">
        <v>6</v>
      </c>
      <c r="M145" s="547">
        <v>7</v>
      </c>
      <c r="N145" s="550">
        <v>7</v>
      </c>
      <c r="O145" s="551"/>
      <c r="P145" s="558">
        <v>7862</v>
      </c>
      <c r="Q145" s="559" t="s">
        <v>1611</v>
      </c>
      <c r="R145" s="560">
        <v>12</v>
      </c>
      <c r="S145" s="561">
        <v>229</v>
      </c>
      <c r="T145" s="562">
        <v>75</v>
      </c>
      <c r="U145" s="563">
        <v>17</v>
      </c>
      <c r="V145" s="563">
        <v>8</v>
      </c>
      <c r="W145" s="563">
        <v>0</v>
      </c>
      <c r="X145" s="564">
        <v>0</v>
      </c>
      <c r="Y145" s="565">
        <v>8</v>
      </c>
      <c r="Z145" s="562">
        <v>6</v>
      </c>
      <c r="AA145" s="563">
        <v>4</v>
      </c>
      <c r="AB145" s="563">
        <v>5</v>
      </c>
      <c r="AC145" s="566">
        <v>5</v>
      </c>
      <c r="AE145" s="567"/>
      <c r="AF145" s="568"/>
      <c r="AG145" s="569"/>
      <c r="AH145" s="570"/>
      <c r="AI145" s="570"/>
      <c r="AJ145" s="570"/>
      <c r="AK145" s="570"/>
      <c r="AL145" s="570"/>
      <c r="AM145" s="570"/>
      <c r="AN145" s="571"/>
      <c r="AO145" s="570"/>
      <c r="AP145" s="570"/>
      <c r="AQ145" s="570"/>
      <c r="AR145" s="570"/>
    </row>
    <row r="146" spans="1:44" s="552" customFormat="1" ht="12.95" customHeight="1">
      <c r="A146" s="553">
        <v>3061</v>
      </c>
      <c r="B146" s="554" t="s">
        <v>313</v>
      </c>
      <c r="C146" s="555">
        <v>70</v>
      </c>
      <c r="D146" s="556">
        <v>345</v>
      </c>
      <c r="E146" s="546">
        <v>23</v>
      </c>
      <c r="F146" s="547">
        <v>16</v>
      </c>
      <c r="G146" s="547">
        <v>21</v>
      </c>
      <c r="H146" s="547">
        <v>17</v>
      </c>
      <c r="I146" s="557">
        <v>23</v>
      </c>
      <c r="J146" s="549">
        <v>61</v>
      </c>
      <c r="K146" s="546">
        <v>10</v>
      </c>
      <c r="L146" s="547">
        <v>8</v>
      </c>
      <c r="M146" s="547">
        <v>9</v>
      </c>
      <c r="N146" s="550">
        <v>10</v>
      </c>
      <c r="O146" s="551"/>
      <c r="P146" s="558">
        <v>8101</v>
      </c>
      <c r="Q146" s="559" t="s">
        <v>1334</v>
      </c>
      <c r="R146" s="560">
        <v>19</v>
      </c>
      <c r="S146" s="561">
        <v>244</v>
      </c>
      <c r="T146" s="562">
        <v>74</v>
      </c>
      <c r="U146" s="563">
        <v>16</v>
      </c>
      <c r="V146" s="563">
        <v>11</v>
      </c>
      <c r="W146" s="563">
        <v>0</v>
      </c>
      <c r="X146" s="564">
        <v>0</v>
      </c>
      <c r="Y146" s="565">
        <v>11</v>
      </c>
      <c r="Z146" s="562">
        <v>6</v>
      </c>
      <c r="AA146" s="563">
        <v>3</v>
      </c>
      <c r="AB146" s="563">
        <v>5</v>
      </c>
      <c r="AC146" s="566">
        <v>5</v>
      </c>
      <c r="AE146" s="567"/>
      <c r="AF146" s="568"/>
      <c r="AG146" s="569"/>
      <c r="AH146" s="570"/>
      <c r="AI146" s="570"/>
      <c r="AJ146" s="570"/>
      <c r="AK146" s="570"/>
      <c r="AL146" s="570"/>
      <c r="AM146" s="570"/>
      <c r="AN146" s="571"/>
      <c r="AO146" s="570"/>
      <c r="AP146" s="570"/>
      <c r="AQ146" s="570"/>
      <c r="AR146" s="570"/>
    </row>
    <row r="147" spans="1:44" s="552" customFormat="1" ht="12.95" customHeight="1">
      <c r="A147" s="553">
        <v>3100</v>
      </c>
      <c r="B147" s="554" t="s">
        <v>314</v>
      </c>
      <c r="C147" s="555">
        <v>54</v>
      </c>
      <c r="D147" s="556">
        <v>347</v>
      </c>
      <c r="E147" s="546">
        <v>6</v>
      </c>
      <c r="F147" s="547">
        <v>22</v>
      </c>
      <c r="G147" s="547">
        <v>52</v>
      </c>
      <c r="H147" s="547">
        <v>11</v>
      </c>
      <c r="I147" s="557">
        <v>9</v>
      </c>
      <c r="J147" s="549">
        <v>72</v>
      </c>
      <c r="K147" s="546">
        <v>9</v>
      </c>
      <c r="L147" s="547">
        <v>8</v>
      </c>
      <c r="M147" s="547">
        <v>10</v>
      </c>
      <c r="N147" s="550">
        <v>11</v>
      </c>
      <c r="O147" s="551"/>
      <c r="P147" s="558">
        <v>8119</v>
      </c>
      <c r="Q147" s="559" t="s">
        <v>526</v>
      </c>
      <c r="R147" s="560">
        <v>22</v>
      </c>
      <c r="S147" s="561">
        <v>221</v>
      </c>
      <c r="T147" s="562">
        <v>86</v>
      </c>
      <c r="U147" s="563">
        <v>14</v>
      </c>
      <c r="V147" s="563">
        <v>0</v>
      </c>
      <c r="W147" s="563">
        <v>0</v>
      </c>
      <c r="X147" s="564">
        <v>0</v>
      </c>
      <c r="Y147" s="565">
        <v>0</v>
      </c>
      <c r="Z147" s="562">
        <v>5</v>
      </c>
      <c r="AA147" s="563">
        <v>3</v>
      </c>
      <c r="AB147" s="563">
        <v>5</v>
      </c>
      <c r="AC147" s="566">
        <v>5</v>
      </c>
      <c r="AE147" s="567"/>
      <c r="AF147" s="568"/>
      <c r="AG147" s="569"/>
      <c r="AH147" s="570"/>
      <c r="AI147" s="570"/>
      <c r="AJ147" s="570"/>
      <c r="AK147" s="570"/>
      <c r="AL147" s="570"/>
      <c r="AM147" s="570"/>
      <c r="AN147" s="571"/>
      <c r="AO147" s="570"/>
      <c r="AP147" s="570"/>
      <c r="AQ147" s="570"/>
      <c r="AR147" s="570"/>
    </row>
    <row r="148" spans="1:44" s="552" customFormat="1" ht="12.95" customHeight="1">
      <c r="A148" s="553">
        <v>3101</v>
      </c>
      <c r="B148" s="554" t="s">
        <v>315</v>
      </c>
      <c r="C148" s="555">
        <v>148</v>
      </c>
      <c r="D148" s="556">
        <v>362</v>
      </c>
      <c r="E148" s="546">
        <v>2</v>
      </c>
      <c r="F148" s="547">
        <v>20</v>
      </c>
      <c r="G148" s="547">
        <v>39</v>
      </c>
      <c r="H148" s="547">
        <v>23</v>
      </c>
      <c r="I148" s="557">
        <v>16</v>
      </c>
      <c r="J148" s="549">
        <v>78</v>
      </c>
      <c r="K148" s="546">
        <v>10</v>
      </c>
      <c r="L148" s="547">
        <v>8</v>
      </c>
      <c r="M148" s="547">
        <v>10</v>
      </c>
      <c r="N148" s="550">
        <v>11</v>
      </c>
      <c r="O148" s="551"/>
      <c r="P148" s="558">
        <v>8121</v>
      </c>
      <c r="Q148" s="559" t="s">
        <v>148</v>
      </c>
      <c r="R148" s="560">
        <v>11</v>
      </c>
      <c r="S148" s="561">
        <v>254</v>
      </c>
      <c r="T148" s="562">
        <v>64</v>
      </c>
      <c r="U148" s="563">
        <v>36</v>
      </c>
      <c r="V148" s="563">
        <v>0</v>
      </c>
      <c r="W148" s="563">
        <v>0</v>
      </c>
      <c r="X148" s="564">
        <v>0</v>
      </c>
      <c r="Y148" s="565">
        <v>0</v>
      </c>
      <c r="Z148" s="562">
        <v>6</v>
      </c>
      <c r="AA148" s="563">
        <v>3</v>
      </c>
      <c r="AB148" s="563">
        <v>6</v>
      </c>
      <c r="AC148" s="566">
        <v>6</v>
      </c>
      <c r="AE148" s="567"/>
      <c r="AF148" s="568"/>
      <c r="AG148" s="569"/>
      <c r="AH148" s="570"/>
      <c r="AI148" s="570"/>
      <c r="AJ148" s="570"/>
      <c r="AK148" s="570"/>
      <c r="AL148" s="570"/>
      <c r="AM148" s="570"/>
      <c r="AN148" s="571"/>
      <c r="AO148" s="570"/>
      <c r="AP148" s="570"/>
      <c r="AQ148" s="570"/>
      <c r="AR148" s="570"/>
    </row>
    <row r="149" spans="1:44" s="552" customFormat="1" ht="12.95" customHeight="1">
      <c r="A149" s="553">
        <v>3111</v>
      </c>
      <c r="B149" s="554" t="s">
        <v>1253</v>
      </c>
      <c r="C149" s="555">
        <v>90</v>
      </c>
      <c r="D149" s="556">
        <v>338</v>
      </c>
      <c r="E149" s="546">
        <v>16</v>
      </c>
      <c r="F149" s="547">
        <v>19</v>
      </c>
      <c r="G149" s="547">
        <v>43</v>
      </c>
      <c r="H149" s="547">
        <v>16</v>
      </c>
      <c r="I149" s="557">
        <v>7</v>
      </c>
      <c r="J149" s="549">
        <v>66</v>
      </c>
      <c r="K149" s="546">
        <v>9</v>
      </c>
      <c r="L149" s="547">
        <v>7</v>
      </c>
      <c r="M149" s="547">
        <v>10</v>
      </c>
      <c r="N149" s="550">
        <v>10</v>
      </c>
      <c r="O149" s="551"/>
      <c r="P149" s="558">
        <v>8131</v>
      </c>
      <c r="Q149" s="559" t="s">
        <v>527</v>
      </c>
      <c r="R149" s="560">
        <v>5</v>
      </c>
      <c r="S149" s="561" t="s">
        <v>42</v>
      </c>
      <c r="T149" s="562" t="s">
        <v>42</v>
      </c>
      <c r="U149" s="563" t="s">
        <v>42</v>
      </c>
      <c r="V149" s="563" t="s">
        <v>42</v>
      </c>
      <c r="W149" s="563" t="s">
        <v>42</v>
      </c>
      <c r="X149" s="564" t="s">
        <v>42</v>
      </c>
      <c r="Y149" s="565" t="s">
        <v>42</v>
      </c>
      <c r="Z149" s="562" t="s">
        <v>42</v>
      </c>
      <c r="AA149" s="563" t="s">
        <v>42</v>
      </c>
      <c r="AB149" s="563" t="s">
        <v>42</v>
      </c>
      <c r="AC149" s="566" t="s">
        <v>42</v>
      </c>
      <c r="AE149" s="567"/>
      <c r="AF149" s="568"/>
      <c r="AG149" s="569"/>
      <c r="AH149" s="570"/>
      <c r="AI149" s="570"/>
      <c r="AJ149" s="570"/>
      <c r="AK149" s="570"/>
      <c r="AL149" s="570"/>
      <c r="AM149" s="570"/>
      <c r="AN149" s="571"/>
      <c r="AO149" s="570"/>
      <c r="AP149" s="570"/>
      <c r="AQ149" s="570"/>
      <c r="AR149" s="570"/>
    </row>
    <row r="150" spans="1:44" s="552" customFormat="1" ht="12.95" customHeight="1">
      <c r="A150" s="553">
        <v>3141</v>
      </c>
      <c r="B150" s="554" t="s">
        <v>317</v>
      </c>
      <c r="C150" s="555">
        <v>184</v>
      </c>
      <c r="D150" s="556">
        <v>323</v>
      </c>
      <c r="E150" s="546">
        <v>21</v>
      </c>
      <c r="F150" s="547">
        <v>26</v>
      </c>
      <c r="G150" s="547">
        <v>36</v>
      </c>
      <c r="H150" s="547">
        <v>11</v>
      </c>
      <c r="I150" s="557">
        <v>6</v>
      </c>
      <c r="J150" s="549">
        <v>53</v>
      </c>
      <c r="K150" s="546">
        <v>9</v>
      </c>
      <c r="L150" s="547">
        <v>7</v>
      </c>
      <c r="M150" s="547">
        <v>9</v>
      </c>
      <c r="N150" s="550">
        <v>9</v>
      </c>
      <c r="O150" s="551"/>
      <c r="P150" s="558">
        <v>8151</v>
      </c>
      <c r="Q150" s="559" t="s">
        <v>913</v>
      </c>
      <c r="R150" s="560">
        <v>16</v>
      </c>
      <c r="S150" s="561">
        <v>191</v>
      </c>
      <c r="T150" s="562">
        <v>94</v>
      </c>
      <c r="U150" s="563">
        <v>0</v>
      </c>
      <c r="V150" s="563">
        <v>6</v>
      </c>
      <c r="W150" s="563">
        <v>0</v>
      </c>
      <c r="X150" s="564">
        <v>0</v>
      </c>
      <c r="Y150" s="565">
        <v>6</v>
      </c>
      <c r="Z150" s="562">
        <v>4</v>
      </c>
      <c r="AA150" s="563">
        <v>3</v>
      </c>
      <c r="AB150" s="563">
        <v>4</v>
      </c>
      <c r="AC150" s="566">
        <v>4</v>
      </c>
      <c r="AE150" s="567"/>
      <c r="AF150" s="568"/>
      <c r="AG150" s="569"/>
      <c r="AH150" s="570"/>
      <c r="AI150" s="570"/>
      <c r="AJ150" s="570"/>
      <c r="AK150" s="570"/>
      <c r="AL150" s="570"/>
      <c r="AM150" s="570"/>
      <c r="AN150" s="571"/>
      <c r="AO150" s="570"/>
      <c r="AP150" s="570"/>
      <c r="AQ150" s="570"/>
      <c r="AR150" s="570"/>
    </row>
    <row r="151" spans="1:44" s="552" customFormat="1" ht="12.95" customHeight="1">
      <c r="A151" s="553">
        <v>3181</v>
      </c>
      <c r="B151" s="554" t="s">
        <v>318</v>
      </c>
      <c r="C151" s="555">
        <v>104</v>
      </c>
      <c r="D151" s="556">
        <v>278</v>
      </c>
      <c r="E151" s="546">
        <v>48</v>
      </c>
      <c r="F151" s="547">
        <v>28</v>
      </c>
      <c r="G151" s="547">
        <v>20</v>
      </c>
      <c r="H151" s="547">
        <v>3</v>
      </c>
      <c r="I151" s="557">
        <v>1</v>
      </c>
      <c r="J151" s="549">
        <v>24</v>
      </c>
      <c r="K151" s="546">
        <v>7</v>
      </c>
      <c r="L151" s="547">
        <v>6</v>
      </c>
      <c r="M151" s="547">
        <v>7</v>
      </c>
      <c r="N151" s="550">
        <v>8</v>
      </c>
      <c r="O151" s="551"/>
      <c r="P151" s="558">
        <v>8181</v>
      </c>
      <c r="Q151" s="559" t="s">
        <v>916</v>
      </c>
      <c r="R151" s="560">
        <v>14</v>
      </c>
      <c r="S151" s="561">
        <v>217</v>
      </c>
      <c r="T151" s="562">
        <v>86</v>
      </c>
      <c r="U151" s="563">
        <v>14</v>
      </c>
      <c r="V151" s="563">
        <v>0</v>
      </c>
      <c r="W151" s="563">
        <v>0</v>
      </c>
      <c r="X151" s="564">
        <v>0</v>
      </c>
      <c r="Y151" s="565">
        <v>0</v>
      </c>
      <c r="Z151" s="562">
        <v>6</v>
      </c>
      <c r="AA151" s="563">
        <v>3</v>
      </c>
      <c r="AB151" s="563">
        <v>4</v>
      </c>
      <c r="AC151" s="566">
        <v>4</v>
      </c>
      <c r="AE151" s="567"/>
      <c r="AF151" s="568"/>
      <c r="AG151" s="569"/>
      <c r="AH151" s="570"/>
      <c r="AI151" s="570"/>
      <c r="AJ151" s="570"/>
      <c r="AK151" s="570"/>
      <c r="AL151" s="570"/>
      <c r="AM151" s="570"/>
      <c r="AN151" s="571"/>
      <c r="AO151" s="570"/>
      <c r="AP151" s="570"/>
      <c r="AQ151" s="570"/>
      <c r="AR151" s="570"/>
    </row>
    <row r="152" spans="1:44">
      <c r="A152" s="553">
        <v>3191</v>
      </c>
      <c r="B152" s="554" t="s">
        <v>125</v>
      </c>
      <c r="C152" s="555">
        <v>121</v>
      </c>
      <c r="D152" s="556">
        <v>354</v>
      </c>
      <c r="E152" s="546">
        <v>5</v>
      </c>
      <c r="F152" s="547">
        <v>16</v>
      </c>
      <c r="G152" s="547">
        <v>50</v>
      </c>
      <c r="H152" s="547">
        <v>20</v>
      </c>
      <c r="I152" s="557">
        <v>10</v>
      </c>
      <c r="J152" s="549">
        <v>79</v>
      </c>
      <c r="K152" s="546">
        <v>10</v>
      </c>
      <c r="L152" s="547">
        <v>8</v>
      </c>
      <c r="M152" s="547">
        <v>10</v>
      </c>
      <c r="N152" s="550">
        <v>11</v>
      </c>
      <c r="O152" s="551"/>
      <c r="P152" s="558">
        <v>9732</v>
      </c>
      <c r="Q152" s="559" t="s">
        <v>528</v>
      </c>
      <c r="R152" s="560">
        <v>27</v>
      </c>
      <c r="S152" s="561">
        <v>289</v>
      </c>
      <c r="T152" s="562">
        <v>33</v>
      </c>
      <c r="U152" s="563">
        <v>41</v>
      </c>
      <c r="V152" s="563">
        <v>22</v>
      </c>
      <c r="W152" s="563">
        <v>0</v>
      </c>
      <c r="X152" s="564">
        <v>4</v>
      </c>
      <c r="Y152" s="565">
        <v>26</v>
      </c>
      <c r="Z152" s="562">
        <v>8</v>
      </c>
      <c r="AA152" s="563">
        <v>4</v>
      </c>
      <c r="AB152" s="563">
        <v>7</v>
      </c>
      <c r="AC152" s="566">
        <v>7</v>
      </c>
    </row>
    <row r="153" spans="1:44">
      <c r="A153" s="553">
        <v>3241</v>
      </c>
      <c r="B153" s="554" t="s">
        <v>1254</v>
      </c>
      <c r="C153" s="555">
        <v>52</v>
      </c>
      <c r="D153" s="556">
        <v>282</v>
      </c>
      <c r="E153" s="546">
        <v>38</v>
      </c>
      <c r="F153" s="547">
        <v>31</v>
      </c>
      <c r="G153" s="547">
        <v>19</v>
      </c>
      <c r="H153" s="547">
        <v>12</v>
      </c>
      <c r="I153" s="557">
        <v>0</v>
      </c>
      <c r="J153" s="549">
        <v>31</v>
      </c>
      <c r="K153" s="546">
        <v>7</v>
      </c>
      <c r="L153" s="547">
        <v>6</v>
      </c>
      <c r="M153" s="547">
        <v>7</v>
      </c>
      <c r="N153" s="550">
        <v>8</v>
      </c>
      <c r="O153" s="551"/>
    </row>
    <row r="154" spans="1:44">
      <c r="A154" s="553">
        <v>3261</v>
      </c>
      <c r="B154" s="554" t="s">
        <v>1255</v>
      </c>
      <c r="C154" s="555">
        <v>184</v>
      </c>
      <c r="D154" s="556">
        <v>304</v>
      </c>
      <c r="E154" s="546">
        <v>30</v>
      </c>
      <c r="F154" s="547">
        <v>28</v>
      </c>
      <c r="G154" s="547">
        <v>29</v>
      </c>
      <c r="H154" s="547">
        <v>9</v>
      </c>
      <c r="I154" s="557">
        <v>4</v>
      </c>
      <c r="J154" s="549">
        <v>41</v>
      </c>
      <c r="K154" s="546">
        <v>8</v>
      </c>
      <c r="L154" s="547">
        <v>6</v>
      </c>
      <c r="M154" s="547">
        <v>8</v>
      </c>
      <c r="N154" s="550">
        <v>9</v>
      </c>
      <c r="O154" s="551"/>
    </row>
    <row r="155" spans="1:44">
      <c r="A155" s="553">
        <v>3281</v>
      </c>
      <c r="B155" s="554" t="s">
        <v>18</v>
      </c>
      <c r="C155" s="555">
        <v>179</v>
      </c>
      <c r="D155" s="556">
        <v>327</v>
      </c>
      <c r="E155" s="546">
        <v>12</v>
      </c>
      <c r="F155" s="547">
        <v>33</v>
      </c>
      <c r="G155" s="547">
        <v>40</v>
      </c>
      <c r="H155" s="547">
        <v>12</v>
      </c>
      <c r="I155" s="557">
        <v>3</v>
      </c>
      <c r="J155" s="549">
        <v>55</v>
      </c>
      <c r="K155" s="546">
        <v>9</v>
      </c>
      <c r="L155" s="547">
        <v>7</v>
      </c>
      <c r="M155" s="547">
        <v>9</v>
      </c>
      <c r="N155" s="550">
        <v>10</v>
      </c>
      <c r="O155" s="551"/>
    </row>
    <row r="156" spans="1:44">
      <c r="A156" s="553">
        <v>3301</v>
      </c>
      <c r="B156" s="554" t="s">
        <v>321</v>
      </c>
      <c r="C156" s="555">
        <v>78</v>
      </c>
      <c r="D156" s="556">
        <v>289</v>
      </c>
      <c r="E156" s="546">
        <v>36</v>
      </c>
      <c r="F156" s="547">
        <v>42</v>
      </c>
      <c r="G156" s="547">
        <v>21</v>
      </c>
      <c r="H156" s="547">
        <v>1</v>
      </c>
      <c r="I156" s="557">
        <v>0</v>
      </c>
      <c r="J156" s="549">
        <v>22</v>
      </c>
      <c r="K156" s="546">
        <v>8</v>
      </c>
      <c r="L156" s="547">
        <v>6</v>
      </c>
      <c r="M156" s="547">
        <v>8</v>
      </c>
      <c r="N156" s="550">
        <v>8</v>
      </c>
      <c r="O156" s="551"/>
    </row>
    <row r="157" spans="1:44">
      <c r="A157" s="553">
        <v>3341</v>
      </c>
      <c r="B157" s="554" t="s">
        <v>322</v>
      </c>
      <c r="C157" s="555">
        <v>116</v>
      </c>
      <c r="D157" s="556">
        <v>319</v>
      </c>
      <c r="E157" s="546">
        <v>24</v>
      </c>
      <c r="F157" s="547">
        <v>25</v>
      </c>
      <c r="G157" s="547">
        <v>32</v>
      </c>
      <c r="H157" s="547">
        <v>16</v>
      </c>
      <c r="I157" s="557">
        <v>3</v>
      </c>
      <c r="J157" s="549">
        <v>51</v>
      </c>
      <c r="K157" s="546">
        <v>8</v>
      </c>
      <c r="L157" s="547">
        <v>7</v>
      </c>
      <c r="M157" s="547">
        <v>9</v>
      </c>
      <c r="N157" s="550">
        <v>9</v>
      </c>
      <c r="O157" s="551"/>
    </row>
    <row r="158" spans="1:44">
      <c r="A158" s="553">
        <v>3381</v>
      </c>
      <c r="B158" s="554" t="s">
        <v>1256</v>
      </c>
      <c r="C158" s="555">
        <v>125</v>
      </c>
      <c r="D158" s="556">
        <v>339</v>
      </c>
      <c r="E158" s="546">
        <v>10</v>
      </c>
      <c r="F158" s="547">
        <v>24</v>
      </c>
      <c r="G158" s="547">
        <v>46</v>
      </c>
      <c r="H158" s="547">
        <v>16</v>
      </c>
      <c r="I158" s="557">
        <v>4</v>
      </c>
      <c r="J158" s="549">
        <v>66</v>
      </c>
      <c r="K158" s="546">
        <v>9</v>
      </c>
      <c r="L158" s="547">
        <v>8</v>
      </c>
      <c r="M158" s="547">
        <v>10</v>
      </c>
      <c r="N158" s="550">
        <v>10</v>
      </c>
      <c r="O158" s="551"/>
    </row>
    <row r="159" spans="1:44">
      <c r="A159" s="553">
        <v>3421</v>
      </c>
      <c r="B159" s="554" t="s">
        <v>324</v>
      </c>
      <c r="C159" s="555">
        <v>148</v>
      </c>
      <c r="D159" s="556">
        <v>293</v>
      </c>
      <c r="E159" s="546">
        <v>35</v>
      </c>
      <c r="F159" s="547">
        <v>35</v>
      </c>
      <c r="G159" s="547">
        <v>21</v>
      </c>
      <c r="H159" s="547">
        <v>7</v>
      </c>
      <c r="I159" s="557">
        <v>1</v>
      </c>
      <c r="J159" s="549">
        <v>30</v>
      </c>
      <c r="K159" s="546">
        <v>8</v>
      </c>
      <c r="L159" s="547">
        <v>6</v>
      </c>
      <c r="M159" s="547">
        <v>7</v>
      </c>
      <c r="N159" s="550">
        <v>8</v>
      </c>
      <c r="O159" s="551"/>
    </row>
    <row r="160" spans="1:44">
      <c r="A160" s="553">
        <v>3431</v>
      </c>
      <c r="B160" s="554" t="s">
        <v>1257</v>
      </c>
      <c r="C160" s="555">
        <v>111</v>
      </c>
      <c r="D160" s="556">
        <v>320</v>
      </c>
      <c r="E160" s="546">
        <v>21</v>
      </c>
      <c r="F160" s="547">
        <v>25</v>
      </c>
      <c r="G160" s="547">
        <v>40</v>
      </c>
      <c r="H160" s="547">
        <v>8</v>
      </c>
      <c r="I160" s="557">
        <v>6</v>
      </c>
      <c r="J160" s="549">
        <v>54</v>
      </c>
      <c r="K160" s="546">
        <v>9</v>
      </c>
      <c r="L160" s="547">
        <v>7</v>
      </c>
      <c r="M160" s="547">
        <v>9</v>
      </c>
      <c r="N160" s="550">
        <v>9</v>
      </c>
      <c r="O160" s="551"/>
    </row>
    <row r="161" spans="1:15">
      <c r="A161" s="553">
        <v>3501</v>
      </c>
      <c r="B161" s="554" t="s">
        <v>326</v>
      </c>
      <c r="C161" s="555">
        <v>70</v>
      </c>
      <c r="D161" s="556">
        <v>296</v>
      </c>
      <c r="E161" s="546">
        <v>33</v>
      </c>
      <c r="F161" s="547">
        <v>31</v>
      </c>
      <c r="G161" s="547">
        <v>29</v>
      </c>
      <c r="H161" s="547">
        <v>6</v>
      </c>
      <c r="I161" s="557">
        <v>1</v>
      </c>
      <c r="J161" s="549">
        <v>36</v>
      </c>
      <c r="K161" s="546">
        <v>8</v>
      </c>
      <c r="L161" s="547">
        <v>6</v>
      </c>
      <c r="M161" s="547">
        <v>8</v>
      </c>
      <c r="N161" s="550">
        <v>9</v>
      </c>
      <c r="O161" s="551"/>
    </row>
    <row r="162" spans="1:15">
      <c r="A162" s="553">
        <v>3541</v>
      </c>
      <c r="B162" s="554" t="s">
        <v>1258</v>
      </c>
      <c r="C162" s="555">
        <v>66</v>
      </c>
      <c r="D162" s="556">
        <v>301</v>
      </c>
      <c r="E162" s="546">
        <v>29</v>
      </c>
      <c r="F162" s="547">
        <v>39</v>
      </c>
      <c r="G162" s="547">
        <v>23</v>
      </c>
      <c r="H162" s="547">
        <v>9</v>
      </c>
      <c r="I162" s="557">
        <v>0</v>
      </c>
      <c r="J162" s="549">
        <v>32</v>
      </c>
      <c r="K162" s="546">
        <v>8</v>
      </c>
      <c r="L162" s="547">
        <v>6</v>
      </c>
      <c r="M162" s="547">
        <v>8</v>
      </c>
      <c r="N162" s="550">
        <v>8</v>
      </c>
      <c r="O162" s="551"/>
    </row>
    <row r="163" spans="1:15">
      <c r="A163" s="553">
        <v>3581</v>
      </c>
      <c r="B163" s="554" t="s">
        <v>328</v>
      </c>
      <c r="C163" s="555">
        <v>60</v>
      </c>
      <c r="D163" s="556">
        <v>266</v>
      </c>
      <c r="E163" s="546">
        <v>55</v>
      </c>
      <c r="F163" s="547">
        <v>25</v>
      </c>
      <c r="G163" s="547">
        <v>18</v>
      </c>
      <c r="H163" s="547">
        <v>2</v>
      </c>
      <c r="I163" s="557">
        <v>0</v>
      </c>
      <c r="J163" s="549">
        <v>20</v>
      </c>
      <c r="K163" s="546">
        <v>7</v>
      </c>
      <c r="L163" s="547">
        <v>5</v>
      </c>
      <c r="M163" s="547">
        <v>7</v>
      </c>
      <c r="N163" s="550">
        <v>7</v>
      </c>
      <c r="O163" s="551"/>
    </row>
    <row r="164" spans="1:15">
      <c r="A164" s="553">
        <v>3600</v>
      </c>
      <c r="B164" s="554" t="s">
        <v>329</v>
      </c>
      <c r="C164" s="555">
        <v>74</v>
      </c>
      <c r="D164" s="556">
        <v>288</v>
      </c>
      <c r="E164" s="546">
        <v>32</v>
      </c>
      <c r="F164" s="547">
        <v>50</v>
      </c>
      <c r="G164" s="547">
        <v>14</v>
      </c>
      <c r="H164" s="547">
        <v>4</v>
      </c>
      <c r="I164" s="557">
        <v>0</v>
      </c>
      <c r="J164" s="549">
        <v>18</v>
      </c>
      <c r="K164" s="546">
        <v>7</v>
      </c>
      <c r="L164" s="547">
        <v>6</v>
      </c>
      <c r="M164" s="547">
        <v>8</v>
      </c>
      <c r="N164" s="550">
        <v>8</v>
      </c>
      <c r="O164" s="551"/>
    </row>
    <row r="165" spans="1:15">
      <c r="A165" s="553">
        <v>3610</v>
      </c>
      <c r="B165" s="554" t="s">
        <v>330</v>
      </c>
      <c r="C165" s="555">
        <v>185</v>
      </c>
      <c r="D165" s="556">
        <v>299</v>
      </c>
      <c r="E165" s="546">
        <v>28</v>
      </c>
      <c r="F165" s="547">
        <v>39</v>
      </c>
      <c r="G165" s="547">
        <v>25</v>
      </c>
      <c r="H165" s="547">
        <v>5</v>
      </c>
      <c r="I165" s="557">
        <v>2</v>
      </c>
      <c r="J165" s="549">
        <v>32</v>
      </c>
      <c r="K165" s="546">
        <v>8</v>
      </c>
      <c r="L165" s="547">
        <v>6</v>
      </c>
      <c r="M165" s="547">
        <v>8</v>
      </c>
      <c r="N165" s="550">
        <v>8</v>
      </c>
      <c r="O165" s="551"/>
    </row>
    <row r="166" spans="1:15">
      <c r="A166" s="553">
        <v>3621</v>
      </c>
      <c r="B166" s="554" t="s">
        <v>331</v>
      </c>
      <c r="C166" s="555">
        <v>169</v>
      </c>
      <c r="D166" s="556">
        <v>291</v>
      </c>
      <c r="E166" s="546">
        <v>36</v>
      </c>
      <c r="F166" s="547">
        <v>32</v>
      </c>
      <c r="G166" s="547">
        <v>24</v>
      </c>
      <c r="H166" s="547">
        <v>7</v>
      </c>
      <c r="I166" s="557">
        <v>2</v>
      </c>
      <c r="J166" s="549">
        <v>33</v>
      </c>
      <c r="K166" s="546">
        <v>7</v>
      </c>
      <c r="L166" s="547">
        <v>6</v>
      </c>
      <c r="M166" s="547">
        <v>8</v>
      </c>
      <c r="N166" s="550">
        <v>8</v>
      </c>
      <c r="O166" s="551"/>
    </row>
    <row r="167" spans="1:15">
      <c r="A167" s="553">
        <v>3661</v>
      </c>
      <c r="B167" s="554" t="s">
        <v>1259</v>
      </c>
      <c r="C167" s="555">
        <v>84</v>
      </c>
      <c r="D167" s="556">
        <v>295</v>
      </c>
      <c r="E167" s="546">
        <v>31</v>
      </c>
      <c r="F167" s="547">
        <v>33</v>
      </c>
      <c r="G167" s="547">
        <v>32</v>
      </c>
      <c r="H167" s="547">
        <v>4</v>
      </c>
      <c r="I167" s="557">
        <v>0</v>
      </c>
      <c r="J167" s="549">
        <v>36</v>
      </c>
      <c r="K167" s="546">
        <v>8</v>
      </c>
      <c r="L167" s="547">
        <v>6</v>
      </c>
      <c r="M167" s="547">
        <v>8</v>
      </c>
      <c r="N167" s="550">
        <v>9</v>
      </c>
      <c r="O167" s="551"/>
    </row>
    <row r="168" spans="1:15">
      <c r="A168" s="553">
        <v>3701</v>
      </c>
      <c r="B168" s="554" t="s">
        <v>333</v>
      </c>
      <c r="C168" s="555">
        <v>108</v>
      </c>
      <c r="D168" s="556">
        <v>303</v>
      </c>
      <c r="E168" s="546">
        <v>29</v>
      </c>
      <c r="F168" s="547">
        <v>35</v>
      </c>
      <c r="G168" s="547">
        <v>26</v>
      </c>
      <c r="H168" s="547">
        <v>9</v>
      </c>
      <c r="I168" s="557">
        <v>1</v>
      </c>
      <c r="J168" s="549">
        <v>36</v>
      </c>
      <c r="K168" s="546">
        <v>9</v>
      </c>
      <c r="L168" s="547">
        <v>6</v>
      </c>
      <c r="M168" s="547">
        <v>8</v>
      </c>
      <c r="N168" s="550">
        <v>9</v>
      </c>
      <c r="O168" s="551"/>
    </row>
    <row r="169" spans="1:15">
      <c r="A169" s="553">
        <v>3741</v>
      </c>
      <c r="B169" s="554" t="s">
        <v>334</v>
      </c>
      <c r="C169" s="555">
        <v>151</v>
      </c>
      <c r="D169" s="556">
        <v>349</v>
      </c>
      <c r="E169" s="546">
        <v>9</v>
      </c>
      <c r="F169" s="547">
        <v>18</v>
      </c>
      <c r="G169" s="547">
        <v>46</v>
      </c>
      <c r="H169" s="547">
        <v>17</v>
      </c>
      <c r="I169" s="557">
        <v>11</v>
      </c>
      <c r="J169" s="549">
        <v>74</v>
      </c>
      <c r="K169" s="546">
        <v>10</v>
      </c>
      <c r="L169" s="547">
        <v>8</v>
      </c>
      <c r="M169" s="547">
        <v>10</v>
      </c>
      <c r="N169" s="550">
        <v>11</v>
      </c>
      <c r="O169" s="551"/>
    </row>
    <row r="170" spans="1:15">
      <c r="A170" s="553">
        <v>3781</v>
      </c>
      <c r="B170" s="554" t="s">
        <v>1260</v>
      </c>
      <c r="C170" s="555">
        <v>51</v>
      </c>
      <c r="D170" s="556">
        <v>297</v>
      </c>
      <c r="E170" s="546">
        <v>25</v>
      </c>
      <c r="F170" s="547">
        <v>51</v>
      </c>
      <c r="G170" s="547">
        <v>22</v>
      </c>
      <c r="H170" s="547">
        <v>2</v>
      </c>
      <c r="I170" s="557">
        <v>0</v>
      </c>
      <c r="J170" s="549">
        <v>24</v>
      </c>
      <c r="K170" s="546">
        <v>8</v>
      </c>
      <c r="L170" s="547">
        <v>6</v>
      </c>
      <c r="M170" s="547">
        <v>8</v>
      </c>
      <c r="N170" s="550">
        <v>8</v>
      </c>
      <c r="O170" s="551"/>
    </row>
    <row r="171" spans="1:15">
      <c r="A171" s="553">
        <v>3821</v>
      </c>
      <c r="B171" s="554" t="s">
        <v>336</v>
      </c>
      <c r="C171" s="555">
        <v>61</v>
      </c>
      <c r="D171" s="556">
        <v>285</v>
      </c>
      <c r="E171" s="546">
        <v>43</v>
      </c>
      <c r="F171" s="547">
        <v>34</v>
      </c>
      <c r="G171" s="547">
        <v>18</v>
      </c>
      <c r="H171" s="547">
        <v>5</v>
      </c>
      <c r="I171" s="557">
        <v>0</v>
      </c>
      <c r="J171" s="549">
        <v>23</v>
      </c>
      <c r="K171" s="546">
        <v>7</v>
      </c>
      <c r="L171" s="547">
        <v>6</v>
      </c>
      <c r="M171" s="547">
        <v>7</v>
      </c>
      <c r="N171" s="550">
        <v>8</v>
      </c>
      <c r="O171" s="551"/>
    </row>
    <row r="172" spans="1:15">
      <c r="A172" s="553">
        <v>3861</v>
      </c>
      <c r="B172" s="554" t="s">
        <v>337</v>
      </c>
      <c r="C172" s="555">
        <v>62</v>
      </c>
      <c r="D172" s="556">
        <v>304</v>
      </c>
      <c r="E172" s="546">
        <v>29</v>
      </c>
      <c r="F172" s="547">
        <v>31</v>
      </c>
      <c r="G172" s="547">
        <v>24</v>
      </c>
      <c r="H172" s="547">
        <v>13</v>
      </c>
      <c r="I172" s="557">
        <v>3</v>
      </c>
      <c r="J172" s="549">
        <v>40</v>
      </c>
      <c r="K172" s="546">
        <v>8</v>
      </c>
      <c r="L172" s="547">
        <v>6</v>
      </c>
      <c r="M172" s="547">
        <v>8</v>
      </c>
      <c r="N172" s="550">
        <v>8</v>
      </c>
      <c r="O172" s="551"/>
    </row>
    <row r="173" spans="1:15">
      <c r="A173" s="553">
        <v>3901</v>
      </c>
      <c r="B173" s="554" t="s">
        <v>1261</v>
      </c>
      <c r="C173" s="555">
        <v>109</v>
      </c>
      <c r="D173" s="556">
        <v>304</v>
      </c>
      <c r="E173" s="546">
        <v>26</v>
      </c>
      <c r="F173" s="547">
        <v>36</v>
      </c>
      <c r="G173" s="547">
        <v>28</v>
      </c>
      <c r="H173" s="547">
        <v>11</v>
      </c>
      <c r="I173" s="557">
        <v>0</v>
      </c>
      <c r="J173" s="549">
        <v>39</v>
      </c>
      <c r="K173" s="546">
        <v>8</v>
      </c>
      <c r="L173" s="547">
        <v>7</v>
      </c>
      <c r="M173" s="547">
        <v>8</v>
      </c>
      <c r="N173" s="550">
        <v>9</v>
      </c>
      <c r="O173" s="551"/>
    </row>
    <row r="174" spans="1:15">
      <c r="A174" s="553">
        <v>3941</v>
      </c>
      <c r="B174" s="554" t="s">
        <v>339</v>
      </c>
      <c r="C174" s="555">
        <v>89</v>
      </c>
      <c r="D174" s="556">
        <v>289</v>
      </c>
      <c r="E174" s="546">
        <v>37</v>
      </c>
      <c r="F174" s="547">
        <v>34</v>
      </c>
      <c r="G174" s="547">
        <v>24</v>
      </c>
      <c r="H174" s="547">
        <v>4</v>
      </c>
      <c r="I174" s="557">
        <v>1</v>
      </c>
      <c r="J174" s="549">
        <v>29</v>
      </c>
      <c r="K174" s="546">
        <v>7</v>
      </c>
      <c r="L174" s="547">
        <v>6</v>
      </c>
      <c r="M174" s="547">
        <v>8</v>
      </c>
      <c r="N174" s="550">
        <v>8</v>
      </c>
      <c r="O174" s="551"/>
    </row>
    <row r="175" spans="1:15">
      <c r="A175" s="553">
        <v>3981</v>
      </c>
      <c r="B175" s="554" t="s">
        <v>340</v>
      </c>
      <c r="C175" s="555">
        <v>105</v>
      </c>
      <c r="D175" s="556">
        <v>313</v>
      </c>
      <c r="E175" s="546">
        <v>23</v>
      </c>
      <c r="F175" s="547">
        <v>30</v>
      </c>
      <c r="G175" s="547">
        <v>33</v>
      </c>
      <c r="H175" s="547">
        <v>10</v>
      </c>
      <c r="I175" s="557">
        <v>4</v>
      </c>
      <c r="J175" s="549">
        <v>48</v>
      </c>
      <c r="K175" s="546">
        <v>8</v>
      </c>
      <c r="L175" s="547">
        <v>7</v>
      </c>
      <c r="M175" s="547">
        <v>9</v>
      </c>
      <c r="N175" s="550">
        <v>9</v>
      </c>
      <c r="O175" s="551"/>
    </row>
    <row r="176" spans="1:15">
      <c r="A176" s="553">
        <v>4001</v>
      </c>
      <c r="B176" s="554" t="s">
        <v>341</v>
      </c>
      <c r="C176" s="555">
        <v>69</v>
      </c>
      <c r="D176" s="556">
        <v>322</v>
      </c>
      <c r="E176" s="546">
        <v>13</v>
      </c>
      <c r="F176" s="547">
        <v>35</v>
      </c>
      <c r="G176" s="547">
        <v>41</v>
      </c>
      <c r="H176" s="547">
        <v>6</v>
      </c>
      <c r="I176" s="557">
        <v>6</v>
      </c>
      <c r="J176" s="549">
        <v>52</v>
      </c>
      <c r="K176" s="546">
        <v>9</v>
      </c>
      <c r="L176" s="547">
        <v>7</v>
      </c>
      <c r="M176" s="547">
        <v>9</v>
      </c>
      <c r="N176" s="550">
        <v>10</v>
      </c>
      <c r="O176" s="551"/>
    </row>
    <row r="177" spans="1:15">
      <c r="A177" s="553">
        <v>4021</v>
      </c>
      <c r="B177" s="554" t="s">
        <v>342</v>
      </c>
      <c r="C177" s="555">
        <v>108</v>
      </c>
      <c r="D177" s="556">
        <v>310</v>
      </c>
      <c r="E177" s="546">
        <v>23</v>
      </c>
      <c r="F177" s="547">
        <v>34</v>
      </c>
      <c r="G177" s="547">
        <v>28</v>
      </c>
      <c r="H177" s="547">
        <v>11</v>
      </c>
      <c r="I177" s="557">
        <v>4</v>
      </c>
      <c r="J177" s="549">
        <v>43</v>
      </c>
      <c r="K177" s="546">
        <v>9</v>
      </c>
      <c r="L177" s="547">
        <v>6</v>
      </c>
      <c r="M177" s="547">
        <v>9</v>
      </c>
      <c r="N177" s="550">
        <v>9</v>
      </c>
      <c r="O177" s="551"/>
    </row>
    <row r="178" spans="1:15">
      <c r="A178" s="553">
        <v>4031</v>
      </c>
      <c r="B178" s="554" t="s">
        <v>1263</v>
      </c>
      <c r="C178" s="555">
        <v>155</v>
      </c>
      <c r="D178" s="556">
        <v>309</v>
      </c>
      <c r="E178" s="546">
        <v>24</v>
      </c>
      <c r="F178" s="547">
        <v>33</v>
      </c>
      <c r="G178" s="547">
        <v>32</v>
      </c>
      <c r="H178" s="547">
        <v>8</v>
      </c>
      <c r="I178" s="557">
        <v>3</v>
      </c>
      <c r="J178" s="549">
        <v>43</v>
      </c>
      <c r="K178" s="546">
        <v>8</v>
      </c>
      <c r="L178" s="547">
        <v>7</v>
      </c>
      <c r="M178" s="547">
        <v>8</v>
      </c>
      <c r="N178" s="550">
        <v>9</v>
      </c>
      <c r="O178" s="551"/>
    </row>
    <row r="179" spans="1:15">
      <c r="A179" s="553">
        <v>4061</v>
      </c>
      <c r="B179" s="554" t="s">
        <v>343</v>
      </c>
      <c r="C179" s="555">
        <v>143</v>
      </c>
      <c r="D179" s="556">
        <v>314</v>
      </c>
      <c r="E179" s="546">
        <v>22</v>
      </c>
      <c r="F179" s="547">
        <v>27</v>
      </c>
      <c r="G179" s="547">
        <v>36</v>
      </c>
      <c r="H179" s="547">
        <v>13</v>
      </c>
      <c r="I179" s="557">
        <v>1</v>
      </c>
      <c r="J179" s="549">
        <v>51</v>
      </c>
      <c r="K179" s="546">
        <v>9</v>
      </c>
      <c r="L179" s="547">
        <v>7</v>
      </c>
      <c r="M179" s="547">
        <v>9</v>
      </c>
      <c r="N179" s="550">
        <v>9</v>
      </c>
      <c r="O179" s="551"/>
    </row>
    <row r="180" spans="1:15">
      <c r="A180" s="553">
        <v>4071</v>
      </c>
      <c r="B180" s="554" t="s">
        <v>344</v>
      </c>
      <c r="C180" s="555">
        <v>55</v>
      </c>
      <c r="D180" s="556">
        <v>271</v>
      </c>
      <c r="E180" s="546">
        <v>47</v>
      </c>
      <c r="F180" s="547">
        <v>36</v>
      </c>
      <c r="G180" s="547">
        <v>16</v>
      </c>
      <c r="H180" s="547">
        <v>0</v>
      </c>
      <c r="I180" s="557">
        <v>0</v>
      </c>
      <c r="J180" s="549">
        <v>16</v>
      </c>
      <c r="K180" s="546">
        <v>7</v>
      </c>
      <c r="L180" s="547">
        <v>5</v>
      </c>
      <c r="M180" s="547">
        <v>7</v>
      </c>
      <c r="N180" s="550">
        <v>7</v>
      </c>
      <c r="O180" s="551"/>
    </row>
    <row r="181" spans="1:15">
      <c r="A181" s="553">
        <v>4091</v>
      </c>
      <c r="B181" s="554" t="s">
        <v>1264</v>
      </c>
      <c r="C181" s="555">
        <v>80</v>
      </c>
      <c r="D181" s="556">
        <v>315</v>
      </c>
      <c r="E181" s="546">
        <v>20</v>
      </c>
      <c r="F181" s="547">
        <v>31</v>
      </c>
      <c r="G181" s="547">
        <v>36</v>
      </c>
      <c r="H181" s="547">
        <v>11</v>
      </c>
      <c r="I181" s="557">
        <v>1</v>
      </c>
      <c r="J181" s="549">
        <v>49</v>
      </c>
      <c r="K181" s="546">
        <v>9</v>
      </c>
      <c r="L181" s="547">
        <v>6</v>
      </c>
      <c r="M181" s="547">
        <v>9</v>
      </c>
      <c r="N181" s="550">
        <v>9</v>
      </c>
      <c r="O181" s="551"/>
    </row>
    <row r="182" spans="1:15">
      <c r="A182" s="553">
        <v>4121</v>
      </c>
      <c r="B182" s="554" t="s">
        <v>1265</v>
      </c>
      <c r="C182" s="555">
        <v>40</v>
      </c>
      <c r="D182" s="556">
        <v>273</v>
      </c>
      <c r="E182" s="546">
        <v>45</v>
      </c>
      <c r="F182" s="547">
        <v>38</v>
      </c>
      <c r="G182" s="547">
        <v>15</v>
      </c>
      <c r="H182" s="547">
        <v>3</v>
      </c>
      <c r="I182" s="557">
        <v>0</v>
      </c>
      <c r="J182" s="549">
        <v>18</v>
      </c>
      <c r="K182" s="546">
        <v>7</v>
      </c>
      <c r="L182" s="547">
        <v>5</v>
      </c>
      <c r="M182" s="547">
        <v>7</v>
      </c>
      <c r="N182" s="550">
        <v>7</v>
      </c>
      <c r="O182" s="551"/>
    </row>
    <row r="183" spans="1:15">
      <c r="A183" s="553">
        <v>4171</v>
      </c>
      <c r="B183" s="554" t="s">
        <v>1266</v>
      </c>
      <c r="C183" s="555">
        <v>58</v>
      </c>
      <c r="D183" s="556">
        <v>303</v>
      </c>
      <c r="E183" s="546">
        <v>26</v>
      </c>
      <c r="F183" s="547">
        <v>36</v>
      </c>
      <c r="G183" s="547">
        <v>26</v>
      </c>
      <c r="H183" s="547">
        <v>12</v>
      </c>
      <c r="I183" s="557">
        <v>0</v>
      </c>
      <c r="J183" s="549">
        <v>38</v>
      </c>
      <c r="K183" s="546">
        <v>9</v>
      </c>
      <c r="L183" s="547">
        <v>6</v>
      </c>
      <c r="M183" s="547">
        <v>9</v>
      </c>
      <c r="N183" s="550">
        <v>8</v>
      </c>
      <c r="O183" s="551"/>
    </row>
    <row r="184" spans="1:15">
      <c r="A184" s="553">
        <v>4221</v>
      </c>
      <c r="B184" s="554" t="s">
        <v>348</v>
      </c>
      <c r="C184" s="555">
        <v>116</v>
      </c>
      <c r="D184" s="556">
        <v>335</v>
      </c>
      <c r="E184" s="546">
        <v>12</v>
      </c>
      <c r="F184" s="547">
        <v>29</v>
      </c>
      <c r="G184" s="547">
        <v>37</v>
      </c>
      <c r="H184" s="547">
        <v>14</v>
      </c>
      <c r="I184" s="557">
        <v>8</v>
      </c>
      <c r="J184" s="549">
        <v>59</v>
      </c>
      <c r="K184" s="546">
        <v>10</v>
      </c>
      <c r="L184" s="547">
        <v>7</v>
      </c>
      <c r="M184" s="547">
        <v>9</v>
      </c>
      <c r="N184" s="550">
        <v>10</v>
      </c>
      <c r="O184" s="551"/>
    </row>
    <row r="185" spans="1:15">
      <c r="A185" s="553">
        <v>4241</v>
      </c>
      <c r="B185" s="554" t="s">
        <v>349</v>
      </c>
      <c r="C185" s="555">
        <v>170</v>
      </c>
      <c r="D185" s="556">
        <v>337</v>
      </c>
      <c r="E185" s="546">
        <v>10</v>
      </c>
      <c r="F185" s="547">
        <v>29</v>
      </c>
      <c r="G185" s="547">
        <v>41</v>
      </c>
      <c r="H185" s="547">
        <v>15</v>
      </c>
      <c r="I185" s="557">
        <v>4</v>
      </c>
      <c r="J185" s="549">
        <v>61</v>
      </c>
      <c r="K185" s="546">
        <v>9</v>
      </c>
      <c r="L185" s="547">
        <v>7</v>
      </c>
      <c r="M185" s="547">
        <v>10</v>
      </c>
      <c r="N185" s="550">
        <v>10</v>
      </c>
      <c r="O185" s="551"/>
    </row>
    <row r="186" spans="1:15">
      <c r="A186" s="553">
        <v>4261</v>
      </c>
      <c r="B186" s="554" t="s">
        <v>350</v>
      </c>
      <c r="C186" s="555">
        <v>137</v>
      </c>
      <c r="D186" s="556">
        <v>322</v>
      </c>
      <c r="E186" s="546">
        <v>15</v>
      </c>
      <c r="F186" s="547">
        <v>34</v>
      </c>
      <c r="G186" s="547">
        <v>34</v>
      </c>
      <c r="H186" s="547">
        <v>14</v>
      </c>
      <c r="I186" s="557">
        <v>4</v>
      </c>
      <c r="J186" s="549">
        <v>51</v>
      </c>
      <c r="K186" s="546">
        <v>9</v>
      </c>
      <c r="L186" s="547">
        <v>7</v>
      </c>
      <c r="M186" s="547">
        <v>9</v>
      </c>
      <c r="N186" s="550">
        <v>9</v>
      </c>
      <c r="O186" s="551"/>
    </row>
    <row r="187" spans="1:15">
      <c r="A187" s="553">
        <v>4281</v>
      </c>
      <c r="B187" s="554" t="s">
        <v>1267</v>
      </c>
      <c r="C187" s="555">
        <v>167</v>
      </c>
      <c r="D187" s="556">
        <v>338</v>
      </c>
      <c r="E187" s="546">
        <v>11</v>
      </c>
      <c r="F187" s="547">
        <v>26</v>
      </c>
      <c r="G187" s="547">
        <v>39</v>
      </c>
      <c r="H187" s="547">
        <v>13</v>
      </c>
      <c r="I187" s="557">
        <v>11</v>
      </c>
      <c r="J187" s="549">
        <v>63</v>
      </c>
      <c r="K187" s="546">
        <v>9</v>
      </c>
      <c r="L187" s="547">
        <v>7</v>
      </c>
      <c r="M187" s="547">
        <v>9</v>
      </c>
      <c r="N187" s="550">
        <v>10</v>
      </c>
      <c r="O187" s="551"/>
    </row>
    <row r="188" spans="1:15">
      <c r="A188" s="553">
        <v>4301</v>
      </c>
      <c r="B188" s="554" t="s">
        <v>352</v>
      </c>
      <c r="C188" s="555">
        <v>65</v>
      </c>
      <c r="D188" s="556">
        <v>325</v>
      </c>
      <c r="E188" s="546">
        <v>11</v>
      </c>
      <c r="F188" s="547">
        <v>35</v>
      </c>
      <c r="G188" s="547">
        <v>42</v>
      </c>
      <c r="H188" s="547">
        <v>12</v>
      </c>
      <c r="I188" s="557">
        <v>0</v>
      </c>
      <c r="J188" s="549">
        <v>54</v>
      </c>
      <c r="K188" s="546">
        <v>9</v>
      </c>
      <c r="L188" s="547">
        <v>7</v>
      </c>
      <c r="M188" s="547">
        <v>10</v>
      </c>
      <c r="N188" s="550">
        <v>9</v>
      </c>
      <c r="O188" s="551"/>
    </row>
    <row r="189" spans="1:15">
      <c r="A189" s="553">
        <v>4341</v>
      </c>
      <c r="B189" s="554" t="s">
        <v>353</v>
      </c>
      <c r="C189" s="555">
        <v>61</v>
      </c>
      <c r="D189" s="556">
        <v>299</v>
      </c>
      <c r="E189" s="546">
        <v>26</v>
      </c>
      <c r="F189" s="547">
        <v>43</v>
      </c>
      <c r="G189" s="547">
        <v>26</v>
      </c>
      <c r="H189" s="547">
        <v>5</v>
      </c>
      <c r="I189" s="557">
        <v>0</v>
      </c>
      <c r="J189" s="549">
        <v>31</v>
      </c>
      <c r="K189" s="546">
        <v>8</v>
      </c>
      <c r="L189" s="547">
        <v>6</v>
      </c>
      <c r="M189" s="547">
        <v>8</v>
      </c>
      <c r="N189" s="550">
        <v>9</v>
      </c>
      <c r="O189" s="551"/>
    </row>
    <row r="190" spans="1:15">
      <c r="A190" s="553">
        <v>4381</v>
      </c>
      <c r="B190" s="554" t="s">
        <v>354</v>
      </c>
      <c r="C190" s="555">
        <v>166</v>
      </c>
      <c r="D190" s="556">
        <v>330</v>
      </c>
      <c r="E190" s="546">
        <v>10</v>
      </c>
      <c r="F190" s="547">
        <v>34</v>
      </c>
      <c r="G190" s="547">
        <v>37</v>
      </c>
      <c r="H190" s="547">
        <v>16</v>
      </c>
      <c r="I190" s="557">
        <v>4</v>
      </c>
      <c r="J190" s="549">
        <v>57</v>
      </c>
      <c r="K190" s="546">
        <v>9</v>
      </c>
      <c r="L190" s="547">
        <v>7</v>
      </c>
      <c r="M190" s="547">
        <v>9</v>
      </c>
      <c r="N190" s="550">
        <v>10</v>
      </c>
      <c r="O190" s="551"/>
    </row>
    <row r="191" spans="1:15">
      <c r="A191" s="553">
        <v>4391</v>
      </c>
      <c r="B191" s="554" t="s">
        <v>1268</v>
      </c>
      <c r="C191" s="555">
        <v>91</v>
      </c>
      <c r="D191" s="556">
        <v>277</v>
      </c>
      <c r="E191" s="546">
        <v>45</v>
      </c>
      <c r="F191" s="547">
        <v>30</v>
      </c>
      <c r="G191" s="547">
        <v>22</v>
      </c>
      <c r="H191" s="547">
        <v>2</v>
      </c>
      <c r="I191" s="557">
        <v>1</v>
      </c>
      <c r="J191" s="549">
        <v>25</v>
      </c>
      <c r="K191" s="546">
        <v>7</v>
      </c>
      <c r="L191" s="547">
        <v>5</v>
      </c>
      <c r="M191" s="547">
        <v>7</v>
      </c>
      <c r="N191" s="550">
        <v>8</v>
      </c>
      <c r="O191" s="551"/>
    </row>
    <row r="192" spans="1:15">
      <c r="A192" s="553">
        <v>4401</v>
      </c>
      <c r="B192" s="554" t="s">
        <v>356</v>
      </c>
      <c r="C192" s="555">
        <v>57</v>
      </c>
      <c r="D192" s="556">
        <v>277</v>
      </c>
      <c r="E192" s="546">
        <v>46</v>
      </c>
      <c r="F192" s="547">
        <v>33</v>
      </c>
      <c r="G192" s="547">
        <v>18</v>
      </c>
      <c r="H192" s="547">
        <v>2</v>
      </c>
      <c r="I192" s="557">
        <v>2</v>
      </c>
      <c r="J192" s="549">
        <v>21</v>
      </c>
      <c r="K192" s="546">
        <v>7</v>
      </c>
      <c r="L192" s="547">
        <v>5</v>
      </c>
      <c r="M192" s="547">
        <v>7</v>
      </c>
      <c r="N192" s="550">
        <v>8</v>
      </c>
      <c r="O192" s="551"/>
    </row>
    <row r="193" spans="1:15">
      <c r="A193" s="553">
        <v>4421</v>
      </c>
      <c r="B193" s="554" t="s">
        <v>357</v>
      </c>
      <c r="C193" s="555">
        <v>147</v>
      </c>
      <c r="D193" s="556">
        <v>359</v>
      </c>
      <c r="E193" s="546">
        <v>9</v>
      </c>
      <c r="F193" s="547">
        <v>14</v>
      </c>
      <c r="G193" s="547">
        <v>37</v>
      </c>
      <c r="H193" s="547">
        <v>24</v>
      </c>
      <c r="I193" s="557">
        <v>15</v>
      </c>
      <c r="J193" s="549">
        <v>77</v>
      </c>
      <c r="K193" s="546">
        <v>10</v>
      </c>
      <c r="L193" s="547">
        <v>8</v>
      </c>
      <c r="M193" s="547">
        <v>10</v>
      </c>
      <c r="N193" s="550">
        <v>11</v>
      </c>
      <c r="O193" s="551"/>
    </row>
    <row r="194" spans="1:15">
      <c r="A194" s="553">
        <v>4441</v>
      </c>
      <c r="B194" s="554" t="s">
        <v>358</v>
      </c>
      <c r="C194" s="555">
        <v>63</v>
      </c>
      <c r="D194" s="556">
        <v>311</v>
      </c>
      <c r="E194" s="546">
        <v>30</v>
      </c>
      <c r="F194" s="547">
        <v>22</v>
      </c>
      <c r="G194" s="547">
        <v>25</v>
      </c>
      <c r="H194" s="547">
        <v>16</v>
      </c>
      <c r="I194" s="557">
        <v>6</v>
      </c>
      <c r="J194" s="549">
        <v>48</v>
      </c>
      <c r="K194" s="546">
        <v>8</v>
      </c>
      <c r="L194" s="547">
        <v>7</v>
      </c>
      <c r="M194" s="547">
        <v>9</v>
      </c>
      <c r="N194" s="550">
        <v>9</v>
      </c>
      <c r="O194" s="551"/>
    </row>
    <row r="195" spans="1:15">
      <c r="A195" s="553">
        <v>4461</v>
      </c>
      <c r="B195" s="554" t="s">
        <v>359</v>
      </c>
      <c r="C195" s="555">
        <v>43</v>
      </c>
      <c r="D195" s="556">
        <v>303</v>
      </c>
      <c r="E195" s="546">
        <v>26</v>
      </c>
      <c r="F195" s="547">
        <v>42</v>
      </c>
      <c r="G195" s="547">
        <v>19</v>
      </c>
      <c r="H195" s="547">
        <v>12</v>
      </c>
      <c r="I195" s="557">
        <v>2</v>
      </c>
      <c r="J195" s="549">
        <v>33</v>
      </c>
      <c r="K195" s="546">
        <v>8</v>
      </c>
      <c r="L195" s="547">
        <v>6</v>
      </c>
      <c r="M195" s="547">
        <v>8</v>
      </c>
      <c r="N195" s="550">
        <v>8</v>
      </c>
      <c r="O195" s="551"/>
    </row>
    <row r="196" spans="1:15">
      <c r="A196" s="553">
        <v>4491</v>
      </c>
      <c r="B196" s="554" t="s">
        <v>1269</v>
      </c>
      <c r="C196" s="555">
        <v>128</v>
      </c>
      <c r="D196" s="556">
        <v>298</v>
      </c>
      <c r="E196" s="546">
        <v>35</v>
      </c>
      <c r="F196" s="547">
        <v>26</v>
      </c>
      <c r="G196" s="547">
        <v>32</v>
      </c>
      <c r="H196" s="547">
        <v>5</v>
      </c>
      <c r="I196" s="557">
        <v>2</v>
      </c>
      <c r="J196" s="549">
        <v>39</v>
      </c>
      <c r="K196" s="546">
        <v>8</v>
      </c>
      <c r="L196" s="547">
        <v>6</v>
      </c>
      <c r="M196" s="547">
        <v>8</v>
      </c>
      <c r="N196" s="550">
        <v>8</v>
      </c>
      <c r="O196" s="551"/>
    </row>
    <row r="197" spans="1:15">
      <c r="A197" s="553">
        <v>4501</v>
      </c>
      <c r="B197" s="554" t="s">
        <v>1270</v>
      </c>
      <c r="C197" s="555">
        <v>52</v>
      </c>
      <c r="D197" s="556">
        <v>302</v>
      </c>
      <c r="E197" s="546">
        <v>31</v>
      </c>
      <c r="F197" s="547">
        <v>25</v>
      </c>
      <c r="G197" s="547">
        <v>35</v>
      </c>
      <c r="H197" s="547">
        <v>6</v>
      </c>
      <c r="I197" s="557">
        <v>4</v>
      </c>
      <c r="J197" s="549">
        <v>44</v>
      </c>
      <c r="K197" s="546">
        <v>8</v>
      </c>
      <c r="L197" s="547">
        <v>6</v>
      </c>
      <c r="M197" s="547">
        <v>8</v>
      </c>
      <c r="N197" s="550">
        <v>8</v>
      </c>
      <c r="O197" s="551"/>
    </row>
    <row r="198" spans="1:15">
      <c r="A198" s="553">
        <v>4511</v>
      </c>
      <c r="B198" s="554" t="s">
        <v>1271</v>
      </c>
      <c r="C198" s="555">
        <v>123</v>
      </c>
      <c r="D198" s="556">
        <v>316</v>
      </c>
      <c r="E198" s="546">
        <v>19</v>
      </c>
      <c r="F198" s="547">
        <v>33</v>
      </c>
      <c r="G198" s="547">
        <v>36</v>
      </c>
      <c r="H198" s="547">
        <v>11</v>
      </c>
      <c r="I198" s="557">
        <v>2</v>
      </c>
      <c r="J198" s="549">
        <v>48</v>
      </c>
      <c r="K198" s="546">
        <v>8</v>
      </c>
      <c r="L198" s="547">
        <v>7</v>
      </c>
      <c r="M198" s="547">
        <v>9</v>
      </c>
      <c r="N198" s="550">
        <v>9</v>
      </c>
      <c r="O198" s="551"/>
    </row>
    <row r="199" spans="1:15">
      <c r="A199" s="553">
        <v>4541</v>
      </c>
      <c r="B199" s="554" t="s">
        <v>363</v>
      </c>
      <c r="C199" s="555">
        <v>74</v>
      </c>
      <c r="D199" s="556">
        <v>295</v>
      </c>
      <c r="E199" s="546">
        <v>35</v>
      </c>
      <c r="F199" s="547">
        <v>38</v>
      </c>
      <c r="G199" s="547">
        <v>20</v>
      </c>
      <c r="H199" s="547">
        <v>5</v>
      </c>
      <c r="I199" s="557">
        <v>1</v>
      </c>
      <c r="J199" s="549">
        <v>27</v>
      </c>
      <c r="K199" s="546">
        <v>8</v>
      </c>
      <c r="L199" s="547">
        <v>5</v>
      </c>
      <c r="M199" s="547">
        <v>8</v>
      </c>
      <c r="N199" s="550">
        <v>9</v>
      </c>
      <c r="O199" s="551"/>
    </row>
    <row r="200" spans="1:15">
      <c r="A200" s="553">
        <v>4581</v>
      </c>
      <c r="B200" s="554" t="s">
        <v>364</v>
      </c>
      <c r="C200" s="555">
        <v>154</v>
      </c>
      <c r="D200" s="556">
        <v>312</v>
      </c>
      <c r="E200" s="546">
        <v>19</v>
      </c>
      <c r="F200" s="547">
        <v>36</v>
      </c>
      <c r="G200" s="547">
        <v>32</v>
      </c>
      <c r="H200" s="547">
        <v>8</v>
      </c>
      <c r="I200" s="557">
        <v>5</v>
      </c>
      <c r="J200" s="549">
        <v>45</v>
      </c>
      <c r="K200" s="546">
        <v>8</v>
      </c>
      <c r="L200" s="547">
        <v>6</v>
      </c>
      <c r="M200" s="547">
        <v>9</v>
      </c>
      <c r="N200" s="550">
        <v>9</v>
      </c>
      <c r="O200" s="551"/>
    </row>
    <row r="201" spans="1:15">
      <c r="A201" s="553">
        <v>4651</v>
      </c>
      <c r="B201" s="554" t="s">
        <v>1272</v>
      </c>
      <c r="C201" s="555">
        <v>38</v>
      </c>
      <c r="D201" s="556">
        <v>285</v>
      </c>
      <c r="E201" s="546">
        <v>47</v>
      </c>
      <c r="F201" s="547">
        <v>24</v>
      </c>
      <c r="G201" s="547">
        <v>18</v>
      </c>
      <c r="H201" s="547">
        <v>11</v>
      </c>
      <c r="I201" s="557">
        <v>0</v>
      </c>
      <c r="J201" s="549">
        <v>29</v>
      </c>
      <c r="K201" s="546">
        <v>7</v>
      </c>
      <c r="L201" s="547">
        <v>5</v>
      </c>
      <c r="M201" s="547">
        <v>8</v>
      </c>
      <c r="N201" s="550">
        <v>8</v>
      </c>
      <c r="O201" s="551"/>
    </row>
    <row r="202" spans="1:15">
      <c r="A202" s="553">
        <v>4681</v>
      </c>
      <c r="B202" s="554" t="s">
        <v>1273</v>
      </c>
      <c r="C202" s="555">
        <v>152</v>
      </c>
      <c r="D202" s="556">
        <v>303</v>
      </c>
      <c r="E202" s="546">
        <v>32</v>
      </c>
      <c r="F202" s="547">
        <v>26</v>
      </c>
      <c r="G202" s="547">
        <v>28</v>
      </c>
      <c r="H202" s="547">
        <v>10</v>
      </c>
      <c r="I202" s="557">
        <v>4</v>
      </c>
      <c r="J202" s="549">
        <v>41</v>
      </c>
      <c r="K202" s="546">
        <v>8</v>
      </c>
      <c r="L202" s="547">
        <v>6</v>
      </c>
      <c r="M202" s="547">
        <v>8</v>
      </c>
      <c r="N202" s="550">
        <v>8</v>
      </c>
      <c r="O202" s="551"/>
    </row>
    <row r="203" spans="1:15">
      <c r="A203" s="553">
        <v>4691</v>
      </c>
      <c r="B203" s="554" t="s">
        <v>367</v>
      </c>
      <c r="C203" s="555">
        <v>121</v>
      </c>
      <c r="D203" s="556">
        <v>328</v>
      </c>
      <c r="E203" s="546">
        <v>11</v>
      </c>
      <c r="F203" s="547">
        <v>36</v>
      </c>
      <c r="G203" s="547">
        <v>39</v>
      </c>
      <c r="H203" s="547">
        <v>7</v>
      </c>
      <c r="I203" s="557">
        <v>8</v>
      </c>
      <c r="J203" s="549">
        <v>54</v>
      </c>
      <c r="K203" s="546">
        <v>9</v>
      </c>
      <c r="L203" s="547">
        <v>7</v>
      </c>
      <c r="M203" s="547">
        <v>9</v>
      </c>
      <c r="N203" s="550">
        <v>10</v>
      </c>
      <c r="O203" s="551"/>
    </row>
    <row r="204" spans="1:15">
      <c r="A204" s="553">
        <v>4721</v>
      </c>
      <c r="B204" s="554" t="s">
        <v>368</v>
      </c>
      <c r="C204" s="555">
        <v>84</v>
      </c>
      <c r="D204" s="556">
        <v>344</v>
      </c>
      <c r="E204" s="546">
        <v>13</v>
      </c>
      <c r="F204" s="547">
        <v>24</v>
      </c>
      <c r="G204" s="547">
        <v>33</v>
      </c>
      <c r="H204" s="547">
        <v>18</v>
      </c>
      <c r="I204" s="557">
        <v>12</v>
      </c>
      <c r="J204" s="549">
        <v>63</v>
      </c>
      <c r="K204" s="546">
        <v>9</v>
      </c>
      <c r="L204" s="547">
        <v>7</v>
      </c>
      <c r="M204" s="547">
        <v>10</v>
      </c>
      <c r="N204" s="550">
        <v>11</v>
      </c>
      <c r="O204" s="551"/>
    </row>
    <row r="205" spans="1:15">
      <c r="A205" s="553">
        <v>4741</v>
      </c>
      <c r="B205" s="554" t="s">
        <v>369</v>
      </c>
      <c r="C205" s="555">
        <v>124</v>
      </c>
      <c r="D205" s="556">
        <v>329</v>
      </c>
      <c r="E205" s="546">
        <v>17</v>
      </c>
      <c r="F205" s="547">
        <v>22</v>
      </c>
      <c r="G205" s="547">
        <v>40</v>
      </c>
      <c r="H205" s="547">
        <v>15</v>
      </c>
      <c r="I205" s="557">
        <v>6</v>
      </c>
      <c r="J205" s="549">
        <v>61</v>
      </c>
      <c r="K205" s="546">
        <v>9</v>
      </c>
      <c r="L205" s="547">
        <v>7</v>
      </c>
      <c r="M205" s="547">
        <v>9</v>
      </c>
      <c r="N205" s="550">
        <v>10</v>
      </c>
      <c r="O205" s="551"/>
    </row>
    <row r="206" spans="1:15">
      <c r="A206" s="553">
        <v>4761</v>
      </c>
      <c r="B206" s="554" t="s">
        <v>370</v>
      </c>
      <c r="C206" s="555">
        <v>106</v>
      </c>
      <c r="D206" s="556">
        <v>334</v>
      </c>
      <c r="E206" s="546">
        <v>14</v>
      </c>
      <c r="F206" s="547">
        <v>29</v>
      </c>
      <c r="G206" s="547">
        <v>35</v>
      </c>
      <c r="H206" s="547">
        <v>11</v>
      </c>
      <c r="I206" s="557">
        <v>10</v>
      </c>
      <c r="J206" s="549">
        <v>57</v>
      </c>
      <c r="K206" s="546">
        <v>9</v>
      </c>
      <c r="L206" s="547">
        <v>7</v>
      </c>
      <c r="M206" s="547">
        <v>9</v>
      </c>
      <c r="N206" s="550">
        <v>10</v>
      </c>
      <c r="O206" s="551"/>
    </row>
    <row r="207" spans="1:15">
      <c r="A207" s="553">
        <v>4801</v>
      </c>
      <c r="B207" s="554" t="s">
        <v>1274</v>
      </c>
      <c r="C207" s="555">
        <v>142</v>
      </c>
      <c r="D207" s="556">
        <v>305</v>
      </c>
      <c r="E207" s="546">
        <v>27</v>
      </c>
      <c r="F207" s="547">
        <v>34</v>
      </c>
      <c r="G207" s="547">
        <v>28</v>
      </c>
      <c r="H207" s="547">
        <v>9</v>
      </c>
      <c r="I207" s="557">
        <v>1</v>
      </c>
      <c r="J207" s="549">
        <v>39</v>
      </c>
      <c r="K207" s="546">
        <v>8</v>
      </c>
      <c r="L207" s="547">
        <v>6</v>
      </c>
      <c r="M207" s="547">
        <v>8</v>
      </c>
      <c r="N207" s="550">
        <v>9</v>
      </c>
      <c r="O207" s="551"/>
    </row>
    <row r="208" spans="1:15">
      <c r="A208" s="553">
        <v>4841</v>
      </c>
      <c r="B208" s="554" t="s">
        <v>372</v>
      </c>
      <c r="C208" s="555">
        <v>77</v>
      </c>
      <c r="D208" s="556">
        <v>299</v>
      </c>
      <c r="E208" s="546">
        <v>31</v>
      </c>
      <c r="F208" s="547">
        <v>40</v>
      </c>
      <c r="G208" s="547">
        <v>23</v>
      </c>
      <c r="H208" s="547">
        <v>3</v>
      </c>
      <c r="I208" s="557">
        <v>3</v>
      </c>
      <c r="J208" s="549">
        <v>29</v>
      </c>
      <c r="K208" s="546">
        <v>8</v>
      </c>
      <c r="L208" s="547">
        <v>6</v>
      </c>
      <c r="M208" s="547">
        <v>8</v>
      </c>
      <c r="N208" s="550">
        <v>9</v>
      </c>
      <c r="O208" s="551"/>
    </row>
    <row r="209" spans="1:15">
      <c r="A209" s="553">
        <v>4881</v>
      </c>
      <c r="B209" s="554" t="s">
        <v>373</v>
      </c>
      <c r="C209" s="555">
        <v>96</v>
      </c>
      <c r="D209" s="556">
        <v>296</v>
      </c>
      <c r="E209" s="546">
        <v>31</v>
      </c>
      <c r="F209" s="547">
        <v>36</v>
      </c>
      <c r="G209" s="547">
        <v>26</v>
      </c>
      <c r="H209" s="547">
        <v>3</v>
      </c>
      <c r="I209" s="557">
        <v>3</v>
      </c>
      <c r="J209" s="549">
        <v>32</v>
      </c>
      <c r="K209" s="546">
        <v>8</v>
      </c>
      <c r="L209" s="547">
        <v>6</v>
      </c>
      <c r="M209" s="547">
        <v>8</v>
      </c>
      <c r="N209" s="550">
        <v>8</v>
      </c>
      <c r="O209" s="551"/>
    </row>
    <row r="210" spans="1:15">
      <c r="A210" s="553">
        <v>4921</v>
      </c>
      <c r="B210" s="554" t="s">
        <v>374</v>
      </c>
      <c r="C210" s="555">
        <v>94</v>
      </c>
      <c r="D210" s="556">
        <v>339</v>
      </c>
      <c r="E210" s="546">
        <v>12</v>
      </c>
      <c r="F210" s="547">
        <v>23</v>
      </c>
      <c r="G210" s="547">
        <v>44</v>
      </c>
      <c r="H210" s="547">
        <v>18</v>
      </c>
      <c r="I210" s="557">
        <v>3</v>
      </c>
      <c r="J210" s="549">
        <v>65</v>
      </c>
      <c r="K210" s="546">
        <v>9</v>
      </c>
      <c r="L210" s="547">
        <v>7</v>
      </c>
      <c r="M210" s="547">
        <v>10</v>
      </c>
      <c r="N210" s="550">
        <v>10</v>
      </c>
      <c r="O210" s="551"/>
    </row>
    <row r="211" spans="1:15">
      <c r="A211" s="553">
        <v>4961</v>
      </c>
      <c r="B211" s="554" t="s">
        <v>375</v>
      </c>
      <c r="C211" s="555">
        <v>49</v>
      </c>
      <c r="D211" s="556">
        <v>318</v>
      </c>
      <c r="E211" s="546">
        <v>18</v>
      </c>
      <c r="F211" s="547">
        <v>37</v>
      </c>
      <c r="G211" s="547">
        <v>35</v>
      </c>
      <c r="H211" s="547">
        <v>6</v>
      </c>
      <c r="I211" s="557">
        <v>4</v>
      </c>
      <c r="J211" s="549">
        <v>45</v>
      </c>
      <c r="K211" s="546">
        <v>8</v>
      </c>
      <c r="L211" s="547">
        <v>7</v>
      </c>
      <c r="M211" s="547">
        <v>9</v>
      </c>
      <c r="N211" s="550">
        <v>9</v>
      </c>
      <c r="O211" s="551"/>
    </row>
    <row r="212" spans="1:15">
      <c r="A212" s="553">
        <v>5001</v>
      </c>
      <c r="B212" s="554" t="s">
        <v>376</v>
      </c>
      <c r="C212" s="555">
        <v>153</v>
      </c>
      <c r="D212" s="556">
        <v>279</v>
      </c>
      <c r="E212" s="546">
        <v>41</v>
      </c>
      <c r="F212" s="547">
        <v>36</v>
      </c>
      <c r="G212" s="547">
        <v>22</v>
      </c>
      <c r="H212" s="547">
        <v>1</v>
      </c>
      <c r="I212" s="557">
        <v>1</v>
      </c>
      <c r="J212" s="549">
        <v>24</v>
      </c>
      <c r="K212" s="546">
        <v>7</v>
      </c>
      <c r="L212" s="547">
        <v>6</v>
      </c>
      <c r="M212" s="547">
        <v>7</v>
      </c>
      <c r="N212" s="550">
        <v>8</v>
      </c>
      <c r="O212" s="551"/>
    </row>
    <row r="213" spans="1:15">
      <c r="A213" s="553">
        <v>5003</v>
      </c>
      <c r="B213" s="554" t="s">
        <v>120</v>
      </c>
      <c r="C213" s="555">
        <v>234</v>
      </c>
      <c r="D213" s="556">
        <v>288</v>
      </c>
      <c r="E213" s="546">
        <v>38</v>
      </c>
      <c r="F213" s="547">
        <v>34</v>
      </c>
      <c r="G213" s="547">
        <v>23</v>
      </c>
      <c r="H213" s="547">
        <v>3</v>
      </c>
      <c r="I213" s="557">
        <v>2</v>
      </c>
      <c r="J213" s="549">
        <v>28</v>
      </c>
      <c r="K213" s="546">
        <v>8</v>
      </c>
      <c r="L213" s="547">
        <v>6</v>
      </c>
      <c r="M213" s="547">
        <v>8</v>
      </c>
      <c r="N213" s="550">
        <v>8</v>
      </c>
      <c r="O213" s="551"/>
    </row>
    <row r="214" spans="1:15">
      <c r="A214" s="553">
        <v>5005</v>
      </c>
      <c r="B214" s="554" t="s">
        <v>377</v>
      </c>
      <c r="C214" s="555">
        <v>176</v>
      </c>
      <c r="D214" s="556">
        <v>319</v>
      </c>
      <c r="E214" s="546">
        <v>20</v>
      </c>
      <c r="F214" s="547">
        <v>32</v>
      </c>
      <c r="G214" s="547">
        <v>32</v>
      </c>
      <c r="H214" s="547">
        <v>13</v>
      </c>
      <c r="I214" s="557">
        <v>3</v>
      </c>
      <c r="J214" s="549">
        <v>48</v>
      </c>
      <c r="K214" s="546">
        <v>9</v>
      </c>
      <c r="L214" s="547">
        <v>7</v>
      </c>
      <c r="M214" s="547">
        <v>9</v>
      </c>
      <c r="N214" s="550">
        <v>9</v>
      </c>
      <c r="O214" s="551"/>
    </row>
    <row r="215" spans="1:15">
      <c r="A215" s="553">
        <v>5007</v>
      </c>
      <c r="B215" s="554" t="s">
        <v>1275</v>
      </c>
      <c r="C215" s="555">
        <v>30</v>
      </c>
      <c r="D215" s="556">
        <v>331</v>
      </c>
      <c r="E215" s="546">
        <v>20</v>
      </c>
      <c r="F215" s="547">
        <v>27</v>
      </c>
      <c r="G215" s="547">
        <v>33</v>
      </c>
      <c r="H215" s="547">
        <v>10</v>
      </c>
      <c r="I215" s="557">
        <v>10</v>
      </c>
      <c r="J215" s="549">
        <v>53</v>
      </c>
      <c r="K215" s="546">
        <v>9</v>
      </c>
      <c r="L215" s="547">
        <v>7</v>
      </c>
      <c r="M215" s="547">
        <v>10</v>
      </c>
      <c r="N215" s="550">
        <v>9</v>
      </c>
      <c r="O215" s="551"/>
    </row>
    <row r="216" spans="1:15">
      <c r="A216" s="553">
        <v>5010</v>
      </c>
      <c r="B216" s="554" t="s">
        <v>0</v>
      </c>
      <c r="C216" s="555">
        <v>17</v>
      </c>
      <c r="D216" s="556">
        <v>342</v>
      </c>
      <c r="E216" s="546">
        <v>12</v>
      </c>
      <c r="F216" s="547">
        <v>18</v>
      </c>
      <c r="G216" s="547">
        <v>47</v>
      </c>
      <c r="H216" s="547">
        <v>24</v>
      </c>
      <c r="I216" s="557">
        <v>0</v>
      </c>
      <c r="J216" s="549">
        <v>71</v>
      </c>
      <c r="K216" s="546">
        <v>10</v>
      </c>
      <c r="L216" s="547">
        <v>7</v>
      </c>
      <c r="M216" s="547">
        <v>10</v>
      </c>
      <c r="N216" s="550">
        <v>11</v>
      </c>
      <c r="O216" s="551"/>
    </row>
    <row r="217" spans="1:15">
      <c r="A217" s="553">
        <v>5021</v>
      </c>
      <c r="B217" s="554" t="s">
        <v>378</v>
      </c>
      <c r="C217" s="555">
        <v>204</v>
      </c>
      <c r="D217" s="556">
        <v>311</v>
      </c>
      <c r="E217" s="546">
        <v>24</v>
      </c>
      <c r="F217" s="547">
        <v>33</v>
      </c>
      <c r="G217" s="547">
        <v>31</v>
      </c>
      <c r="H217" s="547">
        <v>8</v>
      </c>
      <c r="I217" s="557">
        <v>4</v>
      </c>
      <c r="J217" s="549">
        <v>44</v>
      </c>
      <c r="K217" s="546">
        <v>8</v>
      </c>
      <c r="L217" s="547">
        <v>6</v>
      </c>
      <c r="M217" s="547">
        <v>8</v>
      </c>
      <c r="N217" s="550">
        <v>9</v>
      </c>
      <c r="O217" s="551"/>
    </row>
    <row r="218" spans="1:15">
      <c r="A218" s="553">
        <v>5022</v>
      </c>
      <c r="B218" s="554" t="s">
        <v>1612</v>
      </c>
      <c r="C218" s="555">
        <v>5</v>
      </c>
      <c r="D218" s="556" t="s">
        <v>42</v>
      </c>
      <c r="E218" s="546" t="s">
        <v>42</v>
      </c>
      <c r="F218" s="547" t="s">
        <v>42</v>
      </c>
      <c r="G218" s="547" t="s">
        <v>42</v>
      </c>
      <c r="H218" s="547" t="s">
        <v>42</v>
      </c>
      <c r="I218" s="557" t="s">
        <v>42</v>
      </c>
      <c r="J218" s="549" t="s">
        <v>42</v>
      </c>
      <c r="K218" s="546" t="s">
        <v>42</v>
      </c>
      <c r="L218" s="547" t="s">
        <v>42</v>
      </c>
      <c r="M218" s="547" t="s">
        <v>42</v>
      </c>
      <c r="N218" s="550" t="s">
        <v>42</v>
      </c>
      <c r="O218" s="551"/>
    </row>
    <row r="219" spans="1:15">
      <c r="A219" s="553">
        <v>5025</v>
      </c>
      <c r="B219" s="554" t="s">
        <v>1276</v>
      </c>
      <c r="C219" s="555">
        <v>62</v>
      </c>
      <c r="D219" s="556">
        <v>281</v>
      </c>
      <c r="E219" s="546">
        <v>42</v>
      </c>
      <c r="F219" s="547">
        <v>26</v>
      </c>
      <c r="G219" s="547">
        <v>24</v>
      </c>
      <c r="H219" s="547">
        <v>5</v>
      </c>
      <c r="I219" s="557">
        <v>3</v>
      </c>
      <c r="J219" s="549">
        <v>32</v>
      </c>
      <c r="K219" s="546">
        <v>7</v>
      </c>
      <c r="L219" s="547">
        <v>6</v>
      </c>
      <c r="M219" s="547">
        <v>7</v>
      </c>
      <c r="N219" s="550">
        <v>7</v>
      </c>
      <c r="O219" s="551"/>
    </row>
    <row r="220" spans="1:15">
      <c r="A220" s="553">
        <v>5029</v>
      </c>
      <c r="B220" s="554" t="s">
        <v>1277</v>
      </c>
      <c r="C220" s="555">
        <v>50</v>
      </c>
      <c r="D220" s="556">
        <v>312</v>
      </c>
      <c r="E220" s="546">
        <v>16</v>
      </c>
      <c r="F220" s="547">
        <v>34</v>
      </c>
      <c r="G220" s="547">
        <v>32</v>
      </c>
      <c r="H220" s="547">
        <v>18</v>
      </c>
      <c r="I220" s="557">
        <v>0</v>
      </c>
      <c r="J220" s="549">
        <v>50</v>
      </c>
      <c r="K220" s="546">
        <v>8</v>
      </c>
      <c r="L220" s="547">
        <v>7</v>
      </c>
      <c r="M220" s="547">
        <v>9</v>
      </c>
      <c r="N220" s="550">
        <v>9</v>
      </c>
      <c r="O220" s="551"/>
    </row>
    <row r="221" spans="1:15">
      <c r="A221" s="553">
        <v>5032</v>
      </c>
      <c r="B221" s="554" t="s">
        <v>927</v>
      </c>
      <c r="C221" s="555">
        <v>18</v>
      </c>
      <c r="D221" s="556">
        <v>269</v>
      </c>
      <c r="E221" s="546">
        <v>56</v>
      </c>
      <c r="F221" s="547">
        <v>22</v>
      </c>
      <c r="G221" s="547">
        <v>11</v>
      </c>
      <c r="H221" s="547">
        <v>11</v>
      </c>
      <c r="I221" s="557">
        <v>0</v>
      </c>
      <c r="J221" s="549">
        <v>22</v>
      </c>
      <c r="K221" s="546">
        <v>7</v>
      </c>
      <c r="L221" s="547">
        <v>6</v>
      </c>
      <c r="M221" s="547">
        <v>7</v>
      </c>
      <c r="N221" s="550">
        <v>7</v>
      </c>
      <c r="O221" s="551"/>
    </row>
    <row r="222" spans="1:15">
      <c r="A222" s="553">
        <v>5041</v>
      </c>
      <c r="B222" s="554" t="s">
        <v>380</v>
      </c>
      <c r="C222" s="555">
        <v>91</v>
      </c>
      <c r="D222" s="556">
        <v>324</v>
      </c>
      <c r="E222" s="546">
        <v>23</v>
      </c>
      <c r="F222" s="547">
        <v>29</v>
      </c>
      <c r="G222" s="547">
        <v>29</v>
      </c>
      <c r="H222" s="547">
        <v>15</v>
      </c>
      <c r="I222" s="557">
        <v>4</v>
      </c>
      <c r="J222" s="549">
        <v>48</v>
      </c>
      <c r="K222" s="546">
        <v>9</v>
      </c>
      <c r="L222" s="547">
        <v>7</v>
      </c>
      <c r="M222" s="547">
        <v>9</v>
      </c>
      <c r="N222" s="550">
        <v>9</v>
      </c>
      <c r="O222" s="551"/>
    </row>
    <row r="223" spans="1:15">
      <c r="A223" s="553">
        <v>5047</v>
      </c>
      <c r="B223" s="554" t="s">
        <v>1572</v>
      </c>
      <c r="C223" s="555">
        <v>31</v>
      </c>
      <c r="D223" s="556">
        <v>300</v>
      </c>
      <c r="E223" s="546">
        <v>29</v>
      </c>
      <c r="F223" s="547">
        <v>45</v>
      </c>
      <c r="G223" s="547">
        <v>16</v>
      </c>
      <c r="H223" s="547">
        <v>6</v>
      </c>
      <c r="I223" s="557">
        <v>3</v>
      </c>
      <c r="J223" s="549">
        <v>26</v>
      </c>
      <c r="K223" s="546">
        <v>8</v>
      </c>
      <c r="L223" s="547">
        <v>6</v>
      </c>
      <c r="M223" s="547">
        <v>8</v>
      </c>
      <c r="N223" s="550">
        <v>9</v>
      </c>
      <c r="O223" s="551"/>
    </row>
    <row r="224" spans="1:15">
      <c r="A224" s="553">
        <v>5048</v>
      </c>
      <c r="B224" s="554" t="s">
        <v>1613</v>
      </c>
      <c r="C224" s="555">
        <v>22</v>
      </c>
      <c r="D224" s="556">
        <v>324</v>
      </c>
      <c r="E224" s="546">
        <v>14</v>
      </c>
      <c r="F224" s="547">
        <v>45</v>
      </c>
      <c r="G224" s="547">
        <v>23</v>
      </c>
      <c r="H224" s="547">
        <v>14</v>
      </c>
      <c r="I224" s="557">
        <v>5</v>
      </c>
      <c r="J224" s="549">
        <v>41</v>
      </c>
      <c r="K224" s="546">
        <v>9</v>
      </c>
      <c r="L224" s="547">
        <v>7</v>
      </c>
      <c r="M224" s="547">
        <v>9</v>
      </c>
      <c r="N224" s="550">
        <v>10</v>
      </c>
      <c r="O224" s="551"/>
    </row>
    <row r="225" spans="1:15">
      <c r="A225" s="553">
        <v>5051</v>
      </c>
      <c r="B225" s="554" t="s">
        <v>1278</v>
      </c>
      <c r="C225" s="555">
        <v>227</v>
      </c>
      <c r="D225" s="556">
        <v>326</v>
      </c>
      <c r="E225" s="546">
        <v>16</v>
      </c>
      <c r="F225" s="547">
        <v>30</v>
      </c>
      <c r="G225" s="547">
        <v>37</v>
      </c>
      <c r="H225" s="547">
        <v>11</v>
      </c>
      <c r="I225" s="557">
        <v>6</v>
      </c>
      <c r="J225" s="549">
        <v>54</v>
      </c>
      <c r="K225" s="546">
        <v>9</v>
      </c>
      <c r="L225" s="547">
        <v>7</v>
      </c>
      <c r="M225" s="547">
        <v>9</v>
      </c>
      <c r="N225" s="550">
        <v>10</v>
      </c>
      <c r="O225" s="551"/>
    </row>
    <row r="226" spans="1:15">
      <c r="A226" s="553">
        <v>5061</v>
      </c>
      <c r="B226" s="554" t="s">
        <v>1279</v>
      </c>
      <c r="C226" s="555">
        <v>109</v>
      </c>
      <c r="D226" s="556">
        <v>334</v>
      </c>
      <c r="E226" s="546">
        <v>10</v>
      </c>
      <c r="F226" s="547">
        <v>31</v>
      </c>
      <c r="G226" s="547">
        <v>39</v>
      </c>
      <c r="H226" s="547">
        <v>15</v>
      </c>
      <c r="I226" s="557">
        <v>6</v>
      </c>
      <c r="J226" s="549">
        <v>59</v>
      </c>
      <c r="K226" s="546">
        <v>9</v>
      </c>
      <c r="L226" s="547">
        <v>7</v>
      </c>
      <c r="M226" s="547">
        <v>9</v>
      </c>
      <c r="N226" s="550">
        <v>10</v>
      </c>
      <c r="O226" s="551"/>
    </row>
    <row r="227" spans="1:15">
      <c r="A227" s="553">
        <v>5081</v>
      </c>
      <c r="B227" s="554" t="s">
        <v>383</v>
      </c>
      <c r="C227" s="555">
        <v>92</v>
      </c>
      <c r="D227" s="556">
        <v>291</v>
      </c>
      <c r="E227" s="546">
        <v>41</v>
      </c>
      <c r="F227" s="547">
        <v>32</v>
      </c>
      <c r="G227" s="547">
        <v>20</v>
      </c>
      <c r="H227" s="547">
        <v>7</v>
      </c>
      <c r="I227" s="557">
        <v>1</v>
      </c>
      <c r="J227" s="549">
        <v>27</v>
      </c>
      <c r="K227" s="546">
        <v>7</v>
      </c>
      <c r="L227" s="547">
        <v>6</v>
      </c>
      <c r="M227" s="547">
        <v>7</v>
      </c>
      <c r="N227" s="550">
        <v>8</v>
      </c>
      <c r="O227" s="551"/>
    </row>
    <row r="228" spans="1:15">
      <c r="A228" s="553">
        <v>5091</v>
      </c>
      <c r="B228" s="554" t="s">
        <v>384</v>
      </c>
      <c r="C228" s="555">
        <v>68</v>
      </c>
      <c r="D228" s="556">
        <v>337</v>
      </c>
      <c r="E228" s="546">
        <v>18</v>
      </c>
      <c r="F228" s="547">
        <v>18</v>
      </c>
      <c r="G228" s="547">
        <v>38</v>
      </c>
      <c r="H228" s="547">
        <v>16</v>
      </c>
      <c r="I228" s="557">
        <v>10</v>
      </c>
      <c r="J228" s="549">
        <v>65</v>
      </c>
      <c r="K228" s="546">
        <v>9</v>
      </c>
      <c r="L228" s="547">
        <v>8</v>
      </c>
      <c r="M228" s="547">
        <v>9</v>
      </c>
      <c r="N228" s="550">
        <v>11</v>
      </c>
      <c r="O228" s="551"/>
    </row>
    <row r="229" spans="1:15">
      <c r="A229" s="553">
        <v>5101</v>
      </c>
      <c r="B229" s="554" t="s">
        <v>385</v>
      </c>
      <c r="C229" s="555">
        <v>202</v>
      </c>
      <c r="D229" s="556">
        <v>332</v>
      </c>
      <c r="E229" s="546">
        <v>18</v>
      </c>
      <c r="F229" s="547">
        <v>19</v>
      </c>
      <c r="G229" s="547">
        <v>40</v>
      </c>
      <c r="H229" s="547">
        <v>17</v>
      </c>
      <c r="I229" s="557">
        <v>6</v>
      </c>
      <c r="J229" s="549">
        <v>63</v>
      </c>
      <c r="K229" s="546">
        <v>9</v>
      </c>
      <c r="L229" s="547">
        <v>7</v>
      </c>
      <c r="M229" s="547">
        <v>9</v>
      </c>
      <c r="N229" s="550">
        <v>10</v>
      </c>
      <c r="O229" s="551"/>
    </row>
    <row r="230" spans="1:15">
      <c r="A230" s="553">
        <v>5121</v>
      </c>
      <c r="B230" s="554" t="s">
        <v>1280</v>
      </c>
      <c r="C230" s="555">
        <v>100</v>
      </c>
      <c r="D230" s="556">
        <v>310</v>
      </c>
      <c r="E230" s="546">
        <v>14</v>
      </c>
      <c r="F230" s="547">
        <v>48</v>
      </c>
      <c r="G230" s="547">
        <v>32</v>
      </c>
      <c r="H230" s="547">
        <v>5</v>
      </c>
      <c r="I230" s="557">
        <v>1</v>
      </c>
      <c r="J230" s="549">
        <v>38</v>
      </c>
      <c r="K230" s="546">
        <v>8</v>
      </c>
      <c r="L230" s="547">
        <v>7</v>
      </c>
      <c r="M230" s="547">
        <v>8</v>
      </c>
      <c r="N230" s="550">
        <v>9</v>
      </c>
      <c r="O230" s="551"/>
    </row>
    <row r="231" spans="1:15">
      <c r="A231" s="553">
        <v>5131</v>
      </c>
      <c r="B231" s="554" t="s">
        <v>387</v>
      </c>
      <c r="C231" s="555">
        <v>84</v>
      </c>
      <c r="D231" s="556">
        <v>355</v>
      </c>
      <c r="E231" s="546">
        <v>6</v>
      </c>
      <c r="F231" s="547">
        <v>26</v>
      </c>
      <c r="G231" s="547">
        <v>38</v>
      </c>
      <c r="H231" s="547">
        <v>14</v>
      </c>
      <c r="I231" s="557">
        <v>15</v>
      </c>
      <c r="J231" s="549">
        <v>68</v>
      </c>
      <c r="K231" s="546">
        <v>10</v>
      </c>
      <c r="L231" s="547">
        <v>8</v>
      </c>
      <c r="M231" s="547">
        <v>10</v>
      </c>
      <c r="N231" s="550">
        <v>11</v>
      </c>
      <c r="O231" s="551"/>
    </row>
    <row r="232" spans="1:15">
      <c r="A232" s="553">
        <v>5141</v>
      </c>
      <c r="B232" s="554" t="s">
        <v>388</v>
      </c>
      <c r="C232" s="555">
        <v>107</v>
      </c>
      <c r="D232" s="556">
        <v>292</v>
      </c>
      <c r="E232" s="546">
        <v>37</v>
      </c>
      <c r="F232" s="547">
        <v>22</v>
      </c>
      <c r="G232" s="547">
        <v>33</v>
      </c>
      <c r="H232" s="547">
        <v>7</v>
      </c>
      <c r="I232" s="557">
        <v>1</v>
      </c>
      <c r="J232" s="549">
        <v>40</v>
      </c>
      <c r="K232" s="546">
        <v>8</v>
      </c>
      <c r="L232" s="547">
        <v>6</v>
      </c>
      <c r="M232" s="547">
        <v>8</v>
      </c>
      <c r="N232" s="550">
        <v>8</v>
      </c>
      <c r="O232" s="551"/>
    </row>
    <row r="233" spans="1:15">
      <c r="A233" s="553">
        <v>5201</v>
      </c>
      <c r="B233" s="554" t="s">
        <v>389</v>
      </c>
      <c r="C233" s="555">
        <v>220</v>
      </c>
      <c r="D233" s="556">
        <v>303</v>
      </c>
      <c r="E233" s="546">
        <v>31</v>
      </c>
      <c r="F233" s="547">
        <v>28</v>
      </c>
      <c r="G233" s="547">
        <v>27</v>
      </c>
      <c r="H233" s="547">
        <v>10</v>
      </c>
      <c r="I233" s="557">
        <v>5</v>
      </c>
      <c r="J233" s="549">
        <v>41</v>
      </c>
      <c r="K233" s="546">
        <v>8</v>
      </c>
      <c r="L233" s="547">
        <v>7</v>
      </c>
      <c r="M233" s="547">
        <v>8</v>
      </c>
      <c r="N233" s="550">
        <v>8</v>
      </c>
      <c r="O233" s="551"/>
    </row>
    <row r="234" spans="1:15">
      <c r="A234" s="553">
        <v>5241</v>
      </c>
      <c r="B234" s="554" t="s">
        <v>19</v>
      </c>
      <c r="C234" s="555">
        <v>130</v>
      </c>
      <c r="D234" s="556">
        <v>328</v>
      </c>
      <c r="E234" s="546">
        <v>12</v>
      </c>
      <c r="F234" s="547">
        <v>34</v>
      </c>
      <c r="G234" s="547">
        <v>37</v>
      </c>
      <c r="H234" s="547">
        <v>14</v>
      </c>
      <c r="I234" s="557">
        <v>3</v>
      </c>
      <c r="J234" s="549">
        <v>54</v>
      </c>
      <c r="K234" s="546">
        <v>9</v>
      </c>
      <c r="L234" s="547">
        <v>7</v>
      </c>
      <c r="M234" s="547">
        <v>9</v>
      </c>
      <c r="N234" s="550">
        <v>10</v>
      </c>
      <c r="O234" s="551"/>
    </row>
    <row r="235" spans="1:15">
      <c r="A235" s="553">
        <v>5281</v>
      </c>
      <c r="B235" s="554" t="s">
        <v>390</v>
      </c>
      <c r="C235" s="555">
        <v>120</v>
      </c>
      <c r="D235" s="556">
        <v>319</v>
      </c>
      <c r="E235" s="546">
        <v>18</v>
      </c>
      <c r="F235" s="547">
        <v>33</v>
      </c>
      <c r="G235" s="547">
        <v>33</v>
      </c>
      <c r="H235" s="547">
        <v>13</v>
      </c>
      <c r="I235" s="557">
        <v>3</v>
      </c>
      <c r="J235" s="549">
        <v>49</v>
      </c>
      <c r="K235" s="546">
        <v>8</v>
      </c>
      <c r="L235" s="547">
        <v>6</v>
      </c>
      <c r="M235" s="547">
        <v>9</v>
      </c>
      <c r="N235" s="550">
        <v>9</v>
      </c>
      <c r="O235" s="551"/>
    </row>
    <row r="236" spans="1:15">
      <c r="A236" s="553">
        <v>5321</v>
      </c>
      <c r="B236" s="554" t="s">
        <v>748</v>
      </c>
      <c r="C236" s="555">
        <v>89</v>
      </c>
      <c r="D236" s="556">
        <v>315</v>
      </c>
      <c r="E236" s="546">
        <v>25</v>
      </c>
      <c r="F236" s="547">
        <v>26</v>
      </c>
      <c r="G236" s="547">
        <v>37</v>
      </c>
      <c r="H236" s="547">
        <v>8</v>
      </c>
      <c r="I236" s="557">
        <v>4</v>
      </c>
      <c r="J236" s="549">
        <v>49</v>
      </c>
      <c r="K236" s="546">
        <v>8</v>
      </c>
      <c r="L236" s="547">
        <v>7</v>
      </c>
      <c r="M236" s="547">
        <v>8</v>
      </c>
      <c r="N236" s="550">
        <v>10</v>
      </c>
      <c r="O236" s="551"/>
    </row>
    <row r="237" spans="1:15">
      <c r="A237" s="553">
        <v>5361</v>
      </c>
      <c r="B237" s="554" t="s">
        <v>391</v>
      </c>
      <c r="C237" s="555">
        <v>83</v>
      </c>
      <c r="D237" s="556">
        <v>352</v>
      </c>
      <c r="E237" s="546">
        <v>6</v>
      </c>
      <c r="F237" s="547">
        <v>24</v>
      </c>
      <c r="G237" s="547">
        <v>37</v>
      </c>
      <c r="H237" s="547">
        <v>25</v>
      </c>
      <c r="I237" s="557">
        <v>7</v>
      </c>
      <c r="J237" s="549">
        <v>70</v>
      </c>
      <c r="K237" s="546">
        <v>10</v>
      </c>
      <c r="L237" s="547">
        <v>8</v>
      </c>
      <c r="M237" s="547">
        <v>10</v>
      </c>
      <c r="N237" s="550">
        <v>11</v>
      </c>
      <c r="O237" s="551"/>
    </row>
    <row r="238" spans="1:15">
      <c r="A238" s="553">
        <v>5381</v>
      </c>
      <c r="B238" s="554" t="s">
        <v>392</v>
      </c>
      <c r="C238" s="555">
        <v>145</v>
      </c>
      <c r="D238" s="556">
        <v>319</v>
      </c>
      <c r="E238" s="546">
        <v>18</v>
      </c>
      <c r="F238" s="547">
        <v>31</v>
      </c>
      <c r="G238" s="547">
        <v>35</v>
      </c>
      <c r="H238" s="547">
        <v>11</v>
      </c>
      <c r="I238" s="557">
        <v>5</v>
      </c>
      <c r="J238" s="549">
        <v>51</v>
      </c>
      <c r="K238" s="546">
        <v>9</v>
      </c>
      <c r="L238" s="547">
        <v>7</v>
      </c>
      <c r="M238" s="547">
        <v>9</v>
      </c>
      <c r="N238" s="550">
        <v>10</v>
      </c>
      <c r="O238" s="551"/>
    </row>
    <row r="239" spans="1:15">
      <c r="A239" s="553">
        <v>5401</v>
      </c>
      <c r="B239" s="554" t="s">
        <v>393</v>
      </c>
      <c r="C239" s="555">
        <v>190</v>
      </c>
      <c r="D239" s="556">
        <v>364</v>
      </c>
      <c r="E239" s="546">
        <v>3</v>
      </c>
      <c r="F239" s="547">
        <v>15</v>
      </c>
      <c r="G239" s="547">
        <v>45</v>
      </c>
      <c r="H239" s="547">
        <v>24</v>
      </c>
      <c r="I239" s="557">
        <v>13</v>
      </c>
      <c r="J239" s="549">
        <v>82</v>
      </c>
      <c r="K239" s="546">
        <v>10</v>
      </c>
      <c r="L239" s="547">
        <v>8</v>
      </c>
      <c r="M239" s="547">
        <v>11</v>
      </c>
      <c r="N239" s="550">
        <v>11</v>
      </c>
      <c r="O239" s="551"/>
    </row>
    <row r="240" spans="1:15">
      <c r="A240" s="553">
        <v>5421</v>
      </c>
      <c r="B240" s="554" t="s">
        <v>394</v>
      </c>
      <c r="C240" s="555">
        <v>105</v>
      </c>
      <c r="D240" s="556">
        <v>338</v>
      </c>
      <c r="E240" s="546">
        <v>15</v>
      </c>
      <c r="F240" s="547">
        <v>26</v>
      </c>
      <c r="G240" s="547">
        <v>27</v>
      </c>
      <c r="H240" s="547">
        <v>25</v>
      </c>
      <c r="I240" s="557">
        <v>8</v>
      </c>
      <c r="J240" s="549">
        <v>59</v>
      </c>
      <c r="K240" s="546">
        <v>9</v>
      </c>
      <c r="L240" s="547">
        <v>7</v>
      </c>
      <c r="M240" s="547">
        <v>9</v>
      </c>
      <c r="N240" s="550">
        <v>10</v>
      </c>
      <c r="O240" s="551"/>
    </row>
    <row r="241" spans="1:15">
      <c r="A241" s="553">
        <v>5431</v>
      </c>
      <c r="B241" s="554" t="s">
        <v>395</v>
      </c>
      <c r="C241" s="555">
        <v>156</v>
      </c>
      <c r="D241" s="556">
        <v>312</v>
      </c>
      <c r="E241" s="546">
        <v>23</v>
      </c>
      <c r="F241" s="547">
        <v>33</v>
      </c>
      <c r="G241" s="547">
        <v>35</v>
      </c>
      <c r="H241" s="547">
        <v>6</v>
      </c>
      <c r="I241" s="557">
        <v>3</v>
      </c>
      <c r="J241" s="549">
        <v>44</v>
      </c>
      <c r="K241" s="546">
        <v>8</v>
      </c>
      <c r="L241" s="547">
        <v>6</v>
      </c>
      <c r="M241" s="547">
        <v>8</v>
      </c>
      <c r="N241" s="550">
        <v>9</v>
      </c>
      <c r="O241" s="551"/>
    </row>
    <row r="242" spans="1:15">
      <c r="A242" s="553">
        <v>5441</v>
      </c>
      <c r="B242" s="554" t="s">
        <v>1281</v>
      </c>
      <c r="C242" s="555">
        <v>117</v>
      </c>
      <c r="D242" s="556">
        <v>322</v>
      </c>
      <c r="E242" s="546">
        <v>23</v>
      </c>
      <c r="F242" s="547">
        <v>24</v>
      </c>
      <c r="G242" s="547">
        <v>32</v>
      </c>
      <c r="H242" s="547">
        <v>17</v>
      </c>
      <c r="I242" s="557">
        <v>4</v>
      </c>
      <c r="J242" s="549">
        <v>53</v>
      </c>
      <c r="K242" s="546">
        <v>9</v>
      </c>
      <c r="L242" s="547">
        <v>6</v>
      </c>
      <c r="M242" s="547">
        <v>9</v>
      </c>
      <c r="N242" s="550">
        <v>10</v>
      </c>
      <c r="O242" s="551"/>
    </row>
    <row r="243" spans="1:15">
      <c r="A243" s="553">
        <v>5481</v>
      </c>
      <c r="B243" s="554" t="s">
        <v>1282</v>
      </c>
      <c r="C243" s="555">
        <v>105</v>
      </c>
      <c r="D243" s="556">
        <v>332</v>
      </c>
      <c r="E243" s="546">
        <v>12</v>
      </c>
      <c r="F243" s="547">
        <v>30</v>
      </c>
      <c r="G243" s="547">
        <v>41</v>
      </c>
      <c r="H243" s="547">
        <v>13</v>
      </c>
      <c r="I243" s="557">
        <v>4</v>
      </c>
      <c r="J243" s="549">
        <v>58</v>
      </c>
      <c r="K243" s="546">
        <v>9</v>
      </c>
      <c r="L243" s="547">
        <v>7</v>
      </c>
      <c r="M243" s="547">
        <v>10</v>
      </c>
      <c r="N243" s="550">
        <v>10</v>
      </c>
      <c r="O243" s="551"/>
    </row>
    <row r="244" spans="1:15">
      <c r="A244" s="553">
        <v>5521</v>
      </c>
      <c r="B244" s="554" t="s">
        <v>398</v>
      </c>
      <c r="C244" s="555">
        <v>76</v>
      </c>
      <c r="D244" s="556">
        <v>310</v>
      </c>
      <c r="E244" s="546">
        <v>22</v>
      </c>
      <c r="F244" s="547">
        <v>34</v>
      </c>
      <c r="G244" s="547">
        <v>36</v>
      </c>
      <c r="H244" s="547">
        <v>7</v>
      </c>
      <c r="I244" s="557">
        <v>1</v>
      </c>
      <c r="J244" s="549">
        <v>43</v>
      </c>
      <c r="K244" s="546">
        <v>8</v>
      </c>
      <c r="L244" s="547">
        <v>7</v>
      </c>
      <c r="M244" s="547">
        <v>8</v>
      </c>
      <c r="N244" s="550">
        <v>9</v>
      </c>
      <c r="O244" s="551"/>
    </row>
    <row r="245" spans="1:15">
      <c r="A245" s="553">
        <v>5561</v>
      </c>
      <c r="B245" s="554" t="s">
        <v>1283</v>
      </c>
      <c r="C245" s="555">
        <v>53</v>
      </c>
      <c r="D245" s="556">
        <v>311</v>
      </c>
      <c r="E245" s="546">
        <v>23</v>
      </c>
      <c r="F245" s="547">
        <v>32</v>
      </c>
      <c r="G245" s="547">
        <v>36</v>
      </c>
      <c r="H245" s="547">
        <v>6</v>
      </c>
      <c r="I245" s="557">
        <v>4</v>
      </c>
      <c r="J245" s="549">
        <v>45</v>
      </c>
      <c r="K245" s="546">
        <v>9</v>
      </c>
      <c r="L245" s="547">
        <v>6</v>
      </c>
      <c r="M245" s="547">
        <v>9</v>
      </c>
      <c r="N245" s="550">
        <v>9</v>
      </c>
      <c r="O245" s="551"/>
    </row>
    <row r="246" spans="1:15">
      <c r="A246" s="553">
        <v>5601</v>
      </c>
      <c r="B246" s="554" t="s">
        <v>400</v>
      </c>
      <c r="C246" s="555">
        <v>122</v>
      </c>
      <c r="D246" s="556">
        <v>340</v>
      </c>
      <c r="E246" s="546">
        <v>6</v>
      </c>
      <c r="F246" s="547">
        <v>22</v>
      </c>
      <c r="G246" s="547">
        <v>53</v>
      </c>
      <c r="H246" s="547">
        <v>16</v>
      </c>
      <c r="I246" s="557">
        <v>2</v>
      </c>
      <c r="J246" s="549">
        <v>72</v>
      </c>
      <c r="K246" s="546">
        <v>10</v>
      </c>
      <c r="L246" s="547">
        <v>7</v>
      </c>
      <c r="M246" s="547">
        <v>10</v>
      </c>
      <c r="N246" s="550">
        <v>11</v>
      </c>
      <c r="O246" s="551"/>
    </row>
    <row r="247" spans="1:15">
      <c r="A247" s="553">
        <v>5641</v>
      </c>
      <c r="B247" s="554" t="s">
        <v>1284</v>
      </c>
      <c r="C247" s="555">
        <v>64</v>
      </c>
      <c r="D247" s="556">
        <v>336</v>
      </c>
      <c r="E247" s="546">
        <v>17</v>
      </c>
      <c r="F247" s="547">
        <v>17</v>
      </c>
      <c r="G247" s="547">
        <v>39</v>
      </c>
      <c r="H247" s="547">
        <v>19</v>
      </c>
      <c r="I247" s="557">
        <v>8</v>
      </c>
      <c r="J247" s="549">
        <v>66</v>
      </c>
      <c r="K247" s="546">
        <v>9</v>
      </c>
      <c r="L247" s="547">
        <v>8</v>
      </c>
      <c r="M247" s="547">
        <v>9</v>
      </c>
      <c r="N247" s="550">
        <v>10</v>
      </c>
      <c r="O247" s="551"/>
    </row>
    <row r="248" spans="1:15">
      <c r="A248" s="553">
        <v>5671</v>
      </c>
      <c r="B248" s="554" t="s">
        <v>402</v>
      </c>
      <c r="C248" s="555">
        <v>112</v>
      </c>
      <c r="D248" s="556">
        <v>352</v>
      </c>
      <c r="E248" s="546">
        <v>7</v>
      </c>
      <c r="F248" s="547">
        <v>20</v>
      </c>
      <c r="G248" s="547">
        <v>43</v>
      </c>
      <c r="H248" s="547">
        <v>17</v>
      </c>
      <c r="I248" s="557">
        <v>13</v>
      </c>
      <c r="J248" s="549">
        <v>73</v>
      </c>
      <c r="K248" s="546">
        <v>10</v>
      </c>
      <c r="L248" s="547">
        <v>8</v>
      </c>
      <c r="M248" s="547">
        <v>10</v>
      </c>
      <c r="N248" s="550">
        <v>11</v>
      </c>
      <c r="O248" s="551"/>
    </row>
    <row r="249" spans="1:15">
      <c r="A249" s="553">
        <v>5711</v>
      </c>
      <c r="B249" s="554" t="s">
        <v>1285</v>
      </c>
      <c r="C249" s="555">
        <v>150</v>
      </c>
      <c r="D249" s="556">
        <v>302</v>
      </c>
      <c r="E249" s="546">
        <v>30</v>
      </c>
      <c r="F249" s="547">
        <v>35</v>
      </c>
      <c r="G249" s="547">
        <v>25</v>
      </c>
      <c r="H249" s="547">
        <v>9</v>
      </c>
      <c r="I249" s="557">
        <v>2</v>
      </c>
      <c r="J249" s="549">
        <v>35</v>
      </c>
      <c r="K249" s="546">
        <v>8</v>
      </c>
      <c r="L249" s="547">
        <v>6</v>
      </c>
      <c r="M249" s="547">
        <v>8</v>
      </c>
      <c r="N249" s="550">
        <v>9</v>
      </c>
      <c r="O249" s="551"/>
    </row>
    <row r="250" spans="1:15">
      <c r="A250" s="553">
        <v>5791</v>
      </c>
      <c r="B250" s="554" t="s">
        <v>1286</v>
      </c>
      <c r="C250" s="555">
        <v>93</v>
      </c>
      <c r="D250" s="556">
        <v>281</v>
      </c>
      <c r="E250" s="546">
        <v>39</v>
      </c>
      <c r="F250" s="547">
        <v>43</v>
      </c>
      <c r="G250" s="547">
        <v>14</v>
      </c>
      <c r="H250" s="547">
        <v>3</v>
      </c>
      <c r="I250" s="557">
        <v>1</v>
      </c>
      <c r="J250" s="549">
        <v>18</v>
      </c>
      <c r="K250" s="546">
        <v>7</v>
      </c>
      <c r="L250" s="547">
        <v>5</v>
      </c>
      <c r="M250" s="547">
        <v>8</v>
      </c>
      <c r="N250" s="550">
        <v>7</v>
      </c>
      <c r="O250" s="551"/>
    </row>
    <row r="251" spans="1:15">
      <c r="A251" s="553">
        <v>5831</v>
      </c>
      <c r="B251" s="554" t="s">
        <v>405</v>
      </c>
      <c r="C251" s="555">
        <v>27</v>
      </c>
      <c r="D251" s="556">
        <v>363</v>
      </c>
      <c r="E251" s="546">
        <v>4</v>
      </c>
      <c r="F251" s="547">
        <v>15</v>
      </c>
      <c r="G251" s="547">
        <v>44</v>
      </c>
      <c r="H251" s="547">
        <v>22</v>
      </c>
      <c r="I251" s="557">
        <v>15</v>
      </c>
      <c r="J251" s="549">
        <v>81</v>
      </c>
      <c r="K251" s="546">
        <v>11</v>
      </c>
      <c r="L251" s="547">
        <v>8</v>
      </c>
      <c r="M251" s="547">
        <v>10</v>
      </c>
      <c r="N251" s="550">
        <v>11</v>
      </c>
      <c r="O251" s="551"/>
    </row>
    <row r="252" spans="1:15">
      <c r="A252" s="553">
        <v>5861</v>
      </c>
      <c r="B252" s="554" t="s">
        <v>1287</v>
      </c>
      <c r="C252" s="555">
        <v>48</v>
      </c>
      <c r="D252" s="556">
        <v>294</v>
      </c>
      <c r="E252" s="546">
        <v>42</v>
      </c>
      <c r="F252" s="547">
        <v>31</v>
      </c>
      <c r="G252" s="547">
        <v>17</v>
      </c>
      <c r="H252" s="547">
        <v>6</v>
      </c>
      <c r="I252" s="557">
        <v>4</v>
      </c>
      <c r="J252" s="549">
        <v>27</v>
      </c>
      <c r="K252" s="546">
        <v>8</v>
      </c>
      <c r="L252" s="547">
        <v>6</v>
      </c>
      <c r="M252" s="547">
        <v>7</v>
      </c>
      <c r="N252" s="550">
        <v>8</v>
      </c>
      <c r="O252" s="551"/>
    </row>
    <row r="253" spans="1:15">
      <c r="A253" s="553">
        <v>5901</v>
      </c>
      <c r="B253" s="554" t="s">
        <v>1288</v>
      </c>
      <c r="C253" s="555">
        <v>58</v>
      </c>
      <c r="D253" s="556">
        <v>290</v>
      </c>
      <c r="E253" s="546">
        <v>33</v>
      </c>
      <c r="F253" s="547">
        <v>41</v>
      </c>
      <c r="G253" s="547">
        <v>22</v>
      </c>
      <c r="H253" s="547">
        <v>2</v>
      </c>
      <c r="I253" s="557">
        <v>2</v>
      </c>
      <c r="J253" s="549">
        <v>26</v>
      </c>
      <c r="K253" s="546">
        <v>7</v>
      </c>
      <c r="L253" s="547">
        <v>6</v>
      </c>
      <c r="M253" s="547">
        <v>8</v>
      </c>
      <c r="N253" s="550">
        <v>8</v>
      </c>
      <c r="O253" s="551"/>
    </row>
    <row r="254" spans="1:15">
      <c r="A254" s="553">
        <v>5931</v>
      </c>
      <c r="B254" s="554" t="s">
        <v>1289</v>
      </c>
      <c r="C254" s="555">
        <v>25</v>
      </c>
      <c r="D254" s="556">
        <v>301</v>
      </c>
      <c r="E254" s="546">
        <v>32</v>
      </c>
      <c r="F254" s="547">
        <v>36</v>
      </c>
      <c r="G254" s="547">
        <v>28</v>
      </c>
      <c r="H254" s="547">
        <v>4</v>
      </c>
      <c r="I254" s="557">
        <v>0</v>
      </c>
      <c r="J254" s="549">
        <v>32</v>
      </c>
      <c r="K254" s="546">
        <v>8</v>
      </c>
      <c r="L254" s="547">
        <v>7</v>
      </c>
      <c r="M254" s="547">
        <v>9</v>
      </c>
      <c r="N254" s="550">
        <v>8</v>
      </c>
      <c r="O254" s="551"/>
    </row>
    <row r="255" spans="1:15">
      <c r="A255" s="553">
        <v>5951</v>
      </c>
      <c r="B255" s="554" t="s">
        <v>1290</v>
      </c>
      <c r="C255" s="555">
        <v>135</v>
      </c>
      <c r="D255" s="556">
        <v>327</v>
      </c>
      <c r="E255" s="546">
        <v>18</v>
      </c>
      <c r="F255" s="547">
        <v>26</v>
      </c>
      <c r="G255" s="547">
        <v>39</v>
      </c>
      <c r="H255" s="547">
        <v>8</v>
      </c>
      <c r="I255" s="557">
        <v>9</v>
      </c>
      <c r="J255" s="549">
        <v>56</v>
      </c>
      <c r="K255" s="546">
        <v>9</v>
      </c>
      <c r="L255" s="547">
        <v>7</v>
      </c>
      <c r="M255" s="547">
        <v>9</v>
      </c>
      <c r="N255" s="550">
        <v>10</v>
      </c>
      <c r="O255" s="551"/>
    </row>
    <row r="256" spans="1:15">
      <c r="A256" s="553">
        <v>5961</v>
      </c>
      <c r="B256" s="554" t="s">
        <v>126</v>
      </c>
      <c r="C256" s="555">
        <v>177</v>
      </c>
      <c r="D256" s="556">
        <v>334</v>
      </c>
      <c r="E256" s="546">
        <v>14</v>
      </c>
      <c r="F256" s="547">
        <v>29</v>
      </c>
      <c r="G256" s="547">
        <v>34</v>
      </c>
      <c r="H256" s="547">
        <v>16</v>
      </c>
      <c r="I256" s="557">
        <v>7</v>
      </c>
      <c r="J256" s="549">
        <v>58</v>
      </c>
      <c r="K256" s="546">
        <v>9</v>
      </c>
      <c r="L256" s="547">
        <v>7</v>
      </c>
      <c r="M256" s="547">
        <v>9</v>
      </c>
      <c r="N256" s="550">
        <v>10</v>
      </c>
      <c r="O256" s="551"/>
    </row>
    <row r="257" spans="1:15">
      <c r="A257" s="553">
        <v>5971</v>
      </c>
      <c r="B257" s="554" t="s">
        <v>1291</v>
      </c>
      <c r="C257" s="555">
        <v>47</v>
      </c>
      <c r="D257" s="556">
        <v>299</v>
      </c>
      <c r="E257" s="546">
        <v>32</v>
      </c>
      <c r="F257" s="547">
        <v>30</v>
      </c>
      <c r="G257" s="547">
        <v>30</v>
      </c>
      <c r="H257" s="547">
        <v>6</v>
      </c>
      <c r="I257" s="557">
        <v>2</v>
      </c>
      <c r="J257" s="549">
        <v>38</v>
      </c>
      <c r="K257" s="546">
        <v>9</v>
      </c>
      <c r="L257" s="547">
        <v>6</v>
      </c>
      <c r="M257" s="547">
        <v>8</v>
      </c>
      <c r="N257" s="550">
        <v>8</v>
      </c>
      <c r="O257" s="551"/>
    </row>
    <row r="258" spans="1:15">
      <c r="A258" s="553">
        <v>5981</v>
      </c>
      <c r="B258" s="554" t="s">
        <v>1292</v>
      </c>
      <c r="C258" s="555">
        <v>111</v>
      </c>
      <c r="D258" s="556">
        <v>297</v>
      </c>
      <c r="E258" s="546">
        <v>29</v>
      </c>
      <c r="F258" s="547">
        <v>40</v>
      </c>
      <c r="G258" s="547">
        <v>22</v>
      </c>
      <c r="H258" s="547">
        <v>7</v>
      </c>
      <c r="I258" s="557">
        <v>3</v>
      </c>
      <c r="J258" s="549">
        <v>32</v>
      </c>
      <c r="K258" s="546">
        <v>7</v>
      </c>
      <c r="L258" s="547">
        <v>6</v>
      </c>
      <c r="M258" s="547">
        <v>8</v>
      </c>
      <c r="N258" s="550">
        <v>9</v>
      </c>
      <c r="O258" s="551"/>
    </row>
    <row r="259" spans="1:15">
      <c r="A259" s="553">
        <v>5991</v>
      </c>
      <c r="B259" s="554" t="s">
        <v>1293</v>
      </c>
      <c r="C259" s="555">
        <v>179</v>
      </c>
      <c r="D259" s="556">
        <v>294</v>
      </c>
      <c r="E259" s="546">
        <v>32</v>
      </c>
      <c r="F259" s="547">
        <v>32</v>
      </c>
      <c r="G259" s="547">
        <v>28</v>
      </c>
      <c r="H259" s="547">
        <v>6</v>
      </c>
      <c r="I259" s="557">
        <v>1</v>
      </c>
      <c r="J259" s="549">
        <v>35</v>
      </c>
      <c r="K259" s="546">
        <v>8</v>
      </c>
      <c r="L259" s="547">
        <v>6</v>
      </c>
      <c r="M259" s="547">
        <v>8</v>
      </c>
      <c r="N259" s="550">
        <v>8</v>
      </c>
      <c r="O259" s="551"/>
    </row>
    <row r="260" spans="1:15">
      <c r="A260" s="553">
        <v>7001</v>
      </c>
      <c r="B260" s="554" t="s">
        <v>1008</v>
      </c>
      <c r="C260" s="555">
        <v>5</v>
      </c>
      <c r="D260" s="556" t="s">
        <v>42</v>
      </c>
      <c r="E260" s="546" t="s">
        <v>42</v>
      </c>
      <c r="F260" s="547" t="s">
        <v>42</v>
      </c>
      <c r="G260" s="547" t="s">
        <v>42</v>
      </c>
      <c r="H260" s="547" t="s">
        <v>42</v>
      </c>
      <c r="I260" s="557" t="s">
        <v>42</v>
      </c>
      <c r="J260" s="549" t="s">
        <v>42</v>
      </c>
      <c r="K260" s="546" t="s">
        <v>42</v>
      </c>
      <c r="L260" s="547" t="s">
        <v>42</v>
      </c>
      <c r="M260" s="547" t="s">
        <v>42</v>
      </c>
      <c r="N260" s="550" t="s">
        <v>42</v>
      </c>
      <c r="O260" s="551"/>
    </row>
    <row r="261" spans="1:15">
      <c r="A261" s="553">
        <v>7826</v>
      </c>
      <c r="B261" s="554" t="s">
        <v>1328</v>
      </c>
      <c r="C261" s="555">
        <v>1</v>
      </c>
      <c r="D261" s="556" t="s">
        <v>42</v>
      </c>
      <c r="E261" s="546" t="s">
        <v>42</v>
      </c>
      <c r="F261" s="547" t="s">
        <v>42</v>
      </c>
      <c r="G261" s="547" t="s">
        <v>42</v>
      </c>
      <c r="H261" s="547" t="s">
        <v>42</v>
      </c>
      <c r="I261" s="557" t="s">
        <v>42</v>
      </c>
      <c r="J261" s="549" t="s">
        <v>42</v>
      </c>
      <c r="K261" s="546" t="s">
        <v>42</v>
      </c>
      <c r="L261" s="547" t="s">
        <v>42</v>
      </c>
      <c r="M261" s="547" t="s">
        <v>42</v>
      </c>
      <c r="N261" s="550" t="s">
        <v>42</v>
      </c>
      <c r="O261" s="551"/>
    </row>
    <row r="262" spans="1:15">
      <c r="A262" s="553">
        <v>8151</v>
      </c>
      <c r="B262" s="554" t="s">
        <v>913</v>
      </c>
      <c r="C262" s="555">
        <v>3</v>
      </c>
      <c r="D262" s="556" t="s">
        <v>42</v>
      </c>
      <c r="E262" s="546" t="s">
        <v>42</v>
      </c>
      <c r="F262" s="547" t="s">
        <v>42</v>
      </c>
      <c r="G262" s="547" t="s">
        <v>42</v>
      </c>
      <c r="H262" s="547" t="s">
        <v>42</v>
      </c>
      <c r="I262" s="557" t="s">
        <v>42</v>
      </c>
      <c r="J262" s="549" t="s">
        <v>42</v>
      </c>
      <c r="K262" s="546" t="s">
        <v>42</v>
      </c>
      <c r="L262" s="547" t="s">
        <v>42</v>
      </c>
      <c r="M262" s="547" t="s">
        <v>42</v>
      </c>
      <c r="N262" s="550" t="s">
        <v>42</v>
      </c>
      <c r="O262" s="551"/>
    </row>
    <row r="263" spans="1:15">
      <c r="A263" s="553">
        <v>8181</v>
      </c>
      <c r="B263" s="554" t="s">
        <v>916</v>
      </c>
      <c r="C263" s="555">
        <v>5</v>
      </c>
      <c r="D263" s="556" t="s">
        <v>42</v>
      </c>
      <c r="E263" s="546" t="s">
        <v>42</v>
      </c>
      <c r="F263" s="547" t="s">
        <v>42</v>
      </c>
      <c r="G263" s="547" t="s">
        <v>42</v>
      </c>
      <c r="H263" s="547" t="s">
        <v>42</v>
      </c>
      <c r="I263" s="557" t="s">
        <v>42</v>
      </c>
      <c r="J263" s="549" t="s">
        <v>42</v>
      </c>
      <c r="K263" s="546" t="s">
        <v>42</v>
      </c>
      <c r="L263" s="547" t="s">
        <v>42</v>
      </c>
      <c r="M263" s="547" t="s">
        <v>42</v>
      </c>
      <c r="N263" s="550" t="s">
        <v>42</v>
      </c>
      <c r="O263" s="551"/>
    </row>
    <row r="264" spans="1:15">
      <c r="A264" s="553">
        <v>9732</v>
      </c>
      <c r="B264" s="554" t="s">
        <v>528</v>
      </c>
      <c r="C264" s="555">
        <v>8</v>
      </c>
      <c r="D264" s="556" t="s">
        <v>42</v>
      </c>
      <c r="E264" s="546" t="s">
        <v>42</v>
      </c>
      <c r="F264" s="547" t="s">
        <v>42</v>
      </c>
      <c r="G264" s="547" t="s">
        <v>42</v>
      </c>
      <c r="H264" s="547" t="s">
        <v>42</v>
      </c>
      <c r="I264" s="557" t="s">
        <v>42</v>
      </c>
      <c r="J264" s="549" t="s">
        <v>42</v>
      </c>
      <c r="K264" s="546" t="s">
        <v>42</v>
      </c>
      <c r="L264" s="547" t="s">
        <v>42</v>
      </c>
      <c r="M264" s="547" t="s">
        <v>42</v>
      </c>
      <c r="N264" s="550" t="s">
        <v>42</v>
      </c>
      <c r="O264" s="551"/>
    </row>
  </sheetData>
  <autoFilter ref="P7:AC151"/>
  <mergeCells count="12">
    <mergeCell ref="AO4:AR4"/>
    <mergeCell ref="C3:I3"/>
    <mergeCell ref="K3:N3"/>
    <mergeCell ref="R3:X3"/>
    <mergeCell ref="Z3:AC3"/>
    <mergeCell ref="AG3:AM3"/>
    <mergeCell ref="AO3:AR3"/>
    <mergeCell ref="E4:I4"/>
    <mergeCell ref="K4:N4"/>
    <mergeCell ref="T4:X4"/>
    <mergeCell ref="Z4:AC4"/>
    <mergeCell ref="AI4:AM4"/>
  </mergeCells>
  <printOptions horizontalCentered="1"/>
  <pageMargins left="0.25" right="0.25" top="0.25" bottom="0.75" header="0.25" footer="0.25"/>
  <pageSetup scale="85" fitToWidth="0" fitToHeight="0" orientation="landscape" r:id="rId1"/>
  <headerFooter alignWithMargins="0">
    <oddFooter>&amp;LNote: * No data are reported when fewer than ten students tested or if any Achievement Level percentage equals 100.
Percentages may not add to 100 due to rounding.
06/06/2011 Florida Department of Education&amp;RPage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BR273"/>
  <sheetViews>
    <sheetView topLeftCell="AA1" workbookViewId="0">
      <selection sqref="A1:K1"/>
    </sheetView>
  </sheetViews>
  <sheetFormatPr defaultRowHeight="12.75"/>
  <cols>
    <col min="1" max="1" width="5.7109375" style="571" customWidth="1"/>
    <col min="2" max="2" width="30.7109375" style="628" customWidth="1"/>
    <col min="3" max="3" width="8.7109375" style="626" customWidth="1"/>
    <col min="4" max="4" width="6.7109375" style="627" customWidth="1"/>
    <col min="5" max="10" width="6.7109375" style="571" customWidth="1"/>
    <col min="11" max="16" width="4.7109375" style="578" customWidth="1"/>
    <col min="17" max="19" width="8.7109375" style="571" customWidth="1"/>
    <col min="20" max="20" width="9.140625" style="578"/>
    <col min="21" max="21" width="5.7109375" style="571" customWidth="1"/>
    <col min="22" max="22" width="30.7109375" style="578" customWidth="1"/>
    <col min="23" max="23" width="8.7109375" style="626" customWidth="1"/>
    <col min="24" max="24" width="6.7109375" style="627" customWidth="1"/>
    <col min="25" max="30" width="6.7109375" style="571" customWidth="1"/>
    <col min="31" max="36" width="4.7109375" style="578" customWidth="1"/>
    <col min="37" max="39" width="8.7109375" style="571" customWidth="1"/>
    <col min="40" max="40" width="9.140625" style="578"/>
    <col min="41" max="41" width="5.7109375" style="571" customWidth="1"/>
    <col min="42" max="42" width="30.7109375" style="578" customWidth="1"/>
    <col min="43" max="43" width="8.7109375" style="626" customWidth="1"/>
    <col min="44" max="44" width="6.7109375" style="627" customWidth="1"/>
    <col min="45" max="50" width="6.7109375" style="571" customWidth="1"/>
    <col min="51" max="56" width="4.7109375" style="578" customWidth="1"/>
    <col min="57" max="58" width="8.7109375" style="571" customWidth="1"/>
    <col min="59" max="61" width="9.140625" style="578"/>
    <col min="62" max="62" width="12.42578125" style="578" customWidth="1"/>
    <col min="63" max="63" width="12" style="578" customWidth="1"/>
    <col min="64" max="66" width="9.140625" style="578"/>
    <col min="67" max="67" width="22.28515625" style="1089" customWidth="1"/>
    <col min="68" max="69" width="9.140625" style="578"/>
    <col min="70" max="70" width="20.42578125" style="578" customWidth="1"/>
    <col min="71" max="16384" width="9.140625" style="578"/>
  </cols>
  <sheetData>
    <row r="1" spans="1:70" s="580" customFormat="1">
      <c r="A1" s="852">
        <f>COLUMN()</f>
        <v>1</v>
      </c>
      <c r="B1" s="852">
        <f>COLUMN()</f>
        <v>2</v>
      </c>
      <c r="C1" s="852">
        <f>COLUMN()</f>
        <v>3</v>
      </c>
      <c r="D1" s="852">
        <f>COLUMN()</f>
        <v>4</v>
      </c>
      <c r="E1" s="852">
        <f>COLUMN()</f>
        <v>5</v>
      </c>
      <c r="F1" s="852">
        <f>COLUMN()</f>
        <v>6</v>
      </c>
      <c r="G1" s="852">
        <f>COLUMN()</f>
        <v>7</v>
      </c>
      <c r="H1" s="852">
        <f>COLUMN()</f>
        <v>8</v>
      </c>
      <c r="I1" s="852">
        <f>COLUMN()</f>
        <v>9</v>
      </c>
      <c r="J1" s="852">
        <f>COLUMN()</f>
        <v>10</v>
      </c>
      <c r="K1" s="852">
        <f>COLUMN()</f>
        <v>11</v>
      </c>
      <c r="L1" s="852">
        <f>COLUMN()</f>
        <v>12</v>
      </c>
      <c r="M1" s="852">
        <f>COLUMN()</f>
        <v>13</v>
      </c>
      <c r="N1" s="852">
        <f>COLUMN()</f>
        <v>14</v>
      </c>
      <c r="O1" s="852">
        <f>COLUMN()</f>
        <v>15</v>
      </c>
      <c r="P1" s="852">
        <f>COLUMN()</f>
        <v>16</v>
      </c>
      <c r="Q1" s="852">
        <f>COLUMN()</f>
        <v>17</v>
      </c>
      <c r="R1" s="852">
        <f>COLUMN()</f>
        <v>18</v>
      </c>
      <c r="S1" s="852">
        <f>COLUMN()</f>
        <v>19</v>
      </c>
      <c r="U1" s="852">
        <v>1</v>
      </c>
      <c r="V1" s="852">
        <v>2</v>
      </c>
      <c r="W1" s="852">
        <v>3</v>
      </c>
      <c r="X1" s="852">
        <v>4</v>
      </c>
      <c r="Y1" s="852">
        <v>5</v>
      </c>
      <c r="Z1" s="852">
        <v>6</v>
      </c>
      <c r="AA1" s="852">
        <v>7</v>
      </c>
      <c r="AB1" s="852">
        <v>8</v>
      </c>
      <c r="AC1" s="852">
        <v>9</v>
      </c>
      <c r="AD1" s="852">
        <v>10</v>
      </c>
      <c r="AE1" s="852">
        <v>11</v>
      </c>
      <c r="AF1" s="852">
        <v>12</v>
      </c>
      <c r="AG1" s="852">
        <v>13</v>
      </c>
      <c r="AH1" s="852">
        <v>14</v>
      </c>
      <c r="AI1" s="852">
        <v>15</v>
      </c>
      <c r="AJ1" s="852">
        <v>16</v>
      </c>
      <c r="AK1" s="852">
        <v>17</v>
      </c>
      <c r="AL1" s="852">
        <v>18</v>
      </c>
      <c r="AM1" s="852">
        <v>19</v>
      </c>
      <c r="AO1" s="852">
        <v>1</v>
      </c>
      <c r="AP1" s="852">
        <v>2</v>
      </c>
      <c r="AQ1" s="852">
        <v>3</v>
      </c>
      <c r="AR1" s="852">
        <v>4</v>
      </c>
      <c r="AS1" s="852">
        <v>5</v>
      </c>
      <c r="AT1" s="852">
        <v>6</v>
      </c>
      <c r="AU1" s="852">
        <v>7</v>
      </c>
      <c r="AV1" s="852">
        <v>8</v>
      </c>
      <c r="AW1" s="852">
        <v>9</v>
      </c>
      <c r="AX1" s="852">
        <v>10</v>
      </c>
      <c r="AY1" s="852">
        <v>11</v>
      </c>
      <c r="AZ1" s="852">
        <v>12</v>
      </c>
      <c r="BA1" s="852">
        <v>13</v>
      </c>
      <c r="BB1" s="852">
        <v>14</v>
      </c>
      <c r="BC1" s="852">
        <v>15</v>
      </c>
      <c r="BD1" s="852">
        <v>16</v>
      </c>
      <c r="BE1" s="852">
        <v>17</v>
      </c>
      <c r="BF1" s="852">
        <v>18</v>
      </c>
      <c r="BG1" s="852">
        <v>19</v>
      </c>
      <c r="BO1" s="1088"/>
    </row>
    <row r="2" spans="1:70">
      <c r="A2" s="582" t="s">
        <v>2057</v>
      </c>
      <c r="B2" s="462"/>
      <c r="C2" s="462"/>
      <c r="D2" s="462"/>
      <c r="E2" s="462"/>
      <c r="F2" s="462"/>
      <c r="G2" s="462"/>
      <c r="H2" s="462"/>
      <c r="I2" s="462"/>
      <c r="J2" s="462"/>
      <c r="K2" s="462"/>
      <c r="L2" s="462"/>
      <c r="M2" s="462"/>
      <c r="N2" s="462"/>
      <c r="O2" s="462"/>
      <c r="P2" s="462"/>
      <c r="Q2" s="462"/>
      <c r="R2" s="462"/>
      <c r="S2" s="462"/>
      <c r="U2" s="582" t="s">
        <v>2057</v>
      </c>
      <c r="V2" s="462"/>
      <c r="W2" s="462"/>
      <c r="X2" s="462"/>
      <c r="Y2" s="462"/>
      <c r="Z2" s="462"/>
      <c r="AA2" s="462"/>
      <c r="AB2" s="462"/>
      <c r="AC2" s="462"/>
      <c r="AD2" s="462"/>
      <c r="AE2" s="462"/>
      <c r="AF2" s="462"/>
      <c r="AG2" s="462"/>
      <c r="AH2" s="462"/>
      <c r="AI2" s="462"/>
      <c r="AJ2" s="462"/>
      <c r="AK2" s="462"/>
      <c r="AL2" s="462"/>
      <c r="AM2" s="462"/>
      <c r="AO2" s="582" t="s">
        <v>2057</v>
      </c>
      <c r="AP2" s="462"/>
      <c r="AQ2" s="462"/>
      <c r="AR2" s="462"/>
      <c r="AS2" s="462"/>
      <c r="AT2" s="462"/>
      <c r="AU2" s="462"/>
      <c r="AV2" s="462"/>
      <c r="AW2" s="462"/>
      <c r="AX2" s="462"/>
      <c r="AY2" s="462"/>
      <c r="AZ2" s="462"/>
      <c r="BA2" s="462"/>
      <c r="BB2" s="462"/>
      <c r="BC2" s="462"/>
      <c r="BD2" s="462"/>
      <c r="BE2" s="462"/>
      <c r="BF2" s="462"/>
    </row>
    <row r="3" spans="1:70" ht="16.5" thickBot="1">
      <c r="A3" s="583" t="s">
        <v>1787</v>
      </c>
      <c r="B3" s="462"/>
      <c r="C3" s="462"/>
      <c r="D3" s="462"/>
      <c r="E3" s="462"/>
      <c r="F3" s="462"/>
      <c r="G3" s="462"/>
      <c r="H3" s="462"/>
      <c r="I3" s="462"/>
      <c r="J3" s="462"/>
      <c r="K3" s="462"/>
      <c r="L3" s="462"/>
      <c r="M3" s="462"/>
      <c r="N3" s="462"/>
      <c r="O3" s="462"/>
      <c r="P3" s="462"/>
      <c r="Q3" s="462"/>
      <c r="R3" s="462"/>
      <c r="S3" s="462"/>
      <c r="U3" s="583" t="s">
        <v>1788</v>
      </c>
      <c r="V3" s="462"/>
      <c r="W3" s="462"/>
      <c r="X3" s="462"/>
      <c r="Y3" s="462"/>
      <c r="Z3" s="462"/>
      <c r="AA3" s="462"/>
      <c r="AB3" s="462"/>
      <c r="AC3" s="462"/>
      <c r="AD3" s="462"/>
      <c r="AE3" s="462"/>
      <c r="AF3" s="462"/>
      <c r="AG3" s="462"/>
      <c r="AH3" s="462"/>
      <c r="AI3" s="462"/>
      <c r="AJ3" s="462"/>
      <c r="AK3" s="462"/>
      <c r="AL3" s="462"/>
      <c r="AM3" s="462"/>
      <c r="AO3" s="583" t="s">
        <v>1789</v>
      </c>
      <c r="AP3" s="462"/>
      <c r="AQ3" s="462"/>
      <c r="AR3" s="462"/>
      <c r="AS3" s="462"/>
      <c r="AT3" s="462"/>
      <c r="AU3" s="462"/>
      <c r="AV3" s="462"/>
      <c r="AW3" s="462"/>
      <c r="AX3" s="462"/>
      <c r="AY3" s="462"/>
      <c r="AZ3" s="462"/>
      <c r="BA3" s="462"/>
      <c r="BB3" s="462"/>
      <c r="BC3" s="462"/>
      <c r="BD3" s="462"/>
      <c r="BE3" s="462"/>
      <c r="BF3" s="462"/>
    </row>
    <row r="4" spans="1:70">
      <c r="A4" s="810"/>
      <c r="B4" s="811"/>
      <c r="C4" s="812"/>
      <c r="D4" s="813"/>
      <c r="E4" s="814"/>
      <c r="F4" s="1281" t="s">
        <v>2052</v>
      </c>
      <c r="G4" s="1282"/>
      <c r="H4" s="1282"/>
      <c r="I4" s="1282"/>
      <c r="J4" s="1282"/>
      <c r="K4" s="1282"/>
      <c r="L4" s="1282"/>
      <c r="M4" s="1282"/>
      <c r="N4" s="1282"/>
      <c r="O4" s="1282"/>
      <c r="P4" s="1283"/>
      <c r="Q4" s="815"/>
      <c r="R4" s="816"/>
      <c r="S4" s="817"/>
      <c r="U4" s="810"/>
      <c r="V4" s="811"/>
      <c r="W4" s="812"/>
      <c r="X4" s="813"/>
      <c r="Y4" s="814"/>
      <c r="Z4" s="1281" t="s">
        <v>2052</v>
      </c>
      <c r="AA4" s="1282"/>
      <c r="AB4" s="1282"/>
      <c r="AC4" s="1282"/>
      <c r="AD4" s="1282"/>
      <c r="AE4" s="1282"/>
      <c r="AF4" s="1282"/>
      <c r="AG4" s="1282"/>
      <c r="AH4" s="1282"/>
      <c r="AI4" s="1282"/>
      <c r="AJ4" s="1283"/>
      <c r="AK4" s="815"/>
      <c r="AL4" s="816"/>
      <c r="AM4" s="817"/>
      <c r="AO4" s="810"/>
      <c r="AP4" s="811"/>
      <c r="AQ4" s="812"/>
      <c r="AR4" s="813"/>
      <c r="AS4" s="814"/>
      <c r="AT4" s="1281" t="s">
        <v>2052</v>
      </c>
      <c r="AU4" s="1282"/>
      <c r="AV4" s="1282"/>
      <c r="AW4" s="1282"/>
      <c r="AX4" s="1282"/>
      <c r="AY4" s="1282"/>
      <c r="AZ4" s="1282"/>
      <c r="BA4" s="1282"/>
      <c r="BB4" s="1282"/>
      <c r="BC4" s="1282"/>
      <c r="BD4" s="1283"/>
      <c r="BE4" s="815"/>
      <c r="BF4" s="816"/>
      <c r="BG4" s="817"/>
    </row>
    <row r="5" spans="1:70" s="843" customFormat="1" ht="96.75" thickBot="1">
      <c r="A5" s="833" t="s">
        <v>30</v>
      </c>
      <c r="B5" s="818" t="s">
        <v>31</v>
      </c>
      <c r="C5" s="834" t="s">
        <v>32</v>
      </c>
      <c r="D5" s="835" t="s">
        <v>1408</v>
      </c>
      <c r="E5" s="836" t="s">
        <v>2053</v>
      </c>
      <c r="F5" s="837">
        <v>1</v>
      </c>
      <c r="G5" s="837">
        <v>1.5</v>
      </c>
      <c r="H5" s="838">
        <v>2</v>
      </c>
      <c r="I5" s="838">
        <v>2.5</v>
      </c>
      <c r="J5" s="838">
        <v>3</v>
      </c>
      <c r="K5" s="838">
        <v>3.5</v>
      </c>
      <c r="L5" s="838">
        <v>4</v>
      </c>
      <c r="M5" s="839">
        <v>4.5</v>
      </c>
      <c r="N5" s="839">
        <v>5</v>
      </c>
      <c r="O5" s="839">
        <v>5.5</v>
      </c>
      <c r="P5" s="840">
        <v>6</v>
      </c>
      <c r="Q5" s="841" t="s">
        <v>2054</v>
      </c>
      <c r="R5" s="842" t="s">
        <v>2055</v>
      </c>
      <c r="S5" s="836" t="s">
        <v>2056</v>
      </c>
      <c r="U5" s="833" t="s">
        <v>30</v>
      </c>
      <c r="V5" s="818" t="s">
        <v>31</v>
      </c>
      <c r="W5" s="834" t="s">
        <v>32</v>
      </c>
      <c r="X5" s="835" t="s">
        <v>1408</v>
      </c>
      <c r="Y5" s="836" t="s">
        <v>2053</v>
      </c>
      <c r="Z5" s="837">
        <v>1</v>
      </c>
      <c r="AA5" s="837">
        <v>1.5</v>
      </c>
      <c r="AB5" s="838">
        <v>2</v>
      </c>
      <c r="AC5" s="838">
        <v>2.5</v>
      </c>
      <c r="AD5" s="838">
        <v>3</v>
      </c>
      <c r="AE5" s="838">
        <v>3.5</v>
      </c>
      <c r="AF5" s="838">
        <v>4</v>
      </c>
      <c r="AG5" s="839">
        <v>4.5</v>
      </c>
      <c r="AH5" s="839">
        <v>5</v>
      </c>
      <c r="AI5" s="839">
        <v>5.5</v>
      </c>
      <c r="AJ5" s="840">
        <v>6</v>
      </c>
      <c r="AK5" s="841" t="s">
        <v>2054</v>
      </c>
      <c r="AL5" s="842" t="s">
        <v>2055</v>
      </c>
      <c r="AM5" s="836" t="s">
        <v>2056</v>
      </c>
      <c r="AO5" s="833" t="s">
        <v>30</v>
      </c>
      <c r="AP5" s="818" t="s">
        <v>31</v>
      </c>
      <c r="AQ5" s="834" t="s">
        <v>32</v>
      </c>
      <c r="AR5" s="835" t="s">
        <v>1408</v>
      </c>
      <c r="AS5" s="836" t="s">
        <v>2053</v>
      </c>
      <c r="AT5" s="837">
        <v>1</v>
      </c>
      <c r="AU5" s="837">
        <v>1.5</v>
      </c>
      <c r="AV5" s="838">
        <v>2</v>
      </c>
      <c r="AW5" s="838">
        <v>2.5</v>
      </c>
      <c r="AX5" s="838">
        <v>3</v>
      </c>
      <c r="AY5" s="838">
        <v>3.5</v>
      </c>
      <c r="AZ5" s="838">
        <v>4</v>
      </c>
      <c r="BA5" s="839">
        <v>4.5</v>
      </c>
      <c r="BB5" s="839">
        <v>5</v>
      </c>
      <c r="BC5" s="839">
        <v>5.5</v>
      </c>
      <c r="BD5" s="840">
        <v>6</v>
      </c>
      <c r="BE5" s="841" t="s">
        <v>2054</v>
      </c>
      <c r="BF5" s="842" t="s">
        <v>2055</v>
      </c>
      <c r="BG5" s="836" t="s">
        <v>2056</v>
      </c>
      <c r="BI5" s="843" t="s">
        <v>3084</v>
      </c>
      <c r="BO5" s="1090"/>
    </row>
    <row r="6" spans="1:70" ht="13.5" thickBot="1">
      <c r="A6" s="845"/>
      <c r="B6" s="846" t="s">
        <v>1790</v>
      </c>
      <c r="C6" s="827"/>
      <c r="D6" s="828"/>
      <c r="E6" s="829"/>
      <c r="F6" s="844" t="s">
        <v>2061</v>
      </c>
      <c r="G6" s="809"/>
      <c r="H6" s="809"/>
      <c r="I6" s="809"/>
      <c r="J6" s="809"/>
      <c r="K6" s="830"/>
      <c r="L6" s="831"/>
      <c r="M6" s="831"/>
      <c r="N6" s="831"/>
      <c r="O6" s="831"/>
      <c r="P6" s="832"/>
      <c r="Q6" s="584" t="s">
        <v>29</v>
      </c>
      <c r="R6" s="829"/>
      <c r="S6" s="808"/>
      <c r="U6" s="845"/>
      <c r="V6" s="846" t="s">
        <v>1790</v>
      </c>
      <c r="W6" s="827"/>
      <c r="X6" s="828"/>
      <c r="Y6" s="829"/>
      <c r="Z6" s="844" t="s">
        <v>2060</v>
      </c>
      <c r="AA6" s="809"/>
      <c r="AB6" s="809"/>
      <c r="AC6" s="809"/>
      <c r="AD6" s="809"/>
      <c r="AE6" s="830"/>
      <c r="AF6" s="831"/>
      <c r="AG6" s="831"/>
      <c r="AH6" s="831"/>
      <c r="AI6" s="831"/>
      <c r="AJ6" s="832"/>
      <c r="AK6" s="584" t="s">
        <v>29</v>
      </c>
      <c r="AL6" s="829"/>
      <c r="AM6" s="808"/>
      <c r="AO6" s="599"/>
      <c r="AP6" s="600" t="s">
        <v>1790</v>
      </c>
      <c r="AQ6" s="827"/>
      <c r="AR6" s="828"/>
      <c r="AS6" s="829"/>
      <c r="AT6" s="844" t="s">
        <v>2060</v>
      </c>
      <c r="AU6" s="809"/>
      <c r="AV6" s="809"/>
      <c r="AW6" s="809"/>
      <c r="AX6" s="809"/>
      <c r="AY6" s="830"/>
      <c r="AZ6" s="831"/>
      <c r="BA6" s="831"/>
      <c r="BB6" s="831"/>
      <c r="BC6" s="831"/>
      <c r="BD6" s="832"/>
      <c r="BE6" s="584"/>
      <c r="BF6" s="829" t="s">
        <v>29</v>
      </c>
      <c r="BI6" s="1081" t="s">
        <v>1509</v>
      </c>
      <c r="BJ6" s="1081" t="s">
        <v>3018</v>
      </c>
      <c r="BK6" s="1081" t="s">
        <v>3019</v>
      </c>
      <c r="BL6" s="1081" t="s">
        <v>3021</v>
      </c>
      <c r="BM6" s="1084" t="s">
        <v>3022</v>
      </c>
      <c r="BN6" s="1081"/>
      <c r="BO6" s="1091"/>
      <c r="BP6" s="1081" t="s">
        <v>3025</v>
      </c>
      <c r="BQ6" s="1081" t="s">
        <v>1620</v>
      </c>
      <c r="BR6" s="1081"/>
    </row>
    <row r="7" spans="1:70" ht="13.5" thickTop="1">
      <c r="A7" s="847">
        <v>0</v>
      </c>
      <c r="B7" s="848" t="s">
        <v>1792</v>
      </c>
      <c r="C7" s="821">
        <v>192753</v>
      </c>
      <c r="D7" s="822">
        <v>3.3</v>
      </c>
      <c r="E7" s="791">
        <v>1</v>
      </c>
      <c r="F7" s="791">
        <v>1</v>
      </c>
      <c r="G7" s="791">
        <v>1</v>
      </c>
      <c r="H7" s="791">
        <v>6</v>
      </c>
      <c r="I7" s="791">
        <v>9</v>
      </c>
      <c r="J7" s="791">
        <v>33</v>
      </c>
      <c r="K7" s="791">
        <v>21</v>
      </c>
      <c r="L7" s="791">
        <v>19</v>
      </c>
      <c r="M7" s="791">
        <v>5</v>
      </c>
      <c r="N7" s="791">
        <v>2</v>
      </c>
      <c r="O7" s="791">
        <v>1</v>
      </c>
      <c r="P7" s="791">
        <v>0</v>
      </c>
      <c r="Q7" s="791">
        <v>81</v>
      </c>
      <c r="R7" s="791">
        <v>48</v>
      </c>
      <c r="S7" s="791">
        <v>27</v>
      </c>
      <c r="U7" s="847">
        <v>0</v>
      </c>
      <c r="V7" s="849" t="s">
        <v>1792</v>
      </c>
      <c r="W7" s="821">
        <v>193706</v>
      </c>
      <c r="X7" s="822">
        <v>3.3</v>
      </c>
      <c r="Y7" s="791">
        <v>1</v>
      </c>
      <c r="Z7" s="791">
        <v>2</v>
      </c>
      <c r="AA7" s="791">
        <v>1</v>
      </c>
      <c r="AB7" s="791">
        <v>8</v>
      </c>
      <c r="AC7" s="791">
        <v>10</v>
      </c>
      <c r="AD7" s="791">
        <v>26</v>
      </c>
      <c r="AE7" s="791">
        <v>19</v>
      </c>
      <c r="AF7" s="791">
        <v>23</v>
      </c>
      <c r="AG7" s="791">
        <v>6</v>
      </c>
      <c r="AH7" s="791">
        <v>3</v>
      </c>
      <c r="AI7" s="791">
        <v>1</v>
      </c>
      <c r="AJ7" s="791">
        <v>0</v>
      </c>
      <c r="AK7" s="791">
        <v>78</v>
      </c>
      <c r="AL7" s="791">
        <v>52</v>
      </c>
      <c r="AM7" s="791">
        <v>33</v>
      </c>
      <c r="AO7" s="850">
        <v>0</v>
      </c>
      <c r="AP7" s="851" t="s">
        <v>1792</v>
      </c>
      <c r="AQ7" s="821">
        <v>187416</v>
      </c>
      <c r="AR7" s="822">
        <v>3.4</v>
      </c>
      <c r="AS7" s="791">
        <v>0</v>
      </c>
      <c r="AT7" s="791">
        <v>1</v>
      </c>
      <c r="AU7" s="791">
        <v>1</v>
      </c>
      <c r="AV7" s="791">
        <v>5</v>
      </c>
      <c r="AW7" s="791">
        <v>8</v>
      </c>
      <c r="AX7" s="791">
        <v>24</v>
      </c>
      <c r="AY7" s="791">
        <v>22</v>
      </c>
      <c r="AZ7" s="791">
        <v>26</v>
      </c>
      <c r="BA7" s="791">
        <v>8</v>
      </c>
      <c r="BB7" s="791">
        <v>3</v>
      </c>
      <c r="BC7" s="791">
        <v>1</v>
      </c>
      <c r="BD7" s="791">
        <v>0</v>
      </c>
      <c r="BE7" s="791">
        <v>84</v>
      </c>
      <c r="BF7" s="791">
        <v>60</v>
      </c>
      <c r="BG7" s="826">
        <v>38</v>
      </c>
      <c r="BI7" s="1081">
        <v>4</v>
      </c>
      <c r="BJ7" s="1082">
        <f>C7</f>
        <v>192753</v>
      </c>
      <c r="BK7" s="1082">
        <f>C8</f>
        <v>25283</v>
      </c>
      <c r="BL7" s="1081">
        <f>Q7</f>
        <v>81</v>
      </c>
      <c r="BM7" s="1084">
        <f>Q8</f>
        <v>81</v>
      </c>
      <c r="BN7" s="1081"/>
      <c r="BO7" s="1091"/>
      <c r="BP7" s="1081" t="s">
        <v>2982</v>
      </c>
      <c r="BQ7" s="1081" t="s">
        <v>3026</v>
      </c>
      <c r="BR7" s="1081" t="s">
        <v>3027</v>
      </c>
    </row>
    <row r="8" spans="1:70">
      <c r="A8" s="791">
        <v>9999</v>
      </c>
      <c r="B8" s="807" t="s">
        <v>101</v>
      </c>
      <c r="C8" s="821">
        <v>25283</v>
      </c>
      <c r="D8" s="822">
        <v>3.2</v>
      </c>
      <c r="E8" s="791">
        <v>2</v>
      </c>
      <c r="F8" s="791">
        <v>2</v>
      </c>
      <c r="G8" s="791">
        <v>1</v>
      </c>
      <c r="H8" s="791">
        <v>5</v>
      </c>
      <c r="I8" s="791">
        <v>9</v>
      </c>
      <c r="J8" s="791">
        <v>34</v>
      </c>
      <c r="K8" s="791">
        <v>21</v>
      </c>
      <c r="L8" s="791">
        <v>19</v>
      </c>
      <c r="M8" s="791">
        <v>5</v>
      </c>
      <c r="N8" s="791">
        <v>2</v>
      </c>
      <c r="O8" s="791">
        <v>1</v>
      </c>
      <c r="P8" s="791">
        <v>0</v>
      </c>
      <c r="Q8" s="791">
        <v>81</v>
      </c>
      <c r="R8" s="791">
        <v>47</v>
      </c>
      <c r="S8" s="791">
        <v>26</v>
      </c>
      <c r="U8" s="796">
        <v>9999</v>
      </c>
      <c r="V8" s="807" t="s">
        <v>101</v>
      </c>
      <c r="W8" s="821">
        <v>26595</v>
      </c>
      <c r="X8" s="822">
        <v>3.2</v>
      </c>
      <c r="Y8" s="791">
        <v>1</v>
      </c>
      <c r="Z8" s="791">
        <v>2</v>
      </c>
      <c r="AA8" s="791">
        <v>2</v>
      </c>
      <c r="AB8" s="791">
        <v>9</v>
      </c>
      <c r="AC8" s="791">
        <v>11</v>
      </c>
      <c r="AD8" s="791">
        <v>28</v>
      </c>
      <c r="AE8" s="791">
        <v>19</v>
      </c>
      <c r="AF8" s="791">
        <v>21</v>
      </c>
      <c r="AG8" s="791">
        <v>5</v>
      </c>
      <c r="AH8" s="791">
        <v>2</v>
      </c>
      <c r="AI8" s="791">
        <v>1</v>
      </c>
      <c r="AJ8" s="791">
        <v>0</v>
      </c>
      <c r="AK8" s="791">
        <v>75</v>
      </c>
      <c r="AL8" s="791">
        <v>47</v>
      </c>
      <c r="AM8" s="791">
        <v>28</v>
      </c>
      <c r="AO8" s="807">
        <v>9999</v>
      </c>
      <c r="AP8" s="807" t="s">
        <v>101</v>
      </c>
      <c r="AQ8" s="821">
        <v>25545</v>
      </c>
      <c r="AR8" s="822">
        <v>3.4</v>
      </c>
      <c r="AS8" s="791">
        <v>1</v>
      </c>
      <c r="AT8" s="791">
        <v>2</v>
      </c>
      <c r="AU8" s="791">
        <v>2</v>
      </c>
      <c r="AV8" s="791">
        <v>4</v>
      </c>
      <c r="AW8" s="791">
        <v>8</v>
      </c>
      <c r="AX8" s="791">
        <v>24</v>
      </c>
      <c r="AY8" s="791">
        <v>23</v>
      </c>
      <c r="AZ8" s="791">
        <v>25</v>
      </c>
      <c r="BA8" s="791">
        <v>7</v>
      </c>
      <c r="BB8" s="791">
        <v>3</v>
      </c>
      <c r="BC8" s="791">
        <v>1</v>
      </c>
      <c r="BD8" s="791">
        <v>0</v>
      </c>
      <c r="BE8" s="791">
        <v>83</v>
      </c>
      <c r="BF8" s="791">
        <v>59</v>
      </c>
      <c r="BG8" s="826">
        <v>36</v>
      </c>
      <c r="BI8" s="1081">
        <v>8</v>
      </c>
      <c r="BJ8" s="1082">
        <f>W7</f>
        <v>193706</v>
      </c>
      <c r="BK8" s="1082">
        <f>W8</f>
        <v>26595</v>
      </c>
      <c r="BL8" s="1081">
        <f>AK7</f>
        <v>78</v>
      </c>
      <c r="BM8" s="1084">
        <f>AK8</f>
        <v>75</v>
      </c>
      <c r="BN8" s="1081" t="s">
        <v>1983</v>
      </c>
      <c r="BO8" s="1091" t="s">
        <v>31</v>
      </c>
      <c r="BP8" s="1081"/>
      <c r="BQ8" s="1081"/>
      <c r="BR8" s="1081"/>
    </row>
    <row r="9" spans="1:70" ht="25.5">
      <c r="A9" s="819">
        <v>41</v>
      </c>
      <c r="B9" s="820" t="s">
        <v>191</v>
      </c>
      <c r="C9" s="821">
        <v>127</v>
      </c>
      <c r="D9" s="822">
        <v>3.8</v>
      </c>
      <c r="E9" s="791">
        <v>0</v>
      </c>
      <c r="F9" s="791">
        <v>1</v>
      </c>
      <c r="G9" s="791">
        <v>0</v>
      </c>
      <c r="H9" s="791">
        <v>1</v>
      </c>
      <c r="I9" s="791">
        <v>3</v>
      </c>
      <c r="J9" s="791">
        <v>18</v>
      </c>
      <c r="K9" s="791">
        <v>21</v>
      </c>
      <c r="L9" s="791">
        <v>33</v>
      </c>
      <c r="M9" s="791">
        <v>12</v>
      </c>
      <c r="N9" s="791">
        <v>6</v>
      </c>
      <c r="O9" s="791">
        <v>4</v>
      </c>
      <c r="P9" s="791">
        <v>1</v>
      </c>
      <c r="Q9" s="791">
        <v>95</v>
      </c>
      <c r="R9" s="791">
        <v>77</v>
      </c>
      <c r="S9" s="791">
        <v>56</v>
      </c>
      <c r="U9" s="819">
        <v>70</v>
      </c>
      <c r="V9" s="820" t="s">
        <v>1211</v>
      </c>
      <c r="W9" s="821">
        <v>21</v>
      </c>
      <c r="X9" s="822">
        <v>3.4</v>
      </c>
      <c r="Y9" s="791">
        <v>0</v>
      </c>
      <c r="Z9" s="791">
        <v>0</v>
      </c>
      <c r="AA9" s="791">
        <v>0</v>
      </c>
      <c r="AB9" s="791">
        <v>5</v>
      </c>
      <c r="AC9" s="791">
        <v>5</v>
      </c>
      <c r="AD9" s="791">
        <v>38</v>
      </c>
      <c r="AE9" s="791">
        <v>29</v>
      </c>
      <c r="AF9" s="791">
        <v>14</v>
      </c>
      <c r="AG9" s="791">
        <v>10</v>
      </c>
      <c r="AH9" s="791">
        <v>0</v>
      </c>
      <c r="AI9" s="791">
        <v>0</v>
      </c>
      <c r="AJ9" s="791">
        <v>0</v>
      </c>
      <c r="AK9" s="791">
        <v>90</v>
      </c>
      <c r="AL9" s="791">
        <v>52</v>
      </c>
      <c r="AM9" s="791">
        <v>24</v>
      </c>
      <c r="AO9" s="819">
        <v>6040</v>
      </c>
      <c r="AP9" s="820" t="s">
        <v>1297</v>
      </c>
      <c r="AQ9" s="821">
        <v>76</v>
      </c>
      <c r="AR9" s="822">
        <v>4.0999999999999996</v>
      </c>
      <c r="AS9" s="791">
        <v>0</v>
      </c>
      <c r="AT9" s="791">
        <v>0</v>
      </c>
      <c r="AU9" s="791">
        <v>0</v>
      </c>
      <c r="AV9" s="791">
        <v>0</v>
      </c>
      <c r="AW9" s="791">
        <v>0</v>
      </c>
      <c r="AX9" s="791">
        <v>9</v>
      </c>
      <c r="AY9" s="791">
        <v>8</v>
      </c>
      <c r="AZ9" s="791">
        <v>51</v>
      </c>
      <c r="BA9" s="791">
        <v>24</v>
      </c>
      <c r="BB9" s="791">
        <v>5</v>
      </c>
      <c r="BC9" s="791">
        <v>1</v>
      </c>
      <c r="BD9" s="791">
        <v>1</v>
      </c>
      <c r="BE9" s="791">
        <v>100</v>
      </c>
      <c r="BF9" s="791">
        <v>91</v>
      </c>
      <c r="BG9" s="826">
        <v>83</v>
      </c>
      <c r="BI9" s="1081">
        <v>10</v>
      </c>
      <c r="BJ9" s="1082">
        <f>AQ7</f>
        <v>187416</v>
      </c>
      <c r="BK9" s="1082">
        <f>AQ8</f>
        <v>25545</v>
      </c>
      <c r="BL9" s="1081">
        <f>BE7</f>
        <v>84</v>
      </c>
      <c r="BM9" s="1084">
        <f>BE8</f>
        <v>83</v>
      </c>
      <c r="BN9" s="1087">
        <f>A9</f>
        <v>41</v>
      </c>
      <c r="BO9" s="1092" t="str">
        <f>B9</f>
        <v>AIR BASE ELEMENTARY SCHOOL</v>
      </c>
      <c r="BP9" s="1081" t="str">
        <f>IFERROR(VLOOKUP($A9,$U$9:$AM$152,3,FALSE),"N")</f>
        <v>N</v>
      </c>
      <c r="BQ9" s="1081" t="str">
        <f>IFERROR(VLOOKUP($A9,$U$9:$AM$152,17,FALSE),"N")</f>
        <v>N</v>
      </c>
      <c r="BR9" s="1081" t="str">
        <f>IF(BP9="N","",(((Q9*C9)+(BP9*BQ9)))/SUM(C9,BP9))</f>
        <v/>
      </c>
    </row>
    <row r="10" spans="1:70" ht="25.5">
      <c r="A10" s="819">
        <v>70</v>
      </c>
      <c r="B10" s="820" t="s">
        <v>1211</v>
      </c>
      <c r="C10" s="821">
        <v>43</v>
      </c>
      <c r="D10" s="822">
        <v>3.1</v>
      </c>
      <c r="E10" s="791">
        <v>0</v>
      </c>
      <c r="F10" s="791">
        <v>0</v>
      </c>
      <c r="G10" s="791">
        <v>2</v>
      </c>
      <c r="H10" s="791">
        <v>5</v>
      </c>
      <c r="I10" s="791">
        <v>12</v>
      </c>
      <c r="J10" s="791">
        <v>47</v>
      </c>
      <c r="K10" s="791">
        <v>23</v>
      </c>
      <c r="L10" s="791">
        <v>12</v>
      </c>
      <c r="M10" s="791">
        <v>0</v>
      </c>
      <c r="N10" s="791">
        <v>0</v>
      </c>
      <c r="O10" s="791">
        <v>0</v>
      </c>
      <c r="P10" s="791">
        <v>0</v>
      </c>
      <c r="Q10" s="791">
        <v>81</v>
      </c>
      <c r="R10" s="791">
        <v>35</v>
      </c>
      <c r="S10" s="791">
        <v>12</v>
      </c>
      <c r="U10" s="819">
        <v>71</v>
      </c>
      <c r="V10" s="820" t="s">
        <v>198</v>
      </c>
      <c r="W10" s="821">
        <v>168</v>
      </c>
      <c r="X10" s="822">
        <v>3.5</v>
      </c>
      <c r="Y10" s="791">
        <v>0</v>
      </c>
      <c r="Z10" s="791">
        <v>1</v>
      </c>
      <c r="AA10" s="791">
        <v>1</v>
      </c>
      <c r="AB10" s="791">
        <v>4</v>
      </c>
      <c r="AC10" s="791">
        <v>8</v>
      </c>
      <c r="AD10" s="791">
        <v>18</v>
      </c>
      <c r="AE10" s="791">
        <v>25</v>
      </c>
      <c r="AF10" s="791">
        <v>32</v>
      </c>
      <c r="AG10" s="791">
        <v>8</v>
      </c>
      <c r="AH10" s="791">
        <v>2</v>
      </c>
      <c r="AI10" s="791">
        <v>2</v>
      </c>
      <c r="AJ10" s="791">
        <v>0</v>
      </c>
      <c r="AK10" s="791">
        <v>87</v>
      </c>
      <c r="AL10" s="791">
        <v>68</v>
      </c>
      <c r="AM10" s="791">
        <v>43</v>
      </c>
      <c r="AO10" s="819">
        <v>7001</v>
      </c>
      <c r="AP10" s="820" t="s">
        <v>1008</v>
      </c>
      <c r="AQ10" s="821">
        <v>21</v>
      </c>
      <c r="AR10" s="822">
        <v>3.3</v>
      </c>
      <c r="AS10" s="791">
        <v>0</v>
      </c>
      <c r="AT10" s="791">
        <v>0</v>
      </c>
      <c r="AU10" s="791">
        <v>0</v>
      </c>
      <c r="AV10" s="791">
        <v>10</v>
      </c>
      <c r="AW10" s="791">
        <v>19</v>
      </c>
      <c r="AX10" s="791">
        <v>24</v>
      </c>
      <c r="AY10" s="791">
        <v>19</v>
      </c>
      <c r="AZ10" s="791">
        <v>10</v>
      </c>
      <c r="BA10" s="791">
        <v>10</v>
      </c>
      <c r="BB10" s="791">
        <v>10</v>
      </c>
      <c r="BC10" s="791">
        <v>0</v>
      </c>
      <c r="BD10" s="791">
        <v>0</v>
      </c>
      <c r="BE10" s="791">
        <v>71</v>
      </c>
      <c r="BF10" s="791">
        <v>48</v>
      </c>
      <c r="BG10" s="826">
        <v>29</v>
      </c>
      <c r="BI10" s="1081" t="s">
        <v>3023</v>
      </c>
      <c r="BJ10" s="1082">
        <f>SUM(BJ7:BJ8)</f>
        <v>386459</v>
      </c>
      <c r="BK10" s="1082">
        <f>SUM(BK7:BK8)</f>
        <v>51878</v>
      </c>
      <c r="BL10" s="1083">
        <f>SUMPRODUCT(BJ7:BJ8,BL7:BL8)/BJ10</f>
        <v>79.496301030639728</v>
      </c>
      <c r="BM10" s="1085">
        <f>SUMPRODUCT(BK7:BK8,BM7:BM8)/BK10</f>
        <v>77.924129688885458</v>
      </c>
      <c r="BN10" s="1087">
        <f t="shared" ref="BN10:BN73" si="0">A10</f>
        <v>70</v>
      </c>
      <c r="BO10" s="1092" t="str">
        <f t="shared" ref="BO10:BO73" si="1">B10</f>
        <v>CORAL REEF MONTESSORI ACADEMY CHART</v>
      </c>
      <c r="BP10" s="1081">
        <f t="shared" ref="BP10:BP73" si="2">IFERROR(VLOOKUP($A10,$U$9:$AM$152,3,FALSE),"N")</f>
        <v>21</v>
      </c>
      <c r="BQ10" s="1081">
        <f t="shared" ref="BQ10:BQ73" si="3">IFERROR(VLOOKUP($A10,$U$9:$AM$152,17,FALSE),"N")</f>
        <v>90</v>
      </c>
      <c r="BR10" s="1083">
        <f>IF(BP10="N","",(((Q10*C10)+(BP10*BQ10)))/SUM(C10,BP10))</f>
        <v>83.953125</v>
      </c>
    </row>
    <row r="11" spans="1:70" ht="25.5">
      <c r="A11" s="819">
        <v>71</v>
      </c>
      <c r="B11" s="820" t="s">
        <v>198</v>
      </c>
      <c r="C11" s="821">
        <v>161</v>
      </c>
      <c r="D11" s="822">
        <v>4.0999999999999996</v>
      </c>
      <c r="E11" s="791">
        <v>0</v>
      </c>
      <c r="F11" s="791">
        <v>1</v>
      </c>
      <c r="G11" s="791">
        <v>1</v>
      </c>
      <c r="H11" s="791">
        <v>0</v>
      </c>
      <c r="I11" s="791">
        <v>2</v>
      </c>
      <c r="J11" s="791">
        <v>11</v>
      </c>
      <c r="K11" s="791">
        <v>16</v>
      </c>
      <c r="L11" s="791">
        <v>29</v>
      </c>
      <c r="M11" s="791">
        <v>21</v>
      </c>
      <c r="N11" s="791">
        <v>11</v>
      </c>
      <c r="O11" s="791">
        <v>2</v>
      </c>
      <c r="P11" s="791">
        <v>6</v>
      </c>
      <c r="Q11" s="791">
        <v>96</v>
      </c>
      <c r="R11" s="791">
        <v>84</v>
      </c>
      <c r="S11" s="791">
        <v>69</v>
      </c>
      <c r="U11" s="819">
        <v>72</v>
      </c>
      <c r="V11" s="820" t="s">
        <v>1212</v>
      </c>
      <c r="W11" s="821">
        <v>48</v>
      </c>
      <c r="X11" s="822">
        <v>3.6</v>
      </c>
      <c r="Y11" s="791">
        <v>0</v>
      </c>
      <c r="Z11" s="791">
        <v>2</v>
      </c>
      <c r="AA11" s="791">
        <v>2</v>
      </c>
      <c r="AB11" s="791">
        <v>2</v>
      </c>
      <c r="AC11" s="791">
        <v>2</v>
      </c>
      <c r="AD11" s="791">
        <v>21</v>
      </c>
      <c r="AE11" s="791">
        <v>19</v>
      </c>
      <c r="AF11" s="791">
        <v>40</v>
      </c>
      <c r="AG11" s="791">
        <v>8</v>
      </c>
      <c r="AH11" s="791">
        <v>2</v>
      </c>
      <c r="AI11" s="791">
        <v>2</v>
      </c>
      <c r="AJ11" s="791">
        <v>0</v>
      </c>
      <c r="AK11" s="791">
        <v>92</v>
      </c>
      <c r="AL11" s="791">
        <v>71</v>
      </c>
      <c r="AM11" s="791">
        <v>52</v>
      </c>
      <c r="AO11" s="819">
        <v>7007</v>
      </c>
      <c r="AP11" s="820" t="s">
        <v>937</v>
      </c>
      <c r="AQ11" s="821">
        <v>107</v>
      </c>
      <c r="AR11" s="822">
        <v>3.4</v>
      </c>
      <c r="AS11" s="791">
        <v>0</v>
      </c>
      <c r="AT11" s="791">
        <v>1</v>
      </c>
      <c r="AU11" s="791">
        <v>1</v>
      </c>
      <c r="AV11" s="791">
        <v>5</v>
      </c>
      <c r="AW11" s="791">
        <v>7</v>
      </c>
      <c r="AX11" s="791">
        <v>23</v>
      </c>
      <c r="AY11" s="791">
        <v>32</v>
      </c>
      <c r="AZ11" s="791">
        <v>28</v>
      </c>
      <c r="BA11" s="791">
        <v>2</v>
      </c>
      <c r="BB11" s="791">
        <v>1</v>
      </c>
      <c r="BC11" s="791">
        <v>0</v>
      </c>
      <c r="BD11" s="791">
        <v>1</v>
      </c>
      <c r="BE11" s="791">
        <v>87</v>
      </c>
      <c r="BF11" s="791">
        <v>64</v>
      </c>
      <c r="BG11" s="826">
        <v>32</v>
      </c>
      <c r="BI11" s="1081" t="s">
        <v>3024</v>
      </c>
      <c r="BJ11" s="1082">
        <f>SUM(BJ7:BJ9)</f>
        <v>573875</v>
      </c>
      <c r="BK11" s="1082">
        <f>SUM(BK7:BK9)</f>
        <v>77423</v>
      </c>
      <c r="BL11" s="1083">
        <f>SUMPRODUCT(BJ7:BJ9,BL7:BL9)/BJ11</f>
        <v>80.967118274885649</v>
      </c>
      <c r="BM11" s="1085">
        <f>SUMPRODUCT(BK7:BK9,BM7:BM9)/BK11</f>
        <v>79.598865970060572</v>
      </c>
      <c r="BN11" s="1087">
        <f t="shared" si="0"/>
        <v>71</v>
      </c>
      <c r="BO11" s="1092" t="str">
        <f t="shared" si="1"/>
        <v>EUGENIA B. THOMAS K-8 CENTER</v>
      </c>
      <c r="BP11" s="1081">
        <f t="shared" si="2"/>
        <v>168</v>
      </c>
      <c r="BQ11" s="1081">
        <f t="shared" si="3"/>
        <v>87</v>
      </c>
      <c r="BR11" s="1083">
        <f t="shared" ref="BR11:BR74" si="4">IF(BP11="N","",(((Q11*C11)+(BP11*BQ11)))/SUM(C11,BP11))</f>
        <v>91.40425531914893</v>
      </c>
    </row>
    <row r="12" spans="1:70" ht="25.5">
      <c r="A12" s="819">
        <v>72</v>
      </c>
      <c r="B12" s="820" t="s">
        <v>1212</v>
      </c>
      <c r="C12" s="821">
        <v>90</v>
      </c>
      <c r="D12" s="822">
        <v>3.2</v>
      </c>
      <c r="E12" s="791">
        <v>2</v>
      </c>
      <c r="F12" s="791">
        <v>1</v>
      </c>
      <c r="G12" s="791">
        <v>0</v>
      </c>
      <c r="H12" s="791">
        <v>10</v>
      </c>
      <c r="I12" s="791">
        <v>3</v>
      </c>
      <c r="J12" s="791">
        <v>30</v>
      </c>
      <c r="K12" s="791">
        <v>29</v>
      </c>
      <c r="L12" s="791">
        <v>18</v>
      </c>
      <c r="M12" s="791">
        <v>6</v>
      </c>
      <c r="N12" s="791">
        <v>0</v>
      </c>
      <c r="O12" s="791">
        <v>1</v>
      </c>
      <c r="P12" s="791">
        <v>0</v>
      </c>
      <c r="Q12" s="791">
        <v>83</v>
      </c>
      <c r="R12" s="791">
        <v>53</v>
      </c>
      <c r="S12" s="791">
        <v>24</v>
      </c>
      <c r="U12" s="819">
        <v>73</v>
      </c>
      <c r="V12" s="820" t="s">
        <v>199</v>
      </c>
      <c r="W12" s="821">
        <v>104</v>
      </c>
      <c r="X12" s="822">
        <v>2.8</v>
      </c>
      <c r="Y12" s="791">
        <v>0</v>
      </c>
      <c r="Z12" s="791">
        <v>4</v>
      </c>
      <c r="AA12" s="791">
        <v>5</v>
      </c>
      <c r="AB12" s="791">
        <v>19</v>
      </c>
      <c r="AC12" s="791">
        <v>11</v>
      </c>
      <c r="AD12" s="791">
        <v>34</v>
      </c>
      <c r="AE12" s="791">
        <v>17</v>
      </c>
      <c r="AF12" s="791">
        <v>9</v>
      </c>
      <c r="AG12" s="791">
        <v>1</v>
      </c>
      <c r="AH12" s="791">
        <v>0</v>
      </c>
      <c r="AI12" s="791">
        <v>1</v>
      </c>
      <c r="AJ12" s="791">
        <v>0</v>
      </c>
      <c r="AK12" s="791">
        <v>62</v>
      </c>
      <c r="AL12" s="791">
        <v>28</v>
      </c>
      <c r="AM12" s="791">
        <v>11</v>
      </c>
      <c r="AO12" s="819">
        <v>7009</v>
      </c>
      <c r="AP12" s="820" t="s">
        <v>1541</v>
      </c>
      <c r="AQ12" s="821">
        <v>49</v>
      </c>
      <c r="AR12" s="822">
        <v>3.8</v>
      </c>
      <c r="AS12" s="791">
        <v>0</v>
      </c>
      <c r="AT12" s="791">
        <v>0</v>
      </c>
      <c r="AU12" s="791">
        <v>0</v>
      </c>
      <c r="AV12" s="791">
        <v>0</v>
      </c>
      <c r="AW12" s="791">
        <v>4</v>
      </c>
      <c r="AX12" s="791">
        <v>12</v>
      </c>
      <c r="AY12" s="791">
        <v>29</v>
      </c>
      <c r="AZ12" s="791">
        <v>35</v>
      </c>
      <c r="BA12" s="791">
        <v>12</v>
      </c>
      <c r="BB12" s="791">
        <v>8</v>
      </c>
      <c r="BC12" s="791">
        <v>0</v>
      </c>
      <c r="BD12" s="791">
        <v>0</v>
      </c>
      <c r="BE12" s="791">
        <v>96</v>
      </c>
      <c r="BF12" s="791">
        <v>84</v>
      </c>
      <c r="BG12" s="826">
        <v>55</v>
      </c>
      <c r="BN12" s="1087">
        <f t="shared" si="0"/>
        <v>72</v>
      </c>
      <c r="BO12" s="1092" t="str">
        <f t="shared" si="1"/>
        <v>SUMMERVILLE ADVANTAGE ACADEMY</v>
      </c>
      <c r="BP12" s="1081">
        <f t="shared" si="2"/>
        <v>48</v>
      </c>
      <c r="BQ12" s="1081">
        <f t="shared" si="3"/>
        <v>92</v>
      </c>
      <c r="BR12" s="1083">
        <f t="shared" si="4"/>
        <v>86.130434782608702</v>
      </c>
    </row>
    <row r="13" spans="1:70" ht="25.5">
      <c r="A13" s="819">
        <v>73</v>
      </c>
      <c r="B13" s="820" t="s">
        <v>199</v>
      </c>
      <c r="C13" s="821">
        <v>140</v>
      </c>
      <c r="D13" s="822">
        <v>3.1</v>
      </c>
      <c r="E13" s="791">
        <v>2</v>
      </c>
      <c r="F13" s="791">
        <v>1</v>
      </c>
      <c r="G13" s="791">
        <v>4</v>
      </c>
      <c r="H13" s="791">
        <v>9</v>
      </c>
      <c r="I13" s="791">
        <v>9</v>
      </c>
      <c r="J13" s="791">
        <v>32</v>
      </c>
      <c r="K13" s="791">
        <v>16</v>
      </c>
      <c r="L13" s="791">
        <v>23</v>
      </c>
      <c r="M13" s="791">
        <v>3</v>
      </c>
      <c r="N13" s="791">
        <v>0</v>
      </c>
      <c r="O13" s="791">
        <v>1</v>
      </c>
      <c r="P13" s="791">
        <v>0</v>
      </c>
      <c r="Q13" s="791">
        <v>75</v>
      </c>
      <c r="R13" s="791">
        <v>43</v>
      </c>
      <c r="S13" s="791">
        <v>26</v>
      </c>
      <c r="U13" s="819">
        <v>91</v>
      </c>
      <c r="V13" s="820" t="s">
        <v>201</v>
      </c>
      <c r="W13" s="821">
        <v>232</v>
      </c>
      <c r="X13" s="822">
        <v>3.3</v>
      </c>
      <c r="Y13" s="791">
        <v>0</v>
      </c>
      <c r="Z13" s="791">
        <v>0</v>
      </c>
      <c r="AA13" s="791">
        <v>1</v>
      </c>
      <c r="AB13" s="791">
        <v>6</v>
      </c>
      <c r="AC13" s="791">
        <v>9</v>
      </c>
      <c r="AD13" s="791">
        <v>25</v>
      </c>
      <c r="AE13" s="791">
        <v>31</v>
      </c>
      <c r="AF13" s="791">
        <v>25</v>
      </c>
      <c r="AG13" s="791">
        <v>1</v>
      </c>
      <c r="AH13" s="791">
        <v>1</v>
      </c>
      <c r="AI13" s="791">
        <v>0</v>
      </c>
      <c r="AJ13" s="791">
        <v>0</v>
      </c>
      <c r="AK13" s="791">
        <v>84</v>
      </c>
      <c r="AL13" s="791">
        <v>59</v>
      </c>
      <c r="AM13" s="791">
        <v>28</v>
      </c>
      <c r="AO13" s="819">
        <v>7011</v>
      </c>
      <c r="AP13" s="820" t="s">
        <v>477</v>
      </c>
      <c r="AQ13" s="821">
        <v>506</v>
      </c>
      <c r="AR13" s="822">
        <v>3.3</v>
      </c>
      <c r="AS13" s="791">
        <v>1</v>
      </c>
      <c r="AT13" s="791">
        <v>3</v>
      </c>
      <c r="AU13" s="791">
        <v>2</v>
      </c>
      <c r="AV13" s="791">
        <v>4</v>
      </c>
      <c r="AW13" s="791">
        <v>9</v>
      </c>
      <c r="AX13" s="791">
        <v>21</v>
      </c>
      <c r="AY13" s="791">
        <v>23</v>
      </c>
      <c r="AZ13" s="791">
        <v>28</v>
      </c>
      <c r="BA13" s="791">
        <v>6</v>
      </c>
      <c r="BB13" s="791">
        <v>1</v>
      </c>
      <c r="BC13" s="791">
        <v>1</v>
      </c>
      <c r="BD13" s="791">
        <v>0</v>
      </c>
      <c r="BE13" s="791">
        <v>80</v>
      </c>
      <c r="BF13" s="791">
        <v>59</v>
      </c>
      <c r="BG13" s="826">
        <v>36</v>
      </c>
      <c r="BN13" s="1087">
        <f t="shared" si="0"/>
        <v>73</v>
      </c>
      <c r="BO13" s="1092" t="str">
        <f t="shared" si="1"/>
        <v>MANDARIN LAKES K-8 ACADEMY</v>
      </c>
      <c r="BP13" s="1081">
        <f t="shared" si="2"/>
        <v>104</v>
      </c>
      <c r="BQ13" s="1081">
        <f t="shared" si="3"/>
        <v>62</v>
      </c>
      <c r="BR13" s="1083">
        <f t="shared" si="4"/>
        <v>69.459016393442624</v>
      </c>
    </row>
    <row r="14" spans="1:70" ht="25.5">
      <c r="A14" s="819">
        <v>81</v>
      </c>
      <c r="B14" s="820" t="s">
        <v>200</v>
      </c>
      <c r="C14" s="821">
        <v>59</v>
      </c>
      <c r="D14" s="822">
        <v>2.7</v>
      </c>
      <c r="E14" s="791">
        <v>2</v>
      </c>
      <c r="F14" s="791">
        <v>5</v>
      </c>
      <c r="G14" s="791">
        <v>2</v>
      </c>
      <c r="H14" s="791">
        <v>24</v>
      </c>
      <c r="I14" s="791">
        <v>17</v>
      </c>
      <c r="J14" s="791">
        <v>24</v>
      </c>
      <c r="K14" s="791">
        <v>15</v>
      </c>
      <c r="L14" s="791">
        <v>7</v>
      </c>
      <c r="M14" s="791">
        <v>5</v>
      </c>
      <c r="N14" s="791">
        <v>0</v>
      </c>
      <c r="O14" s="791">
        <v>0</v>
      </c>
      <c r="P14" s="791">
        <v>0</v>
      </c>
      <c r="Q14" s="791">
        <v>51</v>
      </c>
      <c r="R14" s="791">
        <v>27</v>
      </c>
      <c r="S14" s="791">
        <v>12</v>
      </c>
      <c r="U14" s="819">
        <v>92</v>
      </c>
      <c r="V14" s="820" t="s">
        <v>2020</v>
      </c>
      <c r="W14" s="821">
        <v>189</v>
      </c>
      <c r="X14" s="822">
        <v>3.6</v>
      </c>
      <c r="Y14" s="791">
        <v>1</v>
      </c>
      <c r="Z14" s="791">
        <v>2</v>
      </c>
      <c r="AA14" s="791">
        <v>1</v>
      </c>
      <c r="AB14" s="791">
        <v>5</v>
      </c>
      <c r="AC14" s="791">
        <v>7</v>
      </c>
      <c r="AD14" s="791">
        <v>24</v>
      </c>
      <c r="AE14" s="791">
        <v>16</v>
      </c>
      <c r="AF14" s="791">
        <v>25</v>
      </c>
      <c r="AG14" s="791">
        <v>8</v>
      </c>
      <c r="AH14" s="791">
        <v>8</v>
      </c>
      <c r="AI14" s="791">
        <v>3</v>
      </c>
      <c r="AJ14" s="791">
        <v>1</v>
      </c>
      <c r="AK14" s="791">
        <v>85</v>
      </c>
      <c r="AL14" s="791">
        <v>61</v>
      </c>
      <c r="AM14" s="791">
        <v>45</v>
      </c>
      <c r="AO14" s="819">
        <v>7014</v>
      </c>
      <c r="AP14" s="820" t="s">
        <v>1543</v>
      </c>
      <c r="AQ14" s="821">
        <v>111</v>
      </c>
      <c r="AR14" s="822">
        <v>3.6</v>
      </c>
      <c r="AS14" s="791">
        <v>0</v>
      </c>
      <c r="AT14" s="791">
        <v>0</v>
      </c>
      <c r="AU14" s="791">
        <v>0</v>
      </c>
      <c r="AV14" s="791">
        <v>1</v>
      </c>
      <c r="AW14" s="791">
        <v>4</v>
      </c>
      <c r="AX14" s="791">
        <v>22</v>
      </c>
      <c r="AY14" s="791">
        <v>30</v>
      </c>
      <c r="AZ14" s="791">
        <v>33</v>
      </c>
      <c r="BA14" s="791">
        <v>8</v>
      </c>
      <c r="BB14" s="791">
        <v>2</v>
      </c>
      <c r="BC14" s="791">
        <v>1</v>
      </c>
      <c r="BD14" s="791">
        <v>0</v>
      </c>
      <c r="BE14" s="791">
        <v>95</v>
      </c>
      <c r="BF14" s="791">
        <v>74</v>
      </c>
      <c r="BG14" s="826">
        <v>44</v>
      </c>
      <c r="BN14" s="1087">
        <f t="shared" si="0"/>
        <v>81</v>
      </c>
      <c r="BO14" s="1092" t="str">
        <f t="shared" si="1"/>
        <v>LENORA BRAYNON SMITH ELEMENTARY</v>
      </c>
      <c r="BP14" s="1081" t="str">
        <f t="shared" si="2"/>
        <v>N</v>
      </c>
      <c r="BQ14" s="1081" t="str">
        <f t="shared" si="3"/>
        <v>N</v>
      </c>
      <c r="BR14" s="1083" t="str">
        <f t="shared" si="4"/>
        <v/>
      </c>
    </row>
    <row r="15" spans="1:70" ht="25.5">
      <c r="A15" s="819">
        <v>91</v>
      </c>
      <c r="B15" s="820" t="s">
        <v>201</v>
      </c>
      <c r="C15" s="821">
        <v>205</v>
      </c>
      <c r="D15" s="822">
        <v>3.3</v>
      </c>
      <c r="E15" s="791">
        <v>0</v>
      </c>
      <c r="F15" s="791">
        <v>0</v>
      </c>
      <c r="G15" s="791">
        <v>0</v>
      </c>
      <c r="H15" s="791">
        <v>4</v>
      </c>
      <c r="I15" s="791">
        <v>10</v>
      </c>
      <c r="J15" s="791">
        <v>41</v>
      </c>
      <c r="K15" s="791">
        <v>23</v>
      </c>
      <c r="L15" s="791">
        <v>17</v>
      </c>
      <c r="M15" s="791">
        <v>4</v>
      </c>
      <c r="N15" s="791">
        <v>1</v>
      </c>
      <c r="O15" s="791">
        <v>0</v>
      </c>
      <c r="P15" s="791">
        <v>0</v>
      </c>
      <c r="Q15" s="791">
        <v>86</v>
      </c>
      <c r="R15" s="791">
        <v>44</v>
      </c>
      <c r="S15" s="791">
        <v>21</v>
      </c>
      <c r="U15" s="819">
        <v>122</v>
      </c>
      <c r="V15" s="820" t="s">
        <v>123</v>
      </c>
      <c r="W15" s="821">
        <v>171</v>
      </c>
      <c r="X15" s="822">
        <v>3.2</v>
      </c>
      <c r="Y15" s="791">
        <v>2</v>
      </c>
      <c r="Z15" s="791">
        <v>2</v>
      </c>
      <c r="AA15" s="791">
        <v>1</v>
      </c>
      <c r="AB15" s="791">
        <v>12</v>
      </c>
      <c r="AC15" s="791">
        <v>13</v>
      </c>
      <c r="AD15" s="791">
        <v>17</v>
      </c>
      <c r="AE15" s="791">
        <v>15</v>
      </c>
      <c r="AF15" s="791">
        <v>24</v>
      </c>
      <c r="AG15" s="791">
        <v>8</v>
      </c>
      <c r="AH15" s="791">
        <v>5</v>
      </c>
      <c r="AI15" s="791">
        <v>1</v>
      </c>
      <c r="AJ15" s="791">
        <v>0</v>
      </c>
      <c r="AK15" s="791">
        <v>70</v>
      </c>
      <c r="AL15" s="791">
        <v>53</v>
      </c>
      <c r="AM15" s="791">
        <v>38</v>
      </c>
      <c r="AO15" s="819">
        <v>7015</v>
      </c>
      <c r="AP15" s="820" t="s">
        <v>1298</v>
      </c>
      <c r="AQ15" s="821">
        <v>67</v>
      </c>
      <c r="AR15" s="822">
        <v>2.2999999999999998</v>
      </c>
      <c r="AS15" s="791">
        <v>1</v>
      </c>
      <c r="AT15" s="791">
        <v>10</v>
      </c>
      <c r="AU15" s="791">
        <v>10</v>
      </c>
      <c r="AV15" s="791">
        <v>21</v>
      </c>
      <c r="AW15" s="791">
        <v>24</v>
      </c>
      <c r="AX15" s="791">
        <v>24</v>
      </c>
      <c r="AY15" s="791">
        <v>4</v>
      </c>
      <c r="AZ15" s="791">
        <v>3</v>
      </c>
      <c r="BA15" s="791">
        <v>1</v>
      </c>
      <c r="BB15" s="791">
        <v>0</v>
      </c>
      <c r="BC15" s="791">
        <v>0</v>
      </c>
      <c r="BD15" s="791">
        <v>0</v>
      </c>
      <c r="BE15" s="791">
        <v>33</v>
      </c>
      <c r="BF15" s="791">
        <v>9</v>
      </c>
      <c r="BG15" s="826">
        <v>4</v>
      </c>
      <c r="BJ15" s="626"/>
      <c r="BK15" s="626"/>
      <c r="BN15" s="1087">
        <f t="shared" si="0"/>
        <v>91</v>
      </c>
      <c r="BO15" s="1092" t="str">
        <f t="shared" si="1"/>
        <v>BOB GRAHAM EDUCATION CENTER</v>
      </c>
      <c r="BP15" s="1081">
        <f t="shared" si="2"/>
        <v>232</v>
      </c>
      <c r="BQ15" s="1081">
        <f t="shared" si="3"/>
        <v>84</v>
      </c>
      <c r="BR15" s="1083">
        <f t="shared" si="4"/>
        <v>84.938215102974823</v>
      </c>
    </row>
    <row r="16" spans="1:70" ht="25.5">
      <c r="A16" s="819">
        <v>92</v>
      </c>
      <c r="B16" s="820" t="s">
        <v>2020</v>
      </c>
      <c r="C16" s="821">
        <v>171</v>
      </c>
      <c r="D16" s="822">
        <v>3.5</v>
      </c>
      <c r="E16" s="791">
        <v>0</v>
      </c>
      <c r="F16" s="791">
        <v>2</v>
      </c>
      <c r="G16" s="791">
        <v>1</v>
      </c>
      <c r="H16" s="791">
        <v>2</v>
      </c>
      <c r="I16" s="791">
        <v>6</v>
      </c>
      <c r="J16" s="791">
        <v>23</v>
      </c>
      <c r="K16" s="791">
        <v>26</v>
      </c>
      <c r="L16" s="791">
        <v>27</v>
      </c>
      <c r="M16" s="791">
        <v>7</v>
      </c>
      <c r="N16" s="791">
        <v>4</v>
      </c>
      <c r="O16" s="791">
        <v>1</v>
      </c>
      <c r="P16" s="791">
        <v>1</v>
      </c>
      <c r="Q16" s="791">
        <v>89</v>
      </c>
      <c r="R16" s="791">
        <v>66</v>
      </c>
      <c r="S16" s="791">
        <v>40</v>
      </c>
      <c r="U16" s="819">
        <v>231</v>
      </c>
      <c r="V16" s="820" t="s">
        <v>124</v>
      </c>
      <c r="W16" s="821">
        <v>179</v>
      </c>
      <c r="X16" s="822">
        <v>3.7</v>
      </c>
      <c r="Y16" s="791">
        <v>0</v>
      </c>
      <c r="Z16" s="791">
        <v>0</v>
      </c>
      <c r="AA16" s="791">
        <v>0</v>
      </c>
      <c r="AB16" s="791">
        <v>3</v>
      </c>
      <c r="AC16" s="791">
        <v>8</v>
      </c>
      <c r="AD16" s="791">
        <v>18</v>
      </c>
      <c r="AE16" s="791">
        <v>18</v>
      </c>
      <c r="AF16" s="791">
        <v>27</v>
      </c>
      <c r="AG16" s="791">
        <v>17</v>
      </c>
      <c r="AH16" s="791">
        <v>4</v>
      </c>
      <c r="AI16" s="791">
        <v>2</v>
      </c>
      <c r="AJ16" s="791">
        <v>1</v>
      </c>
      <c r="AK16" s="791">
        <v>89</v>
      </c>
      <c r="AL16" s="791">
        <v>70</v>
      </c>
      <c r="AM16" s="791">
        <v>52</v>
      </c>
      <c r="AO16" s="819">
        <v>7018</v>
      </c>
      <c r="AP16" s="820" t="s">
        <v>479</v>
      </c>
      <c r="AQ16" s="821">
        <v>274</v>
      </c>
      <c r="AR16" s="822">
        <v>3.3</v>
      </c>
      <c r="AS16" s="791">
        <v>0</v>
      </c>
      <c r="AT16" s="791">
        <v>1</v>
      </c>
      <c r="AU16" s="791">
        <v>1</v>
      </c>
      <c r="AV16" s="791">
        <v>3</v>
      </c>
      <c r="AW16" s="791">
        <v>11</v>
      </c>
      <c r="AX16" s="791">
        <v>30</v>
      </c>
      <c r="AY16" s="791">
        <v>27</v>
      </c>
      <c r="AZ16" s="791">
        <v>19</v>
      </c>
      <c r="BA16" s="791">
        <v>5</v>
      </c>
      <c r="BB16" s="791">
        <v>3</v>
      </c>
      <c r="BC16" s="791">
        <v>0</v>
      </c>
      <c r="BD16" s="791">
        <v>0</v>
      </c>
      <c r="BE16" s="791">
        <v>84</v>
      </c>
      <c r="BF16" s="791">
        <v>54</v>
      </c>
      <c r="BG16" s="826">
        <v>27</v>
      </c>
      <c r="BN16" s="1087">
        <f t="shared" si="0"/>
        <v>92</v>
      </c>
      <c r="BO16" s="1092" t="str">
        <f t="shared" si="1"/>
        <v>NORMAN S. EDELCUP/SUNNY ISLES BEACH</v>
      </c>
      <c r="BP16" s="1081">
        <f t="shared" si="2"/>
        <v>189</v>
      </c>
      <c r="BQ16" s="1081">
        <f t="shared" si="3"/>
        <v>85</v>
      </c>
      <c r="BR16" s="1083">
        <f t="shared" si="4"/>
        <v>86.9</v>
      </c>
    </row>
    <row r="17" spans="1:70" ht="25.5">
      <c r="A17" s="819">
        <v>100</v>
      </c>
      <c r="B17" s="820" t="s">
        <v>109</v>
      </c>
      <c r="C17" s="821">
        <v>125</v>
      </c>
      <c r="D17" s="822">
        <v>3.3</v>
      </c>
      <c r="E17" s="791">
        <v>0</v>
      </c>
      <c r="F17" s="791">
        <v>1</v>
      </c>
      <c r="G17" s="791">
        <v>0</v>
      </c>
      <c r="H17" s="791">
        <v>1</v>
      </c>
      <c r="I17" s="791">
        <v>5</v>
      </c>
      <c r="J17" s="791">
        <v>50</v>
      </c>
      <c r="K17" s="791">
        <v>26</v>
      </c>
      <c r="L17" s="791">
        <v>15</v>
      </c>
      <c r="M17" s="791">
        <v>2</v>
      </c>
      <c r="N17" s="791">
        <v>1</v>
      </c>
      <c r="O17" s="791">
        <v>0</v>
      </c>
      <c r="P17" s="791">
        <v>0</v>
      </c>
      <c r="Q17" s="791">
        <v>94</v>
      </c>
      <c r="R17" s="791">
        <v>43</v>
      </c>
      <c r="S17" s="791">
        <v>18</v>
      </c>
      <c r="U17" s="819">
        <v>241</v>
      </c>
      <c r="V17" s="820" t="s">
        <v>209</v>
      </c>
      <c r="W17" s="821">
        <v>123</v>
      </c>
      <c r="X17" s="822">
        <v>3.7</v>
      </c>
      <c r="Y17" s="791">
        <v>0</v>
      </c>
      <c r="Z17" s="791">
        <v>2</v>
      </c>
      <c r="AA17" s="791">
        <v>1</v>
      </c>
      <c r="AB17" s="791">
        <v>2</v>
      </c>
      <c r="AC17" s="791">
        <v>7</v>
      </c>
      <c r="AD17" s="791">
        <v>15</v>
      </c>
      <c r="AE17" s="791">
        <v>19</v>
      </c>
      <c r="AF17" s="791">
        <v>31</v>
      </c>
      <c r="AG17" s="791">
        <v>15</v>
      </c>
      <c r="AH17" s="791">
        <v>6</v>
      </c>
      <c r="AI17" s="791">
        <v>1</v>
      </c>
      <c r="AJ17" s="791">
        <v>1</v>
      </c>
      <c r="AK17" s="791">
        <v>88</v>
      </c>
      <c r="AL17" s="791">
        <v>72</v>
      </c>
      <c r="AM17" s="791">
        <v>54</v>
      </c>
      <c r="AO17" s="819">
        <v>7020</v>
      </c>
      <c r="AP17" s="820" t="s">
        <v>480</v>
      </c>
      <c r="AQ17" s="821">
        <v>279</v>
      </c>
      <c r="AR17" s="822">
        <v>3.6</v>
      </c>
      <c r="AS17" s="791">
        <v>0</v>
      </c>
      <c r="AT17" s="791">
        <v>1</v>
      </c>
      <c r="AU17" s="791">
        <v>0</v>
      </c>
      <c r="AV17" s="791">
        <v>1</v>
      </c>
      <c r="AW17" s="791">
        <v>4</v>
      </c>
      <c r="AX17" s="791">
        <v>25</v>
      </c>
      <c r="AY17" s="791">
        <v>20</v>
      </c>
      <c r="AZ17" s="791">
        <v>36</v>
      </c>
      <c r="BA17" s="791">
        <v>9</v>
      </c>
      <c r="BB17" s="791">
        <v>2</v>
      </c>
      <c r="BC17" s="791">
        <v>0</v>
      </c>
      <c r="BD17" s="791">
        <v>0</v>
      </c>
      <c r="BE17" s="791">
        <v>94</v>
      </c>
      <c r="BF17" s="791">
        <v>68</v>
      </c>
      <c r="BG17" s="826">
        <v>48</v>
      </c>
      <c r="BN17" s="1087">
        <f t="shared" si="0"/>
        <v>100</v>
      </c>
      <c r="BO17" s="1092" t="str">
        <f t="shared" si="1"/>
        <v>MATER ACADEMY</v>
      </c>
      <c r="BP17" s="1081" t="str">
        <f t="shared" si="2"/>
        <v>N</v>
      </c>
      <c r="BQ17" s="1081" t="str">
        <f t="shared" si="3"/>
        <v>N</v>
      </c>
      <c r="BR17" s="1083" t="str">
        <f t="shared" si="4"/>
        <v/>
      </c>
    </row>
    <row r="18" spans="1:70" ht="25.5">
      <c r="A18" s="819">
        <v>101</v>
      </c>
      <c r="B18" s="820" t="s">
        <v>202</v>
      </c>
      <c r="C18" s="821">
        <v>77</v>
      </c>
      <c r="D18" s="822">
        <v>2.8</v>
      </c>
      <c r="E18" s="791">
        <v>4</v>
      </c>
      <c r="F18" s="791">
        <v>4</v>
      </c>
      <c r="G18" s="791">
        <v>3</v>
      </c>
      <c r="H18" s="791">
        <v>10</v>
      </c>
      <c r="I18" s="791">
        <v>10</v>
      </c>
      <c r="J18" s="791">
        <v>44</v>
      </c>
      <c r="K18" s="791">
        <v>19</v>
      </c>
      <c r="L18" s="791">
        <v>5</v>
      </c>
      <c r="M18" s="791">
        <v>0</v>
      </c>
      <c r="N18" s="791">
        <v>0</v>
      </c>
      <c r="O18" s="791">
        <v>0</v>
      </c>
      <c r="P18" s="791">
        <v>0</v>
      </c>
      <c r="Q18" s="791">
        <v>69</v>
      </c>
      <c r="R18" s="791">
        <v>25</v>
      </c>
      <c r="S18" s="791">
        <v>5</v>
      </c>
      <c r="U18" s="819">
        <v>332</v>
      </c>
      <c r="V18" s="820" t="s">
        <v>214</v>
      </c>
      <c r="W18" s="821">
        <v>141</v>
      </c>
      <c r="X18" s="822">
        <v>3.4</v>
      </c>
      <c r="Y18" s="791">
        <v>1</v>
      </c>
      <c r="Z18" s="791">
        <v>1</v>
      </c>
      <c r="AA18" s="791">
        <v>1</v>
      </c>
      <c r="AB18" s="791">
        <v>6</v>
      </c>
      <c r="AC18" s="791">
        <v>5</v>
      </c>
      <c r="AD18" s="791">
        <v>22</v>
      </c>
      <c r="AE18" s="791">
        <v>26</v>
      </c>
      <c r="AF18" s="791">
        <v>30</v>
      </c>
      <c r="AG18" s="791">
        <v>7</v>
      </c>
      <c r="AH18" s="791">
        <v>0</v>
      </c>
      <c r="AI18" s="791">
        <v>1</v>
      </c>
      <c r="AJ18" s="791">
        <v>0</v>
      </c>
      <c r="AK18" s="791">
        <v>86</v>
      </c>
      <c r="AL18" s="791">
        <v>64</v>
      </c>
      <c r="AM18" s="791">
        <v>38</v>
      </c>
      <c r="AO18" s="819">
        <v>7022</v>
      </c>
      <c r="AP18" s="820" t="s">
        <v>481</v>
      </c>
      <c r="AQ18" s="821">
        <v>110</v>
      </c>
      <c r="AR18" s="822">
        <v>3.7</v>
      </c>
      <c r="AS18" s="791">
        <v>0</v>
      </c>
      <c r="AT18" s="791">
        <v>0</v>
      </c>
      <c r="AU18" s="791">
        <v>1</v>
      </c>
      <c r="AV18" s="791">
        <v>2</v>
      </c>
      <c r="AW18" s="791">
        <v>5</v>
      </c>
      <c r="AX18" s="791">
        <v>20</v>
      </c>
      <c r="AY18" s="791">
        <v>25</v>
      </c>
      <c r="AZ18" s="791">
        <v>28</v>
      </c>
      <c r="BA18" s="791">
        <v>14</v>
      </c>
      <c r="BB18" s="791">
        <v>6</v>
      </c>
      <c r="BC18" s="791">
        <v>0</v>
      </c>
      <c r="BD18" s="791">
        <v>0</v>
      </c>
      <c r="BE18" s="791">
        <v>93</v>
      </c>
      <c r="BF18" s="791">
        <v>73</v>
      </c>
      <c r="BG18" s="826">
        <v>48</v>
      </c>
      <c r="BN18" s="1087">
        <f t="shared" si="0"/>
        <v>101</v>
      </c>
      <c r="BO18" s="1092" t="str">
        <f t="shared" si="1"/>
        <v>ARCOLA LAKE ELEMENTARY SCHOOL</v>
      </c>
      <c r="BP18" s="1081" t="str">
        <f t="shared" si="2"/>
        <v>N</v>
      </c>
      <c r="BQ18" s="1081" t="str">
        <f t="shared" si="3"/>
        <v>N</v>
      </c>
      <c r="BR18" s="1083" t="str">
        <f t="shared" si="4"/>
        <v/>
      </c>
    </row>
    <row r="19" spans="1:70" ht="25.5">
      <c r="A19" s="819">
        <v>102</v>
      </c>
      <c r="B19" s="820" t="s">
        <v>203</v>
      </c>
      <c r="C19" s="821">
        <v>67</v>
      </c>
      <c r="D19" s="822">
        <v>2.6</v>
      </c>
      <c r="E19" s="791">
        <v>0</v>
      </c>
      <c r="F19" s="791">
        <v>0</v>
      </c>
      <c r="G19" s="791">
        <v>9</v>
      </c>
      <c r="H19" s="791">
        <v>21</v>
      </c>
      <c r="I19" s="791">
        <v>27</v>
      </c>
      <c r="J19" s="791">
        <v>34</v>
      </c>
      <c r="K19" s="791">
        <v>7</v>
      </c>
      <c r="L19" s="791">
        <v>1</v>
      </c>
      <c r="M19" s="791">
        <v>0</v>
      </c>
      <c r="N19" s="791">
        <v>0</v>
      </c>
      <c r="O19" s="791">
        <v>0</v>
      </c>
      <c r="P19" s="791">
        <v>0</v>
      </c>
      <c r="Q19" s="791">
        <v>43</v>
      </c>
      <c r="R19" s="791">
        <v>9</v>
      </c>
      <c r="S19" s="791">
        <v>1</v>
      </c>
      <c r="U19" s="819">
        <v>451</v>
      </c>
      <c r="V19" s="820" t="s">
        <v>2021</v>
      </c>
      <c r="W19" s="821">
        <v>272</v>
      </c>
      <c r="X19" s="822">
        <v>3.2</v>
      </c>
      <c r="Y19" s="791">
        <v>2</v>
      </c>
      <c r="Z19" s="791">
        <v>3</v>
      </c>
      <c r="AA19" s="791">
        <v>1</v>
      </c>
      <c r="AB19" s="791">
        <v>10</v>
      </c>
      <c r="AC19" s="791">
        <v>12</v>
      </c>
      <c r="AD19" s="791">
        <v>23</v>
      </c>
      <c r="AE19" s="791">
        <v>19</v>
      </c>
      <c r="AF19" s="791">
        <v>19</v>
      </c>
      <c r="AG19" s="791">
        <v>7</v>
      </c>
      <c r="AH19" s="791">
        <v>3</v>
      </c>
      <c r="AI19" s="791">
        <v>1</v>
      </c>
      <c r="AJ19" s="791">
        <v>0</v>
      </c>
      <c r="AK19" s="791">
        <v>72</v>
      </c>
      <c r="AL19" s="791">
        <v>49</v>
      </c>
      <c r="AM19" s="791">
        <v>30</v>
      </c>
      <c r="AO19" s="819">
        <v>7024</v>
      </c>
      <c r="AP19" s="820" t="s">
        <v>1299</v>
      </c>
      <c r="AQ19" s="821">
        <v>31</v>
      </c>
      <c r="AR19" s="822">
        <v>3.8</v>
      </c>
      <c r="AS19" s="791">
        <v>0</v>
      </c>
      <c r="AT19" s="791">
        <v>0</v>
      </c>
      <c r="AU19" s="791">
        <v>0</v>
      </c>
      <c r="AV19" s="791">
        <v>0</v>
      </c>
      <c r="AW19" s="791">
        <v>0</v>
      </c>
      <c r="AX19" s="791">
        <v>16</v>
      </c>
      <c r="AY19" s="791">
        <v>19</v>
      </c>
      <c r="AZ19" s="791">
        <v>55</v>
      </c>
      <c r="BA19" s="791">
        <v>10</v>
      </c>
      <c r="BB19" s="791">
        <v>0</v>
      </c>
      <c r="BC19" s="791">
        <v>0</v>
      </c>
      <c r="BD19" s="791">
        <v>0</v>
      </c>
      <c r="BE19" s="791">
        <v>100</v>
      </c>
      <c r="BF19" s="791">
        <v>84</v>
      </c>
      <c r="BG19" s="826">
        <v>65</v>
      </c>
      <c r="BN19" s="1087">
        <f t="shared" si="0"/>
        <v>102</v>
      </c>
      <c r="BO19" s="1092" t="str">
        <f t="shared" si="1"/>
        <v>MIAMI COMMUNITY CHARTER SCHOOL</v>
      </c>
      <c r="BP19" s="1081" t="str">
        <f t="shared" si="2"/>
        <v>N</v>
      </c>
      <c r="BQ19" s="1081" t="str">
        <f t="shared" si="3"/>
        <v>N</v>
      </c>
      <c r="BR19" s="1083" t="str">
        <f t="shared" si="4"/>
        <v/>
      </c>
    </row>
    <row r="20" spans="1:70" ht="25.5">
      <c r="A20" s="819">
        <v>111</v>
      </c>
      <c r="B20" s="820" t="s">
        <v>204</v>
      </c>
      <c r="C20" s="821">
        <v>89</v>
      </c>
      <c r="D20" s="822">
        <v>2.9</v>
      </c>
      <c r="E20" s="791">
        <v>2</v>
      </c>
      <c r="F20" s="791">
        <v>4</v>
      </c>
      <c r="G20" s="791">
        <v>2</v>
      </c>
      <c r="H20" s="791">
        <v>4</v>
      </c>
      <c r="I20" s="791">
        <v>7</v>
      </c>
      <c r="J20" s="791">
        <v>48</v>
      </c>
      <c r="K20" s="791">
        <v>22</v>
      </c>
      <c r="L20" s="791">
        <v>8</v>
      </c>
      <c r="M20" s="791">
        <v>1</v>
      </c>
      <c r="N20" s="791">
        <v>0</v>
      </c>
      <c r="O20" s="791">
        <v>0</v>
      </c>
      <c r="P20" s="791">
        <v>0</v>
      </c>
      <c r="Q20" s="791">
        <v>80</v>
      </c>
      <c r="R20" s="791">
        <v>31</v>
      </c>
      <c r="S20" s="791">
        <v>9</v>
      </c>
      <c r="U20" s="819">
        <v>761</v>
      </c>
      <c r="V20" s="820" t="s">
        <v>930</v>
      </c>
      <c r="W20" s="821">
        <v>87</v>
      </c>
      <c r="X20" s="822">
        <v>3.1</v>
      </c>
      <c r="Y20" s="791">
        <v>1</v>
      </c>
      <c r="Z20" s="791">
        <v>0</v>
      </c>
      <c r="AA20" s="791">
        <v>3</v>
      </c>
      <c r="AB20" s="791">
        <v>10</v>
      </c>
      <c r="AC20" s="791">
        <v>13</v>
      </c>
      <c r="AD20" s="791">
        <v>31</v>
      </c>
      <c r="AE20" s="791">
        <v>15</v>
      </c>
      <c r="AF20" s="791">
        <v>21</v>
      </c>
      <c r="AG20" s="791">
        <v>3</v>
      </c>
      <c r="AH20" s="791">
        <v>0</v>
      </c>
      <c r="AI20" s="791">
        <v>2</v>
      </c>
      <c r="AJ20" s="791">
        <v>0</v>
      </c>
      <c r="AK20" s="791">
        <v>72</v>
      </c>
      <c r="AL20" s="791">
        <v>41</v>
      </c>
      <c r="AM20" s="791">
        <v>26</v>
      </c>
      <c r="AO20" s="819">
        <v>7029</v>
      </c>
      <c r="AP20" s="820" t="s">
        <v>1300</v>
      </c>
      <c r="AQ20" s="821">
        <v>438</v>
      </c>
      <c r="AR20" s="822">
        <v>4</v>
      </c>
      <c r="AS20" s="791">
        <v>0</v>
      </c>
      <c r="AT20" s="791">
        <v>0</v>
      </c>
      <c r="AU20" s="791">
        <v>0</v>
      </c>
      <c r="AV20" s="791">
        <v>0</v>
      </c>
      <c r="AW20" s="791">
        <v>1</v>
      </c>
      <c r="AX20" s="791">
        <v>13</v>
      </c>
      <c r="AY20" s="791">
        <v>19</v>
      </c>
      <c r="AZ20" s="791">
        <v>36</v>
      </c>
      <c r="BA20" s="791">
        <v>20</v>
      </c>
      <c r="BB20" s="791">
        <v>9</v>
      </c>
      <c r="BC20" s="791">
        <v>2</v>
      </c>
      <c r="BD20" s="791">
        <v>0</v>
      </c>
      <c r="BE20" s="791">
        <v>99</v>
      </c>
      <c r="BF20" s="791">
        <v>86</v>
      </c>
      <c r="BG20" s="826">
        <v>67</v>
      </c>
      <c r="BN20" s="1087">
        <f t="shared" si="0"/>
        <v>111</v>
      </c>
      <c r="BO20" s="1092" t="str">
        <f t="shared" si="1"/>
        <v>MAYA ANGELOU ELEMENTARY SCHOOL</v>
      </c>
      <c r="BP20" s="1081" t="str">
        <f t="shared" si="2"/>
        <v>N</v>
      </c>
      <c r="BQ20" s="1081" t="str">
        <f t="shared" si="3"/>
        <v>N</v>
      </c>
      <c r="BR20" s="1083" t="str">
        <f t="shared" si="4"/>
        <v/>
      </c>
    </row>
    <row r="21" spans="1:70" ht="25.5">
      <c r="A21" s="819">
        <v>113</v>
      </c>
      <c r="B21" s="820" t="s">
        <v>111</v>
      </c>
      <c r="C21" s="821">
        <v>8</v>
      </c>
      <c r="D21" s="822" t="s">
        <v>42</v>
      </c>
      <c r="E21" s="791" t="s">
        <v>42</v>
      </c>
      <c r="F21" s="791" t="s">
        <v>42</v>
      </c>
      <c r="G21" s="791" t="s">
        <v>42</v>
      </c>
      <c r="H21" s="791" t="s">
        <v>42</v>
      </c>
      <c r="I21" s="791" t="s">
        <v>42</v>
      </c>
      <c r="J21" s="791" t="s">
        <v>42</v>
      </c>
      <c r="K21" s="791" t="s">
        <v>42</v>
      </c>
      <c r="L21" s="791" t="s">
        <v>42</v>
      </c>
      <c r="M21" s="791" t="s">
        <v>42</v>
      </c>
      <c r="N21" s="791" t="s">
        <v>42</v>
      </c>
      <c r="O21" s="791" t="s">
        <v>42</v>
      </c>
      <c r="P21" s="791" t="s">
        <v>42</v>
      </c>
      <c r="Q21" s="791" t="s">
        <v>42</v>
      </c>
      <c r="R21" s="791" t="s">
        <v>42</v>
      </c>
      <c r="S21" s="791" t="s">
        <v>42</v>
      </c>
      <c r="U21" s="819">
        <v>950</v>
      </c>
      <c r="V21" s="820" t="s">
        <v>1172</v>
      </c>
      <c r="W21" s="821">
        <v>94</v>
      </c>
      <c r="X21" s="822">
        <v>3.6</v>
      </c>
      <c r="Y21" s="791">
        <v>0</v>
      </c>
      <c r="Z21" s="791">
        <v>0</v>
      </c>
      <c r="AA21" s="791">
        <v>0</v>
      </c>
      <c r="AB21" s="791">
        <v>1</v>
      </c>
      <c r="AC21" s="791">
        <v>6</v>
      </c>
      <c r="AD21" s="791">
        <v>30</v>
      </c>
      <c r="AE21" s="791">
        <v>18</v>
      </c>
      <c r="AF21" s="791">
        <v>37</v>
      </c>
      <c r="AG21" s="791">
        <v>4</v>
      </c>
      <c r="AH21" s="791">
        <v>1</v>
      </c>
      <c r="AI21" s="791">
        <v>2</v>
      </c>
      <c r="AJ21" s="791">
        <v>0</v>
      </c>
      <c r="AK21" s="791">
        <v>93</v>
      </c>
      <c r="AL21" s="791">
        <v>63</v>
      </c>
      <c r="AM21" s="791">
        <v>45</v>
      </c>
      <c r="AO21" s="819">
        <v>7030</v>
      </c>
      <c r="AP21" s="820" t="s">
        <v>1549</v>
      </c>
      <c r="AQ21" s="821">
        <v>11</v>
      </c>
      <c r="AR21" s="822">
        <v>2.7</v>
      </c>
      <c r="AS21" s="791">
        <v>0</v>
      </c>
      <c r="AT21" s="791">
        <v>9</v>
      </c>
      <c r="AU21" s="791">
        <v>0</v>
      </c>
      <c r="AV21" s="791">
        <v>9</v>
      </c>
      <c r="AW21" s="791">
        <v>27</v>
      </c>
      <c r="AX21" s="791">
        <v>27</v>
      </c>
      <c r="AY21" s="791">
        <v>27</v>
      </c>
      <c r="AZ21" s="791">
        <v>0</v>
      </c>
      <c r="BA21" s="791">
        <v>0</v>
      </c>
      <c r="BB21" s="791">
        <v>0</v>
      </c>
      <c r="BC21" s="791">
        <v>0</v>
      </c>
      <c r="BD21" s="791">
        <v>0</v>
      </c>
      <c r="BE21" s="791">
        <v>55</v>
      </c>
      <c r="BF21" s="791">
        <v>27</v>
      </c>
      <c r="BG21" s="826">
        <v>0</v>
      </c>
      <c r="BN21" s="1087">
        <f t="shared" si="0"/>
        <v>113</v>
      </c>
      <c r="BO21" s="1092" t="str">
        <f t="shared" si="1"/>
        <v>BALERE LANGUAGE ACADEMY</v>
      </c>
      <c r="BP21" s="1081" t="str">
        <f t="shared" si="2"/>
        <v>N</v>
      </c>
      <c r="BQ21" s="1081" t="str">
        <f t="shared" si="3"/>
        <v>N</v>
      </c>
      <c r="BR21" s="1083" t="str">
        <f t="shared" si="4"/>
        <v/>
      </c>
    </row>
    <row r="22" spans="1:70" ht="25.5">
      <c r="A22" s="819">
        <v>121</v>
      </c>
      <c r="B22" s="820" t="s">
        <v>205</v>
      </c>
      <c r="C22" s="821">
        <v>135</v>
      </c>
      <c r="D22" s="822">
        <v>2.8</v>
      </c>
      <c r="E22" s="791">
        <v>7</v>
      </c>
      <c r="F22" s="791">
        <v>1</v>
      </c>
      <c r="G22" s="791">
        <v>1</v>
      </c>
      <c r="H22" s="791">
        <v>7</v>
      </c>
      <c r="I22" s="791">
        <v>14</v>
      </c>
      <c r="J22" s="791">
        <v>36</v>
      </c>
      <c r="K22" s="791">
        <v>22</v>
      </c>
      <c r="L22" s="791">
        <v>10</v>
      </c>
      <c r="M22" s="791">
        <v>1</v>
      </c>
      <c r="N22" s="791">
        <v>1</v>
      </c>
      <c r="O22" s="791">
        <v>0</v>
      </c>
      <c r="P22" s="791">
        <v>0</v>
      </c>
      <c r="Q22" s="791">
        <v>70</v>
      </c>
      <c r="R22" s="791">
        <v>34</v>
      </c>
      <c r="S22" s="791">
        <v>12</v>
      </c>
      <c r="U22" s="819">
        <v>1010</v>
      </c>
      <c r="V22" s="820" t="s">
        <v>244</v>
      </c>
      <c r="W22" s="821">
        <v>148</v>
      </c>
      <c r="X22" s="822">
        <v>3.6</v>
      </c>
      <c r="Y22" s="791">
        <v>0</v>
      </c>
      <c r="Z22" s="791">
        <v>0</v>
      </c>
      <c r="AA22" s="791">
        <v>1</v>
      </c>
      <c r="AB22" s="791">
        <v>3</v>
      </c>
      <c r="AC22" s="791">
        <v>5</v>
      </c>
      <c r="AD22" s="791">
        <v>23</v>
      </c>
      <c r="AE22" s="791">
        <v>20</v>
      </c>
      <c r="AF22" s="791">
        <v>39</v>
      </c>
      <c r="AG22" s="791">
        <v>5</v>
      </c>
      <c r="AH22" s="791">
        <v>2</v>
      </c>
      <c r="AI22" s="791">
        <v>0</v>
      </c>
      <c r="AJ22" s="791">
        <v>1</v>
      </c>
      <c r="AK22" s="791">
        <v>91</v>
      </c>
      <c r="AL22" s="791">
        <v>68</v>
      </c>
      <c r="AM22" s="791">
        <v>48</v>
      </c>
      <c r="AO22" s="819">
        <v>7033</v>
      </c>
      <c r="AP22" s="820" t="s">
        <v>1302</v>
      </c>
      <c r="AQ22" s="821">
        <v>113</v>
      </c>
      <c r="AR22" s="822">
        <v>3.9</v>
      </c>
      <c r="AS22" s="791">
        <v>0</v>
      </c>
      <c r="AT22" s="791">
        <v>0</v>
      </c>
      <c r="AU22" s="791">
        <v>1</v>
      </c>
      <c r="AV22" s="791">
        <v>1</v>
      </c>
      <c r="AW22" s="791">
        <v>2</v>
      </c>
      <c r="AX22" s="791">
        <v>15</v>
      </c>
      <c r="AY22" s="791">
        <v>18</v>
      </c>
      <c r="AZ22" s="791">
        <v>36</v>
      </c>
      <c r="BA22" s="791">
        <v>19</v>
      </c>
      <c r="BB22" s="791">
        <v>6</v>
      </c>
      <c r="BC22" s="791">
        <v>2</v>
      </c>
      <c r="BD22" s="791">
        <v>0</v>
      </c>
      <c r="BE22" s="791">
        <v>96</v>
      </c>
      <c r="BF22" s="791">
        <v>81</v>
      </c>
      <c r="BG22" s="826">
        <v>64</v>
      </c>
      <c r="BN22" s="1087">
        <f t="shared" si="0"/>
        <v>121</v>
      </c>
      <c r="BO22" s="1092" t="str">
        <f t="shared" si="1"/>
        <v>AUBURNDALE ELEMENTARY SCHOOL</v>
      </c>
      <c r="BP22" s="1081" t="str">
        <f t="shared" si="2"/>
        <v>N</v>
      </c>
      <c r="BQ22" s="1081" t="str">
        <f t="shared" si="3"/>
        <v>N</v>
      </c>
      <c r="BR22" s="1083" t="str">
        <f t="shared" si="4"/>
        <v/>
      </c>
    </row>
    <row r="23" spans="1:70" ht="25.5">
      <c r="A23" s="819">
        <v>122</v>
      </c>
      <c r="B23" s="820" t="s">
        <v>123</v>
      </c>
      <c r="C23" s="821">
        <v>178</v>
      </c>
      <c r="D23" s="822">
        <v>3.1</v>
      </c>
      <c r="E23" s="791">
        <v>1</v>
      </c>
      <c r="F23" s="791">
        <v>4</v>
      </c>
      <c r="G23" s="791">
        <v>2</v>
      </c>
      <c r="H23" s="791">
        <v>3</v>
      </c>
      <c r="I23" s="791">
        <v>12</v>
      </c>
      <c r="J23" s="791">
        <v>34</v>
      </c>
      <c r="K23" s="791">
        <v>20</v>
      </c>
      <c r="L23" s="791">
        <v>16</v>
      </c>
      <c r="M23" s="791">
        <v>3</v>
      </c>
      <c r="N23" s="791">
        <v>1</v>
      </c>
      <c r="O23" s="791">
        <v>1</v>
      </c>
      <c r="P23" s="791">
        <v>1</v>
      </c>
      <c r="Q23" s="791">
        <v>77</v>
      </c>
      <c r="R23" s="791">
        <v>43</v>
      </c>
      <c r="S23" s="791">
        <v>22</v>
      </c>
      <c r="U23" s="819">
        <v>1020</v>
      </c>
      <c r="V23" s="820" t="s">
        <v>245</v>
      </c>
      <c r="W23" s="821">
        <v>91</v>
      </c>
      <c r="X23" s="822">
        <v>3.6</v>
      </c>
      <c r="Y23" s="791">
        <v>0</v>
      </c>
      <c r="Z23" s="791">
        <v>0</v>
      </c>
      <c r="AA23" s="791">
        <v>0</v>
      </c>
      <c r="AB23" s="791">
        <v>7</v>
      </c>
      <c r="AC23" s="791">
        <v>1</v>
      </c>
      <c r="AD23" s="791">
        <v>26</v>
      </c>
      <c r="AE23" s="791">
        <v>26</v>
      </c>
      <c r="AF23" s="791">
        <v>25</v>
      </c>
      <c r="AG23" s="791">
        <v>9</v>
      </c>
      <c r="AH23" s="791">
        <v>4</v>
      </c>
      <c r="AI23" s="791">
        <v>1</v>
      </c>
      <c r="AJ23" s="791">
        <v>0</v>
      </c>
      <c r="AK23" s="791">
        <v>92</v>
      </c>
      <c r="AL23" s="791">
        <v>66</v>
      </c>
      <c r="AM23" s="791">
        <v>40</v>
      </c>
      <c r="AO23" s="819">
        <v>7034</v>
      </c>
      <c r="AP23" s="820" t="s">
        <v>2041</v>
      </c>
      <c r="AQ23" s="821">
        <v>7</v>
      </c>
      <c r="AR23" s="822" t="s">
        <v>42</v>
      </c>
      <c r="AS23" s="791" t="s">
        <v>42</v>
      </c>
      <c r="AT23" s="791" t="s">
        <v>42</v>
      </c>
      <c r="AU23" s="791" t="s">
        <v>42</v>
      </c>
      <c r="AV23" s="791" t="s">
        <v>42</v>
      </c>
      <c r="AW23" s="791" t="s">
        <v>42</v>
      </c>
      <c r="AX23" s="791" t="s">
        <v>42</v>
      </c>
      <c r="AY23" s="791" t="s">
        <v>42</v>
      </c>
      <c r="AZ23" s="791" t="s">
        <v>42</v>
      </c>
      <c r="BA23" s="791" t="s">
        <v>42</v>
      </c>
      <c r="BB23" s="791" t="s">
        <v>42</v>
      </c>
      <c r="BC23" s="791" t="s">
        <v>42</v>
      </c>
      <c r="BD23" s="791" t="s">
        <v>42</v>
      </c>
      <c r="BE23" s="791" t="s">
        <v>42</v>
      </c>
      <c r="BF23" s="791" t="s">
        <v>42</v>
      </c>
      <c r="BG23" s="826" t="s">
        <v>42</v>
      </c>
      <c r="BN23" s="1087">
        <f t="shared" si="0"/>
        <v>122</v>
      </c>
      <c r="BO23" s="1092" t="str">
        <f t="shared" si="1"/>
        <v>DR. ROLANDO ESPINOSA K-8 CENTER</v>
      </c>
      <c r="BP23" s="1081">
        <f t="shared" si="2"/>
        <v>171</v>
      </c>
      <c r="BQ23" s="1081">
        <f t="shared" si="3"/>
        <v>70</v>
      </c>
      <c r="BR23" s="1083">
        <f t="shared" si="4"/>
        <v>73.570200573065904</v>
      </c>
    </row>
    <row r="24" spans="1:70" ht="25.5">
      <c r="A24" s="819">
        <v>125</v>
      </c>
      <c r="B24" s="820" t="s">
        <v>1213</v>
      </c>
      <c r="C24" s="821">
        <v>230</v>
      </c>
      <c r="D24" s="822">
        <v>3.4</v>
      </c>
      <c r="E24" s="791">
        <v>0</v>
      </c>
      <c r="F24" s="791">
        <v>1</v>
      </c>
      <c r="G24" s="791">
        <v>0</v>
      </c>
      <c r="H24" s="791">
        <v>3</v>
      </c>
      <c r="I24" s="791">
        <v>6</v>
      </c>
      <c r="J24" s="791">
        <v>32</v>
      </c>
      <c r="K24" s="791">
        <v>23</v>
      </c>
      <c r="L24" s="791">
        <v>27</v>
      </c>
      <c r="M24" s="791">
        <v>6</v>
      </c>
      <c r="N24" s="791">
        <v>0</v>
      </c>
      <c r="O24" s="791">
        <v>0</v>
      </c>
      <c r="P24" s="791">
        <v>0</v>
      </c>
      <c r="Q24" s="791">
        <v>90</v>
      </c>
      <c r="R24" s="791">
        <v>57</v>
      </c>
      <c r="S24" s="791">
        <v>34</v>
      </c>
      <c r="U24" s="819">
        <v>1121</v>
      </c>
      <c r="V24" s="820" t="s">
        <v>115</v>
      </c>
      <c r="W24" s="821">
        <v>177</v>
      </c>
      <c r="X24" s="822">
        <v>3.4</v>
      </c>
      <c r="Y24" s="791">
        <v>1</v>
      </c>
      <c r="Z24" s="791">
        <v>1</v>
      </c>
      <c r="AA24" s="791">
        <v>1</v>
      </c>
      <c r="AB24" s="791">
        <v>7</v>
      </c>
      <c r="AC24" s="791">
        <v>6</v>
      </c>
      <c r="AD24" s="791">
        <v>26</v>
      </c>
      <c r="AE24" s="791">
        <v>23</v>
      </c>
      <c r="AF24" s="791">
        <v>28</v>
      </c>
      <c r="AG24" s="791">
        <v>6</v>
      </c>
      <c r="AH24" s="791">
        <v>2</v>
      </c>
      <c r="AI24" s="791">
        <v>0</v>
      </c>
      <c r="AJ24" s="791">
        <v>0</v>
      </c>
      <c r="AK24" s="791">
        <v>84</v>
      </c>
      <c r="AL24" s="791">
        <v>58</v>
      </c>
      <c r="AM24" s="791">
        <v>36</v>
      </c>
      <c r="AO24" s="819">
        <v>7036</v>
      </c>
      <c r="AP24" s="820" t="s">
        <v>1301</v>
      </c>
      <c r="AQ24" s="821">
        <v>22</v>
      </c>
      <c r="AR24" s="822">
        <v>3.2</v>
      </c>
      <c r="AS24" s="791">
        <v>0</v>
      </c>
      <c r="AT24" s="791">
        <v>0</v>
      </c>
      <c r="AU24" s="791">
        <v>0</v>
      </c>
      <c r="AV24" s="791">
        <v>9</v>
      </c>
      <c r="AW24" s="791">
        <v>9</v>
      </c>
      <c r="AX24" s="791">
        <v>27</v>
      </c>
      <c r="AY24" s="791">
        <v>36</v>
      </c>
      <c r="AZ24" s="791">
        <v>18</v>
      </c>
      <c r="BA24" s="791">
        <v>0</v>
      </c>
      <c r="BB24" s="791">
        <v>0</v>
      </c>
      <c r="BC24" s="791">
        <v>0</v>
      </c>
      <c r="BD24" s="791">
        <v>0</v>
      </c>
      <c r="BE24" s="791">
        <v>82</v>
      </c>
      <c r="BF24" s="791">
        <v>55</v>
      </c>
      <c r="BG24" s="826">
        <v>18</v>
      </c>
      <c r="BN24" s="1087">
        <f t="shared" si="0"/>
        <v>125</v>
      </c>
      <c r="BO24" s="1092" t="str">
        <f t="shared" si="1"/>
        <v>NORMA BUTLER BOSSARD ELEMENTARY SCH</v>
      </c>
      <c r="BP24" s="1081" t="str">
        <f t="shared" si="2"/>
        <v>N</v>
      </c>
      <c r="BQ24" s="1081" t="str">
        <f t="shared" si="3"/>
        <v>N</v>
      </c>
      <c r="BR24" s="1083" t="str">
        <f t="shared" si="4"/>
        <v/>
      </c>
    </row>
    <row r="25" spans="1:70" ht="25.5">
      <c r="A25" s="819">
        <v>201</v>
      </c>
      <c r="B25" s="820" t="s">
        <v>207</v>
      </c>
      <c r="C25" s="821">
        <v>57</v>
      </c>
      <c r="D25" s="822">
        <v>3.4</v>
      </c>
      <c r="E25" s="791">
        <v>0</v>
      </c>
      <c r="F25" s="791">
        <v>2</v>
      </c>
      <c r="G25" s="791">
        <v>0</v>
      </c>
      <c r="H25" s="791">
        <v>5</v>
      </c>
      <c r="I25" s="791">
        <v>7</v>
      </c>
      <c r="J25" s="791">
        <v>35</v>
      </c>
      <c r="K25" s="791">
        <v>18</v>
      </c>
      <c r="L25" s="791">
        <v>25</v>
      </c>
      <c r="M25" s="791">
        <v>7</v>
      </c>
      <c r="N25" s="791">
        <v>0</v>
      </c>
      <c r="O25" s="791">
        <v>0</v>
      </c>
      <c r="P25" s="791">
        <v>2</v>
      </c>
      <c r="Q25" s="791">
        <v>86</v>
      </c>
      <c r="R25" s="791">
        <v>51</v>
      </c>
      <c r="S25" s="791">
        <v>33</v>
      </c>
      <c r="U25" s="819">
        <v>1331</v>
      </c>
      <c r="V25" s="820" t="s">
        <v>15</v>
      </c>
      <c r="W25" s="821">
        <v>169</v>
      </c>
      <c r="X25" s="822">
        <v>3.3</v>
      </c>
      <c r="Y25" s="791">
        <v>0</v>
      </c>
      <c r="Z25" s="791">
        <v>1</v>
      </c>
      <c r="AA25" s="791">
        <v>1</v>
      </c>
      <c r="AB25" s="791">
        <v>8</v>
      </c>
      <c r="AC25" s="791">
        <v>15</v>
      </c>
      <c r="AD25" s="791">
        <v>25</v>
      </c>
      <c r="AE25" s="791">
        <v>13</v>
      </c>
      <c r="AF25" s="791">
        <v>24</v>
      </c>
      <c r="AG25" s="791">
        <v>11</v>
      </c>
      <c r="AH25" s="791">
        <v>1</v>
      </c>
      <c r="AI25" s="791">
        <v>1</v>
      </c>
      <c r="AJ25" s="791">
        <v>0</v>
      </c>
      <c r="AK25" s="791">
        <v>75</v>
      </c>
      <c r="AL25" s="791">
        <v>50</v>
      </c>
      <c r="AM25" s="791">
        <v>37</v>
      </c>
      <c r="AO25" s="819">
        <v>7037</v>
      </c>
      <c r="AP25" s="820" t="s">
        <v>1303</v>
      </c>
      <c r="AQ25" s="821">
        <v>65</v>
      </c>
      <c r="AR25" s="822">
        <v>3.4</v>
      </c>
      <c r="AS25" s="791">
        <v>0</v>
      </c>
      <c r="AT25" s="791">
        <v>2</v>
      </c>
      <c r="AU25" s="791">
        <v>0</v>
      </c>
      <c r="AV25" s="791">
        <v>3</v>
      </c>
      <c r="AW25" s="791">
        <v>5</v>
      </c>
      <c r="AX25" s="791">
        <v>29</v>
      </c>
      <c r="AY25" s="791">
        <v>35</v>
      </c>
      <c r="AZ25" s="791">
        <v>22</v>
      </c>
      <c r="BA25" s="791">
        <v>2</v>
      </c>
      <c r="BB25" s="791">
        <v>3</v>
      </c>
      <c r="BC25" s="791">
        <v>0</v>
      </c>
      <c r="BD25" s="791">
        <v>0</v>
      </c>
      <c r="BE25" s="791">
        <v>91</v>
      </c>
      <c r="BF25" s="791">
        <v>62</v>
      </c>
      <c r="BG25" s="826">
        <v>26</v>
      </c>
      <c r="BN25" s="1087">
        <f t="shared" si="0"/>
        <v>201</v>
      </c>
      <c r="BO25" s="1092" t="str">
        <f t="shared" si="1"/>
        <v>BANYAN ELEMENTARY SCHOOL</v>
      </c>
      <c r="BP25" s="1081" t="str">
        <f t="shared" si="2"/>
        <v>N</v>
      </c>
      <c r="BQ25" s="1081" t="str">
        <f t="shared" si="3"/>
        <v>N</v>
      </c>
      <c r="BR25" s="1083" t="str">
        <f t="shared" si="4"/>
        <v/>
      </c>
    </row>
    <row r="26" spans="1:70" ht="25.5">
      <c r="A26" s="819">
        <v>211</v>
      </c>
      <c r="B26" s="820" t="s">
        <v>1214</v>
      </c>
      <c r="C26" s="821">
        <v>161</v>
      </c>
      <c r="D26" s="822">
        <v>3.1</v>
      </c>
      <c r="E26" s="791">
        <v>2</v>
      </c>
      <c r="F26" s="791">
        <v>1</v>
      </c>
      <c r="G26" s="791">
        <v>2</v>
      </c>
      <c r="H26" s="791">
        <v>9</v>
      </c>
      <c r="I26" s="791">
        <v>12</v>
      </c>
      <c r="J26" s="791">
        <v>37</v>
      </c>
      <c r="K26" s="791">
        <v>17</v>
      </c>
      <c r="L26" s="791">
        <v>15</v>
      </c>
      <c r="M26" s="791">
        <v>2</v>
      </c>
      <c r="N26" s="791">
        <v>2</v>
      </c>
      <c r="O26" s="791">
        <v>1</v>
      </c>
      <c r="P26" s="791">
        <v>0</v>
      </c>
      <c r="Q26" s="791">
        <v>75</v>
      </c>
      <c r="R26" s="791">
        <v>37</v>
      </c>
      <c r="S26" s="791">
        <v>20</v>
      </c>
      <c r="U26" s="819">
        <v>1721</v>
      </c>
      <c r="V26" s="820" t="s">
        <v>40</v>
      </c>
      <c r="W26" s="821">
        <v>167</v>
      </c>
      <c r="X26" s="822">
        <v>3.2</v>
      </c>
      <c r="Y26" s="791">
        <v>0</v>
      </c>
      <c r="Z26" s="791">
        <v>1</v>
      </c>
      <c r="AA26" s="791">
        <v>1</v>
      </c>
      <c r="AB26" s="791">
        <v>12</v>
      </c>
      <c r="AC26" s="791">
        <v>10</v>
      </c>
      <c r="AD26" s="791">
        <v>34</v>
      </c>
      <c r="AE26" s="791">
        <v>19</v>
      </c>
      <c r="AF26" s="791">
        <v>15</v>
      </c>
      <c r="AG26" s="791">
        <v>4</v>
      </c>
      <c r="AH26" s="791">
        <v>3</v>
      </c>
      <c r="AI26" s="791">
        <v>2</v>
      </c>
      <c r="AJ26" s="791">
        <v>0</v>
      </c>
      <c r="AK26" s="791">
        <v>76</v>
      </c>
      <c r="AL26" s="791">
        <v>43</v>
      </c>
      <c r="AM26" s="791">
        <v>23</v>
      </c>
      <c r="AO26" s="819">
        <v>7042</v>
      </c>
      <c r="AP26" s="820" t="s">
        <v>1305</v>
      </c>
      <c r="AQ26" s="821">
        <v>110</v>
      </c>
      <c r="AR26" s="822">
        <v>3.4</v>
      </c>
      <c r="AS26" s="791">
        <v>0</v>
      </c>
      <c r="AT26" s="791">
        <v>0</v>
      </c>
      <c r="AU26" s="791">
        <v>0</v>
      </c>
      <c r="AV26" s="791">
        <v>2</v>
      </c>
      <c r="AW26" s="791">
        <v>11</v>
      </c>
      <c r="AX26" s="791">
        <v>30</v>
      </c>
      <c r="AY26" s="791">
        <v>32</v>
      </c>
      <c r="AZ26" s="791">
        <v>21</v>
      </c>
      <c r="BA26" s="791">
        <v>5</v>
      </c>
      <c r="BB26" s="791">
        <v>0</v>
      </c>
      <c r="BC26" s="791">
        <v>0</v>
      </c>
      <c r="BD26" s="791">
        <v>0</v>
      </c>
      <c r="BE26" s="791">
        <v>87</v>
      </c>
      <c r="BF26" s="791">
        <v>57</v>
      </c>
      <c r="BG26" s="826">
        <v>25</v>
      </c>
      <c r="BN26" s="1087">
        <f t="shared" si="0"/>
        <v>211</v>
      </c>
      <c r="BO26" s="1092" t="str">
        <f t="shared" si="1"/>
        <v>DR. MANUEL C. BARREIRO ELEMENTARY S</v>
      </c>
      <c r="BP26" s="1081" t="str">
        <f t="shared" si="2"/>
        <v>N</v>
      </c>
      <c r="BQ26" s="1081" t="str">
        <f t="shared" si="3"/>
        <v>N</v>
      </c>
      <c r="BR26" s="1083" t="str">
        <f t="shared" si="4"/>
        <v/>
      </c>
    </row>
    <row r="27" spans="1:70" ht="25.5">
      <c r="A27" s="819">
        <v>215</v>
      </c>
      <c r="B27" s="820" t="s">
        <v>1215</v>
      </c>
      <c r="C27" s="821">
        <v>24</v>
      </c>
      <c r="D27" s="822">
        <v>2.6</v>
      </c>
      <c r="E27" s="791">
        <v>4</v>
      </c>
      <c r="F27" s="791">
        <v>0</v>
      </c>
      <c r="G27" s="791">
        <v>4</v>
      </c>
      <c r="H27" s="791">
        <v>17</v>
      </c>
      <c r="I27" s="791">
        <v>29</v>
      </c>
      <c r="J27" s="791">
        <v>38</v>
      </c>
      <c r="K27" s="791">
        <v>4</v>
      </c>
      <c r="L27" s="791">
        <v>4</v>
      </c>
      <c r="M27" s="791">
        <v>0</v>
      </c>
      <c r="N27" s="791">
        <v>0</v>
      </c>
      <c r="O27" s="791">
        <v>0</v>
      </c>
      <c r="P27" s="791">
        <v>0</v>
      </c>
      <c r="Q27" s="791">
        <v>46</v>
      </c>
      <c r="R27" s="791">
        <v>8</v>
      </c>
      <c r="S27" s="791">
        <v>4</v>
      </c>
      <c r="U27" s="819">
        <v>2060</v>
      </c>
      <c r="V27" s="820" t="s">
        <v>2023</v>
      </c>
      <c r="W27" s="821">
        <v>30</v>
      </c>
      <c r="X27" s="822">
        <v>3.4</v>
      </c>
      <c r="Y27" s="791">
        <v>0</v>
      </c>
      <c r="Z27" s="791">
        <v>0</v>
      </c>
      <c r="AA27" s="791">
        <v>0</v>
      </c>
      <c r="AB27" s="791">
        <v>7</v>
      </c>
      <c r="AC27" s="791">
        <v>3</v>
      </c>
      <c r="AD27" s="791">
        <v>33</v>
      </c>
      <c r="AE27" s="791">
        <v>27</v>
      </c>
      <c r="AF27" s="791">
        <v>23</v>
      </c>
      <c r="AG27" s="791">
        <v>7</v>
      </c>
      <c r="AH27" s="791">
        <v>0</v>
      </c>
      <c r="AI27" s="791">
        <v>0</v>
      </c>
      <c r="AJ27" s="791">
        <v>0</v>
      </c>
      <c r="AK27" s="791">
        <v>90</v>
      </c>
      <c r="AL27" s="791">
        <v>57</v>
      </c>
      <c r="AM27" s="791">
        <v>30</v>
      </c>
      <c r="AO27" s="819">
        <v>7048</v>
      </c>
      <c r="AP27" s="820" t="s">
        <v>1556</v>
      </c>
      <c r="AQ27" s="821">
        <v>450</v>
      </c>
      <c r="AR27" s="822">
        <v>3.6</v>
      </c>
      <c r="AS27" s="791">
        <v>0</v>
      </c>
      <c r="AT27" s="791">
        <v>1</v>
      </c>
      <c r="AU27" s="791">
        <v>1</v>
      </c>
      <c r="AV27" s="791">
        <v>2</v>
      </c>
      <c r="AW27" s="791">
        <v>6</v>
      </c>
      <c r="AX27" s="791">
        <v>23</v>
      </c>
      <c r="AY27" s="791">
        <v>23</v>
      </c>
      <c r="AZ27" s="791">
        <v>29</v>
      </c>
      <c r="BA27" s="791">
        <v>12</v>
      </c>
      <c r="BB27" s="791">
        <v>2</v>
      </c>
      <c r="BC27" s="791">
        <v>1</v>
      </c>
      <c r="BD27" s="791">
        <v>0</v>
      </c>
      <c r="BE27" s="791">
        <v>90</v>
      </c>
      <c r="BF27" s="791">
        <v>67</v>
      </c>
      <c r="BG27" s="826">
        <v>44</v>
      </c>
      <c r="BN27" s="1087">
        <f t="shared" si="0"/>
        <v>215</v>
      </c>
      <c r="BO27" s="1092" t="str">
        <f t="shared" si="1"/>
        <v>LAWRENCE ACADEMY ELEMENTARY CHARTER</v>
      </c>
      <c r="BP27" s="1081" t="str">
        <f t="shared" si="2"/>
        <v>N</v>
      </c>
      <c r="BQ27" s="1081" t="str">
        <f t="shared" si="3"/>
        <v>N</v>
      </c>
      <c r="BR27" s="1083" t="str">
        <f t="shared" si="4"/>
        <v/>
      </c>
    </row>
    <row r="28" spans="1:70" ht="25.5">
      <c r="A28" s="819">
        <v>231</v>
      </c>
      <c r="B28" s="820" t="s">
        <v>124</v>
      </c>
      <c r="C28" s="821">
        <v>207</v>
      </c>
      <c r="D28" s="822">
        <v>3.3</v>
      </c>
      <c r="E28" s="791">
        <v>0</v>
      </c>
      <c r="F28" s="791">
        <v>1</v>
      </c>
      <c r="G28" s="791">
        <v>1</v>
      </c>
      <c r="H28" s="791">
        <v>7</v>
      </c>
      <c r="I28" s="791">
        <v>9</v>
      </c>
      <c r="J28" s="791">
        <v>31</v>
      </c>
      <c r="K28" s="791">
        <v>22</v>
      </c>
      <c r="L28" s="791">
        <v>19</v>
      </c>
      <c r="M28" s="791">
        <v>7</v>
      </c>
      <c r="N28" s="791">
        <v>2</v>
      </c>
      <c r="O28" s="791">
        <v>0</v>
      </c>
      <c r="P28" s="791">
        <v>0</v>
      </c>
      <c r="Q28" s="791">
        <v>81</v>
      </c>
      <c r="R28" s="791">
        <v>50</v>
      </c>
      <c r="S28" s="791">
        <v>29</v>
      </c>
      <c r="U28" s="819">
        <v>2701</v>
      </c>
      <c r="V28" s="820" t="s">
        <v>41</v>
      </c>
      <c r="W28" s="821">
        <v>145</v>
      </c>
      <c r="X28" s="822">
        <v>3.4</v>
      </c>
      <c r="Y28" s="791">
        <v>1</v>
      </c>
      <c r="Z28" s="791">
        <v>1</v>
      </c>
      <c r="AA28" s="791">
        <v>0</v>
      </c>
      <c r="AB28" s="791">
        <v>3</v>
      </c>
      <c r="AC28" s="791">
        <v>10</v>
      </c>
      <c r="AD28" s="791">
        <v>21</v>
      </c>
      <c r="AE28" s="791">
        <v>33</v>
      </c>
      <c r="AF28" s="791">
        <v>21</v>
      </c>
      <c r="AG28" s="791">
        <v>8</v>
      </c>
      <c r="AH28" s="791">
        <v>1</v>
      </c>
      <c r="AI28" s="791">
        <v>0</v>
      </c>
      <c r="AJ28" s="791">
        <v>1</v>
      </c>
      <c r="AK28" s="791">
        <v>85</v>
      </c>
      <c r="AL28" s="791">
        <v>63</v>
      </c>
      <c r="AM28" s="791">
        <v>30</v>
      </c>
      <c r="AO28" s="819">
        <v>7049</v>
      </c>
      <c r="AP28" s="820" t="s">
        <v>485</v>
      </c>
      <c r="AQ28" s="821">
        <v>492</v>
      </c>
      <c r="AR28" s="822">
        <v>3.2</v>
      </c>
      <c r="AS28" s="791">
        <v>2</v>
      </c>
      <c r="AT28" s="791">
        <v>4</v>
      </c>
      <c r="AU28" s="791">
        <v>4</v>
      </c>
      <c r="AV28" s="791">
        <v>6</v>
      </c>
      <c r="AW28" s="791">
        <v>11</v>
      </c>
      <c r="AX28" s="791">
        <v>22</v>
      </c>
      <c r="AY28" s="791">
        <v>22</v>
      </c>
      <c r="AZ28" s="791">
        <v>22</v>
      </c>
      <c r="BA28" s="791">
        <v>5</v>
      </c>
      <c r="BB28" s="791">
        <v>2</v>
      </c>
      <c r="BC28" s="791">
        <v>1</v>
      </c>
      <c r="BD28" s="791">
        <v>0</v>
      </c>
      <c r="BE28" s="791">
        <v>74</v>
      </c>
      <c r="BF28" s="791">
        <v>52</v>
      </c>
      <c r="BG28" s="826">
        <v>30</v>
      </c>
      <c r="BN28" s="1087">
        <f t="shared" si="0"/>
        <v>231</v>
      </c>
      <c r="BO28" s="1092" t="str">
        <f t="shared" si="1"/>
        <v>AVENTURA WATERWAYS K-8 CENTER</v>
      </c>
      <c r="BP28" s="1081">
        <f t="shared" si="2"/>
        <v>179</v>
      </c>
      <c r="BQ28" s="1081">
        <f t="shared" si="3"/>
        <v>89</v>
      </c>
      <c r="BR28" s="1083">
        <f t="shared" si="4"/>
        <v>84.709844559585491</v>
      </c>
    </row>
    <row r="29" spans="1:70" ht="25.5">
      <c r="A29" s="819">
        <v>241</v>
      </c>
      <c r="B29" s="820" t="s">
        <v>209</v>
      </c>
      <c r="C29" s="821">
        <v>115</v>
      </c>
      <c r="D29" s="822">
        <v>3.5</v>
      </c>
      <c r="E29" s="791">
        <v>2</v>
      </c>
      <c r="F29" s="791">
        <v>0</v>
      </c>
      <c r="G29" s="791">
        <v>1</v>
      </c>
      <c r="H29" s="791">
        <v>3</v>
      </c>
      <c r="I29" s="791">
        <v>4</v>
      </c>
      <c r="J29" s="791">
        <v>26</v>
      </c>
      <c r="K29" s="791">
        <v>18</v>
      </c>
      <c r="L29" s="791">
        <v>35</v>
      </c>
      <c r="M29" s="791">
        <v>6</v>
      </c>
      <c r="N29" s="791">
        <v>3</v>
      </c>
      <c r="O29" s="791">
        <v>2</v>
      </c>
      <c r="P29" s="791">
        <v>0</v>
      </c>
      <c r="Q29" s="791">
        <v>90</v>
      </c>
      <c r="R29" s="791">
        <v>64</v>
      </c>
      <c r="S29" s="791">
        <v>46</v>
      </c>
      <c r="U29" s="819">
        <v>2741</v>
      </c>
      <c r="V29" s="820" t="s">
        <v>300</v>
      </c>
      <c r="W29" s="821">
        <v>138</v>
      </c>
      <c r="X29" s="822">
        <v>3.9</v>
      </c>
      <c r="Y29" s="791">
        <v>0</v>
      </c>
      <c r="Z29" s="791">
        <v>0</v>
      </c>
      <c r="AA29" s="791">
        <v>1</v>
      </c>
      <c r="AB29" s="791">
        <v>2</v>
      </c>
      <c r="AC29" s="791">
        <v>5</v>
      </c>
      <c r="AD29" s="791">
        <v>12</v>
      </c>
      <c r="AE29" s="791">
        <v>14</v>
      </c>
      <c r="AF29" s="791">
        <v>43</v>
      </c>
      <c r="AG29" s="791">
        <v>12</v>
      </c>
      <c r="AH29" s="791">
        <v>8</v>
      </c>
      <c r="AI29" s="791">
        <v>2</v>
      </c>
      <c r="AJ29" s="791">
        <v>1</v>
      </c>
      <c r="AK29" s="791">
        <v>92</v>
      </c>
      <c r="AL29" s="791">
        <v>80</v>
      </c>
      <c r="AM29" s="791">
        <v>66</v>
      </c>
      <c r="AO29" s="819">
        <v>7050</v>
      </c>
      <c r="AP29" s="820" t="s">
        <v>1768</v>
      </c>
      <c r="AQ29" s="821">
        <v>201</v>
      </c>
      <c r="AR29" s="822">
        <v>3.2</v>
      </c>
      <c r="AS29" s="791">
        <v>1</v>
      </c>
      <c r="AT29" s="791">
        <v>2</v>
      </c>
      <c r="AU29" s="791">
        <v>3</v>
      </c>
      <c r="AV29" s="791">
        <v>5</v>
      </c>
      <c r="AW29" s="791">
        <v>10</v>
      </c>
      <c r="AX29" s="791">
        <v>24</v>
      </c>
      <c r="AY29" s="791">
        <v>27</v>
      </c>
      <c r="AZ29" s="791">
        <v>17</v>
      </c>
      <c r="BA29" s="791">
        <v>7</v>
      </c>
      <c r="BB29" s="791">
        <v>1</v>
      </c>
      <c r="BC29" s="791">
        <v>0</v>
      </c>
      <c r="BD29" s="791">
        <v>0</v>
      </c>
      <c r="BE29" s="791">
        <v>78</v>
      </c>
      <c r="BF29" s="791">
        <v>54</v>
      </c>
      <c r="BG29" s="826">
        <v>26</v>
      </c>
      <c r="BN29" s="1087">
        <f t="shared" si="0"/>
        <v>241</v>
      </c>
      <c r="BO29" s="1092" t="str">
        <f t="shared" si="1"/>
        <v>RUTH K. BROAD BAY HARBOR K-8 CENTER</v>
      </c>
      <c r="BP29" s="1081">
        <f t="shared" si="2"/>
        <v>123</v>
      </c>
      <c r="BQ29" s="1081">
        <f t="shared" si="3"/>
        <v>88</v>
      </c>
      <c r="BR29" s="1083">
        <f t="shared" si="4"/>
        <v>88.966386554621849</v>
      </c>
    </row>
    <row r="30" spans="1:70" ht="25.5">
      <c r="A30" s="819">
        <v>251</v>
      </c>
      <c r="B30" s="820" t="s">
        <v>210</v>
      </c>
      <c r="C30" s="821">
        <v>111</v>
      </c>
      <c r="D30" s="822">
        <v>3.6</v>
      </c>
      <c r="E30" s="791">
        <v>3</v>
      </c>
      <c r="F30" s="791">
        <v>1</v>
      </c>
      <c r="G30" s="791">
        <v>1</v>
      </c>
      <c r="H30" s="791">
        <v>1</v>
      </c>
      <c r="I30" s="791">
        <v>4</v>
      </c>
      <c r="J30" s="791">
        <v>26</v>
      </c>
      <c r="K30" s="791">
        <v>17</v>
      </c>
      <c r="L30" s="791">
        <v>30</v>
      </c>
      <c r="M30" s="791">
        <v>8</v>
      </c>
      <c r="N30" s="791">
        <v>7</v>
      </c>
      <c r="O30" s="791">
        <v>2</v>
      </c>
      <c r="P30" s="791">
        <v>1</v>
      </c>
      <c r="Q30" s="791">
        <v>91</v>
      </c>
      <c r="R30" s="791">
        <v>65</v>
      </c>
      <c r="S30" s="791">
        <v>48</v>
      </c>
      <c r="U30" s="819">
        <v>2881</v>
      </c>
      <c r="V30" s="820" t="s">
        <v>304</v>
      </c>
      <c r="W30" s="821">
        <v>55</v>
      </c>
      <c r="X30" s="822">
        <v>3.6</v>
      </c>
      <c r="Y30" s="791">
        <v>2</v>
      </c>
      <c r="Z30" s="791">
        <v>0</v>
      </c>
      <c r="AA30" s="791">
        <v>0</v>
      </c>
      <c r="AB30" s="791">
        <v>2</v>
      </c>
      <c r="AC30" s="791">
        <v>7</v>
      </c>
      <c r="AD30" s="791">
        <v>15</v>
      </c>
      <c r="AE30" s="791">
        <v>15</v>
      </c>
      <c r="AF30" s="791">
        <v>47</v>
      </c>
      <c r="AG30" s="791">
        <v>9</v>
      </c>
      <c r="AH30" s="791">
        <v>4</v>
      </c>
      <c r="AI30" s="791">
        <v>0</v>
      </c>
      <c r="AJ30" s="791">
        <v>0</v>
      </c>
      <c r="AK30" s="791">
        <v>89</v>
      </c>
      <c r="AL30" s="791">
        <v>75</v>
      </c>
      <c r="AM30" s="791">
        <v>60</v>
      </c>
      <c r="AO30" s="819">
        <v>7051</v>
      </c>
      <c r="AP30" s="820" t="s">
        <v>486</v>
      </c>
      <c r="AQ30" s="821">
        <v>770</v>
      </c>
      <c r="AR30" s="822">
        <v>3.4</v>
      </c>
      <c r="AS30" s="791">
        <v>1</v>
      </c>
      <c r="AT30" s="791">
        <v>2</v>
      </c>
      <c r="AU30" s="791">
        <v>2</v>
      </c>
      <c r="AV30" s="791">
        <v>4</v>
      </c>
      <c r="AW30" s="791">
        <v>9</v>
      </c>
      <c r="AX30" s="791">
        <v>25</v>
      </c>
      <c r="AY30" s="791">
        <v>23</v>
      </c>
      <c r="AZ30" s="791">
        <v>24</v>
      </c>
      <c r="BA30" s="791">
        <v>8</v>
      </c>
      <c r="BB30" s="791">
        <v>3</v>
      </c>
      <c r="BC30" s="791">
        <v>1</v>
      </c>
      <c r="BD30" s="791">
        <v>0</v>
      </c>
      <c r="BE30" s="791">
        <v>83</v>
      </c>
      <c r="BF30" s="791">
        <v>58</v>
      </c>
      <c r="BG30" s="826">
        <v>35</v>
      </c>
      <c r="BN30" s="1087">
        <f t="shared" si="0"/>
        <v>251</v>
      </c>
      <c r="BO30" s="1092" t="str">
        <f t="shared" si="1"/>
        <v>ETHEL KOGER BECKHAM ELEMENTARY</v>
      </c>
      <c r="BP30" s="1081" t="str">
        <f t="shared" si="2"/>
        <v>N</v>
      </c>
      <c r="BQ30" s="1081" t="str">
        <f t="shared" si="3"/>
        <v>N</v>
      </c>
      <c r="BR30" s="1083" t="str">
        <f t="shared" si="4"/>
        <v/>
      </c>
    </row>
    <row r="31" spans="1:70" ht="25.5">
      <c r="A31" s="819">
        <v>261</v>
      </c>
      <c r="B31" s="820" t="s">
        <v>211</v>
      </c>
      <c r="C31" s="821">
        <v>74</v>
      </c>
      <c r="D31" s="822">
        <v>2.6</v>
      </c>
      <c r="E31" s="791">
        <v>1</v>
      </c>
      <c r="F31" s="791">
        <v>7</v>
      </c>
      <c r="G31" s="791">
        <v>5</v>
      </c>
      <c r="H31" s="791">
        <v>14</v>
      </c>
      <c r="I31" s="791">
        <v>26</v>
      </c>
      <c r="J31" s="791">
        <v>32</v>
      </c>
      <c r="K31" s="791">
        <v>8</v>
      </c>
      <c r="L31" s="791">
        <v>4</v>
      </c>
      <c r="M31" s="791">
        <v>1</v>
      </c>
      <c r="N31" s="791">
        <v>1</v>
      </c>
      <c r="O31" s="791">
        <v>0</v>
      </c>
      <c r="P31" s="791">
        <v>0</v>
      </c>
      <c r="Q31" s="791">
        <v>47</v>
      </c>
      <c r="R31" s="791">
        <v>15</v>
      </c>
      <c r="S31" s="791">
        <v>7</v>
      </c>
      <c r="U31" s="819">
        <v>2901</v>
      </c>
      <c r="V31" s="820" t="s">
        <v>306</v>
      </c>
      <c r="W31" s="821">
        <v>96</v>
      </c>
      <c r="X31" s="822">
        <v>2.8</v>
      </c>
      <c r="Y31" s="791">
        <v>2</v>
      </c>
      <c r="Z31" s="791">
        <v>8</v>
      </c>
      <c r="AA31" s="791">
        <v>1</v>
      </c>
      <c r="AB31" s="791">
        <v>16</v>
      </c>
      <c r="AC31" s="791">
        <v>18</v>
      </c>
      <c r="AD31" s="791">
        <v>20</v>
      </c>
      <c r="AE31" s="791">
        <v>21</v>
      </c>
      <c r="AF31" s="791">
        <v>11</v>
      </c>
      <c r="AG31" s="791">
        <v>3</v>
      </c>
      <c r="AH31" s="791">
        <v>0</v>
      </c>
      <c r="AI31" s="791">
        <v>0</v>
      </c>
      <c r="AJ31" s="791">
        <v>0</v>
      </c>
      <c r="AK31" s="791">
        <v>55</v>
      </c>
      <c r="AL31" s="791">
        <v>35</v>
      </c>
      <c r="AM31" s="791">
        <v>15</v>
      </c>
      <c r="AO31" s="819">
        <v>7053</v>
      </c>
      <c r="AP31" s="820" t="s">
        <v>1306</v>
      </c>
      <c r="AQ31" s="821">
        <v>60</v>
      </c>
      <c r="AR31" s="822">
        <v>3.3</v>
      </c>
      <c r="AS31" s="791">
        <v>0</v>
      </c>
      <c r="AT31" s="791">
        <v>2</v>
      </c>
      <c r="AU31" s="791">
        <v>2</v>
      </c>
      <c r="AV31" s="791">
        <v>5</v>
      </c>
      <c r="AW31" s="791">
        <v>5</v>
      </c>
      <c r="AX31" s="791">
        <v>33</v>
      </c>
      <c r="AY31" s="791">
        <v>28</v>
      </c>
      <c r="AZ31" s="791">
        <v>25</v>
      </c>
      <c r="BA31" s="791">
        <v>0</v>
      </c>
      <c r="BB31" s="791">
        <v>0</v>
      </c>
      <c r="BC31" s="791">
        <v>0</v>
      </c>
      <c r="BD31" s="791">
        <v>0</v>
      </c>
      <c r="BE31" s="791">
        <v>87</v>
      </c>
      <c r="BF31" s="791">
        <v>53</v>
      </c>
      <c r="BG31" s="826">
        <v>25</v>
      </c>
      <c r="BN31" s="1087">
        <f t="shared" si="0"/>
        <v>261</v>
      </c>
      <c r="BO31" s="1092" t="str">
        <f t="shared" si="1"/>
        <v>BEL-AIRE ELEMENTARY SCHOOL</v>
      </c>
      <c r="BP31" s="1081" t="str">
        <f t="shared" si="2"/>
        <v>N</v>
      </c>
      <c r="BQ31" s="1081" t="str">
        <f t="shared" si="3"/>
        <v>N</v>
      </c>
      <c r="BR31" s="1083" t="str">
        <f t="shared" si="4"/>
        <v/>
      </c>
    </row>
    <row r="32" spans="1:70" ht="25.5">
      <c r="A32" s="819">
        <v>271</v>
      </c>
      <c r="B32" s="820" t="s">
        <v>212</v>
      </c>
      <c r="C32" s="821">
        <v>97</v>
      </c>
      <c r="D32" s="822">
        <v>3.2</v>
      </c>
      <c r="E32" s="791">
        <v>1</v>
      </c>
      <c r="F32" s="791">
        <v>1</v>
      </c>
      <c r="G32" s="791">
        <v>0</v>
      </c>
      <c r="H32" s="791">
        <v>4</v>
      </c>
      <c r="I32" s="791">
        <v>5</v>
      </c>
      <c r="J32" s="791">
        <v>43</v>
      </c>
      <c r="K32" s="791">
        <v>21</v>
      </c>
      <c r="L32" s="791">
        <v>22</v>
      </c>
      <c r="M32" s="791">
        <v>3</v>
      </c>
      <c r="N32" s="791">
        <v>0</v>
      </c>
      <c r="O32" s="791">
        <v>0</v>
      </c>
      <c r="P32" s="791">
        <v>0</v>
      </c>
      <c r="Q32" s="791">
        <v>89</v>
      </c>
      <c r="R32" s="791">
        <v>45</v>
      </c>
      <c r="S32" s="791">
        <v>25</v>
      </c>
      <c r="U32" s="819">
        <v>2911</v>
      </c>
      <c r="V32" s="820" t="s">
        <v>307</v>
      </c>
      <c r="W32" s="821">
        <v>117</v>
      </c>
      <c r="X32" s="822">
        <v>3</v>
      </c>
      <c r="Y32" s="791">
        <v>0</v>
      </c>
      <c r="Z32" s="791">
        <v>3</v>
      </c>
      <c r="AA32" s="791">
        <v>3</v>
      </c>
      <c r="AB32" s="791">
        <v>8</v>
      </c>
      <c r="AC32" s="791">
        <v>25</v>
      </c>
      <c r="AD32" s="791">
        <v>33</v>
      </c>
      <c r="AE32" s="791">
        <v>13</v>
      </c>
      <c r="AF32" s="791">
        <v>12</v>
      </c>
      <c r="AG32" s="791">
        <v>2</v>
      </c>
      <c r="AH32" s="791">
        <v>2</v>
      </c>
      <c r="AI32" s="791">
        <v>1</v>
      </c>
      <c r="AJ32" s="791">
        <v>0</v>
      </c>
      <c r="AK32" s="791">
        <v>62</v>
      </c>
      <c r="AL32" s="791">
        <v>29</v>
      </c>
      <c r="AM32" s="791">
        <v>16</v>
      </c>
      <c r="AO32" s="819">
        <v>7054</v>
      </c>
      <c r="AP32" s="820" t="s">
        <v>1397</v>
      </c>
      <c r="AQ32" s="821">
        <v>20</v>
      </c>
      <c r="AR32" s="822">
        <v>2.6</v>
      </c>
      <c r="AS32" s="791">
        <v>10</v>
      </c>
      <c r="AT32" s="791">
        <v>5</v>
      </c>
      <c r="AU32" s="791">
        <v>0</v>
      </c>
      <c r="AV32" s="791">
        <v>5</v>
      </c>
      <c r="AW32" s="791">
        <v>20</v>
      </c>
      <c r="AX32" s="791">
        <v>30</v>
      </c>
      <c r="AY32" s="791">
        <v>25</v>
      </c>
      <c r="AZ32" s="791">
        <v>5</v>
      </c>
      <c r="BA32" s="791">
        <v>0</v>
      </c>
      <c r="BB32" s="791">
        <v>0</v>
      </c>
      <c r="BC32" s="791">
        <v>0</v>
      </c>
      <c r="BD32" s="791">
        <v>0</v>
      </c>
      <c r="BE32" s="791">
        <v>60</v>
      </c>
      <c r="BF32" s="791">
        <v>30</v>
      </c>
      <c r="BG32" s="826">
        <v>5</v>
      </c>
      <c r="BN32" s="1087">
        <f t="shared" si="0"/>
        <v>271</v>
      </c>
      <c r="BO32" s="1092" t="str">
        <f t="shared" si="1"/>
        <v>BENT TREE ELEMENTARY SCHOOL</v>
      </c>
      <c r="BP32" s="1081" t="str">
        <f t="shared" si="2"/>
        <v>N</v>
      </c>
      <c r="BQ32" s="1081" t="str">
        <f t="shared" si="3"/>
        <v>N</v>
      </c>
      <c r="BR32" s="1083" t="str">
        <f t="shared" si="4"/>
        <v/>
      </c>
    </row>
    <row r="33" spans="1:70" ht="25.5">
      <c r="A33" s="819">
        <v>311</v>
      </c>
      <c r="B33" s="820" t="s">
        <v>119</v>
      </c>
      <c r="C33" s="821">
        <v>74</v>
      </c>
      <c r="D33" s="822">
        <v>3.5</v>
      </c>
      <c r="E33" s="791">
        <v>1</v>
      </c>
      <c r="F33" s="791">
        <v>1</v>
      </c>
      <c r="G33" s="791">
        <v>1</v>
      </c>
      <c r="H33" s="791">
        <v>0</v>
      </c>
      <c r="I33" s="791">
        <v>4</v>
      </c>
      <c r="J33" s="791">
        <v>32</v>
      </c>
      <c r="K33" s="791">
        <v>20</v>
      </c>
      <c r="L33" s="791">
        <v>26</v>
      </c>
      <c r="M33" s="791">
        <v>9</v>
      </c>
      <c r="N33" s="791">
        <v>4</v>
      </c>
      <c r="O33" s="791">
        <v>0</v>
      </c>
      <c r="P33" s="791">
        <v>0</v>
      </c>
      <c r="Q33" s="791">
        <v>92</v>
      </c>
      <c r="R33" s="791">
        <v>59</v>
      </c>
      <c r="S33" s="791">
        <v>39</v>
      </c>
      <c r="U33" s="819">
        <v>3029</v>
      </c>
      <c r="V33" s="820" t="s">
        <v>1894</v>
      </c>
      <c r="W33" s="821">
        <v>40</v>
      </c>
      <c r="X33" s="822">
        <v>3.9</v>
      </c>
      <c r="Y33" s="791">
        <v>0</v>
      </c>
      <c r="Z33" s="791">
        <v>0</v>
      </c>
      <c r="AA33" s="791">
        <v>0</v>
      </c>
      <c r="AB33" s="791">
        <v>0</v>
      </c>
      <c r="AC33" s="791">
        <v>0</v>
      </c>
      <c r="AD33" s="791">
        <v>15</v>
      </c>
      <c r="AE33" s="791">
        <v>28</v>
      </c>
      <c r="AF33" s="791">
        <v>33</v>
      </c>
      <c r="AG33" s="791">
        <v>15</v>
      </c>
      <c r="AH33" s="791">
        <v>8</v>
      </c>
      <c r="AI33" s="791">
        <v>0</v>
      </c>
      <c r="AJ33" s="791">
        <v>3</v>
      </c>
      <c r="AK33" s="791">
        <v>100</v>
      </c>
      <c r="AL33" s="791">
        <v>85</v>
      </c>
      <c r="AM33" s="791">
        <v>58</v>
      </c>
      <c r="AO33" s="819">
        <v>7055</v>
      </c>
      <c r="AP33" s="820" t="s">
        <v>487</v>
      </c>
      <c r="AQ33" s="821">
        <v>40</v>
      </c>
      <c r="AR33" s="822">
        <v>4.2</v>
      </c>
      <c r="AS33" s="791">
        <v>0</v>
      </c>
      <c r="AT33" s="791">
        <v>0</v>
      </c>
      <c r="AU33" s="791">
        <v>0</v>
      </c>
      <c r="AV33" s="791">
        <v>0</v>
      </c>
      <c r="AW33" s="791">
        <v>0</v>
      </c>
      <c r="AX33" s="791">
        <v>5</v>
      </c>
      <c r="AY33" s="791">
        <v>23</v>
      </c>
      <c r="AZ33" s="791">
        <v>38</v>
      </c>
      <c r="BA33" s="791">
        <v>15</v>
      </c>
      <c r="BB33" s="791">
        <v>10</v>
      </c>
      <c r="BC33" s="791">
        <v>8</v>
      </c>
      <c r="BD33" s="791">
        <v>3</v>
      </c>
      <c r="BE33" s="791">
        <v>100</v>
      </c>
      <c r="BF33" s="791">
        <v>95</v>
      </c>
      <c r="BG33" s="826">
        <v>73</v>
      </c>
      <c r="BN33" s="1087">
        <f t="shared" si="0"/>
        <v>311</v>
      </c>
      <c r="BO33" s="1092" t="str">
        <f t="shared" si="1"/>
        <v>GOULDS ELEMENTARY SCHOOL</v>
      </c>
      <c r="BP33" s="1081" t="str">
        <f t="shared" si="2"/>
        <v>N</v>
      </c>
      <c r="BQ33" s="1081" t="str">
        <f t="shared" si="3"/>
        <v>N</v>
      </c>
      <c r="BR33" s="1083" t="str">
        <f t="shared" si="4"/>
        <v/>
      </c>
    </row>
    <row r="34" spans="1:70" ht="25.5">
      <c r="A34" s="819">
        <v>312</v>
      </c>
      <c r="B34" s="820" t="s">
        <v>14</v>
      </c>
      <c r="C34" s="821">
        <v>89</v>
      </c>
      <c r="D34" s="822">
        <v>3.2</v>
      </c>
      <c r="E34" s="791">
        <v>0</v>
      </c>
      <c r="F34" s="791">
        <v>0</v>
      </c>
      <c r="G34" s="791">
        <v>0</v>
      </c>
      <c r="H34" s="791">
        <v>3</v>
      </c>
      <c r="I34" s="791">
        <v>12</v>
      </c>
      <c r="J34" s="791">
        <v>45</v>
      </c>
      <c r="K34" s="791">
        <v>25</v>
      </c>
      <c r="L34" s="791">
        <v>13</v>
      </c>
      <c r="M34" s="791">
        <v>1</v>
      </c>
      <c r="N34" s="791">
        <v>0</v>
      </c>
      <c r="O34" s="791">
        <v>0</v>
      </c>
      <c r="P34" s="791">
        <v>0</v>
      </c>
      <c r="Q34" s="791">
        <v>84</v>
      </c>
      <c r="R34" s="791">
        <v>39</v>
      </c>
      <c r="S34" s="791">
        <v>15</v>
      </c>
      <c r="U34" s="819">
        <v>3101</v>
      </c>
      <c r="V34" s="820" t="s">
        <v>315</v>
      </c>
      <c r="W34" s="821">
        <v>130</v>
      </c>
      <c r="X34" s="822">
        <v>3.4</v>
      </c>
      <c r="Y34" s="791">
        <v>0</v>
      </c>
      <c r="Z34" s="791">
        <v>0</v>
      </c>
      <c r="AA34" s="791">
        <v>1</v>
      </c>
      <c r="AB34" s="791">
        <v>5</v>
      </c>
      <c r="AC34" s="791">
        <v>9</v>
      </c>
      <c r="AD34" s="791">
        <v>28</v>
      </c>
      <c r="AE34" s="791">
        <v>25</v>
      </c>
      <c r="AF34" s="791">
        <v>18</v>
      </c>
      <c r="AG34" s="791">
        <v>9</v>
      </c>
      <c r="AH34" s="791">
        <v>5</v>
      </c>
      <c r="AI34" s="791">
        <v>0</v>
      </c>
      <c r="AJ34" s="791">
        <v>0</v>
      </c>
      <c r="AK34" s="791">
        <v>85</v>
      </c>
      <c r="AL34" s="791">
        <v>57</v>
      </c>
      <c r="AM34" s="791">
        <v>32</v>
      </c>
      <c r="AO34" s="819">
        <v>7056</v>
      </c>
      <c r="AP34" s="820" t="s">
        <v>129</v>
      </c>
      <c r="AQ34" s="821">
        <v>30</v>
      </c>
      <c r="AR34" s="822">
        <v>3.3</v>
      </c>
      <c r="AS34" s="791">
        <v>0</v>
      </c>
      <c r="AT34" s="791">
        <v>0</v>
      </c>
      <c r="AU34" s="791">
        <v>0</v>
      </c>
      <c r="AV34" s="791">
        <v>7</v>
      </c>
      <c r="AW34" s="791">
        <v>10</v>
      </c>
      <c r="AX34" s="791">
        <v>27</v>
      </c>
      <c r="AY34" s="791">
        <v>30</v>
      </c>
      <c r="AZ34" s="791">
        <v>27</v>
      </c>
      <c r="BA34" s="791">
        <v>0</v>
      </c>
      <c r="BB34" s="791">
        <v>0</v>
      </c>
      <c r="BC34" s="791">
        <v>0</v>
      </c>
      <c r="BD34" s="791">
        <v>0</v>
      </c>
      <c r="BE34" s="791">
        <v>83</v>
      </c>
      <c r="BF34" s="791">
        <v>57</v>
      </c>
      <c r="BG34" s="826">
        <v>27</v>
      </c>
      <c r="BN34" s="1087">
        <f t="shared" si="0"/>
        <v>312</v>
      </c>
      <c r="BO34" s="1092" t="str">
        <f t="shared" si="1"/>
        <v>MATER GARDENS ACADEMY</v>
      </c>
      <c r="BP34" s="1081" t="str">
        <f t="shared" si="2"/>
        <v>N</v>
      </c>
      <c r="BQ34" s="1081" t="str">
        <f t="shared" si="3"/>
        <v>N</v>
      </c>
      <c r="BR34" s="1083" t="str">
        <f t="shared" si="4"/>
        <v/>
      </c>
    </row>
    <row r="35" spans="1:70" ht="25.5">
      <c r="A35" s="819">
        <v>321</v>
      </c>
      <c r="B35" s="820" t="s">
        <v>213</v>
      </c>
      <c r="C35" s="821">
        <v>112</v>
      </c>
      <c r="D35" s="822">
        <v>2.9</v>
      </c>
      <c r="E35" s="791">
        <v>4</v>
      </c>
      <c r="F35" s="791">
        <v>2</v>
      </c>
      <c r="G35" s="791">
        <v>3</v>
      </c>
      <c r="H35" s="791">
        <v>7</v>
      </c>
      <c r="I35" s="791">
        <v>13</v>
      </c>
      <c r="J35" s="791">
        <v>37</v>
      </c>
      <c r="K35" s="791">
        <v>21</v>
      </c>
      <c r="L35" s="791">
        <v>13</v>
      </c>
      <c r="M35" s="791">
        <v>0</v>
      </c>
      <c r="N35" s="791">
        <v>0</v>
      </c>
      <c r="O35" s="791">
        <v>0</v>
      </c>
      <c r="P35" s="791">
        <v>0</v>
      </c>
      <c r="Q35" s="791">
        <v>71</v>
      </c>
      <c r="R35" s="791">
        <v>35</v>
      </c>
      <c r="S35" s="791">
        <v>13</v>
      </c>
      <c r="U35" s="819">
        <v>3191</v>
      </c>
      <c r="V35" s="820" t="s">
        <v>125</v>
      </c>
      <c r="W35" s="821">
        <v>93</v>
      </c>
      <c r="X35" s="822">
        <v>4</v>
      </c>
      <c r="Y35" s="791">
        <v>0</v>
      </c>
      <c r="Z35" s="791">
        <v>0</v>
      </c>
      <c r="AA35" s="791">
        <v>0</v>
      </c>
      <c r="AB35" s="791">
        <v>1</v>
      </c>
      <c r="AC35" s="791">
        <v>1</v>
      </c>
      <c r="AD35" s="791">
        <v>14</v>
      </c>
      <c r="AE35" s="791">
        <v>18</v>
      </c>
      <c r="AF35" s="791">
        <v>38</v>
      </c>
      <c r="AG35" s="791">
        <v>15</v>
      </c>
      <c r="AH35" s="791">
        <v>10</v>
      </c>
      <c r="AI35" s="791">
        <v>2</v>
      </c>
      <c r="AJ35" s="791">
        <v>1</v>
      </c>
      <c r="AK35" s="791">
        <v>98</v>
      </c>
      <c r="AL35" s="791">
        <v>84</v>
      </c>
      <c r="AM35" s="791">
        <v>66</v>
      </c>
      <c r="AO35" s="819">
        <v>7058</v>
      </c>
      <c r="AP35" s="820" t="s">
        <v>1309</v>
      </c>
      <c r="AQ35" s="821">
        <v>23</v>
      </c>
      <c r="AR35" s="822">
        <v>3.3</v>
      </c>
      <c r="AS35" s="791">
        <v>4</v>
      </c>
      <c r="AT35" s="791">
        <v>4</v>
      </c>
      <c r="AU35" s="791">
        <v>0</v>
      </c>
      <c r="AV35" s="791">
        <v>4</v>
      </c>
      <c r="AW35" s="791">
        <v>0</v>
      </c>
      <c r="AX35" s="791">
        <v>13</v>
      </c>
      <c r="AY35" s="791">
        <v>35</v>
      </c>
      <c r="AZ35" s="791">
        <v>35</v>
      </c>
      <c r="BA35" s="791">
        <v>0</v>
      </c>
      <c r="BB35" s="791">
        <v>4</v>
      </c>
      <c r="BC35" s="791">
        <v>0</v>
      </c>
      <c r="BD35" s="791">
        <v>0</v>
      </c>
      <c r="BE35" s="791">
        <v>87</v>
      </c>
      <c r="BF35" s="791">
        <v>74</v>
      </c>
      <c r="BG35" s="826">
        <v>39</v>
      </c>
      <c r="BN35" s="1087">
        <f t="shared" si="0"/>
        <v>321</v>
      </c>
      <c r="BO35" s="1092" t="str">
        <f t="shared" si="1"/>
        <v>BISCAYNE ELEMENTARY SCHOOL</v>
      </c>
      <c r="BP35" s="1081" t="str">
        <f t="shared" si="2"/>
        <v>N</v>
      </c>
      <c r="BQ35" s="1081" t="str">
        <f t="shared" si="3"/>
        <v>N</v>
      </c>
      <c r="BR35" s="1083" t="str">
        <f t="shared" si="4"/>
        <v/>
      </c>
    </row>
    <row r="36" spans="1:70" ht="25.5">
      <c r="A36" s="819">
        <v>332</v>
      </c>
      <c r="B36" s="820" t="s">
        <v>214</v>
      </c>
      <c r="C36" s="821">
        <v>43</v>
      </c>
      <c r="D36" s="822">
        <v>3.6</v>
      </c>
      <c r="E36" s="791">
        <v>0</v>
      </c>
      <c r="F36" s="791">
        <v>0</v>
      </c>
      <c r="G36" s="791">
        <v>0</v>
      </c>
      <c r="H36" s="791">
        <v>2</v>
      </c>
      <c r="I36" s="791">
        <v>2</v>
      </c>
      <c r="J36" s="791">
        <v>37</v>
      </c>
      <c r="K36" s="791">
        <v>16</v>
      </c>
      <c r="L36" s="791">
        <v>26</v>
      </c>
      <c r="M36" s="791">
        <v>7</v>
      </c>
      <c r="N36" s="791">
        <v>9</v>
      </c>
      <c r="O36" s="791">
        <v>0</v>
      </c>
      <c r="P36" s="791">
        <v>0</v>
      </c>
      <c r="Q36" s="791">
        <v>95</v>
      </c>
      <c r="R36" s="791">
        <v>58</v>
      </c>
      <c r="S36" s="791">
        <v>42</v>
      </c>
      <c r="U36" s="819">
        <v>3281</v>
      </c>
      <c r="V36" s="820" t="s">
        <v>18</v>
      </c>
      <c r="W36" s="821">
        <v>159</v>
      </c>
      <c r="X36" s="822">
        <v>3.4</v>
      </c>
      <c r="Y36" s="791">
        <v>0</v>
      </c>
      <c r="Z36" s="791">
        <v>0</v>
      </c>
      <c r="AA36" s="791">
        <v>1</v>
      </c>
      <c r="AB36" s="791">
        <v>6</v>
      </c>
      <c r="AC36" s="791">
        <v>7</v>
      </c>
      <c r="AD36" s="791">
        <v>31</v>
      </c>
      <c r="AE36" s="791">
        <v>21</v>
      </c>
      <c r="AF36" s="791">
        <v>24</v>
      </c>
      <c r="AG36" s="791">
        <v>7</v>
      </c>
      <c r="AH36" s="791">
        <v>1</v>
      </c>
      <c r="AI36" s="791">
        <v>1</v>
      </c>
      <c r="AJ36" s="791">
        <v>1</v>
      </c>
      <c r="AK36" s="791">
        <v>86</v>
      </c>
      <c r="AL36" s="791">
        <v>55</v>
      </c>
      <c r="AM36" s="791">
        <v>33</v>
      </c>
      <c r="AO36" s="819">
        <v>7059</v>
      </c>
      <c r="AP36" s="820" t="s">
        <v>951</v>
      </c>
      <c r="AQ36" s="821">
        <v>76</v>
      </c>
      <c r="AR36" s="822">
        <v>3.6</v>
      </c>
      <c r="AS36" s="791">
        <v>0</v>
      </c>
      <c r="AT36" s="791">
        <v>0</v>
      </c>
      <c r="AU36" s="791">
        <v>0</v>
      </c>
      <c r="AV36" s="791">
        <v>0</v>
      </c>
      <c r="AW36" s="791">
        <v>7</v>
      </c>
      <c r="AX36" s="791">
        <v>18</v>
      </c>
      <c r="AY36" s="791">
        <v>33</v>
      </c>
      <c r="AZ36" s="791">
        <v>29</v>
      </c>
      <c r="BA36" s="791">
        <v>11</v>
      </c>
      <c r="BB36" s="791">
        <v>3</v>
      </c>
      <c r="BC36" s="791">
        <v>0</v>
      </c>
      <c r="BD36" s="791">
        <v>0</v>
      </c>
      <c r="BE36" s="791">
        <v>93</v>
      </c>
      <c r="BF36" s="791">
        <v>75</v>
      </c>
      <c r="BG36" s="826">
        <v>42</v>
      </c>
      <c r="BN36" s="1087">
        <f t="shared" si="0"/>
        <v>332</v>
      </c>
      <c r="BO36" s="1092" t="str">
        <f t="shared" si="1"/>
        <v>SOMERSET ACADEMY (SILVER PALMS)</v>
      </c>
      <c r="BP36" s="1081">
        <f t="shared" si="2"/>
        <v>141</v>
      </c>
      <c r="BQ36" s="1081">
        <f t="shared" si="3"/>
        <v>86</v>
      </c>
      <c r="BR36" s="1083">
        <f t="shared" si="4"/>
        <v>88.103260869565219</v>
      </c>
    </row>
    <row r="37" spans="1:70" ht="25.5">
      <c r="A37" s="819">
        <v>339</v>
      </c>
      <c r="B37" s="820" t="s">
        <v>1216</v>
      </c>
      <c r="C37" s="821">
        <v>47</v>
      </c>
      <c r="D37" s="822">
        <v>3.1</v>
      </c>
      <c r="E37" s="791">
        <v>0</v>
      </c>
      <c r="F37" s="791">
        <v>0</v>
      </c>
      <c r="G37" s="791">
        <v>2</v>
      </c>
      <c r="H37" s="791">
        <v>11</v>
      </c>
      <c r="I37" s="791">
        <v>11</v>
      </c>
      <c r="J37" s="791">
        <v>47</v>
      </c>
      <c r="K37" s="791">
        <v>13</v>
      </c>
      <c r="L37" s="791">
        <v>13</v>
      </c>
      <c r="M37" s="791">
        <v>4</v>
      </c>
      <c r="N37" s="791">
        <v>0</v>
      </c>
      <c r="O37" s="791">
        <v>0</v>
      </c>
      <c r="P37" s="791">
        <v>0</v>
      </c>
      <c r="Q37" s="791">
        <v>77</v>
      </c>
      <c r="R37" s="791">
        <v>30</v>
      </c>
      <c r="S37" s="791">
        <v>17</v>
      </c>
      <c r="U37" s="819">
        <v>3421</v>
      </c>
      <c r="V37" s="820" t="s">
        <v>324</v>
      </c>
      <c r="W37" s="821">
        <v>146</v>
      </c>
      <c r="X37" s="822">
        <v>3.3</v>
      </c>
      <c r="Y37" s="791">
        <v>0</v>
      </c>
      <c r="Z37" s="791">
        <v>1</v>
      </c>
      <c r="AA37" s="791">
        <v>1</v>
      </c>
      <c r="AB37" s="791">
        <v>6</v>
      </c>
      <c r="AC37" s="791">
        <v>9</v>
      </c>
      <c r="AD37" s="791">
        <v>30</v>
      </c>
      <c r="AE37" s="791">
        <v>22</v>
      </c>
      <c r="AF37" s="791">
        <v>24</v>
      </c>
      <c r="AG37" s="791">
        <v>5</v>
      </c>
      <c r="AH37" s="791">
        <v>1</v>
      </c>
      <c r="AI37" s="791">
        <v>1</v>
      </c>
      <c r="AJ37" s="791">
        <v>0</v>
      </c>
      <c r="AK37" s="791">
        <v>83</v>
      </c>
      <c r="AL37" s="791">
        <v>53</v>
      </c>
      <c r="AM37" s="791">
        <v>31</v>
      </c>
      <c r="AO37" s="819">
        <v>7062</v>
      </c>
      <c r="AP37" s="820" t="s">
        <v>1307</v>
      </c>
      <c r="AQ37" s="821">
        <v>117</v>
      </c>
      <c r="AR37" s="822">
        <v>2.6</v>
      </c>
      <c r="AS37" s="791">
        <v>1</v>
      </c>
      <c r="AT37" s="791">
        <v>7</v>
      </c>
      <c r="AU37" s="791">
        <v>5</v>
      </c>
      <c r="AV37" s="791">
        <v>21</v>
      </c>
      <c r="AW37" s="791">
        <v>22</v>
      </c>
      <c r="AX37" s="791">
        <v>28</v>
      </c>
      <c r="AY37" s="791">
        <v>8</v>
      </c>
      <c r="AZ37" s="791">
        <v>6</v>
      </c>
      <c r="BA37" s="791">
        <v>3</v>
      </c>
      <c r="BB37" s="791">
        <v>0</v>
      </c>
      <c r="BC37" s="791">
        <v>0</v>
      </c>
      <c r="BD37" s="791">
        <v>0</v>
      </c>
      <c r="BE37" s="791">
        <v>44</v>
      </c>
      <c r="BF37" s="791">
        <v>16</v>
      </c>
      <c r="BG37" s="826">
        <v>9</v>
      </c>
      <c r="BN37" s="1087">
        <f t="shared" si="0"/>
        <v>339</v>
      </c>
      <c r="BO37" s="1092" t="str">
        <f t="shared" si="1"/>
        <v>SOMERSET ACAD CHARTER ELEM SCHOOL S</v>
      </c>
      <c r="BP37" s="1081" t="str">
        <f t="shared" si="2"/>
        <v>N</v>
      </c>
      <c r="BQ37" s="1081" t="str">
        <f t="shared" si="3"/>
        <v>N</v>
      </c>
      <c r="BR37" s="1083" t="str">
        <f t="shared" si="4"/>
        <v/>
      </c>
    </row>
    <row r="38" spans="1:70" ht="25.5">
      <c r="A38" s="819">
        <v>341</v>
      </c>
      <c r="B38" s="820" t="s">
        <v>215</v>
      </c>
      <c r="C38" s="821">
        <v>106</v>
      </c>
      <c r="D38" s="822">
        <v>3</v>
      </c>
      <c r="E38" s="791">
        <v>1</v>
      </c>
      <c r="F38" s="791">
        <v>5</v>
      </c>
      <c r="G38" s="791">
        <v>3</v>
      </c>
      <c r="H38" s="791">
        <v>5</v>
      </c>
      <c r="I38" s="791">
        <v>7</v>
      </c>
      <c r="J38" s="791">
        <v>47</v>
      </c>
      <c r="K38" s="791">
        <v>20</v>
      </c>
      <c r="L38" s="791">
        <v>9</v>
      </c>
      <c r="M38" s="791">
        <v>2</v>
      </c>
      <c r="N38" s="791">
        <v>2</v>
      </c>
      <c r="O38" s="791">
        <v>0</v>
      </c>
      <c r="P38" s="791">
        <v>0</v>
      </c>
      <c r="Q38" s="791">
        <v>80</v>
      </c>
      <c r="R38" s="791">
        <v>33</v>
      </c>
      <c r="S38" s="791">
        <v>13</v>
      </c>
      <c r="U38" s="819">
        <v>3610</v>
      </c>
      <c r="V38" s="820" t="s">
        <v>330</v>
      </c>
      <c r="W38" s="821">
        <v>218</v>
      </c>
      <c r="X38" s="822">
        <v>3.4</v>
      </c>
      <c r="Y38" s="791">
        <v>0</v>
      </c>
      <c r="Z38" s="791">
        <v>0</v>
      </c>
      <c r="AA38" s="791">
        <v>0</v>
      </c>
      <c r="AB38" s="791">
        <v>10</v>
      </c>
      <c r="AC38" s="791">
        <v>11</v>
      </c>
      <c r="AD38" s="791">
        <v>21</v>
      </c>
      <c r="AE38" s="791">
        <v>19</v>
      </c>
      <c r="AF38" s="791">
        <v>28</v>
      </c>
      <c r="AG38" s="791">
        <v>9</v>
      </c>
      <c r="AH38" s="791">
        <v>3</v>
      </c>
      <c r="AI38" s="791">
        <v>0</v>
      </c>
      <c r="AJ38" s="791">
        <v>0</v>
      </c>
      <c r="AK38" s="791">
        <v>80</v>
      </c>
      <c r="AL38" s="791">
        <v>59</v>
      </c>
      <c r="AM38" s="791">
        <v>40</v>
      </c>
      <c r="AO38" s="819">
        <v>7065</v>
      </c>
      <c r="AP38" s="820" t="s">
        <v>1308</v>
      </c>
      <c r="AQ38" s="821">
        <v>87</v>
      </c>
      <c r="AR38" s="822">
        <v>2.8</v>
      </c>
      <c r="AS38" s="791">
        <v>1</v>
      </c>
      <c r="AT38" s="791">
        <v>8</v>
      </c>
      <c r="AU38" s="791">
        <v>5</v>
      </c>
      <c r="AV38" s="791">
        <v>15</v>
      </c>
      <c r="AW38" s="791">
        <v>8</v>
      </c>
      <c r="AX38" s="791">
        <v>33</v>
      </c>
      <c r="AY38" s="791">
        <v>18</v>
      </c>
      <c r="AZ38" s="791">
        <v>11</v>
      </c>
      <c r="BA38" s="791">
        <v>0</v>
      </c>
      <c r="BB38" s="791">
        <v>0</v>
      </c>
      <c r="BC38" s="791">
        <v>0</v>
      </c>
      <c r="BD38" s="791">
        <v>0</v>
      </c>
      <c r="BE38" s="791">
        <v>63</v>
      </c>
      <c r="BF38" s="791">
        <v>30</v>
      </c>
      <c r="BG38" s="826">
        <v>11</v>
      </c>
      <c r="BN38" s="1087">
        <f t="shared" si="0"/>
        <v>341</v>
      </c>
      <c r="BO38" s="1092" t="str">
        <f t="shared" si="1"/>
        <v>ARCHCREEK ELEMENTARY SCHOOL</v>
      </c>
      <c r="BP38" s="1081" t="str">
        <f t="shared" si="2"/>
        <v>N</v>
      </c>
      <c r="BQ38" s="1081" t="str">
        <f t="shared" si="3"/>
        <v>N</v>
      </c>
      <c r="BR38" s="1083" t="str">
        <f t="shared" si="4"/>
        <v/>
      </c>
    </row>
    <row r="39" spans="1:70" ht="25.5">
      <c r="A39" s="819">
        <v>342</v>
      </c>
      <c r="B39" s="820" t="s">
        <v>216</v>
      </c>
      <c r="C39" s="821">
        <v>128</v>
      </c>
      <c r="D39" s="822">
        <v>3.4</v>
      </c>
      <c r="E39" s="791">
        <v>0</v>
      </c>
      <c r="F39" s="791">
        <v>0</v>
      </c>
      <c r="G39" s="791">
        <v>0</v>
      </c>
      <c r="H39" s="791">
        <v>2</v>
      </c>
      <c r="I39" s="791">
        <v>8</v>
      </c>
      <c r="J39" s="791">
        <v>39</v>
      </c>
      <c r="K39" s="791">
        <v>25</v>
      </c>
      <c r="L39" s="791">
        <v>18</v>
      </c>
      <c r="M39" s="791">
        <v>6</v>
      </c>
      <c r="N39" s="791">
        <v>2</v>
      </c>
      <c r="O39" s="791">
        <v>0</v>
      </c>
      <c r="P39" s="791">
        <v>0</v>
      </c>
      <c r="Q39" s="791">
        <v>90</v>
      </c>
      <c r="R39" s="791">
        <v>51</v>
      </c>
      <c r="S39" s="791">
        <v>26</v>
      </c>
      <c r="U39" s="819">
        <v>3621</v>
      </c>
      <c r="V39" s="820" t="s">
        <v>331</v>
      </c>
      <c r="W39" s="821">
        <v>79</v>
      </c>
      <c r="X39" s="822">
        <v>2.8</v>
      </c>
      <c r="Y39" s="791">
        <v>1</v>
      </c>
      <c r="Z39" s="791">
        <v>3</v>
      </c>
      <c r="AA39" s="791">
        <v>1</v>
      </c>
      <c r="AB39" s="791">
        <v>20</v>
      </c>
      <c r="AC39" s="791">
        <v>24</v>
      </c>
      <c r="AD39" s="791">
        <v>19</v>
      </c>
      <c r="AE39" s="791">
        <v>15</v>
      </c>
      <c r="AF39" s="791">
        <v>14</v>
      </c>
      <c r="AG39" s="791">
        <v>1</v>
      </c>
      <c r="AH39" s="791">
        <v>1</v>
      </c>
      <c r="AI39" s="791">
        <v>0</v>
      </c>
      <c r="AJ39" s="791">
        <v>0</v>
      </c>
      <c r="AK39" s="791">
        <v>51</v>
      </c>
      <c r="AL39" s="791">
        <v>32</v>
      </c>
      <c r="AM39" s="791">
        <v>16</v>
      </c>
      <c r="AO39" s="819">
        <v>7067</v>
      </c>
      <c r="AP39" s="820" t="s">
        <v>2042</v>
      </c>
      <c r="AQ39" s="821">
        <v>110</v>
      </c>
      <c r="AR39" s="822">
        <v>2.7</v>
      </c>
      <c r="AS39" s="791">
        <v>2</v>
      </c>
      <c r="AT39" s="791">
        <v>8</v>
      </c>
      <c r="AU39" s="791">
        <v>4</v>
      </c>
      <c r="AV39" s="791">
        <v>13</v>
      </c>
      <c r="AW39" s="791">
        <v>9</v>
      </c>
      <c r="AX39" s="791">
        <v>42</v>
      </c>
      <c r="AY39" s="791">
        <v>14</v>
      </c>
      <c r="AZ39" s="791">
        <v>9</v>
      </c>
      <c r="BA39" s="791">
        <v>0</v>
      </c>
      <c r="BB39" s="791">
        <v>0</v>
      </c>
      <c r="BC39" s="791">
        <v>0</v>
      </c>
      <c r="BD39" s="791">
        <v>0</v>
      </c>
      <c r="BE39" s="791">
        <v>65</v>
      </c>
      <c r="BF39" s="791">
        <v>23</v>
      </c>
      <c r="BG39" s="826">
        <v>9</v>
      </c>
      <c r="BN39" s="1087">
        <f t="shared" si="0"/>
        <v>342</v>
      </c>
      <c r="BO39" s="1092" t="str">
        <f t="shared" si="1"/>
        <v>PINECREST ACADEMY (SOUTH CAMPUS)</v>
      </c>
      <c r="BP39" s="1081" t="str">
        <f t="shared" si="2"/>
        <v>N</v>
      </c>
      <c r="BQ39" s="1081" t="str">
        <f t="shared" si="3"/>
        <v>N</v>
      </c>
      <c r="BR39" s="1083" t="str">
        <f t="shared" si="4"/>
        <v/>
      </c>
    </row>
    <row r="40" spans="1:70" ht="25.5">
      <c r="A40" s="819">
        <v>361</v>
      </c>
      <c r="B40" s="820" t="s">
        <v>217</v>
      </c>
      <c r="C40" s="821">
        <v>79</v>
      </c>
      <c r="D40" s="822">
        <v>2.8</v>
      </c>
      <c r="E40" s="791">
        <v>5</v>
      </c>
      <c r="F40" s="791">
        <v>4</v>
      </c>
      <c r="G40" s="791">
        <v>0</v>
      </c>
      <c r="H40" s="791">
        <v>13</v>
      </c>
      <c r="I40" s="791">
        <v>10</v>
      </c>
      <c r="J40" s="791">
        <v>41</v>
      </c>
      <c r="K40" s="791">
        <v>14</v>
      </c>
      <c r="L40" s="791">
        <v>13</v>
      </c>
      <c r="M40" s="791">
        <v>0</v>
      </c>
      <c r="N40" s="791">
        <v>1</v>
      </c>
      <c r="O40" s="791">
        <v>0</v>
      </c>
      <c r="P40" s="791">
        <v>0</v>
      </c>
      <c r="Q40" s="791">
        <v>68</v>
      </c>
      <c r="R40" s="791">
        <v>28</v>
      </c>
      <c r="S40" s="791">
        <v>14</v>
      </c>
      <c r="U40" s="819">
        <v>4691</v>
      </c>
      <c r="V40" s="820" t="s">
        <v>367</v>
      </c>
      <c r="W40" s="821">
        <v>114</v>
      </c>
      <c r="X40" s="822">
        <v>3.5</v>
      </c>
      <c r="Y40" s="791">
        <v>0</v>
      </c>
      <c r="Z40" s="791">
        <v>1</v>
      </c>
      <c r="AA40" s="791">
        <v>0</v>
      </c>
      <c r="AB40" s="791">
        <v>4</v>
      </c>
      <c r="AC40" s="791">
        <v>4</v>
      </c>
      <c r="AD40" s="791">
        <v>33</v>
      </c>
      <c r="AE40" s="791">
        <v>19</v>
      </c>
      <c r="AF40" s="791">
        <v>29</v>
      </c>
      <c r="AG40" s="791">
        <v>9</v>
      </c>
      <c r="AH40" s="791">
        <v>1</v>
      </c>
      <c r="AI40" s="791">
        <v>0</v>
      </c>
      <c r="AJ40" s="791">
        <v>0</v>
      </c>
      <c r="AK40" s="791">
        <v>91</v>
      </c>
      <c r="AL40" s="791">
        <v>58</v>
      </c>
      <c r="AM40" s="791">
        <v>39</v>
      </c>
      <c r="AO40" s="819">
        <v>7068</v>
      </c>
      <c r="AP40" s="820" t="s">
        <v>2043</v>
      </c>
      <c r="AQ40" s="821">
        <v>83</v>
      </c>
      <c r="AR40" s="822">
        <v>2.5</v>
      </c>
      <c r="AS40" s="791">
        <v>2</v>
      </c>
      <c r="AT40" s="791">
        <v>4</v>
      </c>
      <c r="AU40" s="791">
        <v>11</v>
      </c>
      <c r="AV40" s="791">
        <v>13</v>
      </c>
      <c r="AW40" s="791">
        <v>25</v>
      </c>
      <c r="AX40" s="791">
        <v>30</v>
      </c>
      <c r="AY40" s="791">
        <v>12</v>
      </c>
      <c r="AZ40" s="791">
        <v>2</v>
      </c>
      <c r="BA40" s="791">
        <v>0</v>
      </c>
      <c r="BB40" s="791">
        <v>0</v>
      </c>
      <c r="BC40" s="791">
        <v>0</v>
      </c>
      <c r="BD40" s="791">
        <v>0</v>
      </c>
      <c r="BE40" s="791">
        <v>45</v>
      </c>
      <c r="BF40" s="791">
        <v>14</v>
      </c>
      <c r="BG40" s="826">
        <v>2</v>
      </c>
      <c r="BN40" s="1087">
        <f t="shared" si="0"/>
        <v>361</v>
      </c>
      <c r="BO40" s="1092" t="str">
        <f t="shared" si="1"/>
        <v>BISCAYNE GARDENS ELEMENTARY</v>
      </c>
      <c r="BP40" s="1081" t="str">
        <f t="shared" si="2"/>
        <v>N</v>
      </c>
      <c r="BQ40" s="1081" t="str">
        <f t="shared" si="3"/>
        <v>N</v>
      </c>
      <c r="BR40" s="1083" t="str">
        <f t="shared" si="4"/>
        <v/>
      </c>
    </row>
    <row r="41" spans="1:70" ht="25.5">
      <c r="A41" s="819">
        <v>400</v>
      </c>
      <c r="B41" s="820" t="s">
        <v>1217</v>
      </c>
      <c r="C41" s="821">
        <v>100</v>
      </c>
      <c r="D41" s="822">
        <v>3.2</v>
      </c>
      <c r="E41" s="791">
        <v>0</v>
      </c>
      <c r="F41" s="791">
        <v>0</v>
      </c>
      <c r="G41" s="791">
        <v>3</v>
      </c>
      <c r="H41" s="791">
        <v>4</v>
      </c>
      <c r="I41" s="791">
        <v>6</v>
      </c>
      <c r="J41" s="791">
        <v>51</v>
      </c>
      <c r="K41" s="791">
        <v>16</v>
      </c>
      <c r="L41" s="791">
        <v>15</v>
      </c>
      <c r="M41" s="791">
        <v>2</v>
      </c>
      <c r="N41" s="791">
        <v>2</v>
      </c>
      <c r="O41" s="791">
        <v>1</v>
      </c>
      <c r="P41" s="791">
        <v>0</v>
      </c>
      <c r="Q41" s="791">
        <v>87</v>
      </c>
      <c r="R41" s="791">
        <v>36</v>
      </c>
      <c r="S41" s="791">
        <v>20</v>
      </c>
      <c r="U41" s="819">
        <v>5003</v>
      </c>
      <c r="V41" s="820" t="s">
        <v>120</v>
      </c>
      <c r="W41" s="821">
        <v>295</v>
      </c>
      <c r="X41" s="822">
        <v>2.9</v>
      </c>
      <c r="Y41" s="791">
        <v>0</v>
      </c>
      <c r="Z41" s="791">
        <v>2</v>
      </c>
      <c r="AA41" s="791">
        <v>4</v>
      </c>
      <c r="AB41" s="791">
        <v>13</v>
      </c>
      <c r="AC41" s="791">
        <v>16</v>
      </c>
      <c r="AD41" s="791">
        <v>39</v>
      </c>
      <c r="AE41" s="791">
        <v>16</v>
      </c>
      <c r="AF41" s="791">
        <v>9</v>
      </c>
      <c r="AG41" s="791">
        <v>1</v>
      </c>
      <c r="AH41" s="791">
        <v>1</v>
      </c>
      <c r="AI41" s="791">
        <v>0</v>
      </c>
      <c r="AJ41" s="791">
        <v>0</v>
      </c>
      <c r="AK41" s="791">
        <v>65</v>
      </c>
      <c r="AL41" s="791">
        <v>27</v>
      </c>
      <c r="AM41" s="791">
        <v>11</v>
      </c>
      <c r="AO41" s="819">
        <v>7069</v>
      </c>
      <c r="AP41" s="820" t="s">
        <v>2044</v>
      </c>
      <c r="AQ41" s="821">
        <v>83</v>
      </c>
      <c r="AR41" s="822">
        <v>2.4</v>
      </c>
      <c r="AS41" s="791">
        <v>1</v>
      </c>
      <c r="AT41" s="791">
        <v>7</v>
      </c>
      <c r="AU41" s="791">
        <v>8</v>
      </c>
      <c r="AV41" s="791">
        <v>27</v>
      </c>
      <c r="AW41" s="791">
        <v>19</v>
      </c>
      <c r="AX41" s="791">
        <v>22</v>
      </c>
      <c r="AY41" s="791">
        <v>8</v>
      </c>
      <c r="AZ41" s="791">
        <v>7</v>
      </c>
      <c r="BA41" s="791">
        <v>0</v>
      </c>
      <c r="BB41" s="791">
        <v>0</v>
      </c>
      <c r="BC41" s="791">
        <v>0</v>
      </c>
      <c r="BD41" s="791">
        <v>0</v>
      </c>
      <c r="BE41" s="791">
        <v>37</v>
      </c>
      <c r="BF41" s="791">
        <v>16</v>
      </c>
      <c r="BG41" s="826">
        <v>7</v>
      </c>
      <c r="BN41" s="1087">
        <f t="shared" si="0"/>
        <v>400</v>
      </c>
      <c r="BO41" s="1092" t="str">
        <f t="shared" si="1"/>
        <v>RENAISSANCE ELEMENTARY CHARTER SCHO</v>
      </c>
      <c r="BP41" s="1081" t="str">
        <f t="shared" si="2"/>
        <v>N</v>
      </c>
      <c r="BQ41" s="1081" t="str">
        <f t="shared" si="3"/>
        <v>N</v>
      </c>
      <c r="BR41" s="1083" t="str">
        <f t="shared" si="4"/>
        <v/>
      </c>
    </row>
    <row r="42" spans="1:70" ht="25.5">
      <c r="A42" s="819">
        <v>401</v>
      </c>
      <c r="B42" s="820" t="s">
        <v>1218</v>
      </c>
      <c r="C42" s="821">
        <v>80</v>
      </c>
      <c r="D42" s="822">
        <v>3.1</v>
      </c>
      <c r="E42" s="791">
        <v>3</v>
      </c>
      <c r="F42" s="791">
        <v>1</v>
      </c>
      <c r="G42" s="791">
        <v>1</v>
      </c>
      <c r="H42" s="791">
        <v>4</v>
      </c>
      <c r="I42" s="791">
        <v>13</v>
      </c>
      <c r="J42" s="791">
        <v>34</v>
      </c>
      <c r="K42" s="791">
        <v>28</v>
      </c>
      <c r="L42" s="791">
        <v>14</v>
      </c>
      <c r="M42" s="791">
        <v>1</v>
      </c>
      <c r="N42" s="791">
        <v>1</v>
      </c>
      <c r="O42" s="791">
        <v>1</v>
      </c>
      <c r="P42" s="791">
        <v>0</v>
      </c>
      <c r="Q42" s="791">
        <v>79</v>
      </c>
      <c r="R42" s="791">
        <v>45</v>
      </c>
      <c r="S42" s="791">
        <v>18</v>
      </c>
      <c r="U42" s="819">
        <v>5005</v>
      </c>
      <c r="V42" s="820" t="s">
        <v>377</v>
      </c>
      <c r="W42" s="821">
        <v>161</v>
      </c>
      <c r="X42" s="822">
        <v>3.4</v>
      </c>
      <c r="Y42" s="791">
        <v>0</v>
      </c>
      <c r="Z42" s="791">
        <v>1</v>
      </c>
      <c r="AA42" s="791">
        <v>0</v>
      </c>
      <c r="AB42" s="791">
        <v>6</v>
      </c>
      <c r="AC42" s="791">
        <v>6</v>
      </c>
      <c r="AD42" s="791">
        <v>29</v>
      </c>
      <c r="AE42" s="791">
        <v>19</v>
      </c>
      <c r="AF42" s="791">
        <v>29</v>
      </c>
      <c r="AG42" s="791">
        <v>5</v>
      </c>
      <c r="AH42" s="791">
        <v>4</v>
      </c>
      <c r="AI42" s="791">
        <v>0</v>
      </c>
      <c r="AJ42" s="791">
        <v>0</v>
      </c>
      <c r="AK42" s="791">
        <v>86</v>
      </c>
      <c r="AL42" s="791">
        <v>57</v>
      </c>
      <c r="AM42" s="791">
        <v>38</v>
      </c>
      <c r="AO42" s="819">
        <v>7071</v>
      </c>
      <c r="AP42" s="820" t="s">
        <v>488</v>
      </c>
      <c r="AQ42" s="821">
        <v>789</v>
      </c>
      <c r="AR42" s="822">
        <v>3.4</v>
      </c>
      <c r="AS42" s="791">
        <v>1</v>
      </c>
      <c r="AT42" s="791">
        <v>2</v>
      </c>
      <c r="AU42" s="791">
        <v>2</v>
      </c>
      <c r="AV42" s="791">
        <v>4</v>
      </c>
      <c r="AW42" s="791">
        <v>4</v>
      </c>
      <c r="AX42" s="791">
        <v>28</v>
      </c>
      <c r="AY42" s="791">
        <v>23</v>
      </c>
      <c r="AZ42" s="791">
        <v>28</v>
      </c>
      <c r="BA42" s="791">
        <v>6</v>
      </c>
      <c r="BB42" s="791">
        <v>2</v>
      </c>
      <c r="BC42" s="791">
        <v>1</v>
      </c>
      <c r="BD42" s="791">
        <v>0</v>
      </c>
      <c r="BE42" s="791">
        <v>87</v>
      </c>
      <c r="BF42" s="791">
        <v>59</v>
      </c>
      <c r="BG42" s="826">
        <v>37</v>
      </c>
      <c r="BN42" s="1087">
        <f t="shared" si="0"/>
        <v>401</v>
      </c>
      <c r="BO42" s="1092" t="str">
        <f t="shared" si="1"/>
        <v>VAN E. BLANTON ELEMENTARY SCHL</v>
      </c>
      <c r="BP42" s="1081" t="str">
        <f t="shared" si="2"/>
        <v>N</v>
      </c>
      <c r="BQ42" s="1081" t="str">
        <f t="shared" si="3"/>
        <v>N</v>
      </c>
      <c r="BR42" s="1083" t="str">
        <f t="shared" si="4"/>
        <v/>
      </c>
    </row>
    <row r="43" spans="1:70" ht="25.5">
      <c r="A43" s="819">
        <v>410</v>
      </c>
      <c r="B43" s="820" t="s">
        <v>1379</v>
      </c>
      <c r="C43" s="821">
        <v>61</v>
      </c>
      <c r="D43" s="822">
        <v>3.4</v>
      </c>
      <c r="E43" s="791">
        <v>0</v>
      </c>
      <c r="F43" s="791">
        <v>0</v>
      </c>
      <c r="G43" s="791">
        <v>0</v>
      </c>
      <c r="H43" s="791">
        <v>2</v>
      </c>
      <c r="I43" s="791">
        <v>2</v>
      </c>
      <c r="J43" s="791">
        <v>49</v>
      </c>
      <c r="K43" s="791">
        <v>21</v>
      </c>
      <c r="L43" s="791">
        <v>21</v>
      </c>
      <c r="M43" s="791">
        <v>3</v>
      </c>
      <c r="N43" s="791">
        <v>2</v>
      </c>
      <c r="O43" s="791">
        <v>0</v>
      </c>
      <c r="P43" s="791">
        <v>0</v>
      </c>
      <c r="Q43" s="791">
        <v>97</v>
      </c>
      <c r="R43" s="791">
        <v>48</v>
      </c>
      <c r="S43" s="791">
        <v>26</v>
      </c>
      <c r="U43" s="819">
        <v>5007</v>
      </c>
      <c r="V43" s="820" t="s">
        <v>1275</v>
      </c>
      <c r="W43" s="821">
        <v>38</v>
      </c>
      <c r="X43" s="822">
        <v>3.3</v>
      </c>
      <c r="Y43" s="791">
        <v>3</v>
      </c>
      <c r="Z43" s="791">
        <v>0</v>
      </c>
      <c r="AA43" s="791">
        <v>0</v>
      </c>
      <c r="AB43" s="791">
        <v>5</v>
      </c>
      <c r="AC43" s="791">
        <v>16</v>
      </c>
      <c r="AD43" s="791">
        <v>29</v>
      </c>
      <c r="AE43" s="791">
        <v>18</v>
      </c>
      <c r="AF43" s="791">
        <v>18</v>
      </c>
      <c r="AG43" s="791">
        <v>5</v>
      </c>
      <c r="AH43" s="791">
        <v>5</v>
      </c>
      <c r="AI43" s="791">
        <v>0</v>
      </c>
      <c r="AJ43" s="791">
        <v>0</v>
      </c>
      <c r="AK43" s="791">
        <v>76</v>
      </c>
      <c r="AL43" s="791">
        <v>47</v>
      </c>
      <c r="AM43" s="791">
        <v>29</v>
      </c>
      <c r="AO43" s="819">
        <v>7081</v>
      </c>
      <c r="AP43" s="820" t="s">
        <v>924</v>
      </c>
      <c r="AQ43" s="821">
        <v>131</v>
      </c>
      <c r="AR43" s="822">
        <v>4.3</v>
      </c>
      <c r="AS43" s="791">
        <v>0</v>
      </c>
      <c r="AT43" s="791">
        <v>0</v>
      </c>
      <c r="AU43" s="791">
        <v>0</v>
      </c>
      <c r="AV43" s="791">
        <v>0</v>
      </c>
      <c r="AW43" s="791">
        <v>0</v>
      </c>
      <c r="AX43" s="791">
        <v>5</v>
      </c>
      <c r="AY43" s="791">
        <v>8</v>
      </c>
      <c r="AZ43" s="791">
        <v>40</v>
      </c>
      <c r="BA43" s="791">
        <v>22</v>
      </c>
      <c r="BB43" s="791">
        <v>18</v>
      </c>
      <c r="BC43" s="791">
        <v>4</v>
      </c>
      <c r="BD43" s="791">
        <v>2</v>
      </c>
      <c r="BE43" s="791">
        <v>100</v>
      </c>
      <c r="BF43" s="791">
        <v>95</v>
      </c>
      <c r="BG43" s="826">
        <v>87</v>
      </c>
      <c r="BN43" s="1087">
        <f t="shared" si="0"/>
        <v>410</v>
      </c>
      <c r="BO43" s="1092" t="str">
        <f t="shared" si="1"/>
        <v>ACADEMIR CHARTER SCHOOL WEST</v>
      </c>
      <c r="BP43" s="1081" t="str">
        <f t="shared" si="2"/>
        <v>N</v>
      </c>
      <c r="BQ43" s="1081" t="str">
        <f t="shared" si="3"/>
        <v>N</v>
      </c>
      <c r="BR43" s="1083" t="str">
        <f t="shared" si="4"/>
        <v/>
      </c>
    </row>
    <row r="44" spans="1:70" ht="25.5">
      <c r="A44" s="819">
        <v>441</v>
      </c>
      <c r="B44" s="820" t="s">
        <v>220</v>
      </c>
      <c r="C44" s="821">
        <v>65</v>
      </c>
      <c r="D44" s="822">
        <v>3.3</v>
      </c>
      <c r="E44" s="791">
        <v>3</v>
      </c>
      <c r="F44" s="791">
        <v>2</v>
      </c>
      <c r="G44" s="791">
        <v>0</v>
      </c>
      <c r="H44" s="791">
        <v>5</v>
      </c>
      <c r="I44" s="791">
        <v>5</v>
      </c>
      <c r="J44" s="791">
        <v>23</v>
      </c>
      <c r="K44" s="791">
        <v>29</v>
      </c>
      <c r="L44" s="791">
        <v>26</v>
      </c>
      <c r="M44" s="791">
        <v>8</v>
      </c>
      <c r="N44" s="791">
        <v>0</v>
      </c>
      <c r="O44" s="791">
        <v>0</v>
      </c>
      <c r="P44" s="791">
        <v>0</v>
      </c>
      <c r="Q44" s="791">
        <v>86</v>
      </c>
      <c r="R44" s="791">
        <v>63</v>
      </c>
      <c r="S44" s="791">
        <v>34</v>
      </c>
      <c r="U44" s="819">
        <v>5025</v>
      </c>
      <c r="V44" s="820" t="s">
        <v>1276</v>
      </c>
      <c r="W44" s="821">
        <v>48</v>
      </c>
      <c r="X44" s="822">
        <v>2.9</v>
      </c>
      <c r="Y44" s="791">
        <v>4</v>
      </c>
      <c r="Z44" s="791">
        <v>4</v>
      </c>
      <c r="AA44" s="791">
        <v>6</v>
      </c>
      <c r="AB44" s="791">
        <v>10</v>
      </c>
      <c r="AC44" s="791">
        <v>13</v>
      </c>
      <c r="AD44" s="791">
        <v>23</v>
      </c>
      <c r="AE44" s="791">
        <v>19</v>
      </c>
      <c r="AF44" s="791">
        <v>17</v>
      </c>
      <c r="AG44" s="791">
        <v>4</v>
      </c>
      <c r="AH44" s="791">
        <v>0</v>
      </c>
      <c r="AI44" s="791">
        <v>0</v>
      </c>
      <c r="AJ44" s="791">
        <v>0</v>
      </c>
      <c r="AK44" s="791">
        <v>63</v>
      </c>
      <c r="AL44" s="791">
        <v>40</v>
      </c>
      <c r="AM44" s="791">
        <v>21</v>
      </c>
      <c r="AO44" s="819">
        <v>7101</v>
      </c>
      <c r="AP44" s="820" t="s">
        <v>490</v>
      </c>
      <c r="AQ44" s="821">
        <v>864</v>
      </c>
      <c r="AR44" s="822">
        <v>4.0999999999999996</v>
      </c>
      <c r="AS44" s="791">
        <v>0</v>
      </c>
      <c r="AT44" s="791">
        <v>0</v>
      </c>
      <c r="AU44" s="791">
        <v>0</v>
      </c>
      <c r="AV44" s="791">
        <v>0</v>
      </c>
      <c r="AW44" s="791">
        <v>2</v>
      </c>
      <c r="AX44" s="791">
        <v>9</v>
      </c>
      <c r="AY44" s="791">
        <v>18</v>
      </c>
      <c r="AZ44" s="791">
        <v>35</v>
      </c>
      <c r="BA44" s="791">
        <v>19</v>
      </c>
      <c r="BB44" s="791">
        <v>11</v>
      </c>
      <c r="BC44" s="791">
        <v>4</v>
      </c>
      <c r="BD44" s="791">
        <v>1</v>
      </c>
      <c r="BE44" s="791">
        <v>97</v>
      </c>
      <c r="BF44" s="791">
        <v>88</v>
      </c>
      <c r="BG44" s="826">
        <v>70</v>
      </c>
      <c r="BN44" s="1087">
        <f t="shared" si="0"/>
        <v>441</v>
      </c>
      <c r="BO44" s="1092" t="str">
        <f t="shared" si="1"/>
        <v>BLUE LAKES ELEMENTARY SCHOOL</v>
      </c>
      <c r="BP44" s="1081" t="str">
        <f t="shared" si="2"/>
        <v>N</v>
      </c>
      <c r="BQ44" s="1081" t="str">
        <f t="shared" si="3"/>
        <v>N</v>
      </c>
      <c r="BR44" s="1083" t="str">
        <f t="shared" si="4"/>
        <v/>
      </c>
    </row>
    <row r="45" spans="1:70" ht="25.5">
      <c r="A45" s="819">
        <v>451</v>
      </c>
      <c r="B45" s="820" t="s">
        <v>2021</v>
      </c>
      <c r="C45" s="821">
        <v>130</v>
      </c>
      <c r="D45" s="822">
        <v>3.3</v>
      </c>
      <c r="E45" s="791">
        <v>1</v>
      </c>
      <c r="F45" s="791">
        <v>1</v>
      </c>
      <c r="G45" s="791">
        <v>1</v>
      </c>
      <c r="H45" s="791">
        <v>9</v>
      </c>
      <c r="I45" s="791">
        <v>10</v>
      </c>
      <c r="J45" s="791">
        <v>29</v>
      </c>
      <c r="K45" s="791">
        <v>22</v>
      </c>
      <c r="L45" s="791">
        <v>17</v>
      </c>
      <c r="M45" s="791">
        <v>6</v>
      </c>
      <c r="N45" s="791">
        <v>2</v>
      </c>
      <c r="O45" s="791">
        <v>2</v>
      </c>
      <c r="P45" s="791">
        <v>0</v>
      </c>
      <c r="Q45" s="791">
        <v>78</v>
      </c>
      <c r="R45" s="791">
        <v>49</v>
      </c>
      <c r="S45" s="791">
        <v>28</v>
      </c>
      <c r="U45" s="819">
        <v>5029</v>
      </c>
      <c r="V45" s="820" t="s">
        <v>1277</v>
      </c>
      <c r="W45" s="821">
        <v>83</v>
      </c>
      <c r="X45" s="822">
        <v>2.9</v>
      </c>
      <c r="Y45" s="791">
        <v>1</v>
      </c>
      <c r="Z45" s="791">
        <v>4</v>
      </c>
      <c r="AA45" s="791">
        <v>6</v>
      </c>
      <c r="AB45" s="791">
        <v>10</v>
      </c>
      <c r="AC45" s="791">
        <v>13</v>
      </c>
      <c r="AD45" s="791">
        <v>29</v>
      </c>
      <c r="AE45" s="791">
        <v>18</v>
      </c>
      <c r="AF45" s="791">
        <v>16</v>
      </c>
      <c r="AG45" s="791">
        <v>4</v>
      </c>
      <c r="AH45" s="791">
        <v>0</v>
      </c>
      <c r="AI45" s="791">
        <v>0</v>
      </c>
      <c r="AJ45" s="791">
        <v>0</v>
      </c>
      <c r="AK45" s="791">
        <v>66</v>
      </c>
      <c r="AL45" s="791">
        <v>37</v>
      </c>
      <c r="AM45" s="791">
        <v>19</v>
      </c>
      <c r="AO45" s="819">
        <v>7111</v>
      </c>
      <c r="AP45" s="820" t="s">
        <v>491</v>
      </c>
      <c r="AQ45" s="821">
        <v>753</v>
      </c>
      <c r="AR45" s="822">
        <v>3.2</v>
      </c>
      <c r="AS45" s="791">
        <v>1</v>
      </c>
      <c r="AT45" s="791">
        <v>3</v>
      </c>
      <c r="AU45" s="791">
        <v>3</v>
      </c>
      <c r="AV45" s="791">
        <v>6</v>
      </c>
      <c r="AW45" s="791">
        <v>8</v>
      </c>
      <c r="AX45" s="791">
        <v>23</v>
      </c>
      <c r="AY45" s="791">
        <v>25</v>
      </c>
      <c r="AZ45" s="791">
        <v>24</v>
      </c>
      <c r="BA45" s="791">
        <v>5</v>
      </c>
      <c r="BB45" s="791">
        <v>2</v>
      </c>
      <c r="BC45" s="791">
        <v>0</v>
      </c>
      <c r="BD45" s="791">
        <v>0</v>
      </c>
      <c r="BE45" s="791">
        <v>79</v>
      </c>
      <c r="BF45" s="791">
        <v>56</v>
      </c>
      <c r="BG45" s="826">
        <v>31</v>
      </c>
      <c r="BN45" s="1087">
        <f t="shared" si="0"/>
        <v>451</v>
      </c>
      <c r="BO45" s="1092" t="str">
        <f t="shared" si="1"/>
        <v>BOWMAN ASHE/DOOLIN K-8 ACADEMY</v>
      </c>
      <c r="BP45" s="1081">
        <f t="shared" si="2"/>
        <v>272</v>
      </c>
      <c r="BQ45" s="1081">
        <f t="shared" si="3"/>
        <v>72</v>
      </c>
      <c r="BR45" s="1083">
        <f t="shared" si="4"/>
        <v>73.940298507462686</v>
      </c>
    </row>
    <row r="46" spans="1:70" ht="25.5">
      <c r="A46" s="819">
        <v>461</v>
      </c>
      <c r="B46" s="820" t="s">
        <v>222</v>
      </c>
      <c r="C46" s="821">
        <v>123</v>
      </c>
      <c r="D46" s="822">
        <v>3.2</v>
      </c>
      <c r="E46" s="791">
        <v>0</v>
      </c>
      <c r="F46" s="791">
        <v>2</v>
      </c>
      <c r="G46" s="791">
        <v>2</v>
      </c>
      <c r="H46" s="791">
        <v>7</v>
      </c>
      <c r="I46" s="791">
        <v>11</v>
      </c>
      <c r="J46" s="791">
        <v>32</v>
      </c>
      <c r="K46" s="791">
        <v>18</v>
      </c>
      <c r="L46" s="791">
        <v>24</v>
      </c>
      <c r="M46" s="791">
        <v>5</v>
      </c>
      <c r="N46" s="791">
        <v>0</v>
      </c>
      <c r="O46" s="791">
        <v>0</v>
      </c>
      <c r="P46" s="791">
        <v>0</v>
      </c>
      <c r="Q46" s="791">
        <v>78</v>
      </c>
      <c r="R46" s="791">
        <v>46</v>
      </c>
      <c r="S46" s="791">
        <v>28</v>
      </c>
      <c r="U46" s="819">
        <v>5032</v>
      </c>
      <c r="V46" s="820" t="s">
        <v>927</v>
      </c>
      <c r="W46" s="821">
        <v>14</v>
      </c>
      <c r="X46" s="822">
        <v>3.4</v>
      </c>
      <c r="Y46" s="791">
        <v>0</v>
      </c>
      <c r="Z46" s="791">
        <v>0</v>
      </c>
      <c r="AA46" s="791">
        <v>0</v>
      </c>
      <c r="AB46" s="791">
        <v>7</v>
      </c>
      <c r="AC46" s="791">
        <v>14</v>
      </c>
      <c r="AD46" s="791">
        <v>21</v>
      </c>
      <c r="AE46" s="791">
        <v>7</v>
      </c>
      <c r="AF46" s="791">
        <v>43</v>
      </c>
      <c r="AG46" s="791">
        <v>7</v>
      </c>
      <c r="AH46" s="791">
        <v>0</v>
      </c>
      <c r="AI46" s="791">
        <v>0</v>
      </c>
      <c r="AJ46" s="791">
        <v>0</v>
      </c>
      <c r="AK46" s="791">
        <v>79</v>
      </c>
      <c r="AL46" s="791">
        <v>57</v>
      </c>
      <c r="AM46" s="791">
        <v>50</v>
      </c>
      <c r="AO46" s="819">
        <v>7121</v>
      </c>
      <c r="AP46" s="820" t="s">
        <v>492</v>
      </c>
      <c r="AQ46" s="821">
        <v>1070</v>
      </c>
      <c r="AR46" s="822">
        <v>3.5</v>
      </c>
      <c r="AS46" s="791">
        <v>0</v>
      </c>
      <c r="AT46" s="791">
        <v>1</v>
      </c>
      <c r="AU46" s="791">
        <v>1</v>
      </c>
      <c r="AV46" s="791">
        <v>4</v>
      </c>
      <c r="AW46" s="791">
        <v>7</v>
      </c>
      <c r="AX46" s="791">
        <v>26</v>
      </c>
      <c r="AY46" s="791">
        <v>24</v>
      </c>
      <c r="AZ46" s="791">
        <v>27</v>
      </c>
      <c r="BA46" s="791">
        <v>8</v>
      </c>
      <c r="BB46" s="791">
        <v>2</v>
      </c>
      <c r="BC46" s="791">
        <v>0</v>
      </c>
      <c r="BD46" s="791">
        <v>0</v>
      </c>
      <c r="BE46" s="791">
        <v>88</v>
      </c>
      <c r="BF46" s="791">
        <v>62</v>
      </c>
      <c r="BG46" s="826">
        <v>38</v>
      </c>
      <c r="BN46" s="1087">
        <f t="shared" si="0"/>
        <v>461</v>
      </c>
      <c r="BO46" s="1092" t="str">
        <f t="shared" si="1"/>
        <v>BRENTWOOD ELEMENTARY SCHOOL</v>
      </c>
      <c r="BP46" s="1081" t="str">
        <f t="shared" si="2"/>
        <v>N</v>
      </c>
      <c r="BQ46" s="1081" t="str">
        <f t="shared" si="3"/>
        <v>N</v>
      </c>
      <c r="BR46" s="1083" t="str">
        <f t="shared" si="4"/>
        <v/>
      </c>
    </row>
    <row r="47" spans="1:70" ht="25.5">
      <c r="A47" s="819">
        <v>481</v>
      </c>
      <c r="B47" s="820" t="s">
        <v>223</v>
      </c>
      <c r="C47" s="821">
        <v>126</v>
      </c>
      <c r="D47" s="822">
        <v>2.9</v>
      </c>
      <c r="E47" s="791">
        <v>9</v>
      </c>
      <c r="F47" s="791">
        <v>2</v>
      </c>
      <c r="G47" s="791">
        <v>3</v>
      </c>
      <c r="H47" s="791">
        <v>6</v>
      </c>
      <c r="I47" s="791">
        <v>10</v>
      </c>
      <c r="J47" s="791">
        <v>27</v>
      </c>
      <c r="K47" s="791">
        <v>22</v>
      </c>
      <c r="L47" s="791">
        <v>16</v>
      </c>
      <c r="M47" s="791">
        <v>2</v>
      </c>
      <c r="N47" s="791">
        <v>2</v>
      </c>
      <c r="O47" s="791">
        <v>0</v>
      </c>
      <c r="P47" s="791">
        <v>0</v>
      </c>
      <c r="Q47" s="791">
        <v>69</v>
      </c>
      <c r="R47" s="791">
        <v>42</v>
      </c>
      <c r="S47" s="791">
        <v>20</v>
      </c>
      <c r="U47" s="819">
        <v>5047</v>
      </c>
      <c r="V47" s="820" t="s">
        <v>1783</v>
      </c>
      <c r="W47" s="821">
        <v>28</v>
      </c>
      <c r="X47" s="822">
        <v>3.1</v>
      </c>
      <c r="Y47" s="791">
        <v>0</v>
      </c>
      <c r="Z47" s="791">
        <v>4</v>
      </c>
      <c r="AA47" s="791">
        <v>7</v>
      </c>
      <c r="AB47" s="791">
        <v>4</v>
      </c>
      <c r="AC47" s="791">
        <v>7</v>
      </c>
      <c r="AD47" s="791">
        <v>39</v>
      </c>
      <c r="AE47" s="791">
        <v>18</v>
      </c>
      <c r="AF47" s="791">
        <v>18</v>
      </c>
      <c r="AG47" s="791">
        <v>4</v>
      </c>
      <c r="AH47" s="791">
        <v>0</v>
      </c>
      <c r="AI47" s="791">
        <v>0</v>
      </c>
      <c r="AJ47" s="791">
        <v>0</v>
      </c>
      <c r="AK47" s="791">
        <v>79</v>
      </c>
      <c r="AL47" s="791">
        <v>39</v>
      </c>
      <c r="AM47" s="791">
        <v>21</v>
      </c>
      <c r="AO47" s="819">
        <v>7131</v>
      </c>
      <c r="AP47" s="820" t="s">
        <v>493</v>
      </c>
      <c r="AQ47" s="821">
        <v>369</v>
      </c>
      <c r="AR47" s="822">
        <v>3.2</v>
      </c>
      <c r="AS47" s="791">
        <v>1</v>
      </c>
      <c r="AT47" s="791">
        <v>4</v>
      </c>
      <c r="AU47" s="791">
        <v>2</v>
      </c>
      <c r="AV47" s="791">
        <v>4</v>
      </c>
      <c r="AW47" s="791">
        <v>12</v>
      </c>
      <c r="AX47" s="791">
        <v>24</v>
      </c>
      <c r="AY47" s="791">
        <v>25</v>
      </c>
      <c r="AZ47" s="791">
        <v>20</v>
      </c>
      <c r="BA47" s="791">
        <v>4</v>
      </c>
      <c r="BB47" s="791">
        <v>2</v>
      </c>
      <c r="BC47" s="791">
        <v>1</v>
      </c>
      <c r="BD47" s="791">
        <v>0</v>
      </c>
      <c r="BE47" s="791">
        <v>77</v>
      </c>
      <c r="BF47" s="791">
        <v>53</v>
      </c>
      <c r="BG47" s="826">
        <v>28</v>
      </c>
      <c r="BN47" s="1087">
        <f t="shared" si="0"/>
        <v>481</v>
      </c>
      <c r="BO47" s="1092" t="str">
        <f t="shared" si="1"/>
        <v>JAMES H. BRIGHT ELEMENTARY</v>
      </c>
      <c r="BP47" s="1081" t="str">
        <f t="shared" si="2"/>
        <v>N</v>
      </c>
      <c r="BQ47" s="1081" t="str">
        <f t="shared" si="3"/>
        <v>N</v>
      </c>
      <c r="BR47" s="1083" t="str">
        <f t="shared" si="4"/>
        <v/>
      </c>
    </row>
    <row r="48" spans="1:70" ht="25.5">
      <c r="A48" s="819">
        <v>510</v>
      </c>
      <c r="B48" s="820" t="s">
        <v>38</v>
      </c>
      <c r="C48" s="821">
        <v>71</v>
      </c>
      <c r="D48" s="822">
        <v>3.7</v>
      </c>
      <c r="E48" s="791">
        <v>0</v>
      </c>
      <c r="F48" s="791">
        <v>0</v>
      </c>
      <c r="G48" s="791">
        <v>0</v>
      </c>
      <c r="H48" s="791">
        <v>0</v>
      </c>
      <c r="I48" s="791">
        <v>1</v>
      </c>
      <c r="J48" s="791">
        <v>31</v>
      </c>
      <c r="K48" s="791">
        <v>14</v>
      </c>
      <c r="L48" s="791">
        <v>38</v>
      </c>
      <c r="M48" s="791">
        <v>7</v>
      </c>
      <c r="N48" s="791">
        <v>4</v>
      </c>
      <c r="O48" s="791">
        <v>4</v>
      </c>
      <c r="P48" s="791">
        <v>0</v>
      </c>
      <c r="Q48" s="791">
        <v>99</v>
      </c>
      <c r="R48" s="791">
        <v>68</v>
      </c>
      <c r="S48" s="791">
        <v>54</v>
      </c>
      <c r="U48" s="819">
        <v>5241</v>
      </c>
      <c r="V48" s="820" t="s">
        <v>19</v>
      </c>
      <c r="W48" s="821">
        <v>73</v>
      </c>
      <c r="X48" s="822">
        <v>3.3</v>
      </c>
      <c r="Y48" s="791">
        <v>1</v>
      </c>
      <c r="Z48" s="791">
        <v>1</v>
      </c>
      <c r="AA48" s="791">
        <v>1</v>
      </c>
      <c r="AB48" s="791">
        <v>3</v>
      </c>
      <c r="AC48" s="791">
        <v>11</v>
      </c>
      <c r="AD48" s="791">
        <v>30</v>
      </c>
      <c r="AE48" s="791">
        <v>21</v>
      </c>
      <c r="AF48" s="791">
        <v>25</v>
      </c>
      <c r="AG48" s="791">
        <v>4</v>
      </c>
      <c r="AH48" s="791">
        <v>3</v>
      </c>
      <c r="AI48" s="791">
        <v>0</v>
      </c>
      <c r="AJ48" s="791">
        <v>0</v>
      </c>
      <c r="AK48" s="791">
        <v>82</v>
      </c>
      <c r="AL48" s="791">
        <v>52</v>
      </c>
      <c r="AM48" s="791">
        <v>32</v>
      </c>
      <c r="AO48" s="819">
        <v>7141</v>
      </c>
      <c r="AP48" s="820" t="s">
        <v>494</v>
      </c>
      <c r="AQ48" s="821">
        <v>733</v>
      </c>
      <c r="AR48" s="822">
        <v>3.5</v>
      </c>
      <c r="AS48" s="791">
        <v>0</v>
      </c>
      <c r="AT48" s="791">
        <v>1</v>
      </c>
      <c r="AU48" s="791">
        <v>1</v>
      </c>
      <c r="AV48" s="791">
        <v>3</v>
      </c>
      <c r="AW48" s="791">
        <v>9</v>
      </c>
      <c r="AX48" s="791">
        <v>25</v>
      </c>
      <c r="AY48" s="791">
        <v>23</v>
      </c>
      <c r="AZ48" s="791">
        <v>25</v>
      </c>
      <c r="BA48" s="791">
        <v>9</v>
      </c>
      <c r="BB48" s="791">
        <v>3</v>
      </c>
      <c r="BC48" s="791">
        <v>1</v>
      </c>
      <c r="BD48" s="791">
        <v>0</v>
      </c>
      <c r="BE48" s="791">
        <v>86</v>
      </c>
      <c r="BF48" s="791">
        <v>61</v>
      </c>
      <c r="BG48" s="826">
        <v>38</v>
      </c>
      <c r="BN48" s="1087">
        <f t="shared" si="0"/>
        <v>510</v>
      </c>
      <c r="BO48" s="1092" t="str">
        <f t="shared" si="1"/>
        <v>ARCHIMEDEAN ACADEMY</v>
      </c>
      <c r="BP48" s="1081" t="str">
        <f t="shared" si="2"/>
        <v>N</v>
      </c>
      <c r="BQ48" s="1081" t="str">
        <f t="shared" si="3"/>
        <v>N</v>
      </c>
      <c r="BR48" s="1083" t="str">
        <f t="shared" si="4"/>
        <v/>
      </c>
    </row>
    <row r="49" spans="1:70" ht="25.5">
      <c r="A49" s="819">
        <v>520</v>
      </c>
      <c r="B49" s="820" t="s">
        <v>224</v>
      </c>
      <c r="C49" s="821">
        <v>90</v>
      </c>
      <c r="D49" s="822">
        <v>3.5</v>
      </c>
      <c r="E49" s="791">
        <v>0</v>
      </c>
      <c r="F49" s="791">
        <v>0</v>
      </c>
      <c r="G49" s="791">
        <v>0</v>
      </c>
      <c r="H49" s="791">
        <v>0</v>
      </c>
      <c r="I49" s="791">
        <v>3</v>
      </c>
      <c r="J49" s="791">
        <v>30</v>
      </c>
      <c r="K49" s="791">
        <v>37</v>
      </c>
      <c r="L49" s="791">
        <v>22</v>
      </c>
      <c r="M49" s="791">
        <v>8</v>
      </c>
      <c r="N49" s="791">
        <v>0</v>
      </c>
      <c r="O49" s="791">
        <v>0</v>
      </c>
      <c r="P49" s="791">
        <v>0</v>
      </c>
      <c r="Q49" s="791">
        <v>97</v>
      </c>
      <c r="R49" s="791">
        <v>67</v>
      </c>
      <c r="S49" s="791">
        <v>30</v>
      </c>
      <c r="U49" s="819">
        <v>5671</v>
      </c>
      <c r="V49" s="820" t="s">
        <v>402</v>
      </c>
      <c r="W49" s="821">
        <v>69</v>
      </c>
      <c r="X49" s="822">
        <v>3.6</v>
      </c>
      <c r="Y49" s="791">
        <v>0</v>
      </c>
      <c r="Z49" s="791">
        <v>0</v>
      </c>
      <c r="AA49" s="791">
        <v>0</v>
      </c>
      <c r="AB49" s="791">
        <v>1</v>
      </c>
      <c r="AC49" s="791">
        <v>6</v>
      </c>
      <c r="AD49" s="791">
        <v>22</v>
      </c>
      <c r="AE49" s="791">
        <v>22</v>
      </c>
      <c r="AF49" s="791">
        <v>36</v>
      </c>
      <c r="AG49" s="791">
        <v>9</v>
      </c>
      <c r="AH49" s="791">
        <v>4</v>
      </c>
      <c r="AI49" s="791">
        <v>0</v>
      </c>
      <c r="AJ49" s="791">
        <v>0</v>
      </c>
      <c r="AK49" s="791">
        <v>93</v>
      </c>
      <c r="AL49" s="791">
        <v>71</v>
      </c>
      <c r="AM49" s="791">
        <v>49</v>
      </c>
      <c r="AO49" s="819">
        <v>7151</v>
      </c>
      <c r="AP49" s="820" t="s">
        <v>495</v>
      </c>
      <c r="AQ49" s="821">
        <v>471</v>
      </c>
      <c r="AR49" s="822">
        <v>3.2</v>
      </c>
      <c r="AS49" s="791">
        <v>1</v>
      </c>
      <c r="AT49" s="791">
        <v>3</v>
      </c>
      <c r="AU49" s="791">
        <v>3</v>
      </c>
      <c r="AV49" s="791">
        <v>6</v>
      </c>
      <c r="AW49" s="791">
        <v>13</v>
      </c>
      <c r="AX49" s="791">
        <v>28</v>
      </c>
      <c r="AY49" s="791">
        <v>22</v>
      </c>
      <c r="AZ49" s="791">
        <v>22</v>
      </c>
      <c r="BA49" s="791">
        <v>3</v>
      </c>
      <c r="BB49" s="791">
        <v>1</v>
      </c>
      <c r="BC49" s="791">
        <v>0</v>
      </c>
      <c r="BD49" s="791">
        <v>0</v>
      </c>
      <c r="BE49" s="791">
        <v>76</v>
      </c>
      <c r="BF49" s="791">
        <v>48</v>
      </c>
      <c r="BG49" s="826">
        <v>26</v>
      </c>
      <c r="BN49" s="1087">
        <f t="shared" si="0"/>
        <v>520</v>
      </c>
      <c r="BO49" s="1092" t="str">
        <f t="shared" si="1"/>
        <v>SOMERSET ACADEMY CHARTER</v>
      </c>
      <c r="BP49" s="1081" t="str">
        <f t="shared" si="2"/>
        <v>N</v>
      </c>
      <c r="BQ49" s="1081" t="str">
        <f t="shared" si="3"/>
        <v>N</v>
      </c>
      <c r="BR49" s="1083" t="str">
        <f t="shared" si="4"/>
        <v/>
      </c>
    </row>
    <row r="50" spans="1:70" ht="25.5">
      <c r="A50" s="819">
        <v>521</v>
      </c>
      <c r="B50" s="820" t="s">
        <v>225</v>
      </c>
      <c r="C50" s="821">
        <v>61</v>
      </c>
      <c r="D50" s="822">
        <v>2.8</v>
      </c>
      <c r="E50" s="791">
        <v>5</v>
      </c>
      <c r="F50" s="791">
        <v>3</v>
      </c>
      <c r="G50" s="791">
        <v>3</v>
      </c>
      <c r="H50" s="791">
        <v>7</v>
      </c>
      <c r="I50" s="791">
        <v>21</v>
      </c>
      <c r="J50" s="791">
        <v>25</v>
      </c>
      <c r="K50" s="791">
        <v>21</v>
      </c>
      <c r="L50" s="791">
        <v>13</v>
      </c>
      <c r="M50" s="791">
        <v>0</v>
      </c>
      <c r="N50" s="791">
        <v>2</v>
      </c>
      <c r="O50" s="791">
        <v>0</v>
      </c>
      <c r="P50" s="791">
        <v>0</v>
      </c>
      <c r="Q50" s="791">
        <v>61</v>
      </c>
      <c r="R50" s="791">
        <v>36</v>
      </c>
      <c r="S50" s="791">
        <v>15</v>
      </c>
      <c r="U50" s="819">
        <v>5961</v>
      </c>
      <c r="V50" s="820" t="s">
        <v>126</v>
      </c>
      <c r="W50" s="821">
        <v>164</v>
      </c>
      <c r="X50" s="822">
        <v>3.5</v>
      </c>
      <c r="Y50" s="791">
        <v>4</v>
      </c>
      <c r="Z50" s="791">
        <v>1</v>
      </c>
      <c r="AA50" s="791">
        <v>1</v>
      </c>
      <c r="AB50" s="791">
        <v>1</v>
      </c>
      <c r="AC50" s="791">
        <v>8</v>
      </c>
      <c r="AD50" s="791">
        <v>21</v>
      </c>
      <c r="AE50" s="791">
        <v>21</v>
      </c>
      <c r="AF50" s="791">
        <v>28</v>
      </c>
      <c r="AG50" s="791">
        <v>10</v>
      </c>
      <c r="AH50" s="791">
        <v>4</v>
      </c>
      <c r="AI50" s="791">
        <v>2</v>
      </c>
      <c r="AJ50" s="791">
        <v>1</v>
      </c>
      <c r="AK50" s="791">
        <v>86</v>
      </c>
      <c r="AL50" s="791">
        <v>65</v>
      </c>
      <c r="AM50" s="791">
        <v>45</v>
      </c>
      <c r="AO50" s="819">
        <v>7160</v>
      </c>
      <c r="AP50" s="820" t="s">
        <v>496</v>
      </c>
      <c r="AQ50" s="821">
        <v>270</v>
      </c>
      <c r="AR50" s="822">
        <v>3.4</v>
      </c>
      <c r="AS50" s="791">
        <v>0</v>
      </c>
      <c r="AT50" s="791">
        <v>0</v>
      </c>
      <c r="AU50" s="791">
        <v>1</v>
      </c>
      <c r="AV50" s="791">
        <v>3</v>
      </c>
      <c r="AW50" s="791">
        <v>7</v>
      </c>
      <c r="AX50" s="791">
        <v>29</v>
      </c>
      <c r="AY50" s="791">
        <v>26</v>
      </c>
      <c r="AZ50" s="791">
        <v>24</v>
      </c>
      <c r="BA50" s="791">
        <v>6</v>
      </c>
      <c r="BB50" s="791">
        <v>3</v>
      </c>
      <c r="BC50" s="791">
        <v>1</v>
      </c>
      <c r="BD50" s="791">
        <v>0</v>
      </c>
      <c r="BE50" s="791">
        <v>89</v>
      </c>
      <c r="BF50" s="791">
        <v>60</v>
      </c>
      <c r="BG50" s="826">
        <v>34</v>
      </c>
      <c r="BN50" s="1087">
        <f t="shared" si="0"/>
        <v>521</v>
      </c>
      <c r="BO50" s="1092" t="str">
        <f t="shared" si="1"/>
        <v>BROADMOOR ELEMENTARY SCHOOL</v>
      </c>
      <c r="BP50" s="1081" t="str">
        <f t="shared" si="2"/>
        <v>N</v>
      </c>
      <c r="BQ50" s="1081" t="str">
        <f t="shared" si="3"/>
        <v>N</v>
      </c>
      <c r="BR50" s="1083" t="str">
        <f t="shared" si="4"/>
        <v/>
      </c>
    </row>
    <row r="51" spans="1:70" ht="25.5">
      <c r="A51" s="819">
        <v>561</v>
      </c>
      <c r="B51" s="820" t="s">
        <v>226</v>
      </c>
      <c r="C51" s="821">
        <v>121</v>
      </c>
      <c r="D51" s="822">
        <v>3.4</v>
      </c>
      <c r="E51" s="791">
        <v>2</v>
      </c>
      <c r="F51" s="791">
        <v>0</v>
      </c>
      <c r="G51" s="791">
        <v>0</v>
      </c>
      <c r="H51" s="791">
        <v>1</v>
      </c>
      <c r="I51" s="791">
        <v>6</v>
      </c>
      <c r="J51" s="791">
        <v>41</v>
      </c>
      <c r="K51" s="791">
        <v>19</v>
      </c>
      <c r="L51" s="791">
        <v>26</v>
      </c>
      <c r="M51" s="791">
        <v>4</v>
      </c>
      <c r="N51" s="791">
        <v>1</v>
      </c>
      <c r="O51" s="791">
        <v>0</v>
      </c>
      <c r="P51" s="791">
        <v>0</v>
      </c>
      <c r="Q51" s="791">
        <v>92</v>
      </c>
      <c r="R51" s="791">
        <v>50</v>
      </c>
      <c r="S51" s="791">
        <v>31</v>
      </c>
      <c r="U51" s="819">
        <v>6001</v>
      </c>
      <c r="V51" s="820" t="s">
        <v>1310</v>
      </c>
      <c r="W51" s="821">
        <v>387</v>
      </c>
      <c r="X51" s="822">
        <v>3.8</v>
      </c>
      <c r="Y51" s="791">
        <v>0</v>
      </c>
      <c r="Z51" s="791">
        <v>0</v>
      </c>
      <c r="AA51" s="791">
        <v>0</v>
      </c>
      <c r="AB51" s="791">
        <v>0</v>
      </c>
      <c r="AC51" s="791">
        <v>5</v>
      </c>
      <c r="AD51" s="791">
        <v>16</v>
      </c>
      <c r="AE51" s="791">
        <v>21</v>
      </c>
      <c r="AF51" s="791">
        <v>37</v>
      </c>
      <c r="AG51" s="791">
        <v>13</v>
      </c>
      <c r="AH51" s="791">
        <v>4</v>
      </c>
      <c r="AI51" s="791">
        <v>2</v>
      </c>
      <c r="AJ51" s="791">
        <v>1</v>
      </c>
      <c r="AK51" s="791">
        <v>95</v>
      </c>
      <c r="AL51" s="791">
        <v>79</v>
      </c>
      <c r="AM51" s="791">
        <v>57</v>
      </c>
      <c r="AO51" s="819">
        <v>7161</v>
      </c>
      <c r="AP51" s="820" t="s">
        <v>86</v>
      </c>
      <c r="AQ51" s="821">
        <v>143</v>
      </c>
      <c r="AR51" s="822">
        <v>4</v>
      </c>
      <c r="AS51" s="791">
        <v>0</v>
      </c>
      <c r="AT51" s="791">
        <v>0</v>
      </c>
      <c r="AU51" s="791">
        <v>0</v>
      </c>
      <c r="AV51" s="791">
        <v>0</v>
      </c>
      <c r="AW51" s="791">
        <v>0</v>
      </c>
      <c r="AX51" s="791">
        <v>9</v>
      </c>
      <c r="AY51" s="791">
        <v>15</v>
      </c>
      <c r="AZ51" s="791">
        <v>52</v>
      </c>
      <c r="BA51" s="791">
        <v>18</v>
      </c>
      <c r="BB51" s="791">
        <v>5</v>
      </c>
      <c r="BC51" s="791">
        <v>1</v>
      </c>
      <c r="BD51" s="791">
        <v>0</v>
      </c>
      <c r="BE51" s="791">
        <v>100</v>
      </c>
      <c r="BF51" s="791">
        <v>91</v>
      </c>
      <c r="BG51" s="826">
        <v>76</v>
      </c>
      <c r="BN51" s="1087">
        <f t="shared" si="0"/>
        <v>561</v>
      </c>
      <c r="BO51" s="1092" t="str">
        <f t="shared" si="1"/>
        <v>W. J. BRYAN ELEMENTARY</v>
      </c>
      <c r="BP51" s="1081" t="str">
        <f t="shared" si="2"/>
        <v>N</v>
      </c>
      <c r="BQ51" s="1081" t="str">
        <f t="shared" si="3"/>
        <v>N</v>
      </c>
      <c r="BR51" s="1083" t="str">
        <f t="shared" si="4"/>
        <v/>
      </c>
    </row>
    <row r="52" spans="1:70" ht="25.5">
      <c r="A52" s="819">
        <v>600</v>
      </c>
      <c r="B52" s="820" t="s">
        <v>227</v>
      </c>
      <c r="C52" s="821">
        <v>102</v>
      </c>
      <c r="D52" s="822">
        <v>3.3</v>
      </c>
      <c r="E52" s="791">
        <v>0</v>
      </c>
      <c r="F52" s="791">
        <v>0</v>
      </c>
      <c r="G52" s="791">
        <v>0</v>
      </c>
      <c r="H52" s="791">
        <v>4</v>
      </c>
      <c r="I52" s="791">
        <v>7</v>
      </c>
      <c r="J52" s="791">
        <v>48</v>
      </c>
      <c r="K52" s="791">
        <v>24</v>
      </c>
      <c r="L52" s="791">
        <v>13</v>
      </c>
      <c r="M52" s="791">
        <v>4</v>
      </c>
      <c r="N52" s="791">
        <v>1</v>
      </c>
      <c r="O52" s="791">
        <v>0</v>
      </c>
      <c r="P52" s="791">
        <v>0</v>
      </c>
      <c r="Q52" s="791">
        <v>89</v>
      </c>
      <c r="R52" s="791">
        <v>41</v>
      </c>
      <c r="S52" s="791">
        <v>18</v>
      </c>
      <c r="U52" s="819">
        <v>6004</v>
      </c>
      <c r="V52" s="820" t="s">
        <v>1311</v>
      </c>
      <c r="W52" s="821">
        <v>74</v>
      </c>
      <c r="X52" s="822">
        <v>3.4</v>
      </c>
      <c r="Y52" s="791">
        <v>0</v>
      </c>
      <c r="Z52" s="791">
        <v>0</v>
      </c>
      <c r="AA52" s="791">
        <v>0</v>
      </c>
      <c r="AB52" s="791">
        <v>0</v>
      </c>
      <c r="AC52" s="791">
        <v>5</v>
      </c>
      <c r="AD52" s="791">
        <v>39</v>
      </c>
      <c r="AE52" s="791">
        <v>26</v>
      </c>
      <c r="AF52" s="791">
        <v>26</v>
      </c>
      <c r="AG52" s="791">
        <v>1</v>
      </c>
      <c r="AH52" s="791">
        <v>1</v>
      </c>
      <c r="AI52" s="791">
        <v>1</v>
      </c>
      <c r="AJ52" s="791">
        <v>0</v>
      </c>
      <c r="AK52" s="791">
        <v>95</v>
      </c>
      <c r="AL52" s="791">
        <v>55</v>
      </c>
      <c r="AM52" s="791">
        <v>30</v>
      </c>
      <c r="AO52" s="819">
        <v>7171</v>
      </c>
      <c r="AP52" s="820" t="s">
        <v>1769</v>
      </c>
      <c r="AQ52" s="821">
        <v>75</v>
      </c>
      <c r="AR52" s="822">
        <v>3.4</v>
      </c>
      <c r="AS52" s="791">
        <v>0</v>
      </c>
      <c r="AT52" s="791">
        <v>4</v>
      </c>
      <c r="AU52" s="791">
        <v>0</v>
      </c>
      <c r="AV52" s="791">
        <v>3</v>
      </c>
      <c r="AW52" s="791">
        <v>9</v>
      </c>
      <c r="AX52" s="791">
        <v>21</v>
      </c>
      <c r="AY52" s="791">
        <v>27</v>
      </c>
      <c r="AZ52" s="791">
        <v>27</v>
      </c>
      <c r="BA52" s="791">
        <v>8</v>
      </c>
      <c r="BB52" s="791">
        <v>1</v>
      </c>
      <c r="BC52" s="791">
        <v>0</v>
      </c>
      <c r="BD52" s="791">
        <v>0</v>
      </c>
      <c r="BE52" s="791">
        <v>84</v>
      </c>
      <c r="BF52" s="791">
        <v>63</v>
      </c>
      <c r="BG52" s="826">
        <v>36</v>
      </c>
      <c r="BN52" s="1087">
        <f t="shared" si="0"/>
        <v>600</v>
      </c>
      <c r="BO52" s="1092" t="str">
        <f t="shared" si="1"/>
        <v>PINECREST PREPARATORY ACADEMY</v>
      </c>
      <c r="BP52" s="1081" t="str">
        <f t="shared" si="2"/>
        <v>N</v>
      </c>
      <c r="BQ52" s="1081" t="str">
        <f t="shared" si="3"/>
        <v>N</v>
      </c>
      <c r="BR52" s="1083" t="str">
        <f t="shared" si="4"/>
        <v/>
      </c>
    </row>
    <row r="53" spans="1:70" ht="25.5">
      <c r="A53" s="819">
        <v>641</v>
      </c>
      <c r="B53" s="820" t="s">
        <v>228</v>
      </c>
      <c r="C53" s="821">
        <v>30</v>
      </c>
      <c r="D53" s="822">
        <v>3</v>
      </c>
      <c r="E53" s="791">
        <v>0</v>
      </c>
      <c r="F53" s="791">
        <v>0</v>
      </c>
      <c r="G53" s="791">
        <v>0</v>
      </c>
      <c r="H53" s="791">
        <v>7</v>
      </c>
      <c r="I53" s="791">
        <v>10</v>
      </c>
      <c r="J53" s="791">
        <v>70</v>
      </c>
      <c r="K53" s="791">
        <v>3</v>
      </c>
      <c r="L53" s="791">
        <v>10</v>
      </c>
      <c r="M53" s="791">
        <v>0</v>
      </c>
      <c r="N53" s="791">
        <v>0</v>
      </c>
      <c r="O53" s="791">
        <v>0</v>
      </c>
      <c r="P53" s="791">
        <v>0</v>
      </c>
      <c r="Q53" s="791">
        <v>83</v>
      </c>
      <c r="R53" s="791">
        <v>13</v>
      </c>
      <c r="S53" s="791">
        <v>10</v>
      </c>
      <c r="U53" s="819">
        <v>6005</v>
      </c>
      <c r="V53" s="820" t="s">
        <v>2059</v>
      </c>
      <c r="W53" s="821">
        <v>17</v>
      </c>
      <c r="X53" s="822">
        <v>2.2000000000000002</v>
      </c>
      <c r="Y53" s="791">
        <v>12</v>
      </c>
      <c r="Z53" s="791">
        <v>6</v>
      </c>
      <c r="AA53" s="791">
        <v>0</v>
      </c>
      <c r="AB53" s="791">
        <v>35</v>
      </c>
      <c r="AC53" s="791">
        <v>12</v>
      </c>
      <c r="AD53" s="791">
        <v>29</v>
      </c>
      <c r="AE53" s="791">
        <v>0</v>
      </c>
      <c r="AF53" s="791">
        <v>6</v>
      </c>
      <c r="AG53" s="791">
        <v>0</v>
      </c>
      <c r="AH53" s="791">
        <v>0</v>
      </c>
      <c r="AI53" s="791">
        <v>0</v>
      </c>
      <c r="AJ53" s="791">
        <v>0</v>
      </c>
      <c r="AK53" s="791">
        <v>35</v>
      </c>
      <c r="AL53" s="791">
        <v>6</v>
      </c>
      <c r="AM53" s="791">
        <v>6</v>
      </c>
      <c r="AO53" s="819">
        <v>7191</v>
      </c>
      <c r="AP53" s="820" t="s">
        <v>498</v>
      </c>
      <c r="AQ53" s="821">
        <v>662</v>
      </c>
      <c r="AR53" s="822">
        <v>3.3</v>
      </c>
      <c r="AS53" s="791">
        <v>2</v>
      </c>
      <c r="AT53" s="791">
        <v>3</v>
      </c>
      <c r="AU53" s="791">
        <v>1</v>
      </c>
      <c r="AV53" s="791">
        <v>4</v>
      </c>
      <c r="AW53" s="791">
        <v>10</v>
      </c>
      <c r="AX53" s="791">
        <v>22</v>
      </c>
      <c r="AY53" s="791">
        <v>21</v>
      </c>
      <c r="AZ53" s="791">
        <v>26</v>
      </c>
      <c r="BA53" s="791">
        <v>7</v>
      </c>
      <c r="BB53" s="791">
        <v>3</v>
      </c>
      <c r="BC53" s="791">
        <v>1</v>
      </c>
      <c r="BD53" s="791">
        <v>0</v>
      </c>
      <c r="BE53" s="791">
        <v>80</v>
      </c>
      <c r="BF53" s="791">
        <v>58</v>
      </c>
      <c r="BG53" s="826">
        <v>37</v>
      </c>
      <c r="BN53" s="1087">
        <f t="shared" si="0"/>
        <v>641</v>
      </c>
      <c r="BO53" s="1092" t="str">
        <f t="shared" si="1"/>
        <v>BUNCHE PARK ELEMENTARY SCHOOL</v>
      </c>
      <c r="BP53" s="1081" t="str">
        <f t="shared" si="2"/>
        <v>N</v>
      </c>
      <c r="BQ53" s="1081" t="str">
        <f t="shared" si="3"/>
        <v>N</v>
      </c>
      <c r="BR53" s="1083" t="str">
        <f t="shared" si="4"/>
        <v/>
      </c>
    </row>
    <row r="54" spans="1:70" ht="25.5">
      <c r="A54" s="819">
        <v>651</v>
      </c>
      <c r="B54" s="820" t="s">
        <v>1884</v>
      </c>
      <c r="C54" s="821">
        <v>94</v>
      </c>
      <c r="D54" s="822">
        <v>3.1</v>
      </c>
      <c r="E54" s="791">
        <v>1</v>
      </c>
      <c r="F54" s="791">
        <v>3</v>
      </c>
      <c r="G54" s="791">
        <v>0</v>
      </c>
      <c r="H54" s="791">
        <v>3</v>
      </c>
      <c r="I54" s="791">
        <v>10</v>
      </c>
      <c r="J54" s="791">
        <v>44</v>
      </c>
      <c r="K54" s="791">
        <v>27</v>
      </c>
      <c r="L54" s="791">
        <v>12</v>
      </c>
      <c r="M54" s="791">
        <v>1</v>
      </c>
      <c r="N54" s="791">
        <v>0</v>
      </c>
      <c r="O54" s="791">
        <v>0</v>
      </c>
      <c r="P54" s="791">
        <v>0</v>
      </c>
      <c r="Q54" s="791">
        <v>83</v>
      </c>
      <c r="R54" s="791">
        <v>39</v>
      </c>
      <c r="S54" s="791">
        <v>13</v>
      </c>
      <c r="U54" s="819">
        <v>6006</v>
      </c>
      <c r="V54" s="820" t="s">
        <v>142</v>
      </c>
      <c r="W54" s="821">
        <v>80</v>
      </c>
      <c r="X54" s="822">
        <v>4.3</v>
      </c>
      <c r="Y54" s="791">
        <v>0</v>
      </c>
      <c r="Z54" s="791">
        <v>0</v>
      </c>
      <c r="AA54" s="791">
        <v>0</v>
      </c>
      <c r="AB54" s="791">
        <v>0</v>
      </c>
      <c r="AC54" s="791">
        <v>3</v>
      </c>
      <c r="AD54" s="791">
        <v>5</v>
      </c>
      <c r="AE54" s="791">
        <v>13</v>
      </c>
      <c r="AF54" s="791">
        <v>33</v>
      </c>
      <c r="AG54" s="791">
        <v>21</v>
      </c>
      <c r="AH54" s="791">
        <v>20</v>
      </c>
      <c r="AI54" s="791">
        <v>6</v>
      </c>
      <c r="AJ54" s="791">
        <v>0</v>
      </c>
      <c r="AK54" s="791">
        <v>98</v>
      </c>
      <c r="AL54" s="791">
        <v>93</v>
      </c>
      <c r="AM54" s="791">
        <v>80</v>
      </c>
      <c r="AO54" s="819">
        <v>7201</v>
      </c>
      <c r="AP54" s="820" t="s">
        <v>499</v>
      </c>
      <c r="AQ54" s="821">
        <v>611</v>
      </c>
      <c r="AR54" s="822">
        <v>3.5</v>
      </c>
      <c r="AS54" s="791">
        <v>0</v>
      </c>
      <c r="AT54" s="791">
        <v>1</v>
      </c>
      <c r="AU54" s="791">
        <v>1</v>
      </c>
      <c r="AV54" s="791">
        <v>3</v>
      </c>
      <c r="AW54" s="791">
        <v>7</v>
      </c>
      <c r="AX54" s="791">
        <v>25</v>
      </c>
      <c r="AY54" s="791">
        <v>23</v>
      </c>
      <c r="AZ54" s="791">
        <v>25</v>
      </c>
      <c r="BA54" s="791">
        <v>8</v>
      </c>
      <c r="BB54" s="791">
        <v>4</v>
      </c>
      <c r="BC54" s="791">
        <v>2</v>
      </c>
      <c r="BD54" s="791">
        <v>0</v>
      </c>
      <c r="BE54" s="791">
        <v>87</v>
      </c>
      <c r="BF54" s="791">
        <v>62</v>
      </c>
      <c r="BG54" s="826">
        <v>39</v>
      </c>
      <c r="BN54" s="1087">
        <f t="shared" si="0"/>
        <v>651</v>
      </c>
      <c r="BO54" s="1092" t="str">
        <f t="shared" si="1"/>
        <v>CAMPBELL DRIVE K-8 CENTER</v>
      </c>
      <c r="BP54" s="1081" t="str">
        <f t="shared" si="2"/>
        <v>N</v>
      </c>
      <c r="BQ54" s="1081" t="str">
        <f t="shared" si="3"/>
        <v>N</v>
      </c>
      <c r="BR54" s="1083" t="str">
        <f t="shared" si="4"/>
        <v/>
      </c>
    </row>
    <row r="55" spans="1:70" ht="25.5">
      <c r="A55" s="819">
        <v>661</v>
      </c>
      <c r="B55" s="820" t="s">
        <v>230</v>
      </c>
      <c r="C55" s="821">
        <v>87</v>
      </c>
      <c r="D55" s="822">
        <v>2.6</v>
      </c>
      <c r="E55" s="791">
        <v>1</v>
      </c>
      <c r="F55" s="791">
        <v>3</v>
      </c>
      <c r="G55" s="791">
        <v>6</v>
      </c>
      <c r="H55" s="791">
        <v>16</v>
      </c>
      <c r="I55" s="791">
        <v>18</v>
      </c>
      <c r="J55" s="791">
        <v>44</v>
      </c>
      <c r="K55" s="791">
        <v>7</v>
      </c>
      <c r="L55" s="791">
        <v>3</v>
      </c>
      <c r="M55" s="791">
        <v>1</v>
      </c>
      <c r="N55" s="791">
        <v>0</v>
      </c>
      <c r="O55" s="791">
        <v>0</v>
      </c>
      <c r="P55" s="791">
        <v>0</v>
      </c>
      <c r="Q55" s="791">
        <v>55</v>
      </c>
      <c r="R55" s="791">
        <v>11</v>
      </c>
      <c r="S55" s="791">
        <v>5</v>
      </c>
      <c r="U55" s="819">
        <v>6008</v>
      </c>
      <c r="V55" s="820" t="s">
        <v>2</v>
      </c>
      <c r="W55" s="821">
        <v>47</v>
      </c>
      <c r="X55" s="822">
        <v>2.9</v>
      </c>
      <c r="Y55" s="791">
        <v>0</v>
      </c>
      <c r="Z55" s="791">
        <v>0</v>
      </c>
      <c r="AA55" s="791">
        <v>0</v>
      </c>
      <c r="AB55" s="791">
        <v>9</v>
      </c>
      <c r="AC55" s="791">
        <v>34</v>
      </c>
      <c r="AD55" s="791">
        <v>38</v>
      </c>
      <c r="AE55" s="791">
        <v>11</v>
      </c>
      <c r="AF55" s="791">
        <v>6</v>
      </c>
      <c r="AG55" s="791">
        <v>0</v>
      </c>
      <c r="AH55" s="791">
        <v>0</v>
      </c>
      <c r="AI55" s="791">
        <v>0</v>
      </c>
      <c r="AJ55" s="791">
        <v>2</v>
      </c>
      <c r="AK55" s="791">
        <v>57</v>
      </c>
      <c r="AL55" s="791">
        <v>19</v>
      </c>
      <c r="AM55" s="791">
        <v>9</v>
      </c>
      <c r="AO55" s="819">
        <v>7231</v>
      </c>
      <c r="AP55" s="820" t="s">
        <v>500</v>
      </c>
      <c r="AQ55" s="821">
        <v>439</v>
      </c>
      <c r="AR55" s="822">
        <v>3.1</v>
      </c>
      <c r="AS55" s="791">
        <v>0</v>
      </c>
      <c r="AT55" s="791">
        <v>1</v>
      </c>
      <c r="AU55" s="791">
        <v>2</v>
      </c>
      <c r="AV55" s="791">
        <v>6</v>
      </c>
      <c r="AW55" s="791">
        <v>14</v>
      </c>
      <c r="AX55" s="791">
        <v>31</v>
      </c>
      <c r="AY55" s="791">
        <v>25</v>
      </c>
      <c r="AZ55" s="791">
        <v>17</v>
      </c>
      <c r="BA55" s="791">
        <v>3</v>
      </c>
      <c r="BB55" s="791">
        <v>1</v>
      </c>
      <c r="BC55" s="791">
        <v>0</v>
      </c>
      <c r="BD55" s="791">
        <v>0</v>
      </c>
      <c r="BE55" s="791">
        <v>76</v>
      </c>
      <c r="BF55" s="791">
        <v>45</v>
      </c>
      <c r="BG55" s="826">
        <v>21</v>
      </c>
      <c r="BN55" s="1087">
        <f t="shared" si="0"/>
        <v>661</v>
      </c>
      <c r="BO55" s="1092" t="str">
        <f t="shared" si="1"/>
        <v>CARIBBEAN ELEMENTARY SCHOOL</v>
      </c>
      <c r="BP55" s="1081" t="str">
        <f t="shared" si="2"/>
        <v>N</v>
      </c>
      <c r="BQ55" s="1081" t="str">
        <f t="shared" si="3"/>
        <v>N</v>
      </c>
      <c r="BR55" s="1083" t="str">
        <f t="shared" si="4"/>
        <v/>
      </c>
    </row>
    <row r="56" spans="1:70" ht="25.5">
      <c r="A56" s="819">
        <v>671</v>
      </c>
      <c r="B56" s="820" t="s">
        <v>231</v>
      </c>
      <c r="C56" s="821">
        <v>158</v>
      </c>
      <c r="D56" s="822">
        <v>3.6</v>
      </c>
      <c r="E56" s="791">
        <v>0</v>
      </c>
      <c r="F56" s="791">
        <v>1</v>
      </c>
      <c r="G56" s="791">
        <v>1</v>
      </c>
      <c r="H56" s="791">
        <v>3</v>
      </c>
      <c r="I56" s="791">
        <v>3</v>
      </c>
      <c r="J56" s="791">
        <v>22</v>
      </c>
      <c r="K56" s="791">
        <v>23</v>
      </c>
      <c r="L56" s="791">
        <v>39</v>
      </c>
      <c r="M56" s="791">
        <v>4</v>
      </c>
      <c r="N56" s="791">
        <v>3</v>
      </c>
      <c r="O56" s="791">
        <v>1</v>
      </c>
      <c r="P56" s="791">
        <v>0</v>
      </c>
      <c r="Q56" s="791">
        <v>93</v>
      </c>
      <c r="R56" s="791">
        <v>71</v>
      </c>
      <c r="S56" s="791">
        <v>47</v>
      </c>
      <c r="U56" s="819">
        <v>6009</v>
      </c>
      <c r="V56" s="820" t="s">
        <v>416</v>
      </c>
      <c r="W56" s="821">
        <v>97</v>
      </c>
      <c r="X56" s="822">
        <v>3.2</v>
      </c>
      <c r="Y56" s="791">
        <v>0</v>
      </c>
      <c r="Z56" s="791">
        <v>0</v>
      </c>
      <c r="AA56" s="791">
        <v>2</v>
      </c>
      <c r="AB56" s="791">
        <v>5</v>
      </c>
      <c r="AC56" s="791">
        <v>15</v>
      </c>
      <c r="AD56" s="791">
        <v>36</v>
      </c>
      <c r="AE56" s="791">
        <v>20</v>
      </c>
      <c r="AF56" s="791">
        <v>18</v>
      </c>
      <c r="AG56" s="791">
        <v>2</v>
      </c>
      <c r="AH56" s="791">
        <v>1</v>
      </c>
      <c r="AI56" s="791">
        <v>1</v>
      </c>
      <c r="AJ56" s="791">
        <v>0</v>
      </c>
      <c r="AK56" s="791">
        <v>77</v>
      </c>
      <c r="AL56" s="791">
        <v>41</v>
      </c>
      <c r="AM56" s="791">
        <v>22</v>
      </c>
      <c r="AO56" s="819">
        <v>7241</v>
      </c>
      <c r="AP56" s="820" t="s">
        <v>1312</v>
      </c>
      <c r="AQ56" s="821">
        <v>574</v>
      </c>
      <c r="AR56" s="822">
        <v>3.7</v>
      </c>
      <c r="AS56" s="791">
        <v>1</v>
      </c>
      <c r="AT56" s="791">
        <v>0</v>
      </c>
      <c r="AU56" s="791">
        <v>1</v>
      </c>
      <c r="AV56" s="791">
        <v>2</v>
      </c>
      <c r="AW56" s="791">
        <v>5</v>
      </c>
      <c r="AX56" s="791">
        <v>18</v>
      </c>
      <c r="AY56" s="791">
        <v>21</v>
      </c>
      <c r="AZ56" s="791">
        <v>34</v>
      </c>
      <c r="BA56" s="791">
        <v>11</v>
      </c>
      <c r="BB56" s="791">
        <v>5</v>
      </c>
      <c r="BC56" s="791">
        <v>1</v>
      </c>
      <c r="BD56" s="791">
        <v>0</v>
      </c>
      <c r="BE56" s="791">
        <v>91</v>
      </c>
      <c r="BF56" s="791">
        <v>73</v>
      </c>
      <c r="BG56" s="826">
        <v>51</v>
      </c>
      <c r="BN56" s="1087">
        <f t="shared" si="0"/>
        <v>671</v>
      </c>
      <c r="BO56" s="1092" t="str">
        <f t="shared" si="1"/>
        <v>CALUSA ELEMENTARY SCHOOL</v>
      </c>
      <c r="BP56" s="1081" t="str">
        <f t="shared" si="2"/>
        <v>N</v>
      </c>
      <c r="BQ56" s="1081" t="str">
        <f t="shared" si="3"/>
        <v>N</v>
      </c>
      <c r="BR56" s="1083" t="str">
        <f t="shared" si="4"/>
        <v/>
      </c>
    </row>
    <row r="57" spans="1:70" ht="25.5">
      <c r="A57" s="819">
        <v>681</v>
      </c>
      <c r="B57" s="820" t="s">
        <v>232</v>
      </c>
      <c r="C57" s="821">
        <v>99</v>
      </c>
      <c r="D57" s="822">
        <v>3</v>
      </c>
      <c r="E57" s="791">
        <v>1</v>
      </c>
      <c r="F57" s="791">
        <v>1</v>
      </c>
      <c r="G57" s="791">
        <v>1</v>
      </c>
      <c r="H57" s="791">
        <v>7</v>
      </c>
      <c r="I57" s="791">
        <v>16</v>
      </c>
      <c r="J57" s="791">
        <v>44</v>
      </c>
      <c r="K57" s="791">
        <v>14</v>
      </c>
      <c r="L57" s="791">
        <v>13</v>
      </c>
      <c r="M57" s="791">
        <v>1</v>
      </c>
      <c r="N57" s="791">
        <v>0</v>
      </c>
      <c r="O57" s="791">
        <v>1</v>
      </c>
      <c r="P57" s="791">
        <v>0</v>
      </c>
      <c r="Q57" s="791">
        <v>74</v>
      </c>
      <c r="R57" s="791">
        <v>29</v>
      </c>
      <c r="S57" s="791">
        <v>15</v>
      </c>
      <c r="U57" s="819">
        <v>6010</v>
      </c>
      <c r="V57" s="820" t="s">
        <v>417</v>
      </c>
      <c r="W57" s="821">
        <v>107</v>
      </c>
      <c r="X57" s="822">
        <v>3.6</v>
      </c>
      <c r="Y57" s="791">
        <v>0</v>
      </c>
      <c r="Z57" s="791">
        <v>0</v>
      </c>
      <c r="AA57" s="791">
        <v>0</v>
      </c>
      <c r="AB57" s="791">
        <v>3</v>
      </c>
      <c r="AC57" s="791">
        <v>4</v>
      </c>
      <c r="AD57" s="791">
        <v>25</v>
      </c>
      <c r="AE57" s="791">
        <v>21</v>
      </c>
      <c r="AF57" s="791">
        <v>40</v>
      </c>
      <c r="AG57" s="791">
        <v>6</v>
      </c>
      <c r="AH57" s="791">
        <v>1</v>
      </c>
      <c r="AI57" s="791">
        <v>1</v>
      </c>
      <c r="AJ57" s="791">
        <v>0</v>
      </c>
      <c r="AK57" s="791">
        <v>93</v>
      </c>
      <c r="AL57" s="791">
        <v>68</v>
      </c>
      <c r="AM57" s="791">
        <v>48</v>
      </c>
      <c r="AO57" s="819">
        <v>7251</v>
      </c>
      <c r="AP57" s="820" t="s">
        <v>502</v>
      </c>
      <c r="AQ57" s="821">
        <v>458</v>
      </c>
      <c r="AR57" s="822">
        <v>3.2</v>
      </c>
      <c r="AS57" s="791">
        <v>0</v>
      </c>
      <c r="AT57" s="791">
        <v>3</v>
      </c>
      <c r="AU57" s="791">
        <v>2</v>
      </c>
      <c r="AV57" s="791">
        <v>7</v>
      </c>
      <c r="AW57" s="791">
        <v>11</v>
      </c>
      <c r="AX57" s="791">
        <v>31</v>
      </c>
      <c r="AY57" s="791">
        <v>22</v>
      </c>
      <c r="AZ57" s="791">
        <v>21</v>
      </c>
      <c r="BA57" s="791">
        <v>2</v>
      </c>
      <c r="BB57" s="791">
        <v>1</v>
      </c>
      <c r="BC57" s="791">
        <v>0</v>
      </c>
      <c r="BD57" s="791">
        <v>0</v>
      </c>
      <c r="BE57" s="791">
        <v>77</v>
      </c>
      <c r="BF57" s="791">
        <v>46</v>
      </c>
      <c r="BG57" s="826">
        <v>24</v>
      </c>
      <c r="BN57" s="1087">
        <f t="shared" si="0"/>
        <v>681</v>
      </c>
      <c r="BO57" s="1092" t="str">
        <f t="shared" si="1"/>
        <v>CAROL CITY ELEMENTARY SCHOOL</v>
      </c>
      <c r="BP57" s="1081" t="str">
        <f t="shared" si="2"/>
        <v>N</v>
      </c>
      <c r="BQ57" s="1081" t="str">
        <f t="shared" si="3"/>
        <v>N</v>
      </c>
      <c r="BR57" s="1083" t="str">
        <f t="shared" si="4"/>
        <v/>
      </c>
    </row>
    <row r="58" spans="1:70" ht="25.5">
      <c r="A58" s="819">
        <v>721</v>
      </c>
      <c r="B58" s="820" t="s">
        <v>233</v>
      </c>
      <c r="C58" s="821">
        <v>81</v>
      </c>
      <c r="D58" s="822">
        <v>3</v>
      </c>
      <c r="E58" s="791">
        <v>2</v>
      </c>
      <c r="F58" s="791">
        <v>1</v>
      </c>
      <c r="G58" s="791">
        <v>1</v>
      </c>
      <c r="H58" s="791">
        <v>6</v>
      </c>
      <c r="I58" s="791">
        <v>16</v>
      </c>
      <c r="J58" s="791">
        <v>40</v>
      </c>
      <c r="K58" s="791">
        <v>20</v>
      </c>
      <c r="L58" s="791">
        <v>10</v>
      </c>
      <c r="M58" s="791">
        <v>2</v>
      </c>
      <c r="N58" s="791">
        <v>1</v>
      </c>
      <c r="O58" s="791">
        <v>0</v>
      </c>
      <c r="P58" s="791">
        <v>0</v>
      </c>
      <c r="Q58" s="791">
        <v>73</v>
      </c>
      <c r="R58" s="791">
        <v>33</v>
      </c>
      <c r="S58" s="791">
        <v>14</v>
      </c>
      <c r="U58" s="819">
        <v>6011</v>
      </c>
      <c r="V58" s="820" t="s">
        <v>418</v>
      </c>
      <c r="W58" s="821">
        <v>223</v>
      </c>
      <c r="X58" s="822">
        <v>2.8</v>
      </c>
      <c r="Y58" s="791">
        <v>2</v>
      </c>
      <c r="Z58" s="791">
        <v>4</v>
      </c>
      <c r="AA58" s="791">
        <v>3</v>
      </c>
      <c r="AB58" s="791">
        <v>14</v>
      </c>
      <c r="AC58" s="791">
        <v>12</v>
      </c>
      <c r="AD58" s="791">
        <v>35</v>
      </c>
      <c r="AE58" s="791">
        <v>18</v>
      </c>
      <c r="AF58" s="791">
        <v>9</v>
      </c>
      <c r="AG58" s="791">
        <v>2</v>
      </c>
      <c r="AH58" s="791">
        <v>0</v>
      </c>
      <c r="AI58" s="791">
        <v>0</v>
      </c>
      <c r="AJ58" s="791">
        <v>0</v>
      </c>
      <c r="AK58" s="791">
        <v>65</v>
      </c>
      <c r="AL58" s="791">
        <v>30</v>
      </c>
      <c r="AM58" s="791">
        <v>12</v>
      </c>
      <c r="AO58" s="819">
        <v>7262</v>
      </c>
      <c r="AP58" s="820" t="s">
        <v>503</v>
      </c>
      <c r="AQ58" s="821">
        <v>121</v>
      </c>
      <c r="AR58" s="822">
        <v>3.6</v>
      </c>
      <c r="AS58" s="791">
        <v>0</v>
      </c>
      <c r="AT58" s="791">
        <v>1</v>
      </c>
      <c r="AU58" s="791">
        <v>0</v>
      </c>
      <c r="AV58" s="791">
        <v>1</v>
      </c>
      <c r="AW58" s="791">
        <v>3</v>
      </c>
      <c r="AX58" s="791">
        <v>19</v>
      </c>
      <c r="AY58" s="791">
        <v>29</v>
      </c>
      <c r="AZ58" s="791">
        <v>38</v>
      </c>
      <c r="BA58" s="791">
        <v>5</v>
      </c>
      <c r="BB58" s="791">
        <v>3</v>
      </c>
      <c r="BC58" s="791">
        <v>0</v>
      </c>
      <c r="BD58" s="791">
        <v>1</v>
      </c>
      <c r="BE58" s="791">
        <v>95</v>
      </c>
      <c r="BF58" s="791">
        <v>76</v>
      </c>
      <c r="BG58" s="826">
        <v>47</v>
      </c>
      <c r="BN58" s="1087">
        <f t="shared" si="0"/>
        <v>721</v>
      </c>
      <c r="BO58" s="1092" t="str">
        <f t="shared" si="1"/>
        <v>GEORGE W. CARVER ELEMENTARY SCHOOL</v>
      </c>
      <c r="BP58" s="1081" t="str">
        <f t="shared" si="2"/>
        <v>N</v>
      </c>
      <c r="BQ58" s="1081" t="str">
        <f t="shared" si="3"/>
        <v>N</v>
      </c>
      <c r="BR58" s="1083" t="str">
        <f t="shared" si="4"/>
        <v/>
      </c>
    </row>
    <row r="59" spans="1:70" ht="25.5">
      <c r="A59" s="819">
        <v>761</v>
      </c>
      <c r="B59" s="820" t="s">
        <v>930</v>
      </c>
      <c r="C59" s="821">
        <v>92</v>
      </c>
      <c r="D59" s="822">
        <v>3</v>
      </c>
      <c r="E59" s="791">
        <v>4</v>
      </c>
      <c r="F59" s="791">
        <v>1</v>
      </c>
      <c r="G59" s="791">
        <v>1</v>
      </c>
      <c r="H59" s="791">
        <v>9</v>
      </c>
      <c r="I59" s="791">
        <v>13</v>
      </c>
      <c r="J59" s="791">
        <v>34</v>
      </c>
      <c r="K59" s="791">
        <v>24</v>
      </c>
      <c r="L59" s="791">
        <v>12</v>
      </c>
      <c r="M59" s="791">
        <v>2</v>
      </c>
      <c r="N59" s="791">
        <v>0</v>
      </c>
      <c r="O59" s="791">
        <v>0</v>
      </c>
      <c r="P59" s="791">
        <v>0</v>
      </c>
      <c r="Q59" s="791">
        <v>72</v>
      </c>
      <c r="R59" s="791">
        <v>38</v>
      </c>
      <c r="S59" s="791">
        <v>14</v>
      </c>
      <c r="U59" s="819">
        <v>6012</v>
      </c>
      <c r="V59" s="820" t="s">
        <v>419</v>
      </c>
      <c r="W59" s="821">
        <v>494</v>
      </c>
      <c r="X59" s="822">
        <v>3.6</v>
      </c>
      <c r="Y59" s="791">
        <v>0</v>
      </c>
      <c r="Z59" s="791">
        <v>1</v>
      </c>
      <c r="AA59" s="791">
        <v>0</v>
      </c>
      <c r="AB59" s="791">
        <v>4</v>
      </c>
      <c r="AC59" s="791">
        <v>5</v>
      </c>
      <c r="AD59" s="791">
        <v>27</v>
      </c>
      <c r="AE59" s="791">
        <v>20</v>
      </c>
      <c r="AF59" s="791">
        <v>28</v>
      </c>
      <c r="AG59" s="791">
        <v>10</v>
      </c>
      <c r="AH59" s="791">
        <v>4</v>
      </c>
      <c r="AI59" s="791">
        <v>2</v>
      </c>
      <c r="AJ59" s="791">
        <v>1</v>
      </c>
      <c r="AK59" s="791">
        <v>90</v>
      </c>
      <c r="AL59" s="791">
        <v>64</v>
      </c>
      <c r="AM59" s="791">
        <v>44</v>
      </c>
      <c r="AO59" s="819">
        <v>7265</v>
      </c>
      <c r="AP59" s="820" t="s">
        <v>1316</v>
      </c>
      <c r="AQ59" s="821">
        <v>42</v>
      </c>
      <c r="AR59" s="822">
        <v>4.5</v>
      </c>
      <c r="AS59" s="791">
        <v>0</v>
      </c>
      <c r="AT59" s="791">
        <v>0</v>
      </c>
      <c r="AU59" s="791">
        <v>0</v>
      </c>
      <c r="AV59" s="791">
        <v>0</v>
      </c>
      <c r="AW59" s="791">
        <v>0</v>
      </c>
      <c r="AX59" s="791">
        <v>5</v>
      </c>
      <c r="AY59" s="791">
        <v>7</v>
      </c>
      <c r="AZ59" s="791">
        <v>26</v>
      </c>
      <c r="BA59" s="791">
        <v>31</v>
      </c>
      <c r="BB59" s="791">
        <v>19</v>
      </c>
      <c r="BC59" s="791">
        <v>10</v>
      </c>
      <c r="BD59" s="791">
        <v>2</v>
      </c>
      <c r="BE59" s="791">
        <v>100</v>
      </c>
      <c r="BF59" s="791">
        <v>95</v>
      </c>
      <c r="BG59" s="826">
        <v>88</v>
      </c>
      <c r="BN59" s="1087">
        <f t="shared" si="0"/>
        <v>761</v>
      </c>
      <c r="BO59" s="1092" t="str">
        <f t="shared" si="1"/>
        <v>FIENBERG/FISHER K-8 CENTER</v>
      </c>
      <c r="BP59" s="1081">
        <f t="shared" si="2"/>
        <v>87</v>
      </c>
      <c r="BQ59" s="1081">
        <f t="shared" si="3"/>
        <v>72</v>
      </c>
      <c r="BR59" s="1083">
        <f t="shared" si="4"/>
        <v>72</v>
      </c>
    </row>
    <row r="60" spans="1:70" ht="25.5">
      <c r="A60" s="819">
        <v>771</v>
      </c>
      <c r="B60" s="820" t="s">
        <v>1219</v>
      </c>
      <c r="C60" s="821">
        <v>48</v>
      </c>
      <c r="D60" s="822">
        <v>3.1</v>
      </c>
      <c r="E60" s="791">
        <v>0</v>
      </c>
      <c r="F60" s="791">
        <v>2</v>
      </c>
      <c r="G60" s="791">
        <v>0</v>
      </c>
      <c r="H60" s="791">
        <v>2</v>
      </c>
      <c r="I60" s="791">
        <v>13</v>
      </c>
      <c r="J60" s="791">
        <v>54</v>
      </c>
      <c r="K60" s="791">
        <v>23</v>
      </c>
      <c r="L60" s="791">
        <v>4</v>
      </c>
      <c r="M60" s="791">
        <v>2</v>
      </c>
      <c r="N60" s="791">
        <v>0</v>
      </c>
      <c r="O60" s="791">
        <v>0</v>
      </c>
      <c r="P60" s="791">
        <v>0</v>
      </c>
      <c r="Q60" s="791">
        <v>83</v>
      </c>
      <c r="R60" s="791">
        <v>29</v>
      </c>
      <c r="S60" s="791">
        <v>6</v>
      </c>
      <c r="U60" s="819">
        <v>6013</v>
      </c>
      <c r="V60" s="820" t="s">
        <v>1313</v>
      </c>
      <c r="W60" s="821">
        <v>34</v>
      </c>
      <c r="X60" s="822">
        <v>3.3</v>
      </c>
      <c r="Y60" s="791">
        <v>0</v>
      </c>
      <c r="Z60" s="791">
        <v>0</v>
      </c>
      <c r="AA60" s="791">
        <v>0</v>
      </c>
      <c r="AB60" s="791">
        <v>9</v>
      </c>
      <c r="AC60" s="791">
        <v>6</v>
      </c>
      <c r="AD60" s="791">
        <v>35</v>
      </c>
      <c r="AE60" s="791">
        <v>21</v>
      </c>
      <c r="AF60" s="791">
        <v>24</v>
      </c>
      <c r="AG60" s="791">
        <v>6</v>
      </c>
      <c r="AH60" s="791">
        <v>0</v>
      </c>
      <c r="AI60" s="791">
        <v>0</v>
      </c>
      <c r="AJ60" s="791">
        <v>0</v>
      </c>
      <c r="AK60" s="791">
        <v>85</v>
      </c>
      <c r="AL60" s="791">
        <v>50</v>
      </c>
      <c r="AM60" s="791">
        <v>29</v>
      </c>
      <c r="AO60" s="819">
        <v>7271</v>
      </c>
      <c r="AP60" s="820" t="s">
        <v>505</v>
      </c>
      <c r="AQ60" s="821">
        <v>702</v>
      </c>
      <c r="AR60" s="822">
        <v>3.3</v>
      </c>
      <c r="AS60" s="791">
        <v>1</v>
      </c>
      <c r="AT60" s="791">
        <v>2</v>
      </c>
      <c r="AU60" s="791">
        <v>2</v>
      </c>
      <c r="AV60" s="791">
        <v>5</v>
      </c>
      <c r="AW60" s="791">
        <v>7</v>
      </c>
      <c r="AX60" s="791">
        <v>29</v>
      </c>
      <c r="AY60" s="791">
        <v>24</v>
      </c>
      <c r="AZ60" s="791">
        <v>23</v>
      </c>
      <c r="BA60" s="791">
        <v>5</v>
      </c>
      <c r="BB60" s="791">
        <v>2</v>
      </c>
      <c r="BC60" s="791">
        <v>1</v>
      </c>
      <c r="BD60" s="791">
        <v>0</v>
      </c>
      <c r="BE60" s="791">
        <v>83</v>
      </c>
      <c r="BF60" s="791">
        <v>54</v>
      </c>
      <c r="BG60" s="826">
        <v>30</v>
      </c>
      <c r="BN60" s="1087">
        <f t="shared" si="0"/>
        <v>771</v>
      </c>
      <c r="BO60" s="1092" t="str">
        <f t="shared" si="1"/>
        <v>WILLIAM A. CHAPMAN ELEM. SCHL</v>
      </c>
      <c r="BP60" s="1081" t="str">
        <f t="shared" si="2"/>
        <v>N</v>
      </c>
      <c r="BQ60" s="1081" t="str">
        <f t="shared" si="3"/>
        <v>N</v>
      </c>
      <c r="BR60" s="1083" t="str">
        <f t="shared" si="4"/>
        <v/>
      </c>
    </row>
    <row r="61" spans="1:70" ht="25.5">
      <c r="A61" s="819">
        <v>801</v>
      </c>
      <c r="B61" s="820" t="s">
        <v>236</v>
      </c>
      <c r="C61" s="821">
        <v>135</v>
      </c>
      <c r="D61" s="822">
        <v>2.9</v>
      </c>
      <c r="E61" s="791">
        <v>3</v>
      </c>
      <c r="F61" s="791">
        <v>3</v>
      </c>
      <c r="G61" s="791">
        <v>4</v>
      </c>
      <c r="H61" s="791">
        <v>9</v>
      </c>
      <c r="I61" s="791">
        <v>10</v>
      </c>
      <c r="J61" s="791">
        <v>38</v>
      </c>
      <c r="K61" s="791">
        <v>21</v>
      </c>
      <c r="L61" s="791">
        <v>11</v>
      </c>
      <c r="M61" s="791">
        <v>1</v>
      </c>
      <c r="N61" s="791">
        <v>0</v>
      </c>
      <c r="O61" s="791">
        <v>0</v>
      </c>
      <c r="P61" s="791">
        <v>0</v>
      </c>
      <c r="Q61" s="791">
        <v>70</v>
      </c>
      <c r="R61" s="791">
        <v>33</v>
      </c>
      <c r="S61" s="791">
        <v>12</v>
      </c>
      <c r="U61" s="819">
        <v>6020</v>
      </c>
      <c r="V61" s="820" t="s">
        <v>2034</v>
      </c>
      <c r="W61" s="821">
        <v>201</v>
      </c>
      <c r="X61" s="822">
        <v>3.1</v>
      </c>
      <c r="Y61" s="791">
        <v>0</v>
      </c>
      <c r="Z61" s="791">
        <v>1</v>
      </c>
      <c r="AA61" s="791">
        <v>1</v>
      </c>
      <c r="AB61" s="791">
        <v>10</v>
      </c>
      <c r="AC61" s="791">
        <v>14</v>
      </c>
      <c r="AD61" s="791">
        <v>26</v>
      </c>
      <c r="AE61" s="791">
        <v>26</v>
      </c>
      <c r="AF61" s="791">
        <v>19</v>
      </c>
      <c r="AG61" s="791">
        <v>1</v>
      </c>
      <c r="AH61" s="791">
        <v>0</v>
      </c>
      <c r="AI61" s="791">
        <v>0</v>
      </c>
      <c r="AJ61" s="791">
        <v>0</v>
      </c>
      <c r="AK61" s="791">
        <v>73</v>
      </c>
      <c r="AL61" s="791">
        <v>47</v>
      </c>
      <c r="AM61" s="791">
        <v>21</v>
      </c>
      <c r="AO61" s="819">
        <v>7301</v>
      </c>
      <c r="AP61" s="820" t="s">
        <v>506</v>
      </c>
      <c r="AQ61" s="821">
        <v>238</v>
      </c>
      <c r="AR61" s="822">
        <v>3.1</v>
      </c>
      <c r="AS61" s="791">
        <v>0</v>
      </c>
      <c r="AT61" s="791">
        <v>3</v>
      </c>
      <c r="AU61" s="791">
        <v>4</v>
      </c>
      <c r="AV61" s="791">
        <v>8</v>
      </c>
      <c r="AW61" s="791">
        <v>11</v>
      </c>
      <c r="AX61" s="791">
        <v>28</v>
      </c>
      <c r="AY61" s="791">
        <v>22</v>
      </c>
      <c r="AZ61" s="791">
        <v>20</v>
      </c>
      <c r="BA61" s="791">
        <v>3</v>
      </c>
      <c r="BB61" s="791">
        <v>0</v>
      </c>
      <c r="BC61" s="791">
        <v>0</v>
      </c>
      <c r="BD61" s="791">
        <v>0</v>
      </c>
      <c r="BE61" s="791">
        <v>74</v>
      </c>
      <c r="BF61" s="791">
        <v>46</v>
      </c>
      <c r="BG61" s="826">
        <v>24</v>
      </c>
      <c r="BN61" s="1087">
        <f t="shared" si="0"/>
        <v>801</v>
      </c>
      <c r="BO61" s="1092" t="str">
        <f t="shared" si="1"/>
        <v>CITRUS GROVE ELEMENTARY SCHOOL</v>
      </c>
      <c r="BP61" s="1081" t="str">
        <f t="shared" si="2"/>
        <v>N</v>
      </c>
      <c r="BQ61" s="1081" t="str">
        <f t="shared" si="3"/>
        <v>N</v>
      </c>
      <c r="BR61" s="1083" t="str">
        <f t="shared" si="4"/>
        <v/>
      </c>
    </row>
    <row r="62" spans="1:70" ht="25.5">
      <c r="A62" s="819">
        <v>831</v>
      </c>
      <c r="B62" s="820" t="s">
        <v>1220</v>
      </c>
      <c r="C62" s="821">
        <v>115</v>
      </c>
      <c r="D62" s="822">
        <v>3.3</v>
      </c>
      <c r="E62" s="791">
        <v>2</v>
      </c>
      <c r="F62" s="791">
        <v>1</v>
      </c>
      <c r="G62" s="791">
        <v>1</v>
      </c>
      <c r="H62" s="791">
        <v>4</v>
      </c>
      <c r="I62" s="791">
        <v>3</v>
      </c>
      <c r="J62" s="791">
        <v>31</v>
      </c>
      <c r="K62" s="791">
        <v>30</v>
      </c>
      <c r="L62" s="791">
        <v>24</v>
      </c>
      <c r="M62" s="791">
        <v>3</v>
      </c>
      <c r="N62" s="791">
        <v>1</v>
      </c>
      <c r="O62" s="791">
        <v>0</v>
      </c>
      <c r="P62" s="791">
        <v>0</v>
      </c>
      <c r="Q62" s="791">
        <v>90</v>
      </c>
      <c r="R62" s="791">
        <v>58</v>
      </c>
      <c r="S62" s="791">
        <v>29</v>
      </c>
      <c r="U62" s="819">
        <v>6021</v>
      </c>
      <c r="V62" s="820" t="s">
        <v>3</v>
      </c>
      <c r="W62" s="821">
        <v>448</v>
      </c>
      <c r="X62" s="822">
        <v>3.5</v>
      </c>
      <c r="Y62" s="791">
        <v>0</v>
      </c>
      <c r="Z62" s="791">
        <v>1</v>
      </c>
      <c r="AA62" s="791">
        <v>0</v>
      </c>
      <c r="AB62" s="791">
        <v>2</v>
      </c>
      <c r="AC62" s="791">
        <v>7</v>
      </c>
      <c r="AD62" s="791">
        <v>27</v>
      </c>
      <c r="AE62" s="791">
        <v>22</v>
      </c>
      <c r="AF62" s="791">
        <v>32</v>
      </c>
      <c r="AG62" s="791">
        <v>6</v>
      </c>
      <c r="AH62" s="791">
        <v>2</v>
      </c>
      <c r="AI62" s="791">
        <v>1</v>
      </c>
      <c r="AJ62" s="791">
        <v>0</v>
      </c>
      <c r="AK62" s="791">
        <v>89</v>
      </c>
      <c r="AL62" s="791">
        <v>62</v>
      </c>
      <c r="AM62" s="791">
        <v>40</v>
      </c>
      <c r="AO62" s="819">
        <v>7341</v>
      </c>
      <c r="AP62" s="820" t="s">
        <v>507</v>
      </c>
      <c r="AQ62" s="821">
        <v>281</v>
      </c>
      <c r="AR62" s="822">
        <v>3.1</v>
      </c>
      <c r="AS62" s="791">
        <v>1</v>
      </c>
      <c r="AT62" s="791">
        <v>5</v>
      </c>
      <c r="AU62" s="791">
        <v>4</v>
      </c>
      <c r="AV62" s="791">
        <v>4</v>
      </c>
      <c r="AW62" s="791">
        <v>10</v>
      </c>
      <c r="AX62" s="791">
        <v>23</v>
      </c>
      <c r="AY62" s="791">
        <v>26</v>
      </c>
      <c r="AZ62" s="791">
        <v>21</v>
      </c>
      <c r="BA62" s="791">
        <v>4</v>
      </c>
      <c r="BB62" s="791">
        <v>1</v>
      </c>
      <c r="BC62" s="791">
        <v>0</v>
      </c>
      <c r="BD62" s="791">
        <v>0</v>
      </c>
      <c r="BE62" s="791">
        <v>76</v>
      </c>
      <c r="BF62" s="791">
        <v>53</v>
      </c>
      <c r="BG62" s="826">
        <v>27</v>
      </c>
      <c r="BN62" s="1087">
        <f t="shared" si="0"/>
        <v>831</v>
      </c>
      <c r="BO62" s="1092" t="str">
        <f t="shared" si="1"/>
        <v>CLAUDE PEPPER ELEMENTARY SCHL</v>
      </c>
      <c r="BP62" s="1081" t="str">
        <f t="shared" si="2"/>
        <v>N</v>
      </c>
      <c r="BQ62" s="1081" t="str">
        <f t="shared" si="3"/>
        <v>N</v>
      </c>
      <c r="BR62" s="1083" t="str">
        <f t="shared" si="4"/>
        <v/>
      </c>
    </row>
    <row r="63" spans="1:70" ht="25.5">
      <c r="A63" s="819">
        <v>841</v>
      </c>
      <c r="B63" s="820" t="s">
        <v>1221</v>
      </c>
      <c r="C63" s="821">
        <v>56</v>
      </c>
      <c r="D63" s="822">
        <v>3.5</v>
      </c>
      <c r="E63" s="791">
        <v>0</v>
      </c>
      <c r="F63" s="791">
        <v>0</v>
      </c>
      <c r="G63" s="791">
        <v>0</v>
      </c>
      <c r="H63" s="791">
        <v>2</v>
      </c>
      <c r="I63" s="791">
        <v>4</v>
      </c>
      <c r="J63" s="791">
        <v>30</v>
      </c>
      <c r="K63" s="791">
        <v>30</v>
      </c>
      <c r="L63" s="791">
        <v>27</v>
      </c>
      <c r="M63" s="791">
        <v>2</v>
      </c>
      <c r="N63" s="791">
        <v>5</v>
      </c>
      <c r="O63" s="791">
        <v>0</v>
      </c>
      <c r="P63" s="791">
        <v>0</v>
      </c>
      <c r="Q63" s="791">
        <v>95</v>
      </c>
      <c r="R63" s="791">
        <v>64</v>
      </c>
      <c r="S63" s="791">
        <v>34</v>
      </c>
      <c r="U63" s="819">
        <v>6022</v>
      </c>
      <c r="V63" s="820" t="s">
        <v>1315</v>
      </c>
      <c r="W63" s="821">
        <v>258</v>
      </c>
      <c r="X63" s="822">
        <v>3.2</v>
      </c>
      <c r="Y63" s="791">
        <v>0</v>
      </c>
      <c r="Z63" s="791">
        <v>0</v>
      </c>
      <c r="AA63" s="791">
        <v>0</v>
      </c>
      <c r="AB63" s="791">
        <v>7</v>
      </c>
      <c r="AC63" s="791">
        <v>15</v>
      </c>
      <c r="AD63" s="791">
        <v>31</v>
      </c>
      <c r="AE63" s="791">
        <v>28</v>
      </c>
      <c r="AF63" s="791">
        <v>14</v>
      </c>
      <c r="AG63" s="791">
        <v>4</v>
      </c>
      <c r="AH63" s="791">
        <v>1</v>
      </c>
      <c r="AI63" s="791">
        <v>0</v>
      </c>
      <c r="AJ63" s="791">
        <v>0</v>
      </c>
      <c r="AK63" s="791">
        <v>78</v>
      </c>
      <c r="AL63" s="791">
        <v>47</v>
      </c>
      <c r="AM63" s="791">
        <v>19</v>
      </c>
      <c r="AO63" s="819">
        <v>7361</v>
      </c>
      <c r="AP63" s="820" t="s">
        <v>508</v>
      </c>
      <c r="AQ63" s="821">
        <v>644</v>
      </c>
      <c r="AR63" s="822">
        <v>3.5</v>
      </c>
      <c r="AS63" s="791">
        <v>0</v>
      </c>
      <c r="AT63" s="791">
        <v>2</v>
      </c>
      <c r="AU63" s="791">
        <v>0</v>
      </c>
      <c r="AV63" s="791">
        <v>2</v>
      </c>
      <c r="AW63" s="791">
        <v>6</v>
      </c>
      <c r="AX63" s="791">
        <v>25</v>
      </c>
      <c r="AY63" s="791">
        <v>24</v>
      </c>
      <c r="AZ63" s="791">
        <v>29</v>
      </c>
      <c r="BA63" s="791">
        <v>8</v>
      </c>
      <c r="BB63" s="791">
        <v>2</v>
      </c>
      <c r="BC63" s="791">
        <v>1</v>
      </c>
      <c r="BD63" s="791">
        <v>0</v>
      </c>
      <c r="BE63" s="791">
        <v>90</v>
      </c>
      <c r="BF63" s="791">
        <v>65</v>
      </c>
      <c r="BG63" s="826">
        <v>41</v>
      </c>
      <c r="BN63" s="1087">
        <f t="shared" si="0"/>
        <v>841</v>
      </c>
      <c r="BO63" s="1092" t="str">
        <f t="shared" si="1"/>
        <v>COCONUT GROVE ELEMENTARY SCHL</v>
      </c>
      <c r="BP63" s="1081" t="str">
        <f t="shared" si="2"/>
        <v>N</v>
      </c>
      <c r="BQ63" s="1081" t="str">
        <f t="shared" si="3"/>
        <v>N</v>
      </c>
      <c r="BR63" s="1083" t="str">
        <f t="shared" si="4"/>
        <v/>
      </c>
    </row>
    <row r="64" spans="1:70" ht="25.5">
      <c r="A64" s="819">
        <v>861</v>
      </c>
      <c r="B64" s="820" t="s">
        <v>1222</v>
      </c>
      <c r="C64" s="821">
        <v>41</v>
      </c>
      <c r="D64" s="822">
        <v>2.8</v>
      </c>
      <c r="E64" s="791">
        <v>0</v>
      </c>
      <c r="F64" s="791">
        <v>2</v>
      </c>
      <c r="G64" s="791">
        <v>0</v>
      </c>
      <c r="H64" s="791">
        <v>7</v>
      </c>
      <c r="I64" s="791">
        <v>22</v>
      </c>
      <c r="J64" s="791">
        <v>59</v>
      </c>
      <c r="K64" s="791">
        <v>7</v>
      </c>
      <c r="L64" s="791">
        <v>2</v>
      </c>
      <c r="M64" s="791">
        <v>0</v>
      </c>
      <c r="N64" s="791">
        <v>0</v>
      </c>
      <c r="O64" s="791">
        <v>0</v>
      </c>
      <c r="P64" s="791">
        <v>0</v>
      </c>
      <c r="Q64" s="791">
        <v>68</v>
      </c>
      <c r="R64" s="791">
        <v>10</v>
      </c>
      <c r="S64" s="791">
        <v>2</v>
      </c>
      <c r="U64" s="819">
        <v>6023</v>
      </c>
      <c r="V64" s="820" t="s">
        <v>155</v>
      </c>
      <c r="W64" s="821">
        <v>418</v>
      </c>
      <c r="X64" s="822">
        <v>2.9</v>
      </c>
      <c r="Y64" s="791">
        <v>0</v>
      </c>
      <c r="Z64" s="791">
        <v>2</v>
      </c>
      <c r="AA64" s="791">
        <v>1</v>
      </c>
      <c r="AB64" s="791">
        <v>14</v>
      </c>
      <c r="AC64" s="791">
        <v>19</v>
      </c>
      <c r="AD64" s="791">
        <v>32</v>
      </c>
      <c r="AE64" s="791">
        <v>15</v>
      </c>
      <c r="AF64" s="791">
        <v>14</v>
      </c>
      <c r="AG64" s="791">
        <v>1</v>
      </c>
      <c r="AH64" s="791">
        <v>1</v>
      </c>
      <c r="AI64" s="791">
        <v>0</v>
      </c>
      <c r="AJ64" s="791">
        <v>0</v>
      </c>
      <c r="AK64" s="791">
        <v>63</v>
      </c>
      <c r="AL64" s="791">
        <v>31</v>
      </c>
      <c r="AM64" s="791">
        <v>17</v>
      </c>
      <c r="AO64" s="819">
        <v>7371</v>
      </c>
      <c r="AP64" s="820" t="s">
        <v>509</v>
      </c>
      <c r="AQ64" s="821">
        <v>533</v>
      </c>
      <c r="AR64" s="822">
        <v>3.6</v>
      </c>
      <c r="AS64" s="791">
        <v>0</v>
      </c>
      <c r="AT64" s="791">
        <v>0</v>
      </c>
      <c r="AU64" s="791">
        <v>1</v>
      </c>
      <c r="AV64" s="791">
        <v>1</v>
      </c>
      <c r="AW64" s="791">
        <v>3</v>
      </c>
      <c r="AX64" s="791">
        <v>27</v>
      </c>
      <c r="AY64" s="791">
        <v>28</v>
      </c>
      <c r="AZ64" s="791">
        <v>33</v>
      </c>
      <c r="BA64" s="791">
        <v>6</v>
      </c>
      <c r="BB64" s="791">
        <v>2</v>
      </c>
      <c r="BC64" s="791">
        <v>0</v>
      </c>
      <c r="BD64" s="791">
        <v>0</v>
      </c>
      <c r="BE64" s="791">
        <v>95</v>
      </c>
      <c r="BF64" s="791">
        <v>69</v>
      </c>
      <c r="BG64" s="826">
        <v>41</v>
      </c>
      <c r="BN64" s="1087">
        <f t="shared" si="0"/>
        <v>861</v>
      </c>
      <c r="BO64" s="1092" t="str">
        <f t="shared" si="1"/>
        <v>COLONIAL DRIVE ELEMENTARY SCHL</v>
      </c>
      <c r="BP64" s="1081" t="str">
        <f t="shared" si="2"/>
        <v>N</v>
      </c>
      <c r="BQ64" s="1081" t="str">
        <f t="shared" si="3"/>
        <v>N</v>
      </c>
      <c r="BR64" s="1083" t="str">
        <f t="shared" si="4"/>
        <v/>
      </c>
    </row>
    <row r="65" spans="1:70" ht="25.5">
      <c r="A65" s="819">
        <v>881</v>
      </c>
      <c r="B65" s="820" t="s">
        <v>240</v>
      </c>
      <c r="C65" s="821">
        <v>75</v>
      </c>
      <c r="D65" s="822">
        <v>2.9</v>
      </c>
      <c r="E65" s="791">
        <v>4</v>
      </c>
      <c r="F65" s="791">
        <v>1</v>
      </c>
      <c r="G65" s="791">
        <v>4</v>
      </c>
      <c r="H65" s="791">
        <v>5</v>
      </c>
      <c r="I65" s="791">
        <v>9</v>
      </c>
      <c r="J65" s="791">
        <v>49</v>
      </c>
      <c r="K65" s="791">
        <v>15</v>
      </c>
      <c r="L65" s="791">
        <v>11</v>
      </c>
      <c r="M65" s="791">
        <v>1</v>
      </c>
      <c r="N65" s="791">
        <v>0</v>
      </c>
      <c r="O65" s="791">
        <v>0</v>
      </c>
      <c r="P65" s="791">
        <v>0</v>
      </c>
      <c r="Q65" s="791">
        <v>76</v>
      </c>
      <c r="R65" s="791">
        <v>27</v>
      </c>
      <c r="S65" s="791">
        <v>12</v>
      </c>
      <c r="U65" s="819">
        <v>6028</v>
      </c>
      <c r="V65" s="820" t="s">
        <v>423</v>
      </c>
      <c r="W65" s="821">
        <v>81</v>
      </c>
      <c r="X65" s="822">
        <v>3.6</v>
      </c>
      <c r="Y65" s="791">
        <v>0</v>
      </c>
      <c r="Z65" s="791">
        <v>1</v>
      </c>
      <c r="AA65" s="791">
        <v>0</v>
      </c>
      <c r="AB65" s="791">
        <v>4</v>
      </c>
      <c r="AC65" s="791">
        <v>2</v>
      </c>
      <c r="AD65" s="791">
        <v>23</v>
      </c>
      <c r="AE65" s="791">
        <v>22</v>
      </c>
      <c r="AF65" s="791">
        <v>36</v>
      </c>
      <c r="AG65" s="791">
        <v>6</v>
      </c>
      <c r="AH65" s="791">
        <v>1</v>
      </c>
      <c r="AI65" s="791">
        <v>2</v>
      </c>
      <c r="AJ65" s="791">
        <v>1</v>
      </c>
      <c r="AK65" s="791">
        <v>93</v>
      </c>
      <c r="AL65" s="791">
        <v>69</v>
      </c>
      <c r="AM65" s="791">
        <v>47</v>
      </c>
      <c r="AO65" s="819">
        <v>7381</v>
      </c>
      <c r="AP65" s="820" t="s">
        <v>510</v>
      </c>
      <c r="AQ65" s="821">
        <v>358</v>
      </c>
      <c r="AR65" s="822">
        <v>3.4</v>
      </c>
      <c r="AS65" s="791">
        <v>0</v>
      </c>
      <c r="AT65" s="791">
        <v>1</v>
      </c>
      <c r="AU65" s="791">
        <v>1</v>
      </c>
      <c r="AV65" s="791">
        <v>3</v>
      </c>
      <c r="AW65" s="791">
        <v>13</v>
      </c>
      <c r="AX65" s="791">
        <v>25</v>
      </c>
      <c r="AY65" s="791">
        <v>23</v>
      </c>
      <c r="AZ65" s="791">
        <v>26</v>
      </c>
      <c r="BA65" s="791">
        <v>6</v>
      </c>
      <c r="BB65" s="791">
        <v>2</v>
      </c>
      <c r="BC65" s="791">
        <v>0</v>
      </c>
      <c r="BD65" s="791">
        <v>0</v>
      </c>
      <c r="BE65" s="791">
        <v>81</v>
      </c>
      <c r="BF65" s="791">
        <v>56</v>
      </c>
      <c r="BG65" s="826">
        <v>34</v>
      </c>
      <c r="BN65" s="1087">
        <f t="shared" si="0"/>
        <v>881</v>
      </c>
      <c r="BO65" s="1092" t="str">
        <f t="shared" si="1"/>
        <v>COMSTOCK ELEMENTARY SCHOOL</v>
      </c>
      <c r="BP65" s="1081" t="str">
        <f t="shared" si="2"/>
        <v>N</v>
      </c>
      <c r="BQ65" s="1081" t="str">
        <f t="shared" si="3"/>
        <v>N</v>
      </c>
      <c r="BR65" s="1083" t="str">
        <f t="shared" si="4"/>
        <v/>
      </c>
    </row>
    <row r="66" spans="1:70" ht="25.5">
      <c r="A66" s="819">
        <v>950</v>
      </c>
      <c r="B66" s="820" t="s">
        <v>1172</v>
      </c>
      <c r="C66" s="821">
        <v>110</v>
      </c>
      <c r="D66" s="822">
        <v>3.5</v>
      </c>
      <c r="E66" s="791">
        <v>0</v>
      </c>
      <c r="F66" s="791">
        <v>0</v>
      </c>
      <c r="G66" s="791">
        <v>0</v>
      </c>
      <c r="H66" s="791">
        <v>0</v>
      </c>
      <c r="I66" s="791">
        <v>5</v>
      </c>
      <c r="J66" s="791">
        <v>35</v>
      </c>
      <c r="K66" s="791">
        <v>24</v>
      </c>
      <c r="L66" s="791">
        <v>26</v>
      </c>
      <c r="M66" s="791">
        <v>5</v>
      </c>
      <c r="N66" s="791">
        <v>4</v>
      </c>
      <c r="O66" s="791">
        <v>2</v>
      </c>
      <c r="P66" s="791">
        <v>0</v>
      </c>
      <c r="Q66" s="791">
        <v>95</v>
      </c>
      <c r="R66" s="791">
        <v>60</v>
      </c>
      <c r="S66" s="791">
        <v>36</v>
      </c>
      <c r="U66" s="819">
        <v>6030</v>
      </c>
      <c r="V66" s="820" t="s">
        <v>424</v>
      </c>
      <c r="W66" s="821">
        <v>381</v>
      </c>
      <c r="X66" s="822">
        <v>3.4</v>
      </c>
      <c r="Y66" s="791">
        <v>1</v>
      </c>
      <c r="Z66" s="791">
        <v>0</v>
      </c>
      <c r="AA66" s="791">
        <v>0</v>
      </c>
      <c r="AB66" s="791">
        <v>3</v>
      </c>
      <c r="AC66" s="791">
        <v>7</v>
      </c>
      <c r="AD66" s="791">
        <v>30</v>
      </c>
      <c r="AE66" s="791">
        <v>22</v>
      </c>
      <c r="AF66" s="791">
        <v>31</v>
      </c>
      <c r="AG66" s="791">
        <v>4</v>
      </c>
      <c r="AH66" s="791">
        <v>2</v>
      </c>
      <c r="AI66" s="791">
        <v>0</v>
      </c>
      <c r="AJ66" s="791">
        <v>0</v>
      </c>
      <c r="AK66" s="791">
        <v>90</v>
      </c>
      <c r="AL66" s="791">
        <v>59</v>
      </c>
      <c r="AM66" s="791">
        <v>38</v>
      </c>
      <c r="AO66" s="819">
        <v>7391</v>
      </c>
      <c r="AP66" s="820" t="s">
        <v>511</v>
      </c>
      <c r="AQ66" s="821">
        <v>407</v>
      </c>
      <c r="AR66" s="822">
        <v>3.6</v>
      </c>
      <c r="AS66" s="791">
        <v>0</v>
      </c>
      <c r="AT66" s="791">
        <v>0</v>
      </c>
      <c r="AU66" s="791">
        <v>1</v>
      </c>
      <c r="AV66" s="791">
        <v>3</v>
      </c>
      <c r="AW66" s="791">
        <v>6</v>
      </c>
      <c r="AX66" s="791">
        <v>23</v>
      </c>
      <c r="AY66" s="791">
        <v>27</v>
      </c>
      <c r="AZ66" s="791">
        <v>25</v>
      </c>
      <c r="BA66" s="791">
        <v>8</v>
      </c>
      <c r="BB66" s="791">
        <v>4</v>
      </c>
      <c r="BC66" s="791">
        <v>2</v>
      </c>
      <c r="BD66" s="791">
        <v>0</v>
      </c>
      <c r="BE66" s="791">
        <v>89</v>
      </c>
      <c r="BF66" s="791">
        <v>66</v>
      </c>
      <c r="BG66" s="826">
        <v>39</v>
      </c>
      <c r="BN66" s="1087">
        <f t="shared" si="0"/>
        <v>950</v>
      </c>
      <c r="BO66" s="1092" t="str">
        <f t="shared" si="1"/>
        <v>AVENTURA CITY OF EXCELLENCE</v>
      </c>
      <c r="BP66" s="1081">
        <f t="shared" si="2"/>
        <v>94</v>
      </c>
      <c r="BQ66" s="1081">
        <f t="shared" si="3"/>
        <v>93</v>
      </c>
      <c r="BR66" s="1083">
        <f t="shared" si="4"/>
        <v>94.078431372549019</v>
      </c>
    </row>
    <row r="67" spans="1:70" ht="25.5">
      <c r="A67" s="819">
        <v>961</v>
      </c>
      <c r="B67" s="820" t="s">
        <v>1779</v>
      </c>
      <c r="C67" s="821">
        <v>89</v>
      </c>
      <c r="D67" s="822">
        <v>3.6</v>
      </c>
      <c r="E67" s="791">
        <v>1</v>
      </c>
      <c r="F67" s="791">
        <v>0</v>
      </c>
      <c r="G67" s="791">
        <v>0</v>
      </c>
      <c r="H67" s="791">
        <v>2</v>
      </c>
      <c r="I67" s="791">
        <v>8</v>
      </c>
      <c r="J67" s="791">
        <v>28</v>
      </c>
      <c r="K67" s="791">
        <v>18</v>
      </c>
      <c r="L67" s="791">
        <v>26</v>
      </c>
      <c r="M67" s="791">
        <v>11</v>
      </c>
      <c r="N67" s="791">
        <v>3</v>
      </c>
      <c r="O67" s="791">
        <v>1</v>
      </c>
      <c r="P67" s="791">
        <v>1</v>
      </c>
      <c r="Q67" s="791">
        <v>89</v>
      </c>
      <c r="R67" s="791">
        <v>61</v>
      </c>
      <c r="S67" s="791">
        <v>43</v>
      </c>
      <c r="U67" s="819">
        <v>6031</v>
      </c>
      <c r="V67" s="820" t="s">
        <v>425</v>
      </c>
      <c r="W67" s="821">
        <v>198</v>
      </c>
      <c r="X67" s="822">
        <v>3.3</v>
      </c>
      <c r="Y67" s="791">
        <v>0</v>
      </c>
      <c r="Z67" s="791">
        <v>2</v>
      </c>
      <c r="AA67" s="791">
        <v>1</v>
      </c>
      <c r="AB67" s="791">
        <v>13</v>
      </c>
      <c r="AC67" s="791">
        <v>8</v>
      </c>
      <c r="AD67" s="791">
        <v>22</v>
      </c>
      <c r="AE67" s="791">
        <v>21</v>
      </c>
      <c r="AF67" s="791">
        <v>23</v>
      </c>
      <c r="AG67" s="791">
        <v>8</v>
      </c>
      <c r="AH67" s="791">
        <v>2</v>
      </c>
      <c r="AI67" s="791">
        <v>1</v>
      </c>
      <c r="AJ67" s="791">
        <v>0</v>
      </c>
      <c r="AK67" s="791">
        <v>77</v>
      </c>
      <c r="AL67" s="791">
        <v>55</v>
      </c>
      <c r="AM67" s="791">
        <v>33</v>
      </c>
      <c r="AO67" s="819">
        <v>7411</v>
      </c>
      <c r="AP67" s="820" t="s">
        <v>512</v>
      </c>
      <c r="AQ67" s="821">
        <v>392</v>
      </c>
      <c r="AR67" s="822">
        <v>3.3</v>
      </c>
      <c r="AS67" s="791">
        <v>0</v>
      </c>
      <c r="AT67" s="791">
        <v>1</v>
      </c>
      <c r="AU67" s="791">
        <v>0</v>
      </c>
      <c r="AV67" s="791">
        <v>4</v>
      </c>
      <c r="AW67" s="791">
        <v>8</v>
      </c>
      <c r="AX67" s="791">
        <v>35</v>
      </c>
      <c r="AY67" s="791">
        <v>24</v>
      </c>
      <c r="AZ67" s="791">
        <v>24</v>
      </c>
      <c r="BA67" s="791">
        <v>4</v>
      </c>
      <c r="BB67" s="791">
        <v>0</v>
      </c>
      <c r="BC67" s="791">
        <v>0</v>
      </c>
      <c r="BD67" s="791">
        <v>0</v>
      </c>
      <c r="BE67" s="791">
        <v>87</v>
      </c>
      <c r="BF67" s="791">
        <v>52</v>
      </c>
      <c r="BG67" s="826">
        <v>28</v>
      </c>
      <c r="BN67" s="1087">
        <f t="shared" si="0"/>
        <v>961</v>
      </c>
      <c r="BO67" s="1092" t="str">
        <f t="shared" si="1"/>
        <v>CORAL GABLES PREPARATORY ACADEMY</v>
      </c>
      <c r="BP67" s="1081" t="str">
        <f t="shared" si="2"/>
        <v>N</v>
      </c>
      <c r="BQ67" s="1081" t="str">
        <f t="shared" si="3"/>
        <v>N</v>
      </c>
      <c r="BR67" s="1083" t="str">
        <f t="shared" si="4"/>
        <v/>
      </c>
    </row>
    <row r="68" spans="1:70" ht="25.5">
      <c r="A68" s="819">
        <v>1001</v>
      </c>
      <c r="B68" s="820" t="s">
        <v>243</v>
      </c>
      <c r="C68" s="821">
        <v>202</v>
      </c>
      <c r="D68" s="822">
        <v>3.4</v>
      </c>
      <c r="E68" s="791">
        <v>0</v>
      </c>
      <c r="F68" s="791">
        <v>0</v>
      </c>
      <c r="G68" s="791">
        <v>0</v>
      </c>
      <c r="H68" s="791">
        <v>4</v>
      </c>
      <c r="I68" s="791">
        <v>2</v>
      </c>
      <c r="J68" s="791">
        <v>36</v>
      </c>
      <c r="K68" s="791">
        <v>30</v>
      </c>
      <c r="L68" s="791">
        <v>21</v>
      </c>
      <c r="M68" s="791">
        <v>4</v>
      </c>
      <c r="N68" s="791">
        <v>2</v>
      </c>
      <c r="O68" s="791">
        <v>0</v>
      </c>
      <c r="P68" s="791">
        <v>0</v>
      </c>
      <c r="Q68" s="791">
        <v>93</v>
      </c>
      <c r="R68" s="791">
        <v>57</v>
      </c>
      <c r="S68" s="791">
        <v>27</v>
      </c>
      <c r="U68" s="819">
        <v>6033</v>
      </c>
      <c r="V68" s="820" t="s">
        <v>426</v>
      </c>
      <c r="W68" s="821">
        <v>194</v>
      </c>
      <c r="X68" s="822">
        <v>3.1</v>
      </c>
      <c r="Y68" s="791">
        <v>1</v>
      </c>
      <c r="Z68" s="791">
        <v>2</v>
      </c>
      <c r="AA68" s="791">
        <v>0</v>
      </c>
      <c r="AB68" s="791">
        <v>5</v>
      </c>
      <c r="AC68" s="791">
        <v>11</v>
      </c>
      <c r="AD68" s="791">
        <v>46</v>
      </c>
      <c r="AE68" s="791">
        <v>20</v>
      </c>
      <c r="AF68" s="791">
        <v>13</v>
      </c>
      <c r="AG68" s="791">
        <v>2</v>
      </c>
      <c r="AH68" s="791">
        <v>1</v>
      </c>
      <c r="AI68" s="791">
        <v>0</v>
      </c>
      <c r="AJ68" s="791">
        <v>0</v>
      </c>
      <c r="AK68" s="791">
        <v>81</v>
      </c>
      <c r="AL68" s="791">
        <v>36</v>
      </c>
      <c r="AM68" s="791">
        <v>15</v>
      </c>
      <c r="AO68" s="819">
        <v>7431</v>
      </c>
      <c r="AP68" s="820" t="s">
        <v>513</v>
      </c>
      <c r="AQ68" s="821">
        <v>693</v>
      </c>
      <c r="AR68" s="822">
        <v>3.6</v>
      </c>
      <c r="AS68" s="791">
        <v>0</v>
      </c>
      <c r="AT68" s="791">
        <v>1</v>
      </c>
      <c r="AU68" s="791">
        <v>1</v>
      </c>
      <c r="AV68" s="791">
        <v>4</v>
      </c>
      <c r="AW68" s="791">
        <v>8</v>
      </c>
      <c r="AX68" s="791">
        <v>19</v>
      </c>
      <c r="AY68" s="791">
        <v>23</v>
      </c>
      <c r="AZ68" s="791">
        <v>23</v>
      </c>
      <c r="BA68" s="791">
        <v>12</v>
      </c>
      <c r="BB68" s="791">
        <v>6</v>
      </c>
      <c r="BC68" s="791">
        <v>3</v>
      </c>
      <c r="BD68" s="791">
        <v>1</v>
      </c>
      <c r="BE68" s="791">
        <v>86</v>
      </c>
      <c r="BF68" s="791">
        <v>67</v>
      </c>
      <c r="BG68" s="826">
        <v>45</v>
      </c>
      <c r="BN68" s="1087">
        <f t="shared" si="0"/>
        <v>1001</v>
      </c>
      <c r="BO68" s="1092" t="str">
        <f t="shared" si="1"/>
        <v>CORAL PARK ELEMENTARY SCHOOL</v>
      </c>
      <c r="BP68" s="1081" t="str">
        <f t="shared" si="2"/>
        <v>N</v>
      </c>
      <c r="BQ68" s="1081" t="str">
        <f t="shared" si="3"/>
        <v>N</v>
      </c>
      <c r="BR68" s="1083" t="str">
        <f t="shared" si="4"/>
        <v/>
      </c>
    </row>
    <row r="69" spans="1:70" ht="25.5">
      <c r="A69" s="819">
        <v>1010</v>
      </c>
      <c r="B69" s="820" t="s">
        <v>244</v>
      </c>
      <c r="C69" s="821">
        <v>134</v>
      </c>
      <c r="D69" s="822">
        <v>3.4</v>
      </c>
      <c r="E69" s="791">
        <v>1</v>
      </c>
      <c r="F69" s="791">
        <v>1</v>
      </c>
      <c r="G69" s="791">
        <v>0</v>
      </c>
      <c r="H69" s="791">
        <v>1</v>
      </c>
      <c r="I69" s="791">
        <v>4</v>
      </c>
      <c r="J69" s="791">
        <v>39</v>
      </c>
      <c r="K69" s="791">
        <v>28</v>
      </c>
      <c r="L69" s="791">
        <v>22</v>
      </c>
      <c r="M69" s="791">
        <v>5</v>
      </c>
      <c r="N69" s="791">
        <v>0</v>
      </c>
      <c r="O69" s="791">
        <v>0</v>
      </c>
      <c r="P69" s="791">
        <v>0</v>
      </c>
      <c r="Q69" s="791">
        <v>93</v>
      </c>
      <c r="R69" s="791">
        <v>54</v>
      </c>
      <c r="S69" s="791">
        <v>27</v>
      </c>
      <c r="U69" s="819">
        <v>6040</v>
      </c>
      <c r="V69" s="820" t="s">
        <v>1297</v>
      </c>
      <c r="W69" s="821">
        <v>88</v>
      </c>
      <c r="X69" s="822">
        <v>3.6</v>
      </c>
      <c r="Y69" s="791">
        <v>0</v>
      </c>
      <c r="Z69" s="791">
        <v>0</v>
      </c>
      <c r="AA69" s="791">
        <v>0</v>
      </c>
      <c r="AB69" s="791">
        <v>1</v>
      </c>
      <c r="AC69" s="791">
        <v>3</v>
      </c>
      <c r="AD69" s="791">
        <v>27</v>
      </c>
      <c r="AE69" s="791">
        <v>34</v>
      </c>
      <c r="AF69" s="791">
        <v>25</v>
      </c>
      <c r="AG69" s="791">
        <v>3</v>
      </c>
      <c r="AH69" s="791">
        <v>6</v>
      </c>
      <c r="AI69" s="791">
        <v>0</v>
      </c>
      <c r="AJ69" s="791">
        <v>0</v>
      </c>
      <c r="AK69" s="791">
        <v>95</v>
      </c>
      <c r="AL69" s="791">
        <v>68</v>
      </c>
      <c r="AM69" s="791">
        <v>34</v>
      </c>
      <c r="AO69" s="819">
        <v>7461</v>
      </c>
      <c r="AP69" s="820" t="s">
        <v>514</v>
      </c>
      <c r="AQ69" s="821">
        <v>672</v>
      </c>
      <c r="AR69" s="822">
        <v>3.2</v>
      </c>
      <c r="AS69" s="791">
        <v>2</v>
      </c>
      <c r="AT69" s="791">
        <v>3</v>
      </c>
      <c r="AU69" s="791">
        <v>1</v>
      </c>
      <c r="AV69" s="791">
        <v>5</v>
      </c>
      <c r="AW69" s="791">
        <v>9</v>
      </c>
      <c r="AX69" s="791">
        <v>26</v>
      </c>
      <c r="AY69" s="791">
        <v>25</v>
      </c>
      <c r="AZ69" s="791">
        <v>24</v>
      </c>
      <c r="BA69" s="791">
        <v>3</v>
      </c>
      <c r="BB69" s="791">
        <v>1</v>
      </c>
      <c r="BC69" s="791">
        <v>0</v>
      </c>
      <c r="BD69" s="791">
        <v>0</v>
      </c>
      <c r="BE69" s="791">
        <v>79</v>
      </c>
      <c r="BF69" s="791">
        <v>54</v>
      </c>
      <c r="BG69" s="826">
        <v>28</v>
      </c>
      <c r="BN69" s="1087">
        <f t="shared" si="0"/>
        <v>1010</v>
      </c>
      <c r="BO69" s="1092" t="str">
        <f t="shared" si="1"/>
        <v>THE CHARTER SCHOOL AT WATERSTONE</v>
      </c>
      <c r="BP69" s="1081">
        <f t="shared" si="2"/>
        <v>148</v>
      </c>
      <c r="BQ69" s="1081">
        <f t="shared" si="3"/>
        <v>91</v>
      </c>
      <c r="BR69" s="1083">
        <f t="shared" si="4"/>
        <v>91.950354609929079</v>
      </c>
    </row>
    <row r="70" spans="1:70" ht="25.5">
      <c r="A70" s="819">
        <v>1014</v>
      </c>
      <c r="B70" s="820" t="s">
        <v>1223</v>
      </c>
      <c r="C70" s="821">
        <v>64</v>
      </c>
      <c r="D70" s="822">
        <v>3.2</v>
      </c>
      <c r="E70" s="791">
        <v>0</v>
      </c>
      <c r="F70" s="791">
        <v>0</v>
      </c>
      <c r="G70" s="791">
        <v>0</v>
      </c>
      <c r="H70" s="791">
        <v>5</v>
      </c>
      <c r="I70" s="791">
        <v>11</v>
      </c>
      <c r="J70" s="791">
        <v>52</v>
      </c>
      <c r="K70" s="791">
        <v>20</v>
      </c>
      <c r="L70" s="791">
        <v>6</v>
      </c>
      <c r="M70" s="791">
        <v>6</v>
      </c>
      <c r="N70" s="791">
        <v>0</v>
      </c>
      <c r="O70" s="791">
        <v>0</v>
      </c>
      <c r="P70" s="791">
        <v>0</v>
      </c>
      <c r="Q70" s="791">
        <v>84</v>
      </c>
      <c r="R70" s="791">
        <v>33</v>
      </c>
      <c r="S70" s="791">
        <v>13</v>
      </c>
      <c r="U70" s="819">
        <v>6041</v>
      </c>
      <c r="V70" s="820" t="s">
        <v>428</v>
      </c>
      <c r="W70" s="821">
        <v>232</v>
      </c>
      <c r="X70" s="822">
        <v>3.1</v>
      </c>
      <c r="Y70" s="791">
        <v>2</v>
      </c>
      <c r="Z70" s="791">
        <v>2</v>
      </c>
      <c r="AA70" s="791">
        <v>1</v>
      </c>
      <c r="AB70" s="791">
        <v>11</v>
      </c>
      <c r="AC70" s="791">
        <v>11</v>
      </c>
      <c r="AD70" s="791">
        <v>31</v>
      </c>
      <c r="AE70" s="791">
        <v>17</v>
      </c>
      <c r="AF70" s="791">
        <v>22</v>
      </c>
      <c r="AG70" s="791">
        <v>3</v>
      </c>
      <c r="AH70" s="791">
        <v>0</v>
      </c>
      <c r="AI70" s="791">
        <v>0</v>
      </c>
      <c r="AJ70" s="791">
        <v>0</v>
      </c>
      <c r="AK70" s="791">
        <v>74</v>
      </c>
      <c r="AL70" s="791">
        <v>43</v>
      </c>
      <c r="AM70" s="791">
        <v>25</v>
      </c>
      <c r="AO70" s="819">
        <v>7511</v>
      </c>
      <c r="AP70" s="820" t="s">
        <v>515</v>
      </c>
      <c r="AQ70" s="821">
        <v>472</v>
      </c>
      <c r="AR70" s="822">
        <v>3.3</v>
      </c>
      <c r="AS70" s="791">
        <v>2</v>
      </c>
      <c r="AT70" s="791">
        <v>2</v>
      </c>
      <c r="AU70" s="791">
        <v>2</v>
      </c>
      <c r="AV70" s="791">
        <v>6</v>
      </c>
      <c r="AW70" s="791">
        <v>6</v>
      </c>
      <c r="AX70" s="791">
        <v>24</v>
      </c>
      <c r="AY70" s="791">
        <v>25</v>
      </c>
      <c r="AZ70" s="791">
        <v>24</v>
      </c>
      <c r="BA70" s="791">
        <v>6</v>
      </c>
      <c r="BB70" s="791">
        <v>2</v>
      </c>
      <c r="BC70" s="791">
        <v>0</v>
      </c>
      <c r="BD70" s="791">
        <v>0</v>
      </c>
      <c r="BE70" s="791">
        <v>81</v>
      </c>
      <c r="BF70" s="791">
        <v>57</v>
      </c>
      <c r="BG70" s="826">
        <v>32</v>
      </c>
      <c r="BN70" s="1087">
        <f t="shared" si="0"/>
        <v>1014</v>
      </c>
      <c r="BO70" s="1092" t="str">
        <f t="shared" si="1"/>
        <v>ADVANCED LEARNING CHARTER SCHOOL</v>
      </c>
      <c r="BP70" s="1081" t="str">
        <f t="shared" si="2"/>
        <v>N</v>
      </c>
      <c r="BQ70" s="1081" t="str">
        <f t="shared" si="3"/>
        <v>N</v>
      </c>
      <c r="BR70" s="1083" t="str">
        <f t="shared" si="4"/>
        <v/>
      </c>
    </row>
    <row r="71" spans="1:70" ht="25.5">
      <c r="A71" s="819">
        <v>1017</v>
      </c>
      <c r="B71" s="820" t="s">
        <v>1224</v>
      </c>
      <c r="C71" s="821">
        <v>53</v>
      </c>
      <c r="D71" s="822">
        <v>2.6</v>
      </c>
      <c r="E71" s="791">
        <v>2</v>
      </c>
      <c r="F71" s="791">
        <v>4</v>
      </c>
      <c r="G71" s="791">
        <v>2</v>
      </c>
      <c r="H71" s="791">
        <v>23</v>
      </c>
      <c r="I71" s="791">
        <v>13</v>
      </c>
      <c r="J71" s="791">
        <v>43</v>
      </c>
      <c r="K71" s="791">
        <v>9</v>
      </c>
      <c r="L71" s="791">
        <v>4</v>
      </c>
      <c r="M71" s="791">
        <v>0</v>
      </c>
      <c r="N71" s="791">
        <v>0</v>
      </c>
      <c r="O71" s="791">
        <v>0</v>
      </c>
      <c r="P71" s="791">
        <v>0</v>
      </c>
      <c r="Q71" s="791">
        <v>57</v>
      </c>
      <c r="R71" s="791">
        <v>13</v>
      </c>
      <c r="S71" s="791">
        <v>4</v>
      </c>
      <c r="U71" s="819">
        <v>6042</v>
      </c>
      <c r="V71" s="820" t="s">
        <v>429</v>
      </c>
      <c r="W71" s="821">
        <v>74</v>
      </c>
      <c r="X71" s="822">
        <v>3.5</v>
      </c>
      <c r="Y71" s="791">
        <v>1</v>
      </c>
      <c r="Z71" s="791">
        <v>1</v>
      </c>
      <c r="AA71" s="791">
        <v>0</v>
      </c>
      <c r="AB71" s="791">
        <v>1</v>
      </c>
      <c r="AC71" s="791">
        <v>3</v>
      </c>
      <c r="AD71" s="791">
        <v>32</v>
      </c>
      <c r="AE71" s="791">
        <v>24</v>
      </c>
      <c r="AF71" s="791">
        <v>30</v>
      </c>
      <c r="AG71" s="791">
        <v>3</v>
      </c>
      <c r="AH71" s="791">
        <v>3</v>
      </c>
      <c r="AI71" s="791">
        <v>1</v>
      </c>
      <c r="AJ71" s="791">
        <v>0</v>
      </c>
      <c r="AK71" s="791">
        <v>93</v>
      </c>
      <c r="AL71" s="791">
        <v>61</v>
      </c>
      <c r="AM71" s="791">
        <v>36</v>
      </c>
      <c r="AO71" s="819">
        <v>7531</v>
      </c>
      <c r="AP71" s="820" t="s">
        <v>516</v>
      </c>
      <c r="AQ71" s="821">
        <v>614</v>
      </c>
      <c r="AR71" s="822">
        <v>3.3</v>
      </c>
      <c r="AS71" s="791">
        <v>0</v>
      </c>
      <c r="AT71" s="791">
        <v>2</v>
      </c>
      <c r="AU71" s="791">
        <v>1</v>
      </c>
      <c r="AV71" s="791">
        <v>5</v>
      </c>
      <c r="AW71" s="791">
        <v>10</v>
      </c>
      <c r="AX71" s="791">
        <v>27</v>
      </c>
      <c r="AY71" s="791">
        <v>24</v>
      </c>
      <c r="AZ71" s="791">
        <v>22</v>
      </c>
      <c r="BA71" s="791">
        <v>5</v>
      </c>
      <c r="BB71" s="791">
        <v>3</v>
      </c>
      <c r="BC71" s="791">
        <v>1</v>
      </c>
      <c r="BD71" s="791">
        <v>0</v>
      </c>
      <c r="BE71" s="791">
        <v>82</v>
      </c>
      <c r="BF71" s="791">
        <v>56</v>
      </c>
      <c r="BG71" s="826">
        <v>32</v>
      </c>
      <c r="BN71" s="1087">
        <f t="shared" si="0"/>
        <v>1017</v>
      </c>
      <c r="BO71" s="1092" t="str">
        <f t="shared" si="1"/>
        <v>MATER ACADEMY OF INTERNATIONAL STUD</v>
      </c>
      <c r="BP71" s="1081" t="str">
        <f t="shared" si="2"/>
        <v>N</v>
      </c>
      <c r="BQ71" s="1081" t="str">
        <f t="shared" si="3"/>
        <v>N</v>
      </c>
      <c r="BR71" s="1083" t="str">
        <f t="shared" si="4"/>
        <v/>
      </c>
    </row>
    <row r="72" spans="1:70" ht="25.5">
      <c r="A72" s="819">
        <v>1020</v>
      </c>
      <c r="B72" s="820" t="s">
        <v>245</v>
      </c>
      <c r="C72" s="821">
        <v>44</v>
      </c>
      <c r="D72" s="822">
        <v>3.3</v>
      </c>
      <c r="E72" s="791">
        <v>0</v>
      </c>
      <c r="F72" s="791">
        <v>0</v>
      </c>
      <c r="G72" s="791">
        <v>0</v>
      </c>
      <c r="H72" s="791">
        <v>2</v>
      </c>
      <c r="I72" s="791">
        <v>5</v>
      </c>
      <c r="J72" s="791">
        <v>45</v>
      </c>
      <c r="K72" s="791">
        <v>36</v>
      </c>
      <c r="L72" s="791">
        <v>7</v>
      </c>
      <c r="M72" s="791">
        <v>5</v>
      </c>
      <c r="N72" s="791">
        <v>0</v>
      </c>
      <c r="O72" s="791">
        <v>0</v>
      </c>
      <c r="P72" s="791">
        <v>0</v>
      </c>
      <c r="Q72" s="791">
        <v>93</v>
      </c>
      <c r="R72" s="791">
        <v>48</v>
      </c>
      <c r="S72" s="791">
        <v>11</v>
      </c>
      <c r="U72" s="819">
        <v>6045</v>
      </c>
      <c r="V72" s="820" t="s">
        <v>1317</v>
      </c>
      <c r="W72" s="821">
        <v>63</v>
      </c>
      <c r="X72" s="822">
        <v>3</v>
      </c>
      <c r="Y72" s="791">
        <v>0</v>
      </c>
      <c r="Z72" s="791">
        <v>5</v>
      </c>
      <c r="AA72" s="791">
        <v>2</v>
      </c>
      <c r="AB72" s="791">
        <v>21</v>
      </c>
      <c r="AC72" s="791">
        <v>8</v>
      </c>
      <c r="AD72" s="791">
        <v>21</v>
      </c>
      <c r="AE72" s="791">
        <v>17</v>
      </c>
      <c r="AF72" s="791">
        <v>21</v>
      </c>
      <c r="AG72" s="791">
        <v>5</v>
      </c>
      <c r="AH72" s="791">
        <v>0</v>
      </c>
      <c r="AI72" s="791">
        <v>2</v>
      </c>
      <c r="AJ72" s="791">
        <v>0</v>
      </c>
      <c r="AK72" s="791">
        <v>65</v>
      </c>
      <c r="AL72" s="791">
        <v>44</v>
      </c>
      <c r="AM72" s="791">
        <v>27</v>
      </c>
      <c r="AO72" s="819">
        <v>7541</v>
      </c>
      <c r="AP72" s="820" t="s">
        <v>517</v>
      </c>
      <c r="AQ72" s="821">
        <v>524</v>
      </c>
      <c r="AR72" s="822">
        <v>3.2</v>
      </c>
      <c r="AS72" s="791">
        <v>0</v>
      </c>
      <c r="AT72" s="791">
        <v>2</v>
      </c>
      <c r="AU72" s="791">
        <v>2</v>
      </c>
      <c r="AV72" s="791">
        <v>6</v>
      </c>
      <c r="AW72" s="791">
        <v>10</v>
      </c>
      <c r="AX72" s="791">
        <v>31</v>
      </c>
      <c r="AY72" s="791">
        <v>24</v>
      </c>
      <c r="AZ72" s="791">
        <v>20</v>
      </c>
      <c r="BA72" s="791">
        <v>5</v>
      </c>
      <c r="BB72" s="791">
        <v>1</v>
      </c>
      <c r="BC72" s="791">
        <v>0</v>
      </c>
      <c r="BD72" s="791">
        <v>0</v>
      </c>
      <c r="BE72" s="791">
        <v>80</v>
      </c>
      <c r="BF72" s="791">
        <v>50</v>
      </c>
      <c r="BG72" s="826">
        <v>26</v>
      </c>
      <c r="BN72" s="1087">
        <f t="shared" si="0"/>
        <v>1020</v>
      </c>
      <c r="BO72" s="1092" t="str">
        <f t="shared" si="1"/>
        <v>YOUTH CO-OP CHARTER SCHOOL</v>
      </c>
      <c r="BP72" s="1081">
        <f t="shared" si="2"/>
        <v>91</v>
      </c>
      <c r="BQ72" s="1081">
        <f t="shared" si="3"/>
        <v>92</v>
      </c>
      <c r="BR72" s="1083">
        <f t="shared" si="4"/>
        <v>92.32592592592593</v>
      </c>
    </row>
    <row r="73" spans="1:70" ht="25.5">
      <c r="A73" s="819">
        <v>1041</v>
      </c>
      <c r="B73" s="820" t="s">
        <v>246</v>
      </c>
      <c r="C73" s="821">
        <v>146</v>
      </c>
      <c r="D73" s="822">
        <v>3.5</v>
      </c>
      <c r="E73" s="791">
        <v>1</v>
      </c>
      <c r="F73" s="791">
        <v>0</v>
      </c>
      <c r="G73" s="791">
        <v>0</v>
      </c>
      <c r="H73" s="791">
        <v>2</v>
      </c>
      <c r="I73" s="791">
        <v>8</v>
      </c>
      <c r="J73" s="791">
        <v>28</v>
      </c>
      <c r="K73" s="791">
        <v>21</v>
      </c>
      <c r="L73" s="791">
        <v>27</v>
      </c>
      <c r="M73" s="791">
        <v>8</v>
      </c>
      <c r="N73" s="791">
        <v>5</v>
      </c>
      <c r="O73" s="791">
        <v>1</v>
      </c>
      <c r="P73" s="791">
        <v>0</v>
      </c>
      <c r="Q73" s="791">
        <v>90</v>
      </c>
      <c r="R73" s="791">
        <v>62</v>
      </c>
      <c r="S73" s="791">
        <v>40</v>
      </c>
      <c r="U73" s="819">
        <v>6047</v>
      </c>
      <c r="V73" s="820" t="s">
        <v>1318</v>
      </c>
      <c r="W73" s="821">
        <v>35</v>
      </c>
      <c r="X73" s="822">
        <v>3.8</v>
      </c>
      <c r="Y73" s="791">
        <v>0</v>
      </c>
      <c r="Z73" s="791">
        <v>0</v>
      </c>
      <c r="AA73" s="791">
        <v>0</v>
      </c>
      <c r="AB73" s="791">
        <v>0</v>
      </c>
      <c r="AC73" s="791">
        <v>0</v>
      </c>
      <c r="AD73" s="791">
        <v>20</v>
      </c>
      <c r="AE73" s="791">
        <v>11</v>
      </c>
      <c r="AF73" s="791">
        <v>57</v>
      </c>
      <c r="AG73" s="791">
        <v>6</v>
      </c>
      <c r="AH73" s="791">
        <v>6</v>
      </c>
      <c r="AI73" s="791">
        <v>0</v>
      </c>
      <c r="AJ73" s="791">
        <v>0</v>
      </c>
      <c r="AK73" s="791">
        <v>100</v>
      </c>
      <c r="AL73" s="791">
        <v>80</v>
      </c>
      <c r="AM73" s="791">
        <v>69</v>
      </c>
      <c r="AO73" s="819">
        <v>7571</v>
      </c>
      <c r="AP73" s="820" t="s">
        <v>1770</v>
      </c>
      <c r="AQ73" s="821">
        <v>24</v>
      </c>
      <c r="AR73" s="822">
        <v>4.3</v>
      </c>
      <c r="AS73" s="791">
        <v>0</v>
      </c>
      <c r="AT73" s="791">
        <v>0</v>
      </c>
      <c r="AU73" s="791">
        <v>0</v>
      </c>
      <c r="AV73" s="791">
        <v>0</v>
      </c>
      <c r="AW73" s="791">
        <v>4</v>
      </c>
      <c r="AX73" s="791">
        <v>4</v>
      </c>
      <c r="AY73" s="791">
        <v>17</v>
      </c>
      <c r="AZ73" s="791">
        <v>25</v>
      </c>
      <c r="BA73" s="791">
        <v>17</v>
      </c>
      <c r="BB73" s="791">
        <v>21</v>
      </c>
      <c r="BC73" s="791">
        <v>4</v>
      </c>
      <c r="BD73" s="791">
        <v>8</v>
      </c>
      <c r="BE73" s="791">
        <v>96</v>
      </c>
      <c r="BF73" s="791">
        <v>92</v>
      </c>
      <c r="BG73" s="826">
        <v>75</v>
      </c>
      <c r="BN73" s="1087">
        <f t="shared" si="0"/>
        <v>1041</v>
      </c>
      <c r="BO73" s="1092" t="str">
        <f t="shared" si="1"/>
        <v>CORAL REEF ELEMENTARY SCHOOL</v>
      </c>
      <c r="BP73" s="1081" t="str">
        <f t="shared" si="2"/>
        <v>N</v>
      </c>
      <c r="BQ73" s="1081" t="str">
        <f t="shared" si="3"/>
        <v>N</v>
      </c>
      <c r="BR73" s="1083" t="str">
        <f t="shared" si="4"/>
        <v/>
      </c>
    </row>
    <row r="74" spans="1:70" ht="25.5">
      <c r="A74" s="819">
        <v>1081</v>
      </c>
      <c r="B74" s="820" t="s">
        <v>1225</v>
      </c>
      <c r="C74" s="821">
        <v>89</v>
      </c>
      <c r="D74" s="822">
        <v>3</v>
      </c>
      <c r="E74" s="791">
        <v>3</v>
      </c>
      <c r="F74" s="791">
        <v>2</v>
      </c>
      <c r="G74" s="791">
        <v>3</v>
      </c>
      <c r="H74" s="791">
        <v>3</v>
      </c>
      <c r="I74" s="791">
        <v>17</v>
      </c>
      <c r="J74" s="791">
        <v>27</v>
      </c>
      <c r="K74" s="791">
        <v>29</v>
      </c>
      <c r="L74" s="791">
        <v>12</v>
      </c>
      <c r="M74" s="791">
        <v>2</v>
      </c>
      <c r="N74" s="791">
        <v>0</v>
      </c>
      <c r="O74" s="791">
        <v>0</v>
      </c>
      <c r="P74" s="791">
        <v>0</v>
      </c>
      <c r="Q74" s="791">
        <v>71</v>
      </c>
      <c r="R74" s="791">
        <v>44</v>
      </c>
      <c r="S74" s="791">
        <v>15</v>
      </c>
      <c r="U74" s="819">
        <v>6048</v>
      </c>
      <c r="V74" s="820" t="s">
        <v>1319</v>
      </c>
      <c r="W74" s="821">
        <v>66</v>
      </c>
      <c r="X74" s="822">
        <v>3</v>
      </c>
      <c r="Y74" s="791">
        <v>0</v>
      </c>
      <c r="Z74" s="791">
        <v>0</v>
      </c>
      <c r="AA74" s="791">
        <v>3</v>
      </c>
      <c r="AB74" s="791">
        <v>9</v>
      </c>
      <c r="AC74" s="791">
        <v>18</v>
      </c>
      <c r="AD74" s="791">
        <v>33</v>
      </c>
      <c r="AE74" s="791">
        <v>29</v>
      </c>
      <c r="AF74" s="791">
        <v>5</v>
      </c>
      <c r="AG74" s="791">
        <v>2</v>
      </c>
      <c r="AH74" s="791">
        <v>2</v>
      </c>
      <c r="AI74" s="791">
        <v>0</v>
      </c>
      <c r="AJ74" s="791">
        <v>0</v>
      </c>
      <c r="AK74" s="791">
        <v>70</v>
      </c>
      <c r="AL74" s="791">
        <v>36</v>
      </c>
      <c r="AM74" s="791">
        <v>8</v>
      </c>
      <c r="AO74" s="819">
        <v>7591</v>
      </c>
      <c r="AP74" s="820" t="s">
        <v>518</v>
      </c>
      <c r="AQ74" s="821">
        <v>612</v>
      </c>
      <c r="AR74" s="822">
        <v>3.4</v>
      </c>
      <c r="AS74" s="791">
        <v>0</v>
      </c>
      <c r="AT74" s="791">
        <v>2</v>
      </c>
      <c r="AU74" s="791">
        <v>2</v>
      </c>
      <c r="AV74" s="791">
        <v>7</v>
      </c>
      <c r="AW74" s="791">
        <v>10</v>
      </c>
      <c r="AX74" s="791">
        <v>16</v>
      </c>
      <c r="AY74" s="791">
        <v>24</v>
      </c>
      <c r="AZ74" s="791">
        <v>30</v>
      </c>
      <c r="BA74" s="791">
        <v>6</v>
      </c>
      <c r="BB74" s="791">
        <v>3</v>
      </c>
      <c r="BC74" s="791">
        <v>0</v>
      </c>
      <c r="BD74" s="791">
        <v>0</v>
      </c>
      <c r="BE74" s="791">
        <v>79</v>
      </c>
      <c r="BF74" s="791">
        <v>63</v>
      </c>
      <c r="BG74" s="826">
        <v>39</v>
      </c>
      <c r="BN74" s="1087">
        <f t="shared" ref="BN74:BN137" si="5">A74</f>
        <v>1081</v>
      </c>
      <c r="BO74" s="1092" t="str">
        <f t="shared" ref="BO74:BO137" si="6">B74</f>
        <v>CORAL TERRACE ELEMENTARY SCHL</v>
      </c>
      <c r="BP74" s="1081" t="str">
        <f t="shared" ref="BP74:BP137" si="7">IFERROR(VLOOKUP($A74,$U$9:$AM$152,3,FALSE),"N")</f>
        <v>N</v>
      </c>
      <c r="BQ74" s="1081" t="str">
        <f t="shared" ref="BQ74:BQ137" si="8">IFERROR(VLOOKUP($A74,$U$9:$AM$152,17,FALSE),"N")</f>
        <v>N</v>
      </c>
      <c r="BR74" s="1083" t="str">
        <f t="shared" si="4"/>
        <v/>
      </c>
    </row>
    <row r="75" spans="1:70" ht="25.5">
      <c r="A75" s="819">
        <v>1121</v>
      </c>
      <c r="B75" s="820" t="s">
        <v>115</v>
      </c>
      <c r="C75" s="821">
        <v>189</v>
      </c>
      <c r="D75" s="822">
        <v>3.3</v>
      </c>
      <c r="E75" s="791">
        <v>2</v>
      </c>
      <c r="F75" s="791">
        <v>3</v>
      </c>
      <c r="G75" s="791">
        <v>3</v>
      </c>
      <c r="H75" s="791">
        <v>2</v>
      </c>
      <c r="I75" s="791">
        <v>7</v>
      </c>
      <c r="J75" s="791">
        <v>32</v>
      </c>
      <c r="K75" s="791">
        <v>23</v>
      </c>
      <c r="L75" s="791">
        <v>20</v>
      </c>
      <c r="M75" s="791">
        <v>8</v>
      </c>
      <c r="N75" s="791">
        <v>1</v>
      </c>
      <c r="O75" s="791">
        <v>0</v>
      </c>
      <c r="P75" s="791">
        <v>0</v>
      </c>
      <c r="Q75" s="791">
        <v>84</v>
      </c>
      <c r="R75" s="791">
        <v>52</v>
      </c>
      <c r="S75" s="791">
        <v>29</v>
      </c>
      <c r="U75" s="819">
        <v>6049</v>
      </c>
      <c r="V75" s="820" t="s">
        <v>1320</v>
      </c>
      <c r="W75" s="821">
        <v>20</v>
      </c>
      <c r="X75" s="822">
        <v>2.9</v>
      </c>
      <c r="Y75" s="791">
        <v>5</v>
      </c>
      <c r="Z75" s="791">
        <v>5</v>
      </c>
      <c r="AA75" s="791">
        <v>0</v>
      </c>
      <c r="AB75" s="791">
        <v>15</v>
      </c>
      <c r="AC75" s="791">
        <v>5</v>
      </c>
      <c r="AD75" s="791">
        <v>35</v>
      </c>
      <c r="AE75" s="791">
        <v>10</v>
      </c>
      <c r="AF75" s="791">
        <v>25</v>
      </c>
      <c r="AG75" s="791">
        <v>0</v>
      </c>
      <c r="AH75" s="791">
        <v>0</v>
      </c>
      <c r="AI75" s="791">
        <v>0</v>
      </c>
      <c r="AJ75" s="791">
        <v>0</v>
      </c>
      <c r="AK75" s="791">
        <v>70</v>
      </c>
      <c r="AL75" s="791">
        <v>35</v>
      </c>
      <c r="AM75" s="791">
        <v>25</v>
      </c>
      <c r="AO75" s="819">
        <v>7601</v>
      </c>
      <c r="AP75" s="820" t="s">
        <v>1323</v>
      </c>
      <c r="AQ75" s="821">
        <v>302</v>
      </c>
      <c r="AR75" s="822">
        <v>3.3</v>
      </c>
      <c r="AS75" s="791">
        <v>0</v>
      </c>
      <c r="AT75" s="791">
        <v>0</v>
      </c>
      <c r="AU75" s="791">
        <v>1</v>
      </c>
      <c r="AV75" s="791">
        <v>4</v>
      </c>
      <c r="AW75" s="791">
        <v>11</v>
      </c>
      <c r="AX75" s="791">
        <v>29</v>
      </c>
      <c r="AY75" s="791">
        <v>30</v>
      </c>
      <c r="AZ75" s="791">
        <v>21</v>
      </c>
      <c r="BA75" s="791">
        <v>3</v>
      </c>
      <c r="BB75" s="791">
        <v>1</v>
      </c>
      <c r="BC75" s="791">
        <v>0</v>
      </c>
      <c r="BD75" s="791">
        <v>0</v>
      </c>
      <c r="BE75" s="791">
        <v>84</v>
      </c>
      <c r="BF75" s="791">
        <v>55</v>
      </c>
      <c r="BG75" s="826">
        <v>25</v>
      </c>
      <c r="BN75" s="1087">
        <f t="shared" si="5"/>
        <v>1121</v>
      </c>
      <c r="BO75" s="1092" t="str">
        <f t="shared" si="6"/>
        <v>CORAL WAY K-8 CENTER</v>
      </c>
      <c r="BP75" s="1081">
        <f t="shared" si="7"/>
        <v>177</v>
      </c>
      <c r="BQ75" s="1081">
        <f t="shared" si="8"/>
        <v>84</v>
      </c>
      <c r="BR75" s="1083">
        <f t="shared" ref="BR75:BR138" si="9">IF(BP75="N","",(((Q75*C75)+(BP75*BQ75)))/SUM(C75,BP75))</f>
        <v>84</v>
      </c>
    </row>
    <row r="76" spans="1:70" ht="25.5">
      <c r="A76" s="819">
        <v>1161</v>
      </c>
      <c r="B76" s="820" t="s">
        <v>248</v>
      </c>
      <c r="C76" s="821">
        <v>111</v>
      </c>
      <c r="D76" s="822">
        <v>2.9</v>
      </c>
      <c r="E76" s="791">
        <v>1</v>
      </c>
      <c r="F76" s="791">
        <v>1</v>
      </c>
      <c r="G76" s="791">
        <v>1</v>
      </c>
      <c r="H76" s="791">
        <v>16</v>
      </c>
      <c r="I76" s="791">
        <v>16</v>
      </c>
      <c r="J76" s="791">
        <v>42</v>
      </c>
      <c r="K76" s="791">
        <v>14</v>
      </c>
      <c r="L76" s="791">
        <v>7</v>
      </c>
      <c r="M76" s="791">
        <v>0</v>
      </c>
      <c r="N76" s="791">
        <v>1</v>
      </c>
      <c r="O76" s="791">
        <v>0</v>
      </c>
      <c r="P76" s="791">
        <v>0</v>
      </c>
      <c r="Q76" s="791">
        <v>65</v>
      </c>
      <c r="R76" s="791">
        <v>23</v>
      </c>
      <c r="S76" s="791">
        <v>8</v>
      </c>
      <c r="U76" s="819">
        <v>6051</v>
      </c>
      <c r="V76" s="820" t="s">
        <v>435</v>
      </c>
      <c r="W76" s="821">
        <v>229</v>
      </c>
      <c r="X76" s="822">
        <v>2.9</v>
      </c>
      <c r="Y76" s="791">
        <v>1</v>
      </c>
      <c r="Z76" s="791">
        <v>3</v>
      </c>
      <c r="AA76" s="791">
        <v>4</v>
      </c>
      <c r="AB76" s="791">
        <v>17</v>
      </c>
      <c r="AC76" s="791">
        <v>14</v>
      </c>
      <c r="AD76" s="791">
        <v>22</v>
      </c>
      <c r="AE76" s="791">
        <v>20</v>
      </c>
      <c r="AF76" s="791">
        <v>17</v>
      </c>
      <c r="AG76" s="791">
        <v>1</v>
      </c>
      <c r="AH76" s="791">
        <v>0</v>
      </c>
      <c r="AI76" s="791">
        <v>0</v>
      </c>
      <c r="AJ76" s="791">
        <v>0</v>
      </c>
      <c r="AK76" s="791">
        <v>61</v>
      </c>
      <c r="AL76" s="791">
        <v>39</v>
      </c>
      <c r="AM76" s="791">
        <v>19</v>
      </c>
      <c r="AO76" s="819">
        <v>7631</v>
      </c>
      <c r="AP76" s="820" t="s">
        <v>1932</v>
      </c>
      <c r="AQ76" s="821">
        <v>14</v>
      </c>
      <c r="AR76" s="822">
        <v>2</v>
      </c>
      <c r="AS76" s="791">
        <v>14</v>
      </c>
      <c r="AT76" s="791">
        <v>0</v>
      </c>
      <c r="AU76" s="791">
        <v>7</v>
      </c>
      <c r="AV76" s="791">
        <v>29</v>
      </c>
      <c r="AW76" s="791">
        <v>29</v>
      </c>
      <c r="AX76" s="791">
        <v>21</v>
      </c>
      <c r="AY76" s="791">
        <v>0</v>
      </c>
      <c r="AZ76" s="791">
        <v>0</v>
      </c>
      <c r="BA76" s="791">
        <v>0</v>
      </c>
      <c r="BB76" s="791">
        <v>0</v>
      </c>
      <c r="BC76" s="791">
        <v>0</v>
      </c>
      <c r="BD76" s="791">
        <v>0</v>
      </c>
      <c r="BE76" s="791">
        <v>21</v>
      </c>
      <c r="BF76" s="791">
        <v>0</v>
      </c>
      <c r="BG76" s="826">
        <v>0</v>
      </c>
      <c r="BN76" s="1087">
        <f t="shared" si="5"/>
        <v>1161</v>
      </c>
      <c r="BO76" s="1092" t="str">
        <f t="shared" si="6"/>
        <v>CRESTVIEW ELEMENTARY SCHOOL</v>
      </c>
      <c r="BP76" s="1081" t="str">
        <f t="shared" si="7"/>
        <v>N</v>
      </c>
      <c r="BQ76" s="1081" t="str">
        <f t="shared" si="8"/>
        <v>N</v>
      </c>
      <c r="BR76" s="1083" t="str">
        <f t="shared" si="9"/>
        <v/>
      </c>
    </row>
    <row r="77" spans="1:70" ht="25.5">
      <c r="A77" s="819">
        <v>1241</v>
      </c>
      <c r="B77" s="820" t="s">
        <v>249</v>
      </c>
      <c r="C77" s="821">
        <v>143</v>
      </c>
      <c r="D77" s="822">
        <v>3.4</v>
      </c>
      <c r="E77" s="791">
        <v>1</v>
      </c>
      <c r="F77" s="791">
        <v>0</v>
      </c>
      <c r="G77" s="791">
        <v>0</v>
      </c>
      <c r="H77" s="791">
        <v>6</v>
      </c>
      <c r="I77" s="791">
        <v>11</v>
      </c>
      <c r="J77" s="791">
        <v>27</v>
      </c>
      <c r="K77" s="791">
        <v>24</v>
      </c>
      <c r="L77" s="791">
        <v>20</v>
      </c>
      <c r="M77" s="791">
        <v>6</v>
      </c>
      <c r="N77" s="791">
        <v>4</v>
      </c>
      <c r="O77" s="791">
        <v>1</v>
      </c>
      <c r="P77" s="791">
        <v>0</v>
      </c>
      <c r="Q77" s="791">
        <v>82</v>
      </c>
      <c r="R77" s="791">
        <v>55</v>
      </c>
      <c r="S77" s="791">
        <v>31</v>
      </c>
      <c r="U77" s="819">
        <v>6052</v>
      </c>
      <c r="V77" s="820" t="s">
        <v>127</v>
      </c>
      <c r="W77" s="821">
        <v>509</v>
      </c>
      <c r="X77" s="822">
        <v>3.3</v>
      </c>
      <c r="Y77" s="791">
        <v>0</v>
      </c>
      <c r="Z77" s="791">
        <v>2</v>
      </c>
      <c r="AA77" s="791">
        <v>1</v>
      </c>
      <c r="AB77" s="791">
        <v>5</v>
      </c>
      <c r="AC77" s="791">
        <v>7</v>
      </c>
      <c r="AD77" s="791">
        <v>32</v>
      </c>
      <c r="AE77" s="791">
        <v>24</v>
      </c>
      <c r="AF77" s="791">
        <v>22</v>
      </c>
      <c r="AG77" s="791">
        <v>5</v>
      </c>
      <c r="AH77" s="791">
        <v>1</v>
      </c>
      <c r="AI77" s="791">
        <v>1</v>
      </c>
      <c r="AJ77" s="791">
        <v>0</v>
      </c>
      <c r="AK77" s="791">
        <v>85</v>
      </c>
      <c r="AL77" s="791">
        <v>53</v>
      </c>
      <c r="AM77" s="791">
        <v>29</v>
      </c>
      <c r="AO77" s="819">
        <v>7701</v>
      </c>
      <c r="AP77" s="820" t="s">
        <v>520</v>
      </c>
      <c r="AQ77" s="821">
        <v>874</v>
      </c>
      <c r="AR77" s="822">
        <v>3.3</v>
      </c>
      <c r="AS77" s="791">
        <v>1</v>
      </c>
      <c r="AT77" s="791">
        <v>2</v>
      </c>
      <c r="AU77" s="791">
        <v>2</v>
      </c>
      <c r="AV77" s="791">
        <v>5</v>
      </c>
      <c r="AW77" s="791">
        <v>10</v>
      </c>
      <c r="AX77" s="791">
        <v>29</v>
      </c>
      <c r="AY77" s="791">
        <v>20</v>
      </c>
      <c r="AZ77" s="791">
        <v>24</v>
      </c>
      <c r="BA77" s="791">
        <v>6</v>
      </c>
      <c r="BB77" s="791">
        <v>2</v>
      </c>
      <c r="BC77" s="791">
        <v>0</v>
      </c>
      <c r="BD77" s="791">
        <v>0</v>
      </c>
      <c r="BE77" s="791">
        <v>81</v>
      </c>
      <c r="BF77" s="791">
        <v>52</v>
      </c>
      <c r="BG77" s="826">
        <v>32</v>
      </c>
      <c r="BN77" s="1087">
        <f t="shared" si="5"/>
        <v>1241</v>
      </c>
      <c r="BO77" s="1092" t="str">
        <f t="shared" si="6"/>
        <v>CUTLER RIDGE ELEMENTARY SCHOOL</v>
      </c>
      <c r="BP77" s="1081" t="str">
        <f t="shared" si="7"/>
        <v>N</v>
      </c>
      <c r="BQ77" s="1081" t="str">
        <f t="shared" si="8"/>
        <v>N</v>
      </c>
      <c r="BR77" s="1083" t="str">
        <f t="shared" si="9"/>
        <v/>
      </c>
    </row>
    <row r="78" spans="1:70" ht="25.5">
      <c r="A78" s="819">
        <v>1281</v>
      </c>
      <c r="B78" s="820" t="s">
        <v>250</v>
      </c>
      <c r="C78" s="821">
        <v>68</v>
      </c>
      <c r="D78" s="822">
        <v>3.2</v>
      </c>
      <c r="E78" s="791">
        <v>0</v>
      </c>
      <c r="F78" s="791">
        <v>0</v>
      </c>
      <c r="G78" s="791">
        <v>1</v>
      </c>
      <c r="H78" s="791">
        <v>4</v>
      </c>
      <c r="I78" s="791">
        <v>12</v>
      </c>
      <c r="J78" s="791">
        <v>44</v>
      </c>
      <c r="K78" s="791">
        <v>21</v>
      </c>
      <c r="L78" s="791">
        <v>15</v>
      </c>
      <c r="M78" s="791">
        <v>1</v>
      </c>
      <c r="N78" s="791">
        <v>0</v>
      </c>
      <c r="O78" s="791">
        <v>1</v>
      </c>
      <c r="P78" s="791">
        <v>0</v>
      </c>
      <c r="Q78" s="791">
        <v>82</v>
      </c>
      <c r="R78" s="791">
        <v>38</v>
      </c>
      <c r="S78" s="791">
        <v>18</v>
      </c>
      <c r="U78" s="819">
        <v>6053</v>
      </c>
      <c r="V78" s="820" t="s">
        <v>1330</v>
      </c>
      <c r="W78" s="821">
        <v>19</v>
      </c>
      <c r="X78" s="822">
        <v>3.8</v>
      </c>
      <c r="Y78" s="791">
        <v>0</v>
      </c>
      <c r="Z78" s="791">
        <v>0</v>
      </c>
      <c r="AA78" s="791">
        <v>0</v>
      </c>
      <c r="AB78" s="791">
        <v>0</v>
      </c>
      <c r="AC78" s="791">
        <v>0</v>
      </c>
      <c r="AD78" s="791">
        <v>11</v>
      </c>
      <c r="AE78" s="791">
        <v>26</v>
      </c>
      <c r="AF78" s="791">
        <v>58</v>
      </c>
      <c r="AG78" s="791">
        <v>0</v>
      </c>
      <c r="AH78" s="791">
        <v>5</v>
      </c>
      <c r="AI78" s="791">
        <v>0</v>
      </c>
      <c r="AJ78" s="791">
        <v>0</v>
      </c>
      <c r="AK78" s="791">
        <v>100</v>
      </c>
      <c r="AL78" s="791">
        <v>89</v>
      </c>
      <c r="AM78" s="791">
        <v>63</v>
      </c>
      <c r="AO78" s="819">
        <v>7721</v>
      </c>
      <c r="AP78" s="820" t="s">
        <v>521</v>
      </c>
      <c r="AQ78" s="821">
        <v>519</v>
      </c>
      <c r="AR78" s="822">
        <v>3.4</v>
      </c>
      <c r="AS78" s="791">
        <v>1</v>
      </c>
      <c r="AT78" s="791">
        <v>3</v>
      </c>
      <c r="AU78" s="791">
        <v>2</v>
      </c>
      <c r="AV78" s="791">
        <v>5</v>
      </c>
      <c r="AW78" s="791">
        <v>10</v>
      </c>
      <c r="AX78" s="791">
        <v>22</v>
      </c>
      <c r="AY78" s="791">
        <v>21</v>
      </c>
      <c r="AZ78" s="791">
        <v>26</v>
      </c>
      <c r="BA78" s="791">
        <v>7</v>
      </c>
      <c r="BB78" s="791">
        <v>3</v>
      </c>
      <c r="BC78" s="791">
        <v>1</v>
      </c>
      <c r="BD78" s="791">
        <v>0</v>
      </c>
      <c r="BE78" s="791">
        <v>81</v>
      </c>
      <c r="BF78" s="791">
        <v>58</v>
      </c>
      <c r="BG78" s="826">
        <v>37</v>
      </c>
      <c r="BN78" s="1087">
        <f t="shared" si="5"/>
        <v>1281</v>
      </c>
      <c r="BO78" s="1092" t="str">
        <f t="shared" si="6"/>
        <v>CYPRESS ELEMENTARY SCHOOL</v>
      </c>
      <c r="BP78" s="1081" t="str">
        <f t="shared" si="7"/>
        <v>N</v>
      </c>
      <c r="BQ78" s="1081" t="str">
        <f t="shared" si="8"/>
        <v>N</v>
      </c>
      <c r="BR78" s="1083" t="str">
        <f t="shared" si="9"/>
        <v/>
      </c>
    </row>
    <row r="79" spans="1:70" ht="25.5">
      <c r="A79" s="819">
        <v>1331</v>
      </c>
      <c r="B79" s="820" t="s">
        <v>15</v>
      </c>
      <c r="C79" s="821">
        <v>169</v>
      </c>
      <c r="D79" s="822">
        <v>3.4</v>
      </c>
      <c r="E79" s="791">
        <v>0</v>
      </c>
      <c r="F79" s="791">
        <v>1</v>
      </c>
      <c r="G79" s="791">
        <v>2</v>
      </c>
      <c r="H79" s="791">
        <v>5</v>
      </c>
      <c r="I79" s="791">
        <v>5</v>
      </c>
      <c r="J79" s="791">
        <v>36</v>
      </c>
      <c r="K79" s="791">
        <v>17</v>
      </c>
      <c r="L79" s="791">
        <v>24</v>
      </c>
      <c r="M79" s="791">
        <v>7</v>
      </c>
      <c r="N79" s="791">
        <v>2</v>
      </c>
      <c r="O79" s="791">
        <v>0</v>
      </c>
      <c r="P79" s="791">
        <v>1</v>
      </c>
      <c r="Q79" s="791">
        <v>87</v>
      </c>
      <c r="R79" s="791">
        <v>51</v>
      </c>
      <c r="S79" s="791">
        <v>34</v>
      </c>
      <c r="U79" s="819">
        <v>6060</v>
      </c>
      <c r="V79" s="820" t="s">
        <v>1321</v>
      </c>
      <c r="W79" s="821">
        <v>105</v>
      </c>
      <c r="X79" s="822">
        <v>3</v>
      </c>
      <c r="Y79" s="791">
        <v>1</v>
      </c>
      <c r="Z79" s="791">
        <v>1</v>
      </c>
      <c r="AA79" s="791">
        <v>2</v>
      </c>
      <c r="AB79" s="791">
        <v>10</v>
      </c>
      <c r="AC79" s="791">
        <v>17</v>
      </c>
      <c r="AD79" s="791">
        <v>36</v>
      </c>
      <c r="AE79" s="791">
        <v>16</v>
      </c>
      <c r="AF79" s="791">
        <v>14</v>
      </c>
      <c r="AG79" s="791">
        <v>2</v>
      </c>
      <c r="AH79" s="791">
        <v>0</v>
      </c>
      <c r="AI79" s="791">
        <v>0</v>
      </c>
      <c r="AJ79" s="791">
        <v>0</v>
      </c>
      <c r="AK79" s="791">
        <v>69</v>
      </c>
      <c r="AL79" s="791">
        <v>32</v>
      </c>
      <c r="AM79" s="791">
        <v>16</v>
      </c>
      <c r="AO79" s="819">
        <v>7731</v>
      </c>
      <c r="AP79" s="820" t="s">
        <v>522</v>
      </c>
      <c r="AQ79" s="821">
        <v>562</v>
      </c>
      <c r="AR79" s="822">
        <v>3.1</v>
      </c>
      <c r="AS79" s="791">
        <v>1</v>
      </c>
      <c r="AT79" s="791">
        <v>4</v>
      </c>
      <c r="AU79" s="791">
        <v>4</v>
      </c>
      <c r="AV79" s="791">
        <v>7</v>
      </c>
      <c r="AW79" s="791">
        <v>11</v>
      </c>
      <c r="AX79" s="791">
        <v>25</v>
      </c>
      <c r="AY79" s="791">
        <v>25</v>
      </c>
      <c r="AZ79" s="791">
        <v>19</v>
      </c>
      <c r="BA79" s="791">
        <v>4</v>
      </c>
      <c r="BB79" s="791">
        <v>1</v>
      </c>
      <c r="BC79" s="791">
        <v>0</v>
      </c>
      <c r="BD79" s="791">
        <v>0</v>
      </c>
      <c r="BE79" s="791">
        <v>75</v>
      </c>
      <c r="BF79" s="791">
        <v>49</v>
      </c>
      <c r="BG79" s="826">
        <v>24</v>
      </c>
      <c r="BN79" s="1087">
        <f t="shared" si="5"/>
        <v>1331</v>
      </c>
      <c r="BO79" s="1092" t="str">
        <f t="shared" si="6"/>
        <v>DEVON AIRE K-8 CENTER</v>
      </c>
      <c r="BP79" s="1081">
        <f t="shared" si="7"/>
        <v>169</v>
      </c>
      <c r="BQ79" s="1081">
        <f t="shared" si="8"/>
        <v>75</v>
      </c>
      <c r="BR79" s="1083">
        <f t="shared" si="9"/>
        <v>81</v>
      </c>
    </row>
    <row r="80" spans="1:70" ht="25.5">
      <c r="A80" s="819">
        <v>1361</v>
      </c>
      <c r="B80" s="820" t="s">
        <v>1226</v>
      </c>
      <c r="C80" s="821">
        <v>39</v>
      </c>
      <c r="D80" s="822">
        <v>2.5</v>
      </c>
      <c r="E80" s="791">
        <v>8</v>
      </c>
      <c r="F80" s="791">
        <v>3</v>
      </c>
      <c r="G80" s="791">
        <v>3</v>
      </c>
      <c r="H80" s="791">
        <v>13</v>
      </c>
      <c r="I80" s="791">
        <v>28</v>
      </c>
      <c r="J80" s="791">
        <v>28</v>
      </c>
      <c r="K80" s="791">
        <v>15</v>
      </c>
      <c r="L80" s="791">
        <v>3</v>
      </c>
      <c r="M80" s="791">
        <v>0</v>
      </c>
      <c r="N80" s="791">
        <v>0</v>
      </c>
      <c r="O80" s="791">
        <v>0</v>
      </c>
      <c r="P80" s="791">
        <v>0</v>
      </c>
      <c r="Q80" s="791">
        <v>46</v>
      </c>
      <c r="R80" s="791">
        <v>18</v>
      </c>
      <c r="S80" s="791">
        <v>3</v>
      </c>
      <c r="U80" s="819">
        <v>6061</v>
      </c>
      <c r="V80" s="820" t="s">
        <v>436</v>
      </c>
      <c r="W80" s="821">
        <v>217</v>
      </c>
      <c r="X80" s="822">
        <v>2.8</v>
      </c>
      <c r="Y80" s="791">
        <v>3</v>
      </c>
      <c r="Z80" s="791">
        <v>4</v>
      </c>
      <c r="AA80" s="791">
        <v>3</v>
      </c>
      <c r="AB80" s="791">
        <v>12</v>
      </c>
      <c r="AC80" s="791">
        <v>14</v>
      </c>
      <c r="AD80" s="791">
        <v>36</v>
      </c>
      <c r="AE80" s="791">
        <v>16</v>
      </c>
      <c r="AF80" s="791">
        <v>11</v>
      </c>
      <c r="AG80" s="791">
        <v>0</v>
      </c>
      <c r="AH80" s="791">
        <v>0</v>
      </c>
      <c r="AI80" s="791">
        <v>0</v>
      </c>
      <c r="AJ80" s="791">
        <v>0</v>
      </c>
      <c r="AK80" s="791">
        <v>64</v>
      </c>
      <c r="AL80" s="791">
        <v>28</v>
      </c>
      <c r="AM80" s="791">
        <v>12</v>
      </c>
      <c r="AO80" s="819">
        <v>7741</v>
      </c>
      <c r="AP80" s="820" t="s">
        <v>523</v>
      </c>
      <c r="AQ80" s="821">
        <v>722</v>
      </c>
      <c r="AR80" s="822">
        <v>3.3</v>
      </c>
      <c r="AS80" s="791">
        <v>1</v>
      </c>
      <c r="AT80" s="791">
        <v>3</v>
      </c>
      <c r="AU80" s="791">
        <v>2</v>
      </c>
      <c r="AV80" s="791">
        <v>5</v>
      </c>
      <c r="AW80" s="791">
        <v>7</v>
      </c>
      <c r="AX80" s="791">
        <v>24</v>
      </c>
      <c r="AY80" s="791">
        <v>23</v>
      </c>
      <c r="AZ80" s="791">
        <v>26</v>
      </c>
      <c r="BA80" s="791">
        <v>7</v>
      </c>
      <c r="BB80" s="791">
        <v>2</v>
      </c>
      <c r="BC80" s="791">
        <v>0</v>
      </c>
      <c r="BD80" s="791">
        <v>0</v>
      </c>
      <c r="BE80" s="791">
        <v>82</v>
      </c>
      <c r="BF80" s="791">
        <v>59</v>
      </c>
      <c r="BG80" s="826">
        <v>35</v>
      </c>
      <c r="BN80" s="1087">
        <f t="shared" si="5"/>
        <v>1361</v>
      </c>
      <c r="BO80" s="1092" t="str">
        <f t="shared" si="6"/>
        <v>FREDERICK R. DOUGLASS ELEM.</v>
      </c>
      <c r="BP80" s="1081" t="str">
        <f t="shared" si="7"/>
        <v>N</v>
      </c>
      <c r="BQ80" s="1081" t="str">
        <f t="shared" si="8"/>
        <v>N</v>
      </c>
      <c r="BR80" s="1083" t="str">
        <f t="shared" si="9"/>
        <v/>
      </c>
    </row>
    <row r="81" spans="1:70" ht="25.5">
      <c r="A81" s="819">
        <v>1371</v>
      </c>
      <c r="B81" s="820" t="s">
        <v>252</v>
      </c>
      <c r="C81" s="821">
        <v>209</v>
      </c>
      <c r="D81" s="822">
        <v>3.3</v>
      </c>
      <c r="E81" s="791">
        <v>2</v>
      </c>
      <c r="F81" s="791">
        <v>2</v>
      </c>
      <c r="G81" s="791">
        <v>1</v>
      </c>
      <c r="H81" s="791">
        <v>4</v>
      </c>
      <c r="I81" s="791">
        <v>10</v>
      </c>
      <c r="J81" s="791">
        <v>33</v>
      </c>
      <c r="K81" s="791">
        <v>16</v>
      </c>
      <c r="L81" s="791">
        <v>20</v>
      </c>
      <c r="M81" s="791">
        <v>7</v>
      </c>
      <c r="N81" s="791">
        <v>2</v>
      </c>
      <c r="O81" s="791">
        <v>1</v>
      </c>
      <c r="P81" s="791">
        <v>0</v>
      </c>
      <c r="Q81" s="791">
        <v>80</v>
      </c>
      <c r="R81" s="791">
        <v>47</v>
      </c>
      <c r="S81" s="791">
        <v>31</v>
      </c>
      <c r="U81" s="819">
        <v>6070</v>
      </c>
      <c r="V81" s="820" t="s">
        <v>1322</v>
      </c>
      <c r="W81" s="821">
        <v>127</v>
      </c>
      <c r="X81" s="822">
        <v>3.3</v>
      </c>
      <c r="Y81" s="791">
        <v>0</v>
      </c>
      <c r="Z81" s="791">
        <v>0</v>
      </c>
      <c r="AA81" s="791">
        <v>1</v>
      </c>
      <c r="AB81" s="791">
        <v>8</v>
      </c>
      <c r="AC81" s="791">
        <v>9</v>
      </c>
      <c r="AD81" s="791">
        <v>25</v>
      </c>
      <c r="AE81" s="791">
        <v>26</v>
      </c>
      <c r="AF81" s="791">
        <v>24</v>
      </c>
      <c r="AG81" s="791">
        <v>6</v>
      </c>
      <c r="AH81" s="791">
        <v>1</v>
      </c>
      <c r="AI81" s="791">
        <v>0</v>
      </c>
      <c r="AJ81" s="791">
        <v>0</v>
      </c>
      <c r="AK81" s="791">
        <v>82</v>
      </c>
      <c r="AL81" s="791">
        <v>57</v>
      </c>
      <c r="AM81" s="791">
        <v>31</v>
      </c>
      <c r="AO81" s="819">
        <v>7751</v>
      </c>
      <c r="AP81" s="820" t="s">
        <v>524</v>
      </c>
      <c r="AQ81" s="821">
        <v>450</v>
      </c>
      <c r="AR81" s="822">
        <v>3.3</v>
      </c>
      <c r="AS81" s="791">
        <v>0</v>
      </c>
      <c r="AT81" s="791">
        <v>1</v>
      </c>
      <c r="AU81" s="791">
        <v>1</v>
      </c>
      <c r="AV81" s="791">
        <v>3</v>
      </c>
      <c r="AW81" s="791">
        <v>12</v>
      </c>
      <c r="AX81" s="791">
        <v>31</v>
      </c>
      <c r="AY81" s="791">
        <v>23</v>
      </c>
      <c r="AZ81" s="791">
        <v>26</v>
      </c>
      <c r="BA81" s="791">
        <v>2</v>
      </c>
      <c r="BB81" s="791">
        <v>0</v>
      </c>
      <c r="BC81" s="791">
        <v>0</v>
      </c>
      <c r="BD81" s="791">
        <v>0</v>
      </c>
      <c r="BE81" s="791">
        <v>83</v>
      </c>
      <c r="BF81" s="791">
        <v>52</v>
      </c>
      <c r="BG81" s="826">
        <v>29</v>
      </c>
      <c r="BN81" s="1087">
        <f t="shared" si="5"/>
        <v>1371</v>
      </c>
      <c r="BO81" s="1092" t="str">
        <f t="shared" si="6"/>
        <v>MARJORY STONEMAN DOUGLAS ELEM</v>
      </c>
      <c r="BP81" s="1081" t="str">
        <f t="shared" si="7"/>
        <v>N</v>
      </c>
      <c r="BQ81" s="1081" t="str">
        <f t="shared" si="8"/>
        <v>N</v>
      </c>
      <c r="BR81" s="1083" t="str">
        <f t="shared" si="9"/>
        <v/>
      </c>
    </row>
    <row r="82" spans="1:70" ht="25.5">
      <c r="A82" s="819">
        <v>1401</v>
      </c>
      <c r="B82" s="820" t="s">
        <v>1227</v>
      </c>
      <c r="C82" s="821">
        <v>38</v>
      </c>
      <c r="D82" s="822">
        <v>2.5</v>
      </c>
      <c r="E82" s="791">
        <v>0</v>
      </c>
      <c r="F82" s="791">
        <v>11</v>
      </c>
      <c r="G82" s="791">
        <v>8</v>
      </c>
      <c r="H82" s="791">
        <v>11</v>
      </c>
      <c r="I82" s="791">
        <v>26</v>
      </c>
      <c r="J82" s="791">
        <v>32</v>
      </c>
      <c r="K82" s="791">
        <v>8</v>
      </c>
      <c r="L82" s="791">
        <v>5</v>
      </c>
      <c r="M82" s="791">
        <v>0</v>
      </c>
      <c r="N82" s="791">
        <v>0</v>
      </c>
      <c r="O82" s="791">
        <v>0</v>
      </c>
      <c r="P82" s="791">
        <v>0</v>
      </c>
      <c r="Q82" s="791">
        <v>45</v>
      </c>
      <c r="R82" s="791">
        <v>13</v>
      </c>
      <c r="S82" s="791">
        <v>5</v>
      </c>
      <c r="U82" s="819">
        <v>6071</v>
      </c>
      <c r="V82" s="820" t="s">
        <v>1324</v>
      </c>
      <c r="W82" s="821">
        <v>341</v>
      </c>
      <c r="X82" s="822">
        <v>3.8</v>
      </c>
      <c r="Y82" s="791">
        <v>0</v>
      </c>
      <c r="Z82" s="791">
        <v>0</v>
      </c>
      <c r="AA82" s="791">
        <v>0</v>
      </c>
      <c r="AB82" s="791">
        <v>1</v>
      </c>
      <c r="AC82" s="791">
        <v>2</v>
      </c>
      <c r="AD82" s="791">
        <v>14</v>
      </c>
      <c r="AE82" s="791">
        <v>22</v>
      </c>
      <c r="AF82" s="791">
        <v>43</v>
      </c>
      <c r="AG82" s="791">
        <v>14</v>
      </c>
      <c r="AH82" s="791">
        <v>4</v>
      </c>
      <c r="AI82" s="791">
        <v>1</v>
      </c>
      <c r="AJ82" s="791">
        <v>0</v>
      </c>
      <c r="AK82" s="791">
        <v>97</v>
      </c>
      <c r="AL82" s="791">
        <v>83</v>
      </c>
      <c r="AM82" s="791">
        <v>61</v>
      </c>
      <c r="AO82" s="819">
        <v>7781</v>
      </c>
      <c r="AP82" s="820" t="s">
        <v>1326</v>
      </c>
      <c r="AQ82" s="821">
        <v>746</v>
      </c>
      <c r="AR82" s="822">
        <v>3.3</v>
      </c>
      <c r="AS82" s="791">
        <v>0</v>
      </c>
      <c r="AT82" s="791">
        <v>1</v>
      </c>
      <c r="AU82" s="791">
        <v>1</v>
      </c>
      <c r="AV82" s="791">
        <v>5</v>
      </c>
      <c r="AW82" s="791">
        <v>10</v>
      </c>
      <c r="AX82" s="791">
        <v>28</v>
      </c>
      <c r="AY82" s="791">
        <v>22</v>
      </c>
      <c r="AZ82" s="791">
        <v>22</v>
      </c>
      <c r="BA82" s="791">
        <v>6</v>
      </c>
      <c r="BB82" s="791">
        <v>3</v>
      </c>
      <c r="BC82" s="791">
        <v>1</v>
      </c>
      <c r="BD82" s="791">
        <v>0</v>
      </c>
      <c r="BE82" s="791">
        <v>82</v>
      </c>
      <c r="BF82" s="791">
        <v>54</v>
      </c>
      <c r="BG82" s="826">
        <v>32</v>
      </c>
      <c r="BN82" s="1087">
        <f t="shared" si="5"/>
        <v>1401</v>
      </c>
      <c r="BO82" s="1092" t="str">
        <f t="shared" si="6"/>
        <v>CHARLES R DREW ELEMENTARY SCHL</v>
      </c>
      <c r="BP82" s="1081" t="str">
        <f t="shared" si="7"/>
        <v>N</v>
      </c>
      <c r="BQ82" s="1081" t="str">
        <f t="shared" si="8"/>
        <v>N</v>
      </c>
      <c r="BR82" s="1083" t="str">
        <f t="shared" si="9"/>
        <v/>
      </c>
    </row>
    <row r="83" spans="1:70" ht="25.5">
      <c r="A83" s="819">
        <v>1441</v>
      </c>
      <c r="B83" s="820" t="s">
        <v>1228</v>
      </c>
      <c r="C83" s="821">
        <v>52</v>
      </c>
      <c r="D83" s="822">
        <v>2.9</v>
      </c>
      <c r="E83" s="791">
        <v>8</v>
      </c>
      <c r="F83" s="791">
        <v>2</v>
      </c>
      <c r="G83" s="791">
        <v>0</v>
      </c>
      <c r="H83" s="791">
        <v>6</v>
      </c>
      <c r="I83" s="791">
        <v>12</v>
      </c>
      <c r="J83" s="791">
        <v>29</v>
      </c>
      <c r="K83" s="791">
        <v>25</v>
      </c>
      <c r="L83" s="791">
        <v>17</v>
      </c>
      <c r="M83" s="791">
        <v>2</v>
      </c>
      <c r="N83" s="791">
        <v>0</v>
      </c>
      <c r="O83" s="791">
        <v>0</v>
      </c>
      <c r="P83" s="791">
        <v>0</v>
      </c>
      <c r="Q83" s="791">
        <v>73</v>
      </c>
      <c r="R83" s="791">
        <v>44</v>
      </c>
      <c r="S83" s="791">
        <v>19</v>
      </c>
      <c r="U83" s="819">
        <v>6081</v>
      </c>
      <c r="V83" s="820" t="s">
        <v>439</v>
      </c>
      <c r="W83" s="821">
        <v>274</v>
      </c>
      <c r="X83" s="822">
        <v>2.9</v>
      </c>
      <c r="Y83" s="791">
        <v>1</v>
      </c>
      <c r="Z83" s="791">
        <v>3</v>
      </c>
      <c r="AA83" s="791">
        <v>3</v>
      </c>
      <c r="AB83" s="791">
        <v>14</v>
      </c>
      <c r="AC83" s="791">
        <v>11</v>
      </c>
      <c r="AD83" s="791">
        <v>31</v>
      </c>
      <c r="AE83" s="791">
        <v>18</v>
      </c>
      <c r="AF83" s="791">
        <v>16</v>
      </c>
      <c r="AG83" s="791">
        <v>1</v>
      </c>
      <c r="AH83" s="791">
        <v>0</v>
      </c>
      <c r="AI83" s="791">
        <v>0</v>
      </c>
      <c r="AJ83" s="791">
        <v>1</v>
      </c>
      <c r="AK83" s="791">
        <v>67</v>
      </c>
      <c r="AL83" s="791">
        <v>36</v>
      </c>
      <c r="AM83" s="791">
        <v>18</v>
      </c>
      <c r="AO83" s="819">
        <v>7791</v>
      </c>
      <c r="AP83" s="820" t="s">
        <v>144</v>
      </c>
      <c r="AQ83" s="821">
        <v>223</v>
      </c>
      <c r="AR83" s="822">
        <v>3.2</v>
      </c>
      <c r="AS83" s="791">
        <v>0</v>
      </c>
      <c r="AT83" s="791">
        <v>3</v>
      </c>
      <c r="AU83" s="791">
        <v>3</v>
      </c>
      <c r="AV83" s="791">
        <v>6</v>
      </c>
      <c r="AW83" s="791">
        <v>17</v>
      </c>
      <c r="AX83" s="791">
        <v>23</v>
      </c>
      <c r="AY83" s="791">
        <v>21</v>
      </c>
      <c r="AZ83" s="791">
        <v>23</v>
      </c>
      <c r="BA83" s="791">
        <v>2</v>
      </c>
      <c r="BB83" s="791">
        <v>1</v>
      </c>
      <c r="BC83" s="791">
        <v>0</v>
      </c>
      <c r="BD83" s="791">
        <v>1</v>
      </c>
      <c r="BE83" s="791">
        <v>71</v>
      </c>
      <c r="BF83" s="791">
        <v>48</v>
      </c>
      <c r="BG83" s="826">
        <v>27</v>
      </c>
      <c r="BN83" s="1087">
        <f t="shared" si="5"/>
        <v>1441</v>
      </c>
      <c r="BO83" s="1092" t="str">
        <f t="shared" si="6"/>
        <v>PAUL LAURENCE DUNBAR ELEM.SCHL</v>
      </c>
      <c r="BP83" s="1081" t="str">
        <f t="shared" si="7"/>
        <v>N</v>
      </c>
      <c r="BQ83" s="1081" t="str">
        <f t="shared" si="8"/>
        <v>N</v>
      </c>
      <c r="BR83" s="1083" t="str">
        <f t="shared" si="9"/>
        <v/>
      </c>
    </row>
    <row r="84" spans="1:70" ht="25.5">
      <c r="A84" s="819">
        <v>1481</v>
      </c>
      <c r="B84" s="820" t="s">
        <v>1229</v>
      </c>
      <c r="C84" s="821">
        <v>131</v>
      </c>
      <c r="D84" s="822">
        <v>3.1</v>
      </c>
      <c r="E84" s="791">
        <v>0</v>
      </c>
      <c r="F84" s="791">
        <v>2</v>
      </c>
      <c r="G84" s="791">
        <v>2</v>
      </c>
      <c r="H84" s="791">
        <v>7</v>
      </c>
      <c r="I84" s="791">
        <v>11</v>
      </c>
      <c r="J84" s="791">
        <v>44</v>
      </c>
      <c r="K84" s="791">
        <v>17</v>
      </c>
      <c r="L84" s="791">
        <v>14</v>
      </c>
      <c r="M84" s="791">
        <v>5</v>
      </c>
      <c r="N84" s="791">
        <v>1</v>
      </c>
      <c r="O84" s="791">
        <v>0</v>
      </c>
      <c r="P84" s="791">
        <v>0</v>
      </c>
      <c r="Q84" s="791">
        <v>79</v>
      </c>
      <c r="R84" s="791">
        <v>36</v>
      </c>
      <c r="S84" s="791">
        <v>19</v>
      </c>
      <c r="U84" s="819">
        <v>6091</v>
      </c>
      <c r="V84" s="820" t="s">
        <v>440</v>
      </c>
      <c r="W84" s="821">
        <v>325</v>
      </c>
      <c r="X84" s="822">
        <v>2.7</v>
      </c>
      <c r="Y84" s="791">
        <v>3</v>
      </c>
      <c r="Z84" s="791">
        <v>6</v>
      </c>
      <c r="AA84" s="791">
        <v>4</v>
      </c>
      <c r="AB84" s="791">
        <v>15</v>
      </c>
      <c r="AC84" s="791">
        <v>14</v>
      </c>
      <c r="AD84" s="791">
        <v>28</v>
      </c>
      <c r="AE84" s="791">
        <v>16</v>
      </c>
      <c r="AF84" s="791">
        <v>13</v>
      </c>
      <c r="AG84" s="791">
        <v>1</v>
      </c>
      <c r="AH84" s="791">
        <v>0</v>
      </c>
      <c r="AI84" s="791">
        <v>0</v>
      </c>
      <c r="AJ84" s="791">
        <v>0</v>
      </c>
      <c r="AK84" s="791">
        <v>58</v>
      </c>
      <c r="AL84" s="791">
        <v>30</v>
      </c>
      <c r="AM84" s="791">
        <v>14</v>
      </c>
      <c r="AO84" s="819">
        <v>7819</v>
      </c>
      <c r="AP84" s="820" t="s">
        <v>150</v>
      </c>
      <c r="AQ84" s="821">
        <v>1</v>
      </c>
      <c r="AR84" s="822" t="s">
        <v>42</v>
      </c>
      <c r="AS84" s="791" t="s">
        <v>42</v>
      </c>
      <c r="AT84" s="791" t="s">
        <v>42</v>
      </c>
      <c r="AU84" s="791" t="s">
        <v>42</v>
      </c>
      <c r="AV84" s="791" t="s">
        <v>42</v>
      </c>
      <c r="AW84" s="791" t="s">
        <v>42</v>
      </c>
      <c r="AX84" s="791" t="s">
        <v>42</v>
      </c>
      <c r="AY84" s="791" t="s">
        <v>42</v>
      </c>
      <c r="AZ84" s="791" t="s">
        <v>42</v>
      </c>
      <c r="BA84" s="791" t="s">
        <v>42</v>
      </c>
      <c r="BB84" s="791" t="s">
        <v>42</v>
      </c>
      <c r="BC84" s="791" t="s">
        <v>42</v>
      </c>
      <c r="BD84" s="791" t="s">
        <v>42</v>
      </c>
      <c r="BE84" s="791" t="s">
        <v>42</v>
      </c>
      <c r="BF84" s="791" t="s">
        <v>42</v>
      </c>
      <c r="BG84" s="826" t="s">
        <v>42</v>
      </c>
      <c r="BN84" s="1087">
        <f t="shared" si="5"/>
        <v>1481</v>
      </c>
      <c r="BO84" s="1092" t="str">
        <f t="shared" si="6"/>
        <v>JOHN G. DUPUIS ELEMENTARY SCHL</v>
      </c>
      <c r="BP84" s="1081" t="str">
        <f t="shared" si="7"/>
        <v>N</v>
      </c>
      <c r="BQ84" s="1081" t="str">
        <f t="shared" si="8"/>
        <v>N</v>
      </c>
      <c r="BR84" s="1083" t="str">
        <f t="shared" si="9"/>
        <v/>
      </c>
    </row>
    <row r="85" spans="1:70" ht="25.5">
      <c r="A85" s="819">
        <v>1521</v>
      </c>
      <c r="B85" s="820" t="s">
        <v>1230</v>
      </c>
      <c r="C85" s="821">
        <v>72</v>
      </c>
      <c r="D85" s="822">
        <v>3.4</v>
      </c>
      <c r="E85" s="791">
        <v>3</v>
      </c>
      <c r="F85" s="791">
        <v>8</v>
      </c>
      <c r="G85" s="791">
        <v>1</v>
      </c>
      <c r="H85" s="791">
        <v>4</v>
      </c>
      <c r="I85" s="791">
        <v>4</v>
      </c>
      <c r="J85" s="791">
        <v>11</v>
      </c>
      <c r="K85" s="791">
        <v>14</v>
      </c>
      <c r="L85" s="791">
        <v>36</v>
      </c>
      <c r="M85" s="791">
        <v>17</v>
      </c>
      <c r="N85" s="791">
        <v>1</v>
      </c>
      <c r="O85" s="791">
        <v>0</v>
      </c>
      <c r="P85" s="791">
        <v>0</v>
      </c>
      <c r="Q85" s="791">
        <v>79</v>
      </c>
      <c r="R85" s="791">
        <v>68</v>
      </c>
      <c r="S85" s="791">
        <v>54</v>
      </c>
      <c r="U85" s="819">
        <v>6111</v>
      </c>
      <c r="V85" s="820" t="s">
        <v>441</v>
      </c>
      <c r="W85" s="821">
        <v>211</v>
      </c>
      <c r="X85" s="822">
        <v>2.9</v>
      </c>
      <c r="Y85" s="791">
        <v>3</v>
      </c>
      <c r="Z85" s="791">
        <v>4</v>
      </c>
      <c r="AA85" s="791">
        <v>2</v>
      </c>
      <c r="AB85" s="791">
        <v>17</v>
      </c>
      <c r="AC85" s="791">
        <v>13</v>
      </c>
      <c r="AD85" s="791">
        <v>23</v>
      </c>
      <c r="AE85" s="791">
        <v>18</v>
      </c>
      <c r="AF85" s="791">
        <v>15</v>
      </c>
      <c r="AG85" s="791">
        <v>4</v>
      </c>
      <c r="AH85" s="791">
        <v>1</v>
      </c>
      <c r="AI85" s="791">
        <v>0</v>
      </c>
      <c r="AJ85" s="791">
        <v>0</v>
      </c>
      <c r="AK85" s="791">
        <v>61</v>
      </c>
      <c r="AL85" s="791">
        <v>38</v>
      </c>
      <c r="AM85" s="791">
        <v>20</v>
      </c>
      <c r="AO85" s="819">
        <v>7823</v>
      </c>
      <c r="AP85" s="820" t="s">
        <v>1327</v>
      </c>
      <c r="AQ85" s="821">
        <v>4</v>
      </c>
      <c r="AR85" s="822" t="s">
        <v>42</v>
      </c>
      <c r="AS85" s="791" t="s">
        <v>42</v>
      </c>
      <c r="AT85" s="791" t="s">
        <v>42</v>
      </c>
      <c r="AU85" s="791" t="s">
        <v>42</v>
      </c>
      <c r="AV85" s="791" t="s">
        <v>42</v>
      </c>
      <c r="AW85" s="791" t="s">
        <v>42</v>
      </c>
      <c r="AX85" s="791" t="s">
        <v>42</v>
      </c>
      <c r="AY85" s="791" t="s">
        <v>42</v>
      </c>
      <c r="AZ85" s="791" t="s">
        <v>42</v>
      </c>
      <c r="BA85" s="791" t="s">
        <v>42</v>
      </c>
      <c r="BB85" s="791" t="s">
        <v>42</v>
      </c>
      <c r="BC85" s="791" t="s">
        <v>42</v>
      </c>
      <c r="BD85" s="791" t="s">
        <v>42</v>
      </c>
      <c r="BE85" s="791" t="s">
        <v>42</v>
      </c>
      <c r="BF85" s="791" t="s">
        <v>42</v>
      </c>
      <c r="BG85" s="826" t="s">
        <v>42</v>
      </c>
      <c r="BN85" s="1087">
        <f t="shared" si="5"/>
        <v>1521</v>
      </c>
      <c r="BO85" s="1092" t="str">
        <f t="shared" si="6"/>
        <v>AMELIA EARHART ELEMENTARY SCHL</v>
      </c>
      <c r="BP85" s="1081" t="str">
        <f t="shared" si="7"/>
        <v>N</v>
      </c>
      <c r="BQ85" s="1081" t="str">
        <f t="shared" si="8"/>
        <v>N</v>
      </c>
      <c r="BR85" s="1083" t="str">
        <f t="shared" si="9"/>
        <v/>
      </c>
    </row>
    <row r="86" spans="1:70" ht="25.5">
      <c r="A86" s="819">
        <v>1561</v>
      </c>
      <c r="B86" s="820" t="s">
        <v>1231</v>
      </c>
      <c r="C86" s="821">
        <v>57</v>
      </c>
      <c r="D86" s="822">
        <v>2.8</v>
      </c>
      <c r="E86" s="791">
        <v>0</v>
      </c>
      <c r="F86" s="791">
        <v>4</v>
      </c>
      <c r="G86" s="791">
        <v>7</v>
      </c>
      <c r="H86" s="791">
        <v>11</v>
      </c>
      <c r="I86" s="791">
        <v>12</v>
      </c>
      <c r="J86" s="791">
        <v>47</v>
      </c>
      <c r="K86" s="791">
        <v>12</v>
      </c>
      <c r="L86" s="791">
        <v>7</v>
      </c>
      <c r="M86" s="791">
        <v>0</v>
      </c>
      <c r="N86" s="791">
        <v>0</v>
      </c>
      <c r="O86" s="791">
        <v>0</v>
      </c>
      <c r="P86" s="791">
        <v>0</v>
      </c>
      <c r="Q86" s="791">
        <v>67</v>
      </c>
      <c r="R86" s="791">
        <v>19</v>
      </c>
      <c r="S86" s="791">
        <v>7</v>
      </c>
      <c r="U86" s="819">
        <v>6121</v>
      </c>
      <c r="V86" s="820" t="s">
        <v>442</v>
      </c>
      <c r="W86" s="821">
        <v>294</v>
      </c>
      <c r="X86" s="822">
        <v>3.1</v>
      </c>
      <c r="Y86" s="791">
        <v>3</v>
      </c>
      <c r="Z86" s="791">
        <v>2</v>
      </c>
      <c r="AA86" s="791">
        <v>2</v>
      </c>
      <c r="AB86" s="791">
        <v>7</v>
      </c>
      <c r="AC86" s="791">
        <v>12</v>
      </c>
      <c r="AD86" s="791">
        <v>34</v>
      </c>
      <c r="AE86" s="791">
        <v>18</v>
      </c>
      <c r="AF86" s="791">
        <v>19</v>
      </c>
      <c r="AG86" s="791">
        <v>2</v>
      </c>
      <c r="AH86" s="791">
        <v>1</v>
      </c>
      <c r="AI86" s="791">
        <v>0</v>
      </c>
      <c r="AJ86" s="791">
        <v>0</v>
      </c>
      <c r="AK86" s="791">
        <v>74</v>
      </c>
      <c r="AL86" s="791">
        <v>40</v>
      </c>
      <c r="AM86" s="791">
        <v>22</v>
      </c>
      <c r="AO86" s="819">
        <v>7826</v>
      </c>
      <c r="AP86" s="820" t="s">
        <v>1793</v>
      </c>
      <c r="AQ86" s="821">
        <v>3</v>
      </c>
      <c r="AR86" s="822" t="s">
        <v>42</v>
      </c>
      <c r="AS86" s="791" t="s">
        <v>42</v>
      </c>
      <c r="AT86" s="791" t="s">
        <v>42</v>
      </c>
      <c r="AU86" s="791" t="s">
        <v>42</v>
      </c>
      <c r="AV86" s="791" t="s">
        <v>42</v>
      </c>
      <c r="AW86" s="791" t="s">
        <v>42</v>
      </c>
      <c r="AX86" s="791" t="s">
        <v>42</v>
      </c>
      <c r="AY86" s="791" t="s">
        <v>42</v>
      </c>
      <c r="AZ86" s="791" t="s">
        <v>42</v>
      </c>
      <c r="BA86" s="791" t="s">
        <v>42</v>
      </c>
      <c r="BB86" s="791" t="s">
        <v>42</v>
      </c>
      <c r="BC86" s="791" t="s">
        <v>42</v>
      </c>
      <c r="BD86" s="791" t="s">
        <v>42</v>
      </c>
      <c r="BE86" s="791" t="s">
        <v>42</v>
      </c>
      <c r="BF86" s="791" t="s">
        <v>42</v>
      </c>
      <c r="BG86" s="826" t="s">
        <v>42</v>
      </c>
      <c r="BN86" s="1087">
        <f t="shared" si="5"/>
        <v>1561</v>
      </c>
      <c r="BO86" s="1092" t="str">
        <f t="shared" si="6"/>
        <v>EARLINGTON HEIGHTS ELEM. SCHL</v>
      </c>
      <c r="BP86" s="1081" t="str">
        <f t="shared" si="7"/>
        <v>N</v>
      </c>
      <c r="BQ86" s="1081" t="str">
        <f t="shared" si="8"/>
        <v>N</v>
      </c>
      <c r="BR86" s="1083" t="str">
        <f t="shared" si="9"/>
        <v/>
      </c>
    </row>
    <row r="87" spans="1:70" ht="25.5">
      <c r="A87" s="819">
        <v>1601</v>
      </c>
      <c r="B87" s="820" t="s">
        <v>258</v>
      </c>
      <c r="C87" s="821">
        <v>41</v>
      </c>
      <c r="D87" s="822">
        <v>3</v>
      </c>
      <c r="E87" s="791">
        <v>2</v>
      </c>
      <c r="F87" s="791">
        <v>2</v>
      </c>
      <c r="G87" s="791">
        <v>0</v>
      </c>
      <c r="H87" s="791">
        <v>10</v>
      </c>
      <c r="I87" s="791">
        <v>10</v>
      </c>
      <c r="J87" s="791">
        <v>44</v>
      </c>
      <c r="K87" s="791">
        <v>17</v>
      </c>
      <c r="L87" s="791">
        <v>12</v>
      </c>
      <c r="M87" s="791">
        <v>2</v>
      </c>
      <c r="N87" s="791">
        <v>0</v>
      </c>
      <c r="O87" s="791">
        <v>0</v>
      </c>
      <c r="P87" s="791">
        <v>0</v>
      </c>
      <c r="Q87" s="791">
        <v>76</v>
      </c>
      <c r="R87" s="791">
        <v>32</v>
      </c>
      <c r="S87" s="791">
        <v>15</v>
      </c>
      <c r="U87" s="819">
        <v>6141</v>
      </c>
      <c r="V87" s="820" t="s">
        <v>444</v>
      </c>
      <c r="W87" s="821">
        <v>129</v>
      </c>
      <c r="X87" s="822">
        <v>3</v>
      </c>
      <c r="Y87" s="791">
        <v>0</v>
      </c>
      <c r="Z87" s="791">
        <v>4</v>
      </c>
      <c r="AA87" s="791">
        <v>2</v>
      </c>
      <c r="AB87" s="791">
        <v>14</v>
      </c>
      <c r="AC87" s="791">
        <v>19</v>
      </c>
      <c r="AD87" s="791">
        <v>26</v>
      </c>
      <c r="AE87" s="791">
        <v>14</v>
      </c>
      <c r="AF87" s="791">
        <v>18</v>
      </c>
      <c r="AG87" s="791">
        <v>2</v>
      </c>
      <c r="AH87" s="791">
        <v>2</v>
      </c>
      <c r="AI87" s="791">
        <v>0</v>
      </c>
      <c r="AJ87" s="791">
        <v>0</v>
      </c>
      <c r="AK87" s="791">
        <v>61</v>
      </c>
      <c r="AL87" s="791">
        <v>36</v>
      </c>
      <c r="AM87" s="791">
        <v>22</v>
      </c>
      <c r="AO87" s="819">
        <v>7829</v>
      </c>
      <c r="AP87" s="820" t="s">
        <v>145</v>
      </c>
      <c r="AQ87" s="821">
        <v>46</v>
      </c>
      <c r="AR87" s="822">
        <v>2.4</v>
      </c>
      <c r="AS87" s="791">
        <v>0</v>
      </c>
      <c r="AT87" s="791">
        <v>11</v>
      </c>
      <c r="AU87" s="791">
        <v>13</v>
      </c>
      <c r="AV87" s="791">
        <v>9</v>
      </c>
      <c r="AW87" s="791">
        <v>22</v>
      </c>
      <c r="AX87" s="791">
        <v>35</v>
      </c>
      <c r="AY87" s="791">
        <v>11</v>
      </c>
      <c r="AZ87" s="791">
        <v>0</v>
      </c>
      <c r="BA87" s="791">
        <v>0</v>
      </c>
      <c r="BB87" s="791">
        <v>0</v>
      </c>
      <c r="BC87" s="791">
        <v>0</v>
      </c>
      <c r="BD87" s="791">
        <v>0</v>
      </c>
      <c r="BE87" s="791">
        <v>46</v>
      </c>
      <c r="BF87" s="791">
        <v>11</v>
      </c>
      <c r="BG87" s="826">
        <v>0</v>
      </c>
      <c r="BN87" s="1087">
        <f t="shared" si="5"/>
        <v>1601</v>
      </c>
      <c r="BO87" s="1092" t="str">
        <f t="shared" si="6"/>
        <v>EDISON PARK ELEMENTARY SCHOOL</v>
      </c>
      <c r="BP87" s="1081" t="str">
        <f t="shared" si="7"/>
        <v>N</v>
      </c>
      <c r="BQ87" s="1081" t="str">
        <f t="shared" si="8"/>
        <v>N</v>
      </c>
      <c r="BR87" s="1083" t="str">
        <f t="shared" si="9"/>
        <v/>
      </c>
    </row>
    <row r="88" spans="1:70" ht="25.5">
      <c r="A88" s="819">
        <v>1641</v>
      </c>
      <c r="B88" s="820" t="s">
        <v>259</v>
      </c>
      <c r="C88" s="821">
        <v>63</v>
      </c>
      <c r="D88" s="822">
        <v>3.4</v>
      </c>
      <c r="E88" s="791">
        <v>2</v>
      </c>
      <c r="F88" s="791">
        <v>0</v>
      </c>
      <c r="G88" s="791">
        <v>3</v>
      </c>
      <c r="H88" s="791">
        <v>0</v>
      </c>
      <c r="I88" s="791">
        <v>8</v>
      </c>
      <c r="J88" s="791">
        <v>30</v>
      </c>
      <c r="K88" s="791">
        <v>21</v>
      </c>
      <c r="L88" s="791">
        <v>27</v>
      </c>
      <c r="M88" s="791">
        <v>8</v>
      </c>
      <c r="N88" s="791">
        <v>2</v>
      </c>
      <c r="O88" s="791">
        <v>0</v>
      </c>
      <c r="P88" s="791">
        <v>0</v>
      </c>
      <c r="Q88" s="791">
        <v>87</v>
      </c>
      <c r="R88" s="791">
        <v>57</v>
      </c>
      <c r="S88" s="791">
        <v>37</v>
      </c>
      <c r="U88" s="819">
        <v>6151</v>
      </c>
      <c r="V88" s="820" t="s">
        <v>4</v>
      </c>
      <c r="W88" s="821">
        <v>264</v>
      </c>
      <c r="X88" s="822">
        <v>3.4</v>
      </c>
      <c r="Y88" s="791">
        <v>0</v>
      </c>
      <c r="Z88" s="791">
        <v>1</v>
      </c>
      <c r="AA88" s="791">
        <v>0</v>
      </c>
      <c r="AB88" s="791">
        <v>6</v>
      </c>
      <c r="AC88" s="791">
        <v>8</v>
      </c>
      <c r="AD88" s="791">
        <v>26</v>
      </c>
      <c r="AE88" s="791">
        <v>19</v>
      </c>
      <c r="AF88" s="791">
        <v>31</v>
      </c>
      <c r="AG88" s="791">
        <v>7</v>
      </c>
      <c r="AH88" s="791">
        <v>3</v>
      </c>
      <c r="AI88" s="791">
        <v>0</v>
      </c>
      <c r="AJ88" s="791">
        <v>0</v>
      </c>
      <c r="AK88" s="791">
        <v>85</v>
      </c>
      <c r="AL88" s="791">
        <v>59</v>
      </c>
      <c r="AM88" s="791">
        <v>41</v>
      </c>
      <c r="AO88" s="819">
        <v>7832</v>
      </c>
      <c r="AP88" s="820" t="s">
        <v>153</v>
      </c>
      <c r="AQ88" s="821">
        <v>3</v>
      </c>
      <c r="AR88" s="822" t="s">
        <v>42</v>
      </c>
      <c r="AS88" s="791" t="s">
        <v>42</v>
      </c>
      <c r="AT88" s="791" t="s">
        <v>42</v>
      </c>
      <c r="AU88" s="791" t="s">
        <v>42</v>
      </c>
      <c r="AV88" s="791" t="s">
        <v>42</v>
      </c>
      <c r="AW88" s="791" t="s">
        <v>42</v>
      </c>
      <c r="AX88" s="791" t="s">
        <v>42</v>
      </c>
      <c r="AY88" s="791" t="s">
        <v>42</v>
      </c>
      <c r="AZ88" s="791" t="s">
        <v>42</v>
      </c>
      <c r="BA88" s="791" t="s">
        <v>42</v>
      </c>
      <c r="BB88" s="791" t="s">
        <v>42</v>
      </c>
      <c r="BC88" s="791" t="s">
        <v>42</v>
      </c>
      <c r="BD88" s="791" t="s">
        <v>42</v>
      </c>
      <c r="BE88" s="791" t="s">
        <v>42</v>
      </c>
      <c r="BF88" s="791" t="s">
        <v>42</v>
      </c>
      <c r="BG88" s="826" t="s">
        <v>42</v>
      </c>
      <c r="BN88" s="1087">
        <f t="shared" si="5"/>
        <v>1641</v>
      </c>
      <c r="BO88" s="1092" t="str">
        <f t="shared" si="6"/>
        <v>EMERSON ELEMENTARY SCHOOL</v>
      </c>
      <c r="BP88" s="1081" t="str">
        <f t="shared" si="7"/>
        <v>N</v>
      </c>
      <c r="BQ88" s="1081" t="str">
        <f t="shared" si="8"/>
        <v>N</v>
      </c>
      <c r="BR88" s="1083" t="str">
        <f t="shared" si="9"/>
        <v/>
      </c>
    </row>
    <row r="89" spans="1:70" ht="25.5">
      <c r="A89" s="819">
        <v>1681</v>
      </c>
      <c r="B89" s="820" t="s">
        <v>1232</v>
      </c>
      <c r="C89" s="821">
        <v>48</v>
      </c>
      <c r="D89" s="822">
        <v>3.2</v>
      </c>
      <c r="E89" s="791">
        <v>0</v>
      </c>
      <c r="F89" s="791">
        <v>0</v>
      </c>
      <c r="G89" s="791">
        <v>2</v>
      </c>
      <c r="H89" s="791">
        <v>2</v>
      </c>
      <c r="I89" s="791">
        <v>4</v>
      </c>
      <c r="J89" s="791">
        <v>50</v>
      </c>
      <c r="K89" s="791">
        <v>27</v>
      </c>
      <c r="L89" s="791">
        <v>13</v>
      </c>
      <c r="M89" s="791">
        <v>2</v>
      </c>
      <c r="N89" s="791">
        <v>0</v>
      </c>
      <c r="O89" s="791">
        <v>0</v>
      </c>
      <c r="P89" s="791">
        <v>0</v>
      </c>
      <c r="Q89" s="791">
        <v>92</v>
      </c>
      <c r="R89" s="791">
        <v>42</v>
      </c>
      <c r="S89" s="791">
        <v>15</v>
      </c>
      <c r="U89" s="819">
        <v>6161</v>
      </c>
      <c r="V89" s="820" t="s">
        <v>445</v>
      </c>
      <c r="W89" s="821">
        <v>320</v>
      </c>
      <c r="X89" s="822">
        <v>3.1</v>
      </c>
      <c r="Y89" s="791">
        <v>0</v>
      </c>
      <c r="Z89" s="791">
        <v>1</v>
      </c>
      <c r="AA89" s="791">
        <v>2</v>
      </c>
      <c r="AB89" s="791">
        <v>13</v>
      </c>
      <c r="AC89" s="791">
        <v>11</v>
      </c>
      <c r="AD89" s="791">
        <v>30</v>
      </c>
      <c r="AE89" s="791">
        <v>20</v>
      </c>
      <c r="AF89" s="791">
        <v>18</v>
      </c>
      <c r="AG89" s="791">
        <v>4</v>
      </c>
      <c r="AH89" s="791">
        <v>0</v>
      </c>
      <c r="AI89" s="791">
        <v>0</v>
      </c>
      <c r="AJ89" s="791">
        <v>0</v>
      </c>
      <c r="AK89" s="791">
        <v>73</v>
      </c>
      <c r="AL89" s="791">
        <v>43</v>
      </c>
      <c r="AM89" s="791">
        <v>23</v>
      </c>
      <c r="AO89" s="819">
        <v>7835</v>
      </c>
      <c r="AP89" s="820" t="s">
        <v>146</v>
      </c>
      <c r="AQ89" s="821">
        <v>12</v>
      </c>
      <c r="AR89" s="822">
        <v>2.5</v>
      </c>
      <c r="AS89" s="791">
        <v>0</v>
      </c>
      <c r="AT89" s="791">
        <v>0</v>
      </c>
      <c r="AU89" s="791">
        <v>17</v>
      </c>
      <c r="AV89" s="791">
        <v>17</v>
      </c>
      <c r="AW89" s="791">
        <v>25</v>
      </c>
      <c r="AX89" s="791">
        <v>42</v>
      </c>
      <c r="AY89" s="791">
        <v>0</v>
      </c>
      <c r="AZ89" s="791">
        <v>0</v>
      </c>
      <c r="BA89" s="791">
        <v>0</v>
      </c>
      <c r="BB89" s="791">
        <v>0</v>
      </c>
      <c r="BC89" s="791">
        <v>0</v>
      </c>
      <c r="BD89" s="791">
        <v>0</v>
      </c>
      <c r="BE89" s="791">
        <v>42</v>
      </c>
      <c r="BF89" s="791">
        <v>0</v>
      </c>
      <c r="BG89" s="826">
        <v>0</v>
      </c>
      <c r="BN89" s="1087">
        <f t="shared" si="5"/>
        <v>1681</v>
      </c>
      <c r="BO89" s="1092" t="str">
        <f t="shared" si="6"/>
        <v>LILLIE C. EVANS ELEM. SCHOOL</v>
      </c>
      <c r="BP89" s="1081" t="str">
        <f t="shared" si="7"/>
        <v>N</v>
      </c>
      <c r="BQ89" s="1081" t="str">
        <f t="shared" si="8"/>
        <v>N</v>
      </c>
      <c r="BR89" s="1083" t="str">
        <f t="shared" si="9"/>
        <v/>
      </c>
    </row>
    <row r="90" spans="1:70" ht="25.5">
      <c r="A90" s="819">
        <v>1691</v>
      </c>
      <c r="B90" s="820" t="s">
        <v>1233</v>
      </c>
      <c r="C90" s="821">
        <v>108</v>
      </c>
      <c r="D90" s="822">
        <v>3.7</v>
      </c>
      <c r="E90" s="791">
        <v>0</v>
      </c>
      <c r="F90" s="791">
        <v>3</v>
      </c>
      <c r="G90" s="791">
        <v>0</v>
      </c>
      <c r="H90" s="791">
        <v>1</v>
      </c>
      <c r="I90" s="791">
        <v>3</v>
      </c>
      <c r="J90" s="791">
        <v>10</v>
      </c>
      <c r="K90" s="791">
        <v>30</v>
      </c>
      <c r="L90" s="791">
        <v>37</v>
      </c>
      <c r="M90" s="791">
        <v>10</v>
      </c>
      <c r="N90" s="791">
        <v>5</v>
      </c>
      <c r="O90" s="791">
        <v>1</v>
      </c>
      <c r="P90" s="791">
        <v>1</v>
      </c>
      <c r="Q90" s="791">
        <v>94</v>
      </c>
      <c r="R90" s="791">
        <v>83</v>
      </c>
      <c r="S90" s="791">
        <v>54</v>
      </c>
      <c r="U90" s="819">
        <v>6171</v>
      </c>
      <c r="V90" s="820" t="s">
        <v>446</v>
      </c>
      <c r="W90" s="821">
        <v>421</v>
      </c>
      <c r="X90" s="822">
        <v>2.9</v>
      </c>
      <c r="Y90" s="791">
        <v>2</v>
      </c>
      <c r="Z90" s="791">
        <v>7</v>
      </c>
      <c r="AA90" s="791">
        <v>4</v>
      </c>
      <c r="AB90" s="791">
        <v>10</v>
      </c>
      <c r="AC90" s="791">
        <v>10</v>
      </c>
      <c r="AD90" s="791">
        <v>29</v>
      </c>
      <c r="AE90" s="791">
        <v>18</v>
      </c>
      <c r="AF90" s="791">
        <v>17</v>
      </c>
      <c r="AG90" s="791">
        <v>3</v>
      </c>
      <c r="AH90" s="791">
        <v>0</v>
      </c>
      <c r="AI90" s="791">
        <v>0</v>
      </c>
      <c r="AJ90" s="791">
        <v>0</v>
      </c>
      <c r="AK90" s="791">
        <v>67</v>
      </c>
      <c r="AL90" s="791">
        <v>38</v>
      </c>
      <c r="AM90" s="791">
        <v>20</v>
      </c>
      <c r="AO90" s="819">
        <v>7840</v>
      </c>
      <c r="AP90" s="820" t="s">
        <v>907</v>
      </c>
      <c r="AQ90" s="821">
        <v>10</v>
      </c>
      <c r="AR90" s="822">
        <v>2.7</v>
      </c>
      <c r="AS90" s="791">
        <v>10</v>
      </c>
      <c r="AT90" s="791">
        <v>10</v>
      </c>
      <c r="AU90" s="791">
        <v>0</v>
      </c>
      <c r="AV90" s="791">
        <v>10</v>
      </c>
      <c r="AW90" s="791">
        <v>10</v>
      </c>
      <c r="AX90" s="791">
        <v>30</v>
      </c>
      <c r="AY90" s="791">
        <v>10</v>
      </c>
      <c r="AZ90" s="791">
        <v>0</v>
      </c>
      <c r="BA90" s="791">
        <v>20</v>
      </c>
      <c r="BB90" s="791">
        <v>0</v>
      </c>
      <c r="BC90" s="791">
        <v>0</v>
      </c>
      <c r="BD90" s="791">
        <v>0</v>
      </c>
      <c r="BE90" s="791">
        <v>60</v>
      </c>
      <c r="BF90" s="791">
        <v>30</v>
      </c>
      <c r="BG90" s="826">
        <v>20</v>
      </c>
      <c r="BN90" s="1087">
        <f t="shared" si="5"/>
        <v>1691</v>
      </c>
      <c r="BO90" s="1092" t="str">
        <f t="shared" si="6"/>
        <v>CHRISTINA M. EVE ELEM. SCHOOL</v>
      </c>
      <c r="BP90" s="1081" t="str">
        <f t="shared" si="7"/>
        <v>N</v>
      </c>
      <c r="BQ90" s="1081" t="str">
        <f t="shared" si="8"/>
        <v>N</v>
      </c>
      <c r="BR90" s="1083" t="str">
        <f t="shared" si="9"/>
        <v/>
      </c>
    </row>
    <row r="91" spans="1:70">
      <c r="A91" s="819">
        <v>1721</v>
      </c>
      <c r="B91" s="820" t="s">
        <v>40</v>
      </c>
      <c r="C91" s="821">
        <v>117</v>
      </c>
      <c r="D91" s="822">
        <v>3.3</v>
      </c>
      <c r="E91" s="791">
        <v>0</v>
      </c>
      <c r="F91" s="791">
        <v>2</v>
      </c>
      <c r="G91" s="791">
        <v>0</v>
      </c>
      <c r="H91" s="791">
        <v>8</v>
      </c>
      <c r="I91" s="791">
        <v>9</v>
      </c>
      <c r="J91" s="791">
        <v>34</v>
      </c>
      <c r="K91" s="791">
        <v>18</v>
      </c>
      <c r="L91" s="791">
        <v>23</v>
      </c>
      <c r="M91" s="791">
        <v>4</v>
      </c>
      <c r="N91" s="791">
        <v>3</v>
      </c>
      <c r="O91" s="791">
        <v>0</v>
      </c>
      <c r="P91" s="791">
        <v>0</v>
      </c>
      <c r="Q91" s="791">
        <v>82</v>
      </c>
      <c r="R91" s="791">
        <v>48</v>
      </c>
      <c r="S91" s="791">
        <v>30</v>
      </c>
      <c r="U91" s="819">
        <v>6211</v>
      </c>
      <c r="V91" s="820" t="s">
        <v>5</v>
      </c>
      <c r="W91" s="821">
        <v>398</v>
      </c>
      <c r="X91" s="822">
        <v>3.3</v>
      </c>
      <c r="Y91" s="791">
        <v>0</v>
      </c>
      <c r="Z91" s="791">
        <v>1</v>
      </c>
      <c r="AA91" s="791">
        <v>2</v>
      </c>
      <c r="AB91" s="791">
        <v>8</v>
      </c>
      <c r="AC91" s="791">
        <v>11</v>
      </c>
      <c r="AD91" s="791">
        <v>27</v>
      </c>
      <c r="AE91" s="791">
        <v>20</v>
      </c>
      <c r="AF91" s="791">
        <v>21</v>
      </c>
      <c r="AG91" s="791">
        <v>6</v>
      </c>
      <c r="AH91" s="791">
        <v>3</v>
      </c>
      <c r="AI91" s="791">
        <v>1</v>
      </c>
      <c r="AJ91" s="791">
        <v>0</v>
      </c>
      <c r="AK91" s="791">
        <v>78</v>
      </c>
      <c r="AL91" s="791">
        <v>51</v>
      </c>
      <c r="AM91" s="791">
        <v>31</v>
      </c>
      <c r="AO91" s="819">
        <v>7851</v>
      </c>
      <c r="AP91" s="820" t="s">
        <v>1332</v>
      </c>
      <c r="AQ91" s="821">
        <v>4</v>
      </c>
      <c r="AR91" s="822" t="s">
        <v>42</v>
      </c>
      <c r="AS91" s="791" t="s">
        <v>42</v>
      </c>
      <c r="AT91" s="791" t="s">
        <v>42</v>
      </c>
      <c r="AU91" s="791" t="s">
        <v>42</v>
      </c>
      <c r="AV91" s="791" t="s">
        <v>42</v>
      </c>
      <c r="AW91" s="791" t="s">
        <v>42</v>
      </c>
      <c r="AX91" s="791" t="s">
        <v>42</v>
      </c>
      <c r="AY91" s="791" t="s">
        <v>42</v>
      </c>
      <c r="AZ91" s="791" t="s">
        <v>42</v>
      </c>
      <c r="BA91" s="791" t="s">
        <v>42</v>
      </c>
      <c r="BB91" s="791" t="s">
        <v>42</v>
      </c>
      <c r="BC91" s="791" t="s">
        <v>42</v>
      </c>
      <c r="BD91" s="791" t="s">
        <v>42</v>
      </c>
      <c r="BE91" s="791" t="s">
        <v>42</v>
      </c>
      <c r="BF91" s="791" t="s">
        <v>42</v>
      </c>
      <c r="BG91" s="826" t="s">
        <v>42</v>
      </c>
      <c r="BN91" s="1087">
        <f t="shared" si="5"/>
        <v>1721</v>
      </c>
      <c r="BO91" s="1092" t="str">
        <f t="shared" si="6"/>
        <v>EVERGLADES K-8 CENTER</v>
      </c>
      <c r="BP91" s="1081">
        <f t="shared" si="7"/>
        <v>167</v>
      </c>
      <c r="BQ91" s="1081">
        <f t="shared" si="8"/>
        <v>76</v>
      </c>
      <c r="BR91" s="1083">
        <f t="shared" si="9"/>
        <v>78.471830985915489</v>
      </c>
    </row>
    <row r="92" spans="1:70" ht="25.5">
      <c r="A92" s="819">
        <v>1761</v>
      </c>
      <c r="B92" s="820" t="s">
        <v>262</v>
      </c>
      <c r="C92" s="821">
        <v>86</v>
      </c>
      <c r="D92" s="822">
        <v>3.4</v>
      </c>
      <c r="E92" s="791">
        <v>1</v>
      </c>
      <c r="F92" s="791">
        <v>1</v>
      </c>
      <c r="G92" s="791">
        <v>0</v>
      </c>
      <c r="H92" s="791">
        <v>5</v>
      </c>
      <c r="I92" s="791">
        <v>9</v>
      </c>
      <c r="J92" s="791">
        <v>29</v>
      </c>
      <c r="K92" s="791">
        <v>26</v>
      </c>
      <c r="L92" s="791">
        <v>15</v>
      </c>
      <c r="M92" s="791">
        <v>8</v>
      </c>
      <c r="N92" s="791">
        <v>3</v>
      </c>
      <c r="O92" s="791">
        <v>2</v>
      </c>
      <c r="P92" s="791">
        <v>0</v>
      </c>
      <c r="Q92" s="791">
        <v>84</v>
      </c>
      <c r="R92" s="791">
        <v>55</v>
      </c>
      <c r="S92" s="791">
        <v>29</v>
      </c>
      <c r="U92" s="819">
        <v>6221</v>
      </c>
      <c r="V92" s="820" t="s">
        <v>6</v>
      </c>
      <c r="W92" s="821">
        <v>435</v>
      </c>
      <c r="X92" s="822">
        <v>3.2</v>
      </c>
      <c r="Y92" s="791">
        <v>1</v>
      </c>
      <c r="Z92" s="791">
        <v>2</v>
      </c>
      <c r="AA92" s="791">
        <v>1</v>
      </c>
      <c r="AB92" s="791">
        <v>11</v>
      </c>
      <c r="AC92" s="791">
        <v>11</v>
      </c>
      <c r="AD92" s="791">
        <v>27</v>
      </c>
      <c r="AE92" s="791">
        <v>17</v>
      </c>
      <c r="AF92" s="791">
        <v>21</v>
      </c>
      <c r="AG92" s="791">
        <v>5</v>
      </c>
      <c r="AH92" s="791">
        <v>3</v>
      </c>
      <c r="AI92" s="791">
        <v>0</v>
      </c>
      <c r="AJ92" s="791">
        <v>0</v>
      </c>
      <c r="AK92" s="791">
        <v>74</v>
      </c>
      <c r="AL92" s="791">
        <v>47</v>
      </c>
      <c r="AM92" s="791">
        <v>30</v>
      </c>
      <c r="AO92" s="819">
        <v>7853</v>
      </c>
      <c r="AP92" s="820" t="s">
        <v>151</v>
      </c>
      <c r="AQ92" s="821">
        <v>2</v>
      </c>
      <c r="AR92" s="822" t="s">
        <v>42</v>
      </c>
      <c r="AS92" s="791" t="s">
        <v>42</v>
      </c>
      <c r="AT92" s="791" t="s">
        <v>42</v>
      </c>
      <c r="AU92" s="791" t="s">
        <v>42</v>
      </c>
      <c r="AV92" s="791" t="s">
        <v>42</v>
      </c>
      <c r="AW92" s="791" t="s">
        <v>42</v>
      </c>
      <c r="AX92" s="791" t="s">
        <v>42</v>
      </c>
      <c r="AY92" s="791" t="s">
        <v>42</v>
      </c>
      <c r="AZ92" s="791" t="s">
        <v>42</v>
      </c>
      <c r="BA92" s="791" t="s">
        <v>42</v>
      </c>
      <c r="BB92" s="791" t="s">
        <v>42</v>
      </c>
      <c r="BC92" s="791" t="s">
        <v>42</v>
      </c>
      <c r="BD92" s="791" t="s">
        <v>42</v>
      </c>
      <c r="BE92" s="791" t="s">
        <v>42</v>
      </c>
      <c r="BF92" s="791" t="s">
        <v>42</v>
      </c>
      <c r="BG92" s="826" t="s">
        <v>42</v>
      </c>
      <c r="BN92" s="1087">
        <f t="shared" si="5"/>
        <v>1761</v>
      </c>
      <c r="BO92" s="1092" t="str">
        <f t="shared" si="6"/>
        <v>DAVID FAIRCHILD ELEMENTARY SCHOOL</v>
      </c>
      <c r="BP92" s="1081" t="str">
        <f t="shared" si="7"/>
        <v>N</v>
      </c>
      <c r="BQ92" s="1081" t="str">
        <f t="shared" si="8"/>
        <v>N</v>
      </c>
      <c r="BR92" s="1083" t="str">
        <f t="shared" si="9"/>
        <v/>
      </c>
    </row>
    <row r="93" spans="1:70" ht="25.5">
      <c r="A93" s="819">
        <v>1801</v>
      </c>
      <c r="B93" s="820" t="s">
        <v>263</v>
      </c>
      <c r="C93" s="821">
        <v>117</v>
      </c>
      <c r="D93" s="822">
        <v>3.5</v>
      </c>
      <c r="E93" s="791">
        <v>3</v>
      </c>
      <c r="F93" s="791">
        <v>3</v>
      </c>
      <c r="G93" s="791">
        <v>1</v>
      </c>
      <c r="H93" s="791">
        <v>1</v>
      </c>
      <c r="I93" s="791">
        <v>2</v>
      </c>
      <c r="J93" s="791">
        <v>19</v>
      </c>
      <c r="K93" s="791">
        <v>26</v>
      </c>
      <c r="L93" s="791">
        <v>36</v>
      </c>
      <c r="M93" s="791">
        <v>6</v>
      </c>
      <c r="N93" s="791">
        <v>3</v>
      </c>
      <c r="O93" s="791">
        <v>1</v>
      </c>
      <c r="P93" s="791">
        <v>1</v>
      </c>
      <c r="Q93" s="791">
        <v>91</v>
      </c>
      <c r="R93" s="791">
        <v>72</v>
      </c>
      <c r="S93" s="791">
        <v>46</v>
      </c>
      <c r="U93" s="819">
        <v>6231</v>
      </c>
      <c r="V93" s="820" t="s">
        <v>7</v>
      </c>
      <c r="W93" s="821">
        <v>269</v>
      </c>
      <c r="X93" s="822">
        <v>2.8</v>
      </c>
      <c r="Y93" s="791">
        <v>5</v>
      </c>
      <c r="Z93" s="791">
        <v>4</v>
      </c>
      <c r="AA93" s="791">
        <v>3</v>
      </c>
      <c r="AB93" s="791">
        <v>11</v>
      </c>
      <c r="AC93" s="791">
        <v>15</v>
      </c>
      <c r="AD93" s="791">
        <v>30</v>
      </c>
      <c r="AE93" s="791">
        <v>13</v>
      </c>
      <c r="AF93" s="791">
        <v>16</v>
      </c>
      <c r="AG93" s="791">
        <v>3</v>
      </c>
      <c r="AH93" s="791">
        <v>0</v>
      </c>
      <c r="AI93" s="791">
        <v>0</v>
      </c>
      <c r="AJ93" s="791">
        <v>0</v>
      </c>
      <c r="AK93" s="791">
        <v>62</v>
      </c>
      <c r="AL93" s="791">
        <v>32</v>
      </c>
      <c r="AM93" s="791">
        <v>19</v>
      </c>
      <c r="AO93" s="819">
        <v>7860</v>
      </c>
      <c r="AP93" s="820" t="s">
        <v>2036</v>
      </c>
      <c r="AQ93" s="821">
        <v>4</v>
      </c>
      <c r="AR93" s="822" t="s">
        <v>42</v>
      </c>
      <c r="AS93" s="791" t="s">
        <v>42</v>
      </c>
      <c r="AT93" s="791" t="s">
        <v>42</v>
      </c>
      <c r="AU93" s="791" t="s">
        <v>42</v>
      </c>
      <c r="AV93" s="791" t="s">
        <v>42</v>
      </c>
      <c r="AW93" s="791" t="s">
        <v>42</v>
      </c>
      <c r="AX93" s="791" t="s">
        <v>42</v>
      </c>
      <c r="AY93" s="791" t="s">
        <v>42</v>
      </c>
      <c r="AZ93" s="791" t="s">
        <v>42</v>
      </c>
      <c r="BA93" s="791" t="s">
        <v>42</v>
      </c>
      <c r="BB93" s="791" t="s">
        <v>42</v>
      </c>
      <c r="BC93" s="791" t="s">
        <v>42</v>
      </c>
      <c r="BD93" s="791" t="s">
        <v>42</v>
      </c>
      <c r="BE93" s="791" t="s">
        <v>42</v>
      </c>
      <c r="BF93" s="791" t="s">
        <v>42</v>
      </c>
      <c r="BG93" s="826" t="s">
        <v>42</v>
      </c>
      <c r="BN93" s="1087">
        <f t="shared" si="5"/>
        <v>1801</v>
      </c>
      <c r="BO93" s="1092" t="str">
        <f t="shared" si="6"/>
        <v>FAIRLAWN ELEMENTARY SCHOOL</v>
      </c>
      <c r="BP93" s="1081" t="str">
        <f t="shared" si="7"/>
        <v>N</v>
      </c>
      <c r="BQ93" s="1081" t="str">
        <f t="shared" si="8"/>
        <v>N</v>
      </c>
      <c r="BR93" s="1083" t="str">
        <f t="shared" si="9"/>
        <v/>
      </c>
    </row>
    <row r="94" spans="1:70" ht="25.5">
      <c r="A94" s="819">
        <v>1811</v>
      </c>
      <c r="B94" s="820" t="s">
        <v>1234</v>
      </c>
      <c r="C94" s="821">
        <v>87</v>
      </c>
      <c r="D94" s="822">
        <v>3.3</v>
      </c>
      <c r="E94" s="791">
        <v>1</v>
      </c>
      <c r="F94" s="791">
        <v>0</v>
      </c>
      <c r="G94" s="791">
        <v>1</v>
      </c>
      <c r="H94" s="791">
        <v>6</v>
      </c>
      <c r="I94" s="791">
        <v>6</v>
      </c>
      <c r="J94" s="791">
        <v>31</v>
      </c>
      <c r="K94" s="791">
        <v>30</v>
      </c>
      <c r="L94" s="791">
        <v>23</v>
      </c>
      <c r="M94" s="791">
        <v>2</v>
      </c>
      <c r="N94" s="791">
        <v>0</v>
      </c>
      <c r="O94" s="791">
        <v>0</v>
      </c>
      <c r="P94" s="791">
        <v>0</v>
      </c>
      <c r="Q94" s="791">
        <v>86</v>
      </c>
      <c r="R94" s="791">
        <v>55</v>
      </c>
      <c r="S94" s="791">
        <v>25</v>
      </c>
      <c r="U94" s="819">
        <v>6241</v>
      </c>
      <c r="V94" s="820" t="s">
        <v>447</v>
      </c>
      <c r="W94" s="821">
        <v>408</v>
      </c>
      <c r="X94" s="822">
        <v>3.4</v>
      </c>
      <c r="Y94" s="791">
        <v>0</v>
      </c>
      <c r="Z94" s="791">
        <v>2</v>
      </c>
      <c r="AA94" s="791">
        <v>1</v>
      </c>
      <c r="AB94" s="791">
        <v>10</v>
      </c>
      <c r="AC94" s="791">
        <v>9</v>
      </c>
      <c r="AD94" s="791">
        <v>22</v>
      </c>
      <c r="AE94" s="791">
        <v>18</v>
      </c>
      <c r="AF94" s="791">
        <v>25</v>
      </c>
      <c r="AG94" s="791">
        <v>8</v>
      </c>
      <c r="AH94" s="791">
        <v>4</v>
      </c>
      <c r="AI94" s="791">
        <v>1</v>
      </c>
      <c r="AJ94" s="791">
        <v>0</v>
      </c>
      <c r="AK94" s="791">
        <v>79</v>
      </c>
      <c r="AL94" s="791">
        <v>57</v>
      </c>
      <c r="AM94" s="791">
        <v>38</v>
      </c>
      <c r="AO94" s="819">
        <v>7862</v>
      </c>
      <c r="AP94" s="820" t="s">
        <v>2038</v>
      </c>
      <c r="AQ94" s="821">
        <v>2</v>
      </c>
      <c r="AR94" s="822" t="s">
        <v>42</v>
      </c>
      <c r="AS94" s="791" t="s">
        <v>42</v>
      </c>
      <c r="AT94" s="791" t="s">
        <v>42</v>
      </c>
      <c r="AU94" s="791" t="s">
        <v>42</v>
      </c>
      <c r="AV94" s="791" t="s">
        <v>42</v>
      </c>
      <c r="AW94" s="791" t="s">
        <v>42</v>
      </c>
      <c r="AX94" s="791" t="s">
        <v>42</v>
      </c>
      <c r="AY94" s="791" t="s">
        <v>42</v>
      </c>
      <c r="AZ94" s="791" t="s">
        <v>42</v>
      </c>
      <c r="BA94" s="791" t="s">
        <v>42</v>
      </c>
      <c r="BB94" s="791" t="s">
        <v>42</v>
      </c>
      <c r="BC94" s="791" t="s">
        <v>42</v>
      </c>
      <c r="BD94" s="791" t="s">
        <v>42</v>
      </c>
      <c r="BE94" s="791" t="s">
        <v>42</v>
      </c>
      <c r="BF94" s="791" t="s">
        <v>42</v>
      </c>
      <c r="BG94" s="826" t="s">
        <v>42</v>
      </c>
      <c r="BN94" s="1087">
        <f t="shared" si="5"/>
        <v>1811</v>
      </c>
      <c r="BO94" s="1092" t="str">
        <f t="shared" si="6"/>
        <v>DANTE B. FASCELL ELEM. SCHOOL</v>
      </c>
      <c r="BP94" s="1081" t="str">
        <f t="shared" si="7"/>
        <v>N</v>
      </c>
      <c r="BQ94" s="1081" t="str">
        <f t="shared" si="8"/>
        <v>N</v>
      </c>
      <c r="BR94" s="1083" t="str">
        <f t="shared" si="9"/>
        <v/>
      </c>
    </row>
    <row r="95" spans="1:70" ht="25.5">
      <c r="A95" s="819">
        <v>1841</v>
      </c>
      <c r="B95" s="820" t="s">
        <v>265</v>
      </c>
      <c r="C95" s="821">
        <v>86</v>
      </c>
      <c r="D95" s="822">
        <v>2.8</v>
      </c>
      <c r="E95" s="791">
        <v>7</v>
      </c>
      <c r="F95" s="791">
        <v>3</v>
      </c>
      <c r="G95" s="791">
        <v>3</v>
      </c>
      <c r="H95" s="791">
        <v>10</v>
      </c>
      <c r="I95" s="791">
        <v>12</v>
      </c>
      <c r="J95" s="791">
        <v>33</v>
      </c>
      <c r="K95" s="791">
        <v>12</v>
      </c>
      <c r="L95" s="791">
        <v>16</v>
      </c>
      <c r="M95" s="791">
        <v>2</v>
      </c>
      <c r="N95" s="791">
        <v>0</v>
      </c>
      <c r="O95" s="791">
        <v>1</v>
      </c>
      <c r="P95" s="791">
        <v>0</v>
      </c>
      <c r="Q95" s="791">
        <v>64</v>
      </c>
      <c r="R95" s="791">
        <v>31</v>
      </c>
      <c r="S95" s="791">
        <v>20</v>
      </c>
      <c r="U95" s="819">
        <v>6251</v>
      </c>
      <c r="V95" s="820" t="s">
        <v>8</v>
      </c>
      <c r="W95" s="821">
        <v>212</v>
      </c>
      <c r="X95" s="822">
        <v>2.7</v>
      </c>
      <c r="Y95" s="791">
        <v>0</v>
      </c>
      <c r="Z95" s="791">
        <v>4</v>
      </c>
      <c r="AA95" s="791">
        <v>3</v>
      </c>
      <c r="AB95" s="791">
        <v>22</v>
      </c>
      <c r="AC95" s="791">
        <v>21</v>
      </c>
      <c r="AD95" s="791">
        <v>28</v>
      </c>
      <c r="AE95" s="791">
        <v>14</v>
      </c>
      <c r="AF95" s="791">
        <v>7</v>
      </c>
      <c r="AG95" s="791">
        <v>0</v>
      </c>
      <c r="AH95" s="791">
        <v>1</v>
      </c>
      <c r="AI95" s="791">
        <v>0</v>
      </c>
      <c r="AJ95" s="791">
        <v>0</v>
      </c>
      <c r="AK95" s="791">
        <v>50</v>
      </c>
      <c r="AL95" s="791">
        <v>22</v>
      </c>
      <c r="AM95" s="791">
        <v>8</v>
      </c>
      <c r="AO95" s="819">
        <v>7901</v>
      </c>
      <c r="AP95" s="820" t="s">
        <v>147</v>
      </c>
      <c r="AQ95" s="821">
        <v>123</v>
      </c>
      <c r="AR95" s="822">
        <v>4</v>
      </c>
      <c r="AS95" s="791">
        <v>0</v>
      </c>
      <c r="AT95" s="791">
        <v>0</v>
      </c>
      <c r="AU95" s="791">
        <v>0</v>
      </c>
      <c r="AV95" s="791">
        <v>0</v>
      </c>
      <c r="AW95" s="791">
        <v>0</v>
      </c>
      <c r="AX95" s="791">
        <v>10</v>
      </c>
      <c r="AY95" s="791">
        <v>18</v>
      </c>
      <c r="AZ95" s="791">
        <v>47</v>
      </c>
      <c r="BA95" s="791">
        <v>17</v>
      </c>
      <c r="BB95" s="791">
        <v>4</v>
      </c>
      <c r="BC95" s="791">
        <v>3</v>
      </c>
      <c r="BD95" s="791">
        <v>1</v>
      </c>
      <c r="BE95" s="791">
        <v>100</v>
      </c>
      <c r="BF95" s="791">
        <v>90</v>
      </c>
      <c r="BG95" s="826">
        <v>72</v>
      </c>
      <c r="BN95" s="1087">
        <f t="shared" si="5"/>
        <v>1841</v>
      </c>
      <c r="BO95" s="1092" t="str">
        <f t="shared" si="6"/>
        <v>FLAGAMI ELEMENTARY SCHOOL</v>
      </c>
      <c r="BP95" s="1081" t="str">
        <f t="shared" si="7"/>
        <v>N</v>
      </c>
      <c r="BQ95" s="1081" t="str">
        <f t="shared" si="8"/>
        <v>N</v>
      </c>
      <c r="BR95" s="1083" t="str">
        <f t="shared" si="9"/>
        <v/>
      </c>
    </row>
    <row r="96" spans="1:70" ht="25.5">
      <c r="A96" s="819">
        <v>1881</v>
      </c>
      <c r="B96" s="820" t="s">
        <v>1235</v>
      </c>
      <c r="C96" s="821">
        <v>149</v>
      </c>
      <c r="D96" s="822">
        <v>3</v>
      </c>
      <c r="E96" s="791">
        <v>3</v>
      </c>
      <c r="F96" s="791">
        <v>4</v>
      </c>
      <c r="G96" s="791">
        <v>3</v>
      </c>
      <c r="H96" s="791">
        <v>10</v>
      </c>
      <c r="I96" s="791">
        <v>8</v>
      </c>
      <c r="J96" s="791">
        <v>28</v>
      </c>
      <c r="K96" s="791">
        <v>17</v>
      </c>
      <c r="L96" s="791">
        <v>21</v>
      </c>
      <c r="M96" s="791">
        <v>6</v>
      </c>
      <c r="N96" s="791">
        <v>0</v>
      </c>
      <c r="O96" s="791">
        <v>0</v>
      </c>
      <c r="P96" s="791">
        <v>0</v>
      </c>
      <c r="Q96" s="791">
        <v>72</v>
      </c>
      <c r="R96" s="791">
        <v>44</v>
      </c>
      <c r="S96" s="791">
        <v>27</v>
      </c>
      <c r="U96" s="819">
        <v>6281</v>
      </c>
      <c r="V96" s="820" t="s">
        <v>448</v>
      </c>
      <c r="W96" s="821">
        <v>164</v>
      </c>
      <c r="X96" s="822">
        <v>2.7</v>
      </c>
      <c r="Y96" s="791">
        <v>3</v>
      </c>
      <c r="Z96" s="791">
        <v>2</v>
      </c>
      <c r="AA96" s="791">
        <v>4</v>
      </c>
      <c r="AB96" s="791">
        <v>15</v>
      </c>
      <c r="AC96" s="791">
        <v>21</v>
      </c>
      <c r="AD96" s="791">
        <v>35</v>
      </c>
      <c r="AE96" s="791">
        <v>15</v>
      </c>
      <c r="AF96" s="791">
        <v>5</v>
      </c>
      <c r="AG96" s="791">
        <v>0</v>
      </c>
      <c r="AH96" s="791">
        <v>0</v>
      </c>
      <c r="AI96" s="791">
        <v>0</v>
      </c>
      <c r="AJ96" s="791">
        <v>0</v>
      </c>
      <c r="AK96" s="791">
        <v>55</v>
      </c>
      <c r="AL96" s="791">
        <v>20</v>
      </c>
      <c r="AM96" s="791">
        <v>5</v>
      </c>
      <c r="AO96" s="819">
        <v>8019</v>
      </c>
      <c r="AP96" s="820" t="s">
        <v>1333</v>
      </c>
      <c r="AQ96" s="821">
        <v>33</v>
      </c>
      <c r="AR96" s="822">
        <v>3.3</v>
      </c>
      <c r="AS96" s="791">
        <v>0</v>
      </c>
      <c r="AT96" s="791">
        <v>0</v>
      </c>
      <c r="AU96" s="791">
        <v>0</v>
      </c>
      <c r="AV96" s="791">
        <v>0</v>
      </c>
      <c r="AW96" s="791">
        <v>3</v>
      </c>
      <c r="AX96" s="791">
        <v>39</v>
      </c>
      <c r="AY96" s="791">
        <v>48</v>
      </c>
      <c r="AZ96" s="791">
        <v>9</v>
      </c>
      <c r="BA96" s="791">
        <v>0</v>
      </c>
      <c r="BB96" s="791">
        <v>0</v>
      </c>
      <c r="BC96" s="791">
        <v>0</v>
      </c>
      <c r="BD96" s="791">
        <v>0</v>
      </c>
      <c r="BE96" s="791">
        <v>97</v>
      </c>
      <c r="BF96" s="791">
        <v>58</v>
      </c>
      <c r="BG96" s="826">
        <v>9</v>
      </c>
      <c r="BN96" s="1087">
        <f t="shared" si="5"/>
        <v>1881</v>
      </c>
      <c r="BO96" s="1092" t="str">
        <f t="shared" si="6"/>
        <v>HENRY M. FLAGLER ELEM. SCHOOL</v>
      </c>
      <c r="BP96" s="1081" t="str">
        <f t="shared" si="7"/>
        <v>N</v>
      </c>
      <c r="BQ96" s="1081" t="str">
        <f t="shared" si="8"/>
        <v>N</v>
      </c>
      <c r="BR96" s="1083" t="str">
        <f t="shared" si="9"/>
        <v/>
      </c>
    </row>
    <row r="97" spans="1:70" ht="25.5">
      <c r="A97" s="819">
        <v>1921</v>
      </c>
      <c r="B97" s="820" t="s">
        <v>267</v>
      </c>
      <c r="C97" s="821">
        <v>152</v>
      </c>
      <c r="D97" s="822">
        <v>2.9</v>
      </c>
      <c r="E97" s="791">
        <v>10</v>
      </c>
      <c r="F97" s="791">
        <v>3</v>
      </c>
      <c r="G97" s="791">
        <v>2</v>
      </c>
      <c r="H97" s="791">
        <v>5</v>
      </c>
      <c r="I97" s="791">
        <v>8</v>
      </c>
      <c r="J97" s="791">
        <v>25</v>
      </c>
      <c r="K97" s="791">
        <v>20</v>
      </c>
      <c r="L97" s="791">
        <v>23</v>
      </c>
      <c r="M97" s="791">
        <v>5</v>
      </c>
      <c r="N97" s="791">
        <v>1</v>
      </c>
      <c r="O97" s="791">
        <v>0</v>
      </c>
      <c r="P97" s="791">
        <v>0</v>
      </c>
      <c r="Q97" s="791">
        <v>73</v>
      </c>
      <c r="R97" s="791">
        <v>48</v>
      </c>
      <c r="S97" s="791">
        <v>28</v>
      </c>
      <c r="U97" s="819">
        <v>6301</v>
      </c>
      <c r="V97" s="820" t="s">
        <v>449</v>
      </c>
      <c r="W97" s="821">
        <v>463</v>
      </c>
      <c r="X97" s="822">
        <v>3</v>
      </c>
      <c r="Y97" s="791">
        <v>2</v>
      </c>
      <c r="Z97" s="791">
        <v>3</v>
      </c>
      <c r="AA97" s="791">
        <v>2</v>
      </c>
      <c r="AB97" s="791">
        <v>12</v>
      </c>
      <c r="AC97" s="791">
        <v>10</v>
      </c>
      <c r="AD97" s="791">
        <v>32</v>
      </c>
      <c r="AE97" s="791">
        <v>18</v>
      </c>
      <c r="AF97" s="791">
        <v>18</v>
      </c>
      <c r="AG97" s="791">
        <v>2</v>
      </c>
      <c r="AH97" s="791">
        <v>1</v>
      </c>
      <c r="AI97" s="791">
        <v>0</v>
      </c>
      <c r="AJ97" s="791">
        <v>0</v>
      </c>
      <c r="AK97" s="791">
        <v>71</v>
      </c>
      <c r="AL97" s="791">
        <v>39</v>
      </c>
      <c r="AM97" s="791">
        <v>21</v>
      </c>
      <c r="AO97" s="819">
        <v>8101</v>
      </c>
      <c r="AP97" s="820" t="s">
        <v>1933</v>
      </c>
      <c r="AQ97" s="821">
        <v>10</v>
      </c>
      <c r="AR97" s="822">
        <v>2.2000000000000002</v>
      </c>
      <c r="AS97" s="791">
        <v>0</v>
      </c>
      <c r="AT97" s="791">
        <v>10</v>
      </c>
      <c r="AU97" s="791">
        <v>0</v>
      </c>
      <c r="AV97" s="791">
        <v>50</v>
      </c>
      <c r="AW97" s="791">
        <v>20</v>
      </c>
      <c r="AX97" s="791">
        <v>20</v>
      </c>
      <c r="AY97" s="791">
        <v>0</v>
      </c>
      <c r="AZ97" s="791">
        <v>0</v>
      </c>
      <c r="BA97" s="791">
        <v>0</v>
      </c>
      <c r="BB97" s="791">
        <v>0</v>
      </c>
      <c r="BC97" s="791">
        <v>0</v>
      </c>
      <c r="BD97" s="791">
        <v>0</v>
      </c>
      <c r="BE97" s="791">
        <v>20</v>
      </c>
      <c r="BF97" s="791">
        <v>0</v>
      </c>
      <c r="BG97" s="826">
        <v>0</v>
      </c>
      <c r="BN97" s="1087">
        <f t="shared" si="5"/>
        <v>1921</v>
      </c>
      <c r="BO97" s="1092" t="str">
        <f t="shared" si="6"/>
        <v>FLAMINGO ELEMENTARY SCHOOL</v>
      </c>
      <c r="BP97" s="1081" t="str">
        <f t="shared" si="7"/>
        <v>N</v>
      </c>
      <c r="BQ97" s="1081" t="str">
        <f t="shared" si="8"/>
        <v>N</v>
      </c>
      <c r="BR97" s="1083" t="str">
        <f t="shared" si="9"/>
        <v/>
      </c>
    </row>
    <row r="98" spans="1:70" ht="25.5">
      <c r="A98" s="819">
        <v>2001</v>
      </c>
      <c r="B98" s="820" t="s">
        <v>268</v>
      </c>
      <c r="C98" s="821">
        <v>96</v>
      </c>
      <c r="D98" s="822">
        <v>2.7</v>
      </c>
      <c r="E98" s="791">
        <v>1</v>
      </c>
      <c r="F98" s="791">
        <v>7</v>
      </c>
      <c r="G98" s="791">
        <v>2</v>
      </c>
      <c r="H98" s="791">
        <v>13</v>
      </c>
      <c r="I98" s="791">
        <v>22</v>
      </c>
      <c r="J98" s="791">
        <v>31</v>
      </c>
      <c r="K98" s="791">
        <v>18</v>
      </c>
      <c r="L98" s="791">
        <v>5</v>
      </c>
      <c r="M98" s="791">
        <v>1</v>
      </c>
      <c r="N98" s="791">
        <v>0</v>
      </c>
      <c r="O98" s="791">
        <v>0</v>
      </c>
      <c r="P98" s="791">
        <v>0</v>
      </c>
      <c r="Q98" s="791">
        <v>55</v>
      </c>
      <c r="R98" s="791">
        <v>24</v>
      </c>
      <c r="S98" s="791">
        <v>6</v>
      </c>
      <c r="U98" s="819">
        <v>6331</v>
      </c>
      <c r="V98" s="820" t="s">
        <v>450</v>
      </c>
      <c r="W98" s="821">
        <v>386</v>
      </c>
      <c r="X98" s="822">
        <v>2.8</v>
      </c>
      <c r="Y98" s="791">
        <v>4</v>
      </c>
      <c r="Z98" s="791">
        <v>7</v>
      </c>
      <c r="AA98" s="791">
        <v>4</v>
      </c>
      <c r="AB98" s="791">
        <v>11</v>
      </c>
      <c r="AC98" s="791">
        <v>10</v>
      </c>
      <c r="AD98" s="791">
        <v>25</v>
      </c>
      <c r="AE98" s="791">
        <v>17</v>
      </c>
      <c r="AF98" s="791">
        <v>18</v>
      </c>
      <c r="AG98" s="791">
        <v>3</v>
      </c>
      <c r="AH98" s="791">
        <v>1</v>
      </c>
      <c r="AI98" s="791">
        <v>0</v>
      </c>
      <c r="AJ98" s="791">
        <v>0</v>
      </c>
      <c r="AK98" s="791">
        <v>64</v>
      </c>
      <c r="AL98" s="791">
        <v>39</v>
      </c>
      <c r="AM98" s="791">
        <v>22</v>
      </c>
      <c r="AO98" s="819">
        <v>8121</v>
      </c>
      <c r="AP98" s="820" t="s">
        <v>148</v>
      </c>
      <c r="AQ98" s="821">
        <v>26</v>
      </c>
      <c r="AR98" s="822">
        <v>3.2</v>
      </c>
      <c r="AS98" s="791">
        <v>0</v>
      </c>
      <c r="AT98" s="791">
        <v>0</v>
      </c>
      <c r="AU98" s="791">
        <v>4</v>
      </c>
      <c r="AV98" s="791">
        <v>8</v>
      </c>
      <c r="AW98" s="791">
        <v>8</v>
      </c>
      <c r="AX98" s="791">
        <v>42</v>
      </c>
      <c r="AY98" s="791">
        <v>12</v>
      </c>
      <c r="AZ98" s="791">
        <v>27</v>
      </c>
      <c r="BA98" s="791">
        <v>0</v>
      </c>
      <c r="BB98" s="791">
        <v>0</v>
      </c>
      <c r="BC98" s="791">
        <v>0</v>
      </c>
      <c r="BD98" s="791">
        <v>0</v>
      </c>
      <c r="BE98" s="791">
        <v>81</v>
      </c>
      <c r="BF98" s="791">
        <v>38</v>
      </c>
      <c r="BG98" s="826">
        <v>27</v>
      </c>
      <c r="BN98" s="1087">
        <f t="shared" si="5"/>
        <v>2001</v>
      </c>
      <c r="BO98" s="1092" t="str">
        <f t="shared" si="6"/>
        <v>FLORIDA CITY ELEMENTARY SCHOOL</v>
      </c>
      <c r="BP98" s="1081" t="str">
        <f t="shared" si="7"/>
        <v>N</v>
      </c>
      <c r="BQ98" s="1081" t="str">
        <f t="shared" si="8"/>
        <v>N</v>
      </c>
      <c r="BR98" s="1083" t="str">
        <f t="shared" si="9"/>
        <v/>
      </c>
    </row>
    <row r="99" spans="1:70" ht="25.5">
      <c r="A99" s="819">
        <v>2003</v>
      </c>
      <c r="B99" s="820" t="s">
        <v>1381</v>
      </c>
      <c r="C99" s="821">
        <v>37</v>
      </c>
      <c r="D99" s="822">
        <v>3.2</v>
      </c>
      <c r="E99" s="791">
        <v>0</v>
      </c>
      <c r="F99" s="791">
        <v>0</v>
      </c>
      <c r="G99" s="791">
        <v>0</v>
      </c>
      <c r="H99" s="791">
        <v>3</v>
      </c>
      <c r="I99" s="791">
        <v>11</v>
      </c>
      <c r="J99" s="791">
        <v>54</v>
      </c>
      <c r="K99" s="791">
        <v>16</v>
      </c>
      <c r="L99" s="791">
        <v>16</v>
      </c>
      <c r="M99" s="791">
        <v>0</v>
      </c>
      <c r="N99" s="791">
        <v>0</v>
      </c>
      <c r="O99" s="791">
        <v>0</v>
      </c>
      <c r="P99" s="791">
        <v>0</v>
      </c>
      <c r="Q99" s="791">
        <v>86</v>
      </c>
      <c r="R99" s="791">
        <v>32</v>
      </c>
      <c r="S99" s="791">
        <v>16</v>
      </c>
      <c r="U99" s="819">
        <v>6351</v>
      </c>
      <c r="V99" s="820" t="s">
        <v>451</v>
      </c>
      <c r="W99" s="821">
        <v>177</v>
      </c>
      <c r="X99" s="822">
        <v>2.7</v>
      </c>
      <c r="Y99" s="791">
        <v>2</v>
      </c>
      <c r="Z99" s="791">
        <v>6</v>
      </c>
      <c r="AA99" s="791">
        <v>3</v>
      </c>
      <c r="AB99" s="791">
        <v>16</v>
      </c>
      <c r="AC99" s="791">
        <v>15</v>
      </c>
      <c r="AD99" s="791">
        <v>33</v>
      </c>
      <c r="AE99" s="791">
        <v>14</v>
      </c>
      <c r="AF99" s="791">
        <v>10</v>
      </c>
      <c r="AG99" s="791">
        <v>1</v>
      </c>
      <c r="AH99" s="791">
        <v>0</v>
      </c>
      <c r="AI99" s="791">
        <v>0</v>
      </c>
      <c r="AJ99" s="791">
        <v>0</v>
      </c>
      <c r="AK99" s="791">
        <v>58</v>
      </c>
      <c r="AL99" s="791">
        <v>25</v>
      </c>
      <c r="AM99" s="791">
        <v>11</v>
      </c>
      <c r="AO99" s="819">
        <v>8131</v>
      </c>
      <c r="AP99" s="820" t="s">
        <v>527</v>
      </c>
      <c r="AQ99" s="821">
        <v>20</v>
      </c>
      <c r="AR99" s="822">
        <v>3.2</v>
      </c>
      <c r="AS99" s="791">
        <v>0</v>
      </c>
      <c r="AT99" s="791">
        <v>0</v>
      </c>
      <c r="AU99" s="791">
        <v>0</v>
      </c>
      <c r="AV99" s="791">
        <v>15</v>
      </c>
      <c r="AW99" s="791">
        <v>5</v>
      </c>
      <c r="AX99" s="791">
        <v>35</v>
      </c>
      <c r="AY99" s="791">
        <v>25</v>
      </c>
      <c r="AZ99" s="791">
        <v>20</v>
      </c>
      <c r="BA99" s="791">
        <v>0</v>
      </c>
      <c r="BB99" s="791">
        <v>0</v>
      </c>
      <c r="BC99" s="791">
        <v>0</v>
      </c>
      <c r="BD99" s="791">
        <v>0</v>
      </c>
      <c r="BE99" s="791">
        <v>80</v>
      </c>
      <c r="BF99" s="791">
        <v>45</v>
      </c>
      <c r="BG99" s="826">
        <v>20</v>
      </c>
      <c r="BN99" s="1087">
        <f t="shared" si="5"/>
        <v>2003</v>
      </c>
      <c r="BO99" s="1092" t="str">
        <f t="shared" si="6"/>
        <v>BRIDGEPOINT ACADEMY</v>
      </c>
      <c r="BP99" s="1081" t="str">
        <f t="shared" si="7"/>
        <v>N</v>
      </c>
      <c r="BQ99" s="1081" t="str">
        <f t="shared" si="8"/>
        <v>N</v>
      </c>
      <c r="BR99" s="1083" t="str">
        <f t="shared" si="9"/>
        <v/>
      </c>
    </row>
    <row r="100" spans="1:70" ht="25.5">
      <c r="A100" s="819">
        <v>2006</v>
      </c>
      <c r="B100" s="820" t="s">
        <v>270</v>
      </c>
      <c r="C100" s="821">
        <v>17</v>
      </c>
      <c r="D100" s="822">
        <v>2.9</v>
      </c>
      <c r="E100" s="791">
        <v>0</v>
      </c>
      <c r="F100" s="791">
        <v>0</v>
      </c>
      <c r="G100" s="791">
        <v>0</v>
      </c>
      <c r="H100" s="791">
        <v>12</v>
      </c>
      <c r="I100" s="791">
        <v>6</v>
      </c>
      <c r="J100" s="791">
        <v>71</v>
      </c>
      <c r="K100" s="791">
        <v>6</v>
      </c>
      <c r="L100" s="791">
        <v>6</v>
      </c>
      <c r="M100" s="791">
        <v>0</v>
      </c>
      <c r="N100" s="791">
        <v>0</v>
      </c>
      <c r="O100" s="791">
        <v>0</v>
      </c>
      <c r="P100" s="791">
        <v>0</v>
      </c>
      <c r="Q100" s="791">
        <v>82</v>
      </c>
      <c r="R100" s="791">
        <v>12</v>
      </c>
      <c r="S100" s="791">
        <v>6</v>
      </c>
      <c r="U100" s="819">
        <v>6361</v>
      </c>
      <c r="V100" s="820" t="s">
        <v>452</v>
      </c>
      <c r="W100" s="821">
        <v>167</v>
      </c>
      <c r="X100" s="822">
        <v>2.8</v>
      </c>
      <c r="Y100" s="791">
        <v>3</v>
      </c>
      <c r="Z100" s="791">
        <v>4</v>
      </c>
      <c r="AA100" s="791">
        <v>2</v>
      </c>
      <c r="AB100" s="791">
        <v>12</v>
      </c>
      <c r="AC100" s="791">
        <v>22</v>
      </c>
      <c r="AD100" s="791">
        <v>31</v>
      </c>
      <c r="AE100" s="791">
        <v>13</v>
      </c>
      <c r="AF100" s="791">
        <v>12</v>
      </c>
      <c r="AG100" s="791">
        <v>2</v>
      </c>
      <c r="AH100" s="791">
        <v>0</v>
      </c>
      <c r="AI100" s="791">
        <v>0</v>
      </c>
      <c r="AJ100" s="791">
        <v>0</v>
      </c>
      <c r="AK100" s="791">
        <v>58</v>
      </c>
      <c r="AL100" s="791">
        <v>27</v>
      </c>
      <c r="AM100" s="791">
        <v>14</v>
      </c>
      <c r="AO100" s="819">
        <v>8151</v>
      </c>
      <c r="AP100" s="820" t="s">
        <v>913</v>
      </c>
      <c r="AQ100" s="821">
        <v>3</v>
      </c>
      <c r="AR100" s="822" t="s">
        <v>42</v>
      </c>
      <c r="AS100" s="791" t="s">
        <v>42</v>
      </c>
      <c r="AT100" s="791" t="s">
        <v>42</v>
      </c>
      <c r="AU100" s="791" t="s">
        <v>42</v>
      </c>
      <c r="AV100" s="791" t="s">
        <v>42</v>
      </c>
      <c r="AW100" s="791" t="s">
        <v>42</v>
      </c>
      <c r="AX100" s="791" t="s">
        <v>42</v>
      </c>
      <c r="AY100" s="791" t="s">
        <v>42</v>
      </c>
      <c r="AZ100" s="791" t="s">
        <v>42</v>
      </c>
      <c r="BA100" s="791" t="s">
        <v>42</v>
      </c>
      <c r="BB100" s="791" t="s">
        <v>42</v>
      </c>
      <c r="BC100" s="791" t="s">
        <v>42</v>
      </c>
      <c r="BD100" s="791" t="s">
        <v>42</v>
      </c>
      <c r="BE100" s="791" t="s">
        <v>42</v>
      </c>
      <c r="BF100" s="791" t="s">
        <v>42</v>
      </c>
      <c r="BG100" s="826" t="s">
        <v>42</v>
      </c>
      <c r="BN100" s="1087">
        <f t="shared" si="5"/>
        <v>2006</v>
      </c>
      <c r="BO100" s="1092" t="str">
        <f t="shared" si="6"/>
        <v>RICHARD ALLEN LEADERSHIP ACADEMY</v>
      </c>
      <c r="BP100" s="1081" t="str">
        <f t="shared" si="7"/>
        <v>N</v>
      </c>
      <c r="BQ100" s="1081" t="str">
        <f t="shared" si="8"/>
        <v>N</v>
      </c>
      <c r="BR100" s="1083" t="str">
        <f t="shared" si="9"/>
        <v/>
      </c>
    </row>
    <row r="101" spans="1:70" ht="25.5">
      <c r="A101" s="819">
        <v>2007</v>
      </c>
      <c r="B101" s="820" t="s">
        <v>1608</v>
      </c>
      <c r="C101" s="821">
        <v>50</v>
      </c>
      <c r="D101" s="822">
        <v>3.5</v>
      </c>
      <c r="E101" s="791">
        <v>0</v>
      </c>
      <c r="F101" s="791">
        <v>0</v>
      </c>
      <c r="G101" s="791">
        <v>0</v>
      </c>
      <c r="H101" s="791">
        <v>0</v>
      </c>
      <c r="I101" s="791">
        <v>8</v>
      </c>
      <c r="J101" s="791">
        <v>26</v>
      </c>
      <c r="K101" s="791">
        <v>38</v>
      </c>
      <c r="L101" s="791">
        <v>18</v>
      </c>
      <c r="M101" s="791">
        <v>4</v>
      </c>
      <c r="N101" s="791">
        <v>2</v>
      </c>
      <c r="O101" s="791">
        <v>4</v>
      </c>
      <c r="P101" s="791">
        <v>0</v>
      </c>
      <c r="Q101" s="791">
        <v>92</v>
      </c>
      <c r="R101" s="791">
        <v>66</v>
      </c>
      <c r="S101" s="791">
        <v>28</v>
      </c>
      <c r="U101" s="819">
        <v>6391</v>
      </c>
      <c r="V101" s="820" t="s">
        <v>9</v>
      </c>
      <c r="W101" s="821">
        <v>203</v>
      </c>
      <c r="X101" s="822">
        <v>2.6</v>
      </c>
      <c r="Y101" s="791">
        <v>2</v>
      </c>
      <c r="Z101" s="791">
        <v>6</v>
      </c>
      <c r="AA101" s="791">
        <v>7</v>
      </c>
      <c r="AB101" s="791">
        <v>16</v>
      </c>
      <c r="AC101" s="791">
        <v>17</v>
      </c>
      <c r="AD101" s="791">
        <v>23</v>
      </c>
      <c r="AE101" s="791">
        <v>17</v>
      </c>
      <c r="AF101" s="791">
        <v>8</v>
      </c>
      <c r="AG101" s="791">
        <v>1</v>
      </c>
      <c r="AH101" s="791">
        <v>1</v>
      </c>
      <c r="AI101" s="791">
        <v>0</v>
      </c>
      <c r="AJ101" s="791">
        <v>0</v>
      </c>
      <c r="AK101" s="791">
        <v>50</v>
      </c>
      <c r="AL101" s="791">
        <v>28</v>
      </c>
      <c r="AM101" s="791">
        <v>10</v>
      </c>
      <c r="AO101" s="867">
        <v>8181</v>
      </c>
      <c r="AP101" s="826" t="s">
        <v>916</v>
      </c>
      <c r="AQ101" s="824">
        <v>13</v>
      </c>
      <c r="AR101" s="825">
        <v>2.5</v>
      </c>
      <c r="AS101" s="796">
        <v>0</v>
      </c>
      <c r="AT101" s="796">
        <v>23</v>
      </c>
      <c r="AU101" s="796">
        <v>8</v>
      </c>
      <c r="AV101" s="796">
        <v>0</v>
      </c>
      <c r="AW101" s="796">
        <v>15</v>
      </c>
      <c r="AX101" s="796">
        <v>31</v>
      </c>
      <c r="AY101" s="826">
        <v>15</v>
      </c>
      <c r="AZ101" s="826">
        <v>8</v>
      </c>
      <c r="BA101" s="826">
        <v>0</v>
      </c>
      <c r="BB101" s="826">
        <v>0</v>
      </c>
      <c r="BC101" s="826">
        <v>0</v>
      </c>
      <c r="BD101" s="826">
        <v>0</v>
      </c>
      <c r="BE101" s="796">
        <v>54</v>
      </c>
      <c r="BF101" s="796">
        <v>23</v>
      </c>
      <c r="BG101" s="826">
        <v>8</v>
      </c>
      <c r="BN101" s="1087">
        <f t="shared" si="5"/>
        <v>2007</v>
      </c>
      <c r="BO101" s="1092" t="str">
        <f t="shared" si="6"/>
        <v>SOMERSET ACADEMY ELEM SCHOOL S MIAM</v>
      </c>
      <c r="BP101" s="1081" t="str">
        <f t="shared" si="7"/>
        <v>N</v>
      </c>
      <c r="BQ101" s="1081" t="str">
        <f t="shared" si="8"/>
        <v>N</v>
      </c>
      <c r="BR101" s="1083" t="str">
        <f t="shared" si="9"/>
        <v/>
      </c>
    </row>
    <row r="102" spans="1:70" ht="25.5">
      <c r="A102" s="819">
        <v>2012</v>
      </c>
      <c r="B102" s="820" t="s">
        <v>965</v>
      </c>
      <c r="C102" s="821">
        <v>35</v>
      </c>
      <c r="D102" s="822">
        <v>3.4</v>
      </c>
      <c r="E102" s="791">
        <v>0</v>
      </c>
      <c r="F102" s="791">
        <v>0</v>
      </c>
      <c r="G102" s="791">
        <v>0</v>
      </c>
      <c r="H102" s="791">
        <v>6</v>
      </c>
      <c r="I102" s="791">
        <v>6</v>
      </c>
      <c r="J102" s="791">
        <v>31</v>
      </c>
      <c r="K102" s="791">
        <v>26</v>
      </c>
      <c r="L102" s="791">
        <v>26</v>
      </c>
      <c r="M102" s="791">
        <v>6</v>
      </c>
      <c r="N102" s="791">
        <v>0</v>
      </c>
      <c r="O102" s="791">
        <v>0</v>
      </c>
      <c r="P102" s="791">
        <v>0</v>
      </c>
      <c r="Q102" s="791">
        <v>89</v>
      </c>
      <c r="R102" s="791">
        <v>57</v>
      </c>
      <c r="S102" s="791">
        <v>31</v>
      </c>
      <c r="U102" s="819">
        <v>6411</v>
      </c>
      <c r="V102" s="820" t="s">
        <v>453</v>
      </c>
      <c r="W102" s="821">
        <v>288</v>
      </c>
      <c r="X102" s="822">
        <v>2.8</v>
      </c>
      <c r="Y102" s="791">
        <v>3</v>
      </c>
      <c r="Z102" s="791">
        <v>5</v>
      </c>
      <c r="AA102" s="791">
        <v>2</v>
      </c>
      <c r="AB102" s="791">
        <v>14</v>
      </c>
      <c r="AC102" s="791">
        <v>15</v>
      </c>
      <c r="AD102" s="791">
        <v>29</v>
      </c>
      <c r="AE102" s="791">
        <v>14</v>
      </c>
      <c r="AF102" s="791">
        <v>15</v>
      </c>
      <c r="AG102" s="791">
        <v>2</v>
      </c>
      <c r="AH102" s="791">
        <v>1</v>
      </c>
      <c r="AI102" s="791">
        <v>0</v>
      </c>
      <c r="AJ102" s="791">
        <v>0</v>
      </c>
      <c r="AK102" s="791">
        <v>61</v>
      </c>
      <c r="AL102" s="791">
        <v>32</v>
      </c>
      <c r="AM102" s="791">
        <v>18</v>
      </c>
      <c r="AO102" s="867">
        <v>9732</v>
      </c>
      <c r="AP102" s="826" t="s">
        <v>528</v>
      </c>
      <c r="AQ102" s="824">
        <v>34</v>
      </c>
      <c r="AR102" s="825">
        <v>3</v>
      </c>
      <c r="AS102" s="796">
        <v>3</v>
      </c>
      <c r="AT102" s="796">
        <v>0</v>
      </c>
      <c r="AU102" s="796">
        <v>12</v>
      </c>
      <c r="AV102" s="796">
        <v>3</v>
      </c>
      <c r="AW102" s="796">
        <v>15</v>
      </c>
      <c r="AX102" s="796">
        <v>29</v>
      </c>
      <c r="AY102" s="826">
        <v>15</v>
      </c>
      <c r="AZ102" s="826">
        <v>18</v>
      </c>
      <c r="BA102" s="826">
        <v>6</v>
      </c>
      <c r="BB102" s="826">
        <v>0</v>
      </c>
      <c r="BC102" s="826">
        <v>0</v>
      </c>
      <c r="BD102" s="826">
        <v>0</v>
      </c>
      <c r="BE102" s="796">
        <v>68</v>
      </c>
      <c r="BF102" s="796">
        <v>38</v>
      </c>
      <c r="BG102" s="826">
        <v>24</v>
      </c>
      <c r="BN102" s="1087">
        <f t="shared" si="5"/>
        <v>2012</v>
      </c>
      <c r="BO102" s="1092" t="str">
        <f t="shared" si="6"/>
        <v>SOMERSET ARTS ACADEMY</v>
      </c>
      <c r="BP102" s="1081" t="str">
        <f t="shared" si="7"/>
        <v>N</v>
      </c>
      <c r="BQ102" s="1081" t="str">
        <f t="shared" si="8"/>
        <v>N</v>
      </c>
      <c r="BR102" s="1083" t="str">
        <f t="shared" si="9"/>
        <v/>
      </c>
    </row>
    <row r="103" spans="1:70" ht="25.5">
      <c r="A103" s="819">
        <v>2013</v>
      </c>
      <c r="B103" s="820" t="s">
        <v>2022</v>
      </c>
      <c r="C103" s="821">
        <v>23</v>
      </c>
      <c r="D103" s="822">
        <v>3.3</v>
      </c>
      <c r="E103" s="791">
        <v>0</v>
      </c>
      <c r="F103" s="791">
        <v>0</v>
      </c>
      <c r="G103" s="791">
        <v>0</v>
      </c>
      <c r="H103" s="791">
        <v>4</v>
      </c>
      <c r="I103" s="791">
        <v>4</v>
      </c>
      <c r="J103" s="791">
        <v>57</v>
      </c>
      <c r="K103" s="791">
        <v>9</v>
      </c>
      <c r="L103" s="791">
        <v>17</v>
      </c>
      <c r="M103" s="791">
        <v>9</v>
      </c>
      <c r="N103" s="791">
        <v>0</v>
      </c>
      <c r="O103" s="791">
        <v>0</v>
      </c>
      <c r="P103" s="791">
        <v>0</v>
      </c>
      <c r="Q103" s="791">
        <v>91</v>
      </c>
      <c r="R103" s="791">
        <v>35</v>
      </c>
      <c r="S103" s="791">
        <v>26</v>
      </c>
      <c r="U103" s="819">
        <v>6421</v>
      </c>
      <c r="V103" s="820" t="s">
        <v>454</v>
      </c>
      <c r="W103" s="821">
        <v>213</v>
      </c>
      <c r="X103" s="822">
        <v>2.9</v>
      </c>
      <c r="Y103" s="791">
        <v>3</v>
      </c>
      <c r="Z103" s="791">
        <v>5</v>
      </c>
      <c r="AA103" s="791">
        <v>2</v>
      </c>
      <c r="AB103" s="791">
        <v>14</v>
      </c>
      <c r="AC103" s="791">
        <v>8</v>
      </c>
      <c r="AD103" s="791">
        <v>29</v>
      </c>
      <c r="AE103" s="791">
        <v>20</v>
      </c>
      <c r="AF103" s="791">
        <v>12</v>
      </c>
      <c r="AG103" s="791">
        <v>5</v>
      </c>
      <c r="AH103" s="791">
        <v>2</v>
      </c>
      <c r="AI103" s="791">
        <v>0</v>
      </c>
      <c r="AJ103" s="791">
        <v>0</v>
      </c>
      <c r="AK103" s="791">
        <v>68</v>
      </c>
      <c r="AL103" s="791">
        <v>38</v>
      </c>
      <c r="AM103" s="791">
        <v>19</v>
      </c>
      <c r="BN103" s="1087">
        <f t="shared" si="5"/>
        <v>2013</v>
      </c>
      <c r="BO103" s="1092" t="str">
        <f t="shared" si="6"/>
        <v>BRIDGEPOINT ACADEMY GREATER MIAMI</v>
      </c>
      <c r="BP103" s="1081" t="str">
        <f t="shared" si="7"/>
        <v>N</v>
      </c>
      <c r="BQ103" s="1081" t="str">
        <f t="shared" si="8"/>
        <v>N</v>
      </c>
      <c r="BR103" s="1083" t="str">
        <f t="shared" si="9"/>
        <v/>
      </c>
    </row>
    <row r="104" spans="1:70" ht="25.5">
      <c r="A104" s="819">
        <v>2021</v>
      </c>
      <c r="B104" s="820" t="s">
        <v>271</v>
      </c>
      <c r="C104" s="821">
        <v>95</v>
      </c>
      <c r="D104" s="822">
        <v>3.2</v>
      </c>
      <c r="E104" s="791">
        <v>0</v>
      </c>
      <c r="F104" s="791">
        <v>0</v>
      </c>
      <c r="G104" s="791">
        <v>1</v>
      </c>
      <c r="H104" s="791">
        <v>5</v>
      </c>
      <c r="I104" s="791">
        <v>8</v>
      </c>
      <c r="J104" s="791">
        <v>48</v>
      </c>
      <c r="K104" s="791">
        <v>12</v>
      </c>
      <c r="L104" s="791">
        <v>21</v>
      </c>
      <c r="M104" s="791">
        <v>4</v>
      </c>
      <c r="N104" s="791">
        <v>0</v>
      </c>
      <c r="O104" s="791">
        <v>0</v>
      </c>
      <c r="P104" s="791">
        <v>0</v>
      </c>
      <c r="Q104" s="791">
        <v>85</v>
      </c>
      <c r="R104" s="791">
        <v>37</v>
      </c>
      <c r="S104" s="791">
        <v>25</v>
      </c>
      <c r="U104" s="819">
        <v>6431</v>
      </c>
      <c r="V104" s="820" t="s">
        <v>455</v>
      </c>
      <c r="W104" s="821">
        <v>157</v>
      </c>
      <c r="X104" s="822">
        <v>3</v>
      </c>
      <c r="Y104" s="791">
        <v>1</v>
      </c>
      <c r="Z104" s="791">
        <v>2</v>
      </c>
      <c r="AA104" s="791">
        <v>2</v>
      </c>
      <c r="AB104" s="791">
        <v>12</v>
      </c>
      <c r="AC104" s="791">
        <v>10</v>
      </c>
      <c r="AD104" s="791">
        <v>36</v>
      </c>
      <c r="AE104" s="791">
        <v>20</v>
      </c>
      <c r="AF104" s="791">
        <v>15</v>
      </c>
      <c r="AG104" s="791">
        <v>3</v>
      </c>
      <c r="AH104" s="791">
        <v>1</v>
      </c>
      <c r="AI104" s="791">
        <v>0</v>
      </c>
      <c r="AJ104" s="791">
        <v>0</v>
      </c>
      <c r="AK104" s="791">
        <v>74</v>
      </c>
      <c r="AL104" s="791">
        <v>38</v>
      </c>
      <c r="AM104" s="791">
        <v>18</v>
      </c>
      <c r="BN104" s="1087">
        <f t="shared" si="5"/>
        <v>2021</v>
      </c>
      <c r="BO104" s="1092" t="str">
        <f t="shared" si="6"/>
        <v>GLORIA FLOYD ELEMENTARY SCHOOL</v>
      </c>
      <c r="BP104" s="1081" t="str">
        <f t="shared" si="7"/>
        <v>N</v>
      </c>
      <c r="BQ104" s="1081" t="str">
        <f t="shared" si="8"/>
        <v>N</v>
      </c>
      <c r="BR104" s="1083" t="str">
        <f t="shared" si="9"/>
        <v/>
      </c>
    </row>
    <row r="105" spans="1:70" ht="25.5">
      <c r="A105" s="819">
        <v>2041</v>
      </c>
      <c r="B105" s="820" t="s">
        <v>1888</v>
      </c>
      <c r="C105" s="821">
        <v>71</v>
      </c>
      <c r="D105" s="822">
        <v>3</v>
      </c>
      <c r="E105" s="791">
        <v>4</v>
      </c>
      <c r="F105" s="791">
        <v>1</v>
      </c>
      <c r="G105" s="791">
        <v>0</v>
      </c>
      <c r="H105" s="791">
        <v>3</v>
      </c>
      <c r="I105" s="791">
        <v>6</v>
      </c>
      <c r="J105" s="791">
        <v>51</v>
      </c>
      <c r="K105" s="791">
        <v>18</v>
      </c>
      <c r="L105" s="791">
        <v>17</v>
      </c>
      <c r="M105" s="791">
        <v>0</v>
      </c>
      <c r="N105" s="791">
        <v>0</v>
      </c>
      <c r="O105" s="791">
        <v>0</v>
      </c>
      <c r="P105" s="791">
        <v>0</v>
      </c>
      <c r="Q105" s="791">
        <v>86</v>
      </c>
      <c r="R105" s="791">
        <v>35</v>
      </c>
      <c r="S105" s="791">
        <v>17</v>
      </c>
      <c r="U105" s="819">
        <v>6441</v>
      </c>
      <c r="V105" s="820" t="s">
        <v>456</v>
      </c>
      <c r="W105" s="821">
        <v>254</v>
      </c>
      <c r="X105" s="822">
        <v>3.1</v>
      </c>
      <c r="Y105" s="791">
        <v>2</v>
      </c>
      <c r="Z105" s="791">
        <v>3</v>
      </c>
      <c r="AA105" s="791">
        <v>0</v>
      </c>
      <c r="AB105" s="791">
        <v>9</v>
      </c>
      <c r="AC105" s="791">
        <v>12</v>
      </c>
      <c r="AD105" s="791">
        <v>27</v>
      </c>
      <c r="AE105" s="791">
        <v>22</v>
      </c>
      <c r="AF105" s="791">
        <v>19</v>
      </c>
      <c r="AG105" s="791">
        <v>3</v>
      </c>
      <c r="AH105" s="791">
        <v>2</v>
      </c>
      <c r="AI105" s="791">
        <v>1</v>
      </c>
      <c r="AJ105" s="791">
        <v>0</v>
      </c>
      <c r="AK105" s="791">
        <v>74</v>
      </c>
      <c r="AL105" s="791">
        <v>47</v>
      </c>
      <c r="AM105" s="791">
        <v>25</v>
      </c>
      <c r="BN105" s="1087">
        <f t="shared" si="5"/>
        <v>2041</v>
      </c>
      <c r="BO105" s="1092" t="str">
        <f t="shared" si="6"/>
        <v>BENJAMIN FRANKLIN K-8 CENTER</v>
      </c>
      <c r="BP105" s="1081" t="str">
        <f t="shared" si="7"/>
        <v>N</v>
      </c>
      <c r="BQ105" s="1081" t="str">
        <f t="shared" si="8"/>
        <v>N</v>
      </c>
      <c r="BR105" s="1083" t="str">
        <f t="shared" si="9"/>
        <v/>
      </c>
    </row>
    <row r="106" spans="1:70" ht="25.5">
      <c r="A106" s="819">
        <v>2060</v>
      </c>
      <c r="B106" s="820" t="s">
        <v>2023</v>
      </c>
      <c r="C106" s="821">
        <v>28</v>
      </c>
      <c r="D106" s="822">
        <v>2.6</v>
      </c>
      <c r="E106" s="791">
        <v>4</v>
      </c>
      <c r="F106" s="791">
        <v>4</v>
      </c>
      <c r="G106" s="791">
        <v>7</v>
      </c>
      <c r="H106" s="791">
        <v>18</v>
      </c>
      <c r="I106" s="791">
        <v>14</v>
      </c>
      <c r="J106" s="791">
        <v>29</v>
      </c>
      <c r="K106" s="791">
        <v>18</v>
      </c>
      <c r="L106" s="791">
        <v>4</v>
      </c>
      <c r="M106" s="791">
        <v>4</v>
      </c>
      <c r="N106" s="791">
        <v>0</v>
      </c>
      <c r="O106" s="791">
        <v>0</v>
      </c>
      <c r="P106" s="791">
        <v>0</v>
      </c>
      <c r="Q106" s="791">
        <v>54</v>
      </c>
      <c r="R106" s="791">
        <v>25</v>
      </c>
      <c r="S106" s="791">
        <v>7</v>
      </c>
      <c r="U106" s="819">
        <v>6481</v>
      </c>
      <c r="V106" s="820" t="s">
        <v>457</v>
      </c>
      <c r="W106" s="821">
        <v>139</v>
      </c>
      <c r="X106" s="822">
        <v>2.8</v>
      </c>
      <c r="Y106" s="791">
        <v>4</v>
      </c>
      <c r="Z106" s="791">
        <v>1</v>
      </c>
      <c r="AA106" s="791">
        <v>4</v>
      </c>
      <c r="AB106" s="791">
        <v>15</v>
      </c>
      <c r="AC106" s="791">
        <v>19</v>
      </c>
      <c r="AD106" s="791">
        <v>30</v>
      </c>
      <c r="AE106" s="791">
        <v>18</v>
      </c>
      <c r="AF106" s="791">
        <v>8</v>
      </c>
      <c r="AG106" s="791">
        <v>1</v>
      </c>
      <c r="AH106" s="791">
        <v>0</v>
      </c>
      <c r="AI106" s="791">
        <v>0</v>
      </c>
      <c r="AJ106" s="791">
        <v>0</v>
      </c>
      <c r="AK106" s="791">
        <v>58</v>
      </c>
      <c r="AL106" s="791">
        <v>27</v>
      </c>
      <c r="AM106" s="791">
        <v>9</v>
      </c>
      <c r="BN106" s="1087">
        <f t="shared" si="5"/>
        <v>2060</v>
      </c>
      <c r="BO106" s="1092" t="str">
        <f t="shared" si="6"/>
        <v>THEODORE R. &amp; THELMA A. GIBSON CHAR</v>
      </c>
      <c r="BP106" s="1081">
        <f t="shared" si="7"/>
        <v>30</v>
      </c>
      <c r="BQ106" s="1081">
        <f t="shared" si="8"/>
        <v>90</v>
      </c>
      <c r="BR106" s="1083">
        <f t="shared" si="9"/>
        <v>72.620689655172413</v>
      </c>
    </row>
    <row r="107" spans="1:70" ht="25.5">
      <c r="A107" s="819">
        <v>2081</v>
      </c>
      <c r="B107" s="820" t="s">
        <v>275</v>
      </c>
      <c r="C107" s="821">
        <v>80</v>
      </c>
      <c r="D107" s="822">
        <v>3</v>
      </c>
      <c r="E107" s="791">
        <v>5</v>
      </c>
      <c r="F107" s="791">
        <v>3</v>
      </c>
      <c r="G107" s="791">
        <v>1</v>
      </c>
      <c r="H107" s="791">
        <v>3</v>
      </c>
      <c r="I107" s="791">
        <v>16</v>
      </c>
      <c r="J107" s="791">
        <v>34</v>
      </c>
      <c r="K107" s="791">
        <v>18</v>
      </c>
      <c r="L107" s="791">
        <v>16</v>
      </c>
      <c r="M107" s="791">
        <v>4</v>
      </c>
      <c r="N107" s="791">
        <v>1</v>
      </c>
      <c r="O107" s="791">
        <v>0</v>
      </c>
      <c r="P107" s="791">
        <v>0</v>
      </c>
      <c r="Q107" s="791">
        <v>73</v>
      </c>
      <c r="R107" s="791">
        <v>39</v>
      </c>
      <c r="S107" s="791">
        <v>21</v>
      </c>
      <c r="U107" s="819">
        <v>6501</v>
      </c>
      <c r="V107" s="820" t="s">
        <v>458</v>
      </c>
      <c r="W107" s="821">
        <v>286</v>
      </c>
      <c r="X107" s="822">
        <v>3</v>
      </c>
      <c r="Y107" s="791">
        <v>4</v>
      </c>
      <c r="Z107" s="791">
        <v>2</v>
      </c>
      <c r="AA107" s="791">
        <v>1</v>
      </c>
      <c r="AB107" s="791">
        <v>10</v>
      </c>
      <c r="AC107" s="791">
        <v>14</v>
      </c>
      <c r="AD107" s="791">
        <v>29</v>
      </c>
      <c r="AE107" s="791">
        <v>17</v>
      </c>
      <c r="AF107" s="791">
        <v>15</v>
      </c>
      <c r="AG107" s="791">
        <v>4</v>
      </c>
      <c r="AH107" s="791">
        <v>1</v>
      </c>
      <c r="AI107" s="791">
        <v>1</v>
      </c>
      <c r="AJ107" s="791">
        <v>0</v>
      </c>
      <c r="AK107" s="791">
        <v>68</v>
      </c>
      <c r="AL107" s="791">
        <v>38</v>
      </c>
      <c r="AM107" s="791">
        <v>21</v>
      </c>
      <c r="BN107" s="1087">
        <f t="shared" si="5"/>
        <v>2081</v>
      </c>
      <c r="BO107" s="1092" t="str">
        <f t="shared" si="6"/>
        <v>FULFORD ELEMENTARY SCHOOL</v>
      </c>
      <c r="BP107" s="1081" t="str">
        <f t="shared" si="7"/>
        <v>N</v>
      </c>
      <c r="BQ107" s="1081" t="str">
        <f t="shared" si="8"/>
        <v>N</v>
      </c>
      <c r="BR107" s="1083" t="str">
        <f t="shared" si="9"/>
        <v/>
      </c>
    </row>
    <row r="108" spans="1:70" ht="25.5">
      <c r="A108" s="819">
        <v>2111</v>
      </c>
      <c r="B108" s="820" t="s">
        <v>1238</v>
      </c>
      <c r="C108" s="821">
        <v>132</v>
      </c>
      <c r="D108" s="822">
        <v>3.3</v>
      </c>
      <c r="E108" s="791">
        <v>1</v>
      </c>
      <c r="F108" s="791">
        <v>2</v>
      </c>
      <c r="G108" s="791">
        <v>1</v>
      </c>
      <c r="H108" s="791">
        <v>1</v>
      </c>
      <c r="I108" s="791">
        <v>8</v>
      </c>
      <c r="J108" s="791">
        <v>32</v>
      </c>
      <c r="K108" s="791">
        <v>28</v>
      </c>
      <c r="L108" s="791">
        <v>23</v>
      </c>
      <c r="M108" s="791">
        <v>4</v>
      </c>
      <c r="N108" s="791">
        <v>1</v>
      </c>
      <c r="O108" s="791">
        <v>1</v>
      </c>
      <c r="P108" s="791">
        <v>0</v>
      </c>
      <c r="Q108" s="791">
        <v>88</v>
      </c>
      <c r="R108" s="791">
        <v>56</v>
      </c>
      <c r="S108" s="791">
        <v>28</v>
      </c>
      <c r="U108" s="819">
        <v>6521</v>
      </c>
      <c r="V108" s="820" t="s">
        <v>459</v>
      </c>
      <c r="W108" s="821">
        <v>566</v>
      </c>
      <c r="X108" s="822">
        <v>2.9</v>
      </c>
      <c r="Y108" s="791">
        <v>3</v>
      </c>
      <c r="Z108" s="791">
        <v>4</v>
      </c>
      <c r="AA108" s="791">
        <v>2</v>
      </c>
      <c r="AB108" s="791">
        <v>10</v>
      </c>
      <c r="AC108" s="791">
        <v>12</v>
      </c>
      <c r="AD108" s="791">
        <v>32</v>
      </c>
      <c r="AE108" s="791">
        <v>17</v>
      </c>
      <c r="AF108" s="791">
        <v>17</v>
      </c>
      <c r="AG108" s="791">
        <v>2</v>
      </c>
      <c r="AH108" s="791">
        <v>1</v>
      </c>
      <c r="AI108" s="791">
        <v>0</v>
      </c>
      <c r="AJ108" s="791">
        <v>0</v>
      </c>
      <c r="AK108" s="791">
        <v>69</v>
      </c>
      <c r="AL108" s="791">
        <v>37</v>
      </c>
      <c r="AM108" s="791">
        <v>20</v>
      </c>
      <c r="BN108" s="1087">
        <f t="shared" si="5"/>
        <v>2111</v>
      </c>
      <c r="BO108" s="1092" t="str">
        <f t="shared" si="6"/>
        <v>HIALEAH GARDENS ELEM. SCHOOL</v>
      </c>
      <c r="BP108" s="1081" t="str">
        <f t="shared" si="7"/>
        <v>N</v>
      </c>
      <c r="BQ108" s="1081" t="str">
        <f t="shared" si="8"/>
        <v>N</v>
      </c>
      <c r="BR108" s="1083" t="str">
        <f t="shared" si="9"/>
        <v/>
      </c>
    </row>
    <row r="109" spans="1:70" ht="25.5">
      <c r="A109" s="819">
        <v>2151</v>
      </c>
      <c r="B109" s="820" t="s">
        <v>277</v>
      </c>
      <c r="C109" s="821">
        <v>191</v>
      </c>
      <c r="D109" s="822">
        <v>3.4</v>
      </c>
      <c r="E109" s="791">
        <v>1</v>
      </c>
      <c r="F109" s="791">
        <v>0</v>
      </c>
      <c r="G109" s="791">
        <v>0</v>
      </c>
      <c r="H109" s="791">
        <v>3</v>
      </c>
      <c r="I109" s="791">
        <v>8</v>
      </c>
      <c r="J109" s="791">
        <v>31</v>
      </c>
      <c r="K109" s="791">
        <v>25</v>
      </c>
      <c r="L109" s="791">
        <v>23</v>
      </c>
      <c r="M109" s="791">
        <v>7</v>
      </c>
      <c r="N109" s="791">
        <v>2</v>
      </c>
      <c r="O109" s="791">
        <v>1</v>
      </c>
      <c r="P109" s="791">
        <v>0</v>
      </c>
      <c r="Q109" s="791">
        <v>88</v>
      </c>
      <c r="R109" s="791">
        <v>57</v>
      </c>
      <c r="S109" s="791">
        <v>32</v>
      </c>
      <c r="U109" s="819">
        <v>6541</v>
      </c>
      <c r="V109" s="820" t="s">
        <v>10</v>
      </c>
      <c r="W109" s="821">
        <v>403</v>
      </c>
      <c r="X109" s="822">
        <v>3.1</v>
      </c>
      <c r="Y109" s="791">
        <v>1</v>
      </c>
      <c r="Z109" s="791">
        <v>1</v>
      </c>
      <c r="AA109" s="791">
        <v>1</v>
      </c>
      <c r="AB109" s="791">
        <v>9</v>
      </c>
      <c r="AC109" s="791">
        <v>14</v>
      </c>
      <c r="AD109" s="791">
        <v>30</v>
      </c>
      <c r="AE109" s="791">
        <v>22</v>
      </c>
      <c r="AF109" s="791">
        <v>18</v>
      </c>
      <c r="AG109" s="791">
        <v>2</v>
      </c>
      <c r="AH109" s="791">
        <v>1</v>
      </c>
      <c r="AI109" s="791">
        <v>0</v>
      </c>
      <c r="AJ109" s="791">
        <v>0</v>
      </c>
      <c r="AK109" s="791">
        <v>74</v>
      </c>
      <c r="AL109" s="791">
        <v>44</v>
      </c>
      <c r="AM109" s="791">
        <v>22</v>
      </c>
      <c r="BN109" s="1087">
        <f t="shared" si="5"/>
        <v>2151</v>
      </c>
      <c r="BO109" s="1092" t="str">
        <f t="shared" si="6"/>
        <v>JACK DAVID GORDON ELEMENTARY SCHOOL</v>
      </c>
      <c r="BP109" s="1081" t="str">
        <f t="shared" si="7"/>
        <v>N</v>
      </c>
      <c r="BQ109" s="1081" t="str">
        <f t="shared" si="8"/>
        <v>N</v>
      </c>
      <c r="BR109" s="1083" t="str">
        <f t="shared" si="9"/>
        <v/>
      </c>
    </row>
    <row r="110" spans="1:70" ht="25.5">
      <c r="A110" s="819">
        <v>2161</v>
      </c>
      <c r="B110" s="820" t="s">
        <v>1239</v>
      </c>
      <c r="C110" s="821">
        <v>41</v>
      </c>
      <c r="D110" s="822">
        <v>2.7</v>
      </c>
      <c r="E110" s="791">
        <v>5</v>
      </c>
      <c r="F110" s="791">
        <v>7</v>
      </c>
      <c r="G110" s="791">
        <v>2</v>
      </c>
      <c r="H110" s="791">
        <v>12</v>
      </c>
      <c r="I110" s="791">
        <v>17</v>
      </c>
      <c r="J110" s="791">
        <v>24</v>
      </c>
      <c r="K110" s="791">
        <v>20</v>
      </c>
      <c r="L110" s="791">
        <v>10</v>
      </c>
      <c r="M110" s="791">
        <v>2</v>
      </c>
      <c r="N110" s="791">
        <v>0</v>
      </c>
      <c r="O110" s="791">
        <v>0</v>
      </c>
      <c r="P110" s="791">
        <v>0</v>
      </c>
      <c r="Q110" s="791">
        <v>56</v>
      </c>
      <c r="R110" s="791">
        <v>32</v>
      </c>
      <c r="S110" s="791">
        <v>12</v>
      </c>
      <c r="U110" s="819">
        <v>6571</v>
      </c>
      <c r="V110" s="820" t="s">
        <v>11</v>
      </c>
      <c r="W110" s="821">
        <v>265</v>
      </c>
      <c r="X110" s="822">
        <v>3</v>
      </c>
      <c r="Y110" s="791">
        <v>0</v>
      </c>
      <c r="Z110" s="791">
        <v>2</v>
      </c>
      <c r="AA110" s="791">
        <v>0</v>
      </c>
      <c r="AB110" s="791">
        <v>17</v>
      </c>
      <c r="AC110" s="791">
        <v>16</v>
      </c>
      <c r="AD110" s="791">
        <v>29</v>
      </c>
      <c r="AE110" s="791">
        <v>14</v>
      </c>
      <c r="AF110" s="791">
        <v>19</v>
      </c>
      <c r="AG110" s="791">
        <v>3</v>
      </c>
      <c r="AH110" s="791">
        <v>1</v>
      </c>
      <c r="AI110" s="791">
        <v>0</v>
      </c>
      <c r="AJ110" s="791">
        <v>0</v>
      </c>
      <c r="AK110" s="791">
        <v>65</v>
      </c>
      <c r="AL110" s="791">
        <v>37</v>
      </c>
      <c r="AM110" s="791">
        <v>22</v>
      </c>
      <c r="BN110" s="1087">
        <f t="shared" si="5"/>
        <v>2161</v>
      </c>
      <c r="BO110" s="1092" t="str">
        <f t="shared" si="6"/>
        <v>GOLDEN GLADES ELEMENTARY SCHL</v>
      </c>
      <c r="BP110" s="1081" t="str">
        <f t="shared" si="7"/>
        <v>N</v>
      </c>
      <c r="BQ110" s="1081" t="str">
        <f t="shared" si="8"/>
        <v>N</v>
      </c>
      <c r="BR110" s="1083" t="str">
        <f t="shared" si="9"/>
        <v/>
      </c>
    </row>
    <row r="111" spans="1:70" ht="25.5">
      <c r="A111" s="819">
        <v>2181</v>
      </c>
      <c r="B111" s="820" t="s">
        <v>279</v>
      </c>
      <c r="C111" s="821">
        <v>153</v>
      </c>
      <c r="D111" s="822">
        <v>3.2</v>
      </c>
      <c r="E111" s="791">
        <v>1</v>
      </c>
      <c r="F111" s="791">
        <v>1</v>
      </c>
      <c r="G111" s="791">
        <v>1</v>
      </c>
      <c r="H111" s="791">
        <v>3</v>
      </c>
      <c r="I111" s="791">
        <v>12</v>
      </c>
      <c r="J111" s="791">
        <v>35</v>
      </c>
      <c r="K111" s="791">
        <v>25</v>
      </c>
      <c r="L111" s="791">
        <v>16</v>
      </c>
      <c r="M111" s="791">
        <v>5</v>
      </c>
      <c r="N111" s="791">
        <v>1</v>
      </c>
      <c r="O111" s="791">
        <v>0</v>
      </c>
      <c r="P111" s="791">
        <v>0</v>
      </c>
      <c r="Q111" s="791">
        <v>82</v>
      </c>
      <c r="R111" s="791">
        <v>48</v>
      </c>
      <c r="S111" s="791">
        <v>23</v>
      </c>
      <c r="U111" s="819">
        <v>6591</v>
      </c>
      <c r="V111" s="820" t="s">
        <v>460</v>
      </c>
      <c r="W111" s="821">
        <v>179</v>
      </c>
      <c r="X111" s="822">
        <v>3.1</v>
      </c>
      <c r="Y111" s="791">
        <v>1</v>
      </c>
      <c r="Z111" s="791">
        <v>2</v>
      </c>
      <c r="AA111" s="791">
        <v>3</v>
      </c>
      <c r="AB111" s="791">
        <v>10</v>
      </c>
      <c r="AC111" s="791">
        <v>12</v>
      </c>
      <c r="AD111" s="791">
        <v>33</v>
      </c>
      <c r="AE111" s="791">
        <v>16</v>
      </c>
      <c r="AF111" s="791">
        <v>21</v>
      </c>
      <c r="AG111" s="791">
        <v>3</v>
      </c>
      <c r="AH111" s="791">
        <v>0</v>
      </c>
      <c r="AI111" s="791">
        <v>0</v>
      </c>
      <c r="AJ111" s="791">
        <v>0</v>
      </c>
      <c r="AK111" s="791">
        <v>73</v>
      </c>
      <c r="AL111" s="791">
        <v>40</v>
      </c>
      <c r="AM111" s="791">
        <v>24</v>
      </c>
      <c r="BN111" s="1087">
        <f t="shared" si="5"/>
        <v>2181</v>
      </c>
      <c r="BO111" s="1092" t="str">
        <f t="shared" si="6"/>
        <v>JOELLA GOOD ELEMENTARY SCHOOL</v>
      </c>
      <c r="BP111" s="1081" t="str">
        <f t="shared" si="7"/>
        <v>N</v>
      </c>
      <c r="BQ111" s="1081" t="str">
        <f t="shared" si="8"/>
        <v>N</v>
      </c>
      <c r="BR111" s="1083" t="str">
        <f t="shared" si="9"/>
        <v/>
      </c>
    </row>
    <row r="112" spans="1:70" ht="25.5">
      <c r="A112" s="819">
        <v>2191</v>
      </c>
      <c r="B112" s="820" t="s">
        <v>280</v>
      </c>
      <c r="C112" s="821">
        <v>295</v>
      </c>
      <c r="D112" s="822">
        <v>3.4</v>
      </c>
      <c r="E112" s="791">
        <v>1</v>
      </c>
      <c r="F112" s="791">
        <v>1</v>
      </c>
      <c r="G112" s="791">
        <v>2</v>
      </c>
      <c r="H112" s="791">
        <v>2</v>
      </c>
      <c r="I112" s="791">
        <v>4</v>
      </c>
      <c r="J112" s="791">
        <v>37</v>
      </c>
      <c r="K112" s="791">
        <v>21</v>
      </c>
      <c r="L112" s="791">
        <v>25</v>
      </c>
      <c r="M112" s="791">
        <v>4</v>
      </c>
      <c r="N112" s="791">
        <v>1</v>
      </c>
      <c r="O112" s="791">
        <v>1</v>
      </c>
      <c r="P112" s="791">
        <v>0</v>
      </c>
      <c r="Q112" s="791">
        <v>89</v>
      </c>
      <c r="R112" s="791">
        <v>53</v>
      </c>
      <c r="S112" s="791">
        <v>32</v>
      </c>
      <c r="U112" s="819">
        <v>6611</v>
      </c>
      <c r="V112" s="820" t="s">
        <v>461</v>
      </c>
      <c r="W112" s="821">
        <v>443</v>
      </c>
      <c r="X112" s="822">
        <v>3.1</v>
      </c>
      <c r="Y112" s="791">
        <v>1</v>
      </c>
      <c r="Z112" s="791">
        <v>2</v>
      </c>
      <c r="AA112" s="791">
        <v>1</v>
      </c>
      <c r="AB112" s="791">
        <v>11</v>
      </c>
      <c r="AC112" s="791">
        <v>12</v>
      </c>
      <c r="AD112" s="791">
        <v>32</v>
      </c>
      <c r="AE112" s="791">
        <v>17</v>
      </c>
      <c r="AF112" s="791">
        <v>20</v>
      </c>
      <c r="AG112" s="791">
        <v>2</v>
      </c>
      <c r="AH112" s="791">
        <v>1</v>
      </c>
      <c r="AI112" s="791">
        <v>0</v>
      </c>
      <c r="AJ112" s="791">
        <v>0</v>
      </c>
      <c r="AK112" s="791">
        <v>72</v>
      </c>
      <c r="AL112" s="791">
        <v>40</v>
      </c>
      <c r="AM112" s="791">
        <v>23</v>
      </c>
      <c r="BN112" s="1087">
        <f t="shared" si="5"/>
        <v>2191</v>
      </c>
      <c r="BO112" s="1092" t="str">
        <f t="shared" si="6"/>
        <v>SPANISH LAKE ELEMENTARY SCHOOL</v>
      </c>
      <c r="BP112" s="1081" t="str">
        <f t="shared" si="7"/>
        <v>N</v>
      </c>
      <c r="BQ112" s="1081" t="str">
        <f t="shared" si="8"/>
        <v>N</v>
      </c>
      <c r="BR112" s="1083" t="str">
        <f t="shared" si="9"/>
        <v/>
      </c>
    </row>
    <row r="113" spans="1:70" ht="25.5">
      <c r="A113" s="819">
        <v>2241</v>
      </c>
      <c r="B113" s="820" t="s">
        <v>281</v>
      </c>
      <c r="C113" s="821">
        <v>94</v>
      </c>
      <c r="D113" s="822">
        <v>2.9</v>
      </c>
      <c r="E113" s="791">
        <v>3</v>
      </c>
      <c r="F113" s="791">
        <v>3</v>
      </c>
      <c r="G113" s="791">
        <v>3</v>
      </c>
      <c r="H113" s="791">
        <v>5</v>
      </c>
      <c r="I113" s="791">
        <v>11</v>
      </c>
      <c r="J113" s="791">
        <v>45</v>
      </c>
      <c r="K113" s="791">
        <v>21</v>
      </c>
      <c r="L113" s="791">
        <v>7</v>
      </c>
      <c r="M113" s="791">
        <v>1</v>
      </c>
      <c r="N113" s="791">
        <v>0</v>
      </c>
      <c r="O113" s="791">
        <v>0</v>
      </c>
      <c r="P113" s="791">
        <v>0</v>
      </c>
      <c r="Q113" s="791">
        <v>74</v>
      </c>
      <c r="R113" s="791">
        <v>30</v>
      </c>
      <c r="S113" s="791">
        <v>9</v>
      </c>
      <c r="U113" s="819">
        <v>6631</v>
      </c>
      <c r="V113" s="820" t="s">
        <v>462</v>
      </c>
      <c r="W113" s="821">
        <v>340</v>
      </c>
      <c r="X113" s="822">
        <v>3.1</v>
      </c>
      <c r="Y113" s="791">
        <v>1</v>
      </c>
      <c r="Z113" s="791">
        <v>4</v>
      </c>
      <c r="AA113" s="791">
        <v>2</v>
      </c>
      <c r="AB113" s="791">
        <v>7</v>
      </c>
      <c r="AC113" s="791">
        <v>13</v>
      </c>
      <c r="AD113" s="791">
        <v>29</v>
      </c>
      <c r="AE113" s="791">
        <v>24</v>
      </c>
      <c r="AF113" s="791">
        <v>18</v>
      </c>
      <c r="AG113" s="791">
        <v>2</v>
      </c>
      <c r="AH113" s="791">
        <v>1</v>
      </c>
      <c r="AI113" s="791">
        <v>0</v>
      </c>
      <c r="AJ113" s="791">
        <v>0</v>
      </c>
      <c r="AK113" s="791">
        <v>73</v>
      </c>
      <c r="AL113" s="791">
        <v>44</v>
      </c>
      <c r="AM113" s="791">
        <v>20</v>
      </c>
      <c r="BN113" s="1087">
        <f t="shared" si="5"/>
        <v>2241</v>
      </c>
      <c r="BO113" s="1092" t="str">
        <f t="shared" si="6"/>
        <v>GRATIGNY ELEMENTARY SCHOOL</v>
      </c>
      <c r="BP113" s="1081" t="str">
        <f t="shared" si="7"/>
        <v>N</v>
      </c>
      <c r="BQ113" s="1081" t="str">
        <f t="shared" si="8"/>
        <v>N</v>
      </c>
      <c r="BR113" s="1083" t="str">
        <f t="shared" si="9"/>
        <v/>
      </c>
    </row>
    <row r="114" spans="1:70" ht="25.5">
      <c r="A114" s="819">
        <v>2261</v>
      </c>
      <c r="B114" s="820" t="s">
        <v>282</v>
      </c>
      <c r="C114" s="821">
        <v>83</v>
      </c>
      <c r="D114" s="822">
        <v>3.5</v>
      </c>
      <c r="E114" s="791">
        <v>0</v>
      </c>
      <c r="F114" s="791">
        <v>4</v>
      </c>
      <c r="G114" s="791">
        <v>0</v>
      </c>
      <c r="H114" s="791">
        <v>5</v>
      </c>
      <c r="I114" s="791">
        <v>6</v>
      </c>
      <c r="J114" s="791">
        <v>22</v>
      </c>
      <c r="K114" s="791">
        <v>25</v>
      </c>
      <c r="L114" s="791">
        <v>24</v>
      </c>
      <c r="M114" s="791">
        <v>10</v>
      </c>
      <c r="N114" s="791">
        <v>4</v>
      </c>
      <c r="O114" s="791">
        <v>1</v>
      </c>
      <c r="P114" s="791">
        <v>0</v>
      </c>
      <c r="Q114" s="791">
        <v>86</v>
      </c>
      <c r="R114" s="791">
        <v>64</v>
      </c>
      <c r="S114" s="791">
        <v>39</v>
      </c>
      <c r="U114" s="819">
        <v>6681</v>
      </c>
      <c r="V114" s="820" t="s">
        <v>463</v>
      </c>
      <c r="W114" s="821">
        <v>392</v>
      </c>
      <c r="X114" s="822">
        <v>2.9</v>
      </c>
      <c r="Y114" s="791">
        <v>3</v>
      </c>
      <c r="Z114" s="791">
        <v>3</v>
      </c>
      <c r="AA114" s="791">
        <v>4</v>
      </c>
      <c r="AB114" s="791">
        <v>10</v>
      </c>
      <c r="AC114" s="791">
        <v>11</v>
      </c>
      <c r="AD114" s="791">
        <v>35</v>
      </c>
      <c r="AE114" s="791">
        <v>19</v>
      </c>
      <c r="AF114" s="791">
        <v>12</v>
      </c>
      <c r="AG114" s="791">
        <v>3</v>
      </c>
      <c r="AH114" s="791">
        <v>1</v>
      </c>
      <c r="AI114" s="791">
        <v>0</v>
      </c>
      <c r="AJ114" s="791">
        <v>0</v>
      </c>
      <c r="AK114" s="791">
        <v>69</v>
      </c>
      <c r="AL114" s="791">
        <v>34</v>
      </c>
      <c r="AM114" s="791">
        <v>16</v>
      </c>
      <c r="BN114" s="1087">
        <f t="shared" si="5"/>
        <v>2261</v>
      </c>
      <c r="BO114" s="1092" t="str">
        <f t="shared" si="6"/>
        <v>GREENGLADE ELEMENTARY SCHOOL</v>
      </c>
      <c r="BP114" s="1081" t="str">
        <f t="shared" si="7"/>
        <v>N</v>
      </c>
      <c r="BQ114" s="1081" t="str">
        <f t="shared" si="8"/>
        <v>N</v>
      </c>
      <c r="BR114" s="1083" t="str">
        <f t="shared" si="9"/>
        <v/>
      </c>
    </row>
    <row r="115" spans="1:70" ht="25.5">
      <c r="A115" s="819">
        <v>2281</v>
      </c>
      <c r="B115" s="820" t="s">
        <v>1240</v>
      </c>
      <c r="C115" s="821">
        <v>108</v>
      </c>
      <c r="D115" s="822">
        <v>3</v>
      </c>
      <c r="E115" s="791">
        <v>1</v>
      </c>
      <c r="F115" s="791">
        <v>2</v>
      </c>
      <c r="G115" s="791">
        <v>3</v>
      </c>
      <c r="H115" s="791">
        <v>11</v>
      </c>
      <c r="I115" s="791">
        <v>10</v>
      </c>
      <c r="J115" s="791">
        <v>42</v>
      </c>
      <c r="K115" s="791">
        <v>19</v>
      </c>
      <c r="L115" s="791">
        <v>10</v>
      </c>
      <c r="M115" s="791">
        <v>2</v>
      </c>
      <c r="N115" s="791">
        <v>0</v>
      </c>
      <c r="O115" s="791">
        <v>0</v>
      </c>
      <c r="P115" s="791">
        <v>0</v>
      </c>
      <c r="Q115" s="791">
        <v>73</v>
      </c>
      <c r="R115" s="791">
        <v>31</v>
      </c>
      <c r="S115" s="791">
        <v>12</v>
      </c>
      <c r="U115" s="819">
        <v>6701</v>
      </c>
      <c r="V115" s="820" t="s">
        <v>12</v>
      </c>
      <c r="W115" s="821">
        <v>420</v>
      </c>
      <c r="X115" s="822">
        <v>3.4</v>
      </c>
      <c r="Y115" s="791">
        <v>0</v>
      </c>
      <c r="Z115" s="791">
        <v>1</v>
      </c>
      <c r="AA115" s="791">
        <v>1</v>
      </c>
      <c r="AB115" s="791">
        <v>6</v>
      </c>
      <c r="AC115" s="791">
        <v>9</v>
      </c>
      <c r="AD115" s="791">
        <v>25</v>
      </c>
      <c r="AE115" s="791">
        <v>24</v>
      </c>
      <c r="AF115" s="791">
        <v>26</v>
      </c>
      <c r="AG115" s="791">
        <v>5</v>
      </c>
      <c r="AH115" s="791">
        <v>2</v>
      </c>
      <c r="AI115" s="791">
        <v>1</v>
      </c>
      <c r="AJ115" s="791">
        <v>0</v>
      </c>
      <c r="AK115" s="791">
        <v>83</v>
      </c>
      <c r="AL115" s="791">
        <v>58</v>
      </c>
      <c r="AM115" s="791">
        <v>34</v>
      </c>
      <c r="BN115" s="1087">
        <f t="shared" si="5"/>
        <v>2281</v>
      </c>
      <c r="BO115" s="1092" t="str">
        <f t="shared" si="6"/>
        <v>GREYNOLDS PARK ELEMENTARY SCHL</v>
      </c>
      <c r="BP115" s="1081" t="str">
        <f t="shared" si="7"/>
        <v>N</v>
      </c>
      <c r="BQ115" s="1081" t="str">
        <f t="shared" si="8"/>
        <v>N</v>
      </c>
      <c r="BR115" s="1083" t="str">
        <f t="shared" si="9"/>
        <v/>
      </c>
    </row>
    <row r="116" spans="1:70" ht="25.5">
      <c r="A116" s="819">
        <v>2321</v>
      </c>
      <c r="B116" s="820" t="s">
        <v>284</v>
      </c>
      <c r="C116" s="821">
        <v>61</v>
      </c>
      <c r="D116" s="822">
        <v>3.1</v>
      </c>
      <c r="E116" s="791">
        <v>0</v>
      </c>
      <c r="F116" s="791">
        <v>0</v>
      </c>
      <c r="G116" s="791">
        <v>2</v>
      </c>
      <c r="H116" s="791">
        <v>16</v>
      </c>
      <c r="I116" s="791">
        <v>8</v>
      </c>
      <c r="J116" s="791">
        <v>30</v>
      </c>
      <c r="K116" s="791">
        <v>30</v>
      </c>
      <c r="L116" s="791">
        <v>13</v>
      </c>
      <c r="M116" s="791">
        <v>2</v>
      </c>
      <c r="N116" s="791">
        <v>0</v>
      </c>
      <c r="O116" s="791">
        <v>0</v>
      </c>
      <c r="P116" s="791">
        <v>0</v>
      </c>
      <c r="Q116" s="791">
        <v>74</v>
      </c>
      <c r="R116" s="791">
        <v>44</v>
      </c>
      <c r="S116" s="791">
        <v>15</v>
      </c>
      <c r="U116" s="819">
        <v>6721</v>
      </c>
      <c r="V116" s="820" t="s">
        <v>1335</v>
      </c>
      <c r="W116" s="821">
        <v>134</v>
      </c>
      <c r="X116" s="822">
        <v>2.6</v>
      </c>
      <c r="Y116" s="791">
        <v>0</v>
      </c>
      <c r="Z116" s="791">
        <v>4</v>
      </c>
      <c r="AA116" s="791">
        <v>7</v>
      </c>
      <c r="AB116" s="791">
        <v>31</v>
      </c>
      <c r="AC116" s="791">
        <v>14</v>
      </c>
      <c r="AD116" s="791">
        <v>27</v>
      </c>
      <c r="AE116" s="791">
        <v>13</v>
      </c>
      <c r="AF116" s="791">
        <v>4</v>
      </c>
      <c r="AG116" s="791">
        <v>0</v>
      </c>
      <c r="AH116" s="791">
        <v>0</v>
      </c>
      <c r="AI116" s="791">
        <v>0</v>
      </c>
      <c r="AJ116" s="791">
        <v>0</v>
      </c>
      <c r="AK116" s="791">
        <v>45</v>
      </c>
      <c r="AL116" s="791">
        <v>18</v>
      </c>
      <c r="AM116" s="791">
        <v>4</v>
      </c>
      <c r="BN116" s="1087">
        <f t="shared" si="5"/>
        <v>2321</v>
      </c>
      <c r="BO116" s="1092" t="str">
        <f t="shared" si="6"/>
        <v>GULFSTREAM ELEMENTARY SCHOOL</v>
      </c>
      <c r="BP116" s="1081" t="str">
        <f t="shared" si="7"/>
        <v>N</v>
      </c>
      <c r="BQ116" s="1081" t="str">
        <f t="shared" si="8"/>
        <v>N</v>
      </c>
      <c r="BR116" s="1083" t="str">
        <f t="shared" si="9"/>
        <v/>
      </c>
    </row>
    <row r="117" spans="1:70" ht="25.5">
      <c r="A117" s="819">
        <v>2331</v>
      </c>
      <c r="B117" s="820" t="s">
        <v>1241</v>
      </c>
      <c r="C117" s="821">
        <v>145</v>
      </c>
      <c r="D117" s="822">
        <v>3.2</v>
      </c>
      <c r="E117" s="791">
        <v>3</v>
      </c>
      <c r="F117" s="791">
        <v>0</v>
      </c>
      <c r="G117" s="791">
        <v>1</v>
      </c>
      <c r="H117" s="791">
        <v>4</v>
      </c>
      <c r="I117" s="791">
        <v>8</v>
      </c>
      <c r="J117" s="791">
        <v>39</v>
      </c>
      <c r="K117" s="791">
        <v>24</v>
      </c>
      <c r="L117" s="791">
        <v>15</v>
      </c>
      <c r="M117" s="791">
        <v>5</v>
      </c>
      <c r="N117" s="791">
        <v>1</v>
      </c>
      <c r="O117" s="791">
        <v>0</v>
      </c>
      <c r="P117" s="791">
        <v>0</v>
      </c>
      <c r="Q117" s="791">
        <v>84</v>
      </c>
      <c r="R117" s="791">
        <v>45</v>
      </c>
      <c r="S117" s="791">
        <v>21</v>
      </c>
      <c r="U117" s="819">
        <v>6741</v>
      </c>
      <c r="V117" s="820" t="s">
        <v>465</v>
      </c>
      <c r="W117" s="821">
        <v>445</v>
      </c>
      <c r="X117" s="822">
        <v>3.1</v>
      </c>
      <c r="Y117" s="791">
        <v>1</v>
      </c>
      <c r="Z117" s="791">
        <v>2</v>
      </c>
      <c r="AA117" s="791">
        <v>1</v>
      </c>
      <c r="AB117" s="791">
        <v>8</v>
      </c>
      <c r="AC117" s="791">
        <v>11</v>
      </c>
      <c r="AD117" s="791">
        <v>33</v>
      </c>
      <c r="AE117" s="791">
        <v>20</v>
      </c>
      <c r="AF117" s="791">
        <v>20</v>
      </c>
      <c r="AG117" s="791">
        <v>2</v>
      </c>
      <c r="AH117" s="791">
        <v>1</v>
      </c>
      <c r="AI117" s="791">
        <v>0</v>
      </c>
      <c r="AJ117" s="791">
        <v>0</v>
      </c>
      <c r="AK117" s="791">
        <v>76</v>
      </c>
      <c r="AL117" s="791">
        <v>43</v>
      </c>
      <c r="AM117" s="791">
        <v>23</v>
      </c>
      <c r="BN117" s="1087">
        <f t="shared" si="5"/>
        <v>2331</v>
      </c>
      <c r="BO117" s="1092" t="str">
        <f t="shared" si="6"/>
        <v>CHARLES R HADLEY ELEM SCHOOL</v>
      </c>
      <c r="BP117" s="1081" t="str">
        <f t="shared" si="7"/>
        <v>N</v>
      </c>
      <c r="BQ117" s="1081" t="str">
        <f t="shared" si="8"/>
        <v>N</v>
      </c>
      <c r="BR117" s="1083" t="str">
        <f t="shared" si="9"/>
        <v/>
      </c>
    </row>
    <row r="118" spans="1:70" ht="25.5">
      <c r="A118" s="819">
        <v>2341</v>
      </c>
      <c r="B118" s="820" t="s">
        <v>286</v>
      </c>
      <c r="C118" s="821">
        <v>106</v>
      </c>
      <c r="D118" s="822">
        <v>3.3</v>
      </c>
      <c r="E118" s="791">
        <v>3</v>
      </c>
      <c r="F118" s="791">
        <v>1</v>
      </c>
      <c r="G118" s="791">
        <v>2</v>
      </c>
      <c r="H118" s="791">
        <v>5</v>
      </c>
      <c r="I118" s="791">
        <v>4</v>
      </c>
      <c r="J118" s="791">
        <v>30</v>
      </c>
      <c r="K118" s="791">
        <v>25</v>
      </c>
      <c r="L118" s="791">
        <v>25</v>
      </c>
      <c r="M118" s="791">
        <v>3</v>
      </c>
      <c r="N118" s="791">
        <v>2</v>
      </c>
      <c r="O118" s="791">
        <v>1</v>
      </c>
      <c r="P118" s="791">
        <v>0</v>
      </c>
      <c r="Q118" s="791">
        <v>86</v>
      </c>
      <c r="R118" s="791">
        <v>56</v>
      </c>
      <c r="S118" s="791">
        <v>31</v>
      </c>
      <c r="U118" s="819">
        <v>6751</v>
      </c>
      <c r="V118" s="820" t="s">
        <v>466</v>
      </c>
      <c r="W118" s="821">
        <v>647</v>
      </c>
      <c r="X118" s="822">
        <v>3</v>
      </c>
      <c r="Y118" s="791">
        <v>2</v>
      </c>
      <c r="Z118" s="791">
        <v>3</v>
      </c>
      <c r="AA118" s="791">
        <v>2</v>
      </c>
      <c r="AB118" s="791">
        <v>12</v>
      </c>
      <c r="AC118" s="791">
        <v>10</v>
      </c>
      <c r="AD118" s="791">
        <v>32</v>
      </c>
      <c r="AE118" s="791">
        <v>18</v>
      </c>
      <c r="AF118" s="791">
        <v>17</v>
      </c>
      <c r="AG118" s="791">
        <v>4</v>
      </c>
      <c r="AH118" s="791">
        <v>1</v>
      </c>
      <c r="AI118" s="791">
        <v>0</v>
      </c>
      <c r="AJ118" s="791">
        <v>0</v>
      </c>
      <c r="AK118" s="791">
        <v>71</v>
      </c>
      <c r="AL118" s="791">
        <v>40</v>
      </c>
      <c r="AM118" s="791">
        <v>22</v>
      </c>
      <c r="BN118" s="1087">
        <f t="shared" si="5"/>
        <v>2341</v>
      </c>
      <c r="BO118" s="1092" t="str">
        <f t="shared" si="6"/>
        <v>JOE HALL ELEMENTARY SCHOOL</v>
      </c>
      <c r="BP118" s="1081" t="str">
        <f t="shared" si="7"/>
        <v>N</v>
      </c>
      <c r="BQ118" s="1081" t="str">
        <f t="shared" si="8"/>
        <v>N</v>
      </c>
      <c r="BR118" s="1083" t="str">
        <f t="shared" si="9"/>
        <v/>
      </c>
    </row>
    <row r="119" spans="1:70" ht="25.5">
      <c r="A119" s="819">
        <v>2351</v>
      </c>
      <c r="B119" s="820" t="s">
        <v>1242</v>
      </c>
      <c r="C119" s="821">
        <v>83</v>
      </c>
      <c r="D119" s="822">
        <v>3.1</v>
      </c>
      <c r="E119" s="791">
        <v>1</v>
      </c>
      <c r="F119" s="791">
        <v>1</v>
      </c>
      <c r="G119" s="791">
        <v>1</v>
      </c>
      <c r="H119" s="791">
        <v>6</v>
      </c>
      <c r="I119" s="791">
        <v>14</v>
      </c>
      <c r="J119" s="791">
        <v>37</v>
      </c>
      <c r="K119" s="791">
        <v>12</v>
      </c>
      <c r="L119" s="791">
        <v>23</v>
      </c>
      <c r="M119" s="791">
        <v>2</v>
      </c>
      <c r="N119" s="791">
        <v>1</v>
      </c>
      <c r="O119" s="791">
        <v>0</v>
      </c>
      <c r="P119" s="791">
        <v>0</v>
      </c>
      <c r="Q119" s="791">
        <v>76</v>
      </c>
      <c r="R119" s="791">
        <v>39</v>
      </c>
      <c r="S119" s="791">
        <v>27</v>
      </c>
      <c r="U119" s="819">
        <v>6761</v>
      </c>
      <c r="V119" s="820" t="s">
        <v>13</v>
      </c>
      <c r="W119" s="821">
        <v>200</v>
      </c>
      <c r="X119" s="822">
        <v>3.3</v>
      </c>
      <c r="Y119" s="791">
        <v>2</v>
      </c>
      <c r="Z119" s="791">
        <v>3</v>
      </c>
      <c r="AA119" s="791">
        <v>1</v>
      </c>
      <c r="AB119" s="791">
        <v>10</v>
      </c>
      <c r="AC119" s="791">
        <v>10</v>
      </c>
      <c r="AD119" s="791">
        <v>16</v>
      </c>
      <c r="AE119" s="791">
        <v>22</v>
      </c>
      <c r="AF119" s="791">
        <v>24</v>
      </c>
      <c r="AG119" s="791">
        <v>10</v>
      </c>
      <c r="AH119" s="791">
        <v>3</v>
      </c>
      <c r="AI119" s="791">
        <v>1</v>
      </c>
      <c r="AJ119" s="791">
        <v>1</v>
      </c>
      <c r="AK119" s="791">
        <v>76</v>
      </c>
      <c r="AL119" s="791">
        <v>60</v>
      </c>
      <c r="AM119" s="791">
        <v>38</v>
      </c>
      <c r="BN119" s="1087">
        <f t="shared" si="5"/>
        <v>2351</v>
      </c>
      <c r="BO119" s="1092" t="str">
        <f t="shared" si="6"/>
        <v>ENEIDA M. HARTNER ELEM. SCHOOL</v>
      </c>
      <c r="BP119" s="1081" t="str">
        <f t="shared" si="7"/>
        <v>N</v>
      </c>
      <c r="BQ119" s="1081" t="str">
        <f t="shared" si="8"/>
        <v>N</v>
      </c>
      <c r="BR119" s="1083" t="str">
        <f t="shared" si="9"/>
        <v/>
      </c>
    </row>
    <row r="120" spans="1:70" ht="25.5">
      <c r="A120" s="819">
        <v>2361</v>
      </c>
      <c r="B120" s="820" t="s">
        <v>288</v>
      </c>
      <c r="C120" s="821">
        <v>124</v>
      </c>
      <c r="D120" s="822">
        <v>2.8</v>
      </c>
      <c r="E120" s="791">
        <v>5</v>
      </c>
      <c r="F120" s="791">
        <v>2</v>
      </c>
      <c r="G120" s="791">
        <v>2</v>
      </c>
      <c r="H120" s="791">
        <v>6</v>
      </c>
      <c r="I120" s="791">
        <v>15</v>
      </c>
      <c r="J120" s="791">
        <v>43</v>
      </c>
      <c r="K120" s="791">
        <v>16</v>
      </c>
      <c r="L120" s="791">
        <v>7</v>
      </c>
      <c r="M120" s="791">
        <v>3</v>
      </c>
      <c r="N120" s="791">
        <v>0</v>
      </c>
      <c r="O120" s="791">
        <v>0</v>
      </c>
      <c r="P120" s="791">
        <v>0</v>
      </c>
      <c r="Q120" s="791">
        <v>69</v>
      </c>
      <c r="R120" s="791">
        <v>27</v>
      </c>
      <c r="S120" s="791">
        <v>10</v>
      </c>
      <c r="U120" s="819">
        <v>6771</v>
      </c>
      <c r="V120" s="820" t="s">
        <v>467</v>
      </c>
      <c r="W120" s="821">
        <v>609</v>
      </c>
      <c r="X120" s="822">
        <v>3.1</v>
      </c>
      <c r="Y120" s="791">
        <v>1</v>
      </c>
      <c r="Z120" s="791">
        <v>2</v>
      </c>
      <c r="AA120" s="791">
        <v>2</v>
      </c>
      <c r="AB120" s="791">
        <v>11</v>
      </c>
      <c r="AC120" s="791">
        <v>13</v>
      </c>
      <c r="AD120" s="791">
        <v>32</v>
      </c>
      <c r="AE120" s="791">
        <v>18</v>
      </c>
      <c r="AF120" s="791">
        <v>18</v>
      </c>
      <c r="AG120" s="791">
        <v>3</v>
      </c>
      <c r="AH120" s="791">
        <v>1</v>
      </c>
      <c r="AI120" s="791">
        <v>0</v>
      </c>
      <c r="AJ120" s="791">
        <v>0</v>
      </c>
      <c r="AK120" s="791">
        <v>71</v>
      </c>
      <c r="AL120" s="791">
        <v>40</v>
      </c>
      <c r="AM120" s="791">
        <v>22</v>
      </c>
      <c r="BN120" s="1087">
        <f t="shared" si="5"/>
        <v>2361</v>
      </c>
      <c r="BO120" s="1092" t="str">
        <f t="shared" si="6"/>
        <v>HIALEAH ELEMENTARY SCHOOL</v>
      </c>
      <c r="BP120" s="1081" t="str">
        <f t="shared" si="7"/>
        <v>N</v>
      </c>
      <c r="BQ120" s="1081" t="str">
        <f t="shared" si="8"/>
        <v>N</v>
      </c>
      <c r="BR120" s="1083" t="str">
        <f t="shared" si="9"/>
        <v/>
      </c>
    </row>
    <row r="121" spans="1:70" ht="25.5">
      <c r="A121" s="819">
        <v>2371</v>
      </c>
      <c r="B121" s="820" t="s">
        <v>1243</v>
      </c>
      <c r="C121" s="821">
        <v>180</v>
      </c>
      <c r="D121" s="822">
        <v>3.3</v>
      </c>
      <c r="E121" s="791">
        <v>2</v>
      </c>
      <c r="F121" s="791">
        <v>3</v>
      </c>
      <c r="G121" s="791">
        <v>1</v>
      </c>
      <c r="H121" s="791">
        <v>4</v>
      </c>
      <c r="I121" s="791">
        <v>4</v>
      </c>
      <c r="J121" s="791">
        <v>26</v>
      </c>
      <c r="K121" s="791">
        <v>25</v>
      </c>
      <c r="L121" s="791">
        <v>26</v>
      </c>
      <c r="M121" s="791">
        <v>7</v>
      </c>
      <c r="N121" s="791">
        <v>2</v>
      </c>
      <c r="O121" s="791">
        <v>0</v>
      </c>
      <c r="P121" s="791">
        <v>1</v>
      </c>
      <c r="Q121" s="791">
        <v>86</v>
      </c>
      <c r="R121" s="791">
        <v>60</v>
      </c>
      <c r="S121" s="791">
        <v>35</v>
      </c>
      <c r="U121" s="819">
        <v>6781</v>
      </c>
      <c r="V121" s="820" t="s">
        <v>468</v>
      </c>
      <c r="W121" s="821">
        <v>241</v>
      </c>
      <c r="X121" s="822">
        <v>3</v>
      </c>
      <c r="Y121" s="791">
        <v>0</v>
      </c>
      <c r="Z121" s="791">
        <v>2</v>
      </c>
      <c r="AA121" s="791">
        <v>2</v>
      </c>
      <c r="AB121" s="791">
        <v>12</v>
      </c>
      <c r="AC121" s="791">
        <v>15</v>
      </c>
      <c r="AD121" s="791">
        <v>32</v>
      </c>
      <c r="AE121" s="791">
        <v>19</v>
      </c>
      <c r="AF121" s="791">
        <v>15</v>
      </c>
      <c r="AG121" s="791">
        <v>2</v>
      </c>
      <c r="AH121" s="791">
        <v>1</v>
      </c>
      <c r="AI121" s="791">
        <v>0</v>
      </c>
      <c r="AJ121" s="791">
        <v>0</v>
      </c>
      <c r="AK121" s="791">
        <v>69</v>
      </c>
      <c r="AL121" s="791">
        <v>38</v>
      </c>
      <c r="AM121" s="791">
        <v>19</v>
      </c>
      <c r="BN121" s="1087">
        <f t="shared" si="5"/>
        <v>2371</v>
      </c>
      <c r="BO121" s="1092" t="str">
        <f t="shared" si="6"/>
        <v>WEST HIALEAH GARDENS ELEMENTARY SCH</v>
      </c>
      <c r="BP121" s="1081" t="str">
        <f t="shared" si="7"/>
        <v>N</v>
      </c>
      <c r="BQ121" s="1081" t="str">
        <f t="shared" si="8"/>
        <v>N</v>
      </c>
      <c r="BR121" s="1083" t="str">
        <f t="shared" si="9"/>
        <v/>
      </c>
    </row>
    <row r="122" spans="1:70" ht="25.5">
      <c r="A122" s="819">
        <v>2401</v>
      </c>
      <c r="B122" s="820" t="s">
        <v>290</v>
      </c>
      <c r="C122" s="821">
        <v>114</v>
      </c>
      <c r="D122" s="822">
        <v>2.7</v>
      </c>
      <c r="E122" s="791">
        <v>2</v>
      </c>
      <c r="F122" s="791">
        <v>2</v>
      </c>
      <c r="G122" s="791">
        <v>4</v>
      </c>
      <c r="H122" s="791">
        <v>15</v>
      </c>
      <c r="I122" s="791">
        <v>25</v>
      </c>
      <c r="J122" s="791">
        <v>38</v>
      </c>
      <c r="K122" s="791">
        <v>9</v>
      </c>
      <c r="L122" s="791">
        <v>5</v>
      </c>
      <c r="M122" s="791">
        <v>1</v>
      </c>
      <c r="N122" s="791">
        <v>0</v>
      </c>
      <c r="O122" s="791">
        <v>0</v>
      </c>
      <c r="P122" s="791">
        <v>0</v>
      </c>
      <c r="Q122" s="791">
        <v>53</v>
      </c>
      <c r="R122" s="791">
        <v>15</v>
      </c>
      <c r="S122" s="791">
        <v>6</v>
      </c>
      <c r="U122" s="819">
        <v>6801</v>
      </c>
      <c r="V122" s="820" t="s">
        <v>24</v>
      </c>
      <c r="W122" s="821">
        <v>261</v>
      </c>
      <c r="X122" s="822">
        <v>3.1</v>
      </c>
      <c r="Y122" s="791">
        <v>3</v>
      </c>
      <c r="Z122" s="791">
        <v>3</v>
      </c>
      <c r="AA122" s="791">
        <v>1</v>
      </c>
      <c r="AB122" s="791">
        <v>11</v>
      </c>
      <c r="AC122" s="791">
        <v>7</v>
      </c>
      <c r="AD122" s="791">
        <v>29</v>
      </c>
      <c r="AE122" s="791">
        <v>19</v>
      </c>
      <c r="AF122" s="791">
        <v>21</v>
      </c>
      <c r="AG122" s="791">
        <v>5</v>
      </c>
      <c r="AH122" s="791">
        <v>1</v>
      </c>
      <c r="AI122" s="791">
        <v>0</v>
      </c>
      <c r="AJ122" s="791">
        <v>0</v>
      </c>
      <c r="AK122" s="791">
        <v>75</v>
      </c>
      <c r="AL122" s="791">
        <v>46</v>
      </c>
      <c r="AM122" s="791">
        <v>28</v>
      </c>
      <c r="BN122" s="1087">
        <f t="shared" si="5"/>
        <v>2401</v>
      </c>
      <c r="BO122" s="1092" t="str">
        <f t="shared" si="6"/>
        <v>HIBISCUS ELEMENTARY SCHOOL</v>
      </c>
      <c r="BP122" s="1081" t="str">
        <f t="shared" si="7"/>
        <v>N</v>
      </c>
      <c r="BQ122" s="1081" t="str">
        <f t="shared" si="8"/>
        <v>N</v>
      </c>
      <c r="BR122" s="1083" t="str">
        <f t="shared" si="9"/>
        <v/>
      </c>
    </row>
    <row r="123" spans="1:70" ht="25.5">
      <c r="A123" s="819">
        <v>2441</v>
      </c>
      <c r="B123" s="820" t="s">
        <v>1244</v>
      </c>
      <c r="C123" s="821">
        <v>84</v>
      </c>
      <c r="D123" s="822">
        <v>3.5</v>
      </c>
      <c r="E123" s="791">
        <v>4</v>
      </c>
      <c r="F123" s="791">
        <v>0</v>
      </c>
      <c r="G123" s="791">
        <v>1</v>
      </c>
      <c r="H123" s="791">
        <v>2</v>
      </c>
      <c r="I123" s="791">
        <v>6</v>
      </c>
      <c r="J123" s="791">
        <v>14</v>
      </c>
      <c r="K123" s="791">
        <v>25</v>
      </c>
      <c r="L123" s="791">
        <v>31</v>
      </c>
      <c r="M123" s="791">
        <v>10</v>
      </c>
      <c r="N123" s="791">
        <v>6</v>
      </c>
      <c r="O123" s="791">
        <v>1</v>
      </c>
      <c r="P123" s="791">
        <v>0</v>
      </c>
      <c r="Q123" s="791">
        <v>87</v>
      </c>
      <c r="R123" s="791">
        <v>73</v>
      </c>
      <c r="S123" s="791">
        <v>48</v>
      </c>
      <c r="U123" s="819">
        <v>6821</v>
      </c>
      <c r="V123" s="820" t="s">
        <v>25</v>
      </c>
      <c r="W123" s="821">
        <v>448</v>
      </c>
      <c r="X123" s="822">
        <v>3.4</v>
      </c>
      <c r="Y123" s="791">
        <v>0</v>
      </c>
      <c r="Z123" s="791">
        <v>3</v>
      </c>
      <c r="AA123" s="791">
        <v>2</v>
      </c>
      <c r="AB123" s="791">
        <v>5</v>
      </c>
      <c r="AC123" s="791">
        <v>9</v>
      </c>
      <c r="AD123" s="791">
        <v>22</v>
      </c>
      <c r="AE123" s="791">
        <v>24</v>
      </c>
      <c r="AF123" s="791">
        <v>23</v>
      </c>
      <c r="AG123" s="791">
        <v>7</v>
      </c>
      <c r="AH123" s="791">
        <v>3</v>
      </c>
      <c r="AI123" s="791">
        <v>0</v>
      </c>
      <c r="AJ123" s="791">
        <v>0</v>
      </c>
      <c r="AK123" s="791">
        <v>81</v>
      </c>
      <c r="AL123" s="791">
        <v>59</v>
      </c>
      <c r="AM123" s="791">
        <v>34</v>
      </c>
      <c r="BN123" s="1087">
        <f t="shared" si="5"/>
        <v>2441</v>
      </c>
      <c r="BO123" s="1092" t="str">
        <f t="shared" si="6"/>
        <v>VIRGINIA A BOONE-HIGHLAND OAKS</v>
      </c>
      <c r="BP123" s="1081" t="str">
        <f t="shared" si="7"/>
        <v>N</v>
      </c>
      <c r="BQ123" s="1081" t="str">
        <f t="shared" si="8"/>
        <v>N</v>
      </c>
      <c r="BR123" s="1083" t="str">
        <f t="shared" si="9"/>
        <v/>
      </c>
    </row>
    <row r="124" spans="1:70" ht="25.5">
      <c r="A124" s="819">
        <v>2501</v>
      </c>
      <c r="B124" s="820" t="s">
        <v>292</v>
      </c>
      <c r="C124" s="821">
        <v>82</v>
      </c>
      <c r="D124" s="822">
        <v>2.8</v>
      </c>
      <c r="E124" s="791">
        <v>2</v>
      </c>
      <c r="F124" s="791">
        <v>1</v>
      </c>
      <c r="G124" s="791">
        <v>2</v>
      </c>
      <c r="H124" s="791">
        <v>11</v>
      </c>
      <c r="I124" s="791">
        <v>23</v>
      </c>
      <c r="J124" s="791">
        <v>34</v>
      </c>
      <c r="K124" s="791">
        <v>15</v>
      </c>
      <c r="L124" s="791">
        <v>10</v>
      </c>
      <c r="M124" s="791">
        <v>1</v>
      </c>
      <c r="N124" s="791">
        <v>0</v>
      </c>
      <c r="O124" s="791">
        <v>0</v>
      </c>
      <c r="P124" s="791">
        <v>0</v>
      </c>
      <c r="Q124" s="791">
        <v>60</v>
      </c>
      <c r="R124" s="791">
        <v>26</v>
      </c>
      <c r="S124" s="791">
        <v>11</v>
      </c>
      <c r="U124" s="819">
        <v>6841</v>
      </c>
      <c r="V124" s="820" t="s">
        <v>469</v>
      </c>
      <c r="W124" s="821">
        <v>338</v>
      </c>
      <c r="X124" s="822">
        <v>2.9</v>
      </c>
      <c r="Y124" s="791">
        <v>0</v>
      </c>
      <c r="Z124" s="791">
        <v>5</v>
      </c>
      <c r="AA124" s="791">
        <v>5</v>
      </c>
      <c r="AB124" s="791">
        <v>14</v>
      </c>
      <c r="AC124" s="791">
        <v>9</v>
      </c>
      <c r="AD124" s="791">
        <v>34</v>
      </c>
      <c r="AE124" s="791">
        <v>17</v>
      </c>
      <c r="AF124" s="791">
        <v>13</v>
      </c>
      <c r="AG124" s="791">
        <v>1</v>
      </c>
      <c r="AH124" s="791">
        <v>1</v>
      </c>
      <c r="AI124" s="791">
        <v>1</v>
      </c>
      <c r="AJ124" s="791">
        <v>0</v>
      </c>
      <c r="AK124" s="791">
        <v>66</v>
      </c>
      <c r="AL124" s="791">
        <v>33</v>
      </c>
      <c r="AM124" s="791">
        <v>16</v>
      </c>
      <c r="BN124" s="1087">
        <f t="shared" si="5"/>
        <v>2501</v>
      </c>
      <c r="BO124" s="1092" t="str">
        <f t="shared" si="6"/>
        <v>HOLMES ELEMENTARY SCHOOL</v>
      </c>
      <c r="BP124" s="1081" t="str">
        <f t="shared" si="7"/>
        <v>N</v>
      </c>
      <c r="BQ124" s="1081" t="str">
        <f t="shared" si="8"/>
        <v>N</v>
      </c>
      <c r="BR124" s="1083" t="str">
        <f t="shared" si="9"/>
        <v/>
      </c>
    </row>
    <row r="125" spans="1:70" ht="25.5">
      <c r="A125" s="819">
        <v>2511</v>
      </c>
      <c r="B125" s="820" t="s">
        <v>1245</v>
      </c>
      <c r="C125" s="821">
        <v>130</v>
      </c>
      <c r="D125" s="822">
        <v>3.4</v>
      </c>
      <c r="E125" s="791">
        <v>2</v>
      </c>
      <c r="F125" s="791">
        <v>1</v>
      </c>
      <c r="G125" s="791">
        <v>0</v>
      </c>
      <c r="H125" s="791">
        <v>3</v>
      </c>
      <c r="I125" s="791">
        <v>7</v>
      </c>
      <c r="J125" s="791">
        <v>34</v>
      </c>
      <c r="K125" s="791">
        <v>18</v>
      </c>
      <c r="L125" s="791">
        <v>24</v>
      </c>
      <c r="M125" s="791">
        <v>12</v>
      </c>
      <c r="N125" s="791">
        <v>1</v>
      </c>
      <c r="O125" s="791">
        <v>0</v>
      </c>
      <c r="P125" s="791">
        <v>0</v>
      </c>
      <c r="Q125" s="791">
        <v>88</v>
      </c>
      <c r="R125" s="791">
        <v>54</v>
      </c>
      <c r="S125" s="791">
        <v>36</v>
      </c>
      <c r="U125" s="819">
        <v>6861</v>
      </c>
      <c r="V125" s="820" t="s">
        <v>26</v>
      </c>
      <c r="W125" s="821">
        <v>457</v>
      </c>
      <c r="X125" s="822">
        <v>3.5</v>
      </c>
      <c r="Y125" s="791">
        <v>0</v>
      </c>
      <c r="Z125" s="791">
        <v>0</v>
      </c>
      <c r="AA125" s="791">
        <v>1</v>
      </c>
      <c r="AB125" s="791">
        <v>5</v>
      </c>
      <c r="AC125" s="791">
        <v>6</v>
      </c>
      <c r="AD125" s="791">
        <v>27</v>
      </c>
      <c r="AE125" s="791">
        <v>20</v>
      </c>
      <c r="AF125" s="791">
        <v>28</v>
      </c>
      <c r="AG125" s="791">
        <v>10</v>
      </c>
      <c r="AH125" s="791">
        <v>2</v>
      </c>
      <c r="AI125" s="791">
        <v>0</v>
      </c>
      <c r="AJ125" s="791">
        <v>0</v>
      </c>
      <c r="AK125" s="791">
        <v>88</v>
      </c>
      <c r="AL125" s="791">
        <v>60</v>
      </c>
      <c r="AM125" s="791">
        <v>40</v>
      </c>
      <c r="BN125" s="1087">
        <f t="shared" si="5"/>
        <v>2511</v>
      </c>
      <c r="BO125" s="1092" t="str">
        <f t="shared" si="6"/>
        <v>ZORA NEALE HURSTON ELEMENTARY SCHOO</v>
      </c>
      <c r="BP125" s="1081" t="str">
        <f t="shared" si="7"/>
        <v>N</v>
      </c>
      <c r="BQ125" s="1081" t="str">
        <f t="shared" si="8"/>
        <v>N</v>
      </c>
      <c r="BR125" s="1083" t="str">
        <f t="shared" si="9"/>
        <v/>
      </c>
    </row>
    <row r="126" spans="1:70" ht="25.5">
      <c r="A126" s="819">
        <v>2521</v>
      </c>
      <c r="B126" s="820" t="s">
        <v>1246</v>
      </c>
      <c r="C126" s="821">
        <v>154</v>
      </c>
      <c r="D126" s="822">
        <v>3.4</v>
      </c>
      <c r="E126" s="791">
        <v>1</v>
      </c>
      <c r="F126" s="791">
        <v>1</v>
      </c>
      <c r="G126" s="791">
        <v>2</v>
      </c>
      <c r="H126" s="791">
        <v>5</v>
      </c>
      <c r="I126" s="791">
        <v>4</v>
      </c>
      <c r="J126" s="791">
        <v>31</v>
      </c>
      <c r="K126" s="791">
        <v>19</v>
      </c>
      <c r="L126" s="791">
        <v>26</v>
      </c>
      <c r="M126" s="791">
        <v>8</v>
      </c>
      <c r="N126" s="791">
        <v>3</v>
      </c>
      <c r="O126" s="791">
        <v>0</v>
      </c>
      <c r="P126" s="791">
        <v>1</v>
      </c>
      <c r="Q126" s="791">
        <v>87</v>
      </c>
      <c r="R126" s="791">
        <v>56</v>
      </c>
      <c r="S126" s="791">
        <v>37</v>
      </c>
      <c r="U126" s="819">
        <v>6881</v>
      </c>
      <c r="V126" s="820" t="s">
        <v>470</v>
      </c>
      <c r="W126" s="821">
        <v>349</v>
      </c>
      <c r="X126" s="822">
        <v>3.7</v>
      </c>
      <c r="Y126" s="791">
        <v>0</v>
      </c>
      <c r="Z126" s="791">
        <v>1</v>
      </c>
      <c r="AA126" s="791">
        <v>1</v>
      </c>
      <c r="AB126" s="791">
        <v>3</v>
      </c>
      <c r="AC126" s="791">
        <v>5</v>
      </c>
      <c r="AD126" s="791">
        <v>21</v>
      </c>
      <c r="AE126" s="791">
        <v>18</v>
      </c>
      <c r="AF126" s="791">
        <v>33</v>
      </c>
      <c r="AG126" s="791">
        <v>10</v>
      </c>
      <c r="AH126" s="791">
        <v>5</v>
      </c>
      <c r="AI126" s="791">
        <v>2</v>
      </c>
      <c r="AJ126" s="791">
        <v>0</v>
      </c>
      <c r="AK126" s="791">
        <v>90</v>
      </c>
      <c r="AL126" s="791">
        <v>69</v>
      </c>
      <c r="AM126" s="791">
        <v>51</v>
      </c>
      <c r="BN126" s="1087">
        <f t="shared" si="5"/>
        <v>2521</v>
      </c>
      <c r="BO126" s="1092" t="str">
        <f t="shared" si="6"/>
        <v>OLIVER HOOVER ELEMENTARY SCHL</v>
      </c>
      <c r="BP126" s="1081" t="str">
        <f t="shared" si="7"/>
        <v>N</v>
      </c>
      <c r="BQ126" s="1081" t="str">
        <f t="shared" si="8"/>
        <v>N</v>
      </c>
      <c r="BR126" s="1083" t="str">
        <f t="shared" si="9"/>
        <v/>
      </c>
    </row>
    <row r="127" spans="1:70" ht="25.5">
      <c r="A127" s="819">
        <v>2541</v>
      </c>
      <c r="B127" s="820" t="s">
        <v>295</v>
      </c>
      <c r="C127" s="821">
        <v>115</v>
      </c>
      <c r="D127" s="822">
        <v>3.3</v>
      </c>
      <c r="E127" s="791">
        <v>0</v>
      </c>
      <c r="F127" s="791">
        <v>0</v>
      </c>
      <c r="G127" s="791">
        <v>1</v>
      </c>
      <c r="H127" s="791">
        <v>10</v>
      </c>
      <c r="I127" s="791">
        <v>14</v>
      </c>
      <c r="J127" s="791">
        <v>19</v>
      </c>
      <c r="K127" s="791">
        <v>24</v>
      </c>
      <c r="L127" s="791">
        <v>23</v>
      </c>
      <c r="M127" s="791">
        <v>6</v>
      </c>
      <c r="N127" s="791">
        <v>2</v>
      </c>
      <c r="O127" s="791">
        <v>1</v>
      </c>
      <c r="P127" s="791">
        <v>0</v>
      </c>
      <c r="Q127" s="791">
        <v>76</v>
      </c>
      <c r="R127" s="791">
        <v>57</v>
      </c>
      <c r="S127" s="791">
        <v>32</v>
      </c>
      <c r="U127" s="819">
        <v>6901</v>
      </c>
      <c r="V127" s="820" t="s">
        <v>471</v>
      </c>
      <c r="W127" s="821">
        <v>192</v>
      </c>
      <c r="X127" s="822">
        <v>3.1</v>
      </c>
      <c r="Y127" s="791">
        <v>2</v>
      </c>
      <c r="Z127" s="791">
        <v>5</v>
      </c>
      <c r="AA127" s="791">
        <v>3</v>
      </c>
      <c r="AB127" s="791">
        <v>9</v>
      </c>
      <c r="AC127" s="791">
        <v>10</v>
      </c>
      <c r="AD127" s="791">
        <v>20</v>
      </c>
      <c r="AE127" s="791">
        <v>20</v>
      </c>
      <c r="AF127" s="791">
        <v>18</v>
      </c>
      <c r="AG127" s="791">
        <v>8</v>
      </c>
      <c r="AH127" s="791">
        <v>2</v>
      </c>
      <c r="AI127" s="791">
        <v>1</v>
      </c>
      <c r="AJ127" s="791">
        <v>1</v>
      </c>
      <c r="AK127" s="791">
        <v>70</v>
      </c>
      <c r="AL127" s="791">
        <v>50</v>
      </c>
      <c r="AM127" s="791">
        <v>30</v>
      </c>
      <c r="BN127" s="1087">
        <f t="shared" si="5"/>
        <v>2541</v>
      </c>
      <c r="BO127" s="1092" t="str">
        <f t="shared" si="6"/>
        <v>HOWARD DRIVE ELEMENTARY SCHOOL</v>
      </c>
      <c r="BP127" s="1081" t="str">
        <f t="shared" si="7"/>
        <v>N</v>
      </c>
      <c r="BQ127" s="1081" t="str">
        <f t="shared" si="8"/>
        <v>N</v>
      </c>
      <c r="BR127" s="1083" t="str">
        <f t="shared" si="9"/>
        <v/>
      </c>
    </row>
    <row r="128" spans="1:70" ht="25.5">
      <c r="A128" s="819">
        <v>2581</v>
      </c>
      <c r="B128" s="820" t="s">
        <v>1248</v>
      </c>
      <c r="C128" s="821">
        <v>112</v>
      </c>
      <c r="D128" s="822">
        <v>3.1</v>
      </c>
      <c r="E128" s="791">
        <v>3</v>
      </c>
      <c r="F128" s="791">
        <v>1</v>
      </c>
      <c r="G128" s="791">
        <v>0</v>
      </c>
      <c r="H128" s="791">
        <v>4</v>
      </c>
      <c r="I128" s="791">
        <v>11</v>
      </c>
      <c r="J128" s="791">
        <v>44</v>
      </c>
      <c r="K128" s="791">
        <v>28</v>
      </c>
      <c r="L128" s="791">
        <v>7</v>
      </c>
      <c r="M128" s="791">
        <v>2</v>
      </c>
      <c r="N128" s="791">
        <v>0</v>
      </c>
      <c r="O128" s="791">
        <v>1</v>
      </c>
      <c r="P128" s="791">
        <v>0</v>
      </c>
      <c r="Q128" s="791">
        <v>81</v>
      </c>
      <c r="R128" s="791">
        <v>38</v>
      </c>
      <c r="S128" s="791">
        <v>10</v>
      </c>
      <c r="U128" s="819">
        <v>6921</v>
      </c>
      <c r="V128" s="820" t="s">
        <v>1336</v>
      </c>
      <c r="W128" s="821">
        <v>370</v>
      </c>
      <c r="X128" s="822">
        <v>3.5</v>
      </c>
      <c r="Y128" s="791">
        <v>1</v>
      </c>
      <c r="Z128" s="791">
        <v>1</v>
      </c>
      <c r="AA128" s="791">
        <v>1</v>
      </c>
      <c r="AB128" s="791">
        <v>5</v>
      </c>
      <c r="AC128" s="791">
        <v>7</v>
      </c>
      <c r="AD128" s="791">
        <v>21</v>
      </c>
      <c r="AE128" s="791">
        <v>24</v>
      </c>
      <c r="AF128" s="791">
        <v>27</v>
      </c>
      <c r="AG128" s="791">
        <v>7</v>
      </c>
      <c r="AH128" s="791">
        <v>4</v>
      </c>
      <c r="AI128" s="791">
        <v>2</v>
      </c>
      <c r="AJ128" s="791">
        <v>1</v>
      </c>
      <c r="AK128" s="791">
        <v>86</v>
      </c>
      <c r="AL128" s="791">
        <v>65</v>
      </c>
      <c r="AM128" s="791">
        <v>41</v>
      </c>
      <c r="BN128" s="1087">
        <f t="shared" si="5"/>
        <v>2581</v>
      </c>
      <c r="BO128" s="1092" t="str">
        <f t="shared" si="6"/>
        <v>MADIE IVES COMMUNITY ELEMENTARY SCH</v>
      </c>
      <c r="BP128" s="1081" t="str">
        <f t="shared" si="7"/>
        <v>N</v>
      </c>
      <c r="BQ128" s="1081" t="str">
        <f t="shared" si="8"/>
        <v>N</v>
      </c>
      <c r="BR128" s="1083" t="str">
        <f t="shared" si="9"/>
        <v/>
      </c>
    </row>
    <row r="129" spans="1:70" ht="25.5">
      <c r="A129" s="819">
        <v>2641</v>
      </c>
      <c r="B129" s="820" t="s">
        <v>297</v>
      </c>
      <c r="C129" s="821">
        <v>83</v>
      </c>
      <c r="D129" s="822">
        <v>3.3</v>
      </c>
      <c r="E129" s="791">
        <v>1</v>
      </c>
      <c r="F129" s="791">
        <v>0</v>
      </c>
      <c r="G129" s="791">
        <v>0</v>
      </c>
      <c r="H129" s="791">
        <v>5</v>
      </c>
      <c r="I129" s="791">
        <v>5</v>
      </c>
      <c r="J129" s="791">
        <v>33</v>
      </c>
      <c r="K129" s="791">
        <v>31</v>
      </c>
      <c r="L129" s="791">
        <v>22</v>
      </c>
      <c r="M129" s="791">
        <v>4</v>
      </c>
      <c r="N129" s="791">
        <v>0</v>
      </c>
      <c r="O129" s="791">
        <v>0</v>
      </c>
      <c r="P129" s="791">
        <v>0</v>
      </c>
      <c r="Q129" s="791">
        <v>89</v>
      </c>
      <c r="R129" s="791">
        <v>57</v>
      </c>
      <c r="S129" s="791">
        <v>25</v>
      </c>
      <c r="U129" s="819">
        <v>6961</v>
      </c>
      <c r="V129" s="820" t="s">
        <v>473</v>
      </c>
      <c r="W129" s="821">
        <v>414</v>
      </c>
      <c r="X129" s="822">
        <v>3</v>
      </c>
      <c r="Y129" s="791">
        <v>3</v>
      </c>
      <c r="Z129" s="791">
        <v>2</v>
      </c>
      <c r="AA129" s="791">
        <v>3</v>
      </c>
      <c r="AB129" s="791">
        <v>12</v>
      </c>
      <c r="AC129" s="791">
        <v>14</v>
      </c>
      <c r="AD129" s="791">
        <v>25</v>
      </c>
      <c r="AE129" s="791">
        <v>17</v>
      </c>
      <c r="AF129" s="791">
        <v>18</v>
      </c>
      <c r="AG129" s="791">
        <v>5</v>
      </c>
      <c r="AH129" s="791">
        <v>1</v>
      </c>
      <c r="AI129" s="791">
        <v>0</v>
      </c>
      <c r="AJ129" s="791">
        <v>0</v>
      </c>
      <c r="AK129" s="791">
        <v>66</v>
      </c>
      <c r="AL129" s="791">
        <v>41</v>
      </c>
      <c r="AM129" s="791">
        <v>24</v>
      </c>
      <c r="BN129" s="1087">
        <f t="shared" si="5"/>
        <v>2641</v>
      </c>
      <c r="BO129" s="1092" t="str">
        <f t="shared" si="6"/>
        <v>KENDALE ELEMENTARY SCHOOL</v>
      </c>
      <c r="BP129" s="1081" t="str">
        <f t="shared" si="7"/>
        <v>N</v>
      </c>
      <c r="BQ129" s="1081" t="str">
        <f t="shared" si="8"/>
        <v>N</v>
      </c>
      <c r="BR129" s="1083" t="str">
        <f t="shared" si="9"/>
        <v/>
      </c>
    </row>
    <row r="130" spans="1:70" ht="25.5">
      <c r="A130" s="819">
        <v>2651</v>
      </c>
      <c r="B130" s="820" t="s">
        <v>1249</v>
      </c>
      <c r="C130" s="821">
        <v>114</v>
      </c>
      <c r="D130" s="822">
        <v>3.5</v>
      </c>
      <c r="E130" s="791">
        <v>1</v>
      </c>
      <c r="F130" s="791">
        <v>0</v>
      </c>
      <c r="G130" s="791">
        <v>0</v>
      </c>
      <c r="H130" s="791">
        <v>1</v>
      </c>
      <c r="I130" s="791">
        <v>6</v>
      </c>
      <c r="J130" s="791">
        <v>30</v>
      </c>
      <c r="K130" s="791">
        <v>29</v>
      </c>
      <c r="L130" s="791">
        <v>26</v>
      </c>
      <c r="M130" s="791">
        <v>4</v>
      </c>
      <c r="N130" s="791">
        <v>4</v>
      </c>
      <c r="O130" s="791">
        <v>0</v>
      </c>
      <c r="P130" s="791">
        <v>0</v>
      </c>
      <c r="Q130" s="791">
        <v>92</v>
      </c>
      <c r="R130" s="791">
        <v>62</v>
      </c>
      <c r="S130" s="791">
        <v>33</v>
      </c>
      <c r="U130" s="819">
        <v>6981</v>
      </c>
      <c r="V130" s="820" t="s">
        <v>27</v>
      </c>
      <c r="W130" s="821">
        <v>187</v>
      </c>
      <c r="X130" s="822">
        <v>2.8</v>
      </c>
      <c r="Y130" s="791">
        <v>2</v>
      </c>
      <c r="Z130" s="791">
        <v>5</v>
      </c>
      <c r="AA130" s="791">
        <v>4</v>
      </c>
      <c r="AB130" s="791">
        <v>18</v>
      </c>
      <c r="AC130" s="791">
        <v>16</v>
      </c>
      <c r="AD130" s="791">
        <v>24</v>
      </c>
      <c r="AE130" s="791">
        <v>12</v>
      </c>
      <c r="AF130" s="791">
        <v>18</v>
      </c>
      <c r="AG130" s="791">
        <v>2</v>
      </c>
      <c r="AH130" s="791">
        <v>0</v>
      </c>
      <c r="AI130" s="791">
        <v>0</v>
      </c>
      <c r="AJ130" s="791">
        <v>0</v>
      </c>
      <c r="AK130" s="791">
        <v>55</v>
      </c>
      <c r="AL130" s="791">
        <v>32</v>
      </c>
      <c r="AM130" s="791">
        <v>20</v>
      </c>
      <c r="BN130" s="1087">
        <f t="shared" si="5"/>
        <v>2651</v>
      </c>
      <c r="BO130" s="1092" t="str">
        <f t="shared" si="6"/>
        <v>KENDALE LAKES ELEMENTARY SCHL</v>
      </c>
      <c r="BP130" s="1081" t="str">
        <f t="shared" si="7"/>
        <v>N</v>
      </c>
      <c r="BQ130" s="1081" t="str">
        <f t="shared" si="8"/>
        <v>N</v>
      </c>
      <c r="BR130" s="1083" t="str">
        <f t="shared" si="9"/>
        <v/>
      </c>
    </row>
    <row r="131" spans="1:70" ht="25.5">
      <c r="A131" s="819">
        <v>2661</v>
      </c>
      <c r="B131" s="820" t="s">
        <v>1250</v>
      </c>
      <c r="C131" s="821">
        <v>201</v>
      </c>
      <c r="D131" s="822">
        <v>2.9</v>
      </c>
      <c r="E131" s="791">
        <v>3</v>
      </c>
      <c r="F131" s="791">
        <v>3</v>
      </c>
      <c r="G131" s="791">
        <v>3</v>
      </c>
      <c r="H131" s="791">
        <v>7</v>
      </c>
      <c r="I131" s="791">
        <v>14</v>
      </c>
      <c r="J131" s="791">
        <v>44</v>
      </c>
      <c r="K131" s="791">
        <v>14</v>
      </c>
      <c r="L131" s="791">
        <v>8</v>
      </c>
      <c r="M131" s="791">
        <v>3</v>
      </c>
      <c r="N131" s="791">
        <v>1</v>
      </c>
      <c r="O131" s="791">
        <v>0</v>
      </c>
      <c r="P131" s="791">
        <v>0</v>
      </c>
      <c r="Q131" s="791">
        <v>70</v>
      </c>
      <c r="R131" s="791">
        <v>26</v>
      </c>
      <c r="S131" s="791">
        <v>12</v>
      </c>
      <c r="U131" s="819">
        <v>7001</v>
      </c>
      <c r="V131" s="820" t="s">
        <v>1008</v>
      </c>
      <c r="W131" s="821">
        <v>14</v>
      </c>
      <c r="X131" s="822">
        <v>2.9</v>
      </c>
      <c r="Y131" s="791">
        <v>0</v>
      </c>
      <c r="Z131" s="791">
        <v>0</v>
      </c>
      <c r="AA131" s="791">
        <v>7</v>
      </c>
      <c r="AB131" s="791">
        <v>14</v>
      </c>
      <c r="AC131" s="791">
        <v>29</v>
      </c>
      <c r="AD131" s="791">
        <v>21</v>
      </c>
      <c r="AE131" s="791">
        <v>7</v>
      </c>
      <c r="AF131" s="791">
        <v>21</v>
      </c>
      <c r="AG131" s="791">
        <v>0</v>
      </c>
      <c r="AH131" s="791">
        <v>0</v>
      </c>
      <c r="AI131" s="791">
        <v>0</v>
      </c>
      <c r="AJ131" s="791">
        <v>0</v>
      </c>
      <c r="AK131" s="791">
        <v>50</v>
      </c>
      <c r="AL131" s="791">
        <v>29</v>
      </c>
      <c r="AM131" s="791">
        <v>21</v>
      </c>
      <c r="BN131" s="1087">
        <f t="shared" si="5"/>
        <v>2661</v>
      </c>
      <c r="BO131" s="1092" t="str">
        <f t="shared" si="6"/>
        <v>KENSINGTON PARK ELEM. SCHOOL</v>
      </c>
      <c r="BP131" s="1081" t="str">
        <f t="shared" si="7"/>
        <v>N</v>
      </c>
      <c r="BQ131" s="1081" t="str">
        <f t="shared" si="8"/>
        <v>N</v>
      </c>
      <c r="BR131" s="1083" t="str">
        <f t="shared" si="9"/>
        <v/>
      </c>
    </row>
    <row r="132" spans="1:70" ht="25.5">
      <c r="A132" s="819">
        <v>2701</v>
      </c>
      <c r="B132" s="820" t="s">
        <v>41</v>
      </c>
      <c r="C132" s="821">
        <v>102</v>
      </c>
      <c r="D132" s="822">
        <v>3.1</v>
      </c>
      <c r="E132" s="791">
        <v>2</v>
      </c>
      <c r="F132" s="791">
        <v>1</v>
      </c>
      <c r="G132" s="791">
        <v>3</v>
      </c>
      <c r="H132" s="791">
        <v>5</v>
      </c>
      <c r="I132" s="791">
        <v>9</v>
      </c>
      <c r="J132" s="791">
        <v>36</v>
      </c>
      <c r="K132" s="791">
        <v>21</v>
      </c>
      <c r="L132" s="791">
        <v>20</v>
      </c>
      <c r="M132" s="791">
        <v>4</v>
      </c>
      <c r="N132" s="791">
        <v>0</v>
      </c>
      <c r="O132" s="791">
        <v>0</v>
      </c>
      <c r="P132" s="791">
        <v>0</v>
      </c>
      <c r="Q132" s="791">
        <v>80</v>
      </c>
      <c r="R132" s="791">
        <v>44</v>
      </c>
      <c r="S132" s="791">
        <v>24</v>
      </c>
      <c r="U132" s="819">
        <v>7055</v>
      </c>
      <c r="V132" s="820" t="s">
        <v>487</v>
      </c>
      <c r="W132" s="821">
        <v>71</v>
      </c>
      <c r="X132" s="822">
        <v>4.0999999999999996</v>
      </c>
      <c r="Y132" s="791">
        <v>0</v>
      </c>
      <c r="Z132" s="791">
        <v>0</v>
      </c>
      <c r="AA132" s="791">
        <v>0</v>
      </c>
      <c r="AB132" s="791">
        <v>1</v>
      </c>
      <c r="AC132" s="791">
        <v>0</v>
      </c>
      <c r="AD132" s="791">
        <v>7</v>
      </c>
      <c r="AE132" s="791">
        <v>18</v>
      </c>
      <c r="AF132" s="791">
        <v>38</v>
      </c>
      <c r="AG132" s="791">
        <v>20</v>
      </c>
      <c r="AH132" s="791">
        <v>13</v>
      </c>
      <c r="AI132" s="791">
        <v>0</v>
      </c>
      <c r="AJ132" s="791">
        <v>3</v>
      </c>
      <c r="AK132" s="791">
        <v>99</v>
      </c>
      <c r="AL132" s="791">
        <v>92</v>
      </c>
      <c r="AM132" s="791">
        <v>73</v>
      </c>
      <c r="BN132" s="1087">
        <f t="shared" si="5"/>
        <v>2701</v>
      </c>
      <c r="BO132" s="1092" t="str">
        <f t="shared" si="6"/>
        <v>KENWOOD K-8 CENTER</v>
      </c>
      <c r="BP132" s="1081">
        <f t="shared" si="7"/>
        <v>145</v>
      </c>
      <c r="BQ132" s="1081">
        <f t="shared" si="8"/>
        <v>85</v>
      </c>
      <c r="BR132" s="1083">
        <f t="shared" si="9"/>
        <v>82.935222672064782</v>
      </c>
    </row>
    <row r="133" spans="1:70">
      <c r="A133" s="819">
        <v>2741</v>
      </c>
      <c r="B133" s="820" t="s">
        <v>300</v>
      </c>
      <c r="C133" s="821">
        <v>148</v>
      </c>
      <c r="D133" s="822">
        <v>3.7</v>
      </c>
      <c r="E133" s="791">
        <v>1</v>
      </c>
      <c r="F133" s="791">
        <v>0</v>
      </c>
      <c r="G133" s="791">
        <v>0</v>
      </c>
      <c r="H133" s="791">
        <v>1</v>
      </c>
      <c r="I133" s="791">
        <v>5</v>
      </c>
      <c r="J133" s="791">
        <v>21</v>
      </c>
      <c r="K133" s="791">
        <v>21</v>
      </c>
      <c r="L133" s="791">
        <v>36</v>
      </c>
      <c r="M133" s="791">
        <v>7</v>
      </c>
      <c r="N133" s="791">
        <v>6</v>
      </c>
      <c r="O133" s="791">
        <v>1</v>
      </c>
      <c r="P133" s="791">
        <v>1</v>
      </c>
      <c r="Q133" s="791">
        <v>93</v>
      </c>
      <c r="R133" s="791">
        <v>72</v>
      </c>
      <c r="S133" s="791">
        <v>51</v>
      </c>
      <c r="U133" s="819">
        <v>7059</v>
      </c>
      <c r="V133" s="820" t="s">
        <v>951</v>
      </c>
      <c r="W133" s="821">
        <v>141</v>
      </c>
      <c r="X133" s="822">
        <v>3.3</v>
      </c>
      <c r="Y133" s="791">
        <v>0</v>
      </c>
      <c r="Z133" s="791">
        <v>0</v>
      </c>
      <c r="AA133" s="791">
        <v>0</v>
      </c>
      <c r="AB133" s="791">
        <v>6</v>
      </c>
      <c r="AC133" s="791">
        <v>11</v>
      </c>
      <c r="AD133" s="791">
        <v>35</v>
      </c>
      <c r="AE133" s="791">
        <v>21</v>
      </c>
      <c r="AF133" s="791">
        <v>21</v>
      </c>
      <c r="AG133" s="791">
        <v>3</v>
      </c>
      <c r="AH133" s="791">
        <v>3</v>
      </c>
      <c r="AI133" s="791">
        <v>0</v>
      </c>
      <c r="AJ133" s="791">
        <v>0</v>
      </c>
      <c r="AK133" s="791">
        <v>83</v>
      </c>
      <c r="AL133" s="791">
        <v>48</v>
      </c>
      <c r="AM133" s="791">
        <v>27</v>
      </c>
      <c r="BN133" s="1087">
        <f t="shared" si="5"/>
        <v>2741</v>
      </c>
      <c r="BO133" s="1092" t="str">
        <f t="shared" si="6"/>
        <v>KEY BISCAYNE K-8 CENTER</v>
      </c>
      <c r="BP133" s="1081">
        <f t="shared" si="7"/>
        <v>138</v>
      </c>
      <c r="BQ133" s="1081">
        <f t="shared" si="8"/>
        <v>92</v>
      </c>
      <c r="BR133" s="1083">
        <f t="shared" si="9"/>
        <v>92.51748251748252</v>
      </c>
    </row>
    <row r="134" spans="1:70" ht="25.5">
      <c r="A134" s="819">
        <v>2781</v>
      </c>
      <c r="B134" s="820" t="s">
        <v>301</v>
      </c>
      <c r="C134" s="821">
        <v>158</v>
      </c>
      <c r="D134" s="822">
        <v>3</v>
      </c>
      <c r="E134" s="791">
        <v>1</v>
      </c>
      <c r="F134" s="791">
        <v>4</v>
      </c>
      <c r="G134" s="791">
        <v>4</v>
      </c>
      <c r="H134" s="791">
        <v>4</v>
      </c>
      <c r="I134" s="791">
        <v>15</v>
      </c>
      <c r="J134" s="791">
        <v>40</v>
      </c>
      <c r="K134" s="791">
        <v>16</v>
      </c>
      <c r="L134" s="791">
        <v>15</v>
      </c>
      <c r="M134" s="791">
        <v>2</v>
      </c>
      <c r="N134" s="791">
        <v>1</v>
      </c>
      <c r="O134" s="791">
        <v>0</v>
      </c>
      <c r="P134" s="791">
        <v>0</v>
      </c>
      <c r="Q134" s="791">
        <v>73</v>
      </c>
      <c r="R134" s="791">
        <v>34</v>
      </c>
      <c r="S134" s="791">
        <v>18</v>
      </c>
      <c r="U134" s="819">
        <v>7631</v>
      </c>
      <c r="V134" s="820" t="s">
        <v>1932</v>
      </c>
      <c r="W134" s="821">
        <v>22</v>
      </c>
      <c r="X134" s="822">
        <v>2</v>
      </c>
      <c r="Y134" s="791">
        <v>9</v>
      </c>
      <c r="Z134" s="791">
        <v>18</v>
      </c>
      <c r="AA134" s="791">
        <v>9</v>
      </c>
      <c r="AB134" s="791">
        <v>18</v>
      </c>
      <c r="AC134" s="791">
        <v>14</v>
      </c>
      <c r="AD134" s="791">
        <v>27</v>
      </c>
      <c r="AE134" s="791">
        <v>5</v>
      </c>
      <c r="AF134" s="791">
        <v>0</v>
      </c>
      <c r="AG134" s="791">
        <v>0</v>
      </c>
      <c r="AH134" s="791">
        <v>0</v>
      </c>
      <c r="AI134" s="791">
        <v>0</v>
      </c>
      <c r="AJ134" s="791">
        <v>0</v>
      </c>
      <c r="AK134" s="791">
        <v>32</v>
      </c>
      <c r="AL134" s="791">
        <v>5</v>
      </c>
      <c r="AM134" s="791">
        <v>0</v>
      </c>
      <c r="BN134" s="1087">
        <f t="shared" si="5"/>
        <v>2781</v>
      </c>
      <c r="BO134" s="1092" t="str">
        <f t="shared" si="6"/>
        <v>KINLOCH PARK ELEMENTARY SCHOOL</v>
      </c>
      <c r="BP134" s="1081" t="str">
        <f t="shared" si="7"/>
        <v>N</v>
      </c>
      <c r="BQ134" s="1081" t="str">
        <f t="shared" si="8"/>
        <v>N</v>
      </c>
      <c r="BR134" s="1083" t="str">
        <f t="shared" si="9"/>
        <v/>
      </c>
    </row>
    <row r="135" spans="1:70" ht="25.5">
      <c r="A135" s="819">
        <v>2801</v>
      </c>
      <c r="B135" s="820" t="s">
        <v>302</v>
      </c>
      <c r="C135" s="821">
        <v>46</v>
      </c>
      <c r="D135" s="822">
        <v>2.6</v>
      </c>
      <c r="E135" s="791">
        <v>2</v>
      </c>
      <c r="F135" s="791">
        <v>7</v>
      </c>
      <c r="G135" s="791">
        <v>7</v>
      </c>
      <c r="H135" s="791">
        <v>17</v>
      </c>
      <c r="I135" s="791">
        <v>11</v>
      </c>
      <c r="J135" s="791">
        <v>43</v>
      </c>
      <c r="K135" s="791">
        <v>4</v>
      </c>
      <c r="L135" s="791">
        <v>9</v>
      </c>
      <c r="M135" s="791">
        <v>0</v>
      </c>
      <c r="N135" s="791">
        <v>0</v>
      </c>
      <c r="O135" s="791">
        <v>0</v>
      </c>
      <c r="P135" s="791">
        <v>0</v>
      </c>
      <c r="Q135" s="791">
        <v>57</v>
      </c>
      <c r="R135" s="791">
        <v>13</v>
      </c>
      <c r="S135" s="791">
        <v>9</v>
      </c>
      <c r="U135" s="819">
        <v>7819</v>
      </c>
      <c r="V135" s="820" t="s">
        <v>150</v>
      </c>
      <c r="W135" s="821">
        <v>3</v>
      </c>
      <c r="X135" s="822" t="s">
        <v>42</v>
      </c>
      <c r="Y135" s="791" t="s">
        <v>42</v>
      </c>
      <c r="Z135" s="791" t="s">
        <v>42</v>
      </c>
      <c r="AA135" s="791" t="s">
        <v>42</v>
      </c>
      <c r="AB135" s="791" t="s">
        <v>42</v>
      </c>
      <c r="AC135" s="791" t="s">
        <v>42</v>
      </c>
      <c r="AD135" s="791" t="s">
        <v>42</v>
      </c>
      <c r="AE135" s="791" t="s">
        <v>42</v>
      </c>
      <c r="AF135" s="791" t="s">
        <v>42</v>
      </c>
      <c r="AG135" s="791" t="s">
        <v>42</v>
      </c>
      <c r="AH135" s="791" t="s">
        <v>42</v>
      </c>
      <c r="AI135" s="791" t="s">
        <v>42</v>
      </c>
      <c r="AJ135" s="791" t="s">
        <v>42</v>
      </c>
      <c r="AK135" s="791" t="s">
        <v>42</v>
      </c>
      <c r="AL135" s="791" t="s">
        <v>42</v>
      </c>
      <c r="AM135" s="791" t="s">
        <v>42</v>
      </c>
      <c r="BN135" s="1087">
        <f t="shared" si="5"/>
        <v>2801</v>
      </c>
      <c r="BO135" s="1092" t="str">
        <f t="shared" si="6"/>
        <v>LAKE STEVENS ELEMENTARY SCHOOL</v>
      </c>
      <c r="BP135" s="1081" t="str">
        <f t="shared" si="7"/>
        <v>N</v>
      </c>
      <c r="BQ135" s="1081" t="str">
        <f t="shared" si="8"/>
        <v>N</v>
      </c>
      <c r="BR135" s="1083" t="str">
        <f t="shared" si="9"/>
        <v/>
      </c>
    </row>
    <row r="136" spans="1:70" ht="25.5">
      <c r="A136" s="819">
        <v>2821</v>
      </c>
      <c r="B136" s="820" t="s">
        <v>303</v>
      </c>
      <c r="C136" s="821">
        <v>74</v>
      </c>
      <c r="D136" s="822">
        <v>2.9</v>
      </c>
      <c r="E136" s="791">
        <v>3</v>
      </c>
      <c r="F136" s="791">
        <v>5</v>
      </c>
      <c r="G136" s="791">
        <v>1</v>
      </c>
      <c r="H136" s="791">
        <v>7</v>
      </c>
      <c r="I136" s="791">
        <v>12</v>
      </c>
      <c r="J136" s="791">
        <v>36</v>
      </c>
      <c r="K136" s="791">
        <v>22</v>
      </c>
      <c r="L136" s="791">
        <v>12</v>
      </c>
      <c r="M136" s="791">
        <v>0</v>
      </c>
      <c r="N136" s="791">
        <v>1</v>
      </c>
      <c r="O136" s="791">
        <v>0</v>
      </c>
      <c r="P136" s="791">
        <v>0</v>
      </c>
      <c r="Q136" s="791">
        <v>72</v>
      </c>
      <c r="R136" s="791">
        <v>35</v>
      </c>
      <c r="S136" s="791">
        <v>14</v>
      </c>
      <c r="U136" s="819">
        <v>7826</v>
      </c>
      <c r="V136" s="820" t="s">
        <v>1793</v>
      </c>
      <c r="W136" s="821">
        <v>3</v>
      </c>
      <c r="X136" s="822" t="s">
        <v>42</v>
      </c>
      <c r="Y136" s="791" t="s">
        <v>42</v>
      </c>
      <c r="Z136" s="791" t="s">
        <v>42</v>
      </c>
      <c r="AA136" s="791" t="s">
        <v>42</v>
      </c>
      <c r="AB136" s="791" t="s">
        <v>42</v>
      </c>
      <c r="AC136" s="791" t="s">
        <v>42</v>
      </c>
      <c r="AD136" s="791" t="s">
        <v>42</v>
      </c>
      <c r="AE136" s="791" t="s">
        <v>42</v>
      </c>
      <c r="AF136" s="791" t="s">
        <v>42</v>
      </c>
      <c r="AG136" s="791" t="s">
        <v>42</v>
      </c>
      <c r="AH136" s="791" t="s">
        <v>42</v>
      </c>
      <c r="AI136" s="791" t="s">
        <v>42</v>
      </c>
      <c r="AJ136" s="791" t="s">
        <v>42</v>
      </c>
      <c r="AK136" s="791" t="s">
        <v>42</v>
      </c>
      <c r="AL136" s="791" t="s">
        <v>42</v>
      </c>
      <c r="AM136" s="791" t="s">
        <v>42</v>
      </c>
      <c r="BN136" s="1087">
        <f t="shared" si="5"/>
        <v>2821</v>
      </c>
      <c r="BO136" s="1092" t="str">
        <f t="shared" si="6"/>
        <v>LAKEVIEW ELEMENTARY SCHOOL</v>
      </c>
      <c r="BP136" s="1081" t="str">
        <f t="shared" si="7"/>
        <v>N</v>
      </c>
      <c r="BQ136" s="1081" t="str">
        <f t="shared" si="8"/>
        <v>N</v>
      </c>
      <c r="BR136" s="1083" t="str">
        <f t="shared" si="9"/>
        <v/>
      </c>
    </row>
    <row r="137" spans="1:70">
      <c r="A137" s="819">
        <v>2881</v>
      </c>
      <c r="B137" s="820" t="s">
        <v>304</v>
      </c>
      <c r="C137" s="821">
        <v>93</v>
      </c>
      <c r="D137" s="822">
        <v>3.5</v>
      </c>
      <c r="E137" s="791">
        <v>0</v>
      </c>
      <c r="F137" s="791">
        <v>0</v>
      </c>
      <c r="G137" s="791">
        <v>2</v>
      </c>
      <c r="H137" s="791">
        <v>2</v>
      </c>
      <c r="I137" s="791">
        <v>2</v>
      </c>
      <c r="J137" s="791">
        <v>30</v>
      </c>
      <c r="K137" s="791">
        <v>22</v>
      </c>
      <c r="L137" s="791">
        <v>34</v>
      </c>
      <c r="M137" s="791">
        <v>2</v>
      </c>
      <c r="N137" s="791">
        <v>5</v>
      </c>
      <c r="O137" s="791">
        <v>0</v>
      </c>
      <c r="P137" s="791">
        <v>0</v>
      </c>
      <c r="Q137" s="791">
        <v>94</v>
      </c>
      <c r="R137" s="791">
        <v>63</v>
      </c>
      <c r="S137" s="791">
        <v>42</v>
      </c>
      <c r="U137" s="819">
        <v>7832</v>
      </c>
      <c r="V137" s="820" t="s">
        <v>153</v>
      </c>
      <c r="W137" s="821">
        <v>3</v>
      </c>
      <c r="X137" s="822" t="s">
        <v>42</v>
      </c>
      <c r="Y137" s="791" t="s">
        <v>42</v>
      </c>
      <c r="Z137" s="791" t="s">
        <v>42</v>
      </c>
      <c r="AA137" s="791" t="s">
        <v>42</v>
      </c>
      <c r="AB137" s="791" t="s">
        <v>42</v>
      </c>
      <c r="AC137" s="791" t="s">
        <v>42</v>
      </c>
      <c r="AD137" s="791" t="s">
        <v>42</v>
      </c>
      <c r="AE137" s="791" t="s">
        <v>42</v>
      </c>
      <c r="AF137" s="791" t="s">
        <v>42</v>
      </c>
      <c r="AG137" s="791" t="s">
        <v>42</v>
      </c>
      <c r="AH137" s="791" t="s">
        <v>42</v>
      </c>
      <c r="AI137" s="791" t="s">
        <v>42</v>
      </c>
      <c r="AJ137" s="791" t="s">
        <v>42</v>
      </c>
      <c r="AK137" s="791" t="s">
        <v>42</v>
      </c>
      <c r="AL137" s="791" t="s">
        <v>42</v>
      </c>
      <c r="AM137" s="791" t="s">
        <v>42</v>
      </c>
      <c r="BN137" s="1087">
        <f t="shared" si="5"/>
        <v>2881</v>
      </c>
      <c r="BO137" s="1092" t="str">
        <f t="shared" si="6"/>
        <v>LEEWOOD K-8 CENTER</v>
      </c>
      <c r="BP137" s="1081">
        <f t="shared" si="7"/>
        <v>55</v>
      </c>
      <c r="BQ137" s="1081">
        <f t="shared" si="8"/>
        <v>89</v>
      </c>
      <c r="BR137" s="1083">
        <f t="shared" si="9"/>
        <v>92.141891891891888</v>
      </c>
    </row>
    <row r="138" spans="1:70" ht="25.5">
      <c r="A138" s="819">
        <v>2891</v>
      </c>
      <c r="B138" s="820" t="s">
        <v>305</v>
      </c>
      <c r="C138" s="821">
        <v>98</v>
      </c>
      <c r="D138" s="822">
        <v>3.8</v>
      </c>
      <c r="E138" s="791">
        <v>1</v>
      </c>
      <c r="F138" s="791">
        <v>0</v>
      </c>
      <c r="G138" s="791">
        <v>0</v>
      </c>
      <c r="H138" s="791">
        <v>0</v>
      </c>
      <c r="I138" s="791">
        <v>5</v>
      </c>
      <c r="J138" s="791">
        <v>20</v>
      </c>
      <c r="K138" s="791">
        <v>20</v>
      </c>
      <c r="L138" s="791">
        <v>27</v>
      </c>
      <c r="M138" s="791">
        <v>11</v>
      </c>
      <c r="N138" s="791">
        <v>11</v>
      </c>
      <c r="O138" s="791">
        <v>4</v>
      </c>
      <c r="P138" s="791">
        <v>0</v>
      </c>
      <c r="Q138" s="791">
        <v>94</v>
      </c>
      <c r="R138" s="791">
        <v>73</v>
      </c>
      <c r="S138" s="791">
        <v>53</v>
      </c>
      <c r="U138" s="819">
        <v>7833</v>
      </c>
      <c r="V138" s="820" t="s">
        <v>1794</v>
      </c>
      <c r="W138" s="821">
        <v>1</v>
      </c>
      <c r="X138" s="822" t="s">
        <v>42</v>
      </c>
      <c r="Y138" s="791" t="s">
        <v>42</v>
      </c>
      <c r="Z138" s="791" t="s">
        <v>42</v>
      </c>
      <c r="AA138" s="791" t="s">
        <v>42</v>
      </c>
      <c r="AB138" s="791" t="s">
        <v>42</v>
      </c>
      <c r="AC138" s="791" t="s">
        <v>42</v>
      </c>
      <c r="AD138" s="791" t="s">
        <v>42</v>
      </c>
      <c r="AE138" s="791" t="s">
        <v>42</v>
      </c>
      <c r="AF138" s="791" t="s">
        <v>42</v>
      </c>
      <c r="AG138" s="791" t="s">
        <v>42</v>
      </c>
      <c r="AH138" s="791" t="s">
        <v>42</v>
      </c>
      <c r="AI138" s="791" t="s">
        <v>42</v>
      </c>
      <c r="AJ138" s="791" t="s">
        <v>42</v>
      </c>
      <c r="AK138" s="791" t="s">
        <v>42</v>
      </c>
      <c r="AL138" s="791" t="s">
        <v>42</v>
      </c>
      <c r="AM138" s="791" t="s">
        <v>42</v>
      </c>
      <c r="BN138" s="1087">
        <f t="shared" ref="BN138:BN201" si="10">A138</f>
        <v>2891</v>
      </c>
      <c r="BO138" s="1092" t="str">
        <f t="shared" ref="BO138:BO201" si="11">B138</f>
        <v>WILLIAM H. LEHMAN ELEMENTARY SCHOOL</v>
      </c>
      <c r="BP138" s="1081" t="str">
        <f t="shared" ref="BP138:BP158" si="12">IFERROR(VLOOKUP($A138,$U$9:$AM$152,3,FALSE),"N")</f>
        <v>N</v>
      </c>
      <c r="BQ138" s="1081" t="str">
        <f t="shared" ref="BQ138:BQ158" si="13">IFERROR(VLOOKUP($A138,$U$9:$AM$152,17,FALSE),"N")</f>
        <v>N</v>
      </c>
      <c r="BR138" s="1083" t="str">
        <f t="shared" si="9"/>
        <v/>
      </c>
    </row>
    <row r="139" spans="1:70">
      <c r="A139" s="819">
        <v>2901</v>
      </c>
      <c r="B139" s="820" t="s">
        <v>306</v>
      </c>
      <c r="C139" s="821">
        <v>131</v>
      </c>
      <c r="D139" s="822">
        <v>2.8</v>
      </c>
      <c r="E139" s="791">
        <v>3</v>
      </c>
      <c r="F139" s="791">
        <v>2</v>
      </c>
      <c r="G139" s="791">
        <v>1</v>
      </c>
      <c r="H139" s="791">
        <v>12</v>
      </c>
      <c r="I139" s="791">
        <v>19</v>
      </c>
      <c r="J139" s="791">
        <v>38</v>
      </c>
      <c r="K139" s="791">
        <v>16</v>
      </c>
      <c r="L139" s="791">
        <v>8</v>
      </c>
      <c r="M139" s="791">
        <v>1</v>
      </c>
      <c r="N139" s="791">
        <v>0</v>
      </c>
      <c r="O139" s="791">
        <v>0</v>
      </c>
      <c r="P139" s="791">
        <v>0</v>
      </c>
      <c r="Q139" s="791">
        <v>63</v>
      </c>
      <c r="R139" s="791">
        <v>25</v>
      </c>
      <c r="S139" s="791">
        <v>9</v>
      </c>
      <c r="U139" s="819">
        <v>7835</v>
      </c>
      <c r="V139" s="820" t="s">
        <v>146</v>
      </c>
      <c r="W139" s="821">
        <v>18</v>
      </c>
      <c r="X139" s="822">
        <v>2.4</v>
      </c>
      <c r="Y139" s="791">
        <v>0</v>
      </c>
      <c r="Z139" s="791">
        <v>11</v>
      </c>
      <c r="AA139" s="791">
        <v>17</v>
      </c>
      <c r="AB139" s="791">
        <v>17</v>
      </c>
      <c r="AC139" s="791">
        <v>6</v>
      </c>
      <c r="AD139" s="791">
        <v>39</v>
      </c>
      <c r="AE139" s="791">
        <v>11</v>
      </c>
      <c r="AF139" s="791">
        <v>0</v>
      </c>
      <c r="AG139" s="791">
        <v>0</v>
      </c>
      <c r="AH139" s="791">
        <v>0</v>
      </c>
      <c r="AI139" s="791">
        <v>0</v>
      </c>
      <c r="AJ139" s="791">
        <v>0</v>
      </c>
      <c r="AK139" s="791">
        <v>50</v>
      </c>
      <c r="AL139" s="791">
        <v>11</v>
      </c>
      <c r="AM139" s="791">
        <v>0</v>
      </c>
      <c r="BN139" s="1087">
        <f t="shared" si="10"/>
        <v>2901</v>
      </c>
      <c r="BO139" s="1092" t="str">
        <f t="shared" si="11"/>
        <v>LEISURE CITY K-8 CENTER</v>
      </c>
      <c r="BP139" s="1081">
        <f t="shared" si="12"/>
        <v>96</v>
      </c>
      <c r="BQ139" s="1081">
        <f t="shared" si="13"/>
        <v>55</v>
      </c>
      <c r="BR139" s="1083">
        <f t="shared" ref="BR139:BR202" si="14">IF(BP139="N","",(((Q139*C139)+(BP139*BQ139)))/SUM(C139,BP139))</f>
        <v>59.616740088105729</v>
      </c>
    </row>
    <row r="140" spans="1:70">
      <c r="A140" s="819">
        <v>2911</v>
      </c>
      <c r="B140" s="820" t="s">
        <v>307</v>
      </c>
      <c r="C140" s="821">
        <v>126</v>
      </c>
      <c r="D140" s="822">
        <v>2.8</v>
      </c>
      <c r="E140" s="791">
        <v>6</v>
      </c>
      <c r="F140" s="791">
        <v>6</v>
      </c>
      <c r="G140" s="791">
        <v>3</v>
      </c>
      <c r="H140" s="791">
        <v>11</v>
      </c>
      <c r="I140" s="791">
        <v>13</v>
      </c>
      <c r="J140" s="791">
        <v>29</v>
      </c>
      <c r="K140" s="791">
        <v>13</v>
      </c>
      <c r="L140" s="791">
        <v>11</v>
      </c>
      <c r="M140" s="791">
        <v>6</v>
      </c>
      <c r="N140" s="791">
        <v>2</v>
      </c>
      <c r="O140" s="791">
        <v>0</v>
      </c>
      <c r="P140" s="791">
        <v>0</v>
      </c>
      <c r="Q140" s="791">
        <v>60</v>
      </c>
      <c r="R140" s="791">
        <v>32</v>
      </c>
      <c r="S140" s="791">
        <v>19</v>
      </c>
      <c r="U140" s="819">
        <v>7840</v>
      </c>
      <c r="V140" s="820" t="s">
        <v>907</v>
      </c>
      <c r="W140" s="821">
        <v>4</v>
      </c>
      <c r="X140" s="822" t="s">
        <v>42</v>
      </c>
      <c r="Y140" s="791" t="s">
        <v>42</v>
      </c>
      <c r="Z140" s="791" t="s">
        <v>42</v>
      </c>
      <c r="AA140" s="791" t="s">
        <v>42</v>
      </c>
      <c r="AB140" s="791" t="s">
        <v>42</v>
      </c>
      <c r="AC140" s="791" t="s">
        <v>42</v>
      </c>
      <c r="AD140" s="791" t="s">
        <v>42</v>
      </c>
      <c r="AE140" s="791" t="s">
        <v>42</v>
      </c>
      <c r="AF140" s="791" t="s">
        <v>42</v>
      </c>
      <c r="AG140" s="791" t="s">
        <v>42</v>
      </c>
      <c r="AH140" s="791" t="s">
        <v>42</v>
      </c>
      <c r="AI140" s="791" t="s">
        <v>42</v>
      </c>
      <c r="AJ140" s="791" t="s">
        <v>42</v>
      </c>
      <c r="AK140" s="791" t="s">
        <v>42</v>
      </c>
      <c r="AL140" s="791" t="s">
        <v>42</v>
      </c>
      <c r="AM140" s="791" t="s">
        <v>42</v>
      </c>
      <c r="BN140" s="1087">
        <f t="shared" si="10"/>
        <v>2911</v>
      </c>
      <c r="BO140" s="1092" t="str">
        <f t="shared" si="11"/>
        <v>LINDA LENTIN K-8 CENTER</v>
      </c>
      <c r="BP140" s="1081">
        <f t="shared" si="12"/>
        <v>117</v>
      </c>
      <c r="BQ140" s="1081">
        <f t="shared" si="13"/>
        <v>62</v>
      </c>
      <c r="BR140" s="1083">
        <f t="shared" si="14"/>
        <v>60.962962962962962</v>
      </c>
    </row>
    <row r="141" spans="1:70" ht="25.5">
      <c r="A141" s="819">
        <v>2941</v>
      </c>
      <c r="B141" s="820" t="s">
        <v>1251</v>
      </c>
      <c r="C141" s="821">
        <v>103</v>
      </c>
      <c r="D141" s="822">
        <v>2.9</v>
      </c>
      <c r="E141" s="791">
        <v>2</v>
      </c>
      <c r="F141" s="791">
        <v>4</v>
      </c>
      <c r="G141" s="791">
        <v>2</v>
      </c>
      <c r="H141" s="791">
        <v>8</v>
      </c>
      <c r="I141" s="791">
        <v>13</v>
      </c>
      <c r="J141" s="791">
        <v>45</v>
      </c>
      <c r="K141" s="791">
        <v>15</v>
      </c>
      <c r="L141" s="791">
        <v>8</v>
      </c>
      <c r="M141" s="791">
        <v>4</v>
      </c>
      <c r="N141" s="791">
        <v>1</v>
      </c>
      <c r="O141" s="791">
        <v>0</v>
      </c>
      <c r="P141" s="791">
        <v>0</v>
      </c>
      <c r="Q141" s="791">
        <v>72</v>
      </c>
      <c r="R141" s="791">
        <v>27</v>
      </c>
      <c r="S141" s="791">
        <v>13</v>
      </c>
      <c r="U141" s="819">
        <v>7853</v>
      </c>
      <c r="V141" s="820" t="s">
        <v>151</v>
      </c>
      <c r="W141" s="821">
        <v>5</v>
      </c>
      <c r="X141" s="822" t="s">
        <v>42</v>
      </c>
      <c r="Y141" s="791" t="s">
        <v>42</v>
      </c>
      <c r="Z141" s="791" t="s">
        <v>42</v>
      </c>
      <c r="AA141" s="791" t="s">
        <v>42</v>
      </c>
      <c r="AB141" s="791" t="s">
        <v>42</v>
      </c>
      <c r="AC141" s="791" t="s">
        <v>42</v>
      </c>
      <c r="AD141" s="791" t="s">
        <v>42</v>
      </c>
      <c r="AE141" s="791" t="s">
        <v>42</v>
      </c>
      <c r="AF141" s="791" t="s">
        <v>42</v>
      </c>
      <c r="AG141" s="791" t="s">
        <v>42</v>
      </c>
      <c r="AH141" s="791" t="s">
        <v>42</v>
      </c>
      <c r="AI141" s="791" t="s">
        <v>42</v>
      </c>
      <c r="AJ141" s="791" t="s">
        <v>42</v>
      </c>
      <c r="AK141" s="791" t="s">
        <v>42</v>
      </c>
      <c r="AL141" s="791" t="s">
        <v>42</v>
      </c>
      <c r="AM141" s="791" t="s">
        <v>42</v>
      </c>
      <c r="BN141" s="1087">
        <f t="shared" si="10"/>
        <v>2941</v>
      </c>
      <c r="BO141" s="1092" t="str">
        <f t="shared" si="11"/>
        <v>LAURA C. SAUNDERS ELEM. SCHOOL</v>
      </c>
      <c r="BP141" s="1081" t="str">
        <f t="shared" si="12"/>
        <v>N</v>
      </c>
      <c r="BQ141" s="1081" t="str">
        <f t="shared" si="13"/>
        <v>N</v>
      </c>
      <c r="BR141" s="1083" t="str">
        <f t="shared" si="14"/>
        <v/>
      </c>
    </row>
    <row r="142" spans="1:70" ht="25.5">
      <c r="A142" s="819">
        <v>2981</v>
      </c>
      <c r="B142" s="820" t="s">
        <v>309</v>
      </c>
      <c r="C142" s="821">
        <v>49</v>
      </c>
      <c r="D142" s="822">
        <v>2.9</v>
      </c>
      <c r="E142" s="791">
        <v>0</v>
      </c>
      <c r="F142" s="791">
        <v>0</v>
      </c>
      <c r="G142" s="791">
        <v>0</v>
      </c>
      <c r="H142" s="791">
        <v>12</v>
      </c>
      <c r="I142" s="791">
        <v>16</v>
      </c>
      <c r="J142" s="791">
        <v>47</v>
      </c>
      <c r="K142" s="791">
        <v>20</v>
      </c>
      <c r="L142" s="791">
        <v>4</v>
      </c>
      <c r="M142" s="791">
        <v>0</v>
      </c>
      <c r="N142" s="791">
        <v>0</v>
      </c>
      <c r="O142" s="791">
        <v>0</v>
      </c>
      <c r="P142" s="791">
        <v>0</v>
      </c>
      <c r="Q142" s="791">
        <v>71</v>
      </c>
      <c r="R142" s="791">
        <v>24</v>
      </c>
      <c r="S142" s="791">
        <v>4</v>
      </c>
      <c r="U142" s="819">
        <v>7860</v>
      </c>
      <c r="V142" s="820" t="s">
        <v>2036</v>
      </c>
      <c r="W142" s="821">
        <v>19</v>
      </c>
      <c r="X142" s="822">
        <v>2.4</v>
      </c>
      <c r="Y142" s="791">
        <v>0</v>
      </c>
      <c r="Z142" s="791">
        <v>0</v>
      </c>
      <c r="AA142" s="791">
        <v>0</v>
      </c>
      <c r="AB142" s="791">
        <v>47</v>
      </c>
      <c r="AC142" s="791">
        <v>32</v>
      </c>
      <c r="AD142" s="791">
        <v>16</v>
      </c>
      <c r="AE142" s="791">
        <v>5</v>
      </c>
      <c r="AF142" s="791">
        <v>0</v>
      </c>
      <c r="AG142" s="791">
        <v>0</v>
      </c>
      <c r="AH142" s="791">
        <v>0</v>
      </c>
      <c r="AI142" s="791">
        <v>0</v>
      </c>
      <c r="AJ142" s="791">
        <v>0</v>
      </c>
      <c r="AK142" s="791">
        <v>21</v>
      </c>
      <c r="AL142" s="791">
        <v>5</v>
      </c>
      <c r="AM142" s="791">
        <v>0</v>
      </c>
      <c r="BN142" s="1087">
        <f t="shared" si="10"/>
        <v>2981</v>
      </c>
      <c r="BO142" s="1092" t="str">
        <f t="shared" si="11"/>
        <v>LIBERTY CITY ELEMENTARY SCHOOL</v>
      </c>
      <c r="BP142" s="1081" t="str">
        <f t="shared" si="12"/>
        <v>N</v>
      </c>
      <c r="BQ142" s="1081" t="str">
        <f t="shared" si="13"/>
        <v>N</v>
      </c>
      <c r="BR142" s="1083" t="str">
        <f t="shared" si="14"/>
        <v/>
      </c>
    </row>
    <row r="143" spans="1:70" ht="25.5">
      <c r="A143" s="819">
        <v>3021</v>
      </c>
      <c r="B143" s="820" t="s">
        <v>1609</v>
      </c>
      <c r="C143" s="821">
        <v>68</v>
      </c>
      <c r="D143" s="822">
        <v>3</v>
      </c>
      <c r="E143" s="791">
        <v>3</v>
      </c>
      <c r="F143" s="791">
        <v>4</v>
      </c>
      <c r="G143" s="791">
        <v>3</v>
      </c>
      <c r="H143" s="791">
        <v>3</v>
      </c>
      <c r="I143" s="791">
        <v>6</v>
      </c>
      <c r="J143" s="791">
        <v>40</v>
      </c>
      <c r="K143" s="791">
        <v>25</v>
      </c>
      <c r="L143" s="791">
        <v>15</v>
      </c>
      <c r="M143" s="791">
        <v>1</v>
      </c>
      <c r="N143" s="791">
        <v>0</v>
      </c>
      <c r="O143" s="791">
        <v>0</v>
      </c>
      <c r="P143" s="791">
        <v>0</v>
      </c>
      <c r="Q143" s="791">
        <v>81</v>
      </c>
      <c r="R143" s="791">
        <v>41</v>
      </c>
      <c r="S143" s="791">
        <v>16</v>
      </c>
      <c r="U143" s="819">
        <v>7861</v>
      </c>
      <c r="V143" s="820" t="s">
        <v>2037</v>
      </c>
      <c r="W143" s="821">
        <v>14</v>
      </c>
      <c r="X143" s="822">
        <v>2.8</v>
      </c>
      <c r="Y143" s="791">
        <v>0</v>
      </c>
      <c r="Z143" s="791">
        <v>0</v>
      </c>
      <c r="AA143" s="791">
        <v>0</v>
      </c>
      <c r="AB143" s="791">
        <v>36</v>
      </c>
      <c r="AC143" s="791">
        <v>7</v>
      </c>
      <c r="AD143" s="791">
        <v>36</v>
      </c>
      <c r="AE143" s="791">
        <v>7</v>
      </c>
      <c r="AF143" s="791">
        <v>14</v>
      </c>
      <c r="AG143" s="791">
        <v>0</v>
      </c>
      <c r="AH143" s="791">
        <v>0</v>
      </c>
      <c r="AI143" s="791">
        <v>0</v>
      </c>
      <c r="AJ143" s="791">
        <v>0</v>
      </c>
      <c r="AK143" s="791">
        <v>57</v>
      </c>
      <c r="AL143" s="791">
        <v>21</v>
      </c>
      <c r="AM143" s="791">
        <v>14</v>
      </c>
      <c r="BN143" s="1087">
        <f t="shared" si="10"/>
        <v>3021</v>
      </c>
      <c r="BO143" s="1092" t="str">
        <f t="shared" si="11"/>
        <v>JESSE J. MCCRARY JR. ELEMENTARY SCH</v>
      </c>
      <c r="BP143" s="1081" t="str">
        <f t="shared" si="12"/>
        <v>N</v>
      </c>
      <c r="BQ143" s="1081" t="str">
        <f t="shared" si="13"/>
        <v>N</v>
      </c>
      <c r="BR143" s="1083" t="str">
        <f t="shared" si="14"/>
        <v/>
      </c>
    </row>
    <row r="144" spans="1:70" ht="25.5">
      <c r="A144" s="819">
        <v>3024</v>
      </c>
      <c r="B144" s="820" t="s">
        <v>1610</v>
      </c>
      <c r="C144" s="821">
        <v>59</v>
      </c>
      <c r="D144" s="822">
        <v>2.7</v>
      </c>
      <c r="E144" s="791">
        <v>2</v>
      </c>
      <c r="F144" s="791">
        <v>0</v>
      </c>
      <c r="G144" s="791">
        <v>8</v>
      </c>
      <c r="H144" s="791">
        <v>15</v>
      </c>
      <c r="I144" s="791">
        <v>14</v>
      </c>
      <c r="J144" s="791">
        <v>44</v>
      </c>
      <c r="K144" s="791">
        <v>12</v>
      </c>
      <c r="L144" s="791">
        <v>5</v>
      </c>
      <c r="M144" s="791">
        <v>0</v>
      </c>
      <c r="N144" s="791">
        <v>0</v>
      </c>
      <c r="O144" s="791">
        <v>0</v>
      </c>
      <c r="P144" s="791">
        <v>0</v>
      </c>
      <c r="Q144" s="791">
        <v>61</v>
      </c>
      <c r="R144" s="791">
        <v>17</v>
      </c>
      <c r="S144" s="791">
        <v>5</v>
      </c>
      <c r="U144" s="819">
        <v>7862</v>
      </c>
      <c r="V144" s="820" t="s">
        <v>2038</v>
      </c>
      <c r="W144" s="821">
        <v>22</v>
      </c>
      <c r="X144" s="822">
        <v>2.5</v>
      </c>
      <c r="Y144" s="791">
        <v>0</v>
      </c>
      <c r="Z144" s="791">
        <v>0</v>
      </c>
      <c r="AA144" s="791">
        <v>9</v>
      </c>
      <c r="AB144" s="791">
        <v>27</v>
      </c>
      <c r="AC144" s="791">
        <v>32</v>
      </c>
      <c r="AD144" s="791">
        <v>27</v>
      </c>
      <c r="AE144" s="791">
        <v>5</v>
      </c>
      <c r="AF144" s="791">
        <v>0</v>
      </c>
      <c r="AG144" s="791">
        <v>0</v>
      </c>
      <c r="AH144" s="791">
        <v>0</v>
      </c>
      <c r="AI144" s="791">
        <v>0</v>
      </c>
      <c r="AJ144" s="791">
        <v>0</v>
      </c>
      <c r="AK144" s="791">
        <v>32</v>
      </c>
      <c r="AL144" s="791">
        <v>5</v>
      </c>
      <c r="AM144" s="791">
        <v>0</v>
      </c>
      <c r="BN144" s="1087">
        <f t="shared" si="10"/>
        <v>3024</v>
      </c>
      <c r="BO144" s="1092" t="str">
        <f t="shared" si="11"/>
        <v>FLORIDA INTERNATIONAL ELEMENTARY SC</v>
      </c>
      <c r="BP144" s="1081" t="str">
        <f t="shared" si="12"/>
        <v>N</v>
      </c>
      <c r="BQ144" s="1081" t="str">
        <f t="shared" si="13"/>
        <v>N</v>
      </c>
      <c r="BR144" s="1083" t="str">
        <f t="shared" si="14"/>
        <v/>
      </c>
    </row>
    <row r="145" spans="1:70" ht="25.5">
      <c r="A145" s="819">
        <v>3025</v>
      </c>
      <c r="B145" s="820" t="s">
        <v>1890</v>
      </c>
      <c r="C145" s="821">
        <v>22</v>
      </c>
      <c r="D145" s="822">
        <v>3.4</v>
      </c>
      <c r="E145" s="791">
        <v>0</v>
      </c>
      <c r="F145" s="791">
        <v>0</v>
      </c>
      <c r="G145" s="791">
        <v>0</v>
      </c>
      <c r="H145" s="791">
        <v>0</v>
      </c>
      <c r="I145" s="791">
        <v>14</v>
      </c>
      <c r="J145" s="791">
        <v>32</v>
      </c>
      <c r="K145" s="791">
        <v>36</v>
      </c>
      <c r="L145" s="791">
        <v>5</v>
      </c>
      <c r="M145" s="791">
        <v>14</v>
      </c>
      <c r="N145" s="791">
        <v>0</v>
      </c>
      <c r="O145" s="791">
        <v>0</v>
      </c>
      <c r="P145" s="791">
        <v>0</v>
      </c>
      <c r="Q145" s="791">
        <v>86</v>
      </c>
      <c r="R145" s="791">
        <v>55</v>
      </c>
      <c r="S145" s="791">
        <v>18</v>
      </c>
      <c r="U145" s="819">
        <v>7863</v>
      </c>
      <c r="V145" s="820" t="s">
        <v>2039</v>
      </c>
      <c r="W145" s="821">
        <v>23</v>
      </c>
      <c r="X145" s="822">
        <v>2.5</v>
      </c>
      <c r="Y145" s="791">
        <v>0</v>
      </c>
      <c r="Z145" s="791">
        <v>0</v>
      </c>
      <c r="AA145" s="791">
        <v>9</v>
      </c>
      <c r="AB145" s="791">
        <v>35</v>
      </c>
      <c r="AC145" s="791">
        <v>22</v>
      </c>
      <c r="AD145" s="791">
        <v>17</v>
      </c>
      <c r="AE145" s="791">
        <v>13</v>
      </c>
      <c r="AF145" s="791">
        <v>4</v>
      </c>
      <c r="AG145" s="791">
        <v>0</v>
      </c>
      <c r="AH145" s="791">
        <v>0</v>
      </c>
      <c r="AI145" s="791">
        <v>0</v>
      </c>
      <c r="AJ145" s="791">
        <v>0</v>
      </c>
      <c r="AK145" s="791">
        <v>35</v>
      </c>
      <c r="AL145" s="791">
        <v>17</v>
      </c>
      <c r="AM145" s="791">
        <v>4</v>
      </c>
      <c r="BN145" s="1087">
        <f t="shared" si="10"/>
        <v>3025</v>
      </c>
      <c r="BO145" s="1092" t="str">
        <f t="shared" si="11"/>
        <v>ADVANTAGE ACADEMY SANTA FE</v>
      </c>
      <c r="BP145" s="1081" t="str">
        <f t="shared" si="12"/>
        <v>N</v>
      </c>
      <c r="BQ145" s="1081" t="str">
        <f t="shared" si="13"/>
        <v>N</v>
      </c>
      <c r="BR145" s="1083" t="str">
        <f t="shared" si="14"/>
        <v/>
      </c>
    </row>
    <row r="146" spans="1:70">
      <c r="A146" s="819">
        <v>3030</v>
      </c>
      <c r="B146" s="820" t="s">
        <v>133</v>
      </c>
      <c r="C146" s="821">
        <v>150</v>
      </c>
      <c r="D146" s="822">
        <v>3.5</v>
      </c>
      <c r="E146" s="791">
        <v>0</v>
      </c>
      <c r="F146" s="791">
        <v>1</v>
      </c>
      <c r="G146" s="791">
        <v>1</v>
      </c>
      <c r="H146" s="791">
        <v>4</v>
      </c>
      <c r="I146" s="791">
        <v>6</v>
      </c>
      <c r="J146" s="791">
        <v>29</v>
      </c>
      <c r="K146" s="791">
        <v>21</v>
      </c>
      <c r="L146" s="791">
        <v>25</v>
      </c>
      <c r="M146" s="791">
        <v>7</v>
      </c>
      <c r="N146" s="791">
        <v>3</v>
      </c>
      <c r="O146" s="791">
        <v>2</v>
      </c>
      <c r="P146" s="791">
        <v>1</v>
      </c>
      <c r="Q146" s="791">
        <v>87</v>
      </c>
      <c r="R146" s="791">
        <v>59</v>
      </c>
      <c r="S146" s="791">
        <v>38</v>
      </c>
      <c r="U146" s="819">
        <v>7865</v>
      </c>
      <c r="V146" s="820" t="s">
        <v>1771</v>
      </c>
      <c r="W146" s="821">
        <v>2</v>
      </c>
      <c r="X146" s="822" t="s">
        <v>42</v>
      </c>
      <c r="Y146" s="791" t="s">
        <v>42</v>
      </c>
      <c r="Z146" s="791" t="s">
        <v>42</v>
      </c>
      <c r="AA146" s="791" t="s">
        <v>42</v>
      </c>
      <c r="AB146" s="791" t="s">
        <v>42</v>
      </c>
      <c r="AC146" s="791" t="s">
        <v>42</v>
      </c>
      <c r="AD146" s="791" t="s">
        <v>42</v>
      </c>
      <c r="AE146" s="791" t="s">
        <v>42</v>
      </c>
      <c r="AF146" s="791" t="s">
        <v>42</v>
      </c>
      <c r="AG146" s="791" t="s">
        <v>42</v>
      </c>
      <c r="AH146" s="791" t="s">
        <v>42</v>
      </c>
      <c r="AI146" s="791" t="s">
        <v>42</v>
      </c>
      <c r="AJ146" s="791" t="s">
        <v>42</v>
      </c>
      <c r="AK146" s="791" t="s">
        <v>42</v>
      </c>
      <c r="AL146" s="791" t="s">
        <v>42</v>
      </c>
      <c r="AM146" s="791" t="s">
        <v>42</v>
      </c>
      <c r="BN146" s="1087">
        <f t="shared" si="10"/>
        <v>3030</v>
      </c>
      <c r="BO146" s="1092" t="str">
        <f t="shared" si="11"/>
        <v>DORAL ACADEMY</v>
      </c>
      <c r="BP146" s="1081" t="str">
        <f t="shared" si="12"/>
        <v>N</v>
      </c>
      <c r="BQ146" s="1081" t="str">
        <f t="shared" si="13"/>
        <v>N</v>
      </c>
      <c r="BR146" s="1083" t="str">
        <f t="shared" si="14"/>
        <v/>
      </c>
    </row>
    <row r="147" spans="1:70" ht="25.5">
      <c r="A147" s="819">
        <v>3034</v>
      </c>
      <c r="B147" s="820" t="s">
        <v>2024</v>
      </c>
      <c r="C147" s="821">
        <v>11</v>
      </c>
      <c r="D147" s="822">
        <v>3.3</v>
      </c>
      <c r="E147" s="791">
        <v>0</v>
      </c>
      <c r="F147" s="791">
        <v>0</v>
      </c>
      <c r="G147" s="791">
        <v>0</v>
      </c>
      <c r="H147" s="791">
        <v>0</v>
      </c>
      <c r="I147" s="791">
        <v>9</v>
      </c>
      <c r="J147" s="791">
        <v>55</v>
      </c>
      <c r="K147" s="791">
        <v>9</v>
      </c>
      <c r="L147" s="791">
        <v>18</v>
      </c>
      <c r="M147" s="791">
        <v>9</v>
      </c>
      <c r="N147" s="791">
        <v>0</v>
      </c>
      <c r="O147" s="791">
        <v>0</v>
      </c>
      <c r="P147" s="791">
        <v>0</v>
      </c>
      <c r="Q147" s="791">
        <v>91</v>
      </c>
      <c r="R147" s="791">
        <v>36</v>
      </c>
      <c r="S147" s="791">
        <v>27</v>
      </c>
      <c r="U147" s="819">
        <v>8101</v>
      </c>
      <c r="V147" s="820" t="s">
        <v>1933</v>
      </c>
      <c r="W147" s="821">
        <v>35</v>
      </c>
      <c r="X147" s="822">
        <v>2.2999999999999998</v>
      </c>
      <c r="Y147" s="791">
        <v>0</v>
      </c>
      <c r="Z147" s="791">
        <v>9</v>
      </c>
      <c r="AA147" s="791">
        <v>6</v>
      </c>
      <c r="AB147" s="791">
        <v>34</v>
      </c>
      <c r="AC147" s="791">
        <v>20</v>
      </c>
      <c r="AD147" s="791">
        <v>26</v>
      </c>
      <c r="AE147" s="791">
        <v>6</v>
      </c>
      <c r="AF147" s="791">
        <v>0</v>
      </c>
      <c r="AG147" s="791">
        <v>0</v>
      </c>
      <c r="AH147" s="791">
        <v>0</v>
      </c>
      <c r="AI147" s="791">
        <v>0</v>
      </c>
      <c r="AJ147" s="791">
        <v>0</v>
      </c>
      <c r="AK147" s="791">
        <v>31</v>
      </c>
      <c r="AL147" s="791">
        <v>6</v>
      </c>
      <c r="AM147" s="791">
        <v>0</v>
      </c>
      <c r="BN147" s="1087">
        <f t="shared" si="10"/>
        <v>3034</v>
      </c>
      <c r="BO147" s="1092" t="str">
        <f t="shared" si="11"/>
        <v>BRIDGEPOINT ACADEMY OF VILLAGE GREE</v>
      </c>
      <c r="BP147" s="1081" t="str">
        <f t="shared" si="12"/>
        <v>N</v>
      </c>
      <c r="BQ147" s="1081" t="str">
        <f t="shared" si="13"/>
        <v>N</v>
      </c>
      <c r="BR147" s="1083" t="str">
        <f t="shared" si="14"/>
        <v/>
      </c>
    </row>
    <row r="148" spans="1:70" ht="25.5">
      <c r="A148" s="819">
        <v>3035</v>
      </c>
      <c r="B148" s="820" t="s">
        <v>2058</v>
      </c>
      <c r="C148" s="821">
        <v>21</v>
      </c>
      <c r="D148" s="822">
        <v>2.8</v>
      </c>
      <c r="E148" s="791">
        <v>0</v>
      </c>
      <c r="F148" s="791">
        <v>10</v>
      </c>
      <c r="G148" s="791">
        <v>0</v>
      </c>
      <c r="H148" s="791">
        <v>5</v>
      </c>
      <c r="I148" s="791">
        <v>19</v>
      </c>
      <c r="J148" s="791">
        <v>48</v>
      </c>
      <c r="K148" s="791">
        <v>19</v>
      </c>
      <c r="L148" s="791">
        <v>0</v>
      </c>
      <c r="M148" s="791">
        <v>0</v>
      </c>
      <c r="N148" s="791">
        <v>0</v>
      </c>
      <c r="O148" s="791">
        <v>0</v>
      </c>
      <c r="P148" s="791">
        <v>0</v>
      </c>
      <c r="Q148" s="791">
        <v>67</v>
      </c>
      <c r="R148" s="791">
        <v>19</v>
      </c>
      <c r="S148" s="791">
        <v>0</v>
      </c>
      <c r="U148" s="819">
        <v>8121</v>
      </c>
      <c r="V148" s="820" t="s">
        <v>148</v>
      </c>
      <c r="W148" s="821">
        <v>12</v>
      </c>
      <c r="X148" s="822">
        <v>2.7</v>
      </c>
      <c r="Y148" s="791">
        <v>0</v>
      </c>
      <c r="Z148" s="791">
        <v>0</v>
      </c>
      <c r="AA148" s="791">
        <v>0</v>
      </c>
      <c r="AB148" s="791">
        <v>42</v>
      </c>
      <c r="AC148" s="791">
        <v>17</v>
      </c>
      <c r="AD148" s="791">
        <v>17</v>
      </c>
      <c r="AE148" s="791">
        <v>8</v>
      </c>
      <c r="AF148" s="791">
        <v>17</v>
      </c>
      <c r="AG148" s="791">
        <v>0</v>
      </c>
      <c r="AH148" s="791">
        <v>0</v>
      </c>
      <c r="AI148" s="791">
        <v>0</v>
      </c>
      <c r="AJ148" s="791">
        <v>0</v>
      </c>
      <c r="AK148" s="791">
        <v>42</v>
      </c>
      <c r="AL148" s="791">
        <v>25</v>
      </c>
      <c r="AM148" s="791">
        <v>17</v>
      </c>
      <c r="BN148" s="1087">
        <f t="shared" si="10"/>
        <v>3035</v>
      </c>
      <c r="BO148" s="1092" t="str">
        <f t="shared" si="11"/>
        <v>RAMZ ACADEMY K-5 MIAMI CAMPUS</v>
      </c>
      <c r="BP148" s="1081" t="str">
        <f t="shared" si="12"/>
        <v>N</v>
      </c>
      <c r="BQ148" s="1081" t="str">
        <f t="shared" si="13"/>
        <v>N</v>
      </c>
      <c r="BR148" s="1083" t="str">
        <f t="shared" si="14"/>
        <v/>
      </c>
    </row>
    <row r="149" spans="1:70" ht="25.5">
      <c r="A149" s="819">
        <v>3041</v>
      </c>
      <c r="B149" s="820" t="s">
        <v>311</v>
      </c>
      <c r="C149" s="821">
        <v>54</v>
      </c>
      <c r="D149" s="822">
        <v>3.1</v>
      </c>
      <c r="E149" s="791">
        <v>2</v>
      </c>
      <c r="F149" s="791">
        <v>0</v>
      </c>
      <c r="G149" s="791">
        <v>0</v>
      </c>
      <c r="H149" s="791">
        <v>4</v>
      </c>
      <c r="I149" s="791">
        <v>15</v>
      </c>
      <c r="J149" s="791">
        <v>43</v>
      </c>
      <c r="K149" s="791">
        <v>30</v>
      </c>
      <c r="L149" s="791">
        <v>7</v>
      </c>
      <c r="M149" s="791">
        <v>0</v>
      </c>
      <c r="N149" s="791">
        <v>0</v>
      </c>
      <c r="O149" s="791">
        <v>0</v>
      </c>
      <c r="P149" s="791">
        <v>0</v>
      </c>
      <c r="Q149" s="791">
        <v>80</v>
      </c>
      <c r="R149" s="791">
        <v>37</v>
      </c>
      <c r="S149" s="791">
        <v>7</v>
      </c>
      <c r="U149" s="819">
        <v>8131</v>
      </c>
      <c r="V149" s="820" t="s">
        <v>527</v>
      </c>
      <c r="W149" s="821">
        <v>7</v>
      </c>
      <c r="X149" s="822" t="s">
        <v>42</v>
      </c>
      <c r="Y149" s="791" t="s">
        <v>42</v>
      </c>
      <c r="Z149" s="791" t="s">
        <v>42</v>
      </c>
      <c r="AA149" s="791" t="s">
        <v>42</v>
      </c>
      <c r="AB149" s="791" t="s">
        <v>42</v>
      </c>
      <c r="AC149" s="791" t="s">
        <v>42</v>
      </c>
      <c r="AD149" s="791" t="s">
        <v>42</v>
      </c>
      <c r="AE149" s="791" t="s">
        <v>42</v>
      </c>
      <c r="AF149" s="791" t="s">
        <v>42</v>
      </c>
      <c r="AG149" s="791" t="s">
        <v>42</v>
      </c>
      <c r="AH149" s="791" t="s">
        <v>42</v>
      </c>
      <c r="AI149" s="791" t="s">
        <v>42</v>
      </c>
      <c r="AJ149" s="791" t="s">
        <v>42</v>
      </c>
      <c r="AK149" s="791" t="s">
        <v>42</v>
      </c>
      <c r="AL149" s="791" t="s">
        <v>42</v>
      </c>
      <c r="AM149" s="791" t="s">
        <v>42</v>
      </c>
      <c r="BN149" s="1087">
        <f t="shared" si="10"/>
        <v>3041</v>
      </c>
      <c r="BO149" s="1092" t="str">
        <f t="shared" si="11"/>
        <v>LORAH PARK ELEMENTARY SCHOOL</v>
      </c>
      <c r="BP149" s="1081" t="str">
        <f t="shared" si="12"/>
        <v>N</v>
      </c>
      <c r="BQ149" s="1081" t="str">
        <f t="shared" si="13"/>
        <v>N</v>
      </c>
      <c r="BR149" s="1083" t="str">
        <f t="shared" si="14"/>
        <v/>
      </c>
    </row>
    <row r="150" spans="1:70" ht="25.5">
      <c r="A150" s="819">
        <v>3051</v>
      </c>
      <c r="B150" s="820" t="s">
        <v>1252</v>
      </c>
      <c r="C150" s="821">
        <v>71</v>
      </c>
      <c r="D150" s="822">
        <v>3.3</v>
      </c>
      <c r="E150" s="791">
        <v>1</v>
      </c>
      <c r="F150" s="791">
        <v>1</v>
      </c>
      <c r="G150" s="791">
        <v>0</v>
      </c>
      <c r="H150" s="791">
        <v>4</v>
      </c>
      <c r="I150" s="791">
        <v>6</v>
      </c>
      <c r="J150" s="791">
        <v>30</v>
      </c>
      <c r="K150" s="791">
        <v>28</v>
      </c>
      <c r="L150" s="791">
        <v>24</v>
      </c>
      <c r="M150" s="791">
        <v>3</v>
      </c>
      <c r="N150" s="791">
        <v>1</v>
      </c>
      <c r="O150" s="791">
        <v>1</v>
      </c>
      <c r="P150" s="791">
        <v>0</v>
      </c>
      <c r="Q150" s="791">
        <v>87</v>
      </c>
      <c r="R150" s="791">
        <v>58</v>
      </c>
      <c r="S150" s="791">
        <v>30</v>
      </c>
      <c r="U150" s="819">
        <v>8151</v>
      </c>
      <c r="V150" s="820" t="s">
        <v>913</v>
      </c>
      <c r="W150" s="821">
        <v>8</v>
      </c>
      <c r="X150" s="822" t="s">
        <v>42</v>
      </c>
      <c r="Y150" s="791" t="s">
        <v>42</v>
      </c>
      <c r="Z150" s="791" t="s">
        <v>42</v>
      </c>
      <c r="AA150" s="791" t="s">
        <v>42</v>
      </c>
      <c r="AB150" s="791" t="s">
        <v>42</v>
      </c>
      <c r="AC150" s="791" t="s">
        <v>42</v>
      </c>
      <c r="AD150" s="791" t="s">
        <v>42</v>
      </c>
      <c r="AE150" s="791" t="s">
        <v>42</v>
      </c>
      <c r="AF150" s="791" t="s">
        <v>42</v>
      </c>
      <c r="AG150" s="791" t="s">
        <v>42</v>
      </c>
      <c r="AH150" s="791" t="s">
        <v>42</v>
      </c>
      <c r="AI150" s="791" t="s">
        <v>42</v>
      </c>
      <c r="AJ150" s="791" t="s">
        <v>42</v>
      </c>
      <c r="AK150" s="791" t="s">
        <v>42</v>
      </c>
      <c r="AL150" s="791" t="s">
        <v>42</v>
      </c>
      <c r="AM150" s="791" t="s">
        <v>42</v>
      </c>
      <c r="BN150" s="1087">
        <f t="shared" si="10"/>
        <v>3051</v>
      </c>
      <c r="BO150" s="1092" t="str">
        <f t="shared" si="11"/>
        <v>TOUSSAINT L'OUVERTURE ELEM.</v>
      </c>
      <c r="BP150" s="1081" t="str">
        <f t="shared" si="12"/>
        <v>N</v>
      </c>
      <c r="BQ150" s="1081" t="str">
        <f t="shared" si="13"/>
        <v>N</v>
      </c>
      <c r="BR150" s="1083" t="str">
        <f t="shared" si="14"/>
        <v/>
      </c>
    </row>
    <row r="151" spans="1:70" ht="25.5">
      <c r="A151" s="819">
        <v>3061</v>
      </c>
      <c r="B151" s="820" t="s">
        <v>313</v>
      </c>
      <c r="C151" s="821">
        <v>60</v>
      </c>
      <c r="D151" s="822">
        <v>3.3</v>
      </c>
      <c r="E151" s="791">
        <v>5</v>
      </c>
      <c r="F151" s="791">
        <v>5</v>
      </c>
      <c r="G151" s="791">
        <v>2</v>
      </c>
      <c r="H151" s="791">
        <v>3</v>
      </c>
      <c r="I151" s="791">
        <v>7</v>
      </c>
      <c r="J151" s="791">
        <v>12</v>
      </c>
      <c r="K151" s="791">
        <v>20</v>
      </c>
      <c r="L151" s="791">
        <v>32</v>
      </c>
      <c r="M151" s="791">
        <v>7</v>
      </c>
      <c r="N151" s="791">
        <v>8</v>
      </c>
      <c r="O151" s="791">
        <v>0</v>
      </c>
      <c r="P151" s="791">
        <v>0</v>
      </c>
      <c r="Q151" s="791">
        <v>78</v>
      </c>
      <c r="R151" s="791">
        <v>67</v>
      </c>
      <c r="S151" s="791">
        <v>47</v>
      </c>
      <c r="U151" s="819">
        <v>8181</v>
      </c>
      <c r="V151" s="820" t="s">
        <v>916</v>
      </c>
      <c r="W151" s="821">
        <v>14</v>
      </c>
      <c r="X151" s="822">
        <v>2.2999999999999998</v>
      </c>
      <c r="Y151" s="791">
        <v>7</v>
      </c>
      <c r="Z151" s="791">
        <v>7</v>
      </c>
      <c r="AA151" s="791">
        <v>14</v>
      </c>
      <c r="AB151" s="791">
        <v>14</v>
      </c>
      <c r="AC151" s="791">
        <v>7</v>
      </c>
      <c r="AD151" s="791">
        <v>43</v>
      </c>
      <c r="AE151" s="791">
        <v>7</v>
      </c>
      <c r="AF151" s="791">
        <v>0</v>
      </c>
      <c r="AG151" s="791">
        <v>0</v>
      </c>
      <c r="AH151" s="791">
        <v>0</v>
      </c>
      <c r="AI151" s="791">
        <v>0</v>
      </c>
      <c r="AJ151" s="791">
        <v>0</v>
      </c>
      <c r="AK151" s="791">
        <v>50</v>
      </c>
      <c r="AL151" s="791">
        <v>7</v>
      </c>
      <c r="AM151" s="791">
        <v>0</v>
      </c>
      <c r="BN151" s="1087">
        <f t="shared" si="10"/>
        <v>3061</v>
      </c>
      <c r="BO151" s="1092" t="str">
        <f t="shared" si="11"/>
        <v>LUDLAM ELEMENTARY SCHOOL</v>
      </c>
      <c r="BP151" s="1081" t="str">
        <f t="shared" si="12"/>
        <v>N</v>
      </c>
      <c r="BQ151" s="1081" t="str">
        <f t="shared" si="13"/>
        <v>N</v>
      </c>
      <c r="BR151" s="1083" t="str">
        <f t="shared" si="14"/>
        <v/>
      </c>
    </row>
    <row r="152" spans="1:70" ht="25.5">
      <c r="A152" s="819">
        <v>3100</v>
      </c>
      <c r="B152" s="820" t="s">
        <v>314</v>
      </c>
      <c r="C152" s="821">
        <v>72</v>
      </c>
      <c r="D152" s="822">
        <v>3.7</v>
      </c>
      <c r="E152" s="791">
        <v>0</v>
      </c>
      <c r="F152" s="791">
        <v>0</v>
      </c>
      <c r="G152" s="791">
        <v>0</v>
      </c>
      <c r="H152" s="791">
        <v>0</v>
      </c>
      <c r="I152" s="791">
        <v>0</v>
      </c>
      <c r="J152" s="791">
        <v>22</v>
      </c>
      <c r="K152" s="791">
        <v>29</v>
      </c>
      <c r="L152" s="791">
        <v>32</v>
      </c>
      <c r="M152" s="791">
        <v>11</v>
      </c>
      <c r="N152" s="791">
        <v>6</v>
      </c>
      <c r="O152" s="791">
        <v>0</v>
      </c>
      <c r="P152" s="791">
        <v>0</v>
      </c>
      <c r="Q152" s="791">
        <v>100</v>
      </c>
      <c r="R152" s="791">
        <v>78</v>
      </c>
      <c r="S152" s="791">
        <v>49</v>
      </c>
      <c r="U152" s="867">
        <v>9732</v>
      </c>
      <c r="V152" s="826" t="s">
        <v>528</v>
      </c>
      <c r="W152" s="824">
        <v>19</v>
      </c>
      <c r="X152" s="825">
        <v>2.4</v>
      </c>
      <c r="Y152" s="796">
        <v>0</v>
      </c>
      <c r="Z152" s="796">
        <v>5</v>
      </c>
      <c r="AA152" s="796">
        <v>0</v>
      </c>
      <c r="AB152" s="796">
        <v>42</v>
      </c>
      <c r="AC152" s="796">
        <v>21</v>
      </c>
      <c r="AD152" s="796">
        <v>21</v>
      </c>
      <c r="AE152" s="826">
        <v>5</v>
      </c>
      <c r="AF152" s="826">
        <v>5</v>
      </c>
      <c r="AG152" s="826">
        <v>0</v>
      </c>
      <c r="AH152" s="826">
        <v>0</v>
      </c>
      <c r="AI152" s="826">
        <v>0</v>
      </c>
      <c r="AJ152" s="826">
        <v>0</v>
      </c>
      <c r="AK152" s="796">
        <v>32</v>
      </c>
      <c r="AL152" s="796">
        <v>11</v>
      </c>
      <c r="AM152" s="796">
        <v>5</v>
      </c>
      <c r="BN152" s="1087">
        <f t="shared" si="10"/>
        <v>3100</v>
      </c>
      <c r="BO152" s="1092" t="str">
        <f t="shared" si="11"/>
        <v>MATER ACADEMY EAST CHARTER</v>
      </c>
      <c r="BP152" s="1081" t="str">
        <f t="shared" si="12"/>
        <v>N</v>
      </c>
      <c r="BQ152" s="1081" t="str">
        <f t="shared" si="13"/>
        <v>N</v>
      </c>
      <c r="BR152" s="1083" t="str">
        <f t="shared" si="14"/>
        <v/>
      </c>
    </row>
    <row r="153" spans="1:70" ht="25.5">
      <c r="A153" s="819">
        <v>3101</v>
      </c>
      <c r="B153" s="820" t="s">
        <v>315</v>
      </c>
      <c r="C153" s="821">
        <v>126</v>
      </c>
      <c r="D153" s="822">
        <v>3.5</v>
      </c>
      <c r="E153" s="791">
        <v>0</v>
      </c>
      <c r="F153" s="791">
        <v>0</v>
      </c>
      <c r="G153" s="791">
        <v>0</v>
      </c>
      <c r="H153" s="791">
        <v>3</v>
      </c>
      <c r="I153" s="791">
        <v>6</v>
      </c>
      <c r="J153" s="791">
        <v>25</v>
      </c>
      <c r="K153" s="791">
        <v>30</v>
      </c>
      <c r="L153" s="791">
        <v>27</v>
      </c>
      <c r="M153" s="791">
        <v>6</v>
      </c>
      <c r="N153" s="791">
        <v>1</v>
      </c>
      <c r="O153" s="791">
        <v>2</v>
      </c>
      <c r="P153" s="791">
        <v>0</v>
      </c>
      <c r="Q153" s="791">
        <v>91</v>
      </c>
      <c r="R153" s="791">
        <v>66</v>
      </c>
      <c r="S153" s="791">
        <v>36</v>
      </c>
      <c r="BN153" s="1087">
        <f t="shared" si="10"/>
        <v>3101</v>
      </c>
      <c r="BO153" s="1092" t="str">
        <f t="shared" si="11"/>
        <v>FRANK CRAWFORD MARTIN K-8 CENTER</v>
      </c>
      <c r="BP153" s="1081">
        <f t="shared" si="12"/>
        <v>130</v>
      </c>
      <c r="BQ153" s="1081">
        <f t="shared" si="13"/>
        <v>85</v>
      </c>
      <c r="BR153" s="1083">
        <f t="shared" si="14"/>
        <v>87.953125</v>
      </c>
    </row>
    <row r="154" spans="1:70" ht="25.5">
      <c r="A154" s="819">
        <v>3111</v>
      </c>
      <c r="B154" s="820" t="s">
        <v>1253</v>
      </c>
      <c r="C154" s="821">
        <v>83</v>
      </c>
      <c r="D154" s="822">
        <v>3.6</v>
      </c>
      <c r="E154" s="791">
        <v>1</v>
      </c>
      <c r="F154" s="791">
        <v>4</v>
      </c>
      <c r="G154" s="791">
        <v>1</v>
      </c>
      <c r="H154" s="791">
        <v>5</v>
      </c>
      <c r="I154" s="791">
        <v>2</v>
      </c>
      <c r="J154" s="791">
        <v>8</v>
      </c>
      <c r="K154" s="791">
        <v>29</v>
      </c>
      <c r="L154" s="791">
        <v>33</v>
      </c>
      <c r="M154" s="791">
        <v>13</v>
      </c>
      <c r="N154" s="791">
        <v>4</v>
      </c>
      <c r="O154" s="791">
        <v>0</v>
      </c>
      <c r="P154" s="791">
        <v>0</v>
      </c>
      <c r="Q154" s="791">
        <v>87</v>
      </c>
      <c r="R154" s="791">
        <v>78</v>
      </c>
      <c r="S154" s="791">
        <v>49</v>
      </c>
      <c r="BN154" s="1087">
        <f t="shared" si="10"/>
        <v>3111</v>
      </c>
      <c r="BO154" s="1092" t="str">
        <f t="shared" si="11"/>
        <v>WESLEY MATTHEWS ELEM. SCHOOL</v>
      </c>
      <c r="BP154" s="1081" t="str">
        <f t="shared" si="12"/>
        <v>N</v>
      </c>
      <c r="BQ154" s="1081" t="str">
        <f t="shared" si="13"/>
        <v>N</v>
      </c>
      <c r="BR154" s="1083" t="str">
        <f t="shared" si="14"/>
        <v/>
      </c>
    </row>
    <row r="155" spans="1:70" ht="25.5">
      <c r="A155" s="819">
        <v>3141</v>
      </c>
      <c r="B155" s="820" t="s">
        <v>317</v>
      </c>
      <c r="C155" s="821">
        <v>218</v>
      </c>
      <c r="D155" s="822">
        <v>3.1</v>
      </c>
      <c r="E155" s="791">
        <v>3</v>
      </c>
      <c r="F155" s="791">
        <v>1</v>
      </c>
      <c r="G155" s="791">
        <v>3</v>
      </c>
      <c r="H155" s="791">
        <v>9</v>
      </c>
      <c r="I155" s="791">
        <v>15</v>
      </c>
      <c r="J155" s="791">
        <v>24</v>
      </c>
      <c r="K155" s="791">
        <v>21</v>
      </c>
      <c r="L155" s="791">
        <v>17</v>
      </c>
      <c r="M155" s="791">
        <v>4</v>
      </c>
      <c r="N155" s="791">
        <v>2</v>
      </c>
      <c r="O155" s="791">
        <v>1</v>
      </c>
      <c r="P155" s="791">
        <v>0</v>
      </c>
      <c r="Q155" s="791">
        <v>68</v>
      </c>
      <c r="R155" s="791">
        <v>44</v>
      </c>
      <c r="S155" s="791">
        <v>24</v>
      </c>
      <c r="BN155" s="1087">
        <f t="shared" si="10"/>
        <v>3141</v>
      </c>
      <c r="BO155" s="1092" t="str">
        <f t="shared" si="11"/>
        <v>MEADOWLANE ELEMENTARY SCHOOL</v>
      </c>
      <c r="BP155" s="1081" t="str">
        <f t="shared" si="12"/>
        <v>N</v>
      </c>
      <c r="BQ155" s="1081" t="str">
        <f t="shared" si="13"/>
        <v>N</v>
      </c>
      <c r="BR155" s="1083" t="str">
        <f t="shared" si="14"/>
        <v/>
      </c>
    </row>
    <row r="156" spans="1:70" ht="25.5">
      <c r="A156" s="819">
        <v>3181</v>
      </c>
      <c r="B156" s="820" t="s">
        <v>318</v>
      </c>
      <c r="C156" s="821">
        <v>80</v>
      </c>
      <c r="D156" s="822">
        <v>3</v>
      </c>
      <c r="E156" s="791">
        <v>0</v>
      </c>
      <c r="F156" s="791">
        <v>4</v>
      </c>
      <c r="G156" s="791">
        <v>3</v>
      </c>
      <c r="H156" s="791">
        <v>8</v>
      </c>
      <c r="I156" s="791">
        <v>13</v>
      </c>
      <c r="J156" s="791">
        <v>36</v>
      </c>
      <c r="K156" s="791">
        <v>23</v>
      </c>
      <c r="L156" s="791">
        <v>11</v>
      </c>
      <c r="M156" s="791">
        <v>3</v>
      </c>
      <c r="N156" s="791">
        <v>1</v>
      </c>
      <c r="O156" s="791">
        <v>0</v>
      </c>
      <c r="P156" s="791">
        <v>0</v>
      </c>
      <c r="Q156" s="791">
        <v>74</v>
      </c>
      <c r="R156" s="791">
        <v>38</v>
      </c>
      <c r="S156" s="791">
        <v>15</v>
      </c>
      <c r="BN156" s="1087">
        <f t="shared" si="10"/>
        <v>3181</v>
      </c>
      <c r="BO156" s="1092" t="str">
        <f t="shared" si="11"/>
        <v>MELROSE ELEMENTARY SCHOOL</v>
      </c>
      <c r="BP156" s="1081" t="str">
        <f t="shared" si="12"/>
        <v>N</v>
      </c>
      <c r="BQ156" s="1081" t="str">
        <f t="shared" si="13"/>
        <v>N</v>
      </c>
      <c r="BR156" s="1083" t="str">
        <f t="shared" si="14"/>
        <v/>
      </c>
    </row>
    <row r="157" spans="1:70">
      <c r="A157" s="819">
        <v>3191</v>
      </c>
      <c r="B157" s="820" t="s">
        <v>125</v>
      </c>
      <c r="C157" s="821">
        <v>71</v>
      </c>
      <c r="D157" s="822">
        <v>3.7</v>
      </c>
      <c r="E157" s="791">
        <v>0</v>
      </c>
      <c r="F157" s="791">
        <v>0</v>
      </c>
      <c r="G157" s="791">
        <v>0</v>
      </c>
      <c r="H157" s="791">
        <v>1</v>
      </c>
      <c r="I157" s="791">
        <v>3</v>
      </c>
      <c r="J157" s="791">
        <v>23</v>
      </c>
      <c r="K157" s="791">
        <v>24</v>
      </c>
      <c r="L157" s="791">
        <v>38</v>
      </c>
      <c r="M157" s="791">
        <v>4</v>
      </c>
      <c r="N157" s="791">
        <v>4</v>
      </c>
      <c r="O157" s="791">
        <v>3</v>
      </c>
      <c r="P157" s="791">
        <v>0</v>
      </c>
      <c r="Q157" s="791">
        <v>96</v>
      </c>
      <c r="R157" s="791">
        <v>73</v>
      </c>
      <c r="S157" s="791">
        <v>49</v>
      </c>
      <c r="BN157" s="1087">
        <f t="shared" si="10"/>
        <v>3191</v>
      </c>
      <c r="BO157" s="1092" t="str">
        <f t="shared" si="11"/>
        <v>ADA MERRITT K-8 CENTER</v>
      </c>
      <c r="BP157" s="1081">
        <f t="shared" si="12"/>
        <v>93</v>
      </c>
      <c r="BQ157" s="1081">
        <f t="shared" si="13"/>
        <v>98</v>
      </c>
      <c r="BR157" s="1083">
        <f t="shared" si="14"/>
        <v>97.134146341463421</v>
      </c>
    </row>
    <row r="158" spans="1:70" ht="25.5">
      <c r="A158" s="819">
        <v>3241</v>
      </c>
      <c r="B158" s="820" t="s">
        <v>1254</v>
      </c>
      <c r="C158" s="821">
        <v>38</v>
      </c>
      <c r="D158" s="822">
        <v>3</v>
      </c>
      <c r="E158" s="791">
        <v>0</v>
      </c>
      <c r="F158" s="791">
        <v>0</v>
      </c>
      <c r="G158" s="791">
        <v>0</v>
      </c>
      <c r="H158" s="791">
        <v>13</v>
      </c>
      <c r="I158" s="791">
        <v>18</v>
      </c>
      <c r="J158" s="791">
        <v>42</v>
      </c>
      <c r="K158" s="791">
        <v>16</v>
      </c>
      <c r="L158" s="791">
        <v>8</v>
      </c>
      <c r="M158" s="791">
        <v>0</v>
      </c>
      <c r="N158" s="791">
        <v>0</v>
      </c>
      <c r="O158" s="791">
        <v>3</v>
      </c>
      <c r="P158" s="791">
        <v>0</v>
      </c>
      <c r="Q158" s="791">
        <v>68</v>
      </c>
      <c r="R158" s="791">
        <v>26</v>
      </c>
      <c r="S158" s="791">
        <v>11</v>
      </c>
      <c r="BN158" s="1087">
        <f t="shared" si="10"/>
        <v>3241</v>
      </c>
      <c r="BO158" s="1092" t="str">
        <f t="shared" si="11"/>
        <v>MIAMI GARDENS ELEMENTARY SCHL</v>
      </c>
      <c r="BP158" s="1081" t="str">
        <f t="shared" si="12"/>
        <v>N</v>
      </c>
      <c r="BQ158" s="1081" t="str">
        <f t="shared" si="13"/>
        <v>N</v>
      </c>
      <c r="BR158" s="1083" t="str">
        <f t="shared" si="14"/>
        <v/>
      </c>
    </row>
    <row r="159" spans="1:70" ht="25.5">
      <c r="A159" s="819">
        <v>3261</v>
      </c>
      <c r="B159" s="820" t="s">
        <v>1255</v>
      </c>
      <c r="C159" s="821">
        <v>179</v>
      </c>
      <c r="D159" s="822">
        <v>3.2</v>
      </c>
      <c r="E159" s="791">
        <v>2</v>
      </c>
      <c r="F159" s="791">
        <v>0</v>
      </c>
      <c r="G159" s="791">
        <v>1</v>
      </c>
      <c r="H159" s="791">
        <v>5</v>
      </c>
      <c r="I159" s="791">
        <v>6</v>
      </c>
      <c r="J159" s="791">
        <v>39</v>
      </c>
      <c r="K159" s="791">
        <v>26</v>
      </c>
      <c r="L159" s="791">
        <v>18</v>
      </c>
      <c r="M159" s="791">
        <v>3</v>
      </c>
      <c r="N159" s="791">
        <v>1</v>
      </c>
      <c r="O159" s="791">
        <v>0</v>
      </c>
      <c r="P159" s="791">
        <v>1</v>
      </c>
      <c r="Q159" s="791">
        <v>87</v>
      </c>
      <c r="R159" s="791">
        <v>47</v>
      </c>
      <c r="S159" s="791">
        <v>22</v>
      </c>
      <c r="BN159" s="1087">
        <f t="shared" si="10"/>
        <v>3261</v>
      </c>
      <c r="BO159" s="1092" t="str">
        <f t="shared" si="11"/>
        <v>MIAMI HEIGHTS ELEMENTARY SCHL</v>
      </c>
      <c r="BP159" s="1081" t="str">
        <f>IFERROR(VLOOKUP($A159,$U$9:$AM$152,3,FALSE),"N")</f>
        <v>N</v>
      </c>
      <c r="BQ159" s="1081" t="str">
        <f>IFERROR(VLOOKUP($A159,$U$9:$AM$152,17,FALSE),"N")</f>
        <v>N</v>
      </c>
      <c r="BR159" s="1083" t="str">
        <f t="shared" si="14"/>
        <v/>
      </c>
    </row>
    <row r="160" spans="1:70">
      <c r="A160" s="819">
        <v>3281</v>
      </c>
      <c r="B160" s="820" t="s">
        <v>18</v>
      </c>
      <c r="C160" s="821">
        <v>155</v>
      </c>
      <c r="D160" s="822">
        <v>3.4</v>
      </c>
      <c r="E160" s="791">
        <v>2</v>
      </c>
      <c r="F160" s="791">
        <v>2</v>
      </c>
      <c r="G160" s="791">
        <v>1</v>
      </c>
      <c r="H160" s="791">
        <v>5</v>
      </c>
      <c r="I160" s="791">
        <v>4</v>
      </c>
      <c r="J160" s="791">
        <v>26</v>
      </c>
      <c r="K160" s="791">
        <v>26</v>
      </c>
      <c r="L160" s="791">
        <v>28</v>
      </c>
      <c r="M160" s="791">
        <v>5</v>
      </c>
      <c r="N160" s="791">
        <v>1</v>
      </c>
      <c r="O160" s="791">
        <v>0</v>
      </c>
      <c r="P160" s="791">
        <v>1</v>
      </c>
      <c r="Q160" s="791">
        <v>87</v>
      </c>
      <c r="R160" s="791">
        <v>61</v>
      </c>
      <c r="S160" s="791">
        <v>35</v>
      </c>
      <c r="BN160" s="1087">
        <f t="shared" si="10"/>
        <v>3281</v>
      </c>
      <c r="BO160" s="1092" t="str">
        <f t="shared" si="11"/>
        <v>MIAMI LAKES K-8 CENTER</v>
      </c>
      <c r="BP160" s="1081">
        <f t="shared" ref="BP160:BP223" si="15">IFERROR(VLOOKUP($A160,$U$9:$AM$152,3,FALSE),"N")</f>
        <v>159</v>
      </c>
      <c r="BQ160" s="1081">
        <f t="shared" ref="BQ160:BQ223" si="16">IFERROR(VLOOKUP($A160,$U$9:$AM$152,17,FALSE),"N")</f>
        <v>86</v>
      </c>
      <c r="BR160" s="1083">
        <f t="shared" si="14"/>
        <v>86.49363057324841</v>
      </c>
    </row>
    <row r="161" spans="1:70" ht="25.5">
      <c r="A161" s="819">
        <v>3301</v>
      </c>
      <c r="B161" s="820" t="s">
        <v>321</v>
      </c>
      <c r="C161" s="821">
        <v>55</v>
      </c>
      <c r="D161" s="822">
        <v>3</v>
      </c>
      <c r="E161" s="791">
        <v>0</v>
      </c>
      <c r="F161" s="791">
        <v>0</v>
      </c>
      <c r="G161" s="791">
        <v>4</v>
      </c>
      <c r="H161" s="791">
        <v>9</v>
      </c>
      <c r="I161" s="791">
        <v>16</v>
      </c>
      <c r="J161" s="791">
        <v>40</v>
      </c>
      <c r="K161" s="791">
        <v>22</v>
      </c>
      <c r="L161" s="791">
        <v>9</v>
      </c>
      <c r="M161" s="791">
        <v>0</v>
      </c>
      <c r="N161" s="791">
        <v>0</v>
      </c>
      <c r="O161" s="791">
        <v>0</v>
      </c>
      <c r="P161" s="791">
        <v>0</v>
      </c>
      <c r="Q161" s="791">
        <v>71</v>
      </c>
      <c r="R161" s="791">
        <v>31</v>
      </c>
      <c r="S161" s="791">
        <v>9</v>
      </c>
      <c r="BN161" s="1087">
        <f t="shared" si="10"/>
        <v>3301</v>
      </c>
      <c r="BO161" s="1092" t="str">
        <f t="shared" si="11"/>
        <v>MIAMI PARK ELEMENTARY SCHOOL</v>
      </c>
      <c r="BP161" s="1081" t="str">
        <f t="shared" si="15"/>
        <v>N</v>
      </c>
      <c r="BQ161" s="1081" t="str">
        <f t="shared" si="16"/>
        <v>N</v>
      </c>
      <c r="BR161" s="1083" t="str">
        <f t="shared" si="14"/>
        <v/>
      </c>
    </row>
    <row r="162" spans="1:70" ht="25.5">
      <c r="A162" s="819">
        <v>3341</v>
      </c>
      <c r="B162" s="820" t="s">
        <v>322</v>
      </c>
      <c r="C162" s="821">
        <v>117</v>
      </c>
      <c r="D162" s="822">
        <v>3.3</v>
      </c>
      <c r="E162" s="791">
        <v>1</v>
      </c>
      <c r="F162" s="791">
        <v>0</v>
      </c>
      <c r="G162" s="791">
        <v>0</v>
      </c>
      <c r="H162" s="791">
        <v>9</v>
      </c>
      <c r="I162" s="791">
        <v>15</v>
      </c>
      <c r="J162" s="791">
        <v>24</v>
      </c>
      <c r="K162" s="791">
        <v>16</v>
      </c>
      <c r="L162" s="791">
        <v>27</v>
      </c>
      <c r="M162" s="791">
        <v>4</v>
      </c>
      <c r="N162" s="791">
        <v>2</v>
      </c>
      <c r="O162" s="791">
        <v>1</v>
      </c>
      <c r="P162" s="791">
        <v>0</v>
      </c>
      <c r="Q162" s="791">
        <v>74</v>
      </c>
      <c r="R162" s="791">
        <v>50</v>
      </c>
      <c r="S162" s="791">
        <v>34</v>
      </c>
      <c r="BN162" s="1087">
        <f t="shared" si="10"/>
        <v>3341</v>
      </c>
      <c r="BO162" s="1092" t="str">
        <f t="shared" si="11"/>
        <v>MIAMI SHORES ELEMENTARY SCHOOL</v>
      </c>
      <c r="BP162" s="1081" t="str">
        <f t="shared" si="15"/>
        <v>N</v>
      </c>
      <c r="BQ162" s="1081" t="str">
        <f t="shared" si="16"/>
        <v>N</v>
      </c>
      <c r="BR162" s="1083" t="str">
        <f t="shared" si="14"/>
        <v/>
      </c>
    </row>
    <row r="163" spans="1:70" ht="25.5">
      <c r="A163" s="819">
        <v>3381</v>
      </c>
      <c r="B163" s="820" t="s">
        <v>1256</v>
      </c>
      <c r="C163" s="821">
        <v>127</v>
      </c>
      <c r="D163" s="822">
        <v>3.5</v>
      </c>
      <c r="E163" s="791">
        <v>1</v>
      </c>
      <c r="F163" s="791">
        <v>2</v>
      </c>
      <c r="G163" s="791">
        <v>2</v>
      </c>
      <c r="H163" s="791">
        <v>5</v>
      </c>
      <c r="I163" s="791">
        <v>5</v>
      </c>
      <c r="J163" s="791">
        <v>20</v>
      </c>
      <c r="K163" s="791">
        <v>24</v>
      </c>
      <c r="L163" s="791">
        <v>26</v>
      </c>
      <c r="M163" s="791">
        <v>9</v>
      </c>
      <c r="N163" s="791">
        <v>4</v>
      </c>
      <c r="O163" s="791">
        <v>2</v>
      </c>
      <c r="P163" s="791">
        <v>0</v>
      </c>
      <c r="Q163" s="791">
        <v>85</v>
      </c>
      <c r="R163" s="791">
        <v>65</v>
      </c>
      <c r="S163" s="791">
        <v>41</v>
      </c>
      <c r="BN163" s="1087">
        <f t="shared" si="10"/>
        <v>3381</v>
      </c>
      <c r="BO163" s="1092" t="str">
        <f t="shared" si="11"/>
        <v>MIAMI SPRINGS ELEMENTARY SCHL</v>
      </c>
      <c r="BP163" s="1081" t="str">
        <f t="shared" si="15"/>
        <v>N</v>
      </c>
      <c r="BQ163" s="1081" t="str">
        <f t="shared" si="16"/>
        <v>N</v>
      </c>
      <c r="BR163" s="1083" t="str">
        <f t="shared" si="14"/>
        <v/>
      </c>
    </row>
    <row r="164" spans="1:70">
      <c r="A164" s="819">
        <v>3421</v>
      </c>
      <c r="B164" s="820" t="s">
        <v>324</v>
      </c>
      <c r="C164" s="821">
        <v>119</v>
      </c>
      <c r="D164" s="822">
        <v>3.2</v>
      </c>
      <c r="E164" s="791">
        <v>3</v>
      </c>
      <c r="F164" s="791">
        <v>3</v>
      </c>
      <c r="G164" s="791">
        <v>2</v>
      </c>
      <c r="H164" s="791">
        <v>2</v>
      </c>
      <c r="I164" s="791">
        <v>10</v>
      </c>
      <c r="J164" s="791">
        <v>28</v>
      </c>
      <c r="K164" s="791">
        <v>29</v>
      </c>
      <c r="L164" s="791">
        <v>20</v>
      </c>
      <c r="M164" s="791">
        <v>2</v>
      </c>
      <c r="N164" s="791">
        <v>3</v>
      </c>
      <c r="O164" s="791">
        <v>0</v>
      </c>
      <c r="P164" s="791">
        <v>0</v>
      </c>
      <c r="Q164" s="791">
        <v>82</v>
      </c>
      <c r="R164" s="791">
        <v>54</v>
      </c>
      <c r="S164" s="791">
        <v>25</v>
      </c>
      <c r="BN164" s="1087">
        <f t="shared" si="10"/>
        <v>3421</v>
      </c>
      <c r="BO164" s="1092" t="str">
        <f t="shared" si="11"/>
        <v>MARCUS A. MILAM K-8 CENTER</v>
      </c>
      <c r="BP164" s="1081">
        <f t="shared" si="15"/>
        <v>146</v>
      </c>
      <c r="BQ164" s="1081">
        <f t="shared" si="16"/>
        <v>83</v>
      </c>
      <c r="BR164" s="1083">
        <f t="shared" si="14"/>
        <v>82.550943396226415</v>
      </c>
    </row>
    <row r="165" spans="1:70" ht="25.5">
      <c r="A165" s="819">
        <v>3431</v>
      </c>
      <c r="B165" s="820" t="s">
        <v>1257</v>
      </c>
      <c r="C165" s="821">
        <v>104</v>
      </c>
      <c r="D165" s="822">
        <v>3.2</v>
      </c>
      <c r="E165" s="791">
        <v>0</v>
      </c>
      <c r="F165" s="791">
        <v>1</v>
      </c>
      <c r="G165" s="791">
        <v>0</v>
      </c>
      <c r="H165" s="791">
        <v>6</v>
      </c>
      <c r="I165" s="791">
        <v>8</v>
      </c>
      <c r="J165" s="791">
        <v>46</v>
      </c>
      <c r="K165" s="791">
        <v>26</v>
      </c>
      <c r="L165" s="791">
        <v>9</v>
      </c>
      <c r="M165" s="791">
        <v>5</v>
      </c>
      <c r="N165" s="791">
        <v>0</v>
      </c>
      <c r="O165" s="791">
        <v>0</v>
      </c>
      <c r="P165" s="791">
        <v>0</v>
      </c>
      <c r="Q165" s="791">
        <v>86</v>
      </c>
      <c r="R165" s="791">
        <v>39</v>
      </c>
      <c r="S165" s="791">
        <v>13</v>
      </c>
      <c r="BN165" s="1087">
        <f t="shared" si="10"/>
        <v>3431</v>
      </c>
      <c r="BO165" s="1092" t="str">
        <f t="shared" si="11"/>
        <v>PHYLLIS R. MILLER ELEM. SCHOOL</v>
      </c>
      <c r="BP165" s="1081" t="str">
        <f t="shared" si="15"/>
        <v>N</v>
      </c>
      <c r="BQ165" s="1081" t="str">
        <f t="shared" si="16"/>
        <v>N</v>
      </c>
      <c r="BR165" s="1083" t="str">
        <f t="shared" si="14"/>
        <v/>
      </c>
    </row>
    <row r="166" spans="1:70" ht="25.5">
      <c r="A166" s="819">
        <v>3501</v>
      </c>
      <c r="B166" s="820" t="s">
        <v>326</v>
      </c>
      <c r="C166" s="821">
        <v>66</v>
      </c>
      <c r="D166" s="822">
        <v>3</v>
      </c>
      <c r="E166" s="791">
        <v>5</v>
      </c>
      <c r="F166" s="791">
        <v>3</v>
      </c>
      <c r="G166" s="791">
        <v>2</v>
      </c>
      <c r="H166" s="791">
        <v>6</v>
      </c>
      <c r="I166" s="791">
        <v>14</v>
      </c>
      <c r="J166" s="791">
        <v>29</v>
      </c>
      <c r="K166" s="791">
        <v>23</v>
      </c>
      <c r="L166" s="791">
        <v>12</v>
      </c>
      <c r="M166" s="791">
        <v>6</v>
      </c>
      <c r="N166" s="791">
        <v>2</v>
      </c>
      <c r="O166" s="791">
        <v>0</v>
      </c>
      <c r="P166" s="791">
        <v>0</v>
      </c>
      <c r="Q166" s="791">
        <v>71</v>
      </c>
      <c r="R166" s="791">
        <v>42</v>
      </c>
      <c r="S166" s="791">
        <v>20</v>
      </c>
      <c r="BN166" s="1087">
        <f t="shared" si="10"/>
        <v>3501</v>
      </c>
      <c r="BO166" s="1092" t="str">
        <f t="shared" si="11"/>
        <v>MORNINGSIDE ELEMENTARY SCHOOL</v>
      </c>
      <c r="BP166" s="1081" t="str">
        <f t="shared" si="15"/>
        <v>N</v>
      </c>
      <c r="BQ166" s="1081" t="str">
        <f t="shared" si="16"/>
        <v>N</v>
      </c>
      <c r="BR166" s="1083" t="str">
        <f t="shared" si="14"/>
        <v/>
      </c>
    </row>
    <row r="167" spans="1:70" ht="25.5">
      <c r="A167" s="819">
        <v>3541</v>
      </c>
      <c r="B167" s="820" t="s">
        <v>1258</v>
      </c>
      <c r="C167" s="821">
        <v>45</v>
      </c>
      <c r="D167" s="822">
        <v>2.7</v>
      </c>
      <c r="E167" s="791">
        <v>0</v>
      </c>
      <c r="F167" s="791">
        <v>4</v>
      </c>
      <c r="G167" s="791">
        <v>0</v>
      </c>
      <c r="H167" s="791">
        <v>22</v>
      </c>
      <c r="I167" s="791">
        <v>16</v>
      </c>
      <c r="J167" s="791">
        <v>38</v>
      </c>
      <c r="K167" s="791">
        <v>16</v>
      </c>
      <c r="L167" s="791">
        <v>4</v>
      </c>
      <c r="M167" s="791">
        <v>0</v>
      </c>
      <c r="N167" s="791">
        <v>0</v>
      </c>
      <c r="O167" s="791">
        <v>0</v>
      </c>
      <c r="P167" s="791">
        <v>0</v>
      </c>
      <c r="Q167" s="791">
        <v>58</v>
      </c>
      <c r="R167" s="791">
        <v>20</v>
      </c>
      <c r="S167" s="791">
        <v>4</v>
      </c>
      <c r="BN167" s="1087">
        <f t="shared" si="10"/>
        <v>3541</v>
      </c>
      <c r="BO167" s="1092" t="str">
        <f t="shared" si="11"/>
        <v>ROBERT RUSSA MOTON ELEMENTARY SCHOO</v>
      </c>
      <c r="BP167" s="1081" t="str">
        <f t="shared" si="15"/>
        <v>N</v>
      </c>
      <c r="BQ167" s="1081" t="str">
        <f t="shared" si="16"/>
        <v>N</v>
      </c>
      <c r="BR167" s="1083" t="str">
        <f t="shared" si="14"/>
        <v/>
      </c>
    </row>
    <row r="168" spans="1:70" ht="25.5">
      <c r="A168" s="819">
        <v>3581</v>
      </c>
      <c r="B168" s="820" t="s">
        <v>328</v>
      </c>
      <c r="C168" s="821">
        <v>40</v>
      </c>
      <c r="D168" s="822">
        <v>3</v>
      </c>
      <c r="E168" s="791">
        <v>0</v>
      </c>
      <c r="F168" s="791">
        <v>3</v>
      </c>
      <c r="G168" s="791">
        <v>0</v>
      </c>
      <c r="H168" s="791">
        <v>3</v>
      </c>
      <c r="I168" s="791">
        <v>15</v>
      </c>
      <c r="J168" s="791">
        <v>55</v>
      </c>
      <c r="K168" s="791">
        <v>15</v>
      </c>
      <c r="L168" s="791">
        <v>8</v>
      </c>
      <c r="M168" s="791">
        <v>3</v>
      </c>
      <c r="N168" s="791">
        <v>0</v>
      </c>
      <c r="O168" s="791">
        <v>0</v>
      </c>
      <c r="P168" s="791">
        <v>0</v>
      </c>
      <c r="Q168" s="791">
        <v>80</v>
      </c>
      <c r="R168" s="791">
        <v>25</v>
      </c>
      <c r="S168" s="791">
        <v>10</v>
      </c>
      <c r="BN168" s="1087">
        <f t="shared" si="10"/>
        <v>3581</v>
      </c>
      <c r="BO168" s="1092" t="str">
        <f t="shared" si="11"/>
        <v>MYRTLE GROVE ELEMENTARY SCHOOL</v>
      </c>
      <c r="BP168" s="1081" t="str">
        <f t="shared" si="15"/>
        <v>N</v>
      </c>
      <c r="BQ168" s="1081" t="str">
        <f t="shared" si="16"/>
        <v>N</v>
      </c>
      <c r="BR168" s="1083" t="str">
        <f t="shared" si="14"/>
        <v/>
      </c>
    </row>
    <row r="169" spans="1:70" ht="25.5">
      <c r="A169" s="819">
        <v>3600</v>
      </c>
      <c r="B169" s="820" t="s">
        <v>329</v>
      </c>
      <c r="C169" s="821">
        <v>93</v>
      </c>
      <c r="D169" s="822">
        <v>3.3</v>
      </c>
      <c r="E169" s="791">
        <v>0</v>
      </c>
      <c r="F169" s="791">
        <v>1</v>
      </c>
      <c r="G169" s="791">
        <v>1</v>
      </c>
      <c r="H169" s="791">
        <v>2</v>
      </c>
      <c r="I169" s="791">
        <v>2</v>
      </c>
      <c r="J169" s="791">
        <v>48</v>
      </c>
      <c r="K169" s="791">
        <v>18</v>
      </c>
      <c r="L169" s="791">
        <v>23</v>
      </c>
      <c r="M169" s="791">
        <v>4</v>
      </c>
      <c r="N169" s="791">
        <v>0</v>
      </c>
      <c r="O169" s="791">
        <v>0</v>
      </c>
      <c r="P169" s="791">
        <v>0</v>
      </c>
      <c r="Q169" s="791">
        <v>94</v>
      </c>
      <c r="R169" s="791">
        <v>45</v>
      </c>
      <c r="S169" s="791">
        <v>27</v>
      </c>
      <c r="BN169" s="1087">
        <f t="shared" si="10"/>
        <v>3600</v>
      </c>
      <c r="BO169" s="1092" t="str">
        <f t="shared" si="11"/>
        <v>DOWNTOWN MIAMI CHARTER SCHOOL</v>
      </c>
      <c r="BP169" s="1081" t="str">
        <f t="shared" si="15"/>
        <v>N</v>
      </c>
      <c r="BQ169" s="1081" t="str">
        <f t="shared" si="16"/>
        <v>N</v>
      </c>
      <c r="BR169" s="1083" t="str">
        <f t="shared" si="14"/>
        <v/>
      </c>
    </row>
    <row r="170" spans="1:70">
      <c r="A170" s="819">
        <v>3610</v>
      </c>
      <c r="B170" s="820" t="s">
        <v>330</v>
      </c>
      <c r="C170" s="821">
        <v>144</v>
      </c>
      <c r="D170" s="822">
        <v>3.2</v>
      </c>
      <c r="E170" s="791">
        <v>2</v>
      </c>
      <c r="F170" s="791">
        <v>0</v>
      </c>
      <c r="G170" s="791">
        <v>1</v>
      </c>
      <c r="H170" s="791">
        <v>3</v>
      </c>
      <c r="I170" s="791">
        <v>12</v>
      </c>
      <c r="J170" s="791">
        <v>35</v>
      </c>
      <c r="K170" s="791">
        <v>23</v>
      </c>
      <c r="L170" s="791">
        <v>22</v>
      </c>
      <c r="M170" s="791">
        <v>2</v>
      </c>
      <c r="N170" s="791">
        <v>1</v>
      </c>
      <c r="O170" s="791">
        <v>0</v>
      </c>
      <c r="P170" s="791">
        <v>0</v>
      </c>
      <c r="Q170" s="791">
        <v>82</v>
      </c>
      <c r="R170" s="791">
        <v>47</v>
      </c>
      <c r="S170" s="791">
        <v>24</v>
      </c>
      <c r="BN170" s="1087">
        <f t="shared" si="10"/>
        <v>3610</v>
      </c>
      <c r="BO170" s="1092" t="str">
        <f t="shared" si="11"/>
        <v>KEYS GATE CHARTER SCHOOL</v>
      </c>
      <c r="BP170" s="1081">
        <f t="shared" si="15"/>
        <v>218</v>
      </c>
      <c r="BQ170" s="1081">
        <f t="shared" si="16"/>
        <v>80</v>
      </c>
      <c r="BR170" s="1083">
        <f t="shared" si="14"/>
        <v>80.795580110497241</v>
      </c>
    </row>
    <row r="171" spans="1:70">
      <c r="A171" s="819">
        <v>3621</v>
      </c>
      <c r="B171" s="820" t="s">
        <v>331</v>
      </c>
      <c r="C171" s="821">
        <v>140</v>
      </c>
      <c r="D171" s="822">
        <v>3.1</v>
      </c>
      <c r="E171" s="791">
        <v>2</v>
      </c>
      <c r="F171" s="791">
        <v>2</v>
      </c>
      <c r="G171" s="791">
        <v>1</v>
      </c>
      <c r="H171" s="791">
        <v>6</v>
      </c>
      <c r="I171" s="791">
        <v>6</v>
      </c>
      <c r="J171" s="791">
        <v>45</v>
      </c>
      <c r="K171" s="791">
        <v>25</v>
      </c>
      <c r="L171" s="791">
        <v>9</v>
      </c>
      <c r="M171" s="791">
        <v>1</v>
      </c>
      <c r="N171" s="791">
        <v>1</v>
      </c>
      <c r="O171" s="791">
        <v>0</v>
      </c>
      <c r="P171" s="791">
        <v>0</v>
      </c>
      <c r="Q171" s="791">
        <v>82</v>
      </c>
      <c r="R171" s="791">
        <v>37</v>
      </c>
      <c r="S171" s="791">
        <v>12</v>
      </c>
      <c r="BN171" s="1087">
        <f t="shared" si="10"/>
        <v>3621</v>
      </c>
      <c r="BO171" s="1092" t="str">
        <f t="shared" si="11"/>
        <v>COCONUT PALM K-8 ACADEMY</v>
      </c>
      <c r="BP171" s="1081">
        <f t="shared" si="15"/>
        <v>79</v>
      </c>
      <c r="BQ171" s="1081">
        <f t="shared" si="16"/>
        <v>51</v>
      </c>
      <c r="BR171" s="1083">
        <f t="shared" si="14"/>
        <v>70.817351598173516</v>
      </c>
    </row>
    <row r="172" spans="1:70" ht="25.5">
      <c r="A172" s="819">
        <v>3661</v>
      </c>
      <c r="B172" s="820" t="s">
        <v>1259</v>
      </c>
      <c r="C172" s="821">
        <v>80</v>
      </c>
      <c r="D172" s="822">
        <v>2.8</v>
      </c>
      <c r="E172" s="791">
        <v>6</v>
      </c>
      <c r="F172" s="791">
        <v>0</v>
      </c>
      <c r="G172" s="791">
        <v>4</v>
      </c>
      <c r="H172" s="791">
        <v>10</v>
      </c>
      <c r="I172" s="791">
        <v>16</v>
      </c>
      <c r="J172" s="791">
        <v>38</v>
      </c>
      <c r="K172" s="791">
        <v>14</v>
      </c>
      <c r="L172" s="791">
        <v>10</v>
      </c>
      <c r="M172" s="791">
        <v>3</v>
      </c>
      <c r="N172" s="791">
        <v>0</v>
      </c>
      <c r="O172" s="791">
        <v>0</v>
      </c>
      <c r="P172" s="791">
        <v>0</v>
      </c>
      <c r="Q172" s="791">
        <v>64</v>
      </c>
      <c r="R172" s="791">
        <v>26</v>
      </c>
      <c r="S172" s="791">
        <v>13</v>
      </c>
      <c r="BN172" s="1087">
        <f t="shared" si="10"/>
        <v>3661</v>
      </c>
      <c r="BO172" s="1092" t="str">
        <f t="shared" si="11"/>
        <v>NATURAL BRIDGE ELEMENTARY SCHL</v>
      </c>
      <c r="BP172" s="1081" t="str">
        <f t="shared" si="15"/>
        <v>N</v>
      </c>
      <c r="BQ172" s="1081" t="str">
        <f t="shared" si="16"/>
        <v>N</v>
      </c>
      <c r="BR172" s="1083" t="str">
        <f t="shared" si="14"/>
        <v/>
      </c>
    </row>
    <row r="173" spans="1:70" ht="25.5">
      <c r="A173" s="819">
        <v>3701</v>
      </c>
      <c r="B173" s="820" t="s">
        <v>333</v>
      </c>
      <c r="C173" s="821">
        <v>104</v>
      </c>
      <c r="D173" s="822">
        <v>3.1</v>
      </c>
      <c r="E173" s="791">
        <v>1</v>
      </c>
      <c r="F173" s="791">
        <v>0</v>
      </c>
      <c r="G173" s="791">
        <v>1</v>
      </c>
      <c r="H173" s="791">
        <v>6</v>
      </c>
      <c r="I173" s="791">
        <v>11</v>
      </c>
      <c r="J173" s="791">
        <v>48</v>
      </c>
      <c r="K173" s="791">
        <v>20</v>
      </c>
      <c r="L173" s="791">
        <v>11</v>
      </c>
      <c r="M173" s="791">
        <v>2</v>
      </c>
      <c r="N173" s="791">
        <v>1</v>
      </c>
      <c r="O173" s="791">
        <v>0</v>
      </c>
      <c r="P173" s="791">
        <v>0</v>
      </c>
      <c r="Q173" s="791">
        <v>82</v>
      </c>
      <c r="R173" s="791">
        <v>34</v>
      </c>
      <c r="S173" s="791">
        <v>13</v>
      </c>
      <c r="BN173" s="1087">
        <f t="shared" si="10"/>
        <v>3701</v>
      </c>
      <c r="BO173" s="1092" t="str">
        <f t="shared" si="11"/>
        <v>NORLAND ELEMENTARY SCHOOL</v>
      </c>
      <c r="BP173" s="1081" t="str">
        <f t="shared" si="15"/>
        <v>N</v>
      </c>
      <c r="BQ173" s="1081" t="str">
        <f t="shared" si="16"/>
        <v>N</v>
      </c>
      <c r="BR173" s="1083" t="str">
        <f t="shared" si="14"/>
        <v/>
      </c>
    </row>
    <row r="174" spans="1:70" ht="25.5">
      <c r="A174" s="819">
        <v>3741</v>
      </c>
      <c r="B174" s="820" t="s">
        <v>334</v>
      </c>
      <c r="C174" s="821">
        <v>153</v>
      </c>
      <c r="D174" s="822">
        <v>3.7</v>
      </c>
      <c r="E174" s="791">
        <v>0</v>
      </c>
      <c r="F174" s="791">
        <v>1</v>
      </c>
      <c r="G174" s="791">
        <v>0</v>
      </c>
      <c r="H174" s="791">
        <v>1</v>
      </c>
      <c r="I174" s="791">
        <v>1</v>
      </c>
      <c r="J174" s="791">
        <v>24</v>
      </c>
      <c r="K174" s="791">
        <v>27</v>
      </c>
      <c r="L174" s="791">
        <v>30</v>
      </c>
      <c r="M174" s="791">
        <v>8</v>
      </c>
      <c r="N174" s="791">
        <v>7</v>
      </c>
      <c r="O174" s="791">
        <v>1</v>
      </c>
      <c r="P174" s="791">
        <v>0</v>
      </c>
      <c r="Q174" s="791">
        <v>97</v>
      </c>
      <c r="R174" s="791">
        <v>73</v>
      </c>
      <c r="S174" s="791">
        <v>46</v>
      </c>
      <c r="BN174" s="1087">
        <f t="shared" si="10"/>
        <v>3741</v>
      </c>
      <c r="BO174" s="1092" t="str">
        <f t="shared" si="11"/>
        <v>NORTH BEACH ELEMENTARY SCHOOL</v>
      </c>
      <c r="BP174" s="1081" t="str">
        <f t="shared" si="15"/>
        <v>N</v>
      </c>
      <c r="BQ174" s="1081" t="str">
        <f t="shared" si="16"/>
        <v>N</v>
      </c>
      <c r="BR174" s="1083" t="str">
        <f t="shared" si="14"/>
        <v/>
      </c>
    </row>
    <row r="175" spans="1:70" ht="25.5">
      <c r="A175" s="819">
        <v>3781</v>
      </c>
      <c r="B175" s="820" t="s">
        <v>1260</v>
      </c>
      <c r="C175" s="821">
        <v>42</v>
      </c>
      <c r="D175" s="822">
        <v>3.2</v>
      </c>
      <c r="E175" s="791">
        <v>2</v>
      </c>
      <c r="F175" s="791">
        <v>0</v>
      </c>
      <c r="G175" s="791">
        <v>0</v>
      </c>
      <c r="H175" s="791">
        <v>7</v>
      </c>
      <c r="I175" s="791">
        <v>10</v>
      </c>
      <c r="J175" s="791">
        <v>36</v>
      </c>
      <c r="K175" s="791">
        <v>24</v>
      </c>
      <c r="L175" s="791">
        <v>19</v>
      </c>
      <c r="M175" s="791">
        <v>0</v>
      </c>
      <c r="N175" s="791">
        <v>2</v>
      </c>
      <c r="O175" s="791">
        <v>0</v>
      </c>
      <c r="P175" s="791">
        <v>0</v>
      </c>
      <c r="Q175" s="791">
        <v>81</v>
      </c>
      <c r="R175" s="791">
        <v>45</v>
      </c>
      <c r="S175" s="791">
        <v>21</v>
      </c>
      <c r="BN175" s="1087">
        <f t="shared" si="10"/>
        <v>3781</v>
      </c>
      <c r="BO175" s="1092" t="str">
        <f t="shared" si="11"/>
        <v>BARBARA HAWKINS ELEM. SCHOOL</v>
      </c>
      <c r="BP175" s="1081" t="str">
        <f t="shared" si="15"/>
        <v>N</v>
      </c>
      <c r="BQ175" s="1081" t="str">
        <f t="shared" si="16"/>
        <v>N</v>
      </c>
      <c r="BR175" s="1083" t="str">
        <f t="shared" si="14"/>
        <v/>
      </c>
    </row>
    <row r="176" spans="1:70">
      <c r="A176" s="819">
        <v>3821</v>
      </c>
      <c r="B176" s="820" t="s">
        <v>1899</v>
      </c>
      <c r="C176" s="821">
        <v>41</v>
      </c>
      <c r="D176" s="822">
        <v>3.3</v>
      </c>
      <c r="E176" s="791">
        <v>0</v>
      </c>
      <c r="F176" s="791">
        <v>2</v>
      </c>
      <c r="G176" s="791">
        <v>0</v>
      </c>
      <c r="H176" s="791">
        <v>0</v>
      </c>
      <c r="I176" s="791">
        <v>7</v>
      </c>
      <c r="J176" s="791">
        <v>51</v>
      </c>
      <c r="K176" s="791">
        <v>15</v>
      </c>
      <c r="L176" s="791">
        <v>20</v>
      </c>
      <c r="M176" s="791">
        <v>5</v>
      </c>
      <c r="N176" s="791">
        <v>0</v>
      </c>
      <c r="O176" s="791">
        <v>0</v>
      </c>
      <c r="P176" s="791">
        <v>0</v>
      </c>
      <c r="Q176" s="791">
        <v>90</v>
      </c>
      <c r="R176" s="791">
        <v>39</v>
      </c>
      <c r="S176" s="791">
        <v>24</v>
      </c>
      <c r="BN176" s="1087">
        <f t="shared" si="10"/>
        <v>3821</v>
      </c>
      <c r="BO176" s="1092" t="str">
        <f t="shared" si="11"/>
        <v>NORTH COUNTY K-8 CENTER</v>
      </c>
      <c r="BP176" s="1081" t="str">
        <f t="shared" si="15"/>
        <v>N</v>
      </c>
      <c r="BQ176" s="1081" t="str">
        <f t="shared" si="16"/>
        <v>N</v>
      </c>
      <c r="BR176" s="1083" t="str">
        <f t="shared" si="14"/>
        <v/>
      </c>
    </row>
    <row r="177" spans="1:70" ht="25.5">
      <c r="A177" s="819">
        <v>3861</v>
      </c>
      <c r="B177" s="820" t="s">
        <v>337</v>
      </c>
      <c r="C177" s="821">
        <v>46</v>
      </c>
      <c r="D177" s="822">
        <v>3.1</v>
      </c>
      <c r="E177" s="791">
        <v>0</v>
      </c>
      <c r="F177" s="791">
        <v>2</v>
      </c>
      <c r="G177" s="791">
        <v>7</v>
      </c>
      <c r="H177" s="791">
        <v>2</v>
      </c>
      <c r="I177" s="791">
        <v>11</v>
      </c>
      <c r="J177" s="791">
        <v>37</v>
      </c>
      <c r="K177" s="791">
        <v>24</v>
      </c>
      <c r="L177" s="791">
        <v>15</v>
      </c>
      <c r="M177" s="791">
        <v>0</v>
      </c>
      <c r="N177" s="791">
        <v>2</v>
      </c>
      <c r="O177" s="791">
        <v>0</v>
      </c>
      <c r="P177" s="791">
        <v>0</v>
      </c>
      <c r="Q177" s="791">
        <v>78</v>
      </c>
      <c r="R177" s="791">
        <v>41</v>
      </c>
      <c r="S177" s="791">
        <v>17</v>
      </c>
      <c r="BN177" s="1087">
        <f t="shared" si="10"/>
        <v>3861</v>
      </c>
      <c r="BO177" s="1092" t="str">
        <f t="shared" si="11"/>
        <v>NORTH GLADE ELEMENTARY SCHOOL</v>
      </c>
      <c r="BP177" s="1081" t="str">
        <f t="shared" si="15"/>
        <v>N</v>
      </c>
      <c r="BQ177" s="1081" t="str">
        <f t="shared" si="16"/>
        <v>N</v>
      </c>
      <c r="BR177" s="1083" t="str">
        <f t="shared" si="14"/>
        <v/>
      </c>
    </row>
    <row r="178" spans="1:70" ht="25.5">
      <c r="A178" s="819">
        <v>3901</v>
      </c>
      <c r="B178" s="820" t="s">
        <v>1261</v>
      </c>
      <c r="C178" s="821">
        <v>111</v>
      </c>
      <c r="D178" s="822">
        <v>3.1</v>
      </c>
      <c r="E178" s="791">
        <v>3</v>
      </c>
      <c r="F178" s="791">
        <v>1</v>
      </c>
      <c r="G178" s="791">
        <v>0</v>
      </c>
      <c r="H178" s="791">
        <v>5</v>
      </c>
      <c r="I178" s="791">
        <v>11</v>
      </c>
      <c r="J178" s="791">
        <v>44</v>
      </c>
      <c r="K178" s="791">
        <v>18</v>
      </c>
      <c r="L178" s="791">
        <v>16</v>
      </c>
      <c r="M178" s="791">
        <v>0</v>
      </c>
      <c r="N178" s="791">
        <v>1</v>
      </c>
      <c r="O178" s="791">
        <v>1</v>
      </c>
      <c r="P178" s="791">
        <v>0</v>
      </c>
      <c r="Q178" s="791">
        <v>80</v>
      </c>
      <c r="R178" s="791">
        <v>36</v>
      </c>
      <c r="S178" s="791">
        <v>18</v>
      </c>
      <c r="BN178" s="1087">
        <f t="shared" si="10"/>
        <v>3901</v>
      </c>
      <c r="BO178" s="1092" t="str">
        <f t="shared" si="11"/>
        <v>NORTH HIALEAH ELEMENTARY SCHL</v>
      </c>
      <c r="BP178" s="1081" t="str">
        <f t="shared" si="15"/>
        <v>N</v>
      </c>
      <c r="BQ178" s="1081" t="str">
        <f t="shared" si="16"/>
        <v>N</v>
      </c>
      <c r="BR178" s="1083" t="str">
        <f t="shared" si="14"/>
        <v/>
      </c>
    </row>
    <row r="179" spans="1:70" ht="25.5">
      <c r="A179" s="819">
        <v>3941</v>
      </c>
      <c r="B179" s="820" t="s">
        <v>339</v>
      </c>
      <c r="C179" s="821">
        <v>78</v>
      </c>
      <c r="D179" s="822">
        <v>3.1</v>
      </c>
      <c r="E179" s="791">
        <v>1</v>
      </c>
      <c r="F179" s="791">
        <v>1</v>
      </c>
      <c r="G179" s="791">
        <v>0</v>
      </c>
      <c r="H179" s="791">
        <v>5</v>
      </c>
      <c r="I179" s="791">
        <v>6</v>
      </c>
      <c r="J179" s="791">
        <v>56</v>
      </c>
      <c r="K179" s="791">
        <v>15</v>
      </c>
      <c r="L179" s="791">
        <v>9</v>
      </c>
      <c r="M179" s="791">
        <v>4</v>
      </c>
      <c r="N179" s="791">
        <v>1</v>
      </c>
      <c r="O179" s="791">
        <v>0</v>
      </c>
      <c r="P179" s="791">
        <v>0</v>
      </c>
      <c r="Q179" s="791">
        <v>86</v>
      </c>
      <c r="R179" s="791">
        <v>29</v>
      </c>
      <c r="S179" s="791">
        <v>14</v>
      </c>
      <c r="BN179" s="1087">
        <f t="shared" si="10"/>
        <v>3941</v>
      </c>
      <c r="BO179" s="1092" t="str">
        <f t="shared" si="11"/>
        <v>NORTH MIAMI ELEMENTARY SCHOOL</v>
      </c>
      <c r="BP179" s="1081" t="str">
        <f t="shared" si="15"/>
        <v>N</v>
      </c>
      <c r="BQ179" s="1081" t="str">
        <f t="shared" si="16"/>
        <v>N</v>
      </c>
      <c r="BR179" s="1083" t="str">
        <f t="shared" si="14"/>
        <v/>
      </c>
    </row>
    <row r="180" spans="1:70" ht="25.5">
      <c r="A180" s="819">
        <v>3981</v>
      </c>
      <c r="B180" s="820" t="s">
        <v>340</v>
      </c>
      <c r="C180" s="821">
        <v>92</v>
      </c>
      <c r="D180" s="822">
        <v>3.3</v>
      </c>
      <c r="E180" s="791">
        <v>2</v>
      </c>
      <c r="F180" s="791">
        <v>3</v>
      </c>
      <c r="G180" s="791">
        <v>0</v>
      </c>
      <c r="H180" s="791">
        <v>5</v>
      </c>
      <c r="I180" s="791">
        <v>8</v>
      </c>
      <c r="J180" s="791">
        <v>34</v>
      </c>
      <c r="K180" s="791">
        <v>14</v>
      </c>
      <c r="L180" s="791">
        <v>22</v>
      </c>
      <c r="M180" s="791">
        <v>10</v>
      </c>
      <c r="N180" s="791">
        <v>1</v>
      </c>
      <c r="O180" s="791">
        <v>1</v>
      </c>
      <c r="P180" s="791">
        <v>0</v>
      </c>
      <c r="Q180" s="791">
        <v>82</v>
      </c>
      <c r="R180" s="791">
        <v>48</v>
      </c>
      <c r="S180" s="791">
        <v>34</v>
      </c>
      <c r="BN180" s="1087">
        <f t="shared" si="10"/>
        <v>3981</v>
      </c>
      <c r="BO180" s="1092" t="str">
        <f t="shared" si="11"/>
        <v>NORTH TWIN LAKES ELEMENTARY SCHOOL</v>
      </c>
      <c r="BP180" s="1081" t="str">
        <f t="shared" si="15"/>
        <v>N</v>
      </c>
      <c r="BQ180" s="1081" t="str">
        <f t="shared" si="16"/>
        <v>N</v>
      </c>
      <c r="BR180" s="1083" t="str">
        <f t="shared" si="14"/>
        <v/>
      </c>
    </row>
    <row r="181" spans="1:70" ht="25.5">
      <c r="A181" s="819">
        <v>4000</v>
      </c>
      <c r="B181" s="820" t="s">
        <v>1262</v>
      </c>
      <c r="C181" s="821">
        <v>44</v>
      </c>
      <c r="D181" s="822">
        <v>3.6</v>
      </c>
      <c r="E181" s="791">
        <v>0</v>
      </c>
      <c r="F181" s="791">
        <v>0</v>
      </c>
      <c r="G181" s="791">
        <v>0</v>
      </c>
      <c r="H181" s="791">
        <v>0</v>
      </c>
      <c r="I181" s="791">
        <v>0</v>
      </c>
      <c r="J181" s="791">
        <v>39</v>
      </c>
      <c r="K181" s="791">
        <v>25</v>
      </c>
      <c r="L181" s="791">
        <v>27</v>
      </c>
      <c r="M181" s="791">
        <v>5</v>
      </c>
      <c r="N181" s="791">
        <v>2</v>
      </c>
      <c r="O181" s="791">
        <v>2</v>
      </c>
      <c r="P181" s="791">
        <v>0</v>
      </c>
      <c r="Q181" s="791">
        <v>100</v>
      </c>
      <c r="R181" s="791">
        <v>61</v>
      </c>
      <c r="S181" s="791">
        <v>36</v>
      </c>
      <c r="BN181" s="1087">
        <f t="shared" si="10"/>
        <v>4000</v>
      </c>
      <c r="BO181" s="1092" t="str">
        <f t="shared" si="11"/>
        <v>MIAMI CHILDREN'S MUSEUM CHARTER SCH</v>
      </c>
      <c r="BP181" s="1081" t="str">
        <f t="shared" si="15"/>
        <v>N</v>
      </c>
      <c r="BQ181" s="1081" t="str">
        <f t="shared" si="16"/>
        <v>N</v>
      </c>
      <c r="BR181" s="1083" t="str">
        <f t="shared" si="14"/>
        <v/>
      </c>
    </row>
    <row r="182" spans="1:70" ht="25.5">
      <c r="A182" s="819">
        <v>4001</v>
      </c>
      <c r="B182" s="820" t="s">
        <v>341</v>
      </c>
      <c r="C182" s="821">
        <v>64</v>
      </c>
      <c r="D182" s="822">
        <v>3.2</v>
      </c>
      <c r="E182" s="791">
        <v>0</v>
      </c>
      <c r="F182" s="791">
        <v>0</v>
      </c>
      <c r="G182" s="791">
        <v>0</v>
      </c>
      <c r="H182" s="791">
        <v>8</v>
      </c>
      <c r="I182" s="791">
        <v>9</v>
      </c>
      <c r="J182" s="791">
        <v>44</v>
      </c>
      <c r="K182" s="791">
        <v>22</v>
      </c>
      <c r="L182" s="791">
        <v>11</v>
      </c>
      <c r="M182" s="791">
        <v>5</v>
      </c>
      <c r="N182" s="791">
        <v>0</v>
      </c>
      <c r="O182" s="791">
        <v>2</v>
      </c>
      <c r="P182" s="791">
        <v>0</v>
      </c>
      <c r="Q182" s="791">
        <v>83</v>
      </c>
      <c r="R182" s="791">
        <v>39</v>
      </c>
      <c r="S182" s="791">
        <v>17</v>
      </c>
      <c r="BN182" s="1087">
        <f t="shared" si="10"/>
        <v>4001</v>
      </c>
      <c r="BO182" s="1092" t="str">
        <f t="shared" si="11"/>
        <v>NORWOOD ELEMENTARY SCHOOL</v>
      </c>
      <c r="BP182" s="1081" t="str">
        <f t="shared" si="15"/>
        <v>N</v>
      </c>
      <c r="BQ182" s="1081" t="str">
        <f t="shared" si="16"/>
        <v>N</v>
      </c>
      <c r="BR182" s="1083" t="str">
        <f t="shared" si="14"/>
        <v/>
      </c>
    </row>
    <row r="183" spans="1:70" ht="25.5">
      <c r="A183" s="819">
        <v>4012</v>
      </c>
      <c r="B183" s="820" t="s">
        <v>2025</v>
      </c>
      <c r="C183" s="821">
        <v>95</v>
      </c>
      <c r="D183" s="822">
        <v>3.1</v>
      </c>
      <c r="E183" s="791">
        <v>1</v>
      </c>
      <c r="F183" s="791">
        <v>1</v>
      </c>
      <c r="G183" s="791">
        <v>1</v>
      </c>
      <c r="H183" s="791">
        <v>7</v>
      </c>
      <c r="I183" s="791">
        <v>14</v>
      </c>
      <c r="J183" s="791">
        <v>39</v>
      </c>
      <c r="K183" s="791">
        <v>22</v>
      </c>
      <c r="L183" s="791">
        <v>13</v>
      </c>
      <c r="M183" s="791">
        <v>1</v>
      </c>
      <c r="N183" s="791">
        <v>0</v>
      </c>
      <c r="O183" s="791">
        <v>1</v>
      </c>
      <c r="P183" s="791">
        <v>0</v>
      </c>
      <c r="Q183" s="791">
        <v>76</v>
      </c>
      <c r="R183" s="791">
        <v>37</v>
      </c>
      <c r="S183" s="791">
        <v>15</v>
      </c>
      <c r="BN183" s="1087">
        <f t="shared" si="10"/>
        <v>4012</v>
      </c>
      <c r="BO183" s="1092" t="str">
        <f t="shared" si="11"/>
        <v>SOMERSET ACADEMY @ SILVER PALMS</v>
      </c>
      <c r="BP183" s="1081" t="str">
        <f t="shared" si="15"/>
        <v>N</v>
      </c>
      <c r="BQ183" s="1081" t="str">
        <f t="shared" si="16"/>
        <v>N</v>
      </c>
      <c r="BR183" s="1083" t="str">
        <f t="shared" si="14"/>
        <v/>
      </c>
    </row>
    <row r="184" spans="1:70" ht="25.5">
      <c r="A184" s="819">
        <v>4021</v>
      </c>
      <c r="B184" s="820" t="s">
        <v>342</v>
      </c>
      <c r="C184" s="821">
        <v>111</v>
      </c>
      <c r="D184" s="822">
        <v>3</v>
      </c>
      <c r="E184" s="791">
        <v>2</v>
      </c>
      <c r="F184" s="791">
        <v>5</v>
      </c>
      <c r="G184" s="791">
        <v>0</v>
      </c>
      <c r="H184" s="791">
        <v>3</v>
      </c>
      <c r="I184" s="791">
        <v>10</v>
      </c>
      <c r="J184" s="791">
        <v>45</v>
      </c>
      <c r="K184" s="791">
        <v>24</v>
      </c>
      <c r="L184" s="791">
        <v>10</v>
      </c>
      <c r="M184" s="791">
        <v>0</v>
      </c>
      <c r="N184" s="791">
        <v>1</v>
      </c>
      <c r="O184" s="791">
        <v>0</v>
      </c>
      <c r="P184" s="791">
        <v>0</v>
      </c>
      <c r="Q184" s="791">
        <v>80</v>
      </c>
      <c r="R184" s="791">
        <v>35</v>
      </c>
      <c r="S184" s="791">
        <v>11</v>
      </c>
      <c r="BN184" s="1087">
        <f t="shared" si="10"/>
        <v>4021</v>
      </c>
      <c r="BO184" s="1092" t="str">
        <f t="shared" si="11"/>
        <v>OAK GROVE ELEMENTARY SCHOOL</v>
      </c>
      <c r="BP184" s="1081" t="str">
        <f t="shared" si="15"/>
        <v>N</v>
      </c>
      <c r="BQ184" s="1081" t="str">
        <f t="shared" si="16"/>
        <v>N</v>
      </c>
      <c r="BR184" s="1083" t="str">
        <f t="shared" si="14"/>
        <v/>
      </c>
    </row>
    <row r="185" spans="1:70" ht="25.5">
      <c r="A185" s="819">
        <v>4031</v>
      </c>
      <c r="B185" s="820" t="s">
        <v>1263</v>
      </c>
      <c r="C185" s="821">
        <v>204</v>
      </c>
      <c r="D185" s="822">
        <v>3.2</v>
      </c>
      <c r="E185" s="791">
        <v>2</v>
      </c>
      <c r="F185" s="791">
        <v>1</v>
      </c>
      <c r="G185" s="791">
        <v>1</v>
      </c>
      <c r="H185" s="791">
        <v>4</v>
      </c>
      <c r="I185" s="791">
        <v>6</v>
      </c>
      <c r="J185" s="791">
        <v>40</v>
      </c>
      <c r="K185" s="791">
        <v>28</v>
      </c>
      <c r="L185" s="791">
        <v>12</v>
      </c>
      <c r="M185" s="791">
        <v>5</v>
      </c>
      <c r="N185" s="791">
        <v>0</v>
      </c>
      <c r="O185" s="791">
        <v>0</v>
      </c>
      <c r="P185" s="791">
        <v>0</v>
      </c>
      <c r="Q185" s="791">
        <v>85</v>
      </c>
      <c r="R185" s="791">
        <v>46</v>
      </c>
      <c r="S185" s="791">
        <v>17</v>
      </c>
      <c r="BN185" s="1087">
        <f t="shared" si="10"/>
        <v>4031</v>
      </c>
      <c r="BO185" s="1092" t="str">
        <f t="shared" si="11"/>
        <v>GATEWAY ENVIRONMENTAL K-8 LEARNING</v>
      </c>
      <c r="BP185" s="1081" t="str">
        <f t="shared" si="15"/>
        <v>N</v>
      </c>
      <c r="BQ185" s="1081" t="str">
        <f t="shared" si="16"/>
        <v>N</v>
      </c>
      <c r="BR185" s="1083" t="str">
        <f t="shared" si="14"/>
        <v/>
      </c>
    </row>
    <row r="186" spans="1:70">
      <c r="A186" s="819">
        <v>4061</v>
      </c>
      <c r="B186" s="820" t="s">
        <v>343</v>
      </c>
      <c r="C186" s="821">
        <v>151</v>
      </c>
      <c r="D186" s="822">
        <v>3.5</v>
      </c>
      <c r="E186" s="791">
        <v>1</v>
      </c>
      <c r="F186" s="791">
        <v>1</v>
      </c>
      <c r="G186" s="791">
        <v>1</v>
      </c>
      <c r="H186" s="791">
        <v>6</v>
      </c>
      <c r="I186" s="791">
        <v>7</v>
      </c>
      <c r="J186" s="791">
        <v>25</v>
      </c>
      <c r="K186" s="791">
        <v>18</v>
      </c>
      <c r="L186" s="791">
        <v>23</v>
      </c>
      <c r="M186" s="791">
        <v>13</v>
      </c>
      <c r="N186" s="791">
        <v>5</v>
      </c>
      <c r="O186" s="791">
        <v>1</v>
      </c>
      <c r="P186" s="791">
        <v>1</v>
      </c>
      <c r="Q186" s="791">
        <v>84</v>
      </c>
      <c r="R186" s="791">
        <v>60</v>
      </c>
      <c r="S186" s="791">
        <v>42</v>
      </c>
      <c r="BN186" s="1087">
        <f t="shared" si="10"/>
        <v>4061</v>
      </c>
      <c r="BO186" s="1092" t="str">
        <f t="shared" si="11"/>
        <v>OJUS ELEMENTARY SCHOOL</v>
      </c>
      <c r="BP186" s="1081" t="str">
        <f t="shared" si="15"/>
        <v>N</v>
      </c>
      <c r="BQ186" s="1081" t="str">
        <f t="shared" si="16"/>
        <v>N</v>
      </c>
      <c r="BR186" s="1083" t="str">
        <f t="shared" si="14"/>
        <v/>
      </c>
    </row>
    <row r="187" spans="1:70">
      <c r="A187" s="819">
        <v>4071</v>
      </c>
      <c r="B187" s="820" t="s">
        <v>344</v>
      </c>
      <c r="C187" s="821">
        <v>45</v>
      </c>
      <c r="D187" s="822">
        <v>3.1</v>
      </c>
      <c r="E187" s="791">
        <v>2</v>
      </c>
      <c r="F187" s="791">
        <v>0</v>
      </c>
      <c r="G187" s="791">
        <v>0</v>
      </c>
      <c r="H187" s="791">
        <v>9</v>
      </c>
      <c r="I187" s="791">
        <v>9</v>
      </c>
      <c r="J187" s="791">
        <v>36</v>
      </c>
      <c r="K187" s="791">
        <v>31</v>
      </c>
      <c r="L187" s="791">
        <v>11</v>
      </c>
      <c r="M187" s="791">
        <v>2</v>
      </c>
      <c r="N187" s="791">
        <v>0</v>
      </c>
      <c r="O187" s="791">
        <v>0</v>
      </c>
      <c r="P187" s="791">
        <v>0</v>
      </c>
      <c r="Q187" s="791">
        <v>80</v>
      </c>
      <c r="R187" s="791">
        <v>44</v>
      </c>
      <c r="S187" s="791">
        <v>13</v>
      </c>
      <c r="BN187" s="1087">
        <f t="shared" si="10"/>
        <v>4071</v>
      </c>
      <c r="BO187" s="1092" t="str">
        <f t="shared" si="11"/>
        <v>OLINDA ELEMENTARY SCHOOL</v>
      </c>
      <c r="BP187" s="1081" t="str">
        <f t="shared" si="15"/>
        <v>N</v>
      </c>
      <c r="BQ187" s="1081" t="str">
        <f t="shared" si="16"/>
        <v>N</v>
      </c>
      <c r="BR187" s="1083" t="str">
        <f t="shared" si="14"/>
        <v/>
      </c>
    </row>
    <row r="188" spans="1:70" ht="25.5">
      <c r="A188" s="819">
        <v>4091</v>
      </c>
      <c r="B188" s="820" t="s">
        <v>1264</v>
      </c>
      <c r="C188" s="821">
        <v>78</v>
      </c>
      <c r="D188" s="822">
        <v>3.4</v>
      </c>
      <c r="E188" s="791">
        <v>0</v>
      </c>
      <c r="F188" s="791">
        <v>1</v>
      </c>
      <c r="G188" s="791">
        <v>1</v>
      </c>
      <c r="H188" s="791">
        <v>4</v>
      </c>
      <c r="I188" s="791">
        <v>1</v>
      </c>
      <c r="J188" s="791">
        <v>35</v>
      </c>
      <c r="K188" s="791">
        <v>24</v>
      </c>
      <c r="L188" s="791">
        <v>31</v>
      </c>
      <c r="M188" s="791">
        <v>3</v>
      </c>
      <c r="N188" s="791">
        <v>0</v>
      </c>
      <c r="O188" s="791">
        <v>0</v>
      </c>
      <c r="P188" s="791">
        <v>0</v>
      </c>
      <c r="Q188" s="791">
        <v>92</v>
      </c>
      <c r="R188" s="791">
        <v>58</v>
      </c>
      <c r="S188" s="791">
        <v>33</v>
      </c>
      <c r="BN188" s="1087">
        <f t="shared" si="10"/>
        <v>4091</v>
      </c>
      <c r="BO188" s="1092" t="str">
        <f t="shared" si="11"/>
        <v>OLYMPIA HEIGHTS ELEM. SCHOOL</v>
      </c>
      <c r="BP188" s="1081" t="str">
        <f t="shared" si="15"/>
        <v>N</v>
      </c>
      <c r="BQ188" s="1081" t="str">
        <f t="shared" si="16"/>
        <v>N</v>
      </c>
      <c r="BR188" s="1083" t="str">
        <f t="shared" si="14"/>
        <v/>
      </c>
    </row>
    <row r="189" spans="1:70" ht="25.5">
      <c r="A189" s="819">
        <v>4121</v>
      </c>
      <c r="B189" s="820" t="s">
        <v>1265</v>
      </c>
      <c r="C189" s="821">
        <v>50</v>
      </c>
      <c r="D189" s="822">
        <v>2.8</v>
      </c>
      <c r="E189" s="791">
        <v>4</v>
      </c>
      <c r="F189" s="791">
        <v>0</v>
      </c>
      <c r="G189" s="791">
        <v>0</v>
      </c>
      <c r="H189" s="791">
        <v>12</v>
      </c>
      <c r="I189" s="791">
        <v>16</v>
      </c>
      <c r="J189" s="791">
        <v>52</v>
      </c>
      <c r="K189" s="791">
        <v>12</v>
      </c>
      <c r="L189" s="791">
        <v>4</v>
      </c>
      <c r="M189" s="791">
        <v>0</v>
      </c>
      <c r="N189" s="791">
        <v>0</v>
      </c>
      <c r="O189" s="791">
        <v>0</v>
      </c>
      <c r="P189" s="791">
        <v>0</v>
      </c>
      <c r="Q189" s="791">
        <v>68</v>
      </c>
      <c r="R189" s="791">
        <v>16</v>
      </c>
      <c r="S189" s="791">
        <v>4</v>
      </c>
      <c r="BN189" s="1087">
        <f t="shared" si="10"/>
        <v>4121</v>
      </c>
      <c r="BO189" s="1092" t="str">
        <f t="shared" si="11"/>
        <v>DR. ROBERT B. INGRAM/OPA-LOCKA ELEM</v>
      </c>
      <c r="BP189" s="1081" t="str">
        <f t="shared" si="15"/>
        <v>N</v>
      </c>
      <c r="BQ189" s="1081" t="str">
        <f t="shared" si="16"/>
        <v>N</v>
      </c>
      <c r="BR189" s="1083" t="str">
        <f t="shared" si="14"/>
        <v/>
      </c>
    </row>
    <row r="190" spans="1:70" ht="25.5">
      <c r="A190" s="819">
        <v>4171</v>
      </c>
      <c r="B190" s="820" t="s">
        <v>1266</v>
      </c>
      <c r="C190" s="821">
        <v>64</v>
      </c>
      <c r="D190" s="822">
        <v>2.7</v>
      </c>
      <c r="E190" s="791">
        <v>2</v>
      </c>
      <c r="F190" s="791">
        <v>5</v>
      </c>
      <c r="G190" s="791">
        <v>5</v>
      </c>
      <c r="H190" s="791">
        <v>19</v>
      </c>
      <c r="I190" s="791">
        <v>14</v>
      </c>
      <c r="J190" s="791">
        <v>36</v>
      </c>
      <c r="K190" s="791">
        <v>11</v>
      </c>
      <c r="L190" s="791">
        <v>9</v>
      </c>
      <c r="M190" s="791">
        <v>0</v>
      </c>
      <c r="N190" s="791">
        <v>0</v>
      </c>
      <c r="O190" s="791">
        <v>0</v>
      </c>
      <c r="P190" s="791">
        <v>0</v>
      </c>
      <c r="Q190" s="791">
        <v>56</v>
      </c>
      <c r="R190" s="791">
        <v>20</v>
      </c>
      <c r="S190" s="791">
        <v>9</v>
      </c>
      <c r="BN190" s="1087">
        <f t="shared" si="10"/>
        <v>4171</v>
      </c>
      <c r="BO190" s="1092" t="str">
        <f t="shared" si="11"/>
        <v>ORCHARD VILLA ELEMENTARY SCHL</v>
      </c>
      <c r="BP190" s="1081" t="str">
        <f t="shared" si="15"/>
        <v>N</v>
      </c>
      <c r="BQ190" s="1081" t="str">
        <f t="shared" si="16"/>
        <v>N</v>
      </c>
      <c r="BR190" s="1083" t="str">
        <f t="shared" si="14"/>
        <v/>
      </c>
    </row>
    <row r="191" spans="1:70" ht="25.5">
      <c r="A191" s="819">
        <v>4221</v>
      </c>
      <c r="B191" s="820" t="s">
        <v>348</v>
      </c>
      <c r="C191" s="821">
        <v>99</v>
      </c>
      <c r="D191" s="822">
        <v>3.4</v>
      </c>
      <c r="E191" s="791">
        <v>2</v>
      </c>
      <c r="F191" s="791">
        <v>1</v>
      </c>
      <c r="G191" s="791">
        <v>1</v>
      </c>
      <c r="H191" s="791">
        <v>7</v>
      </c>
      <c r="I191" s="791">
        <v>6</v>
      </c>
      <c r="J191" s="791">
        <v>25</v>
      </c>
      <c r="K191" s="791">
        <v>19</v>
      </c>
      <c r="L191" s="791">
        <v>20</v>
      </c>
      <c r="M191" s="791">
        <v>12</v>
      </c>
      <c r="N191" s="791">
        <v>3</v>
      </c>
      <c r="O191" s="791">
        <v>2</v>
      </c>
      <c r="P191" s="791">
        <v>1</v>
      </c>
      <c r="Q191" s="791">
        <v>83</v>
      </c>
      <c r="R191" s="791">
        <v>58</v>
      </c>
      <c r="S191" s="791">
        <v>38</v>
      </c>
      <c r="BN191" s="1087">
        <f t="shared" si="10"/>
        <v>4221</v>
      </c>
      <c r="BO191" s="1092" t="str">
        <f t="shared" si="11"/>
        <v>PALMETTO ELEMENTARY SCHOOL</v>
      </c>
      <c r="BP191" s="1081" t="str">
        <f t="shared" si="15"/>
        <v>N</v>
      </c>
      <c r="BQ191" s="1081" t="str">
        <f t="shared" si="16"/>
        <v>N</v>
      </c>
      <c r="BR191" s="1083" t="str">
        <f t="shared" si="14"/>
        <v/>
      </c>
    </row>
    <row r="192" spans="1:70" ht="25.5">
      <c r="A192" s="819">
        <v>4241</v>
      </c>
      <c r="B192" s="820" t="s">
        <v>349</v>
      </c>
      <c r="C192" s="821">
        <v>169</v>
      </c>
      <c r="D192" s="822">
        <v>3</v>
      </c>
      <c r="E192" s="791">
        <v>0</v>
      </c>
      <c r="F192" s="791">
        <v>7</v>
      </c>
      <c r="G192" s="791">
        <v>4</v>
      </c>
      <c r="H192" s="791">
        <v>8</v>
      </c>
      <c r="I192" s="791">
        <v>11</v>
      </c>
      <c r="J192" s="791">
        <v>33</v>
      </c>
      <c r="K192" s="791">
        <v>17</v>
      </c>
      <c r="L192" s="791">
        <v>16</v>
      </c>
      <c r="M192" s="791">
        <v>2</v>
      </c>
      <c r="N192" s="791">
        <v>1</v>
      </c>
      <c r="O192" s="791">
        <v>0</v>
      </c>
      <c r="P192" s="791">
        <v>0</v>
      </c>
      <c r="Q192" s="791">
        <v>70</v>
      </c>
      <c r="R192" s="791">
        <v>37</v>
      </c>
      <c r="S192" s="791">
        <v>20</v>
      </c>
      <c r="BN192" s="1087">
        <f t="shared" si="10"/>
        <v>4241</v>
      </c>
      <c r="BO192" s="1092" t="str">
        <f t="shared" si="11"/>
        <v>PALM LAKES ELEMENTARY SCHOOL</v>
      </c>
      <c r="BP192" s="1081" t="str">
        <f t="shared" si="15"/>
        <v>N</v>
      </c>
      <c r="BQ192" s="1081" t="str">
        <f t="shared" si="16"/>
        <v>N</v>
      </c>
      <c r="BR192" s="1083" t="str">
        <f t="shared" si="14"/>
        <v/>
      </c>
    </row>
    <row r="193" spans="1:70" ht="25.5">
      <c r="A193" s="819">
        <v>4261</v>
      </c>
      <c r="B193" s="820" t="s">
        <v>350</v>
      </c>
      <c r="C193" s="821">
        <v>112</v>
      </c>
      <c r="D193" s="822">
        <v>3.4</v>
      </c>
      <c r="E193" s="791">
        <v>2</v>
      </c>
      <c r="F193" s="791">
        <v>3</v>
      </c>
      <c r="G193" s="791">
        <v>0</v>
      </c>
      <c r="H193" s="791">
        <v>2</v>
      </c>
      <c r="I193" s="791">
        <v>4</v>
      </c>
      <c r="J193" s="791">
        <v>32</v>
      </c>
      <c r="K193" s="791">
        <v>25</v>
      </c>
      <c r="L193" s="791">
        <v>27</v>
      </c>
      <c r="M193" s="791">
        <v>4</v>
      </c>
      <c r="N193" s="791">
        <v>1</v>
      </c>
      <c r="O193" s="791">
        <v>1</v>
      </c>
      <c r="P193" s="791">
        <v>0</v>
      </c>
      <c r="Q193" s="791">
        <v>90</v>
      </c>
      <c r="R193" s="791">
        <v>58</v>
      </c>
      <c r="S193" s="791">
        <v>33</v>
      </c>
      <c r="BN193" s="1087">
        <f t="shared" si="10"/>
        <v>4261</v>
      </c>
      <c r="BO193" s="1092" t="str">
        <f t="shared" si="11"/>
        <v>PALM SPRINGS ELEMENTARY SCHOOL</v>
      </c>
      <c r="BP193" s="1081" t="str">
        <f t="shared" si="15"/>
        <v>N</v>
      </c>
      <c r="BQ193" s="1081" t="str">
        <f t="shared" si="16"/>
        <v>N</v>
      </c>
      <c r="BR193" s="1083" t="str">
        <f t="shared" si="14"/>
        <v/>
      </c>
    </row>
    <row r="194" spans="1:70" ht="25.5">
      <c r="A194" s="819">
        <v>4281</v>
      </c>
      <c r="B194" s="820" t="s">
        <v>1267</v>
      </c>
      <c r="C194" s="821">
        <v>162</v>
      </c>
      <c r="D194" s="822">
        <v>3.2</v>
      </c>
      <c r="E194" s="791">
        <v>1</v>
      </c>
      <c r="F194" s="791">
        <v>2</v>
      </c>
      <c r="G194" s="791">
        <v>1</v>
      </c>
      <c r="H194" s="791">
        <v>6</v>
      </c>
      <c r="I194" s="791">
        <v>7</v>
      </c>
      <c r="J194" s="791">
        <v>37</v>
      </c>
      <c r="K194" s="791">
        <v>20</v>
      </c>
      <c r="L194" s="791">
        <v>18</v>
      </c>
      <c r="M194" s="791">
        <v>6</v>
      </c>
      <c r="N194" s="791">
        <v>1</v>
      </c>
      <c r="O194" s="791">
        <v>0</v>
      </c>
      <c r="P194" s="791">
        <v>0</v>
      </c>
      <c r="Q194" s="791">
        <v>83</v>
      </c>
      <c r="R194" s="791">
        <v>46</v>
      </c>
      <c r="S194" s="791">
        <v>25</v>
      </c>
      <c r="BN194" s="1087">
        <f t="shared" si="10"/>
        <v>4281</v>
      </c>
      <c r="BO194" s="1092" t="str">
        <f t="shared" si="11"/>
        <v>PALM SPRINGS NORTH ELEMENTARY SCHOO</v>
      </c>
      <c r="BP194" s="1081" t="str">
        <f t="shared" si="15"/>
        <v>N</v>
      </c>
      <c r="BQ194" s="1081" t="str">
        <f t="shared" si="16"/>
        <v>N</v>
      </c>
      <c r="BR194" s="1083" t="str">
        <f t="shared" si="14"/>
        <v/>
      </c>
    </row>
    <row r="195" spans="1:70" ht="25.5">
      <c r="A195" s="819">
        <v>4301</v>
      </c>
      <c r="B195" s="820" t="s">
        <v>352</v>
      </c>
      <c r="C195" s="821">
        <v>54</v>
      </c>
      <c r="D195" s="822">
        <v>3.2</v>
      </c>
      <c r="E195" s="791">
        <v>0</v>
      </c>
      <c r="F195" s="791">
        <v>2</v>
      </c>
      <c r="G195" s="791">
        <v>0</v>
      </c>
      <c r="H195" s="791">
        <v>6</v>
      </c>
      <c r="I195" s="791">
        <v>15</v>
      </c>
      <c r="J195" s="791">
        <v>30</v>
      </c>
      <c r="K195" s="791">
        <v>26</v>
      </c>
      <c r="L195" s="791">
        <v>20</v>
      </c>
      <c r="M195" s="791">
        <v>2</v>
      </c>
      <c r="N195" s="791">
        <v>0</v>
      </c>
      <c r="O195" s="791">
        <v>0</v>
      </c>
      <c r="P195" s="791">
        <v>0</v>
      </c>
      <c r="Q195" s="791">
        <v>78</v>
      </c>
      <c r="R195" s="791">
        <v>48</v>
      </c>
      <c r="S195" s="791">
        <v>22</v>
      </c>
      <c r="BN195" s="1087">
        <f t="shared" si="10"/>
        <v>4301</v>
      </c>
      <c r="BO195" s="1092" t="str">
        <f t="shared" si="11"/>
        <v>PARKVIEW ELEMENTARY SCHOOL</v>
      </c>
      <c r="BP195" s="1081" t="str">
        <f t="shared" si="15"/>
        <v>N</v>
      </c>
      <c r="BQ195" s="1081" t="str">
        <f t="shared" si="16"/>
        <v>N</v>
      </c>
      <c r="BR195" s="1083" t="str">
        <f t="shared" si="14"/>
        <v/>
      </c>
    </row>
    <row r="196" spans="1:70" ht="25.5">
      <c r="A196" s="819">
        <v>4341</v>
      </c>
      <c r="B196" s="820" t="s">
        <v>353</v>
      </c>
      <c r="C196" s="821">
        <v>61</v>
      </c>
      <c r="D196" s="822">
        <v>3</v>
      </c>
      <c r="E196" s="791">
        <v>2</v>
      </c>
      <c r="F196" s="791">
        <v>2</v>
      </c>
      <c r="G196" s="791">
        <v>2</v>
      </c>
      <c r="H196" s="791">
        <v>7</v>
      </c>
      <c r="I196" s="791">
        <v>15</v>
      </c>
      <c r="J196" s="791">
        <v>38</v>
      </c>
      <c r="K196" s="791">
        <v>25</v>
      </c>
      <c r="L196" s="791">
        <v>7</v>
      </c>
      <c r="M196" s="791">
        <v>3</v>
      </c>
      <c r="N196" s="791">
        <v>2</v>
      </c>
      <c r="O196" s="791">
        <v>0</v>
      </c>
      <c r="P196" s="791">
        <v>0</v>
      </c>
      <c r="Q196" s="791">
        <v>74</v>
      </c>
      <c r="R196" s="791">
        <v>36</v>
      </c>
      <c r="S196" s="791">
        <v>11</v>
      </c>
      <c r="BN196" s="1087">
        <f t="shared" si="10"/>
        <v>4341</v>
      </c>
      <c r="BO196" s="1092" t="str">
        <f t="shared" si="11"/>
        <v>PARKWAY ELEMENTARY SCHOOL</v>
      </c>
      <c r="BP196" s="1081" t="str">
        <f t="shared" si="15"/>
        <v>N</v>
      </c>
      <c r="BQ196" s="1081" t="str">
        <f t="shared" si="16"/>
        <v>N</v>
      </c>
      <c r="BR196" s="1083" t="str">
        <f t="shared" si="14"/>
        <v/>
      </c>
    </row>
    <row r="197" spans="1:70" ht="25.5">
      <c r="A197" s="819">
        <v>4381</v>
      </c>
      <c r="B197" s="820" t="s">
        <v>354</v>
      </c>
      <c r="C197" s="821">
        <v>137</v>
      </c>
      <c r="D197" s="822">
        <v>3.4</v>
      </c>
      <c r="E197" s="791">
        <v>1</v>
      </c>
      <c r="F197" s="791">
        <v>1</v>
      </c>
      <c r="G197" s="791">
        <v>0</v>
      </c>
      <c r="H197" s="791">
        <v>7</v>
      </c>
      <c r="I197" s="791">
        <v>7</v>
      </c>
      <c r="J197" s="791">
        <v>31</v>
      </c>
      <c r="K197" s="791">
        <v>20</v>
      </c>
      <c r="L197" s="791">
        <v>22</v>
      </c>
      <c r="M197" s="791">
        <v>7</v>
      </c>
      <c r="N197" s="791">
        <v>3</v>
      </c>
      <c r="O197" s="791">
        <v>2</v>
      </c>
      <c r="P197" s="791">
        <v>0</v>
      </c>
      <c r="Q197" s="791">
        <v>85</v>
      </c>
      <c r="R197" s="791">
        <v>54</v>
      </c>
      <c r="S197" s="791">
        <v>34</v>
      </c>
      <c r="BN197" s="1087">
        <f t="shared" si="10"/>
        <v>4381</v>
      </c>
      <c r="BO197" s="1092" t="str">
        <f t="shared" si="11"/>
        <v>PERRINE ELEMENTARY SCHOOL</v>
      </c>
      <c r="BP197" s="1081" t="str">
        <f t="shared" si="15"/>
        <v>N</v>
      </c>
      <c r="BQ197" s="1081" t="str">
        <f t="shared" si="16"/>
        <v>N</v>
      </c>
      <c r="BR197" s="1083" t="str">
        <f t="shared" si="14"/>
        <v/>
      </c>
    </row>
    <row r="198" spans="1:70" ht="25.5">
      <c r="A198" s="819">
        <v>4391</v>
      </c>
      <c r="B198" s="820" t="s">
        <v>2026</v>
      </c>
      <c r="C198" s="821">
        <v>94</v>
      </c>
      <c r="D198" s="822">
        <v>3.3</v>
      </c>
      <c r="E198" s="791">
        <v>2</v>
      </c>
      <c r="F198" s="791">
        <v>1</v>
      </c>
      <c r="G198" s="791">
        <v>0</v>
      </c>
      <c r="H198" s="791">
        <v>3</v>
      </c>
      <c r="I198" s="791">
        <v>14</v>
      </c>
      <c r="J198" s="791">
        <v>29</v>
      </c>
      <c r="K198" s="791">
        <v>24</v>
      </c>
      <c r="L198" s="791">
        <v>16</v>
      </c>
      <c r="M198" s="791">
        <v>7</v>
      </c>
      <c r="N198" s="791">
        <v>1</v>
      </c>
      <c r="O198" s="791">
        <v>1</v>
      </c>
      <c r="P198" s="791">
        <v>1</v>
      </c>
      <c r="Q198" s="791">
        <v>80</v>
      </c>
      <c r="R198" s="791">
        <v>51</v>
      </c>
      <c r="S198" s="791">
        <v>27</v>
      </c>
      <c r="BN198" s="1087">
        <f t="shared" si="10"/>
        <v>4391</v>
      </c>
      <c r="BO198" s="1092" t="str">
        <f t="shared" si="11"/>
        <v>IRVING &amp; BEATRICE PESKOE K-8 CENTER</v>
      </c>
      <c r="BP198" s="1081" t="str">
        <f t="shared" si="15"/>
        <v>N</v>
      </c>
      <c r="BQ198" s="1081" t="str">
        <f t="shared" si="16"/>
        <v>N</v>
      </c>
      <c r="BR198" s="1083" t="str">
        <f t="shared" si="14"/>
        <v/>
      </c>
    </row>
    <row r="199" spans="1:70" ht="25.5">
      <c r="A199" s="819">
        <v>4401</v>
      </c>
      <c r="B199" s="820" t="s">
        <v>356</v>
      </c>
      <c r="C199" s="821">
        <v>52</v>
      </c>
      <c r="D199" s="822">
        <v>2.7</v>
      </c>
      <c r="E199" s="791">
        <v>4</v>
      </c>
      <c r="F199" s="791">
        <v>6</v>
      </c>
      <c r="G199" s="791">
        <v>0</v>
      </c>
      <c r="H199" s="791">
        <v>19</v>
      </c>
      <c r="I199" s="791">
        <v>8</v>
      </c>
      <c r="J199" s="791">
        <v>44</v>
      </c>
      <c r="K199" s="791">
        <v>15</v>
      </c>
      <c r="L199" s="791">
        <v>4</v>
      </c>
      <c r="M199" s="791">
        <v>0</v>
      </c>
      <c r="N199" s="791">
        <v>0</v>
      </c>
      <c r="O199" s="791">
        <v>0</v>
      </c>
      <c r="P199" s="791">
        <v>0</v>
      </c>
      <c r="Q199" s="791">
        <v>63</v>
      </c>
      <c r="R199" s="791">
        <v>19</v>
      </c>
      <c r="S199" s="791">
        <v>4</v>
      </c>
      <c r="BN199" s="1087">
        <f t="shared" si="10"/>
        <v>4401</v>
      </c>
      <c r="BO199" s="1092" t="str">
        <f t="shared" si="11"/>
        <v>KELSEY L. PHARR ELEMENTARY SCHOOL</v>
      </c>
      <c r="BP199" s="1081" t="str">
        <f t="shared" si="15"/>
        <v>N</v>
      </c>
      <c r="BQ199" s="1081" t="str">
        <f t="shared" si="16"/>
        <v>N</v>
      </c>
      <c r="BR199" s="1083" t="str">
        <f t="shared" si="14"/>
        <v/>
      </c>
    </row>
    <row r="200" spans="1:70" ht="25.5">
      <c r="A200" s="819">
        <v>4421</v>
      </c>
      <c r="B200" s="820" t="s">
        <v>357</v>
      </c>
      <c r="C200" s="821">
        <v>183</v>
      </c>
      <c r="D200" s="822">
        <v>3.6</v>
      </c>
      <c r="E200" s="791">
        <v>0</v>
      </c>
      <c r="F200" s="791">
        <v>1</v>
      </c>
      <c r="G200" s="791">
        <v>1</v>
      </c>
      <c r="H200" s="791">
        <v>3</v>
      </c>
      <c r="I200" s="791">
        <v>2</v>
      </c>
      <c r="J200" s="791">
        <v>25</v>
      </c>
      <c r="K200" s="791">
        <v>27</v>
      </c>
      <c r="L200" s="791">
        <v>28</v>
      </c>
      <c r="M200" s="791">
        <v>7</v>
      </c>
      <c r="N200" s="791">
        <v>4</v>
      </c>
      <c r="O200" s="791">
        <v>2</v>
      </c>
      <c r="P200" s="791">
        <v>0</v>
      </c>
      <c r="Q200" s="791">
        <v>93</v>
      </c>
      <c r="R200" s="791">
        <v>68</v>
      </c>
      <c r="S200" s="791">
        <v>42</v>
      </c>
      <c r="BN200" s="1087">
        <f t="shared" si="10"/>
        <v>4421</v>
      </c>
      <c r="BO200" s="1092" t="str">
        <f t="shared" si="11"/>
        <v>PINECREST ELEMENTARY SCHOOL</v>
      </c>
      <c r="BP200" s="1081" t="str">
        <f t="shared" si="15"/>
        <v>N</v>
      </c>
      <c r="BQ200" s="1081" t="str">
        <f t="shared" si="16"/>
        <v>N</v>
      </c>
      <c r="BR200" s="1083" t="str">
        <f t="shared" si="14"/>
        <v/>
      </c>
    </row>
    <row r="201" spans="1:70" ht="25.5">
      <c r="A201" s="819">
        <v>4441</v>
      </c>
      <c r="B201" s="820" t="s">
        <v>358</v>
      </c>
      <c r="C201" s="821">
        <v>62</v>
      </c>
      <c r="D201" s="822">
        <v>3.1</v>
      </c>
      <c r="E201" s="791">
        <v>0</v>
      </c>
      <c r="F201" s="791">
        <v>5</v>
      </c>
      <c r="G201" s="791">
        <v>3</v>
      </c>
      <c r="H201" s="791">
        <v>2</v>
      </c>
      <c r="I201" s="791">
        <v>11</v>
      </c>
      <c r="J201" s="791">
        <v>42</v>
      </c>
      <c r="K201" s="791">
        <v>21</v>
      </c>
      <c r="L201" s="791">
        <v>15</v>
      </c>
      <c r="M201" s="791">
        <v>0</v>
      </c>
      <c r="N201" s="791">
        <v>2</v>
      </c>
      <c r="O201" s="791">
        <v>0</v>
      </c>
      <c r="P201" s="791">
        <v>0</v>
      </c>
      <c r="Q201" s="791">
        <v>79</v>
      </c>
      <c r="R201" s="791">
        <v>37</v>
      </c>
      <c r="S201" s="791">
        <v>16</v>
      </c>
      <c r="BN201" s="1087">
        <f t="shared" si="10"/>
        <v>4441</v>
      </c>
      <c r="BO201" s="1092" t="str">
        <f t="shared" si="11"/>
        <v>PINE LAKE ELEMENTARY SCHOOL</v>
      </c>
      <c r="BP201" s="1081" t="str">
        <f t="shared" si="15"/>
        <v>N</v>
      </c>
      <c r="BQ201" s="1081" t="str">
        <f t="shared" si="16"/>
        <v>N</v>
      </c>
      <c r="BR201" s="1083" t="str">
        <f t="shared" si="14"/>
        <v/>
      </c>
    </row>
    <row r="202" spans="1:70" ht="25.5">
      <c r="A202" s="819">
        <v>4461</v>
      </c>
      <c r="B202" s="820" t="s">
        <v>359</v>
      </c>
      <c r="C202" s="821">
        <v>31</v>
      </c>
      <c r="D202" s="822">
        <v>2.6</v>
      </c>
      <c r="E202" s="791">
        <v>6</v>
      </c>
      <c r="F202" s="791">
        <v>6</v>
      </c>
      <c r="G202" s="791">
        <v>0</v>
      </c>
      <c r="H202" s="791">
        <v>26</v>
      </c>
      <c r="I202" s="791">
        <v>10</v>
      </c>
      <c r="J202" s="791">
        <v>26</v>
      </c>
      <c r="K202" s="791">
        <v>10</v>
      </c>
      <c r="L202" s="791">
        <v>16</v>
      </c>
      <c r="M202" s="791">
        <v>0</v>
      </c>
      <c r="N202" s="791">
        <v>0</v>
      </c>
      <c r="O202" s="791">
        <v>0</v>
      </c>
      <c r="P202" s="791">
        <v>0</v>
      </c>
      <c r="Q202" s="791">
        <v>52</v>
      </c>
      <c r="R202" s="791">
        <v>26</v>
      </c>
      <c r="S202" s="791">
        <v>16</v>
      </c>
      <c r="BN202" s="1087">
        <f t="shared" ref="BN202:BN265" si="17">A202</f>
        <v>4461</v>
      </c>
      <c r="BO202" s="1092" t="str">
        <f t="shared" ref="BO202:BO265" si="18">B202</f>
        <v>PINE VILLA ELEMENTARY SCHOOL</v>
      </c>
      <c r="BP202" s="1081" t="str">
        <f t="shared" si="15"/>
        <v>N</v>
      </c>
      <c r="BQ202" s="1081" t="str">
        <f t="shared" si="16"/>
        <v>N</v>
      </c>
      <c r="BR202" s="1083" t="str">
        <f t="shared" si="14"/>
        <v/>
      </c>
    </row>
    <row r="203" spans="1:70" ht="25.5">
      <c r="A203" s="819">
        <v>4491</v>
      </c>
      <c r="B203" s="820" t="s">
        <v>1269</v>
      </c>
      <c r="C203" s="821">
        <v>113</v>
      </c>
      <c r="D203" s="822">
        <v>3.6</v>
      </c>
      <c r="E203" s="791">
        <v>1</v>
      </c>
      <c r="F203" s="791">
        <v>0</v>
      </c>
      <c r="G203" s="791">
        <v>1</v>
      </c>
      <c r="H203" s="791">
        <v>2</v>
      </c>
      <c r="I203" s="791">
        <v>5</v>
      </c>
      <c r="J203" s="791">
        <v>19</v>
      </c>
      <c r="K203" s="791">
        <v>33</v>
      </c>
      <c r="L203" s="791">
        <v>26</v>
      </c>
      <c r="M203" s="791">
        <v>9</v>
      </c>
      <c r="N203" s="791">
        <v>4</v>
      </c>
      <c r="O203" s="791">
        <v>1</v>
      </c>
      <c r="P203" s="791">
        <v>0</v>
      </c>
      <c r="Q203" s="791">
        <v>91</v>
      </c>
      <c r="R203" s="791">
        <v>72</v>
      </c>
      <c r="S203" s="791">
        <v>39</v>
      </c>
      <c r="BN203" s="1087">
        <f t="shared" si="17"/>
        <v>4491</v>
      </c>
      <c r="BO203" s="1092" t="str">
        <f t="shared" si="18"/>
        <v>HENRY E.S. REEVES ELEM. SCHOOL</v>
      </c>
      <c r="BP203" s="1081" t="str">
        <f t="shared" si="15"/>
        <v>N</v>
      </c>
      <c r="BQ203" s="1081" t="str">
        <f t="shared" si="16"/>
        <v>N</v>
      </c>
      <c r="BR203" s="1083" t="str">
        <f t="shared" ref="BR203:BR266" si="19">IF(BP203="N","",(((Q203*C203)+(BP203*BQ203)))/SUM(C203,BP203))</f>
        <v/>
      </c>
    </row>
    <row r="204" spans="1:70" ht="25.5">
      <c r="A204" s="819">
        <v>4501</v>
      </c>
      <c r="B204" s="820" t="s">
        <v>1270</v>
      </c>
      <c r="C204" s="821">
        <v>52</v>
      </c>
      <c r="D204" s="822">
        <v>2.7</v>
      </c>
      <c r="E204" s="791">
        <v>6</v>
      </c>
      <c r="F204" s="791">
        <v>10</v>
      </c>
      <c r="G204" s="791">
        <v>10</v>
      </c>
      <c r="H204" s="791">
        <v>0</v>
      </c>
      <c r="I204" s="791">
        <v>12</v>
      </c>
      <c r="J204" s="791">
        <v>31</v>
      </c>
      <c r="K204" s="791">
        <v>13</v>
      </c>
      <c r="L204" s="791">
        <v>15</v>
      </c>
      <c r="M204" s="791">
        <v>4</v>
      </c>
      <c r="N204" s="791">
        <v>0</v>
      </c>
      <c r="O204" s="791">
        <v>0</v>
      </c>
      <c r="P204" s="791">
        <v>0</v>
      </c>
      <c r="Q204" s="791">
        <v>63</v>
      </c>
      <c r="R204" s="791">
        <v>33</v>
      </c>
      <c r="S204" s="791">
        <v>19</v>
      </c>
      <c r="BN204" s="1087">
        <f t="shared" si="17"/>
        <v>4501</v>
      </c>
      <c r="BO204" s="1092" t="str">
        <f t="shared" si="18"/>
        <v>POINCIANA PARK ELEMENTARY SCHL</v>
      </c>
      <c r="BP204" s="1081" t="str">
        <f t="shared" si="15"/>
        <v>N</v>
      </c>
      <c r="BQ204" s="1081" t="str">
        <f t="shared" si="16"/>
        <v>N</v>
      </c>
      <c r="BR204" s="1083" t="str">
        <f t="shared" si="19"/>
        <v/>
      </c>
    </row>
    <row r="205" spans="1:70">
      <c r="A205" s="819">
        <v>4511</v>
      </c>
      <c r="B205" s="820" t="s">
        <v>1271</v>
      </c>
      <c r="C205" s="821">
        <v>127</v>
      </c>
      <c r="D205" s="822">
        <v>3.3</v>
      </c>
      <c r="E205" s="791">
        <v>1</v>
      </c>
      <c r="F205" s="791">
        <v>1</v>
      </c>
      <c r="G205" s="791">
        <v>2</v>
      </c>
      <c r="H205" s="791">
        <v>1</v>
      </c>
      <c r="I205" s="791">
        <v>10</v>
      </c>
      <c r="J205" s="791">
        <v>31</v>
      </c>
      <c r="K205" s="791">
        <v>23</v>
      </c>
      <c r="L205" s="791">
        <v>27</v>
      </c>
      <c r="M205" s="791">
        <v>4</v>
      </c>
      <c r="N205" s="791">
        <v>0</v>
      </c>
      <c r="O205" s="791">
        <v>1</v>
      </c>
      <c r="P205" s="791">
        <v>0</v>
      </c>
      <c r="Q205" s="791">
        <v>85</v>
      </c>
      <c r="R205" s="791">
        <v>54</v>
      </c>
      <c r="S205" s="791">
        <v>31</v>
      </c>
      <c r="BN205" s="1087">
        <f t="shared" si="17"/>
        <v>4511</v>
      </c>
      <c r="BO205" s="1092" t="str">
        <f t="shared" si="18"/>
        <v>DR. GILBERT L. PORTER ELEM.</v>
      </c>
      <c r="BP205" s="1081" t="str">
        <f t="shared" si="15"/>
        <v>N</v>
      </c>
      <c r="BQ205" s="1081" t="str">
        <f t="shared" si="16"/>
        <v>N</v>
      </c>
      <c r="BR205" s="1083" t="str">
        <f t="shared" si="19"/>
        <v/>
      </c>
    </row>
    <row r="206" spans="1:70" ht="25.5">
      <c r="A206" s="819">
        <v>4541</v>
      </c>
      <c r="B206" s="820" t="s">
        <v>363</v>
      </c>
      <c r="C206" s="821">
        <v>73</v>
      </c>
      <c r="D206" s="822">
        <v>3.1</v>
      </c>
      <c r="E206" s="791">
        <v>3</v>
      </c>
      <c r="F206" s="791">
        <v>0</v>
      </c>
      <c r="G206" s="791">
        <v>3</v>
      </c>
      <c r="H206" s="791">
        <v>1</v>
      </c>
      <c r="I206" s="791">
        <v>7</v>
      </c>
      <c r="J206" s="791">
        <v>49</v>
      </c>
      <c r="K206" s="791">
        <v>22</v>
      </c>
      <c r="L206" s="791">
        <v>14</v>
      </c>
      <c r="M206" s="791">
        <v>1</v>
      </c>
      <c r="N206" s="791">
        <v>0</v>
      </c>
      <c r="O206" s="791">
        <v>0</v>
      </c>
      <c r="P206" s="791">
        <v>0</v>
      </c>
      <c r="Q206" s="791">
        <v>86</v>
      </c>
      <c r="R206" s="791">
        <v>37</v>
      </c>
      <c r="S206" s="791">
        <v>15</v>
      </c>
      <c r="BN206" s="1087">
        <f t="shared" si="17"/>
        <v>4541</v>
      </c>
      <c r="BO206" s="1092" t="str">
        <f t="shared" si="18"/>
        <v>RAINBOW PARK ELEMENTARY SCHOOL</v>
      </c>
      <c r="BP206" s="1081" t="str">
        <f t="shared" si="15"/>
        <v>N</v>
      </c>
      <c r="BQ206" s="1081" t="str">
        <f t="shared" si="16"/>
        <v>N</v>
      </c>
      <c r="BR206" s="1083" t="str">
        <f t="shared" si="19"/>
        <v/>
      </c>
    </row>
    <row r="207" spans="1:70" ht="25.5">
      <c r="A207" s="819">
        <v>4581</v>
      </c>
      <c r="B207" s="820" t="s">
        <v>364</v>
      </c>
      <c r="C207" s="821">
        <v>150</v>
      </c>
      <c r="D207" s="822">
        <v>3.2</v>
      </c>
      <c r="E207" s="791">
        <v>1</v>
      </c>
      <c r="F207" s="791">
        <v>1</v>
      </c>
      <c r="G207" s="791">
        <v>1</v>
      </c>
      <c r="H207" s="791">
        <v>7</v>
      </c>
      <c r="I207" s="791">
        <v>9</v>
      </c>
      <c r="J207" s="791">
        <v>37</v>
      </c>
      <c r="K207" s="791">
        <v>19</v>
      </c>
      <c r="L207" s="791">
        <v>16</v>
      </c>
      <c r="M207" s="791">
        <v>5</v>
      </c>
      <c r="N207" s="791">
        <v>2</v>
      </c>
      <c r="O207" s="791">
        <v>0</v>
      </c>
      <c r="P207" s="791">
        <v>0</v>
      </c>
      <c r="Q207" s="791">
        <v>79</v>
      </c>
      <c r="R207" s="791">
        <v>42</v>
      </c>
      <c r="S207" s="791">
        <v>23</v>
      </c>
      <c r="BN207" s="1087">
        <f t="shared" si="17"/>
        <v>4581</v>
      </c>
      <c r="BO207" s="1092" t="str">
        <f t="shared" si="18"/>
        <v>REDLAND ELEMENTARY SCHOOL</v>
      </c>
      <c r="BP207" s="1081" t="str">
        <f t="shared" si="15"/>
        <v>N</v>
      </c>
      <c r="BQ207" s="1081" t="str">
        <f t="shared" si="16"/>
        <v>N</v>
      </c>
      <c r="BR207" s="1083" t="str">
        <f t="shared" si="19"/>
        <v/>
      </c>
    </row>
    <row r="208" spans="1:70" ht="25.5">
      <c r="A208" s="819">
        <v>4651</v>
      </c>
      <c r="B208" s="820" t="s">
        <v>1272</v>
      </c>
      <c r="C208" s="821">
        <v>30</v>
      </c>
      <c r="D208" s="822">
        <v>2.9</v>
      </c>
      <c r="E208" s="791">
        <v>0</v>
      </c>
      <c r="F208" s="791">
        <v>3</v>
      </c>
      <c r="G208" s="791">
        <v>7</v>
      </c>
      <c r="H208" s="791">
        <v>13</v>
      </c>
      <c r="I208" s="791">
        <v>13</v>
      </c>
      <c r="J208" s="791">
        <v>27</v>
      </c>
      <c r="K208" s="791">
        <v>20</v>
      </c>
      <c r="L208" s="791">
        <v>17</v>
      </c>
      <c r="M208" s="791">
        <v>0</v>
      </c>
      <c r="N208" s="791">
        <v>0</v>
      </c>
      <c r="O208" s="791">
        <v>0</v>
      </c>
      <c r="P208" s="791">
        <v>0</v>
      </c>
      <c r="Q208" s="791">
        <v>63</v>
      </c>
      <c r="R208" s="791">
        <v>37</v>
      </c>
      <c r="S208" s="791">
        <v>17</v>
      </c>
      <c r="BN208" s="1087">
        <f t="shared" si="17"/>
        <v>4651</v>
      </c>
      <c r="BO208" s="1092" t="str">
        <f t="shared" si="18"/>
        <v>ETHEL F. BECKFORD/RICHMOND ELE</v>
      </c>
      <c r="BP208" s="1081" t="str">
        <f t="shared" si="15"/>
        <v>N</v>
      </c>
      <c r="BQ208" s="1081" t="str">
        <f t="shared" si="16"/>
        <v>N</v>
      </c>
      <c r="BR208" s="1083" t="str">
        <f t="shared" si="19"/>
        <v/>
      </c>
    </row>
    <row r="209" spans="1:70" ht="25.5">
      <c r="A209" s="819">
        <v>4681</v>
      </c>
      <c r="B209" s="820" t="s">
        <v>1273</v>
      </c>
      <c r="C209" s="821">
        <v>130</v>
      </c>
      <c r="D209" s="822">
        <v>3.1</v>
      </c>
      <c r="E209" s="791">
        <v>2</v>
      </c>
      <c r="F209" s="791">
        <v>2</v>
      </c>
      <c r="G209" s="791">
        <v>2</v>
      </c>
      <c r="H209" s="791">
        <v>5</v>
      </c>
      <c r="I209" s="791">
        <v>12</v>
      </c>
      <c r="J209" s="791">
        <v>42</v>
      </c>
      <c r="K209" s="791">
        <v>18</v>
      </c>
      <c r="L209" s="791">
        <v>11</v>
      </c>
      <c r="M209" s="791">
        <v>5</v>
      </c>
      <c r="N209" s="791">
        <v>3</v>
      </c>
      <c r="O209" s="791">
        <v>0</v>
      </c>
      <c r="P209" s="791">
        <v>0</v>
      </c>
      <c r="Q209" s="791">
        <v>78</v>
      </c>
      <c r="R209" s="791">
        <v>36</v>
      </c>
      <c r="S209" s="791">
        <v>18</v>
      </c>
      <c r="BN209" s="1087">
        <f t="shared" si="17"/>
        <v>4681</v>
      </c>
      <c r="BO209" s="1092" t="str">
        <f t="shared" si="18"/>
        <v>RIVERSIDE ELEM.COMMUN.SCHL.</v>
      </c>
      <c r="BP209" s="1081" t="str">
        <f t="shared" si="15"/>
        <v>N</v>
      </c>
      <c r="BQ209" s="1081" t="str">
        <f t="shared" si="16"/>
        <v>N</v>
      </c>
      <c r="BR209" s="1083" t="str">
        <f t="shared" si="19"/>
        <v/>
      </c>
    </row>
    <row r="210" spans="1:70">
      <c r="A210" s="819">
        <v>4691</v>
      </c>
      <c r="B210" s="820" t="s">
        <v>367</v>
      </c>
      <c r="C210" s="821">
        <v>102</v>
      </c>
      <c r="D210" s="822">
        <v>3.3</v>
      </c>
      <c r="E210" s="791">
        <v>0</v>
      </c>
      <c r="F210" s="791">
        <v>2</v>
      </c>
      <c r="G210" s="791">
        <v>2</v>
      </c>
      <c r="H210" s="791">
        <v>4</v>
      </c>
      <c r="I210" s="791">
        <v>9</v>
      </c>
      <c r="J210" s="791">
        <v>39</v>
      </c>
      <c r="K210" s="791">
        <v>16</v>
      </c>
      <c r="L210" s="791">
        <v>22</v>
      </c>
      <c r="M210" s="791">
        <v>5</v>
      </c>
      <c r="N210" s="791">
        <v>2</v>
      </c>
      <c r="O210" s="791">
        <v>0</v>
      </c>
      <c r="P210" s="791">
        <v>0</v>
      </c>
      <c r="Q210" s="791">
        <v>83</v>
      </c>
      <c r="R210" s="791">
        <v>44</v>
      </c>
      <c r="S210" s="791">
        <v>28</v>
      </c>
      <c r="BN210" s="1087">
        <f t="shared" si="17"/>
        <v>4691</v>
      </c>
      <c r="BO210" s="1092" t="str">
        <f t="shared" si="18"/>
        <v>JANE S. ROBERTS K-8 CENTER</v>
      </c>
      <c r="BP210" s="1081">
        <f t="shared" si="15"/>
        <v>114</v>
      </c>
      <c r="BQ210" s="1081">
        <f t="shared" si="16"/>
        <v>91</v>
      </c>
      <c r="BR210" s="1083">
        <f t="shared" si="19"/>
        <v>87.222222222222229</v>
      </c>
    </row>
    <row r="211" spans="1:70" ht="25.5">
      <c r="A211" s="819">
        <v>4721</v>
      </c>
      <c r="B211" s="820" t="s">
        <v>368</v>
      </c>
      <c r="C211" s="821">
        <v>76</v>
      </c>
      <c r="D211" s="822">
        <v>3.2</v>
      </c>
      <c r="E211" s="791">
        <v>3</v>
      </c>
      <c r="F211" s="791">
        <v>1</v>
      </c>
      <c r="G211" s="791">
        <v>1</v>
      </c>
      <c r="H211" s="791">
        <v>4</v>
      </c>
      <c r="I211" s="791">
        <v>9</v>
      </c>
      <c r="J211" s="791">
        <v>37</v>
      </c>
      <c r="K211" s="791">
        <v>20</v>
      </c>
      <c r="L211" s="791">
        <v>20</v>
      </c>
      <c r="M211" s="791">
        <v>5</v>
      </c>
      <c r="N211" s="791">
        <v>0</v>
      </c>
      <c r="O211" s="791">
        <v>0</v>
      </c>
      <c r="P211" s="791">
        <v>0</v>
      </c>
      <c r="Q211" s="791">
        <v>82</v>
      </c>
      <c r="R211" s="791">
        <v>45</v>
      </c>
      <c r="S211" s="791">
        <v>25</v>
      </c>
      <c r="BN211" s="1087">
        <f t="shared" si="17"/>
        <v>4721</v>
      </c>
      <c r="BO211" s="1092" t="str">
        <f t="shared" si="18"/>
        <v>ROCKWAY ELEMENTARY SCHOOL</v>
      </c>
      <c r="BP211" s="1081" t="str">
        <f t="shared" si="15"/>
        <v>N</v>
      </c>
      <c r="BQ211" s="1081" t="str">
        <f t="shared" si="16"/>
        <v>N</v>
      </c>
      <c r="BR211" s="1083" t="str">
        <f t="shared" si="19"/>
        <v/>
      </c>
    </row>
    <row r="212" spans="1:70" ht="25.5">
      <c r="A212" s="819">
        <v>4741</v>
      </c>
      <c r="B212" s="820" t="s">
        <v>369</v>
      </c>
      <c r="C212" s="821">
        <v>128</v>
      </c>
      <c r="D212" s="822">
        <v>3.3</v>
      </c>
      <c r="E212" s="791">
        <v>2</v>
      </c>
      <c r="F212" s="791">
        <v>1</v>
      </c>
      <c r="G212" s="791">
        <v>2</v>
      </c>
      <c r="H212" s="791">
        <v>5</v>
      </c>
      <c r="I212" s="791">
        <v>9</v>
      </c>
      <c r="J212" s="791">
        <v>30</v>
      </c>
      <c r="K212" s="791">
        <v>19</v>
      </c>
      <c r="L212" s="791">
        <v>24</v>
      </c>
      <c r="M212" s="791">
        <v>2</v>
      </c>
      <c r="N212" s="791">
        <v>4</v>
      </c>
      <c r="O212" s="791">
        <v>1</v>
      </c>
      <c r="P212" s="791">
        <v>0</v>
      </c>
      <c r="Q212" s="791">
        <v>80</v>
      </c>
      <c r="R212" s="791">
        <v>50</v>
      </c>
      <c r="S212" s="791">
        <v>31</v>
      </c>
      <c r="BN212" s="1087">
        <f t="shared" si="17"/>
        <v>4741</v>
      </c>
      <c r="BO212" s="1092" t="str">
        <f t="shared" si="18"/>
        <v>ROYAL GREEN ELEMENTARY SCHOOL</v>
      </c>
      <c r="BP212" s="1081" t="str">
        <f t="shared" si="15"/>
        <v>N</v>
      </c>
      <c r="BQ212" s="1081" t="str">
        <f t="shared" si="16"/>
        <v>N</v>
      </c>
      <c r="BR212" s="1083" t="str">
        <f t="shared" si="19"/>
        <v/>
      </c>
    </row>
    <row r="213" spans="1:70" ht="25.5">
      <c r="A213" s="819">
        <v>4761</v>
      </c>
      <c r="B213" s="820" t="s">
        <v>370</v>
      </c>
      <c r="C213" s="821">
        <v>71</v>
      </c>
      <c r="D213" s="822">
        <v>4.4000000000000004</v>
      </c>
      <c r="E213" s="791">
        <v>0</v>
      </c>
      <c r="F213" s="791">
        <v>1</v>
      </c>
      <c r="G213" s="791">
        <v>1</v>
      </c>
      <c r="H213" s="791">
        <v>0</v>
      </c>
      <c r="I213" s="791">
        <v>1</v>
      </c>
      <c r="J213" s="791">
        <v>10</v>
      </c>
      <c r="K213" s="791">
        <v>4</v>
      </c>
      <c r="L213" s="791">
        <v>30</v>
      </c>
      <c r="M213" s="791">
        <v>15</v>
      </c>
      <c r="N213" s="791">
        <v>21</v>
      </c>
      <c r="O213" s="791">
        <v>4</v>
      </c>
      <c r="P213" s="791">
        <v>11</v>
      </c>
      <c r="Q213" s="791">
        <v>96</v>
      </c>
      <c r="R213" s="791">
        <v>86</v>
      </c>
      <c r="S213" s="791">
        <v>82</v>
      </c>
      <c r="BN213" s="1087">
        <f t="shared" si="17"/>
        <v>4761</v>
      </c>
      <c r="BO213" s="1092" t="str">
        <f t="shared" si="18"/>
        <v>ROYAL PALM ELEMENTARY SCHOOL</v>
      </c>
      <c r="BP213" s="1081" t="str">
        <f t="shared" si="15"/>
        <v>N</v>
      </c>
      <c r="BQ213" s="1081" t="str">
        <f t="shared" si="16"/>
        <v>N</v>
      </c>
      <c r="BR213" s="1083" t="str">
        <f t="shared" si="19"/>
        <v/>
      </c>
    </row>
    <row r="214" spans="1:70" ht="25.5">
      <c r="A214" s="819">
        <v>4801</v>
      </c>
      <c r="B214" s="820" t="s">
        <v>1274</v>
      </c>
      <c r="C214" s="821">
        <v>143</v>
      </c>
      <c r="D214" s="822">
        <v>3.1</v>
      </c>
      <c r="E214" s="791">
        <v>1</v>
      </c>
      <c r="F214" s="791">
        <v>2</v>
      </c>
      <c r="G214" s="791">
        <v>1</v>
      </c>
      <c r="H214" s="791">
        <v>4</v>
      </c>
      <c r="I214" s="791">
        <v>11</v>
      </c>
      <c r="J214" s="791">
        <v>42</v>
      </c>
      <c r="K214" s="791">
        <v>18</v>
      </c>
      <c r="L214" s="791">
        <v>15</v>
      </c>
      <c r="M214" s="791">
        <v>3</v>
      </c>
      <c r="N214" s="791">
        <v>1</v>
      </c>
      <c r="O214" s="791">
        <v>1</v>
      </c>
      <c r="P214" s="791">
        <v>0</v>
      </c>
      <c r="Q214" s="791">
        <v>80</v>
      </c>
      <c r="R214" s="791">
        <v>38</v>
      </c>
      <c r="S214" s="791">
        <v>20</v>
      </c>
      <c r="BN214" s="1087">
        <f t="shared" si="17"/>
        <v>4801</v>
      </c>
      <c r="BO214" s="1092" t="str">
        <f t="shared" si="18"/>
        <v>GERTRUDE K. EDLEMAN/SABAL PALM</v>
      </c>
      <c r="BP214" s="1081" t="str">
        <f t="shared" si="15"/>
        <v>N</v>
      </c>
      <c r="BQ214" s="1081" t="str">
        <f t="shared" si="16"/>
        <v>N</v>
      </c>
      <c r="BR214" s="1083" t="str">
        <f t="shared" si="19"/>
        <v/>
      </c>
    </row>
    <row r="215" spans="1:70" ht="25.5">
      <c r="A215" s="819">
        <v>4841</v>
      </c>
      <c r="B215" s="820" t="s">
        <v>372</v>
      </c>
      <c r="C215" s="821">
        <v>94</v>
      </c>
      <c r="D215" s="822">
        <v>3</v>
      </c>
      <c r="E215" s="791">
        <v>2</v>
      </c>
      <c r="F215" s="791">
        <v>3</v>
      </c>
      <c r="G215" s="791">
        <v>3</v>
      </c>
      <c r="H215" s="791">
        <v>6</v>
      </c>
      <c r="I215" s="791">
        <v>18</v>
      </c>
      <c r="J215" s="791">
        <v>32</v>
      </c>
      <c r="K215" s="791">
        <v>20</v>
      </c>
      <c r="L215" s="791">
        <v>12</v>
      </c>
      <c r="M215" s="791">
        <v>1</v>
      </c>
      <c r="N215" s="791">
        <v>1</v>
      </c>
      <c r="O215" s="791">
        <v>1</v>
      </c>
      <c r="P215" s="791">
        <v>0</v>
      </c>
      <c r="Q215" s="791">
        <v>67</v>
      </c>
      <c r="R215" s="791">
        <v>35</v>
      </c>
      <c r="S215" s="791">
        <v>15</v>
      </c>
      <c r="BN215" s="1087">
        <f t="shared" si="17"/>
        <v>4841</v>
      </c>
      <c r="BO215" s="1092" t="str">
        <f t="shared" si="18"/>
        <v>SANTA CLARA ELEMENTARY SCHOOL</v>
      </c>
      <c r="BP215" s="1081" t="str">
        <f t="shared" si="15"/>
        <v>N</v>
      </c>
      <c r="BQ215" s="1081" t="str">
        <f t="shared" si="16"/>
        <v>N</v>
      </c>
      <c r="BR215" s="1083" t="str">
        <f t="shared" si="19"/>
        <v/>
      </c>
    </row>
    <row r="216" spans="1:70" ht="25.5">
      <c r="A216" s="819">
        <v>4881</v>
      </c>
      <c r="B216" s="820" t="s">
        <v>373</v>
      </c>
      <c r="C216" s="821">
        <v>81</v>
      </c>
      <c r="D216" s="822">
        <v>3.1</v>
      </c>
      <c r="E216" s="791">
        <v>0</v>
      </c>
      <c r="F216" s="791">
        <v>1</v>
      </c>
      <c r="G216" s="791">
        <v>0</v>
      </c>
      <c r="H216" s="791">
        <v>9</v>
      </c>
      <c r="I216" s="791">
        <v>5</v>
      </c>
      <c r="J216" s="791">
        <v>51</v>
      </c>
      <c r="K216" s="791">
        <v>23</v>
      </c>
      <c r="L216" s="791">
        <v>10</v>
      </c>
      <c r="M216" s="791">
        <v>1</v>
      </c>
      <c r="N216" s="791">
        <v>0</v>
      </c>
      <c r="O216" s="791">
        <v>0</v>
      </c>
      <c r="P216" s="791">
        <v>0</v>
      </c>
      <c r="Q216" s="791">
        <v>85</v>
      </c>
      <c r="R216" s="791">
        <v>35</v>
      </c>
      <c r="S216" s="791">
        <v>11</v>
      </c>
      <c r="BN216" s="1087">
        <f t="shared" si="17"/>
        <v>4881</v>
      </c>
      <c r="BO216" s="1092" t="str">
        <f t="shared" si="18"/>
        <v>SCOTT LAKE ELEMENTARY SCHOOL</v>
      </c>
      <c r="BP216" s="1081" t="str">
        <f t="shared" si="15"/>
        <v>N</v>
      </c>
      <c r="BQ216" s="1081" t="str">
        <f t="shared" si="16"/>
        <v>N</v>
      </c>
      <c r="BR216" s="1083" t="str">
        <f t="shared" si="19"/>
        <v/>
      </c>
    </row>
    <row r="217" spans="1:70" ht="25.5">
      <c r="A217" s="819">
        <v>4921</v>
      </c>
      <c r="B217" s="820" t="s">
        <v>374</v>
      </c>
      <c r="C217" s="821">
        <v>69</v>
      </c>
      <c r="D217" s="822">
        <v>3.1</v>
      </c>
      <c r="E217" s="791">
        <v>3</v>
      </c>
      <c r="F217" s="791">
        <v>3</v>
      </c>
      <c r="G217" s="791">
        <v>1</v>
      </c>
      <c r="H217" s="791">
        <v>4</v>
      </c>
      <c r="I217" s="791">
        <v>10</v>
      </c>
      <c r="J217" s="791">
        <v>28</v>
      </c>
      <c r="K217" s="791">
        <v>26</v>
      </c>
      <c r="L217" s="791">
        <v>20</v>
      </c>
      <c r="M217" s="791">
        <v>3</v>
      </c>
      <c r="N217" s="791">
        <v>1</v>
      </c>
      <c r="O217" s="791">
        <v>0</v>
      </c>
      <c r="P217" s="791">
        <v>0</v>
      </c>
      <c r="Q217" s="791">
        <v>78</v>
      </c>
      <c r="R217" s="791">
        <v>51</v>
      </c>
      <c r="S217" s="791">
        <v>25</v>
      </c>
      <c r="BN217" s="1087">
        <f t="shared" si="17"/>
        <v>4921</v>
      </c>
      <c r="BO217" s="1092" t="str">
        <f t="shared" si="18"/>
        <v>SEMINOLE ELEMENTARY SCHOOL</v>
      </c>
      <c r="BP217" s="1081" t="str">
        <f t="shared" si="15"/>
        <v>N</v>
      </c>
      <c r="BQ217" s="1081" t="str">
        <f t="shared" si="16"/>
        <v>N</v>
      </c>
      <c r="BR217" s="1083" t="str">
        <f t="shared" si="19"/>
        <v/>
      </c>
    </row>
    <row r="218" spans="1:70" ht="25.5">
      <c r="A218" s="819">
        <v>4961</v>
      </c>
      <c r="B218" s="820" t="s">
        <v>375</v>
      </c>
      <c r="C218" s="821">
        <v>45</v>
      </c>
      <c r="D218" s="822">
        <v>3</v>
      </c>
      <c r="E218" s="791">
        <v>4</v>
      </c>
      <c r="F218" s="791">
        <v>2</v>
      </c>
      <c r="G218" s="791">
        <v>0</v>
      </c>
      <c r="H218" s="791">
        <v>4</v>
      </c>
      <c r="I218" s="791">
        <v>16</v>
      </c>
      <c r="J218" s="791">
        <v>40</v>
      </c>
      <c r="K218" s="791">
        <v>22</v>
      </c>
      <c r="L218" s="791">
        <v>7</v>
      </c>
      <c r="M218" s="791">
        <v>2</v>
      </c>
      <c r="N218" s="791">
        <v>0</v>
      </c>
      <c r="O218" s="791">
        <v>2</v>
      </c>
      <c r="P218" s="791">
        <v>0</v>
      </c>
      <c r="Q218" s="791">
        <v>73</v>
      </c>
      <c r="R218" s="791">
        <v>33</v>
      </c>
      <c r="S218" s="791">
        <v>11</v>
      </c>
      <c r="BN218" s="1087">
        <f t="shared" si="17"/>
        <v>4961</v>
      </c>
      <c r="BO218" s="1092" t="str">
        <f t="shared" si="18"/>
        <v>SHADOWLAWN ELEMENTARY SCHOOL</v>
      </c>
      <c r="BP218" s="1081" t="str">
        <f t="shared" si="15"/>
        <v>N</v>
      </c>
      <c r="BQ218" s="1081" t="str">
        <f t="shared" si="16"/>
        <v>N</v>
      </c>
      <c r="BR218" s="1083" t="str">
        <f t="shared" si="19"/>
        <v/>
      </c>
    </row>
    <row r="219" spans="1:70" ht="25.5">
      <c r="A219" s="819">
        <v>5001</v>
      </c>
      <c r="B219" s="820" t="s">
        <v>376</v>
      </c>
      <c r="C219" s="821">
        <v>154</v>
      </c>
      <c r="D219" s="822">
        <v>3</v>
      </c>
      <c r="E219" s="791">
        <v>3</v>
      </c>
      <c r="F219" s="791">
        <v>3</v>
      </c>
      <c r="G219" s="791">
        <v>3</v>
      </c>
      <c r="H219" s="791">
        <v>10</v>
      </c>
      <c r="I219" s="791">
        <v>8</v>
      </c>
      <c r="J219" s="791">
        <v>38</v>
      </c>
      <c r="K219" s="791">
        <v>19</v>
      </c>
      <c r="L219" s="791">
        <v>14</v>
      </c>
      <c r="M219" s="791">
        <v>3</v>
      </c>
      <c r="N219" s="791">
        <v>1</v>
      </c>
      <c r="O219" s="791">
        <v>0</v>
      </c>
      <c r="P219" s="791">
        <v>0</v>
      </c>
      <c r="Q219" s="791">
        <v>73</v>
      </c>
      <c r="R219" s="791">
        <v>36</v>
      </c>
      <c r="S219" s="791">
        <v>17</v>
      </c>
      <c r="BN219" s="1087">
        <f t="shared" si="17"/>
        <v>5001</v>
      </c>
      <c r="BO219" s="1092" t="str">
        <f t="shared" si="18"/>
        <v>SHENANDOAH ELEMENTARY SCHOOL</v>
      </c>
      <c r="BP219" s="1081" t="str">
        <f t="shared" si="15"/>
        <v>N</v>
      </c>
      <c r="BQ219" s="1081" t="str">
        <f t="shared" si="16"/>
        <v>N</v>
      </c>
      <c r="BR219" s="1083" t="str">
        <f t="shared" si="19"/>
        <v/>
      </c>
    </row>
    <row r="220" spans="1:70">
      <c r="A220" s="819">
        <v>5003</v>
      </c>
      <c r="B220" s="820" t="s">
        <v>120</v>
      </c>
      <c r="C220" s="821">
        <v>227</v>
      </c>
      <c r="D220" s="822">
        <v>2.9</v>
      </c>
      <c r="E220" s="791">
        <v>3</v>
      </c>
      <c r="F220" s="791">
        <v>3</v>
      </c>
      <c r="G220" s="791">
        <v>4</v>
      </c>
      <c r="H220" s="791">
        <v>7</v>
      </c>
      <c r="I220" s="791">
        <v>15</v>
      </c>
      <c r="J220" s="791">
        <v>39</v>
      </c>
      <c r="K220" s="791">
        <v>18</v>
      </c>
      <c r="L220" s="791">
        <v>11</v>
      </c>
      <c r="M220" s="791">
        <v>1</v>
      </c>
      <c r="N220" s="791">
        <v>0</v>
      </c>
      <c r="O220" s="791">
        <v>0</v>
      </c>
      <c r="P220" s="791">
        <v>0</v>
      </c>
      <c r="Q220" s="791">
        <v>69</v>
      </c>
      <c r="R220" s="791">
        <v>30</v>
      </c>
      <c r="S220" s="791">
        <v>12</v>
      </c>
      <c r="BN220" s="1087">
        <f t="shared" si="17"/>
        <v>5003</v>
      </c>
      <c r="BO220" s="1092" t="str">
        <f t="shared" si="18"/>
        <v>SOUTH DADE MIDDLE SCHOOL</v>
      </c>
      <c r="BP220" s="1081">
        <f t="shared" si="15"/>
        <v>295</v>
      </c>
      <c r="BQ220" s="1081">
        <f t="shared" si="16"/>
        <v>65</v>
      </c>
      <c r="BR220" s="1083">
        <f t="shared" si="19"/>
        <v>66.739463601532563</v>
      </c>
    </row>
    <row r="221" spans="1:70" ht="25.5">
      <c r="A221" s="819">
        <v>5005</v>
      </c>
      <c r="B221" s="820" t="s">
        <v>377</v>
      </c>
      <c r="C221" s="821">
        <v>154</v>
      </c>
      <c r="D221" s="822">
        <v>3.1</v>
      </c>
      <c r="E221" s="791">
        <v>0</v>
      </c>
      <c r="F221" s="791">
        <v>1</v>
      </c>
      <c r="G221" s="791">
        <v>0</v>
      </c>
      <c r="H221" s="791">
        <v>9</v>
      </c>
      <c r="I221" s="791">
        <v>11</v>
      </c>
      <c r="J221" s="791">
        <v>45</v>
      </c>
      <c r="K221" s="791">
        <v>16</v>
      </c>
      <c r="L221" s="791">
        <v>15</v>
      </c>
      <c r="M221" s="791">
        <v>2</v>
      </c>
      <c r="N221" s="791">
        <v>1</v>
      </c>
      <c r="O221" s="791">
        <v>0</v>
      </c>
      <c r="P221" s="791">
        <v>0</v>
      </c>
      <c r="Q221" s="791">
        <v>79</v>
      </c>
      <c r="R221" s="791">
        <v>34</v>
      </c>
      <c r="S221" s="791">
        <v>18</v>
      </c>
      <c r="BN221" s="1087">
        <f t="shared" si="17"/>
        <v>5005</v>
      </c>
      <c r="BO221" s="1092" t="str">
        <f t="shared" si="18"/>
        <v>DAVID LAWRENCE JR. K-8 CENTER</v>
      </c>
      <c r="BP221" s="1081">
        <f t="shared" si="15"/>
        <v>161</v>
      </c>
      <c r="BQ221" s="1081">
        <f t="shared" si="16"/>
        <v>86</v>
      </c>
      <c r="BR221" s="1083">
        <f t="shared" si="19"/>
        <v>82.577777777777783</v>
      </c>
    </row>
    <row r="222" spans="1:70" ht="25.5">
      <c r="A222" s="819">
        <v>5007</v>
      </c>
      <c r="B222" s="820" t="s">
        <v>1275</v>
      </c>
      <c r="C222" s="821">
        <v>28</v>
      </c>
      <c r="D222" s="822">
        <v>3.6</v>
      </c>
      <c r="E222" s="791">
        <v>0</v>
      </c>
      <c r="F222" s="791">
        <v>0</v>
      </c>
      <c r="G222" s="791">
        <v>4</v>
      </c>
      <c r="H222" s="791">
        <v>0</v>
      </c>
      <c r="I222" s="791">
        <v>0</v>
      </c>
      <c r="J222" s="791">
        <v>29</v>
      </c>
      <c r="K222" s="791">
        <v>25</v>
      </c>
      <c r="L222" s="791">
        <v>32</v>
      </c>
      <c r="M222" s="791">
        <v>7</v>
      </c>
      <c r="N222" s="791">
        <v>4</v>
      </c>
      <c r="O222" s="791">
        <v>0</v>
      </c>
      <c r="P222" s="791">
        <v>0</v>
      </c>
      <c r="Q222" s="791">
        <v>96</v>
      </c>
      <c r="R222" s="791">
        <v>68</v>
      </c>
      <c r="S222" s="791">
        <v>43</v>
      </c>
      <c r="BN222" s="1087">
        <f t="shared" si="17"/>
        <v>5007</v>
      </c>
      <c r="BO222" s="1092" t="str">
        <f t="shared" si="18"/>
        <v>LINCOLN-MARTI CHARTER SCHOOLS HIALE</v>
      </c>
      <c r="BP222" s="1081">
        <f t="shared" si="15"/>
        <v>38</v>
      </c>
      <c r="BQ222" s="1081">
        <f t="shared" si="16"/>
        <v>76</v>
      </c>
      <c r="BR222" s="1083">
        <f t="shared" si="19"/>
        <v>84.484848484848484</v>
      </c>
    </row>
    <row r="223" spans="1:70">
      <c r="A223" s="819">
        <v>5010</v>
      </c>
      <c r="B223" s="820" t="s">
        <v>0</v>
      </c>
      <c r="C223" s="821">
        <v>21</v>
      </c>
      <c r="D223" s="822">
        <v>2.9</v>
      </c>
      <c r="E223" s="791">
        <v>0</v>
      </c>
      <c r="F223" s="791">
        <v>0</v>
      </c>
      <c r="G223" s="791">
        <v>5</v>
      </c>
      <c r="H223" s="791">
        <v>10</v>
      </c>
      <c r="I223" s="791">
        <v>14</v>
      </c>
      <c r="J223" s="791">
        <v>57</v>
      </c>
      <c r="K223" s="791">
        <v>5</v>
      </c>
      <c r="L223" s="791">
        <v>10</v>
      </c>
      <c r="M223" s="791">
        <v>0</v>
      </c>
      <c r="N223" s="791">
        <v>0</v>
      </c>
      <c r="O223" s="791">
        <v>0</v>
      </c>
      <c r="P223" s="791">
        <v>0</v>
      </c>
      <c r="Q223" s="791">
        <v>71</v>
      </c>
      <c r="R223" s="791">
        <v>14</v>
      </c>
      <c r="S223" s="791">
        <v>10</v>
      </c>
      <c r="BN223" s="1087">
        <f t="shared" si="17"/>
        <v>5010</v>
      </c>
      <c r="BO223" s="1092" t="str">
        <f t="shared" si="18"/>
        <v>OXFORD ACADEMY OF MIAMI</v>
      </c>
      <c r="BP223" s="1081" t="str">
        <f t="shared" si="15"/>
        <v>N</v>
      </c>
      <c r="BQ223" s="1081" t="str">
        <f t="shared" si="16"/>
        <v>N</v>
      </c>
      <c r="BR223" s="1083" t="str">
        <f t="shared" si="19"/>
        <v/>
      </c>
    </row>
    <row r="224" spans="1:70" ht="25.5">
      <c r="A224" s="819">
        <v>5021</v>
      </c>
      <c r="B224" s="820" t="s">
        <v>378</v>
      </c>
      <c r="C224" s="821">
        <v>153</v>
      </c>
      <c r="D224" s="822">
        <v>3.1</v>
      </c>
      <c r="E224" s="791">
        <v>4</v>
      </c>
      <c r="F224" s="791">
        <v>4</v>
      </c>
      <c r="G224" s="791">
        <v>1</v>
      </c>
      <c r="H224" s="791">
        <v>4</v>
      </c>
      <c r="I224" s="791">
        <v>9</v>
      </c>
      <c r="J224" s="791">
        <v>32</v>
      </c>
      <c r="K224" s="791">
        <v>22</v>
      </c>
      <c r="L224" s="791">
        <v>20</v>
      </c>
      <c r="M224" s="791">
        <v>4</v>
      </c>
      <c r="N224" s="791">
        <v>0</v>
      </c>
      <c r="O224" s="791">
        <v>0</v>
      </c>
      <c r="P224" s="791">
        <v>0</v>
      </c>
      <c r="Q224" s="791">
        <v>78</v>
      </c>
      <c r="R224" s="791">
        <v>46</v>
      </c>
      <c r="S224" s="791">
        <v>24</v>
      </c>
      <c r="BN224" s="1087">
        <f t="shared" si="17"/>
        <v>5021</v>
      </c>
      <c r="BO224" s="1092" t="str">
        <f t="shared" si="18"/>
        <v>BEN SHEPPARD ELEMENTARY SCHOOL</v>
      </c>
      <c r="BP224" s="1081" t="str">
        <f t="shared" ref="BP224:BP273" si="20">IFERROR(VLOOKUP($A224,$U$9:$AM$152,3,FALSE),"N")</f>
        <v>N</v>
      </c>
      <c r="BQ224" s="1081" t="str">
        <f t="shared" ref="BQ224:BQ273" si="21">IFERROR(VLOOKUP($A224,$U$9:$AM$152,17,FALSE),"N")</f>
        <v>N</v>
      </c>
      <c r="BR224" s="1083" t="str">
        <f t="shared" si="19"/>
        <v/>
      </c>
    </row>
    <row r="225" spans="1:70" ht="25.5">
      <c r="A225" s="819">
        <v>5022</v>
      </c>
      <c r="B225" s="820" t="s">
        <v>1612</v>
      </c>
      <c r="C225" s="821">
        <v>18</v>
      </c>
      <c r="D225" s="822">
        <v>3.6</v>
      </c>
      <c r="E225" s="791">
        <v>0</v>
      </c>
      <c r="F225" s="791">
        <v>0</v>
      </c>
      <c r="G225" s="791">
        <v>0</v>
      </c>
      <c r="H225" s="791">
        <v>0</v>
      </c>
      <c r="I225" s="791">
        <v>0</v>
      </c>
      <c r="J225" s="791">
        <v>33</v>
      </c>
      <c r="K225" s="791">
        <v>39</v>
      </c>
      <c r="L225" s="791">
        <v>11</v>
      </c>
      <c r="M225" s="791">
        <v>17</v>
      </c>
      <c r="N225" s="791">
        <v>0</v>
      </c>
      <c r="O225" s="791">
        <v>0</v>
      </c>
      <c r="P225" s="791">
        <v>0</v>
      </c>
      <c r="Q225" s="791">
        <v>100</v>
      </c>
      <c r="R225" s="791">
        <v>67</v>
      </c>
      <c r="S225" s="791">
        <v>28</v>
      </c>
      <c r="BN225" s="1087">
        <f t="shared" si="17"/>
        <v>5022</v>
      </c>
      <c r="BO225" s="1092" t="str">
        <f t="shared" si="18"/>
        <v>BEN GAMLA CHARTER SCHOOL SOUTH CAMP</v>
      </c>
      <c r="BP225" s="1081" t="str">
        <f t="shared" si="20"/>
        <v>N</v>
      </c>
      <c r="BQ225" s="1081" t="str">
        <f t="shared" si="21"/>
        <v>N</v>
      </c>
      <c r="BR225" s="1083" t="str">
        <f t="shared" si="19"/>
        <v/>
      </c>
    </row>
    <row r="226" spans="1:70" ht="25.5">
      <c r="A226" s="819">
        <v>5025</v>
      </c>
      <c r="B226" s="820" t="s">
        <v>1276</v>
      </c>
      <c r="C226" s="821">
        <v>57</v>
      </c>
      <c r="D226" s="822">
        <v>2.9</v>
      </c>
      <c r="E226" s="791">
        <v>4</v>
      </c>
      <c r="F226" s="791">
        <v>2</v>
      </c>
      <c r="G226" s="791">
        <v>4</v>
      </c>
      <c r="H226" s="791">
        <v>9</v>
      </c>
      <c r="I226" s="791">
        <v>11</v>
      </c>
      <c r="J226" s="791">
        <v>44</v>
      </c>
      <c r="K226" s="791">
        <v>19</v>
      </c>
      <c r="L226" s="791">
        <v>9</v>
      </c>
      <c r="M226" s="791">
        <v>0</v>
      </c>
      <c r="N226" s="791">
        <v>0</v>
      </c>
      <c r="O226" s="791">
        <v>0</v>
      </c>
      <c r="P226" s="791">
        <v>0</v>
      </c>
      <c r="Q226" s="791">
        <v>72</v>
      </c>
      <c r="R226" s="791">
        <v>28</v>
      </c>
      <c r="S226" s="791">
        <v>9</v>
      </c>
      <c r="BN226" s="1087">
        <f t="shared" si="17"/>
        <v>5025</v>
      </c>
      <c r="BO226" s="1092" t="str">
        <f t="shared" si="18"/>
        <v>LINCOLN-MARTI CHARTER SCHOOL LITTLE</v>
      </c>
      <c r="BP226" s="1081">
        <f t="shared" si="20"/>
        <v>48</v>
      </c>
      <c r="BQ226" s="1081">
        <f t="shared" si="21"/>
        <v>63</v>
      </c>
      <c r="BR226" s="1083">
        <f t="shared" si="19"/>
        <v>67.885714285714286</v>
      </c>
    </row>
    <row r="227" spans="1:70" ht="25.5">
      <c r="A227" s="819">
        <v>5029</v>
      </c>
      <c r="B227" s="820" t="s">
        <v>1277</v>
      </c>
      <c r="C227" s="821">
        <v>59</v>
      </c>
      <c r="D227" s="822">
        <v>3</v>
      </c>
      <c r="E227" s="791">
        <v>3</v>
      </c>
      <c r="F227" s="791">
        <v>3</v>
      </c>
      <c r="G227" s="791">
        <v>2</v>
      </c>
      <c r="H227" s="791">
        <v>7</v>
      </c>
      <c r="I227" s="791">
        <v>10</v>
      </c>
      <c r="J227" s="791">
        <v>29</v>
      </c>
      <c r="K227" s="791">
        <v>31</v>
      </c>
      <c r="L227" s="791">
        <v>12</v>
      </c>
      <c r="M227" s="791">
        <v>0</v>
      </c>
      <c r="N227" s="791">
        <v>3</v>
      </c>
      <c r="O227" s="791">
        <v>0</v>
      </c>
      <c r="P227" s="791">
        <v>0</v>
      </c>
      <c r="Q227" s="791">
        <v>75</v>
      </c>
      <c r="R227" s="791">
        <v>46</v>
      </c>
      <c r="S227" s="791">
        <v>15</v>
      </c>
      <c r="BN227" s="1087">
        <f t="shared" si="17"/>
        <v>5029</v>
      </c>
      <c r="BO227" s="1092" t="str">
        <f t="shared" si="18"/>
        <v>EXCELSIOR LANGUAGE ACADEMY OF HIALE</v>
      </c>
      <c r="BP227" s="1081">
        <f t="shared" si="20"/>
        <v>83</v>
      </c>
      <c r="BQ227" s="1081">
        <f t="shared" si="21"/>
        <v>66</v>
      </c>
      <c r="BR227" s="1083">
        <f t="shared" si="19"/>
        <v>69.739436619718305</v>
      </c>
    </row>
    <row r="228" spans="1:70" ht="25.5">
      <c r="A228" s="819">
        <v>5032</v>
      </c>
      <c r="B228" s="820" t="s">
        <v>927</v>
      </c>
      <c r="C228" s="821">
        <v>21</v>
      </c>
      <c r="D228" s="822">
        <v>2.6</v>
      </c>
      <c r="E228" s="791">
        <v>0</v>
      </c>
      <c r="F228" s="791">
        <v>5</v>
      </c>
      <c r="G228" s="791">
        <v>5</v>
      </c>
      <c r="H228" s="791">
        <v>19</v>
      </c>
      <c r="I228" s="791">
        <v>10</v>
      </c>
      <c r="J228" s="791">
        <v>57</v>
      </c>
      <c r="K228" s="791">
        <v>5</v>
      </c>
      <c r="L228" s="791">
        <v>0</v>
      </c>
      <c r="M228" s="791">
        <v>0</v>
      </c>
      <c r="N228" s="791">
        <v>0</v>
      </c>
      <c r="O228" s="791">
        <v>0</v>
      </c>
      <c r="P228" s="791">
        <v>0</v>
      </c>
      <c r="Q228" s="791">
        <v>62</v>
      </c>
      <c r="R228" s="791">
        <v>5</v>
      </c>
      <c r="S228" s="791">
        <v>0</v>
      </c>
      <c r="BN228" s="1087">
        <f t="shared" si="17"/>
        <v>5032</v>
      </c>
      <c r="BO228" s="1092" t="str">
        <f t="shared" si="18"/>
        <v>EXCELSIOR CHARTER ACADEMY</v>
      </c>
      <c r="BP228" s="1081">
        <f t="shared" si="20"/>
        <v>14</v>
      </c>
      <c r="BQ228" s="1081">
        <f t="shared" si="21"/>
        <v>79</v>
      </c>
      <c r="BR228" s="1083">
        <f t="shared" si="19"/>
        <v>68.8</v>
      </c>
    </row>
    <row r="229" spans="1:70" ht="25.5">
      <c r="A229" s="819">
        <v>5041</v>
      </c>
      <c r="B229" s="820" t="s">
        <v>380</v>
      </c>
      <c r="C229" s="821">
        <v>80</v>
      </c>
      <c r="D229" s="822">
        <v>3.4</v>
      </c>
      <c r="E229" s="791">
        <v>1</v>
      </c>
      <c r="F229" s="791">
        <v>3</v>
      </c>
      <c r="G229" s="791">
        <v>0</v>
      </c>
      <c r="H229" s="791">
        <v>1</v>
      </c>
      <c r="I229" s="791">
        <v>9</v>
      </c>
      <c r="J229" s="791">
        <v>24</v>
      </c>
      <c r="K229" s="791">
        <v>26</v>
      </c>
      <c r="L229" s="791">
        <v>28</v>
      </c>
      <c r="M229" s="791">
        <v>6</v>
      </c>
      <c r="N229" s="791">
        <v>3</v>
      </c>
      <c r="O229" s="791">
        <v>0</v>
      </c>
      <c r="P229" s="791">
        <v>0</v>
      </c>
      <c r="Q229" s="791">
        <v>86</v>
      </c>
      <c r="R229" s="791">
        <v>63</v>
      </c>
      <c r="S229" s="791">
        <v>36</v>
      </c>
      <c r="BN229" s="1087">
        <f t="shared" si="17"/>
        <v>5041</v>
      </c>
      <c r="BO229" s="1092" t="str">
        <f t="shared" si="18"/>
        <v>SILVER BLUFF ELEMENTARY SCHOOL</v>
      </c>
      <c r="BP229" s="1081" t="str">
        <f t="shared" si="20"/>
        <v>N</v>
      </c>
      <c r="BQ229" s="1081" t="str">
        <f t="shared" si="21"/>
        <v>N</v>
      </c>
      <c r="BR229" s="1083" t="str">
        <f t="shared" si="19"/>
        <v/>
      </c>
    </row>
    <row r="230" spans="1:70" ht="25.5">
      <c r="A230" s="819">
        <v>5043</v>
      </c>
      <c r="B230" s="820" t="s">
        <v>2027</v>
      </c>
      <c r="C230" s="821">
        <v>16</v>
      </c>
      <c r="D230" s="822">
        <v>3</v>
      </c>
      <c r="E230" s="791">
        <v>0</v>
      </c>
      <c r="F230" s="791">
        <v>0</v>
      </c>
      <c r="G230" s="791">
        <v>0</v>
      </c>
      <c r="H230" s="791">
        <v>0</v>
      </c>
      <c r="I230" s="791">
        <v>13</v>
      </c>
      <c r="J230" s="791">
        <v>75</v>
      </c>
      <c r="K230" s="791">
        <v>13</v>
      </c>
      <c r="L230" s="791">
        <v>0</v>
      </c>
      <c r="M230" s="791">
        <v>0</v>
      </c>
      <c r="N230" s="791">
        <v>0</v>
      </c>
      <c r="O230" s="791">
        <v>0</v>
      </c>
      <c r="P230" s="791">
        <v>0</v>
      </c>
      <c r="Q230" s="791">
        <v>88</v>
      </c>
      <c r="R230" s="791">
        <v>13</v>
      </c>
      <c r="S230" s="791">
        <v>0</v>
      </c>
      <c r="BN230" s="1087">
        <f t="shared" si="17"/>
        <v>5043</v>
      </c>
      <c r="BO230" s="1092" t="str">
        <f t="shared" si="18"/>
        <v>LINCOLN-MARTI SCHOOLS INTERNATIONAL</v>
      </c>
      <c r="BP230" s="1081" t="str">
        <f t="shared" si="20"/>
        <v>N</v>
      </c>
      <c r="BQ230" s="1081" t="str">
        <f t="shared" si="21"/>
        <v>N</v>
      </c>
      <c r="BR230" s="1083" t="str">
        <f t="shared" si="19"/>
        <v/>
      </c>
    </row>
    <row r="231" spans="1:70">
      <c r="A231" s="819">
        <v>5045</v>
      </c>
      <c r="B231" s="820" t="s">
        <v>1906</v>
      </c>
      <c r="C231" s="821">
        <v>25</v>
      </c>
      <c r="D231" s="822">
        <v>3.7</v>
      </c>
      <c r="E231" s="791">
        <v>0</v>
      </c>
      <c r="F231" s="791">
        <v>0</v>
      </c>
      <c r="G231" s="791">
        <v>0</v>
      </c>
      <c r="H231" s="791">
        <v>0</v>
      </c>
      <c r="I231" s="791">
        <v>4</v>
      </c>
      <c r="J231" s="791">
        <v>20</v>
      </c>
      <c r="K231" s="791">
        <v>24</v>
      </c>
      <c r="L231" s="791">
        <v>40</v>
      </c>
      <c r="M231" s="791">
        <v>12</v>
      </c>
      <c r="N231" s="791">
        <v>0</v>
      </c>
      <c r="O231" s="791">
        <v>0</v>
      </c>
      <c r="P231" s="791">
        <v>0</v>
      </c>
      <c r="Q231" s="791">
        <v>96</v>
      </c>
      <c r="R231" s="791">
        <v>76</v>
      </c>
      <c r="S231" s="791">
        <v>52</v>
      </c>
      <c r="BN231" s="1087">
        <f t="shared" si="17"/>
        <v>5045</v>
      </c>
      <c r="BO231" s="1092" t="str">
        <f t="shared" si="18"/>
        <v>MATER GROVE ACADEMY</v>
      </c>
      <c r="BP231" s="1081" t="str">
        <f t="shared" si="20"/>
        <v>N</v>
      </c>
      <c r="BQ231" s="1081" t="str">
        <f t="shared" si="21"/>
        <v>N</v>
      </c>
      <c r="BR231" s="1083" t="str">
        <f t="shared" si="19"/>
        <v/>
      </c>
    </row>
    <row r="232" spans="1:70" ht="25.5">
      <c r="A232" s="819">
        <v>5047</v>
      </c>
      <c r="B232" s="820" t="s">
        <v>1783</v>
      </c>
      <c r="C232" s="821">
        <v>38</v>
      </c>
      <c r="D232" s="822">
        <v>3.1</v>
      </c>
      <c r="E232" s="791">
        <v>3</v>
      </c>
      <c r="F232" s="791">
        <v>0</v>
      </c>
      <c r="G232" s="791">
        <v>3</v>
      </c>
      <c r="H232" s="791">
        <v>3</v>
      </c>
      <c r="I232" s="791">
        <v>8</v>
      </c>
      <c r="J232" s="791">
        <v>50</v>
      </c>
      <c r="K232" s="791">
        <v>18</v>
      </c>
      <c r="L232" s="791">
        <v>13</v>
      </c>
      <c r="M232" s="791">
        <v>3</v>
      </c>
      <c r="N232" s="791">
        <v>0</v>
      </c>
      <c r="O232" s="791">
        <v>0</v>
      </c>
      <c r="P232" s="791">
        <v>0</v>
      </c>
      <c r="Q232" s="791">
        <v>84</v>
      </c>
      <c r="R232" s="791">
        <v>34</v>
      </c>
      <c r="S232" s="791">
        <v>16</v>
      </c>
      <c r="BN232" s="1087">
        <f t="shared" si="17"/>
        <v>5047</v>
      </c>
      <c r="BO232" s="1092" t="str">
        <f t="shared" si="18"/>
        <v>MATER ACADEMY MIAMI BEACH</v>
      </c>
      <c r="BP232" s="1081">
        <f t="shared" si="20"/>
        <v>28</v>
      </c>
      <c r="BQ232" s="1081">
        <f t="shared" si="21"/>
        <v>79</v>
      </c>
      <c r="BR232" s="1083">
        <f t="shared" si="19"/>
        <v>81.878787878787875</v>
      </c>
    </row>
    <row r="233" spans="1:70" ht="25.5">
      <c r="A233" s="819">
        <v>5048</v>
      </c>
      <c r="B233" s="820" t="s">
        <v>1613</v>
      </c>
      <c r="C233" s="821">
        <v>47</v>
      </c>
      <c r="D233" s="822">
        <v>3.5</v>
      </c>
      <c r="E233" s="791">
        <v>0</v>
      </c>
      <c r="F233" s="791">
        <v>0</v>
      </c>
      <c r="G233" s="791">
        <v>0</v>
      </c>
      <c r="H233" s="791">
        <v>0</v>
      </c>
      <c r="I233" s="791">
        <v>6</v>
      </c>
      <c r="J233" s="791">
        <v>38</v>
      </c>
      <c r="K233" s="791">
        <v>15</v>
      </c>
      <c r="L233" s="791">
        <v>36</v>
      </c>
      <c r="M233" s="791">
        <v>4</v>
      </c>
      <c r="N233" s="791">
        <v>0</v>
      </c>
      <c r="O233" s="791">
        <v>0</v>
      </c>
      <c r="P233" s="791">
        <v>0</v>
      </c>
      <c r="Q233" s="791">
        <v>94</v>
      </c>
      <c r="R233" s="791">
        <v>55</v>
      </c>
      <c r="S233" s="791">
        <v>40</v>
      </c>
      <c r="BN233" s="1087">
        <f t="shared" si="17"/>
        <v>5048</v>
      </c>
      <c r="BO233" s="1092" t="str">
        <f t="shared" si="18"/>
        <v>PINECREST ACADEMY / NORTH</v>
      </c>
      <c r="BP233" s="1081" t="str">
        <f t="shared" si="20"/>
        <v>N</v>
      </c>
      <c r="BQ233" s="1081" t="str">
        <f t="shared" si="21"/>
        <v>N</v>
      </c>
      <c r="BR233" s="1083" t="str">
        <f t="shared" si="19"/>
        <v/>
      </c>
    </row>
    <row r="234" spans="1:70">
      <c r="A234" s="819">
        <v>5049</v>
      </c>
      <c r="B234" s="820" t="s">
        <v>1909</v>
      </c>
      <c r="C234" s="821">
        <v>41</v>
      </c>
      <c r="D234" s="822">
        <v>3.3</v>
      </c>
      <c r="E234" s="791">
        <v>0</v>
      </c>
      <c r="F234" s="791">
        <v>0</v>
      </c>
      <c r="G234" s="791">
        <v>0</v>
      </c>
      <c r="H234" s="791">
        <v>2</v>
      </c>
      <c r="I234" s="791">
        <v>7</v>
      </c>
      <c r="J234" s="791">
        <v>37</v>
      </c>
      <c r="K234" s="791">
        <v>29</v>
      </c>
      <c r="L234" s="791">
        <v>22</v>
      </c>
      <c r="M234" s="791">
        <v>2</v>
      </c>
      <c r="N234" s="791">
        <v>0</v>
      </c>
      <c r="O234" s="791">
        <v>0</v>
      </c>
      <c r="P234" s="791">
        <v>0</v>
      </c>
      <c r="Q234" s="791">
        <v>90</v>
      </c>
      <c r="R234" s="791">
        <v>54</v>
      </c>
      <c r="S234" s="791">
        <v>24</v>
      </c>
      <c r="BN234" s="1087">
        <f t="shared" si="17"/>
        <v>5049</v>
      </c>
      <c r="BO234" s="1092" t="str">
        <f t="shared" si="18"/>
        <v>PINECREST COVE ACADEMY</v>
      </c>
      <c r="BP234" s="1081" t="str">
        <f t="shared" si="20"/>
        <v>N</v>
      </c>
      <c r="BQ234" s="1081" t="str">
        <f t="shared" si="21"/>
        <v>N</v>
      </c>
      <c r="BR234" s="1083" t="str">
        <f t="shared" si="19"/>
        <v/>
      </c>
    </row>
    <row r="235" spans="1:70" ht="25.5">
      <c r="A235" s="819">
        <v>5051</v>
      </c>
      <c r="B235" s="820" t="s">
        <v>1278</v>
      </c>
      <c r="C235" s="821">
        <v>212</v>
      </c>
      <c r="D235" s="822">
        <v>3.5</v>
      </c>
      <c r="E235" s="791">
        <v>2</v>
      </c>
      <c r="F235" s="791">
        <v>1</v>
      </c>
      <c r="G235" s="791">
        <v>1</v>
      </c>
      <c r="H235" s="791">
        <v>4</v>
      </c>
      <c r="I235" s="791">
        <v>5</v>
      </c>
      <c r="J235" s="791">
        <v>19</v>
      </c>
      <c r="K235" s="791">
        <v>26</v>
      </c>
      <c r="L235" s="791">
        <v>25</v>
      </c>
      <c r="M235" s="791">
        <v>10</v>
      </c>
      <c r="N235" s="791">
        <v>4</v>
      </c>
      <c r="O235" s="791">
        <v>1</v>
      </c>
      <c r="P235" s="791">
        <v>1</v>
      </c>
      <c r="Q235" s="791">
        <v>87</v>
      </c>
      <c r="R235" s="791">
        <v>68</v>
      </c>
      <c r="S235" s="791">
        <v>42</v>
      </c>
      <c r="BN235" s="1087">
        <f t="shared" si="17"/>
        <v>5051</v>
      </c>
      <c r="BO235" s="1092" t="str">
        <f t="shared" si="18"/>
        <v>ERNEST R. GRAHAM ELEM. SCHOOL</v>
      </c>
      <c r="BP235" s="1081" t="str">
        <f t="shared" si="20"/>
        <v>N</v>
      </c>
      <c r="BQ235" s="1081" t="str">
        <f t="shared" si="21"/>
        <v>N</v>
      </c>
      <c r="BR235" s="1083" t="str">
        <f t="shared" si="19"/>
        <v/>
      </c>
    </row>
    <row r="236" spans="1:70">
      <c r="A236" s="819">
        <v>5061</v>
      </c>
      <c r="B236" s="820" t="s">
        <v>1279</v>
      </c>
      <c r="C236" s="821">
        <v>84</v>
      </c>
      <c r="D236" s="822">
        <v>3.3</v>
      </c>
      <c r="E236" s="791">
        <v>1</v>
      </c>
      <c r="F236" s="791">
        <v>1</v>
      </c>
      <c r="G236" s="791">
        <v>1</v>
      </c>
      <c r="H236" s="791">
        <v>1</v>
      </c>
      <c r="I236" s="791">
        <v>8</v>
      </c>
      <c r="J236" s="791">
        <v>38</v>
      </c>
      <c r="K236" s="791">
        <v>27</v>
      </c>
      <c r="L236" s="791">
        <v>15</v>
      </c>
      <c r="M236" s="791">
        <v>5</v>
      </c>
      <c r="N236" s="791">
        <v>1</v>
      </c>
      <c r="O236" s="791">
        <v>0</v>
      </c>
      <c r="P236" s="791">
        <v>0</v>
      </c>
      <c r="Q236" s="791">
        <v>87</v>
      </c>
      <c r="R236" s="791">
        <v>49</v>
      </c>
      <c r="S236" s="791">
        <v>21</v>
      </c>
      <c r="BN236" s="1087">
        <f t="shared" si="17"/>
        <v>5061</v>
      </c>
      <c r="BO236" s="1092" t="str">
        <f t="shared" si="18"/>
        <v>DR. CARLOS J. FINLAY ELEM.</v>
      </c>
      <c r="BP236" s="1081" t="str">
        <f t="shared" si="20"/>
        <v>N</v>
      </c>
      <c r="BQ236" s="1081" t="str">
        <f t="shared" si="21"/>
        <v>N</v>
      </c>
      <c r="BR236" s="1083" t="str">
        <f t="shared" si="19"/>
        <v/>
      </c>
    </row>
    <row r="237" spans="1:70" ht="25.5">
      <c r="A237" s="819">
        <v>5081</v>
      </c>
      <c r="B237" s="820" t="s">
        <v>383</v>
      </c>
      <c r="C237" s="821">
        <v>67</v>
      </c>
      <c r="D237" s="822">
        <v>2.9</v>
      </c>
      <c r="E237" s="791">
        <v>4</v>
      </c>
      <c r="F237" s="791">
        <v>0</v>
      </c>
      <c r="G237" s="791">
        <v>0</v>
      </c>
      <c r="H237" s="791">
        <v>9</v>
      </c>
      <c r="I237" s="791">
        <v>16</v>
      </c>
      <c r="J237" s="791">
        <v>49</v>
      </c>
      <c r="K237" s="791">
        <v>12</v>
      </c>
      <c r="L237" s="791">
        <v>7</v>
      </c>
      <c r="M237" s="791">
        <v>0</v>
      </c>
      <c r="N237" s="791">
        <v>1</v>
      </c>
      <c r="O237" s="791">
        <v>0</v>
      </c>
      <c r="P237" s="791">
        <v>0</v>
      </c>
      <c r="Q237" s="791">
        <v>70</v>
      </c>
      <c r="R237" s="791">
        <v>21</v>
      </c>
      <c r="S237" s="791">
        <v>9</v>
      </c>
      <c r="BN237" s="1087">
        <f t="shared" si="17"/>
        <v>5081</v>
      </c>
      <c r="BO237" s="1092" t="str">
        <f t="shared" si="18"/>
        <v>SKYWAY ELEMENTARY SCHOOL</v>
      </c>
      <c r="BP237" s="1081" t="str">
        <f t="shared" si="20"/>
        <v>N</v>
      </c>
      <c r="BQ237" s="1081" t="str">
        <f t="shared" si="21"/>
        <v>N</v>
      </c>
      <c r="BR237" s="1083" t="str">
        <f t="shared" si="19"/>
        <v/>
      </c>
    </row>
    <row r="238" spans="1:70" ht="25.5">
      <c r="A238" s="819">
        <v>5091</v>
      </c>
      <c r="B238" s="820" t="s">
        <v>384</v>
      </c>
      <c r="C238" s="821">
        <v>77</v>
      </c>
      <c r="D238" s="822">
        <v>3.8</v>
      </c>
      <c r="E238" s="791">
        <v>0</v>
      </c>
      <c r="F238" s="791">
        <v>0</v>
      </c>
      <c r="G238" s="791">
        <v>0</v>
      </c>
      <c r="H238" s="791">
        <v>3</v>
      </c>
      <c r="I238" s="791">
        <v>3</v>
      </c>
      <c r="J238" s="791">
        <v>17</v>
      </c>
      <c r="K238" s="791">
        <v>17</v>
      </c>
      <c r="L238" s="791">
        <v>43</v>
      </c>
      <c r="M238" s="791">
        <v>13</v>
      </c>
      <c r="N238" s="791">
        <v>5</v>
      </c>
      <c r="O238" s="791">
        <v>0</v>
      </c>
      <c r="P238" s="791">
        <v>0</v>
      </c>
      <c r="Q238" s="791">
        <v>95</v>
      </c>
      <c r="R238" s="791">
        <v>78</v>
      </c>
      <c r="S238" s="791">
        <v>61</v>
      </c>
      <c r="BN238" s="1087">
        <f t="shared" si="17"/>
        <v>5091</v>
      </c>
      <c r="BO238" s="1092" t="str">
        <f t="shared" si="18"/>
        <v>SOUTH POINTE ELEMENTARY SCHOOL</v>
      </c>
      <c r="BP238" s="1081" t="str">
        <f t="shared" si="20"/>
        <v>N</v>
      </c>
      <c r="BQ238" s="1081" t="str">
        <f t="shared" si="21"/>
        <v>N</v>
      </c>
      <c r="BR238" s="1083" t="str">
        <f t="shared" si="19"/>
        <v/>
      </c>
    </row>
    <row r="239" spans="1:70">
      <c r="A239" s="819">
        <v>5101</v>
      </c>
      <c r="B239" s="820" t="s">
        <v>1911</v>
      </c>
      <c r="C239" s="821">
        <v>209</v>
      </c>
      <c r="D239" s="822">
        <v>3.4</v>
      </c>
      <c r="E239" s="791">
        <v>1</v>
      </c>
      <c r="F239" s="791">
        <v>2</v>
      </c>
      <c r="G239" s="791">
        <v>1</v>
      </c>
      <c r="H239" s="791">
        <v>3</v>
      </c>
      <c r="I239" s="791">
        <v>9</v>
      </c>
      <c r="J239" s="791">
        <v>22</v>
      </c>
      <c r="K239" s="791">
        <v>22</v>
      </c>
      <c r="L239" s="791">
        <v>28</v>
      </c>
      <c r="M239" s="791">
        <v>6</v>
      </c>
      <c r="N239" s="791">
        <v>4</v>
      </c>
      <c r="O239" s="791">
        <v>1</v>
      </c>
      <c r="P239" s="791">
        <v>0</v>
      </c>
      <c r="Q239" s="791">
        <v>83</v>
      </c>
      <c r="R239" s="791">
        <v>61</v>
      </c>
      <c r="S239" s="791">
        <v>38</v>
      </c>
      <c r="BN239" s="1087">
        <f t="shared" si="17"/>
        <v>5101</v>
      </c>
      <c r="BO239" s="1092" t="str">
        <f t="shared" si="18"/>
        <v>JOHN I. SMITH K-8 CENTER</v>
      </c>
      <c r="BP239" s="1081" t="str">
        <f t="shared" si="20"/>
        <v>N</v>
      </c>
      <c r="BQ239" s="1081" t="str">
        <f t="shared" si="21"/>
        <v>N</v>
      </c>
      <c r="BR239" s="1083" t="str">
        <f t="shared" si="19"/>
        <v/>
      </c>
    </row>
    <row r="240" spans="1:70" ht="25.5">
      <c r="A240" s="819">
        <v>5121</v>
      </c>
      <c r="B240" s="820" t="s">
        <v>1280</v>
      </c>
      <c r="C240" s="821">
        <v>95</v>
      </c>
      <c r="D240" s="822">
        <v>3.3</v>
      </c>
      <c r="E240" s="791">
        <v>2</v>
      </c>
      <c r="F240" s="791">
        <v>1</v>
      </c>
      <c r="G240" s="791">
        <v>0</v>
      </c>
      <c r="H240" s="791">
        <v>4</v>
      </c>
      <c r="I240" s="791">
        <v>6</v>
      </c>
      <c r="J240" s="791">
        <v>38</v>
      </c>
      <c r="K240" s="791">
        <v>13</v>
      </c>
      <c r="L240" s="791">
        <v>33</v>
      </c>
      <c r="M240" s="791">
        <v>2</v>
      </c>
      <c r="N240" s="791">
        <v>1</v>
      </c>
      <c r="O240" s="791">
        <v>0</v>
      </c>
      <c r="P240" s="791">
        <v>0</v>
      </c>
      <c r="Q240" s="791">
        <v>86</v>
      </c>
      <c r="R240" s="791">
        <v>48</v>
      </c>
      <c r="S240" s="791">
        <v>36</v>
      </c>
      <c r="BN240" s="1087">
        <f t="shared" si="17"/>
        <v>5121</v>
      </c>
      <c r="BO240" s="1092" t="str">
        <f t="shared" si="18"/>
        <v>SNAPPER CREEK ELEMENTARY SCHL</v>
      </c>
      <c r="BP240" s="1081" t="str">
        <f t="shared" si="20"/>
        <v>N</v>
      </c>
      <c r="BQ240" s="1081" t="str">
        <f t="shared" si="21"/>
        <v>N</v>
      </c>
      <c r="BR240" s="1083" t="str">
        <f t="shared" si="19"/>
        <v/>
      </c>
    </row>
    <row r="241" spans="1:70" ht="25.5">
      <c r="A241" s="819">
        <v>5131</v>
      </c>
      <c r="B241" s="820" t="s">
        <v>387</v>
      </c>
      <c r="C241" s="821">
        <v>77</v>
      </c>
      <c r="D241" s="822">
        <v>3.7</v>
      </c>
      <c r="E241" s="791">
        <v>1</v>
      </c>
      <c r="F241" s="791">
        <v>0</v>
      </c>
      <c r="G241" s="791">
        <v>0</v>
      </c>
      <c r="H241" s="791">
        <v>0</v>
      </c>
      <c r="I241" s="791">
        <v>0</v>
      </c>
      <c r="J241" s="791">
        <v>25</v>
      </c>
      <c r="K241" s="791">
        <v>23</v>
      </c>
      <c r="L241" s="791">
        <v>31</v>
      </c>
      <c r="M241" s="791">
        <v>17</v>
      </c>
      <c r="N241" s="791">
        <v>1</v>
      </c>
      <c r="O241" s="791">
        <v>1</v>
      </c>
      <c r="P241" s="791">
        <v>0</v>
      </c>
      <c r="Q241" s="791">
        <v>99</v>
      </c>
      <c r="R241" s="791">
        <v>74</v>
      </c>
      <c r="S241" s="791">
        <v>51</v>
      </c>
      <c r="BN241" s="1087">
        <f t="shared" si="17"/>
        <v>5131</v>
      </c>
      <c r="BO241" s="1092" t="str">
        <f t="shared" si="18"/>
        <v>N DADE CENTER FOR MODERN LANGUAGE</v>
      </c>
      <c r="BP241" s="1081" t="str">
        <f t="shared" si="20"/>
        <v>N</v>
      </c>
      <c r="BQ241" s="1081" t="str">
        <f t="shared" si="21"/>
        <v>N</v>
      </c>
      <c r="BR241" s="1083" t="str">
        <f t="shared" si="19"/>
        <v/>
      </c>
    </row>
    <row r="242" spans="1:70">
      <c r="A242" s="819">
        <v>5141</v>
      </c>
      <c r="B242" s="820" t="s">
        <v>1912</v>
      </c>
      <c r="C242" s="821">
        <v>92</v>
      </c>
      <c r="D242" s="822">
        <v>2.8</v>
      </c>
      <c r="E242" s="791">
        <v>5</v>
      </c>
      <c r="F242" s="791">
        <v>2</v>
      </c>
      <c r="G242" s="791">
        <v>4</v>
      </c>
      <c r="H242" s="791">
        <v>5</v>
      </c>
      <c r="I242" s="791">
        <v>16</v>
      </c>
      <c r="J242" s="791">
        <v>39</v>
      </c>
      <c r="K242" s="791">
        <v>17</v>
      </c>
      <c r="L242" s="791">
        <v>9</v>
      </c>
      <c r="M242" s="791">
        <v>1</v>
      </c>
      <c r="N242" s="791">
        <v>0</v>
      </c>
      <c r="O242" s="791">
        <v>0</v>
      </c>
      <c r="P242" s="791">
        <v>0</v>
      </c>
      <c r="Q242" s="791">
        <v>66</v>
      </c>
      <c r="R242" s="791">
        <v>27</v>
      </c>
      <c r="S242" s="791">
        <v>10</v>
      </c>
      <c r="BN242" s="1087">
        <f t="shared" si="17"/>
        <v>5141</v>
      </c>
      <c r="BO242" s="1092" t="str">
        <f t="shared" si="18"/>
        <v>HUBERT O. SIBLEY K-8 CENTER</v>
      </c>
      <c r="BP242" s="1081" t="str">
        <f t="shared" si="20"/>
        <v>N</v>
      </c>
      <c r="BQ242" s="1081" t="str">
        <f t="shared" si="21"/>
        <v>N</v>
      </c>
      <c r="BR242" s="1083" t="str">
        <f t="shared" si="19"/>
        <v/>
      </c>
    </row>
    <row r="243" spans="1:70" ht="25.5">
      <c r="A243" s="819">
        <v>5201</v>
      </c>
      <c r="B243" s="820" t="s">
        <v>389</v>
      </c>
      <c r="C243" s="821">
        <v>187</v>
      </c>
      <c r="D243" s="822">
        <v>3.3</v>
      </c>
      <c r="E243" s="791">
        <v>3</v>
      </c>
      <c r="F243" s="791">
        <v>4</v>
      </c>
      <c r="G243" s="791">
        <v>1</v>
      </c>
      <c r="H243" s="791">
        <v>2</v>
      </c>
      <c r="I243" s="791">
        <v>7</v>
      </c>
      <c r="J243" s="791">
        <v>24</v>
      </c>
      <c r="K243" s="791">
        <v>23</v>
      </c>
      <c r="L243" s="791">
        <v>23</v>
      </c>
      <c r="M243" s="791">
        <v>12</v>
      </c>
      <c r="N243" s="791">
        <v>2</v>
      </c>
      <c r="O243" s="791">
        <v>0</v>
      </c>
      <c r="P243" s="791">
        <v>1</v>
      </c>
      <c r="Q243" s="791">
        <v>83</v>
      </c>
      <c r="R243" s="791">
        <v>60</v>
      </c>
      <c r="S243" s="791">
        <v>37</v>
      </c>
      <c r="BN243" s="1087">
        <f t="shared" si="17"/>
        <v>5201</v>
      </c>
      <c r="BO243" s="1092" t="str">
        <f t="shared" si="18"/>
        <v>SOUTH HIALEAH ELEMENTARY SCHOOL</v>
      </c>
      <c r="BP243" s="1081" t="str">
        <f t="shared" si="20"/>
        <v>N</v>
      </c>
      <c r="BQ243" s="1081" t="str">
        <f t="shared" si="21"/>
        <v>N</v>
      </c>
      <c r="BR243" s="1083" t="str">
        <f t="shared" si="19"/>
        <v/>
      </c>
    </row>
    <row r="244" spans="1:70">
      <c r="A244" s="819">
        <v>5241</v>
      </c>
      <c r="B244" s="820" t="s">
        <v>19</v>
      </c>
      <c r="C244" s="821">
        <v>122</v>
      </c>
      <c r="D244" s="822">
        <v>3.5</v>
      </c>
      <c r="E244" s="791">
        <v>0</v>
      </c>
      <c r="F244" s="791">
        <v>0</v>
      </c>
      <c r="G244" s="791">
        <v>1</v>
      </c>
      <c r="H244" s="791">
        <v>3</v>
      </c>
      <c r="I244" s="791">
        <v>4</v>
      </c>
      <c r="J244" s="791">
        <v>34</v>
      </c>
      <c r="K244" s="791">
        <v>27</v>
      </c>
      <c r="L244" s="791">
        <v>22</v>
      </c>
      <c r="M244" s="791">
        <v>6</v>
      </c>
      <c r="N244" s="791">
        <v>2</v>
      </c>
      <c r="O244" s="791">
        <v>1</v>
      </c>
      <c r="P244" s="791">
        <v>1</v>
      </c>
      <c r="Q244" s="791">
        <v>92</v>
      </c>
      <c r="R244" s="791">
        <v>58</v>
      </c>
      <c r="S244" s="791">
        <v>31</v>
      </c>
      <c r="BN244" s="1087">
        <f t="shared" si="17"/>
        <v>5241</v>
      </c>
      <c r="BO244" s="1092" t="str">
        <f t="shared" si="18"/>
        <v>SOUTH MIAMI K-8 CENTER</v>
      </c>
      <c r="BP244" s="1081">
        <f t="shared" si="20"/>
        <v>73</v>
      </c>
      <c r="BQ244" s="1081">
        <f t="shared" si="21"/>
        <v>82</v>
      </c>
      <c r="BR244" s="1083">
        <f t="shared" si="19"/>
        <v>88.256410256410263</v>
      </c>
    </row>
    <row r="245" spans="1:70" ht="25.5">
      <c r="A245" s="819">
        <v>5281</v>
      </c>
      <c r="B245" s="820" t="s">
        <v>390</v>
      </c>
      <c r="C245" s="821">
        <v>108</v>
      </c>
      <c r="D245" s="822">
        <v>3.5</v>
      </c>
      <c r="E245" s="791">
        <v>3</v>
      </c>
      <c r="F245" s="791">
        <v>3</v>
      </c>
      <c r="G245" s="791">
        <v>1</v>
      </c>
      <c r="H245" s="791">
        <v>4</v>
      </c>
      <c r="I245" s="791">
        <v>6</v>
      </c>
      <c r="J245" s="791">
        <v>12</v>
      </c>
      <c r="K245" s="791">
        <v>23</v>
      </c>
      <c r="L245" s="791">
        <v>31</v>
      </c>
      <c r="M245" s="791">
        <v>13</v>
      </c>
      <c r="N245" s="791">
        <v>5</v>
      </c>
      <c r="O245" s="791">
        <v>0</v>
      </c>
      <c r="P245" s="791">
        <v>0</v>
      </c>
      <c r="Q245" s="791">
        <v>83</v>
      </c>
      <c r="R245" s="791">
        <v>71</v>
      </c>
      <c r="S245" s="791">
        <v>48</v>
      </c>
      <c r="BN245" s="1087">
        <f t="shared" si="17"/>
        <v>5281</v>
      </c>
      <c r="BO245" s="1092" t="str">
        <f t="shared" si="18"/>
        <v>SOUTH MIAMI HEIGHTS ELEMENTARY</v>
      </c>
      <c r="BP245" s="1081" t="str">
        <f t="shared" si="20"/>
        <v>N</v>
      </c>
      <c r="BQ245" s="1081" t="str">
        <f t="shared" si="21"/>
        <v>N</v>
      </c>
      <c r="BR245" s="1083" t="str">
        <f t="shared" si="19"/>
        <v/>
      </c>
    </row>
    <row r="246" spans="1:70" ht="25.5">
      <c r="A246" s="819">
        <v>5321</v>
      </c>
      <c r="B246" s="820" t="s">
        <v>748</v>
      </c>
      <c r="C246" s="821">
        <v>118</v>
      </c>
      <c r="D246" s="822">
        <v>3.2</v>
      </c>
      <c r="E246" s="791">
        <v>1</v>
      </c>
      <c r="F246" s="791">
        <v>3</v>
      </c>
      <c r="G246" s="791">
        <v>3</v>
      </c>
      <c r="H246" s="791">
        <v>8</v>
      </c>
      <c r="I246" s="791">
        <v>7</v>
      </c>
      <c r="J246" s="791">
        <v>31</v>
      </c>
      <c r="K246" s="791">
        <v>19</v>
      </c>
      <c r="L246" s="791">
        <v>20</v>
      </c>
      <c r="M246" s="791">
        <v>7</v>
      </c>
      <c r="N246" s="791">
        <v>0</v>
      </c>
      <c r="O246" s="791">
        <v>1</v>
      </c>
      <c r="P246" s="791">
        <v>0</v>
      </c>
      <c r="Q246" s="791">
        <v>78</v>
      </c>
      <c r="R246" s="791">
        <v>47</v>
      </c>
      <c r="S246" s="791">
        <v>28</v>
      </c>
      <c r="BN246" s="1087">
        <f t="shared" si="17"/>
        <v>5321</v>
      </c>
      <c r="BO246" s="1092" t="str">
        <f t="shared" si="18"/>
        <v>SOUTHSIDE ELEMENTARY SCHOOL</v>
      </c>
      <c r="BP246" s="1081" t="str">
        <f t="shared" si="20"/>
        <v>N</v>
      </c>
      <c r="BQ246" s="1081" t="str">
        <f t="shared" si="21"/>
        <v>N</v>
      </c>
      <c r="BR246" s="1083" t="str">
        <f t="shared" si="19"/>
        <v/>
      </c>
    </row>
    <row r="247" spans="1:70" ht="25.5">
      <c r="A247" s="819">
        <v>5361</v>
      </c>
      <c r="B247" s="820" t="s">
        <v>391</v>
      </c>
      <c r="C247" s="821">
        <v>82</v>
      </c>
      <c r="D247" s="822">
        <v>3.6</v>
      </c>
      <c r="E247" s="791">
        <v>0</v>
      </c>
      <c r="F247" s="791">
        <v>0</v>
      </c>
      <c r="G247" s="791">
        <v>0</v>
      </c>
      <c r="H247" s="791">
        <v>2</v>
      </c>
      <c r="I247" s="791">
        <v>2</v>
      </c>
      <c r="J247" s="791">
        <v>26</v>
      </c>
      <c r="K247" s="791">
        <v>35</v>
      </c>
      <c r="L247" s="791">
        <v>24</v>
      </c>
      <c r="M247" s="791">
        <v>5</v>
      </c>
      <c r="N247" s="791">
        <v>2</v>
      </c>
      <c r="O247" s="791">
        <v>2</v>
      </c>
      <c r="P247" s="791">
        <v>0</v>
      </c>
      <c r="Q247" s="791">
        <v>95</v>
      </c>
      <c r="R247" s="791">
        <v>70</v>
      </c>
      <c r="S247" s="791">
        <v>34</v>
      </c>
      <c r="BN247" s="1087">
        <f t="shared" si="17"/>
        <v>5361</v>
      </c>
      <c r="BO247" s="1092" t="str">
        <f t="shared" si="18"/>
        <v>SPRINGVIEW ELEMENTARY SCHOOL</v>
      </c>
      <c r="BP247" s="1081" t="str">
        <f t="shared" si="20"/>
        <v>N</v>
      </c>
      <c r="BQ247" s="1081" t="str">
        <f t="shared" si="21"/>
        <v>N</v>
      </c>
      <c r="BR247" s="1083" t="str">
        <f t="shared" si="19"/>
        <v/>
      </c>
    </row>
    <row r="248" spans="1:70" ht="25.5">
      <c r="A248" s="819">
        <v>5381</v>
      </c>
      <c r="B248" s="820" t="s">
        <v>392</v>
      </c>
      <c r="C248" s="821">
        <v>144</v>
      </c>
      <c r="D248" s="822">
        <v>3.2</v>
      </c>
      <c r="E248" s="791">
        <v>4</v>
      </c>
      <c r="F248" s="791">
        <v>1</v>
      </c>
      <c r="G248" s="791">
        <v>1</v>
      </c>
      <c r="H248" s="791">
        <v>6</v>
      </c>
      <c r="I248" s="791">
        <v>8</v>
      </c>
      <c r="J248" s="791">
        <v>28</v>
      </c>
      <c r="K248" s="791">
        <v>24</v>
      </c>
      <c r="L248" s="791">
        <v>19</v>
      </c>
      <c r="M248" s="791">
        <v>5</v>
      </c>
      <c r="N248" s="791">
        <v>4</v>
      </c>
      <c r="O248" s="791">
        <v>0</v>
      </c>
      <c r="P248" s="791">
        <v>0</v>
      </c>
      <c r="Q248" s="791">
        <v>80</v>
      </c>
      <c r="R248" s="791">
        <v>52</v>
      </c>
      <c r="S248" s="791">
        <v>28</v>
      </c>
      <c r="BN248" s="1087">
        <f t="shared" si="17"/>
        <v>5381</v>
      </c>
      <c r="BO248" s="1092" t="str">
        <f t="shared" si="18"/>
        <v>E.W.F. STIRRUP ELEMENTARY SCHOOL</v>
      </c>
      <c r="BP248" s="1081" t="str">
        <f t="shared" si="20"/>
        <v>N</v>
      </c>
      <c r="BQ248" s="1081" t="str">
        <f t="shared" si="21"/>
        <v>N</v>
      </c>
      <c r="BR248" s="1083" t="str">
        <f t="shared" si="19"/>
        <v/>
      </c>
    </row>
    <row r="249" spans="1:70" ht="25.5">
      <c r="A249" s="819">
        <v>5401</v>
      </c>
      <c r="B249" s="820" t="s">
        <v>393</v>
      </c>
      <c r="C249" s="821">
        <v>214</v>
      </c>
      <c r="D249" s="822">
        <v>3.9</v>
      </c>
      <c r="E249" s="791">
        <v>0</v>
      </c>
      <c r="F249" s="791">
        <v>0</v>
      </c>
      <c r="G249" s="791">
        <v>1</v>
      </c>
      <c r="H249" s="791">
        <v>1</v>
      </c>
      <c r="I249" s="791">
        <v>2</v>
      </c>
      <c r="J249" s="791">
        <v>15</v>
      </c>
      <c r="K249" s="791">
        <v>21</v>
      </c>
      <c r="L249" s="791">
        <v>30</v>
      </c>
      <c r="M249" s="791">
        <v>16</v>
      </c>
      <c r="N249" s="791">
        <v>7</v>
      </c>
      <c r="O249" s="791">
        <v>6</v>
      </c>
      <c r="P249" s="791">
        <v>0</v>
      </c>
      <c r="Q249" s="791">
        <v>95</v>
      </c>
      <c r="R249" s="791">
        <v>80</v>
      </c>
      <c r="S249" s="791">
        <v>58</v>
      </c>
      <c r="BN249" s="1087">
        <f t="shared" si="17"/>
        <v>5401</v>
      </c>
      <c r="BO249" s="1092" t="str">
        <f t="shared" si="18"/>
        <v>SUNSET ELEMENTARY SCHOOL</v>
      </c>
      <c r="BP249" s="1081" t="str">
        <f t="shared" si="20"/>
        <v>N</v>
      </c>
      <c r="BQ249" s="1081" t="str">
        <f t="shared" si="21"/>
        <v>N</v>
      </c>
      <c r="BR249" s="1083" t="str">
        <f t="shared" si="19"/>
        <v/>
      </c>
    </row>
    <row r="250" spans="1:70" ht="25.5">
      <c r="A250" s="819">
        <v>5421</v>
      </c>
      <c r="B250" s="820" t="s">
        <v>394</v>
      </c>
      <c r="C250" s="821">
        <v>98</v>
      </c>
      <c r="D250" s="822">
        <v>3.5</v>
      </c>
      <c r="E250" s="791">
        <v>1</v>
      </c>
      <c r="F250" s="791">
        <v>0</v>
      </c>
      <c r="G250" s="791">
        <v>0</v>
      </c>
      <c r="H250" s="791">
        <v>1</v>
      </c>
      <c r="I250" s="791">
        <v>7</v>
      </c>
      <c r="J250" s="791">
        <v>27</v>
      </c>
      <c r="K250" s="791">
        <v>23</v>
      </c>
      <c r="L250" s="791">
        <v>29</v>
      </c>
      <c r="M250" s="791">
        <v>7</v>
      </c>
      <c r="N250" s="791">
        <v>5</v>
      </c>
      <c r="O250" s="791">
        <v>0</v>
      </c>
      <c r="P250" s="791">
        <v>0</v>
      </c>
      <c r="Q250" s="791">
        <v>91</v>
      </c>
      <c r="R250" s="791">
        <v>64</v>
      </c>
      <c r="S250" s="791">
        <v>41</v>
      </c>
      <c r="BN250" s="1087">
        <f t="shared" si="17"/>
        <v>5421</v>
      </c>
      <c r="BO250" s="1092" t="str">
        <f t="shared" si="18"/>
        <v>SUNSET PARK ELEMENTARY SCHOOL</v>
      </c>
      <c r="BP250" s="1081" t="str">
        <f t="shared" si="20"/>
        <v>N</v>
      </c>
      <c r="BQ250" s="1081" t="str">
        <f t="shared" si="21"/>
        <v>N</v>
      </c>
      <c r="BR250" s="1083" t="str">
        <f t="shared" si="19"/>
        <v/>
      </c>
    </row>
    <row r="251" spans="1:70" ht="25.5">
      <c r="A251" s="819">
        <v>5431</v>
      </c>
      <c r="B251" s="820" t="s">
        <v>395</v>
      </c>
      <c r="C251" s="821">
        <v>146</v>
      </c>
      <c r="D251" s="822">
        <v>3.2</v>
      </c>
      <c r="E251" s="791">
        <v>1</v>
      </c>
      <c r="F251" s="791">
        <v>5</v>
      </c>
      <c r="G251" s="791">
        <v>1</v>
      </c>
      <c r="H251" s="791">
        <v>6</v>
      </c>
      <c r="I251" s="791">
        <v>8</v>
      </c>
      <c r="J251" s="791">
        <v>31</v>
      </c>
      <c r="K251" s="791">
        <v>22</v>
      </c>
      <c r="L251" s="791">
        <v>17</v>
      </c>
      <c r="M251" s="791">
        <v>5</v>
      </c>
      <c r="N251" s="791">
        <v>2</v>
      </c>
      <c r="O251" s="791">
        <v>1</v>
      </c>
      <c r="P251" s="791">
        <v>1</v>
      </c>
      <c r="Q251" s="791">
        <v>79</v>
      </c>
      <c r="R251" s="791">
        <v>48</v>
      </c>
      <c r="S251" s="791">
        <v>26</v>
      </c>
      <c r="BN251" s="1087">
        <f t="shared" si="17"/>
        <v>5431</v>
      </c>
      <c r="BO251" s="1092" t="str">
        <f t="shared" si="18"/>
        <v>SWEETWATER ELEMENTARY SCHOOL</v>
      </c>
      <c r="BP251" s="1081" t="str">
        <f t="shared" si="20"/>
        <v>N</v>
      </c>
      <c r="BQ251" s="1081" t="str">
        <f t="shared" si="21"/>
        <v>N</v>
      </c>
      <c r="BR251" s="1083" t="str">
        <f t="shared" si="19"/>
        <v/>
      </c>
    </row>
    <row r="252" spans="1:70" ht="25.5">
      <c r="A252" s="819">
        <v>5441</v>
      </c>
      <c r="B252" s="820" t="s">
        <v>1281</v>
      </c>
      <c r="C252" s="821">
        <v>79</v>
      </c>
      <c r="D252" s="822">
        <v>3.2</v>
      </c>
      <c r="E252" s="791">
        <v>4</v>
      </c>
      <c r="F252" s="791">
        <v>1</v>
      </c>
      <c r="G252" s="791">
        <v>1</v>
      </c>
      <c r="H252" s="791">
        <v>4</v>
      </c>
      <c r="I252" s="791">
        <v>13</v>
      </c>
      <c r="J252" s="791">
        <v>20</v>
      </c>
      <c r="K252" s="791">
        <v>29</v>
      </c>
      <c r="L252" s="791">
        <v>24</v>
      </c>
      <c r="M252" s="791">
        <v>4</v>
      </c>
      <c r="N252" s="791">
        <v>0</v>
      </c>
      <c r="O252" s="791">
        <v>0</v>
      </c>
      <c r="P252" s="791">
        <v>0</v>
      </c>
      <c r="Q252" s="791">
        <v>77</v>
      </c>
      <c r="R252" s="791">
        <v>57</v>
      </c>
      <c r="S252" s="791">
        <v>28</v>
      </c>
      <c r="BN252" s="1087">
        <f t="shared" si="17"/>
        <v>5441</v>
      </c>
      <c r="BO252" s="1092" t="str">
        <f t="shared" si="18"/>
        <v>SYLVANIA HEIGHTS ELEM. SCHOOL</v>
      </c>
      <c r="BP252" s="1081" t="str">
        <f t="shared" si="20"/>
        <v>N</v>
      </c>
      <c r="BQ252" s="1081" t="str">
        <f t="shared" si="21"/>
        <v>N</v>
      </c>
      <c r="BR252" s="1083" t="str">
        <f t="shared" si="19"/>
        <v/>
      </c>
    </row>
    <row r="253" spans="1:70" ht="25.5">
      <c r="A253" s="819">
        <v>5481</v>
      </c>
      <c r="B253" s="820" t="s">
        <v>1282</v>
      </c>
      <c r="C253" s="821">
        <v>125</v>
      </c>
      <c r="D253" s="822">
        <v>3.4</v>
      </c>
      <c r="E253" s="791">
        <v>2</v>
      </c>
      <c r="F253" s="791">
        <v>0</v>
      </c>
      <c r="G253" s="791">
        <v>2</v>
      </c>
      <c r="H253" s="791">
        <v>1</v>
      </c>
      <c r="I253" s="791">
        <v>6</v>
      </c>
      <c r="J253" s="791">
        <v>22</v>
      </c>
      <c r="K253" s="791">
        <v>33</v>
      </c>
      <c r="L253" s="791">
        <v>25</v>
      </c>
      <c r="M253" s="791">
        <v>10</v>
      </c>
      <c r="N253" s="791">
        <v>0</v>
      </c>
      <c r="O253" s="791">
        <v>1</v>
      </c>
      <c r="P253" s="791">
        <v>0</v>
      </c>
      <c r="Q253" s="791">
        <v>90</v>
      </c>
      <c r="R253" s="791">
        <v>68</v>
      </c>
      <c r="S253" s="791">
        <v>35</v>
      </c>
      <c r="BN253" s="1087">
        <f t="shared" si="17"/>
        <v>5481</v>
      </c>
      <c r="BO253" s="1092" t="str">
        <f t="shared" si="18"/>
        <v>TREASURE ISLAND ELEM. SCHOOL</v>
      </c>
      <c r="BP253" s="1081" t="str">
        <f t="shared" si="20"/>
        <v>N</v>
      </c>
      <c r="BQ253" s="1081" t="str">
        <f t="shared" si="21"/>
        <v>N</v>
      </c>
      <c r="BR253" s="1083" t="str">
        <f t="shared" si="19"/>
        <v/>
      </c>
    </row>
    <row r="254" spans="1:70" ht="25.5">
      <c r="A254" s="819">
        <v>5521</v>
      </c>
      <c r="B254" s="820" t="s">
        <v>398</v>
      </c>
      <c r="C254" s="821">
        <v>48</v>
      </c>
      <c r="D254" s="822">
        <v>3.3</v>
      </c>
      <c r="E254" s="791">
        <v>4</v>
      </c>
      <c r="F254" s="791">
        <v>2</v>
      </c>
      <c r="G254" s="791">
        <v>0</v>
      </c>
      <c r="H254" s="791">
        <v>4</v>
      </c>
      <c r="I254" s="791">
        <v>2</v>
      </c>
      <c r="J254" s="791">
        <v>27</v>
      </c>
      <c r="K254" s="791">
        <v>27</v>
      </c>
      <c r="L254" s="791">
        <v>31</v>
      </c>
      <c r="M254" s="791">
        <v>2</v>
      </c>
      <c r="N254" s="791">
        <v>0</v>
      </c>
      <c r="O254" s="791">
        <v>0</v>
      </c>
      <c r="P254" s="791">
        <v>0</v>
      </c>
      <c r="Q254" s="791">
        <v>88</v>
      </c>
      <c r="R254" s="791">
        <v>60</v>
      </c>
      <c r="S254" s="791">
        <v>33</v>
      </c>
      <c r="BN254" s="1087">
        <f t="shared" si="17"/>
        <v>5521</v>
      </c>
      <c r="BO254" s="1092" t="str">
        <f t="shared" si="18"/>
        <v>TROPICAL ELEMENTARY SCHOOL</v>
      </c>
      <c r="BP254" s="1081" t="str">
        <f t="shared" si="20"/>
        <v>N</v>
      </c>
      <c r="BQ254" s="1081" t="str">
        <f t="shared" si="21"/>
        <v>N</v>
      </c>
      <c r="BR254" s="1083" t="str">
        <f t="shared" si="19"/>
        <v/>
      </c>
    </row>
    <row r="255" spans="1:70" ht="25.5">
      <c r="A255" s="819">
        <v>5561</v>
      </c>
      <c r="B255" s="820" t="s">
        <v>1283</v>
      </c>
      <c r="C255" s="821">
        <v>49</v>
      </c>
      <c r="D255" s="822">
        <v>2.9</v>
      </c>
      <c r="E255" s="791">
        <v>0</v>
      </c>
      <c r="F255" s="791">
        <v>4</v>
      </c>
      <c r="G255" s="791">
        <v>0</v>
      </c>
      <c r="H255" s="791">
        <v>10</v>
      </c>
      <c r="I255" s="791">
        <v>14</v>
      </c>
      <c r="J255" s="791">
        <v>41</v>
      </c>
      <c r="K255" s="791">
        <v>22</v>
      </c>
      <c r="L255" s="791">
        <v>6</v>
      </c>
      <c r="M255" s="791">
        <v>2</v>
      </c>
      <c r="N255" s="791">
        <v>0</v>
      </c>
      <c r="O255" s="791">
        <v>0</v>
      </c>
      <c r="P255" s="791">
        <v>0</v>
      </c>
      <c r="Q255" s="791">
        <v>71</v>
      </c>
      <c r="R255" s="791">
        <v>31</v>
      </c>
      <c r="S255" s="791">
        <v>8</v>
      </c>
      <c r="BN255" s="1087">
        <f t="shared" si="17"/>
        <v>5561</v>
      </c>
      <c r="BO255" s="1092" t="str">
        <f t="shared" si="18"/>
        <v>FRANCES S. TUCKER ELEM. SCHOOL</v>
      </c>
      <c r="BP255" s="1081" t="str">
        <f t="shared" si="20"/>
        <v>N</v>
      </c>
      <c r="BQ255" s="1081" t="str">
        <f t="shared" si="21"/>
        <v>N</v>
      </c>
      <c r="BR255" s="1083" t="str">
        <f t="shared" si="19"/>
        <v/>
      </c>
    </row>
    <row r="256" spans="1:70" ht="25.5">
      <c r="A256" s="819">
        <v>5601</v>
      </c>
      <c r="B256" s="820" t="s">
        <v>400</v>
      </c>
      <c r="C256" s="821">
        <v>109</v>
      </c>
      <c r="D256" s="822">
        <v>3.2</v>
      </c>
      <c r="E256" s="791">
        <v>1</v>
      </c>
      <c r="F256" s="791">
        <v>3</v>
      </c>
      <c r="G256" s="791">
        <v>2</v>
      </c>
      <c r="H256" s="791">
        <v>4</v>
      </c>
      <c r="I256" s="791">
        <v>3</v>
      </c>
      <c r="J256" s="791">
        <v>41</v>
      </c>
      <c r="K256" s="791">
        <v>23</v>
      </c>
      <c r="L256" s="791">
        <v>17</v>
      </c>
      <c r="M256" s="791">
        <v>7</v>
      </c>
      <c r="N256" s="791">
        <v>0</v>
      </c>
      <c r="O256" s="791">
        <v>0</v>
      </c>
      <c r="P256" s="791">
        <v>0</v>
      </c>
      <c r="Q256" s="791">
        <v>88</v>
      </c>
      <c r="R256" s="791">
        <v>47</v>
      </c>
      <c r="S256" s="791">
        <v>24</v>
      </c>
      <c r="BN256" s="1087">
        <f t="shared" si="17"/>
        <v>5601</v>
      </c>
      <c r="BO256" s="1092" t="str">
        <f t="shared" si="18"/>
        <v>TWIN LAKES ELEMENTARY SCHOOL</v>
      </c>
      <c r="BP256" s="1081" t="str">
        <f t="shared" si="20"/>
        <v>N</v>
      </c>
      <c r="BQ256" s="1081" t="str">
        <f t="shared" si="21"/>
        <v>N</v>
      </c>
      <c r="BR256" s="1083" t="str">
        <f t="shared" si="19"/>
        <v/>
      </c>
    </row>
    <row r="257" spans="1:70" ht="25.5">
      <c r="A257" s="819">
        <v>5641</v>
      </c>
      <c r="B257" s="820" t="s">
        <v>1284</v>
      </c>
      <c r="C257" s="821">
        <v>67</v>
      </c>
      <c r="D257" s="822">
        <v>3.4</v>
      </c>
      <c r="E257" s="791">
        <v>0</v>
      </c>
      <c r="F257" s="791">
        <v>0</v>
      </c>
      <c r="G257" s="791">
        <v>1</v>
      </c>
      <c r="H257" s="791">
        <v>3</v>
      </c>
      <c r="I257" s="791">
        <v>7</v>
      </c>
      <c r="J257" s="791">
        <v>28</v>
      </c>
      <c r="K257" s="791">
        <v>28</v>
      </c>
      <c r="L257" s="791">
        <v>27</v>
      </c>
      <c r="M257" s="791">
        <v>4</v>
      </c>
      <c r="N257" s="791">
        <v>0</v>
      </c>
      <c r="O257" s="791">
        <v>0</v>
      </c>
      <c r="P257" s="791">
        <v>0</v>
      </c>
      <c r="Q257" s="791">
        <v>88</v>
      </c>
      <c r="R257" s="791">
        <v>60</v>
      </c>
      <c r="S257" s="791">
        <v>31</v>
      </c>
      <c r="BN257" s="1087">
        <f t="shared" si="17"/>
        <v>5641</v>
      </c>
      <c r="BO257" s="1092" t="str">
        <f t="shared" si="18"/>
        <v>VILLAGE GREEN ELEMENTARY SCHL</v>
      </c>
      <c r="BP257" s="1081" t="str">
        <f t="shared" si="20"/>
        <v>N</v>
      </c>
      <c r="BQ257" s="1081" t="str">
        <f t="shared" si="21"/>
        <v>N</v>
      </c>
      <c r="BR257" s="1083" t="str">
        <f t="shared" si="19"/>
        <v/>
      </c>
    </row>
    <row r="258" spans="1:70">
      <c r="A258" s="819">
        <v>5671</v>
      </c>
      <c r="B258" s="820" t="s">
        <v>402</v>
      </c>
      <c r="C258" s="821">
        <v>102</v>
      </c>
      <c r="D258" s="822">
        <v>3.3</v>
      </c>
      <c r="E258" s="791">
        <v>0</v>
      </c>
      <c r="F258" s="791">
        <v>1</v>
      </c>
      <c r="G258" s="791">
        <v>0</v>
      </c>
      <c r="H258" s="791">
        <v>3</v>
      </c>
      <c r="I258" s="791">
        <v>6</v>
      </c>
      <c r="J258" s="791">
        <v>42</v>
      </c>
      <c r="K258" s="791">
        <v>26</v>
      </c>
      <c r="L258" s="791">
        <v>14</v>
      </c>
      <c r="M258" s="791">
        <v>7</v>
      </c>
      <c r="N258" s="791">
        <v>1</v>
      </c>
      <c r="O258" s="791">
        <v>0</v>
      </c>
      <c r="P258" s="791">
        <v>0</v>
      </c>
      <c r="Q258" s="791">
        <v>90</v>
      </c>
      <c r="R258" s="791">
        <v>48</v>
      </c>
      <c r="S258" s="791">
        <v>22</v>
      </c>
      <c r="BN258" s="1087">
        <f t="shared" si="17"/>
        <v>5671</v>
      </c>
      <c r="BO258" s="1092" t="str">
        <f t="shared" si="18"/>
        <v>VINELAND K-8 CENTER</v>
      </c>
      <c r="BP258" s="1081">
        <f t="shared" si="20"/>
        <v>69</v>
      </c>
      <c r="BQ258" s="1081">
        <f t="shared" si="21"/>
        <v>93</v>
      </c>
      <c r="BR258" s="1083">
        <f t="shared" si="19"/>
        <v>91.21052631578948</v>
      </c>
    </row>
    <row r="259" spans="1:70" ht="25.5">
      <c r="A259" s="819">
        <v>5711</v>
      </c>
      <c r="B259" s="820" t="s">
        <v>1285</v>
      </c>
      <c r="C259" s="821">
        <v>117</v>
      </c>
      <c r="D259" s="822">
        <v>3.2</v>
      </c>
      <c r="E259" s="791">
        <v>3</v>
      </c>
      <c r="F259" s="791">
        <v>2</v>
      </c>
      <c r="G259" s="791">
        <v>1</v>
      </c>
      <c r="H259" s="791">
        <v>4</v>
      </c>
      <c r="I259" s="791">
        <v>3</v>
      </c>
      <c r="J259" s="791">
        <v>33</v>
      </c>
      <c r="K259" s="791">
        <v>28</v>
      </c>
      <c r="L259" s="791">
        <v>21</v>
      </c>
      <c r="M259" s="791">
        <v>4</v>
      </c>
      <c r="N259" s="791">
        <v>1</v>
      </c>
      <c r="O259" s="791">
        <v>0</v>
      </c>
      <c r="P259" s="791">
        <v>0</v>
      </c>
      <c r="Q259" s="791">
        <v>87</v>
      </c>
      <c r="R259" s="791">
        <v>54</v>
      </c>
      <c r="S259" s="791">
        <v>26</v>
      </c>
      <c r="BN259" s="1087">
        <f t="shared" si="17"/>
        <v>5711</v>
      </c>
      <c r="BO259" s="1092" t="str">
        <f t="shared" si="18"/>
        <v>MAE M. WALTERS ELEMENTARY SCHL</v>
      </c>
      <c r="BP259" s="1081" t="str">
        <f t="shared" si="20"/>
        <v>N</v>
      </c>
      <c r="BQ259" s="1081" t="str">
        <f t="shared" si="21"/>
        <v>N</v>
      </c>
      <c r="BR259" s="1083" t="str">
        <f t="shared" si="19"/>
        <v/>
      </c>
    </row>
    <row r="260" spans="1:70" ht="25.5">
      <c r="A260" s="819">
        <v>5791</v>
      </c>
      <c r="B260" s="820" t="s">
        <v>1286</v>
      </c>
      <c r="C260" s="821">
        <v>87</v>
      </c>
      <c r="D260" s="822">
        <v>2.7</v>
      </c>
      <c r="E260" s="791">
        <v>3</v>
      </c>
      <c r="F260" s="791">
        <v>5</v>
      </c>
      <c r="G260" s="791">
        <v>2</v>
      </c>
      <c r="H260" s="791">
        <v>14</v>
      </c>
      <c r="I260" s="791">
        <v>11</v>
      </c>
      <c r="J260" s="791">
        <v>38</v>
      </c>
      <c r="K260" s="791">
        <v>21</v>
      </c>
      <c r="L260" s="791">
        <v>5</v>
      </c>
      <c r="M260" s="791">
        <v>1</v>
      </c>
      <c r="N260" s="791">
        <v>0</v>
      </c>
      <c r="O260" s="791">
        <v>0</v>
      </c>
      <c r="P260" s="791">
        <v>0</v>
      </c>
      <c r="Q260" s="791">
        <v>64</v>
      </c>
      <c r="R260" s="791">
        <v>26</v>
      </c>
      <c r="S260" s="791">
        <v>6</v>
      </c>
      <c r="BN260" s="1087">
        <f t="shared" si="17"/>
        <v>5791</v>
      </c>
      <c r="BO260" s="1092" t="str">
        <f t="shared" si="18"/>
        <v>WEST HOMESTEAD ELEMENTARY SCHL</v>
      </c>
      <c r="BP260" s="1081" t="str">
        <f t="shared" si="20"/>
        <v>N</v>
      </c>
      <c r="BQ260" s="1081" t="str">
        <f t="shared" si="21"/>
        <v>N</v>
      </c>
      <c r="BR260" s="1083" t="str">
        <f t="shared" si="19"/>
        <v/>
      </c>
    </row>
    <row r="261" spans="1:70" ht="25.5">
      <c r="A261" s="819">
        <v>5831</v>
      </c>
      <c r="B261" s="820" t="s">
        <v>405</v>
      </c>
      <c r="C261" s="821">
        <v>42</v>
      </c>
      <c r="D261" s="822">
        <v>3.8</v>
      </c>
      <c r="E261" s="791">
        <v>0</v>
      </c>
      <c r="F261" s="791">
        <v>0</v>
      </c>
      <c r="G261" s="791">
        <v>0</v>
      </c>
      <c r="H261" s="791">
        <v>0</v>
      </c>
      <c r="I261" s="791">
        <v>0</v>
      </c>
      <c r="J261" s="791">
        <v>26</v>
      </c>
      <c r="K261" s="791">
        <v>14</v>
      </c>
      <c r="L261" s="791">
        <v>36</v>
      </c>
      <c r="M261" s="791">
        <v>14</v>
      </c>
      <c r="N261" s="791">
        <v>7</v>
      </c>
      <c r="O261" s="791">
        <v>2</v>
      </c>
      <c r="P261" s="791">
        <v>0</v>
      </c>
      <c r="Q261" s="791">
        <v>100</v>
      </c>
      <c r="R261" s="791">
        <v>74</v>
      </c>
      <c r="S261" s="791">
        <v>60</v>
      </c>
      <c r="BN261" s="1087">
        <f t="shared" si="17"/>
        <v>5831</v>
      </c>
      <c r="BO261" s="1092" t="str">
        <f t="shared" si="18"/>
        <v>HENRY S. WEST LABORATORY SCHOOL</v>
      </c>
      <c r="BP261" s="1081" t="str">
        <f t="shared" si="20"/>
        <v>N</v>
      </c>
      <c r="BQ261" s="1081" t="str">
        <f t="shared" si="21"/>
        <v>N</v>
      </c>
      <c r="BR261" s="1083" t="str">
        <f t="shared" si="19"/>
        <v/>
      </c>
    </row>
    <row r="262" spans="1:70" ht="25.5">
      <c r="A262" s="819">
        <v>5861</v>
      </c>
      <c r="B262" s="820" t="s">
        <v>1287</v>
      </c>
      <c r="C262" s="821">
        <v>48</v>
      </c>
      <c r="D262" s="822">
        <v>3</v>
      </c>
      <c r="E262" s="791">
        <v>0</v>
      </c>
      <c r="F262" s="791">
        <v>4</v>
      </c>
      <c r="G262" s="791">
        <v>0</v>
      </c>
      <c r="H262" s="791">
        <v>10</v>
      </c>
      <c r="I262" s="791">
        <v>10</v>
      </c>
      <c r="J262" s="791">
        <v>46</v>
      </c>
      <c r="K262" s="791">
        <v>21</v>
      </c>
      <c r="L262" s="791">
        <v>6</v>
      </c>
      <c r="M262" s="791">
        <v>2</v>
      </c>
      <c r="N262" s="791">
        <v>0</v>
      </c>
      <c r="O262" s="791">
        <v>0</v>
      </c>
      <c r="P262" s="791">
        <v>0</v>
      </c>
      <c r="Q262" s="791">
        <v>75</v>
      </c>
      <c r="R262" s="791">
        <v>29</v>
      </c>
      <c r="S262" s="791">
        <v>8</v>
      </c>
      <c r="BN262" s="1087">
        <f t="shared" si="17"/>
        <v>5861</v>
      </c>
      <c r="BO262" s="1092" t="str">
        <f t="shared" si="18"/>
        <v>DR. HENRY W. MACK/WEST LITTLE RIVER</v>
      </c>
      <c r="BP262" s="1081" t="str">
        <f t="shared" si="20"/>
        <v>N</v>
      </c>
      <c r="BQ262" s="1081" t="str">
        <f t="shared" si="21"/>
        <v>N</v>
      </c>
      <c r="BR262" s="1083" t="str">
        <f t="shared" si="19"/>
        <v/>
      </c>
    </row>
    <row r="263" spans="1:70" ht="25.5">
      <c r="A263" s="819">
        <v>5901</v>
      </c>
      <c r="B263" s="820" t="s">
        <v>1288</v>
      </c>
      <c r="C263" s="821">
        <v>56</v>
      </c>
      <c r="D263" s="822">
        <v>3</v>
      </c>
      <c r="E263" s="791">
        <v>0</v>
      </c>
      <c r="F263" s="791">
        <v>2</v>
      </c>
      <c r="G263" s="791">
        <v>0</v>
      </c>
      <c r="H263" s="791">
        <v>2</v>
      </c>
      <c r="I263" s="791">
        <v>16</v>
      </c>
      <c r="J263" s="791">
        <v>64</v>
      </c>
      <c r="K263" s="791">
        <v>14</v>
      </c>
      <c r="L263" s="791">
        <v>2</v>
      </c>
      <c r="M263" s="791">
        <v>0</v>
      </c>
      <c r="N263" s="791">
        <v>0</v>
      </c>
      <c r="O263" s="791">
        <v>0</v>
      </c>
      <c r="P263" s="791">
        <v>0</v>
      </c>
      <c r="Q263" s="791">
        <v>80</v>
      </c>
      <c r="R263" s="791">
        <v>16</v>
      </c>
      <c r="S263" s="791">
        <v>2</v>
      </c>
      <c r="BN263" s="1087">
        <f t="shared" si="17"/>
        <v>5901</v>
      </c>
      <c r="BO263" s="1092" t="str">
        <f t="shared" si="18"/>
        <v>CARRIE P. MEEK/WESTVIEW ELEMENTARY</v>
      </c>
      <c r="BP263" s="1081" t="str">
        <f t="shared" si="20"/>
        <v>N</v>
      </c>
      <c r="BQ263" s="1081" t="str">
        <f t="shared" si="21"/>
        <v>N</v>
      </c>
      <c r="BR263" s="1083" t="str">
        <f t="shared" si="19"/>
        <v/>
      </c>
    </row>
    <row r="264" spans="1:70" ht="25.5">
      <c r="A264" s="819">
        <v>5931</v>
      </c>
      <c r="B264" s="820" t="s">
        <v>1289</v>
      </c>
      <c r="C264" s="821">
        <v>30</v>
      </c>
      <c r="D264" s="822">
        <v>3</v>
      </c>
      <c r="E264" s="791">
        <v>0</v>
      </c>
      <c r="F264" s="791">
        <v>0</v>
      </c>
      <c r="G264" s="791">
        <v>0</v>
      </c>
      <c r="H264" s="791">
        <v>3</v>
      </c>
      <c r="I264" s="791">
        <v>23</v>
      </c>
      <c r="J264" s="791">
        <v>47</v>
      </c>
      <c r="K264" s="791">
        <v>27</v>
      </c>
      <c r="L264" s="791">
        <v>0</v>
      </c>
      <c r="M264" s="791">
        <v>0</v>
      </c>
      <c r="N264" s="791">
        <v>0</v>
      </c>
      <c r="O264" s="791">
        <v>0</v>
      </c>
      <c r="P264" s="791">
        <v>0</v>
      </c>
      <c r="Q264" s="791">
        <v>73</v>
      </c>
      <c r="R264" s="791">
        <v>27</v>
      </c>
      <c r="S264" s="791">
        <v>0</v>
      </c>
      <c r="BN264" s="1087">
        <f t="shared" si="17"/>
        <v>5931</v>
      </c>
      <c r="BO264" s="1092" t="str">
        <f t="shared" si="18"/>
        <v>PHYLLIS WHEATLEY ELEM. SCHOOL</v>
      </c>
      <c r="BP264" s="1081" t="str">
        <f t="shared" si="20"/>
        <v>N</v>
      </c>
      <c r="BQ264" s="1081" t="str">
        <f t="shared" si="21"/>
        <v>N</v>
      </c>
      <c r="BR264" s="1083" t="str">
        <f t="shared" si="19"/>
        <v/>
      </c>
    </row>
    <row r="265" spans="1:70" ht="25.5">
      <c r="A265" s="867">
        <v>5951</v>
      </c>
      <c r="B265" s="823" t="s">
        <v>1290</v>
      </c>
      <c r="C265" s="824">
        <v>112</v>
      </c>
      <c r="D265" s="825">
        <v>3.3</v>
      </c>
      <c r="E265" s="796">
        <v>1</v>
      </c>
      <c r="F265" s="796">
        <v>0</v>
      </c>
      <c r="G265" s="796">
        <v>2</v>
      </c>
      <c r="H265" s="796">
        <v>2</v>
      </c>
      <c r="I265" s="796">
        <v>7</v>
      </c>
      <c r="J265" s="796">
        <v>38</v>
      </c>
      <c r="K265" s="826">
        <v>23</v>
      </c>
      <c r="L265" s="826">
        <v>18</v>
      </c>
      <c r="M265" s="826">
        <v>7</v>
      </c>
      <c r="N265" s="826">
        <v>0</v>
      </c>
      <c r="O265" s="826">
        <v>2</v>
      </c>
      <c r="P265" s="826">
        <v>0</v>
      </c>
      <c r="Q265" s="796">
        <v>88</v>
      </c>
      <c r="R265" s="796">
        <v>50</v>
      </c>
      <c r="S265" s="796">
        <v>27</v>
      </c>
      <c r="BN265" s="1087">
        <f t="shared" si="17"/>
        <v>5951</v>
      </c>
      <c r="BO265" s="1092" t="str">
        <f t="shared" si="18"/>
        <v>WHISPERING PINES ELEM. SCHOOL</v>
      </c>
      <c r="BP265" s="1081" t="str">
        <f t="shared" si="20"/>
        <v>N</v>
      </c>
      <c r="BQ265" s="1081" t="str">
        <f t="shared" si="21"/>
        <v>N</v>
      </c>
      <c r="BR265" s="1083" t="str">
        <f t="shared" si="19"/>
        <v/>
      </c>
    </row>
    <row r="266" spans="1:70">
      <c r="A266" s="867">
        <v>5961</v>
      </c>
      <c r="B266" s="823" t="s">
        <v>126</v>
      </c>
      <c r="C266" s="824">
        <v>136</v>
      </c>
      <c r="D266" s="825">
        <v>3.3</v>
      </c>
      <c r="E266" s="796">
        <v>1</v>
      </c>
      <c r="F266" s="796">
        <v>4</v>
      </c>
      <c r="G266" s="796">
        <v>1</v>
      </c>
      <c r="H266" s="796">
        <v>4</v>
      </c>
      <c r="I266" s="796">
        <v>4</v>
      </c>
      <c r="J266" s="796">
        <v>32</v>
      </c>
      <c r="K266" s="826">
        <v>21</v>
      </c>
      <c r="L266" s="826">
        <v>18</v>
      </c>
      <c r="M266" s="826">
        <v>13</v>
      </c>
      <c r="N266" s="826">
        <v>1</v>
      </c>
      <c r="O266" s="826">
        <v>1</v>
      </c>
      <c r="P266" s="826">
        <v>0</v>
      </c>
      <c r="Q266" s="796">
        <v>86</v>
      </c>
      <c r="R266" s="796">
        <v>54</v>
      </c>
      <c r="S266" s="796">
        <v>33</v>
      </c>
      <c r="BN266" s="1087">
        <f t="shared" ref="BN266:BN273" si="22">A266</f>
        <v>5961</v>
      </c>
      <c r="BO266" s="1092" t="str">
        <f t="shared" ref="BO266:BO273" si="23">B266</f>
        <v>WINSTON PARK K-8 CENTER</v>
      </c>
      <c r="BP266" s="1081">
        <f t="shared" si="20"/>
        <v>164</v>
      </c>
      <c r="BQ266" s="1081">
        <f t="shared" si="21"/>
        <v>86</v>
      </c>
      <c r="BR266" s="1083">
        <f t="shared" si="19"/>
        <v>86</v>
      </c>
    </row>
    <row r="267" spans="1:70" ht="25.5">
      <c r="A267" s="867">
        <v>5971</v>
      </c>
      <c r="B267" s="823" t="s">
        <v>1291</v>
      </c>
      <c r="C267" s="824">
        <v>28</v>
      </c>
      <c r="D267" s="825">
        <v>3</v>
      </c>
      <c r="E267" s="796">
        <v>4</v>
      </c>
      <c r="F267" s="796">
        <v>0</v>
      </c>
      <c r="G267" s="796">
        <v>0</v>
      </c>
      <c r="H267" s="796">
        <v>4</v>
      </c>
      <c r="I267" s="796">
        <v>11</v>
      </c>
      <c r="J267" s="796">
        <v>46</v>
      </c>
      <c r="K267" s="826">
        <v>29</v>
      </c>
      <c r="L267" s="826">
        <v>7</v>
      </c>
      <c r="M267" s="826">
        <v>0</v>
      </c>
      <c r="N267" s="826">
        <v>0</v>
      </c>
      <c r="O267" s="826">
        <v>0</v>
      </c>
      <c r="P267" s="826">
        <v>0</v>
      </c>
      <c r="Q267" s="796">
        <v>82</v>
      </c>
      <c r="R267" s="796">
        <v>36</v>
      </c>
      <c r="S267" s="796">
        <v>7</v>
      </c>
      <c r="BN267" s="1087">
        <f t="shared" si="22"/>
        <v>5971</v>
      </c>
      <c r="BO267" s="1092" t="str">
        <f t="shared" si="23"/>
        <v>NATHAN B. YOUNG ELEM. SCHOOL</v>
      </c>
      <c r="BP267" s="1081" t="str">
        <f t="shared" si="20"/>
        <v>N</v>
      </c>
      <c r="BQ267" s="1081" t="str">
        <f t="shared" si="21"/>
        <v>N</v>
      </c>
      <c r="BR267" s="1083" t="str">
        <f t="shared" ref="BR267:BR273" si="24">IF(BP267="N","",(((Q267*C267)+(BP267*BQ267)))/SUM(C267,BP267))</f>
        <v/>
      </c>
    </row>
    <row r="268" spans="1:70" ht="25.5">
      <c r="A268" s="867">
        <v>5981</v>
      </c>
      <c r="B268" s="823" t="s">
        <v>1292</v>
      </c>
      <c r="C268" s="824">
        <v>89</v>
      </c>
      <c r="D268" s="825">
        <v>3.3</v>
      </c>
      <c r="E268" s="796">
        <v>2</v>
      </c>
      <c r="F268" s="796">
        <v>1</v>
      </c>
      <c r="G268" s="796">
        <v>1</v>
      </c>
      <c r="H268" s="796">
        <v>4</v>
      </c>
      <c r="I268" s="796">
        <v>3</v>
      </c>
      <c r="J268" s="796">
        <v>31</v>
      </c>
      <c r="K268" s="826">
        <v>29</v>
      </c>
      <c r="L268" s="826">
        <v>18</v>
      </c>
      <c r="M268" s="826">
        <v>6</v>
      </c>
      <c r="N268" s="826">
        <v>0</v>
      </c>
      <c r="O268" s="826">
        <v>3</v>
      </c>
      <c r="P268" s="826">
        <v>0</v>
      </c>
      <c r="Q268" s="796">
        <v>88</v>
      </c>
      <c r="R268" s="796">
        <v>56</v>
      </c>
      <c r="S268" s="796">
        <v>27</v>
      </c>
      <c r="BN268" s="1087">
        <f t="shared" si="22"/>
        <v>5981</v>
      </c>
      <c r="BO268" s="1092" t="str">
        <f t="shared" si="23"/>
        <v>DR. EDWARD L. WHIGHAM ELEM.</v>
      </c>
      <c r="BP268" s="1081" t="str">
        <f t="shared" si="20"/>
        <v>N</v>
      </c>
      <c r="BQ268" s="1081" t="str">
        <f t="shared" si="21"/>
        <v>N</v>
      </c>
      <c r="BR268" s="1083" t="str">
        <f t="shared" si="24"/>
        <v/>
      </c>
    </row>
    <row r="269" spans="1:70" ht="25.5">
      <c r="A269" s="867">
        <v>5991</v>
      </c>
      <c r="B269" s="823" t="s">
        <v>1293</v>
      </c>
      <c r="C269" s="824">
        <v>141</v>
      </c>
      <c r="D269" s="825">
        <v>2.9</v>
      </c>
      <c r="E269" s="796">
        <v>3</v>
      </c>
      <c r="F269" s="796">
        <v>4</v>
      </c>
      <c r="G269" s="796">
        <v>4</v>
      </c>
      <c r="H269" s="796">
        <v>6</v>
      </c>
      <c r="I269" s="796">
        <v>9</v>
      </c>
      <c r="J269" s="796">
        <v>43</v>
      </c>
      <c r="K269" s="826">
        <v>14</v>
      </c>
      <c r="L269" s="826">
        <v>14</v>
      </c>
      <c r="M269" s="826">
        <v>4</v>
      </c>
      <c r="N269" s="826">
        <v>0</v>
      </c>
      <c r="O269" s="826">
        <v>0</v>
      </c>
      <c r="P269" s="826">
        <v>0</v>
      </c>
      <c r="Q269" s="796">
        <v>74</v>
      </c>
      <c r="R269" s="796">
        <v>32</v>
      </c>
      <c r="S269" s="796">
        <v>18</v>
      </c>
      <c r="BN269" s="1087">
        <f t="shared" si="22"/>
        <v>5991</v>
      </c>
      <c r="BO269" s="1092" t="str">
        <f t="shared" si="23"/>
        <v>CHARLES DAVID WYCHE JR ELEMENTARY</v>
      </c>
      <c r="BP269" s="1081" t="str">
        <f t="shared" si="20"/>
        <v>N</v>
      </c>
      <c r="BQ269" s="1081" t="str">
        <f t="shared" si="21"/>
        <v>N</v>
      </c>
      <c r="BR269" s="1083" t="str">
        <f t="shared" si="24"/>
        <v/>
      </c>
    </row>
    <row r="270" spans="1:70">
      <c r="A270" s="867">
        <v>7001</v>
      </c>
      <c r="B270" s="823" t="s">
        <v>1008</v>
      </c>
      <c r="C270" s="824">
        <v>10</v>
      </c>
      <c r="D270" s="825">
        <v>2.7</v>
      </c>
      <c r="E270" s="796">
        <v>10</v>
      </c>
      <c r="F270" s="796">
        <v>0</v>
      </c>
      <c r="G270" s="796">
        <v>0</v>
      </c>
      <c r="H270" s="796">
        <v>10</v>
      </c>
      <c r="I270" s="796">
        <v>20</v>
      </c>
      <c r="J270" s="796">
        <v>40</v>
      </c>
      <c r="K270" s="826">
        <v>10</v>
      </c>
      <c r="L270" s="826">
        <v>0</v>
      </c>
      <c r="M270" s="826">
        <v>10</v>
      </c>
      <c r="N270" s="826">
        <v>0</v>
      </c>
      <c r="O270" s="826">
        <v>0</v>
      </c>
      <c r="P270" s="826">
        <v>0</v>
      </c>
      <c r="Q270" s="796">
        <v>60</v>
      </c>
      <c r="R270" s="796">
        <v>20</v>
      </c>
      <c r="S270" s="796">
        <v>10</v>
      </c>
      <c r="BN270" s="1087">
        <f t="shared" si="22"/>
        <v>7001</v>
      </c>
      <c r="BO270" s="1092" t="str">
        <f t="shared" si="23"/>
        <v>MIAMI-DADE ONLINE ACADEMY</v>
      </c>
      <c r="BP270" s="1081">
        <f t="shared" si="20"/>
        <v>14</v>
      </c>
      <c r="BQ270" s="1081">
        <f t="shared" si="21"/>
        <v>50</v>
      </c>
      <c r="BR270" s="1083">
        <f t="shared" si="24"/>
        <v>54.166666666666664</v>
      </c>
    </row>
    <row r="271" spans="1:70" ht="25.5">
      <c r="A271" s="867">
        <v>8151</v>
      </c>
      <c r="B271" s="823" t="s">
        <v>913</v>
      </c>
      <c r="C271" s="824">
        <v>5</v>
      </c>
      <c r="D271" s="825" t="s">
        <v>42</v>
      </c>
      <c r="E271" s="796" t="s">
        <v>42</v>
      </c>
      <c r="F271" s="796" t="s">
        <v>42</v>
      </c>
      <c r="G271" s="796" t="s">
        <v>42</v>
      </c>
      <c r="H271" s="796" t="s">
        <v>42</v>
      </c>
      <c r="I271" s="796" t="s">
        <v>42</v>
      </c>
      <c r="J271" s="796" t="s">
        <v>42</v>
      </c>
      <c r="K271" s="826" t="s">
        <v>42</v>
      </c>
      <c r="L271" s="826" t="s">
        <v>42</v>
      </c>
      <c r="M271" s="826" t="s">
        <v>42</v>
      </c>
      <c r="N271" s="826" t="s">
        <v>42</v>
      </c>
      <c r="O271" s="826" t="s">
        <v>42</v>
      </c>
      <c r="P271" s="826" t="s">
        <v>42</v>
      </c>
      <c r="Q271" s="796" t="s">
        <v>42</v>
      </c>
      <c r="R271" s="796" t="s">
        <v>42</v>
      </c>
      <c r="S271" s="796" t="s">
        <v>42</v>
      </c>
      <c r="BN271" s="1087">
        <f t="shared" si="22"/>
        <v>8151</v>
      </c>
      <c r="BO271" s="1092" t="str">
        <f t="shared" si="23"/>
        <v>ROBERT RENICK EDUCATION CENTER</v>
      </c>
      <c r="BP271" s="1081">
        <f t="shared" si="20"/>
        <v>8</v>
      </c>
      <c r="BQ271" s="1081" t="str">
        <f t="shared" si="21"/>
        <v>*</v>
      </c>
      <c r="BR271" s="1083" t="e">
        <f t="shared" si="24"/>
        <v>#VALUE!</v>
      </c>
    </row>
    <row r="272" spans="1:70" ht="25.5">
      <c r="A272" s="867">
        <v>8181</v>
      </c>
      <c r="B272" s="823" t="s">
        <v>916</v>
      </c>
      <c r="C272" s="824">
        <v>3</v>
      </c>
      <c r="D272" s="825" t="s">
        <v>42</v>
      </c>
      <c r="E272" s="796" t="s">
        <v>42</v>
      </c>
      <c r="F272" s="796" t="s">
        <v>42</v>
      </c>
      <c r="G272" s="796" t="s">
        <v>42</v>
      </c>
      <c r="H272" s="796" t="s">
        <v>42</v>
      </c>
      <c r="I272" s="796" t="s">
        <v>42</v>
      </c>
      <c r="J272" s="796" t="s">
        <v>42</v>
      </c>
      <c r="K272" s="826" t="s">
        <v>42</v>
      </c>
      <c r="L272" s="826" t="s">
        <v>42</v>
      </c>
      <c r="M272" s="826" t="s">
        <v>42</v>
      </c>
      <c r="N272" s="826" t="s">
        <v>42</v>
      </c>
      <c r="O272" s="826" t="s">
        <v>42</v>
      </c>
      <c r="P272" s="826" t="s">
        <v>42</v>
      </c>
      <c r="Q272" s="796" t="s">
        <v>42</v>
      </c>
      <c r="R272" s="796" t="s">
        <v>42</v>
      </c>
      <c r="S272" s="796" t="s">
        <v>42</v>
      </c>
      <c r="BN272" s="1087">
        <f t="shared" si="22"/>
        <v>8181</v>
      </c>
      <c r="BO272" s="1092" t="str">
        <f t="shared" si="23"/>
        <v>RUTH OWENS KRUSE EDUCATION CENTER</v>
      </c>
      <c r="BP272" s="1081">
        <f t="shared" si="20"/>
        <v>14</v>
      </c>
      <c r="BQ272" s="1081">
        <f t="shared" si="21"/>
        <v>50</v>
      </c>
      <c r="BR272" s="1083" t="e">
        <f t="shared" si="24"/>
        <v>#VALUE!</v>
      </c>
    </row>
    <row r="273" spans="1:70" ht="25.5">
      <c r="A273" s="867">
        <v>9732</v>
      </c>
      <c r="B273" s="823" t="s">
        <v>528</v>
      </c>
      <c r="C273" s="824">
        <v>10</v>
      </c>
      <c r="D273" s="825">
        <v>1.6</v>
      </c>
      <c r="E273" s="796">
        <v>20</v>
      </c>
      <c r="F273" s="796">
        <v>20</v>
      </c>
      <c r="G273" s="796">
        <v>0</v>
      </c>
      <c r="H273" s="796">
        <v>40</v>
      </c>
      <c r="I273" s="796">
        <v>10</v>
      </c>
      <c r="J273" s="796">
        <v>10</v>
      </c>
      <c r="K273" s="826">
        <v>0</v>
      </c>
      <c r="L273" s="826">
        <v>0</v>
      </c>
      <c r="M273" s="826">
        <v>0</v>
      </c>
      <c r="N273" s="826">
        <v>0</v>
      </c>
      <c r="O273" s="826">
        <v>0</v>
      </c>
      <c r="P273" s="826">
        <v>0</v>
      </c>
      <c r="Q273" s="796">
        <v>10</v>
      </c>
      <c r="R273" s="796">
        <v>0</v>
      </c>
      <c r="S273" s="796">
        <v>0</v>
      </c>
      <c r="BN273" s="1087">
        <f t="shared" si="22"/>
        <v>9732</v>
      </c>
      <c r="BO273" s="1092" t="str">
        <f t="shared" si="23"/>
        <v>MERRICK EDUCATIONAL CENTER</v>
      </c>
      <c r="BP273" s="1081">
        <f t="shared" si="20"/>
        <v>19</v>
      </c>
      <c r="BQ273" s="1081">
        <f t="shared" si="21"/>
        <v>32</v>
      </c>
      <c r="BR273" s="1083">
        <f t="shared" si="24"/>
        <v>24.413793103448278</v>
      </c>
    </row>
  </sheetData>
  <autoFilter ref="A5:BF264"/>
  <mergeCells count="3">
    <mergeCell ref="Z4:AJ4"/>
    <mergeCell ref="F4:P4"/>
    <mergeCell ref="AT4:BD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Z264"/>
  <sheetViews>
    <sheetView workbookViewId="0">
      <selection sqref="A1:K1"/>
    </sheetView>
  </sheetViews>
  <sheetFormatPr defaultRowHeight="12.75"/>
  <cols>
    <col min="1" max="1" width="5.7109375" style="571" customWidth="1"/>
    <col min="2" max="2" width="30.7109375" style="628" customWidth="1"/>
    <col min="3" max="3" width="8.7109375" style="626" customWidth="1"/>
    <col min="4" max="4" width="6.7109375" style="627" customWidth="1"/>
    <col min="5" max="5" width="6.7109375" style="571" customWidth="1"/>
    <col min="6" max="11" width="4.7109375" style="578" customWidth="1"/>
    <col min="12" max="13" width="8.7109375" style="571" customWidth="1"/>
    <col min="14" max="14" width="9.140625" style="578"/>
    <col min="15" max="15" width="5.7109375" style="571" customWidth="1"/>
    <col min="16" max="16" width="30.7109375" style="578" customWidth="1"/>
    <col min="17" max="17" width="8.7109375" style="626" customWidth="1"/>
    <col min="18" max="18" width="6.7109375" style="627" customWidth="1"/>
    <col min="19" max="19" width="6.7109375" style="571" customWidth="1"/>
    <col min="20" max="25" width="4.7109375" style="578" customWidth="1"/>
    <col min="26" max="27" width="8.7109375" style="571" customWidth="1"/>
    <col min="28" max="28" width="9.140625" style="578"/>
    <col min="29" max="29" width="5.7109375" style="571" customWidth="1"/>
    <col min="30" max="30" width="30.7109375" style="578" customWidth="1"/>
    <col min="31" max="31" width="8.7109375" style="626" customWidth="1"/>
    <col min="32" max="32" width="6.7109375" style="627" customWidth="1"/>
    <col min="33" max="33" width="6.7109375" style="571" customWidth="1"/>
    <col min="34" max="39" width="4.7109375" style="578" customWidth="1"/>
    <col min="40" max="41" width="8.7109375" style="571" customWidth="1"/>
    <col min="42" max="48" width="9.140625" style="578"/>
    <col min="49" max="49" width="41" style="578" customWidth="1"/>
    <col min="50" max="51" width="9.140625" style="578"/>
    <col min="52" max="52" width="17.42578125" style="578" customWidth="1"/>
    <col min="53" max="16384" width="9.140625" style="578"/>
  </cols>
  <sheetData>
    <row r="1" spans="1:52" s="580" customFormat="1">
      <c r="A1" s="579">
        <f>COLUMN()</f>
        <v>1</v>
      </c>
      <c r="B1" s="579">
        <f>COLUMN()</f>
        <v>2</v>
      </c>
      <c r="C1" s="579">
        <f>COLUMN()</f>
        <v>3</v>
      </c>
      <c r="D1" s="579">
        <f>COLUMN()</f>
        <v>4</v>
      </c>
      <c r="E1" s="579">
        <f>COLUMN()</f>
        <v>5</v>
      </c>
      <c r="F1" s="579">
        <f>COLUMN()</f>
        <v>6</v>
      </c>
      <c r="G1" s="579">
        <f>COLUMN()</f>
        <v>7</v>
      </c>
      <c r="H1" s="579">
        <f>COLUMN()</f>
        <v>8</v>
      </c>
      <c r="I1" s="579">
        <f>COLUMN()</f>
        <v>9</v>
      </c>
      <c r="J1" s="579">
        <f>COLUMN()</f>
        <v>10</v>
      </c>
      <c r="K1" s="579">
        <f>COLUMN()</f>
        <v>11</v>
      </c>
      <c r="L1" s="579">
        <f>COLUMN()</f>
        <v>12</v>
      </c>
      <c r="M1" s="579">
        <f>COLUMN()</f>
        <v>13</v>
      </c>
      <c r="O1" s="579">
        <f>COLUMN()-14</f>
        <v>1</v>
      </c>
      <c r="P1" s="579">
        <f t="shared" ref="P1:AA1" si="0">COLUMN()-14</f>
        <v>2</v>
      </c>
      <c r="Q1" s="579">
        <f t="shared" si="0"/>
        <v>3</v>
      </c>
      <c r="R1" s="579">
        <f t="shared" si="0"/>
        <v>4</v>
      </c>
      <c r="S1" s="579">
        <f t="shared" si="0"/>
        <v>5</v>
      </c>
      <c r="T1" s="579">
        <f t="shared" si="0"/>
        <v>6</v>
      </c>
      <c r="U1" s="579">
        <f t="shared" si="0"/>
        <v>7</v>
      </c>
      <c r="V1" s="579">
        <f t="shared" si="0"/>
        <v>8</v>
      </c>
      <c r="W1" s="579">
        <f t="shared" si="0"/>
        <v>9</v>
      </c>
      <c r="X1" s="579">
        <f t="shared" si="0"/>
        <v>10</v>
      </c>
      <c r="Y1" s="579">
        <f t="shared" si="0"/>
        <v>11</v>
      </c>
      <c r="Z1" s="579">
        <f t="shared" si="0"/>
        <v>12</v>
      </c>
      <c r="AA1" s="579">
        <f t="shared" si="0"/>
        <v>13</v>
      </c>
      <c r="AC1" s="581">
        <f>COLUMN()-28</f>
        <v>1</v>
      </c>
      <c r="AD1" s="581">
        <f t="shared" ref="AD1:AO1" si="1">COLUMN()-28</f>
        <v>2</v>
      </c>
      <c r="AE1" s="581">
        <f t="shared" si="1"/>
        <v>3</v>
      </c>
      <c r="AF1" s="581">
        <f t="shared" si="1"/>
        <v>4</v>
      </c>
      <c r="AG1" s="581">
        <f t="shared" si="1"/>
        <v>5</v>
      </c>
      <c r="AH1" s="581">
        <f t="shared" si="1"/>
        <v>6</v>
      </c>
      <c r="AI1" s="581">
        <f t="shared" si="1"/>
        <v>7</v>
      </c>
      <c r="AJ1" s="581">
        <f t="shared" si="1"/>
        <v>8</v>
      </c>
      <c r="AK1" s="581">
        <f t="shared" si="1"/>
        <v>9</v>
      </c>
      <c r="AL1" s="581">
        <f t="shared" si="1"/>
        <v>10</v>
      </c>
      <c r="AM1" s="581">
        <f t="shared" si="1"/>
        <v>11</v>
      </c>
      <c r="AN1" s="581">
        <f t="shared" si="1"/>
        <v>12</v>
      </c>
      <c r="AO1" s="581">
        <f t="shared" si="1"/>
        <v>13</v>
      </c>
    </row>
    <row r="2" spans="1:52">
      <c r="A2" s="582" t="s">
        <v>1786</v>
      </c>
      <c r="B2" s="462"/>
      <c r="C2" s="462"/>
      <c r="D2" s="462"/>
      <c r="E2" s="462"/>
      <c r="F2" s="462"/>
      <c r="G2" s="462"/>
      <c r="H2" s="462"/>
      <c r="I2" s="462"/>
      <c r="J2" s="462"/>
      <c r="K2" s="462"/>
      <c r="L2" s="462"/>
      <c r="M2" s="462"/>
      <c r="O2" s="582" t="s">
        <v>1786</v>
      </c>
      <c r="P2" s="462"/>
      <c r="Q2" s="462"/>
      <c r="R2" s="462"/>
      <c r="S2" s="462"/>
      <c r="T2" s="462"/>
      <c r="U2" s="462"/>
      <c r="V2" s="462"/>
      <c r="W2" s="462"/>
      <c r="X2" s="462"/>
      <c r="Y2" s="462"/>
      <c r="Z2" s="462"/>
      <c r="AA2" s="462"/>
      <c r="AC2" s="582" t="s">
        <v>1786</v>
      </c>
      <c r="AD2" s="462"/>
      <c r="AE2" s="462"/>
      <c r="AF2" s="462"/>
      <c r="AG2" s="462"/>
      <c r="AH2" s="462"/>
      <c r="AI2" s="462"/>
      <c r="AJ2" s="462"/>
      <c r="AK2" s="462"/>
      <c r="AL2" s="462"/>
      <c r="AM2" s="462"/>
      <c r="AN2" s="462"/>
      <c r="AO2" s="462"/>
    </row>
    <row r="3" spans="1:52" ht="16.5" thickBot="1">
      <c r="A3" s="583" t="s">
        <v>1787</v>
      </c>
      <c r="B3" s="462"/>
      <c r="C3" s="462"/>
      <c r="D3" s="462"/>
      <c r="E3" s="462"/>
      <c r="F3" s="462"/>
      <c r="G3" s="462"/>
      <c r="H3" s="462"/>
      <c r="I3" s="462"/>
      <c r="J3" s="462"/>
      <c r="K3" s="462"/>
      <c r="L3" s="462"/>
      <c r="M3" s="462"/>
      <c r="O3" s="583" t="s">
        <v>1788</v>
      </c>
      <c r="P3" s="462"/>
      <c r="Q3" s="462"/>
      <c r="R3" s="462"/>
      <c r="S3" s="462"/>
      <c r="T3" s="462"/>
      <c r="U3" s="462"/>
      <c r="V3" s="462"/>
      <c r="W3" s="462"/>
      <c r="X3" s="462"/>
      <c r="Y3" s="462"/>
      <c r="Z3" s="462"/>
      <c r="AA3" s="462"/>
      <c r="AC3" s="583" t="s">
        <v>1789</v>
      </c>
      <c r="AD3" s="462"/>
      <c r="AE3" s="462"/>
      <c r="AF3" s="462"/>
      <c r="AG3" s="462"/>
      <c r="AH3" s="462"/>
      <c r="AI3" s="462"/>
      <c r="AJ3" s="462"/>
      <c r="AK3" s="462"/>
      <c r="AL3" s="462"/>
      <c r="AM3" s="462"/>
      <c r="AN3" s="462"/>
      <c r="AO3" s="462"/>
    </row>
    <row r="4" spans="1:52">
      <c r="A4" s="584"/>
      <c r="B4" s="585"/>
      <c r="C4" s="586"/>
      <c r="D4" s="587"/>
      <c r="E4" s="588"/>
      <c r="F4" s="1284" t="s">
        <v>1407</v>
      </c>
      <c r="G4" s="1285"/>
      <c r="H4" s="1285"/>
      <c r="I4" s="1285"/>
      <c r="J4" s="1285"/>
      <c r="K4" s="1286"/>
      <c r="L4" s="589"/>
      <c r="M4" s="590"/>
      <c r="O4" s="584"/>
      <c r="P4" s="591"/>
      <c r="Q4" s="586"/>
      <c r="R4" s="587"/>
      <c r="S4" s="588"/>
      <c r="T4" s="1284" t="s">
        <v>1407</v>
      </c>
      <c r="U4" s="1285"/>
      <c r="V4" s="1285"/>
      <c r="W4" s="1285"/>
      <c r="X4" s="1285"/>
      <c r="Y4" s="1286"/>
      <c r="Z4" s="589"/>
      <c r="AA4" s="590"/>
      <c r="AC4" s="584"/>
      <c r="AD4" s="591"/>
      <c r="AE4" s="586"/>
      <c r="AF4" s="587"/>
      <c r="AG4" s="588"/>
      <c r="AH4" s="1284" t="s">
        <v>1407</v>
      </c>
      <c r="AI4" s="1285"/>
      <c r="AJ4" s="1285"/>
      <c r="AK4" s="1285"/>
      <c r="AL4" s="1285"/>
      <c r="AM4" s="1286"/>
      <c r="AN4" s="589"/>
      <c r="AO4" s="590"/>
    </row>
    <row r="5" spans="1:52" ht="115.5" customHeight="1" thickBot="1">
      <c r="A5" s="592" t="s">
        <v>30</v>
      </c>
      <c r="B5" s="593" t="s">
        <v>31</v>
      </c>
      <c r="C5" s="480" t="s">
        <v>32</v>
      </c>
      <c r="D5" s="594" t="s">
        <v>1408</v>
      </c>
      <c r="E5" s="595" t="s">
        <v>1409</v>
      </c>
      <c r="F5" s="596">
        <v>1</v>
      </c>
      <c r="G5" s="483">
        <v>2</v>
      </c>
      <c r="H5" s="483">
        <v>3</v>
      </c>
      <c r="I5" s="483">
        <v>4</v>
      </c>
      <c r="J5" s="484">
        <v>5</v>
      </c>
      <c r="K5" s="597">
        <v>6</v>
      </c>
      <c r="L5" s="598" t="s">
        <v>1410</v>
      </c>
      <c r="M5" s="595" t="s">
        <v>1411</v>
      </c>
      <c r="O5" s="592" t="s">
        <v>30</v>
      </c>
      <c r="P5" s="593" t="s">
        <v>31</v>
      </c>
      <c r="Q5" s="480" t="s">
        <v>32</v>
      </c>
      <c r="R5" s="594" t="s">
        <v>1408</v>
      </c>
      <c r="S5" s="595" t="s">
        <v>1409</v>
      </c>
      <c r="T5" s="596">
        <v>1</v>
      </c>
      <c r="U5" s="483">
        <v>2</v>
      </c>
      <c r="V5" s="483">
        <v>3</v>
      </c>
      <c r="W5" s="483">
        <v>4</v>
      </c>
      <c r="X5" s="484">
        <v>5</v>
      </c>
      <c r="Y5" s="597">
        <v>6</v>
      </c>
      <c r="Z5" s="598" t="s">
        <v>1410</v>
      </c>
      <c r="AA5" s="595" t="s">
        <v>1411</v>
      </c>
      <c r="AC5" s="592" t="s">
        <v>30</v>
      </c>
      <c r="AD5" s="593" t="s">
        <v>31</v>
      </c>
      <c r="AE5" s="480" t="s">
        <v>32</v>
      </c>
      <c r="AF5" s="594" t="s">
        <v>1408</v>
      </c>
      <c r="AG5" s="595" t="s">
        <v>1409</v>
      </c>
      <c r="AH5" s="596">
        <v>1</v>
      </c>
      <c r="AI5" s="483">
        <v>2</v>
      </c>
      <c r="AJ5" s="483">
        <v>3</v>
      </c>
      <c r="AK5" s="483">
        <v>4</v>
      </c>
      <c r="AL5" s="484">
        <v>5</v>
      </c>
      <c r="AM5" s="597">
        <v>6</v>
      </c>
      <c r="AN5" s="598" t="s">
        <v>1410</v>
      </c>
      <c r="AO5" s="595" t="s">
        <v>1411</v>
      </c>
      <c r="AQ5" s="1292" t="s">
        <v>3085</v>
      </c>
      <c r="AR5" s="1292"/>
      <c r="AS5" s="1292"/>
      <c r="AT5" s="1292"/>
      <c r="AU5" s="1292"/>
    </row>
    <row r="6" spans="1:52" ht="13.5" thickBot="1">
      <c r="A6" s="599"/>
      <c r="B6" s="600" t="s">
        <v>1790</v>
      </c>
      <c r="C6" s="601"/>
      <c r="D6" s="602"/>
      <c r="E6" s="603"/>
      <c r="F6" s="604" t="s">
        <v>1791</v>
      </c>
      <c r="G6" s="605"/>
      <c r="H6" s="605"/>
      <c r="I6" s="605"/>
      <c r="J6" s="605"/>
      <c r="K6" s="606"/>
      <c r="L6" s="607" t="s">
        <v>29</v>
      </c>
      <c r="M6" s="603"/>
      <c r="O6" s="599"/>
      <c r="P6" s="600" t="s">
        <v>1790</v>
      </c>
      <c r="Q6" s="601"/>
      <c r="R6" s="602"/>
      <c r="S6" s="603"/>
      <c r="T6" s="604" t="s">
        <v>1791</v>
      </c>
      <c r="U6" s="605"/>
      <c r="V6" s="605"/>
      <c r="W6" s="605"/>
      <c r="X6" s="605"/>
      <c r="Y6" s="606"/>
      <c r="Z6" s="607" t="s">
        <v>29</v>
      </c>
      <c r="AA6" s="603"/>
      <c r="AC6" s="599"/>
      <c r="AD6" s="600" t="s">
        <v>1790</v>
      </c>
      <c r="AE6" s="601"/>
      <c r="AF6" s="602"/>
      <c r="AG6" s="603"/>
      <c r="AH6" s="604" t="s">
        <v>1791</v>
      </c>
      <c r="AI6" s="605"/>
      <c r="AJ6" s="605"/>
      <c r="AK6" s="605"/>
      <c r="AL6" s="605"/>
      <c r="AM6" s="606"/>
      <c r="AN6" s="607" t="s">
        <v>29</v>
      </c>
      <c r="AO6" s="603"/>
      <c r="AQ6" s="1081" t="s">
        <v>1509</v>
      </c>
      <c r="AR6" s="1081" t="s">
        <v>3018</v>
      </c>
      <c r="AS6" s="1081" t="s">
        <v>3019</v>
      </c>
      <c r="AT6" s="1081" t="s">
        <v>3021</v>
      </c>
      <c r="AU6" s="1081" t="s">
        <v>3022</v>
      </c>
      <c r="AV6" s="1103"/>
      <c r="AW6" s="1081"/>
      <c r="AX6" s="1290" t="s">
        <v>3025</v>
      </c>
      <c r="AY6" s="1291"/>
      <c r="AZ6" s="1287" t="s">
        <v>3028</v>
      </c>
    </row>
    <row r="7" spans="1:52" ht="14.25" thickTop="1" thickBot="1">
      <c r="A7" s="608">
        <v>0</v>
      </c>
      <c r="B7" s="609" t="s">
        <v>1792</v>
      </c>
      <c r="C7" s="610">
        <v>197860</v>
      </c>
      <c r="D7" s="611">
        <v>4</v>
      </c>
      <c r="E7" s="612">
        <v>1</v>
      </c>
      <c r="F7" s="613">
        <v>1</v>
      </c>
      <c r="G7" s="614">
        <v>2</v>
      </c>
      <c r="H7" s="614">
        <v>16</v>
      </c>
      <c r="I7" s="614">
        <v>56</v>
      </c>
      <c r="J7" s="615">
        <v>22</v>
      </c>
      <c r="K7" s="612">
        <v>3</v>
      </c>
      <c r="L7" s="616">
        <v>97</v>
      </c>
      <c r="M7" s="617">
        <v>81</v>
      </c>
      <c r="O7" s="608">
        <v>0</v>
      </c>
      <c r="P7" s="618" t="s">
        <v>1792</v>
      </c>
      <c r="Q7" s="610">
        <v>195702</v>
      </c>
      <c r="R7" s="611">
        <v>4.2</v>
      </c>
      <c r="S7" s="612">
        <v>0</v>
      </c>
      <c r="T7" s="613">
        <v>1</v>
      </c>
      <c r="U7" s="614">
        <v>2</v>
      </c>
      <c r="V7" s="614">
        <v>15</v>
      </c>
      <c r="W7" s="614">
        <v>47</v>
      </c>
      <c r="X7" s="615">
        <v>30</v>
      </c>
      <c r="Y7" s="612">
        <v>5</v>
      </c>
      <c r="Z7" s="616">
        <v>97</v>
      </c>
      <c r="AA7" s="617">
        <v>82</v>
      </c>
      <c r="AC7" s="608">
        <v>0</v>
      </c>
      <c r="AD7" s="618" t="s">
        <v>1792</v>
      </c>
      <c r="AE7" s="610">
        <v>188643</v>
      </c>
      <c r="AF7" s="611">
        <v>4</v>
      </c>
      <c r="AG7" s="612">
        <v>0</v>
      </c>
      <c r="AH7" s="613">
        <v>1</v>
      </c>
      <c r="AI7" s="614">
        <v>4</v>
      </c>
      <c r="AJ7" s="614">
        <v>19</v>
      </c>
      <c r="AK7" s="614">
        <v>46</v>
      </c>
      <c r="AL7" s="615">
        <v>24</v>
      </c>
      <c r="AM7" s="612">
        <v>5</v>
      </c>
      <c r="AN7" s="616">
        <v>94</v>
      </c>
      <c r="AO7" s="617">
        <v>75</v>
      </c>
      <c r="AQ7" s="1081">
        <v>4</v>
      </c>
      <c r="AR7" s="1082">
        <f>C7</f>
        <v>197860</v>
      </c>
      <c r="AS7" s="1082">
        <f>C8</f>
        <v>25877</v>
      </c>
      <c r="AT7" s="1081">
        <f>L7</f>
        <v>97</v>
      </c>
      <c r="AU7" s="1081">
        <f>L8</f>
        <v>96</v>
      </c>
      <c r="AV7" s="1103"/>
      <c r="AW7" s="1081"/>
      <c r="AX7" s="1081" t="s">
        <v>2982</v>
      </c>
      <c r="AY7" s="1081" t="s">
        <v>3020</v>
      </c>
      <c r="AZ7" s="1288"/>
    </row>
    <row r="8" spans="1:52" ht="13.5" thickTop="1">
      <c r="A8" s="619">
        <v>9999</v>
      </c>
      <c r="B8" s="543" t="s">
        <v>101</v>
      </c>
      <c r="C8" s="544">
        <v>25877</v>
      </c>
      <c r="D8" s="620">
        <v>4</v>
      </c>
      <c r="E8" s="548">
        <v>1</v>
      </c>
      <c r="F8" s="546">
        <v>1</v>
      </c>
      <c r="G8" s="547">
        <v>2</v>
      </c>
      <c r="H8" s="547">
        <v>16</v>
      </c>
      <c r="I8" s="547">
        <v>58</v>
      </c>
      <c r="J8" s="557">
        <v>20</v>
      </c>
      <c r="K8" s="548">
        <v>2</v>
      </c>
      <c r="L8" s="621">
        <v>96</v>
      </c>
      <c r="M8" s="622">
        <v>80</v>
      </c>
      <c r="O8" s="571">
        <v>9999</v>
      </c>
      <c r="P8" s="543" t="s">
        <v>101</v>
      </c>
      <c r="Q8" s="544">
        <v>26739</v>
      </c>
      <c r="R8" s="620">
        <v>4.0999999999999996</v>
      </c>
      <c r="S8" s="548">
        <v>0</v>
      </c>
      <c r="T8" s="546">
        <v>1</v>
      </c>
      <c r="U8" s="547">
        <v>3</v>
      </c>
      <c r="V8" s="547">
        <v>17</v>
      </c>
      <c r="W8" s="547">
        <v>50</v>
      </c>
      <c r="X8" s="557">
        <v>26</v>
      </c>
      <c r="Y8" s="548">
        <v>3</v>
      </c>
      <c r="Z8" s="621">
        <v>96</v>
      </c>
      <c r="AA8" s="622">
        <v>79</v>
      </c>
      <c r="AC8" s="623">
        <v>9999</v>
      </c>
      <c r="AD8" s="543" t="s">
        <v>101</v>
      </c>
      <c r="AE8" s="544">
        <v>25140</v>
      </c>
      <c r="AF8" s="620">
        <v>3.9</v>
      </c>
      <c r="AG8" s="548">
        <v>0</v>
      </c>
      <c r="AH8" s="546">
        <v>2</v>
      </c>
      <c r="AI8" s="547">
        <v>4</v>
      </c>
      <c r="AJ8" s="547">
        <v>20</v>
      </c>
      <c r="AK8" s="547">
        <v>47</v>
      </c>
      <c r="AL8" s="557">
        <v>22</v>
      </c>
      <c r="AM8" s="548">
        <v>4</v>
      </c>
      <c r="AN8" s="621">
        <v>93</v>
      </c>
      <c r="AO8" s="622">
        <v>73</v>
      </c>
      <c r="AQ8" s="1081">
        <v>8</v>
      </c>
      <c r="AR8" s="1082">
        <f>Q7</f>
        <v>195702</v>
      </c>
      <c r="AS8" s="1082">
        <f>Q8</f>
        <v>26739</v>
      </c>
      <c r="AT8" s="1081">
        <f>Z7</f>
        <v>97</v>
      </c>
      <c r="AU8" s="1081">
        <f>Z8</f>
        <v>96</v>
      </c>
      <c r="AV8" s="1103" t="s">
        <v>1983</v>
      </c>
      <c r="AW8" s="1081" t="s">
        <v>31</v>
      </c>
      <c r="AX8" s="1081"/>
      <c r="AY8" s="1081"/>
      <c r="AZ8" s="1289"/>
    </row>
    <row r="9" spans="1:52" ht="25.5">
      <c r="A9" s="624">
        <v>41</v>
      </c>
      <c r="B9" s="625" t="s">
        <v>191</v>
      </c>
      <c r="C9" s="544">
        <v>92</v>
      </c>
      <c r="D9" s="620">
        <v>4.5</v>
      </c>
      <c r="E9" s="548">
        <v>0</v>
      </c>
      <c r="F9" s="546">
        <v>0</v>
      </c>
      <c r="G9" s="547">
        <v>0</v>
      </c>
      <c r="H9" s="547">
        <v>4</v>
      </c>
      <c r="I9" s="547">
        <v>48</v>
      </c>
      <c r="J9" s="557">
        <v>40</v>
      </c>
      <c r="K9" s="548">
        <v>8</v>
      </c>
      <c r="L9" s="621">
        <v>100</v>
      </c>
      <c r="M9" s="622">
        <v>96</v>
      </c>
      <c r="O9" s="624">
        <v>70</v>
      </c>
      <c r="P9" s="625" t="s">
        <v>1211</v>
      </c>
      <c r="Q9" s="544">
        <v>22</v>
      </c>
      <c r="R9" s="620">
        <v>4.4000000000000004</v>
      </c>
      <c r="S9" s="548">
        <v>0</v>
      </c>
      <c r="T9" s="546">
        <v>0</v>
      </c>
      <c r="U9" s="547">
        <v>0</v>
      </c>
      <c r="V9" s="547">
        <v>5</v>
      </c>
      <c r="W9" s="547">
        <v>50</v>
      </c>
      <c r="X9" s="557">
        <v>45</v>
      </c>
      <c r="Y9" s="548">
        <v>0</v>
      </c>
      <c r="Z9" s="621">
        <v>100</v>
      </c>
      <c r="AA9" s="622">
        <v>95</v>
      </c>
      <c r="AC9" s="624">
        <v>2861</v>
      </c>
      <c r="AD9" s="625" t="s">
        <v>1296</v>
      </c>
      <c r="AE9" s="544">
        <v>9</v>
      </c>
      <c r="AF9" s="620"/>
      <c r="AG9" s="548"/>
      <c r="AH9" s="546"/>
      <c r="AI9" s="547"/>
      <c r="AJ9" s="547"/>
      <c r="AK9" s="547"/>
      <c r="AL9" s="557"/>
      <c r="AM9" s="548"/>
      <c r="AN9" s="621"/>
      <c r="AO9" s="622"/>
      <c r="AQ9" s="1081">
        <v>10</v>
      </c>
      <c r="AR9" s="1082">
        <f>AE7</f>
        <v>188643</v>
      </c>
      <c r="AS9" s="1082">
        <f>AE8</f>
        <v>25140</v>
      </c>
      <c r="AT9" s="1081">
        <f>AN7</f>
        <v>94</v>
      </c>
      <c r="AU9" s="1081">
        <f>AN8</f>
        <v>93</v>
      </c>
      <c r="AV9" s="1110">
        <f>A9</f>
        <v>41</v>
      </c>
      <c r="AW9" s="1087" t="str">
        <f>B9</f>
        <v>AIR BASE ELEMENTARY SCHOOL</v>
      </c>
      <c r="AX9" s="1081" t="str">
        <f>IFERROR(VLOOKUP($A9,$O$9:$AA$152,3,FALSE),"N")</f>
        <v>N</v>
      </c>
      <c r="AY9" s="1081" t="str">
        <f>IFERROR(VLOOKUP($A9,$O$9:$AA$152,12,FALSE),"N")</f>
        <v>N</v>
      </c>
      <c r="AZ9" s="826" t="str">
        <f>IF(AX9="N","",(((C9*L9)+(AX9*AY9)))/SUM(C9,AX9))</f>
        <v/>
      </c>
    </row>
    <row r="10" spans="1:52" ht="25.5">
      <c r="A10" s="624">
        <v>70</v>
      </c>
      <c r="B10" s="625" t="s">
        <v>1211</v>
      </c>
      <c r="C10" s="544">
        <v>44</v>
      </c>
      <c r="D10" s="620">
        <v>4</v>
      </c>
      <c r="E10" s="548">
        <v>0</v>
      </c>
      <c r="F10" s="546">
        <v>0</v>
      </c>
      <c r="G10" s="547">
        <v>0</v>
      </c>
      <c r="H10" s="547">
        <v>14</v>
      </c>
      <c r="I10" s="547">
        <v>77</v>
      </c>
      <c r="J10" s="557">
        <v>9</v>
      </c>
      <c r="K10" s="548">
        <v>0</v>
      </c>
      <c r="L10" s="621">
        <v>100</v>
      </c>
      <c r="M10" s="622">
        <v>86</v>
      </c>
      <c r="O10" s="624">
        <v>71</v>
      </c>
      <c r="P10" s="625" t="s">
        <v>198</v>
      </c>
      <c r="Q10" s="544">
        <v>140</v>
      </c>
      <c r="R10" s="620">
        <v>4.4000000000000004</v>
      </c>
      <c r="S10" s="548">
        <v>0</v>
      </c>
      <c r="T10" s="546">
        <v>0</v>
      </c>
      <c r="U10" s="547">
        <v>1</v>
      </c>
      <c r="V10" s="547">
        <v>6</v>
      </c>
      <c r="W10" s="547">
        <v>46</v>
      </c>
      <c r="X10" s="557">
        <v>46</v>
      </c>
      <c r="Y10" s="548">
        <v>1</v>
      </c>
      <c r="Z10" s="621">
        <v>99</v>
      </c>
      <c r="AA10" s="622">
        <v>94</v>
      </c>
      <c r="AC10" s="624">
        <v>6040</v>
      </c>
      <c r="AD10" s="625" t="s">
        <v>1297</v>
      </c>
      <c r="AE10" s="544">
        <v>81</v>
      </c>
      <c r="AF10" s="620">
        <v>4.8</v>
      </c>
      <c r="AG10" s="548">
        <v>0</v>
      </c>
      <c r="AH10" s="546">
        <v>0</v>
      </c>
      <c r="AI10" s="547">
        <v>0</v>
      </c>
      <c r="AJ10" s="547">
        <v>2</v>
      </c>
      <c r="AK10" s="547">
        <v>31</v>
      </c>
      <c r="AL10" s="557">
        <v>51</v>
      </c>
      <c r="AM10" s="548">
        <v>16</v>
      </c>
      <c r="AN10" s="621">
        <v>100</v>
      </c>
      <c r="AO10" s="622">
        <v>98</v>
      </c>
      <c r="AQ10" s="1081" t="s">
        <v>3023</v>
      </c>
      <c r="AR10" s="1081">
        <f>SUM(AR7:AR8)</f>
        <v>393562</v>
      </c>
      <c r="AS10" s="1081">
        <f>SUM(AS7:AS8)</f>
        <v>52616</v>
      </c>
      <c r="AT10" s="1081">
        <f>SUMPRODUCT(AR7:AR8,AT7:AT8)/AR10</f>
        <v>97</v>
      </c>
      <c r="AU10" s="1081">
        <f>SUMPRODUCT(AS7:AS8,AU7:AU8)/AS10</f>
        <v>96</v>
      </c>
      <c r="AV10" s="1110">
        <f t="shared" ref="AV10:AV73" si="2">A10</f>
        <v>70</v>
      </c>
      <c r="AW10" s="1087" t="str">
        <f t="shared" ref="AW10:AW73" si="3">B10</f>
        <v>CORAL REEF MONTESSORI ACADEMY CHART</v>
      </c>
      <c r="AX10" s="1081">
        <f t="shared" ref="AX10:AX73" si="4">IFERROR(VLOOKUP($A10,$O$9:$AA$152,3,FALSE),"N")</f>
        <v>22</v>
      </c>
      <c r="AY10" s="1081">
        <f t="shared" ref="AY10:AY73" si="5">IFERROR(VLOOKUP($A10,$O$9:$AA$152,12,FALSE),"N")</f>
        <v>100</v>
      </c>
      <c r="AZ10" s="1086">
        <f t="shared" ref="AZ10:AZ73" si="6">IF(AX10="N","",(((C10*L10)+(AX10*AY10)))/SUM(C10,AX10))</f>
        <v>100</v>
      </c>
    </row>
    <row r="11" spans="1:52" ht="25.5">
      <c r="A11" s="624">
        <v>71</v>
      </c>
      <c r="B11" s="625" t="s">
        <v>198</v>
      </c>
      <c r="C11" s="544">
        <v>175</v>
      </c>
      <c r="D11" s="620">
        <v>4.5999999999999996</v>
      </c>
      <c r="E11" s="548">
        <v>1</v>
      </c>
      <c r="F11" s="546">
        <v>1</v>
      </c>
      <c r="G11" s="547">
        <v>2</v>
      </c>
      <c r="H11" s="547">
        <v>3</v>
      </c>
      <c r="I11" s="547">
        <v>31</v>
      </c>
      <c r="J11" s="557">
        <v>54</v>
      </c>
      <c r="K11" s="548">
        <v>7</v>
      </c>
      <c r="L11" s="621">
        <v>96</v>
      </c>
      <c r="M11" s="622">
        <v>93</v>
      </c>
      <c r="O11" s="624">
        <v>73</v>
      </c>
      <c r="P11" s="625" t="s">
        <v>199</v>
      </c>
      <c r="Q11" s="544">
        <v>102</v>
      </c>
      <c r="R11" s="620">
        <v>3.7</v>
      </c>
      <c r="S11" s="548">
        <v>0</v>
      </c>
      <c r="T11" s="546">
        <v>3</v>
      </c>
      <c r="U11" s="547">
        <v>4</v>
      </c>
      <c r="V11" s="547">
        <v>27</v>
      </c>
      <c r="W11" s="547">
        <v>48</v>
      </c>
      <c r="X11" s="557">
        <v>18</v>
      </c>
      <c r="Y11" s="548">
        <v>0</v>
      </c>
      <c r="Z11" s="621">
        <v>93</v>
      </c>
      <c r="AA11" s="622">
        <v>66</v>
      </c>
      <c r="AC11" s="624">
        <v>7001</v>
      </c>
      <c r="AD11" s="625" t="s">
        <v>1008</v>
      </c>
      <c r="AE11" s="544">
        <v>11</v>
      </c>
      <c r="AF11" s="620">
        <v>3.3</v>
      </c>
      <c r="AG11" s="548">
        <v>0</v>
      </c>
      <c r="AH11" s="546">
        <v>0</v>
      </c>
      <c r="AI11" s="547">
        <v>9</v>
      </c>
      <c r="AJ11" s="547">
        <v>55</v>
      </c>
      <c r="AK11" s="547">
        <v>36</v>
      </c>
      <c r="AL11" s="557">
        <v>0</v>
      </c>
      <c r="AM11" s="548">
        <v>0</v>
      </c>
      <c r="AN11" s="621">
        <v>91</v>
      </c>
      <c r="AO11" s="622">
        <v>36</v>
      </c>
      <c r="AQ11" s="1081" t="s">
        <v>3024</v>
      </c>
      <c r="AR11" s="1081">
        <f>SUM(AR7:AR9)</f>
        <v>582205</v>
      </c>
      <c r="AS11" s="1081">
        <f>SUM(AS7:AS9)</f>
        <v>77756</v>
      </c>
      <c r="AT11" s="1083">
        <f>SUMPRODUCT(AR7:AR9,AT7:AT9)/AR11</f>
        <v>96.027955788768566</v>
      </c>
      <c r="AU11" s="1083">
        <f>SUMPRODUCT(AS7:AS9,AU7:AU9)/AS11</f>
        <v>95.030042697669629</v>
      </c>
      <c r="AV11" s="1110">
        <f t="shared" si="2"/>
        <v>71</v>
      </c>
      <c r="AW11" s="1087" t="str">
        <f t="shared" si="3"/>
        <v>EUGENIA B. THOMAS K-8 CENTER</v>
      </c>
      <c r="AX11" s="1081">
        <f t="shared" si="4"/>
        <v>140</v>
      </c>
      <c r="AY11" s="1081">
        <f t="shared" si="5"/>
        <v>99</v>
      </c>
      <c r="AZ11" s="1086">
        <f t="shared" si="6"/>
        <v>97.333333333333329</v>
      </c>
    </row>
    <row r="12" spans="1:52" ht="25.5">
      <c r="A12" s="624">
        <v>72</v>
      </c>
      <c r="B12" s="625" t="s">
        <v>1212</v>
      </c>
      <c r="C12" s="544">
        <v>84</v>
      </c>
      <c r="D12" s="620">
        <v>4.2</v>
      </c>
      <c r="E12" s="548">
        <v>0</v>
      </c>
      <c r="F12" s="546">
        <v>0</v>
      </c>
      <c r="G12" s="547">
        <v>0</v>
      </c>
      <c r="H12" s="547">
        <v>8</v>
      </c>
      <c r="I12" s="547">
        <v>63</v>
      </c>
      <c r="J12" s="557">
        <v>29</v>
      </c>
      <c r="K12" s="548">
        <v>0</v>
      </c>
      <c r="L12" s="621">
        <v>100</v>
      </c>
      <c r="M12" s="622">
        <v>92</v>
      </c>
      <c r="O12" s="624">
        <v>91</v>
      </c>
      <c r="P12" s="625" t="s">
        <v>201</v>
      </c>
      <c r="Q12" s="544">
        <v>259</v>
      </c>
      <c r="R12" s="620">
        <v>4.0999999999999996</v>
      </c>
      <c r="S12" s="548">
        <v>0</v>
      </c>
      <c r="T12" s="546">
        <v>1</v>
      </c>
      <c r="U12" s="547">
        <v>2</v>
      </c>
      <c r="V12" s="547">
        <v>13</v>
      </c>
      <c r="W12" s="547">
        <v>57</v>
      </c>
      <c r="X12" s="557">
        <v>25</v>
      </c>
      <c r="Y12" s="548">
        <v>3</v>
      </c>
      <c r="Z12" s="621">
        <v>98</v>
      </c>
      <c r="AA12" s="622">
        <v>85</v>
      </c>
      <c r="AC12" s="624">
        <v>7007</v>
      </c>
      <c r="AD12" s="625" t="s">
        <v>937</v>
      </c>
      <c r="AE12" s="544">
        <v>87</v>
      </c>
      <c r="AF12" s="620">
        <v>4.2</v>
      </c>
      <c r="AG12" s="548">
        <v>0</v>
      </c>
      <c r="AH12" s="546">
        <v>0</v>
      </c>
      <c r="AI12" s="547">
        <v>0</v>
      </c>
      <c r="AJ12" s="547">
        <v>17</v>
      </c>
      <c r="AK12" s="547">
        <v>46</v>
      </c>
      <c r="AL12" s="557">
        <v>32</v>
      </c>
      <c r="AM12" s="548">
        <v>5</v>
      </c>
      <c r="AN12" s="621">
        <v>100</v>
      </c>
      <c r="AO12" s="622">
        <v>83</v>
      </c>
      <c r="AV12" s="1087">
        <f t="shared" si="2"/>
        <v>72</v>
      </c>
      <c r="AW12" s="1087" t="str">
        <f t="shared" si="3"/>
        <v>SUMMERVILLE ADVANTAGE ACADEMY</v>
      </c>
      <c r="AX12" s="1081" t="str">
        <f t="shared" si="4"/>
        <v>N</v>
      </c>
      <c r="AY12" s="1081" t="str">
        <f t="shared" si="5"/>
        <v>N</v>
      </c>
      <c r="AZ12" s="1086" t="str">
        <f t="shared" si="6"/>
        <v/>
      </c>
    </row>
    <row r="13" spans="1:52" ht="25.5">
      <c r="A13" s="624">
        <v>73</v>
      </c>
      <c r="B13" s="625" t="s">
        <v>199</v>
      </c>
      <c r="C13" s="544">
        <v>170</v>
      </c>
      <c r="D13" s="620">
        <v>3.8</v>
      </c>
      <c r="E13" s="548">
        <v>3</v>
      </c>
      <c r="F13" s="546">
        <v>0</v>
      </c>
      <c r="G13" s="547">
        <v>2</v>
      </c>
      <c r="H13" s="547">
        <v>19</v>
      </c>
      <c r="I13" s="547">
        <v>63</v>
      </c>
      <c r="J13" s="557">
        <v>14</v>
      </c>
      <c r="K13" s="548">
        <v>0</v>
      </c>
      <c r="L13" s="621">
        <v>95</v>
      </c>
      <c r="M13" s="622">
        <v>76</v>
      </c>
      <c r="O13" s="624">
        <v>92</v>
      </c>
      <c r="P13" s="625" t="s">
        <v>122</v>
      </c>
      <c r="Q13" s="544">
        <v>187</v>
      </c>
      <c r="R13" s="620">
        <v>4.5</v>
      </c>
      <c r="S13" s="548">
        <v>0</v>
      </c>
      <c r="T13" s="546">
        <v>1</v>
      </c>
      <c r="U13" s="547">
        <v>1</v>
      </c>
      <c r="V13" s="547">
        <v>9</v>
      </c>
      <c r="W13" s="547">
        <v>43</v>
      </c>
      <c r="X13" s="557">
        <v>34</v>
      </c>
      <c r="Y13" s="548">
        <v>13</v>
      </c>
      <c r="Z13" s="621">
        <v>99</v>
      </c>
      <c r="AA13" s="622">
        <v>90</v>
      </c>
      <c r="AC13" s="624">
        <v>7009</v>
      </c>
      <c r="AD13" s="625" t="s">
        <v>1541</v>
      </c>
      <c r="AE13" s="544">
        <v>42</v>
      </c>
      <c r="AF13" s="620">
        <v>4.7</v>
      </c>
      <c r="AG13" s="548">
        <v>0</v>
      </c>
      <c r="AH13" s="546">
        <v>0</v>
      </c>
      <c r="AI13" s="547">
        <v>0</v>
      </c>
      <c r="AJ13" s="547">
        <v>0</v>
      </c>
      <c r="AK13" s="547">
        <v>43</v>
      </c>
      <c r="AL13" s="557">
        <v>48</v>
      </c>
      <c r="AM13" s="548">
        <v>10</v>
      </c>
      <c r="AN13" s="621">
        <v>100</v>
      </c>
      <c r="AO13" s="622">
        <v>100</v>
      </c>
      <c r="AV13" s="1087">
        <f t="shared" si="2"/>
        <v>73</v>
      </c>
      <c r="AW13" s="1087" t="str">
        <f t="shared" si="3"/>
        <v>MANDARIN LAKES K-8 ACADEMY</v>
      </c>
      <c r="AX13" s="1081">
        <f t="shared" si="4"/>
        <v>102</v>
      </c>
      <c r="AY13" s="1081">
        <f t="shared" si="5"/>
        <v>93</v>
      </c>
      <c r="AZ13" s="1086">
        <f t="shared" si="6"/>
        <v>94.25</v>
      </c>
    </row>
    <row r="14" spans="1:52" ht="25.5">
      <c r="A14" s="624">
        <v>81</v>
      </c>
      <c r="B14" s="625" t="s">
        <v>200</v>
      </c>
      <c r="C14" s="544">
        <v>83</v>
      </c>
      <c r="D14" s="620">
        <v>3.5</v>
      </c>
      <c r="E14" s="548">
        <v>4</v>
      </c>
      <c r="F14" s="546">
        <v>2</v>
      </c>
      <c r="G14" s="547">
        <v>7</v>
      </c>
      <c r="H14" s="547">
        <v>23</v>
      </c>
      <c r="I14" s="547">
        <v>59</v>
      </c>
      <c r="J14" s="557">
        <v>5</v>
      </c>
      <c r="K14" s="548">
        <v>0</v>
      </c>
      <c r="L14" s="621">
        <v>87</v>
      </c>
      <c r="M14" s="622">
        <v>64</v>
      </c>
      <c r="O14" s="624">
        <v>122</v>
      </c>
      <c r="P14" s="625" t="s">
        <v>123</v>
      </c>
      <c r="Q14" s="544">
        <v>206</v>
      </c>
      <c r="R14" s="620">
        <v>3.8</v>
      </c>
      <c r="S14" s="548">
        <v>0</v>
      </c>
      <c r="T14" s="546">
        <v>0</v>
      </c>
      <c r="U14" s="547">
        <v>4</v>
      </c>
      <c r="V14" s="547">
        <v>36</v>
      </c>
      <c r="W14" s="547">
        <v>39</v>
      </c>
      <c r="X14" s="557">
        <v>18</v>
      </c>
      <c r="Y14" s="548">
        <v>2</v>
      </c>
      <c r="Z14" s="621">
        <v>95</v>
      </c>
      <c r="AA14" s="622">
        <v>59</v>
      </c>
      <c r="AC14" s="624">
        <v>7011</v>
      </c>
      <c r="AD14" s="625" t="s">
        <v>477</v>
      </c>
      <c r="AE14" s="544">
        <v>460</v>
      </c>
      <c r="AF14" s="620">
        <v>3.7</v>
      </c>
      <c r="AG14" s="548">
        <v>1</v>
      </c>
      <c r="AH14" s="546">
        <v>3</v>
      </c>
      <c r="AI14" s="547">
        <v>8</v>
      </c>
      <c r="AJ14" s="547">
        <v>23</v>
      </c>
      <c r="AK14" s="547">
        <v>48</v>
      </c>
      <c r="AL14" s="557">
        <v>16</v>
      </c>
      <c r="AM14" s="548">
        <v>2</v>
      </c>
      <c r="AN14" s="621">
        <v>88</v>
      </c>
      <c r="AO14" s="622">
        <v>66</v>
      </c>
      <c r="AV14" s="1087">
        <f t="shared" si="2"/>
        <v>81</v>
      </c>
      <c r="AW14" s="1087" t="str">
        <f t="shared" si="3"/>
        <v>LENORA BRAYNON SMITH ELEMENTARY</v>
      </c>
      <c r="AX14" s="1081" t="str">
        <f t="shared" si="4"/>
        <v>N</v>
      </c>
      <c r="AY14" s="1081" t="str">
        <f t="shared" si="5"/>
        <v>N</v>
      </c>
      <c r="AZ14" s="1086" t="str">
        <f t="shared" si="6"/>
        <v/>
      </c>
    </row>
    <row r="15" spans="1:52" ht="25.5">
      <c r="A15" s="624">
        <v>91</v>
      </c>
      <c r="B15" s="625" t="s">
        <v>201</v>
      </c>
      <c r="C15" s="544">
        <v>231</v>
      </c>
      <c r="D15" s="620">
        <v>4</v>
      </c>
      <c r="E15" s="548">
        <v>1</v>
      </c>
      <c r="F15" s="546">
        <v>0</v>
      </c>
      <c r="G15" s="547">
        <v>1</v>
      </c>
      <c r="H15" s="547">
        <v>15</v>
      </c>
      <c r="I15" s="547">
        <v>60</v>
      </c>
      <c r="J15" s="557">
        <v>21</v>
      </c>
      <c r="K15" s="548">
        <v>1</v>
      </c>
      <c r="L15" s="621">
        <v>97</v>
      </c>
      <c r="M15" s="622">
        <v>82</v>
      </c>
      <c r="O15" s="624">
        <v>231</v>
      </c>
      <c r="P15" s="625" t="s">
        <v>124</v>
      </c>
      <c r="Q15" s="544">
        <v>203</v>
      </c>
      <c r="R15" s="620">
        <v>4.3</v>
      </c>
      <c r="S15" s="548">
        <v>0</v>
      </c>
      <c r="T15" s="546">
        <v>1</v>
      </c>
      <c r="U15" s="547">
        <v>1</v>
      </c>
      <c r="V15" s="547">
        <v>10</v>
      </c>
      <c r="W15" s="547">
        <v>43</v>
      </c>
      <c r="X15" s="557">
        <v>37</v>
      </c>
      <c r="Y15" s="548">
        <v>6</v>
      </c>
      <c r="Z15" s="621">
        <v>98</v>
      </c>
      <c r="AA15" s="622">
        <v>87</v>
      </c>
      <c r="AC15" s="624">
        <v>7014</v>
      </c>
      <c r="AD15" s="625" t="s">
        <v>1543</v>
      </c>
      <c r="AE15" s="544">
        <v>75</v>
      </c>
      <c r="AF15" s="620">
        <v>4.2</v>
      </c>
      <c r="AG15" s="548">
        <v>0</v>
      </c>
      <c r="AH15" s="546">
        <v>1</v>
      </c>
      <c r="AI15" s="547">
        <v>0</v>
      </c>
      <c r="AJ15" s="547">
        <v>13</v>
      </c>
      <c r="AK15" s="547">
        <v>53</v>
      </c>
      <c r="AL15" s="557">
        <v>28</v>
      </c>
      <c r="AM15" s="548">
        <v>4</v>
      </c>
      <c r="AN15" s="621">
        <v>99</v>
      </c>
      <c r="AO15" s="622">
        <v>85</v>
      </c>
      <c r="AV15" s="1087">
        <f t="shared" si="2"/>
        <v>91</v>
      </c>
      <c r="AW15" s="1087" t="str">
        <f t="shared" si="3"/>
        <v>BOB GRAHAM EDUCATION CENTER</v>
      </c>
      <c r="AX15" s="1081">
        <f t="shared" si="4"/>
        <v>259</v>
      </c>
      <c r="AY15" s="1081">
        <f t="shared" si="5"/>
        <v>98</v>
      </c>
      <c r="AZ15" s="1086">
        <f t="shared" si="6"/>
        <v>97.528571428571425</v>
      </c>
    </row>
    <row r="16" spans="1:52" ht="25.5">
      <c r="A16" s="624">
        <v>92</v>
      </c>
      <c r="B16" s="625" t="s">
        <v>122</v>
      </c>
      <c r="C16" s="544">
        <v>179</v>
      </c>
      <c r="D16" s="620">
        <v>4.3</v>
      </c>
      <c r="E16" s="548">
        <v>1</v>
      </c>
      <c r="F16" s="546">
        <v>1</v>
      </c>
      <c r="G16" s="547">
        <v>2</v>
      </c>
      <c r="H16" s="547">
        <v>6</v>
      </c>
      <c r="I16" s="547">
        <v>53</v>
      </c>
      <c r="J16" s="557">
        <v>35</v>
      </c>
      <c r="K16" s="548">
        <v>3</v>
      </c>
      <c r="L16" s="621">
        <v>97</v>
      </c>
      <c r="M16" s="622">
        <v>91</v>
      </c>
      <c r="O16" s="624">
        <v>241</v>
      </c>
      <c r="P16" s="625" t="s">
        <v>209</v>
      </c>
      <c r="Q16" s="544">
        <v>110</v>
      </c>
      <c r="R16" s="620">
        <v>4.4000000000000004</v>
      </c>
      <c r="S16" s="548">
        <v>0</v>
      </c>
      <c r="T16" s="546">
        <v>0</v>
      </c>
      <c r="U16" s="547">
        <v>0</v>
      </c>
      <c r="V16" s="547">
        <v>7</v>
      </c>
      <c r="W16" s="547">
        <v>47</v>
      </c>
      <c r="X16" s="557">
        <v>39</v>
      </c>
      <c r="Y16" s="548">
        <v>6</v>
      </c>
      <c r="Z16" s="621">
        <v>100</v>
      </c>
      <c r="AA16" s="622">
        <v>93</v>
      </c>
      <c r="AC16" s="624">
        <v>7015</v>
      </c>
      <c r="AD16" s="625" t="s">
        <v>1298</v>
      </c>
      <c r="AE16" s="544">
        <v>110</v>
      </c>
      <c r="AF16" s="620">
        <v>3</v>
      </c>
      <c r="AG16" s="548">
        <v>0</v>
      </c>
      <c r="AH16" s="546">
        <v>5</v>
      </c>
      <c r="AI16" s="547">
        <v>24</v>
      </c>
      <c r="AJ16" s="547">
        <v>42</v>
      </c>
      <c r="AK16" s="547">
        <v>27</v>
      </c>
      <c r="AL16" s="557">
        <v>1</v>
      </c>
      <c r="AM16" s="548">
        <v>2</v>
      </c>
      <c r="AN16" s="621">
        <v>72</v>
      </c>
      <c r="AO16" s="622">
        <v>30</v>
      </c>
      <c r="AV16" s="1087">
        <f t="shared" si="2"/>
        <v>92</v>
      </c>
      <c r="AW16" s="1087" t="str">
        <f t="shared" si="3"/>
        <v>SUNNY ISLES BEACH COMMUNITY SCHOOL</v>
      </c>
      <c r="AX16" s="1081">
        <f t="shared" si="4"/>
        <v>187</v>
      </c>
      <c r="AY16" s="1081">
        <f t="shared" si="5"/>
        <v>99</v>
      </c>
      <c r="AZ16" s="1086">
        <f t="shared" si="6"/>
        <v>98.021857923497265</v>
      </c>
    </row>
    <row r="17" spans="1:52" ht="25.5">
      <c r="A17" s="624">
        <v>100</v>
      </c>
      <c r="B17" s="625" t="s">
        <v>109</v>
      </c>
      <c r="C17" s="544">
        <v>113</v>
      </c>
      <c r="D17" s="620">
        <v>4.0999999999999996</v>
      </c>
      <c r="E17" s="548">
        <v>0</v>
      </c>
      <c r="F17" s="546">
        <v>0</v>
      </c>
      <c r="G17" s="547">
        <v>1</v>
      </c>
      <c r="H17" s="547">
        <v>12</v>
      </c>
      <c r="I17" s="547">
        <v>65</v>
      </c>
      <c r="J17" s="557">
        <v>19</v>
      </c>
      <c r="K17" s="548">
        <v>3</v>
      </c>
      <c r="L17" s="621">
        <v>99</v>
      </c>
      <c r="M17" s="622">
        <v>88</v>
      </c>
      <c r="O17" s="624">
        <v>332</v>
      </c>
      <c r="P17" s="625" t="s">
        <v>214</v>
      </c>
      <c r="Q17" s="544">
        <v>117</v>
      </c>
      <c r="R17" s="620">
        <v>4.3</v>
      </c>
      <c r="S17" s="548">
        <v>0</v>
      </c>
      <c r="T17" s="546">
        <v>0</v>
      </c>
      <c r="U17" s="547">
        <v>1</v>
      </c>
      <c r="V17" s="547">
        <v>10</v>
      </c>
      <c r="W17" s="547">
        <v>53</v>
      </c>
      <c r="X17" s="557">
        <v>33</v>
      </c>
      <c r="Y17" s="548">
        <v>3</v>
      </c>
      <c r="Z17" s="621">
        <v>99</v>
      </c>
      <c r="AA17" s="622">
        <v>89</v>
      </c>
      <c r="AC17" s="624">
        <v>7018</v>
      </c>
      <c r="AD17" s="625" t="s">
        <v>479</v>
      </c>
      <c r="AE17" s="544">
        <v>177</v>
      </c>
      <c r="AF17" s="620">
        <v>4.0999999999999996</v>
      </c>
      <c r="AG17" s="548">
        <v>0</v>
      </c>
      <c r="AH17" s="546">
        <v>0</v>
      </c>
      <c r="AI17" s="547">
        <v>1</v>
      </c>
      <c r="AJ17" s="547">
        <v>15</v>
      </c>
      <c r="AK17" s="547">
        <v>58</v>
      </c>
      <c r="AL17" s="557">
        <v>24</v>
      </c>
      <c r="AM17" s="548">
        <v>2</v>
      </c>
      <c r="AN17" s="621">
        <v>99</v>
      </c>
      <c r="AO17" s="622">
        <v>84</v>
      </c>
      <c r="AV17" s="1087">
        <f t="shared" si="2"/>
        <v>100</v>
      </c>
      <c r="AW17" s="1087" t="str">
        <f t="shared" si="3"/>
        <v>MATER ACADEMY</v>
      </c>
      <c r="AX17" s="1081" t="str">
        <f t="shared" si="4"/>
        <v>N</v>
      </c>
      <c r="AY17" s="1081" t="str">
        <f t="shared" si="5"/>
        <v>N</v>
      </c>
      <c r="AZ17" s="1086" t="str">
        <f t="shared" si="6"/>
        <v/>
      </c>
    </row>
    <row r="18" spans="1:52" ht="25.5">
      <c r="A18" s="624">
        <v>101</v>
      </c>
      <c r="B18" s="625" t="s">
        <v>202</v>
      </c>
      <c r="C18" s="544">
        <v>60</v>
      </c>
      <c r="D18" s="620">
        <v>3.7</v>
      </c>
      <c r="E18" s="548">
        <v>0</v>
      </c>
      <c r="F18" s="546">
        <v>2</v>
      </c>
      <c r="G18" s="547">
        <v>3</v>
      </c>
      <c r="H18" s="547">
        <v>23</v>
      </c>
      <c r="I18" s="547">
        <v>68</v>
      </c>
      <c r="J18" s="557">
        <v>3</v>
      </c>
      <c r="K18" s="548">
        <v>0</v>
      </c>
      <c r="L18" s="621">
        <v>95</v>
      </c>
      <c r="M18" s="622">
        <v>72</v>
      </c>
      <c r="O18" s="624">
        <v>761</v>
      </c>
      <c r="P18" s="625" t="s">
        <v>930</v>
      </c>
      <c r="Q18" s="544">
        <v>73</v>
      </c>
      <c r="R18" s="620">
        <v>3.8</v>
      </c>
      <c r="S18" s="548">
        <v>0</v>
      </c>
      <c r="T18" s="546">
        <v>3</v>
      </c>
      <c r="U18" s="547">
        <v>4</v>
      </c>
      <c r="V18" s="547">
        <v>23</v>
      </c>
      <c r="W18" s="547">
        <v>47</v>
      </c>
      <c r="X18" s="557">
        <v>23</v>
      </c>
      <c r="Y18" s="548">
        <v>0</v>
      </c>
      <c r="Z18" s="621">
        <v>93</v>
      </c>
      <c r="AA18" s="622">
        <v>70</v>
      </c>
      <c r="AC18" s="624">
        <v>7020</v>
      </c>
      <c r="AD18" s="625" t="s">
        <v>480</v>
      </c>
      <c r="AE18" s="544">
        <v>289</v>
      </c>
      <c r="AF18" s="620">
        <v>4.0999999999999996</v>
      </c>
      <c r="AG18" s="548">
        <v>0</v>
      </c>
      <c r="AH18" s="546">
        <v>0</v>
      </c>
      <c r="AI18" s="547">
        <v>1</v>
      </c>
      <c r="AJ18" s="547">
        <v>16</v>
      </c>
      <c r="AK18" s="547">
        <v>55</v>
      </c>
      <c r="AL18" s="557">
        <v>26</v>
      </c>
      <c r="AM18" s="548">
        <v>3</v>
      </c>
      <c r="AN18" s="621">
        <v>99</v>
      </c>
      <c r="AO18" s="622">
        <v>83</v>
      </c>
      <c r="AV18" s="1087">
        <f t="shared" si="2"/>
        <v>101</v>
      </c>
      <c r="AW18" s="1087" t="str">
        <f t="shared" si="3"/>
        <v>ARCOLA LAKE ELEMENTARY SCHOOL</v>
      </c>
      <c r="AX18" s="1081" t="str">
        <f t="shared" si="4"/>
        <v>N</v>
      </c>
      <c r="AY18" s="1081" t="str">
        <f t="shared" si="5"/>
        <v>N</v>
      </c>
      <c r="AZ18" s="1086" t="str">
        <f t="shared" si="6"/>
        <v/>
      </c>
    </row>
    <row r="19" spans="1:52" ht="25.5">
      <c r="A19" s="624">
        <v>102</v>
      </c>
      <c r="B19" s="625" t="s">
        <v>203</v>
      </c>
      <c r="C19" s="544">
        <v>62</v>
      </c>
      <c r="D19" s="620">
        <v>3.5</v>
      </c>
      <c r="E19" s="548">
        <v>0</v>
      </c>
      <c r="F19" s="546">
        <v>2</v>
      </c>
      <c r="G19" s="547">
        <v>2</v>
      </c>
      <c r="H19" s="547">
        <v>40</v>
      </c>
      <c r="I19" s="547">
        <v>53</v>
      </c>
      <c r="J19" s="557">
        <v>3</v>
      </c>
      <c r="K19" s="548">
        <v>0</v>
      </c>
      <c r="L19" s="621">
        <v>97</v>
      </c>
      <c r="M19" s="622">
        <v>56</v>
      </c>
      <c r="O19" s="624">
        <v>950</v>
      </c>
      <c r="P19" s="625" t="s">
        <v>241</v>
      </c>
      <c r="Q19" s="544">
        <v>103</v>
      </c>
      <c r="R19" s="620">
        <v>4.2</v>
      </c>
      <c r="S19" s="548">
        <v>0</v>
      </c>
      <c r="T19" s="546">
        <v>0</v>
      </c>
      <c r="U19" s="547">
        <v>0</v>
      </c>
      <c r="V19" s="547">
        <v>10</v>
      </c>
      <c r="W19" s="547">
        <v>59</v>
      </c>
      <c r="X19" s="557">
        <v>31</v>
      </c>
      <c r="Y19" s="548">
        <v>0</v>
      </c>
      <c r="Z19" s="621">
        <v>100</v>
      </c>
      <c r="AA19" s="622">
        <v>90</v>
      </c>
      <c r="AC19" s="624">
        <v>7022</v>
      </c>
      <c r="AD19" s="625" t="s">
        <v>481</v>
      </c>
      <c r="AE19" s="544">
        <v>124</v>
      </c>
      <c r="AF19" s="620">
        <v>4.4000000000000004</v>
      </c>
      <c r="AG19" s="548">
        <v>0</v>
      </c>
      <c r="AH19" s="546">
        <v>0</v>
      </c>
      <c r="AI19" s="547">
        <v>2</v>
      </c>
      <c r="AJ19" s="547">
        <v>11</v>
      </c>
      <c r="AK19" s="547">
        <v>43</v>
      </c>
      <c r="AL19" s="557">
        <v>32</v>
      </c>
      <c r="AM19" s="548">
        <v>11</v>
      </c>
      <c r="AN19" s="621">
        <v>98</v>
      </c>
      <c r="AO19" s="622">
        <v>86</v>
      </c>
      <c r="AV19" s="1087">
        <f t="shared" si="2"/>
        <v>102</v>
      </c>
      <c r="AW19" s="1087" t="str">
        <f t="shared" si="3"/>
        <v>MIAMI COMMUNITY CHARTER SCHOOL</v>
      </c>
      <c r="AX19" s="1081" t="str">
        <f t="shared" si="4"/>
        <v>N</v>
      </c>
      <c r="AY19" s="1081" t="str">
        <f t="shared" si="5"/>
        <v>N</v>
      </c>
      <c r="AZ19" s="1086" t="str">
        <f t="shared" si="6"/>
        <v/>
      </c>
    </row>
    <row r="20" spans="1:52" ht="25.5">
      <c r="A20" s="624">
        <v>111</v>
      </c>
      <c r="B20" s="625" t="s">
        <v>204</v>
      </c>
      <c r="C20" s="544">
        <v>84</v>
      </c>
      <c r="D20" s="620">
        <v>3.8</v>
      </c>
      <c r="E20" s="548">
        <v>0</v>
      </c>
      <c r="F20" s="546">
        <v>2</v>
      </c>
      <c r="G20" s="547">
        <v>0</v>
      </c>
      <c r="H20" s="547">
        <v>25</v>
      </c>
      <c r="I20" s="547">
        <v>62</v>
      </c>
      <c r="J20" s="557">
        <v>11</v>
      </c>
      <c r="K20" s="548">
        <v>0</v>
      </c>
      <c r="L20" s="621">
        <v>98</v>
      </c>
      <c r="M20" s="622">
        <v>73</v>
      </c>
      <c r="O20" s="624">
        <v>1010</v>
      </c>
      <c r="P20" s="625" t="s">
        <v>244</v>
      </c>
      <c r="Q20" s="544">
        <v>149</v>
      </c>
      <c r="R20" s="620">
        <v>4.5</v>
      </c>
      <c r="S20" s="548">
        <v>0</v>
      </c>
      <c r="T20" s="546">
        <v>0</v>
      </c>
      <c r="U20" s="547">
        <v>0</v>
      </c>
      <c r="V20" s="547">
        <v>5</v>
      </c>
      <c r="W20" s="547">
        <v>44</v>
      </c>
      <c r="X20" s="557">
        <v>44</v>
      </c>
      <c r="Y20" s="548">
        <v>7</v>
      </c>
      <c r="Z20" s="621">
        <v>100</v>
      </c>
      <c r="AA20" s="622">
        <v>95</v>
      </c>
      <c r="AC20" s="624">
        <v>7024</v>
      </c>
      <c r="AD20" s="625" t="s">
        <v>1299</v>
      </c>
      <c r="AE20" s="544">
        <v>17</v>
      </c>
      <c r="AF20" s="620">
        <v>3.8</v>
      </c>
      <c r="AG20" s="548">
        <v>0</v>
      </c>
      <c r="AH20" s="546">
        <v>0</v>
      </c>
      <c r="AI20" s="547">
        <v>0</v>
      </c>
      <c r="AJ20" s="547">
        <v>41</v>
      </c>
      <c r="AK20" s="547">
        <v>47</v>
      </c>
      <c r="AL20" s="557">
        <v>6</v>
      </c>
      <c r="AM20" s="548">
        <v>6</v>
      </c>
      <c r="AN20" s="621">
        <v>100</v>
      </c>
      <c r="AO20" s="622">
        <v>59</v>
      </c>
      <c r="AV20" s="1087">
        <f t="shared" si="2"/>
        <v>111</v>
      </c>
      <c r="AW20" s="1087" t="str">
        <f t="shared" si="3"/>
        <v>MAYA ANGELOU ELEMENTARY SCHOOL</v>
      </c>
      <c r="AX20" s="1081" t="str">
        <f t="shared" si="4"/>
        <v>N</v>
      </c>
      <c r="AY20" s="1081" t="str">
        <f t="shared" si="5"/>
        <v>N</v>
      </c>
      <c r="AZ20" s="1086" t="str">
        <f t="shared" si="6"/>
        <v/>
      </c>
    </row>
    <row r="21" spans="1:52" ht="25.5">
      <c r="A21" s="624">
        <v>113</v>
      </c>
      <c r="B21" s="625" t="s">
        <v>111</v>
      </c>
      <c r="C21" s="544">
        <v>20</v>
      </c>
      <c r="D21" s="620">
        <v>3.7</v>
      </c>
      <c r="E21" s="548">
        <v>0</v>
      </c>
      <c r="F21" s="546">
        <v>5</v>
      </c>
      <c r="G21" s="547">
        <v>5</v>
      </c>
      <c r="H21" s="547">
        <v>15</v>
      </c>
      <c r="I21" s="547">
        <v>65</v>
      </c>
      <c r="J21" s="557">
        <v>10</v>
      </c>
      <c r="K21" s="548">
        <v>0</v>
      </c>
      <c r="L21" s="621">
        <v>90</v>
      </c>
      <c r="M21" s="622">
        <v>75</v>
      </c>
      <c r="O21" s="624">
        <v>1020</v>
      </c>
      <c r="P21" s="625" t="s">
        <v>245</v>
      </c>
      <c r="Q21" s="544">
        <v>90</v>
      </c>
      <c r="R21" s="620">
        <v>4.2</v>
      </c>
      <c r="S21" s="548">
        <v>0</v>
      </c>
      <c r="T21" s="546">
        <v>0</v>
      </c>
      <c r="U21" s="547">
        <v>0</v>
      </c>
      <c r="V21" s="547">
        <v>10</v>
      </c>
      <c r="W21" s="547">
        <v>56</v>
      </c>
      <c r="X21" s="557">
        <v>34</v>
      </c>
      <c r="Y21" s="548">
        <v>0</v>
      </c>
      <c r="Z21" s="621">
        <v>100</v>
      </c>
      <c r="AA21" s="622">
        <v>90</v>
      </c>
      <c r="AC21" s="624">
        <v>7029</v>
      </c>
      <c r="AD21" s="625" t="s">
        <v>1300</v>
      </c>
      <c r="AE21" s="544">
        <v>422</v>
      </c>
      <c r="AF21" s="620">
        <v>4.4000000000000004</v>
      </c>
      <c r="AG21" s="548">
        <v>0</v>
      </c>
      <c r="AH21" s="546">
        <v>0</v>
      </c>
      <c r="AI21" s="547">
        <v>1</v>
      </c>
      <c r="AJ21" s="547">
        <v>8</v>
      </c>
      <c r="AK21" s="547">
        <v>52</v>
      </c>
      <c r="AL21" s="557">
        <v>30</v>
      </c>
      <c r="AM21" s="548">
        <v>8</v>
      </c>
      <c r="AN21" s="621">
        <v>99</v>
      </c>
      <c r="AO21" s="622">
        <v>91</v>
      </c>
      <c r="AV21" s="1087">
        <f t="shared" si="2"/>
        <v>113</v>
      </c>
      <c r="AW21" s="1087" t="str">
        <f t="shared" si="3"/>
        <v>BALERE LANGUAGE ACADEMY</v>
      </c>
      <c r="AX21" s="1081" t="str">
        <f t="shared" si="4"/>
        <v>N</v>
      </c>
      <c r="AY21" s="1081" t="str">
        <f t="shared" si="5"/>
        <v>N</v>
      </c>
      <c r="AZ21" s="1086" t="str">
        <f t="shared" si="6"/>
        <v/>
      </c>
    </row>
    <row r="22" spans="1:52" ht="25.5">
      <c r="A22" s="624">
        <v>121</v>
      </c>
      <c r="B22" s="625" t="s">
        <v>205</v>
      </c>
      <c r="C22" s="544">
        <v>161</v>
      </c>
      <c r="D22" s="620">
        <v>3.7</v>
      </c>
      <c r="E22" s="548">
        <v>1</v>
      </c>
      <c r="F22" s="546">
        <v>4</v>
      </c>
      <c r="G22" s="547">
        <v>2</v>
      </c>
      <c r="H22" s="547">
        <v>25</v>
      </c>
      <c r="I22" s="547">
        <v>57</v>
      </c>
      <c r="J22" s="557">
        <v>11</v>
      </c>
      <c r="K22" s="548">
        <v>0</v>
      </c>
      <c r="L22" s="621">
        <v>93</v>
      </c>
      <c r="M22" s="622">
        <v>68</v>
      </c>
      <c r="O22" s="624">
        <v>1121</v>
      </c>
      <c r="P22" s="625" t="s">
        <v>115</v>
      </c>
      <c r="Q22" s="544">
        <v>169</v>
      </c>
      <c r="R22" s="620">
        <v>4.2</v>
      </c>
      <c r="S22" s="548">
        <v>1</v>
      </c>
      <c r="T22" s="546">
        <v>1</v>
      </c>
      <c r="U22" s="547">
        <v>1</v>
      </c>
      <c r="V22" s="547">
        <v>14</v>
      </c>
      <c r="W22" s="547">
        <v>47</v>
      </c>
      <c r="X22" s="557">
        <v>32</v>
      </c>
      <c r="Y22" s="548">
        <v>5</v>
      </c>
      <c r="Z22" s="621">
        <v>98</v>
      </c>
      <c r="AA22" s="622">
        <v>84</v>
      </c>
      <c r="AC22" s="624">
        <v>7030</v>
      </c>
      <c r="AD22" s="625" t="s">
        <v>1549</v>
      </c>
      <c r="AE22" s="544">
        <v>17</v>
      </c>
      <c r="AF22" s="620">
        <v>3.2</v>
      </c>
      <c r="AG22" s="548">
        <v>0</v>
      </c>
      <c r="AH22" s="546">
        <v>0</v>
      </c>
      <c r="AI22" s="547">
        <v>29</v>
      </c>
      <c r="AJ22" s="547">
        <v>35</v>
      </c>
      <c r="AK22" s="547">
        <v>24</v>
      </c>
      <c r="AL22" s="557">
        <v>6</v>
      </c>
      <c r="AM22" s="548">
        <v>6</v>
      </c>
      <c r="AN22" s="621">
        <v>71</v>
      </c>
      <c r="AO22" s="622">
        <v>35</v>
      </c>
      <c r="AV22" s="1087">
        <f t="shared" si="2"/>
        <v>121</v>
      </c>
      <c r="AW22" s="1087" t="str">
        <f t="shared" si="3"/>
        <v>AUBURNDALE ELEMENTARY SCHOOL</v>
      </c>
      <c r="AX22" s="1081" t="str">
        <f t="shared" si="4"/>
        <v>N</v>
      </c>
      <c r="AY22" s="1081" t="str">
        <f t="shared" si="5"/>
        <v>N</v>
      </c>
      <c r="AZ22" s="1086" t="str">
        <f t="shared" si="6"/>
        <v/>
      </c>
    </row>
    <row r="23" spans="1:52" ht="25.5">
      <c r="A23" s="624">
        <v>122</v>
      </c>
      <c r="B23" s="625" t="s">
        <v>123</v>
      </c>
      <c r="C23" s="544">
        <v>207</v>
      </c>
      <c r="D23" s="620">
        <v>3.7</v>
      </c>
      <c r="E23" s="548">
        <v>2</v>
      </c>
      <c r="F23" s="546">
        <v>1</v>
      </c>
      <c r="G23" s="547">
        <v>4</v>
      </c>
      <c r="H23" s="547">
        <v>22</v>
      </c>
      <c r="I23" s="547">
        <v>55</v>
      </c>
      <c r="J23" s="557">
        <v>13</v>
      </c>
      <c r="K23" s="548">
        <v>2</v>
      </c>
      <c r="L23" s="621">
        <v>92</v>
      </c>
      <c r="M23" s="622">
        <v>70</v>
      </c>
      <c r="O23" s="624">
        <v>1331</v>
      </c>
      <c r="P23" s="625" t="s">
        <v>15</v>
      </c>
      <c r="Q23" s="544">
        <v>169</v>
      </c>
      <c r="R23" s="620">
        <v>4.3</v>
      </c>
      <c r="S23" s="548">
        <v>0</v>
      </c>
      <c r="T23" s="546">
        <v>0</v>
      </c>
      <c r="U23" s="547">
        <v>1</v>
      </c>
      <c r="V23" s="547">
        <v>15</v>
      </c>
      <c r="W23" s="547">
        <v>48</v>
      </c>
      <c r="X23" s="557">
        <v>30</v>
      </c>
      <c r="Y23" s="548">
        <v>7</v>
      </c>
      <c r="Z23" s="621">
        <v>99</v>
      </c>
      <c r="AA23" s="622">
        <v>84</v>
      </c>
      <c r="AC23" s="624">
        <v>7033</v>
      </c>
      <c r="AD23" s="625" t="s">
        <v>1302</v>
      </c>
      <c r="AE23" s="544">
        <v>91</v>
      </c>
      <c r="AF23" s="620">
        <v>4.5999999999999996</v>
      </c>
      <c r="AG23" s="548">
        <v>0</v>
      </c>
      <c r="AH23" s="546">
        <v>0</v>
      </c>
      <c r="AI23" s="547">
        <v>0</v>
      </c>
      <c r="AJ23" s="547">
        <v>7</v>
      </c>
      <c r="AK23" s="547">
        <v>37</v>
      </c>
      <c r="AL23" s="557">
        <v>47</v>
      </c>
      <c r="AM23" s="548">
        <v>9</v>
      </c>
      <c r="AN23" s="621">
        <v>100</v>
      </c>
      <c r="AO23" s="622">
        <v>93</v>
      </c>
      <c r="AV23" s="1087">
        <f t="shared" si="2"/>
        <v>122</v>
      </c>
      <c r="AW23" s="1087" t="str">
        <f t="shared" si="3"/>
        <v>DR. ROLANDO ESPINOSA K-8 CENTER</v>
      </c>
      <c r="AX23" s="1081">
        <f t="shared" si="4"/>
        <v>206</v>
      </c>
      <c r="AY23" s="1081">
        <f t="shared" si="5"/>
        <v>95</v>
      </c>
      <c r="AZ23" s="1086">
        <f t="shared" si="6"/>
        <v>93.496368038740925</v>
      </c>
    </row>
    <row r="24" spans="1:52" ht="25.5">
      <c r="A24" s="624">
        <v>125</v>
      </c>
      <c r="B24" s="625" t="s">
        <v>1213</v>
      </c>
      <c r="C24" s="544">
        <v>247</v>
      </c>
      <c r="D24" s="620">
        <v>4.0999999999999996</v>
      </c>
      <c r="E24" s="548">
        <v>0</v>
      </c>
      <c r="F24" s="546">
        <v>0</v>
      </c>
      <c r="G24" s="547">
        <v>0</v>
      </c>
      <c r="H24" s="547">
        <v>6</v>
      </c>
      <c r="I24" s="547">
        <v>71</v>
      </c>
      <c r="J24" s="557">
        <v>23</v>
      </c>
      <c r="K24" s="548">
        <v>0</v>
      </c>
      <c r="L24" s="621">
        <v>100</v>
      </c>
      <c r="M24" s="622">
        <v>94</v>
      </c>
      <c r="O24" s="624">
        <v>1721</v>
      </c>
      <c r="P24" s="625" t="s">
        <v>40</v>
      </c>
      <c r="Q24" s="544">
        <v>148</v>
      </c>
      <c r="R24" s="620">
        <v>4.2</v>
      </c>
      <c r="S24" s="548">
        <v>0</v>
      </c>
      <c r="T24" s="546">
        <v>1</v>
      </c>
      <c r="U24" s="547">
        <v>2</v>
      </c>
      <c r="V24" s="547">
        <v>9</v>
      </c>
      <c r="W24" s="547">
        <v>59</v>
      </c>
      <c r="X24" s="557">
        <v>24</v>
      </c>
      <c r="Y24" s="548">
        <v>5</v>
      </c>
      <c r="Z24" s="621">
        <v>97</v>
      </c>
      <c r="AA24" s="622">
        <v>88</v>
      </c>
      <c r="AC24" s="624">
        <v>7036</v>
      </c>
      <c r="AD24" s="625" t="s">
        <v>1301</v>
      </c>
      <c r="AE24" s="544">
        <v>24</v>
      </c>
      <c r="AF24" s="620">
        <v>4.5</v>
      </c>
      <c r="AG24" s="548">
        <v>0</v>
      </c>
      <c r="AH24" s="546">
        <v>0</v>
      </c>
      <c r="AI24" s="547">
        <v>0</v>
      </c>
      <c r="AJ24" s="547">
        <v>13</v>
      </c>
      <c r="AK24" s="547">
        <v>33</v>
      </c>
      <c r="AL24" s="557">
        <v>42</v>
      </c>
      <c r="AM24" s="548">
        <v>13</v>
      </c>
      <c r="AN24" s="621">
        <v>100</v>
      </c>
      <c r="AO24" s="622">
        <v>88</v>
      </c>
      <c r="AV24" s="1087">
        <f t="shared" si="2"/>
        <v>125</v>
      </c>
      <c r="AW24" s="1087" t="str">
        <f t="shared" si="3"/>
        <v>NORMA BUTLER BOSSARD ELEMENTARY SCH</v>
      </c>
      <c r="AX24" s="1081" t="str">
        <f t="shared" si="4"/>
        <v>N</v>
      </c>
      <c r="AY24" s="1081" t="str">
        <f t="shared" si="5"/>
        <v>N</v>
      </c>
      <c r="AZ24" s="1086" t="str">
        <f t="shared" si="6"/>
        <v/>
      </c>
    </row>
    <row r="25" spans="1:52" ht="25.5">
      <c r="A25" s="624">
        <v>201</v>
      </c>
      <c r="B25" s="625" t="s">
        <v>207</v>
      </c>
      <c r="C25" s="544">
        <v>62</v>
      </c>
      <c r="D25" s="620">
        <v>4</v>
      </c>
      <c r="E25" s="548">
        <v>2</v>
      </c>
      <c r="F25" s="546">
        <v>2</v>
      </c>
      <c r="G25" s="547">
        <v>0</v>
      </c>
      <c r="H25" s="547">
        <v>13</v>
      </c>
      <c r="I25" s="547">
        <v>63</v>
      </c>
      <c r="J25" s="557">
        <v>19</v>
      </c>
      <c r="K25" s="548">
        <v>2</v>
      </c>
      <c r="L25" s="621">
        <v>97</v>
      </c>
      <c r="M25" s="622">
        <v>84</v>
      </c>
      <c r="O25" s="624">
        <v>2060</v>
      </c>
      <c r="P25" s="625" t="s">
        <v>1237</v>
      </c>
      <c r="Q25" s="544">
        <v>22</v>
      </c>
      <c r="R25" s="620">
        <v>4</v>
      </c>
      <c r="S25" s="548">
        <v>0</v>
      </c>
      <c r="T25" s="546">
        <v>0</v>
      </c>
      <c r="U25" s="547">
        <v>0</v>
      </c>
      <c r="V25" s="547">
        <v>23</v>
      </c>
      <c r="W25" s="547">
        <v>59</v>
      </c>
      <c r="X25" s="557">
        <v>18</v>
      </c>
      <c r="Y25" s="548">
        <v>0</v>
      </c>
      <c r="Z25" s="621">
        <v>100</v>
      </c>
      <c r="AA25" s="622">
        <v>77</v>
      </c>
      <c r="AC25" s="624">
        <v>7037</v>
      </c>
      <c r="AD25" s="625" t="s">
        <v>1303</v>
      </c>
      <c r="AE25" s="544">
        <v>81</v>
      </c>
      <c r="AF25" s="620">
        <v>3.6</v>
      </c>
      <c r="AG25" s="548">
        <v>0</v>
      </c>
      <c r="AH25" s="546">
        <v>1</v>
      </c>
      <c r="AI25" s="547">
        <v>10</v>
      </c>
      <c r="AJ25" s="547">
        <v>27</v>
      </c>
      <c r="AK25" s="547">
        <v>48</v>
      </c>
      <c r="AL25" s="557">
        <v>14</v>
      </c>
      <c r="AM25" s="548">
        <v>0</v>
      </c>
      <c r="AN25" s="621">
        <v>89</v>
      </c>
      <c r="AO25" s="622">
        <v>62</v>
      </c>
      <c r="AV25" s="1087">
        <f t="shared" si="2"/>
        <v>201</v>
      </c>
      <c r="AW25" s="1087" t="str">
        <f t="shared" si="3"/>
        <v>BANYAN ELEMENTARY SCHOOL</v>
      </c>
      <c r="AX25" s="1081" t="str">
        <f t="shared" si="4"/>
        <v>N</v>
      </c>
      <c r="AY25" s="1081" t="str">
        <f t="shared" si="5"/>
        <v>N</v>
      </c>
      <c r="AZ25" s="1086" t="str">
        <f t="shared" si="6"/>
        <v/>
      </c>
    </row>
    <row r="26" spans="1:52" ht="25.5">
      <c r="A26" s="624">
        <v>211</v>
      </c>
      <c r="B26" s="625" t="s">
        <v>1214</v>
      </c>
      <c r="C26" s="544">
        <v>153</v>
      </c>
      <c r="D26" s="620">
        <v>4</v>
      </c>
      <c r="E26" s="548">
        <v>1</v>
      </c>
      <c r="F26" s="546">
        <v>0</v>
      </c>
      <c r="G26" s="547">
        <v>1</v>
      </c>
      <c r="H26" s="547">
        <v>22</v>
      </c>
      <c r="I26" s="547">
        <v>56</v>
      </c>
      <c r="J26" s="557">
        <v>20</v>
      </c>
      <c r="K26" s="548">
        <v>1</v>
      </c>
      <c r="L26" s="621">
        <v>99</v>
      </c>
      <c r="M26" s="622">
        <v>76</v>
      </c>
      <c r="O26" s="624">
        <v>2701</v>
      </c>
      <c r="P26" s="625" t="s">
        <v>41</v>
      </c>
      <c r="Q26" s="544">
        <v>148</v>
      </c>
      <c r="R26" s="620">
        <v>4.2</v>
      </c>
      <c r="S26" s="548">
        <v>0</v>
      </c>
      <c r="T26" s="546">
        <v>0</v>
      </c>
      <c r="U26" s="547">
        <v>0</v>
      </c>
      <c r="V26" s="547">
        <v>11</v>
      </c>
      <c r="W26" s="547">
        <v>57</v>
      </c>
      <c r="X26" s="557">
        <v>30</v>
      </c>
      <c r="Y26" s="548">
        <v>1</v>
      </c>
      <c r="Z26" s="621">
        <v>100</v>
      </c>
      <c r="AA26" s="622">
        <v>89</v>
      </c>
      <c r="AC26" s="624">
        <v>7038</v>
      </c>
      <c r="AD26" s="625" t="s">
        <v>1304</v>
      </c>
      <c r="AE26" s="544">
        <v>6</v>
      </c>
      <c r="AF26" s="620"/>
      <c r="AG26" s="548"/>
      <c r="AH26" s="546"/>
      <c r="AI26" s="547"/>
      <c r="AJ26" s="547"/>
      <c r="AK26" s="547"/>
      <c r="AL26" s="557"/>
      <c r="AM26" s="548"/>
      <c r="AN26" s="621"/>
      <c r="AO26" s="622"/>
      <c r="AV26" s="1087">
        <f t="shared" si="2"/>
        <v>211</v>
      </c>
      <c r="AW26" s="1087" t="str">
        <f t="shared" si="3"/>
        <v>DR. MANUEL C. BARREIRO ELEMENTARY S</v>
      </c>
      <c r="AX26" s="1081" t="str">
        <f t="shared" si="4"/>
        <v>N</v>
      </c>
      <c r="AY26" s="1081" t="str">
        <f t="shared" si="5"/>
        <v>N</v>
      </c>
      <c r="AZ26" s="1086" t="str">
        <f t="shared" si="6"/>
        <v/>
      </c>
    </row>
    <row r="27" spans="1:52" ht="25.5">
      <c r="A27" s="624">
        <v>215</v>
      </c>
      <c r="B27" s="625" t="s">
        <v>1215</v>
      </c>
      <c r="C27" s="544">
        <v>21</v>
      </c>
      <c r="D27" s="620">
        <v>3.6</v>
      </c>
      <c r="E27" s="548">
        <v>0</v>
      </c>
      <c r="F27" s="546">
        <v>0</v>
      </c>
      <c r="G27" s="547">
        <v>5</v>
      </c>
      <c r="H27" s="547">
        <v>33</v>
      </c>
      <c r="I27" s="547">
        <v>62</v>
      </c>
      <c r="J27" s="557">
        <v>0</v>
      </c>
      <c r="K27" s="548">
        <v>0</v>
      </c>
      <c r="L27" s="621">
        <v>95</v>
      </c>
      <c r="M27" s="622">
        <v>62</v>
      </c>
      <c r="O27" s="624">
        <v>2741</v>
      </c>
      <c r="P27" s="625" t="s">
        <v>300</v>
      </c>
      <c r="Q27" s="544">
        <v>135</v>
      </c>
      <c r="R27" s="620">
        <v>4.8</v>
      </c>
      <c r="S27" s="548">
        <v>0</v>
      </c>
      <c r="T27" s="546">
        <v>0</v>
      </c>
      <c r="U27" s="547">
        <v>1</v>
      </c>
      <c r="V27" s="547">
        <v>4</v>
      </c>
      <c r="W27" s="547">
        <v>21</v>
      </c>
      <c r="X27" s="557">
        <v>63</v>
      </c>
      <c r="Y27" s="548">
        <v>10</v>
      </c>
      <c r="Z27" s="621">
        <v>99</v>
      </c>
      <c r="AA27" s="622">
        <v>95</v>
      </c>
      <c r="AC27" s="624">
        <v>7042</v>
      </c>
      <c r="AD27" s="625" t="s">
        <v>1305</v>
      </c>
      <c r="AE27" s="544">
        <v>84</v>
      </c>
      <c r="AF27" s="620">
        <v>4</v>
      </c>
      <c r="AG27" s="548">
        <v>0</v>
      </c>
      <c r="AH27" s="546">
        <v>0</v>
      </c>
      <c r="AI27" s="547">
        <v>5</v>
      </c>
      <c r="AJ27" s="547">
        <v>21</v>
      </c>
      <c r="AK27" s="547">
        <v>51</v>
      </c>
      <c r="AL27" s="557">
        <v>19</v>
      </c>
      <c r="AM27" s="548">
        <v>4</v>
      </c>
      <c r="AN27" s="621">
        <v>95</v>
      </c>
      <c r="AO27" s="622">
        <v>74</v>
      </c>
      <c r="AV27" s="1087">
        <f t="shared" si="2"/>
        <v>215</v>
      </c>
      <c r="AW27" s="1087" t="str">
        <f t="shared" si="3"/>
        <v>LAWRENCE ACADEMY ELEMENTARY CHARTER</v>
      </c>
      <c r="AX27" s="1081" t="str">
        <f t="shared" si="4"/>
        <v>N</v>
      </c>
      <c r="AY27" s="1081" t="str">
        <f t="shared" si="5"/>
        <v>N</v>
      </c>
      <c r="AZ27" s="1086" t="str">
        <f t="shared" si="6"/>
        <v/>
      </c>
    </row>
    <row r="28" spans="1:52" ht="25.5">
      <c r="A28" s="624">
        <v>231</v>
      </c>
      <c r="B28" s="625" t="s">
        <v>124</v>
      </c>
      <c r="C28" s="544">
        <v>213</v>
      </c>
      <c r="D28" s="620">
        <v>4</v>
      </c>
      <c r="E28" s="548">
        <v>1</v>
      </c>
      <c r="F28" s="546">
        <v>0</v>
      </c>
      <c r="G28" s="547">
        <v>1</v>
      </c>
      <c r="H28" s="547">
        <v>19</v>
      </c>
      <c r="I28" s="547">
        <v>54</v>
      </c>
      <c r="J28" s="557">
        <v>21</v>
      </c>
      <c r="K28" s="548">
        <v>4</v>
      </c>
      <c r="L28" s="621">
        <v>97</v>
      </c>
      <c r="M28" s="622">
        <v>78</v>
      </c>
      <c r="O28" s="624">
        <v>2861</v>
      </c>
      <c r="P28" s="625" t="s">
        <v>1296</v>
      </c>
      <c r="Q28" s="544">
        <v>20</v>
      </c>
      <c r="R28" s="620">
        <v>3.6</v>
      </c>
      <c r="S28" s="548">
        <v>0</v>
      </c>
      <c r="T28" s="546">
        <v>0</v>
      </c>
      <c r="U28" s="547">
        <v>10</v>
      </c>
      <c r="V28" s="547">
        <v>25</v>
      </c>
      <c r="W28" s="547">
        <v>60</v>
      </c>
      <c r="X28" s="557">
        <v>5</v>
      </c>
      <c r="Y28" s="548">
        <v>0</v>
      </c>
      <c r="Z28" s="621">
        <v>90</v>
      </c>
      <c r="AA28" s="622">
        <v>65</v>
      </c>
      <c r="AC28" s="624">
        <v>7048</v>
      </c>
      <c r="AD28" s="625" t="s">
        <v>1556</v>
      </c>
      <c r="AE28" s="544">
        <v>471</v>
      </c>
      <c r="AF28" s="620">
        <v>4.0999999999999996</v>
      </c>
      <c r="AG28" s="548">
        <v>0</v>
      </c>
      <c r="AH28" s="546">
        <v>0</v>
      </c>
      <c r="AI28" s="547">
        <v>3</v>
      </c>
      <c r="AJ28" s="547">
        <v>15</v>
      </c>
      <c r="AK28" s="547">
        <v>51</v>
      </c>
      <c r="AL28" s="557">
        <v>25</v>
      </c>
      <c r="AM28" s="548">
        <v>4</v>
      </c>
      <c r="AN28" s="621">
        <v>96</v>
      </c>
      <c r="AO28" s="622">
        <v>81</v>
      </c>
      <c r="AV28" s="1087">
        <f t="shared" si="2"/>
        <v>231</v>
      </c>
      <c r="AW28" s="1087" t="str">
        <f t="shared" si="3"/>
        <v>AVENTURA WATERWAYS K-8 CENTER</v>
      </c>
      <c r="AX28" s="1081">
        <f t="shared" si="4"/>
        <v>203</v>
      </c>
      <c r="AY28" s="1081">
        <f t="shared" si="5"/>
        <v>98</v>
      </c>
      <c r="AZ28" s="1086">
        <f t="shared" si="6"/>
        <v>97.487980769230774</v>
      </c>
    </row>
    <row r="29" spans="1:52" ht="25.5">
      <c r="A29" s="624">
        <v>241</v>
      </c>
      <c r="B29" s="625" t="s">
        <v>209</v>
      </c>
      <c r="C29" s="544">
        <v>158</v>
      </c>
      <c r="D29" s="620">
        <v>4.2</v>
      </c>
      <c r="E29" s="548">
        <v>0</v>
      </c>
      <c r="F29" s="546">
        <v>0</v>
      </c>
      <c r="G29" s="547">
        <v>1</v>
      </c>
      <c r="H29" s="547">
        <v>13</v>
      </c>
      <c r="I29" s="547">
        <v>57</v>
      </c>
      <c r="J29" s="557">
        <v>25</v>
      </c>
      <c r="K29" s="548">
        <v>4</v>
      </c>
      <c r="L29" s="621">
        <v>99</v>
      </c>
      <c r="M29" s="622">
        <v>86</v>
      </c>
      <c r="O29" s="624">
        <v>2881</v>
      </c>
      <c r="P29" s="625" t="s">
        <v>304</v>
      </c>
      <c r="Q29" s="544">
        <v>53</v>
      </c>
      <c r="R29" s="620">
        <v>4.5</v>
      </c>
      <c r="S29" s="548">
        <v>0</v>
      </c>
      <c r="T29" s="546">
        <v>0</v>
      </c>
      <c r="U29" s="547">
        <v>2</v>
      </c>
      <c r="V29" s="547">
        <v>6</v>
      </c>
      <c r="W29" s="547">
        <v>42</v>
      </c>
      <c r="X29" s="557">
        <v>45</v>
      </c>
      <c r="Y29" s="548">
        <v>6</v>
      </c>
      <c r="Z29" s="621">
        <v>98</v>
      </c>
      <c r="AA29" s="622">
        <v>92</v>
      </c>
      <c r="AC29" s="624">
        <v>7049</v>
      </c>
      <c r="AD29" s="625" t="s">
        <v>485</v>
      </c>
      <c r="AE29" s="544">
        <v>480</v>
      </c>
      <c r="AF29" s="620">
        <v>3.6</v>
      </c>
      <c r="AG29" s="548">
        <v>2</v>
      </c>
      <c r="AH29" s="546">
        <v>5</v>
      </c>
      <c r="AI29" s="547">
        <v>9</v>
      </c>
      <c r="AJ29" s="547">
        <v>20</v>
      </c>
      <c r="AK29" s="547">
        <v>45</v>
      </c>
      <c r="AL29" s="557">
        <v>18</v>
      </c>
      <c r="AM29" s="548">
        <v>1</v>
      </c>
      <c r="AN29" s="621">
        <v>84</v>
      </c>
      <c r="AO29" s="622">
        <v>64</v>
      </c>
      <c r="AV29" s="1087">
        <f t="shared" si="2"/>
        <v>241</v>
      </c>
      <c r="AW29" s="1087" t="str">
        <f t="shared" si="3"/>
        <v>RUTH K. BROAD BAY HARBOR K-8 CENTER</v>
      </c>
      <c r="AX29" s="1081">
        <f t="shared" si="4"/>
        <v>110</v>
      </c>
      <c r="AY29" s="1081">
        <f t="shared" si="5"/>
        <v>100</v>
      </c>
      <c r="AZ29" s="1086">
        <f t="shared" si="6"/>
        <v>99.410447761194035</v>
      </c>
    </row>
    <row r="30" spans="1:52" ht="25.5">
      <c r="A30" s="624">
        <v>251</v>
      </c>
      <c r="B30" s="625" t="s">
        <v>210</v>
      </c>
      <c r="C30" s="544">
        <v>123</v>
      </c>
      <c r="D30" s="620">
        <v>4.4000000000000004</v>
      </c>
      <c r="E30" s="548">
        <v>0</v>
      </c>
      <c r="F30" s="546">
        <v>0</v>
      </c>
      <c r="G30" s="547">
        <v>2</v>
      </c>
      <c r="H30" s="547">
        <v>2</v>
      </c>
      <c r="I30" s="547">
        <v>60</v>
      </c>
      <c r="J30" s="557">
        <v>33</v>
      </c>
      <c r="K30" s="548">
        <v>4</v>
      </c>
      <c r="L30" s="621">
        <v>98</v>
      </c>
      <c r="M30" s="622">
        <v>97</v>
      </c>
      <c r="O30" s="624">
        <v>2901</v>
      </c>
      <c r="P30" s="625" t="s">
        <v>306</v>
      </c>
      <c r="Q30" s="544">
        <v>103</v>
      </c>
      <c r="R30" s="620">
        <v>4.2</v>
      </c>
      <c r="S30" s="548">
        <v>1</v>
      </c>
      <c r="T30" s="546">
        <v>0</v>
      </c>
      <c r="U30" s="547">
        <v>3</v>
      </c>
      <c r="V30" s="547">
        <v>16</v>
      </c>
      <c r="W30" s="547">
        <v>43</v>
      </c>
      <c r="X30" s="557">
        <v>32</v>
      </c>
      <c r="Y30" s="548">
        <v>6</v>
      </c>
      <c r="Z30" s="621">
        <v>96</v>
      </c>
      <c r="AA30" s="622">
        <v>81</v>
      </c>
      <c r="AC30" s="624">
        <v>7051</v>
      </c>
      <c r="AD30" s="625" t="s">
        <v>486</v>
      </c>
      <c r="AE30" s="544">
        <v>810</v>
      </c>
      <c r="AF30" s="620">
        <v>4.0999999999999996</v>
      </c>
      <c r="AG30" s="548">
        <v>0</v>
      </c>
      <c r="AH30" s="546">
        <v>2</v>
      </c>
      <c r="AI30" s="547">
        <v>3</v>
      </c>
      <c r="AJ30" s="547">
        <v>15</v>
      </c>
      <c r="AK30" s="547">
        <v>48</v>
      </c>
      <c r="AL30" s="557">
        <v>25</v>
      </c>
      <c r="AM30" s="548">
        <v>7</v>
      </c>
      <c r="AN30" s="621">
        <v>94</v>
      </c>
      <c r="AO30" s="622">
        <v>80</v>
      </c>
      <c r="AV30" s="1087">
        <f t="shared" si="2"/>
        <v>251</v>
      </c>
      <c r="AW30" s="1087" t="str">
        <f t="shared" si="3"/>
        <v>ETHEL KOGER BECKHAM ELEMENTARY</v>
      </c>
      <c r="AX30" s="1081" t="str">
        <f t="shared" si="4"/>
        <v>N</v>
      </c>
      <c r="AY30" s="1081" t="str">
        <f t="shared" si="5"/>
        <v>N</v>
      </c>
      <c r="AZ30" s="1086" t="str">
        <f t="shared" si="6"/>
        <v/>
      </c>
    </row>
    <row r="31" spans="1:52" ht="25.5">
      <c r="A31" s="624">
        <v>261</v>
      </c>
      <c r="B31" s="625" t="s">
        <v>211</v>
      </c>
      <c r="C31" s="544">
        <v>76</v>
      </c>
      <c r="D31" s="620">
        <v>3.6</v>
      </c>
      <c r="E31" s="548">
        <v>1</v>
      </c>
      <c r="F31" s="546">
        <v>1</v>
      </c>
      <c r="G31" s="547">
        <v>4</v>
      </c>
      <c r="H31" s="547">
        <v>24</v>
      </c>
      <c r="I31" s="547">
        <v>64</v>
      </c>
      <c r="J31" s="557">
        <v>5</v>
      </c>
      <c r="K31" s="548">
        <v>0</v>
      </c>
      <c r="L31" s="621">
        <v>93</v>
      </c>
      <c r="M31" s="622">
        <v>70</v>
      </c>
      <c r="O31" s="624">
        <v>2911</v>
      </c>
      <c r="P31" s="625" t="s">
        <v>307</v>
      </c>
      <c r="Q31" s="544">
        <v>112</v>
      </c>
      <c r="R31" s="620">
        <v>4.3</v>
      </c>
      <c r="S31" s="548">
        <v>1</v>
      </c>
      <c r="T31" s="546">
        <v>0</v>
      </c>
      <c r="U31" s="547">
        <v>2</v>
      </c>
      <c r="V31" s="547">
        <v>9</v>
      </c>
      <c r="W31" s="547">
        <v>49</v>
      </c>
      <c r="X31" s="557">
        <v>34</v>
      </c>
      <c r="Y31" s="548">
        <v>5</v>
      </c>
      <c r="Z31" s="621">
        <v>97</v>
      </c>
      <c r="AA31" s="622">
        <v>88</v>
      </c>
      <c r="AC31" s="624">
        <v>7053</v>
      </c>
      <c r="AD31" s="625" t="s">
        <v>1306</v>
      </c>
      <c r="AE31" s="544">
        <v>60</v>
      </c>
      <c r="AF31" s="620">
        <v>4</v>
      </c>
      <c r="AG31" s="548">
        <v>0</v>
      </c>
      <c r="AH31" s="546">
        <v>2</v>
      </c>
      <c r="AI31" s="547">
        <v>0</v>
      </c>
      <c r="AJ31" s="547">
        <v>17</v>
      </c>
      <c r="AK31" s="547">
        <v>65</v>
      </c>
      <c r="AL31" s="557">
        <v>15</v>
      </c>
      <c r="AM31" s="548">
        <v>2</v>
      </c>
      <c r="AN31" s="621">
        <v>98</v>
      </c>
      <c r="AO31" s="622">
        <v>82</v>
      </c>
      <c r="AV31" s="1087">
        <f t="shared" si="2"/>
        <v>261</v>
      </c>
      <c r="AW31" s="1087" t="str">
        <f t="shared" si="3"/>
        <v>BEL-AIRE ELEMENTARY SCHOOL</v>
      </c>
      <c r="AX31" s="1081" t="str">
        <f t="shared" si="4"/>
        <v>N</v>
      </c>
      <c r="AY31" s="1081" t="str">
        <f t="shared" si="5"/>
        <v>N</v>
      </c>
      <c r="AZ31" s="1086" t="str">
        <f t="shared" si="6"/>
        <v/>
      </c>
    </row>
    <row r="32" spans="1:52" ht="25.5">
      <c r="A32" s="624">
        <v>271</v>
      </c>
      <c r="B32" s="625" t="s">
        <v>212</v>
      </c>
      <c r="C32" s="544">
        <v>75</v>
      </c>
      <c r="D32" s="620">
        <v>3.7</v>
      </c>
      <c r="E32" s="548">
        <v>3</v>
      </c>
      <c r="F32" s="546">
        <v>0</v>
      </c>
      <c r="G32" s="547">
        <v>0</v>
      </c>
      <c r="H32" s="547">
        <v>29</v>
      </c>
      <c r="I32" s="547">
        <v>57</v>
      </c>
      <c r="J32" s="557">
        <v>11</v>
      </c>
      <c r="K32" s="548">
        <v>0</v>
      </c>
      <c r="L32" s="621">
        <v>97</v>
      </c>
      <c r="M32" s="622">
        <v>68</v>
      </c>
      <c r="O32" s="624">
        <v>3101</v>
      </c>
      <c r="P32" s="625" t="s">
        <v>315</v>
      </c>
      <c r="Q32" s="544">
        <v>130</v>
      </c>
      <c r="R32" s="620">
        <v>4.3</v>
      </c>
      <c r="S32" s="548">
        <v>0</v>
      </c>
      <c r="T32" s="546">
        <v>0</v>
      </c>
      <c r="U32" s="547">
        <v>0</v>
      </c>
      <c r="V32" s="547">
        <v>11</v>
      </c>
      <c r="W32" s="547">
        <v>56</v>
      </c>
      <c r="X32" s="557">
        <v>28</v>
      </c>
      <c r="Y32" s="548">
        <v>5</v>
      </c>
      <c r="Z32" s="621">
        <v>100</v>
      </c>
      <c r="AA32" s="622">
        <v>89</v>
      </c>
      <c r="AC32" s="624">
        <v>7055</v>
      </c>
      <c r="AD32" s="625" t="s">
        <v>487</v>
      </c>
      <c r="AE32" s="544">
        <v>31</v>
      </c>
      <c r="AF32" s="620">
        <v>4</v>
      </c>
      <c r="AG32" s="548">
        <v>0</v>
      </c>
      <c r="AH32" s="546">
        <v>0</v>
      </c>
      <c r="AI32" s="547">
        <v>3</v>
      </c>
      <c r="AJ32" s="547">
        <v>16</v>
      </c>
      <c r="AK32" s="547">
        <v>58</v>
      </c>
      <c r="AL32" s="557">
        <v>23</v>
      </c>
      <c r="AM32" s="548">
        <v>0</v>
      </c>
      <c r="AN32" s="621">
        <v>97</v>
      </c>
      <c r="AO32" s="622">
        <v>81</v>
      </c>
      <c r="AV32" s="1087">
        <f t="shared" si="2"/>
        <v>271</v>
      </c>
      <c r="AW32" s="1087" t="str">
        <f t="shared" si="3"/>
        <v>BENT TREE ELEMENTARY SCHOOL</v>
      </c>
      <c r="AX32" s="1081" t="str">
        <f t="shared" si="4"/>
        <v>N</v>
      </c>
      <c r="AY32" s="1081" t="str">
        <f t="shared" si="5"/>
        <v>N</v>
      </c>
      <c r="AZ32" s="1086" t="str">
        <f t="shared" si="6"/>
        <v/>
      </c>
    </row>
    <row r="33" spans="1:52" ht="25.5">
      <c r="A33" s="624">
        <v>311</v>
      </c>
      <c r="B33" s="625" t="s">
        <v>119</v>
      </c>
      <c r="C33" s="544">
        <v>97</v>
      </c>
      <c r="D33" s="620">
        <v>4.2</v>
      </c>
      <c r="E33" s="548">
        <v>0</v>
      </c>
      <c r="F33" s="546">
        <v>1</v>
      </c>
      <c r="G33" s="547">
        <v>2</v>
      </c>
      <c r="H33" s="547">
        <v>5</v>
      </c>
      <c r="I33" s="547">
        <v>59</v>
      </c>
      <c r="J33" s="557">
        <v>32</v>
      </c>
      <c r="K33" s="548">
        <v>1</v>
      </c>
      <c r="L33" s="621">
        <v>97</v>
      </c>
      <c r="M33" s="622">
        <v>92</v>
      </c>
      <c r="O33" s="624">
        <v>3191</v>
      </c>
      <c r="P33" s="625" t="s">
        <v>125</v>
      </c>
      <c r="Q33" s="544">
        <v>48</v>
      </c>
      <c r="R33" s="620">
        <v>4.4000000000000004</v>
      </c>
      <c r="S33" s="548">
        <v>0</v>
      </c>
      <c r="T33" s="546">
        <v>0</v>
      </c>
      <c r="U33" s="547">
        <v>0</v>
      </c>
      <c r="V33" s="547">
        <v>10</v>
      </c>
      <c r="W33" s="547">
        <v>44</v>
      </c>
      <c r="X33" s="557">
        <v>40</v>
      </c>
      <c r="Y33" s="548">
        <v>6</v>
      </c>
      <c r="Z33" s="621">
        <v>100</v>
      </c>
      <c r="AA33" s="622">
        <v>90</v>
      </c>
      <c r="AC33" s="624">
        <v>7056</v>
      </c>
      <c r="AD33" s="625" t="s">
        <v>129</v>
      </c>
      <c r="AE33" s="544">
        <v>47</v>
      </c>
      <c r="AF33" s="620">
        <v>3.9</v>
      </c>
      <c r="AG33" s="548">
        <v>0</v>
      </c>
      <c r="AH33" s="546">
        <v>0</v>
      </c>
      <c r="AI33" s="547">
        <v>4</v>
      </c>
      <c r="AJ33" s="547">
        <v>23</v>
      </c>
      <c r="AK33" s="547">
        <v>51</v>
      </c>
      <c r="AL33" s="557">
        <v>19</v>
      </c>
      <c r="AM33" s="548">
        <v>2</v>
      </c>
      <c r="AN33" s="621">
        <v>96</v>
      </c>
      <c r="AO33" s="622">
        <v>72</v>
      </c>
      <c r="AV33" s="1087">
        <f t="shared" si="2"/>
        <v>311</v>
      </c>
      <c r="AW33" s="1087" t="str">
        <f t="shared" si="3"/>
        <v>GOULDS ELEMENTARY SCHOOL</v>
      </c>
      <c r="AX33" s="1081" t="str">
        <f t="shared" si="4"/>
        <v>N</v>
      </c>
      <c r="AY33" s="1081" t="str">
        <f t="shared" si="5"/>
        <v>N</v>
      </c>
      <c r="AZ33" s="1086" t="str">
        <f t="shared" si="6"/>
        <v/>
      </c>
    </row>
    <row r="34" spans="1:52" ht="25.5">
      <c r="A34" s="624">
        <v>312</v>
      </c>
      <c r="B34" s="625" t="s">
        <v>14</v>
      </c>
      <c r="C34" s="544">
        <v>84</v>
      </c>
      <c r="D34" s="620">
        <v>3.5</v>
      </c>
      <c r="E34" s="548">
        <v>0</v>
      </c>
      <c r="F34" s="546">
        <v>0</v>
      </c>
      <c r="G34" s="547">
        <v>4</v>
      </c>
      <c r="H34" s="547">
        <v>44</v>
      </c>
      <c r="I34" s="547">
        <v>46</v>
      </c>
      <c r="J34" s="557">
        <v>6</v>
      </c>
      <c r="K34" s="548">
        <v>0</v>
      </c>
      <c r="L34" s="621">
        <v>96</v>
      </c>
      <c r="M34" s="622">
        <v>52</v>
      </c>
      <c r="O34" s="624">
        <v>3281</v>
      </c>
      <c r="P34" s="625" t="s">
        <v>18</v>
      </c>
      <c r="Q34" s="544">
        <v>190</v>
      </c>
      <c r="R34" s="620">
        <v>4.2</v>
      </c>
      <c r="S34" s="548">
        <v>0</v>
      </c>
      <c r="T34" s="546">
        <v>0</v>
      </c>
      <c r="U34" s="547">
        <v>2</v>
      </c>
      <c r="V34" s="547">
        <v>15</v>
      </c>
      <c r="W34" s="547">
        <v>48</v>
      </c>
      <c r="X34" s="557">
        <v>32</v>
      </c>
      <c r="Y34" s="548">
        <v>3</v>
      </c>
      <c r="Z34" s="621">
        <v>98</v>
      </c>
      <c r="AA34" s="622">
        <v>83</v>
      </c>
      <c r="AC34" s="624">
        <v>7058</v>
      </c>
      <c r="AD34" s="625" t="s">
        <v>1309</v>
      </c>
      <c r="AE34" s="544">
        <v>21</v>
      </c>
      <c r="AF34" s="620">
        <v>3.7</v>
      </c>
      <c r="AG34" s="548">
        <v>0</v>
      </c>
      <c r="AH34" s="546">
        <v>5</v>
      </c>
      <c r="AI34" s="547">
        <v>5</v>
      </c>
      <c r="AJ34" s="547">
        <v>29</v>
      </c>
      <c r="AK34" s="547">
        <v>48</v>
      </c>
      <c r="AL34" s="557">
        <v>10</v>
      </c>
      <c r="AM34" s="548">
        <v>5</v>
      </c>
      <c r="AN34" s="621">
        <v>90</v>
      </c>
      <c r="AO34" s="622">
        <v>62</v>
      </c>
      <c r="AV34" s="1087">
        <f t="shared" si="2"/>
        <v>312</v>
      </c>
      <c r="AW34" s="1087" t="str">
        <f t="shared" si="3"/>
        <v>MATER GARDENS ACADEMY</v>
      </c>
      <c r="AX34" s="1081" t="str">
        <f t="shared" si="4"/>
        <v>N</v>
      </c>
      <c r="AY34" s="1081" t="str">
        <f t="shared" si="5"/>
        <v>N</v>
      </c>
      <c r="AZ34" s="1086" t="str">
        <f t="shared" si="6"/>
        <v/>
      </c>
    </row>
    <row r="35" spans="1:52" ht="25.5">
      <c r="A35" s="624">
        <v>321</v>
      </c>
      <c r="B35" s="625" t="s">
        <v>213</v>
      </c>
      <c r="C35" s="544">
        <v>134</v>
      </c>
      <c r="D35" s="620">
        <v>3.7</v>
      </c>
      <c r="E35" s="548">
        <v>1</v>
      </c>
      <c r="F35" s="546">
        <v>1</v>
      </c>
      <c r="G35" s="547">
        <v>4</v>
      </c>
      <c r="H35" s="547">
        <v>21</v>
      </c>
      <c r="I35" s="547">
        <v>64</v>
      </c>
      <c r="J35" s="557">
        <v>9</v>
      </c>
      <c r="K35" s="548">
        <v>0</v>
      </c>
      <c r="L35" s="621">
        <v>94</v>
      </c>
      <c r="M35" s="622">
        <v>73</v>
      </c>
      <c r="O35" s="624">
        <v>3421</v>
      </c>
      <c r="P35" s="625" t="s">
        <v>324</v>
      </c>
      <c r="Q35" s="544">
        <v>148</v>
      </c>
      <c r="R35" s="620">
        <v>4</v>
      </c>
      <c r="S35" s="548">
        <v>3</v>
      </c>
      <c r="T35" s="546">
        <v>0</v>
      </c>
      <c r="U35" s="547">
        <v>5</v>
      </c>
      <c r="V35" s="547">
        <v>12</v>
      </c>
      <c r="W35" s="547">
        <v>49</v>
      </c>
      <c r="X35" s="557">
        <v>28</v>
      </c>
      <c r="Y35" s="548">
        <v>3</v>
      </c>
      <c r="Z35" s="621">
        <v>92</v>
      </c>
      <c r="AA35" s="622">
        <v>80</v>
      </c>
      <c r="AC35" s="624">
        <v>7059</v>
      </c>
      <c r="AD35" s="625" t="s">
        <v>951</v>
      </c>
      <c r="AE35" s="544">
        <v>72</v>
      </c>
      <c r="AF35" s="620">
        <v>4.2</v>
      </c>
      <c r="AG35" s="548">
        <v>0</v>
      </c>
      <c r="AH35" s="546">
        <v>0</v>
      </c>
      <c r="AI35" s="547">
        <v>3</v>
      </c>
      <c r="AJ35" s="547">
        <v>13</v>
      </c>
      <c r="AK35" s="547">
        <v>56</v>
      </c>
      <c r="AL35" s="557">
        <v>25</v>
      </c>
      <c r="AM35" s="548">
        <v>4</v>
      </c>
      <c r="AN35" s="621">
        <v>97</v>
      </c>
      <c r="AO35" s="622">
        <v>85</v>
      </c>
      <c r="AV35" s="1087">
        <f t="shared" si="2"/>
        <v>321</v>
      </c>
      <c r="AW35" s="1087" t="str">
        <f t="shared" si="3"/>
        <v>BISCAYNE ELEMENTARY SCHOOL</v>
      </c>
      <c r="AX35" s="1081" t="str">
        <f t="shared" si="4"/>
        <v>N</v>
      </c>
      <c r="AY35" s="1081" t="str">
        <f t="shared" si="5"/>
        <v>N</v>
      </c>
      <c r="AZ35" s="1086" t="str">
        <f t="shared" si="6"/>
        <v/>
      </c>
    </row>
    <row r="36" spans="1:52" ht="25.5">
      <c r="A36" s="624">
        <v>332</v>
      </c>
      <c r="B36" s="625" t="s">
        <v>214</v>
      </c>
      <c r="C36" s="544">
        <v>88</v>
      </c>
      <c r="D36" s="620">
        <v>3.7</v>
      </c>
      <c r="E36" s="548">
        <v>0</v>
      </c>
      <c r="F36" s="546">
        <v>0</v>
      </c>
      <c r="G36" s="547">
        <v>0</v>
      </c>
      <c r="H36" s="547">
        <v>40</v>
      </c>
      <c r="I36" s="547">
        <v>55</v>
      </c>
      <c r="J36" s="557">
        <v>6</v>
      </c>
      <c r="K36" s="548">
        <v>0</v>
      </c>
      <c r="L36" s="621">
        <v>100</v>
      </c>
      <c r="M36" s="622">
        <v>60</v>
      </c>
      <c r="O36" s="624">
        <v>3610</v>
      </c>
      <c r="P36" s="625" t="s">
        <v>330</v>
      </c>
      <c r="Q36" s="544">
        <v>215</v>
      </c>
      <c r="R36" s="620">
        <v>4.0999999999999996</v>
      </c>
      <c r="S36" s="548">
        <v>0</v>
      </c>
      <c r="T36" s="546">
        <v>0</v>
      </c>
      <c r="U36" s="547">
        <v>2</v>
      </c>
      <c r="V36" s="547">
        <v>17</v>
      </c>
      <c r="W36" s="547">
        <v>54</v>
      </c>
      <c r="X36" s="557">
        <v>24</v>
      </c>
      <c r="Y36" s="548">
        <v>2</v>
      </c>
      <c r="Z36" s="621">
        <v>98</v>
      </c>
      <c r="AA36" s="622">
        <v>81</v>
      </c>
      <c r="AC36" s="624">
        <v>7062</v>
      </c>
      <c r="AD36" s="625" t="s">
        <v>1307</v>
      </c>
      <c r="AE36" s="544">
        <v>152</v>
      </c>
      <c r="AF36" s="620">
        <v>3.2</v>
      </c>
      <c r="AG36" s="548">
        <v>0</v>
      </c>
      <c r="AH36" s="546">
        <v>6</v>
      </c>
      <c r="AI36" s="547">
        <v>13</v>
      </c>
      <c r="AJ36" s="547">
        <v>44</v>
      </c>
      <c r="AK36" s="547">
        <v>34</v>
      </c>
      <c r="AL36" s="557">
        <v>3</v>
      </c>
      <c r="AM36" s="548">
        <v>0</v>
      </c>
      <c r="AN36" s="621">
        <v>81</v>
      </c>
      <c r="AO36" s="622">
        <v>37</v>
      </c>
      <c r="AV36" s="1087">
        <f t="shared" si="2"/>
        <v>332</v>
      </c>
      <c r="AW36" s="1087" t="str">
        <f t="shared" si="3"/>
        <v>SOMERSET ACADEMY (SILVER PALMS)</v>
      </c>
      <c r="AX36" s="1081">
        <f t="shared" si="4"/>
        <v>117</v>
      </c>
      <c r="AY36" s="1081">
        <f t="shared" si="5"/>
        <v>99</v>
      </c>
      <c r="AZ36" s="1086">
        <f t="shared" si="6"/>
        <v>99.42926829268292</v>
      </c>
    </row>
    <row r="37" spans="1:52" ht="25.5">
      <c r="A37" s="624">
        <v>339</v>
      </c>
      <c r="B37" s="625" t="s">
        <v>1216</v>
      </c>
      <c r="C37" s="544">
        <v>43</v>
      </c>
      <c r="D37" s="620">
        <v>4.2</v>
      </c>
      <c r="E37" s="548">
        <v>0</v>
      </c>
      <c r="F37" s="546">
        <v>0</v>
      </c>
      <c r="G37" s="547">
        <v>0</v>
      </c>
      <c r="H37" s="547">
        <v>16</v>
      </c>
      <c r="I37" s="547">
        <v>51</v>
      </c>
      <c r="J37" s="557">
        <v>28</v>
      </c>
      <c r="K37" s="548">
        <v>5</v>
      </c>
      <c r="L37" s="621">
        <v>100</v>
      </c>
      <c r="M37" s="622">
        <v>84</v>
      </c>
      <c r="O37" s="624">
        <v>3621</v>
      </c>
      <c r="P37" s="625" t="s">
        <v>331</v>
      </c>
      <c r="Q37" s="544">
        <v>111</v>
      </c>
      <c r="R37" s="620">
        <v>3.9</v>
      </c>
      <c r="S37" s="548">
        <v>0</v>
      </c>
      <c r="T37" s="546">
        <v>1</v>
      </c>
      <c r="U37" s="547">
        <v>5</v>
      </c>
      <c r="V37" s="547">
        <v>21</v>
      </c>
      <c r="W37" s="547">
        <v>50</v>
      </c>
      <c r="X37" s="557">
        <v>23</v>
      </c>
      <c r="Y37" s="548">
        <v>1</v>
      </c>
      <c r="Z37" s="621">
        <v>95</v>
      </c>
      <c r="AA37" s="622">
        <v>74</v>
      </c>
      <c r="AC37" s="624">
        <v>7065</v>
      </c>
      <c r="AD37" s="625" t="s">
        <v>1308</v>
      </c>
      <c r="AE37" s="544">
        <v>72</v>
      </c>
      <c r="AF37" s="620">
        <v>3.4</v>
      </c>
      <c r="AG37" s="548">
        <v>1</v>
      </c>
      <c r="AH37" s="546">
        <v>1</v>
      </c>
      <c r="AI37" s="547">
        <v>11</v>
      </c>
      <c r="AJ37" s="547">
        <v>38</v>
      </c>
      <c r="AK37" s="547">
        <v>36</v>
      </c>
      <c r="AL37" s="557">
        <v>13</v>
      </c>
      <c r="AM37" s="548">
        <v>0</v>
      </c>
      <c r="AN37" s="621">
        <v>86</v>
      </c>
      <c r="AO37" s="622">
        <v>49</v>
      </c>
      <c r="AV37" s="1087">
        <f t="shared" si="2"/>
        <v>339</v>
      </c>
      <c r="AW37" s="1087" t="str">
        <f t="shared" si="3"/>
        <v>SOMERSET ACAD CHARTER ELEM SCHOOL S</v>
      </c>
      <c r="AX37" s="1081" t="str">
        <f t="shared" si="4"/>
        <v>N</v>
      </c>
      <c r="AY37" s="1081" t="str">
        <f t="shared" si="5"/>
        <v>N</v>
      </c>
      <c r="AZ37" s="1086" t="str">
        <f t="shared" si="6"/>
        <v/>
      </c>
    </row>
    <row r="38" spans="1:52" ht="25.5">
      <c r="A38" s="624">
        <v>341</v>
      </c>
      <c r="B38" s="625" t="s">
        <v>215</v>
      </c>
      <c r="C38" s="544">
        <v>96</v>
      </c>
      <c r="D38" s="620">
        <v>3.6</v>
      </c>
      <c r="E38" s="548">
        <v>5</v>
      </c>
      <c r="F38" s="546">
        <v>2</v>
      </c>
      <c r="G38" s="547">
        <v>3</v>
      </c>
      <c r="H38" s="547">
        <v>15</v>
      </c>
      <c r="I38" s="547">
        <v>64</v>
      </c>
      <c r="J38" s="557">
        <v>11</v>
      </c>
      <c r="K38" s="548">
        <v>0</v>
      </c>
      <c r="L38" s="621">
        <v>90</v>
      </c>
      <c r="M38" s="622">
        <v>75</v>
      </c>
      <c r="O38" s="624">
        <v>4691</v>
      </c>
      <c r="P38" s="625" t="s">
        <v>367</v>
      </c>
      <c r="Q38" s="544">
        <v>113</v>
      </c>
      <c r="R38" s="620">
        <v>4.2</v>
      </c>
      <c r="S38" s="548">
        <v>0</v>
      </c>
      <c r="T38" s="546">
        <v>0</v>
      </c>
      <c r="U38" s="547">
        <v>1</v>
      </c>
      <c r="V38" s="547">
        <v>13</v>
      </c>
      <c r="W38" s="547">
        <v>60</v>
      </c>
      <c r="X38" s="557">
        <v>21</v>
      </c>
      <c r="Y38" s="548">
        <v>4</v>
      </c>
      <c r="Z38" s="621">
        <v>99</v>
      </c>
      <c r="AA38" s="622">
        <v>86</v>
      </c>
      <c r="AC38" s="624">
        <v>7071</v>
      </c>
      <c r="AD38" s="625" t="s">
        <v>488</v>
      </c>
      <c r="AE38" s="544">
        <v>852</v>
      </c>
      <c r="AF38" s="620">
        <v>4</v>
      </c>
      <c r="AG38" s="548">
        <v>1</v>
      </c>
      <c r="AH38" s="546">
        <v>2</v>
      </c>
      <c r="AI38" s="547">
        <v>3</v>
      </c>
      <c r="AJ38" s="547">
        <v>17</v>
      </c>
      <c r="AK38" s="547">
        <v>50</v>
      </c>
      <c r="AL38" s="557">
        <v>23</v>
      </c>
      <c r="AM38" s="548">
        <v>4</v>
      </c>
      <c r="AN38" s="621">
        <v>95</v>
      </c>
      <c r="AO38" s="622">
        <v>77</v>
      </c>
      <c r="AV38" s="1087">
        <f t="shared" si="2"/>
        <v>341</v>
      </c>
      <c r="AW38" s="1087" t="str">
        <f t="shared" si="3"/>
        <v>ARCHCREEK ELEMENTARY SCHOOL</v>
      </c>
      <c r="AX38" s="1081" t="str">
        <f t="shared" si="4"/>
        <v>N</v>
      </c>
      <c r="AY38" s="1081" t="str">
        <f t="shared" si="5"/>
        <v>N</v>
      </c>
      <c r="AZ38" s="1086" t="str">
        <f t="shared" si="6"/>
        <v/>
      </c>
    </row>
    <row r="39" spans="1:52" ht="25.5">
      <c r="A39" s="624">
        <v>342</v>
      </c>
      <c r="B39" s="625" t="s">
        <v>216</v>
      </c>
      <c r="C39" s="544">
        <v>148</v>
      </c>
      <c r="D39" s="620">
        <v>3.6</v>
      </c>
      <c r="E39" s="548">
        <v>1</v>
      </c>
      <c r="F39" s="546">
        <v>0</v>
      </c>
      <c r="G39" s="547">
        <v>1</v>
      </c>
      <c r="H39" s="547">
        <v>36</v>
      </c>
      <c r="I39" s="547">
        <v>56</v>
      </c>
      <c r="J39" s="557">
        <v>5</v>
      </c>
      <c r="K39" s="548">
        <v>0</v>
      </c>
      <c r="L39" s="621">
        <v>98</v>
      </c>
      <c r="M39" s="622">
        <v>61</v>
      </c>
      <c r="O39" s="624">
        <v>5003</v>
      </c>
      <c r="P39" s="625" t="s">
        <v>120</v>
      </c>
      <c r="Q39" s="544">
        <v>312</v>
      </c>
      <c r="R39" s="620">
        <v>3.8</v>
      </c>
      <c r="S39" s="548">
        <v>0</v>
      </c>
      <c r="T39" s="546">
        <v>2</v>
      </c>
      <c r="U39" s="547">
        <v>6</v>
      </c>
      <c r="V39" s="547">
        <v>19</v>
      </c>
      <c r="W39" s="547">
        <v>52</v>
      </c>
      <c r="X39" s="557">
        <v>19</v>
      </c>
      <c r="Y39" s="548">
        <v>2</v>
      </c>
      <c r="Z39" s="621">
        <v>92</v>
      </c>
      <c r="AA39" s="622">
        <v>72</v>
      </c>
      <c r="AC39" s="624">
        <v>7081</v>
      </c>
      <c r="AD39" s="625" t="s">
        <v>924</v>
      </c>
      <c r="AE39" s="544">
        <v>135</v>
      </c>
      <c r="AF39" s="620">
        <v>5</v>
      </c>
      <c r="AG39" s="548">
        <v>0</v>
      </c>
      <c r="AH39" s="546">
        <v>0</v>
      </c>
      <c r="AI39" s="547">
        <v>0</v>
      </c>
      <c r="AJ39" s="547">
        <v>2</v>
      </c>
      <c r="AK39" s="547">
        <v>24</v>
      </c>
      <c r="AL39" s="557">
        <v>49</v>
      </c>
      <c r="AM39" s="548">
        <v>24</v>
      </c>
      <c r="AN39" s="621">
        <v>100</v>
      </c>
      <c r="AO39" s="622">
        <v>98</v>
      </c>
      <c r="AV39" s="1087">
        <f t="shared" si="2"/>
        <v>342</v>
      </c>
      <c r="AW39" s="1087" t="str">
        <f t="shared" si="3"/>
        <v>PINECREST ACADEMY (SOUTH CAMPUS)</v>
      </c>
      <c r="AX39" s="1081" t="str">
        <f t="shared" si="4"/>
        <v>N</v>
      </c>
      <c r="AY39" s="1081" t="str">
        <f t="shared" si="5"/>
        <v>N</v>
      </c>
      <c r="AZ39" s="1086" t="str">
        <f t="shared" si="6"/>
        <v/>
      </c>
    </row>
    <row r="40" spans="1:52" ht="25.5">
      <c r="A40" s="624">
        <v>361</v>
      </c>
      <c r="B40" s="625" t="s">
        <v>217</v>
      </c>
      <c r="C40" s="544">
        <v>87</v>
      </c>
      <c r="D40" s="620">
        <v>3.7</v>
      </c>
      <c r="E40" s="548">
        <v>3</v>
      </c>
      <c r="F40" s="546">
        <v>1</v>
      </c>
      <c r="G40" s="547">
        <v>2</v>
      </c>
      <c r="H40" s="547">
        <v>18</v>
      </c>
      <c r="I40" s="547">
        <v>62</v>
      </c>
      <c r="J40" s="557">
        <v>13</v>
      </c>
      <c r="K40" s="548">
        <v>0</v>
      </c>
      <c r="L40" s="621">
        <v>93</v>
      </c>
      <c r="M40" s="622">
        <v>75</v>
      </c>
      <c r="O40" s="624">
        <v>5005</v>
      </c>
      <c r="P40" s="625" t="s">
        <v>377</v>
      </c>
      <c r="Q40" s="544">
        <v>153</v>
      </c>
      <c r="R40" s="620">
        <v>4.0999999999999996</v>
      </c>
      <c r="S40" s="548">
        <v>0</v>
      </c>
      <c r="T40" s="546">
        <v>2</v>
      </c>
      <c r="U40" s="547">
        <v>3</v>
      </c>
      <c r="V40" s="547">
        <v>17</v>
      </c>
      <c r="W40" s="547">
        <v>48</v>
      </c>
      <c r="X40" s="557">
        <v>25</v>
      </c>
      <c r="Y40" s="548">
        <v>5</v>
      </c>
      <c r="Z40" s="621">
        <v>95</v>
      </c>
      <c r="AA40" s="622">
        <v>78</v>
      </c>
      <c r="AC40" s="624">
        <v>7101</v>
      </c>
      <c r="AD40" s="625" t="s">
        <v>490</v>
      </c>
      <c r="AE40" s="544">
        <v>763</v>
      </c>
      <c r="AF40" s="620">
        <v>4.7</v>
      </c>
      <c r="AG40" s="548">
        <v>0</v>
      </c>
      <c r="AH40" s="546">
        <v>0</v>
      </c>
      <c r="AI40" s="547">
        <v>0</v>
      </c>
      <c r="AJ40" s="547">
        <v>5</v>
      </c>
      <c r="AK40" s="547">
        <v>33</v>
      </c>
      <c r="AL40" s="557">
        <v>48</v>
      </c>
      <c r="AM40" s="548">
        <v>14</v>
      </c>
      <c r="AN40" s="621">
        <v>100</v>
      </c>
      <c r="AO40" s="622">
        <v>95</v>
      </c>
      <c r="AV40" s="1087">
        <f t="shared" si="2"/>
        <v>361</v>
      </c>
      <c r="AW40" s="1087" t="str">
        <f t="shared" si="3"/>
        <v>BISCAYNE GARDENS ELEMENTARY</v>
      </c>
      <c r="AX40" s="1081" t="str">
        <f t="shared" si="4"/>
        <v>N</v>
      </c>
      <c r="AY40" s="1081" t="str">
        <f t="shared" si="5"/>
        <v>N</v>
      </c>
      <c r="AZ40" s="1086" t="str">
        <f t="shared" si="6"/>
        <v/>
      </c>
    </row>
    <row r="41" spans="1:52" ht="25.5">
      <c r="A41" s="624">
        <v>400</v>
      </c>
      <c r="B41" s="625" t="s">
        <v>1217</v>
      </c>
      <c r="C41" s="544">
        <v>102</v>
      </c>
      <c r="D41" s="620">
        <v>4</v>
      </c>
      <c r="E41" s="548">
        <v>0</v>
      </c>
      <c r="F41" s="546">
        <v>0</v>
      </c>
      <c r="G41" s="547">
        <v>1</v>
      </c>
      <c r="H41" s="547">
        <v>17</v>
      </c>
      <c r="I41" s="547">
        <v>66</v>
      </c>
      <c r="J41" s="557">
        <v>17</v>
      </c>
      <c r="K41" s="548">
        <v>0</v>
      </c>
      <c r="L41" s="621">
        <v>99</v>
      </c>
      <c r="M41" s="622">
        <v>82</v>
      </c>
      <c r="O41" s="624">
        <v>5007</v>
      </c>
      <c r="P41" s="625" t="s">
        <v>1275</v>
      </c>
      <c r="Q41" s="544">
        <v>17</v>
      </c>
      <c r="R41" s="620">
        <v>3.8</v>
      </c>
      <c r="S41" s="548">
        <v>0</v>
      </c>
      <c r="T41" s="546">
        <v>0</v>
      </c>
      <c r="U41" s="547">
        <v>6</v>
      </c>
      <c r="V41" s="547">
        <v>24</v>
      </c>
      <c r="W41" s="547">
        <v>59</v>
      </c>
      <c r="X41" s="557">
        <v>12</v>
      </c>
      <c r="Y41" s="548">
        <v>0</v>
      </c>
      <c r="Z41" s="621">
        <v>94</v>
      </c>
      <c r="AA41" s="622">
        <v>71</v>
      </c>
      <c r="AC41" s="624">
        <v>7111</v>
      </c>
      <c r="AD41" s="625" t="s">
        <v>491</v>
      </c>
      <c r="AE41" s="544">
        <v>712</v>
      </c>
      <c r="AF41" s="620">
        <v>3.7</v>
      </c>
      <c r="AG41" s="548">
        <v>1</v>
      </c>
      <c r="AH41" s="546">
        <v>5</v>
      </c>
      <c r="AI41" s="547">
        <v>8</v>
      </c>
      <c r="AJ41" s="547">
        <v>22</v>
      </c>
      <c r="AK41" s="547">
        <v>43</v>
      </c>
      <c r="AL41" s="557">
        <v>18</v>
      </c>
      <c r="AM41" s="548">
        <v>3</v>
      </c>
      <c r="AN41" s="621">
        <v>86</v>
      </c>
      <c r="AO41" s="622">
        <v>64</v>
      </c>
      <c r="AV41" s="1087">
        <f t="shared" si="2"/>
        <v>400</v>
      </c>
      <c r="AW41" s="1087" t="str">
        <f t="shared" si="3"/>
        <v>RENAISSANCE ELEMENTARY CHARTER SCHO</v>
      </c>
      <c r="AX41" s="1081" t="str">
        <f t="shared" si="4"/>
        <v>N</v>
      </c>
      <c r="AY41" s="1081" t="str">
        <f t="shared" si="5"/>
        <v>N</v>
      </c>
      <c r="AZ41" s="1086" t="str">
        <f t="shared" si="6"/>
        <v/>
      </c>
    </row>
    <row r="42" spans="1:52" ht="25.5">
      <c r="A42" s="624">
        <v>401</v>
      </c>
      <c r="B42" s="625" t="s">
        <v>219</v>
      </c>
      <c r="C42" s="544">
        <v>95</v>
      </c>
      <c r="D42" s="620">
        <v>3.9</v>
      </c>
      <c r="E42" s="548">
        <v>2</v>
      </c>
      <c r="F42" s="546">
        <v>0</v>
      </c>
      <c r="G42" s="547">
        <v>2</v>
      </c>
      <c r="H42" s="547">
        <v>15</v>
      </c>
      <c r="I42" s="547">
        <v>66</v>
      </c>
      <c r="J42" s="557">
        <v>15</v>
      </c>
      <c r="K42" s="548">
        <v>0</v>
      </c>
      <c r="L42" s="621">
        <v>96</v>
      </c>
      <c r="M42" s="622">
        <v>81</v>
      </c>
      <c r="O42" s="624">
        <v>5025</v>
      </c>
      <c r="P42" s="625" t="s">
        <v>1276</v>
      </c>
      <c r="Q42" s="544">
        <v>40</v>
      </c>
      <c r="R42" s="620">
        <v>3.5</v>
      </c>
      <c r="S42" s="548">
        <v>0</v>
      </c>
      <c r="T42" s="546">
        <v>5</v>
      </c>
      <c r="U42" s="547">
        <v>15</v>
      </c>
      <c r="V42" s="547">
        <v>20</v>
      </c>
      <c r="W42" s="547">
        <v>45</v>
      </c>
      <c r="X42" s="557">
        <v>15</v>
      </c>
      <c r="Y42" s="548">
        <v>0</v>
      </c>
      <c r="Z42" s="621">
        <v>80</v>
      </c>
      <c r="AA42" s="622">
        <v>60</v>
      </c>
      <c r="AC42" s="624">
        <v>7121</v>
      </c>
      <c r="AD42" s="625" t="s">
        <v>492</v>
      </c>
      <c r="AE42" s="544">
        <v>1006</v>
      </c>
      <c r="AF42" s="620">
        <v>4</v>
      </c>
      <c r="AG42" s="548">
        <v>0</v>
      </c>
      <c r="AH42" s="546">
        <v>1</v>
      </c>
      <c r="AI42" s="547">
        <v>2</v>
      </c>
      <c r="AJ42" s="547">
        <v>17</v>
      </c>
      <c r="AK42" s="547">
        <v>54</v>
      </c>
      <c r="AL42" s="557">
        <v>22</v>
      </c>
      <c r="AM42" s="548">
        <v>4</v>
      </c>
      <c r="AN42" s="621">
        <v>96</v>
      </c>
      <c r="AO42" s="622">
        <v>80</v>
      </c>
      <c r="AV42" s="1087">
        <f t="shared" si="2"/>
        <v>401</v>
      </c>
      <c r="AW42" s="1087" t="str">
        <f t="shared" si="3"/>
        <v>VAN E. BLANTON ELEMENTARY SCHOOL</v>
      </c>
      <c r="AX42" s="1081" t="str">
        <f t="shared" si="4"/>
        <v>N</v>
      </c>
      <c r="AY42" s="1081" t="str">
        <f t="shared" si="5"/>
        <v>N</v>
      </c>
      <c r="AZ42" s="1086" t="str">
        <f t="shared" si="6"/>
        <v/>
      </c>
    </row>
    <row r="43" spans="1:52" ht="25.5">
      <c r="A43" s="624">
        <v>441</v>
      </c>
      <c r="B43" s="625" t="s">
        <v>220</v>
      </c>
      <c r="C43" s="544">
        <v>75</v>
      </c>
      <c r="D43" s="620">
        <v>4</v>
      </c>
      <c r="E43" s="548">
        <v>0</v>
      </c>
      <c r="F43" s="546">
        <v>0</v>
      </c>
      <c r="G43" s="547">
        <v>0</v>
      </c>
      <c r="H43" s="547">
        <v>17</v>
      </c>
      <c r="I43" s="547">
        <v>65</v>
      </c>
      <c r="J43" s="557">
        <v>16</v>
      </c>
      <c r="K43" s="548">
        <v>1</v>
      </c>
      <c r="L43" s="621">
        <v>100</v>
      </c>
      <c r="M43" s="622">
        <v>83</v>
      </c>
      <c r="O43" s="624">
        <v>5029</v>
      </c>
      <c r="P43" s="625" t="s">
        <v>1277</v>
      </c>
      <c r="Q43" s="544">
        <v>99</v>
      </c>
      <c r="R43" s="620">
        <v>3.7</v>
      </c>
      <c r="S43" s="548">
        <v>1</v>
      </c>
      <c r="T43" s="546">
        <v>1</v>
      </c>
      <c r="U43" s="547">
        <v>2</v>
      </c>
      <c r="V43" s="547">
        <v>31</v>
      </c>
      <c r="W43" s="547">
        <v>55</v>
      </c>
      <c r="X43" s="557">
        <v>10</v>
      </c>
      <c r="Y43" s="548">
        <v>0</v>
      </c>
      <c r="Z43" s="621">
        <v>96</v>
      </c>
      <c r="AA43" s="622">
        <v>65</v>
      </c>
      <c r="AC43" s="624">
        <v>7131</v>
      </c>
      <c r="AD43" s="625" t="s">
        <v>493</v>
      </c>
      <c r="AE43" s="544">
        <v>475</v>
      </c>
      <c r="AF43" s="620">
        <v>3.8</v>
      </c>
      <c r="AG43" s="548">
        <v>1</v>
      </c>
      <c r="AH43" s="546">
        <v>5</v>
      </c>
      <c r="AI43" s="547">
        <v>5</v>
      </c>
      <c r="AJ43" s="547">
        <v>22</v>
      </c>
      <c r="AK43" s="547">
        <v>40</v>
      </c>
      <c r="AL43" s="557">
        <v>21</v>
      </c>
      <c r="AM43" s="548">
        <v>5</v>
      </c>
      <c r="AN43" s="621">
        <v>89</v>
      </c>
      <c r="AO43" s="622">
        <v>66</v>
      </c>
      <c r="AV43" s="1087">
        <f t="shared" si="2"/>
        <v>441</v>
      </c>
      <c r="AW43" s="1087" t="str">
        <f t="shared" si="3"/>
        <v>BLUE LAKES ELEMENTARY SCHOOL</v>
      </c>
      <c r="AX43" s="1081" t="str">
        <f t="shared" si="4"/>
        <v>N</v>
      </c>
      <c r="AY43" s="1081" t="str">
        <f t="shared" si="5"/>
        <v>N</v>
      </c>
      <c r="AZ43" s="1086" t="str">
        <f t="shared" si="6"/>
        <v/>
      </c>
    </row>
    <row r="44" spans="1:52" ht="25.5">
      <c r="A44" s="624">
        <v>451</v>
      </c>
      <c r="B44" s="625" t="s">
        <v>221</v>
      </c>
      <c r="C44" s="544">
        <v>144</v>
      </c>
      <c r="D44" s="620">
        <v>3.8</v>
      </c>
      <c r="E44" s="548">
        <v>0</v>
      </c>
      <c r="F44" s="546">
        <v>0</v>
      </c>
      <c r="G44" s="547">
        <v>1</v>
      </c>
      <c r="H44" s="547">
        <v>24</v>
      </c>
      <c r="I44" s="547">
        <v>67</v>
      </c>
      <c r="J44" s="557">
        <v>8</v>
      </c>
      <c r="K44" s="548">
        <v>0</v>
      </c>
      <c r="L44" s="621">
        <v>99</v>
      </c>
      <c r="M44" s="622">
        <v>75</v>
      </c>
      <c r="O44" s="624">
        <v>5241</v>
      </c>
      <c r="P44" s="625" t="s">
        <v>19</v>
      </c>
      <c r="Q44" s="544">
        <v>59</v>
      </c>
      <c r="R44" s="620">
        <v>4.2</v>
      </c>
      <c r="S44" s="548">
        <v>0</v>
      </c>
      <c r="T44" s="546">
        <v>0</v>
      </c>
      <c r="U44" s="547">
        <v>2</v>
      </c>
      <c r="V44" s="547">
        <v>14</v>
      </c>
      <c r="W44" s="547">
        <v>49</v>
      </c>
      <c r="X44" s="557">
        <v>36</v>
      </c>
      <c r="Y44" s="548">
        <v>0</v>
      </c>
      <c r="Z44" s="621">
        <v>98</v>
      </c>
      <c r="AA44" s="622">
        <v>85</v>
      </c>
      <c r="AC44" s="624">
        <v>7141</v>
      </c>
      <c r="AD44" s="625" t="s">
        <v>494</v>
      </c>
      <c r="AE44" s="544">
        <v>680</v>
      </c>
      <c r="AF44" s="620">
        <v>3.9</v>
      </c>
      <c r="AG44" s="548">
        <v>0</v>
      </c>
      <c r="AH44" s="546">
        <v>1</v>
      </c>
      <c r="AI44" s="547">
        <v>7</v>
      </c>
      <c r="AJ44" s="547">
        <v>23</v>
      </c>
      <c r="AK44" s="547">
        <v>42</v>
      </c>
      <c r="AL44" s="557">
        <v>23</v>
      </c>
      <c r="AM44" s="548">
        <v>5</v>
      </c>
      <c r="AN44" s="621">
        <v>93</v>
      </c>
      <c r="AO44" s="622">
        <v>70</v>
      </c>
      <c r="AV44" s="1087">
        <f t="shared" si="2"/>
        <v>451</v>
      </c>
      <c r="AW44" s="1087" t="str">
        <f t="shared" si="3"/>
        <v>DR. BOWMAN FOSTER ASHE ELEMENTARY</v>
      </c>
      <c r="AX44" s="1081" t="str">
        <f t="shared" si="4"/>
        <v>N</v>
      </c>
      <c r="AY44" s="1081" t="str">
        <f t="shared" si="5"/>
        <v>N</v>
      </c>
      <c r="AZ44" s="1086" t="str">
        <f t="shared" si="6"/>
        <v/>
      </c>
    </row>
    <row r="45" spans="1:52" ht="25.5">
      <c r="A45" s="624">
        <v>461</v>
      </c>
      <c r="B45" s="625" t="s">
        <v>222</v>
      </c>
      <c r="C45" s="544">
        <v>120</v>
      </c>
      <c r="D45" s="620">
        <v>3.8</v>
      </c>
      <c r="E45" s="548">
        <v>1</v>
      </c>
      <c r="F45" s="546">
        <v>0</v>
      </c>
      <c r="G45" s="547">
        <v>2</v>
      </c>
      <c r="H45" s="547">
        <v>18</v>
      </c>
      <c r="I45" s="547">
        <v>72</v>
      </c>
      <c r="J45" s="557">
        <v>8</v>
      </c>
      <c r="K45" s="548">
        <v>0</v>
      </c>
      <c r="L45" s="621">
        <v>98</v>
      </c>
      <c r="M45" s="622">
        <v>79</v>
      </c>
      <c r="O45" s="624">
        <v>5671</v>
      </c>
      <c r="P45" s="625" t="s">
        <v>402</v>
      </c>
      <c r="Q45" s="544">
        <v>55</v>
      </c>
      <c r="R45" s="620">
        <v>4.5999999999999996</v>
      </c>
      <c r="S45" s="548">
        <v>0</v>
      </c>
      <c r="T45" s="546">
        <v>0</v>
      </c>
      <c r="U45" s="547">
        <v>2</v>
      </c>
      <c r="V45" s="547">
        <v>4</v>
      </c>
      <c r="W45" s="547">
        <v>38</v>
      </c>
      <c r="X45" s="557">
        <v>44</v>
      </c>
      <c r="Y45" s="548">
        <v>13</v>
      </c>
      <c r="Z45" s="621">
        <v>98</v>
      </c>
      <c r="AA45" s="622">
        <v>95</v>
      </c>
      <c r="AC45" s="624">
        <v>7151</v>
      </c>
      <c r="AD45" s="625" t="s">
        <v>495</v>
      </c>
      <c r="AE45" s="544">
        <v>472</v>
      </c>
      <c r="AF45" s="620">
        <v>3.7</v>
      </c>
      <c r="AG45" s="548">
        <v>0</v>
      </c>
      <c r="AH45" s="546">
        <v>3</v>
      </c>
      <c r="AI45" s="547">
        <v>7</v>
      </c>
      <c r="AJ45" s="547">
        <v>28</v>
      </c>
      <c r="AK45" s="547">
        <v>43</v>
      </c>
      <c r="AL45" s="557">
        <v>17</v>
      </c>
      <c r="AM45" s="548">
        <v>2</v>
      </c>
      <c r="AN45" s="621">
        <v>90</v>
      </c>
      <c r="AO45" s="622">
        <v>62</v>
      </c>
      <c r="AV45" s="1087">
        <f t="shared" si="2"/>
        <v>461</v>
      </c>
      <c r="AW45" s="1087" t="str">
        <f t="shared" si="3"/>
        <v>BRENTWOOD ELEMENTARY SCHOOL</v>
      </c>
      <c r="AX45" s="1081" t="str">
        <f t="shared" si="4"/>
        <v>N</v>
      </c>
      <c r="AY45" s="1081" t="str">
        <f t="shared" si="5"/>
        <v>N</v>
      </c>
      <c r="AZ45" s="1086" t="str">
        <f t="shared" si="6"/>
        <v/>
      </c>
    </row>
    <row r="46" spans="1:52" ht="25.5">
      <c r="A46" s="624">
        <v>481</v>
      </c>
      <c r="B46" s="625" t="s">
        <v>223</v>
      </c>
      <c r="C46" s="544">
        <v>131</v>
      </c>
      <c r="D46" s="620">
        <v>3.9</v>
      </c>
      <c r="E46" s="548">
        <v>3</v>
      </c>
      <c r="F46" s="546">
        <v>2</v>
      </c>
      <c r="G46" s="547">
        <v>2</v>
      </c>
      <c r="H46" s="547">
        <v>15</v>
      </c>
      <c r="I46" s="547">
        <v>54</v>
      </c>
      <c r="J46" s="557">
        <v>23</v>
      </c>
      <c r="K46" s="548">
        <v>2</v>
      </c>
      <c r="L46" s="621">
        <v>94</v>
      </c>
      <c r="M46" s="622">
        <v>79</v>
      </c>
      <c r="O46" s="624">
        <v>5961</v>
      </c>
      <c r="P46" s="625" t="s">
        <v>126</v>
      </c>
      <c r="Q46" s="544">
        <v>185</v>
      </c>
      <c r="R46" s="620">
        <v>4.5</v>
      </c>
      <c r="S46" s="548">
        <v>0</v>
      </c>
      <c r="T46" s="546">
        <v>0</v>
      </c>
      <c r="U46" s="547">
        <v>1</v>
      </c>
      <c r="V46" s="547">
        <v>6</v>
      </c>
      <c r="W46" s="547">
        <v>41</v>
      </c>
      <c r="X46" s="557">
        <v>47</v>
      </c>
      <c r="Y46" s="548">
        <v>6</v>
      </c>
      <c r="Z46" s="621">
        <v>99</v>
      </c>
      <c r="AA46" s="622">
        <v>94</v>
      </c>
      <c r="AC46" s="624">
        <v>7160</v>
      </c>
      <c r="AD46" s="625" t="s">
        <v>496</v>
      </c>
      <c r="AE46" s="544">
        <v>337</v>
      </c>
      <c r="AF46" s="620">
        <v>4.0999999999999996</v>
      </c>
      <c r="AG46" s="548">
        <v>0</v>
      </c>
      <c r="AH46" s="546">
        <v>0</v>
      </c>
      <c r="AI46" s="547">
        <v>1</v>
      </c>
      <c r="AJ46" s="547">
        <v>14</v>
      </c>
      <c r="AK46" s="547">
        <v>61</v>
      </c>
      <c r="AL46" s="557">
        <v>22</v>
      </c>
      <c r="AM46" s="548">
        <v>2</v>
      </c>
      <c r="AN46" s="621">
        <v>99</v>
      </c>
      <c r="AO46" s="622">
        <v>85</v>
      </c>
      <c r="AV46" s="1087">
        <f t="shared" si="2"/>
        <v>481</v>
      </c>
      <c r="AW46" s="1087" t="str">
        <f t="shared" si="3"/>
        <v>JAMES H. BRIGHT ELEMENTARY</v>
      </c>
      <c r="AX46" s="1081" t="str">
        <f t="shared" si="4"/>
        <v>N</v>
      </c>
      <c r="AY46" s="1081" t="str">
        <f t="shared" si="5"/>
        <v>N</v>
      </c>
      <c r="AZ46" s="1086" t="str">
        <f t="shared" si="6"/>
        <v/>
      </c>
    </row>
    <row r="47" spans="1:52" ht="25.5">
      <c r="A47" s="624">
        <v>510</v>
      </c>
      <c r="B47" s="625" t="s">
        <v>38</v>
      </c>
      <c r="C47" s="544">
        <v>62</v>
      </c>
      <c r="D47" s="620">
        <v>4.2</v>
      </c>
      <c r="E47" s="548">
        <v>0</v>
      </c>
      <c r="F47" s="546">
        <v>0</v>
      </c>
      <c r="G47" s="547">
        <v>0</v>
      </c>
      <c r="H47" s="547">
        <v>3</v>
      </c>
      <c r="I47" s="547">
        <v>73</v>
      </c>
      <c r="J47" s="557">
        <v>24</v>
      </c>
      <c r="K47" s="548">
        <v>0</v>
      </c>
      <c r="L47" s="621">
        <v>100</v>
      </c>
      <c r="M47" s="622">
        <v>97</v>
      </c>
      <c r="O47" s="624">
        <v>6001</v>
      </c>
      <c r="P47" s="625" t="s">
        <v>413</v>
      </c>
      <c r="Q47" s="544">
        <v>389</v>
      </c>
      <c r="R47" s="620">
        <v>4.5999999999999996</v>
      </c>
      <c r="S47" s="548">
        <v>0</v>
      </c>
      <c r="T47" s="546">
        <v>0</v>
      </c>
      <c r="U47" s="547">
        <v>0</v>
      </c>
      <c r="V47" s="547">
        <v>6</v>
      </c>
      <c r="W47" s="547">
        <v>39</v>
      </c>
      <c r="X47" s="557">
        <v>45</v>
      </c>
      <c r="Y47" s="548">
        <v>10</v>
      </c>
      <c r="Z47" s="621">
        <v>100</v>
      </c>
      <c r="AA47" s="622">
        <v>94</v>
      </c>
      <c r="AC47" s="624">
        <v>7161</v>
      </c>
      <c r="AD47" s="625" t="s">
        <v>86</v>
      </c>
      <c r="AE47" s="544">
        <v>138</v>
      </c>
      <c r="AF47" s="620">
        <v>4.7</v>
      </c>
      <c r="AG47" s="548">
        <v>0</v>
      </c>
      <c r="AH47" s="546">
        <v>0</v>
      </c>
      <c r="AI47" s="547">
        <v>0</v>
      </c>
      <c r="AJ47" s="547">
        <v>5</v>
      </c>
      <c r="AK47" s="547">
        <v>36</v>
      </c>
      <c r="AL47" s="557">
        <v>43</v>
      </c>
      <c r="AM47" s="548">
        <v>17</v>
      </c>
      <c r="AN47" s="621">
        <v>100</v>
      </c>
      <c r="AO47" s="622">
        <v>95</v>
      </c>
      <c r="AV47" s="1087">
        <f t="shared" si="2"/>
        <v>510</v>
      </c>
      <c r="AW47" s="1087" t="str">
        <f t="shared" si="3"/>
        <v>ARCHIMEDEAN ACADEMY</v>
      </c>
      <c r="AX47" s="1081" t="str">
        <f t="shared" si="4"/>
        <v>N</v>
      </c>
      <c r="AY47" s="1081" t="str">
        <f t="shared" si="5"/>
        <v>N</v>
      </c>
      <c r="AZ47" s="1086" t="str">
        <f t="shared" si="6"/>
        <v/>
      </c>
    </row>
    <row r="48" spans="1:52" ht="25.5">
      <c r="A48" s="624">
        <v>520</v>
      </c>
      <c r="B48" s="625" t="s">
        <v>224</v>
      </c>
      <c r="C48" s="544">
        <v>88</v>
      </c>
      <c r="D48" s="620">
        <v>3.9</v>
      </c>
      <c r="E48" s="548">
        <v>0</v>
      </c>
      <c r="F48" s="546">
        <v>0</v>
      </c>
      <c r="G48" s="547">
        <v>1</v>
      </c>
      <c r="H48" s="547">
        <v>25</v>
      </c>
      <c r="I48" s="547">
        <v>61</v>
      </c>
      <c r="J48" s="557">
        <v>10</v>
      </c>
      <c r="K48" s="548">
        <v>2</v>
      </c>
      <c r="L48" s="621">
        <v>99</v>
      </c>
      <c r="M48" s="622">
        <v>74</v>
      </c>
      <c r="O48" s="624">
        <v>6004</v>
      </c>
      <c r="P48" s="625" t="s">
        <v>1311</v>
      </c>
      <c r="Q48" s="544">
        <v>40</v>
      </c>
      <c r="R48" s="620">
        <v>4</v>
      </c>
      <c r="S48" s="548">
        <v>0</v>
      </c>
      <c r="T48" s="546">
        <v>0</v>
      </c>
      <c r="U48" s="547">
        <v>0</v>
      </c>
      <c r="V48" s="547">
        <v>23</v>
      </c>
      <c r="W48" s="547">
        <v>60</v>
      </c>
      <c r="X48" s="557">
        <v>18</v>
      </c>
      <c r="Y48" s="548">
        <v>0</v>
      </c>
      <c r="Z48" s="621">
        <v>100</v>
      </c>
      <c r="AA48" s="622">
        <v>78</v>
      </c>
      <c r="AC48" s="624">
        <v>7191</v>
      </c>
      <c r="AD48" s="625" t="s">
        <v>498</v>
      </c>
      <c r="AE48" s="544">
        <v>641</v>
      </c>
      <c r="AF48" s="620">
        <v>4</v>
      </c>
      <c r="AG48" s="548">
        <v>1</v>
      </c>
      <c r="AH48" s="546">
        <v>4</v>
      </c>
      <c r="AI48" s="547">
        <v>5</v>
      </c>
      <c r="AJ48" s="547">
        <v>13</v>
      </c>
      <c r="AK48" s="547">
        <v>45</v>
      </c>
      <c r="AL48" s="557">
        <v>27</v>
      </c>
      <c r="AM48" s="548">
        <v>6</v>
      </c>
      <c r="AN48" s="621">
        <v>91</v>
      </c>
      <c r="AO48" s="622">
        <v>78</v>
      </c>
      <c r="AV48" s="1087">
        <f t="shared" si="2"/>
        <v>520</v>
      </c>
      <c r="AW48" s="1087" t="str">
        <f t="shared" si="3"/>
        <v>SOMERSET ACADEMY CHARTER</v>
      </c>
      <c r="AX48" s="1081" t="str">
        <f t="shared" si="4"/>
        <v>N</v>
      </c>
      <c r="AY48" s="1081" t="str">
        <f t="shared" si="5"/>
        <v>N</v>
      </c>
      <c r="AZ48" s="1086" t="str">
        <f t="shared" si="6"/>
        <v/>
      </c>
    </row>
    <row r="49" spans="1:52" ht="25.5">
      <c r="A49" s="624">
        <v>521</v>
      </c>
      <c r="B49" s="625" t="s">
        <v>225</v>
      </c>
      <c r="C49" s="544">
        <v>79</v>
      </c>
      <c r="D49" s="620">
        <v>3.8</v>
      </c>
      <c r="E49" s="548">
        <v>3</v>
      </c>
      <c r="F49" s="546">
        <v>1</v>
      </c>
      <c r="G49" s="547">
        <v>1</v>
      </c>
      <c r="H49" s="547">
        <v>15</v>
      </c>
      <c r="I49" s="547">
        <v>63</v>
      </c>
      <c r="J49" s="557">
        <v>16</v>
      </c>
      <c r="K49" s="548">
        <v>0</v>
      </c>
      <c r="L49" s="621">
        <v>95</v>
      </c>
      <c r="M49" s="622">
        <v>80</v>
      </c>
      <c r="O49" s="624">
        <v>6006</v>
      </c>
      <c r="P49" s="625" t="s">
        <v>142</v>
      </c>
      <c r="Q49" s="544">
        <v>86</v>
      </c>
      <c r="R49" s="620">
        <v>4.7</v>
      </c>
      <c r="S49" s="548">
        <v>0</v>
      </c>
      <c r="T49" s="546">
        <v>0</v>
      </c>
      <c r="U49" s="547">
        <v>0</v>
      </c>
      <c r="V49" s="547">
        <v>2</v>
      </c>
      <c r="W49" s="547">
        <v>42</v>
      </c>
      <c r="X49" s="557">
        <v>42</v>
      </c>
      <c r="Y49" s="548">
        <v>14</v>
      </c>
      <c r="Z49" s="621">
        <v>100</v>
      </c>
      <c r="AA49" s="622">
        <v>98</v>
      </c>
      <c r="AC49" s="624">
        <v>7201</v>
      </c>
      <c r="AD49" s="625" t="s">
        <v>499</v>
      </c>
      <c r="AE49" s="544">
        <v>552</v>
      </c>
      <c r="AF49" s="620">
        <v>4.0999999999999996</v>
      </c>
      <c r="AG49" s="548">
        <v>1</v>
      </c>
      <c r="AH49" s="546">
        <v>1</v>
      </c>
      <c r="AI49" s="547">
        <v>5</v>
      </c>
      <c r="AJ49" s="547">
        <v>18</v>
      </c>
      <c r="AK49" s="547">
        <v>45</v>
      </c>
      <c r="AL49" s="557">
        <v>26</v>
      </c>
      <c r="AM49" s="548">
        <v>6</v>
      </c>
      <c r="AN49" s="621">
        <v>94</v>
      </c>
      <c r="AO49" s="622">
        <v>76</v>
      </c>
      <c r="AV49" s="1087">
        <f t="shared" si="2"/>
        <v>521</v>
      </c>
      <c r="AW49" s="1087" t="str">
        <f t="shared" si="3"/>
        <v>BROADMOOR ELEMENTARY SCHOOL</v>
      </c>
      <c r="AX49" s="1081" t="str">
        <f t="shared" si="4"/>
        <v>N</v>
      </c>
      <c r="AY49" s="1081" t="str">
        <f t="shared" si="5"/>
        <v>N</v>
      </c>
      <c r="AZ49" s="1086" t="str">
        <f t="shared" si="6"/>
        <v/>
      </c>
    </row>
    <row r="50" spans="1:52" ht="25.5">
      <c r="A50" s="624">
        <v>561</v>
      </c>
      <c r="B50" s="625" t="s">
        <v>226</v>
      </c>
      <c r="C50" s="544">
        <v>110</v>
      </c>
      <c r="D50" s="620">
        <v>3.7</v>
      </c>
      <c r="E50" s="548">
        <v>3</v>
      </c>
      <c r="F50" s="546">
        <v>2</v>
      </c>
      <c r="G50" s="547">
        <v>5</v>
      </c>
      <c r="H50" s="547">
        <v>15</v>
      </c>
      <c r="I50" s="547">
        <v>63</v>
      </c>
      <c r="J50" s="557">
        <v>12</v>
      </c>
      <c r="K50" s="548">
        <v>1</v>
      </c>
      <c r="L50" s="621">
        <v>91</v>
      </c>
      <c r="M50" s="622">
        <v>75</v>
      </c>
      <c r="O50" s="624">
        <v>6008</v>
      </c>
      <c r="P50" s="625" t="s">
        <v>2</v>
      </c>
      <c r="Q50" s="544">
        <v>32</v>
      </c>
      <c r="R50" s="620">
        <v>4</v>
      </c>
      <c r="S50" s="548">
        <v>0</v>
      </c>
      <c r="T50" s="546">
        <v>0</v>
      </c>
      <c r="U50" s="547">
        <v>0</v>
      </c>
      <c r="V50" s="547">
        <v>22</v>
      </c>
      <c r="W50" s="547">
        <v>59</v>
      </c>
      <c r="X50" s="557">
        <v>19</v>
      </c>
      <c r="Y50" s="548">
        <v>0</v>
      </c>
      <c r="Z50" s="621">
        <v>100</v>
      </c>
      <c r="AA50" s="622">
        <v>78</v>
      </c>
      <c r="AC50" s="624">
        <v>7231</v>
      </c>
      <c r="AD50" s="625" t="s">
        <v>500</v>
      </c>
      <c r="AE50" s="544">
        <v>439</v>
      </c>
      <c r="AF50" s="620">
        <v>3.6</v>
      </c>
      <c r="AG50" s="548">
        <v>0</v>
      </c>
      <c r="AH50" s="546">
        <v>3</v>
      </c>
      <c r="AI50" s="547">
        <v>6</v>
      </c>
      <c r="AJ50" s="547">
        <v>32</v>
      </c>
      <c r="AK50" s="547">
        <v>45</v>
      </c>
      <c r="AL50" s="557">
        <v>12</v>
      </c>
      <c r="AM50" s="548">
        <v>2</v>
      </c>
      <c r="AN50" s="621">
        <v>91</v>
      </c>
      <c r="AO50" s="622">
        <v>59</v>
      </c>
      <c r="AV50" s="1087">
        <f t="shared" si="2"/>
        <v>561</v>
      </c>
      <c r="AW50" s="1087" t="str">
        <f t="shared" si="3"/>
        <v>W. J. BRYAN ELEMENTARY</v>
      </c>
      <c r="AX50" s="1081" t="str">
        <f t="shared" si="4"/>
        <v>N</v>
      </c>
      <c r="AY50" s="1081" t="str">
        <f t="shared" si="5"/>
        <v>N</v>
      </c>
      <c r="AZ50" s="1086" t="str">
        <f t="shared" si="6"/>
        <v/>
      </c>
    </row>
    <row r="51" spans="1:52" ht="25.5">
      <c r="A51" s="624">
        <v>600</v>
      </c>
      <c r="B51" s="625" t="s">
        <v>227</v>
      </c>
      <c r="C51" s="544">
        <v>95</v>
      </c>
      <c r="D51" s="620">
        <v>4.0999999999999996</v>
      </c>
      <c r="E51" s="548">
        <v>0</v>
      </c>
      <c r="F51" s="546">
        <v>0</v>
      </c>
      <c r="G51" s="547">
        <v>0</v>
      </c>
      <c r="H51" s="547">
        <v>14</v>
      </c>
      <c r="I51" s="547">
        <v>68</v>
      </c>
      <c r="J51" s="557">
        <v>17</v>
      </c>
      <c r="K51" s="548">
        <v>1</v>
      </c>
      <c r="L51" s="621">
        <v>100</v>
      </c>
      <c r="M51" s="622">
        <v>86</v>
      </c>
      <c r="O51" s="624">
        <v>6009</v>
      </c>
      <c r="P51" s="625" t="s">
        <v>416</v>
      </c>
      <c r="Q51" s="544">
        <v>125</v>
      </c>
      <c r="R51" s="620">
        <v>4</v>
      </c>
      <c r="S51" s="548">
        <v>0</v>
      </c>
      <c r="T51" s="546">
        <v>1</v>
      </c>
      <c r="U51" s="547">
        <v>1</v>
      </c>
      <c r="V51" s="547">
        <v>19</v>
      </c>
      <c r="W51" s="547">
        <v>58</v>
      </c>
      <c r="X51" s="557">
        <v>21</v>
      </c>
      <c r="Y51" s="548">
        <v>1</v>
      </c>
      <c r="Z51" s="621">
        <v>98</v>
      </c>
      <c r="AA51" s="622">
        <v>79</v>
      </c>
      <c r="AC51" s="624">
        <v>7241</v>
      </c>
      <c r="AD51" s="625" t="s">
        <v>1312</v>
      </c>
      <c r="AE51" s="544">
        <v>618</v>
      </c>
      <c r="AF51" s="620">
        <v>4.3</v>
      </c>
      <c r="AG51" s="548">
        <v>0</v>
      </c>
      <c r="AH51" s="546">
        <v>1</v>
      </c>
      <c r="AI51" s="547">
        <v>1</v>
      </c>
      <c r="AJ51" s="547">
        <v>14</v>
      </c>
      <c r="AK51" s="547">
        <v>40</v>
      </c>
      <c r="AL51" s="557">
        <v>33</v>
      </c>
      <c r="AM51" s="548">
        <v>9</v>
      </c>
      <c r="AN51" s="621">
        <v>97</v>
      </c>
      <c r="AO51" s="622">
        <v>83</v>
      </c>
      <c r="AV51" s="1087">
        <f t="shared" si="2"/>
        <v>600</v>
      </c>
      <c r="AW51" s="1087" t="str">
        <f t="shared" si="3"/>
        <v>PINECREST PREPARATORY ACADEMY</v>
      </c>
      <c r="AX51" s="1081" t="str">
        <f t="shared" si="4"/>
        <v>N</v>
      </c>
      <c r="AY51" s="1081" t="str">
        <f t="shared" si="5"/>
        <v>N</v>
      </c>
      <c r="AZ51" s="1086" t="str">
        <f t="shared" si="6"/>
        <v/>
      </c>
    </row>
    <row r="52" spans="1:52" ht="25.5">
      <c r="A52" s="624">
        <v>641</v>
      </c>
      <c r="B52" s="625" t="s">
        <v>228</v>
      </c>
      <c r="C52" s="544">
        <v>40</v>
      </c>
      <c r="D52" s="620">
        <v>3.8</v>
      </c>
      <c r="E52" s="548">
        <v>0</v>
      </c>
      <c r="F52" s="546">
        <v>5</v>
      </c>
      <c r="G52" s="547">
        <v>3</v>
      </c>
      <c r="H52" s="547">
        <v>18</v>
      </c>
      <c r="I52" s="547">
        <v>63</v>
      </c>
      <c r="J52" s="557">
        <v>13</v>
      </c>
      <c r="K52" s="548">
        <v>0</v>
      </c>
      <c r="L52" s="621">
        <v>93</v>
      </c>
      <c r="M52" s="622">
        <v>75</v>
      </c>
      <c r="O52" s="624">
        <v>6010</v>
      </c>
      <c r="P52" s="625" t="s">
        <v>417</v>
      </c>
      <c r="Q52" s="544">
        <v>110</v>
      </c>
      <c r="R52" s="620">
        <v>3.8</v>
      </c>
      <c r="S52" s="548">
        <v>0</v>
      </c>
      <c r="T52" s="546">
        <v>0</v>
      </c>
      <c r="U52" s="547">
        <v>3</v>
      </c>
      <c r="V52" s="547">
        <v>30</v>
      </c>
      <c r="W52" s="547">
        <v>54</v>
      </c>
      <c r="X52" s="557">
        <v>14</v>
      </c>
      <c r="Y52" s="548">
        <v>0</v>
      </c>
      <c r="Z52" s="621">
        <v>97</v>
      </c>
      <c r="AA52" s="622">
        <v>67</v>
      </c>
      <c r="AC52" s="624">
        <v>7251</v>
      </c>
      <c r="AD52" s="625" t="s">
        <v>502</v>
      </c>
      <c r="AE52" s="544">
        <v>428</v>
      </c>
      <c r="AF52" s="620">
        <v>3.8</v>
      </c>
      <c r="AG52" s="548">
        <v>0</v>
      </c>
      <c r="AH52" s="546">
        <v>3</v>
      </c>
      <c r="AI52" s="547">
        <v>4</v>
      </c>
      <c r="AJ52" s="547">
        <v>26</v>
      </c>
      <c r="AK52" s="547">
        <v>47</v>
      </c>
      <c r="AL52" s="557">
        <v>19</v>
      </c>
      <c r="AM52" s="548">
        <v>1</v>
      </c>
      <c r="AN52" s="621">
        <v>93</v>
      </c>
      <c r="AO52" s="622">
        <v>67</v>
      </c>
      <c r="AV52" s="1087">
        <f t="shared" si="2"/>
        <v>641</v>
      </c>
      <c r="AW52" s="1087" t="str">
        <f t="shared" si="3"/>
        <v>BUNCHE PARK ELEMENTARY SCHOOL</v>
      </c>
      <c r="AX52" s="1081" t="str">
        <f t="shared" si="4"/>
        <v>N</v>
      </c>
      <c r="AY52" s="1081" t="str">
        <f t="shared" si="5"/>
        <v>N</v>
      </c>
      <c r="AZ52" s="1086" t="str">
        <f t="shared" si="6"/>
        <v/>
      </c>
    </row>
    <row r="53" spans="1:52" ht="25.5">
      <c r="A53" s="624">
        <v>651</v>
      </c>
      <c r="B53" s="625" t="s">
        <v>229</v>
      </c>
      <c r="C53" s="544">
        <v>104</v>
      </c>
      <c r="D53" s="620">
        <v>3.4</v>
      </c>
      <c r="E53" s="548">
        <v>3</v>
      </c>
      <c r="F53" s="546">
        <v>3</v>
      </c>
      <c r="G53" s="547">
        <v>12</v>
      </c>
      <c r="H53" s="547">
        <v>24</v>
      </c>
      <c r="I53" s="547">
        <v>48</v>
      </c>
      <c r="J53" s="557">
        <v>11</v>
      </c>
      <c r="K53" s="548">
        <v>0</v>
      </c>
      <c r="L53" s="621">
        <v>83</v>
      </c>
      <c r="M53" s="622">
        <v>59</v>
      </c>
      <c r="O53" s="624">
        <v>6011</v>
      </c>
      <c r="P53" s="625" t="s">
        <v>418</v>
      </c>
      <c r="Q53" s="544">
        <v>251</v>
      </c>
      <c r="R53" s="620">
        <v>3.8</v>
      </c>
      <c r="S53" s="548">
        <v>0</v>
      </c>
      <c r="T53" s="546">
        <v>2</v>
      </c>
      <c r="U53" s="547">
        <v>5</v>
      </c>
      <c r="V53" s="547">
        <v>24</v>
      </c>
      <c r="W53" s="547">
        <v>53</v>
      </c>
      <c r="X53" s="557">
        <v>15</v>
      </c>
      <c r="Y53" s="548">
        <v>1</v>
      </c>
      <c r="Z53" s="621">
        <v>92</v>
      </c>
      <c r="AA53" s="622">
        <v>69</v>
      </c>
      <c r="AC53" s="624">
        <v>7254</v>
      </c>
      <c r="AD53" s="625" t="s">
        <v>1314</v>
      </c>
      <c r="AE53" s="544">
        <v>9</v>
      </c>
      <c r="AF53" s="620"/>
      <c r="AG53" s="548"/>
      <c r="AH53" s="546"/>
      <c r="AI53" s="547"/>
      <c r="AJ53" s="547"/>
      <c r="AK53" s="547"/>
      <c r="AL53" s="557"/>
      <c r="AM53" s="548"/>
      <c r="AN53" s="621"/>
      <c r="AO53" s="622"/>
      <c r="AV53" s="1087">
        <f t="shared" si="2"/>
        <v>651</v>
      </c>
      <c r="AW53" s="1087" t="str">
        <f t="shared" si="3"/>
        <v>CAMPBELL DRIVE ELEMENTARY SCHOOL</v>
      </c>
      <c r="AX53" s="1081" t="str">
        <f t="shared" si="4"/>
        <v>N</v>
      </c>
      <c r="AY53" s="1081" t="str">
        <f t="shared" si="5"/>
        <v>N</v>
      </c>
      <c r="AZ53" s="1086" t="str">
        <f t="shared" si="6"/>
        <v/>
      </c>
    </row>
    <row r="54" spans="1:52" ht="25.5">
      <c r="A54" s="624">
        <v>661</v>
      </c>
      <c r="B54" s="625" t="s">
        <v>230</v>
      </c>
      <c r="C54" s="544">
        <v>81</v>
      </c>
      <c r="D54" s="620">
        <v>3.6</v>
      </c>
      <c r="E54" s="548">
        <v>2</v>
      </c>
      <c r="F54" s="546">
        <v>7</v>
      </c>
      <c r="G54" s="547">
        <v>4</v>
      </c>
      <c r="H54" s="547">
        <v>6</v>
      </c>
      <c r="I54" s="547">
        <v>72</v>
      </c>
      <c r="J54" s="557">
        <v>9</v>
      </c>
      <c r="K54" s="548">
        <v>0</v>
      </c>
      <c r="L54" s="621">
        <v>86</v>
      </c>
      <c r="M54" s="622">
        <v>80</v>
      </c>
      <c r="O54" s="624">
        <v>6012</v>
      </c>
      <c r="P54" s="625" t="s">
        <v>419</v>
      </c>
      <c r="Q54" s="544">
        <v>413</v>
      </c>
      <c r="R54" s="620">
        <v>4.2</v>
      </c>
      <c r="S54" s="548">
        <v>0</v>
      </c>
      <c r="T54" s="546">
        <v>0</v>
      </c>
      <c r="U54" s="547">
        <v>1</v>
      </c>
      <c r="V54" s="547">
        <v>10</v>
      </c>
      <c r="W54" s="547">
        <v>58</v>
      </c>
      <c r="X54" s="557">
        <v>26</v>
      </c>
      <c r="Y54" s="548">
        <v>3</v>
      </c>
      <c r="Z54" s="621">
        <v>99</v>
      </c>
      <c r="AA54" s="622">
        <v>88</v>
      </c>
      <c r="AC54" s="624">
        <v>7262</v>
      </c>
      <c r="AD54" s="625" t="s">
        <v>503</v>
      </c>
      <c r="AE54" s="544">
        <v>132</v>
      </c>
      <c r="AF54" s="620">
        <v>3.9</v>
      </c>
      <c r="AG54" s="548">
        <v>0</v>
      </c>
      <c r="AH54" s="546">
        <v>2</v>
      </c>
      <c r="AI54" s="547">
        <v>3</v>
      </c>
      <c r="AJ54" s="547">
        <v>20</v>
      </c>
      <c r="AK54" s="547">
        <v>53</v>
      </c>
      <c r="AL54" s="557">
        <v>21</v>
      </c>
      <c r="AM54" s="548">
        <v>2</v>
      </c>
      <c r="AN54" s="621">
        <v>95</v>
      </c>
      <c r="AO54" s="622">
        <v>76</v>
      </c>
      <c r="AV54" s="1087">
        <f t="shared" si="2"/>
        <v>661</v>
      </c>
      <c r="AW54" s="1087" t="str">
        <f t="shared" si="3"/>
        <v>CARIBBEAN ELEMENTARY SCHOOL</v>
      </c>
      <c r="AX54" s="1081" t="str">
        <f t="shared" si="4"/>
        <v>N</v>
      </c>
      <c r="AY54" s="1081" t="str">
        <f t="shared" si="5"/>
        <v>N</v>
      </c>
      <c r="AZ54" s="1086" t="str">
        <f t="shared" si="6"/>
        <v/>
      </c>
    </row>
    <row r="55" spans="1:52" ht="25.5">
      <c r="A55" s="624">
        <v>671</v>
      </c>
      <c r="B55" s="625" t="s">
        <v>231</v>
      </c>
      <c r="C55" s="544">
        <v>113</v>
      </c>
      <c r="D55" s="620">
        <v>4.4000000000000004</v>
      </c>
      <c r="E55" s="548">
        <v>0</v>
      </c>
      <c r="F55" s="546">
        <v>0</v>
      </c>
      <c r="G55" s="547">
        <v>0</v>
      </c>
      <c r="H55" s="547">
        <v>8</v>
      </c>
      <c r="I55" s="547">
        <v>49</v>
      </c>
      <c r="J55" s="557">
        <v>37</v>
      </c>
      <c r="K55" s="548">
        <v>6</v>
      </c>
      <c r="L55" s="621">
        <v>100</v>
      </c>
      <c r="M55" s="622">
        <v>92</v>
      </c>
      <c r="O55" s="624">
        <v>6013</v>
      </c>
      <c r="P55" s="625" t="s">
        <v>1313</v>
      </c>
      <c r="Q55" s="544">
        <v>32</v>
      </c>
      <c r="R55" s="620">
        <v>4.3</v>
      </c>
      <c r="S55" s="548">
        <v>0</v>
      </c>
      <c r="T55" s="546">
        <v>0</v>
      </c>
      <c r="U55" s="547">
        <v>0</v>
      </c>
      <c r="V55" s="547">
        <v>9</v>
      </c>
      <c r="W55" s="547">
        <v>56</v>
      </c>
      <c r="X55" s="557">
        <v>34</v>
      </c>
      <c r="Y55" s="548">
        <v>0</v>
      </c>
      <c r="Z55" s="621">
        <v>100</v>
      </c>
      <c r="AA55" s="622">
        <v>91</v>
      </c>
      <c r="AC55" s="624">
        <v>7265</v>
      </c>
      <c r="AD55" s="625" t="s">
        <v>1316</v>
      </c>
      <c r="AE55" s="544">
        <v>37</v>
      </c>
      <c r="AF55" s="620">
        <v>4.8</v>
      </c>
      <c r="AG55" s="548">
        <v>0</v>
      </c>
      <c r="AH55" s="546">
        <v>0</v>
      </c>
      <c r="AI55" s="547">
        <v>0</v>
      </c>
      <c r="AJ55" s="547">
        <v>5</v>
      </c>
      <c r="AK55" s="547">
        <v>27</v>
      </c>
      <c r="AL55" s="557">
        <v>49</v>
      </c>
      <c r="AM55" s="548">
        <v>19</v>
      </c>
      <c r="AN55" s="621">
        <v>100</v>
      </c>
      <c r="AO55" s="622">
        <v>95</v>
      </c>
      <c r="AV55" s="1087">
        <f t="shared" si="2"/>
        <v>671</v>
      </c>
      <c r="AW55" s="1087" t="str">
        <f t="shared" si="3"/>
        <v>CALUSA ELEMENTARY SCHOOL</v>
      </c>
      <c r="AX55" s="1081" t="str">
        <f t="shared" si="4"/>
        <v>N</v>
      </c>
      <c r="AY55" s="1081" t="str">
        <f t="shared" si="5"/>
        <v>N</v>
      </c>
      <c r="AZ55" s="1086" t="str">
        <f t="shared" si="6"/>
        <v/>
      </c>
    </row>
    <row r="56" spans="1:52" ht="25.5">
      <c r="A56" s="624">
        <v>681</v>
      </c>
      <c r="B56" s="625" t="s">
        <v>232</v>
      </c>
      <c r="C56" s="544">
        <v>81</v>
      </c>
      <c r="D56" s="620">
        <v>3.8</v>
      </c>
      <c r="E56" s="548">
        <v>1</v>
      </c>
      <c r="F56" s="546">
        <v>0</v>
      </c>
      <c r="G56" s="547">
        <v>2</v>
      </c>
      <c r="H56" s="547">
        <v>22</v>
      </c>
      <c r="I56" s="547">
        <v>60</v>
      </c>
      <c r="J56" s="557">
        <v>14</v>
      </c>
      <c r="K56" s="548">
        <v>0</v>
      </c>
      <c r="L56" s="621">
        <v>96</v>
      </c>
      <c r="M56" s="622">
        <v>74</v>
      </c>
      <c r="O56" s="624">
        <v>6020</v>
      </c>
      <c r="P56" s="625" t="s">
        <v>421</v>
      </c>
      <c r="Q56" s="544">
        <v>184</v>
      </c>
      <c r="R56" s="620">
        <v>4</v>
      </c>
      <c r="S56" s="548">
        <v>1</v>
      </c>
      <c r="T56" s="546">
        <v>0</v>
      </c>
      <c r="U56" s="547">
        <v>0</v>
      </c>
      <c r="V56" s="547">
        <v>15</v>
      </c>
      <c r="W56" s="547">
        <v>66</v>
      </c>
      <c r="X56" s="557">
        <v>17</v>
      </c>
      <c r="Y56" s="548">
        <v>1</v>
      </c>
      <c r="Z56" s="621">
        <v>99</v>
      </c>
      <c r="AA56" s="622">
        <v>85</v>
      </c>
      <c r="AC56" s="624">
        <v>7271</v>
      </c>
      <c r="AD56" s="625" t="s">
        <v>505</v>
      </c>
      <c r="AE56" s="544">
        <v>817</v>
      </c>
      <c r="AF56" s="620">
        <v>3.9</v>
      </c>
      <c r="AG56" s="548">
        <v>0</v>
      </c>
      <c r="AH56" s="546">
        <v>4</v>
      </c>
      <c r="AI56" s="547">
        <v>6</v>
      </c>
      <c r="AJ56" s="547">
        <v>21</v>
      </c>
      <c r="AK56" s="547">
        <v>44</v>
      </c>
      <c r="AL56" s="557">
        <v>20</v>
      </c>
      <c r="AM56" s="548">
        <v>5</v>
      </c>
      <c r="AN56" s="621">
        <v>90</v>
      </c>
      <c r="AO56" s="622">
        <v>69</v>
      </c>
      <c r="AV56" s="1087">
        <f t="shared" si="2"/>
        <v>681</v>
      </c>
      <c r="AW56" s="1087" t="str">
        <f t="shared" si="3"/>
        <v>CAROL CITY ELEMENTARY SCHOOL</v>
      </c>
      <c r="AX56" s="1081" t="str">
        <f t="shared" si="4"/>
        <v>N</v>
      </c>
      <c r="AY56" s="1081" t="str">
        <f t="shared" si="5"/>
        <v>N</v>
      </c>
      <c r="AZ56" s="1086" t="str">
        <f t="shared" si="6"/>
        <v/>
      </c>
    </row>
    <row r="57" spans="1:52" ht="25.5">
      <c r="A57" s="624">
        <v>721</v>
      </c>
      <c r="B57" s="625" t="s">
        <v>233</v>
      </c>
      <c r="C57" s="544">
        <v>92</v>
      </c>
      <c r="D57" s="620">
        <v>3.6</v>
      </c>
      <c r="E57" s="548">
        <v>4</v>
      </c>
      <c r="F57" s="546">
        <v>1</v>
      </c>
      <c r="G57" s="547">
        <v>2</v>
      </c>
      <c r="H57" s="547">
        <v>32</v>
      </c>
      <c r="I57" s="547">
        <v>48</v>
      </c>
      <c r="J57" s="557">
        <v>12</v>
      </c>
      <c r="K57" s="548">
        <v>1</v>
      </c>
      <c r="L57" s="621">
        <v>92</v>
      </c>
      <c r="M57" s="622">
        <v>61</v>
      </c>
      <c r="O57" s="624">
        <v>6021</v>
      </c>
      <c r="P57" s="625" t="s">
        <v>3</v>
      </c>
      <c r="Q57" s="544">
        <v>430</v>
      </c>
      <c r="R57" s="620">
        <v>4.3</v>
      </c>
      <c r="S57" s="548">
        <v>0</v>
      </c>
      <c r="T57" s="546">
        <v>0</v>
      </c>
      <c r="U57" s="547">
        <v>1</v>
      </c>
      <c r="V57" s="547">
        <v>13</v>
      </c>
      <c r="W57" s="547">
        <v>43</v>
      </c>
      <c r="X57" s="557">
        <v>36</v>
      </c>
      <c r="Y57" s="548">
        <v>7</v>
      </c>
      <c r="Z57" s="621">
        <v>99</v>
      </c>
      <c r="AA57" s="622">
        <v>86</v>
      </c>
      <c r="AC57" s="624">
        <v>7301</v>
      </c>
      <c r="AD57" s="625" t="s">
        <v>506</v>
      </c>
      <c r="AE57" s="544">
        <v>202</v>
      </c>
      <c r="AF57" s="620">
        <v>3.5</v>
      </c>
      <c r="AG57" s="548">
        <v>0</v>
      </c>
      <c r="AH57" s="546">
        <v>4</v>
      </c>
      <c r="AI57" s="547">
        <v>8</v>
      </c>
      <c r="AJ57" s="547">
        <v>33</v>
      </c>
      <c r="AK57" s="547">
        <v>44</v>
      </c>
      <c r="AL57" s="557">
        <v>10</v>
      </c>
      <c r="AM57" s="548">
        <v>0</v>
      </c>
      <c r="AN57" s="621">
        <v>88</v>
      </c>
      <c r="AO57" s="622">
        <v>54</v>
      </c>
      <c r="AV57" s="1087">
        <f t="shared" si="2"/>
        <v>721</v>
      </c>
      <c r="AW57" s="1087" t="str">
        <f t="shared" si="3"/>
        <v>GEORGE W. CARVER ELEMENTARY SCHOOL</v>
      </c>
      <c r="AX57" s="1081" t="str">
        <f t="shared" si="4"/>
        <v>N</v>
      </c>
      <c r="AY57" s="1081" t="str">
        <f t="shared" si="5"/>
        <v>N</v>
      </c>
      <c r="AZ57" s="1086" t="str">
        <f t="shared" si="6"/>
        <v/>
      </c>
    </row>
    <row r="58" spans="1:52" ht="25.5">
      <c r="A58" s="624">
        <v>761</v>
      </c>
      <c r="B58" s="625" t="s">
        <v>930</v>
      </c>
      <c r="C58" s="544">
        <v>92</v>
      </c>
      <c r="D58" s="620">
        <v>3.9</v>
      </c>
      <c r="E58" s="548">
        <v>4</v>
      </c>
      <c r="F58" s="546">
        <v>0</v>
      </c>
      <c r="G58" s="547">
        <v>0</v>
      </c>
      <c r="H58" s="547">
        <v>13</v>
      </c>
      <c r="I58" s="547">
        <v>62</v>
      </c>
      <c r="J58" s="557">
        <v>21</v>
      </c>
      <c r="K58" s="548">
        <v>0</v>
      </c>
      <c r="L58" s="621">
        <v>96</v>
      </c>
      <c r="M58" s="622">
        <v>83</v>
      </c>
      <c r="O58" s="624">
        <v>6022</v>
      </c>
      <c r="P58" s="625" t="s">
        <v>1315</v>
      </c>
      <c r="Q58" s="544">
        <v>234</v>
      </c>
      <c r="R58" s="620">
        <v>4.0999999999999996</v>
      </c>
      <c r="S58" s="548">
        <v>0</v>
      </c>
      <c r="T58" s="546">
        <v>0</v>
      </c>
      <c r="U58" s="547">
        <v>3</v>
      </c>
      <c r="V58" s="547">
        <v>14</v>
      </c>
      <c r="W58" s="547">
        <v>50</v>
      </c>
      <c r="X58" s="557">
        <v>29</v>
      </c>
      <c r="Y58" s="548">
        <v>3</v>
      </c>
      <c r="Z58" s="621">
        <v>96</v>
      </c>
      <c r="AA58" s="622">
        <v>82</v>
      </c>
      <c r="AC58" s="624">
        <v>7341</v>
      </c>
      <c r="AD58" s="625" t="s">
        <v>507</v>
      </c>
      <c r="AE58" s="544">
        <v>313</v>
      </c>
      <c r="AF58" s="620">
        <v>3.8</v>
      </c>
      <c r="AG58" s="548">
        <v>1</v>
      </c>
      <c r="AH58" s="546">
        <v>4</v>
      </c>
      <c r="AI58" s="547">
        <v>6</v>
      </c>
      <c r="AJ58" s="547">
        <v>20</v>
      </c>
      <c r="AK58" s="547">
        <v>48</v>
      </c>
      <c r="AL58" s="557">
        <v>20</v>
      </c>
      <c r="AM58" s="548">
        <v>1</v>
      </c>
      <c r="AN58" s="621">
        <v>89</v>
      </c>
      <c r="AO58" s="622">
        <v>69</v>
      </c>
      <c r="AV58" s="1087">
        <f t="shared" si="2"/>
        <v>761</v>
      </c>
      <c r="AW58" s="1087" t="str">
        <f t="shared" si="3"/>
        <v>FIENBERG/FISHER K-8 CENTER</v>
      </c>
      <c r="AX58" s="1081">
        <f t="shared" si="4"/>
        <v>73</v>
      </c>
      <c r="AY58" s="1081">
        <f t="shared" si="5"/>
        <v>93</v>
      </c>
      <c r="AZ58" s="1086">
        <f t="shared" si="6"/>
        <v>94.672727272727272</v>
      </c>
    </row>
    <row r="59" spans="1:52" ht="25.5">
      <c r="A59" s="624">
        <v>771</v>
      </c>
      <c r="B59" s="625" t="s">
        <v>1219</v>
      </c>
      <c r="C59" s="544">
        <v>56</v>
      </c>
      <c r="D59" s="620">
        <v>4.0999999999999996</v>
      </c>
      <c r="E59" s="548">
        <v>0</v>
      </c>
      <c r="F59" s="546">
        <v>0</v>
      </c>
      <c r="G59" s="547">
        <v>0</v>
      </c>
      <c r="H59" s="547">
        <v>11</v>
      </c>
      <c r="I59" s="547">
        <v>73</v>
      </c>
      <c r="J59" s="557">
        <v>16</v>
      </c>
      <c r="K59" s="548">
        <v>0</v>
      </c>
      <c r="L59" s="621">
        <v>100</v>
      </c>
      <c r="M59" s="622">
        <v>89</v>
      </c>
      <c r="O59" s="624">
        <v>6023</v>
      </c>
      <c r="P59" s="625" t="s">
        <v>155</v>
      </c>
      <c r="Q59" s="544">
        <v>340</v>
      </c>
      <c r="R59" s="620">
        <v>4</v>
      </c>
      <c r="S59" s="548">
        <v>0</v>
      </c>
      <c r="T59" s="546">
        <v>0</v>
      </c>
      <c r="U59" s="547">
        <v>3</v>
      </c>
      <c r="V59" s="547">
        <v>23</v>
      </c>
      <c r="W59" s="547">
        <v>49</v>
      </c>
      <c r="X59" s="557">
        <v>24</v>
      </c>
      <c r="Y59" s="548">
        <v>1</v>
      </c>
      <c r="Z59" s="621">
        <v>97</v>
      </c>
      <c r="AA59" s="622">
        <v>74</v>
      </c>
      <c r="AC59" s="624">
        <v>7361</v>
      </c>
      <c r="AD59" s="625" t="s">
        <v>508</v>
      </c>
      <c r="AE59" s="544">
        <v>676</v>
      </c>
      <c r="AF59" s="620">
        <v>4</v>
      </c>
      <c r="AG59" s="548">
        <v>0</v>
      </c>
      <c r="AH59" s="546">
        <v>1</v>
      </c>
      <c r="AI59" s="547">
        <v>4</v>
      </c>
      <c r="AJ59" s="547">
        <v>22</v>
      </c>
      <c r="AK59" s="547">
        <v>44</v>
      </c>
      <c r="AL59" s="557">
        <v>23</v>
      </c>
      <c r="AM59" s="548">
        <v>5</v>
      </c>
      <c r="AN59" s="621">
        <v>95</v>
      </c>
      <c r="AO59" s="622">
        <v>73</v>
      </c>
      <c r="AV59" s="1087">
        <f t="shared" si="2"/>
        <v>771</v>
      </c>
      <c r="AW59" s="1087" t="str">
        <f t="shared" si="3"/>
        <v>WILLIAM A. CHAPMAN ELEM. SCHL</v>
      </c>
      <c r="AX59" s="1081" t="str">
        <f t="shared" si="4"/>
        <v>N</v>
      </c>
      <c r="AY59" s="1081" t="str">
        <f t="shared" si="5"/>
        <v>N</v>
      </c>
      <c r="AZ59" s="1086" t="str">
        <f t="shared" si="6"/>
        <v/>
      </c>
    </row>
    <row r="60" spans="1:52" ht="25.5">
      <c r="A60" s="624">
        <v>801</v>
      </c>
      <c r="B60" s="625" t="s">
        <v>236</v>
      </c>
      <c r="C60" s="544">
        <v>135</v>
      </c>
      <c r="D60" s="620">
        <v>3.8</v>
      </c>
      <c r="E60" s="548">
        <v>1</v>
      </c>
      <c r="F60" s="546">
        <v>1</v>
      </c>
      <c r="G60" s="547">
        <v>3</v>
      </c>
      <c r="H60" s="547">
        <v>14</v>
      </c>
      <c r="I60" s="547">
        <v>70</v>
      </c>
      <c r="J60" s="557">
        <v>10</v>
      </c>
      <c r="K60" s="548">
        <v>0</v>
      </c>
      <c r="L60" s="621">
        <v>95</v>
      </c>
      <c r="M60" s="622">
        <v>81</v>
      </c>
      <c r="O60" s="624">
        <v>6028</v>
      </c>
      <c r="P60" s="625" t="s">
        <v>423</v>
      </c>
      <c r="Q60" s="544">
        <v>47</v>
      </c>
      <c r="R60" s="620">
        <v>4.3</v>
      </c>
      <c r="S60" s="548">
        <v>0</v>
      </c>
      <c r="T60" s="546">
        <v>0</v>
      </c>
      <c r="U60" s="547">
        <v>0</v>
      </c>
      <c r="V60" s="547">
        <v>13</v>
      </c>
      <c r="W60" s="547">
        <v>51</v>
      </c>
      <c r="X60" s="557">
        <v>32</v>
      </c>
      <c r="Y60" s="548">
        <v>4</v>
      </c>
      <c r="Z60" s="621">
        <v>100</v>
      </c>
      <c r="AA60" s="622">
        <v>87</v>
      </c>
      <c r="AC60" s="624">
        <v>7371</v>
      </c>
      <c r="AD60" s="625" t="s">
        <v>509</v>
      </c>
      <c r="AE60" s="544">
        <v>564</v>
      </c>
      <c r="AF60" s="620">
        <v>4.2</v>
      </c>
      <c r="AG60" s="548">
        <v>0</v>
      </c>
      <c r="AH60" s="546">
        <v>0</v>
      </c>
      <c r="AI60" s="547">
        <v>2</v>
      </c>
      <c r="AJ60" s="547">
        <v>14</v>
      </c>
      <c r="AK60" s="547">
        <v>51</v>
      </c>
      <c r="AL60" s="557">
        <v>28</v>
      </c>
      <c r="AM60" s="548">
        <v>5</v>
      </c>
      <c r="AN60" s="621">
        <v>98</v>
      </c>
      <c r="AO60" s="622">
        <v>84</v>
      </c>
      <c r="AV60" s="1087">
        <f t="shared" si="2"/>
        <v>801</v>
      </c>
      <c r="AW60" s="1087" t="str">
        <f t="shared" si="3"/>
        <v>CITRUS GROVE ELEMENTARY SCHOOL</v>
      </c>
      <c r="AX60" s="1081" t="str">
        <f t="shared" si="4"/>
        <v>N</v>
      </c>
      <c r="AY60" s="1081" t="str">
        <f t="shared" si="5"/>
        <v>N</v>
      </c>
      <c r="AZ60" s="1086" t="str">
        <f t="shared" si="6"/>
        <v/>
      </c>
    </row>
    <row r="61" spans="1:52" ht="25.5">
      <c r="A61" s="624">
        <v>831</v>
      </c>
      <c r="B61" s="625" t="s">
        <v>237</v>
      </c>
      <c r="C61" s="544">
        <v>114</v>
      </c>
      <c r="D61" s="620">
        <v>4.0999999999999996</v>
      </c>
      <c r="E61" s="548">
        <v>2</v>
      </c>
      <c r="F61" s="546">
        <v>0</v>
      </c>
      <c r="G61" s="547">
        <v>0</v>
      </c>
      <c r="H61" s="547">
        <v>6</v>
      </c>
      <c r="I61" s="547">
        <v>69</v>
      </c>
      <c r="J61" s="557">
        <v>23</v>
      </c>
      <c r="K61" s="548">
        <v>0</v>
      </c>
      <c r="L61" s="621">
        <v>98</v>
      </c>
      <c r="M61" s="622">
        <v>92</v>
      </c>
      <c r="O61" s="624">
        <v>6030</v>
      </c>
      <c r="P61" s="625" t="s">
        <v>424</v>
      </c>
      <c r="Q61" s="544">
        <v>317</v>
      </c>
      <c r="R61" s="620">
        <v>4.0999999999999996</v>
      </c>
      <c r="S61" s="548">
        <v>0</v>
      </c>
      <c r="T61" s="546">
        <v>0</v>
      </c>
      <c r="U61" s="547">
        <v>1</v>
      </c>
      <c r="V61" s="547">
        <v>15</v>
      </c>
      <c r="W61" s="547">
        <v>58</v>
      </c>
      <c r="X61" s="557">
        <v>23</v>
      </c>
      <c r="Y61" s="548">
        <v>2</v>
      </c>
      <c r="Z61" s="621">
        <v>99</v>
      </c>
      <c r="AA61" s="622">
        <v>83</v>
      </c>
      <c r="AC61" s="624">
        <v>7381</v>
      </c>
      <c r="AD61" s="625" t="s">
        <v>510</v>
      </c>
      <c r="AE61" s="544">
        <v>331</v>
      </c>
      <c r="AF61" s="620">
        <v>3.9</v>
      </c>
      <c r="AG61" s="548">
        <v>0</v>
      </c>
      <c r="AH61" s="546">
        <v>0</v>
      </c>
      <c r="AI61" s="547">
        <v>6</v>
      </c>
      <c r="AJ61" s="547">
        <v>22</v>
      </c>
      <c r="AK61" s="547">
        <v>53</v>
      </c>
      <c r="AL61" s="557">
        <v>19</v>
      </c>
      <c r="AM61" s="548">
        <v>1</v>
      </c>
      <c r="AN61" s="621">
        <v>94</v>
      </c>
      <c r="AO61" s="622">
        <v>72</v>
      </c>
      <c r="AV61" s="1087">
        <f t="shared" si="2"/>
        <v>831</v>
      </c>
      <c r="AW61" s="1087" t="str">
        <f t="shared" si="3"/>
        <v>CLAUDE PEPPER ELEMENTARY SCHOOL</v>
      </c>
      <c r="AX61" s="1081" t="str">
        <f t="shared" si="4"/>
        <v>N</v>
      </c>
      <c r="AY61" s="1081" t="str">
        <f t="shared" si="5"/>
        <v>N</v>
      </c>
      <c r="AZ61" s="1086" t="str">
        <f t="shared" si="6"/>
        <v/>
      </c>
    </row>
    <row r="62" spans="1:52" ht="25.5">
      <c r="A62" s="624">
        <v>841</v>
      </c>
      <c r="B62" s="625" t="s">
        <v>238</v>
      </c>
      <c r="C62" s="544">
        <v>53</v>
      </c>
      <c r="D62" s="620">
        <v>3.9</v>
      </c>
      <c r="E62" s="548">
        <v>2</v>
      </c>
      <c r="F62" s="546">
        <v>0</v>
      </c>
      <c r="G62" s="547">
        <v>4</v>
      </c>
      <c r="H62" s="547">
        <v>19</v>
      </c>
      <c r="I62" s="547">
        <v>57</v>
      </c>
      <c r="J62" s="557">
        <v>17</v>
      </c>
      <c r="K62" s="548">
        <v>2</v>
      </c>
      <c r="L62" s="621">
        <v>94</v>
      </c>
      <c r="M62" s="622">
        <v>75</v>
      </c>
      <c r="O62" s="624">
        <v>6031</v>
      </c>
      <c r="P62" s="625" t="s">
        <v>425</v>
      </c>
      <c r="Q62" s="544">
        <v>230</v>
      </c>
      <c r="R62" s="620">
        <v>4.2</v>
      </c>
      <c r="S62" s="548">
        <v>1</v>
      </c>
      <c r="T62" s="546">
        <v>1</v>
      </c>
      <c r="U62" s="547">
        <v>2</v>
      </c>
      <c r="V62" s="547">
        <v>11</v>
      </c>
      <c r="W62" s="547">
        <v>51</v>
      </c>
      <c r="X62" s="557">
        <v>32</v>
      </c>
      <c r="Y62" s="548">
        <v>2</v>
      </c>
      <c r="Z62" s="621">
        <v>97</v>
      </c>
      <c r="AA62" s="622">
        <v>86</v>
      </c>
      <c r="AC62" s="624">
        <v>7391</v>
      </c>
      <c r="AD62" s="625" t="s">
        <v>511</v>
      </c>
      <c r="AE62" s="544">
        <v>410</v>
      </c>
      <c r="AF62" s="620">
        <v>4.0999999999999996</v>
      </c>
      <c r="AG62" s="548">
        <v>0</v>
      </c>
      <c r="AH62" s="546">
        <v>0</v>
      </c>
      <c r="AI62" s="547">
        <v>2</v>
      </c>
      <c r="AJ62" s="547">
        <v>16</v>
      </c>
      <c r="AK62" s="547">
        <v>55</v>
      </c>
      <c r="AL62" s="557">
        <v>23</v>
      </c>
      <c r="AM62" s="548">
        <v>4</v>
      </c>
      <c r="AN62" s="621">
        <v>98</v>
      </c>
      <c r="AO62" s="622">
        <v>82</v>
      </c>
      <c r="AV62" s="1087">
        <f t="shared" si="2"/>
        <v>841</v>
      </c>
      <c r="AW62" s="1087" t="str">
        <f t="shared" si="3"/>
        <v>COCONUT GROVE ELEMENTARY SCHOOL</v>
      </c>
      <c r="AX62" s="1081" t="str">
        <f t="shared" si="4"/>
        <v>N</v>
      </c>
      <c r="AY62" s="1081" t="str">
        <f t="shared" si="5"/>
        <v>N</v>
      </c>
      <c r="AZ62" s="1086" t="str">
        <f t="shared" si="6"/>
        <v/>
      </c>
    </row>
    <row r="63" spans="1:52" ht="25.5">
      <c r="A63" s="624">
        <v>861</v>
      </c>
      <c r="B63" s="625" t="s">
        <v>239</v>
      </c>
      <c r="C63" s="544">
        <v>44</v>
      </c>
      <c r="D63" s="620">
        <v>3.9</v>
      </c>
      <c r="E63" s="548">
        <v>2</v>
      </c>
      <c r="F63" s="546">
        <v>0</v>
      </c>
      <c r="G63" s="547">
        <v>2</v>
      </c>
      <c r="H63" s="547">
        <v>18</v>
      </c>
      <c r="I63" s="547">
        <v>57</v>
      </c>
      <c r="J63" s="557">
        <v>18</v>
      </c>
      <c r="K63" s="548">
        <v>2</v>
      </c>
      <c r="L63" s="621">
        <v>95</v>
      </c>
      <c r="M63" s="622">
        <v>77</v>
      </c>
      <c r="O63" s="624">
        <v>6033</v>
      </c>
      <c r="P63" s="625" t="s">
        <v>426</v>
      </c>
      <c r="Q63" s="544">
        <v>170</v>
      </c>
      <c r="R63" s="620">
        <v>4</v>
      </c>
      <c r="S63" s="548">
        <v>0</v>
      </c>
      <c r="T63" s="546">
        <v>1</v>
      </c>
      <c r="U63" s="547">
        <v>2</v>
      </c>
      <c r="V63" s="547">
        <v>14</v>
      </c>
      <c r="W63" s="547">
        <v>60</v>
      </c>
      <c r="X63" s="557">
        <v>24</v>
      </c>
      <c r="Y63" s="548">
        <v>0</v>
      </c>
      <c r="Z63" s="621">
        <v>97</v>
      </c>
      <c r="AA63" s="622">
        <v>84</v>
      </c>
      <c r="AC63" s="624">
        <v>7411</v>
      </c>
      <c r="AD63" s="625" t="s">
        <v>512</v>
      </c>
      <c r="AE63" s="544">
        <v>396</v>
      </c>
      <c r="AF63" s="620">
        <v>3.9</v>
      </c>
      <c r="AG63" s="548">
        <v>0</v>
      </c>
      <c r="AH63" s="546">
        <v>1</v>
      </c>
      <c r="AI63" s="547">
        <v>4</v>
      </c>
      <c r="AJ63" s="547">
        <v>22</v>
      </c>
      <c r="AK63" s="547">
        <v>53</v>
      </c>
      <c r="AL63" s="557">
        <v>17</v>
      </c>
      <c r="AM63" s="548">
        <v>2</v>
      </c>
      <c r="AN63" s="621">
        <v>94</v>
      </c>
      <c r="AO63" s="622">
        <v>72</v>
      </c>
      <c r="AV63" s="1087">
        <f t="shared" si="2"/>
        <v>861</v>
      </c>
      <c r="AW63" s="1087" t="str">
        <f t="shared" si="3"/>
        <v>COLONIAL DRIVE ELEMENTARY SCHOOL</v>
      </c>
      <c r="AX63" s="1081" t="str">
        <f t="shared" si="4"/>
        <v>N</v>
      </c>
      <c r="AY63" s="1081" t="str">
        <f t="shared" si="5"/>
        <v>N</v>
      </c>
      <c r="AZ63" s="1086" t="str">
        <f t="shared" si="6"/>
        <v/>
      </c>
    </row>
    <row r="64" spans="1:52" ht="25.5">
      <c r="A64" s="624">
        <v>881</v>
      </c>
      <c r="B64" s="625" t="s">
        <v>240</v>
      </c>
      <c r="C64" s="544">
        <v>90</v>
      </c>
      <c r="D64" s="620">
        <v>3.4</v>
      </c>
      <c r="E64" s="548">
        <v>4</v>
      </c>
      <c r="F64" s="546">
        <v>0</v>
      </c>
      <c r="G64" s="547">
        <v>3</v>
      </c>
      <c r="H64" s="547">
        <v>37</v>
      </c>
      <c r="I64" s="547">
        <v>50</v>
      </c>
      <c r="J64" s="557">
        <v>6</v>
      </c>
      <c r="K64" s="548">
        <v>0</v>
      </c>
      <c r="L64" s="621">
        <v>92</v>
      </c>
      <c r="M64" s="622">
        <v>56</v>
      </c>
      <c r="O64" s="624">
        <v>6040</v>
      </c>
      <c r="P64" s="625" t="s">
        <v>1297</v>
      </c>
      <c r="Q64" s="544">
        <v>86</v>
      </c>
      <c r="R64" s="620">
        <v>4.5</v>
      </c>
      <c r="S64" s="548">
        <v>0</v>
      </c>
      <c r="T64" s="546">
        <v>0</v>
      </c>
      <c r="U64" s="547">
        <v>0</v>
      </c>
      <c r="V64" s="547">
        <v>15</v>
      </c>
      <c r="W64" s="547">
        <v>28</v>
      </c>
      <c r="X64" s="557">
        <v>47</v>
      </c>
      <c r="Y64" s="548">
        <v>10</v>
      </c>
      <c r="Z64" s="621">
        <v>100</v>
      </c>
      <c r="AA64" s="622">
        <v>85</v>
      </c>
      <c r="AC64" s="624">
        <v>7431</v>
      </c>
      <c r="AD64" s="625" t="s">
        <v>513</v>
      </c>
      <c r="AE64" s="544">
        <v>732</v>
      </c>
      <c r="AF64" s="620">
        <v>3.9</v>
      </c>
      <c r="AG64" s="548">
        <v>0</v>
      </c>
      <c r="AH64" s="546">
        <v>1</v>
      </c>
      <c r="AI64" s="547">
        <v>5</v>
      </c>
      <c r="AJ64" s="547">
        <v>26</v>
      </c>
      <c r="AK64" s="547">
        <v>44</v>
      </c>
      <c r="AL64" s="557">
        <v>19</v>
      </c>
      <c r="AM64" s="548">
        <v>5</v>
      </c>
      <c r="AN64" s="621">
        <v>94</v>
      </c>
      <c r="AO64" s="622">
        <v>68</v>
      </c>
      <c r="AV64" s="1087">
        <f t="shared" si="2"/>
        <v>881</v>
      </c>
      <c r="AW64" s="1087" t="str">
        <f t="shared" si="3"/>
        <v>COMSTOCK ELEMENTARY SCHOOL</v>
      </c>
      <c r="AX64" s="1081" t="str">
        <f t="shared" si="4"/>
        <v>N</v>
      </c>
      <c r="AY64" s="1081" t="str">
        <f t="shared" si="5"/>
        <v>N</v>
      </c>
      <c r="AZ64" s="1086" t="str">
        <f t="shared" si="6"/>
        <v/>
      </c>
    </row>
    <row r="65" spans="1:52" ht="25.5">
      <c r="A65" s="624">
        <v>950</v>
      </c>
      <c r="B65" s="625" t="s">
        <v>241</v>
      </c>
      <c r="C65" s="544">
        <v>108</v>
      </c>
      <c r="D65" s="620">
        <v>4.0999999999999996</v>
      </c>
      <c r="E65" s="548">
        <v>0</v>
      </c>
      <c r="F65" s="546">
        <v>0</v>
      </c>
      <c r="G65" s="547">
        <v>1</v>
      </c>
      <c r="H65" s="547">
        <v>10</v>
      </c>
      <c r="I65" s="547">
        <v>72</v>
      </c>
      <c r="J65" s="557">
        <v>15</v>
      </c>
      <c r="K65" s="548">
        <v>2</v>
      </c>
      <c r="L65" s="621">
        <v>99</v>
      </c>
      <c r="M65" s="622">
        <v>89</v>
      </c>
      <c r="O65" s="624">
        <v>6041</v>
      </c>
      <c r="P65" s="625" t="s">
        <v>428</v>
      </c>
      <c r="Q65" s="544">
        <v>273</v>
      </c>
      <c r="R65" s="620">
        <v>3.9</v>
      </c>
      <c r="S65" s="548">
        <v>0</v>
      </c>
      <c r="T65" s="546">
        <v>1</v>
      </c>
      <c r="U65" s="547">
        <v>4</v>
      </c>
      <c r="V65" s="547">
        <v>18</v>
      </c>
      <c r="W65" s="547">
        <v>60</v>
      </c>
      <c r="X65" s="557">
        <v>16</v>
      </c>
      <c r="Y65" s="548">
        <v>1</v>
      </c>
      <c r="Z65" s="621">
        <v>96</v>
      </c>
      <c r="AA65" s="622">
        <v>78</v>
      </c>
      <c r="AC65" s="624">
        <v>7461</v>
      </c>
      <c r="AD65" s="625" t="s">
        <v>514</v>
      </c>
      <c r="AE65" s="544">
        <v>676</v>
      </c>
      <c r="AF65" s="620">
        <v>3.7</v>
      </c>
      <c r="AG65" s="548">
        <v>1</v>
      </c>
      <c r="AH65" s="546">
        <v>6</v>
      </c>
      <c r="AI65" s="547">
        <v>5</v>
      </c>
      <c r="AJ65" s="547">
        <v>19</v>
      </c>
      <c r="AK65" s="547">
        <v>48</v>
      </c>
      <c r="AL65" s="557">
        <v>20</v>
      </c>
      <c r="AM65" s="548">
        <v>2</v>
      </c>
      <c r="AN65" s="621">
        <v>88</v>
      </c>
      <c r="AO65" s="622">
        <v>69</v>
      </c>
      <c r="AV65" s="1087">
        <f t="shared" si="2"/>
        <v>950</v>
      </c>
      <c r="AW65" s="1087" t="str">
        <f t="shared" si="3"/>
        <v>AVENTURA CITY OF EXCELLENCE SCHOOL</v>
      </c>
      <c r="AX65" s="1081">
        <f t="shared" si="4"/>
        <v>103</v>
      </c>
      <c r="AY65" s="1081">
        <f t="shared" si="5"/>
        <v>100</v>
      </c>
      <c r="AZ65" s="1086">
        <f t="shared" si="6"/>
        <v>99.488151658767777</v>
      </c>
    </row>
    <row r="66" spans="1:52" ht="25.5">
      <c r="A66" s="624">
        <v>961</v>
      </c>
      <c r="B66" s="625" t="s">
        <v>242</v>
      </c>
      <c r="C66" s="544">
        <v>99</v>
      </c>
      <c r="D66" s="620">
        <v>4.5999999999999996</v>
      </c>
      <c r="E66" s="548">
        <v>0</v>
      </c>
      <c r="F66" s="546">
        <v>0</v>
      </c>
      <c r="G66" s="547">
        <v>1</v>
      </c>
      <c r="H66" s="547">
        <v>6</v>
      </c>
      <c r="I66" s="547">
        <v>34</v>
      </c>
      <c r="J66" s="557">
        <v>44</v>
      </c>
      <c r="K66" s="548">
        <v>14</v>
      </c>
      <c r="L66" s="621">
        <v>99</v>
      </c>
      <c r="M66" s="622">
        <v>93</v>
      </c>
      <c r="O66" s="624">
        <v>6042</v>
      </c>
      <c r="P66" s="625" t="s">
        <v>429</v>
      </c>
      <c r="Q66" s="544">
        <v>10</v>
      </c>
      <c r="R66" s="620">
        <v>4.3</v>
      </c>
      <c r="S66" s="548">
        <v>0</v>
      </c>
      <c r="T66" s="546">
        <v>0</v>
      </c>
      <c r="U66" s="547">
        <v>0</v>
      </c>
      <c r="V66" s="547">
        <v>10</v>
      </c>
      <c r="W66" s="547">
        <v>50</v>
      </c>
      <c r="X66" s="557">
        <v>40</v>
      </c>
      <c r="Y66" s="548">
        <v>0</v>
      </c>
      <c r="Z66" s="621">
        <v>100</v>
      </c>
      <c r="AA66" s="622">
        <v>90</v>
      </c>
      <c r="AC66" s="624">
        <v>7511</v>
      </c>
      <c r="AD66" s="625" t="s">
        <v>515</v>
      </c>
      <c r="AE66" s="544">
        <v>474</v>
      </c>
      <c r="AF66" s="620">
        <v>3.8</v>
      </c>
      <c r="AG66" s="548">
        <v>1</v>
      </c>
      <c r="AH66" s="546">
        <v>3</v>
      </c>
      <c r="AI66" s="547">
        <v>6</v>
      </c>
      <c r="AJ66" s="547">
        <v>21</v>
      </c>
      <c r="AK66" s="547">
        <v>46</v>
      </c>
      <c r="AL66" s="557">
        <v>20</v>
      </c>
      <c r="AM66" s="548">
        <v>4</v>
      </c>
      <c r="AN66" s="621">
        <v>90</v>
      </c>
      <c r="AO66" s="622">
        <v>70</v>
      </c>
      <c r="AV66" s="1087">
        <f t="shared" si="2"/>
        <v>961</v>
      </c>
      <c r="AW66" s="1087" t="str">
        <f t="shared" si="3"/>
        <v>CORAL GABLES ELEMENTARY SCHOOL</v>
      </c>
      <c r="AX66" s="1081" t="str">
        <f t="shared" si="4"/>
        <v>N</v>
      </c>
      <c r="AY66" s="1081" t="str">
        <f t="shared" si="5"/>
        <v>N</v>
      </c>
      <c r="AZ66" s="1086" t="str">
        <f t="shared" si="6"/>
        <v/>
      </c>
    </row>
    <row r="67" spans="1:52" ht="25.5">
      <c r="A67" s="624">
        <v>1001</v>
      </c>
      <c r="B67" s="625" t="s">
        <v>243</v>
      </c>
      <c r="C67" s="544">
        <v>188</v>
      </c>
      <c r="D67" s="620">
        <v>4.3</v>
      </c>
      <c r="E67" s="548">
        <v>1</v>
      </c>
      <c r="F67" s="546">
        <v>1</v>
      </c>
      <c r="G67" s="547">
        <v>1</v>
      </c>
      <c r="H67" s="547">
        <v>4</v>
      </c>
      <c r="I67" s="547">
        <v>60</v>
      </c>
      <c r="J67" s="557">
        <v>31</v>
      </c>
      <c r="K67" s="548">
        <v>3</v>
      </c>
      <c r="L67" s="621">
        <v>98</v>
      </c>
      <c r="M67" s="622">
        <v>95</v>
      </c>
      <c r="O67" s="624">
        <v>6045</v>
      </c>
      <c r="P67" s="625" t="s">
        <v>1317</v>
      </c>
      <c r="Q67" s="544">
        <v>54</v>
      </c>
      <c r="R67" s="620">
        <v>3.9</v>
      </c>
      <c r="S67" s="548">
        <v>2</v>
      </c>
      <c r="T67" s="546">
        <v>0</v>
      </c>
      <c r="U67" s="547">
        <v>6</v>
      </c>
      <c r="V67" s="547">
        <v>13</v>
      </c>
      <c r="W67" s="547">
        <v>61</v>
      </c>
      <c r="X67" s="557">
        <v>19</v>
      </c>
      <c r="Y67" s="548">
        <v>0</v>
      </c>
      <c r="Z67" s="621">
        <v>93</v>
      </c>
      <c r="AA67" s="622">
        <v>80</v>
      </c>
      <c r="AC67" s="624">
        <v>7531</v>
      </c>
      <c r="AD67" s="625" t="s">
        <v>516</v>
      </c>
      <c r="AE67" s="544">
        <v>646</v>
      </c>
      <c r="AF67" s="620">
        <v>3.9</v>
      </c>
      <c r="AG67" s="548">
        <v>0</v>
      </c>
      <c r="AH67" s="546">
        <v>2</v>
      </c>
      <c r="AI67" s="547">
        <v>4</v>
      </c>
      <c r="AJ67" s="547">
        <v>24</v>
      </c>
      <c r="AK67" s="547">
        <v>48</v>
      </c>
      <c r="AL67" s="557">
        <v>20</v>
      </c>
      <c r="AM67" s="548">
        <v>3</v>
      </c>
      <c r="AN67" s="621">
        <v>94</v>
      </c>
      <c r="AO67" s="622">
        <v>71</v>
      </c>
      <c r="AV67" s="1087">
        <f t="shared" si="2"/>
        <v>1001</v>
      </c>
      <c r="AW67" s="1087" t="str">
        <f t="shared" si="3"/>
        <v>CORAL PARK ELEMENTARY SCHOOL</v>
      </c>
      <c r="AX67" s="1081" t="str">
        <f t="shared" si="4"/>
        <v>N</v>
      </c>
      <c r="AY67" s="1081" t="str">
        <f t="shared" si="5"/>
        <v>N</v>
      </c>
      <c r="AZ67" s="1086" t="str">
        <f t="shared" si="6"/>
        <v/>
      </c>
    </row>
    <row r="68" spans="1:52" ht="25.5">
      <c r="A68" s="624">
        <v>1010</v>
      </c>
      <c r="B68" s="625" t="s">
        <v>244</v>
      </c>
      <c r="C68" s="544">
        <v>141</v>
      </c>
      <c r="D68" s="620">
        <v>4.2</v>
      </c>
      <c r="E68" s="548">
        <v>0</v>
      </c>
      <c r="F68" s="546">
        <v>0</v>
      </c>
      <c r="G68" s="547">
        <v>0</v>
      </c>
      <c r="H68" s="547">
        <v>8</v>
      </c>
      <c r="I68" s="547">
        <v>70</v>
      </c>
      <c r="J68" s="557">
        <v>19</v>
      </c>
      <c r="K68" s="548">
        <v>3</v>
      </c>
      <c r="L68" s="621">
        <v>100</v>
      </c>
      <c r="M68" s="622">
        <v>92</v>
      </c>
      <c r="O68" s="624">
        <v>6047</v>
      </c>
      <c r="P68" s="625" t="s">
        <v>1318</v>
      </c>
      <c r="Q68" s="544">
        <v>25</v>
      </c>
      <c r="R68" s="620">
        <v>4.2</v>
      </c>
      <c r="S68" s="548">
        <v>0</v>
      </c>
      <c r="T68" s="546">
        <v>0</v>
      </c>
      <c r="U68" s="547">
        <v>0</v>
      </c>
      <c r="V68" s="547">
        <v>8</v>
      </c>
      <c r="W68" s="547">
        <v>64</v>
      </c>
      <c r="X68" s="557">
        <v>28</v>
      </c>
      <c r="Y68" s="548">
        <v>0</v>
      </c>
      <c r="Z68" s="621">
        <v>100</v>
      </c>
      <c r="AA68" s="622">
        <v>92</v>
      </c>
      <c r="AC68" s="624">
        <v>7541</v>
      </c>
      <c r="AD68" s="625" t="s">
        <v>517</v>
      </c>
      <c r="AE68" s="544">
        <v>552</v>
      </c>
      <c r="AF68" s="620">
        <v>3.8</v>
      </c>
      <c r="AG68" s="548">
        <v>0</v>
      </c>
      <c r="AH68" s="546">
        <v>1</v>
      </c>
      <c r="AI68" s="547">
        <v>5</v>
      </c>
      <c r="AJ68" s="547">
        <v>30</v>
      </c>
      <c r="AK68" s="547">
        <v>43</v>
      </c>
      <c r="AL68" s="557">
        <v>18</v>
      </c>
      <c r="AM68" s="548">
        <v>2</v>
      </c>
      <c r="AN68" s="621">
        <v>93</v>
      </c>
      <c r="AO68" s="622">
        <v>63</v>
      </c>
      <c r="AV68" s="1087">
        <f t="shared" si="2"/>
        <v>1010</v>
      </c>
      <c r="AW68" s="1087" t="str">
        <f t="shared" si="3"/>
        <v>THE CHARTER SCHOOL AT WATERSTONE</v>
      </c>
      <c r="AX68" s="1081">
        <f t="shared" si="4"/>
        <v>149</v>
      </c>
      <c r="AY68" s="1081">
        <f t="shared" si="5"/>
        <v>100</v>
      </c>
      <c r="AZ68" s="1086">
        <f t="shared" si="6"/>
        <v>100</v>
      </c>
    </row>
    <row r="69" spans="1:52" ht="25.5">
      <c r="A69" s="624">
        <v>1014</v>
      </c>
      <c r="B69" s="625" t="s">
        <v>1223</v>
      </c>
      <c r="C69" s="544">
        <v>33</v>
      </c>
      <c r="D69" s="620">
        <v>4.3</v>
      </c>
      <c r="E69" s="548">
        <v>0</v>
      </c>
      <c r="F69" s="546">
        <v>0</v>
      </c>
      <c r="G69" s="547">
        <v>0</v>
      </c>
      <c r="H69" s="547">
        <v>9</v>
      </c>
      <c r="I69" s="547">
        <v>58</v>
      </c>
      <c r="J69" s="557">
        <v>30</v>
      </c>
      <c r="K69" s="548">
        <v>3</v>
      </c>
      <c r="L69" s="621">
        <v>100</v>
      </c>
      <c r="M69" s="622">
        <v>91</v>
      </c>
      <c r="O69" s="624">
        <v>6048</v>
      </c>
      <c r="P69" s="625" t="s">
        <v>1319</v>
      </c>
      <c r="Q69" s="544">
        <v>32</v>
      </c>
      <c r="R69" s="620">
        <v>4.0999999999999996</v>
      </c>
      <c r="S69" s="548">
        <v>0</v>
      </c>
      <c r="T69" s="546">
        <v>3</v>
      </c>
      <c r="U69" s="547">
        <v>3</v>
      </c>
      <c r="V69" s="547">
        <v>22</v>
      </c>
      <c r="W69" s="547">
        <v>31</v>
      </c>
      <c r="X69" s="557">
        <v>38</v>
      </c>
      <c r="Y69" s="548">
        <v>3</v>
      </c>
      <c r="Z69" s="621">
        <v>94</v>
      </c>
      <c r="AA69" s="622">
        <v>72</v>
      </c>
      <c r="AC69" s="624">
        <v>7591</v>
      </c>
      <c r="AD69" s="625" t="s">
        <v>518</v>
      </c>
      <c r="AE69" s="544">
        <v>640</v>
      </c>
      <c r="AF69" s="620">
        <v>3.8</v>
      </c>
      <c r="AG69" s="548">
        <v>0</v>
      </c>
      <c r="AH69" s="546">
        <v>3</v>
      </c>
      <c r="AI69" s="547">
        <v>6</v>
      </c>
      <c r="AJ69" s="547">
        <v>22</v>
      </c>
      <c r="AK69" s="547">
        <v>49</v>
      </c>
      <c r="AL69" s="557">
        <v>19</v>
      </c>
      <c r="AM69" s="548">
        <v>1</v>
      </c>
      <c r="AN69" s="621">
        <v>91</v>
      </c>
      <c r="AO69" s="622">
        <v>69</v>
      </c>
      <c r="AV69" s="1087">
        <f t="shared" si="2"/>
        <v>1014</v>
      </c>
      <c r="AW69" s="1087" t="str">
        <f t="shared" si="3"/>
        <v>ADVANCED LEARNING CHARTER SCHOOL</v>
      </c>
      <c r="AX69" s="1081" t="str">
        <f t="shared" si="4"/>
        <v>N</v>
      </c>
      <c r="AY69" s="1081" t="str">
        <f t="shared" si="5"/>
        <v>N</v>
      </c>
      <c r="AZ69" s="1086" t="str">
        <f t="shared" si="6"/>
        <v/>
      </c>
    </row>
    <row r="70" spans="1:52" ht="25.5">
      <c r="A70" s="624">
        <v>1017</v>
      </c>
      <c r="B70" s="625" t="s">
        <v>1224</v>
      </c>
      <c r="C70" s="544">
        <v>40</v>
      </c>
      <c r="D70" s="620">
        <v>3.7</v>
      </c>
      <c r="E70" s="548">
        <v>0</v>
      </c>
      <c r="F70" s="546">
        <v>0</v>
      </c>
      <c r="G70" s="547">
        <v>3</v>
      </c>
      <c r="H70" s="547">
        <v>28</v>
      </c>
      <c r="I70" s="547">
        <v>70</v>
      </c>
      <c r="J70" s="557">
        <v>0</v>
      </c>
      <c r="K70" s="548">
        <v>0</v>
      </c>
      <c r="L70" s="621">
        <v>98</v>
      </c>
      <c r="M70" s="622">
        <v>70</v>
      </c>
      <c r="O70" s="624">
        <v>6049</v>
      </c>
      <c r="P70" s="625" t="s">
        <v>1320</v>
      </c>
      <c r="Q70" s="544">
        <v>21</v>
      </c>
      <c r="R70" s="620">
        <v>3.7</v>
      </c>
      <c r="S70" s="548">
        <v>0</v>
      </c>
      <c r="T70" s="546">
        <v>5</v>
      </c>
      <c r="U70" s="547">
        <v>5</v>
      </c>
      <c r="V70" s="547">
        <v>19</v>
      </c>
      <c r="W70" s="547">
        <v>62</v>
      </c>
      <c r="X70" s="557">
        <v>10</v>
      </c>
      <c r="Y70" s="548">
        <v>0</v>
      </c>
      <c r="Z70" s="621">
        <v>90</v>
      </c>
      <c r="AA70" s="622">
        <v>71</v>
      </c>
      <c r="AC70" s="624">
        <v>7601</v>
      </c>
      <c r="AD70" s="625" t="s">
        <v>1323</v>
      </c>
      <c r="AE70" s="544">
        <v>365</v>
      </c>
      <c r="AF70" s="620">
        <v>4</v>
      </c>
      <c r="AG70" s="548">
        <v>0</v>
      </c>
      <c r="AH70" s="546">
        <v>0</v>
      </c>
      <c r="AI70" s="547">
        <v>1</v>
      </c>
      <c r="AJ70" s="547">
        <v>21</v>
      </c>
      <c r="AK70" s="547">
        <v>56</v>
      </c>
      <c r="AL70" s="557">
        <v>19</v>
      </c>
      <c r="AM70" s="548">
        <v>3</v>
      </c>
      <c r="AN70" s="621">
        <v>99</v>
      </c>
      <c r="AO70" s="622">
        <v>78</v>
      </c>
      <c r="AV70" s="1087">
        <f t="shared" si="2"/>
        <v>1017</v>
      </c>
      <c r="AW70" s="1087" t="str">
        <f t="shared" si="3"/>
        <v>MATER ACADEMY OF INTERNATIONAL STUD</v>
      </c>
      <c r="AX70" s="1081" t="str">
        <f t="shared" si="4"/>
        <v>N</v>
      </c>
      <c r="AY70" s="1081" t="str">
        <f t="shared" si="5"/>
        <v>N</v>
      </c>
      <c r="AZ70" s="1086" t="str">
        <f t="shared" si="6"/>
        <v/>
      </c>
    </row>
    <row r="71" spans="1:52" ht="25.5">
      <c r="A71" s="624">
        <v>1020</v>
      </c>
      <c r="B71" s="625" t="s">
        <v>245</v>
      </c>
      <c r="C71" s="544">
        <v>46</v>
      </c>
      <c r="D71" s="620">
        <v>4.2</v>
      </c>
      <c r="E71" s="548">
        <v>0</v>
      </c>
      <c r="F71" s="546">
        <v>0</v>
      </c>
      <c r="G71" s="547">
        <v>0</v>
      </c>
      <c r="H71" s="547">
        <v>0</v>
      </c>
      <c r="I71" s="547">
        <v>76</v>
      </c>
      <c r="J71" s="557">
        <v>24</v>
      </c>
      <c r="K71" s="548">
        <v>0</v>
      </c>
      <c r="L71" s="621">
        <v>100</v>
      </c>
      <c r="M71" s="622">
        <v>100</v>
      </c>
      <c r="O71" s="624">
        <v>6051</v>
      </c>
      <c r="P71" s="625" t="s">
        <v>435</v>
      </c>
      <c r="Q71" s="544">
        <v>276</v>
      </c>
      <c r="R71" s="620">
        <v>3.8</v>
      </c>
      <c r="S71" s="548">
        <v>0</v>
      </c>
      <c r="T71" s="546">
        <v>0</v>
      </c>
      <c r="U71" s="547">
        <v>5</v>
      </c>
      <c r="V71" s="547">
        <v>25</v>
      </c>
      <c r="W71" s="547">
        <v>51</v>
      </c>
      <c r="X71" s="557">
        <v>19</v>
      </c>
      <c r="Y71" s="548">
        <v>0</v>
      </c>
      <c r="Z71" s="621">
        <v>94</v>
      </c>
      <c r="AA71" s="622">
        <v>70</v>
      </c>
      <c r="AC71" s="624">
        <v>7631</v>
      </c>
      <c r="AD71" s="625" t="s">
        <v>1325</v>
      </c>
      <c r="AE71" s="544">
        <v>10</v>
      </c>
      <c r="AF71" s="620">
        <v>3.4</v>
      </c>
      <c r="AG71" s="548">
        <v>0</v>
      </c>
      <c r="AH71" s="546">
        <v>0</v>
      </c>
      <c r="AI71" s="547">
        <v>0</v>
      </c>
      <c r="AJ71" s="547">
        <v>60</v>
      </c>
      <c r="AK71" s="547">
        <v>40</v>
      </c>
      <c r="AL71" s="557">
        <v>0</v>
      </c>
      <c r="AM71" s="548">
        <v>0</v>
      </c>
      <c r="AN71" s="621">
        <v>100</v>
      </c>
      <c r="AO71" s="622">
        <v>40</v>
      </c>
      <c r="AV71" s="1087">
        <f t="shared" si="2"/>
        <v>1020</v>
      </c>
      <c r="AW71" s="1087" t="str">
        <f t="shared" si="3"/>
        <v>YOUTH CO-OP CHARTER SCHOOL</v>
      </c>
      <c r="AX71" s="1081">
        <f t="shared" si="4"/>
        <v>90</v>
      </c>
      <c r="AY71" s="1081">
        <f t="shared" si="5"/>
        <v>100</v>
      </c>
      <c r="AZ71" s="1086">
        <f t="shared" si="6"/>
        <v>100</v>
      </c>
    </row>
    <row r="72" spans="1:52" ht="25.5">
      <c r="A72" s="624">
        <v>1041</v>
      </c>
      <c r="B72" s="625" t="s">
        <v>246</v>
      </c>
      <c r="C72" s="544">
        <v>152</v>
      </c>
      <c r="D72" s="620">
        <v>4.0999999999999996</v>
      </c>
      <c r="E72" s="548">
        <v>0</v>
      </c>
      <c r="F72" s="546">
        <v>0</v>
      </c>
      <c r="G72" s="547">
        <v>1</v>
      </c>
      <c r="H72" s="547">
        <v>17</v>
      </c>
      <c r="I72" s="547">
        <v>51</v>
      </c>
      <c r="J72" s="557">
        <v>30</v>
      </c>
      <c r="K72" s="548">
        <v>1</v>
      </c>
      <c r="L72" s="621">
        <v>99</v>
      </c>
      <c r="M72" s="622">
        <v>82</v>
      </c>
      <c r="O72" s="624">
        <v>6052</v>
      </c>
      <c r="P72" s="625" t="s">
        <v>127</v>
      </c>
      <c r="Q72" s="544">
        <v>412</v>
      </c>
      <c r="R72" s="620">
        <v>4.2</v>
      </c>
      <c r="S72" s="548">
        <v>0</v>
      </c>
      <c r="T72" s="546">
        <v>1</v>
      </c>
      <c r="U72" s="547">
        <v>2</v>
      </c>
      <c r="V72" s="547">
        <v>14</v>
      </c>
      <c r="W72" s="547">
        <v>53</v>
      </c>
      <c r="X72" s="557">
        <v>26</v>
      </c>
      <c r="Y72" s="548">
        <v>4</v>
      </c>
      <c r="Z72" s="621">
        <v>97</v>
      </c>
      <c r="AA72" s="622">
        <v>84</v>
      </c>
      <c r="AC72" s="624">
        <v>7701</v>
      </c>
      <c r="AD72" s="625" t="s">
        <v>520</v>
      </c>
      <c r="AE72" s="544">
        <v>912</v>
      </c>
      <c r="AF72" s="620">
        <v>3.8</v>
      </c>
      <c r="AG72" s="548">
        <v>0</v>
      </c>
      <c r="AH72" s="546">
        <v>1</v>
      </c>
      <c r="AI72" s="547">
        <v>3</v>
      </c>
      <c r="AJ72" s="547">
        <v>26</v>
      </c>
      <c r="AK72" s="547">
        <v>51</v>
      </c>
      <c r="AL72" s="557">
        <v>15</v>
      </c>
      <c r="AM72" s="548">
        <v>3</v>
      </c>
      <c r="AN72" s="621">
        <v>95</v>
      </c>
      <c r="AO72" s="622">
        <v>69</v>
      </c>
      <c r="AV72" s="1087">
        <f t="shared" si="2"/>
        <v>1041</v>
      </c>
      <c r="AW72" s="1087" t="str">
        <f t="shared" si="3"/>
        <v>CORAL REEF ELEMENTARY SCHOOL</v>
      </c>
      <c r="AX72" s="1081" t="str">
        <f t="shared" si="4"/>
        <v>N</v>
      </c>
      <c r="AY72" s="1081" t="str">
        <f t="shared" si="5"/>
        <v>N</v>
      </c>
      <c r="AZ72" s="1086" t="str">
        <f t="shared" si="6"/>
        <v/>
      </c>
    </row>
    <row r="73" spans="1:52" ht="25.5">
      <c r="A73" s="624">
        <v>1081</v>
      </c>
      <c r="B73" s="625" t="s">
        <v>247</v>
      </c>
      <c r="C73" s="544">
        <v>89</v>
      </c>
      <c r="D73" s="620">
        <v>3.9</v>
      </c>
      <c r="E73" s="548">
        <v>0</v>
      </c>
      <c r="F73" s="546">
        <v>2</v>
      </c>
      <c r="G73" s="547">
        <v>0</v>
      </c>
      <c r="H73" s="547">
        <v>20</v>
      </c>
      <c r="I73" s="547">
        <v>64</v>
      </c>
      <c r="J73" s="557">
        <v>13</v>
      </c>
      <c r="K73" s="548">
        <v>0</v>
      </c>
      <c r="L73" s="621">
        <v>98</v>
      </c>
      <c r="M73" s="622">
        <v>78</v>
      </c>
      <c r="O73" s="624">
        <v>6060</v>
      </c>
      <c r="P73" s="625" t="s">
        <v>1321</v>
      </c>
      <c r="Q73" s="544">
        <v>103</v>
      </c>
      <c r="R73" s="620">
        <v>3.8</v>
      </c>
      <c r="S73" s="548">
        <v>1</v>
      </c>
      <c r="T73" s="546">
        <v>0</v>
      </c>
      <c r="U73" s="547">
        <v>2</v>
      </c>
      <c r="V73" s="547">
        <v>23</v>
      </c>
      <c r="W73" s="547">
        <v>60</v>
      </c>
      <c r="X73" s="557">
        <v>13</v>
      </c>
      <c r="Y73" s="548">
        <v>1</v>
      </c>
      <c r="Z73" s="621">
        <v>97</v>
      </c>
      <c r="AA73" s="622">
        <v>74</v>
      </c>
      <c r="AC73" s="624">
        <v>7721</v>
      </c>
      <c r="AD73" s="625" t="s">
        <v>521</v>
      </c>
      <c r="AE73" s="544">
        <v>561</v>
      </c>
      <c r="AF73" s="620">
        <v>3.7</v>
      </c>
      <c r="AG73" s="548">
        <v>0</v>
      </c>
      <c r="AH73" s="546">
        <v>5</v>
      </c>
      <c r="AI73" s="547">
        <v>6</v>
      </c>
      <c r="AJ73" s="547">
        <v>25</v>
      </c>
      <c r="AK73" s="547">
        <v>47</v>
      </c>
      <c r="AL73" s="557">
        <v>15</v>
      </c>
      <c r="AM73" s="548">
        <v>2</v>
      </c>
      <c r="AN73" s="621">
        <v>89</v>
      </c>
      <c r="AO73" s="622">
        <v>65</v>
      </c>
      <c r="AV73" s="1087">
        <f t="shared" si="2"/>
        <v>1081</v>
      </c>
      <c r="AW73" s="1087" t="str">
        <f t="shared" si="3"/>
        <v>CORAL TERRACE ELEMENTARY SCHOOL</v>
      </c>
      <c r="AX73" s="1081" t="str">
        <f t="shared" si="4"/>
        <v>N</v>
      </c>
      <c r="AY73" s="1081" t="str">
        <f t="shared" si="5"/>
        <v>N</v>
      </c>
      <c r="AZ73" s="1086" t="str">
        <f t="shared" si="6"/>
        <v/>
      </c>
    </row>
    <row r="74" spans="1:52" ht="25.5">
      <c r="A74" s="624">
        <v>1121</v>
      </c>
      <c r="B74" s="625" t="s">
        <v>115</v>
      </c>
      <c r="C74" s="544">
        <v>182</v>
      </c>
      <c r="D74" s="620">
        <v>4</v>
      </c>
      <c r="E74" s="548">
        <v>2</v>
      </c>
      <c r="F74" s="546">
        <v>0</v>
      </c>
      <c r="G74" s="547">
        <v>3</v>
      </c>
      <c r="H74" s="547">
        <v>13</v>
      </c>
      <c r="I74" s="547">
        <v>56</v>
      </c>
      <c r="J74" s="557">
        <v>23</v>
      </c>
      <c r="K74" s="548">
        <v>3</v>
      </c>
      <c r="L74" s="621">
        <v>95</v>
      </c>
      <c r="M74" s="622">
        <v>82</v>
      </c>
      <c r="O74" s="624">
        <v>6061</v>
      </c>
      <c r="P74" s="625" t="s">
        <v>436</v>
      </c>
      <c r="Q74" s="544">
        <v>237</v>
      </c>
      <c r="R74" s="620">
        <v>3.8</v>
      </c>
      <c r="S74" s="548">
        <v>0</v>
      </c>
      <c r="T74" s="546">
        <v>2</v>
      </c>
      <c r="U74" s="547">
        <v>3</v>
      </c>
      <c r="V74" s="547">
        <v>23</v>
      </c>
      <c r="W74" s="547">
        <v>53</v>
      </c>
      <c r="X74" s="557">
        <v>18</v>
      </c>
      <c r="Y74" s="548">
        <v>1</v>
      </c>
      <c r="Z74" s="621">
        <v>94</v>
      </c>
      <c r="AA74" s="622">
        <v>71</v>
      </c>
      <c r="AC74" s="624">
        <v>7731</v>
      </c>
      <c r="AD74" s="625" t="s">
        <v>522</v>
      </c>
      <c r="AE74" s="544">
        <v>480</v>
      </c>
      <c r="AF74" s="620">
        <v>3.7</v>
      </c>
      <c r="AG74" s="548">
        <v>1</v>
      </c>
      <c r="AH74" s="546">
        <v>3</v>
      </c>
      <c r="AI74" s="547">
        <v>8</v>
      </c>
      <c r="AJ74" s="547">
        <v>26</v>
      </c>
      <c r="AK74" s="547">
        <v>44</v>
      </c>
      <c r="AL74" s="557">
        <v>17</v>
      </c>
      <c r="AM74" s="548">
        <v>3</v>
      </c>
      <c r="AN74" s="621">
        <v>89</v>
      </c>
      <c r="AO74" s="622">
        <v>63</v>
      </c>
      <c r="AV74" s="1087">
        <f t="shared" ref="AV74:AV137" si="7">A74</f>
        <v>1121</v>
      </c>
      <c r="AW74" s="1087" t="str">
        <f t="shared" ref="AW74:AW137" si="8">B74</f>
        <v>CORAL WAY K-8 CENTER</v>
      </c>
      <c r="AX74" s="1081">
        <f t="shared" ref="AX74:AX137" si="9">IFERROR(VLOOKUP($A74,$O$9:$AA$152,3,FALSE),"N")</f>
        <v>169</v>
      </c>
      <c r="AY74" s="1081">
        <f t="shared" ref="AY74:AY137" si="10">IFERROR(VLOOKUP($A74,$O$9:$AA$152,12,FALSE),"N")</f>
        <v>98</v>
      </c>
      <c r="AZ74" s="1086">
        <f t="shared" ref="AZ74:AZ137" si="11">IF(AX74="N","",(((C74*L74)+(AX74*AY74)))/SUM(C74,AX74))</f>
        <v>96.444444444444443</v>
      </c>
    </row>
    <row r="75" spans="1:52" ht="25.5">
      <c r="A75" s="624">
        <v>1161</v>
      </c>
      <c r="B75" s="625" t="s">
        <v>248</v>
      </c>
      <c r="C75" s="544">
        <v>121</v>
      </c>
      <c r="D75" s="620">
        <v>3.7</v>
      </c>
      <c r="E75" s="548">
        <v>2</v>
      </c>
      <c r="F75" s="546">
        <v>0</v>
      </c>
      <c r="G75" s="547">
        <v>1</v>
      </c>
      <c r="H75" s="547">
        <v>24</v>
      </c>
      <c r="I75" s="547">
        <v>64</v>
      </c>
      <c r="J75" s="557">
        <v>8</v>
      </c>
      <c r="K75" s="548">
        <v>0</v>
      </c>
      <c r="L75" s="621">
        <v>97</v>
      </c>
      <c r="M75" s="622">
        <v>73</v>
      </c>
      <c r="O75" s="624">
        <v>6070</v>
      </c>
      <c r="P75" s="625" t="s">
        <v>1322</v>
      </c>
      <c r="Q75" s="544">
        <v>118</v>
      </c>
      <c r="R75" s="620">
        <v>4.0999999999999996</v>
      </c>
      <c r="S75" s="548">
        <v>0</v>
      </c>
      <c r="T75" s="546">
        <v>0</v>
      </c>
      <c r="U75" s="547">
        <v>1</v>
      </c>
      <c r="V75" s="547">
        <v>19</v>
      </c>
      <c r="W75" s="547">
        <v>53</v>
      </c>
      <c r="X75" s="557">
        <v>26</v>
      </c>
      <c r="Y75" s="548">
        <v>1</v>
      </c>
      <c r="Z75" s="621">
        <v>99</v>
      </c>
      <c r="AA75" s="622">
        <v>81</v>
      </c>
      <c r="AC75" s="624">
        <v>7741</v>
      </c>
      <c r="AD75" s="625" t="s">
        <v>523</v>
      </c>
      <c r="AE75" s="544">
        <v>746</v>
      </c>
      <c r="AF75" s="620">
        <v>3.8</v>
      </c>
      <c r="AG75" s="548">
        <v>1</v>
      </c>
      <c r="AH75" s="546">
        <v>3</v>
      </c>
      <c r="AI75" s="547">
        <v>5</v>
      </c>
      <c r="AJ75" s="547">
        <v>20</v>
      </c>
      <c r="AK75" s="547">
        <v>51</v>
      </c>
      <c r="AL75" s="557">
        <v>18</v>
      </c>
      <c r="AM75" s="548">
        <v>2</v>
      </c>
      <c r="AN75" s="621">
        <v>91</v>
      </c>
      <c r="AO75" s="622">
        <v>71</v>
      </c>
      <c r="AV75" s="1087">
        <f t="shared" si="7"/>
        <v>1161</v>
      </c>
      <c r="AW75" s="1087" t="str">
        <f t="shared" si="8"/>
        <v>CRESTVIEW ELEMENTARY SCHOOL</v>
      </c>
      <c r="AX75" s="1081" t="str">
        <f t="shared" si="9"/>
        <v>N</v>
      </c>
      <c r="AY75" s="1081" t="str">
        <f t="shared" si="10"/>
        <v>N</v>
      </c>
      <c r="AZ75" s="1086" t="str">
        <f t="shared" si="11"/>
        <v/>
      </c>
    </row>
    <row r="76" spans="1:52" ht="25.5">
      <c r="A76" s="624">
        <v>1241</v>
      </c>
      <c r="B76" s="625" t="s">
        <v>249</v>
      </c>
      <c r="C76" s="544">
        <v>136</v>
      </c>
      <c r="D76" s="620">
        <v>4.3</v>
      </c>
      <c r="E76" s="548">
        <v>0</v>
      </c>
      <c r="F76" s="546">
        <v>1</v>
      </c>
      <c r="G76" s="547">
        <v>1</v>
      </c>
      <c r="H76" s="547">
        <v>2</v>
      </c>
      <c r="I76" s="547">
        <v>63</v>
      </c>
      <c r="J76" s="557">
        <v>29</v>
      </c>
      <c r="K76" s="548">
        <v>4</v>
      </c>
      <c r="L76" s="621">
        <v>99</v>
      </c>
      <c r="M76" s="622">
        <v>96</v>
      </c>
      <c r="O76" s="624">
        <v>6071</v>
      </c>
      <c r="P76" s="625" t="s">
        <v>1324</v>
      </c>
      <c r="Q76" s="544">
        <v>308</v>
      </c>
      <c r="R76" s="620">
        <v>4.7</v>
      </c>
      <c r="S76" s="548">
        <v>0</v>
      </c>
      <c r="T76" s="546">
        <v>0</v>
      </c>
      <c r="U76" s="547">
        <v>0</v>
      </c>
      <c r="V76" s="547">
        <v>4</v>
      </c>
      <c r="W76" s="547">
        <v>34</v>
      </c>
      <c r="X76" s="557">
        <v>48</v>
      </c>
      <c r="Y76" s="548">
        <v>14</v>
      </c>
      <c r="Z76" s="621">
        <v>100</v>
      </c>
      <c r="AA76" s="622">
        <v>96</v>
      </c>
      <c r="AC76" s="624">
        <v>7751</v>
      </c>
      <c r="AD76" s="625" t="s">
        <v>524</v>
      </c>
      <c r="AE76" s="544">
        <v>467</v>
      </c>
      <c r="AF76" s="620">
        <v>3.9</v>
      </c>
      <c r="AG76" s="548">
        <v>0</v>
      </c>
      <c r="AH76" s="546">
        <v>2</v>
      </c>
      <c r="AI76" s="547">
        <v>4</v>
      </c>
      <c r="AJ76" s="547">
        <v>19</v>
      </c>
      <c r="AK76" s="547">
        <v>54</v>
      </c>
      <c r="AL76" s="557">
        <v>19</v>
      </c>
      <c r="AM76" s="548">
        <v>1</v>
      </c>
      <c r="AN76" s="621">
        <v>94</v>
      </c>
      <c r="AO76" s="622">
        <v>75</v>
      </c>
      <c r="AV76" s="1087">
        <f t="shared" si="7"/>
        <v>1241</v>
      </c>
      <c r="AW76" s="1087" t="str">
        <f t="shared" si="8"/>
        <v>CUTLER RIDGE ELEMENTARY SCHOOL</v>
      </c>
      <c r="AX76" s="1081" t="str">
        <f t="shared" si="9"/>
        <v>N</v>
      </c>
      <c r="AY76" s="1081" t="str">
        <f t="shared" si="10"/>
        <v>N</v>
      </c>
      <c r="AZ76" s="1086" t="str">
        <f t="shared" si="11"/>
        <v/>
      </c>
    </row>
    <row r="77" spans="1:52" ht="25.5">
      <c r="A77" s="624">
        <v>1281</v>
      </c>
      <c r="B77" s="625" t="s">
        <v>250</v>
      </c>
      <c r="C77" s="544">
        <v>52</v>
      </c>
      <c r="D77" s="620">
        <v>4.2</v>
      </c>
      <c r="E77" s="548">
        <v>0</v>
      </c>
      <c r="F77" s="546">
        <v>0</v>
      </c>
      <c r="G77" s="547">
        <v>0</v>
      </c>
      <c r="H77" s="547">
        <v>21</v>
      </c>
      <c r="I77" s="547">
        <v>46</v>
      </c>
      <c r="J77" s="557">
        <v>29</v>
      </c>
      <c r="K77" s="548">
        <v>4</v>
      </c>
      <c r="L77" s="621">
        <v>100</v>
      </c>
      <c r="M77" s="622">
        <v>79</v>
      </c>
      <c r="O77" s="624">
        <v>6081</v>
      </c>
      <c r="P77" s="625" t="s">
        <v>439</v>
      </c>
      <c r="Q77" s="544">
        <v>290</v>
      </c>
      <c r="R77" s="620">
        <v>3.9</v>
      </c>
      <c r="S77" s="548">
        <v>0</v>
      </c>
      <c r="T77" s="546">
        <v>1</v>
      </c>
      <c r="U77" s="547">
        <v>3</v>
      </c>
      <c r="V77" s="547">
        <v>23</v>
      </c>
      <c r="W77" s="547">
        <v>51</v>
      </c>
      <c r="X77" s="557">
        <v>21</v>
      </c>
      <c r="Y77" s="548">
        <v>0</v>
      </c>
      <c r="Z77" s="621">
        <v>96</v>
      </c>
      <c r="AA77" s="622">
        <v>73</v>
      </c>
      <c r="AC77" s="624">
        <v>7781</v>
      </c>
      <c r="AD77" s="625" t="s">
        <v>525</v>
      </c>
      <c r="AE77" s="544">
        <v>685</v>
      </c>
      <c r="AF77" s="620">
        <v>4</v>
      </c>
      <c r="AG77" s="548">
        <v>0</v>
      </c>
      <c r="AH77" s="546">
        <v>1</v>
      </c>
      <c r="AI77" s="547">
        <v>3</v>
      </c>
      <c r="AJ77" s="547">
        <v>20</v>
      </c>
      <c r="AK77" s="547">
        <v>49</v>
      </c>
      <c r="AL77" s="557">
        <v>21</v>
      </c>
      <c r="AM77" s="548">
        <v>5</v>
      </c>
      <c r="AN77" s="621">
        <v>96</v>
      </c>
      <c r="AO77" s="622">
        <v>76</v>
      </c>
      <c r="AV77" s="1087">
        <f t="shared" si="7"/>
        <v>1281</v>
      </c>
      <c r="AW77" s="1087" t="str">
        <f t="shared" si="8"/>
        <v>CYPRESS ELEMENTARY SCHOOL</v>
      </c>
      <c r="AX77" s="1081" t="str">
        <f t="shared" si="9"/>
        <v>N</v>
      </c>
      <c r="AY77" s="1081" t="str">
        <f t="shared" si="10"/>
        <v>N</v>
      </c>
      <c r="AZ77" s="1086" t="str">
        <f t="shared" si="11"/>
        <v/>
      </c>
    </row>
    <row r="78" spans="1:52" ht="25.5">
      <c r="A78" s="624">
        <v>1331</v>
      </c>
      <c r="B78" s="625" t="s">
        <v>15</v>
      </c>
      <c r="C78" s="544">
        <v>185</v>
      </c>
      <c r="D78" s="620">
        <v>4</v>
      </c>
      <c r="E78" s="548">
        <v>1</v>
      </c>
      <c r="F78" s="546">
        <v>1</v>
      </c>
      <c r="G78" s="547">
        <v>1</v>
      </c>
      <c r="H78" s="547">
        <v>16</v>
      </c>
      <c r="I78" s="547">
        <v>62</v>
      </c>
      <c r="J78" s="557">
        <v>20</v>
      </c>
      <c r="K78" s="548">
        <v>1</v>
      </c>
      <c r="L78" s="621">
        <v>98</v>
      </c>
      <c r="M78" s="622">
        <v>83</v>
      </c>
      <c r="O78" s="624">
        <v>6091</v>
      </c>
      <c r="P78" s="625" t="s">
        <v>440</v>
      </c>
      <c r="Q78" s="544">
        <v>346</v>
      </c>
      <c r="R78" s="620">
        <v>3.7</v>
      </c>
      <c r="S78" s="548">
        <v>3</v>
      </c>
      <c r="T78" s="546">
        <v>3</v>
      </c>
      <c r="U78" s="547">
        <v>7</v>
      </c>
      <c r="V78" s="547">
        <v>20</v>
      </c>
      <c r="W78" s="547">
        <v>50</v>
      </c>
      <c r="X78" s="557">
        <v>17</v>
      </c>
      <c r="Y78" s="548">
        <v>1</v>
      </c>
      <c r="Z78" s="621">
        <v>88</v>
      </c>
      <c r="AA78" s="622">
        <v>68</v>
      </c>
      <c r="AC78" s="624">
        <v>7791</v>
      </c>
      <c r="AD78" s="625" t="s">
        <v>144</v>
      </c>
      <c r="AE78" s="544">
        <v>217</v>
      </c>
      <c r="AF78" s="620">
        <v>3.6</v>
      </c>
      <c r="AG78" s="548">
        <v>0</v>
      </c>
      <c r="AH78" s="546">
        <v>4</v>
      </c>
      <c r="AI78" s="547">
        <v>9</v>
      </c>
      <c r="AJ78" s="547">
        <v>24</v>
      </c>
      <c r="AK78" s="547">
        <v>47</v>
      </c>
      <c r="AL78" s="557">
        <v>15</v>
      </c>
      <c r="AM78" s="548">
        <v>1</v>
      </c>
      <c r="AN78" s="621">
        <v>87</v>
      </c>
      <c r="AO78" s="622">
        <v>63</v>
      </c>
      <c r="AV78" s="1087">
        <f t="shared" si="7"/>
        <v>1331</v>
      </c>
      <c r="AW78" s="1087" t="str">
        <f t="shared" si="8"/>
        <v>DEVON AIRE K-8 CENTER</v>
      </c>
      <c r="AX78" s="1081">
        <f t="shared" si="9"/>
        <v>169</v>
      </c>
      <c r="AY78" s="1081">
        <f t="shared" si="10"/>
        <v>99</v>
      </c>
      <c r="AZ78" s="1086">
        <f t="shared" si="11"/>
        <v>98.477401129943502</v>
      </c>
    </row>
    <row r="79" spans="1:52" ht="25.5">
      <c r="A79" s="624">
        <v>1361</v>
      </c>
      <c r="B79" s="625" t="s">
        <v>251</v>
      </c>
      <c r="C79" s="544">
        <v>57</v>
      </c>
      <c r="D79" s="620">
        <v>3.5</v>
      </c>
      <c r="E79" s="548">
        <v>2</v>
      </c>
      <c r="F79" s="546">
        <v>2</v>
      </c>
      <c r="G79" s="547">
        <v>7</v>
      </c>
      <c r="H79" s="547">
        <v>32</v>
      </c>
      <c r="I79" s="547">
        <v>54</v>
      </c>
      <c r="J79" s="557">
        <v>4</v>
      </c>
      <c r="K79" s="548">
        <v>0</v>
      </c>
      <c r="L79" s="621">
        <v>89</v>
      </c>
      <c r="M79" s="622">
        <v>58</v>
      </c>
      <c r="O79" s="624">
        <v>6111</v>
      </c>
      <c r="P79" s="625" t="s">
        <v>441</v>
      </c>
      <c r="Q79" s="544">
        <v>236</v>
      </c>
      <c r="R79" s="620">
        <v>4</v>
      </c>
      <c r="S79" s="548">
        <v>1</v>
      </c>
      <c r="T79" s="546">
        <v>0</v>
      </c>
      <c r="U79" s="547">
        <v>4</v>
      </c>
      <c r="V79" s="547">
        <v>18</v>
      </c>
      <c r="W79" s="547">
        <v>47</v>
      </c>
      <c r="X79" s="557">
        <v>26</v>
      </c>
      <c r="Y79" s="548">
        <v>3</v>
      </c>
      <c r="Z79" s="621">
        <v>94</v>
      </c>
      <c r="AA79" s="622">
        <v>76</v>
      </c>
      <c r="AC79" s="624">
        <v>7812</v>
      </c>
      <c r="AD79" s="625" t="s">
        <v>154</v>
      </c>
      <c r="AE79" s="544">
        <v>3</v>
      </c>
      <c r="AF79" s="620"/>
      <c r="AG79" s="548"/>
      <c r="AH79" s="546"/>
      <c r="AI79" s="547"/>
      <c r="AJ79" s="547"/>
      <c r="AK79" s="547"/>
      <c r="AL79" s="557"/>
      <c r="AM79" s="548"/>
      <c r="AN79" s="621"/>
      <c r="AO79" s="622"/>
      <c r="AV79" s="1087">
        <f t="shared" si="7"/>
        <v>1361</v>
      </c>
      <c r="AW79" s="1087" t="str">
        <f t="shared" si="8"/>
        <v>FREDERICK R. DOUGLASS ELEMENTARY</v>
      </c>
      <c r="AX79" s="1081" t="str">
        <f t="shared" si="9"/>
        <v>N</v>
      </c>
      <c r="AY79" s="1081" t="str">
        <f t="shared" si="10"/>
        <v>N</v>
      </c>
      <c r="AZ79" s="1086" t="str">
        <f t="shared" si="11"/>
        <v/>
      </c>
    </row>
    <row r="80" spans="1:52" ht="25.5">
      <c r="A80" s="624">
        <v>1371</v>
      </c>
      <c r="B80" s="625" t="s">
        <v>252</v>
      </c>
      <c r="C80" s="544">
        <v>184</v>
      </c>
      <c r="D80" s="620">
        <v>3.8</v>
      </c>
      <c r="E80" s="548">
        <v>1</v>
      </c>
      <c r="F80" s="546">
        <v>3</v>
      </c>
      <c r="G80" s="547">
        <v>3</v>
      </c>
      <c r="H80" s="547">
        <v>18</v>
      </c>
      <c r="I80" s="547">
        <v>59</v>
      </c>
      <c r="J80" s="557">
        <v>14</v>
      </c>
      <c r="K80" s="548">
        <v>2</v>
      </c>
      <c r="L80" s="621">
        <v>93</v>
      </c>
      <c r="M80" s="622">
        <v>75</v>
      </c>
      <c r="O80" s="624">
        <v>6121</v>
      </c>
      <c r="P80" s="625" t="s">
        <v>442</v>
      </c>
      <c r="Q80" s="544">
        <v>274</v>
      </c>
      <c r="R80" s="620">
        <v>4</v>
      </c>
      <c r="S80" s="548">
        <v>0</v>
      </c>
      <c r="T80" s="546">
        <v>1</v>
      </c>
      <c r="U80" s="547">
        <v>3</v>
      </c>
      <c r="V80" s="547">
        <v>18</v>
      </c>
      <c r="W80" s="547">
        <v>52</v>
      </c>
      <c r="X80" s="557">
        <v>21</v>
      </c>
      <c r="Y80" s="548">
        <v>4</v>
      </c>
      <c r="Z80" s="621">
        <v>96</v>
      </c>
      <c r="AA80" s="622">
        <v>77</v>
      </c>
      <c r="AC80" s="624">
        <v>7819</v>
      </c>
      <c r="AD80" s="625" t="s">
        <v>150</v>
      </c>
      <c r="AE80" s="544">
        <v>1</v>
      </c>
      <c r="AF80" s="620"/>
      <c r="AG80" s="548"/>
      <c r="AH80" s="546"/>
      <c r="AI80" s="547"/>
      <c r="AJ80" s="547"/>
      <c r="AK80" s="547"/>
      <c r="AL80" s="557"/>
      <c r="AM80" s="548"/>
      <c r="AN80" s="621"/>
      <c r="AO80" s="622"/>
      <c r="AV80" s="1087">
        <f t="shared" si="7"/>
        <v>1371</v>
      </c>
      <c r="AW80" s="1087" t="str">
        <f t="shared" si="8"/>
        <v>MARJORY STONEMAN DOUGLAS ELEM</v>
      </c>
      <c r="AX80" s="1081" t="str">
        <f t="shared" si="9"/>
        <v>N</v>
      </c>
      <c r="AY80" s="1081" t="str">
        <f t="shared" si="10"/>
        <v>N</v>
      </c>
      <c r="AZ80" s="1086" t="str">
        <f t="shared" si="11"/>
        <v/>
      </c>
    </row>
    <row r="81" spans="1:52" ht="25.5">
      <c r="A81" s="624">
        <v>1401</v>
      </c>
      <c r="B81" s="625" t="s">
        <v>253</v>
      </c>
      <c r="C81" s="544">
        <v>47</v>
      </c>
      <c r="D81" s="620">
        <v>3.7</v>
      </c>
      <c r="E81" s="548">
        <v>0</v>
      </c>
      <c r="F81" s="546">
        <v>0</v>
      </c>
      <c r="G81" s="547">
        <v>2</v>
      </c>
      <c r="H81" s="547">
        <v>28</v>
      </c>
      <c r="I81" s="547">
        <v>66</v>
      </c>
      <c r="J81" s="557">
        <v>4</v>
      </c>
      <c r="K81" s="548">
        <v>0</v>
      </c>
      <c r="L81" s="621">
        <v>98</v>
      </c>
      <c r="M81" s="622">
        <v>70</v>
      </c>
      <c r="O81" s="624">
        <v>6131</v>
      </c>
      <c r="P81" s="625" t="s">
        <v>443</v>
      </c>
      <c r="Q81" s="544">
        <v>270</v>
      </c>
      <c r="R81" s="620">
        <v>3.9</v>
      </c>
      <c r="S81" s="548">
        <v>1</v>
      </c>
      <c r="T81" s="546">
        <v>0</v>
      </c>
      <c r="U81" s="547">
        <v>3</v>
      </c>
      <c r="V81" s="547">
        <v>21</v>
      </c>
      <c r="W81" s="547">
        <v>50</v>
      </c>
      <c r="X81" s="557">
        <v>22</v>
      </c>
      <c r="Y81" s="548">
        <v>2</v>
      </c>
      <c r="Z81" s="621">
        <v>96</v>
      </c>
      <c r="AA81" s="622">
        <v>74</v>
      </c>
      <c r="AC81" s="624">
        <v>7823</v>
      </c>
      <c r="AD81" s="625" t="s">
        <v>1327</v>
      </c>
      <c r="AE81" s="544">
        <v>5</v>
      </c>
      <c r="AF81" s="620"/>
      <c r="AG81" s="548"/>
      <c r="AH81" s="546"/>
      <c r="AI81" s="547"/>
      <c r="AJ81" s="547"/>
      <c r="AK81" s="547"/>
      <c r="AL81" s="557"/>
      <c r="AM81" s="548"/>
      <c r="AN81" s="621"/>
      <c r="AO81" s="622"/>
      <c r="AV81" s="1087">
        <f t="shared" si="7"/>
        <v>1401</v>
      </c>
      <c r="AW81" s="1087" t="str">
        <f t="shared" si="8"/>
        <v>CHARLES R DREW ELEMENTARY SCHOOL</v>
      </c>
      <c r="AX81" s="1081" t="str">
        <f t="shared" si="9"/>
        <v>N</v>
      </c>
      <c r="AY81" s="1081" t="str">
        <f t="shared" si="10"/>
        <v>N</v>
      </c>
      <c r="AZ81" s="1086" t="str">
        <f t="shared" si="11"/>
        <v/>
      </c>
    </row>
    <row r="82" spans="1:52" ht="25.5">
      <c r="A82" s="624">
        <v>1441</v>
      </c>
      <c r="B82" s="625" t="s">
        <v>1228</v>
      </c>
      <c r="C82" s="544">
        <v>51</v>
      </c>
      <c r="D82" s="620">
        <v>4.3</v>
      </c>
      <c r="E82" s="548">
        <v>0</v>
      </c>
      <c r="F82" s="546">
        <v>2</v>
      </c>
      <c r="G82" s="547">
        <v>0</v>
      </c>
      <c r="H82" s="547">
        <v>2</v>
      </c>
      <c r="I82" s="547">
        <v>57</v>
      </c>
      <c r="J82" s="557">
        <v>39</v>
      </c>
      <c r="K82" s="548">
        <v>0</v>
      </c>
      <c r="L82" s="621">
        <v>98</v>
      </c>
      <c r="M82" s="622">
        <v>96</v>
      </c>
      <c r="O82" s="624">
        <v>6141</v>
      </c>
      <c r="P82" s="625" t="s">
        <v>444</v>
      </c>
      <c r="Q82" s="544">
        <v>162</v>
      </c>
      <c r="R82" s="620">
        <v>3.9</v>
      </c>
      <c r="S82" s="548">
        <v>0</v>
      </c>
      <c r="T82" s="546">
        <v>1</v>
      </c>
      <c r="U82" s="547">
        <v>3</v>
      </c>
      <c r="V82" s="547">
        <v>20</v>
      </c>
      <c r="W82" s="547">
        <v>60</v>
      </c>
      <c r="X82" s="557">
        <v>15</v>
      </c>
      <c r="Y82" s="548">
        <v>1</v>
      </c>
      <c r="Z82" s="621">
        <v>96</v>
      </c>
      <c r="AA82" s="622">
        <v>77</v>
      </c>
      <c r="AC82" s="624">
        <v>7826</v>
      </c>
      <c r="AD82" s="625" t="s">
        <v>1793</v>
      </c>
      <c r="AE82" s="544">
        <v>2</v>
      </c>
      <c r="AF82" s="620"/>
      <c r="AG82" s="548"/>
      <c r="AH82" s="546"/>
      <c r="AI82" s="547"/>
      <c r="AJ82" s="547"/>
      <c r="AK82" s="547"/>
      <c r="AL82" s="557"/>
      <c r="AM82" s="548"/>
      <c r="AN82" s="621"/>
      <c r="AO82" s="622"/>
      <c r="AV82" s="1087">
        <f t="shared" si="7"/>
        <v>1441</v>
      </c>
      <c r="AW82" s="1087" t="str">
        <f t="shared" si="8"/>
        <v>PAUL LAURENCE DUNBAR ELEM.SCHL</v>
      </c>
      <c r="AX82" s="1081" t="str">
        <f t="shared" si="9"/>
        <v>N</v>
      </c>
      <c r="AY82" s="1081" t="str">
        <f t="shared" si="10"/>
        <v>N</v>
      </c>
      <c r="AZ82" s="1086" t="str">
        <f t="shared" si="11"/>
        <v/>
      </c>
    </row>
    <row r="83" spans="1:52" ht="25.5">
      <c r="A83" s="624">
        <v>1481</v>
      </c>
      <c r="B83" s="625" t="s">
        <v>255</v>
      </c>
      <c r="C83" s="544">
        <v>129</v>
      </c>
      <c r="D83" s="620">
        <v>3.8</v>
      </c>
      <c r="E83" s="548">
        <v>2</v>
      </c>
      <c r="F83" s="546">
        <v>2</v>
      </c>
      <c r="G83" s="547">
        <v>3</v>
      </c>
      <c r="H83" s="547">
        <v>22</v>
      </c>
      <c r="I83" s="547">
        <v>54</v>
      </c>
      <c r="J83" s="557">
        <v>17</v>
      </c>
      <c r="K83" s="548">
        <v>0</v>
      </c>
      <c r="L83" s="621">
        <v>93</v>
      </c>
      <c r="M83" s="622">
        <v>71</v>
      </c>
      <c r="O83" s="624">
        <v>6151</v>
      </c>
      <c r="P83" s="625" t="s">
        <v>4</v>
      </c>
      <c r="Q83" s="544">
        <v>302</v>
      </c>
      <c r="R83" s="620">
        <v>4.4000000000000004</v>
      </c>
      <c r="S83" s="548">
        <v>0</v>
      </c>
      <c r="T83" s="546">
        <v>0</v>
      </c>
      <c r="U83" s="547">
        <v>2</v>
      </c>
      <c r="V83" s="547">
        <v>7</v>
      </c>
      <c r="W83" s="547">
        <v>48</v>
      </c>
      <c r="X83" s="557">
        <v>38</v>
      </c>
      <c r="Y83" s="548">
        <v>5</v>
      </c>
      <c r="Z83" s="621">
        <v>98</v>
      </c>
      <c r="AA83" s="622">
        <v>91</v>
      </c>
      <c r="AC83" s="624">
        <v>7829</v>
      </c>
      <c r="AD83" s="625" t="s">
        <v>145</v>
      </c>
      <c r="AE83" s="544">
        <v>50</v>
      </c>
      <c r="AF83" s="620">
        <v>3</v>
      </c>
      <c r="AG83" s="548">
        <v>4</v>
      </c>
      <c r="AH83" s="546">
        <v>16</v>
      </c>
      <c r="AI83" s="547">
        <v>4</v>
      </c>
      <c r="AJ83" s="547">
        <v>40</v>
      </c>
      <c r="AK83" s="547">
        <v>26</v>
      </c>
      <c r="AL83" s="557">
        <v>10</v>
      </c>
      <c r="AM83" s="548">
        <v>0</v>
      </c>
      <c r="AN83" s="621">
        <v>76</v>
      </c>
      <c r="AO83" s="622">
        <v>36</v>
      </c>
      <c r="AV83" s="1087">
        <f t="shared" si="7"/>
        <v>1481</v>
      </c>
      <c r="AW83" s="1087" t="str">
        <f t="shared" si="8"/>
        <v>JOHN G. DUPUIS ELEMENTARY SCHOOL</v>
      </c>
      <c r="AX83" s="1081" t="str">
        <f t="shared" si="9"/>
        <v>N</v>
      </c>
      <c r="AY83" s="1081" t="str">
        <f t="shared" si="10"/>
        <v>N</v>
      </c>
      <c r="AZ83" s="1086" t="str">
        <f t="shared" si="11"/>
        <v/>
      </c>
    </row>
    <row r="84" spans="1:52" ht="25.5">
      <c r="A84" s="624">
        <v>1521</v>
      </c>
      <c r="B84" s="625" t="s">
        <v>256</v>
      </c>
      <c r="C84" s="544">
        <v>80</v>
      </c>
      <c r="D84" s="620">
        <v>4.4000000000000004</v>
      </c>
      <c r="E84" s="548">
        <v>0</v>
      </c>
      <c r="F84" s="546">
        <v>3</v>
      </c>
      <c r="G84" s="547">
        <v>3</v>
      </c>
      <c r="H84" s="547">
        <v>6</v>
      </c>
      <c r="I84" s="547">
        <v>31</v>
      </c>
      <c r="J84" s="557">
        <v>54</v>
      </c>
      <c r="K84" s="548">
        <v>4</v>
      </c>
      <c r="L84" s="621">
        <v>95</v>
      </c>
      <c r="M84" s="622">
        <v>89</v>
      </c>
      <c r="O84" s="624">
        <v>6161</v>
      </c>
      <c r="P84" s="625" t="s">
        <v>445</v>
      </c>
      <c r="Q84" s="544">
        <v>335</v>
      </c>
      <c r="R84" s="620">
        <v>3.9</v>
      </c>
      <c r="S84" s="548">
        <v>0</v>
      </c>
      <c r="T84" s="546">
        <v>1</v>
      </c>
      <c r="U84" s="547">
        <v>4</v>
      </c>
      <c r="V84" s="547">
        <v>24</v>
      </c>
      <c r="W84" s="547">
        <v>49</v>
      </c>
      <c r="X84" s="557">
        <v>20</v>
      </c>
      <c r="Y84" s="548">
        <v>2</v>
      </c>
      <c r="Z84" s="621">
        <v>95</v>
      </c>
      <c r="AA84" s="622">
        <v>71</v>
      </c>
      <c r="AC84" s="624">
        <v>7832</v>
      </c>
      <c r="AD84" s="625" t="s">
        <v>153</v>
      </c>
      <c r="AE84" s="544">
        <v>1</v>
      </c>
      <c r="AF84" s="620"/>
      <c r="AG84" s="548"/>
      <c r="AH84" s="546"/>
      <c r="AI84" s="547"/>
      <c r="AJ84" s="547"/>
      <c r="AK84" s="547"/>
      <c r="AL84" s="557"/>
      <c r="AM84" s="548"/>
      <c r="AN84" s="621"/>
      <c r="AO84" s="622"/>
      <c r="AV84" s="1087">
        <f t="shared" si="7"/>
        <v>1521</v>
      </c>
      <c r="AW84" s="1087" t="str">
        <f t="shared" si="8"/>
        <v>AMELIA EARHART ELEMENTARY SCHOOL</v>
      </c>
      <c r="AX84" s="1081" t="str">
        <f t="shared" si="9"/>
        <v>N</v>
      </c>
      <c r="AY84" s="1081" t="str">
        <f t="shared" si="10"/>
        <v>N</v>
      </c>
      <c r="AZ84" s="1086" t="str">
        <f t="shared" si="11"/>
        <v/>
      </c>
    </row>
    <row r="85" spans="1:52" ht="25.5">
      <c r="A85" s="624">
        <v>1561</v>
      </c>
      <c r="B85" s="625" t="s">
        <v>1231</v>
      </c>
      <c r="C85" s="544">
        <v>75</v>
      </c>
      <c r="D85" s="620">
        <v>3.6</v>
      </c>
      <c r="E85" s="548">
        <v>3</v>
      </c>
      <c r="F85" s="546">
        <v>1</v>
      </c>
      <c r="G85" s="547">
        <v>4</v>
      </c>
      <c r="H85" s="547">
        <v>27</v>
      </c>
      <c r="I85" s="547">
        <v>56</v>
      </c>
      <c r="J85" s="557">
        <v>8</v>
      </c>
      <c r="K85" s="548">
        <v>1</v>
      </c>
      <c r="L85" s="621">
        <v>92</v>
      </c>
      <c r="M85" s="622">
        <v>65</v>
      </c>
      <c r="O85" s="624">
        <v>6171</v>
      </c>
      <c r="P85" s="625" t="s">
        <v>446</v>
      </c>
      <c r="Q85" s="544">
        <v>413</v>
      </c>
      <c r="R85" s="620">
        <v>3.8</v>
      </c>
      <c r="S85" s="548">
        <v>1</v>
      </c>
      <c r="T85" s="546">
        <v>6</v>
      </c>
      <c r="U85" s="547">
        <v>3</v>
      </c>
      <c r="V85" s="547">
        <v>21</v>
      </c>
      <c r="W85" s="547">
        <v>45</v>
      </c>
      <c r="X85" s="557">
        <v>22</v>
      </c>
      <c r="Y85" s="548">
        <v>2</v>
      </c>
      <c r="Z85" s="621">
        <v>91</v>
      </c>
      <c r="AA85" s="622">
        <v>70</v>
      </c>
      <c r="AC85" s="624">
        <v>7833</v>
      </c>
      <c r="AD85" s="625" t="s">
        <v>1794</v>
      </c>
      <c r="AE85" s="544">
        <v>1</v>
      </c>
      <c r="AF85" s="620"/>
      <c r="AG85" s="548"/>
      <c r="AH85" s="546"/>
      <c r="AI85" s="547"/>
      <c r="AJ85" s="547"/>
      <c r="AK85" s="547"/>
      <c r="AL85" s="557"/>
      <c r="AM85" s="548"/>
      <c r="AN85" s="621"/>
      <c r="AO85" s="622"/>
      <c r="AV85" s="1087">
        <f t="shared" si="7"/>
        <v>1561</v>
      </c>
      <c r="AW85" s="1087" t="str">
        <f t="shared" si="8"/>
        <v>EARLINGTON HEIGHTS ELEM. SCHL</v>
      </c>
      <c r="AX85" s="1081" t="str">
        <f t="shared" si="9"/>
        <v>N</v>
      </c>
      <c r="AY85" s="1081" t="str">
        <f t="shared" si="10"/>
        <v>N</v>
      </c>
      <c r="AZ85" s="1086" t="str">
        <f t="shared" si="11"/>
        <v/>
      </c>
    </row>
    <row r="86" spans="1:52" ht="25.5">
      <c r="A86" s="624">
        <v>1601</v>
      </c>
      <c r="B86" s="625" t="s">
        <v>258</v>
      </c>
      <c r="C86" s="544">
        <v>41</v>
      </c>
      <c r="D86" s="620">
        <v>3.9</v>
      </c>
      <c r="E86" s="548">
        <v>2</v>
      </c>
      <c r="F86" s="546">
        <v>0</v>
      </c>
      <c r="G86" s="547">
        <v>0</v>
      </c>
      <c r="H86" s="547">
        <v>22</v>
      </c>
      <c r="I86" s="547">
        <v>56</v>
      </c>
      <c r="J86" s="557">
        <v>20</v>
      </c>
      <c r="K86" s="548">
        <v>0</v>
      </c>
      <c r="L86" s="621">
        <v>98</v>
      </c>
      <c r="M86" s="622">
        <v>76</v>
      </c>
      <c r="O86" s="624">
        <v>6211</v>
      </c>
      <c r="P86" s="625" t="s">
        <v>5</v>
      </c>
      <c r="Q86" s="544">
        <v>443</v>
      </c>
      <c r="R86" s="620">
        <v>4.2</v>
      </c>
      <c r="S86" s="548">
        <v>0</v>
      </c>
      <c r="T86" s="546">
        <v>1</v>
      </c>
      <c r="U86" s="547">
        <v>2</v>
      </c>
      <c r="V86" s="547">
        <v>14</v>
      </c>
      <c r="W86" s="547">
        <v>47</v>
      </c>
      <c r="X86" s="557">
        <v>30</v>
      </c>
      <c r="Y86" s="548">
        <v>7</v>
      </c>
      <c r="Z86" s="621">
        <v>97</v>
      </c>
      <c r="AA86" s="622">
        <v>83</v>
      </c>
      <c r="AC86" s="624">
        <v>7835</v>
      </c>
      <c r="AD86" s="625" t="s">
        <v>146</v>
      </c>
      <c r="AE86" s="544">
        <v>20</v>
      </c>
      <c r="AF86" s="620">
        <v>3.1</v>
      </c>
      <c r="AG86" s="548">
        <v>0</v>
      </c>
      <c r="AH86" s="546">
        <v>0</v>
      </c>
      <c r="AI86" s="547">
        <v>25</v>
      </c>
      <c r="AJ86" s="547">
        <v>45</v>
      </c>
      <c r="AK86" s="547">
        <v>25</v>
      </c>
      <c r="AL86" s="557">
        <v>5</v>
      </c>
      <c r="AM86" s="548">
        <v>0</v>
      </c>
      <c r="AN86" s="621">
        <v>75</v>
      </c>
      <c r="AO86" s="622">
        <v>30</v>
      </c>
      <c r="AV86" s="1087">
        <f t="shared" si="7"/>
        <v>1601</v>
      </c>
      <c r="AW86" s="1087" t="str">
        <f t="shared" si="8"/>
        <v>EDISON PARK ELEMENTARY SCHOOL</v>
      </c>
      <c r="AX86" s="1081" t="str">
        <f t="shared" si="9"/>
        <v>N</v>
      </c>
      <c r="AY86" s="1081" t="str">
        <f t="shared" si="10"/>
        <v>N</v>
      </c>
      <c r="AZ86" s="1086" t="str">
        <f t="shared" si="11"/>
        <v/>
      </c>
    </row>
    <row r="87" spans="1:52" ht="25.5">
      <c r="A87" s="624">
        <v>1641</v>
      </c>
      <c r="B87" s="625" t="s">
        <v>259</v>
      </c>
      <c r="C87" s="544">
        <v>68</v>
      </c>
      <c r="D87" s="620">
        <v>3.9</v>
      </c>
      <c r="E87" s="548">
        <v>3</v>
      </c>
      <c r="F87" s="546">
        <v>0</v>
      </c>
      <c r="G87" s="547">
        <v>1</v>
      </c>
      <c r="H87" s="547">
        <v>16</v>
      </c>
      <c r="I87" s="547">
        <v>59</v>
      </c>
      <c r="J87" s="557">
        <v>19</v>
      </c>
      <c r="K87" s="548">
        <v>1</v>
      </c>
      <c r="L87" s="621">
        <v>96</v>
      </c>
      <c r="M87" s="622">
        <v>79</v>
      </c>
      <c r="O87" s="624">
        <v>6221</v>
      </c>
      <c r="P87" s="625" t="s">
        <v>6</v>
      </c>
      <c r="Q87" s="544">
        <v>430</v>
      </c>
      <c r="R87" s="620">
        <v>4.2</v>
      </c>
      <c r="S87" s="548">
        <v>0</v>
      </c>
      <c r="T87" s="546">
        <v>0</v>
      </c>
      <c r="U87" s="547">
        <v>2</v>
      </c>
      <c r="V87" s="547">
        <v>13</v>
      </c>
      <c r="W87" s="547">
        <v>47</v>
      </c>
      <c r="X87" s="557">
        <v>33</v>
      </c>
      <c r="Y87" s="548">
        <v>4</v>
      </c>
      <c r="Z87" s="621">
        <v>97</v>
      </c>
      <c r="AA87" s="622">
        <v>84</v>
      </c>
      <c r="AC87" s="624">
        <v>7840</v>
      </c>
      <c r="AD87" s="625" t="s">
        <v>907</v>
      </c>
      <c r="AE87" s="544">
        <v>20</v>
      </c>
      <c r="AF87" s="620">
        <v>3.5</v>
      </c>
      <c r="AG87" s="548">
        <v>0</v>
      </c>
      <c r="AH87" s="546">
        <v>0</v>
      </c>
      <c r="AI87" s="547">
        <v>5</v>
      </c>
      <c r="AJ87" s="547">
        <v>45</v>
      </c>
      <c r="AK87" s="547">
        <v>45</v>
      </c>
      <c r="AL87" s="557">
        <v>5</v>
      </c>
      <c r="AM87" s="548">
        <v>0</v>
      </c>
      <c r="AN87" s="621">
        <v>95</v>
      </c>
      <c r="AO87" s="622">
        <v>50</v>
      </c>
      <c r="AV87" s="1087">
        <f t="shared" si="7"/>
        <v>1641</v>
      </c>
      <c r="AW87" s="1087" t="str">
        <f t="shared" si="8"/>
        <v>EMERSON ELEMENTARY SCHOOL</v>
      </c>
      <c r="AX87" s="1081" t="str">
        <f t="shared" si="9"/>
        <v>N</v>
      </c>
      <c r="AY87" s="1081" t="str">
        <f t="shared" si="10"/>
        <v>N</v>
      </c>
      <c r="AZ87" s="1086" t="str">
        <f t="shared" si="11"/>
        <v/>
      </c>
    </row>
    <row r="88" spans="1:52" ht="25.5">
      <c r="A88" s="624">
        <v>1681</v>
      </c>
      <c r="B88" s="625" t="s">
        <v>260</v>
      </c>
      <c r="C88" s="544">
        <v>53</v>
      </c>
      <c r="D88" s="620">
        <v>4.4000000000000004</v>
      </c>
      <c r="E88" s="548">
        <v>0</v>
      </c>
      <c r="F88" s="546">
        <v>0</v>
      </c>
      <c r="G88" s="547">
        <v>0</v>
      </c>
      <c r="H88" s="547">
        <v>2</v>
      </c>
      <c r="I88" s="547">
        <v>57</v>
      </c>
      <c r="J88" s="557">
        <v>42</v>
      </c>
      <c r="K88" s="548">
        <v>0</v>
      </c>
      <c r="L88" s="621">
        <v>100</v>
      </c>
      <c r="M88" s="622">
        <v>98</v>
      </c>
      <c r="O88" s="624">
        <v>6231</v>
      </c>
      <c r="P88" s="625" t="s">
        <v>7</v>
      </c>
      <c r="Q88" s="544">
        <v>297</v>
      </c>
      <c r="R88" s="620">
        <v>3.9</v>
      </c>
      <c r="S88" s="548">
        <v>1</v>
      </c>
      <c r="T88" s="546">
        <v>3</v>
      </c>
      <c r="U88" s="547">
        <v>4</v>
      </c>
      <c r="V88" s="547">
        <v>14</v>
      </c>
      <c r="W88" s="547">
        <v>52</v>
      </c>
      <c r="X88" s="557">
        <v>23</v>
      </c>
      <c r="Y88" s="548">
        <v>2</v>
      </c>
      <c r="Z88" s="621">
        <v>91</v>
      </c>
      <c r="AA88" s="622">
        <v>76</v>
      </c>
      <c r="AC88" s="624">
        <v>7850</v>
      </c>
      <c r="AD88" s="625" t="s">
        <v>1331</v>
      </c>
      <c r="AE88" s="544">
        <v>1</v>
      </c>
      <c r="AF88" s="620"/>
      <c r="AG88" s="548"/>
      <c r="AH88" s="546"/>
      <c r="AI88" s="547"/>
      <c r="AJ88" s="547"/>
      <c r="AK88" s="547"/>
      <c r="AL88" s="557"/>
      <c r="AM88" s="548"/>
      <c r="AN88" s="621"/>
      <c r="AO88" s="622"/>
      <c r="AV88" s="1087">
        <f t="shared" si="7"/>
        <v>1681</v>
      </c>
      <c r="AW88" s="1087" t="str">
        <f t="shared" si="8"/>
        <v>LILLIE C. EVANS ELEMENTARY SCHOOL</v>
      </c>
      <c r="AX88" s="1081" t="str">
        <f t="shared" si="9"/>
        <v>N</v>
      </c>
      <c r="AY88" s="1081" t="str">
        <f t="shared" si="10"/>
        <v>N</v>
      </c>
      <c r="AZ88" s="1086" t="str">
        <f t="shared" si="11"/>
        <v/>
      </c>
    </row>
    <row r="89" spans="1:52" ht="25.5">
      <c r="A89" s="624">
        <v>1691</v>
      </c>
      <c r="B89" s="625" t="s">
        <v>261</v>
      </c>
      <c r="C89" s="544">
        <v>124</v>
      </c>
      <c r="D89" s="620">
        <v>4.3</v>
      </c>
      <c r="E89" s="548">
        <v>0</v>
      </c>
      <c r="F89" s="546">
        <v>1</v>
      </c>
      <c r="G89" s="547">
        <v>1</v>
      </c>
      <c r="H89" s="547">
        <v>5</v>
      </c>
      <c r="I89" s="547">
        <v>60</v>
      </c>
      <c r="J89" s="557">
        <v>26</v>
      </c>
      <c r="K89" s="548">
        <v>8</v>
      </c>
      <c r="L89" s="621">
        <v>98</v>
      </c>
      <c r="M89" s="622">
        <v>94</v>
      </c>
      <c r="O89" s="624">
        <v>6241</v>
      </c>
      <c r="P89" s="625" t="s">
        <v>447</v>
      </c>
      <c r="Q89" s="544">
        <v>452</v>
      </c>
      <c r="R89" s="620">
        <v>4.2</v>
      </c>
      <c r="S89" s="548">
        <v>0</v>
      </c>
      <c r="T89" s="546">
        <v>1</v>
      </c>
      <c r="U89" s="547">
        <v>3</v>
      </c>
      <c r="V89" s="547">
        <v>9</v>
      </c>
      <c r="W89" s="547">
        <v>52</v>
      </c>
      <c r="X89" s="557">
        <v>31</v>
      </c>
      <c r="Y89" s="548">
        <v>4</v>
      </c>
      <c r="Z89" s="621">
        <v>96</v>
      </c>
      <c r="AA89" s="622">
        <v>87</v>
      </c>
      <c r="AC89" s="624">
        <v>7851</v>
      </c>
      <c r="AD89" s="625" t="s">
        <v>1332</v>
      </c>
      <c r="AE89" s="544">
        <v>1</v>
      </c>
      <c r="AF89" s="620"/>
      <c r="AG89" s="548"/>
      <c r="AH89" s="546"/>
      <c r="AI89" s="547"/>
      <c r="AJ89" s="547"/>
      <c r="AK89" s="547"/>
      <c r="AL89" s="557"/>
      <c r="AM89" s="548"/>
      <c r="AN89" s="621"/>
      <c r="AO89" s="622"/>
      <c r="AV89" s="1087">
        <f t="shared" si="7"/>
        <v>1691</v>
      </c>
      <c r="AW89" s="1087" t="str">
        <f t="shared" si="8"/>
        <v>CHRISTINA M. EVE ELEMENTARY SCHOOL</v>
      </c>
      <c r="AX89" s="1081" t="str">
        <f t="shared" si="9"/>
        <v>N</v>
      </c>
      <c r="AY89" s="1081" t="str">
        <f t="shared" si="10"/>
        <v>N</v>
      </c>
      <c r="AZ89" s="1086" t="str">
        <f t="shared" si="11"/>
        <v/>
      </c>
    </row>
    <row r="90" spans="1:52">
      <c r="A90" s="624">
        <v>1721</v>
      </c>
      <c r="B90" s="625" t="s">
        <v>40</v>
      </c>
      <c r="C90" s="544">
        <v>121</v>
      </c>
      <c r="D90" s="620">
        <v>4</v>
      </c>
      <c r="E90" s="548">
        <v>0</v>
      </c>
      <c r="F90" s="546">
        <v>0</v>
      </c>
      <c r="G90" s="547">
        <v>0</v>
      </c>
      <c r="H90" s="547">
        <v>19</v>
      </c>
      <c r="I90" s="547">
        <v>67</v>
      </c>
      <c r="J90" s="557">
        <v>13</v>
      </c>
      <c r="K90" s="548">
        <v>1</v>
      </c>
      <c r="L90" s="621">
        <v>100</v>
      </c>
      <c r="M90" s="622">
        <v>81</v>
      </c>
      <c r="O90" s="624">
        <v>6251</v>
      </c>
      <c r="P90" s="625" t="s">
        <v>8</v>
      </c>
      <c r="Q90" s="544">
        <v>214</v>
      </c>
      <c r="R90" s="620">
        <v>4</v>
      </c>
      <c r="S90" s="548">
        <v>0</v>
      </c>
      <c r="T90" s="546">
        <v>1</v>
      </c>
      <c r="U90" s="547">
        <v>2</v>
      </c>
      <c r="V90" s="547">
        <v>17</v>
      </c>
      <c r="W90" s="547">
        <v>52</v>
      </c>
      <c r="X90" s="557">
        <v>26</v>
      </c>
      <c r="Y90" s="548">
        <v>1</v>
      </c>
      <c r="Z90" s="621">
        <v>96</v>
      </c>
      <c r="AA90" s="622">
        <v>79</v>
      </c>
      <c r="AC90" s="624">
        <v>7853</v>
      </c>
      <c r="AD90" s="625" t="s">
        <v>151</v>
      </c>
      <c r="AE90" s="544">
        <v>4</v>
      </c>
      <c r="AF90" s="620"/>
      <c r="AG90" s="548"/>
      <c r="AH90" s="546"/>
      <c r="AI90" s="547"/>
      <c r="AJ90" s="547"/>
      <c r="AK90" s="547"/>
      <c r="AL90" s="557"/>
      <c r="AM90" s="548"/>
      <c r="AN90" s="621"/>
      <c r="AO90" s="622"/>
      <c r="AV90" s="1087">
        <f t="shared" si="7"/>
        <v>1721</v>
      </c>
      <c r="AW90" s="1087" t="str">
        <f t="shared" si="8"/>
        <v>EVERGLADES K-8 CENTER</v>
      </c>
      <c r="AX90" s="1081">
        <f t="shared" si="9"/>
        <v>148</v>
      </c>
      <c r="AY90" s="1081">
        <f t="shared" si="10"/>
        <v>97</v>
      </c>
      <c r="AZ90" s="1086">
        <f t="shared" si="11"/>
        <v>98.34944237918215</v>
      </c>
    </row>
    <row r="91" spans="1:52" ht="25.5">
      <c r="A91" s="624">
        <v>1761</v>
      </c>
      <c r="B91" s="625" t="s">
        <v>262</v>
      </c>
      <c r="C91" s="544">
        <v>89</v>
      </c>
      <c r="D91" s="620">
        <v>4.5</v>
      </c>
      <c r="E91" s="548">
        <v>0</v>
      </c>
      <c r="F91" s="546">
        <v>0</v>
      </c>
      <c r="G91" s="547">
        <v>2</v>
      </c>
      <c r="H91" s="547">
        <v>3</v>
      </c>
      <c r="I91" s="547">
        <v>39</v>
      </c>
      <c r="J91" s="557">
        <v>48</v>
      </c>
      <c r="K91" s="548">
        <v>7</v>
      </c>
      <c r="L91" s="621">
        <v>98</v>
      </c>
      <c r="M91" s="622">
        <v>94</v>
      </c>
      <c r="O91" s="624">
        <v>6281</v>
      </c>
      <c r="P91" s="625" t="s">
        <v>448</v>
      </c>
      <c r="Q91" s="544">
        <v>194</v>
      </c>
      <c r="R91" s="620">
        <v>3.7</v>
      </c>
      <c r="S91" s="548">
        <v>0</v>
      </c>
      <c r="T91" s="546">
        <v>2</v>
      </c>
      <c r="U91" s="547">
        <v>7</v>
      </c>
      <c r="V91" s="547">
        <v>28</v>
      </c>
      <c r="W91" s="547">
        <v>47</v>
      </c>
      <c r="X91" s="557">
        <v>14</v>
      </c>
      <c r="Y91" s="548">
        <v>2</v>
      </c>
      <c r="Z91" s="621">
        <v>91</v>
      </c>
      <c r="AA91" s="622">
        <v>63</v>
      </c>
      <c r="AC91" s="624">
        <v>7901</v>
      </c>
      <c r="AD91" s="625" t="s">
        <v>147</v>
      </c>
      <c r="AE91" s="544">
        <v>121</v>
      </c>
      <c r="AF91" s="620">
        <v>4.5999999999999996</v>
      </c>
      <c r="AG91" s="548">
        <v>0</v>
      </c>
      <c r="AH91" s="546">
        <v>0</v>
      </c>
      <c r="AI91" s="547">
        <v>0</v>
      </c>
      <c r="AJ91" s="547">
        <v>2</v>
      </c>
      <c r="AK91" s="547">
        <v>45</v>
      </c>
      <c r="AL91" s="557">
        <v>45</v>
      </c>
      <c r="AM91" s="548">
        <v>9</v>
      </c>
      <c r="AN91" s="621">
        <v>100</v>
      </c>
      <c r="AO91" s="622">
        <v>98</v>
      </c>
      <c r="AV91" s="1087">
        <f t="shared" si="7"/>
        <v>1761</v>
      </c>
      <c r="AW91" s="1087" t="str">
        <f t="shared" si="8"/>
        <v>DAVID FAIRCHILD ELEMENTARY SCHOOL</v>
      </c>
      <c r="AX91" s="1081" t="str">
        <f t="shared" si="9"/>
        <v>N</v>
      </c>
      <c r="AY91" s="1081" t="str">
        <f t="shared" si="10"/>
        <v>N</v>
      </c>
      <c r="AZ91" s="1086" t="str">
        <f t="shared" si="11"/>
        <v/>
      </c>
    </row>
    <row r="92" spans="1:52" ht="25.5">
      <c r="A92" s="624">
        <v>1801</v>
      </c>
      <c r="B92" s="625" t="s">
        <v>263</v>
      </c>
      <c r="C92" s="544">
        <v>125</v>
      </c>
      <c r="D92" s="620">
        <v>4.3</v>
      </c>
      <c r="E92" s="548">
        <v>3</v>
      </c>
      <c r="F92" s="546">
        <v>2</v>
      </c>
      <c r="G92" s="547">
        <v>1</v>
      </c>
      <c r="H92" s="547">
        <v>2</v>
      </c>
      <c r="I92" s="547">
        <v>48</v>
      </c>
      <c r="J92" s="557">
        <v>42</v>
      </c>
      <c r="K92" s="548">
        <v>3</v>
      </c>
      <c r="L92" s="621">
        <v>94</v>
      </c>
      <c r="M92" s="622">
        <v>93</v>
      </c>
      <c r="O92" s="624">
        <v>6301</v>
      </c>
      <c r="P92" s="625" t="s">
        <v>449</v>
      </c>
      <c r="Q92" s="544">
        <v>464</v>
      </c>
      <c r="R92" s="620">
        <v>3.9</v>
      </c>
      <c r="S92" s="548">
        <v>1</v>
      </c>
      <c r="T92" s="546">
        <v>1</v>
      </c>
      <c r="U92" s="547">
        <v>3</v>
      </c>
      <c r="V92" s="547">
        <v>19</v>
      </c>
      <c r="W92" s="547">
        <v>55</v>
      </c>
      <c r="X92" s="557">
        <v>20</v>
      </c>
      <c r="Y92" s="548">
        <v>2</v>
      </c>
      <c r="Z92" s="621">
        <v>95</v>
      </c>
      <c r="AA92" s="622">
        <v>76</v>
      </c>
      <c r="AC92" s="624">
        <v>8019</v>
      </c>
      <c r="AD92" s="625" t="s">
        <v>1333</v>
      </c>
      <c r="AE92" s="544">
        <v>29</v>
      </c>
      <c r="AF92" s="620">
        <v>3.8</v>
      </c>
      <c r="AG92" s="548">
        <v>0</v>
      </c>
      <c r="AH92" s="546">
        <v>0</v>
      </c>
      <c r="AI92" s="547">
        <v>0</v>
      </c>
      <c r="AJ92" s="547">
        <v>34</v>
      </c>
      <c r="AK92" s="547">
        <v>52</v>
      </c>
      <c r="AL92" s="557">
        <v>14</v>
      </c>
      <c r="AM92" s="548">
        <v>0</v>
      </c>
      <c r="AN92" s="621">
        <v>100</v>
      </c>
      <c r="AO92" s="622">
        <v>66</v>
      </c>
      <c r="AV92" s="1087">
        <f t="shared" si="7"/>
        <v>1801</v>
      </c>
      <c r="AW92" s="1087" t="str">
        <f t="shared" si="8"/>
        <v>FAIRLAWN ELEMENTARY SCHOOL</v>
      </c>
      <c r="AX92" s="1081" t="str">
        <f t="shared" si="9"/>
        <v>N</v>
      </c>
      <c r="AY92" s="1081" t="str">
        <f t="shared" si="10"/>
        <v>N</v>
      </c>
      <c r="AZ92" s="1086" t="str">
        <f t="shared" si="11"/>
        <v/>
      </c>
    </row>
    <row r="93" spans="1:52" ht="25.5">
      <c r="A93" s="624">
        <v>1811</v>
      </c>
      <c r="B93" s="625" t="s">
        <v>264</v>
      </c>
      <c r="C93" s="544">
        <v>89</v>
      </c>
      <c r="D93" s="620">
        <v>4.0999999999999996</v>
      </c>
      <c r="E93" s="548">
        <v>2</v>
      </c>
      <c r="F93" s="546">
        <v>4</v>
      </c>
      <c r="G93" s="547">
        <v>1</v>
      </c>
      <c r="H93" s="547">
        <v>3</v>
      </c>
      <c r="I93" s="547">
        <v>51</v>
      </c>
      <c r="J93" s="557">
        <v>36</v>
      </c>
      <c r="K93" s="548">
        <v>2</v>
      </c>
      <c r="L93" s="621">
        <v>92</v>
      </c>
      <c r="M93" s="622">
        <v>89</v>
      </c>
      <c r="O93" s="624">
        <v>6331</v>
      </c>
      <c r="P93" s="625" t="s">
        <v>450</v>
      </c>
      <c r="Q93" s="544">
        <v>451</v>
      </c>
      <c r="R93" s="620">
        <v>3.9</v>
      </c>
      <c r="S93" s="548">
        <v>2</v>
      </c>
      <c r="T93" s="546">
        <v>2</v>
      </c>
      <c r="U93" s="547">
        <v>4</v>
      </c>
      <c r="V93" s="547">
        <v>15</v>
      </c>
      <c r="W93" s="547">
        <v>52</v>
      </c>
      <c r="X93" s="557">
        <v>24</v>
      </c>
      <c r="Y93" s="548">
        <v>1</v>
      </c>
      <c r="Z93" s="621">
        <v>93</v>
      </c>
      <c r="AA93" s="622">
        <v>77</v>
      </c>
      <c r="AC93" s="624">
        <v>8101</v>
      </c>
      <c r="AD93" s="625" t="s">
        <v>1334</v>
      </c>
      <c r="AE93" s="544">
        <v>9</v>
      </c>
      <c r="AF93" s="620"/>
      <c r="AG93" s="548"/>
      <c r="AH93" s="546"/>
      <c r="AI93" s="547"/>
      <c r="AJ93" s="547"/>
      <c r="AK93" s="547"/>
      <c r="AL93" s="557"/>
      <c r="AM93" s="548"/>
      <c r="AN93" s="621"/>
      <c r="AO93" s="622"/>
      <c r="AV93" s="1087">
        <f t="shared" si="7"/>
        <v>1811</v>
      </c>
      <c r="AW93" s="1087" t="str">
        <f t="shared" si="8"/>
        <v>DANTE B. FASCELL ELEMENTARY SCHOOL</v>
      </c>
      <c r="AX93" s="1081" t="str">
        <f t="shared" si="9"/>
        <v>N</v>
      </c>
      <c r="AY93" s="1081" t="str">
        <f t="shared" si="10"/>
        <v>N</v>
      </c>
      <c r="AZ93" s="1086" t="str">
        <f t="shared" si="11"/>
        <v/>
      </c>
    </row>
    <row r="94" spans="1:52" ht="25.5">
      <c r="A94" s="624">
        <v>1841</v>
      </c>
      <c r="B94" s="625" t="s">
        <v>265</v>
      </c>
      <c r="C94" s="544">
        <v>77</v>
      </c>
      <c r="D94" s="620">
        <v>3.6</v>
      </c>
      <c r="E94" s="548">
        <v>5</v>
      </c>
      <c r="F94" s="546">
        <v>1</v>
      </c>
      <c r="G94" s="547">
        <v>3</v>
      </c>
      <c r="H94" s="547">
        <v>23</v>
      </c>
      <c r="I94" s="547">
        <v>53</v>
      </c>
      <c r="J94" s="557">
        <v>13</v>
      </c>
      <c r="K94" s="548">
        <v>1</v>
      </c>
      <c r="L94" s="621">
        <v>91</v>
      </c>
      <c r="M94" s="622">
        <v>68</v>
      </c>
      <c r="O94" s="624">
        <v>6351</v>
      </c>
      <c r="P94" s="625" t="s">
        <v>451</v>
      </c>
      <c r="Q94" s="544">
        <v>220</v>
      </c>
      <c r="R94" s="620">
        <v>3.8</v>
      </c>
      <c r="S94" s="548">
        <v>0</v>
      </c>
      <c r="T94" s="546">
        <v>0</v>
      </c>
      <c r="U94" s="547">
        <v>5</v>
      </c>
      <c r="V94" s="547">
        <v>21</v>
      </c>
      <c r="W94" s="547">
        <v>57</v>
      </c>
      <c r="X94" s="557">
        <v>15</v>
      </c>
      <c r="Y94" s="548">
        <v>1</v>
      </c>
      <c r="Z94" s="621">
        <v>95</v>
      </c>
      <c r="AA94" s="622">
        <v>73</v>
      </c>
      <c r="AC94" s="624">
        <v>8121</v>
      </c>
      <c r="AD94" s="625" t="s">
        <v>148</v>
      </c>
      <c r="AE94" s="544">
        <v>36</v>
      </c>
      <c r="AF94" s="620">
        <v>3.9</v>
      </c>
      <c r="AG94" s="548">
        <v>0</v>
      </c>
      <c r="AH94" s="546">
        <v>0</v>
      </c>
      <c r="AI94" s="547">
        <v>0</v>
      </c>
      <c r="AJ94" s="547">
        <v>17</v>
      </c>
      <c r="AK94" s="547">
        <v>75</v>
      </c>
      <c r="AL94" s="557">
        <v>8</v>
      </c>
      <c r="AM94" s="548">
        <v>0</v>
      </c>
      <c r="AN94" s="621">
        <v>100</v>
      </c>
      <c r="AO94" s="622">
        <v>83</v>
      </c>
      <c r="AV94" s="1087">
        <f t="shared" si="7"/>
        <v>1841</v>
      </c>
      <c r="AW94" s="1087" t="str">
        <f t="shared" si="8"/>
        <v>FLAGAMI ELEMENTARY SCHOOL</v>
      </c>
      <c r="AX94" s="1081" t="str">
        <f t="shared" si="9"/>
        <v>N</v>
      </c>
      <c r="AY94" s="1081" t="str">
        <f t="shared" si="10"/>
        <v>N</v>
      </c>
      <c r="AZ94" s="1086" t="str">
        <f t="shared" si="11"/>
        <v/>
      </c>
    </row>
    <row r="95" spans="1:52" ht="25.5">
      <c r="A95" s="624">
        <v>1881</v>
      </c>
      <c r="B95" s="625" t="s">
        <v>266</v>
      </c>
      <c r="C95" s="544">
        <v>144</v>
      </c>
      <c r="D95" s="620">
        <v>3.8</v>
      </c>
      <c r="E95" s="548">
        <v>4</v>
      </c>
      <c r="F95" s="546">
        <v>3</v>
      </c>
      <c r="G95" s="547">
        <v>3</v>
      </c>
      <c r="H95" s="547">
        <v>15</v>
      </c>
      <c r="I95" s="547">
        <v>51</v>
      </c>
      <c r="J95" s="557">
        <v>22</v>
      </c>
      <c r="K95" s="548">
        <v>2</v>
      </c>
      <c r="L95" s="621">
        <v>90</v>
      </c>
      <c r="M95" s="622">
        <v>75</v>
      </c>
      <c r="O95" s="624">
        <v>6361</v>
      </c>
      <c r="P95" s="625" t="s">
        <v>452</v>
      </c>
      <c r="Q95" s="544">
        <v>186</v>
      </c>
      <c r="R95" s="620">
        <v>3.8</v>
      </c>
      <c r="S95" s="548">
        <v>0</v>
      </c>
      <c r="T95" s="546">
        <v>2</v>
      </c>
      <c r="U95" s="547">
        <v>4</v>
      </c>
      <c r="V95" s="547">
        <v>28</v>
      </c>
      <c r="W95" s="547">
        <v>48</v>
      </c>
      <c r="X95" s="557">
        <v>16</v>
      </c>
      <c r="Y95" s="548">
        <v>2</v>
      </c>
      <c r="Z95" s="621">
        <v>94</v>
      </c>
      <c r="AA95" s="622">
        <v>66</v>
      </c>
      <c r="AC95" s="624">
        <v>8131</v>
      </c>
      <c r="AD95" s="625" t="s">
        <v>527</v>
      </c>
      <c r="AE95" s="544">
        <v>24</v>
      </c>
      <c r="AF95" s="620">
        <v>3.8</v>
      </c>
      <c r="AG95" s="548">
        <v>0</v>
      </c>
      <c r="AH95" s="546">
        <v>4</v>
      </c>
      <c r="AI95" s="547">
        <v>0</v>
      </c>
      <c r="AJ95" s="547">
        <v>25</v>
      </c>
      <c r="AK95" s="547">
        <v>58</v>
      </c>
      <c r="AL95" s="557">
        <v>13</v>
      </c>
      <c r="AM95" s="548">
        <v>0</v>
      </c>
      <c r="AN95" s="621">
        <v>96</v>
      </c>
      <c r="AO95" s="622">
        <v>71</v>
      </c>
      <c r="AV95" s="1087">
        <f t="shared" si="7"/>
        <v>1881</v>
      </c>
      <c r="AW95" s="1087" t="str">
        <f t="shared" si="8"/>
        <v>HENRY M. FLAGLER ELEMENTARY SCHOOL</v>
      </c>
      <c r="AX95" s="1081" t="str">
        <f t="shared" si="9"/>
        <v>N</v>
      </c>
      <c r="AY95" s="1081" t="str">
        <f t="shared" si="10"/>
        <v>N</v>
      </c>
      <c r="AZ95" s="1086" t="str">
        <f t="shared" si="11"/>
        <v/>
      </c>
    </row>
    <row r="96" spans="1:52" ht="25.5">
      <c r="A96" s="624">
        <v>1921</v>
      </c>
      <c r="B96" s="625" t="s">
        <v>267</v>
      </c>
      <c r="C96" s="544">
        <v>128</v>
      </c>
      <c r="D96" s="620">
        <v>4</v>
      </c>
      <c r="E96" s="548">
        <v>1</v>
      </c>
      <c r="F96" s="546">
        <v>2</v>
      </c>
      <c r="G96" s="547">
        <v>2</v>
      </c>
      <c r="H96" s="547">
        <v>8</v>
      </c>
      <c r="I96" s="547">
        <v>69</v>
      </c>
      <c r="J96" s="557">
        <v>17</v>
      </c>
      <c r="K96" s="548">
        <v>2</v>
      </c>
      <c r="L96" s="621">
        <v>96</v>
      </c>
      <c r="M96" s="622">
        <v>88</v>
      </c>
      <c r="O96" s="624">
        <v>6391</v>
      </c>
      <c r="P96" s="625" t="s">
        <v>9</v>
      </c>
      <c r="Q96" s="544">
        <v>216</v>
      </c>
      <c r="R96" s="620">
        <v>3.8</v>
      </c>
      <c r="S96" s="548">
        <v>0</v>
      </c>
      <c r="T96" s="546">
        <v>1</v>
      </c>
      <c r="U96" s="547">
        <v>4</v>
      </c>
      <c r="V96" s="547">
        <v>24</v>
      </c>
      <c r="W96" s="547">
        <v>55</v>
      </c>
      <c r="X96" s="557">
        <v>16</v>
      </c>
      <c r="Y96" s="548">
        <v>0</v>
      </c>
      <c r="Z96" s="621">
        <v>95</v>
      </c>
      <c r="AA96" s="622">
        <v>71</v>
      </c>
      <c r="AC96" s="624">
        <v>8151</v>
      </c>
      <c r="AD96" s="625" t="s">
        <v>913</v>
      </c>
      <c r="AE96" s="544">
        <v>10</v>
      </c>
      <c r="AF96" s="620">
        <v>1.9</v>
      </c>
      <c r="AG96" s="548">
        <v>0</v>
      </c>
      <c r="AH96" s="546">
        <v>40</v>
      </c>
      <c r="AI96" s="547">
        <v>30</v>
      </c>
      <c r="AJ96" s="547">
        <v>30</v>
      </c>
      <c r="AK96" s="547">
        <v>0</v>
      </c>
      <c r="AL96" s="557">
        <v>0</v>
      </c>
      <c r="AM96" s="548">
        <v>0</v>
      </c>
      <c r="AN96" s="621">
        <v>30</v>
      </c>
      <c r="AO96" s="622">
        <v>0</v>
      </c>
      <c r="AV96" s="1087">
        <f t="shared" si="7"/>
        <v>1921</v>
      </c>
      <c r="AW96" s="1087" t="str">
        <f t="shared" si="8"/>
        <v>FLAMINGO ELEMENTARY SCHOOL</v>
      </c>
      <c r="AX96" s="1081" t="str">
        <f t="shared" si="9"/>
        <v>N</v>
      </c>
      <c r="AY96" s="1081" t="str">
        <f t="shared" si="10"/>
        <v>N</v>
      </c>
      <c r="AZ96" s="1086" t="str">
        <f t="shared" si="11"/>
        <v/>
      </c>
    </row>
    <row r="97" spans="1:52" ht="25.5">
      <c r="A97" s="624">
        <v>2001</v>
      </c>
      <c r="B97" s="625" t="s">
        <v>268</v>
      </c>
      <c r="C97" s="544">
        <v>141</v>
      </c>
      <c r="D97" s="620">
        <v>3.7</v>
      </c>
      <c r="E97" s="548">
        <v>2</v>
      </c>
      <c r="F97" s="546">
        <v>3</v>
      </c>
      <c r="G97" s="547">
        <v>4</v>
      </c>
      <c r="H97" s="547">
        <v>15</v>
      </c>
      <c r="I97" s="547">
        <v>62</v>
      </c>
      <c r="J97" s="557">
        <v>13</v>
      </c>
      <c r="K97" s="548">
        <v>0</v>
      </c>
      <c r="L97" s="621">
        <v>91</v>
      </c>
      <c r="M97" s="622">
        <v>76</v>
      </c>
      <c r="O97" s="624">
        <v>6411</v>
      </c>
      <c r="P97" s="625" t="s">
        <v>453</v>
      </c>
      <c r="Q97" s="544">
        <v>240</v>
      </c>
      <c r="R97" s="620">
        <v>3.8</v>
      </c>
      <c r="S97" s="548">
        <v>0</v>
      </c>
      <c r="T97" s="546">
        <v>1</v>
      </c>
      <c r="U97" s="547">
        <v>7</v>
      </c>
      <c r="V97" s="547">
        <v>28</v>
      </c>
      <c r="W97" s="547">
        <v>45</v>
      </c>
      <c r="X97" s="557">
        <v>18</v>
      </c>
      <c r="Y97" s="548">
        <v>1</v>
      </c>
      <c r="Z97" s="621">
        <v>92</v>
      </c>
      <c r="AA97" s="622">
        <v>64</v>
      </c>
      <c r="AC97" s="624">
        <v>8161</v>
      </c>
      <c r="AD97" s="625" t="s">
        <v>99</v>
      </c>
      <c r="AE97" s="544">
        <v>26</v>
      </c>
      <c r="AF97" s="620">
        <v>3.8</v>
      </c>
      <c r="AG97" s="548">
        <v>0</v>
      </c>
      <c r="AH97" s="546">
        <v>0</v>
      </c>
      <c r="AI97" s="547">
        <v>0</v>
      </c>
      <c r="AJ97" s="547">
        <v>35</v>
      </c>
      <c r="AK97" s="547">
        <v>46</v>
      </c>
      <c r="AL97" s="557">
        <v>19</v>
      </c>
      <c r="AM97" s="548">
        <v>0</v>
      </c>
      <c r="AN97" s="621">
        <v>100</v>
      </c>
      <c r="AO97" s="622">
        <v>65</v>
      </c>
      <c r="AV97" s="1087">
        <f t="shared" si="7"/>
        <v>2001</v>
      </c>
      <c r="AW97" s="1087" t="str">
        <f t="shared" si="8"/>
        <v>FLORIDA CITY ELEMENTARY SCHOOL</v>
      </c>
      <c r="AX97" s="1081" t="str">
        <f t="shared" si="9"/>
        <v>N</v>
      </c>
      <c r="AY97" s="1081" t="str">
        <f t="shared" si="10"/>
        <v>N</v>
      </c>
      <c r="AZ97" s="1086" t="str">
        <f t="shared" si="11"/>
        <v/>
      </c>
    </row>
    <row r="98" spans="1:52" ht="25.5">
      <c r="A98" s="624">
        <v>2003</v>
      </c>
      <c r="B98" s="625" t="s">
        <v>1381</v>
      </c>
      <c r="C98" s="544">
        <v>41</v>
      </c>
      <c r="D98" s="620">
        <v>3.8</v>
      </c>
      <c r="E98" s="548">
        <v>0</v>
      </c>
      <c r="F98" s="546">
        <v>0</v>
      </c>
      <c r="G98" s="547">
        <v>0</v>
      </c>
      <c r="H98" s="547">
        <v>27</v>
      </c>
      <c r="I98" s="547">
        <v>68</v>
      </c>
      <c r="J98" s="557">
        <v>5</v>
      </c>
      <c r="K98" s="548">
        <v>0</v>
      </c>
      <c r="L98" s="621">
        <v>100</v>
      </c>
      <c r="M98" s="622">
        <v>73</v>
      </c>
      <c r="O98" s="624">
        <v>6421</v>
      </c>
      <c r="P98" s="625" t="s">
        <v>454</v>
      </c>
      <c r="Q98" s="544">
        <v>253</v>
      </c>
      <c r="R98" s="620">
        <v>3.5</v>
      </c>
      <c r="S98" s="548">
        <v>1</v>
      </c>
      <c r="T98" s="546">
        <v>3</v>
      </c>
      <c r="U98" s="547">
        <v>6</v>
      </c>
      <c r="V98" s="547">
        <v>32</v>
      </c>
      <c r="W98" s="547">
        <v>48</v>
      </c>
      <c r="X98" s="557">
        <v>9</v>
      </c>
      <c r="Y98" s="548">
        <v>0</v>
      </c>
      <c r="Z98" s="621">
        <v>90</v>
      </c>
      <c r="AA98" s="622">
        <v>58</v>
      </c>
      <c r="AC98" s="624">
        <v>8181</v>
      </c>
      <c r="AD98" s="625" t="s">
        <v>916</v>
      </c>
      <c r="AE98" s="544">
        <v>9</v>
      </c>
      <c r="AF98" s="620"/>
      <c r="AG98" s="548"/>
      <c r="AH98" s="546"/>
      <c r="AI98" s="547"/>
      <c r="AJ98" s="547"/>
      <c r="AK98" s="547"/>
      <c r="AL98" s="557"/>
      <c r="AM98" s="548"/>
      <c r="AN98" s="621"/>
      <c r="AO98" s="622"/>
      <c r="AV98" s="1087">
        <f t="shared" si="7"/>
        <v>2003</v>
      </c>
      <c r="AW98" s="1087" t="str">
        <f t="shared" si="8"/>
        <v>BRIDGEPOINT ACADEMY</v>
      </c>
      <c r="AX98" s="1081" t="str">
        <f t="shared" si="9"/>
        <v>N</v>
      </c>
      <c r="AY98" s="1081" t="str">
        <f t="shared" si="10"/>
        <v>N</v>
      </c>
      <c r="AZ98" s="1086" t="str">
        <f t="shared" si="11"/>
        <v/>
      </c>
    </row>
    <row r="99" spans="1:52" ht="25.5">
      <c r="A99" s="624">
        <v>2006</v>
      </c>
      <c r="B99" s="625" t="s">
        <v>270</v>
      </c>
      <c r="C99" s="544">
        <v>13</v>
      </c>
      <c r="D99" s="620">
        <v>3.1</v>
      </c>
      <c r="E99" s="548">
        <v>0</v>
      </c>
      <c r="F99" s="546">
        <v>0</v>
      </c>
      <c r="G99" s="547">
        <v>15</v>
      </c>
      <c r="H99" s="547">
        <v>62</v>
      </c>
      <c r="I99" s="547">
        <v>23</v>
      </c>
      <c r="J99" s="557">
        <v>0</v>
      </c>
      <c r="K99" s="548">
        <v>0</v>
      </c>
      <c r="L99" s="621">
        <v>85</v>
      </c>
      <c r="M99" s="622">
        <v>23</v>
      </c>
      <c r="O99" s="624">
        <v>6431</v>
      </c>
      <c r="P99" s="625" t="s">
        <v>455</v>
      </c>
      <c r="Q99" s="544">
        <v>179</v>
      </c>
      <c r="R99" s="620">
        <v>3.8</v>
      </c>
      <c r="S99" s="548">
        <v>1</v>
      </c>
      <c r="T99" s="546">
        <v>3</v>
      </c>
      <c r="U99" s="547">
        <v>3</v>
      </c>
      <c r="V99" s="547">
        <v>22</v>
      </c>
      <c r="W99" s="547">
        <v>48</v>
      </c>
      <c r="X99" s="557">
        <v>22</v>
      </c>
      <c r="Y99" s="548">
        <v>1</v>
      </c>
      <c r="Z99" s="621">
        <v>93</v>
      </c>
      <c r="AA99" s="622">
        <v>71</v>
      </c>
      <c r="AC99" s="624">
        <v>8201</v>
      </c>
      <c r="AD99" s="625" t="s">
        <v>100</v>
      </c>
      <c r="AE99" s="544">
        <v>15</v>
      </c>
      <c r="AF99" s="620">
        <v>3.5</v>
      </c>
      <c r="AG99" s="548">
        <v>0</v>
      </c>
      <c r="AH99" s="546">
        <v>0</v>
      </c>
      <c r="AI99" s="547">
        <v>7</v>
      </c>
      <c r="AJ99" s="547">
        <v>40</v>
      </c>
      <c r="AK99" s="547">
        <v>47</v>
      </c>
      <c r="AL99" s="557">
        <v>7</v>
      </c>
      <c r="AM99" s="548">
        <v>0</v>
      </c>
      <c r="AN99" s="621">
        <v>93</v>
      </c>
      <c r="AO99" s="622">
        <v>53</v>
      </c>
      <c r="AV99" s="1087">
        <f t="shared" si="7"/>
        <v>2006</v>
      </c>
      <c r="AW99" s="1087" t="str">
        <f t="shared" si="8"/>
        <v>RICHARD ALLEN LEADERSHIP ACADEMY</v>
      </c>
      <c r="AX99" s="1081" t="str">
        <f t="shared" si="9"/>
        <v>N</v>
      </c>
      <c r="AY99" s="1081" t="str">
        <f t="shared" si="10"/>
        <v>N</v>
      </c>
      <c r="AZ99" s="1086" t="str">
        <f t="shared" si="11"/>
        <v/>
      </c>
    </row>
    <row r="100" spans="1:52" ht="25.5">
      <c r="A100" s="624">
        <v>2007</v>
      </c>
      <c r="B100" s="625" t="s">
        <v>1608</v>
      </c>
      <c r="C100" s="544">
        <v>52</v>
      </c>
      <c r="D100" s="620">
        <v>4.0999999999999996</v>
      </c>
      <c r="E100" s="548">
        <v>0</v>
      </c>
      <c r="F100" s="546">
        <v>0</v>
      </c>
      <c r="G100" s="547">
        <v>2</v>
      </c>
      <c r="H100" s="547">
        <v>10</v>
      </c>
      <c r="I100" s="547">
        <v>65</v>
      </c>
      <c r="J100" s="557">
        <v>21</v>
      </c>
      <c r="K100" s="548">
        <v>2</v>
      </c>
      <c r="L100" s="621">
        <v>98</v>
      </c>
      <c r="M100" s="622">
        <v>88</v>
      </c>
      <c r="O100" s="624">
        <v>6441</v>
      </c>
      <c r="P100" s="625" t="s">
        <v>456</v>
      </c>
      <c r="Q100" s="544">
        <v>336</v>
      </c>
      <c r="R100" s="620">
        <v>4.2</v>
      </c>
      <c r="S100" s="548">
        <v>0</v>
      </c>
      <c r="T100" s="546">
        <v>1</v>
      </c>
      <c r="U100" s="547">
        <v>3</v>
      </c>
      <c r="V100" s="547">
        <v>16</v>
      </c>
      <c r="W100" s="547">
        <v>43</v>
      </c>
      <c r="X100" s="557">
        <v>30</v>
      </c>
      <c r="Y100" s="548">
        <v>6</v>
      </c>
      <c r="Z100" s="621">
        <v>96</v>
      </c>
      <c r="AA100" s="622">
        <v>79</v>
      </c>
      <c r="AC100" s="624">
        <v>9732</v>
      </c>
      <c r="AD100" s="625" t="s">
        <v>528</v>
      </c>
      <c r="AE100" s="544">
        <v>31</v>
      </c>
      <c r="AF100" s="620">
        <v>3.7</v>
      </c>
      <c r="AG100" s="548">
        <v>0</v>
      </c>
      <c r="AH100" s="546">
        <v>0</v>
      </c>
      <c r="AI100" s="547">
        <v>6</v>
      </c>
      <c r="AJ100" s="547">
        <v>23</v>
      </c>
      <c r="AK100" s="547">
        <v>65</v>
      </c>
      <c r="AL100" s="557">
        <v>6</v>
      </c>
      <c r="AM100" s="548">
        <v>0</v>
      </c>
      <c r="AN100" s="621">
        <v>94</v>
      </c>
      <c r="AO100" s="622">
        <v>71</v>
      </c>
      <c r="AV100" s="1087">
        <f t="shared" si="7"/>
        <v>2007</v>
      </c>
      <c r="AW100" s="1087" t="str">
        <f t="shared" si="8"/>
        <v>SOMERSET ACADEMY ELEM SCHOOL S MIAM</v>
      </c>
      <c r="AX100" s="1081" t="str">
        <f t="shared" si="9"/>
        <v>N</v>
      </c>
      <c r="AY100" s="1081" t="str">
        <f t="shared" si="10"/>
        <v>N</v>
      </c>
      <c r="AZ100" s="1086" t="str">
        <f t="shared" si="11"/>
        <v/>
      </c>
    </row>
    <row r="101" spans="1:52">
      <c r="A101" s="624">
        <v>2012</v>
      </c>
      <c r="B101" s="625" t="s">
        <v>965</v>
      </c>
      <c r="C101" s="544">
        <v>32</v>
      </c>
      <c r="D101" s="620">
        <v>3.8</v>
      </c>
      <c r="E101" s="548">
        <v>3</v>
      </c>
      <c r="F101" s="546">
        <v>0</v>
      </c>
      <c r="G101" s="547">
        <v>0</v>
      </c>
      <c r="H101" s="547">
        <v>22</v>
      </c>
      <c r="I101" s="547">
        <v>66</v>
      </c>
      <c r="J101" s="557">
        <v>6</v>
      </c>
      <c r="K101" s="548">
        <v>3</v>
      </c>
      <c r="L101" s="621">
        <v>97</v>
      </c>
      <c r="M101" s="622">
        <v>75</v>
      </c>
      <c r="O101" s="624">
        <v>6481</v>
      </c>
      <c r="P101" s="625" t="s">
        <v>457</v>
      </c>
      <c r="Q101" s="544">
        <v>154</v>
      </c>
      <c r="R101" s="620">
        <v>3.8</v>
      </c>
      <c r="S101" s="548">
        <v>2</v>
      </c>
      <c r="T101" s="546">
        <v>1</v>
      </c>
      <c r="U101" s="547">
        <v>5</v>
      </c>
      <c r="V101" s="547">
        <v>23</v>
      </c>
      <c r="W101" s="547">
        <v>47</v>
      </c>
      <c r="X101" s="557">
        <v>22</v>
      </c>
      <c r="Y101" s="548">
        <v>1</v>
      </c>
      <c r="Z101" s="621">
        <v>93</v>
      </c>
      <c r="AA101" s="622">
        <v>70</v>
      </c>
      <c r="AV101" s="1087">
        <f t="shared" si="7"/>
        <v>2012</v>
      </c>
      <c r="AW101" s="1087" t="str">
        <f t="shared" si="8"/>
        <v>SOMERSET ARTS ACADEMY</v>
      </c>
      <c r="AX101" s="1081" t="str">
        <f t="shared" si="9"/>
        <v>N</v>
      </c>
      <c r="AY101" s="1081" t="str">
        <f t="shared" si="10"/>
        <v>N</v>
      </c>
      <c r="AZ101" s="1086" t="str">
        <f t="shared" si="11"/>
        <v/>
      </c>
    </row>
    <row r="102" spans="1:52" ht="25.5">
      <c r="A102" s="624">
        <v>2021</v>
      </c>
      <c r="B102" s="625" t="s">
        <v>271</v>
      </c>
      <c r="C102" s="544">
        <v>82</v>
      </c>
      <c r="D102" s="620">
        <v>4</v>
      </c>
      <c r="E102" s="548">
        <v>0</v>
      </c>
      <c r="F102" s="546">
        <v>0</v>
      </c>
      <c r="G102" s="547">
        <v>2</v>
      </c>
      <c r="H102" s="547">
        <v>15</v>
      </c>
      <c r="I102" s="547">
        <v>63</v>
      </c>
      <c r="J102" s="557">
        <v>20</v>
      </c>
      <c r="K102" s="548">
        <v>0</v>
      </c>
      <c r="L102" s="621">
        <v>98</v>
      </c>
      <c r="M102" s="622">
        <v>83</v>
      </c>
      <c r="O102" s="624">
        <v>6501</v>
      </c>
      <c r="P102" s="625" t="s">
        <v>458</v>
      </c>
      <c r="Q102" s="544">
        <v>266</v>
      </c>
      <c r="R102" s="620">
        <v>3.9</v>
      </c>
      <c r="S102" s="548">
        <v>0</v>
      </c>
      <c r="T102" s="546">
        <v>1</v>
      </c>
      <c r="U102" s="547">
        <v>6</v>
      </c>
      <c r="V102" s="547">
        <v>19</v>
      </c>
      <c r="W102" s="547">
        <v>47</v>
      </c>
      <c r="X102" s="557">
        <v>25</v>
      </c>
      <c r="Y102" s="548">
        <v>2</v>
      </c>
      <c r="Z102" s="621">
        <v>93</v>
      </c>
      <c r="AA102" s="622">
        <v>74</v>
      </c>
      <c r="AV102" s="1087">
        <f t="shared" si="7"/>
        <v>2021</v>
      </c>
      <c r="AW102" s="1087" t="str">
        <f t="shared" si="8"/>
        <v>GLORIA FLOYD ELEMENTARY SCHOOL</v>
      </c>
      <c r="AX102" s="1081" t="str">
        <f t="shared" si="9"/>
        <v>N</v>
      </c>
      <c r="AY102" s="1081" t="str">
        <f t="shared" si="10"/>
        <v>N</v>
      </c>
      <c r="AZ102" s="1086" t="str">
        <f t="shared" si="11"/>
        <v/>
      </c>
    </row>
    <row r="103" spans="1:52" ht="25.5">
      <c r="A103" s="624">
        <v>2041</v>
      </c>
      <c r="B103" s="625" t="s">
        <v>1236</v>
      </c>
      <c r="C103" s="544">
        <v>82</v>
      </c>
      <c r="D103" s="620">
        <v>3.9</v>
      </c>
      <c r="E103" s="548">
        <v>4</v>
      </c>
      <c r="F103" s="546">
        <v>1</v>
      </c>
      <c r="G103" s="547">
        <v>2</v>
      </c>
      <c r="H103" s="547">
        <v>5</v>
      </c>
      <c r="I103" s="547">
        <v>66</v>
      </c>
      <c r="J103" s="557">
        <v>22</v>
      </c>
      <c r="K103" s="548">
        <v>0</v>
      </c>
      <c r="L103" s="621">
        <v>93</v>
      </c>
      <c r="M103" s="622">
        <v>88</v>
      </c>
      <c r="O103" s="624">
        <v>6521</v>
      </c>
      <c r="P103" s="625" t="s">
        <v>459</v>
      </c>
      <c r="Q103" s="544">
        <v>565</v>
      </c>
      <c r="R103" s="620">
        <v>3.9</v>
      </c>
      <c r="S103" s="548">
        <v>1</v>
      </c>
      <c r="T103" s="546">
        <v>2</v>
      </c>
      <c r="U103" s="547">
        <v>4</v>
      </c>
      <c r="V103" s="547">
        <v>22</v>
      </c>
      <c r="W103" s="547">
        <v>48</v>
      </c>
      <c r="X103" s="557">
        <v>22</v>
      </c>
      <c r="Y103" s="548">
        <v>1</v>
      </c>
      <c r="Z103" s="621">
        <v>94</v>
      </c>
      <c r="AA103" s="622">
        <v>72</v>
      </c>
      <c r="AV103" s="1087">
        <f t="shared" si="7"/>
        <v>2041</v>
      </c>
      <c r="AW103" s="1087" t="str">
        <f t="shared" si="8"/>
        <v>BENJAMIN FRANKLIN ELEM. SCHOOL</v>
      </c>
      <c r="AX103" s="1081" t="str">
        <f t="shared" si="9"/>
        <v>N</v>
      </c>
      <c r="AY103" s="1081" t="str">
        <f t="shared" si="10"/>
        <v>N</v>
      </c>
      <c r="AZ103" s="1086" t="str">
        <f t="shared" si="11"/>
        <v/>
      </c>
    </row>
    <row r="104" spans="1:52" ht="25.5">
      <c r="A104" s="624">
        <v>2060</v>
      </c>
      <c r="B104" s="625" t="s">
        <v>1237</v>
      </c>
      <c r="C104" s="544">
        <v>23</v>
      </c>
      <c r="D104" s="620">
        <v>3.7</v>
      </c>
      <c r="E104" s="548">
        <v>0</v>
      </c>
      <c r="F104" s="546">
        <v>0</v>
      </c>
      <c r="G104" s="547">
        <v>4</v>
      </c>
      <c r="H104" s="547">
        <v>35</v>
      </c>
      <c r="I104" s="547">
        <v>48</v>
      </c>
      <c r="J104" s="557">
        <v>13</v>
      </c>
      <c r="K104" s="548">
        <v>0</v>
      </c>
      <c r="L104" s="621">
        <v>96</v>
      </c>
      <c r="M104" s="622">
        <v>61</v>
      </c>
      <c r="O104" s="624">
        <v>6541</v>
      </c>
      <c r="P104" s="625" t="s">
        <v>10</v>
      </c>
      <c r="Q104" s="544">
        <v>441</v>
      </c>
      <c r="R104" s="620">
        <v>3.9</v>
      </c>
      <c r="S104" s="548">
        <v>0</v>
      </c>
      <c r="T104" s="546">
        <v>0</v>
      </c>
      <c r="U104" s="547">
        <v>4</v>
      </c>
      <c r="V104" s="547">
        <v>22</v>
      </c>
      <c r="W104" s="547">
        <v>50</v>
      </c>
      <c r="X104" s="557">
        <v>21</v>
      </c>
      <c r="Y104" s="548">
        <v>2</v>
      </c>
      <c r="Z104" s="621">
        <v>96</v>
      </c>
      <c r="AA104" s="622">
        <v>73</v>
      </c>
      <c r="AV104" s="1087">
        <f t="shared" si="7"/>
        <v>2060</v>
      </c>
      <c r="AW104" s="1087" t="str">
        <f t="shared" si="8"/>
        <v>THEODORE R. AND THELMA A. GIBSON CH</v>
      </c>
      <c r="AX104" s="1081">
        <f t="shared" si="9"/>
        <v>22</v>
      </c>
      <c r="AY104" s="1081">
        <f t="shared" si="10"/>
        <v>100</v>
      </c>
      <c r="AZ104" s="1086">
        <f t="shared" si="11"/>
        <v>97.955555555555549</v>
      </c>
    </row>
    <row r="105" spans="1:52" ht="25.5">
      <c r="A105" s="624">
        <v>2081</v>
      </c>
      <c r="B105" s="625" t="s">
        <v>275</v>
      </c>
      <c r="C105" s="544">
        <v>89</v>
      </c>
      <c r="D105" s="620">
        <v>3.6</v>
      </c>
      <c r="E105" s="548">
        <v>2</v>
      </c>
      <c r="F105" s="546">
        <v>4</v>
      </c>
      <c r="G105" s="547">
        <v>2</v>
      </c>
      <c r="H105" s="547">
        <v>28</v>
      </c>
      <c r="I105" s="547">
        <v>51</v>
      </c>
      <c r="J105" s="557">
        <v>11</v>
      </c>
      <c r="K105" s="548">
        <v>1</v>
      </c>
      <c r="L105" s="621">
        <v>91</v>
      </c>
      <c r="M105" s="622">
        <v>63</v>
      </c>
      <c r="O105" s="624">
        <v>6571</v>
      </c>
      <c r="P105" s="625" t="s">
        <v>11</v>
      </c>
      <c r="Q105" s="544">
        <v>266</v>
      </c>
      <c r="R105" s="620">
        <v>4</v>
      </c>
      <c r="S105" s="548">
        <v>1</v>
      </c>
      <c r="T105" s="546">
        <v>0</v>
      </c>
      <c r="U105" s="547">
        <v>3</v>
      </c>
      <c r="V105" s="547">
        <v>17</v>
      </c>
      <c r="W105" s="547">
        <v>55</v>
      </c>
      <c r="X105" s="557">
        <v>23</v>
      </c>
      <c r="Y105" s="548">
        <v>2</v>
      </c>
      <c r="Z105" s="621">
        <v>96</v>
      </c>
      <c r="AA105" s="622">
        <v>79</v>
      </c>
      <c r="AV105" s="1087">
        <f t="shared" si="7"/>
        <v>2081</v>
      </c>
      <c r="AW105" s="1087" t="str">
        <f t="shared" si="8"/>
        <v>FULFORD ELEMENTARY SCHOOL</v>
      </c>
      <c r="AX105" s="1081" t="str">
        <f t="shared" si="9"/>
        <v>N</v>
      </c>
      <c r="AY105" s="1081" t="str">
        <f t="shared" si="10"/>
        <v>N</v>
      </c>
      <c r="AZ105" s="1086" t="str">
        <f t="shared" si="11"/>
        <v/>
      </c>
    </row>
    <row r="106" spans="1:52" ht="25.5">
      <c r="A106" s="624">
        <v>2111</v>
      </c>
      <c r="B106" s="625" t="s">
        <v>276</v>
      </c>
      <c r="C106" s="544">
        <v>159</v>
      </c>
      <c r="D106" s="620">
        <v>4.0999999999999996</v>
      </c>
      <c r="E106" s="548">
        <v>1</v>
      </c>
      <c r="F106" s="546">
        <v>1</v>
      </c>
      <c r="G106" s="547">
        <v>3</v>
      </c>
      <c r="H106" s="547">
        <v>7</v>
      </c>
      <c r="I106" s="547">
        <v>62</v>
      </c>
      <c r="J106" s="557">
        <v>28</v>
      </c>
      <c r="K106" s="548">
        <v>0</v>
      </c>
      <c r="L106" s="621">
        <v>96</v>
      </c>
      <c r="M106" s="622">
        <v>89</v>
      </c>
      <c r="O106" s="624">
        <v>6591</v>
      </c>
      <c r="P106" s="625" t="s">
        <v>460</v>
      </c>
      <c r="Q106" s="544">
        <v>209</v>
      </c>
      <c r="R106" s="620">
        <v>3.7</v>
      </c>
      <c r="S106" s="548">
        <v>0</v>
      </c>
      <c r="T106" s="546">
        <v>0</v>
      </c>
      <c r="U106" s="547">
        <v>5</v>
      </c>
      <c r="V106" s="547">
        <v>37</v>
      </c>
      <c r="W106" s="547">
        <v>44</v>
      </c>
      <c r="X106" s="557">
        <v>11</v>
      </c>
      <c r="Y106" s="548">
        <v>2</v>
      </c>
      <c r="Z106" s="621">
        <v>95</v>
      </c>
      <c r="AA106" s="622">
        <v>57</v>
      </c>
      <c r="AV106" s="1087">
        <f t="shared" si="7"/>
        <v>2111</v>
      </c>
      <c r="AW106" s="1087" t="str">
        <f t="shared" si="8"/>
        <v>HIALEAH GARDENS ELEMENTARY SCHOOL</v>
      </c>
      <c r="AX106" s="1081" t="str">
        <f t="shared" si="9"/>
        <v>N</v>
      </c>
      <c r="AY106" s="1081" t="str">
        <f t="shared" si="10"/>
        <v>N</v>
      </c>
      <c r="AZ106" s="1086" t="str">
        <f t="shared" si="11"/>
        <v/>
      </c>
    </row>
    <row r="107" spans="1:52" ht="25.5">
      <c r="A107" s="624">
        <v>2151</v>
      </c>
      <c r="B107" s="625" t="s">
        <v>277</v>
      </c>
      <c r="C107" s="544">
        <v>195</v>
      </c>
      <c r="D107" s="620">
        <v>4</v>
      </c>
      <c r="E107" s="548">
        <v>1</v>
      </c>
      <c r="F107" s="546">
        <v>0</v>
      </c>
      <c r="G107" s="547">
        <v>2</v>
      </c>
      <c r="H107" s="547">
        <v>16</v>
      </c>
      <c r="I107" s="547">
        <v>62</v>
      </c>
      <c r="J107" s="557">
        <v>19</v>
      </c>
      <c r="K107" s="548">
        <v>1</v>
      </c>
      <c r="L107" s="621">
        <v>97</v>
      </c>
      <c r="M107" s="622">
        <v>82</v>
      </c>
      <c r="O107" s="624">
        <v>6611</v>
      </c>
      <c r="P107" s="625" t="s">
        <v>461</v>
      </c>
      <c r="Q107" s="544">
        <v>484</v>
      </c>
      <c r="R107" s="620">
        <v>3.8</v>
      </c>
      <c r="S107" s="548">
        <v>0</v>
      </c>
      <c r="T107" s="546">
        <v>2</v>
      </c>
      <c r="U107" s="547">
        <v>5</v>
      </c>
      <c r="V107" s="547">
        <v>23</v>
      </c>
      <c r="W107" s="547">
        <v>52</v>
      </c>
      <c r="X107" s="557">
        <v>17</v>
      </c>
      <c r="Y107" s="548">
        <v>1</v>
      </c>
      <c r="Z107" s="621">
        <v>93</v>
      </c>
      <c r="AA107" s="622">
        <v>70</v>
      </c>
      <c r="AV107" s="1087">
        <f t="shared" si="7"/>
        <v>2151</v>
      </c>
      <c r="AW107" s="1087" t="str">
        <f t="shared" si="8"/>
        <v>JACK DAVID GORDON ELEMENTARY SCHOOL</v>
      </c>
      <c r="AX107" s="1081" t="str">
        <f t="shared" si="9"/>
        <v>N</v>
      </c>
      <c r="AY107" s="1081" t="str">
        <f t="shared" si="10"/>
        <v>N</v>
      </c>
      <c r="AZ107" s="1086" t="str">
        <f t="shared" si="11"/>
        <v/>
      </c>
    </row>
    <row r="108" spans="1:52" ht="25.5">
      <c r="A108" s="624">
        <v>2161</v>
      </c>
      <c r="B108" s="625" t="s">
        <v>278</v>
      </c>
      <c r="C108" s="544">
        <v>48</v>
      </c>
      <c r="D108" s="620">
        <v>4</v>
      </c>
      <c r="E108" s="548">
        <v>0</v>
      </c>
      <c r="F108" s="546">
        <v>0</v>
      </c>
      <c r="G108" s="547">
        <v>0</v>
      </c>
      <c r="H108" s="547">
        <v>19</v>
      </c>
      <c r="I108" s="547">
        <v>63</v>
      </c>
      <c r="J108" s="557">
        <v>19</v>
      </c>
      <c r="K108" s="548">
        <v>0</v>
      </c>
      <c r="L108" s="621">
        <v>100</v>
      </c>
      <c r="M108" s="622">
        <v>81</v>
      </c>
      <c r="O108" s="624">
        <v>6631</v>
      </c>
      <c r="P108" s="625" t="s">
        <v>462</v>
      </c>
      <c r="Q108" s="544">
        <v>389</v>
      </c>
      <c r="R108" s="620">
        <v>3.6</v>
      </c>
      <c r="S108" s="548">
        <v>1</v>
      </c>
      <c r="T108" s="546">
        <v>3</v>
      </c>
      <c r="U108" s="547">
        <v>6</v>
      </c>
      <c r="V108" s="547">
        <v>28</v>
      </c>
      <c r="W108" s="547">
        <v>51</v>
      </c>
      <c r="X108" s="557">
        <v>11</v>
      </c>
      <c r="Y108" s="548">
        <v>0</v>
      </c>
      <c r="Z108" s="621">
        <v>90</v>
      </c>
      <c r="AA108" s="622">
        <v>62</v>
      </c>
      <c r="AV108" s="1087">
        <f t="shared" si="7"/>
        <v>2161</v>
      </c>
      <c r="AW108" s="1087" t="str">
        <f t="shared" si="8"/>
        <v>GOLDEN GLADES ELEMENTARY SCHOOL</v>
      </c>
      <c r="AX108" s="1081" t="str">
        <f t="shared" si="9"/>
        <v>N</v>
      </c>
      <c r="AY108" s="1081" t="str">
        <f t="shared" si="10"/>
        <v>N</v>
      </c>
      <c r="AZ108" s="1086" t="str">
        <f t="shared" si="11"/>
        <v/>
      </c>
    </row>
    <row r="109" spans="1:52" ht="25.5">
      <c r="A109" s="624">
        <v>2181</v>
      </c>
      <c r="B109" s="625" t="s">
        <v>279</v>
      </c>
      <c r="C109" s="544">
        <v>143</v>
      </c>
      <c r="D109" s="620">
        <v>4</v>
      </c>
      <c r="E109" s="548">
        <v>2</v>
      </c>
      <c r="F109" s="546">
        <v>1</v>
      </c>
      <c r="G109" s="547">
        <v>1</v>
      </c>
      <c r="H109" s="547">
        <v>17</v>
      </c>
      <c r="I109" s="547">
        <v>52</v>
      </c>
      <c r="J109" s="557">
        <v>24</v>
      </c>
      <c r="K109" s="548">
        <v>1</v>
      </c>
      <c r="L109" s="621">
        <v>96</v>
      </c>
      <c r="M109" s="622">
        <v>78</v>
      </c>
      <c r="O109" s="624">
        <v>6681</v>
      </c>
      <c r="P109" s="625" t="s">
        <v>463</v>
      </c>
      <c r="Q109" s="544">
        <v>393</v>
      </c>
      <c r="R109" s="620">
        <v>3.9</v>
      </c>
      <c r="S109" s="548">
        <v>2</v>
      </c>
      <c r="T109" s="546">
        <v>2</v>
      </c>
      <c r="U109" s="547">
        <v>3</v>
      </c>
      <c r="V109" s="547">
        <v>16</v>
      </c>
      <c r="W109" s="547">
        <v>51</v>
      </c>
      <c r="X109" s="557">
        <v>25</v>
      </c>
      <c r="Y109" s="548">
        <v>2</v>
      </c>
      <c r="Z109" s="621">
        <v>94</v>
      </c>
      <c r="AA109" s="622">
        <v>78</v>
      </c>
      <c r="AV109" s="1087">
        <f t="shared" si="7"/>
        <v>2181</v>
      </c>
      <c r="AW109" s="1087" t="str">
        <f t="shared" si="8"/>
        <v>JOELLA GOOD ELEMENTARY SCHOOL</v>
      </c>
      <c r="AX109" s="1081" t="str">
        <f t="shared" si="9"/>
        <v>N</v>
      </c>
      <c r="AY109" s="1081" t="str">
        <f t="shared" si="10"/>
        <v>N</v>
      </c>
      <c r="AZ109" s="1086" t="str">
        <f t="shared" si="11"/>
        <v/>
      </c>
    </row>
    <row r="110" spans="1:52" ht="25.5">
      <c r="A110" s="624">
        <v>2191</v>
      </c>
      <c r="B110" s="625" t="s">
        <v>280</v>
      </c>
      <c r="C110" s="544">
        <v>297</v>
      </c>
      <c r="D110" s="620">
        <v>4.0999999999999996</v>
      </c>
      <c r="E110" s="548">
        <v>2</v>
      </c>
      <c r="F110" s="546">
        <v>1</v>
      </c>
      <c r="G110" s="547">
        <v>1</v>
      </c>
      <c r="H110" s="547">
        <v>13</v>
      </c>
      <c r="I110" s="547">
        <v>53</v>
      </c>
      <c r="J110" s="557">
        <v>30</v>
      </c>
      <c r="K110" s="548">
        <v>0</v>
      </c>
      <c r="L110" s="621">
        <v>96</v>
      </c>
      <c r="M110" s="622">
        <v>84</v>
      </c>
      <c r="O110" s="624">
        <v>6701</v>
      </c>
      <c r="P110" s="625" t="s">
        <v>12</v>
      </c>
      <c r="Q110" s="544">
        <v>453</v>
      </c>
      <c r="R110" s="620">
        <v>4.5</v>
      </c>
      <c r="S110" s="548">
        <v>1</v>
      </c>
      <c r="T110" s="546">
        <v>0</v>
      </c>
      <c r="U110" s="547">
        <v>0</v>
      </c>
      <c r="V110" s="547">
        <v>6</v>
      </c>
      <c r="W110" s="547">
        <v>45</v>
      </c>
      <c r="X110" s="557">
        <v>37</v>
      </c>
      <c r="Y110" s="548">
        <v>11</v>
      </c>
      <c r="Z110" s="621">
        <v>99</v>
      </c>
      <c r="AA110" s="622">
        <v>92</v>
      </c>
      <c r="AV110" s="1087">
        <f t="shared" si="7"/>
        <v>2191</v>
      </c>
      <c r="AW110" s="1087" t="str">
        <f t="shared" si="8"/>
        <v>SPANISH LAKE ELEMENTARY SCHOOL</v>
      </c>
      <c r="AX110" s="1081" t="str">
        <f t="shared" si="9"/>
        <v>N</v>
      </c>
      <c r="AY110" s="1081" t="str">
        <f t="shared" si="10"/>
        <v>N</v>
      </c>
      <c r="AZ110" s="1086" t="str">
        <f t="shared" si="11"/>
        <v/>
      </c>
    </row>
    <row r="111" spans="1:52" ht="25.5">
      <c r="A111" s="624">
        <v>2241</v>
      </c>
      <c r="B111" s="625" t="s">
        <v>281</v>
      </c>
      <c r="C111" s="544">
        <v>86</v>
      </c>
      <c r="D111" s="620">
        <v>3.5</v>
      </c>
      <c r="E111" s="548">
        <v>7</v>
      </c>
      <c r="F111" s="546">
        <v>1</v>
      </c>
      <c r="G111" s="547">
        <v>2</v>
      </c>
      <c r="H111" s="547">
        <v>20</v>
      </c>
      <c r="I111" s="547">
        <v>63</v>
      </c>
      <c r="J111" s="557">
        <v>7</v>
      </c>
      <c r="K111" s="548">
        <v>0</v>
      </c>
      <c r="L111" s="621">
        <v>90</v>
      </c>
      <c r="M111" s="622">
        <v>70</v>
      </c>
      <c r="O111" s="624">
        <v>6721</v>
      </c>
      <c r="P111" s="625" t="s">
        <v>464</v>
      </c>
      <c r="Q111" s="544">
        <v>119</v>
      </c>
      <c r="R111" s="620">
        <v>3.8</v>
      </c>
      <c r="S111" s="548">
        <v>0</v>
      </c>
      <c r="T111" s="546">
        <v>0</v>
      </c>
      <c r="U111" s="547">
        <v>5</v>
      </c>
      <c r="V111" s="547">
        <v>28</v>
      </c>
      <c r="W111" s="547">
        <v>52</v>
      </c>
      <c r="X111" s="557">
        <v>14</v>
      </c>
      <c r="Y111" s="548">
        <v>1</v>
      </c>
      <c r="Z111" s="621">
        <v>95</v>
      </c>
      <c r="AA111" s="622">
        <v>67</v>
      </c>
      <c r="AV111" s="1087">
        <f t="shared" si="7"/>
        <v>2241</v>
      </c>
      <c r="AW111" s="1087" t="str">
        <f t="shared" si="8"/>
        <v>GRATIGNY ELEMENTARY SCHOOL</v>
      </c>
      <c r="AX111" s="1081" t="str">
        <f t="shared" si="9"/>
        <v>N</v>
      </c>
      <c r="AY111" s="1081" t="str">
        <f t="shared" si="10"/>
        <v>N</v>
      </c>
      <c r="AZ111" s="1086" t="str">
        <f t="shared" si="11"/>
        <v/>
      </c>
    </row>
    <row r="112" spans="1:52" ht="25.5">
      <c r="A112" s="624">
        <v>2261</v>
      </c>
      <c r="B112" s="625" t="s">
        <v>282</v>
      </c>
      <c r="C112" s="544">
        <v>93</v>
      </c>
      <c r="D112" s="620">
        <v>4.0999999999999996</v>
      </c>
      <c r="E112" s="548">
        <v>1</v>
      </c>
      <c r="F112" s="546">
        <v>1</v>
      </c>
      <c r="G112" s="547">
        <v>1</v>
      </c>
      <c r="H112" s="547">
        <v>12</v>
      </c>
      <c r="I112" s="547">
        <v>55</v>
      </c>
      <c r="J112" s="557">
        <v>29</v>
      </c>
      <c r="K112" s="548">
        <v>1</v>
      </c>
      <c r="L112" s="621">
        <v>97</v>
      </c>
      <c r="M112" s="622">
        <v>85</v>
      </c>
      <c r="O112" s="624">
        <v>6741</v>
      </c>
      <c r="P112" s="625" t="s">
        <v>465</v>
      </c>
      <c r="Q112" s="544">
        <v>368</v>
      </c>
      <c r="R112" s="620">
        <v>4.2</v>
      </c>
      <c r="S112" s="548">
        <v>1</v>
      </c>
      <c r="T112" s="546">
        <v>1</v>
      </c>
      <c r="U112" s="547">
        <v>3</v>
      </c>
      <c r="V112" s="547">
        <v>11</v>
      </c>
      <c r="W112" s="547">
        <v>46</v>
      </c>
      <c r="X112" s="557">
        <v>34</v>
      </c>
      <c r="Y112" s="548">
        <v>5</v>
      </c>
      <c r="Z112" s="621">
        <v>96</v>
      </c>
      <c r="AA112" s="622">
        <v>85</v>
      </c>
      <c r="AV112" s="1087">
        <f t="shared" si="7"/>
        <v>2261</v>
      </c>
      <c r="AW112" s="1087" t="str">
        <f t="shared" si="8"/>
        <v>GREENGLADE ELEMENTARY SCHOOL</v>
      </c>
      <c r="AX112" s="1081" t="str">
        <f t="shared" si="9"/>
        <v>N</v>
      </c>
      <c r="AY112" s="1081" t="str">
        <f t="shared" si="10"/>
        <v>N</v>
      </c>
      <c r="AZ112" s="1086" t="str">
        <f t="shared" si="11"/>
        <v/>
      </c>
    </row>
    <row r="113" spans="1:52" ht="25.5">
      <c r="A113" s="624">
        <v>2281</v>
      </c>
      <c r="B113" s="625" t="s">
        <v>283</v>
      </c>
      <c r="C113" s="544">
        <v>121</v>
      </c>
      <c r="D113" s="620">
        <v>4.0999999999999996</v>
      </c>
      <c r="E113" s="548">
        <v>0</v>
      </c>
      <c r="F113" s="546">
        <v>1</v>
      </c>
      <c r="G113" s="547">
        <v>2</v>
      </c>
      <c r="H113" s="547">
        <v>14</v>
      </c>
      <c r="I113" s="547">
        <v>53</v>
      </c>
      <c r="J113" s="557">
        <v>26</v>
      </c>
      <c r="K113" s="548">
        <v>3</v>
      </c>
      <c r="L113" s="621">
        <v>97</v>
      </c>
      <c r="M113" s="622">
        <v>83</v>
      </c>
      <c r="O113" s="624">
        <v>6751</v>
      </c>
      <c r="P113" s="625" t="s">
        <v>466</v>
      </c>
      <c r="Q113" s="544">
        <v>524</v>
      </c>
      <c r="R113" s="620">
        <v>3.9</v>
      </c>
      <c r="S113" s="548">
        <v>1</v>
      </c>
      <c r="T113" s="546">
        <v>1</v>
      </c>
      <c r="U113" s="547">
        <v>3</v>
      </c>
      <c r="V113" s="547">
        <v>16</v>
      </c>
      <c r="W113" s="547">
        <v>58</v>
      </c>
      <c r="X113" s="557">
        <v>19</v>
      </c>
      <c r="Y113" s="548">
        <v>2</v>
      </c>
      <c r="Z113" s="621">
        <v>95</v>
      </c>
      <c r="AA113" s="622">
        <v>79</v>
      </c>
      <c r="AV113" s="1087">
        <f t="shared" si="7"/>
        <v>2281</v>
      </c>
      <c r="AW113" s="1087" t="str">
        <f t="shared" si="8"/>
        <v>GREYNOLDS PARK ELEMENTARY SCHOOL</v>
      </c>
      <c r="AX113" s="1081" t="str">
        <f t="shared" si="9"/>
        <v>N</v>
      </c>
      <c r="AY113" s="1081" t="str">
        <f t="shared" si="10"/>
        <v>N</v>
      </c>
      <c r="AZ113" s="1086" t="str">
        <f t="shared" si="11"/>
        <v/>
      </c>
    </row>
    <row r="114" spans="1:52" ht="25.5">
      <c r="A114" s="624">
        <v>2321</v>
      </c>
      <c r="B114" s="625" t="s">
        <v>284</v>
      </c>
      <c r="C114" s="544">
        <v>71</v>
      </c>
      <c r="D114" s="620">
        <v>4.0999999999999996</v>
      </c>
      <c r="E114" s="548">
        <v>0</v>
      </c>
      <c r="F114" s="546">
        <v>0</v>
      </c>
      <c r="G114" s="547">
        <v>0</v>
      </c>
      <c r="H114" s="547">
        <v>14</v>
      </c>
      <c r="I114" s="547">
        <v>66</v>
      </c>
      <c r="J114" s="557">
        <v>18</v>
      </c>
      <c r="K114" s="548">
        <v>1</v>
      </c>
      <c r="L114" s="621">
        <v>100</v>
      </c>
      <c r="M114" s="622">
        <v>86</v>
      </c>
      <c r="O114" s="624">
        <v>6761</v>
      </c>
      <c r="P114" s="625" t="s">
        <v>13</v>
      </c>
      <c r="Q114" s="544">
        <v>238</v>
      </c>
      <c r="R114" s="620">
        <v>4.3</v>
      </c>
      <c r="S114" s="548">
        <v>0</v>
      </c>
      <c r="T114" s="546">
        <v>1</v>
      </c>
      <c r="U114" s="547">
        <v>3</v>
      </c>
      <c r="V114" s="547">
        <v>11</v>
      </c>
      <c r="W114" s="547">
        <v>44</v>
      </c>
      <c r="X114" s="557">
        <v>36</v>
      </c>
      <c r="Y114" s="548">
        <v>5</v>
      </c>
      <c r="Z114" s="621">
        <v>96</v>
      </c>
      <c r="AA114" s="622">
        <v>84</v>
      </c>
      <c r="AV114" s="1087">
        <f t="shared" si="7"/>
        <v>2321</v>
      </c>
      <c r="AW114" s="1087" t="str">
        <f t="shared" si="8"/>
        <v>GULFSTREAM ELEMENTARY SCHOOL</v>
      </c>
      <c r="AX114" s="1081" t="str">
        <f t="shared" si="9"/>
        <v>N</v>
      </c>
      <c r="AY114" s="1081" t="str">
        <f t="shared" si="10"/>
        <v>N</v>
      </c>
      <c r="AZ114" s="1086" t="str">
        <f t="shared" si="11"/>
        <v/>
      </c>
    </row>
    <row r="115" spans="1:52" ht="25.5">
      <c r="A115" s="624">
        <v>2331</v>
      </c>
      <c r="B115" s="625" t="s">
        <v>285</v>
      </c>
      <c r="C115" s="544">
        <v>159</v>
      </c>
      <c r="D115" s="620">
        <v>4.0999999999999996</v>
      </c>
      <c r="E115" s="548">
        <v>2</v>
      </c>
      <c r="F115" s="546">
        <v>0</v>
      </c>
      <c r="G115" s="547">
        <v>1</v>
      </c>
      <c r="H115" s="547">
        <v>9</v>
      </c>
      <c r="I115" s="547">
        <v>65</v>
      </c>
      <c r="J115" s="557">
        <v>19</v>
      </c>
      <c r="K115" s="548">
        <v>4</v>
      </c>
      <c r="L115" s="621">
        <v>97</v>
      </c>
      <c r="M115" s="622">
        <v>87</v>
      </c>
      <c r="O115" s="624">
        <v>6771</v>
      </c>
      <c r="P115" s="625" t="s">
        <v>467</v>
      </c>
      <c r="Q115" s="544">
        <v>666</v>
      </c>
      <c r="R115" s="620">
        <v>3.9</v>
      </c>
      <c r="S115" s="548">
        <v>0</v>
      </c>
      <c r="T115" s="546">
        <v>1</v>
      </c>
      <c r="U115" s="547">
        <v>2</v>
      </c>
      <c r="V115" s="547">
        <v>20</v>
      </c>
      <c r="W115" s="547">
        <v>56</v>
      </c>
      <c r="X115" s="557">
        <v>19</v>
      </c>
      <c r="Y115" s="548">
        <v>2</v>
      </c>
      <c r="Z115" s="621">
        <v>97</v>
      </c>
      <c r="AA115" s="622">
        <v>77</v>
      </c>
      <c r="AV115" s="1087">
        <f t="shared" si="7"/>
        <v>2331</v>
      </c>
      <c r="AW115" s="1087" t="str">
        <f t="shared" si="8"/>
        <v>CHARLES R HADLEY ELEMENTARY SCHOOL</v>
      </c>
      <c r="AX115" s="1081" t="str">
        <f t="shared" si="9"/>
        <v>N</v>
      </c>
      <c r="AY115" s="1081" t="str">
        <f t="shared" si="10"/>
        <v>N</v>
      </c>
      <c r="AZ115" s="1086" t="str">
        <f t="shared" si="11"/>
        <v/>
      </c>
    </row>
    <row r="116" spans="1:52" ht="25.5">
      <c r="A116" s="624">
        <v>2341</v>
      </c>
      <c r="B116" s="625" t="s">
        <v>286</v>
      </c>
      <c r="C116" s="544">
        <v>114</v>
      </c>
      <c r="D116" s="620">
        <v>4.2</v>
      </c>
      <c r="E116" s="548">
        <v>2</v>
      </c>
      <c r="F116" s="546">
        <v>0</v>
      </c>
      <c r="G116" s="547">
        <v>2</v>
      </c>
      <c r="H116" s="547">
        <v>8</v>
      </c>
      <c r="I116" s="547">
        <v>61</v>
      </c>
      <c r="J116" s="557">
        <v>20</v>
      </c>
      <c r="K116" s="548">
        <v>7</v>
      </c>
      <c r="L116" s="621">
        <v>96</v>
      </c>
      <c r="M116" s="622">
        <v>89</v>
      </c>
      <c r="O116" s="624">
        <v>6781</v>
      </c>
      <c r="P116" s="625" t="s">
        <v>468</v>
      </c>
      <c r="Q116" s="544">
        <v>280</v>
      </c>
      <c r="R116" s="620">
        <v>3.9</v>
      </c>
      <c r="S116" s="548">
        <v>0</v>
      </c>
      <c r="T116" s="546">
        <v>1</v>
      </c>
      <c r="U116" s="547">
        <v>3</v>
      </c>
      <c r="V116" s="547">
        <v>24</v>
      </c>
      <c r="W116" s="547">
        <v>56</v>
      </c>
      <c r="X116" s="557">
        <v>15</v>
      </c>
      <c r="Y116" s="548">
        <v>1</v>
      </c>
      <c r="Z116" s="621">
        <v>96</v>
      </c>
      <c r="AA116" s="622">
        <v>72</v>
      </c>
      <c r="AV116" s="1087">
        <f t="shared" si="7"/>
        <v>2341</v>
      </c>
      <c r="AW116" s="1087" t="str">
        <f t="shared" si="8"/>
        <v>JOE HALL ELEMENTARY SCHOOL</v>
      </c>
      <c r="AX116" s="1081" t="str">
        <f t="shared" si="9"/>
        <v>N</v>
      </c>
      <c r="AY116" s="1081" t="str">
        <f t="shared" si="10"/>
        <v>N</v>
      </c>
      <c r="AZ116" s="1086" t="str">
        <f t="shared" si="11"/>
        <v/>
      </c>
    </row>
    <row r="117" spans="1:52" ht="25.5">
      <c r="A117" s="624">
        <v>2351</v>
      </c>
      <c r="B117" s="625" t="s">
        <v>287</v>
      </c>
      <c r="C117" s="544">
        <v>107</v>
      </c>
      <c r="D117" s="620">
        <v>3.9</v>
      </c>
      <c r="E117" s="548">
        <v>1</v>
      </c>
      <c r="F117" s="546">
        <v>0</v>
      </c>
      <c r="G117" s="547">
        <v>4</v>
      </c>
      <c r="H117" s="547">
        <v>8</v>
      </c>
      <c r="I117" s="547">
        <v>78</v>
      </c>
      <c r="J117" s="557">
        <v>9</v>
      </c>
      <c r="K117" s="548">
        <v>0</v>
      </c>
      <c r="L117" s="621">
        <v>95</v>
      </c>
      <c r="M117" s="622">
        <v>87</v>
      </c>
      <c r="O117" s="624">
        <v>6801</v>
      </c>
      <c r="P117" s="625" t="s">
        <v>24</v>
      </c>
      <c r="Q117" s="544">
        <v>255</v>
      </c>
      <c r="R117" s="620">
        <v>3.8</v>
      </c>
      <c r="S117" s="548">
        <v>0</v>
      </c>
      <c r="T117" s="546">
        <v>2</v>
      </c>
      <c r="U117" s="547">
        <v>6</v>
      </c>
      <c r="V117" s="547">
        <v>20</v>
      </c>
      <c r="W117" s="547">
        <v>53</v>
      </c>
      <c r="X117" s="557">
        <v>18</v>
      </c>
      <c r="Y117" s="548">
        <v>1</v>
      </c>
      <c r="Z117" s="621">
        <v>92</v>
      </c>
      <c r="AA117" s="622">
        <v>72</v>
      </c>
      <c r="AV117" s="1087">
        <f t="shared" si="7"/>
        <v>2351</v>
      </c>
      <c r="AW117" s="1087" t="str">
        <f t="shared" si="8"/>
        <v>ENEIDA M. HARTNER ELEMENTARY SCHOOL</v>
      </c>
      <c r="AX117" s="1081" t="str">
        <f t="shared" si="9"/>
        <v>N</v>
      </c>
      <c r="AY117" s="1081" t="str">
        <f t="shared" si="10"/>
        <v>N</v>
      </c>
      <c r="AZ117" s="1086" t="str">
        <f t="shared" si="11"/>
        <v/>
      </c>
    </row>
    <row r="118" spans="1:52" ht="25.5">
      <c r="A118" s="624">
        <v>2361</v>
      </c>
      <c r="B118" s="625" t="s">
        <v>288</v>
      </c>
      <c r="C118" s="544">
        <v>140</v>
      </c>
      <c r="D118" s="620">
        <v>3.6</v>
      </c>
      <c r="E118" s="548">
        <v>5</v>
      </c>
      <c r="F118" s="546">
        <v>0</v>
      </c>
      <c r="G118" s="547">
        <v>1</v>
      </c>
      <c r="H118" s="547">
        <v>23</v>
      </c>
      <c r="I118" s="547">
        <v>66</v>
      </c>
      <c r="J118" s="557">
        <v>4</v>
      </c>
      <c r="K118" s="548">
        <v>0</v>
      </c>
      <c r="L118" s="621">
        <v>94</v>
      </c>
      <c r="M118" s="622">
        <v>71</v>
      </c>
      <c r="O118" s="624">
        <v>6821</v>
      </c>
      <c r="P118" s="625" t="s">
        <v>25</v>
      </c>
      <c r="Q118" s="544">
        <v>423</v>
      </c>
      <c r="R118" s="620">
        <v>4.3</v>
      </c>
      <c r="S118" s="548">
        <v>0</v>
      </c>
      <c r="T118" s="546">
        <v>1</v>
      </c>
      <c r="U118" s="547">
        <v>2</v>
      </c>
      <c r="V118" s="547">
        <v>8</v>
      </c>
      <c r="W118" s="547">
        <v>46</v>
      </c>
      <c r="X118" s="557">
        <v>39</v>
      </c>
      <c r="Y118" s="548">
        <v>4</v>
      </c>
      <c r="Z118" s="621">
        <v>97</v>
      </c>
      <c r="AA118" s="622">
        <v>89</v>
      </c>
      <c r="AV118" s="1087">
        <f t="shared" si="7"/>
        <v>2361</v>
      </c>
      <c r="AW118" s="1087" t="str">
        <f t="shared" si="8"/>
        <v>HIALEAH ELEMENTARY SCHOOL</v>
      </c>
      <c r="AX118" s="1081" t="str">
        <f t="shared" si="9"/>
        <v>N</v>
      </c>
      <c r="AY118" s="1081" t="str">
        <f t="shared" si="10"/>
        <v>N</v>
      </c>
      <c r="AZ118" s="1086" t="str">
        <f t="shared" si="11"/>
        <v/>
      </c>
    </row>
    <row r="119" spans="1:52" ht="25.5">
      <c r="A119" s="624">
        <v>2371</v>
      </c>
      <c r="B119" s="625" t="s">
        <v>1243</v>
      </c>
      <c r="C119" s="544">
        <v>209</v>
      </c>
      <c r="D119" s="620">
        <v>4</v>
      </c>
      <c r="E119" s="548">
        <v>2</v>
      </c>
      <c r="F119" s="546">
        <v>1</v>
      </c>
      <c r="G119" s="547">
        <v>0</v>
      </c>
      <c r="H119" s="547">
        <v>16</v>
      </c>
      <c r="I119" s="547">
        <v>56</v>
      </c>
      <c r="J119" s="557">
        <v>22</v>
      </c>
      <c r="K119" s="548">
        <v>3</v>
      </c>
      <c r="L119" s="621">
        <v>97</v>
      </c>
      <c r="M119" s="622">
        <v>81</v>
      </c>
      <c r="O119" s="624">
        <v>6841</v>
      </c>
      <c r="P119" s="625" t="s">
        <v>469</v>
      </c>
      <c r="Q119" s="544">
        <v>368</v>
      </c>
      <c r="R119" s="620">
        <v>3.8</v>
      </c>
      <c r="S119" s="548">
        <v>0</v>
      </c>
      <c r="T119" s="546">
        <v>2</v>
      </c>
      <c r="U119" s="547">
        <v>6</v>
      </c>
      <c r="V119" s="547">
        <v>21</v>
      </c>
      <c r="W119" s="547">
        <v>52</v>
      </c>
      <c r="X119" s="557">
        <v>18</v>
      </c>
      <c r="Y119" s="548">
        <v>2</v>
      </c>
      <c r="Z119" s="621">
        <v>92</v>
      </c>
      <c r="AA119" s="622">
        <v>71</v>
      </c>
      <c r="AV119" s="1087">
        <f t="shared" si="7"/>
        <v>2371</v>
      </c>
      <c r="AW119" s="1087" t="str">
        <f t="shared" si="8"/>
        <v>WEST HIALEAH GARDENS ELEMENTARY SCH</v>
      </c>
      <c r="AX119" s="1081" t="str">
        <f t="shared" si="9"/>
        <v>N</v>
      </c>
      <c r="AY119" s="1081" t="str">
        <f t="shared" si="10"/>
        <v>N</v>
      </c>
      <c r="AZ119" s="1086" t="str">
        <f t="shared" si="11"/>
        <v/>
      </c>
    </row>
    <row r="120" spans="1:52" ht="25.5">
      <c r="A120" s="624">
        <v>2401</v>
      </c>
      <c r="B120" s="625" t="s">
        <v>290</v>
      </c>
      <c r="C120" s="544">
        <v>109</v>
      </c>
      <c r="D120" s="620">
        <v>4</v>
      </c>
      <c r="E120" s="548">
        <v>0</v>
      </c>
      <c r="F120" s="546">
        <v>1</v>
      </c>
      <c r="G120" s="547">
        <v>0</v>
      </c>
      <c r="H120" s="547">
        <v>17</v>
      </c>
      <c r="I120" s="547">
        <v>61</v>
      </c>
      <c r="J120" s="557">
        <v>22</v>
      </c>
      <c r="K120" s="548">
        <v>0</v>
      </c>
      <c r="L120" s="621">
        <v>99</v>
      </c>
      <c r="M120" s="622">
        <v>83</v>
      </c>
      <c r="O120" s="624">
        <v>6861</v>
      </c>
      <c r="P120" s="625" t="s">
        <v>26</v>
      </c>
      <c r="Q120" s="544">
        <v>527</v>
      </c>
      <c r="R120" s="620">
        <v>4.3</v>
      </c>
      <c r="S120" s="548">
        <v>0</v>
      </c>
      <c r="T120" s="546">
        <v>1</v>
      </c>
      <c r="U120" s="547">
        <v>1</v>
      </c>
      <c r="V120" s="547">
        <v>13</v>
      </c>
      <c r="W120" s="547">
        <v>47</v>
      </c>
      <c r="X120" s="557">
        <v>30</v>
      </c>
      <c r="Y120" s="548">
        <v>7</v>
      </c>
      <c r="Z120" s="621">
        <v>98</v>
      </c>
      <c r="AA120" s="622">
        <v>85</v>
      </c>
      <c r="AV120" s="1087">
        <f t="shared" si="7"/>
        <v>2401</v>
      </c>
      <c r="AW120" s="1087" t="str">
        <f t="shared" si="8"/>
        <v>HIBISCUS ELEMENTARY SCHOOL</v>
      </c>
      <c r="AX120" s="1081" t="str">
        <f t="shared" si="9"/>
        <v>N</v>
      </c>
      <c r="AY120" s="1081" t="str">
        <f t="shared" si="10"/>
        <v>N</v>
      </c>
      <c r="AZ120" s="1086" t="str">
        <f t="shared" si="11"/>
        <v/>
      </c>
    </row>
    <row r="121" spans="1:52" ht="25.5">
      <c r="A121" s="624">
        <v>2441</v>
      </c>
      <c r="B121" s="625" t="s">
        <v>1244</v>
      </c>
      <c r="C121" s="544">
        <v>111</v>
      </c>
      <c r="D121" s="620">
        <v>4.2</v>
      </c>
      <c r="E121" s="548">
        <v>0</v>
      </c>
      <c r="F121" s="546">
        <v>1</v>
      </c>
      <c r="G121" s="547">
        <v>1</v>
      </c>
      <c r="H121" s="547">
        <v>14</v>
      </c>
      <c r="I121" s="547">
        <v>50</v>
      </c>
      <c r="J121" s="557">
        <v>29</v>
      </c>
      <c r="K121" s="548">
        <v>5</v>
      </c>
      <c r="L121" s="621">
        <v>98</v>
      </c>
      <c r="M121" s="622">
        <v>84</v>
      </c>
      <c r="O121" s="624">
        <v>6881</v>
      </c>
      <c r="P121" s="625" t="s">
        <v>470</v>
      </c>
      <c r="Q121" s="544">
        <v>340</v>
      </c>
      <c r="R121" s="620">
        <v>4.4000000000000004</v>
      </c>
      <c r="S121" s="548">
        <v>0</v>
      </c>
      <c r="T121" s="546">
        <v>0</v>
      </c>
      <c r="U121" s="547">
        <v>1</v>
      </c>
      <c r="V121" s="547">
        <v>10</v>
      </c>
      <c r="W121" s="547">
        <v>44</v>
      </c>
      <c r="X121" s="557">
        <v>38</v>
      </c>
      <c r="Y121" s="548">
        <v>6</v>
      </c>
      <c r="Z121" s="621">
        <v>99</v>
      </c>
      <c r="AA121" s="622">
        <v>88</v>
      </c>
      <c r="AV121" s="1087">
        <f t="shared" si="7"/>
        <v>2441</v>
      </c>
      <c r="AW121" s="1087" t="str">
        <f t="shared" si="8"/>
        <v>VIRGINIA A BOONE-HIGHLAND OAKS</v>
      </c>
      <c r="AX121" s="1081" t="str">
        <f t="shared" si="9"/>
        <v>N</v>
      </c>
      <c r="AY121" s="1081" t="str">
        <f t="shared" si="10"/>
        <v>N</v>
      </c>
      <c r="AZ121" s="1086" t="str">
        <f t="shared" si="11"/>
        <v/>
      </c>
    </row>
    <row r="122" spans="1:52" ht="25.5">
      <c r="A122" s="624">
        <v>2501</v>
      </c>
      <c r="B122" s="625" t="s">
        <v>292</v>
      </c>
      <c r="C122" s="544">
        <v>80</v>
      </c>
      <c r="D122" s="620">
        <v>3.8</v>
      </c>
      <c r="E122" s="548">
        <v>0</v>
      </c>
      <c r="F122" s="546">
        <v>0</v>
      </c>
      <c r="G122" s="547">
        <v>6</v>
      </c>
      <c r="H122" s="547">
        <v>20</v>
      </c>
      <c r="I122" s="547">
        <v>64</v>
      </c>
      <c r="J122" s="557">
        <v>10</v>
      </c>
      <c r="K122" s="548">
        <v>0</v>
      </c>
      <c r="L122" s="621">
        <v>94</v>
      </c>
      <c r="M122" s="622">
        <v>74</v>
      </c>
      <c r="O122" s="624">
        <v>6901</v>
      </c>
      <c r="P122" s="625" t="s">
        <v>471</v>
      </c>
      <c r="Q122" s="544">
        <v>232</v>
      </c>
      <c r="R122" s="620">
        <v>4.2</v>
      </c>
      <c r="S122" s="548">
        <v>0</v>
      </c>
      <c r="T122" s="546">
        <v>2</v>
      </c>
      <c r="U122" s="547">
        <v>2</v>
      </c>
      <c r="V122" s="547">
        <v>11</v>
      </c>
      <c r="W122" s="547">
        <v>46</v>
      </c>
      <c r="X122" s="557">
        <v>35</v>
      </c>
      <c r="Y122" s="548">
        <v>3</v>
      </c>
      <c r="Z122" s="621">
        <v>96</v>
      </c>
      <c r="AA122" s="622">
        <v>85</v>
      </c>
      <c r="AV122" s="1087">
        <f t="shared" si="7"/>
        <v>2501</v>
      </c>
      <c r="AW122" s="1087" t="str">
        <f t="shared" si="8"/>
        <v>HOLMES ELEMENTARY SCHOOL</v>
      </c>
      <c r="AX122" s="1081" t="str">
        <f t="shared" si="9"/>
        <v>N</v>
      </c>
      <c r="AY122" s="1081" t="str">
        <f t="shared" si="10"/>
        <v>N</v>
      </c>
      <c r="AZ122" s="1086" t="str">
        <f t="shared" si="11"/>
        <v/>
      </c>
    </row>
    <row r="123" spans="1:52" ht="25.5">
      <c r="A123" s="624">
        <v>2511</v>
      </c>
      <c r="B123" s="625" t="s">
        <v>1245</v>
      </c>
      <c r="C123" s="544">
        <v>131</v>
      </c>
      <c r="D123" s="620">
        <v>3.8</v>
      </c>
      <c r="E123" s="548">
        <v>2</v>
      </c>
      <c r="F123" s="546">
        <v>1</v>
      </c>
      <c r="G123" s="547">
        <v>2</v>
      </c>
      <c r="H123" s="547">
        <v>21</v>
      </c>
      <c r="I123" s="547">
        <v>60</v>
      </c>
      <c r="J123" s="557">
        <v>15</v>
      </c>
      <c r="K123" s="548">
        <v>1</v>
      </c>
      <c r="L123" s="621">
        <v>96</v>
      </c>
      <c r="M123" s="622">
        <v>76</v>
      </c>
      <c r="O123" s="624">
        <v>6921</v>
      </c>
      <c r="P123" s="625" t="s">
        <v>472</v>
      </c>
      <c r="Q123" s="544">
        <v>374</v>
      </c>
      <c r="R123" s="620">
        <v>4.5</v>
      </c>
      <c r="S123" s="548">
        <v>0</v>
      </c>
      <c r="T123" s="546">
        <v>0</v>
      </c>
      <c r="U123" s="547">
        <v>1</v>
      </c>
      <c r="V123" s="547">
        <v>5</v>
      </c>
      <c r="W123" s="547">
        <v>40</v>
      </c>
      <c r="X123" s="557">
        <v>48</v>
      </c>
      <c r="Y123" s="548">
        <v>6</v>
      </c>
      <c r="Z123" s="621">
        <v>99</v>
      </c>
      <c r="AA123" s="622">
        <v>94</v>
      </c>
      <c r="AV123" s="1087">
        <f t="shared" si="7"/>
        <v>2511</v>
      </c>
      <c r="AW123" s="1087" t="str">
        <f t="shared" si="8"/>
        <v>ZORA NEALE HURSTON ELEMENTARY SCHOO</v>
      </c>
      <c r="AX123" s="1081" t="str">
        <f t="shared" si="9"/>
        <v>N</v>
      </c>
      <c r="AY123" s="1081" t="str">
        <f t="shared" si="10"/>
        <v>N</v>
      </c>
      <c r="AZ123" s="1086" t="str">
        <f t="shared" si="11"/>
        <v/>
      </c>
    </row>
    <row r="124" spans="1:52" ht="25.5">
      <c r="A124" s="624">
        <v>2521</v>
      </c>
      <c r="B124" s="625" t="s">
        <v>294</v>
      </c>
      <c r="C124" s="544">
        <v>152</v>
      </c>
      <c r="D124" s="620">
        <v>4.0999999999999996</v>
      </c>
      <c r="E124" s="548">
        <v>0</v>
      </c>
      <c r="F124" s="546">
        <v>0</v>
      </c>
      <c r="G124" s="547">
        <v>1</v>
      </c>
      <c r="H124" s="547">
        <v>18</v>
      </c>
      <c r="I124" s="547">
        <v>60</v>
      </c>
      <c r="J124" s="557">
        <v>18</v>
      </c>
      <c r="K124" s="548">
        <v>4</v>
      </c>
      <c r="L124" s="621">
        <v>99</v>
      </c>
      <c r="M124" s="622">
        <v>82</v>
      </c>
      <c r="O124" s="624">
        <v>6961</v>
      </c>
      <c r="P124" s="625" t="s">
        <v>473</v>
      </c>
      <c r="Q124" s="544">
        <v>404</v>
      </c>
      <c r="R124" s="620">
        <v>4</v>
      </c>
      <c r="S124" s="548">
        <v>1</v>
      </c>
      <c r="T124" s="546">
        <v>2</v>
      </c>
      <c r="U124" s="547">
        <v>5</v>
      </c>
      <c r="V124" s="547">
        <v>18</v>
      </c>
      <c r="W124" s="547">
        <v>47</v>
      </c>
      <c r="X124" s="557">
        <v>21</v>
      </c>
      <c r="Y124" s="548">
        <v>6</v>
      </c>
      <c r="Z124" s="621">
        <v>92</v>
      </c>
      <c r="AA124" s="622">
        <v>74</v>
      </c>
      <c r="AV124" s="1087">
        <f t="shared" si="7"/>
        <v>2521</v>
      </c>
      <c r="AW124" s="1087" t="str">
        <f t="shared" si="8"/>
        <v>OLIVER HOOVER ELEMENTARY SCHOOL</v>
      </c>
      <c r="AX124" s="1081" t="str">
        <f t="shared" si="9"/>
        <v>N</v>
      </c>
      <c r="AY124" s="1081" t="str">
        <f t="shared" si="10"/>
        <v>N</v>
      </c>
      <c r="AZ124" s="1086" t="str">
        <f t="shared" si="11"/>
        <v/>
      </c>
    </row>
    <row r="125" spans="1:52" ht="25.5">
      <c r="A125" s="624">
        <v>2541</v>
      </c>
      <c r="B125" s="625" t="s">
        <v>295</v>
      </c>
      <c r="C125" s="544">
        <v>103</v>
      </c>
      <c r="D125" s="620">
        <v>4.2</v>
      </c>
      <c r="E125" s="548">
        <v>0</v>
      </c>
      <c r="F125" s="546">
        <v>0</v>
      </c>
      <c r="G125" s="547">
        <v>1</v>
      </c>
      <c r="H125" s="547">
        <v>14</v>
      </c>
      <c r="I125" s="547">
        <v>56</v>
      </c>
      <c r="J125" s="557">
        <v>21</v>
      </c>
      <c r="K125" s="548">
        <v>8</v>
      </c>
      <c r="L125" s="621">
        <v>99</v>
      </c>
      <c r="M125" s="622">
        <v>85</v>
      </c>
      <c r="O125" s="624">
        <v>6981</v>
      </c>
      <c r="P125" s="625" t="s">
        <v>27</v>
      </c>
      <c r="Q125" s="544">
        <v>194</v>
      </c>
      <c r="R125" s="620">
        <v>3.8</v>
      </c>
      <c r="S125" s="548">
        <v>0</v>
      </c>
      <c r="T125" s="546">
        <v>2</v>
      </c>
      <c r="U125" s="547">
        <v>6</v>
      </c>
      <c r="V125" s="547">
        <v>22</v>
      </c>
      <c r="W125" s="547">
        <v>52</v>
      </c>
      <c r="X125" s="557">
        <v>18</v>
      </c>
      <c r="Y125" s="548">
        <v>1</v>
      </c>
      <c r="Z125" s="621">
        <v>93</v>
      </c>
      <c r="AA125" s="622">
        <v>71</v>
      </c>
      <c r="AV125" s="1087">
        <f t="shared" si="7"/>
        <v>2541</v>
      </c>
      <c r="AW125" s="1087" t="str">
        <f t="shared" si="8"/>
        <v>HOWARD DRIVE ELEMENTARY SCHOOL</v>
      </c>
      <c r="AX125" s="1081" t="str">
        <f t="shared" si="9"/>
        <v>N</v>
      </c>
      <c r="AY125" s="1081" t="str">
        <f t="shared" si="10"/>
        <v>N</v>
      </c>
      <c r="AZ125" s="1086" t="str">
        <f t="shared" si="11"/>
        <v/>
      </c>
    </row>
    <row r="126" spans="1:52" ht="25.5">
      <c r="A126" s="624">
        <v>2581</v>
      </c>
      <c r="B126" s="625" t="s">
        <v>1248</v>
      </c>
      <c r="C126" s="544">
        <v>149</v>
      </c>
      <c r="D126" s="620">
        <v>4.0999999999999996</v>
      </c>
      <c r="E126" s="548">
        <v>1</v>
      </c>
      <c r="F126" s="546">
        <v>0</v>
      </c>
      <c r="G126" s="547">
        <v>1</v>
      </c>
      <c r="H126" s="547">
        <v>11</v>
      </c>
      <c r="I126" s="547">
        <v>62</v>
      </c>
      <c r="J126" s="557">
        <v>23</v>
      </c>
      <c r="K126" s="548">
        <v>3</v>
      </c>
      <c r="L126" s="621">
        <v>99</v>
      </c>
      <c r="M126" s="622">
        <v>88</v>
      </c>
      <c r="O126" s="624">
        <v>7001</v>
      </c>
      <c r="P126" s="625" t="s">
        <v>1008</v>
      </c>
      <c r="Q126" s="544">
        <v>10</v>
      </c>
      <c r="R126" s="620">
        <v>4</v>
      </c>
      <c r="S126" s="548">
        <v>0</v>
      </c>
      <c r="T126" s="546">
        <v>0</v>
      </c>
      <c r="U126" s="547">
        <v>0</v>
      </c>
      <c r="V126" s="547">
        <v>40</v>
      </c>
      <c r="W126" s="547">
        <v>20</v>
      </c>
      <c r="X126" s="557">
        <v>40</v>
      </c>
      <c r="Y126" s="548">
        <v>0</v>
      </c>
      <c r="Z126" s="621">
        <v>100</v>
      </c>
      <c r="AA126" s="622">
        <v>60</v>
      </c>
      <c r="AV126" s="1087">
        <f t="shared" si="7"/>
        <v>2581</v>
      </c>
      <c r="AW126" s="1087" t="str">
        <f t="shared" si="8"/>
        <v>MADIE IVES COMMUNITY ELEMENTARY SCH</v>
      </c>
      <c r="AX126" s="1081" t="str">
        <f t="shared" si="9"/>
        <v>N</v>
      </c>
      <c r="AY126" s="1081" t="str">
        <f t="shared" si="10"/>
        <v>N</v>
      </c>
      <c r="AZ126" s="1086" t="str">
        <f t="shared" si="11"/>
        <v/>
      </c>
    </row>
    <row r="127" spans="1:52" ht="25.5">
      <c r="A127" s="624">
        <v>2641</v>
      </c>
      <c r="B127" s="625" t="s">
        <v>297</v>
      </c>
      <c r="C127" s="544">
        <v>94</v>
      </c>
      <c r="D127" s="620">
        <v>4.0999999999999996</v>
      </c>
      <c r="E127" s="548">
        <v>0</v>
      </c>
      <c r="F127" s="546">
        <v>1</v>
      </c>
      <c r="G127" s="547">
        <v>1</v>
      </c>
      <c r="H127" s="547">
        <v>12</v>
      </c>
      <c r="I127" s="547">
        <v>62</v>
      </c>
      <c r="J127" s="557">
        <v>19</v>
      </c>
      <c r="K127" s="548">
        <v>5</v>
      </c>
      <c r="L127" s="621">
        <v>98</v>
      </c>
      <c r="M127" s="622">
        <v>86</v>
      </c>
      <c r="O127" s="624">
        <v>7055</v>
      </c>
      <c r="P127" s="625" t="s">
        <v>487</v>
      </c>
      <c r="Q127" s="544">
        <v>74</v>
      </c>
      <c r="R127" s="620">
        <v>4.5999999999999996</v>
      </c>
      <c r="S127" s="548">
        <v>0</v>
      </c>
      <c r="T127" s="546">
        <v>0</v>
      </c>
      <c r="U127" s="547">
        <v>0</v>
      </c>
      <c r="V127" s="547">
        <v>3</v>
      </c>
      <c r="W127" s="547">
        <v>38</v>
      </c>
      <c r="X127" s="557">
        <v>51</v>
      </c>
      <c r="Y127" s="548">
        <v>8</v>
      </c>
      <c r="Z127" s="621">
        <v>100</v>
      </c>
      <c r="AA127" s="622">
        <v>97</v>
      </c>
      <c r="AV127" s="1087">
        <f t="shared" si="7"/>
        <v>2641</v>
      </c>
      <c r="AW127" s="1087" t="str">
        <f t="shared" si="8"/>
        <v>KENDALE ELEMENTARY SCHOOL</v>
      </c>
      <c r="AX127" s="1081" t="str">
        <f t="shared" si="9"/>
        <v>N</v>
      </c>
      <c r="AY127" s="1081" t="str">
        <f t="shared" si="10"/>
        <v>N</v>
      </c>
      <c r="AZ127" s="1086" t="str">
        <f t="shared" si="11"/>
        <v/>
      </c>
    </row>
    <row r="128" spans="1:52" ht="25.5">
      <c r="A128" s="624">
        <v>2651</v>
      </c>
      <c r="B128" s="625" t="s">
        <v>298</v>
      </c>
      <c r="C128" s="544">
        <v>132</v>
      </c>
      <c r="D128" s="620">
        <v>3.9</v>
      </c>
      <c r="E128" s="548">
        <v>0</v>
      </c>
      <c r="F128" s="546">
        <v>2</v>
      </c>
      <c r="G128" s="547">
        <v>3</v>
      </c>
      <c r="H128" s="547">
        <v>15</v>
      </c>
      <c r="I128" s="547">
        <v>60</v>
      </c>
      <c r="J128" s="557">
        <v>19</v>
      </c>
      <c r="K128" s="548">
        <v>1</v>
      </c>
      <c r="L128" s="621">
        <v>95</v>
      </c>
      <c r="M128" s="622">
        <v>80</v>
      </c>
      <c r="O128" s="624">
        <v>7059</v>
      </c>
      <c r="P128" s="625" t="s">
        <v>951</v>
      </c>
      <c r="Q128" s="544">
        <v>120</v>
      </c>
      <c r="R128" s="620">
        <v>4.3</v>
      </c>
      <c r="S128" s="548">
        <v>0</v>
      </c>
      <c r="T128" s="546">
        <v>0</v>
      </c>
      <c r="U128" s="547">
        <v>2</v>
      </c>
      <c r="V128" s="547">
        <v>13</v>
      </c>
      <c r="W128" s="547">
        <v>46</v>
      </c>
      <c r="X128" s="557">
        <v>33</v>
      </c>
      <c r="Y128" s="548">
        <v>6</v>
      </c>
      <c r="Z128" s="621">
        <v>98</v>
      </c>
      <c r="AA128" s="622">
        <v>85</v>
      </c>
      <c r="AV128" s="1087">
        <f t="shared" si="7"/>
        <v>2651</v>
      </c>
      <c r="AW128" s="1087" t="str">
        <f t="shared" si="8"/>
        <v>KENDALE LAKES ELEMENTARY SCHOOL</v>
      </c>
      <c r="AX128" s="1081" t="str">
        <f t="shared" si="9"/>
        <v>N</v>
      </c>
      <c r="AY128" s="1081" t="str">
        <f t="shared" si="10"/>
        <v>N</v>
      </c>
      <c r="AZ128" s="1086" t="str">
        <f t="shared" si="11"/>
        <v/>
      </c>
    </row>
    <row r="129" spans="1:52" ht="25.5">
      <c r="A129" s="624">
        <v>2661</v>
      </c>
      <c r="B129" s="625" t="s">
        <v>299</v>
      </c>
      <c r="C129" s="544">
        <v>188</v>
      </c>
      <c r="D129" s="620">
        <v>3.6</v>
      </c>
      <c r="E129" s="548">
        <v>1</v>
      </c>
      <c r="F129" s="546">
        <v>2</v>
      </c>
      <c r="G129" s="547">
        <v>5</v>
      </c>
      <c r="H129" s="547">
        <v>30</v>
      </c>
      <c r="I129" s="547">
        <v>54</v>
      </c>
      <c r="J129" s="557">
        <v>7</v>
      </c>
      <c r="K129" s="548">
        <v>1</v>
      </c>
      <c r="L129" s="621">
        <v>92</v>
      </c>
      <c r="M129" s="622">
        <v>62</v>
      </c>
      <c r="O129" s="624">
        <v>7254</v>
      </c>
      <c r="P129" s="625" t="s">
        <v>1314</v>
      </c>
      <c r="Q129" s="544">
        <v>29</v>
      </c>
      <c r="R129" s="620">
        <v>3.2</v>
      </c>
      <c r="S129" s="548">
        <v>3</v>
      </c>
      <c r="T129" s="546">
        <v>3</v>
      </c>
      <c r="U129" s="547">
        <v>24</v>
      </c>
      <c r="V129" s="547">
        <v>21</v>
      </c>
      <c r="W129" s="547">
        <v>38</v>
      </c>
      <c r="X129" s="557">
        <v>10</v>
      </c>
      <c r="Y129" s="548">
        <v>0</v>
      </c>
      <c r="Z129" s="621">
        <v>69</v>
      </c>
      <c r="AA129" s="622">
        <v>48</v>
      </c>
      <c r="AV129" s="1087">
        <f t="shared" si="7"/>
        <v>2661</v>
      </c>
      <c r="AW129" s="1087" t="str">
        <f t="shared" si="8"/>
        <v>KENSINGTON PARK ELEMENTARY SCHOOL</v>
      </c>
      <c r="AX129" s="1081" t="str">
        <f t="shared" si="9"/>
        <v>N</v>
      </c>
      <c r="AY129" s="1081" t="str">
        <f t="shared" si="10"/>
        <v>N</v>
      </c>
      <c r="AZ129" s="1086" t="str">
        <f t="shared" si="11"/>
        <v/>
      </c>
    </row>
    <row r="130" spans="1:52" ht="25.5">
      <c r="A130" s="624">
        <v>2701</v>
      </c>
      <c r="B130" s="625" t="s">
        <v>41</v>
      </c>
      <c r="C130" s="544">
        <v>137</v>
      </c>
      <c r="D130" s="620">
        <v>4.0999999999999996</v>
      </c>
      <c r="E130" s="548">
        <v>1</v>
      </c>
      <c r="F130" s="546">
        <v>1</v>
      </c>
      <c r="G130" s="547">
        <v>2</v>
      </c>
      <c r="H130" s="547">
        <v>7</v>
      </c>
      <c r="I130" s="547">
        <v>60</v>
      </c>
      <c r="J130" s="557">
        <v>27</v>
      </c>
      <c r="K130" s="548">
        <v>1</v>
      </c>
      <c r="L130" s="621">
        <v>96</v>
      </c>
      <c r="M130" s="622">
        <v>88</v>
      </c>
      <c r="O130" s="624">
        <v>7631</v>
      </c>
      <c r="P130" s="625" t="s">
        <v>1325</v>
      </c>
      <c r="Q130" s="544">
        <v>29</v>
      </c>
      <c r="R130" s="620">
        <v>3.1</v>
      </c>
      <c r="S130" s="548">
        <v>0</v>
      </c>
      <c r="T130" s="546">
        <v>3</v>
      </c>
      <c r="U130" s="547">
        <v>21</v>
      </c>
      <c r="V130" s="547">
        <v>38</v>
      </c>
      <c r="W130" s="547">
        <v>34</v>
      </c>
      <c r="X130" s="557">
        <v>3</v>
      </c>
      <c r="Y130" s="548">
        <v>0</v>
      </c>
      <c r="Z130" s="621">
        <v>76</v>
      </c>
      <c r="AA130" s="622">
        <v>38</v>
      </c>
      <c r="AV130" s="1087">
        <f t="shared" si="7"/>
        <v>2701</v>
      </c>
      <c r="AW130" s="1087" t="str">
        <f t="shared" si="8"/>
        <v>KENWOOD K-8 CENTER</v>
      </c>
      <c r="AX130" s="1081">
        <f t="shared" si="9"/>
        <v>148</v>
      </c>
      <c r="AY130" s="1081">
        <f t="shared" si="10"/>
        <v>100</v>
      </c>
      <c r="AZ130" s="1086">
        <f t="shared" si="11"/>
        <v>98.07719298245614</v>
      </c>
    </row>
    <row r="131" spans="1:52">
      <c r="A131" s="624">
        <v>2741</v>
      </c>
      <c r="B131" s="625" t="s">
        <v>300</v>
      </c>
      <c r="C131" s="544">
        <v>151</v>
      </c>
      <c r="D131" s="620">
        <v>4.5</v>
      </c>
      <c r="E131" s="548">
        <v>1</v>
      </c>
      <c r="F131" s="546">
        <v>1</v>
      </c>
      <c r="G131" s="547">
        <v>0</v>
      </c>
      <c r="H131" s="547">
        <v>3</v>
      </c>
      <c r="I131" s="547">
        <v>44</v>
      </c>
      <c r="J131" s="557">
        <v>44</v>
      </c>
      <c r="K131" s="548">
        <v>7</v>
      </c>
      <c r="L131" s="621">
        <v>99</v>
      </c>
      <c r="M131" s="622">
        <v>95</v>
      </c>
      <c r="O131" s="624">
        <v>7812</v>
      </c>
      <c r="P131" s="625" t="s">
        <v>154</v>
      </c>
      <c r="Q131" s="544">
        <v>1</v>
      </c>
      <c r="R131" s="620"/>
      <c r="S131" s="548"/>
      <c r="T131" s="546"/>
      <c r="U131" s="547"/>
      <c r="V131" s="547"/>
      <c r="W131" s="547"/>
      <c r="X131" s="557"/>
      <c r="Y131" s="548"/>
      <c r="Z131" s="621"/>
      <c r="AA131" s="622"/>
      <c r="AV131" s="1087">
        <f t="shared" si="7"/>
        <v>2741</v>
      </c>
      <c r="AW131" s="1087" t="str">
        <f t="shared" si="8"/>
        <v>KEY BISCAYNE K-8 CENTER</v>
      </c>
      <c r="AX131" s="1081">
        <f t="shared" si="9"/>
        <v>135</v>
      </c>
      <c r="AY131" s="1081">
        <f t="shared" si="10"/>
        <v>99</v>
      </c>
      <c r="AZ131" s="1086">
        <f t="shared" si="11"/>
        <v>99</v>
      </c>
    </row>
    <row r="132" spans="1:52" ht="25.5">
      <c r="A132" s="624">
        <v>2781</v>
      </c>
      <c r="B132" s="625" t="s">
        <v>301</v>
      </c>
      <c r="C132" s="544">
        <v>144</v>
      </c>
      <c r="D132" s="620">
        <v>3.5</v>
      </c>
      <c r="E132" s="548">
        <v>1</v>
      </c>
      <c r="F132" s="546">
        <v>7</v>
      </c>
      <c r="G132" s="547">
        <v>2</v>
      </c>
      <c r="H132" s="547">
        <v>30</v>
      </c>
      <c r="I132" s="547">
        <v>52</v>
      </c>
      <c r="J132" s="557">
        <v>7</v>
      </c>
      <c r="K132" s="548">
        <v>1</v>
      </c>
      <c r="L132" s="621">
        <v>90</v>
      </c>
      <c r="M132" s="622">
        <v>60</v>
      </c>
      <c r="O132" s="624">
        <v>7823</v>
      </c>
      <c r="P132" s="625" t="s">
        <v>1327</v>
      </c>
      <c r="Q132" s="544">
        <v>1</v>
      </c>
      <c r="R132" s="620"/>
      <c r="S132" s="548"/>
      <c r="T132" s="546"/>
      <c r="U132" s="547"/>
      <c r="V132" s="547"/>
      <c r="W132" s="547"/>
      <c r="X132" s="557"/>
      <c r="Y132" s="548"/>
      <c r="Z132" s="621"/>
      <c r="AA132" s="622"/>
      <c r="AV132" s="1087">
        <f t="shared" si="7"/>
        <v>2781</v>
      </c>
      <c r="AW132" s="1087" t="str">
        <f t="shared" si="8"/>
        <v>KINLOCH PARK ELEMENTARY SCHOOL</v>
      </c>
      <c r="AX132" s="1081" t="str">
        <f t="shared" si="9"/>
        <v>N</v>
      </c>
      <c r="AY132" s="1081" t="str">
        <f t="shared" si="10"/>
        <v>N</v>
      </c>
      <c r="AZ132" s="1086" t="str">
        <f t="shared" si="11"/>
        <v/>
      </c>
    </row>
    <row r="133" spans="1:52" ht="25.5">
      <c r="A133" s="624">
        <v>2801</v>
      </c>
      <c r="B133" s="625" t="s">
        <v>302</v>
      </c>
      <c r="C133" s="544">
        <v>46</v>
      </c>
      <c r="D133" s="620">
        <v>3.3</v>
      </c>
      <c r="E133" s="548">
        <v>4</v>
      </c>
      <c r="F133" s="546">
        <v>2</v>
      </c>
      <c r="G133" s="547">
        <v>2</v>
      </c>
      <c r="H133" s="547">
        <v>50</v>
      </c>
      <c r="I133" s="547">
        <v>33</v>
      </c>
      <c r="J133" s="557">
        <v>9</v>
      </c>
      <c r="K133" s="548">
        <v>0</v>
      </c>
      <c r="L133" s="621">
        <v>91</v>
      </c>
      <c r="M133" s="622">
        <v>41</v>
      </c>
      <c r="O133" s="624">
        <v>7826</v>
      </c>
      <c r="P133" s="625" t="s">
        <v>1793</v>
      </c>
      <c r="Q133" s="544">
        <v>1</v>
      </c>
      <c r="R133" s="620"/>
      <c r="S133" s="548"/>
      <c r="T133" s="546"/>
      <c r="U133" s="547"/>
      <c r="V133" s="547"/>
      <c r="W133" s="547"/>
      <c r="X133" s="557"/>
      <c r="Y133" s="548"/>
      <c r="Z133" s="621"/>
      <c r="AA133" s="622"/>
      <c r="AV133" s="1087">
        <f t="shared" si="7"/>
        <v>2801</v>
      </c>
      <c r="AW133" s="1087" t="str">
        <f t="shared" si="8"/>
        <v>LAKE STEVENS ELEMENTARY SCHOOL</v>
      </c>
      <c r="AX133" s="1081" t="str">
        <f t="shared" si="9"/>
        <v>N</v>
      </c>
      <c r="AY133" s="1081" t="str">
        <f t="shared" si="10"/>
        <v>N</v>
      </c>
      <c r="AZ133" s="1086" t="str">
        <f t="shared" si="11"/>
        <v/>
      </c>
    </row>
    <row r="134" spans="1:52" ht="25.5">
      <c r="A134" s="624">
        <v>2821</v>
      </c>
      <c r="B134" s="625" t="s">
        <v>303</v>
      </c>
      <c r="C134" s="544">
        <v>86</v>
      </c>
      <c r="D134" s="620">
        <v>4.0999999999999996</v>
      </c>
      <c r="E134" s="548">
        <v>0</v>
      </c>
      <c r="F134" s="546">
        <v>2</v>
      </c>
      <c r="G134" s="547">
        <v>5</v>
      </c>
      <c r="H134" s="547">
        <v>7</v>
      </c>
      <c r="I134" s="547">
        <v>57</v>
      </c>
      <c r="J134" s="557">
        <v>28</v>
      </c>
      <c r="K134" s="548">
        <v>1</v>
      </c>
      <c r="L134" s="621">
        <v>93</v>
      </c>
      <c r="M134" s="622">
        <v>86</v>
      </c>
      <c r="O134" s="624">
        <v>7829</v>
      </c>
      <c r="P134" s="625" t="s">
        <v>145</v>
      </c>
      <c r="Q134" s="544">
        <v>23</v>
      </c>
      <c r="R134" s="620">
        <v>2.7</v>
      </c>
      <c r="S134" s="548">
        <v>0</v>
      </c>
      <c r="T134" s="546">
        <v>13</v>
      </c>
      <c r="U134" s="547">
        <v>17</v>
      </c>
      <c r="V134" s="547">
        <v>52</v>
      </c>
      <c r="W134" s="547">
        <v>17</v>
      </c>
      <c r="X134" s="557">
        <v>0</v>
      </c>
      <c r="Y134" s="548">
        <v>0</v>
      </c>
      <c r="Z134" s="621">
        <v>70</v>
      </c>
      <c r="AA134" s="622">
        <v>17</v>
      </c>
      <c r="AV134" s="1087">
        <f t="shared" si="7"/>
        <v>2821</v>
      </c>
      <c r="AW134" s="1087" t="str">
        <f t="shared" si="8"/>
        <v>LAKEVIEW ELEMENTARY SCHOOL</v>
      </c>
      <c r="AX134" s="1081" t="str">
        <f t="shared" si="9"/>
        <v>N</v>
      </c>
      <c r="AY134" s="1081" t="str">
        <f t="shared" si="10"/>
        <v>N</v>
      </c>
      <c r="AZ134" s="1086" t="str">
        <f t="shared" si="11"/>
        <v/>
      </c>
    </row>
    <row r="135" spans="1:52">
      <c r="A135" s="624">
        <v>2881</v>
      </c>
      <c r="B135" s="625" t="s">
        <v>304</v>
      </c>
      <c r="C135" s="544">
        <v>96</v>
      </c>
      <c r="D135" s="620">
        <v>3.9</v>
      </c>
      <c r="E135" s="548">
        <v>0</v>
      </c>
      <c r="F135" s="546">
        <v>0</v>
      </c>
      <c r="G135" s="547">
        <v>0</v>
      </c>
      <c r="H135" s="547">
        <v>34</v>
      </c>
      <c r="I135" s="547">
        <v>46</v>
      </c>
      <c r="J135" s="557">
        <v>17</v>
      </c>
      <c r="K135" s="548">
        <v>3</v>
      </c>
      <c r="L135" s="621">
        <v>100</v>
      </c>
      <c r="M135" s="622">
        <v>66</v>
      </c>
      <c r="O135" s="624">
        <v>7832</v>
      </c>
      <c r="P135" s="625" t="s">
        <v>153</v>
      </c>
      <c r="Q135" s="544">
        <v>1</v>
      </c>
      <c r="R135" s="620"/>
      <c r="S135" s="548"/>
      <c r="T135" s="546"/>
      <c r="U135" s="547"/>
      <c r="V135" s="547"/>
      <c r="W135" s="547"/>
      <c r="X135" s="557"/>
      <c r="Y135" s="548"/>
      <c r="Z135" s="621"/>
      <c r="AA135" s="622"/>
      <c r="AV135" s="1087">
        <f t="shared" si="7"/>
        <v>2881</v>
      </c>
      <c r="AW135" s="1087" t="str">
        <f t="shared" si="8"/>
        <v>LEEWOOD K-8 CENTER</v>
      </c>
      <c r="AX135" s="1081">
        <f t="shared" si="9"/>
        <v>53</v>
      </c>
      <c r="AY135" s="1081">
        <f t="shared" si="10"/>
        <v>98</v>
      </c>
      <c r="AZ135" s="1086">
        <f t="shared" si="11"/>
        <v>99.288590604026851</v>
      </c>
    </row>
    <row r="136" spans="1:52" ht="25.5">
      <c r="A136" s="624">
        <v>2891</v>
      </c>
      <c r="B136" s="625" t="s">
        <v>305</v>
      </c>
      <c r="C136" s="544">
        <v>127</v>
      </c>
      <c r="D136" s="620">
        <v>4.5</v>
      </c>
      <c r="E136" s="548">
        <v>2</v>
      </c>
      <c r="F136" s="546">
        <v>0</v>
      </c>
      <c r="G136" s="547">
        <v>0</v>
      </c>
      <c r="H136" s="547">
        <v>6</v>
      </c>
      <c r="I136" s="547">
        <v>46</v>
      </c>
      <c r="J136" s="557">
        <v>36</v>
      </c>
      <c r="K136" s="548">
        <v>11</v>
      </c>
      <c r="L136" s="621">
        <v>98</v>
      </c>
      <c r="M136" s="622">
        <v>93</v>
      </c>
      <c r="O136" s="624">
        <v>7833</v>
      </c>
      <c r="P136" s="625" t="s">
        <v>1794</v>
      </c>
      <c r="Q136" s="544">
        <v>3</v>
      </c>
      <c r="R136" s="620"/>
      <c r="S136" s="548"/>
      <c r="T136" s="546"/>
      <c r="U136" s="547"/>
      <c r="V136" s="547"/>
      <c r="W136" s="547"/>
      <c r="X136" s="557"/>
      <c r="Y136" s="548"/>
      <c r="Z136" s="621"/>
      <c r="AA136" s="622"/>
      <c r="AV136" s="1087">
        <f t="shared" si="7"/>
        <v>2891</v>
      </c>
      <c r="AW136" s="1087" t="str">
        <f t="shared" si="8"/>
        <v>WILLIAM H. LEHMAN ELEMENTARY SCHOOL</v>
      </c>
      <c r="AX136" s="1081" t="str">
        <f t="shared" si="9"/>
        <v>N</v>
      </c>
      <c r="AY136" s="1081" t="str">
        <f t="shared" si="10"/>
        <v>N</v>
      </c>
      <c r="AZ136" s="1086" t="str">
        <f t="shared" si="11"/>
        <v/>
      </c>
    </row>
    <row r="137" spans="1:52">
      <c r="A137" s="624">
        <v>2901</v>
      </c>
      <c r="B137" s="625" t="s">
        <v>306</v>
      </c>
      <c r="C137" s="544">
        <v>105</v>
      </c>
      <c r="D137" s="620">
        <v>3.7</v>
      </c>
      <c r="E137" s="548">
        <v>4</v>
      </c>
      <c r="F137" s="546">
        <v>2</v>
      </c>
      <c r="G137" s="547">
        <v>3</v>
      </c>
      <c r="H137" s="547">
        <v>20</v>
      </c>
      <c r="I137" s="547">
        <v>59</v>
      </c>
      <c r="J137" s="557">
        <v>12</v>
      </c>
      <c r="K137" s="548">
        <v>0</v>
      </c>
      <c r="L137" s="621">
        <v>91</v>
      </c>
      <c r="M137" s="622">
        <v>71</v>
      </c>
      <c r="O137" s="624">
        <v>7835</v>
      </c>
      <c r="P137" s="625" t="s">
        <v>146</v>
      </c>
      <c r="Q137" s="544">
        <v>21</v>
      </c>
      <c r="R137" s="620">
        <v>3.5</v>
      </c>
      <c r="S137" s="548">
        <v>0</v>
      </c>
      <c r="T137" s="546">
        <v>0</v>
      </c>
      <c r="U137" s="547">
        <v>10</v>
      </c>
      <c r="V137" s="547">
        <v>38</v>
      </c>
      <c r="W137" s="547">
        <v>48</v>
      </c>
      <c r="X137" s="557">
        <v>5</v>
      </c>
      <c r="Y137" s="548">
        <v>0</v>
      </c>
      <c r="Z137" s="621">
        <v>90</v>
      </c>
      <c r="AA137" s="622">
        <v>52</v>
      </c>
      <c r="AV137" s="1087">
        <f t="shared" si="7"/>
        <v>2901</v>
      </c>
      <c r="AW137" s="1087" t="str">
        <f t="shared" si="8"/>
        <v>LEISURE CITY K-8 CENTER</v>
      </c>
      <c r="AX137" s="1081">
        <f t="shared" si="9"/>
        <v>103</v>
      </c>
      <c r="AY137" s="1081">
        <f t="shared" si="10"/>
        <v>96</v>
      </c>
      <c r="AZ137" s="1086">
        <f t="shared" si="11"/>
        <v>93.475961538461533</v>
      </c>
    </row>
    <row r="138" spans="1:52">
      <c r="A138" s="624">
        <v>2911</v>
      </c>
      <c r="B138" s="625" t="s">
        <v>307</v>
      </c>
      <c r="C138" s="544">
        <v>115</v>
      </c>
      <c r="D138" s="620">
        <v>3.7</v>
      </c>
      <c r="E138" s="548">
        <v>3</v>
      </c>
      <c r="F138" s="546">
        <v>1</v>
      </c>
      <c r="G138" s="547">
        <v>2</v>
      </c>
      <c r="H138" s="547">
        <v>23</v>
      </c>
      <c r="I138" s="547">
        <v>59</v>
      </c>
      <c r="J138" s="557">
        <v>10</v>
      </c>
      <c r="K138" s="548">
        <v>1</v>
      </c>
      <c r="L138" s="621">
        <v>94</v>
      </c>
      <c r="M138" s="622">
        <v>70</v>
      </c>
      <c r="O138" s="624">
        <v>7840</v>
      </c>
      <c r="P138" s="625" t="s">
        <v>907</v>
      </c>
      <c r="Q138" s="544">
        <v>6</v>
      </c>
      <c r="R138" s="620"/>
      <c r="S138" s="548"/>
      <c r="T138" s="546"/>
      <c r="U138" s="547"/>
      <c r="V138" s="547"/>
      <c r="W138" s="547"/>
      <c r="X138" s="557"/>
      <c r="Y138" s="548"/>
      <c r="Z138" s="621"/>
      <c r="AA138" s="622"/>
      <c r="AV138" s="1087">
        <f t="shared" ref="AV138:AV201" si="12">A138</f>
        <v>2911</v>
      </c>
      <c r="AW138" s="1087" t="str">
        <f t="shared" ref="AW138:AW201" si="13">B138</f>
        <v>LINDA LENTIN K-8 CENTER</v>
      </c>
      <c r="AX138" s="1081">
        <f t="shared" ref="AX138:AX201" si="14">IFERROR(VLOOKUP($A138,$O$9:$AA$152,3,FALSE),"N")</f>
        <v>112</v>
      </c>
      <c r="AY138" s="1081">
        <f t="shared" ref="AY138:AY201" si="15">IFERROR(VLOOKUP($A138,$O$9:$AA$152,12,FALSE),"N")</f>
        <v>97</v>
      </c>
      <c r="AZ138" s="1086">
        <f t="shared" ref="AZ138:AZ201" si="16">IF(AX138="N","",(((C138*L138)+(AX138*AY138)))/SUM(C138,AX138))</f>
        <v>95.480176211453738</v>
      </c>
    </row>
    <row r="139" spans="1:52" ht="25.5">
      <c r="A139" s="624">
        <v>2941</v>
      </c>
      <c r="B139" s="625" t="s">
        <v>1251</v>
      </c>
      <c r="C139" s="544">
        <v>142</v>
      </c>
      <c r="D139" s="620">
        <v>3.8</v>
      </c>
      <c r="E139" s="548">
        <v>3</v>
      </c>
      <c r="F139" s="546">
        <v>2</v>
      </c>
      <c r="G139" s="547">
        <v>1</v>
      </c>
      <c r="H139" s="547">
        <v>11</v>
      </c>
      <c r="I139" s="547">
        <v>69</v>
      </c>
      <c r="J139" s="557">
        <v>13</v>
      </c>
      <c r="K139" s="548">
        <v>1</v>
      </c>
      <c r="L139" s="621">
        <v>94</v>
      </c>
      <c r="M139" s="622">
        <v>83</v>
      </c>
      <c r="O139" s="624">
        <v>7850</v>
      </c>
      <c r="P139" s="625" t="s">
        <v>1331</v>
      </c>
      <c r="Q139" s="544">
        <v>1</v>
      </c>
      <c r="R139" s="620"/>
      <c r="S139" s="548"/>
      <c r="T139" s="546"/>
      <c r="U139" s="547"/>
      <c r="V139" s="547"/>
      <c r="W139" s="547"/>
      <c r="X139" s="557"/>
      <c r="Y139" s="548"/>
      <c r="Z139" s="621"/>
      <c r="AA139" s="622"/>
      <c r="AV139" s="1087">
        <f t="shared" si="12"/>
        <v>2941</v>
      </c>
      <c r="AW139" s="1087" t="str">
        <f t="shared" si="13"/>
        <v>LAURA C. SAUNDERS ELEM. SCHOOL</v>
      </c>
      <c r="AX139" s="1081" t="str">
        <f t="shared" si="14"/>
        <v>N</v>
      </c>
      <c r="AY139" s="1081" t="str">
        <f t="shared" si="15"/>
        <v>N</v>
      </c>
      <c r="AZ139" s="1086" t="str">
        <f t="shared" si="16"/>
        <v/>
      </c>
    </row>
    <row r="140" spans="1:52" ht="25.5">
      <c r="A140" s="624">
        <v>2981</v>
      </c>
      <c r="B140" s="625" t="s">
        <v>309</v>
      </c>
      <c r="C140" s="544">
        <v>42</v>
      </c>
      <c r="D140" s="620">
        <v>4</v>
      </c>
      <c r="E140" s="548">
        <v>0</v>
      </c>
      <c r="F140" s="546">
        <v>0</v>
      </c>
      <c r="G140" s="547">
        <v>2</v>
      </c>
      <c r="H140" s="547">
        <v>10</v>
      </c>
      <c r="I140" s="547">
        <v>71</v>
      </c>
      <c r="J140" s="557">
        <v>17</v>
      </c>
      <c r="K140" s="548">
        <v>0</v>
      </c>
      <c r="L140" s="621">
        <v>98</v>
      </c>
      <c r="M140" s="622">
        <v>88</v>
      </c>
      <c r="O140" s="624">
        <v>7851</v>
      </c>
      <c r="P140" s="625" t="s">
        <v>1332</v>
      </c>
      <c r="Q140" s="544">
        <v>1</v>
      </c>
      <c r="R140" s="620"/>
      <c r="S140" s="548"/>
      <c r="T140" s="546"/>
      <c r="U140" s="547"/>
      <c r="V140" s="547"/>
      <c r="W140" s="547"/>
      <c r="X140" s="557"/>
      <c r="Y140" s="548"/>
      <c r="Z140" s="621"/>
      <c r="AA140" s="622"/>
      <c r="AV140" s="1087">
        <f t="shared" si="12"/>
        <v>2981</v>
      </c>
      <c r="AW140" s="1087" t="str">
        <f t="shared" si="13"/>
        <v>LIBERTY CITY ELEMENTARY SCHOOL</v>
      </c>
      <c r="AX140" s="1081" t="str">
        <f t="shared" si="14"/>
        <v>N</v>
      </c>
      <c r="AY140" s="1081" t="str">
        <f t="shared" si="15"/>
        <v>N</v>
      </c>
      <c r="AZ140" s="1086" t="str">
        <f t="shared" si="16"/>
        <v/>
      </c>
    </row>
    <row r="141" spans="1:52" ht="25.5">
      <c r="A141" s="624">
        <v>3021</v>
      </c>
      <c r="B141" s="625" t="s">
        <v>1609</v>
      </c>
      <c r="C141" s="544">
        <v>84</v>
      </c>
      <c r="D141" s="620">
        <v>3.7</v>
      </c>
      <c r="E141" s="548">
        <v>1</v>
      </c>
      <c r="F141" s="546">
        <v>4</v>
      </c>
      <c r="G141" s="547">
        <v>6</v>
      </c>
      <c r="H141" s="547">
        <v>19</v>
      </c>
      <c r="I141" s="547">
        <v>60</v>
      </c>
      <c r="J141" s="557">
        <v>10</v>
      </c>
      <c r="K141" s="548">
        <v>1</v>
      </c>
      <c r="L141" s="621">
        <v>89</v>
      </c>
      <c r="M141" s="622">
        <v>70</v>
      </c>
      <c r="O141" s="624">
        <v>7853</v>
      </c>
      <c r="P141" s="625" t="s">
        <v>151</v>
      </c>
      <c r="Q141" s="544">
        <v>6</v>
      </c>
      <c r="R141" s="620"/>
      <c r="S141" s="548"/>
      <c r="T141" s="546"/>
      <c r="U141" s="547"/>
      <c r="V141" s="547"/>
      <c r="W141" s="547"/>
      <c r="X141" s="557"/>
      <c r="Y141" s="548"/>
      <c r="Z141" s="621"/>
      <c r="AA141" s="622"/>
      <c r="AV141" s="1087">
        <f t="shared" si="12"/>
        <v>3021</v>
      </c>
      <c r="AW141" s="1087" t="str">
        <f t="shared" si="13"/>
        <v>JESSE J. MCCRARY JR. ELEMENTARY SCH</v>
      </c>
      <c r="AX141" s="1081" t="str">
        <f t="shared" si="14"/>
        <v>N</v>
      </c>
      <c r="AY141" s="1081" t="str">
        <f t="shared" si="15"/>
        <v>N</v>
      </c>
      <c r="AZ141" s="1086" t="str">
        <f t="shared" si="16"/>
        <v/>
      </c>
    </row>
    <row r="142" spans="1:52" ht="25.5">
      <c r="A142" s="624">
        <v>3024</v>
      </c>
      <c r="B142" s="625" t="s">
        <v>1610</v>
      </c>
      <c r="C142" s="544">
        <v>49</v>
      </c>
      <c r="D142" s="620">
        <v>3.7</v>
      </c>
      <c r="E142" s="548">
        <v>0</v>
      </c>
      <c r="F142" s="546">
        <v>0</v>
      </c>
      <c r="G142" s="547">
        <v>4</v>
      </c>
      <c r="H142" s="547">
        <v>27</v>
      </c>
      <c r="I142" s="547">
        <v>67</v>
      </c>
      <c r="J142" s="557">
        <v>2</v>
      </c>
      <c r="K142" s="548">
        <v>0</v>
      </c>
      <c r="L142" s="621">
        <v>96</v>
      </c>
      <c r="M142" s="622">
        <v>69</v>
      </c>
      <c r="O142" s="624">
        <v>7860</v>
      </c>
      <c r="P142" s="625" t="s">
        <v>1611</v>
      </c>
      <c r="Q142" s="544">
        <v>13</v>
      </c>
      <c r="R142" s="620">
        <v>2.8</v>
      </c>
      <c r="S142" s="548">
        <v>8</v>
      </c>
      <c r="T142" s="546">
        <v>0</v>
      </c>
      <c r="U142" s="547">
        <v>31</v>
      </c>
      <c r="V142" s="547">
        <v>31</v>
      </c>
      <c r="W142" s="547">
        <v>31</v>
      </c>
      <c r="X142" s="557">
        <v>0</v>
      </c>
      <c r="Y142" s="548">
        <v>0</v>
      </c>
      <c r="Z142" s="621">
        <v>62</v>
      </c>
      <c r="AA142" s="622">
        <v>31</v>
      </c>
      <c r="AV142" s="1087">
        <f t="shared" si="12"/>
        <v>3024</v>
      </c>
      <c r="AW142" s="1087" t="str">
        <f t="shared" si="13"/>
        <v>FLORIDA INTERNATIONAL ELEMENTARY SC</v>
      </c>
      <c r="AX142" s="1081" t="str">
        <f t="shared" si="14"/>
        <v>N</v>
      </c>
      <c r="AY142" s="1081" t="str">
        <f t="shared" si="15"/>
        <v>N</v>
      </c>
      <c r="AZ142" s="1086" t="str">
        <f t="shared" si="16"/>
        <v/>
      </c>
    </row>
    <row r="143" spans="1:52" ht="25.5">
      <c r="A143" s="624">
        <v>3030</v>
      </c>
      <c r="B143" s="625" t="s">
        <v>133</v>
      </c>
      <c r="C143" s="544">
        <v>135</v>
      </c>
      <c r="D143" s="620">
        <v>4.3</v>
      </c>
      <c r="E143" s="548">
        <v>0</v>
      </c>
      <c r="F143" s="546">
        <v>1</v>
      </c>
      <c r="G143" s="547">
        <v>1</v>
      </c>
      <c r="H143" s="547">
        <v>7</v>
      </c>
      <c r="I143" s="547">
        <v>57</v>
      </c>
      <c r="J143" s="557">
        <v>33</v>
      </c>
      <c r="K143" s="548">
        <v>1</v>
      </c>
      <c r="L143" s="621">
        <v>99</v>
      </c>
      <c r="M143" s="622">
        <v>92</v>
      </c>
      <c r="O143" s="624">
        <v>7861</v>
      </c>
      <c r="P143" s="625" t="s">
        <v>1611</v>
      </c>
      <c r="Q143" s="544">
        <v>25</v>
      </c>
      <c r="R143" s="620">
        <v>3.7</v>
      </c>
      <c r="S143" s="548">
        <v>0</v>
      </c>
      <c r="T143" s="546">
        <v>4</v>
      </c>
      <c r="U143" s="547">
        <v>0</v>
      </c>
      <c r="V143" s="547">
        <v>32</v>
      </c>
      <c r="W143" s="547">
        <v>52</v>
      </c>
      <c r="X143" s="557">
        <v>12</v>
      </c>
      <c r="Y143" s="548">
        <v>0</v>
      </c>
      <c r="Z143" s="621">
        <v>96</v>
      </c>
      <c r="AA143" s="622">
        <v>64</v>
      </c>
      <c r="AV143" s="1087">
        <f t="shared" si="12"/>
        <v>3030</v>
      </c>
      <c r="AW143" s="1087" t="str">
        <f t="shared" si="13"/>
        <v>DORAL ACADEMY</v>
      </c>
      <c r="AX143" s="1081" t="str">
        <f t="shared" si="14"/>
        <v>N</v>
      </c>
      <c r="AY143" s="1081" t="str">
        <f t="shared" si="15"/>
        <v>N</v>
      </c>
      <c r="AZ143" s="1086" t="str">
        <f t="shared" si="16"/>
        <v/>
      </c>
    </row>
    <row r="144" spans="1:52" ht="25.5">
      <c r="A144" s="624">
        <v>3041</v>
      </c>
      <c r="B144" s="625" t="s">
        <v>311</v>
      </c>
      <c r="C144" s="544">
        <v>87</v>
      </c>
      <c r="D144" s="620">
        <v>3.9</v>
      </c>
      <c r="E144" s="548">
        <v>1</v>
      </c>
      <c r="F144" s="546">
        <v>0</v>
      </c>
      <c r="G144" s="547">
        <v>1</v>
      </c>
      <c r="H144" s="547">
        <v>20</v>
      </c>
      <c r="I144" s="547">
        <v>64</v>
      </c>
      <c r="J144" s="557">
        <v>13</v>
      </c>
      <c r="K144" s="548">
        <v>1</v>
      </c>
      <c r="L144" s="621">
        <v>98</v>
      </c>
      <c r="M144" s="622">
        <v>78</v>
      </c>
      <c r="O144" s="624">
        <v>7862</v>
      </c>
      <c r="P144" s="625" t="s">
        <v>1611</v>
      </c>
      <c r="Q144" s="544">
        <v>20</v>
      </c>
      <c r="R144" s="620">
        <v>4</v>
      </c>
      <c r="S144" s="548">
        <v>0</v>
      </c>
      <c r="T144" s="546">
        <v>0</v>
      </c>
      <c r="U144" s="547">
        <v>5</v>
      </c>
      <c r="V144" s="547">
        <v>20</v>
      </c>
      <c r="W144" s="547">
        <v>55</v>
      </c>
      <c r="X144" s="557">
        <v>15</v>
      </c>
      <c r="Y144" s="548">
        <v>5</v>
      </c>
      <c r="Z144" s="621">
        <v>95</v>
      </c>
      <c r="AA144" s="622">
        <v>75</v>
      </c>
      <c r="AV144" s="1087">
        <f t="shared" si="12"/>
        <v>3041</v>
      </c>
      <c r="AW144" s="1087" t="str">
        <f t="shared" si="13"/>
        <v>LORAH PARK ELEMENTARY SCHOOL</v>
      </c>
      <c r="AX144" s="1081" t="str">
        <f t="shared" si="14"/>
        <v>N</v>
      </c>
      <c r="AY144" s="1081" t="str">
        <f t="shared" si="15"/>
        <v>N</v>
      </c>
      <c r="AZ144" s="1086" t="str">
        <f t="shared" si="16"/>
        <v/>
      </c>
    </row>
    <row r="145" spans="1:52" ht="25.5">
      <c r="A145" s="624">
        <v>3051</v>
      </c>
      <c r="B145" s="625" t="s">
        <v>312</v>
      </c>
      <c r="C145" s="544">
        <v>66</v>
      </c>
      <c r="D145" s="620">
        <v>4</v>
      </c>
      <c r="E145" s="548">
        <v>3</v>
      </c>
      <c r="F145" s="546">
        <v>2</v>
      </c>
      <c r="G145" s="547">
        <v>2</v>
      </c>
      <c r="H145" s="547">
        <v>11</v>
      </c>
      <c r="I145" s="547">
        <v>58</v>
      </c>
      <c r="J145" s="557">
        <v>24</v>
      </c>
      <c r="K145" s="548">
        <v>2</v>
      </c>
      <c r="L145" s="621">
        <v>94</v>
      </c>
      <c r="M145" s="622">
        <v>83</v>
      </c>
      <c r="O145" s="624">
        <v>8101</v>
      </c>
      <c r="P145" s="625" t="s">
        <v>1334</v>
      </c>
      <c r="Q145" s="544">
        <v>16</v>
      </c>
      <c r="R145" s="620">
        <v>4.4000000000000004</v>
      </c>
      <c r="S145" s="548">
        <v>0</v>
      </c>
      <c r="T145" s="546">
        <v>0</v>
      </c>
      <c r="U145" s="547">
        <v>0</v>
      </c>
      <c r="V145" s="547">
        <v>6</v>
      </c>
      <c r="W145" s="547">
        <v>50</v>
      </c>
      <c r="X145" s="557">
        <v>44</v>
      </c>
      <c r="Y145" s="548">
        <v>0</v>
      </c>
      <c r="Z145" s="621">
        <v>100</v>
      </c>
      <c r="AA145" s="622">
        <v>94</v>
      </c>
      <c r="AV145" s="1087">
        <f t="shared" si="12"/>
        <v>3051</v>
      </c>
      <c r="AW145" s="1087" t="str">
        <f t="shared" si="13"/>
        <v>TOUSSAINT L'OUVERTURE ELEMENTARY</v>
      </c>
      <c r="AX145" s="1081" t="str">
        <f t="shared" si="14"/>
        <v>N</v>
      </c>
      <c r="AY145" s="1081" t="str">
        <f t="shared" si="15"/>
        <v>N</v>
      </c>
      <c r="AZ145" s="1086" t="str">
        <f t="shared" si="16"/>
        <v/>
      </c>
    </row>
    <row r="146" spans="1:52" ht="25.5">
      <c r="A146" s="624">
        <v>3061</v>
      </c>
      <c r="B146" s="625" t="s">
        <v>313</v>
      </c>
      <c r="C146" s="544">
        <v>85</v>
      </c>
      <c r="D146" s="620">
        <v>4.0999999999999996</v>
      </c>
      <c r="E146" s="548">
        <v>0</v>
      </c>
      <c r="F146" s="546">
        <v>0</v>
      </c>
      <c r="G146" s="547">
        <v>4</v>
      </c>
      <c r="H146" s="547">
        <v>19</v>
      </c>
      <c r="I146" s="547">
        <v>48</v>
      </c>
      <c r="J146" s="557">
        <v>20</v>
      </c>
      <c r="K146" s="548">
        <v>9</v>
      </c>
      <c r="L146" s="621">
        <v>96</v>
      </c>
      <c r="M146" s="622">
        <v>78</v>
      </c>
      <c r="O146" s="624">
        <v>8119</v>
      </c>
      <c r="P146" s="625" t="s">
        <v>526</v>
      </c>
      <c r="Q146" s="544">
        <v>20</v>
      </c>
      <c r="R146" s="620">
        <v>3.7</v>
      </c>
      <c r="S146" s="548">
        <v>0</v>
      </c>
      <c r="T146" s="546">
        <v>0</v>
      </c>
      <c r="U146" s="547">
        <v>5</v>
      </c>
      <c r="V146" s="547">
        <v>30</v>
      </c>
      <c r="W146" s="547">
        <v>55</v>
      </c>
      <c r="X146" s="557">
        <v>10</v>
      </c>
      <c r="Y146" s="548">
        <v>0</v>
      </c>
      <c r="Z146" s="621">
        <v>95</v>
      </c>
      <c r="AA146" s="622">
        <v>65</v>
      </c>
      <c r="AV146" s="1087">
        <f t="shared" si="12"/>
        <v>3061</v>
      </c>
      <c r="AW146" s="1087" t="str">
        <f t="shared" si="13"/>
        <v>LUDLAM ELEMENTARY SCHOOL</v>
      </c>
      <c r="AX146" s="1081" t="str">
        <f t="shared" si="14"/>
        <v>N</v>
      </c>
      <c r="AY146" s="1081" t="str">
        <f t="shared" si="15"/>
        <v>N</v>
      </c>
      <c r="AZ146" s="1086" t="str">
        <f t="shared" si="16"/>
        <v/>
      </c>
    </row>
    <row r="147" spans="1:52" ht="25.5">
      <c r="A147" s="624">
        <v>3100</v>
      </c>
      <c r="B147" s="625" t="s">
        <v>314</v>
      </c>
      <c r="C147" s="544">
        <v>67</v>
      </c>
      <c r="D147" s="620">
        <v>4.0999999999999996</v>
      </c>
      <c r="E147" s="548">
        <v>0</v>
      </c>
      <c r="F147" s="546">
        <v>0</v>
      </c>
      <c r="G147" s="547">
        <v>0</v>
      </c>
      <c r="H147" s="547">
        <v>7</v>
      </c>
      <c r="I147" s="547">
        <v>72</v>
      </c>
      <c r="J147" s="557">
        <v>21</v>
      </c>
      <c r="K147" s="548">
        <v>0</v>
      </c>
      <c r="L147" s="621">
        <v>100</v>
      </c>
      <c r="M147" s="622">
        <v>93</v>
      </c>
      <c r="O147" s="624">
        <v>8121</v>
      </c>
      <c r="P147" s="625" t="s">
        <v>148</v>
      </c>
      <c r="Q147" s="544">
        <v>11</v>
      </c>
      <c r="R147" s="620">
        <v>3.8</v>
      </c>
      <c r="S147" s="548">
        <v>0</v>
      </c>
      <c r="T147" s="546">
        <v>0</v>
      </c>
      <c r="U147" s="547">
        <v>0</v>
      </c>
      <c r="V147" s="547">
        <v>18</v>
      </c>
      <c r="W147" s="547">
        <v>82</v>
      </c>
      <c r="X147" s="557">
        <v>0</v>
      </c>
      <c r="Y147" s="548">
        <v>0</v>
      </c>
      <c r="Z147" s="621">
        <v>100</v>
      </c>
      <c r="AA147" s="622">
        <v>82</v>
      </c>
      <c r="AV147" s="1087">
        <f t="shared" si="12"/>
        <v>3100</v>
      </c>
      <c r="AW147" s="1087" t="str">
        <f t="shared" si="13"/>
        <v>MATER ACADEMY EAST CHARTER</v>
      </c>
      <c r="AX147" s="1081" t="str">
        <f t="shared" si="14"/>
        <v>N</v>
      </c>
      <c r="AY147" s="1081" t="str">
        <f t="shared" si="15"/>
        <v>N</v>
      </c>
      <c r="AZ147" s="1086" t="str">
        <f t="shared" si="16"/>
        <v/>
      </c>
    </row>
    <row r="148" spans="1:52" ht="25.5">
      <c r="A148" s="624">
        <v>3101</v>
      </c>
      <c r="B148" s="625" t="s">
        <v>315</v>
      </c>
      <c r="C148" s="544">
        <v>118</v>
      </c>
      <c r="D148" s="620">
        <v>4.0999999999999996</v>
      </c>
      <c r="E148" s="548">
        <v>0</v>
      </c>
      <c r="F148" s="546">
        <v>0</v>
      </c>
      <c r="G148" s="547">
        <v>1</v>
      </c>
      <c r="H148" s="547">
        <v>15</v>
      </c>
      <c r="I148" s="547">
        <v>59</v>
      </c>
      <c r="J148" s="557">
        <v>21</v>
      </c>
      <c r="K148" s="548">
        <v>3</v>
      </c>
      <c r="L148" s="621">
        <v>99</v>
      </c>
      <c r="M148" s="622">
        <v>84</v>
      </c>
      <c r="O148" s="624">
        <v>8131</v>
      </c>
      <c r="P148" s="625" t="s">
        <v>527</v>
      </c>
      <c r="Q148" s="544">
        <v>6</v>
      </c>
      <c r="R148" s="620"/>
      <c r="S148" s="548"/>
      <c r="T148" s="546"/>
      <c r="U148" s="547"/>
      <c r="V148" s="547"/>
      <c r="W148" s="547"/>
      <c r="X148" s="557"/>
      <c r="Y148" s="548"/>
      <c r="Z148" s="621"/>
      <c r="AA148" s="622"/>
      <c r="AV148" s="1087">
        <f t="shared" si="12"/>
        <v>3101</v>
      </c>
      <c r="AW148" s="1087" t="str">
        <f t="shared" si="13"/>
        <v>FRANK CRAWFORD MARTIN K-8 CENTER</v>
      </c>
      <c r="AX148" s="1081">
        <f t="shared" si="14"/>
        <v>130</v>
      </c>
      <c r="AY148" s="1081">
        <f t="shared" si="15"/>
        <v>100</v>
      </c>
      <c r="AZ148" s="1086">
        <f t="shared" si="16"/>
        <v>99.524193548387103</v>
      </c>
    </row>
    <row r="149" spans="1:52" ht="25.5">
      <c r="A149" s="624">
        <v>3111</v>
      </c>
      <c r="B149" s="625" t="s">
        <v>316</v>
      </c>
      <c r="C149" s="544">
        <v>106</v>
      </c>
      <c r="D149" s="620">
        <v>4.0999999999999996</v>
      </c>
      <c r="E149" s="548">
        <v>0</v>
      </c>
      <c r="F149" s="546">
        <v>1</v>
      </c>
      <c r="G149" s="547">
        <v>2</v>
      </c>
      <c r="H149" s="547">
        <v>13</v>
      </c>
      <c r="I149" s="547">
        <v>52</v>
      </c>
      <c r="J149" s="557">
        <v>30</v>
      </c>
      <c r="K149" s="548">
        <v>2</v>
      </c>
      <c r="L149" s="621">
        <v>97</v>
      </c>
      <c r="M149" s="622">
        <v>84</v>
      </c>
      <c r="O149" s="624">
        <v>8151</v>
      </c>
      <c r="P149" s="625" t="s">
        <v>913</v>
      </c>
      <c r="Q149" s="544">
        <v>16</v>
      </c>
      <c r="R149" s="620">
        <v>3</v>
      </c>
      <c r="S149" s="548">
        <v>0</v>
      </c>
      <c r="T149" s="546">
        <v>0</v>
      </c>
      <c r="U149" s="547">
        <v>38</v>
      </c>
      <c r="V149" s="547">
        <v>25</v>
      </c>
      <c r="W149" s="547">
        <v>38</v>
      </c>
      <c r="X149" s="557">
        <v>0</v>
      </c>
      <c r="Y149" s="548">
        <v>0</v>
      </c>
      <c r="Z149" s="621">
        <v>63</v>
      </c>
      <c r="AA149" s="622">
        <v>38</v>
      </c>
      <c r="AV149" s="1087">
        <f t="shared" si="12"/>
        <v>3111</v>
      </c>
      <c r="AW149" s="1087" t="str">
        <f t="shared" si="13"/>
        <v>WESLEY MATTHEWS ELEMENTARY SCHOOL</v>
      </c>
      <c r="AX149" s="1081" t="str">
        <f t="shared" si="14"/>
        <v>N</v>
      </c>
      <c r="AY149" s="1081" t="str">
        <f t="shared" si="15"/>
        <v>N</v>
      </c>
      <c r="AZ149" s="1086" t="str">
        <f t="shared" si="16"/>
        <v/>
      </c>
    </row>
    <row r="150" spans="1:52" ht="25.5">
      <c r="A150" s="624">
        <v>3141</v>
      </c>
      <c r="B150" s="625" t="s">
        <v>317</v>
      </c>
      <c r="C150" s="544">
        <v>204</v>
      </c>
      <c r="D150" s="620">
        <v>4</v>
      </c>
      <c r="E150" s="548">
        <v>2</v>
      </c>
      <c r="F150" s="546">
        <v>2</v>
      </c>
      <c r="G150" s="547">
        <v>0</v>
      </c>
      <c r="H150" s="547">
        <v>15</v>
      </c>
      <c r="I150" s="547">
        <v>46</v>
      </c>
      <c r="J150" s="557">
        <v>31</v>
      </c>
      <c r="K150" s="548">
        <v>2</v>
      </c>
      <c r="L150" s="621">
        <v>95</v>
      </c>
      <c r="M150" s="622">
        <v>79</v>
      </c>
      <c r="O150" s="624">
        <v>8181</v>
      </c>
      <c r="P150" s="625" t="s">
        <v>916</v>
      </c>
      <c r="Q150" s="544">
        <v>17</v>
      </c>
      <c r="R150" s="620">
        <v>3</v>
      </c>
      <c r="S150" s="548">
        <v>0</v>
      </c>
      <c r="T150" s="546">
        <v>0</v>
      </c>
      <c r="U150" s="547">
        <v>24</v>
      </c>
      <c r="V150" s="547">
        <v>53</v>
      </c>
      <c r="W150" s="547">
        <v>24</v>
      </c>
      <c r="X150" s="557">
        <v>0</v>
      </c>
      <c r="Y150" s="548">
        <v>0</v>
      </c>
      <c r="Z150" s="621">
        <v>76</v>
      </c>
      <c r="AA150" s="622">
        <v>24</v>
      </c>
      <c r="AV150" s="1087">
        <f t="shared" si="12"/>
        <v>3141</v>
      </c>
      <c r="AW150" s="1087" t="str">
        <f t="shared" si="13"/>
        <v>MEADOWLANE ELEMENTARY SCHOOL</v>
      </c>
      <c r="AX150" s="1081" t="str">
        <f t="shared" si="14"/>
        <v>N</v>
      </c>
      <c r="AY150" s="1081" t="str">
        <f t="shared" si="15"/>
        <v>N</v>
      </c>
      <c r="AZ150" s="1086" t="str">
        <f t="shared" si="16"/>
        <v/>
      </c>
    </row>
    <row r="151" spans="1:52" ht="25.5">
      <c r="A151" s="624">
        <v>3181</v>
      </c>
      <c r="B151" s="625" t="s">
        <v>318</v>
      </c>
      <c r="C151" s="544">
        <v>84</v>
      </c>
      <c r="D151" s="620">
        <v>3.8</v>
      </c>
      <c r="E151" s="548">
        <v>2</v>
      </c>
      <c r="F151" s="546">
        <v>2</v>
      </c>
      <c r="G151" s="547">
        <v>1</v>
      </c>
      <c r="H151" s="547">
        <v>14</v>
      </c>
      <c r="I151" s="547">
        <v>67</v>
      </c>
      <c r="J151" s="557">
        <v>11</v>
      </c>
      <c r="K151" s="548">
        <v>2</v>
      </c>
      <c r="L151" s="621">
        <v>94</v>
      </c>
      <c r="M151" s="622">
        <v>80</v>
      </c>
      <c r="O151" s="624">
        <v>9732</v>
      </c>
      <c r="P151" s="625" t="s">
        <v>528</v>
      </c>
      <c r="Q151" s="544">
        <v>33</v>
      </c>
      <c r="R151" s="620">
        <v>3.7</v>
      </c>
      <c r="S151" s="548">
        <v>3</v>
      </c>
      <c r="T151" s="546">
        <v>0</v>
      </c>
      <c r="U151" s="547">
        <v>9</v>
      </c>
      <c r="V151" s="547">
        <v>33</v>
      </c>
      <c r="W151" s="547">
        <v>21</v>
      </c>
      <c r="X151" s="557">
        <v>33</v>
      </c>
      <c r="Y151" s="548">
        <v>0</v>
      </c>
      <c r="Z151" s="621">
        <v>88</v>
      </c>
      <c r="AA151" s="622">
        <v>55</v>
      </c>
      <c r="AV151" s="1087">
        <f t="shared" si="12"/>
        <v>3181</v>
      </c>
      <c r="AW151" s="1087" t="str">
        <f t="shared" si="13"/>
        <v>MELROSE ELEMENTARY SCHOOL</v>
      </c>
      <c r="AX151" s="1081" t="str">
        <f t="shared" si="14"/>
        <v>N</v>
      </c>
      <c r="AY151" s="1081" t="str">
        <f t="shared" si="15"/>
        <v>N</v>
      </c>
      <c r="AZ151" s="1086" t="str">
        <f t="shared" si="16"/>
        <v/>
      </c>
    </row>
    <row r="152" spans="1:52">
      <c r="A152" s="624">
        <v>3191</v>
      </c>
      <c r="B152" s="625" t="s">
        <v>125</v>
      </c>
      <c r="C152" s="544">
        <v>93</v>
      </c>
      <c r="D152" s="620">
        <v>4.0999999999999996</v>
      </c>
      <c r="E152" s="548">
        <v>0</v>
      </c>
      <c r="F152" s="546">
        <v>0</v>
      </c>
      <c r="G152" s="547">
        <v>0</v>
      </c>
      <c r="H152" s="547">
        <v>14</v>
      </c>
      <c r="I152" s="547">
        <v>62</v>
      </c>
      <c r="J152" s="557">
        <v>20</v>
      </c>
      <c r="K152" s="548">
        <v>3</v>
      </c>
      <c r="L152" s="621">
        <v>100</v>
      </c>
      <c r="M152" s="622">
        <v>86</v>
      </c>
      <c r="AV152" s="1087">
        <f t="shared" si="12"/>
        <v>3191</v>
      </c>
      <c r="AW152" s="1087" t="str">
        <f t="shared" si="13"/>
        <v>ADA MERRITT K-8 CENTER</v>
      </c>
      <c r="AX152" s="1081">
        <f t="shared" si="14"/>
        <v>48</v>
      </c>
      <c r="AY152" s="1081">
        <f t="shared" si="15"/>
        <v>100</v>
      </c>
      <c r="AZ152" s="1086">
        <f t="shared" si="16"/>
        <v>100</v>
      </c>
    </row>
    <row r="153" spans="1:52" ht="25.5">
      <c r="A153" s="624">
        <v>3241</v>
      </c>
      <c r="B153" s="625" t="s">
        <v>319</v>
      </c>
      <c r="C153" s="544">
        <v>61</v>
      </c>
      <c r="D153" s="620">
        <v>3.9</v>
      </c>
      <c r="E153" s="548">
        <v>0</v>
      </c>
      <c r="F153" s="546">
        <v>2</v>
      </c>
      <c r="G153" s="547">
        <v>0</v>
      </c>
      <c r="H153" s="547">
        <v>23</v>
      </c>
      <c r="I153" s="547">
        <v>59</v>
      </c>
      <c r="J153" s="557">
        <v>16</v>
      </c>
      <c r="K153" s="548">
        <v>0</v>
      </c>
      <c r="L153" s="621">
        <v>98</v>
      </c>
      <c r="M153" s="622">
        <v>75</v>
      </c>
      <c r="AV153" s="1087">
        <f t="shared" si="12"/>
        <v>3241</v>
      </c>
      <c r="AW153" s="1087" t="str">
        <f t="shared" si="13"/>
        <v>MIAMI GARDENS ELEMENTARY SCHOOL</v>
      </c>
      <c r="AX153" s="1081" t="str">
        <f t="shared" si="14"/>
        <v>N</v>
      </c>
      <c r="AY153" s="1081" t="str">
        <f t="shared" si="15"/>
        <v>N</v>
      </c>
      <c r="AZ153" s="1086" t="str">
        <f t="shared" si="16"/>
        <v/>
      </c>
    </row>
    <row r="154" spans="1:52" ht="25.5">
      <c r="A154" s="624">
        <v>3261</v>
      </c>
      <c r="B154" s="625" t="s">
        <v>320</v>
      </c>
      <c r="C154" s="544">
        <v>187</v>
      </c>
      <c r="D154" s="620">
        <v>3.6</v>
      </c>
      <c r="E154" s="548">
        <v>3</v>
      </c>
      <c r="F154" s="546">
        <v>1</v>
      </c>
      <c r="G154" s="547">
        <v>4</v>
      </c>
      <c r="H154" s="547">
        <v>25</v>
      </c>
      <c r="I154" s="547">
        <v>57</v>
      </c>
      <c r="J154" s="557">
        <v>10</v>
      </c>
      <c r="K154" s="548">
        <v>1</v>
      </c>
      <c r="L154" s="621">
        <v>92</v>
      </c>
      <c r="M154" s="622">
        <v>67</v>
      </c>
      <c r="AV154" s="1087">
        <f t="shared" si="12"/>
        <v>3261</v>
      </c>
      <c r="AW154" s="1087" t="str">
        <f t="shared" si="13"/>
        <v>MIAMI HEIGHTS ELEMENTARY SCHOOL</v>
      </c>
      <c r="AX154" s="1081" t="str">
        <f t="shared" si="14"/>
        <v>N</v>
      </c>
      <c r="AY154" s="1081" t="str">
        <f t="shared" si="15"/>
        <v>N</v>
      </c>
      <c r="AZ154" s="1086" t="str">
        <f t="shared" si="16"/>
        <v/>
      </c>
    </row>
    <row r="155" spans="1:52">
      <c r="A155" s="624">
        <v>3281</v>
      </c>
      <c r="B155" s="625" t="s">
        <v>18</v>
      </c>
      <c r="C155" s="544">
        <v>186</v>
      </c>
      <c r="D155" s="620">
        <v>3.7</v>
      </c>
      <c r="E155" s="548">
        <v>0</v>
      </c>
      <c r="F155" s="546">
        <v>1</v>
      </c>
      <c r="G155" s="547">
        <v>3</v>
      </c>
      <c r="H155" s="547">
        <v>31</v>
      </c>
      <c r="I155" s="547">
        <v>55</v>
      </c>
      <c r="J155" s="557">
        <v>10</v>
      </c>
      <c r="K155" s="548">
        <v>1</v>
      </c>
      <c r="L155" s="621">
        <v>97</v>
      </c>
      <c r="M155" s="622">
        <v>66</v>
      </c>
      <c r="AV155" s="1087">
        <f t="shared" si="12"/>
        <v>3281</v>
      </c>
      <c r="AW155" s="1087" t="str">
        <f t="shared" si="13"/>
        <v>MIAMI LAKES K-8 CENTER</v>
      </c>
      <c r="AX155" s="1081">
        <f t="shared" si="14"/>
        <v>190</v>
      </c>
      <c r="AY155" s="1081">
        <f t="shared" si="15"/>
        <v>98</v>
      </c>
      <c r="AZ155" s="1086">
        <f t="shared" si="16"/>
        <v>97.505319148936167</v>
      </c>
    </row>
    <row r="156" spans="1:52" ht="25.5">
      <c r="A156" s="624">
        <v>3301</v>
      </c>
      <c r="B156" s="625" t="s">
        <v>321</v>
      </c>
      <c r="C156" s="544">
        <v>68</v>
      </c>
      <c r="D156" s="620">
        <v>3.6</v>
      </c>
      <c r="E156" s="548">
        <v>4</v>
      </c>
      <c r="F156" s="546">
        <v>3</v>
      </c>
      <c r="G156" s="547">
        <v>1</v>
      </c>
      <c r="H156" s="547">
        <v>18</v>
      </c>
      <c r="I156" s="547">
        <v>62</v>
      </c>
      <c r="J156" s="557">
        <v>12</v>
      </c>
      <c r="K156" s="548">
        <v>0</v>
      </c>
      <c r="L156" s="621">
        <v>91</v>
      </c>
      <c r="M156" s="622">
        <v>74</v>
      </c>
      <c r="AV156" s="1087">
        <f t="shared" si="12"/>
        <v>3301</v>
      </c>
      <c r="AW156" s="1087" t="str">
        <f t="shared" si="13"/>
        <v>MIAMI PARK ELEMENTARY SCHOOL</v>
      </c>
      <c r="AX156" s="1081" t="str">
        <f t="shared" si="14"/>
        <v>N</v>
      </c>
      <c r="AY156" s="1081" t="str">
        <f t="shared" si="15"/>
        <v>N</v>
      </c>
      <c r="AZ156" s="1086" t="str">
        <f t="shared" si="16"/>
        <v/>
      </c>
    </row>
    <row r="157" spans="1:52" ht="25.5">
      <c r="A157" s="624">
        <v>3341</v>
      </c>
      <c r="B157" s="625" t="s">
        <v>322</v>
      </c>
      <c r="C157" s="544">
        <v>118</v>
      </c>
      <c r="D157" s="620">
        <v>3.8</v>
      </c>
      <c r="E157" s="548">
        <v>1</v>
      </c>
      <c r="F157" s="546">
        <v>1</v>
      </c>
      <c r="G157" s="547">
        <v>1</v>
      </c>
      <c r="H157" s="547">
        <v>25</v>
      </c>
      <c r="I157" s="547">
        <v>56</v>
      </c>
      <c r="J157" s="557">
        <v>17</v>
      </c>
      <c r="K157" s="548">
        <v>0</v>
      </c>
      <c r="L157" s="621">
        <v>97</v>
      </c>
      <c r="M157" s="622">
        <v>73</v>
      </c>
      <c r="AV157" s="1087">
        <f t="shared" si="12"/>
        <v>3341</v>
      </c>
      <c r="AW157" s="1087" t="str">
        <f t="shared" si="13"/>
        <v>MIAMI SHORES ELEMENTARY SCHOOL</v>
      </c>
      <c r="AX157" s="1081" t="str">
        <f t="shared" si="14"/>
        <v>N</v>
      </c>
      <c r="AY157" s="1081" t="str">
        <f t="shared" si="15"/>
        <v>N</v>
      </c>
      <c r="AZ157" s="1086" t="str">
        <f t="shared" si="16"/>
        <v/>
      </c>
    </row>
    <row r="158" spans="1:52" ht="25.5">
      <c r="A158" s="624">
        <v>3381</v>
      </c>
      <c r="B158" s="625" t="s">
        <v>323</v>
      </c>
      <c r="C158" s="544">
        <v>112</v>
      </c>
      <c r="D158" s="620">
        <v>4</v>
      </c>
      <c r="E158" s="548">
        <v>0</v>
      </c>
      <c r="F158" s="546">
        <v>1</v>
      </c>
      <c r="G158" s="547">
        <v>1</v>
      </c>
      <c r="H158" s="547">
        <v>15</v>
      </c>
      <c r="I158" s="547">
        <v>62</v>
      </c>
      <c r="J158" s="557">
        <v>21</v>
      </c>
      <c r="K158" s="548">
        <v>1</v>
      </c>
      <c r="L158" s="621">
        <v>98</v>
      </c>
      <c r="M158" s="622">
        <v>83</v>
      </c>
      <c r="AV158" s="1087">
        <f t="shared" si="12"/>
        <v>3381</v>
      </c>
      <c r="AW158" s="1087" t="str">
        <f t="shared" si="13"/>
        <v>MIAMI SPRINGS ELEMENTARY SCHOOL</v>
      </c>
      <c r="AX158" s="1081" t="str">
        <f t="shared" si="14"/>
        <v>N</v>
      </c>
      <c r="AY158" s="1081" t="str">
        <f t="shared" si="15"/>
        <v>N</v>
      </c>
      <c r="AZ158" s="1086" t="str">
        <f t="shared" si="16"/>
        <v/>
      </c>
    </row>
    <row r="159" spans="1:52">
      <c r="A159" s="624">
        <v>3421</v>
      </c>
      <c r="B159" s="625" t="s">
        <v>324</v>
      </c>
      <c r="C159" s="544">
        <v>124</v>
      </c>
      <c r="D159" s="620">
        <v>3.7</v>
      </c>
      <c r="E159" s="548">
        <v>1</v>
      </c>
      <c r="F159" s="546">
        <v>2</v>
      </c>
      <c r="G159" s="547">
        <v>2</v>
      </c>
      <c r="H159" s="547">
        <v>27</v>
      </c>
      <c r="I159" s="547">
        <v>58</v>
      </c>
      <c r="J159" s="557">
        <v>11</v>
      </c>
      <c r="K159" s="548">
        <v>0</v>
      </c>
      <c r="L159" s="621">
        <v>96</v>
      </c>
      <c r="M159" s="622">
        <v>69</v>
      </c>
      <c r="AV159" s="1087">
        <f t="shared" si="12"/>
        <v>3421</v>
      </c>
      <c r="AW159" s="1087" t="str">
        <f t="shared" si="13"/>
        <v>MARCUS A. MILAM K-8 CENTER</v>
      </c>
      <c r="AX159" s="1081">
        <f t="shared" si="14"/>
        <v>148</v>
      </c>
      <c r="AY159" s="1081">
        <f t="shared" si="15"/>
        <v>92</v>
      </c>
      <c r="AZ159" s="1086">
        <f t="shared" si="16"/>
        <v>93.82352941176471</v>
      </c>
    </row>
    <row r="160" spans="1:52" ht="25.5">
      <c r="A160" s="624">
        <v>3431</v>
      </c>
      <c r="B160" s="625" t="s">
        <v>325</v>
      </c>
      <c r="C160" s="544">
        <v>96</v>
      </c>
      <c r="D160" s="620">
        <v>3.7</v>
      </c>
      <c r="E160" s="548">
        <v>1</v>
      </c>
      <c r="F160" s="546">
        <v>1</v>
      </c>
      <c r="G160" s="547">
        <v>3</v>
      </c>
      <c r="H160" s="547">
        <v>29</v>
      </c>
      <c r="I160" s="547">
        <v>53</v>
      </c>
      <c r="J160" s="557">
        <v>13</v>
      </c>
      <c r="K160" s="548">
        <v>0</v>
      </c>
      <c r="L160" s="621">
        <v>95</v>
      </c>
      <c r="M160" s="622">
        <v>66</v>
      </c>
      <c r="AV160" s="1087">
        <f t="shared" si="12"/>
        <v>3431</v>
      </c>
      <c r="AW160" s="1087" t="str">
        <f t="shared" si="13"/>
        <v>PHYLLIS R. MILLER ELEMENTARY SCHOOL</v>
      </c>
      <c r="AX160" s="1081" t="str">
        <f t="shared" si="14"/>
        <v>N</v>
      </c>
      <c r="AY160" s="1081" t="str">
        <f t="shared" si="15"/>
        <v>N</v>
      </c>
      <c r="AZ160" s="1086" t="str">
        <f t="shared" si="16"/>
        <v/>
      </c>
    </row>
    <row r="161" spans="1:52" ht="25.5">
      <c r="A161" s="624">
        <v>3501</v>
      </c>
      <c r="B161" s="625" t="s">
        <v>326</v>
      </c>
      <c r="C161" s="544">
        <v>52</v>
      </c>
      <c r="D161" s="620">
        <v>3.6</v>
      </c>
      <c r="E161" s="548">
        <v>0</v>
      </c>
      <c r="F161" s="546">
        <v>2</v>
      </c>
      <c r="G161" s="547">
        <v>2</v>
      </c>
      <c r="H161" s="547">
        <v>33</v>
      </c>
      <c r="I161" s="547">
        <v>62</v>
      </c>
      <c r="J161" s="557">
        <v>2</v>
      </c>
      <c r="K161" s="548">
        <v>0</v>
      </c>
      <c r="L161" s="621">
        <v>96</v>
      </c>
      <c r="M161" s="622">
        <v>63</v>
      </c>
      <c r="AV161" s="1087">
        <f t="shared" si="12"/>
        <v>3501</v>
      </c>
      <c r="AW161" s="1087" t="str">
        <f t="shared" si="13"/>
        <v>MORNINGSIDE ELEMENTARY SCHOOL</v>
      </c>
      <c r="AX161" s="1081" t="str">
        <f t="shared" si="14"/>
        <v>N</v>
      </c>
      <c r="AY161" s="1081" t="str">
        <f t="shared" si="15"/>
        <v>N</v>
      </c>
      <c r="AZ161" s="1086" t="str">
        <f t="shared" si="16"/>
        <v/>
      </c>
    </row>
    <row r="162" spans="1:52" ht="25.5">
      <c r="A162" s="624">
        <v>3541</v>
      </c>
      <c r="B162" s="625" t="s">
        <v>1258</v>
      </c>
      <c r="C162" s="544">
        <v>59</v>
      </c>
      <c r="D162" s="620">
        <v>3.9</v>
      </c>
      <c r="E162" s="548">
        <v>0</v>
      </c>
      <c r="F162" s="546">
        <v>0</v>
      </c>
      <c r="G162" s="547">
        <v>0</v>
      </c>
      <c r="H162" s="547">
        <v>20</v>
      </c>
      <c r="I162" s="547">
        <v>68</v>
      </c>
      <c r="J162" s="557">
        <v>8</v>
      </c>
      <c r="K162" s="548">
        <v>3</v>
      </c>
      <c r="L162" s="621">
        <v>100</v>
      </c>
      <c r="M162" s="622">
        <v>80</v>
      </c>
      <c r="AV162" s="1087">
        <f t="shared" si="12"/>
        <v>3541</v>
      </c>
      <c r="AW162" s="1087" t="str">
        <f t="shared" si="13"/>
        <v>ROBERT RUSSA MOTON ELEMENTARY SCHOO</v>
      </c>
      <c r="AX162" s="1081" t="str">
        <f t="shared" si="14"/>
        <v>N</v>
      </c>
      <c r="AY162" s="1081" t="str">
        <f t="shared" si="15"/>
        <v>N</v>
      </c>
      <c r="AZ162" s="1086" t="str">
        <f t="shared" si="16"/>
        <v/>
      </c>
    </row>
    <row r="163" spans="1:52" ht="25.5">
      <c r="A163" s="624">
        <v>3581</v>
      </c>
      <c r="B163" s="625" t="s">
        <v>328</v>
      </c>
      <c r="C163" s="544">
        <v>41</v>
      </c>
      <c r="D163" s="620">
        <v>4.0999999999999996</v>
      </c>
      <c r="E163" s="548">
        <v>2</v>
      </c>
      <c r="F163" s="546">
        <v>0</v>
      </c>
      <c r="G163" s="547">
        <v>2</v>
      </c>
      <c r="H163" s="547">
        <v>7</v>
      </c>
      <c r="I163" s="547">
        <v>54</v>
      </c>
      <c r="J163" s="557">
        <v>32</v>
      </c>
      <c r="K163" s="548">
        <v>2</v>
      </c>
      <c r="L163" s="621">
        <v>95</v>
      </c>
      <c r="M163" s="622">
        <v>88</v>
      </c>
      <c r="AV163" s="1087">
        <f t="shared" si="12"/>
        <v>3581</v>
      </c>
      <c r="AW163" s="1087" t="str">
        <f t="shared" si="13"/>
        <v>MYRTLE GROVE ELEMENTARY SCHOOL</v>
      </c>
      <c r="AX163" s="1081" t="str">
        <f t="shared" si="14"/>
        <v>N</v>
      </c>
      <c r="AY163" s="1081" t="str">
        <f t="shared" si="15"/>
        <v>N</v>
      </c>
      <c r="AZ163" s="1086" t="str">
        <f t="shared" si="16"/>
        <v/>
      </c>
    </row>
    <row r="164" spans="1:52" ht="25.5">
      <c r="A164" s="624">
        <v>3600</v>
      </c>
      <c r="B164" s="625" t="s">
        <v>329</v>
      </c>
      <c r="C164" s="544">
        <v>92</v>
      </c>
      <c r="D164" s="620">
        <v>3.9</v>
      </c>
      <c r="E164" s="548">
        <v>1</v>
      </c>
      <c r="F164" s="546">
        <v>0</v>
      </c>
      <c r="G164" s="547">
        <v>1</v>
      </c>
      <c r="H164" s="547">
        <v>14</v>
      </c>
      <c r="I164" s="547">
        <v>72</v>
      </c>
      <c r="J164" s="557">
        <v>12</v>
      </c>
      <c r="K164" s="548">
        <v>0</v>
      </c>
      <c r="L164" s="621">
        <v>98</v>
      </c>
      <c r="M164" s="622">
        <v>84</v>
      </c>
      <c r="AV164" s="1087">
        <f t="shared" si="12"/>
        <v>3600</v>
      </c>
      <c r="AW164" s="1087" t="str">
        <f t="shared" si="13"/>
        <v>DOWNTOWN MIAMI CHARTER SCHOOL</v>
      </c>
      <c r="AX164" s="1081" t="str">
        <f t="shared" si="14"/>
        <v>N</v>
      </c>
      <c r="AY164" s="1081" t="str">
        <f t="shared" si="15"/>
        <v>N</v>
      </c>
      <c r="AZ164" s="1086" t="str">
        <f t="shared" si="16"/>
        <v/>
      </c>
    </row>
    <row r="165" spans="1:52">
      <c r="A165" s="624">
        <v>3610</v>
      </c>
      <c r="B165" s="625" t="s">
        <v>330</v>
      </c>
      <c r="C165" s="544">
        <v>151</v>
      </c>
      <c r="D165" s="620">
        <v>3.6</v>
      </c>
      <c r="E165" s="548">
        <v>0</v>
      </c>
      <c r="F165" s="546">
        <v>0</v>
      </c>
      <c r="G165" s="547">
        <v>2</v>
      </c>
      <c r="H165" s="547">
        <v>40</v>
      </c>
      <c r="I165" s="547">
        <v>50</v>
      </c>
      <c r="J165" s="557">
        <v>8</v>
      </c>
      <c r="K165" s="548">
        <v>0</v>
      </c>
      <c r="L165" s="621">
        <v>98</v>
      </c>
      <c r="M165" s="622">
        <v>58</v>
      </c>
      <c r="AV165" s="1087">
        <f t="shared" si="12"/>
        <v>3610</v>
      </c>
      <c r="AW165" s="1087" t="str">
        <f t="shared" si="13"/>
        <v>KEYS GATE CHARTER SCHOOL</v>
      </c>
      <c r="AX165" s="1081">
        <f t="shared" si="14"/>
        <v>215</v>
      </c>
      <c r="AY165" s="1081">
        <f t="shared" si="15"/>
        <v>98</v>
      </c>
      <c r="AZ165" s="1086">
        <f t="shared" si="16"/>
        <v>98</v>
      </c>
    </row>
    <row r="166" spans="1:52">
      <c r="A166" s="624">
        <v>3621</v>
      </c>
      <c r="B166" s="625" t="s">
        <v>331</v>
      </c>
      <c r="C166" s="544">
        <v>163</v>
      </c>
      <c r="D166" s="620">
        <v>4</v>
      </c>
      <c r="E166" s="548">
        <v>3</v>
      </c>
      <c r="F166" s="546">
        <v>1</v>
      </c>
      <c r="G166" s="547">
        <v>3</v>
      </c>
      <c r="H166" s="547">
        <v>9</v>
      </c>
      <c r="I166" s="547">
        <v>60</v>
      </c>
      <c r="J166" s="557">
        <v>23</v>
      </c>
      <c r="K166" s="548">
        <v>1</v>
      </c>
      <c r="L166" s="621">
        <v>93</v>
      </c>
      <c r="M166" s="622">
        <v>84</v>
      </c>
      <c r="AV166" s="1087">
        <f t="shared" si="12"/>
        <v>3621</v>
      </c>
      <c r="AW166" s="1087" t="str">
        <f t="shared" si="13"/>
        <v>COCONUT PALM K-8 ACADEMY</v>
      </c>
      <c r="AX166" s="1081">
        <f t="shared" si="14"/>
        <v>111</v>
      </c>
      <c r="AY166" s="1081">
        <f t="shared" si="15"/>
        <v>95</v>
      </c>
      <c r="AZ166" s="1086">
        <f t="shared" si="16"/>
        <v>93.810218978102185</v>
      </c>
    </row>
    <row r="167" spans="1:52" ht="25.5">
      <c r="A167" s="624">
        <v>3661</v>
      </c>
      <c r="B167" s="625" t="s">
        <v>332</v>
      </c>
      <c r="C167" s="544">
        <v>95</v>
      </c>
      <c r="D167" s="620">
        <v>4</v>
      </c>
      <c r="E167" s="548">
        <v>0</v>
      </c>
      <c r="F167" s="546">
        <v>0</v>
      </c>
      <c r="G167" s="547">
        <v>1</v>
      </c>
      <c r="H167" s="547">
        <v>13</v>
      </c>
      <c r="I167" s="547">
        <v>67</v>
      </c>
      <c r="J167" s="557">
        <v>19</v>
      </c>
      <c r="K167" s="548">
        <v>0</v>
      </c>
      <c r="L167" s="621">
        <v>99</v>
      </c>
      <c r="M167" s="622">
        <v>86</v>
      </c>
      <c r="AV167" s="1087">
        <f t="shared" si="12"/>
        <v>3661</v>
      </c>
      <c r="AW167" s="1087" t="str">
        <f t="shared" si="13"/>
        <v>NATURAL BRIDGE ELEMENTARY SCHOOL</v>
      </c>
      <c r="AX167" s="1081" t="str">
        <f t="shared" si="14"/>
        <v>N</v>
      </c>
      <c r="AY167" s="1081" t="str">
        <f t="shared" si="15"/>
        <v>N</v>
      </c>
      <c r="AZ167" s="1086" t="str">
        <f t="shared" si="16"/>
        <v/>
      </c>
    </row>
    <row r="168" spans="1:52" ht="25.5">
      <c r="A168" s="624">
        <v>3701</v>
      </c>
      <c r="B168" s="625" t="s">
        <v>333</v>
      </c>
      <c r="C168" s="544">
        <v>106</v>
      </c>
      <c r="D168" s="620">
        <v>3.9</v>
      </c>
      <c r="E168" s="548">
        <v>3</v>
      </c>
      <c r="F168" s="546">
        <v>0</v>
      </c>
      <c r="G168" s="547">
        <v>2</v>
      </c>
      <c r="H168" s="547">
        <v>14</v>
      </c>
      <c r="I168" s="547">
        <v>62</v>
      </c>
      <c r="J168" s="557">
        <v>17</v>
      </c>
      <c r="K168" s="548">
        <v>2</v>
      </c>
      <c r="L168" s="621">
        <v>95</v>
      </c>
      <c r="M168" s="622">
        <v>81</v>
      </c>
      <c r="AV168" s="1087">
        <f t="shared" si="12"/>
        <v>3701</v>
      </c>
      <c r="AW168" s="1087" t="str">
        <f t="shared" si="13"/>
        <v>NORLAND ELEMENTARY SCHOOL</v>
      </c>
      <c r="AX168" s="1081" t="str">
        <f t="shared" si="14"/>
        <v>N</v>
      </c>
      <c r="AY168" s="1081" t="str">
        <f t="shared" si="15"/>
        <v>N</v>
      </c>
      <c r="AZ168" s="1086" t="str">
        <f t="shared" si="16"/>
        <v/>
      </c>
    </row>
    <row r="169" spans="1:52" ht="25.5">
      <c r="A169" s="624">
        <v>3741</v>
      </c>
      <c r="B169" s="625" t="s">
        <v>334</v>
      </c>
      <c r="C169" s="544">
        <v>142</v>
      </c>
      <c r="D169" s="620">
        <v>4.3</v>
      </c>
      <c r="E169" s="548">
        <v>1</v>
      </c>
      <c r="F169" s="546">
        <v>0</v>
      </c>
      <c r="G169" s="547">
        <v>0</v>
      </c>
      <c r="H169" s="547">
        <v>6</v>
      </c>
      <c r="I169" s="547">
        <v>52</v>
      </c>
      <c r="J169" s="557">
        <v>40</v>
      </c>
      <c r="K169" s="548">
        <v>1</v>
      </c>
      <c r="L169" s="621">
        <v>99</v>
      </c>
      <c r="M169" s="622">
        <v>93</v>
      </c>
      <c r="AV169" s="1087">
        <f t="shared" si="12"/>
        <v>3741</v>
      </c>
      <c r="AW169" s="1087" t="str">
        <f t="shared" si="13"/>
        <v>NORTH BEACH ELEMENTARY SCHOOL</v>
      </c>
      <c r="AX169" s="1081" t="str">
        <f t="shared" si="14"/>
        <v>N</v>
      </c>
      <c r="AY169" s="1081" t="str">
        <f t="shared" si="15"/>
        <v>N</v>
      </c>
      <c r="AZ169" s="1086" t="str">
        <f t="shared" si="16"/>
        <v/>
      </c>
    </row>
    <row r="170" spans="1:52" ht="25.5">
      <c r="A170" s="624">
        <v>3781</v>
      </c>
      <c r="B170" s="625" t="s">
        <v>335</v>
      </c>
      <c r="C170" s="544">
        <v>51</v>
      </c>
      <c r="D170" s="620">
        <v>4.2</v>
      </c>
      <c r="E170" s="548">
        <v>0</v>
      </c>
      <c r="F170" s="546">
        <v>0</v>
      </c>
      <c r="G170" s="547">
        <v>0</v>
      </c>
      <c r="H170" s="547">
        <v>10</v>
      </c>
      <c r="I170" s="547">
        <v>65</v>
      </c>
      <c r="J170" s="557">
        <v>24</v>
      </c>
      <c r="K170" s="548">
        <v>2</v>
      </c>
      <c r="L170" s="621">
        <v>100</v>
      </c>
      <c r="M170" s="622">
        <v>90</v>
      </c>
      <c r="AV170" s="1087">
        <f t="shared" si="12"/>
        <v>3781</v>
      </c>
      <c r="AW170" s="1087" t="str">
        <f t="shared" si="13"/>
        <v>BARBARA HAWKINS ELEMENTARY SCHOOL</v>
      </c>
      <c r="AX170" s="1081" t="str">
        <f t="shared" si="14"/>
        <v>N</v>
      </c>
      <c r="AY170" s="1081" t="str">
        <f t="shared" si="15"/>
        <v>N</v>
      </c>
      <c r="AZ170" s="1086" t="str">
        <f t="shared" si="16"/>
        <v/>
      </c>
    </row>
    <row r="171" spans="1:52" ht="25.5">
      <c r="A171" s="624">
        <v>3821</v>
      </c>
      <c r="B171" s="625" t="s">
        <v>336</v>
      </c>
      <c r="C171" s="544">
        <v>63</v>
      </c>
      <c r="D171" s="620">
        <v>4</v>
      </c>
      <c r="E171" s="548">
        <v>2</v>
      </c>
      <c r="F171" s="546">
        <v>0</v>
      </c>
      <c r="G171" s="547">
        <v>2</v>
      </c>
      <c r="H171" s="547">
        <v>19</v>
      </c>
      <c r="I171" s="547">
        <v>52</v>
      </c>
      <c r="J171" s="557">
        <v>24</v>
      </c>
      <c r="K171" s="548">
        <v>2</v>
      </c>
      <c r="L171" s="621">
        <v>97</v>
      </c>
      <c r="M171" s="622">
        <v>78</v>
      </c>
      <c r="AV171" s="1087">
        <f t="shared" si="12"/>
        <v>3821</v>
      </c>
      <c r="AW171" s="1087" t="str">
        <f t="shared" si="13"/>
        <v>NORTH COUNTY ELEMENTARY SCHOOL</v>
      </c>
      <c r="AX171" s="1081" t="str">
        <f t="shared" si="14"/>
        <v>N</v>
      </c>
      <c r="AY171" s="1081" t="str">
        <f t="shared" si="15"/>
        <v>N</v>
      </c>
      <c r="AZ171" s="1086" t="str">
        <f t="shared" si="16"/>
        <v/>
      </c>
    </row>
    <row r="172" spans="1:52" ht="25.5">
      <c r="A172" s="624">
        <v>3861</v>
      </c>
      <c r="B172" s="625" t="s">
        <v>337</v>
      </c>
      <c r="C172" s="544">
        <v>54</v>
      </c>
      <c r="D172" s="620">
        <v>3.9</v>
      </c>
      <c r="E172" s="548">
        <v>4</v>
      </c>
      <c r="F172" s="546">
        <v>0</v>
      </c>
      <c r="G172" s="547">
        <v>2</v>
      </c>
      <c r="H172" s="547">
        <v>11</v>
      </c>
      <c r="I172" s="547">
        <v>61</v>
      </c>
      <c r="J172" s="557">
        <v>22</v>
      </c>
      <c r="K172" s="548">
        <v>0</v>
      </c>
      <c r="L172" s="621">
        <v>94</v>
      </c>
      <c r="M172" s="622">
        <v>83</v>
      </c>
      <c r="AV172" s="1087">
        <f t="shared" si="12"/>
        <v>3861</v>
      </c>
      <c r="AW172" s="1087" t="str">
        <f t="shared" si="13"/>
        <v>NORTH GLADE ELEMENTARY SCHOOL</v>
      </c>
      <c r="AX172" s="1081" t="str">
        <f t="shared" si="14"/>
        <v>N</v>
      </c>
      <c r="AY172" s="1081" t="str">
        <f t="shared" si="15"/>
        <v>N</v>
      </c>
      <c r="AZ172" s="1086" t="str">
        <f t="shared" si="16"/>
        <v/>
      </c>
    </row>
    <row r="173" spans="1:52" ht="25.5">
      <c r="A173" s="624">
        <v>3901</v>
      </c>
      <c r="B173" s="625" t="s">
        <v>338</v>
      </c>
      <c r="C173" s="544">
        <v>112</v>
      </c>
      <c r="D173" s="620">
        <v>3.5</v>
      </c>
      <c r="E173" s="548">
        <v>0</v>
      </c>
      <c r="F173" s="546">
        <v>6</v>
      </c>
      <c r="G173" s="547">
        <v>6</v>
      </c>
      <c r="H173" s="547">
        <v>28</v>
      </c>
      <c r="I173" s="547">
        <v>52</v>
      </c>
      <c r="J173" s="557">
        <v>8</v>
      </c>
      <c r="K173" s="548">
        <v>0</v>
      </c>
      <c r="L173" s="621">
        <v>88</v>
      </c>
      <c r="M173" s="622">
        <v>60</v>
      </c>
      <c r="AV173" s="1087">
        <f t="shared" si="12"/>
        <v>3901</v>
      </c>
      <c r="AW173" s="1087" t="str">
        <f t="shared" si="13"/>
        <v>NORTH HIALEAH ELEMENTARY SCHOOL</v>
      </c>
      <c r="AX173" s="1081" t="str">
        <f t="shared" si="14"/>
        <v>N</v>
      </c>
      <c r="AY173" s="1081" t="str">
        <f t="shared" si="15"/>
        <v>N</v>
      </c>
      <c r="AZ173" s="1086" t="str">
        <f t="shared" si="16"/>
        <v/>
      </c>
    </row>
    <row r="174" spans="1:52" ht="25.5">
      <c r="A174" s="624">
        <v>3941</v>
      </c>
      <c r="B174" s="625" t="s">
        <v>339</v>
      </c>
      <c r="C174" s="544">
        <v>91</v>
      </c>
      <c r="D174" s="620">
        <v>3.8</v>
      </c>
      <c r="E174" s="548">
        <v>1</v>
      </c>
      <c r="F174" s="546">
        <v>1</v>
      </c>
      <c r="G174" s="547">
        <v>2</v>
      </c>
      <c r="H174" s="547">
        <v>19</v>
      </c>
      <c r="I174" s="547">
        <v>64</v>
      </c>
      <c r="J174" s="557">
        <v>13</v>
      </c>
      <c r="K174" s="548">
        <v>0</v>
      </c>
      <c r="L174" s="621">
        <v>96</v>
      </c>
      <c r="M174" s="622">
        <v>77</v>
      </c>
      <c r="AV174" s="1087">
        <f t="shared" si="12"/>
        <v>3941</v>
      </c>
      <c r="AW174" s="1087" t="str">
        <f t="shared" si="13"/>
        <v>NORTH MIAMI ELEMENTARY SCHOOL</v>
      </c>
      <c r="AX174" s="1081" t="str">
        <f t="shared" si="14"/>
        <v>N</v>
      </c>
      <c r="AY174" s="1081" t="str">
        <f t="shared" si="15"/>
        <v>N</v>
      </c>
      <c r="AZ174" s="1086" t="str">
        <f t="shared" si="16"/>
        <v/>
      </c>
    </row>
    <row r="175" spans="1:52" ht="25.5">
      <c r="A175" s="624">
        <v>3981</v>
      </c>
      <c r="B175" s="625" t="s">
        <v>340</v>
      </c>
      <c r="C175" s="544">
        <v>91</v>
      </c>
      <c r="D175" s="620">
        <v>4</v>
      </c>
      <c r="E175" s="548">
        <v>4</v>
      </c>
      <c r="F175" s="546">
        <v>2</v>
      </c>
      <c r="G175" s="547">
        <v>0</v>
      </c>
      <c r="H175" s="547">
        <v>8</v>
      </c>
      <c r="I175" s="547">
        <v>54</v>
      </c>
      <c r="J175" s="557">
        <v>30</v>
      </c>
      <c r="K175" s="548">
        <v>2</v>
      </c>
      <c r="L175" s="621">
        <v>93</v>
      </c>
      <c r="M175" s="622">
        <v>86</v>
      </c>
      <c r="AV175" s="1087">
        <f t="shared" si="12"/>
        <v>3981</v>
      </c>
      <c r="AW175" s="1087" t="str">
        <f t="shared" si="13"/>
        <v>NORTH TWIN LAKES ELEMENTARY SCHOOL</v>
      </c>
      <c r="AX175" s="1081" t="str">
        <f t="shared" si="14"/>
        <v>N</v>
      </c>
      <c r="AY175" s="1081" t="str">
        <f t="shared" si="15"/>
        <v>N</v>
      </c>
      <c r="AZ175" s="1086" t="str">
        <f t="shared" si="16"/>
        <v/>
      </c>
    </row>
    <row r="176" spans="1:52" ht="25.5">
      <c r="A176" s="624">
        <v>4000</v>
      </c>
      <c r="B176" s="625" t="s">
        <v>1262</v>
      </c>
      <c r="C176" s="544">
        <v>22</v>
      </c>
      <c r="D176" s="620">
        <v>3.6</v>
      </c>
      <c r="E176" s="548">
        <v>0</v>
      </c>
      <c r="F176" s="546">
        <v>0</v>
      </c>
      <c r="G176" s="547">
        <v>0</v>
      </c>
      <c r="H176" s="547">
        <v>41</v>
      </c>
      <c r="I176" s="547">
        <v>59</v>
      </c>
      <c r="J176" s="557">
        <v>0</v>
      </c>
      <c r="K176" s="548">
        <v>0</v>
      </c>
      <c r="L176" s="621">
        <v>100</v>
      </c>
      <c r="M176" s="622">
        <v>59</v>
      </c>
      <c r="AV176" s="1087">
        <f t="shared" si="12"/>
        <v>4000</v>
      </c>
      <c r="AW176" s="1087" t="str">
        <f t="shared" si="13"/>
        <v>MIAMI CHILDREN'S MUSEUM CHARTER SCH</v>
      </c>
      <c r="AX176" s="1081" t="str">
        <f t="shared" si="14"/>
        <v>N</v>
      </c>
      <c r="AY176" s="1081" t="str">
        <f t="shared" si="15"/>
        <v>N</v>
      </c>
      <c r="AZ176" s="1086" t="str">
        <f t="shared" si="16"/>
        <v/>
      </c>
    </row>
    <row r="177" spans="1:52" ht="25.5">
      <c r="A177" s="624">
        <v>4001</v>
      </c>
      <c r="B177" s="625" t="s">
        <v>341</v>
      </c>
      <c r="C177" s="544">
        <v>69</v>
      </c>
      <c r="D177" s="620">
        <v>4</v>
      </c>
      <c r="E177" s="548">
        <v>0</v>
      </c>
      <c r="F177" s="546">
        <v>0</v>
      </c>
      <c r="G177" s="547">
        <v>0</v>
      </c>
      <c r="H177" s="547">
        <v>13</v>
      </c>
      <c r="I177" s="547">
        <v>74</v>
      </c>
      <c r="J177" s="557">
        <v>13</v>
      </c>
      <c r="K177" s="548">
        <v>0</v>
      </c>
      <c r="L177" s="621">
        <v>100</v>
      </c>
      <c r="M177" s="622">
        <v>87</v>
      </c>
      <c r="AV177" s="1087">
        <f t="shared" si="12"/>
        <v>4001</v>
      </c>
      <c r="AW177" s="1087" t="str">
        <f t="shared" si="13"/>
        <v>NORWOOD ELEMENTARY SCHOOL</v>
      </c>
      <c r="AX177" s="1081" t="str">
        <f t="shared" si="14"/>
        <v>N</v>
      </c>
      <c r="AY177" s="1081" t="str">
        <f t="shared" si="15"/>
        <v>N</v>
      </c>
      <c r="AZ177" s="1086" t="str">
        <f t="shared" si="16"/>
        <v/>
      </c>
    </row>
    <row r="178" spans="1:52" ht="25.5">
      <c r="A178" s="624">
        <v>4021</v>
      </c>
      <c r="B178" s="625" t="s">
        <v>342</v>
      </c>
      <c r="C178" s="544">
        <v>127</v>
      </c>
      <c r="D178" s="620">
        <v>3.4</v>
      </c>
      <c r="E178" s="548">
        <v>4</v>
      </c>
      <c r="F178" s="546">
        <v>3</v>
      </c>
      <c r="G178" s="547">
        <v>3</v>
      </c>
      <c r="H178" s="547">
        <v>33</v>
      </c>
      <c r="I178" s="547">
        <v>54</v>
      </c>
      <c r="J178" s="557">
        <v>3</v>
      </c>
      <c r="K178" s="548">
        <v>0</v>
      </c>
      <c r="L178" s="621">
        <v>90</v>
      </c>
      <c r="M178" s="622">
        <v>57</v>
      </c>
      <c r="AV178" s="1087">
        <f t="shared" si="12"/>
        <v>4021</v>
      </c>
      <c r="AW178" s="1087" t="str">
        <f t="shared" si="13"/>
        <v>OAK GROVE ELEMENTARY SCHOOL</v>
      </c>
      <c r="AX178" s="1081" t="str">
        <f t="shared" si="14"/>
        <v>N</v>
      </c>
      <c r="AY178" s="1081" t="str">
        <f t="shared" si="15"/>
        <v>N</v>
      </c>
      <c r="AZ178" s="1086" t="str">
        <f t="shared" si="16"/>
        <v/>
      </c>
    </row>
    <row r="179" spans="1:52" ht="25.5">
      <c r="A179" s="624">
        <v>4031</v>
      </c>
      <c r="B179" s="625" t="s">
        <v>1263</v>
      </c>
      <c r="C179" s="544">
        <v>164</v>
      </c>
      <c r="D179" s="620">
        <v>3.9</v>
      </c>
      <c r="E179" s="548">
        <v>2</v>
      </c>
      <c r="F179" s="546">
        <v>1</v>
      </c>
      <c r="G179" s="547">
        <v>2</v>
      </c>
      <c r="H179" s="547">
        <v>13</v>
      </c>
      <c r="I179" s="547">
        <v>64</v>
      </c>
      <c r="J179" s="557">
        <v>18</v>
      </c>
      <c r="K179" s="548">
        <v>1</v>
      </c>
      <c r="L179" s="621">
        <v>95</v>
      </c>
      <c r="M179" s="622">
        <v>82</v>
      </c>
      <c r="AV179" s="1087">
        <f t="shared" si="12"/>
        <v>4031</v>
      </c>
      <c r="AW179" s="1087" t="str">
        <f t="shared" si="13"/>
        <v>GATEWAY ENVIRONMENTAL K-8 LEARNING</v>
      </c>
      <c r="AX179" s="1081" t="str">
        <f t="shared" si="14"/>
        <v>N</v>
      </c>
      <c r="AY179" s="1081" t="str">
        <f t="shared" si="15"/>
        <v>N</v>
      </c>
      <c r="AZ179" s="1086" t="str">
        <f t="shared" si="16"/>
        <v/>
      </c>
    </row>
    <row r="180" spans="1:52">
      <c r="A180" s="624">
        <v>4061</v>
      </c>
      <c r="B180" s="625" t="s">
        <v>343</v>
      </c>
      <c r="C180" s="544">
        <v>128</v>
      </c>
      <c r="D180" s="620">
        <v>4.3</v>
      </c>
      <c r="E180" s="548">
        <v>1</v>
      </c>
      <c r="F180" s="546">
        <v>1</v>
      </c>
      <c r="G180" s="547">
        <v>0</v>
      </c>
      <c r="H180" s="547">
        <v>13</v>
      </c>
      <c r="I180" s="547">
        <v>43</v>
      </c>
      <c r="J180" s="557">
        <v>38</v>
      </c>
      <c r="K180" s="548">
        <v>5</v>
      </c>
      <c r="L180" s="621">
        <v>98</v>
      </c>
      <c r="M180" s="622">
        <v>86</v>
      </c>
      <c r="AV180" s="1087">
        <f t="shared" si="12"/>
        <v>4061</v>
      </c>
      <c r="AW180" s="1087" t="str">
        <f t="shared" si="13"/>
        <v>OJUS ELEMENTARY SCHOOL</v>
      </c>
      <c r="AX180" s="1081" t="str">
        <f t="shared" si="14"/>
        <v>N</v>
      </c>
      <c r="AY180" s="1081" t="str">
        <f t="shared" si="15"/>
        <v>N</v>
      </c>
      <c r="AZ180" s="1086" t="str">
        <f t="shared" si="16"/>
        <v/>
      </c>
    </row>
    <row r="181" spans="1:52">
      <c r="A181" s="624">
        <v>4071</v>
      </c>
      <c r="B181" s="625" t="s">
        <v>344</v>
      </c>
      <c r="C181" s="544">
        <v>52</v>
      </c>
      <c r="D181" s="620">
        <v>4.0999999999999996</v>
      </c>
      <c r="E181" s="548">
        <v>2</v>
      </c>
      <c r="F181" s="546">
        <v>0</v>
      </c>
      <c r="G181" s="547">
        <v>0</v>
      </c>
      <c r="H181" s="547">
        <v>8</v>
      </c>
      <c r="I181" s="547">
        <v>69</v>
      </c>
      <c r="J181" s="557">
        <v>21</v>
      </c>
      <c r="K181" s="548">
        <v>0</v>
      </c>
      <c r="L181" s="621">
        <v>98</v>
      </c>
      <c r="M181" s="622">
        <v>90</v>
      </c>
      <c r="AV181" s="1087">
        <f t="shared" si="12"/>
        <v>4071</v>
      </c>
      <c r="AW181" s="1087" t="str">
        <f t="shared" si="13"/>
        <v>OLINDA ELEMENTARY SCHOOL</v>
      </c>
      <c r="AX181" s="1081" t="str">
        <f t="shared" si="14"/>
        <v>N</v>
      </c>
      <c r="AY181" s="1081" t="str">
        <f t="shared" si="15"/>
        <v>N</v>
      </c>
      <c r="AZ181" s="1086" t="str">
        <f t="shared" si="16"/>
        <v/>
      </c>
    </row>
    <row r="182" spans="1:52" ht="25.5">
      <c r="A182" s="624">
        <v>4091</v>
      </c>
      <c r="B182" s="625" t="s">
        <v>345</v>
      </c>
      <c r="C182" s="544">
        <v>89</v>
      </c>
      <c r="D182" s="620">
        <v>3.7</v>
      </c>
      <c r="E182" s="548">
        <v>0</v>
      </c>
      <c r="F182" s="546">
        <v>1</v>
      </c>
      <c r="G182" s="547">
        <v>0</v>
      </c>
      <c r="H182" s="547">
        <v>34</v>
      </c>
      <c r="I182" s="547">
        <v>62</v>
      </c>
      <c r="J182" s="557">
        <v>3</v>
      </c>
      <c r="K182" s="548">
        <v>0</v>
      </c>
      <c r="L182" s="621">
        <v>99</v>
      </c>
      <c r="M182" s="622">
        <v>65</v>
      </c>
      <c r="AV182" s="1087">
        <f t="shared" si="12"/>
        <v>4091</v>
      </c>
      <c r="AW182" s="1087" t="str">
        <f t="shared" si="13"/>
        <v>OLYMPIA HEIGHTS ELEMENTARY SCHOOL</v>
      </c>
      <c r="AX182" s="1081" t="str">
        <f t="shared" si="14"/>
        <v>N</v>
      </c>
      <c r="AY182" s="1081" t="str">
        <f t="shared" si="15"/>
        <v>N</v>
      </c>
      <c r="AZ182" s="1086" t="str">
        <f t="shared" si="16"/>
        <v/>
      </c>
    </row>
    <row r="183" spans="1:52" ht="25.5">
      <c r="A183" s="624">
        <v>4121</v>
      </c>
      <c r="B183" s="625" t="s">
        <v>1265</v>
      </c>
      <c r="C183" s="544">
        <v>54</v>
      </c>
      <c r="D183" s="620">
        <v>3.7</v>
      </c>
      <c r="E183" s="548">
        <v>2</v>
      </c>
      <c r="F183" s="546">
        <v>2</v>
      </c>
      <c r="G183" s="547">
        <v>0</v>
      </c>
      <c r="H183" s="547">
        <v>30</v>
      </c>
      <c r="I183" s="547">
        <v>54</v>
      </c>
      <c r="J183" s="557">
        <v>13</v>
      </c>
      <c r="K183" s="548">
        <v>0</v>
      </c>
      <c r="L183" s="621">
        <v>96</v>
      </c>
      <c r="M183" s="622">
        <v>67</v>
      </c>
      <c r="AV183" s="1087">
        <f t="shared" si="12"/>
        <v>4121</v>
      </c>
      <c r="AW183" s="1087" t="str">
        <f t="shared" si="13"/>
        <v>DR. ROBERT B. INGRAM/OPA-LOCKA ELEM</v>
      </c>
      <c r="AX183" s="1081" t="str">
        <f t="shared" si="14"/>
        <v>N</v>
      </c>
      <c r="AY183" s="1081" t="str">
        <f t="shared" si="15"/>
        <v>N</v>
      </c>
      <c r="AZ183" s="1086" t="str">
        <f t="shared" si="16"/>
        <v/>
      </c>
    </row>
    <row r="184" spans="1:52" ht="25.5">
      <c r="A184" s="624">
        <v>4171</v>
      </c>
      <c r="B184" s="625" t="s">
        <v>347</v>
      </c>
      <c r="C184" s="544">
        <v>61</v>
      </c>
      <c r="D184" s="620">
        <v>3.6</v>
      </c>
      <c r="E184" s="548">
        <v>3</v>
      </c>
      <c r="F184" s="546">
        <v>3</v>
      </c>
      <c r="G184" s="547">
        <v>3</v>
      </c>
      <c r="H184" s="547">
        <v>23</v>
      </c>
      <c r="I184" s="547">
        <v>56</v>
      </c>
      <c r="J184" s="557">
        <v>11</v>
      </c>
      <c r="K184" s="548">
        <v>0</v>
      </c>
      <c r="L184" s="621">
        <v>90</v>
      </c>
      <c r="M184" s="622">
        <v>67</v>
      </c>
      <c r="AV184" s="1087">
        <f t="shared" si="12"/>
        <v>4171</v>
      </c>
      <c r="AW184" s="1087" t="str">
        <f t="shared" si="13"/>
        <v>ORCHARD VILLA ELEMENTARY SCHOOL</v>
      </c>
      <c r="AX184" s="1081" t="str">
        <f t="shared" si="14"/>
        <v>N</v>
      </c>
      <c r="AY184" s="1081" t="str">
        <f t="shared" si="15"/>
        <v>N</v>
      </c>
      <c r="AZ184" s="1086" t="str">
        <f t="shared" si="16"/>
        <v/>
      </c>
    </row>
    <row r="185" spans="1:52" ht="25.5">
      <c r="A185" s="624">
        <v>4221</v>
      </c>
      <c r="B185" s="625" t="s">
        <v>348</v>
      </c>
      <c r="C185" s="544">
        <v>93</v>
      </c>
      <c r="D185" s="620">
        <v>4.2</v>
      </c>
      <c r="E185" s="548">
        <v>2</v>
      </c>
      <c r="F185" s="546">
        <v>1</v>
      </c>
      <c r="G185" s="547">
        <v>0</v>
      </c>
      <c r="H185" s="547">
        <v>12</v>
      </c>
      <c r="I185" s="547">
        <v>46</v>
      </c>
      <c r="J185" s="557">
        <v>31</v>
      </c>
      <c r="K185" s="548">
        <v>8</v>
      </c>
      <c r="L185" s="621">
        <v>97</v>
      </c>
      <c r="M185" s="622">
        <v>85</v>
      </c>
      <c r="AV185" s="1087">
        <f t="shared" si="12"/>
        <v>4221</v>
      </c>
      <c r="AW185" s="1087" t="str">
        <f t="shared" si="13"/>
        <v>PALMETTO ELEMENTARY SCHOOL</v>
      </c>
      <c r="AX185" s="1081" t="str">
        <f t="shared" si="14"/>
        <v>N</v>
      </c>
      <c r="AY185" s="1081" t="str">
        <f t="shared" si="15"/>
        <v>N</v>
      </c>
      <c r="AZ185" s="1086" t="str">
        <f t="shared" si="16"/>
        <v/>
      </c>
    </row>
    <row r="186" spans="1:52" ht="25.5">
      <c r="A186" s="624">
        <v>4241</v>
      </c>
      <c r="B186" s="625" t="s">
        <v>349</v>
      </c>
      <c r="C186" s="544">
        <v>127</v>
      </c>
      <c r="D186" s="620">
        <v>4</v>
      </c>
      <c r="E186" s="548">
        <v>0</v>
      </c>
      <c r="F186" s="546">
        <v>1</v>
      </c>
      <c r="G186" s="547">
        <v>1</v>
      </c>
      <c r="H186" s="547">
        <v>20</v>
      </c>
      <c r="I186" s="547">
        <v>59</v>
      </c>
      <c r="J186" s="557">
        <v>20</v>
      </c>
      <c r="K186" s="548">
        <v>0</v>
      </c>
      <c r="L186" s="621">
        <v>98</v>
      </c>
      <c r="M186" s="622">
        <v>79</v>
      </c>
      <c r="AV186" s="1087">
        <f t="shared" si="12"/>
        <v>4241</v>
      </c>
      <c r="AW186" s="1087" t="str">
        <f t="shared" si="13"/>
        <v>PALM LAKES ELEMENTARY SCHOOL</v>
      </c>
      <c r="AX186" s="1081" t="str">
        <f t="shared" si="14"/>
        <v>N</v>
      </c>
      <c r="AY186" s="1081" t="str">
        <f t="shared" si="15"/>
        <v>N</v>
      </c>
      <c r="AZ186" s="1086" t="str">
        <f t="shared" si="16"/>
        <v/>
      </c>
    </row>
    <row r="187" spans="1:52" ht="25.5">
      <c r="A187" s="624">
        <v>4261</v>
      </c>
      <c r="B187" s="625" t="s">
        <v>350</v>
      </c>
      <c r="C187" s="544">
        <v>131</v>
      </c>
      <c r="D187" s="620">
        <v>4</v>
      </c>
      <c r="E187" s="548">
        <v>2</v>
      </c>
      <c r="F187" s="546">
        <v>1</v>
      </c>
      <c r="G187" s="547">
        <v>6</v>
      </c>
      <c r="H187" s="547">
        <v>9</v>
      </c>
      <c r="I187" s="547">
        <v>53</v>
      </c>
      <c r="J187" s="557">
        <v>27</v>
      </c>
      <c r="K187" s="548">
        <v>2</v>
      </c>
      <c r="L187" s="621">
        <v>91</v>
      </c>
      <c r="M187" s="622">
        <v>82</v>
      </c>
      <c r="AV187" s="1087">
        <f t="shared" si="12"/>
        <v>4261</v>
      </c>
      <c r="AW187" s="1087" t="str">
        <f t="shared" si="13"/>
        <v>PALM SPRINGS ELEMENTARY SCHOOL</v>
      </c>
      <c r="AX187" s="1081" t="str">
        <f t="shared" si="14"/>
        <v>N</v>
      </c>
      <c r="AY187" s="1081" t="str">
        <f t="shared" si="15"/>
        <v>N</v>
      </c>
      <c r="AZ187" s="1086" t="str">
        <f t="shared" si="16"/>
        <v/>
      </c>
    </row>
    <row r="188" spans="1:52" ht="25.5">
      <c r="A188" s="624">
        <v>4281</v>
      </c>
      <c r="B188" s="625" t="s">
        <v>1267</v>
      </c>
      <c r="C188" s="544">
        <v>146</v>
      </c>
      <c r="D188" s="620">
        <v>3.9</v>
      </c>
      <c r="E188" s="548">
        <v>1</v>
      </c>
      <c r="F188" s="546">
        <v>0</v>
      </c>
      <c r="G188" s="547">
        <v>2</v>
      </c>
      <c r="H188" s="547">
        <v>19</v>
      </c>
      <c r="I188" s="547">
        <v>62</v>
      </c>
      <c r="J188" s="557">
        <v>15</v>
      </c>
      <c r="K188" s="548">
        <v>1</v>
      </c>
      <c r="L188" s="621">
        <v>97</v>
      </c>
      <c r="M188" s="622">
        <v>77</v>
      </c>
      <c r="AV188" s="1087">
        <f t="shared" si="12"/>
        <v>4281</v>
      </c>
      <c r="AW188" s="1087" t="str">
        <f t="shared" si="13"/>
        <v>PALM SPRINGS NORTH ELEMENTARY SCHOO</v>
      </c>
      <c r="AX188" s="1081" t="str">
        <f t="shared" si="14"/>
        <v>N</v>
      </c>
      <c r="AY188" s="1081" t="str">
        <f t="shared" si="15"/>
        <v>N</v>
      </c>
      <c r="AZ188" s="1086" t="str">
        <f t="shared" si="16"/>
        <v/>
      </c>
    </row>
    <row r="189" spans="1:52" ht="25.5">
      <c r="A189" s="624">
        <v>4301</v>
      </c>
      <c r="B189" s="625" t="s">
        <v>352</v>
      </c>
      <c r="C189" s="544">
        <v>64</v>
      </c>
      <c r="D189" s="620">
        <v>4</v>
      </c>
      <c r="E189" s="548">
        <v>0</v>
      </c>
      <c r="F189" s="546">
        <v>3</v>
      </c>
      <c r="G189" s="547">
        <v>2</v>
      </c>
      <c r="H189" s="547">
        <v>6</v>
      </c>
      <c r="I189" s="547">
        <v>70</v>
      </c>
      <c r="J189" s="557">
        <v>17</v>
      </c>
      <c r="K189" s="548">
        <v>2</v>
      </c>
      <c r="L189" s="621">
        <v>95</v>
      </c>
      <c r="M189" s="622">
        <v>89</v>
      </c>
      <c r="AV189" s="1087">
        <f t="shared" si="12"/>
        <v>4301</v>
      </c>
      <c r="AW189" s="1087" t="str">
        <f t="shared" si="13"/>
        <v>PARKVIEW ELEMENTARY SCHOOL</v>
      </c>
      <c r="AX189" s="1081" t="str">
        <f t="shared" si="14"/>
        <v>N</v>
      </c>
      <c r="AY189" s="1081" t="str">
        <f t="shared" si="15"/>
        <v>N</v>
      </c>
      <c r="AZ189" s="1086" t="str">
        <f t="shared" si="16"/>
        <v/>
      </c>
    </row>
    <row r="190" spans="1:52" ht="25.5">
      <c r="A190" s="624">
        <v>4341</v>
      </c>
      <c r="B190" s="625" t="s">
        <v>353</v>
      </c>
      <c r="C190" s="544">
        <v>59</v>
      </c>
      <c r="D190" s="620">
        <v>4.0999999999999996</v>
      </c>
      <c r="E190" s="548">
        <v>0</v>
      </c>
      <c r="F190" s="546">
        <v>0</v>
      </c>
      <c r="G190" s="547">
        <v>2</v>
      </c>
      <c r="H190" s="547">
        <v>10</v>
      </c>
      <c r="I190" s="547">
        <v>64</v>
      </c>
      <c r="J190" s="557">
        <v>20</v>
      </c>
      <c r="K190" s="548">
        <v>3</v>
      </c>
      <c r="L190" s="621">
        <v>98</v>
      </c>
      <c r="M190" s="622">
        <v>88</v>
      </c>
      <c r="AV190" s="1087">
        <f t="shared" si="12"/>
        <v>4341</v>
      </c>
      <c r="AW190" s="1087" t="str">
        <f t="shared" si="13"/>
        <v>PARKWAY ELEMENTARY SCHOOL</v>
      </c>
      <c r="AX190" s="1081" t="str">
        <f t="shared" si="14"/>
        <v>N</v>
      </c>
      <c r="AY190" s="1081" t="str">
        <f t="shared" si="15"/>
        <v>N</v>
      </c>
      <c r="AZ190" s="1086" t="str">
        <f t="shared" si="16"/>
        <v/>
      </c>
    </row>
    <row r="191" spans="1:52" ht="25.5">
      <c r="A191" s="624">
        <v>4381</v>
      </c>
      <c r="B191" s="625" t="s">
        <v>354</v>
      </c>
      <c r="C191" s="544">
        <v>135</v>
      </c>
      <c r="D191" s="620">
        <v>4.2</v>
      </c>
      <c r="E191" s="548">
        <v>0</v>
      </c>
      <c r="F191" s="546">
        <v>1</v>
      </c>
      <c r="G191" s="547">
        <v>1</v>
      </c>
      <c r="H191" s="547">
        <v>7</v>
      </c>
      <c r="I191" s="547">
        <v>61</v>
      </c>
      <c r="J191" s="557">
        <v>30</v>
      </c>
      <c r="K191" s="548">
        <v>0</v>
      </c>
      <c r="L191" s="621">
        <v>99</v>
      </c>
      <c r="M191" s="622">
        <v>91</v>
      </c>
      <c r="AV191" s="1087">
        <f t="shared" si="12"/>
        <v>4381</v>
      </c>
      <c r="AW191" s="1087" t="str">
        <f t="shared" si="13"/>
        <v>PERRINE ELEMENTARY SCHOOL</v>
      </c>
      <c r="AX191" s="1081" t="str">
        <f t="shared" si="14"/>
        <v>N</v>
      </c>
      <c r="AY191" s="1081" t="str">
        <f t="shared" si="15"/>
        <v>N</v>
      </c>
      <c r="AZ191" s="1086" t="str">
        <f t="shared" si="16"/>
        <v/>
      </c>
    </row>
    <row r="192" spans="1:52" ht="25.5">
      <c r="A192" s="624">
        <v>4391</v>
      </c>
      <c r="B192" s="625" t="s">
        <v>1268</v>
      </c>
      <c r="C192" s="544">
        <v>94</v>
      </c>
      <c r="D192" s="620">
        <v>4.0999999999999996</v>
      </c>
      <c r="E192" s="548">
        <v>2</v>
      </c>
      <c r="F192" s="546">
        <v>2</v>
      </c>
      <c r="G192" s="547">
        <v>1</v>
      </c>
      <c r="H192" s="547">
        <v>4</v>
      </c>
      <c r="I192" s="547">
        <v>56</v>
      </c>
      <c r="J192" s="557">
        <v>34</v>
      </c>
      <c r="K192" s="548">
        <v>0</v>
      </c>
      <c r="L192" s="621">
        <v>95</v>
      </c>
      <c r="M192" s="622">
        <v>90</v>
      </c>
      <c r="AV192" s="1087">
        <f t="shared" si="12"/>
        <v>4391</v>
      </c>
      <c r="AW192" s="1087" t="str">
        <f t="shared" si="13"/>
        <v>IRVING BEATRICE PESKOE ELEM.</v>
      </c>
      <c r="AX192" s="1081" t="str">
        <f t="shared" si="14"/>
        <v>N</v>
      </c>
      <c r="AY192" s="1081" t="str">
        <f t="shared" si="15"/>
        <v>N</v>
      </c>
      <c r="AZ192" s="1086" t="str">
        <f t="shared" si="16"/>
        <v/>
      </c>
    </row>
    <row r="193" spans="1:52" ht="25.5">
      <c r="A193" s="624">
        <v>4401</v>
      </c>
      <c r="B193" s="625" t="s">
        <v>356</v>
      </c>
      <c r="C193" s="544">
        <v>59</v>
      </c>
      <c r="D193" s="620">
        <v>3.8</v>
      </c>
      <c r="E193" s="548">
        <v>0</v>
      </c>
      <c r="F193" s="546">
        <v>2</v>
      </c>
      <c r="G193" s="547">
        <v>3</v>
      </c>
      <c r="H193" s="547">
        <v>17</v>
      </c>
      <c r="I193" s="547">
        <v>71</v>
      </c>
      <c r="J193" s="557">
        <v>7</v>
      </c>
      <c r="K193" s="548">
        <v>0</v>
      </c>
      <c r="L193" s="621">
        <v>95</v>
      </c>
      <c r="M193" s="622">
        <v>78</v>
      </c>
      <c r="AV193" s="1087">
        <f t="shared" si="12"/>
        <v>4401</v>
      </c>
      <c r="AW193" s="1087" t="str">
        <f t="shared" si="13"/>
        <v>KELSEY L. PHARR ELEMENTARY SCHOOL</v>
      </c>
      <c r="AX193" s="1081" t="str">
        <f t="shared" si="14"/>
        <v>N</v>
      </c>
      <c r="AY193" s="1081" t="str">
        <f t="shared" si="15"/>
        <v>N</v>
      </c>
      <c r="AZ193" s="1086" t="str">
        <f t="shared" si="16"/>
        <v/>
      </c>
    </row>
    <row r="194" spans="1:52" ht="25.5">
      <c r="A194" s="624">
        <v>4421</v>
      </c>
      <c r="B194" s="625" t="s">
        <v>357</v>
      </c>
      <c r="C194" s="544">
        <v>142</v>
      </c>
      <c r="D194" s="620">
        <v>4.2</v>
      </c>
      <c r="E194" s="548">
        <v>1</v>
      </c>
      <c r="F194" s="546">
        <v>0</v>
      </c>
      <c r="G194" s="547">
        <v>1</v>
      </c>
      <c r="H194" s="547">
        <v>9</v>
      </c>
      <c r="I194" s="547">
        <v>56</v>
      </c>
      <c r="J194" s="557">
        <v>30</v>
      </c>
      <c r="K194" s="548">
        <v>2</v>
      </c>
      <c r="L194" s="621">
        <v>98</v>
      </c>
      <c r="M194" s="622">
        <v>89</v>
      </c>
      <c r="AV194" s="1087">
        <f t="shared" si="12"/>
        <v>4421</v>
      </c>
      <c r="AW194" s="1087" t="str">
        <f t="shared" si="13"/>
        <v>PINECREST ELEMENTARY SCHOOL</v>
      </c>
      <c r="AX194" s="1081" t="str">
        <f t="shared" si="14"/>
        <v>N</v>
      </c>
      <c r="AY194" s="1081" t="str">
        <f t="shared" si="15"/>
        <v>N</v>
      </c>
      <c r="AZ194" s="1086" t="str">
        <f t="shared" si="16"/>
        <v/>
      </c>
    </row>
    <row r="195" spans="1:52" ht="25.5">
      <c r="A195" s="624">
        <v>4441</v>
      </c>
      <c r="B195" s="625" t="s">
        <v>358</v>
      </c>
      <c r="C195" s="544">
        <v>71</v>
      </c>
      <c r="D195" s="620">
        <v>3.5</v>
      </c>
      <c r="E195" s="548">
        <v>4</v>
      </c>
      <c r="F195" s="546">
        <v>1</v>
      </c>
      <c r="G195" s="547">
        <v>6</v>
      </c>
      <c r="H195" s="547">
        <v>23</v>
      </c>
      <c r="I195" s="547">
        <v>58</v>
      </c>
      <c r="J195" s="557">
        <v>8</v>
      </c>
      <c r="K195" s="548">
        <v>0</v>
      </c>
      <c r="L195" s="621">
        <v>89</v>
      </c>
      <c r="M195" s="622">
        <v>66</v>
      </c>
      <c r="AV195" s="1087">
        <f t="shared" si="12"/>
        <v>4441</v>
      </c>
      <c r="AW195" s="1087" t="str">
        <f t="shared" si="13"/>
        <v>PINE LAKE ELEMENTARY SCHOOL</v>
      </c>
      <c r="AX195" s="1081" t="str">
        <f t="shared" si="14"/>
        <v>N</v>
      </c>
      <c r="AY195" s="1081" t="str">
        <f t="shared" si="15"/>
        <v>N</v>
      </c>
      <c r="AZ195" s="1086" t="str">
        <f t="shared" si="16"/>
        <v/>
      </c>
    </row>
    <row r="196" spans="1:52" ht="25.5">
      <c r="A196" s="624">
        <v>4461</v>
      </c>
      <c r="B196" s="625" t="s">
        <v>359</v>
      </c>
      <c r="C196" s="544">
        <v>50</v>
      </c>
      <c r="D196" s="620">
        <v>4.0999999999999996</v>
      </c>
      <c r="E196" s="548">
        <v>0</v>
      </c>
      <c r="F196" s="546">
        <v>0</v>
      </c>
      <c r="G196" s="547">
        <v>2</v>
      </c>
      <c r="H196" s="547">
        <v>14</v>
      </c>
      <c r="I196" s="547">
        <v>56</v>
      </c>
      <c r="J196" s="557">
        <v>28</v>
      </c>
      <c r="K196" s="548">
        <v>0</v>
      </c>
      <c r="L196" s="621">
        <v>98</v>
      </c>
      <c r="M196" s="622">
        <v>84</v>
      </c>
      <c r="AV196" s="1087">
        <f t="shared" si="12"/>
        <v>4461</v>
      </c>
      <c r="AW196" s="1087" t="str">
        <f t="shared" si="13"/>
        <v>PINE VILLA ELEMENTARY SCHOOL</v>
      </c>
      <c r="AX196" s="1081" t="str">
        <f t="shared" si="14"/>
        <v>N</v>
      </c>
      <c r="AY196" s="1081" t="str">
        <f t="shared" si="15"/>
        <v>N</v>
      </c>
      <c r="AZ196" s="1086" t="str">
        <f t="shared" si="16"/>
        <v/>
      </c>
    </row>
    <row r="197" spans="1:52" ht="25.5">
      <c r="A197" s="624">
        <v>4491</v>
      </c>
      <c r="B197" s="625" t="s">
        <v>360</v>
      </c>
      <c r="C197" s="544">
        <v>139</v>
      </c>
      <c r="D197" s="620">
        <v>4.4000000000000004</v>
      </c>
      <c r="E197" s="548">
        <v>0</v>
      </c>
      <c r="F197" s="546">
        <v>0</v>
      </c>
      <c r="G197" s="547">
        <v>3</v>
      </c>
      <c r="H197" s="547">
        <v>3</v>
      </c>
      <c r="I197" s="547">
        <v>53</v>
      </c>
      <c r="J197" s="557">
        <v>36</v>
      </c>
      <c r="K197" s="548">
        <v>5</v>
      </c>
      <c r="L197" s="621">
        <v>97</v>
      </c>
      <c r="M197" s="622">
        <v>94</v>
      </c>
      <c r="AV197" s="1087">
        <f t="shared" si="12"/>
        <v>4491</v>
      </c>
      <c r="AW197" s="1087" t="str">
        <f t="shared" si="13"/>
        <v>HENRY E.S. REEVES ELEMENTARY SCHOOL</v>
      </c>
      <c r="AX197" s="1081" t="str">
        <f t="shared" si="14"/>
        <v>N</v>
      </c>
      <c r="AY197" s="1081" t="str">
        <f t="shared" si="15"/>
        <v>N</v>
      </c>
      <c r="AZ197" s="1086" t="str">
        <f t="shared" si="16"/>
        <v/>
      </c>
    </row>
    <row r="198" spans="1:52" ht="25.5">
      <c r="A198" s="624">
        <v>4501</v>
      </c>
      <c r="B198" s="625" t="s">
        <v>361</v>
      </c>
      <c r="C198" s="544">
        <v>59</v>
      </c>
      <c r="D198" s="620">
        <v>3.6</v>
      </c>
      <c r="E198" s="548">
        <v>0</v>
      </c>
      <c r="F198" s="546">
        <v>0</v>
      </c>
      <c r="G198" s="547">
        <v>7</v>
      </c>
      <c r="H198" s="547">
        <v>31</v>
      </c>
      <c r="I198" s="547">
        <v>56</v>
      </c>
      <c r="J198" s="557">
        <v>7</v>
      </c>
      <c r="K198" s="548">
        <v>0</v>
      </c>
      <c r="L198" s="621">
        <v>93</v>
      </c>
      <c r="M198" s="622">
        <v>63</v>
      </c>
      <c r="AV198" s="1087">
        <f t="shared" si="12"/>
        <v>4501</v>
      </c>
      <c r="AW198" s="1087" t="str">
        <f t="shared" si="13"/>
        <v>POINCIANA PARK ELEMENTARY SCHOOL</v>
      </c>
      <c r="AX198" s="1081" t="str">
        <f t="shared" si="14"/>
        <v>N</v>
      </c>
      <c r="AY198" s="1081" t="str">
        <f t="shared" si="15"/>
        <v>N</v>
      </c>
      <c r="AZ198" s="1086" t="str">
        <f t="shared" si="16"/>
        <v/>
      </c>
    </row>
    <row r="199" spans="1:52">
      <c r="A199" s="624">
        <v>4511</v>
      </c>
      <c r="B199" s="625" t="s">
        <v>1271</v>
      </c>
      <c r="C199" s="544">
        <v>141</v>
      </c>
      <c r="D199" s="620">
        <v>4.0999999999999996</v>
      </c>
      <c r="E199" s="548">
        <v>0</v>
      </c>
      <c r="F199" s="546">
        <v>1</v>
      </c>
      <c r="G199" s="547">
        <v>0</v>
      </c>
      <c r="H199" s="547">
        <v>13</v>
      </c>
      <c r="I199" s="547">
        <v>60</v>
      </c>
      <c r="J199" s="557">
        <v>25</v>
      </c>
      <c r="K199" s="548">
        <v>1</v>
      </c>
      <c r="L199" s="621">
        <v>99</v>
      </c>
      <c r="M199" s="622">
        <v>86</v>
      </c>
      <c r="AV199" s="1087">
        <f t="shared" si="12"/>
        <v>4511</v>
      </c>
      <c r="AW199" s="1087" t="str">
        <f t="shared" si="13"/>
        <v>DR. GILBERT L. PORTER ELEM.</v>
      </c>
      <c r="AX199" s="1081" t="str">
        <f t="shared" si="14"/>
        <v>N</v>
      </c>
      <c r="AY199" s="1081" t="str">
        <f t="shared" si="15"/>
        <v>N</v>
      </c>
      <c r="AZ199" s="1086" t="str">
        <f t="shared" si="16"/>
        <v/>
      </c>
    </row>
    <row r="200" spans="1:52" ht="25.5">
      <c r="A200" s="624">
        <v>4541</v>
      </c>
      <c r="B200" s="625" t="s">
        <v>363</v>
      </c>
      <c r="C200" s="544">
        <v>74</v>
      </c>
      <c r="D200" s="620">
        <v>3.5</v>
      </c>
      <c r="E200" s="548">
        <v>1</v>
      </c>
      <c r="F200" s="546">
        <v>5</v>
      </c>
      <c r="G200" s="547">
        <v>1</v>
      </c>
      <c r="H200" s="547">
        <v>23</v>
      </c>
      <c r="I200" s="547">
        <v>68</v>
      </c>
      <c r="J200" s="557">
        <v>1</v>
      </c>
      <c r="K200" s="548">
        <v>0</v>
      </c>
      <c r="L200" s="621">
        <v>92</v>
      </c>
      <c r="M200" s="622">
        <v>69</v>
      </c>
      <c r="AV200" s="1087">
        <f t="shared" si="12"/>
        <v>4541</v>
      </c>
      <c r="AW200" s="1087" t="str">
        <f t="shared" si="13"/>
        <v>RAINBOW PARK ELEMENTARY SCHOOL</v>
      </c>
      <c r="AX200" s="1081" t="str">
        <f t="shared" si="14"/>
        <v>N</v>
      </c>
      <c r="AY200" s="1081" t="str">
        <f t="shared" si="15"/>
        <v>N</v>
      </c>
      <c r="AZ200" s="1086" t="str">
        <f t="shared" si="16"/>
        <v/>
      </c>
    </row>
    <row r="201" spans="1:52" ht="25.5">
      <c r="A201" s="624">
        <v>4581</v>
      </c>
      <c r="B201" s="625" t="s">
        <v>364</v>
      </c>
      <c r="C201" s="544">
        <v>149</v>
      </c>
      <c r="D201" s="620">
        <v>4</v>
      </c>
      <c r="E201" s="548">
        <v>0</v>
      </c>
      <c r="F201" s="546">
        <v>1</v>
      </c>
      <c r="G201" s="547">
        <v>3</v>
      </c>
      <c r="H201" s="547">
        <v>13</v>
      </c>
      <c r="I201" s="547">
        <v>62</v>
      </c>
      <c r="J201" s="557">
        <v>17</v>
      </c>
      <c r="K201" s="548">
        <v>3</v>
      </c>
      <c r="L201" s="621">
        <v>96</v>
      </c>
      <c r="M201" s="622">
        <v>83</v>
      </c>
      <c r="AV201" s="1087">
        <f t="shared" si="12"/>
        <v>4581</v>
      </c>
      <c r="AW201" s="1087" t="str">
        <f t="shared" si="13"/>
        <v>REDLAND ELEMENTARY SCHOOL</v>
      </c>
      <c r="AX201" s="1081" t="str">
        <f t="shared" si="14"/>
        <v>N</v>
      </c>
      <c r="AY201" s="1081" t="str">
        <f t="shared" si="15"/>
        <v>N</v>
      </c>
      <c r="AZ201" s="1086" t="str">
        <f t="shared" si="16"/>
        <v/>
      </c>
    </row>
    <row r="202" spans="1:52" ht="25.5">
      <c r="A202" s="624">
        <v>4651</v>
      </c>
      <c r="B202" s="625" t="s">
        <v>1272</v>
      </c>
      <c r="C202" s="544">
        <v>46</v>
      </c>
      <c r="D202" s="620">
        <v>3.9</v>
      </c>
      <c r="E202" s="548">
        <v>0</v>
      </c>
      <c r="F202" s="546">
        <v>0</v>
      </c>
      <c r="G202" s="547">
        <v>2</v>
      </c>
      <c r="H202" s="547">
        <v>26</v>
      </c>
      <c r="I202" s="547">
        <v>54</v>
      </c>
      <c r="J202" s="557">
        <v>13</v>
      </c>
      <c r="K202" s="548">
        <v>4</v>
      </c>
      <c r="L202" s="621">
        <v>98</v>
      </c>
      <c r="M202" s="622">
        <v>72</v>
      </c>
      <c r="AV202" s="1087">
        <f t="shared" ref="AV202:AV264" si="17">A202</f>
        <v>4651</v>
      </c>
      <c r="AW202" s="1087" t="str">
        <f t="shared" ref="AW202:AW264" si="18">B202</f>
        <v>ETHEL F. BECKFORD/RICHMOND ELE</v>
      </c>
      <c r="AX202" s="1081" t="str">
        <f t="shared" ref="AX202:AX264" si="19">IFERROR(VLOOKUP($A202,$O$9:$AA$152,3,FALSE),"N")</f>
        <v>N</v>
      </c>
      <c r="AY202" s="1081" t="str">
        <f t="shared" ref="AY202:AY264" si="20">IFERROR(VLOOKUP($A202,$O$9:$AA$152,12,FALSE),"N")</f>
        <v>N</v>
      </c>
      <c r="AZ202" s="1086" t="str">
        <f t="shared" ref="AZ202:AZ264" si="21">IF(AX202="N","",(((C202*L202)+(AX202*AY202)))/SUM(C202,AX202))</f>
        <v/>
      </c>
    </row>
    <row r="203" spans="1:52" ht="25.5">
      <c r="A203" s="624">
        <v>4681</v>
      </c>
      <c r="B203" s="625" t="s">
        <v>1273</v>
      </c>
      <c r="C203" s="544">
        <v>138</v>
      </c>
      <c r="D203" s="620">
        <v>3.9</v>
      </c>
      <c r="E203" s="548">
        <v>1</v>
      </c>
      <c r="F203" s="546">
        <v>0</v>
      </c>
      <c r="G203" s="547">
        <v>1</v>
      </c>
      <c r="H203" s="547">
        <v>17</v>
      </c>
      <c r="I203" s="547">
        <v>70</v>
      </c>
      <c r="J203" s="557">
        <v>9</v>
      </c>
      <c r="K203" s="548">
        <v>1</v>
      </c>
      <c r="L203" s="621">
        <v>98</v>
      </c>
      <c r="M203" s="622">
        <v>80</v>
      </c>
      <c r="AV203" s="1087">
        <f t="shared" si="17"/>
        <v>4681</v>
      </c>
      <c r="AW203" s="1087" t="str">
        <f t="shared" si="18"/>
        <v>RIVERSIDE ELEM.COMMUN.SCHL.</v>
      </c>
      <c r="AX203" s="1081" t="str">
        <f t="shared" si="19"/>
        <v>N</v>
      </c>
      <c r="AY203" s="1081" t="str">
        <f t="shared" si="20"/>
        <v>N</v>
      </c>
      <c r="AZ203" s="1086" t="str">
        <f t="shared" si="21"/>
        <v/>
      </c>
    </row>
    <row r="204" spans="1:52">
      <c r="A204" s="624">
        <v>4691</v>
      </c>
      <c r="B204" s="625" t="s">
        <v>367</v>
      </c>
      <c r="C204" s="544">
        <v>94</v>
      </c>
      <c r="D204" s="620">
        <v>4.0999999999999996</v>
      </c>
      <c r="E204" s="548">
        <v>0</v>
      </c>
      <c r="F204" s="546">
        <v>1</v>
      </c>
      <c r="G204" s="547">
        <v>0</v>
      </c>
      <c r="H204" s="547">
        <v>14</v>
      </c>
      <c r="I204" s="547">
        <v>62</v>
      </c>
      <c r="J204" s="557">
        <v>22</v>
      </c>
      <c r="K204" s="548">
        <v>1</v>
      </c>
      <c r="L204" s="621">
        <v>99</v>
      </c>
      <c r="M204" s="622">
        <v>85</v>
      </c>
      <c r="AV204" s="1087">
        <f t="shared" si="17"/>
        <v>4691</v>
      </c>
      <c r="AW204" s="1087" t="str">
        <f t="shared" si="18"/>
        <v>JANE S. ROBERTS K-8 CENTER</v>
      </c>
      <c r="AX204" s="1081">
        <f t="shared" si="19"/>
        <v>113</v>
      </c>
      <c r="AY204" s="1081">
        <f t="shared" si="20"/>
        <v>99</v>
      </c>
      <c r="AZ204" s="1086">
        <f t="shared" si="21"/>
        <v>99</v>
      </c>
    </row>
    <row r="205" spans="1:52" ht="25.5">
      <c r="A205" s="624">
        <v>4721</v>
      </c>
      <c r="B205" s="625" t="s">
        <v>368</v>
      </c>
      <c r="C205" s="544">
        <v>87</v>
      </c>
      <c r="D205" s="620">
        <v>3.6</v>
      </c>
      <c r="E205" s="548">
        <v>0</v>
      </c>
      <c r="F205" s="546">
        <v>0</v>
      </c>
      <c r="G205" s="547">
        <v>3</v>
      </c>
      <c r="H205" s="547">
        <v>37</v>
      </c>
      <c r="I205" s="547">
        <v>52</v>
      </c>
      <c r="J205" s="557">
        <v>8</v>
      </c>
      <c r="K205" s="548">
        <v>0</v>
      </c>
      <c r="L205" s="621">
        <v>97</v>
      </c>
      <c r="M205" s="622">
        <v>60</v>
      </c>
      <c r="AV205" s="1087">
        <f t="shared" si="17"/>
        <v>4721</v>
      </c>
      <c r="AW205" s="1087" t="str">
        <f t="shared" si="18"/>
        <v>ROCKWAY ELEMENTARY SCHOOL</v>
      </c>
      <c r="AX205" s="1081" t="str">
        <f t="shared" si="19"/>
        <v>N</v>
      </c>
      <c r="AY205" s="1081" t="str">
        <f t="shared" si="20"/>
        <v>N</v>
      </c>
      <c r="AZ205" s="1086" t="str">
        <f t="shared" si="21"/>
        <v/>
      </c>
    </row>
    <row r="206" spans="1:52" ht="25.5">
      <c r="A206" s="624">
        <v>4741</v>
      </c>
      <c r="B206" s="625" t="s">
        <v>369</v>
      </c>
      <c r="C206" s="544">
        <v>127</v>
      </c>
      <c r="D206" s="620">
        <v>3.9</v>
      </c>
      <c r="E206" s="548">
        <v>4</v>
      </c>
      <c r="F206" s="546">
        <v>2</v>
      </c>
      <c r="G206" s="547">
        <v>1</v>
      </c>
      <c r="H206" s="547">
        <v>10</v>
      </c>
      <c r="I206" s="547">
        <v>60</v>
      </c>
      <c r="J206" s="557">
        <v>23</v>
      </c>
      <c r="K206" s="548">
        <v>0</v>
      </c>
      <c r="L206" s="621">
        <v>93</v>
      </c>
      <c r="M206" s="622">
        <v>83</v>
      </c>
      <c r="AV206" s="1087">
        <f t="shared" si="17"/>
        <v>4741</v>
      </c>
      <c r="AW206" s="1087" t="str">
        <f t="shared" si="18"/>
        <v>ROYAL GREEN ELEMENTARY SCHOOL</v>
      </c>
      <c r="AX206" s="1081" t="str">
        <f t="shared" si="19"/>
        <v>N</v>
      </c>
      <c r="AY206" s="1081" t="str">
        <f t="shared" si="20"/>
        <v>N</v>
      </c>
      <c r="AZ206" s="1086" t="str">
        <f t="shared" si="21"/>
        <v/>
      </c>
    </row>
    <row r="207" spans="1:52" ht="25.5">
      <c r="A207" s="624">
        <v>4761</v>
      </c>
      <c r="B207" s="625" t="s">
        <v>370</v>
      </c>
      <c r="C207" s="544">
        <v>90</v>
      </c>
      <c r="D207" s="620">
        <v>4.0999999999999996</v>
      </c>
      <c r="E207" s="548">
        <v>0</v>
      </c>
      <c r="F207" s="546">
        <v>2</v>
      </c>
      <c r="G207" s="547">
        <v>0</v>
      </c>
      <c r="H207" s="547">
        <v>14</v>
      </c>
      <c r="I207" s="547">
        <v>57</v>
      </c>
      <c r="J207" s="557">
        <v>21</v>
      </c>
      <c r="K207" s="548">
        <v>6</v>
      </c>
      <c r="L207" s="621">
        <v>98</v>
      </c>
      <c r="M207" s="622">
        <v>83</v>
      </c>
      <c r="AV207" s="1087">
        <f t="shared" si="17"/>
        <v>4761</v>
      </c>
      <c r="AW207" s="1087" t="str">
        <f t="shared" si="18"/>
        <v>ROYAL PALM ELEMENTARY SCHOOL</v>
      </c>
      <c r="AX207" s="1081" t="str">
        <f t="shared" si="19"/>
        <v>N</v>
      </c>
      <c r="AY207" s="1081" t="str">
        <f t="shared" si="20"/>
        <v>N</v>
      </c>
      <c r="AZ207" s="1086" t="str">
        <f t="shared" si="21"/>
        <v/>
      </c>
    </row>
    <row r="208" spans="1:52" ht="25.5">
      <c r="A208" s="624">
        <v>4801</v>
      </c>
      <c r="B208" s="625" t="s">
        <v>1274</v>
      </c>
      <c r="C208" s="544">
        <v>141</v>
      </c>
      <c r="D208" s="620">
        <v>3.8</v>
      </c>
      <c r="E208" s="548">
        <v>2</v>
      </c>
      <c r="F208" s="546">
        <v>1</v>
      </c>
      <c r="G208" s="547">
        <v>0</v>
      </c>
      <c r="H208" s="547">
        <v>21</v>
      </c>
      <c r="I208" s="547">
        <v>59</v>
      </c>
      <c r="J208" s="557">
        <v>14</v>
      </c>
      <c r="K208" s="548">
        <v>2</v>
      </c>
      <c r="L208" s="621">
        <v>96</v>
      </c>
      <c r="M208" s="622">
        <v>75</v>
      </c>
      <c r="AV208" s="1087">
        <f t="shared" si="17"/>
        <v>4801</v>
      </c>
      <c r="AW208" s="1087" t="str">
        <f t="shared" si="18"/>
        <v>GERTRUDE K. EDLEMAN/SABAL PALM</v>
      </c>
      <c r="AX208" s="1081" t="str">
        <f t="shared" si="19"/>
        <v>N</v>
      </c>
      <c r="AY208" s="1081" t="str">
        <f t="shared" si="20"/>
        <v>N</v>
      </c>
      <c r="AZ208" s="1086" t="str">
        <f t="shared" si="21"/>
        <v/>
      </c>
    </row>
    <row r="209" spans="1:52" ht="25.5">
      <c r="A209" s="624">
        <v>4841</v>
      </c>
      <c r="B209" s="625" t="s">
        <v>372</v>
      </c>
      <c r="C209" s="544">
        <v>96</v>
      </c>
      <c r="D209" s="620">
        <v>3.9</v>
      </c>
      <c r="E209" s="548">
        <v>2</v>
      </c>
      <c r="F209" s="546">
        <v>0</v>
      </c>
      <c r="G209" s="547">
        <v>2</v>
      </c>
      <c r="H209" s="547">
        <v>17</v>
      </c>
      <c r="I209" s="547">
        <v>58</v>
      </c>
      <c r="J209" s="557">
        <v>20</v>
      </c>
      <c r="K209" s="548">
        <v>1</v>
      </c>
      <c r="L209" s="621">
        <v>96</v>
      </c>
      <c r="M209" s="622">
        <v>79</v>
      </c>
      <c r="AV209" s="1087">
        <f t="shared" si="17"/>
        <v>4841</v>
      </c>
      <c r="AW209" s="1087" t="str">
        <f t="shared" si="18"/>
        <v>SANTA CLARA ELEMENTARY SCHOOL</v>
      </c>
      <c r="AX209" s="1081" t="str">
        <f t="shared" si="19"/>
        <v>N</v>
      </c>
      <c r="AY209" s="1081" t="str">
        <f t="shared" si="20"/>
        <v>N</v>
      </c>
      <c r="AZ209" s="1086" t="str">
        <f t="shared" si="21"/>
        <v/>
      </c>
    </row>
    <row r="210" spans="1:52" ht="25.5">
      <c r="A210" s="624">
        <v>4881</v>
      </c>
      <c r="B210" s="625" t="s">
        <v>373</v>
      </c>
      <c r="C210" s="544">
        <v>82</v>
      </c>
      <c r="D210" s="620">
        <v>4.4000000000000004</v>
      </c>
      <c r="E210" s="548">
        <v>0</v>
      </c>
      <c r="F210" s="546">
        <v>0</v>
      </c>
      <c r="G210" s="547">
        <v>1</v>
      </c>
      <c r="H210" s="547">
        <v>5</v>
      </c>
      <c r="I210" s="547">
        <v>44</v>
      </c>
      <c r="J210" s="557">
        <v>49</v>
      </c>
      <c r="K210" s="548">
        <v>1</v>
      </c>
      <c r="L210" s="621">
        <v>99</v>
      </c>
      <c r="M210" s="622">
        <v>94</v>
      </c>
      <c r="AV210" s="1087">
        <f t="shared" si="17"/>
        <v>4881</v>
      </c>
      <c r="AW210" s="1087" t="str">
        <f t="shared" si="18"/>
        <v>SCOTT LAKE ELEMENTARY SCHOOL</v>
      </c>
      <c r="AX210" s="1081" t="str">
        <f t="shared" si="19"/>
        <v>N</v>
      </c>
      <c r="AY210" s="1081" t="str">
        <f t="shared" si="20"/>
        <v>N</v>
      </c>
      <c r="AZ210" s="1086" t="str">
        <f t="shared" si="21"/>
        <v/>
      </c>
    </row>
    <row r="211" spans="1:52" ht="25.5">
      <c r="A211" s="624">
        <v>4921</v>
      </c>
      <c r="B211" s="625" t="s">
        <v>374</v>
      </c>
      <c r="C211" s="544">
        <v>87</v>
      </c>
      <c r="D211" s="620">
        <v>4.0999999999999996</v>
      </c>
      <c r="E211" s="548">
        <v>7</v>
      </c>
      <c r="F211" s="546">
        <v>0</v>
      </c>
      <c r="G211" s="547">
        <v>1</v>
      </c>
      <c r="H211" s="547">
        <v>3</v>
      </c>
      <c r="I211" s="547">
        <v>44</v>
      </c>
      <c r="J211" s="557">
        <v>41</v>
      </c>
      <c r="K211" s="548">
        <v>3</v>
      </c>
      <c r="L211" s="621">
        <v>92</v>
      </c>
      <c r="M211" s="622">
        <v>89</v>
      </c>
      <c r="AV211" s="1087">
        <f t="shared" si="17"/>
        <v>4921</v>
      </c>
      <c r="AW211" s="1087" t="str">
        <f t="shared" si="18"/>
        <v>SEMINOLE ELEMENTARY SCHOOL</v>
      </c>
      <c r="AX211" s="1081" t="str">
        <f t="shared" si="19"/>
        <v>N</v>
      </c>
      <c r="AY211" s="1081" t="str">
        <f t="shared" si="20"/>
        <v>N</v>
      </c>
      <c r="AZ211" s="1086" t="str">
        <f t="shared" si="21"/>
        <v/>
      </c>
    </row>
    <row r="212" spans="1:52" ht="25.5">
      <c r="A212" s="624">
        <v>4961</v>
      </c>
      <c r="B212" s="625" t="s">
        <v>375</v>
      </c>
      <c r="C212" s="544">
        <v>38</v>
      </c>
      <c r="D212" s="620">
        <v>4.5</v>
      </c>
      <c r="E212" s="548">
        <v>0</v>
      </c>
      <c r="F212" s="546">
        <v>0</v>
      </c>
      <c r="G212" s="547">
        <v>0</v>
      </c>
      <c r="H212" s="547">
        <v>3</v>
      </c>
      <c r="I212" s="547">
        <v>53</v>
      </c>
      <c r="J212" s="557">
        <v>39</v>
      </c>
      <c r="K212" s="548">
        <v>5</v>
      </c>
      <c r="L212" s="621">
        <v>100</v>
      </c>
      <c r="M212" s="622">
        <v>97</v>
      </c>
      <c r="AV212" s="1087">
        <f t="shared" si="17"/>
        <v>4961</v>
      </c>
      <c r="AW212" s="1087" t="str">
        <f t="shared" si="18"/>
        <v>SHADOWLAWN ELEMENTARY SCHOOL</v>
      </c>
      <c r="AX212" s="1081" t="str">
        <f t="shared" si="19"/>
        <v>N</v>
      </c>
      <c r="AY212" s="1081" t="str">
        <f t="shared" si="20"/>
        <v>N</v>
      </c>
      <c r="AZ212" s="1086" t="str">
        <f t="shared" si="21"/>
        <v/>
      </c>
    </row>
    <row r="213" spans="1:52" ht="25.5">
      <c r="A213" s="624">
        <v>5001</v>
      </c>
      <c r="B213" s="625" t="s">
        <v>376</v>
      </c>
      <c r="C213" s="544">
        <v>164</v>
      </c>
      <c r="D213" s="620">
        <v>3.7</v>
      </c>
      <c r="E213" s="548">
        <v>3</v>
      </c>
      <c r="F213" s="546">
        <v>2</v>
      </c>
      <c r="G213" s="547">
        <v>1</v>
      </c>
      <c r="H213" s="547">
        <v>22</v>
      </c>
      <c r="I213" s="547">
        <v>57</v>
      </c>
      <c r="J213" s="557">
        <v>14</v>
      </c>
      <c r="K213" s="548">
        <v>1</v>
      </c>
      <c r="L213" s="621">
        <v>94</v>
      </c>
      <c r="M213" s="622">
        <v>72</v>
      </c>
      <c r="AV213" s="1087">
        <f t="shared" si="17"/>
        <v>5001</v>
      </c>
      <c r="AW213" s="1087" t="str">
        <f t="shared" si="18"/>
        <v>SHENANDOAH ELEMENTARY SCHOOL</v>
      </c>
      <c r="AX213" s="1081" t="str">
        <f t="shared" si="19"/>
        <v>N</v>
      </c>
      <c r="AY213" s="1081" t="str">
        <f t="shared" si="20"/>
        <v>N</v>
      </c>
      <c r="AZ213" s="1086" t="str">
        <f t="shared" si="21"/>
        <v/>
      </c>
    </row>
    <row r="214" spans="1:52">
      <c r="A214" s="624">
        <v>5003</v>
      </c>
      <c r="B214" s="625" t="s">
        <v>120</v>
      </c>
      <c r="C214" s="544">
        <v>258</v>
      </c>
      <c r="D214" s="620">
        <v>3.7</v>
      </c>
      <c r="E214" s="548">
        <v>2</v>
      </c>
      <c r="F214" s="546">
        <v>1</v>
      </c>
      <c r="G214" s="547">
        <v>2</v>
      </c>
      <c r="H214" s="547">
        <v>26</v>
      </c>
      <c r="I214" s="547">
        <v>58</v>
      </c>
      <c r="J214" s="557">
        <v>11</v>
      </c>
      <c r="K214" s="548">
        <v>0</v>
      </c>
      <c r="L214" s="621">
        <v>95</v>
      </c>
      <c r="M214" s="622">
        <v>69</v>
      </c>
      <c r="AV214" s="1087">
        <f t="shared" si="17"/>
        <v>5003</v>
      </c>
      <c r="AW214" s="1087" t="str">
        <f t="shared" si="18"/>
        <v>SOUTH DADE MIDDLE SCHOOL</v>
      </c>
      <c r="AX214" s="1081">
        <f t="shared" si="19"/>
        <v>312</v>
      </c>
      <c r="AY214" s="1081">
        <f t="shared" si="20"/>
        <v>92</v>
      </c>
      <c r="AZ214" s="1086">
        <f t="shared" si="21"/>
        <v>93.357894736842098</v>
      </c>
    </row>
    <row r="215" spans="1:52" ht="25.5">
      <c r="A215" s="624">
        <v>5005</v>
      </c>
      <c r="B215" s="625" t="s">
        <v>377</v>
      </c>
      <c r="C215" s="544">
        <v>155</v>
      </c>
      <c r="D215" s="620">
        <v>3.9</v>
      </c>
      <c r="E215" s="548">
        <v>2</v>
      </c>
      <c r="F215" s="546">
        <v>0</v>
      </c>
      <c r="G215" s="547">
        <v>1</v>
      </c>
      <c r="H215" s="547">
        <v>12</v>
      </c>
      <c r="I215" s="547">
        <v>69</v>
      </c>
      <c r="J215" s="557">
        <v>14</v>
      </c>
      <c r="K215" s="548">
        <v>2</v>
      </c>
      <c r="L215" s="621">
        <v>97</v>
      </c>
      <c r="M215" s="622">
        <v>85</v>
      </c>
      <c r="AV215" s="1087">
        <f t="shared" si="17"/>
        <v>5005</v>
      </c>
      <c r="AW215" s="1087" t="str">
        <f t="shared" si="18"/>
        <v>DAVID LAWRENCE JR. K-8 CENTER</v>
      </c>
      <c r="AX215" s="1081">
        <f t="shared" si="19"/>
        <v>153</v>
      </c>
      <c r="AY215" s="1081">
        <f t="shared" si="20"/>
        <v>95</v>
      </c>
      <c r="AZ215" s="1086">
        <f t="shared" si="21"/>
        <v>96.006493506493513</v>
      </c>
    </row>
    <row r="216" spans="1:52" ht="25.5">
      <c r="A216" s="624">
        <v>5007</v>
      </c>
      <c r="B216" s="625" t="s">
        <v>1275</v>
      </c>
      <c r="C216" s="544">
        <v>27</v>
      </c>
      <c r="D216" s="620">
        <v>3.6</v>
      </c>
      <c r="E216" s="548">
        <v>0</v>
      </c>
      <c r="F216" s="546">
        <v>0</v>
      </c>
      <c r="G216" s="547">
        <v>4</v>
      </c>
      <c r="H216" s="547">
        <v>30</v>
      </c>
      <c r="I216" s="547">
        <v>67</v>
      </c>
      <c r="J216" s="557">
        <v>0</v>
      </c>
      <c r="K216" s="548">
        <v>0</v>
      </c>
      <c r="L216" s="621">
        <v>96</v>
      </c>
      <c r="M216" s="622">
        <v>67</v>
      </c>
      <c r="AV216" s="1087">
        <f t="shared" si="17"/>
        <v>5007</v>
      </c>
      <c r="AW216" s="1087" t="str">
        <f t="shared" si="18"/>
        <v>LINCOLN-MARTI CHARTER SCHOOLS HIALE</v>
      </c>
      <c r="AX216" s="1081">
        <f t="shared" si="19"/>
        <v>17</v>
      </c>
      <c r="AY216" s="1081">
        <f t="shared" si="20"/>
        <v>94</v>
      </c>
      <c r="AZ216" s="1086">
        <f t="shared" si="21"/>
        <v>95.227272727272734</v>
      </c>
    </row>
    <row r="217" spans="1:52">
      <c r="A217" s="624">
        <v>5010</v>
      </c>
      <c r="B217" s="625" t="s">
        <v>0</v>
      </c>
      <c r="C217" s="544">
        <v>15</v>
      </c>
      <c r="D217" s="620">
        <v>3.5</v>
      </c>
      <c r="E217" s="548">
        <v>0</v>
      </c>
      <c r="F217" s="546">
        <v>0</v>
      </c>
      <c r="G217" s="547">
        <v>0</v>
      </c>
      <c r="H217" s="547">
        <v>60</v>
      </c>
      <c r="I217" s="547">
        <v>27</v>
      </c>
      <c r="J217" s="557">
        <v>13</v>
      </c>
      <c r="K217" s="548">
        <v>0</v>
      </c>
      <c r="L217" s="621">
        <v>100</v>
      </c>
      <c r="M217" s="622">
        <v>40</v>
      </c>
      <c r="AV217" s="1087">
        <f t="shared" si="17"/>
        <v>5010</v>
      </c>
      <c r="AW217" s="1087" t="str">
        <f t="shared" si="18"/>
        <v>OXFORD ACADEMY OF MIAMI</v>
      </c>
      <c r="AX217" s="1081" t="str">
        <f t="shared" si="19"/>
        <v>N</v>
      </c>
      <c r="AY217" s="1081" t="str">
        <f t="shared" si="20"/>
        <v>N</v>
      </c>
      <c r="AZ217" s="1086" t="str">
        <f t="shared" si="21"/>
        <v/>
      </c>
    </row>
    <row r="218" spans="1:52" ht="25.5">
      <c r="A218" s="624">
        <v>5021</v>
      </c>
      <c r="B218" s="625" t="s">
        <v>378</v>
      </c>
      <c r="C218" s="544">
        <v>172</v>
      </c>
      <c r="D218" s="620">
        <v>3.5</v>
      </c>
      <c r="E218" s="548">
        <v>5</v>
      </c>
      <c r="F218" s="546">
        <v>2</v>
      </c>
      <c r="G218" s="547">
        <v>3</v>
      </c>
      <c r="H218" s="547">
        <v>23</v>
      </c>
      <c r="I218" s="547">
        <v>59</v>
      </c>
      <c r="J218" s="557">
        <v>8</v>
      </c>
      <c r="K218" s="548">
        <v>0</v>
      </c>
      <c r="L218" s="621">
        <v>90</v>
      </c>
      <c r="M218" s="622">
        <v>67</v>
      </c>
      <c r="AV218" s="1087">
        <f t="shared" si="17"/>
        <v>5021</v>
      </c>
      <c r="AW218" s="1087" t="str">
        <f t="shared" si="18"/>
        <v>BEN SHEPPARD ELEMENTARY SCHOOL</v>
      </c>
      <c r="AX218" s="1081" t="str">
        <f t="shared" si="19"/>
        <v>N</v>
      </c>
      <c r="AY218" s="1081" t="str">
        <f t="shared" si="20"/>
        <v>N</v>
      </c>
      <c r="AZ218" s="1086" t="str">
        <f t="shared" si="21"/>
        <v/>
      </c>
    </row>
    <row r="219" spans="1:52" ht="25.5">
      <c r="A219" s="624">
        <v>5022</v>
      </c>
      <c r="B219" s="625" t="s">
        <v>1612</v>
      </c>
      <c r="C219" s="544">
        <v>16</v>
      </c>
      <c r="D219" s="620">
        <v>3.5</v>
      </c>
      <c r="E219" s="548">
        <v>0</v>
      </c>
      <c r="F219" s="546">
        <v>0</v>
      </c>
      <c r="G219" s="547">
        <v>0</v>
      </c>
      <c r="H219" s="547">
        <v>50</v>
      </c>
      <c r="I219" s="547">
        <v>50</v>
      </c>
      <c r="J219" s="557">
        <v>0</v>
      </c>
      <c r="K219" s="548">
        <v>0</v>
      </c>
      <c r="L219" s="621">
        <v>100</v>
      </c>
      <c r="M219" s="622">
        <v>50</v>
      </c>
      <c r="AV219" s="1087">
        <f t="shared" si="17"/>
        <v>5022</v>
      </c>
      <c r="AW219" s="1087" t="str">
        <f t="shared" si="18"/>
        <v>BEN GAMLA CHARTER SCHOOL SOUTH CAMP</v>
      </c>
      <c r="AX219" s="1081" t="str">
        <f t="shared" si="19"/>
        <v>N</v>
      </c>
      <c r="AY219" s="1081" t="str">
        <f t="shared" si="20"/>
        <v>N</v>
      </c>
      <c r="AZ219" s="1086" t="str">
        <f t="shared" si="21"/>
        <v/>
      </c>
    </row>
    <row r="220" spans="1:52" ht="25.5">
      <c r="A220" s="624">
        <v>5025</v>
      </c>
      <c r="B220" s="625" t="s">
        <v>1276</v>
      </c>
      <c r="C220" s="544">
        <v>41</v>
      </c>
      <c r="D220" s="620">
        <v>3.5</v>
      </c>
      <c r="E220" s="548">
        <v>5</v>
      </c>
      <c r="F220" s="546">
        <v>0</v>
      </c>
      <c r="G220" s="547">
        <v>2</v>
      </c>
      <c r="H220" s="547">
        <v>34</v>
      </c>
      <c r="I220" s="547">
        <v>54</v>
      </c>
      <c r="J220" s="557">
        <v>5</v>
      </c>
      <c r="K220" s="548">
        <v>0</v>
      </c>
      <c r="L220" s="621">
        <v>93</v>
      </c>
      <c r="M220" s="622">
        <v>59</v>
      </c>
      <c r="AV220" s="1087">
        <f t="shared" si="17"/>
        <v>5025</v>
      </c>
      <c r="AW220" s="1087" t="str">
        <f t="shared" si="18"/>
        <v>LINCOLN-MARTI CHARTER SCHOOL LITTLE</v>
      </c>
      <c r="AX220" s="1081">
        <f t="shared" si="19"/>
        <v>40</v>
      </c>
      <c r="AY220" s="1081">
        <f t="shared" si="20"/>
        <v>80</v>
      </c>
      <c r="AZ220" s="1086">
        <f t="shared" si="21"/>
        <v>86.580246913580254</v>
      </c>
    </row>
    <row r="221" spans="1:52" ht="25.5">
      <c r="A221" s="624">
        <v>5029</v>
      </c>
      <c r="B221" s="625" t="s">
        <v>1277</v>
      </c>
      <c r="C221" s="544">
        <v>43</v>
      </c>
      <c r="D221" s="620">
        <v>3.7</v>
      </c>
      <c r="E221" s="548">
        <v>0</v>
      </c>
      <c r="F221" s="546">
        <v>0</v>
      </c>
      <c r="G221" s="547">
        <v>0</v>
      </c>
      <c r="H221" s="547">
        <v>33</v>
      </c>
      <c r="I221" s="547">
        <v>60</v>
      </c>
      <c r="J221" s="557">
        <v>7</v>
      </c>
      <c r="K221" s="548">
        <v>0</v>
      </c>
      <c r="L221" s="621">
        <v>100</v>
      </c>
      <c r="M221" s="622">
        <v>67</v>
      </c>
      <c r="AV221" s="1087">
        <f t="shared" si="17"/>
        <v>5029</v>
      </c>
      <c r="AW221" s="1087" t="str">
        <f t="shared" si="18"/>
        <v>EXCELSIOR LANGUAGE ACADEMY OF HIALE</v>
      </c>
      <c r="AX221" s="1081">
        <f t="shared" si="19"/>
        <v>99</v>
      </c>
      <c r="AY221" s="1081">
        <f t="shared" si="20"/>
        <v>96</v>
      </c>
      <c r="AZ221" s="1086">
        <f t="shared" si="21"/>
        <v>97.211267605633807</v>
      </c>
    </row>
    <row r="222" spans="1:52" ht="25.5">
      <c r="A222" s="624">
        <v>5032</v>
      </c>
      <c r="B222" s="625" t="s">
        <v>927</v>
      </c>
      <c r="C222" s="544">
        <v>29</v>
      </c>
      <c r="D222" s="620">
        <v>3.9</v>
      </c>
      <c r="E222" s="548">
        <v>0</v>
      </c>
      <c r="F222" s="546">
        <v>0</v>
      </c>
      <c r="G222" s="547">
        <v>3</v>
      </c>
      <c r="H222" s="547">
        <v>10</v>
      </c>
      <c r="I222" s="547">
        <v>76</v>
      </c>
      <c r="J222" s="557">
        <v>10</v>
      </c>
      <c r="K222" s="548">
        <v>0</v>
      </c>
      <c r="L222" s="621">
        <v>97</v>
      </c>
      <c r="M222" s="622">
        <v>86</v>
      </c>
      <c r="AV222" s="1087">
        <f t="shared" si="17"/>
        <v>5032</v>
      </c>
      <c r="AW222" s="1087" t="str">
        <f t="shared" si="18"/>
        <v>EXCELSIOR CHARTER ACADEMY</v>
      </c>
      <c r="AX222" s="1081" t="str">
        <f t="shared" si="19"/>
        <v>N</v>
      </c>
      <c r="AY222" s="1081" t="str">
        <f t="shared" si="20"/>
        <v>N</v>
      </c>
      <c r="AZ222" s="1086" t="str">
        <f t="shared" si="21"/>
        <v/>
      </c>
    </row>
    <row r="223" spans="1:52" ht="25.5">
      <c r="A223" s="624">
        <v>5041</v>
      </c>
      <c r="B223" s="625" t="s">
        <v>380</v>
      </c>
      <c r="C223" s="544">
        <v>71</v>
      </c>
      <c r="D223" s="620">
        <v>3.7</v>
      </c>
      <c r="E223" s="548">
        <v>3</v>
      </c>
      <c r="F223" s="546">
        <v>0</v>
      </c>
      <c r="G223" s="547">
        <v>3</v>
      </c>
      <c r="H223" s="547">
        <v>20</v>
      </c>
      <c r="I223" s="547">
        <v>63</v>
      </c>
      <c r="J223" s="557">
        <v>11</v>
      </c>
      <c r="K223" s="548">
        <v>0</v>
      </c>
      <c r="L223" s="621">
        <v>94</v>
      </c>
      <c r="M223" s="622">
        <v>75</v>
      </c>
      <c r="AV223" s="1087">
        <f t="shared" si="17"/>
        <v>5041</v>
      </c>
      <c r="AW223" s="1087" t="str">
        <f t="shared" si="18"/>
        <v>SILVER BLUFF ELEMENTARY SCHOOL</v>
      </c>
      <c r="AX223" s="1081" t="str">
        <f t="shared" si="19"/>
        <v>N</v>
      </c>
      <c r="AY223" s="1081" t="str">
        <f t="shared" si="20"/>
        <v>N</v>
      </c>
      <c r="AZ223" s="1086" t="str">
        <f t="shared" si="21"/>
        <v/>
      </c>
    </row>
    <row r="224" spans="1:52" ht="25.5">
      <c r="A224" s="624">
        <v>5047</v>
      </c>
      <c r="B224" s="625" t="s">
        <v>1783</v>
      </c>
      <c r="C224" s="544">
        <v>34</v>
      </c>
      <c r="D224" s="620">
        <v>3.6</v>
      </c>
      <c r="E224" s="548">
        <v>0</v>
      </c>
      <c r="F224" s="546">
        <v>3</v>
      </c>
      <c r="G224" s="547">
        <v>3</v>
      </c>
      <c r="H224" s="547">
        <v>29</v>
      </c>
      <c r="I224" s="547">
        <v>56</v>
      </c>
      <c r="J224" s="557">
        <v>9</v>
      </c>
      <c r="K224" s="548">
        <v>0</v>
      </c>
      <c r="L224" s="621">
        <v>94</v>
      </c>
      <c r="M224" s="622">
        <v>65</v>
      </c>
      <c r="AV224" s="1087">
        <f t="shared" si="17"/>
        <v>5047</v>
      </c>
      <c r="AW224" s="1087" t="str">
        <f t="shared" si="18"/>
        <v>MATER ACADEMY MIAMI BEACH</v>
      </c>
      <c r="AX224" s="1081" t="str">
        <f t="shared" si="19"/>
        <v>N</v>
      </c>
      <c r="AY224" s="1081" t="str">
        <f t="shared" si="20"/>
        <v>N</v>
      </c>
      <c r="AZ224" s="1086" t="str">
        <f t="shared" si="21"/>
        <v/>
      </c>
    </row>
    <row r="225" spans="1:52" ht="25.5">
      <c r="A225" s="624">
        <v>5048</v>
      </c>
      <c r="B225" s="625" t="s">
        <v>1784</v>
      </c>
      <c r="C225" s="544">
        <v>43</v>
      </c>
      <c r="D225" s="620">
        <v>4.3</v>
      </c>
      <c r="E225" s="548">
        <v>0</v>
      </c>
      <c r="F225" s="546">
        <v>0</v>
      </c>
      <c r="G225" s="547">
        <v>0</v>
      </c>
      <c r="H225" s="547">
        <v>5</v>
      </c>
      <c r="I225" s="547">
        <v>60</v>
      </c>
      <c r="J225" s="557">
        <v>33</v>
      </c>
      <c r="K225" s="548">
        <v>2</v>
      </c>
      <c r="L225" s="621">
        <v>100</v>
      </c>
      <c r="M225" s="622">
        <v>95</v>
      </c>
      <c r="AV225" s="1087">
        <f t="shared" si="17"/>
        <v>5048</v>
      </c>
      <c r="AW225" s="1087" t="str">
        <f t="shared" si="18"/>
        <v>PINECREST ACADEMY (NORTH CAMPUS)</v>
      </c>
      <c r="AX225" s="1081" t="str">
        <f t="shared" si="19"/>
        <v>N</v>
      </c>
      <c r="AY225" s="1081" t="str">
        <f t="shared" si="20"/>
        <v>N</v>
      </c>
      <c r="AZ225" s="1086" t="str">
        <f t="shared" si="21"/>
        <v/>
      </c>
    </row>
    <row r="226" spans="1:52" ht="25.5">
      <c r="A226" s="624">
        <v>5051</v>
      </c>
      <c r="B226" s="625" t="s">
        <v>381</v>
      </c>
      <c r="C226" s="544">
        <v>259</v>
      </c>
      <c r="D226" s="620">
        <v>4.0999999999999996</v>
      </c>
      <c r="E226" s="548">
        <v>1</v>
      </c>
      <c r="F226" s="546">
        <v>2</v>
      </c>
      <c r="G226" s="547">
        <v>1</v>
      </c>
      <c r="H226" s="547">
        <v>8</v>
      </c>
      <c r="I226" s="547">
        <v>58</v>
      </c>
      <c r="J226" s="557">
        <v>27</v>
      </c>
      <c r="K226" s="548">
        <v>3</v>
      </c>
      <c r="L226" s="621">
        <v>97</v>
      </c>
      <c r="M226" s="622">
        <v>88</v>
      </c>
      <c r="AV226" s="1087">
        <f t="shared" si="17"/>
        <v>5051</v>
      </c>
      <c r="AW226" s="1087" t="str">
        <f t="shared" si="18"/>
        <v>ERNEST R. GRAHAM ELEMENTARY SCHOOL</v>
      </c>
      <c r="AX226" s="1081" t="str">
        <f t="shared" si="19"/>
        <v>N</v>
      </c>
      <c r="AY226" s="1081" t="str">
        <f t="shared" si="20"/>
        <v>N</v>
      </c>
      <c r="AZ226" s="1086" t="str">
        <f t="shared" si="21"/>
        <v/>
      </c>
    </row>
    <row r="227" spans="1:52" ht="25.5">
      <c r="A227" s="624">
        <v>5061</v>
      </c>
      <c r="B227" s="625" t="s">
        <v>382</v>
      </c>
      <c r="C227" s="544">
        <v>86</v>
      </c>
      <c r="D227" s="620">
        <v>3.9</v>
      </c>
      <c r="E227" s="548">
        <v>0</v>
      </c>
      <c r="F227" s="546">
        <v>0</v>
      </c>
      <c r="G227" s="547">
        <v>2</v>
      </c>
      <c r="H227" s="547">
        <v>17</v>
      </c>
      <c r="I227" s="547">
        <v>67</v>
      </c>
      <c r="J227" s="557">
        <v>13</v>
      </c>
      <c r="K227" s="548">
        <v>0</v>
      </c>
      <c r="L227" s="621">
        <v>98</v>
      </c>
      <c r="M227" s="622">
        <v>80</v>
      </c>
      <c r="AV227" s="1087">
        <f t="shared" si="17"/>
        <v>5061</v>
      </c>
      <c r="AW227" s="1087" t="str">
        <f t="shared" si="18"/>
        <v>DR. CARLOS J. FINLAY ELEMENTARY</v>
      </c>
      <c r="AX227" s="1081" t="str">
        <f t="shared" si="19"/>
        <v>N</v>
      </c>
      <c r="AY227" s="1081" t="str">
        <f t="shared" si="20"/>
        <v>N</v>
      </c>
      <c r="AZ227" s="1086" t="str">
        <f t="shared" si="21"/>
        <v/>
      </c>
    </row>
    <row r="228" spans="1:52" ht="25.5">
      <c r="A228" s="624">
        <v>5081</v>
      </c>
      <c r="B228" s="625" t="s">
        <v>383</v>
      </c>
      <c r="C228" s="544">
        <v>86</v>
      </c>
      <c r="D228" s="620">
        <v>3.7</v>
      </c>
      <c r="E228" s="548">
        <v>1</v>
      </c>
      <c r="F228" s="546">
        <v>1</v>
      </c>
      <c r="G228" s="547">
        <v>1</v>
      </c>
      <c r="H228" s="547">
        <v>27</v>
      </c>
      <c r="I228" s="547">
        <v>60</v>
      </c>
      <c r="J228" s="557">
        <v>8</v>
      </c>
      <c r="K228" s="548">
        <v>1</v>
      </c>
      <c r="L228" s="621">
        <v>97</v>
      </c>
      <c r="M228" s="622">
        <v>70</v>
      </c>
      <c r="AV228" s="1087">
        <f t="shared" si="17"/>
        <v>5081</v>
      </c>
      <c r="AW228" s="1087" t="str">
        <f t="shared" si="18"/>
        <v>SKYWAY ELEMENTARY SCHOOL</v>
      </c>
      <c r="AX228" s="1081" t="str">
        <f t="shared" si="19"/>
        <v>N</v>
      </c>
      <c r="AY228" s="1081" t="str">
        <f t="shared" si="20"/>
        <v>N</v>
      </c>
      <c r="AZ228" s="1086" t="str">
        <f t="shared" si="21"/>
        <v/>
      </c>
    </row>
    <row r="229" spans="1:52" ht="25.5">
      <c r="A229" s="624">
        <v>5091</v>
      </c>
      <c r="B229" s="625" t="s">
        <v>384</v>
      </c>
      <c r="C229" s="544">
        <v>87</v>
      </c>
      <c r="D229" s="620">
        <v>4.5</v>
      </c>
      <c r="E229" s="548">
        <v>1</v>
      </c>
      <c r="F229" s="546">
        <v>0</v>
      </c>
      <c r="G229" s="547">
        <v>0</v>
      </c>
      <c r="H229" s="547">
        <v>0</v>
      </c>
      <c r="I229" s="547">
        <v>48</v>
      </c>
      <c r="J229" s="557">
        <v>46</v>
      </c>
      <c r="K229" s="548">
        <v>5</v>
      </c>
      <c r="L229" s="621">
        <v>99</v>
      </c>
      <c r="M229" s="622">
        <v>99</v>
      </c>
      <c r="AV229" s="1087">
        <f t="shared" si="17"/>
        <v>5091</v>
      </c>
      <c r="AW229" s="1087" t="str">
        <f t="shared" si="18"/>
        <v>SOUTH POINTE ELEMENTARY SCHOOL</v>
      </c>
      <c r="AX229" s="1081" t="str">
        <f t="shared" si="19"/>
        <v>N</v>
      </c>
      <c r="AY229" s="1081" t="str">
        <f t="shared" si="20"/>
        <v>N</v>
      </c>
      <c r="AZ229" s="1086" t="str">
        <f t="shared" si="21"/>
        <v/>
      </c>
    </row>
    <row r="230" spans="1:52" ht="25.5">
      <c r="A230" s="624">
        <v>5101</v>
      </c>
      <c r="B230" s="625" t="s">
        <v>385</v>
      </c>
      <c r="C230" s="544">
        <v>159</v>
      </c>
      <c r="D230" s="620">
        <v>4.3</v>
      </c>
      <c r="E230" s="548">
        <v>1</v>
      </c>
      <c r="F230" s="546">
        <v>0</v>
      </c>
      <c r="G230" s="547">
        <v>2</v>
      </c>
      <c r="H230" s="547">
        <v>9</v>
      </c>
      <c r="I230" s="547">
        <v>42</v>
      </c>
      <c r="J230" s="557">
        <v>43</v>
      </c>
      <c r="K230" s="548">
        <v>3</v>
      </c>
      <c r="L230" s="621">
        <v>97</v>
      </c>
      <c r="M230" s="622">
        <v>88</v>
      </c>
      <c r="AV230" s="1087">
        <f t="shared" si="17"/>
        <v>5101</v>
      </c>
      <c r="AW230" s="1087" t="str">
        <f t="shared" si="18"/>
        <v>JOHN I. SMITH ELEMENTARY SCHOOL</v>
      </c>
      <c r="AX230" s="1081" t="str">
        <f t="shared" si="19"/>
        <v>N</v>
      </c>
      <c r="AY230" s="1081" t="str">
        <f t="shared" si="20"/>
        <v>N</v>
      </c>
      <c r="AZ230" s="1086" t="str">
        <f t="shared" si="21"/>
        <v/>
      </c>
    </row>
    <row r="231" spans="1:52" ht="25.5">
      <c r="A231" s="624">
        <v>5121</v>
      </c>
      <c r="B231" s="625" t="s">
        <v>386</v>
      </c>
      <c r="C231" s="544">
        <v>93</v>
      </c>
      <c r="D231" s="620">
        <v>3.7</v>
      </c>
      <c r="E231" s="548">
        <v>0</v>
      </c>
      <c r="F231" s="546">
        <v>4</v>
      </c>
      <c r="G231" s="547">
        <v>2</v>
      </c>
      <c r="H231" s="547">
        <v>31</v>
      </c>
      <c r="I231" s="547">
        <v>47</v>
      </c>
      <c r="J231" s="557">
        <v>14</v>
      </c>
      <c r="K231" s="548">
        <v>1</v>
      </c>
      <c r="L231" s="621">
        <v>94</v>
      </c>
      <c r="M231" s="622">
        <v>62</v>
      </c>
      <c r="AV231" s="1087">
        <f t="shared" si="17"/>
        <v>5121</v>
      </c>
      <c r="AW231" s="1087" t="str">
        <f t="shared" si="18"/>
        <v>SNAPPER CREEK ELEMENTARY SCHOOL</v>
      </c>
      <c r="AX231" s="1081" t="str">
        <f t="shared" si="19"/>
        <v>N</v>
      </c>
      <c r="AY231" s="1081" t="str">
        <f t="shared" si="20"/>
        <v>N</v>
      </c>
      <c r="AZ231" s="1086" t="str">
        <f t="shared" si="21"/>
        <v/>
      </c>
    </row>
    <row r="232" spans="1:52" ht="25.5">
      <c r="A232" s="624">
        <v>5131</v>
      </c>
      <c r="B232" s="625" t="s">
        <v>387</v>
      </c>
      <c r="C232" s="544">
        <v>76</v>
      </c>
      <c r="D232" s="620">
        <v>4.0999999999999996</v>
      </c>
      <c r="E232" s="548">
        <v>0</v>
      </c>
      <c r="F232" s="546">
        <v>0</v>
      </c>
      <c r="G232" s="547">
        <v>0</v>
      </c>
      <c r="H232" s="547">
        <v>13</v>
      </c>
      <c r="I232" s="547">
        <v>62</v>
      </c>
      <c r="J232" s="557">
        <v>24</v>
      </c>
      <c r="K232" s="548">
        <v>1</v>
      </c>
      <c r="L232" s="621">
        <v>100</v>
      </c>
      <c r="M232" s="622">
        <v>87</v>
      </c>
      <c r="AV232" s="1087">
        <f t="shared" si="17"/>
        <v>5131</v>
      </c>
      <c r="AW232" s="1087" t="str">
        <f t="shared" si="18"/>
        <v>N DADE CENTER FOR MODERN LANGUAGE</v>
      </c>
      <c r="AX232" s="1081" t="str">
        <f t="shared" si="19"/>
        <v>N</v>
      </c>
      <c r="AY232" s="1081" t="str">
        <f t="shared" si="20"/>
        <v>N</v>
      </c>
      <c r="AZ232" s="1086" t="str">
        <f t="shared" si="21"/>
        <v/>
      </c>
    </row>
    <row r="233" spans="1:52" ht="25.5">
      <c r="A233" s="624">
        <v>5141</v>
      </c>
      <c r="B233" s="625" t="s">
        <v>388</v>
      </c>
      <c r="C233" s="544">
        <v>107</v>
      </c>
      <c r="D233" s="620">
        <v>4.0999999999999996</v>
      </c>
      <c r="E233" s="548">
        <v>1</v>
      </c>
      <c r="F233" s="546">
        <v>0</v>
      </c>
      <c r="G233" s="547">
        <v>4</v>
      </c>
      <c r="H233" s="547">
        <v>8</v>
      </c>
      <c r="I233" s="547">
        <v>60</v>
      </c>
      <c r="J233" s="557">
        <v>21</v>
      </c>
      <c r="K233" s="548">
        <v>6</v>
      </c>
      <c r="L233" s="621">
        <v>95</v>
      </c>
      <c r="M233" s="622">
        <v>87</v>
      </c>
      <c r="AV233" s="1087">
        <f t="shared" si="17"/>
        <v>5141</v>
      </c>
      <c r="AW233" s="1087" t="str">
        <f t="shared" si="18"/>
        <v>HUBERT O. SIBLEY ELEMENTARY SCHOOL</v>
      </c>
      <c r="AX233" s="1081" t="str">
        <f t="shared" si="19"/>
        <v>N</v>
      </c>
      <c r="AY233" s="1081" t="str">
        <f t="shared" si="20"/>
        <v>N</v>
      </c>
      <c r="AZ233" s="1086" t="str">
        <f t="shared" si="21"/>
        <v/>
      </c>
    </row>
    <row r="234" spans="1:52" ht="25.5">
      <c r="A234" s="624">
        <v>5201</v>
      </c>
      <c r="B234" s="625" t="s">
        <v>389</v>
      </c>
      <c r="C234" s="544">
        <v>195</v>
      </c>
      <c r="D234" s="620">
        <v>3.9</v>
      </c>
      <c r="E234" s="548">
        <v>4</v>
      </c>
      <c r="F234" s="546">
        <v>1</v>
      </c>
      <c r="G234" s="547">
        <v>1</v>
      </c>
      <c r="H234" s="547">
        <v>11</v>
      </c>
      <c r="I234" s="547">
        <v>64</v>
      </c>
      <c r="J234" s="557">
        <v>19</v>
      </c>
      <c r="K234" s="548">
        <v>0</v>
      </c>
      <c r="L234" s="621">
        <v>94</v>
      </c>
      <c r="M234" s="622">
        <v>83</v>
      </c>
      <c r="AV234" s="1087">
        <f t="shared" si="17"/>
        <v>5201</v>
      </c>
      <c r="AW234" s="1087" t="str">
        <f t="shared" si="18"/>
        <v>SOUTH HIALEAH ELEMENTARY SCHOOL</v>
      </c>
      <c r="AX234" s="1081" t="str">
        <f t="shared" si="19"/>
        <v>N</v>
      </c>
      <c r="AY234" s="1081" t="str">
        <f t="shared" si="20"/>
        <v>N</v>
      </c>
      <c r="AZ234" s="1086" t="str">
        <f t="shared" si="21"/>
        <v/>
      </c>
    </row>
    <row r="235" spans="1:52">
      <c r="A235" s="624">
        <v>5241</v>
      </c>
      <c r="B235" s="625" t="s">
        <v>19</v>
      </c>
      <c r="C235" s="544">
        <v>142</v>
      </c>
      <c r="D235" s="620">
        <v>4</v>
      </c>
      <c r="E235" s="548">
        <v>0</v>
      </c>
      <c r="F235" s="546">
        <v>0</v>
      </c>
      <c r="G235" s="547">
        <v>0</v>
      </c>
      <c r="H235" s="547">
        <v>15</v>
      </c>
      <c r="I235" s="547">
        <v>67</v>
      </c>
      <c r="J235" s="557">
        <v>17</v>
      </c>
      <c r="K235" s="548">
        <v>1</v>
      </c>
      <c r="L235" s="621">
        <v>100</v>
      </c>
      <c r="M235" s="622">
        <v>85</v>
      </c>
      <c r="AV235" s="1087">
        <f t="shared" si="17"/>
        <v>5241</v>
      </c>
      <c r="AW235" s="1087" t="str">
        <f t="shared" si="18"/>
        <v>SOUTH MIAMI K-8 CENTER</v>
      </c>
      <c r="AX235" s="1081">
        <f t="shared" si="19"/>
        <v>59</v>
      </c>
      <c r="AY235" s="1081">
        <f t="shared" si="20"/>
        <v>98</v>
      </c>
      <c r="AZ235" s="1086">
        <f t="shared" si="21"/>
        <v>99.412935323383081</v>
      </c>
    </row>
    <row r="236" spans="1:52" ht="25.5">
      <c r="A236" s="624">
        <v>5281</v>
      </c>
      <c r="B236" s="625" t="s">
        <v>390</v>
      </c>
      <c r="C236" s="544">
        <v>100</v>
      </c>
      <c r="D236" s="620">
        <v>4.2</v>
      </c>
      <c r="E236" s="548">
        <v>3</v>
      </c>
      <c r="F236" s="546">
        <v>2</v>
      </c>
      <c r="G236" s="547">
        <v>1</v>
      </c>
      <c r="H236" s="547">
        <v>8</v>
      </c>
      <c r="I236" s="547">
        <v>45</v>
      </c>
      <c r="J236" s="557">
        <v>36</v>
      </c>
      <c r="K236" s="548">
        <v>5</v>
      </c>
      <c r="L236" s="621">
        <v>94</v>
      </c>
      <c r="M236" s="622">
        <v>86</v>
      </c>
      <c r="AV236" s="1087">
        <f t="shared" si="17"/>
        <v>5281</v>
      </c>
      <c r="AW236" s="1087" t="str">
        <f t="shared" si="18"/>
        <v>SOUTH MIAMI HEIGHTS ELEMENTARY</v>
      </c>
      <c r="AX236" s="1081" t="str">
        <f t="shared" si="19"/>
        <v>N</v>
      </c>
      <c r="AY236" s="1081" t="str">
        <f t="shared" si="20"/>
        <v>N</v>
      </c>
      <c r="AZ236" s="1086" t="str">
        <f t="shared" si="21"/>
        <v/>
      </c>
    </row>
    <row r="237" spans="1:52" ht="25.5">
      <c r="A237" s="624">
        <v>5321</v>
      </c>
      <c r="B237" s="625" t="s">
        <v>748</v>
      </c>
      <c r="C237" s="544">
        <v>75</v>
      </c>
      <c r="D237" s="620">
        <v>3.9</v>
      </c>
      <c r="E237" s="548">
        <v>1</v>
      </c>
      <c r="F237" s="546">
        <v>1</v>
      </c>
      <c r="G237" s="547">
        <v>1</v>
      </c>
      <c r="H237" s="547">
        <v>17</v>
      </c>
      <c r="I237" s="547">
        <v>57</v>
      </c>
      <c r="J237" s="557">
        <v>20</v>
      </c>
      <c r="K237" s="548">
        <v>1</v>
      </c>
      <c r="L237" s="621">
        <v>96</v>
      </c>
      <c r="M237" s="622">
        <v>79</v>
      </c>
      <c r="AV237" s="1087">
        <f t="shared" si="17"/>
        <v>5321</v>
      </c>
      <c r="AW237" s="1087" t="str">
        <f t="shared" si="18"/>
        <v>SOUTHSIDE ELEMENTARY SCHOOL</v>
      </c>
      <c r="AX237" s="1081" t="str">
        <f t="shared" si="19"/>
        <v>N</v>
      </c>
      <c r="AY237" s="1081" t="str">
        <f t="shared" si="20"/>
        <v>N</v>
      </c>
      <c r="AZ237" s="1086" t="str">
        <f t="shared" si="21"/>
        <v/>
      </c>
    </row>
    <row r="238" spans="1:52" ht="25.5">
      <c r="A238" s="624">
        <v>5361</v>
      </c>
      <c r="B238" s="625" t="s">
        <v>391</v>
      </c>
      <c r="C238" s="544">
        <v>94</v>
      </c>
      <c r="D238" s="620">
        <v>4.2</v>
      </c>
      <c r="E238" s="548">
        <v>0</v>
      </c>
      <c r="F238" s="546">
        <v>0</v>
      </c>
      <c r="G238" s="547">
        <v>0</v>
      </c>
      <c r="H238" s="547">
        <v>4</v>
      </c>
      <c r="I238" s="547">
        <v>73</v>
      </c>
      <c r="J238" s="557">
        <v>20</v>
      </c>
      <c r="K238" s="548">
        <v>2</v>
      </c>
      <c r="L238" s="621">
        <v>100</v>
      </c>
      <c r="M238" s="622">
        <v>96</v>
      </c>
      <c r="AV238" s="1087">
        <f t="shared" si="17"/>
        <v>5361</v>
      </c>
      <c r="AW238" s="1087" t="str">
        <f t="shared" si="18"/>
        <v>SPRINGVIEW ELEMENTARY SCHOOL</v>
      </c>
      <c r="AX238" s="1081" t="str">
        <f t="shared" si="19"/>
        <v>N</v>
      </c>
      <c r="AY238" s="1081" t="str">
        <f t="shared" si="20"/>
        <v>N</v>
      </c>
      <c r="AZ238" s="1086" t="str">
        <f t="shared" si="21"/>
        <v/>
      </c>
    </row>
    <row r="239" spans="1:52" ht="25.5">
      <c r="A239" s="624">
        <v>5381</v>
      </c>
      <c r="B239" s="625" t="s">
        <v>392</v>
      </c>
      <c r="C239" s="544">
        <v>149</v>
      </c>
      <c r="D239" s="620">
        <v>3.8</v>
      </c>
      <c r="E239" s="548">
        <v>1</v>
      </c>
      <c r="F239" s="546">
        <v>1</v>
      </c>
      <c r="G239" s="547">
        <v>5</v>
      </c>
      <c r="H239" s="547">
        <v>21</v>
      </c>
      <c r="I239" s="547">
        <v>54</v>
      </c>
      <c r="J239" s="557">
        <v>19</v>
      </c>
      <c r="K239" s="548">
        <v>0</v>
      </c>
      <c r="L239" s="621">
        <v>94</v>
      </c>
      <c r="M239" s="622">
        <v>73</v>
      </c>
      <c r="AV239" s="1087">
        <f t="shared" si="17"/>
        <v>5381</v>
      </c>
      <c r="AW239" s="1087" t="str">
        <f t="shared" si="18"/>
        <v>E.W.F. STIRRUP ELEMENTARY SCHOOL</v>
      </c>
      <c r="AX239" s="1081" t="str">
        <f t="shared" si="19"/>
        <v>N</v>
      </c>
      <c r="AY239" s="1081" t="str">
        <f t="shared" si="20"/>
        <v>N</v>
      </c>
      <c r="AZ239" s="1086" t="str">
        <f t="shared" si="21"/>
        <v/>
      </c>
    </row>
    <row r="240" spans="1:52" ht="25.5">
      <c r="A240" s="624">
        <v>5401</v>
      </c>
      <c r="B240" s="625" t="s">
        <v>393</v>
      </c>
      <c r="C240" s="544">
        <v>194</v>
      </c>
      <c r="D240" s="620">
        <v>4.2</v>
      </c>
      <c r="E240" s="548">
        <v>0</v>
      </c>
      <c r="F240" s="546">
        <v>0</v>
      </c>
      <c r="G240" s="547">
        <v>0</v>
      </c>
      <c r="H240" s="547">
        <v>9</v>
      </c>
      <c r="I240" s="547">
        <v>68</v>
      </c>
      <c r="J240" s="557">
        <v>20</v>
      </c>
      <c r="K240" s="548">
        <v>4</v>
      </c>
      <c r="L240" s="621">
        <v>100</v>
      </c>
      <c r="M240" s="622">
        <v>91</v>
      </c>
      <c r="AV240" s="1087">
        <f t="shared" si="17"/>
        <v>5401</v>
      </c>
      <c r="AW240" s="1087" t="str">
        <f t="shared" si="18"/>
        <v>SUNSET ELEMENTARY SCHOOL</v>
      </c>
      <c r="AX240" s="1081" t="str">
        <f t="shared" si="19"/>
        <v>N</v>
      </c>
      <c r="AY240" s="1081" t="str">
        <f t="shared" si="20"/>
        <v>N</v>
      </c>
      <c r="AZ240" s="1086" t="str">
        <f t="shared" si="21"/>
        <v/>
      </c>
    </row>
    <row r="241" spans="1:52" ht="25.5">
      <c r="A241" s="624">
        <v>5421</v>
      </c>
      <c r="B241" s="625" t="s">
        <v>394</v>
      </c>
      <c r="C241" s="544">
        <v>121</v>
      </c>
      <c r="D241" s="620">
        <v>4.0999999999999996</v>
      </c>
      <c r="E241" s="548">
        <v>0</v>
      </c>
      <c r="F241" s="546">
        <v>0</v>
      </c>
      <c r="G241" s="547">
        <v>1</v>
      </c>
      <c r="H241" s="547">
        <v>13</v>
      </c>
      <c r="I241" s="547">
        <v>60</v>
      </c>
      <c r="J241" s="557">
        <v>26</v>
      </c>
      <c r="K241" s="548">
        <v>1</v>
      </c>
      <c r="L241" s="621">
        <v>99</v>
      </c>
      <c r="M241" s="622">
        <v>86</v>
      </c>
      <c r="AV241" s="1087">
        <f t="shared" si="17"/>
        <v>5421</v>
      </c>
      <c r="AW241" s="1087" t="str">
        <f t="shared" si="18"/>
        <v>SUNSET PARK ELEMENTARY SCHOOL</v>
      </c>
      <c r="AX241" s="1081" t="str">
        <f t="shared" si="19"/>
        <v>N</v>
      </c>
      <c r="AY241" s="1081" t="str">
        <f t="shared" si="20"/>
        <v>N</v>
      </c>
      <c r="AZ241" s="1086" t="str">
        <f t="shared" si="21"/>
        <v/>
      </c>
    </row>
    <row r="242" spans="1:52" ht="25.5">
      <c r="A242" s="624">
        <v>5431</v>
      </c>
      <c r="B242" s="625" t="s">
        <v>395</v>
      </c>
      <c r="C242" s="544">
        <v>153</v>
      </c>
      <c r="D242" s="620">
        <v>3.9</v>
      </c>
      <c r="E242" s="548">
        <v>2</v>
      </c>
      <c r="F242" s="546">
        <v>1</v>
      </c>
      <c r="G242" s="547">
        <v>1</v>
      </c>
      <c r="H242" s="547">
        <v>15</v>
      </c>
      <c r="I242" s="547">
        <v>62</v>
      </c>
      <c r="J242" s="557">
        <v>20</v>
      </c>
      <c r="K242" s="548">
        <v>0</v>
      </c>
      <c r="L242" s="621">
        <v>97</v>
      </c>
      <c r="M242" s="622">
        <v>82</v>
      </c>
      <c r="AV242" s="1087">
        <f t="shared" si="17"/>
        <v>5431</v>
      </c>
      <c r="AW242" s="1087" t="str">
        <f t="shared" si="18"/>
        <v>SWEETWATER ELEMENTARY SCHOOL</v>
      </c>
      <c r="AX242" s="1081" t="str">
        <f t="shared" si="19"/>
        <v>N</v>
      </c>
      <c r="AY242" s="1081" t="str">
        <f t="shared" si="20"/>
        <v>N</v>
      </c>
      <c r="AZ242" s="1086" t="str">
        <f t="shared" si="21"/>
        <v/>
      </c>
    </row>
    <row r="243" spans="1:52" ht="25.5">
      <c r="A243" s="624">
        <v>5441</v>
      </c>
      <c r="B243" s="625" t="s">
        <v>396</v>
      </c>
      <c r="C243" s="544">
        <v>94</v>
      </c>
      <c r="D243" s="620">
        <v>4.4000000000000004</v>
      </c>
      <c r="E243" s="548">
        <v>2</v>
      </c>
      <c r="F243" s="546">
        <v>0</v>
      </c>
      <c r="G243" s="547">
        <v>1</v>
      </c>
      <c r="H243" s="547">
        <v>7</v>
      </c>
      <c r="I243" s="547">
        <v>40</v>
      </c>
      <c r="J243" s="557">
        <v>44</v>
      </c>
      <c r="K243" s="548">
        <v>5</v>
      </c>
      <c r="L243" s="621">
        <v>97</v>
      </c>
      <c r="M243" s="622">
        <v>89</v>
      </c>
      <c r="AV243" s="1087">
        <f t="shared" si="17"/>
        <v>5441</v>
      </c>
      <c r="AW243" s="1087" t="str">
        <f t="shared" si="18"/>
        <v>SYLVANIA HEIGHTS ELEMENTARY SCHOOL</v>
      </c>
      <c r="AX243" s="1081" t="str">
        <f t="shared" si="19"/>
        <v>N</v>
      </c>
      <c r="AY243" s="1081" t="str">
        <f t="shared" si="20"/>
        <v>N</v>
      </c>
      <c r="AZ243" s="1086" t="str">
        <f t="shared" si="21"/>
        <v/>
      </c>
    </row>
    <row r="244" spans="1:52" ht="25.5">
      <c r="A244" s="624">
        <v>5481</v>
      </c>
      <c r="B244" s="625" t="s">
        <v>397</v>
      </c>
      <c r="C244" s="544">
        <v>102</v>
      </c>
      <c r="D244" s="620">
        <v>4.3</v>
      </c>
      <c r="E244" s="548">
        <v>0</v>
      </c>
      <c r="F244" s="546">
        <v>0</v>
      </c>
      <c r="G244" s="547">
        <v>0</v>
      </c>
      <c r="H244" s="547">
        <v>6</v>
      </c>
      <c r="I244" s="547">
        <v>60</v>
      </c>
      <c r="J244" s="557">
        <v>34</v>
      </c>
      <c r="K244" s="548">
        <v>0</v>
      </c>
      <c r="L244" s="621">
        <v>100</v>
      </c>
      <c r="M244" s="622">
        <v>94</v>
      </c>
      <c r="AV244" s="1087">
        <f t="shared" si="17"/>
        <v>5481</v>
      </c>
      <c r="AW244" s="1087" t="str">
        <f t="shared" si="18"/>
        <v>TREASURE ISLAND ELEMENTARY SCHOOL</v>
      </c>
      <c r="AX244" s="1081" t="str">
        <f t="shared" si="19"/>
        <v>N</v>
      </c>
      <c r="AY244" s="1081" t="str">
        <f t="shared" si="20"/>
        <v>N</v>
      </c>
      <c r="AZ244" s="1086" t="str">
        <f t="shared" si="21"/>
        <v/>
      </c>
    </row>
    <row r="245" spans="1:52" ht="25.5">
      <c r="A245" s="624">
        <v>5521</v>
      </c>
      <c r="B245" s="625" t="s">
        <v>398</v>
      </c>
      <c r="C245" s="544">
        <v>51</v>
      </c>
      <c r="D245" s="620">
        <v>4.0999999999999996</v>
      </c>
      <c r="E245" s="548">
        <v>0</v>
      </c>
      <c r="F245" s="546">
        <v>0</v>
      </c>
      <c r="G245" s="547">
        <v>0</v>
      </c>
      <c r="H245" s="547">
        <v>20</v>
      </c>
      <c r="I245" s="547">
        <v>55</v>
      </c>
      <c r="J245" s="557">
        <v>24</v>
      </c>
      <c r="K245" s="548">
        <v>2</v>
      </c>
      <c r="L245" s="621">
        <v>100</v>
      </c>
      <c r="M245" s="622">
        <v>80</v>
      </c>
      <c r="AV245" s="1087">
        <f t="shared" si="17"/>
        <v>5521</v>
      </c>
      <c r="AW245" s="1087" t="str">
        <f t="shared" si="18"/>
        <v>TROPICAL ELEMENTARY SCHOOL</v>
      </c>
      <c r="AX245" s="1081" t="str">
        <f t="shared" si="19"/>
        <v>N</v>
      </c>
      <c r="AY245" s="1081" t="str">
        <f t="shared" si="20"/>
        <v>N</v>
      </c>
      <c r="AZ245" s="1086" t="str">
        <f t="shared" si="21"/>
        <v/>
      </c>
    </row>
    <row r="246" spans="1:52" ht="25.5">
      <c r="A246" s="624">
        <v>5561</v>
      </c>
      <c r="B246" s="625" t="s">
        <v>1283</v>
      </c>
      <c r="C246" s="544">
        <v>57</v>
      </c>
      <c r="D246" s="620">
        <v>4</v>
      </c>
      <c r="E246" s="548">
        <v>0</v>
      </c>
      <c r="F246" s="546">
        <v>0</v>
      </c>
      <c r="G246" s="547">
        <v>0</v>
      </c>
      <c r="H246" s="547">
        <v>25</v>
      </c>
      <c r="I246" s="547">
        <v>53</v>
      </c>
      <c r="J246" s="557">
        <v>23</v>
      </c>
      <c r="K246" s="548">
        <v>0</v>
      </c>
      <c r="L246" s="621">
        <v>100</v>
      </c>
      <c r="M246" s="622">
        <v>75</v>
      </c>
      <c r="AV246" s="1087">
        <f t="shared" si="17"/>
        <v>5561</v>
      </c>
      <c r="AW246" s="1087" t="str">
        <f t="shared" si="18"/>
        <v>FRANCES S. TUCKER ELEM. SCHOOL</v>
      </c>
      <c r="AX246" s="1081" t="str">
        <f t="shared" si="19"/>
        <v>N</v>
      </c>
      <c r="AY246" s="1081" t="str">
        <f t="shared" si="20"/>
        <v>N</v>
      </c>
      <c r="AZ246" s="1086" t="str">
        <f t="shared" si="21"/>
        <v/>
      </c>
    </row>
    <row r="247" spans="1:52" ht="25.5">
      <c r="A247" s="624">
        <v>5601</v>
      </c>
      <c r="B247" s="625" t="s">
        <v>400</v>
      </c>
      <c r="C247" s="544">
        <v>109</v>
      </c>
      <c r="D247" s="620">
        <v>3.9</v>
      </c>
      <c r="E247" s="548">
        <v>2</v>
      </c>
      <c r="F247" s="546">
        <v>1</v>
      </c>
      <c r="G247" s="547">
        <v>1</v>
      </c>
      <c r="H247" s="547">
        <v>14</v>
      </c>
      <c r="I247" s="547">
        <v>66</v>
      </c>
      <c r="J247" s="557">
        <v>17</v>
      </c>
      <c r="K247" s="548">
        <v>0</v>
      </c>
      <c r="L247" s="621">
        <v>96</v>
      </c>
      <c r="M247" s="622">
        <v>83</v>
      </c>
      <c r="AV247" s="1087">
        <f t="shared" si="17"/>
        <v>5601</v>
      </c>
      <c r="AW247" s="1087" t="str">
        <f t="shared" si="18"/>
        <v>TWIN LAKES ELEMENTARY SCHOOL</v>
      </c>
      <c r="AX247" s="1081" t="str">
        <f t="shared" si="19"/>
        <v>N</v>
      </c>
      <c r="AY247" s="1081" t="str">
        <f t="shared" si="20"/>
        <v>N</v>
      </c>
      <c r="AZ247" s="1086" t="str">
        <f t="shared" si="21"/>
        <v/>
      </c>
    </row>
    <row r="248" spans="1:52" ht="25.5">
      <c r="A248" s="624">
        <v>5641</v>
      </c>
      <c r="B248" s="625" t="s">
        <v>401</v>
      </c>
      <c r="C248" s="544">
        <v>58</v>
      </c>
      <c r="D248" s="620">
        <v>3.9</v>
      </c>
      <c r="E248" s="548">
        <v>0</v>
      </c>
      <c r="F248" s="546">
        <v>0</v>
      </c>
      <c r="G248" s="547">
        <v>0</v>
      </c>
      <c r="H248" s="547">
        <v>24</v>
      </c>
      <c r="I248" s="547">
        <v>66</v>
      </c>
      <c r="J248" s="557">
        <v>10</v>
      </c>
      <c r="K248" s="548">
        <v>0</v>
      </c>
      <c r="L248" s="621">
        <v>100</v>
      </c>
      <c r="M248" s="622">
        <v>76</v>
      </c>
      <c r="AV248" s="1087">
        <f t="shared" si="17"/>
        <v>5641</v>
      </c>
      <c r="AW248" s="1087" t="str">
        <f t="shared" si="18"/>
        <v>VILLAGE GREEN ELEMENTARY SCHOOL</v>
      </c>
      <c r="AX248" s="1081" t="str">
        <f t="shared" si="19"/>
        <v>N</v>
      </c>
      <c r="AY248" s="1081" t="str">
        <f t="shared" si="20"/>
        <v>N</v>
      </c>
      <c r="AZ248" s="1086" t="str">
        <f t="shared" si="21"/>
        <v/>
      </c>
    </row>
    <row r="249" spans="1:52">
      <c r="A249" s="624">
        <v>5671</v>
      </c>
      <c r="B249" s="625" t="s">
        <v>402</v>
      </c>
      <c r="C249" s="544">
        <v>105</v>
      </c>
      <c r="D249" s="620">
        <v>4.3</v>
      </c>
      <c r="E249" s="548">
        <v>0</v>
      </c>
      <c r="F249" s="546">
        <v>0</v>
      </c>
      <c r="G249" s="547">
        <v>0</v>
      </c>
      <c r="H249" s="547">
        <v>14</v>
      </c>
      <c r="I249" s="547">
        <v>46</v>
      </c>
      <c r="J249" s="557">
        <v>37</v>
      </c>
      <c r="K249" s="548">
        <v>3</v>
      </c>
      <c r="L249" s="621">
        <v>100</v>
      </c>
      <c r="M249" s="622">
        <v>86</v>
      </c>
      <c r="AV249" s="1087">
        <f t="shared" si="17"/>
        <v>5671</v>
      </c>
      <c r="AW249" s="1087" t="str">
        <f t="shared" si="18"/>
        <v>VINELAND K-8 CENTER</v>
      </c>
      <c r="AX249" s="1081">
        <f t="shared" si="19"/>
        <v>55</v>
      </c>
      <c r="AY249" s="1081">
        <f t="shared" si="20"/>
        <v>98</v>
      </c>
      <c r="AZ249" s="1086">
        <f t="shared" si="21"/>
        <v>99.3125</v>
      </c>
    </row>
    <row r="250" spans="1:52" ht="25.5">
      <c r="A250" s="624">
        <v>5711</v>
      </c>
      <c r="B250" s="625" t="s">
        <v>403</v>
      </c>
      <c r="C250" s="544">
        <v>127</v>
      </c>
      <c r="D250" s="620">
        <v>4</v>
      </c>
      <c r="E250" s="548">
        <v>3</v>
      </c>
      <c r="F250" s="546">
        <v>1</v>
      </c>
      <c r="G250" s="547">
        <v>0</v>
      </c>
      <c r="H250" s="547">
        <v>13</v>
      </c>
      <c r="I250" s="547">
        <v>61</v>
      </c>
      <c r="J250" s="557">
        <v>20</v>
      </c>
      <c r="K250" s="548">
        <v>2</v>
      </c>
      <c r="L250" s="621">
        <v>96</v>
      </c>
      <c r="M250" s="622">
        <v>83</v>
      </c>
      <c r="AV250" s="1087">
        <f t="shared" si="17"/>
        <v>5711</v>
      </c>
      <c r="AW250" s="1087" t="str">
        <f t="shared" si="18"/>
        <v>MAE M. WALTERS ELEMENTARY SCHOOL</v>
      </c>
      <c r="AX250" s="1081" t="str">
        <f t="shared" si="19"/>
        <v>N</v>
      </c>
      <c r="AY250" s="1081" t="str">
        <f t="shared" si="20"/>
        <v>N</v>
      </c>
      <c r="AZ250" s="1086" t="str">
        <f t="shared" si="21"/>
        <v/>
      </c>
    </row>
    <row r="251" spans="1:52" ht="25.5">
      <c r="A251" s="624">
        <v>5791</v>
      </c>
      <c r="B251" s="625" t="s">
        <v>404</v>
      </c>
      <c r="C251" s="544">
        <v>76</v>
      </c>
      <c r="D251" s="620">
        <v>3.6</v>
      </c>
      <c r="E251" s="548">
        <v>4</v>
      </c>
      <c r="F251" s="546">
        <v>0</v>
      </c>
      <c r="G251" s="547">
        <v>1</v>
      </c>
      <c r="H251" s="547">
        <v>24</v>
      </c>
      <c r="I251" s="547">
        <v>64</v>
      </c>
      <c r="J251" s="557">
        <v>7</v>
      </c>
      <c r="K251" s="548">
        <v>0</v>
      </c>
      <c r="L251" s="621">
        <v>95</v>
      </c>
      <c r="M251" s="622">
        <v>71</v>
      </c>
      <c r="AV251" s="1087">
        <f t="shared" si="17"/>
        <v>5791</v>
      </c>
      <c r="AW251" s="1087" t="str">
        <f t="shared" si="18"/>
        <v>WEST HOMESTEAD ELEMENTARY SCHOOL</v>
      </c>
      <c r="AX251" s="1081" t="str">
        <f t="shared" si="19"/>
        <v>N</v>
      </c>
      <c r="AY251" s="1081" t="str">
        <f t="shared" si="20"/>
        <v>N</v>
      </c>
      <c r="AZ251" s="1086" t="str">
        <f t="shared" si="21"/>
        <v/>
      </c>
    </row>
    <row r="252" spans="1:52" ht="25.5">
      <c r="A252" s="624">
        <v>5831</v>
      </c>
      <c r="B252" s="625" t="s">
        <v>405</v>
      </c>
      <c r="C252" s="544">
        <v>44</v>
      </c>
      <c r="D252" s="620">
        <v>4.5</v>
      </c>
      <c r="E252" s="548">
        <v>0</v>
      </c>
      <c r="F252" s="546">
        <v>0</v>
      </c>
      <c r="G252" s="547">
        <v>0</v>
      </c>
      <c r="H252" s="547">
        <v>9</v>
      </c>
      <c r="I252" s="547">
        <v>45</v>
      </c>
      <c r="J252" s="557">
        <v>34</v>
      </c>
      <c r="K252" s="548">
        <v>11</v>
      </c>
      <c r="L252" s="621">
        <v>100</v>
      </c>
      <c r="M252" s="622">
        <v>91</v>
      </c>
      <c r="AV252" s="1087">
        <f t="shared" si="17"/>
        <v>5831</v>
      </c>
      <c r="AW252" s="1087" t="str">
        <f t="shared" si="18"/>
        <v>HENRY S. WEST LABORATORY SCHOOL</v>
      </c>
      <c r="AX252" s="1081" t="str">
        <f t="shared" si="19"/>
        <v>N</v>
      </c>
      <c r="AY252" s="1081" t="str">
        <f t="shared" si="20"/>
        <v>N</v>
      </c>
      <c r="AZ252" s="1086" t="str">
        <f t="shared" si="21"/>
        <v/>
      </c>
    </row>
    <row r="253" spans="1:52" ht="25.5">
      <c r="A253" s="624">
        <v>5861</v>
      </c>
      <c r="B253" s="625" t="s">
        <v>1287</v>
      </c>
      <c r="C253" s="544">
        <v>45</v>
      </c>
      <c r="D253" s="620">
        <v>3.2</v>
      </c>
      <c r="E253" s="548">
        <v>4</v>
      </c>
      <c r="F253" s="546">
        <v>7</v>
      </c>
      <c r="G253" s="547">
        <v>7</v>
      </c>
      <c r="H253" s="547">
        <v>31</v>
      </c>
      <c r="I253" s="547">
        <v>47</v>
      </c>
      <c r="J253" s="557">
        <v>4</v>
      </c>
      <c r="K253" s="548">
        <v>0</v>
      </c>
      <c r="L253" s="621">
        <v>82</v>
      </c>
      <c r="M253" s="622">
        <v>51</v>
      </c>
      <c r="AV253" s="1087">
        <f t="shared" si="17"/>
        <v>5861</v>
      </c>
      <c r="AW253" s="1087" t="str">
        <f t="shared" si="18"/>
        <v>DR. HENRY W. MACK/WEST LITTLE RIVER</v>
      </c>
      <c r="AX253" s="1081" t="str">
        <f t="shared" si="19"/>
        <v>N</v>
      </c>
      <c r="AY253" s="1081" t="str">
        <f t="shared" si="20"/>
        <v>N</v>
      </c>
      <c r="AZ253" s="1086" t="str">
        <f t="shared" si="21"/>
        <v/>
      </c>
    </row>
    <row r="254" spans="1:52" ht="25.5">
      <c r="A254" s="624">
        <v>5901</v>
      </c>
      <c r="B254" s="625" t="s">
        <v>1288</v>
      </c>
      <c r="C254" s="544">
        <v>65</v>
      </c>
      <c r="D254" s="620">
        <v>3.9</v>
      </c>
      <c r="E254" s="548">
        <v>2</v>
      </c>
      <c r="F254" s="546">
        <v>0</v>
      </c>
      <c r="G254" s="547">
        <v>0</v>
      </c>
      <c r="H254" s="547">
        <v>18</v>
      </c>
      <c r="I254" s="547">
        <v>65</v>
      </c>
      <c r="J254" s="557">
        <v>14</v>
      </c>
      <c r="K254" s="548">
        <v>2</v>
      </c>
      <c r="L254" s="621">
        <v>98</v>
      </c>
      <c r="M254" s="622">
        <v>80</v>
      </c>
      <c r="AV254" s="1087">
        <f t="shared" si="17"/>
        <v>5901</v>
      </c>
      <c r="AW254" s="1087" t="str">
        <f t="shared" si="18"/>
        <v>CARRIE P. MEEK/WESTVIEW ELEMENTARY</v>
      </c>
      <c r="AX254" s="1081" t="str">
        <f t="shared" si="19"/>
        <v>N</v>
      </c>
      <c r="AY254" s="1081" t="str">
        <f t="shared" si="20"/>
        <v>N</v>
      </c>
      <c r="AZ254" s="1086" t="str">
        <f t="shared" si="21"/>
        <v/>
      </c>
    </row>
    <row r="255" spans="1:52" ht="25.5">
      <c r="A255" s="624">
        <v>5931</v>
      </c>
      <c r="B255" s="625" t="s">
        <v>408</v>
      </c>
      <c r="C255" s="544">
        <v>25</v>
      </c>
      <c r="D255" s="620">
        <v>4</v>
      </c>
      <c r="E255" s="548">
        <v>0</v>
      </c>
      <c r="F255" s="546">
        <v>0</v>
      </c>
      <c r="G255" s="547">
        <v>0</v>
      </c>
      <c r="H255" s="547">
        <v>20</v>
      </c>
      <c r="I255" s="547">
        <v>60</v>
      </c>
      <c r="J255" s="557">
        <v>20</v>
      </c>
      <c r="K255" s="548">
        <v>0</v>
      </c>
      <c r="L255" s="621">
        <v>100</v>
      </c>
      <c r="M255" s="622">
        <v>80</v>
      </c>
      <c r="AV255" s="1087">
        <f t="shared" si="17"/>
        <v>5931</v>
      </c>
      <c r="AW255" s="1087" t="str">
        <f t="shared" si="18"/>
        <v>PHYLLIS WHEATLEY ELEMENTARY SCHOOL</v>
      </c>
      <c r="AX255" s="1081" t="str">
        <f t="shared" si="19"/>
        <v>N</v>
      </c>
      <c r="AY255" s="1081" t="str">
        <f t="shared" si="20"/>
        <v>N</v>
      </c>
      <c r="AZ255" s="1086" t="str">
        <f t="shared" si="21"/>
        <v/>
      </c>
    </row>
    <row r="256" spans="1:52" ht="25.5">
      <c r="A256" s="624">
        <v>5951</v>
      </c>
      <c r="B256" s="625" t="s">
        <v>409</v>
      </c>
      <c r="C256" s="544">
        <v>118</v>
      </c>
      <c r="D256" s="620">
        <v>4.2</v>
      </c>
      <c r="E256" s="548">
        <v>0</v>
      </c>
      <c r="F256" s="546">
        <v>1</v>
      </c>
      <c r="G256" s="547">
        <v>1</v>
      </c>
      <c r="H256" s="547">
        <v>9</v>
      </c>
      <c r="I256" s="547">
        <v>61</v>
      </c>
      <c r="J256" s="557">
        <v>27</v>
      </c>
      <c r="K256" s="548">
        <v>1</v>
      </c>
      <c r="L256" s="621">
        <v>98</v>
      </c>
      <c r="M256" s="622">
        <v>89</v>
      </c>
      <c r="AV256" s="1087">
        <f t="shared" si="17"/>
        <v>5951</v>
      </c>
      <c r="AW256" s="1087" t="str">
        <f t="shared" si="18"/>
        <v>WHISPERING PINES ELEMENTARY SCHOOL</v>
      </c>
      <c r="AX256" s="1081" t="str">
        <f t="shared" si="19"/>
        <v>N</v>
      </c>
      <c r="AY256" s="1081" t="str">
        <f t="shared" si="20"/>
        <v>N</v>
      </c>
      <c r="AZ256" s="1086" t="str">
        <f t="shared" si="21"/>
        <v/>
      </c>
    </row>
    <row r="257" spans="1:52">
      <c r="A257" s="624">
        <v>5961</v>
      </c>
      <c r="B257" s="625" t="s">
        <v>126</v>
      </c>
      <c r="C257" s="544">
        <v>157</v>
      </c>
      <c r="D257" s="620">
        <v>4.0999999999999996</v>
      </c>
      <c r="E257" s="548">
        <v>4</v>
      </c>
      <c r="F257" s="546">
        <v>0</v>
      </c>
      <c r="G257" s="547">
        <v>1</v>
      </c>
      <c r="H257" s="547">
        <v>6</v>
      </c>
      <c r="I257" s="547">
        <v>59</v>
      </c>
      <c r="J257" s="557">
        <v>27</v>
      </c>
      <c r="K257" s="548">
        <v>3</v>
      </c>
      <c r="L257" s="621">
        <v>95</v>
      </c>
      <c r="M257" s="622">
        <v>89</v>
      </c>
      <c r="AV257" s="1087">
        <f t="shared" si="17"/>
        <v>5961</v>
      </c>
      <c r="AW257" s="1087" t="str">
        <f t="shared" si="18"/>
        <v>WINSTON PARK K-8 CENTER</v>
      </c>
      <c r="AX257" s="1081">
        <f t="shared" si="19"/>
        <v>185</v>
      </c>
      <c r="AY257" s="1081">
        <f t="shared" si="20"/>
        <v>99</v>
      </c>
      <c r="AZ257" s="1086">
        <f t="shared" si="21"/>
        <v>97.163742690058484</v>
      </c>
    </row>
    <row r="258" spans="1:52" ht="25.5">
      <c r="A258" s="624">
        <v>5971</v>
      </c>
      <c r="B258" s="625" t="s">
        <v>410</v>
      </c>
      <c r="C258" s="544">
        <v>51</v>
      </c>
      <c r="D258" s="620">
        <v>3.9</v>
      </c>
      <c r="E258" s="548">
        <v>2</v>
      </c>
      <c r="F258" s="546">
        <v>0</v>
      </c>
      <c r="G258" s="547">
        <v>4</v>
      </c>
      <c r="H258" s="547">
        <v>16</v>
      </c>
      <c r="I258" s="547">
        <v>61</v>
      </c>
      <c r="J258" s="557">
        <v>18</v>
      </c>
      <c r="K258" s="548">
        <v>0</v>
      </c>
      <c r="L258" s="621">
        <v>94</v>
      </c>
      <c r="M258" s="622">
        <v>78</v>
      </c>
      <c r="AV258" s="1087">
        <f t="shared" si="17"/>
        <v>5971</v>
      </c>
      <c r="AW258" s="1087" t="str">
        <f t="shared" si="18"/>
        <v>NATHAN B. YOUNG ELEMENTARY SCHOOL</v>
      </c>
      <c r="AX258" s="1081" t="str">
        <f t="shared" si="19"/>
        <v>N</v>
      </c>
      <c r="AY258" s="1081" t="str">
        <f t="shared" si="20"/>
        <v>N</v>
      </c>
      <c r="AZ258" s="1086" t="str">
        <f t="shared" si="21"/>
        <v/>
      </c>
    </row>
    <row r="259" spans="1:52" ht="25.5">
      <c r="A259" s="624">
        <v>5981</v>
      </c>
      <c r="B259" s="625" t="s">
        <v>1292</v>
      </c>
      <c r="C259" s="544">
        <v>101</v>
      </c>
      <c r="D259" s="620">
        <v>3.8</v>
      </c>
      <c r="E259" s="548">
        <v>3</v>
      </c>
      <c r="F259" s="546">
        <v>0</v>
      </c>
      <c r="G259" s="547">
        <v>3</v>
      </c>
      <c r="H259" s="547">
        <v>22</v>
      </c>
      <c r="I259" s="547">
        <v>55</v>
      </c>
      <c r="J259" s="557">
        <v>15</v>
      </c>
      <c r="K259" s="548">
        <v>2</v>
      </c>
      <c r="L259" s="621">
        <v>94</v>
      </c>
      <c r="M259" s="622">
        <v>72</v>
      </c>
      <c r="AV259" s="1087">
        <f t="shared" si="17"/>
        <v>5981</v>
      </c>
      <c r="AW259" s="1087" t="str">
        <f t="shared" si="18"/>
        <v>DR. EDWARD L. WHIGHAM ELEM.</v>
      </c>
      <c r="AX259" s="1081" t="str">
        <f t="shared" si="19"/>
        <v>N</v>
      </c>
      <c r="AY259" s="1081" t="str">
        <f t="shared" si="20"/>
        <v>N</v>
      </c>
      <c r="AZ259" s="1086" t="str">
        <f t="shared" si="21"/>
        <v/>
      </c>
    </row>
    <row r="260" spans="1:52" ht="25.5">
      <c r="A260" s="624">
        <v>5991</v>
      </c>
      <c r="B260" s="625" t="s">
        <v>1293</v>
      </c>
      <c r="C260" s="544">
        <v>153</v>
      </c>
      <c r="D260" s="620">
        <v>3.7</v>
      </c>
      <c r="E260" s="548">
        <v>1</v>
      </c>
      <c r="F260" s="546">
        <v>1</v>
      </c>
      <c r="G260" s="547">
        <v>5</v>
      </c>
      <c r="H260" s="547">
        <v>24</v>
      </c>
      <c r="I260" s="547">
        <v>57</v>
      </c>
      <c r="J260" s="557">
        <v>12</v>
      </c>
      <c r="K260" s="548">
        <v>0</v>
      </c>
      <c r="L260" s="621">
        <v>93</v>
      </c>
      <c r="M260" s="622">
        <v>69</v>
      </c>
      <c r="AV260" s="1087">
        <f t="shared" si="17"/>
        <v>5991</v>
      </c>
      <c r="AW260" s="1087" t="str">
        <f t="shared" si="18"/>
        <v>CHARLES DAVID WYCHE JR ELEMENTARY</v>
      </c>
      <c r="AX260" s="1081" t="str">
        <f t="shared" si="19"/>
        <v>N</v>
      </c>
      <c r="AY260" s="1081" t="str">
        <f t="shared" si="20"/>
        <v>N</v>
      </c>
      <c r="AZ260" s="1086" t="str">
        <f t="shared" si="21"/>
        <v/>
      </c>
    </row>
    <row r="261" spans="1:52">
      <c r="A261" s="624">
        <v>7001</v>
      </c>
      <c r="B261" s="625" t="s">
        <v>1008</v>
      </c>
      <c r="C261" s="544">
        <v>7</v>
      </c>
      <c r="D261" s="620"/>
      <c r="E261" s="548"/>
      <c r="F261" s="546"/>
      <c r="G261" s="547"/>
      <c r="H261" s="547"/>
      <c r="I261" s="547"/>
      <c r="J261" s="557"/>
      <c r="K261" s="548"/>
      <c r="L261" s="621"/>
      <c r="M261" s="622"/>
      <c r="AV261" s="1087">
        <f t="shared" si="17"/>
        <v>7001</v>
      </c>
      <c r="AW261" s="1087" t="str">
        <f t="shared" si="18"/>
        <v>MIAMI-DADE ONLINE ACADEMY</v>
      </c>
      <c r="AX261" s="1081">
        <f t="shared" si="19"/>
        <v>10</v>
      </c>
      <c r="AY261" s="1081">
        <f t="shared" si="20"/>
        <v>100</v>
      </c>
      <c r="AZ261" s="1086">
        <f t="shared" si="21"/>
        <v>58.823529411764703</v>
      </c>
    </row>
    <row r="262" spans="1:52" ht="25.5">
      <c r="A262" s="624">
        <v>8151</v>
      </c>
      <c r="B262" s="625" t="s">
        <v>913</v>
      </c>
      <c r="C262" s="544">
        <v>1</v>
      </c>
      <c r="D262" s="620"/>
      <c r="E262" s="548"/>
      <c r="F262" s="546"/>
      <c r="G262" s="547"/>
      <c r="H262" s="547"/>
      <c r="I262" s="547"/>
      <c r="J262" s="557"/>
      <c r="K262" s="548"/>
      <c r="L262" s="621"/>
      <c r="M262" s="622"/>
      <c r="AV262" s="1087">
        <f t="shared" si="17"/>
        <v>8151</v>
      </c>
      <c r="AW262" s="1087" t="str">
        <f t="shared" si="18"/>
        <v>ROBERT RENICK EDUCATION CENTER</v>
      </c>
      <c r="AX262" s="1081">
        <f t="shared" si="19"/>
        <v>16</v>
      </c>
      <c r="AY262" s="1081">
        <f t="shared" si="20"/>
        <v>63</v>
      </c>
      <c r="AZ262" s="1086">
        <f t="shared" si="21"/>
        <v>59.294117647058826</v>
      </c>
    </row>
    <row r="263" spans="1:52" ht="25.5">
      <c r="A263" s="624">
        <v>8181</v>
      </c>
      <c r="B263" s="625" t="s">
        <v>916</v>
      </c>
      <c r="C263" s="544">
        <v>3</v>
      </c>
      <c r="D263" s="620"/>
      <c r="E263" s="548"/>
      <c r="F263" s="546"/>
      <c r="G263" s="547"/>
      <c r="H263" s="547"/>
      <c r="I263" s="547"/>
      <c r="J263" s="557"/>
      <c r="K263" s="548"/>
      <c r="L263" s="621"/>
      <c r="M263" s="622"/>
      <c r="AV263" s="1087">
        <f t="shared" si="17"/>
        <v>8181</v>
      </c>
      <c r="AW263" s="1087" t="str">
        <f t="shared" si="18"/>
        <v>RUTH OWENS KRUSE EDUCATION CENTER</v>
      </c>
      <c r="AX263" s="1081">
        <f t="shared" si="19"/>
        <v>17</v>
      </c>
      <c r="AY263" s="1081">
        <f t="shared" si="20"/>
        <v>76</v>
      </c>
      <c r="AZ263" s="1086">
        <f t="shared" si="21"/>
        <v>64.599999999999994</v>
      </c>
    </row>
    <row r="264" spans="1:52" ht="25.5">
      <c r="A264" s="624">
        <v>9732</v>
      </c>
      <c r="B264" s="625" t="s">
        <v>528</v>
      </c>
      <c r="C264" s="544">
        <v>9</v>
      </c>
      <c r="D264" s="620"/>
      <c r="E264" s="548"/>
      <c r="F264" s="546"/>
      <c r="G264" s="547"/>
      <c r="H264" s="547"/>
      <c r="I264" s="547"/>
      <c r="J264" s="557"/>
      <c r="K264" s="548"/>
      <c r="L264" s="621"/>
      <c r="M264" s="622"/>
      <c r="AV264" s="1087">
        <f t="shared" si="17"/>
        <v>9732</v>
      </c>
      <c r="AW264" s="1087" t="str">
        <f t="shared" si="18"/>
        <v>MERRICK EDUCATIONAL CENTER</v>
      </c>
      <c r="AX264" s="1081">
        <f t="shared" si="19"/>
        <v>33</v>
      </c>
      <c r="AY264" s="1081">
        <f t="shared" si="20"/>
        <v>88</v>
      </c>
      <c r="AZ264" s="1086">
        <f t="shared" si="21"/>
        <v>69.142857142857139</v>
      </c>
    </row>
  </sheetData>
  <autoFilter ref="A5:AO264"/>
  <mergeCells count="6">
    <mergeCell ref="F4:K4"/>
    <mergeCell ref="T4:Y4"/>
    <mergeCell ref="AH4:AM4"/>
    <mergeCell ref="AZ6:AZ8"/>
    <mergeCell ref="AX6:AY6"/>
    <mergeCell ref="AQ5:AU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filterMode="1"/>
  <dimension ref="A1:BA425"/>
  <sheetViews>
    <sheetView zoomScale="90" zoomScaleNormal="90" workbookViewId="0">
      <pane xSplit="5" ySplit="8" topLeftCell="J147" activePane="bottomRight" state="frozen"/>
      <selection sqref="A1:K1"/>
      <selection pane="topRight" sqref="A1:K1"/>
      <selection pane="bottomLeft" sqref="A1:K1"/>
      <selection pane="bottomRight" sqref="A1:K1"/>
    </sheetView>
  </sheetViews>
  <sheetFormatPr defaultRowHeight="12.75"/>
  <cols>
    <col min="1" max="1" width="8.7109375" style="936" customWidth="1"/>
    <col min="2" max="2" width="9" style="936" customWidth="1"/>
    <col min="3" max="3" width="17.28515625" style="936" customWidth="1"/>
    <col min="4" max="4" width="7.85546875" style="970" customWidth="1"/>
    <col min="5" max="5" width="35" style="936" customWidth="1"/>
    <col min="6" max="13" width="9.7109375" style="941" customWidth="1"/>
    <col min="14" max="14" width="10.140625" style="941" customWidth="1"/>
    <col min="15" max="15" width="10.28515625" style="941" customWidth="1"/>
    <col min="16" max="16" width="11" style="941" customWidth="1"/>
    <col min="17" max="17" width="8.5703125" style="941" customWidth="1"/>
    <col min="18" max="18" width="9.140625" style="939" customWidth="1"/>
    <col min="19" max="19" width="10" style="939" customWidth="1"/>
    <col min="20" max="20" width="9.42578125" style="939" customWidth="1"/>
    <col min="21" max="21" width="7.5703125" style="970" customWidth="1"/>
    <col min="22" max="22" width="8.28515625" style="970" customWidth="1"/>
    <col min="23" max="27" width="10.42578125" style="970" customWidth="1"/>
    <col min="28" max="28" width="9.28515625" style="970" customWidth="1"/>
    <col min="29" max="30" width="9.140625" style="970"/>
    <col min="31" max="32" width="0" style="970" hidden="1" customWidth="1"/>
    <col min="33" max="41" width="9.140625" style="941" hidden="1" customWidth="1"/>
    <col min="42" max="44" width="8.5703125" style="941" customWidth="1"/>
    <col min="45" max="46" width="8.5703125" style="941" hidden="1" customWidth="1"/>
    <col min="47" max="47" width="8.5703125" style="941" customWidth="1"/>
    <col min="48" max="48" width="14.85546875" style="941" hidden="1" customWidth="1"/>
    <col min="49" max="50" width="9.140625" style="970"/>
    <col min="51" max="16384" width="9.140625" style="936"/>
  </cols>
  <sheetData>
    <row r="1" spans="1:53">
      <c r="A1" s="1293" t="s">
        <v>2495</v>
      </c>
      <c r="B1" s="1293"/>
      <c r="C1" s="1293"/>
      <c r="AY1" s="936" t="s">
        <v>132</v>
      </c>
      <c r="AZ1" s="936" t="s">
        <v>114</v>
      </c>
    </row>
    <row r="3" spans="1:53">
      <c r="A3" s="1293" t="s">
        <v>1796</v>
      </c>
      <c r="B3" s="1293"/>
      <c r="C3" s="1293"/>
      <c r="D3" s="1294"/>
      <c r="E3" s="1293"/>
    </row>
    <row r="4" spans="1:53">
      <c r="A4" s="1295" t="s">
        <v>2092</v>
      </c>
      <c r="B4" s="1295"/>
      <c r="C4" s="1295"/>
      <c r="D4" s="1296"/>
      <c r="E4" s="1295"/>
      <c r="F4" s="1295"/>
      <c r="G4" s="1295"/>
      <c r="H4" s="1295"/>
      <c r="I4" s="943"/>
      <c r="J4" s="943"/>
      <c r="K4" s="943"/>
      <c r="L4" s="943"/>
      <c r="M4" s="943"/>
      <c r="N4" s="943"/>
      <c r="O4" s="943"/>
      <c r="P4" s="943"/>
      <c r="Q4" s="943"/>
      <c r="R4" s="942"/>
      <c r="S4" s="942"/>
      <c r="T4" s="942"/>
      <c r="U4" s="942"/>
      <c r="V4" s="942"/>
      <c r="W4" s="942"/>
      <c r="X4" s="942"/>
      <c r="Y4" s="942"/>
      <c r="Z4" s="942"/>
      <c r="AA4" s="942"/>
      <c r="AB4" s="942"/>
      <c r="AC4" s="942"/>
      <c r="AD4" s="942"/>
      <c r="AE4" s="942"/>
      <c r="AF4" s="942"/>
      <c r="AG4" s="943"/>
      <c r="AH4" s="943"/>
      <c r="AI4" s="943"/>
      <c r="AJ4" s="943"/>
      <c r="AK4" s="943"/>
      <c r="AL4" s="943"/>
      <c r="AM4" s="943"/>
      <c r="AN4" s="943"/>
      <c r="AO4" s="943"/>
    </row>
    <row r="5" spans="1:53">
      <c r="A5" s="1295"/>
      <c r="B5" s="1295"/>
      <c r="C5" s="1295"/>
      <c r="D5" s="1296"/>
      <c r="E5" s="1295"/>
      <c r="F5" s="1295"/>
      <c r="G5" s="1295"/>
      <c r="H5" s="1295"/>
      <c r="I5" s="943"/>
      <c r="J5" s="943"/>
      <c r="K5" s="943"/>
      <c r="L5" s="943"/>
      <c r="M5" s="943"/>
      <c r="N5" s="943"/>
      <c r="O5" s="943"/>
      <c r="P5" s="943"/>
      <c r="Q5" s="943"/>
      <c r="R5" s="942"/>
      <c r="S5" s="942"/>
      <c r="T5" s="942"/>
      <c r="U5" s="942"/>
      <c r="V5" s="942"/>
      <c r="W5" s="942"/>
      <c r="X5" s="942"/>
      <c r="Y5" s="942"/>
      <c r="Z5" s="942"/>
      <c r="AA5" s="942"/>
      <c r="AB5" s="942"/>
      <c r="AC5" s="942"/>
      <c r="AD5" s="942"/>
      <c r="AE5" s="942"/>
      <c r="AF5" s="942"/>
      <c r="AG5" s="943"/>
      <c r="AH5" s="943"/>
      <c r="AI5" s="943"/>
      <c r="AJ5" s="943"/>
      <c r="AK5" s="943"/>
      <c r="AL5" s="943"/>
      <c r="AM5" s="943"/>
      <c r="AN5" s="943"/>
      <c r="AO5" s="943"/>
    </row>
    <row r="6" spans="1:53" ht="14.25" customHeight="1">
      <c r="A6" s="1295"/>
      <c r="B6" s="1295"/>
      <c r="C6" s="1295"/>
      <c r="D6" s="1296"/>
      <c r="E6" s="1295"/>
      <c r="F6" s="1295"/>
      <c r="G6" s="1295"/>
      <c r="H6" s="1295"/>
      <c r="I6" s="943"/>
      <c r="J6" s="943"/>
      <c r="K6" s="943"/>
      <c r="L6" s="943"/>
      <c r="M6" s="943"/>
      <c r="N6" s="943"/>
      <c r="O6" s="943"/>
      <c r="P6" s="943"/>
      <c r="Q6" s="943"/>
      <c r="R6" s="942"/>
      <c r="S6" s="942"/>
      <c r="T6" s="942"/>
      <c r="U6" s="942"/>
      <c r="V6" s="942"/>
      <c r="W6" s="942"/>
      <c r="X6" s="942"/>
      <c r="Y6" s="942"/>
      <c r="Z6" s="942"/>
      <c r="AA6" s="942"/>
      <c r="AB6" s="942"/>
      <c r="AC6" s="942"/>
      <c r="AD6" s="942"/>
      <c r="AE6" s="942"/>
      <c r="AF6" s="942"/>
      <c r="AG6" s="943"/>
      <c r="AH6" s="943"/>
      <c r="AI6" s="943"/>
      <c r="AJ6" s="943"/>
      <c r="AK6" s="943"/>
      <c r="AL6" s="943"/>
      <c r="AM6" s="943"/>
      <c r="AN6" s="943"/>
      <c r="AO6" s="943"/>
    </row>
    <row r="7" spans="1:53" ht="13.5">
      <c r="A7" s="937" t="s">
        <v>132</v>
      </c>
      <c r="B7" s="937" t="s">
        <v>114</v>
      </c>
      <c r="C7" s="937" t="s">
        <v>112</v>
      </c>
      <c r="D7" s="963">
        <v>1</v>
      </c>
      <c r="E7" s="963">
        <v>2</v>
      </c>
      <c r="F7" s="963">
        <v>3</v>
      </c>
      <c r="G7" s="963">
        <v>4</v>
      </c>
      <c r="H7" s="963">
        <v>5</v>
      </c>
      <c r="I7" s="963">
        <v>6</v>
      </c>
      <c r="J7" s="963">
        <v>7</v>
      </c>
      <c r="K7" s="963">
        <v>8</v>
      </c>
      <c r="L7" s="963">
        <v>9</v>
      </c>
      <c r="M7" s="963">
        <v>10</v>
      </c>
      <c r="N7" s="964">
        <v>11</v>
      </c>
      <c r="O7" s="964">
        <v>12</v>
      </c>
      <c r="P7" s="964">
        <v>13</v>
      </c>
      <c r="Q7" s="964">
        <v>14</v>
      </c>
      <c r="R7" s="964">
        <v>15</v>
      </c>
      <c r="S7" s="964">
        <v>16</v>
      </c>
      <c r="T7" s="964">
        <v>17</v>
      </c>
      <c r="U7" s="964">
        <v>18</v>
      </c>
      <c r="V7" s="964">
        <v>19</v>
      </c>
      <c r="W7" s="964">
        <v>20</v>
      </c>
      <c r="X7" s="964">
        <v>21</v>
      </c>
      <c r="Y7" s="964">
        <v>22</v>
      </c>
      <c r="Z7" s="964">
        <v>23</v>
      </c>
      <c r="AA7" s="964">
        <v>24</v>
      </c>
      <c r="AB7" s="964">
        <v>25</v>
      </c>
      <c r="AC7" s="964">
        <v>26</v>
      </c>
      <c r="AD7" s="964">
        <v>27</v>
      </c>
      <c r="AE7" s="964">
        <v>28</v>
      </c>
      <c r="AF7" s="964">
        <v>29</v>
      </c>
      <c r="AG7" s="964">
        <v>30</v>
      </c>
      <c r="AH7" s="964">
        <v>31</v>
      </c>
      <c r="AI7" s="964">
        <v>32</v>
      </c>
      <c r="AJ7" s="964">
        <v>33</v>
      </c>
      <c r="AK7" s="964">
        <v>34</v>
      </c>
      <c r="AL7" s="964">
        <v>35</v>
      </c>
      <c r="AM7" s="964">
        <v>36</v>
      </c>
      <c r="AN7" s="964">
        <v>37</v>
      </c>
      <c r="AO7" s="964">
        <v>38</v>
      </c>
      <c r="AP7" s="964">
        <v>39</v>
      </c>
      <c r="AQ7" s="964">
        <v>40</v>
      </c>
      <c r="AR7" s="964">
        <v>41</v>
      </c>
      <c r="AS7" s="964">
        <v>42</v>
      </c>
      <c r="AT7" s="964">
        <v>43</v>
      </c>
      <c r="AU7" s="964">
        <v>44</v>
      </c>
      <c r="AV7" s="964">
        <v>45</v>
      </c>
      <c r="AW7" s="964">
        <v>46</v>
      </c>
      <c r="AX7" s="964">
        <v>47</v>
      </c>
      <c r="AY7" s="964">
        <v>48</v>
      </c>
      <c r="AZ7" s="964">
        <v>49</v>
      </c>
      <c r="BA7" s="1117">
        <v>50</v>
      </c>
    </row>
    <row r="8" spans="1:53" s="941" customFormat="1" ht="85.5" customHeight="1">
      <c r="A8" s="940" t="s">
        <v>1419</v>
      </c>
      <c r="B8" s="940" t="s">
        <v>1376</v>
      </c>
      <c r="C8" s="940" t="s">
        <v>1377</v>
      </c>
      <c r="D8" s="944" t="s">
        <v>30</v>
      </c>
      <c r="E8" s="944" t="s">
        <v>31</v>
      </c>
      <c r="F8" s="945" t="s">
        <v>2093</v>
      </c>
      <c r="G8" s="945" t="s">
        <v>2094</v>
      </c>
      <c r="H8" s="945" t="s">
        <v>2095</v>
      </c>
      <c r="I8" s="945" t="s">
        <v>2096</v>
      </c>
      <c r="J8" s="946" t="s">
        <v>2097</v>
      </c>
      <c r="K8" s="946" t="s">
        <v>2098</v>
      </c>
      <c r="L8" s="947" t="s">
        <v>2099</v>
      </c>
      <c r="M8" s="947" t="s">
        <v>2100</v>
      </c>
      <c r="N8" s="955" t="s">
        <v>2101</v>
      </c>
      <c r="O8" s="955" t="s">
        <v>2102</v>
      </c>
      <c r="P8" s="955" t="s">
        <v>2103</v>
      </c>
      <c r="Q8" s="956" t="s">
        <v>2104</v>
      </c>
      <c r="R8" s="956" t="s">
        <v>2105</v>
      </c>
      <c r="S8" s="956" t="s">
        <v>2106</v>
      </c>
      <c r="T8" s="956" t="s">
        <v>2107</v>
      </c>
      <c r="U8" s="959" t="s">
        <v>2108</v>
      </c>
      <c r="V8" s="956" t="s">
        <v>2109</v>
      </c>
      <c r="W8" s="959" t="s">
        <v>2110</v>
      </c>
      <c r="X8" s="959" t="s">
        <v>2111</v>
      </c>
      <c r="Y8" s="959" t="s">
        <v>2112</v>
      </c>
      <c r="Z8" s="960" t="s">
        <v>2113</v>
      </c>
      <c r="AA8" s="959" t="s">
        <v>179</v>
      </c>
      <c r="AB8" s="961" t="s">
        <v>2114</v>
      </c>
      <c r="AC8" s="962" t="s">
        <v>1799</v>
      </c>
      <c r="AD8" s="962" t="s">
        <v>1340</v>
      </c>
      <c r="AE8" s="962" t="s">
        <v>1341</v>
      </c>
      <c r="AF8" s="962" t="s">
        <v>1342</v>
      </c>
      <c r="AG8" s="961" t="s">
        <v>1343</v>
      </c>
      <c r="AH8" s="961" t="s">
        <v>1344</v>
      </c>
      <c r="AI8" s="961" t="s">
        <v>1345</v>
      </c>
      <c r="AJ8" s="961" t="s">
        <v>1346</v>
      </c>
      <c r="AK8" s="961" t="s">
        <v>1347</v>
      </c>
      <c r="AL8" s="961" t="s">
        <v>1348</v>
      </c>
      <c r="AM8" s="961" t="s">
        <v>1349</v>
      </c>
      <c r="AN8" s="961" t="s">
        <v>1350</v>
      </c>
      <c r="AO8" s="962" t="s">
        <v>1449</v>
      </c>
      <c r="AP8" s="948" t="s">
        <v>186</v>
      </c>
      <c r="AQ8" s="944" t="s">
        <v>189</v>
      </c>
      <c r="AR8" s="944" t="s">
        <v>187</v>
      </c>
      <c r="AS8" s="944" t="s">
        <v>188</v>
      </c>
      <c r="AT8" s="949" t="s">
        <v>190</v>
      </c>
      <c r="AU8" s="944" t="s">
        <v>920</v>
      </c>
      <c r="AV8" s="944" t="s">
        <v>2115</v>
      </c>
      <c r="AW8" s="944" t="s">
        <v>2116</v>
      </c>
      <c r="AX8" s="969" t="s">
        <v>3089</v>
      </c>
      <c r="AY8" s="969" t="s">
        <v>3090</v>
      </c>
      <c r="AZ8" s="1119" t="s">
        <v>3091</v>
      </c>
      <c r="BA8" s="1121" t="s">
        <v>3093</v>
      </c>
    </row>
    <row r="9" spans="1:53" ht="15" hidden="1" customHeight="1">
      <c r="A9" s="938" t="s">
        <v>2117</v>
      </c>
      <c r="B9" s="938" t="s">
        <v>1373</v>
      </c>
      <c r="C9" s="938" t="s">
        <v>530</v>
      </c>
      <c r="D9" s="967" t="s">
        <v>529</v>
      </c>
      <c r="E9" s="965" t="s">
        <v>191</v>
      </c>
      <c r="F9" s="966">
        <v>82</v>
      </c>
      <c r="G9" s="966">
        <v>71</v>
      </c>
      <c r="H9" s="966">
        <v>95</v>
      </c>
      <c r="I9" s="966">
        <v>61</v>
      </c>
      <c r="J9" s="966">
        <v>79</v>
      </c>
      <c r="K9" s="966">
        <v>61</v>
      </c>
      <c r="L9" s="966">
        <v>76</v>
      </c>
      <c r="M9" s="966">
        <v>46</v>
      </c>
      <c r="N9" s="966" t="s">
        <v>193</v>
      </c>
      <c r="O9" s="966"/>
      <c r="P9" s="966"/>
      <c r="Q9" s="966">
        <v>571</v>
      </c>
      <c r="R9" s="967"/>
      <c r="S9" s="967"/>
      <c r="T9" s="967">
        <v>571</v>
      </c>
      <c r="U9" s="967" t="s">
        <v>135</v>
      </c>
      <c r="V9" s="967">
        <v>571</v>
      </c>
      <c r="W9" s="967">
        <v>82</v>
      </c>
      <c r="X9" s="967">
        <v>71</v>
      </c>
      <c r="Y9" s="967">
        <v>95</v>
      </c>
      <c r="Z9" s="967">
        <v>571</v>
      </c>
      <c r="AA9" s="967">
        <v>100</v>
      </c>
      <c r="AB9" s="967" t="s">
        <v>132</v>
      </c>
      <c r="AC9" s="967" t="s">
        <v>132</v>
      </c>
      <c r="AD9" s="967" t="s">
        <v>132</v>
      </c>
      <c r="AE9" s="967" t="s">
        <v>132</v>
      </c>
      <c r="AF9" s="967" t="s">
        <v>132</v>
      </c>
      <c r="AG9" s="966" t="s">
        <v>132</v>
      </c>
      <c r="AH9" s="966" t="s">
        <v>132</v>
      </c>
      <c r="AI9" s="966" t="s">
        <v>132</v>
      </c>
      <c r="AJ9" s="966" t="s">
        <v>132</v>
      </c>
      <c r="AK9" s="966" t="s">
        <v>132</v>
      </c>
      <c r="AL9" s="966" t="s">
        <v>132</v>
      </c>
      <c r="AM9" s="966" t="s">
        <v>112</v>
      </c>
      <c r="AN9" s="966" t="s">
        <v>112</v>
      </c>
      <c r="AO9" s="966" t="s">
        <v>112</v>
      </c>
      <c r="AP9" s="966" t="s">
        <v>193</v>
      </c>
      <c r="AQ9" s="966" t="s">
        <v>194</v>
      </c>
      <c r="AR9" s="966">
        <v>65</v>
      </c>
      <c r="AS9" s="966">
        <v>88</v>
      </c>
      <c r="AT9" s="966">
        <v>5</v>
      </c>
      <c r="AU9" s="966" t="s">
        <v>193</v>
      </c>
      <c r="AV9" s="966" t="s">
        <v>196</v>
      </c>
      <c r="AW9" s="968" t="s">
        <v>139</v>
      </c>
      <c r="AX9" s="954">
        <v>0</v>
      </c>
      <c r="AY9" s="954" t="s">
        <v>132</v>
      </c>
      <c r="AZ9" s="954" t="s">
        <v>139</v>
      </c>
      <c r="BA9" s="1120" t="str">
        <f>IF(AX9=0,"","("&amp;AY9&amp;")*")</f>
        <v/>
      </c>
    </row>
    <row r="10" spans="1:53" ht="15" hidden="1" customHeight="1">
      <c r="A10" s="938" t="s">
        <v>2118</v>
      </c>
      <c r="B10" s="938" t="s">
        <v>1373</v>
      </c>
      <c r="C10" s="938" t="s">
        <v>530</v>
      </c>
      <c r="D10" s="953" t="s">
        <v>531</v>
      </c>
      <c r="E10" s="950" t="s">
        <v>195</v>
      </c>
      <c r="F10" s="951">
        <v>71</v>
      </c>
      <c r="G10" s="951">
        <v>65</v>
      </c>
      <c r="H10" s="951">
        <v>84</v>
      </c>
      <c r="I10" s="951">
        <v>47</v>
      </c>
      <c r="J10" s="951">
        <v>80</v>
      </c>
      <c r="K10" s="951">
        <v>75</v>
      </c>
      <c r="L10" s="951">
        <v>83</v>
      </c>
      <c r="M10" s="951">
        <v>77</v>
      </c>
      <c r="N10" s="951" t="s">
        <v>192</v>
      </c>
      <c r="O10" s="951">
        <v>35</v>
      </c>
      <c r="P10" s="951">
        <v>50</v>
      </c>
      <c r="Q10" s="951">
        <v>667</v>
      </c>
      <c r="R10" s="953">
        <v>632</v>
      </c>
      <c r="S10" s="953">
        <v>669</v>
      </c>
      <c r="T10" s="953">
        <v>669</v>
      </c>
      <c r="U10" s="953" t="s">
        <v>135</v>
      </c>
      <c r="V10" s="953">
        <v>669</v>
      </c>
      <c r="W10" s="953">
        <v>71</v>
      </c>
      <c r="X10" s="953">
        <v>65</v>
      </c>
      <c r="Y10" s="953">
        <v>84</v>
      </c>
      <c r="Z10" s="953">
        <v>669</v>
      </c>
      <c r="AA10" s="953">
        <v>100</v>
      </c>
      <c r="AB10" s="953" t="s">
        <v>132</v>
      </c>
      <c r="AC10" s="953" t="s">
        <v>132</v>
      </c>
      <c r="AD10" s="953" t="s">
        <v>132</v>
      </c>
      <c r="AE10" s="953" t="s">
        <v>132</v>
      </c>
      <c r="AF10" s="953" t="s">
        <v>132</v>
      </c>
      <c r="AG10" s="951" t="s">
        <v>114</v>
      </c>
      <c r="AH10" s="951" t="s">
        <v>132</v>
      </c>
      <c r="AI10" s="951" t="s">
        <v>112</v>
      </c>
      <c r="AJ10" s="951" t="s">
        <v>112</v>
      </c>
      <c r="AK10" s="951" t="s">
        <v>132</v>
      </c>
      <c r="AL10" s="951" t="s">
        <v>196</v>
      </c>
      <c r="AM10" s="951"/>
      <c r="AN10" s="951"/>
      <c r="AO10" s="951"/>
      <c r="AP10" s="951" t="s">
        <v>192</v>
      </c>
      <c r="AQ10" s="951" t="s">
        <v>197</v>
      </c>
      <c r="AR10" s="951">
        <v>35</v>
      </c>
      <c r="AS10" s="951">
        <v>87</v>
      </c>
      <c r="AT10" s="951">
        <v>5</v>
      </c>
      <c r="AU10" s="951" t="s">
        <v>193</v>
      </c>
      <c r="AV10" s="951" t="s">
        <v>196</v>
      </c>
      <c r="AW10" s="954" t="s">
        <v>139</v>
      </c>
      <c r="AX10" s="954">
        <v>0</v>
      </c>
      <c r="AY10" s="954" t="s">
        <v>132</v>
      </c>
      <c r="AZ10" s="954" t="s">
        <v>139</v>
      </c>
      <c r="BA10" s="1120" t="str">
        <f t="shared" ref="BA10:BA73" si="0">IF(AX10=0,"","("&amp;AY10&amp;")*")</f>
        <v/>
      </c>
    </row>
    <row r="11" spans="1:53" ht="15" hidden="1" customHeight="1">
      <c r="A11" s="938" t="s">
        <v>2119</v>
      </c>
      <c r="B11" s="938" t="s">
        <v>1373</v>
      </c>
      <c r="C11" s="938" t="s">
        <v>530</v>
      </c>
      <c r="D11" s="953" t="s">
        <v>532</v>
      </c>
      <c r="E11" s="950" t="s">
        <v>198</v>
      </c>
      <c r="F11" s="951">
        <v>72</v>
      </c>
      <c r="G11" s="951">
        <v>68</v>
      </c>
      <c r="H11" s="951">
        <v>93</v>
      </c>
      <c r="I11" s="951">
        <v>62</v>
      </c>
      <c r="J11" s="951">
        <v>78</v>
      </c>
      <c r="K11" s="951">
        <v>78</v>
      </c>
      <c r="L11" s="951">
        <v>80</v>
      </c>
      <c r="M11" s="951">
        <v>74</v>
      </c>
      <c r="N11" s="951" t="s">
        <v>192</v>
      </c>
      <c r="O11" s="951">
        <v>26</v>
      </c>
      <c r="P11" s="951">
        <v>49</v>
      </c>
      <c r="Q11" s="951">
        <v>680</v>
      </c>
      <c r="R11" s="953">
        <v>654</v>
      </c>
      <c r="S11" s="953">
        <v>693</v>
      </c>
      <c r="T11" s="953">
        <v>693</v>
      </c>
      <c r="U11" s="953" t="s">
        <v>135</v>
      </c>
      <c r="V11" s="953">
        <v>693</v>
      </c>
      <c r="W11" s="953">
        <v>72</v>
      </c>
      <c r="X11" s="953">
        <v>68</v>
      </c>
      <c r="Y11" s="953">
        <v>93</v>
      </c>
      <c r="Z11" s="953">
        <v>693</v>
      </c>
      <c r="AA11" s="953">
        <v>100</v>
      </c>
      <c r="AB11" s="953" t="s">
        <v>132</v>
      </c>
      <c r="AC11" s="953" t="s">
        <v>132</v>
      </c>
      <c r="AD11" s="953" t="s">
        <v>132</v>
      </c>
      <c r="AE11" s="953" t="s">
        <v>132</v>
      </c>
      <c r="AF11" s="953" t="s">
        <v>132</v>
      </c>
      <c r="AG11" s="951" t="s">
        <v>132</v>
      </c>
      <c r="AH11" s="951" t="s">
        <v>132</v>
      </c>
      <c r="AI11" s="951" t="s">
        <v>132</v>
      </c>
      <c r="AJ11" s="951" t="s">
        <v>132</v>
      </c>
      <c r="AK11" s="951" t="s">
        <v>132</v>
      </c>
      <c r="AL11" s="951" t="s">
        <v>196</v>
      </c>
      <c r="AM11" s="949"/>
      <c r="AN11" s="951"/>
      <c r="AO11" s="951"/>
      <c r="AP11" s="951" t="s">
        <v>193</v>
      </c>
      <c r="AQ11" s="951" t="s">
        <v>197</v>
      </c>
      <c r="AR11" s="951">
        <v>39</v>
      </c>
      <c r="AS11" s="951">
        <v>90</v>
      </c>
      <c r="AT11" s="951">
        <v>5</v>
      </c>
      <c r="AU11" s="951" t="s">
        <v>193</v>
      </c>
      <c r="AV11" s="951" t="s">
        <v>196</v>
      </c>
      <c r="AW11" s="954" t="s">
        <v>139</v>
      </c>
      <c r="AX11" s="954">
        <v>0</v>
      </c>
      <c r="AY11" s="954" t="s">
        <v>132</v>
      </c>
      <c r="AZ11" s="954" t="s">
        <v>139</v>
      </c>
      <c r="BA11" s="1120" t="str">
        <f t="shared" si="0"/>
        <v/>
      </c>
    </row>
    <row r="12" spans="1:53" ht="15" hidden="1" customHeight="1">
      <c r="A12" s="938" t="s">
        <v>2120</v>
      </c>
      <c r="B12" s="938" t="s">
        <v>1373</v>
      </c>
      <c r="C12" s="938" t="s">
        <v>530</v>
      </c>
      <c r="D12" s="953" t="s">
        <v>533</v>
      </c>
      <c r="E12" s="950" t="s">
        <v>1212</v>
      </c>
      <c r="F12" s="951">
        <v>58</v>
      </c>
      <c r="G12" s="951">
        <v>51</v>
      </c>
      <c r="H12" s="951">
        <v>89</v>
      </c>
      <c r="I12" s="951">
        <v>33</v>
      </c>
      <c r="J12" s="951">
        <v>73</v>
      </c>
      <c r="K12" s="951">
        <v>61</v>
      </c>
      <c r="L12" s="951">
        <v>82</v>
      </c>
      <c r="M12" s="951">
        <v>55</v>
      </c>
      <c r="N12" s="951" t="s">
        <v>193</v>
      </c>
      <c r="O12" s="951"/>
      <c r="P12" s="951"/>
      <c r="Q12" s="951">
        <v>502</v>
      </c>
      <c r="R12" s="953"/>
      <c r="S12" s="953"/>
      <c r="T12" s="953">
        <v>502</v>
      </c>
      <c r="U12" s="953" t="s">
        <v>135</v>
      </c>
      <c r="V12" s="953">
        <v>502</v>
      </c>
      <c r="W12" s="953">
        <v>58</v>
      </c>
      <c r="X12" s="953">
        <v>51</v>
      </c>
      <c r="Y12" s="953">
        <v>89</v>
      </c>
      <c r="Z12" s="953">
        <v>502</v>
      </c>
      <c r="AA12" s="953">
        <v>100</v>
      </c>
      <c r="AB12" s="953" t="s">
        <v>114</v>
      </c>
      <c r="AC12" s="953" t="s">
        <v>132</v>
      </c>
      <c r="AD12" s="953" t="s">
        <v>132</v>
      </c>
      <c r="AE12" s="953" t="s">
        <v>132</v>
      </c>
      <c r="AF12" s="953" t="s">
        <v>112</v>
      </c>
      <c r="AG12" s="951"/>
      <c r="AH12" s="951"/>
      <c r="AI12" s="951"/>
      <c r="AJ12" s="951"/>
      <c r="AK12" s="951"/>
      <c r="AL12" s="951"/>
      <c r="AM12" s="951"/>
      <c r="AN12" s="951"/>
      <c r="AO12" s="951"/>
      <c r="AP12" s="951" t="s">
        <v>192</v>
      </c>
      <c r="AQ12" s="951" t="s">
        <v>197</v>
      </c>
      <c r="AR12" s="951">
        <v>44</v>
      </c>
      <c r="AS12" s="951">
        <v>95</v>
      </c>
      <c r="AT12" s="951">
        <v>5</v>
      </c>
      <c r="AU12" s="951" t="s">
        <v>193</v>
      </c>
      <c r="AV12" s="951" t="s">
        <v>196</v>
      </c>
      <c r="AW12" s="954" t="s">
        <v>139</v>
      </c>
      <c r="AX12" s="954">
        <v>0</v>
      </c>
      <c r="AY12" s="954" t="s">
        <v>114</v>
      </c>
      <c r="AZ12" s="954" t="s">
        <v>139</v>
      </c>
      <c r="BA12" s="1120" t="str">
        <f t="shared" si="0"/>
        <v/>
      </c>
    </row>
    <row r="13" spans="1:53" ht="15" hidden="1" customHeight="1">
      <c r="A13" s="938" t="s">
        <v>2121</v>
      </c>
      <c r="B13" s="938" t="s">
        <v>1373</v>
      </c>
      <c r="C13" s="938" t="s">
        <v>530</v>
      </c>
      <c r="D13" s="953" t="s">
        <v>534</v>
      </c>
      <c r="E13" s="950" t="s">
        <v>199</v>
      </c>
      <c r="F13" s="951">
        <v>35</v>
      </c>
      <c r="G13" s="951">
        <v>40</v>
      </c>
      <c r="H13" s="951">
        <v>72</v>
      </c>
      <c r="I13" s="951">
        <v>35</v>
      </c>
      <c r="J13" s="951">
        <v>67</v>
      </c>
      <c r="K13" s="951">
        <v>63</v>
      </c>
      <c r="L13" s="951">
        <v>70</v>
      </c>
      <c r="M13" s="951">
        <v>67</v>
      </c>
      <c r="N13" s="951" t="s">
        <v>192</v>
      </c>
      <c r="O13" s="951">
        <v>35</v>
      </c>
      <c r="P13" s="951">
        <v>47</v>
      </c>
      <c r="Q13" s="951">
        <v>531</v>
      </c>
      <c r="R13" s="953">
        <v>496</v>
      </c>
      <c r="S13" s="953">
        <v>525</v>
      </c>
      <c r="T13" s="953">
        <v>531</v>
      </c>
      <c r="U13" s="953" t="s">
        <v>135</v>
      </c>
      <c r="V13" s="953">
        <v>531</v>
      </c>
      <c r="W13" s="953">
        <v>35</v>
      </c>
      <c r="X13" s="953">
        <v>40</v>
      </c>
      <c r="Y13" s="953">
        <v>72</v>
      </c>
      <c r="Z13" s="953">
        <v>531</v>
      </c>
      <c r="AA13" s="953">
        <v>99</v>
      </c>
      <c r="AB13" s="953" t="s">
        <v>112</v>
      </c>
      <c r="AC13" s="953" t="s">
        <v>110</v>
      </c>
      <c r="AD13" s="953" t="s">
        <v>112</v>
      </c>
      <c r="AE13" s="953" t="s">
        <v>110</v>
      </c>
      <c r="AF13" s="953"/>
      <c r="AG13" s="951"/>
      <c r="AH13" s="951"/>
      <c r="AI13" s="951"/>
      <c r="AJ13" s="951"/>
      <c r="AK13" s="951"/>
      <c r="AL13" s="951"/>
      <c r="AM13" s="951"/>
      <c r="AN13" s="951"/>
      <c r="AO13" s="951"/>
      <c r="AP13" s="951" t="s">
        <v>193</v>
      </c>
      <c r="AQ13" s="951" t="s">
        <v>197</v>
      </c>
      <c r="AR13" s="951">
        <v>94</v>
      </c>
      <c r="AS13" s="951">
        <v>96</v>
      </c>
      <c r="AT13" s="951">
        <v>5</v>
      </c>
      <c r="AU13" s="951" t="s">
        <v>192</v>
      </c>
      <c r="AV13" s="951" t="s">
        <v>196</v>
      </c>
      <c r="AW13" s="954" t="s">
        <v>1959</v>
      </c>
      <c r="AX13" s="954">
        <v>0</v>
      </c>
      <c r="AY13" s="954" t="s">
        <v>112</v>
      </c>
      <c r="AZ13" s="954" t="s">
        <v>3031</v>
      </c>
      <c r="BA13" s="1120" t="str">
        <f t="shared" si="0"/>
        <v/>
      </c>
    </row>
    <row r="14" spans="1:53" ht="15" hidden="1" customHeight="1">
      <c r="A14" s="938" t="s">
        <v>2122</v>
      </c>
      <c r="B14" s="938" t="s">
        <v>1373</v>
      </c>
      <c r="C14" s="938" t="s">
        <v>530</v>
      </c>
      <c r="D14" s="953" t="s">
        <v>535</v>
      </c>
      <c r="E14" s="950" t="s">
        <v>200</v>
      </c>
      <c r="F14" s="951">
        <v>31</v>
      </c>
      <c r="G14" s="951">
        <v>29</v>
      </c>
      <c r="H14" s="951">
        <v>54</v>
      </c>
      <c r="I14" s="951">
        <v>20</v>
      </c>
      <c r="J14" s="951">
        <v>60</v>
      </c>
      <c r="K14" s="951">
        <v>49</v>
      </c>
      <c r="L14" s="951">
        <v>64</v>
      </c>
      <c r="M14" s="951">
        <v>56</v>
      </c>
      <c r="N14" s="951" t="s">
        <v>193</v>
      </c>
      <c r="O14" s="951"/>
      <c r="P14" s="951"/>
      <c r="Q14" s="951">
        <v>363</v>
      </c>
      <c r="R14" s="953"/>
      <c r="S14" s="953"/>
      <c r="T14" s="953">
        <v>363</v>
      </c>
      <c r="U14" s="953" t="s">
        <v>135</v>
      </c>
      <c r="V14" s="953">
        <v>363</v>
      </c>
      <c r="W14" s="953">
        <v>31</v>
      </c>
      <c r="X14" s="953">
        <v>29</v>
      </c>
      <c r="Y14" s="953">
        <v>54</v>
      </c>
      <c r="Z14" s="953">
        <v>363</v>
      </c>
      <c r="AA14" s="953">
        <v>99</v>
      </c>
      <c r="AB14" s="953" t="s">
        <v>116</v>
      </c>
      <c r="AC14" s="953" t="s">
        <v>116</v>
      </c>
      <c r="AD14" s="953" t="s">
        <v>116</v>
      </c>
      <c r="AE14" s="953" t="s">
        <v>110</v>
      </c>
      <c r="AF14" s="953" t="s">
        <v>112</v>
      </c>
      <c r="AG14" s="951" t="s">
        <v>112</v>
      </c>
      <c r="AH14" s="951" t="s">
        <v>116</v>
      </c>
      <c r="AI14" s="951" t="s">
        <v>114</v>
      </c>
      <c r="AJ14" s="951" t="s">
        <v>112</v>
      </c>
      <c r="AK14" s="951" t="s">
        <v>112</v>
      </c>
      <c r="AL14" s="951" t="s">
        <v>110</v>
      </c>
      <c r="AM14" s="951" t="s">
        <v>110</v>
      </c>
      <c r="AN14" s="951" t="s">
        <v>110</v>
      </c>
      <c r="AO14" s="951" t="s">
        <v>110</v>
      </c>
      <c r="AP14" s="951" t="s">
        <v>193</v>
      </c>
      <c r="AQ14" s="951" t="s">
        <v>194</v>
      </c>
      <c r="AR14" s="951">
        <v>99</v>
      </c>
      <c r="AS14" s="951">
        <v>100</v>
      </c>
      <c r="AT14" s="951">
        <v>5</v>
      </c>
      <c r="AU14" s="951" t="s">
        <v>192</v>
      </c>
      <c r="AV14" s="951" t="s">
        <v>196</v>
      </c>
      <c r="AW14" s="954" t="s">
        <v>1960</v>
      </c>
      <c r="AX14" s="954">
        <v>0</v>
      </c>
      <c r="AY14" s="954" t="s">
        <v>116</v>
      </c>
      <c r="AZ14" s="954" t="s">
        <v>3031</v>
      </c>
      <c r="BA14" s="1120" t="str">
        <f t="shared" si="0"/>
        <v/>
      </c>
    </row>
    <row r="15" spans="1:53" ht="15" hidden="1" customHeight="1">
      <c r="A15" s="938" t="s">
        <v>2123</v>
      </c>
      <c r="B15" s="938" t="s">
        <v>1373</v>
      </c>
      <c r="C15" s="938" t="s">
        <v>530</v>
      </c>
      <c r="D15" s="953" t="s">
        <v>536</v>
      </c>
      <c r="E15" s="950" t="s">
        <v>201</v>
      </c>
      <c r="F15" s="951">
        <v>69</v>
      </c>
      <c r="G15" s="951">
        <v>69</v>
      </c>
      <c r="H15" s="951">
        <v>85</v>
      </c>
      <c r="I15" s="951">
        <v>51</v>
      </c>
      <c r="J15" s="951">
        <v>72</v>
      </c>
      <c r="K15" s="951">
        <v>81</v>
      </c>
      <c r="L15" s="951">
        <v>74</v>
      </c>
      <c r="M15" s="951">
        <v>75</v>
      </c>
      <c r="N15" s="951" t="s">
        <v>192</v>
      </c>
      <c r="O15" s="951">
        <v>9</v>
      </c>
      <c r="P15" s="951">
        <v>50</v>
      </c>
      <c r="Q15" s="951">
        <v>635</v>
      </c>
      <c r="R15" s="953">
        <v>626</v>
      </c>
      <c r="S15" s="953">
        <v>663</v>
      </c>
      <c r="T15" s="953">
        <v>663</v>
      </c>
      <c r="U15" s="953" t="s">
        <v>135</v>
      </c>
      <c r="V15" s="953">
        <v>663</v>
      </c>
      <c r="W15" s="953">
        <v>69</v>
      </c>
      <c r="X15" s="953">
        <v>69</v>
      </c>
      <c r="Y15" s="953">
        <v>85</v>
      </c>
      <c r="Z15" s="953">
        <v>663</v>
      </c>
      <c r="AA15" s="953">
        <v>100</v>
      </c>
      <c r="AB15" s="953" t="s">
        <v>132</v>
      </c>
      <c r="AC15" s="953" t="s">
        <v>132</v>
      </c>
      <c r="AD15" s="953" t="s">
        <v>132</v>
      </c>
      <c r="AE15" s="953" t="s">
        <v>132</v>
      </c>
      <c r="AF15" s="953" t="s">
        <v>132</v>
      </c>
      <c r="AG15" s="951" t="s">
        <v>132</v>
      </c>
      <c r="AH15" s="951" t="s">
        <v>132</v>
      </c>
      <c r="AI15" s="951" t="s">
        <v>132</v>
      </c>
      <c r="AJ15" s="951" t="s">
        <v>132</v>
      </c>
      <c r="AK15" s="951" t="s">
        <v>196</v>
      </c>
      <c r="AL15" s="951"/>
      <c r="AM15" s="951"/>
      <c r="AN15" s="951"/>
      <c r="AO15" s="951"/>
      <c r="AP15" s="951" t="s">
        <v>193</v>
      </c>
      <c r="AQ15" s="951" t="s">
        <v>197</v>
      </c>
      <c r="AR15" s="951">
        <v>53</v>
      </c>
      <c r="AS15" s="951">
        <v>94</v>
      </c>
      <c r="AT15" s="951">
        <v>5</v>
      </c>
      <c r="AU15" s="951" t="s">
        <v>193</v>
      </c>
      <c r="AV15" s="951" t="s">
        <v>196</v>
      </c>
      <c r="AW15" s="954" t="s">
        <v>139</v>
      </c>
      <c r="AX15" s="954">
        <v>0</v>
      </c>
      <c r="AY15" s="954" t="s">
        <v>132</v>
      </c>
      <c r="AZ15" s="954" t="s">
        <v>139</v>
      </c>
      <c r="BA15" s="1120" t="str">
        <f t="shared" si="0"/>
        <v/>
      </c>
    </row>
    <row r="16" spans="1:53" ht="15" hidden="1" customHeight="1">
      <c r="A16" s="938" t="s">
        <v>2124</v>
      </c>
      <c r="B16" s="938" t="s">
        <v>1373</v>
      </c>
      <c r="C16" s="938" t="s">
        <v>530</v>
      </c>
      <c r="D16" s="953" t="s">
        <v>537</v>
      </c>
      <c r="E16" s="950" t="s">
        <v>2125</v>
      </c>
      <c r="F16" s="951">
        <v>77</v>
      </c>
      <c r="G16" s="951">
        <v>80</v>
      </c>
      <c r="H16" s="951">
        <v>90</v>
      </c>
      <c r="I16" s="951">
        <v>69</v>
      </c>
      <c r="J16" s="951">
        <v>80</v>
      </c>
      <c r="K16" s="951">
        <v>78</v>
      </c>
      <c r="L16" s="951">
        <v>77</v>
      </c>
      <c r="M16" s="951">
        <v>68</v>
      </c>
      <c r="N16" s="951" t="s">
        <v>192</v>
      </c>
      <c r="O16" s="951">
        <v>9</v>
      </c>
      <c r="P16" s="951">
        <v>50</v>
      </c>
      <c r="Q16" s="951">
        <v>678</v>
      </c>
      <c r="R16" s="953">
        <v>669</v>
      </c>
      <c r="S16" s="953">
        <v>708</v>
      </c>
      <c r="T16" s="953">
        <v>708</v>
      </c>
      <c r="U16" s="953" t="s">
        <v>135</v>
      </c>
      <c r="V16" s="953">
        <v>708</v>
      </c>
      <c r="W16" s="953">
        <v>77</v>
      </c>
      <c r="X16" s="953">
        <v>80</v>
      </c>
      <c r="Y16" s="953">
        <v>90</v>
      </c>
      <c r="Z16" s="953">
        <v>708</v>
      </c>
      <c r="AA16" s="953">
        <v>100</v>
      </c>
      <c r="AB16" s="953" t="s">
        <v>132</v>
      </c>
      <c r="AC16" s="953" t="s">
        <v>132</v>
      </c>
      <c r="AD16" s="953" t="s">
        <v>132</v>
      </c>
      <c r="AE16" s="953" t="s">
        <v>132</v>
      </c>
      <c r="AF16" s="953"/>
      <c r="AG16" s="951"/>
      <c r="AH16" s="951"/>
      <c r="AI16" s="951"/>
      <c r="AJ16" s="951"/>
      <c r="AK16" s="951"/>
      <c r="AL16" s="951"/>
      <c r="AM16" s="951"/>
      <c r="AN16" s="951"/>
      <c r="AO16" s="951"/>
      <c r="AP16" s="951" t="s">
        <v>193</v>
      </c>
      <c r="AQ16" s="951" t="s">
        <v>197</v>
      </c>
      <c r="AR16" s="951">
        <v>47</v>
      </c>
      <c r="AS16" s="951">
        <v>59</v>
      </c>
      <c r="AT16" s="951">
        <v>5</v>
      </c>
      <c r="AU16" s="951" t="s">
        <v>193</v>
      </c>
      <c r="AV16" s="951" t="s">
        <v>196</v>
      </c>
      <c r="AW16" s="954" t="s">
        <v>139</v>
      </c>
      <c r="AX16" s="954">
        <v>0</v>
      </c>
      <c r="AY16" s="954" t="s">
        <v>132</v>
      </c>
      <c r="AZ16" s="954" t="s">
        <v>139</v>
      </c>
      <c r="BA16" s="1120" t="str">
        <f t="shared" si="0"/>
        <v/>
      </c>
    </row>
    <row r="17" spans="1:53" ht="15" hidden="1" customHeight="1">
      <c r="A17" s="938" t="s">
        <v>2126</v>
      </c>
      <c r="B17" s="938" t="s">
        <v>1373</v>
      </c>
      <c r="C17" s="938" t="s">
        <v>530</v>
      </c>
      <c r="D17" s="953" t="s">
        <v>538</v>
      </c>
      <c r="E17" s="950" t="s">
        <v>109</v>
      </c>
      <c r="F17" s="951">
        <v>68</v>
      </c>
      <c r="G17" s="951">
        <v>73</v>
      </c>
      <c r="H17" s="951">
        <v>93</v>
      </c>
      <c r="I17" s="951">
        <v>66</v>
      </c>
      <c r="J17" s="951">
        <v>70</v>
      </c>
      <c r="K17" s="951">
        <v>79</v>
      </c>
      <c r="L17" s="951">
        <v>70</v>
      </c>
      <c r="M17" s="951">
        <v>82</v>
      </c>
      <c r="N17" s="951" t="s">
        <v>193</v>
      </c>
      <c r="O17" s="951"/>
      <c r="P17" s="951"/>
      <c r="Q17" s="951">
        <v>601</v>
      </c>
      <c r="R17" s="953"/>
      <c r="S17" s="953"/>
      <c r="T17" s="953">
        <v>601</v>
      </c>
      <c r="U17" s="953" t="s">
        <v>135</v>
      </c>
      <c r="V17" s="953">
        <v>601</v>
      </c>
      <c r="W17" s="953">
        <v>68</v>
      </c>
      <c r="X17" s="953">
        <v>73</v>
      </c>
      <c r="Y17" s="953">
        <v>93</v>
      </c>
      <c r="Z17" s="953">
        <v>601</v>
      </c>
      <c r="AA17" s="953">
        <v>100</v>
      </c>
      <c r="AB17" s="953" t="s">
        <v>132</v>
      </c>
      <c r="AC17" s="953" t="s">
        <v>132</v>
      </c>
      <c r="AD17" s="953" t="s">
        <v>132</v>
      </c>
      <c r="AE17" s="953" t="s">
        <v>132</v>
      </c>
      <c r="AF17" s="953" t="s">
        <v>132</v>
      </c>
      <c r="AG17" s="951" t="s">
        <v>132</v>
      </c>
      <c r="AH17" s="951" t="s">
        <v>132</v>
      </c>
      <c r="AI17" s="951" t="s">
        <v>132</v>
      </c>
      <c r="AJ17" s="951" t="s">
        <v>132</v>
      </c>
      <c r="AK17" s="951" t="s">
        <v>132</v>
      </c>
      <c r="AL17" s="951" t="s">
        <v>114</v>
      </c>
      <c r="AM17" s="951" t="s">
        <v>196</v>
      </c>
      <c r="AN17" s="951"/>
      <c r="AO17" s="951"/>
      <c r="AP17" s="951" t="s">
        <v>192</v>
      </c>
      <c r="AQ17" s="951" t="s">
        <v>194</v>
      </c>
      <c r="AR17" s="951">
        <v>79</v>
      </c>
      <c r="AS17" s="951">
        <v>99</v>
      </c>
      <c r="AT17" s="951">
        <v>5</v>
      </c>
      <c r="AU17" s="951" t="s">
        <v>192</v>
      </c>
      <c r="AV17" s="951" t="s">
        <v>196</v>
      </c>
      <c r="AW17" s="954" t="s">
        <v>139</v>
      </c>
      <c r="AX17" s="954">
        <v>0</v>
      </c>
      <c r="AY17" s="954" t="s">
        <v>132</v>
      </c>
      <c r="AZ17" s="954" t="s">
        <v>139</v>
      </c>
      <c r="BA17" s="1120" t="str">
        <f t="shared" si="0"/>
        <v/>
      </c>
    </row>
    <row r="18" spans="1:53" ht="15" hidden="1" customHeight="1">
      <c r="A18" s="938" t="s">
        <v>2127</v>
      </c>
      <c r="B18" s="938" t="s">
        <v>1373</v>
      </c>
      <c r="C18" s="938" t="s">
        <v>530</v>
      </c>
      <c r="D18" s="953" t="s">
        <v>539</v>
      </c>
      <c r="E18" s="950" t="s">
        <v>202</v>
      </c>
      <c r="F18" s="951">
        <v>41</v>
      </c>
      <c r="G18" s="951">
        <v>44</v>
      </c>
      <c r="H18" s="951">
        <v>66</v>
      </c>
      <c r="I18" s="951">
        <v>37</v>
      </c>
      <c r="J18" s="951">
        <v>70</v>
      </c>
      <c r="K18" s="951">
        <v>63</v>
      </c>
      <c r="L18" s="951">
        <v>69</v>
      </c>
      <c r="M18" s="951">
        <v>65</v>
      </c>
      <c r="N18" s="951" t="s">
        <v>193</v>
      </c>
      <c r="O18" s="951"/>
      <c r="P18" s="951"/>
      <c r="Q18" s="951">
        <v>455</v>
      </c>
      <c r="R18" s="953"/>
      <c r="S18" s="953"/>
      <c r="T18" s="953">
        <v>455</v>
      </c>
      <c r="U18" s="953" t="s">
        <v>135</v>
      </c>
      <c r="V18" s="953">
        <v>455</v>
      </c>
      <c r="W18" s="953">
        <v>41</v>
      </c>
      <c r="X18" s="953">
        <v>44</v>
      </c>
      <c r="Y18" s="953">
        <v>66</v>
      </c>
      <c r="Z18" s="953">
        <v>455</v>
      </c>
      <c r="AA18" s="953">
        <v>100</v>
      </c>
      <c r="AB18" s="953" t="s">
        <v>112</v>
      </c>
      <c r="AC18" s="953" t="s">
        <v>114</v>
      </c>
      <c r="AD18" s="953" t="s">
        <v>110</v>
      </c>
      <c r="AE18" s="953" t="s">
        <v>112</v>
      </c>
      <c r="AF18" s="953" t="s">
        <v>110</v>
      </c>
      <c r="AG18" s="951" t="s">
        <v>112</v>
      </c>
      <c r="AH18" s="951" t="s">
        <v>112</v>
      </c>
      <c r="AI18" s="951" t="s">
        <v>112</v>
      </c>
      <c r="AJ18" s="951" t="s">
        <v>112</v>
      </c>
      <c r="AK18" s="951" t="s">
        <v>112</v>
      </c>
      <c r="AL18" s="951" t="s">
        <v>112</v>
      </c>
      <c r="AM18" s="951" t="s">
        <v>110</v>
      </c>
      <c r="AN18" s="951" t="s">
        <v>110</v>
      </c>
      <c r="AO18" s="951" t="s">
        <v>110</v>
      </c>
      <c r="AP18" s="951" t="s">
        <v>193</v>
      </c>
      <c r="AQ18" s="951" t="s">
        <v>194</v>
      </c>
      <c r="AR18" s="951">
        <v>98</v>
      </c>
      <c r="AS18" s="951">
        <v>99</v>
      </c>
      <c r="AT18" s="951">
        <v>5</v>
      </c>
      <c r="AU18" s="951" t="s">
        <v>192</v>
      </c>
      <c r="AV18" s="951" t="s">
        <v>196</v>
      </c>
      <c r="AW18" s="954" t="s">
        <v>1959</v>
      </c>
      <c r="AX18" s="954">
        <v>0</v>
      </c>
      <c r="AY18" s="954" t="s">
        <v>112</v>
      </c>
      <c r="AZ18" s="954" t="s">
        <v>139</v>
      </c>
      <c r="BA18" s="1120" t="str">
        <f t="shared" si="0"/>
        <v/>
      </c>
    </row>
    <row r="19" spans="1:53" ht="15" hidden="1" customHeight="1">
      <c r="A19" s="938" t="s">
        <v>2128</v>
      </c>
      <c r="B19" s="938" t="s">
        <v>1373</v>
      </c>
      <c r="C19" s="938" t="s">
        <v>530</v>
      </c>
      <c r="D19" s="953" t="s">
        <v>540</v>
      </c>
      <c r="E19" s="950" t="s">
        <v>203</v>
      </c>
      <c r="F19" s="951">
        <v>38</v>
      </c>
      <c r="G19" s="951">
        <v>42</v>
      </c>
      <c r="H19" s="951">
        <v>44</v>
      </c>
      <c r="I19" s="951">
        <v>29</v>
      </c>
      <c r="J19" s="951">
        <v>72</v>
      </c>
      <c r="K19" s="951">
        <v>55</v>
      </c>
      <c r="L19" s="951">
        <v>78</v>
      </c>
      <c r="M19" s="951">
        <v>58</v>
      </c>
      <c r="N19" s="951" t="s">
        <v>193</v>
      </c>
      <c r="O19" s="951"/>
      <c r="P19" s="951"/>
      <c r="Q19" s="951">
        <v>416</v>
      </c>
      <c r="R19" s="953"/>
      <c r="S19" s="953"/>
      <c r="T19" s="953">
        <v>416</v>
      </c>
      <c r="U19" s="953" t="s">
        <v>135</v>
      </c>
      <c r="V19" s="953">
        <v>416</v>
      </c>
      <c r="W19" s="953">
        <v>38</v>
      </c>
      <c r="X19" s="953">
        <v>42</v>
      </c>
      <c r="Y19" s="953">
        <v>44</v>
      </c>
      <c r="Z19" s="953">
        <v>416</v>
      </c>
      <c r="AA19" s="953">
        <v>99</v>
      </c>
      <c r="AB19" s="953" t="s">
        <v>110</v>
      </c>
      <c r="AC19" s="953" t="s">
        <v>112</v>
      </c>
      <c r="AD19" s="953" t="s">
        <v>112</v>
      </c>
      <c r="AE19" s="953" t="s">
        <v>132</v>
      </c>
      <c r="AF19" s="953" t="s">
        <v>116</v>
      </c>
      <c r="AG19" s="951" t="s">
        <v>112</v>
      </c>
      <c r="AH19" s="951" t="s">
        <v>112</v>
      </c>
      <c r="AI19" s="951"/>
      <c r="AJ19" s="951"/>
      <c r="AK19" s="951"/>
      <c r="AL19" s="951"/>
      <c r="AM19" s="951"/>
      <c r="AN19" s="951"/>
      <c r="AO19" s="951"/>
      <c r="AP19" s="951" t="s">
        <v>192</v>
      </c>
      <c r="AQ19" s="951" t="s">
        <v>194</v>
      </c>
      <c r="AR19" s="951">
        <v>67</v>
      </c>
      <c r="AS19" s="951">
        <v>99</v>
      </c>
      <c r="AT19" s="951">
        <v>5</v>
      </c>
      <c r="AU19" s="951" t="s">
        <v>192</v>
      </c>
      <c r="AV19" s="951" t="s">
        <v>196</v>
      </c>
      <c r="AW19" s="954" t="s">
        <v>139</v>
      </c>
      <c r="AX19" s="954">
        <v>0</v>
      </c>
      <c r="AY19" s="954" t="s">
        <v>110</v>
      </c>
      <c r="AZ19" s="954" t="s">
        <v>139</v>
      </c>
      <c r="BA19" s="1120" t="str">
        <f t="shared" si="0"/>
        <v/>
      </c>
    </row>
    <row r="20" spans="1:53" ht="15" hidden="1" customHeight="1">
      <c r="A20" s="938" t="s">
        <v>2129</v>
      </c>
      <c r="B20" s="938" t="s">
        <v>1373</v>
      </c>
      <c r="C20" s="938" t="s">
        <v>530</v>
      </c>
      <c r="D20" s="953" t="s">
        <v>541</v>
      </c>
      <c r="E20" s="950" t="s">
        <v>204</v>
      </c>
      <c r="F20" s="951">
        <v>46</v>
      </c>
      <c r="G20" s="951">
        <v>62</v>
      </c>
      <c r="H20" s="951">
        <v>83</v>
      </c>
      <c r="I20" s="951">
        <v>31</v>
      </c>
      <c r="J20" s="951">
        <v>74</v>
      </c>
      <c r="K20" s="951">
        <v>72</v>
      </c>
      <c r="L20" s="951">
        <v>76</v>
      </c>
      <c r="M20" s="951">
        <v>62</v>
      </c>
      <c r="N20" s="951" t="s">
        <v>193</v>
      </c>
      <c r="O20" s="951"/>
      <c r="P20" s="951"/>
      <c r="Q20" s="951">
        <v>506</v>
      </c>
      <c r="R20" s="953"/>
      <c r="S20" s="954"/>
      <c r="T20" s="953">
        <v>506</v>
      </c>
      <c r="U20" s="953" t="s">
        <v>135</v>
      </c>
      <c r="V20" s="953">
        <v>506</v>
      </c>
      <c r="W20" s="953">
        <v>46</v>
      </c>
      <c r="X20" s="953">
        <v>62</v>
      </c>
      <c r="Y20" s="953">
        <v>83</v>
      </c>
      <c r="Z20" s="953">
        <v>506</v>
      </c>
      <c r="AA20" s="953">
        <v>100</v>
      </c>
      <c r="AB20" s="953" t="s">
        <v>114</v>
      </c>
      <c r="AC20" s="953" t="s">
        <v>112</v>
      </c>
      <c r="AD20" s="953" t="s">
        <v>114</v>
      </c>
      <c r="AE20" s="953" t="s">
        <v>112</v>
      </c>
      <c r="AF20" s="953" t="s">
        <v>110</v>
      </c>
      <c r="AG20" s="951" t="s">
        <v>132</v>
      </c>
      <c r="AH20" s="951" t="s">
        <v>114</v>
      </c>
      <c r="AI20" s="951" t="s">
        <v>112</v>
      </c>
      <c r="AJ20" s="951" t="s">
        <v>114</v>
      </c>
      <c r="AK20" s="951" t="s">
        <v>110</v>
      </c>
      <c r="AL20" s="951" t="s">
        <v>112</v>
      </c>
      <c r="AM20" s="951" t="s">
        <v>112</v>
      </c>
      <c r="AN20" s="951" t="s">
        <v>110</v>
      </c>
      <c r="AO20" s="951" t="s">
        <v>110</v>
      </c>
      <c r="AP20" s="951" t="s">
        <v>193</v>
      </c>
      <c r="AQ20" s="951" t="s">
        <v>194</v>
      </c>
      <c r="AR20" s="951">
        <v>97</v>
      </c>
      <c r="AS20" s="951">
        <v>99</v>
      </c>
      <c r="AT20" s="951">
        <v>5</v>
      </c>
      <c r="AU20" s="951" t="s">
        <v>192</v>
      </c>
      <c r="AV20" s="951" t="s">
        <v>196</v>
      </c>
      <c r="AW20" s="954" t="s">
        <v>139</v>
      </c>
      <c r="AX20" s="954">
        <v>0</v>
      </c>
      <c r="AY20" s="954" t="s">
        <v>114</v>
      </c>
      <c r="AZ20" s="954" t="s">
        <v>139</v>
      </c>
      <c r="BA20" s="1120" t="str">
        <f t="shared" si="0"/>
        <v/>
      </c>
    </row>
    <row r="21" spans="1:53" ht="15" hidden="1" customHeight="1">
      <c r="A21" s="938" t="s">
        <v>2130</v>
      </c>
      <c r="B21" s="938" t="s">
        <v>1373</v>
      </c>
      <c r="C21" s="938" t="s">
        <v>530</v>
      </c>
      <c r="D21" s="953" t="s">
        <v>542</v>
      </c>
      <c r="E21" s="950" t="s">
        <v>111</v>
      </c>
      <c r="F21" s="951">
        <v>36</v>
      </c>
      <c r="G21" s="951">
        <v>32</v>
      </c>
      <c r="H21" s="951">
        <v>83</v>
      </c>
      <c r="I21" s="951">
        <v>50</v>
      </c>
      <c r="J21" s="951">
        <v>92</v>
      </c>
      <c r="K21" s="951">
        <v>43</v>
      </c>
      <c r="L21" s="951">
        <v>92</v>
      </c>
      <c r="M21" s="951">
        <v>43</v>
      </c>
      <c r="N21" s="951" t="s">
        <v>193</v>
      </c>
      <c r="O21" s="951"/>
      <c r="P21" s="951"/>
      <c r="Q21" s="951">
        <v>471</v>
      </c>
      <c r="R21" s="953"/>
      <c r="S21" s="953"/>
      <c r="T21" s="953">
        <v>471</v>
      </c>
      <c r="U21" s="953" t="s">
        <v>135</v>
      </c>
      <c r="V21" s="953">
        <v>471</v>
      </c>
      <c r="W21" s="953">
        <v>36</v>
      </c>
      <c r="X21" s="953">
        <v>32</v>
      </c>
      <c r="Y21" s="953">
        <v>83</v>
      </c>
      <c r="Z21" s="953">
        <v>471</v>
      </c>
      <c r="AA21" s="953">
        <v>100</v>
      </c>
      <c r="AB21" s="953"/>
      <c r="AC21" s="953" t="s">
        <v>132</v>
      </c>
      <c r="AD21" s="953" t="s">
        <v>116</v>
      </c>
      <c r="AE21" s="953" t="s">
        <v>112</v>
      </c>
      <c r="AF21" s="953"/>
      <c r="AG21" s="951"/>
      <c r="AH21" s="951"/>
      <c r="AI21" s="951"/>
      <c r="AJ21" s="951"/>
      <c r="AK21" s="951"/>
      <c r="AL21" s="951"/>
      <c r="AM21" s="951"/>
      <c r="AN21" s="951"/>
      <c r="AO21" s="951"/>
      <c r="AP21" s="951" t="s">
        <v>192</v>
      </c>
      <c r="AQ21" s="951" t="s">
        <v>194</v>
      </c>
      <c r="AR21" s="951">
        <v>77</v>
      </c>
      <c r="AS21" s="951">
        <v>94</v>
      </c>
      <c r="AT21" s="951">
        <v>5</v>
      </c>
      <c r="AU21" s="951" t="s">
        <v>192</v>
      </c>
      <c r="AV21" s="951" t="s">
        <v>196</v>
      </c>
      <c r="AW21" s="954" t="s">
        <v>139</v>
      </c>
      <c r="AX21" s="954">
        <v>0</v>
      </c>
      <c r="AY21" s="954" t="s">
        <v>112</v>
      </c>
      <c r="AZ21" s="954" t="s">
        <v>139</v>
      </c>
      <c r="BA21" s="1120" t="str">
        <f t="shared" si="0"/>
        <v/>
      </c>
    </row>
    <row r="22" spans="1:53" ht="15" hidden="1" customHeight="1">
      <c r="A22" s="938" t="s">
        <v>2131</v>
      </c>
      <c r="B22" s="938" t="s">
        <v>1373</v>
      </c>
      <c r="C22" s="938" t="s">
        <v>530</v>
      </c>
      <c r="D22" s="953" t="s">
        <v>543</v>
      </c>
      <c r="E22" s="950" t="s">
        <v>205</v>
      </c>
      <c r="F22" s="951">
        <v>58</v>
      </c>
      <c r="G22" s="951">
        <v>60</v>
      </c>
      <c r="H22" s="951">
        <v>73</v>
      </c>
      <c r="I22" s="951">
        <v>47</v>
      </c>
      <c r="J22" s="951">
        <v>82</v>
      </c>
      <c r="K22" s="951">
        <v>68</v>
      </c>
      <c r="L22" s="951">
        <v>87</v>
      </c>
      <c r="M22" s="951">
        <v>72</v>
      </c>
      <c r="N22" s="951" t="s">
        <v>193</v>
      </c>
      <c r="O22" s="951"/>
      <c r="P22" s="951"/>
      <c r="Q22" s="951">
        <v>547</v>
      </c>
      <c r="R22" s="953"/>
      <c r="S22" s="953"/>
      <c r="T22" s="953">
        <v>547</v>
      </c>
      <c r="U22" s="953" t="s">
        <v>135</v>
      </c>
      <c r="V22" s="953">
        <v>547</v>
      </c>
      <c r="W22" s="953">
        <v>58</v>
      </c>
      <c r="X22" s="953">
        <v>60</v>
      </c>
      <c r="Y22" s="953">
        <v>73</v>
      </c>
      <c r="Z22" s="953">
        <v>547</v>
      </c>
      <c r="AA22" s="953">
        <v>100</v>
      </c>
      <c r="AB22" s="953" t="s">
        <v>132</v>
      </c>
      <c r="AC22" s="953" t="s">
        <v>114</v>
      </c>
      <c r="AD22" s="953" t="s">
        <v>114</v>
      </c>
      <c r="AE22" s="953" t="s">
        <v>132</v>
      </c>
      <c r="AF22" s="953" t="s">
        <v>114</v>
      </c>
      <c r="AG22" s="951" t="s">
        <v>112</v>
      </c>
      <c r="AH22" s="951" t="s">
        <v>132</v>
      </c>
      <c r="AI22" s="951" t="s">
        <v>114</v>
      </c>
      <c r="AJ22" s="951" t="s">
        <v>114</v>
      </c>
      <c r="AK22" s="951" t="s">
        <v>132</v>
      </c>
      <c r="AL22" s="951" t="s">
        <v>112</v>
      </c>
      <c r="AM22" s="951" t="s">
        <v>110</v>
      </c>
      <c r="AN22" s="951" t="s">
        <v>110</v>
      </c>
      <c r="AO22" s="951" t="s">
        <v>110</v>
      </c>
      <c r="AP22" s="951" t="s">
        <v>193</v>
      </c>
      <c r="AQ22" s="951" t="s">
        <v>194</v>
      </c>
      <c r="AR22" s="951">
        <v>89</v>
      </c>
      <c r="AS22" s="951">
        <v>98</v>
      </c>
      <c r="AT22" s="951">
        <v>5</v>
      </c>
      <c r="AU22" s="951" t="s">
        <v>192</v>
      </c>
      <c r="AV22" s="951" t="s">
        <v>196</v>
      </c>
      <c r="AW22" s="954" t="s">
        <v>139</v>
      </c>
      <c r="AX22" s="954">
        <v>0</v>
      </c>
      <c r="AY22" s="954" t="s">
        <v>132</v>
      </c>
      <c r="AZ22" s="954" t="s">
        <v>139</v>
      </c>
      <c r="BA22" s="1120" t="str">
        <f t="shared" si="0"/>
        <v/>
      </c>
    </row>
    <row r="23" spans="1:53" ht="15" hidden="1" customHeight="1">
      <c r="A23" s="938" t="s">
        <v>2132</v>
      </c>
      <c r="B23" s="938" t="s">
        <v>1373</v>
      </c>
      <c r="C23" s="938" t="s">
        <v>530</v>
      </c>
      <c r="D23" s="953" t="s">
        <v>544</v>
      </c>
      <c r="E23" s="950" t="s">
        <v>123</v>
      </c>
      <c r="F23" s="951">
        <v>69</v>
      </c>
      <c r="G23" s="951">
        <v>68</v>
      </c>
      <c r="H23" s="951">
        <v>76</v>
      </c>
      <c r="I23" s="951">
        <v>56</v>
      </c>
      <c r="J23" s="951">
        <v>78</v>
      </c>
      <c r="K23" s="951">
        <v>78</v>
      </c>
      <c r="L23" s="951">
        <v>78</v>
      </c>
      <c r="M23" s="951">
        <v>81</v>
      </c>
      <c r="N23" s="951" t="s">
        <v>192</v>
      </c>
      <c r="O23" s="951">
        <v>13</v>
      </c>
      <c r="P23" s="951">
        <v>50</v>
      </c>
      <c r="Q23" s="951">
        <v>647</v>
      </c>
      <c r="R23" s="953">
        <v>634</v>
      </c>
      <c r="S23" s="953">
        <v>671</v>
      </c>
      <c r="T23" s="953">
        <v>671</v>
      </c>
      <c r="U23" s="953" t="s">
        <v>135</v>
      </c>
      <c r="V23" s="953">
        <v>671</v>
      </c>
      <c r="W23" s="953">
        <v>69</v>
      </c>
      <c r="X23" s="953">
        <v>68</v>
      </c>
      <c r="Y23" s="953">
        <v>76</v>
      </c>
      <c r="Z23" s="953">
        <v>671</v>
      </c>
      <c r="AA23" s="953">
        <v>100</v>
      </c>
      <c r="AB23" s="953" t="s">
        <v>132</v>
      </c>
      <c r="AC23" s="953" t="s">
        <v>132</v>
      </c>
      <c r="AD23" s="953" t="s">
        <v>132</v>
      </c>
      <c r="AE23" s="953" t="s">
        <v>132</v>
      </c>
      <c r="AF23" s="953"/>
      <c r="AG23" s="951"/>
      <c r="AH23" s="951"/>
      <c r="AI23" s="951"/>
      <c r="AJ23" s="949"/>
      <c r="AK23" s="951"/>
      <c r="AL23" s="951"/>
      <c r="AM23" s="949"/>
      <c r="AN23" s="951"/>
      <c r="AO23" s="951"/>
      <c r="AP23" s="951" t="s">
        <v>193</v>
      </c>
      <c r="AQ23" s="951" t="s">
        <v>197</v>
      </c>
      <c r="AR23" s="951">
        <v>36</v>
      </c>
      <c r="AS23" s="951">
        <v>94</v>
      </c>
      <c r="AT23" s="951">
        <v>5</v>
      </c>
      <c r="AU23" s="951" t="s">
        <v>193</v>
      </c>
      <c r="AV23" s="951" t="s">
        <v>196</v>
      </c>
      <c r="AW23" s="954" t="s">
        <v>139</v>
      </c>
      <c r="AX23" s="954">
        <v>0</v>
      </c>
      <c r="AY23" s="954" t="s">
        <v>132</v>
      </c>
      <c r="AZ23" s="954" t="s">
        <v>139</v>
      </c>
      <c r="BA23" s="1120" t="str">
        <f t="shared" si="0"/>
        <v/>
      </c>
    </row>
    <row r="24" spans="1:53" ht="15" hidden="1" customHeight="1">
      <c r="A24" s="938" t="s">
        <v>2133</v>
      </c>
      <c r="B24" s="938" t="s">
        <v>1373</v>
      </c>
      <c r="C24" s="938" t="s">
        <v>530</v>
      </c>
      <c r="D24" s="953" t="s">
        <v>545</v>
      </c>
      <c r="E24" s="950" t="s">
        <v>206</v>
      </c>
      <c r="F24" s="951">
        <v>71</v>
      </c>
      <c r="G24" s="951">
        <v>74</v>
      </c>
      <c r="H24" s="951">
        <v>91</v>
      </c>
      <c r="I24" s="951">
        <v>59</v>
      </c>
      <c r="J24" s="951">
        <v>73</v>
      </c>
      <c r="K24" s="951">
        <v>64</v>
      </c>
      <c r="L24" s="951">
        <v>76</v>
      </c>
      <c r="M24" s="951">
        <v>58</v>
      </c>
      <c r="N24" s="951" t="s">
        <v>193</v>
      </c>
      <c r="O24" s="951"/>
      <c r="P24" s="951"/>
      <c r="Q24" s="951">
        <v>566</v>
      </c>
      <c r="R24" s="953"/>
      <c r="S24" s="953"/>
      <c r="T24" s="953">
        <v>566</v>
      </c>
      <c r="U24" s="953" t="s">
        <v>135</v>
      </c>
      <c r="V24" s="953">
        <v>566</v>
      </c>
      <c r="W24" s="953">
        <v>71</v>
      </c>
      <c r="X24" s="953">
        <v>74</v>
      </c>
      <c r="Y24" s="953">
        <v>91</v>
      </c>
      <c r="Z24" s="953">
        <v>566</v>
      </c>
      <c r="AA24" s="953">
        <v>100</v>
      </c>
      <c r="AB24" s="953" t="s">
        <v>132</v>
      </c>
      <c r="AC24" s="953" t="s">
        <v>132</v>
      </c>
      <c r="AD24" s="953" t="s">
        <v>132</v>
      </c>
      <c r="AE24" s="953" t="s">
        <v>132</v>
      </c>
      <c r="AF24" s="953" t="s">
        <v>132</v>
      </c>
      <c r="AG24" s="951" t="s">
        <v>132</v>
      </c>
      <c r="AH24" s="951"/>
      <c r="AI24" s="951"/>
      <c r="AJ24" s="951"/>
      <c r="AK24" s="951"/>
      <c r="AL24" s="951"/>
      <c r="AM24" s="951"/>
      <c r="AN24" s="951"/>
      <c r="AO24" s="951"/>
      <c r="AP24" s="951" t="s">
        <v>193</v>
      </c>
      <c r="AQ24" s="951" t="s">
        <v>194</v>
      </c>
      <c r="AR24" s="951">
        <v>61</v>
      </c>
      <c r="AS24" s="951">
        <v>92</v>
      </c>
      <c r="AT24" s="951">
        <v>5</v>
      </c>
      <c r="AU24" s="951" t="s">
        <v>193</v>
      </c>
      <c r="AV24" s="951" t="s">
        <v>196</v>
      </c>
      <c r="AW24" s="954" t="s">
        <v>139</v>
      </c>
      <c r="AX24" s="954">
        <v>0</v>
      </c>
      <c r="AY24" s="954" t="s">
        <v>132</v>
      </c>
      <c r="AZ24" s="954" t="s">
        <v>139</v>
      </c>
      <c r="BA24" s="1120" t="str">
        <f t="shared" si="0"/>
        <v/>
      </c>
    </row>
    <row r="25" spans="1:53" ht="15" hidden="1" customHeight="1">
      <c r="A25" s="938" t="s">
        <v>2134</v>
      </c>
      <c r="B25" s="938" t="s">
        <v>1373</v>
      </c>
      <c r="C25" s="938" t="s">
        <v>530</v>
      </c>
      <c r="D25" s="953" t="s">
        <v>547</v>
      </c>
      <c r="E25" s="950" t="s">
        <v>207</v>
      </c>
      <c r="F25" s="951">
        <v>74</v>
      </c>
      <c r="G25" s="951">
        <v>73</v>
      </c>
      <c r="H25" s="951">
        <v>86</v>
      </c>
      <c r="I25" s="951">
        <v>65</v>
      </c>
      <c r="J25" s="951">
        <v>76</v>
      </c>
      <c r="K25" s="951">
        <v>74</v>
      </c>
      <c r="L25" s="951">
        <v>81</v>
      </c>
      <c r="M25" s="951">
        <v>74</v>
      </c>
      <c r="N25" s="951" t="s">
        <v>193</v>
      </c>
      <c r="O25" s="951"/>
      <c r="P25" s="951"/>
      <c r="Q25" s="951">
        <v>603</v>
      </c>
      <c r="R25" s="953"/>
      <c r="S25" s="954"/>
      <c r="T25" s="953">
        <v>603</v>
      </c>
      <c r="U25" s="953" t="s">
        <v>135</v>
      </c>
      <c r="V25" s="953">
        <v>603</v>
      </c>
      <c r="W25" s="953">
        <v>74</v>
      </c>
      <c r="X25" s="953">
        <v>73</v>
      </c>
      <c r="Y25" s="953">
        <v>86</v>
      </c>
      <c r="Z25" s="953">
        <v>603</v>
      </c>
      <c r="AA25" s="953">
        <v>100</v>
      </c>
      <c r="AB25" s="953" t="s">
        <v>132</v>
      </c>
      <c r="AC25" s="953" t="s">
        <v>114</v>
      </c>
      <c r="AD25" s="953" t="s">
        <v>132</v>
      </c>
      <c r="AE25" s="953" t="s">
        <v>132</v>
      </c>
      <c r="AF25" s="953" t="s">
        <v>132</v>
      </c>
      <c r="AG25" s="951" t="s">
        <v>132</v>
      </c>
      <c r="AH25" s="951" t="s">
        <v>132</v>
      </c>
      <c r="AI25" s="951" t="s">
        <v>132</v>
      </c>
      <c r="AJ25" s="951" t="s">
        <v>132</v>
      </c>
      <c r="AK25" s="951" t="s">
        <v>114</v>
      </c>
      <c r="AL25" s="951" t="s">
        <v>132</v>
      </c>
      <c r="AM25" s="951" t="s">
        <v>114</v>
      </c>
      <c r="AN25" s="951" t="s">
        <v>112</v>
      </c>
      <c r="AO25" s="951" t="s">
        <v>112</v>
      </c>
      <c r="AP25" s="951" t="s">
        <v>193</v>
      </c>
      <c r="AQ25" s="951" t="s">
        <v>194</v>
      </c>
      <c r="AR25" s="951">
        <v>81</v>
      </c>
      <c r="AS25" s="951">
        <v>96</v>
      </c>
      <c r="AT25" s="951">
        <v>5</v>
      </c>
      <c r="AU25" s="951" t="s">
        <v>192</v>
      </c>
      <c r="AV25" s="951" t="s">
        <v>196</v>
      </c>
      <c r="AW25" s="954" t="s">
        <v>139</v>
      </c>
      <c r="AX25" s="954">
        <v>0</v>
      </c>
      <c r="AY25" s="954" t="s">
        <v>132</v>
      </c>
      <c r="AZ25" s="954" t="s">
        <v>139</v>
      </c>
      <c r="BA25" s="1120" t="str">
        <f t="shared" si="0"/>
        <v/>
      </c>
    </row>
    <row r="26" spans="1:53" ht="15" hidden="1" customHeight="1">
      <c r="A26" s="938" t="s">
        <v>2135</v>
      </c>
      <c r="B26" s="938" t="s">
        <v>1373</v>
      </c>
      <c r="C26" s="938" t="s">
        <v>530</v>
      </c>
      <c r="D26" s="953" t="s">
        <v>548</v>
      </c>
      <c r="E26" s="950" t="s">
        <v>208</v>
      </c>
      <c r="F26" s="951">
        <v>73</v>
      </c>
      <c r="G26" s="951">
        <v>75</v>
      </c>
      <c r="H26" s="951">
        <v>76</v>
      </c>
      <c r="I26" s="951">
        <v>69</v>
      </c>
      <c r="J26" s="951">
        <v>77</v>
      </c>
      <c r="K26" s="951">
        <v>73</v>
      </c>
      <c r="L26" s="951">
        <v>83</v>
      </c>
      <c r="M26" s="951">
        <v>79</v>
      </c>
      <c r="N26" s="951" t="s">
        <v>193</v>
      </c>
      <c r="O26" s="951"/>
      <c r="P26" s="951"/>
      <c r="Q26" s="951">
        <v>605</v>
      </c>
      <c r="R26" s="953"/>
      <c r="S26" s="954"/>
      <c r="T26" s="953">
        <v>605</v>
      </c>
      <c r="U26" s="953" t="s">
        <v>135</v>
      </c>
      <c r="V26" s="953">
        <v>605</v>
      </c>
      <c r="W26" s="953">
        <v>73</v>
      </c>
      <c r="X26" s="953">
        <v>75</v>
      </c>
      <c r="Y26" s="953">
        <v>76</v>
      </c>
      <c r="Z26" s="953">
        <v>605</v>
      </c>
      <c r="AA26" s="953">
        <v>100</v>
      </c>
      <c r="AB26" s="953" t="s">
        <v>132</v>
      </c>
      <c r="AC26" s="953" t="s">
        <v>114</v>
      </c>
      <c r="AD26" s="953" t="s">
        <v>132</v>
      </c>
      <c r="AE26" s="953" t="s">
        <v>132</v>
      </c>
      <c r="AF26" s="953"/>
      <c r="AG26" s="951"/>
      <c r="AH26" s="951"/>
      <c r="AI26" s="951"/>
      <c r="AJ26" s="949"/>
      <c r="AK26" s="951"/>
      <c r="AL26" s="951"/>
      <c r="AM26" s="949"/>
      <c r="AN26" s="951"/>
      <c r="AO26" s="951"/>
      <c r="AP26" s="951" t="s">
        <v>193</v>
      </c>
      <c r="AQ26" s="951" t="s">
        <v>194</v>
      </c>
      <c r="AR26" s="951">
        <v>63</v>
      </c>
      <c r="AS26" s="951">
        <v>95</v>
      </c>
      <c r="AT26" s="951">
        <v>5</v>
      </c>
      <c r="AU26" s="951" t="s">
        <v>193</v>
      </c>
      <c r="AV26" s="951" t="s">
        <v>196</v>
      </c>
      <c r="AW26" s="954" t="s">
        <v>139</v>
      </c>
      <c r="AX26" s="954">
        <v>0</v>
      </c>
      <c r="AY26" s="954" t="s">
        <v>132</v>
      </c>
      <c r="AZ26" s="954" t="s">
        <v>139</v>
      </c>
      <c r="BA26" s="1120" t="str">
        <f t="shared" si="0"/>
        <v/>
      </c>
    </row>
    <row r="27" spans="1:53" ht="15" hidden="1" customHeight="1">
      <c r="A27" s="938" t="s">
        <v>2136</v>
      </c>
      <c r="B27" s="938" t="s">
        <v>1373</v>
      </c>
      <c r="C27" s="938" t="s">
        <v>530</v>
      </c>
      <c r="D27" s="953" t="s">
        <v>1197</v>
      </c>
      <c r="E27" s="950" t="s">
        <v>1353</v>
      </c>
      <c r="F27" s="951">
        <v>38</v>
      </c>
      <c r="G27" s="951">
        <v>42</v>
      </c>
      <c r="H27" s="951">
        <v>43</v>
      </c>
      <c r="I27" s="951">
        <v>32</v>
      </c>
      <c r="J27" s="951">
        <v>64</v>
      </c>
      <c r="K27" s="951">
        <v>41</v>
      </c>
      <c r="L27" s="951">
        <v>65</v>
      </c>
      <c r="M27" s="951">
        <v>39</v>
      </c>
      <c r="N27" s="951" t="s">
        <v>193</v>
      </c>
      <c r="O27" s="951"/>
      <c r="P27" s="951"/>
      <c r="Q27" s="951">
        <v>364</v>
      </c>
      <c r="R27" s="953"/>
      <c r="S27" s="953"/>
      <c r="T27" s="953">
        <v>364</v>
      </c>
      <c r="U27" s="953" t="s">
        <v>135</v>
      </c>
      <c r="V27" s="953">
        <v>364</v>
      </c>
      <c r="W27" s="953">
        <v>38</v>
      </c>
      <c r="X27" s="953">
        <v>42</v>
      </c>
      <c r="Y27" s="953">
        <v>43</v>
      </c>
      <c r="Z27" s="953">
        <v>364</v>
      </c>
      <c r="AA27" s="953">
        <v>100</v>
      </c>
      <c r="AB27" s="953" t="s">
        <v>116</v>
      </c>
      <c r="AC27" s="953" t="s">
        <v>116</v>
      </c>
      <c r="AD27" s="953" t="s">
        <v>116</v>
      </c>
      <c r="AE27" s="953"/>
      <c r="AF27" s="953"/>
      <c r="AG27" s="951"/>
      <c r="AH27" s="951"/>
      <c r="AI27" s="951"/>
      <c r="AJ27" s="951"/>
      <c r="AK27" s="951"/>
      <c r="AL27" s="951"/>
      <c r="AM27" s="951"/>
      <c r="AN27" s="951"/>
      <c r="AO27" s="951"/>
      <c r="AP27" s="951" t="s">
        <v>192</v>
      </c>
      <c r="AQ27" s="951" t="s">
        <v>194</v>
      </c>
      <c r="AR27" s="951">
        <v>99</v>
      </c>
      <c r="AS27" s="951">
        <v>98</v>
      </c>
      <c r="AT27" s="951">
        <v>5</v>
      </c>
      <c r="AU27" s="951" t="s">
        <v>192</v>
      </c>
      <c r="AV27" s="951" t="s">
        <v>196</v>
      </c>
      <c r="AW27" s="954" t="s">
        <v>139</v>
      </c>
      <c r="AX27" s="954">
        <v>0</v>
      </c>
      <c r="AY27" s="954" t="s">
        <v>116</v>
      </c>
      <c r="AZ27" s="954" t="s">
        <v>139</v>
      </c>
      <c r="BA27" s="1120" t="str">
        <f t="shared" si="0"/>
        <v/>
      </c>
    </row>
    <row r="28" spans="1:53" ht="15" hidden="1" customHeight="1">
      <c r="A28" s="938" t="s">
        <v>2137</v>
      </c>
      <c r="B28" s="938" t="s">
        <v>1373</v>
      </c>
      <c r="C28" s="938" t="s">
        <v>530</v>
      </c>
      <c r="D28" s="953" t="s">
        <v>549</v>
      </c>
      <c r="E28" s="950" t="s">
        <v>124</v>
      </c>
      <c r="F28" s="951">
        <v>70</v>
      </c>
      <c r="G28" s="951">
        <v>69</v>
      </c>
      <c r="H28" s="951">
        <v>87</v>
      </c>
      <c r="I28" s="951">
        <v>63</v>
      </c>
      <c r="J28" s="951">
        <v>73</v>
      </c>
      <c r="K28" s="951">
        <v>70</v>
      </c>
      <c r="L28" s="951">
        <v>72</v>
      </c>
      <c r="M28" s="951">
        <v>66</v>
      </c>
      <c r="N28" s="951" t="s">
        <v>192</v>
      </c>
      <c r="O28" s="951">
        <v>29</v>
      </c>
      <c r="P28" s="951">
        <v>46</v>
      </c>
      <c r="Q28" s="951">
        <v>645</v>
      </c>
      <c r="R28" s="953">
        <v>616</v>
      </c>
      <c r="S28" s="953">
        <v>652</v>
      </c>
      <c r="T28" s="953">
        <v>652</v>
      </c>
      <c r="U28" s="953" t="s">
        <v>135</v>
      </c>
      <c r="V28" s="953">
        <v>652</v>
      </c>
      <c r="W28" s="953">
        <v>70</v>
      </c>
      <c r="X28" s="953">
        <v>69</v>
      </c>
      <c r="Y28" s="953">
        <v>87</v>
      </c>
      <c r="Z28" s="953">
        <v>652</v>
      </c>
      <c r="AA28" s="953">
        <v>100</v>
      </c>
      <c r="AB28" s="953" t="s">
        <v>132</v>
      </c>
      <c r="AC28" s="953" t="s">
        <v>132</v>
      </c>
      <c r="AD28" s="953" t="s">
        <v>132</v>
      </c>
      <c r="AE28" s="953" t="s">
        <v>132</v>
      </c>
      <c r="AF28" s="953"/>
      <c r="AG28" s="951"/>
      <c r="AH28" s="951"/>
      <c r="AI28" s="951"/>
      <c r="AJ28" s="951"/>
      <c r="AK28" s="951"/>
      <c r="AL28" s="951"/>
      <c r="AM28" s="951"/>
      <c r="AN28" s="951"/>
      <c r="AO28" s="951"/>
      <c r="AP28" s="951" t="s">
        <v>193</v>
      </c>
      <c r="AQ28" s="951" t="s">
        <v>197</v>
      </c>
      <c r="AR28" s="951">
        <v>46</v>
      </c>
      <c r="AS28" s="951">
        <v>69</v>
      </c>
      <c r="AT28" s="951">
        <v>5</v>
      </c>
      <c r="AU28" s="951" t="s">
        <v>193</v>
      </c>
      <c r="AV28" s="951" t="s">
        <v>196</v>
      </c>
      <c r="AW28" s="954" t="s">
        <v>139</v>
      </c>
      <c r="AX28" s="954">
        <v>0</v>
      </c>
      <c r="AY28" s="954" t="s">
        <v>132</v>
      </c>
      <c r="AZ28" s="954" t="s">
        <v>139</v>
      </c>
      <c r="BA28" s="1120" t="str">
        <f t="shared" si="0"/>
        <v/>
      </c>
    </row>
    <row r="29" spans="1:53" ht="15" hidden="1" customHeight="1">
      <c r="A29" s="938" t="s">
        <v>2138</v>
      </c>
      <c r="B29" s="938" t="s">
        <v>1373</v>
      </c>
      <c r="C29" s="938" t="s">
        <v>530</v>
      </c>
      <c r="D29" s="953" t="s">
        <v>550</v>
      </c>
      <c r="E29" s="950" t="s">
        <v>209</v>
      </c>
      <c r="F29" s="951">
        <v>78</v>
      </c>
      <c r="G29" s="951">
        <v>83</v>
      </c>
      <c r="H29" s="951">
        <v>90</v>
      </c>
      <c r="I29" s="951">
        <v>74</v>
      </c>
      <c r="J29" s="951">
        <v>76</v>
      </c>
      <c r="K29" s="951">
        <v>83</v>
      </c>
      <c r="L29" s="951">
        <v>77</v>
      </c>
      <c r="M29" s="951">
        <v>77</v>
      </c>
      <c r="N29" s="951" t="s">
        <v>192</v>
      </c>
      <c r="O29" s="951">
        <v>24</v>
      </c>
      <c r="P29" s="951">
        <v>50</v>
      </c>
      <c r="Q29" s="951">
        <v>712</v>
      </c>
      <c r="R29" s="953">
        <v>688</v>
      </c>
      <c r="S29" s="953">
        <v>729</v>
      </c>
      <c r="T29" s="953">
        <v>729</v>
      </c>
      <c r="U29" s="953" t="s">
        <v>135</v>
      </c>
      <c r="V29" s="953">
        <v>729</v>
      </c>
      <c r="W29" s="953">
        <v>78</v>
      </c>
      <c r="X29" s="953">
        <v>83</v>
      </c>
      <c r="Y29" s="953">
        <v>90</v>
      </c>
      <c r="Z29" s="953">
        <v>729</v>
      </c>
      <c r="AA29" s="953">
        <v>100</v>
      </c>
      <c r="AB29" s="953" t="s">
        <v>132</v>
      </c>
      <c r="AC29" s="953" t="s">
        <v>132</v>
      </c>
      <c r="AD29" s="953" t="s">
        <v>132</v>
      </c>
      <c r="AE29" s="953" t="s">
        <v>132</v>
      </c>
      <c r="AF29" s="953" t="s">
        <v>132</v>
      </c>
      <c r="AG29" s="951" t="s">
        <v>132</v>
      </c>
      <c r="AH29" s="951" t="s">
        <v>132</v>
      </c>
      <c r="AI29" s="951" t="s">
        <v>132</v>
      </c>
      <c r="AJ29" s="951" t="s">
        <v>132</v>
      </c>
      <c r="AK29" s="951" t="s">
        <v>132</v>
      </c>
      <c r="AL29" s="951" t="s">
        <v>132</v>
      </c>
      <c r="AM29" s="951" t="s">
        <v>132</v>
      </c>
      <c r="AN29" s="951" t="s">
        <v>132</v>
      </c>
      <c r="AO29" s="951" t="s">
        <v>114</v>
      </c>
      <c r="AP29" s="951" t="s">
        <v>193</v>
      </c>
      <c r="AQ29" s="951" t="s">
        <v>197</v>
      </c>
      <c r="AR29" s="951">
        <v>42</v>
      </c>
      <c r="AS29" s="951">
        <v>62</v>
      </c>
      <c r="AT29" s="951">
        <v>5</v>
      </c>
      <c r="AU29" s="951" t="s">
        <v>193</v>
      </c>
      <c r="AV29" s="951" t="s">
        <v>196</v>
      </c>
      <c r="AW29" s="954" t="s">
        <v>139</v>
      </c>
      <c r="AX29" s="954">
        <v>0</v>
      </c>
      <c r="AY29" s="954" t="s">
        <v>132</v>
      </c>
      <c r="AZ29" s="954" t="s">
        <v>139</v>
      </c>
      <c r="BA29" s="1120" t="str">
        <f t="shared" si="0"/>
        <v/>
      </c>
    </row>
    <row r="30" spans="1:53" ht="15" hidden="1" customHeight="1">
      <c r="A30" s="938" t="s">
        <v>2139</v>
      </c>
      <c r="B30" s="938" t="s">
        <v>1373</v>
      </c>
      <c r="C30" s="938" t="s">
        <v>530</v>
      </c>
      <c r="D30" s="953" t="s">
        <v>551</v>
      </c>
      <c r="E30" s="950" t="s">
        <v>210</v>
      </c>
      <c r="F30" s="951">
        <v>86</v>
      </c>
      <c r="G30" s="951">
        <v>90</v>
      </c>
      <c r="H30" s="951">
        <v>93</v>
      </c>
      <c r="I30" s="951">
        <v>84</v>
      </c>
      <c r="J30" s="951">
        <v>90</v>
      </c>
      <c r="K30" s="951">
        <v>72</v>
      </c>
      <c r="L30" s="951">
        <v>95</v>
      </c>
      <c r="M30" s="951">
        <v>72</v>
      </c>
      <c r="N30" s="951" t="s">
        <v>193</v>
      </c>
      <c r="O30" s="951"/>
      <c r="P30" s="951"/>
      <c r="Q30" s="951">
        <v>682</v>
      </c>
      <c r="R30" s="953"/>
      <c r="S30" s="953"/>
      <c r="T30" s="953">
        <v>682</v>
      </c>
      <c r="U30" s="953" t="s">
        <v>135</v>
      </c>
      <c r="V30" s="953">
        <v>682</v>
      </c>
      <c r="W30" s="953">
        <v>86</v>
      </c>
      <c r="X30" s="953">
        <v>90</v>
      </c>
      <c r="Y30" s="953">
        <v>93</v>
      </c>
      <c r="Z30" s="953">
        <v>682</v>
      </c>
      <c r="AA30" s="953">
        <v>100</v>
      </c>
      <c r="AB30" s="953" t="s">
        <v>132</v>
      </c>
      <c r="AC30" s="953" t="s">
        <v>132</v>
      </c>
      <c r="AD30" s="953" t="s">
        <v>132</v>
      </c>
      <c r="AE30" s="953" t="s">
        <v>132</v>
      </c>
      <c r="AF30" s="953" t="s">
        <v>132</v>
      </c>
      <c r="AG30" s="951" t="s">
        <v>132</v>
      </c>
      <c r="AH30" s="951" t="s">
        <v>132</v>
      </c>
      <c r="AI30" s="951" t="s">
        <v>132</v>
      </c>
      <c r="AJ30" s="951" t="s">
        <v>132</v>
      </c>
      <c r="AK30" s="951" t="s">
        <v>132</v>
      </c>
      <c r="AL30" s="951" t="s">
        <v>132</v>
      </c>
      <c r="AM30" s="951" t="s">
        <v>114</v>
      </c>
      <c r="AN30" s="951" t="s">
        <v>114</v>
      </c>
      <c r="AO30" s="951" t="s">
        <v>112</v>
      </c>
      <c r="AP30" s="951" t="s">
        <v>193</v>
      </c>
      <c r="AQ30" s="951" t="s">
        <v>194</v>
      </c>
      <c r="AR30" s="951">
        <v>76</v>
      </c>
      <c r="AS30" s="951">
        <v>98</v>
      </c>
      <c r="AT30" s="951">
        <v>5</v>
      </c>
      <c r="AU30" s="951" t="s">
        <v>192</v>
      </c>
      <c r="AV30" s="951" t="s">
        <v>196</v>
      </c>
      <c r="AW30" s="954" t="s">
        <v>139</v>
      </c>
      <c r="AX30" s="954">
        <v>0</v>
      </c>
      <c r="AY30" s="954" t="s">
        <v>132</v>
      </c>
      <c r="AZ30" s="954" t="s">
        <v>139</v>
      </c>
      <c r="BA30" s="1120" t="str">
        <f t="shared" si="0"/>
        <v/>
      </c>
    </row>
    <row r="31" spans="1:53" ht="15" hidden="1" customHeight="1">
      <c r="A31" s="938" t="s">
        <v>2140</v>
      </c>
      <c r="B31" s="938" t="s">
        <v>1373</v>
      </c>
      <c r="C31" s="938" t="s">
        <v>530</v>
      </c>
      <c r="D31" s="953" t="s">
        <v>552</v>
      </c>
      <c r="E31" s="950" t="s">
        <v>211</v>
      </c>
      <c r="F31" s="951">
        <v>34</v>
      </c>
      <c r="G31" s="951">
        <v>39</v>
      </c>
      <c r="H31" s="951">
        <v>49</v>
      </c>
      <c r="I31" s="951">
        <v>15</v>
      </c>
      <c r="J31" s="951">
        <v>62</v>
      </c>
      <c r="K31" s="951">
        <v>66</v>
      </c>
      <c r="L31" s="951">
        <v>82</v>
      </c>
      <c r="M31" s="951">
        <v>79</v>
      </c>
      <c r="N31" s="951" t="s">
        <v>193</v>
      </c>
      <c r="O31" s="951"/>
      <c r="P31" s="951"/>
      <c r="Q31" s="951">
        <v>426</v>
      </c>
      <c r="R31" s="953"/>
      <c r="S31" s="953"/>
      <c r="T31" s="953">
        <v>426</v>
      </c>
      <c r="U31" s="953" t="s">
        <v>135</v>
      </c>
      <c r="V31" s="953">
        <v>426</v>
      </c>
      <c r="W31" s="953">
        <v>34</v>
      </c>
      <c r="X31" s="953">
        <v>39</v>
      </c>
      <c r="Y31" s="953">
        <v>49</v>
      </c>
      <c r="Z31" s="953">
        <v>426</v>
      </c>
      <c r="AA31" s="953">
        <v>100</v>
      </c>
      <c r="AB31" s="953" t="s">
        <v>110</v>
      </c>
      <c r="AC31" s="953" t="s">
        <v>112</v>
      </c>
      <c r="AD31" s="953" t="s">
        <v>112</v>
      </c>
      <c r="AE31" s="953" t="s">
        <v>132</v>
      </c>
      <c r="AF31" s="953" t="s">
        <v>112</v>
      </c>
      <c r="AG31" s="951" t="s">
        <v>112</v>
      </c>
      <c r="AH31" s="951" t="s">
        <v>114</v>
      </c>
      <c r="AI31" s="951" t="s">
        <v>112</v>
      </c>
      <c r="AJ31" s="951" t="s">
        <v>112</v>
      </c>
      <c r="AK31" s="951" t="s">
        <v>112</v>
      </c>
      <c r="AL31" s="951" t="s">
        <v>110</v>
      </c>
      <c r="AM31" s="951" t="s">
        <v>110</v>
      </c>
      <c r="AN31" s="951" t="s">
        <v>110</v>
      </c>
      <c r="AO31" s="951" t="s">
        <v>110</v>
      </c>
      <c r="AP31" s="951" t="s">
        <v>193</v>
      </c>
      <c r="AQ31" s="951" t="s">
        <v>194</v>
      </c>
      <c r="AR31" s="951">
        <v>96</v>
      </c>
      <c r="AS31" s="951">
        <v>95</v>
      </c>
      <c r="AT31" s="951">
        <v>5</v>
      </c>
      <c r="AU31" s="951" t="s">
        <v>192</v>
      </c>
      <c r="AV31" s="951" t="s">
        <v>196</v>
      </c>
      <c r="AW31" s="954" t="s">
        <v>139</v>
      </c>
      <c r="AX31" s="954">
        <v>0</v>
      </c>
      <c r="AY31" s="954" t="s">
        <v>110</v>
      </c>
      <c r="AZ31" s="954" t="s">
        <v>3031</v>
      </c>
      <c r="BA31" s="1120" t="str">
        <f t="shared" si="0"/>
        <v/>
      </c>
    </row>
    <row r="32" spans="1:53" ht="15" hidden="1" customHeight="1">
      <c r="A32" s="938" t="s">
        <v>2141</v>
      </c>
      <c r="B32" s="938" t="s">
        <v>1373</v>
      </c>
      <c r="C32" s="938" t="s">
        <v>530</v>
      </c>
      <c r="D32" s="953" t="s">
        <v>553</v>
      </c>
      <c r="E32" s="950" t="s">
        <v>212</v>
      </c>
      <c r="F32" s="951">
        <v>74</v>
      </c>
      <c r="G32" s="951">
        <v>73</v>
      </c>
      <c r="H32" s="951">
        <v>91</v>
      </c>
      <c r="I32" s="951">
        <v>80</v>
      </c>
      <c r="J32" s="951">
        <v>83</v>
      </c>
      <c r="K32" s="951">
        <v>77</v>
      </c>
      <c r="L32" s="951">
        <v>89</v>
      </c>
      <c r="M32" s="951">
        <v>77</v>
      </c>
      <c r="N32" s="951" t="s">
        <v>193</v>
      </c>
      <c r="O32" s="951"/>
      <c r="P32" s="951"/>
      <c r="Q32" s="951">
        <v>644</v>
      </c>
      <c r="R32" s="953"/>
      <c r="S32" s="954"/>
      <c r="T32" s="953">
        <v>644</v>
      </c>
      <c r="U32" s="953" t="s">
        <v>135</v>
      </c>
      <c r="V32" s="953">
        <v>644</v>
      </c>
      <c r="W32" s="953">
        <v>74</v>
      </c>
      <c r="X32" s="953">
        <v>73</v>
      </c>
      <c r="Y32" s="953">
        <v>91</v>
      </c>
      <c r="Z32" s="953">
        <v>644</v>
      </c>
      <c r="AA32" s="953">
        <v>100</v>
      </c>
      <c r="AB32" s="953" t="s">
        <v>132</v>
      </c>
      <c r="AC32" s="953" t="s">
        <v>132</v>
      </c>
      <c r="AD32" s="953" t="s">
        <v>132</v>
      </c>
      <c r="AE32" s="953" t="s">
        <v>132</v>
      </c>
      <c r="AF32" s="953" t="s">
        <v>132</v>
      </c>
      <c r="AG32" s="951" t="s">
        <v>132</v>
      </c>
      <c r="AH32" s="951" t="s">
        <v>132</v>
      </c>
      <c r="AI32" s="951" t="s">
        <v>132</v>
      </c>
      <c r="AJ32" s="951" t="s">
        <v>132</v>
      </c>
      <c r="AK32" s="951" t="s">
        <v>132</v>
      </c>
      <c r="AL32" s="951" t="s">
        <v>132</v>
      </c>
      <c r="AM32" s="951" t="s">
        <v>132</v>
      </c>
      <c r="AN32" s="951" t="s">
        <v>114</v>
      </c>
      <c r="AO32" s="951" t="s">
        <v>110</v>
      </c>
      <c r="AP32" s="951" t="s">
        <v>193</v>
      </c>
      <c r="AQ32" s="951" t="s">
        <v>194</v>
      </c>
      <c r="AR32" s="951">
        <v>81</v>
      </c>
      <c r="AS32" s="951">
        <v>95</v>
      </c>
      <c r="AT32" s="951">
        <v>5</v>
      </c>
      <c r="AU32" s="951" t="s">
        <v>192</v>
      </c>
      <c r="AV32" s="951" t="s">
        <v>196</v>
      </c>
      <c r="AW32" s="954" t="s">
        <v>139</v>
      </c>
      <c r="AX32" s="954">
        <v>0</v>
      </c>
      <c r="AY32" s="954" t="s">
        <v>132</v>
      </c>
      <c r="AZ32" s="954" t="s">
        <v>139</v>
      </c>
      <c r="BA32" s="1120" t="str">
        <f t="shared" si="0"/>
        <v/>
      </c>
    </row>
    <row r="33" spans="1:53" s="957" customFormat="1" ht="15" hidden="1" customHeight="1">
      <c r="A33" s="938" t="s">
        <v>2142</v>
      </c>
      <c r="B33" s="938" t="s">
        <v>1373</v>
      </c>
      <c r="C33" s="938" t="s">
        <v>530</v>
      </c>
      <c r="D33" s="951" t="s">
        <v>554</v>
      </c>
      <c r="E33" s="958" t="s">
        <v>119</v>
      </c>
      <c r="F33" s="951">
        <v>36</v>
      </c>
      <c r="G33" s="951">
        <v>51</v>
      </c>
      <c r="H33" s="951">
        <v>94</v>
      </c>
      <c r="I33" s="951">
        <v>17</v>
      </c>
      <c r="J33" s="951">
        <v>68</v>
      </c>
      <c r="K33" s="951">
        <v>53</v>
      </c>
      <c r="L33" s="951">
        <v>95</v>
      </c>
      <c r="M33" s="951">
        <v>61</v>
      </c>
      <c r="N33" s="951" t="s">
        <v>193</v>
      </c>
      <c r="O33" s="951"/>
      <c r="P33" s="951"/>
      <c r="Q33" s="951">
        <v>475</v>
      </c>
      <c r="R33" s="951"/>
      <c r="S33" s="949"/>
      <c r="T33" s="951">
        <v>475</v>
      </c>
      <c r="U33" s="951" t="s">
        <v>135</v>
      </c>
      <c r="V33" s="951">
        <v>475</v>
      </c>
      <c r="W33" s="951">
        <v>42</v>
      </c>
      <c r="X33" s="951">
        <v>57</v>
      </c>
      <c r="Y33" s="951">
        <v>102</v>
      </c>
      <c r="Z33" s="951">
        <v>495</v>
      </c>
      <c r="AA33" s="951">
        <v>100</v>
      </c>
      <c r="AB33" s="951" t="s">
        <v>114</v>
      </c>
      <c r="AC33" s="951" t="s">
        <v>132</v>
      </c>
      <c r="AD33" s="951" t="s">
        <v>132</v>
      </c>
      <c r="AE33" s="951" t="s">
        <v>110</v>
      </c>
      <c r="AF33" s="951" t="s">
        <v>110</v>
      </c>
      <c r="AG33" s="951"/>
      <c r="AH33" s="951"/>
      <c r="AI33" s="951"/>
      <c r="AJ33" s="949"/>
      <c r="AK33" s="951"/>
      <c r="AL33" s="951"/>
      <c r="AM33" s="949"/>
      <c r="AN33" s="951"/>
      <c r="AO33" s="951"/>
      <c r="AP33" s="951" t="s">
        <v>193</v>
      </c>
      <c r="AQ33" s="951" t="s">
        <v>194</v>
      </c>
      <c r="AR33" s="951">
        <v>95</v>
      </c>
      <c r="AS33" s="951">
        <v>99</v>
      </c>
      <c r="AT33" s="951">
        <v>5</v>
      </c>
      <c r="AU33" s="951" t="s">
        <v>192</v>
      </c>
      <c r="AV33" s="951" t="s">
        <v>196</v>
      </c>
      <c r="AW33" s="949" t="s">
        <v>139</v>
      </c>
      <c r="AX33" s="949">
        <v>20</v>
      </c>
      <c r="AY33" s="954" t="s">
        <v>112</v>
      </c>
      <c r="AZ33" s="949" t="s">
        <v>139</v>
      </c>
      <c r="BA33" s="1120" t="str">
        <f t="shared" si="0"/>
        <v>(C)*</v>
      </c>
    </row>
    <row r="34" spans="1:53" ht="15" hidden="1" customHeight="1">
      <c r="A34" s="938" t="s">
        <v>2143</v>
      </c>
      <c r="B34" s="938" t="s">
        <v>1373</v>
      </c>
      <c r="C34" s="938" t="s">
        <v>530</v>
      </c>
      <c r="D34" s="953" t="s">
        <v>555</v>
      </c>
      <c r="E34" s="950" t="s">
        <v>14</v>
      </c>
      <c r="F34" s="951">
        <v>75</v>
      </c>
      <c r="G34" s="951">
        <v>85</v>
      </c>
      <c r="H34" s="951">
        <v>85</v>
      </c>
      <c r="I34" s="951">
        <v>81</v>
      </c>
      <c r="J34" s="951">
        <v>89</v>
      </c>
      <c r="K34" s="951">
        <v>97</v>
      </c>
      <c r="L34" s="951">
        <v>97</v>
      </c>
      <c r="M34" s="951">
        <v>98</v>
      </c>
      <c r="N34" s="951" t="s">
        <v>193</v>
      </c>
      <c r="O34" s="951"/>
      <c r="P34" s="951"/>
      <c r="Q34" s="951">
        <v>707</v>
      </c>
      <c r="R34" s="953"/>
      <c r="S34" s="953"/>
      <c r="T34" s="953">
        <v>707</v>
      </c>
      <c r="U34" s="953" t="s">
        <v>135</v>
      </c>
      <c r="V34" s="953">
        <v>707</v>
      </c>
      <c r="W34" s="953">
        <v>75</v>
      </c>
      <c r="X34" s="953">
        <v>85</v>
      </c>
      <c r="Y34" s="953">
        <v>85</v>
      </c>
      <c r="Z34" s="953">
        <v>707</v>
      </c>
      <c r="AA34" s="953">
        <v>100</v>
      </c>
      <c r="AB34" s="953" t="s">
        <v>132</v>
      </c>
      <c r="AC34" s="953" t="s">
        <v>132</v>
      </c>
      <c r="AD34" s="953" t="s">
        <v>132</v>
      </c>
      <c r="AE34" s="953" t="s">
        <v>132</v>
      </c>
      <c r="AF34" s="953" t="s">
        <v>132</v>
      </c>
      <c r="AG34" s="951" t="s">
        <v>114</v>
      </c>
      <c r="AH34" s="951"/>
      <c r="AI34" s="951"/>
      <c r="AJ34" s="951"/>
      <c r="AK34" s="951"/>
      <c r="AL34" s="951"/>
      <c r="AM34" s="951"/>
      <c r="AN34" s="951"/>
      <c r="AO34" s="951"/>
      <c r="AP34" s="951" t="s">
        <v>192</v>
      </c>
      <c r="AQ34" s="951" t="s">
        <v>194</v>
      </c>
      <c r="AR34" s="951">
        <v>51</v>
      </c>
      <c r="AS34" s="951">
        <v>94</v>
      </c>
      <c r="AT34" s="951">
        <v>5</v>
      </c>
      <c r="AU34" s="951" t="s">
        <v>193</v>
      </c>
      <c r="AV34" s="951" t="s">
        <v>196</v>
      </c>
      <c r="AW34" s="954" t="s">
        <v>139</v>
      </c>
      <c r="AX34" s="954">
        <v>0</v>
      </c>
      <c r="AY34" s="954" t="s">
        <v>132</v>
      </c>
      <c r="AZ34" s="954" t="s">
        <v>139</v>
      </c>
      <c r="BA34" s="1120" t="str">
        <f t="shared" si="0"/>
        <v/>
      </c>
    </row>
    <row r="35" spans="1:53" ht="15" hidden="1" customHeight="1">
      <c r="A35" s="938" t="s">
        <v>2144</v>
      </c>
      <c r="B35" s="938" t="s">
        <v>1373</v>
      </c>
      <c r="C35" s="938" t="s">
        <v>530</v>
      </c>
      <c r="D35" s="953" t="s">
        <v>556</v>
      </c>
      <c r="E35" s="950" t="s">
        <v>213</v>
      </c>
      <c r="F35" s="951">
        <v>50</v>
      </c>
      <c r="G35" s="951">
        <v>55</v>
      </c>
      <c r="H35" s="951">
        <v>74</v>
      </c>
      <c r="I35" s="951">
        <v>44</v>
      </c>
      <c r="J35" s="951">
        <v>72</v>
      </c>
      <c r="K35" s="951">
        <v>74</v>
      </c>
      <c r="L35" s="951">
        <v>75</v>
      </c>
      <c r="M35" s="951">
        <v>74</v>
      </c>
      <c r="N35" s="951" t="s">
        <v>193</v>
      </c>
      <c r="O35" s="951"/>
      <c r="P35" s="951"/>
      <c r="Q35" s="951">
        <v>518</v>
      </c>
      <c r="R35" s="953"/>
      <c r="S35" s="953"/>
      <c r="T35" s="953">
        <v>518</v>
      </c>
      <c r="U35" s="953" t="s">
        <v>135</v>
      </c>
      <c r="V35" s="953">
        <v>518</v>
      </c>
      <c r="W35" s="953">
        <v>50</v>
      </c>
      <c r="X35" s="953">
        <v>55</v>
      </c>
      <c r="Y35" s="953">
        <v>74</v>
      </c>
      <c r="Z35" s="953">
        <v>518</v>
      </c>
      <c r="AA35" s="953">
        <v>100</v>
      </c>
      <c r="AB35" s="953" t="s">
        <v>114</v>
      </c>
      <c r="AC35" s="953" t="s">
        <v>114</v>
      </c>
      <c r="AD35" s="953" t="s">
        <v>114</v>
      </c>
      <c r="AE35" s="953" t="s">
        <v>132</v>
      </c>
      <c r="AF35" s="953" t="s">
        <v>132</v>
      </c>
      <c r="AG35" s="951" t="s">
        <v>132</v>
      </c>
      <c r="AH35" s="951" t="s">
        <v>132</v>
      </c>
      <c r="AI35" s="951" t="s">
        <v>114</v>
      </c>
      <c r="AJ35" s="951" t="s">
        <v>114</v>
      </c>
      <c r="AK35" s="951" t="s">
        <v>132</v>
      </c>
      <c r="AL35" s="951" t="s">
        <v>114</v>
      </c>
      <c r="AM35" s="951" t="s">
        <v>132</v>
      </c>
      <c r="AN35" s="951" t="s">
        <v>112</v>
      </c>
      <c r="AO35" s="951" t="s">
        <v>110</v>
      </c>
      <c r="AP35" s="951" t="s">
        <v>193</v>
      </c>
      <c r="AQ35" s="951" t="s">
        <v>194</v>
      </c>
      <c r="AR35" s="951">
        <v>90</v>
      </c>
      <c r="AS35" s="951">
        <v>92</v>
      </c>
      <c r="AT35" s="951">
        <v>5</v>
      </c>
      <c r="AU35" s="951" t="s">
        <v>192</v>
      </c>
      <c r="AV35" s="951" t="s">
        <v>196</v>
      </c>
      <c r="AW35" s="954" t="s">
        <v>139</v>
      </c>
      <c r="AX35" s="954">
        <v>0</v>
      </c>
      <c r="AY35" s="954" t="s">
        <v>114</v>
      </c>
      <c r="AZ35" s="954" t="s">
        <v>139</v>
      </c>
      <c r="BA35" s="1120" t="str">
        <f t="shared" si="0"/>
        <v/>
      </c>
    </row>
    <row r="36" spans="1:53" ht="15" hidden="1" customHeight="1">
      <c r="A36" s="938" t="s">
        <v>2145</v>
      </c>
      <c r="B36" s="938" t="s">
        <v>1373</v>
      </c>
      <c r="C36" s="938" t="s">
        <v>530</v>
      </c>
      <c r="D36" s="953" t="s">
        <v>557</v>
      </c>
      <c r="E36" s="950" t="s">
        <v>214</v>
      </c>
      <c r="F36" s="951">
        <v>62</v>
      </c>
      <c r="G36" s="951">
        <v>55</v>
      </c>
      <c r="H36" s="951">
        <v>89</v>
      </c>
      <c r="I36" s="951">
        <v>42</v>
      </c>
      <c r="J36" s="951">
        <v>73</v>
      </c>
      <c r="K36" s="951">
        <v>74</v>
      </c>
      <c r="L36" s="951">
        <v>73</v>
      </c>
      <c r="M36" s="951">
        <v>82</v>
      </c>
      <c r="N36" s="951" t="s">
        <v>192</v>
      </c>
      <c r="O36" s="951">
        <v>19</v>
      </c>
      <c r="P36" s="951">
        <v>50</v>
      </c>
      <c r="Q36" s="951">
        <v>619</v>
      </c>
      <c r="R36" s="953">
        <v>600</v>
      </c>
      <c r="S36" s="953">
        <v>635</v>
      </c>
      <c r="T36" s="953">
        <v>635</v>
      </c>
      <c r="U36" s="953" t="s">
        <v>135</v>
      </c>
      <c r="V36" s="953">
        <v>635</v>
      </c>
      <c r="W36" s="953">
        <v>62</v>
      </c>
      <c r="X36" s="953">
        <v>55</v>
      </c>
      <c r="Y36" s="953">
        <v>89</v>
      </c>
      <c r="Z36" s="953">
        <v>635</v>
      </c>
      <c r="AA36" s="953">
        <v>100</v>
      </c>
      <c r="AB36" s="953" t="s">
        <v>132</v>
      </c>
      <c r="AC36" s="953" t="s">
        <v>114</v>
      </c>
      <c r="AD36" s="953" t="s">
        <v>132</v>
      </c>
      <c r="AE36" s="953" t="s">
        <v>132</v>
      </c>
      <c r="AF36" s="953" t="s">
        <v>114</v>
      </c>
      <c r="AG36" s="951"/>
      <c r="AH36" s="951"/>
      <c r="AI36" s="951"/>
      <c r="AJ36" s="949"/>
      <c r="AK36" s="951"/>
      <c r="AL36" s="951"/>
      <c r="AM36" s="949"/>
      <c r="AN36" s="951"/>
      <c r="AO36" s="951"/>
      <c r="AP36" s="951" t="s">
        <v>192</v>
      </c>
      <c r="AQ36" s="951" t="s">
        <v>197</v>
      </c>
      <c r="AR36" s="951">
        <v>82</v>
      </c>
      <c r="AS36" s="951">
        <v>94</v>
      </c>
      <c r="AT36" s="951">
        <v>5</v>
      </c>
      <c r="AU36" s="951" t="s">
        <v>192</v>
      </c>
      <c r="AV36" s="951" t="s">
        <v>196</v>
      </c>
      <c r="AW36" s="954" t="s">
        <v>139</v>
      </c>
      <c r="AX36" s="954">
        <v>0</v>
      </c>
      <c r="AY36" s="954" t="s">
        <v>132</v>
      </c>
      <c r="AZ36" s="954" t="s">
        <v>139</v>
      </c>
      <c r="BA36" s="1120" t="str">
        <f t="shared" si="0"/>
        <v/>
      </c>
    </row>
    <row r="37" spans="1:53" s="957" customFormat="1" ht="15" hidden="1" customHeight="1">
      <c r="A37" s="938" t="s">
        <v>2146</v>
      </c>
      <c r="B37" s="938" t="s">
        <v>1373</v>
      </c>
      <c r="C37" s="938" t="s">
        <v>530</v>
      </c>
      <c r="D37" s="951" t="s">
        <v>1191</v>
      </c>
      <c r="E37" s="958" t="s">
        <v>1354</v>
      </c>
      <c r="F37" s="951">
        <v>66</v>
      </c>
      <c r="G37" s="951">
        <v>61</v>
      </c>
      <c r="H37" s="951">
        <v>77</v>
      </c>
      <c r="I37" s="951">
        <v>56</v>
      </c>
      <c r="J37" s="951">
        <v>75</v>
      </c>
      <c r="K37" s="951">
        <v>52</v>
      </c>
      <c r="L37" s="951">
        <v>72</v>
      </c>
      <c r="M37" s="951">
        <v>43</v>
      </c>
      <c r="N37" s="951" t="s">
        <v>193</v>
      </c>
      <c r="O37" s="951"/>
      <c r="P37" s="951"/>
      <c r="Q37" s="951">
        <v>502</v>
      </c>
      <c r="R37" s="951"/>
      <c r="S37" s="949"/>
      <c r="T37" s="951">
        <v>502</v>
      </c>
      <c r="U37" s="951" t="s">
        <v>135</v>
      </c>
      <c r="V37" s="951">
        <v>502</v>
      </c>
      <c r="W37" s="951">
        <v>66</v>
      </c>
      <c r="X37" s="951">
        <v>61</v>
      </c>
      <c r="Y37" s="951">
        <v>77</v>
      </c>
      <c r="Z37" s="951">
        <v>502</v>
      </c>
      <c r="AA37" s="951">
        <v>100</v>
      </c>
      <c r="AB37" s="951" t="s">
        <v>114</v>
      </c>
      <c r="AC37" s="951" t="s">
        <v>132</v>
      </c>
      <c r="AD37" s="951" t="s">
        <v>110</v>
      </c>
      <c r="AE37" s="951"/>
      <c r="AF37" s="951"/>
      <c r="AG37" s="951"/>
      <c r="AH37" s="951"/>
      <c r="AI37" s="951"/>
      <c r="AJ37" s="949"/>
      <c r="AK37" s="951"/>
      <c r="AL37" s="951"/>
      <c r="AM37" s="949"/>
      <c r="AN37" s="951"/>
      <c r="AO37" s="951"/>
      <c r="AP37" s="951" t="s">
        <v>192</v>
      </c>
      <c r="AQ37" s="951" t="s">
        <v>194</v>
      </c>
      <c r="AR37" s="951">
        <v>73</v>
      </c>
      <c r="AS37" s="951">
        <v>85</v>
      </c>
      <c r="AT37" s="951">
        <v>5</v>
      </c>
      <c r="AU37" s="951" t="s">
        <v>193</v>
      </c>
      <c r="AV37" s="951" t="s">
        <v>196</v>
      </c>
      <c r="AW37" s="949" t="s">
        <v>139</v>
      </c>
      <c r="AX37" s="949">
        <v>0</v>
      </c>
      <c r="AY37" s="954" t="s">
        <v>114</v>
      </c>
      <c r="AZ37" s="949" t="s">
        <v>139</v>
      </c>
      <c r="BA37" s="1120" t="str">
        <f t="shared" si="0"/>
        <v/>
      </c>
    </row>
    <row r="38" spans="1:53" ht="15" hidden="1" customHeight="1">
      <c r="A38" s="938" t="s">
        <v>2147</v>
      </c>
      <c r="B38" s="938" t="s">
        <v>1373</v>
      </c>
      <c r="C38" s="938" t="s">
        <v>530</v>
      </c>
      <c r="D38" s="953" t="s">
        <v>558</v>
      </c>
      <c r="E38" s="950" t="s">
        <v>215</v>
      </c>
      <c r="F38" s="951">
        <v>53</v>
      </c>
      <c r="G38" s="951">
        <v>51</v>
      </c>
      <c r="H38" s="951">
        <v>87</v>
      </c>
      <c r="I38" s="951">
        <v>27</v>
      </c>
      <c r="J38" s="951">
        <v>75</v>
      </c>
      <c r="K38" s="951">
        <v>68</v>
      </c>
      <c r="L38" s="951">
        <v>83</v>
      </c>
      <c r="M38" s="951">
        <v>69</v>
      </c>
      <c r="N38" s="951" t="s">
        <v>193</v>
      </c>
      <c r="O38" s="951"/>
      <c r="P38" s="951"/>
      <c r="Q38" s="951">
        <v>513</v>
      </c>
      <c r="R38" s="953"/>
      <c r="S38" s="954"/>
      <c r="T38" s="953">
        <v>513</v>
      </c>
      <c r="U38" s="953" t="s">
        <v>135</v>
      </c>
      <c r="V38" s="953">
        <v>513</v>
      </c>
      <c r="W38" s="953">
        <v>53</v>
      </c>
      <c r="X38" s="953">
        <v>51</v>
      </c>
      <c r="Y38" s="953">
        <v>87</v>
      </c>
      <c r="Z38" s="953">
        <v>513</v>
      </c>
      <c r="AA38" s="953">
        <v>100</v>
      </c>
      <c r="AB38" s="953" t="s">
        <v>114</v>
      </c>
      <c r="AC38" s="953" t="s">
        <v>132</v>
      </c>
      <c r="AD38" s="953" t="s">
        <v>132</v>
      </c>
      <c r="AE38" s="953" t="s">
        <v>132</v>
      </c>
      <c r="AF38" s="953"/>
      <c r="AG38" s="951"/>
      <c r="AH38" s="951"/>
      <c r="AI38" s="951"/>
      <c r="AJ38" s="949"/>
      <c r="AK38" s="951"/>
      <c r="AL38" s="951"/>
      <c r="AM38" s="949"/>
      <c r="AN38" s="951"/>
      <c r="AO38" s="951"/>
      <c r="AP38" s="951" t="s">
        <v>193</v>
      </c>
      <c r="AQ38" s="951" t="s">
        <v>194</v>
      </c>
      <c r="AR38" s="951">
        <v>96</v>
      </c>
      <c r="AS38" s="951">
        <v>99</v>
      </c>
      <c r="AT38" s="951">
        <v>5</v>
      </c>
      <c r="AU38" s="951" t="s">
        <v>192</v>
      </c>
      <c r="AV38" s="951" t="s">
        <v>196</v>
      </c>
      <c r="AW38" s="954" t="s">
        <v>139</v>
      </c>
      <c r="AX38" s="954">
        <v>0</v>
      </c>
      <c r="AY38" s="954" t="s">
        <v>114</v>
      </c>
      <c r="AZ38" s="954" t="s">
        <v>139</v>
      </c>
      <c r="BA38" s="1120" t="str">
        <f t="shared" si="0"/>
        <v/>
      </c>
    </row>
    <row r="39" spans="1:53" ht="15" hidden="1" customHeight="1">
      <c r="A39" s="938" t="s">
        <v>2148</v>
      </c>
      <c r="B39" s="938" t="s">
        <v>1373</v>
      </c>
      <c r="C39" s="938" t="s">
        <v>530</v>
      </c>
      <c r="D39" s="953" t="s">
        <v>559</v>
      </c>
      <c r="E39" s="950" t="s">
        <v>216</v>
      </c>
      <c r="F39" s="951">
        <v>73</v>
      </c>
      <c r="G39" s="951">
        <v>78</v>
      </c>
      <c r="H39" s="951">
        <v>90</v>
      </c>
      <c r="I39" s="951">
        <v>71</v>
      </c>
      <c r="J39" s="951">
        <v>79</v>
      </c>
      <c r="K39" s="951">
        <v>79</v>
      </c>
      <c r="L39" s="951">
        <v>75</v>
      </c>
      <c r="M39" s="951">
        <v>80</v>
      </c>
      <c r="N39" s="951" t="s">
        <v>193</v>
      </c>
      <c r="O39" s="951"/>
      <c r="P39" s="951"/>
      <c r="Q39" s="951">
        <v>625</v>
      </c>
      <c r="R39" s="953"/>
      <c r="S39" s="953"/>
      <c r="T39" s="953">
        <v>625</v>
      </c>
      <c r="U39" s="953" t="s">
        <v>135</v>
      </c>
      <c r="V39" s="953">
        <v>625</v>
      </c>
      <c r="W39" s="953">
        <v>73</v>
      </c>
      <c r="X39" s="953">
        <v>78</v>
      </c>
      <c r="Y39" s="953">
        <v>90</v>
      </c>
      <c r="Z39" s="953">
        <v>625</v>
      </c>
      <c r="AA39" s="953">
        <v>100</v>
      </c>
      <c r="AB39" s="953" t="s">
        <v>132</v>
      </c>
      <c r="AC39" s="953" t="s">
        <v>132</v>
      </c>
      <c r="AD39" s="953" t="s">
        <v>132</v>
      </c>
      <c r="AE39" s="953" t="s">
        <v>132</v>
      </c>
      <c r="AF39" s="953" t="s">
        <v>132</v>
      </c>
      <c r="AG39" s="951" t="s">
        <v>132</v>
      </c>
      <c r="AH39" s="951"/>
      <c r="AI39" s="951"/>
      <c r="AJ39" s="951"/>
      <c r="AK39" s="951"/>
      <c r="AL39" s="951"/>
      <c r="AM39" s="951"/>
      <c r="AN39" s="951"/>
      <c r="AO39" s="951"/>
      <c r="AP39" s="951" t="s">
        <v>192</v>
      </c>
      <c r="AQ39" s="951" t="s">
        <v>194</v>
      </c>
      <c r="AR39" s="951">
        <v>58</v>
      </c>
      <c r="AS39" s="951">
        <v>95</v>
      </c>
      <c r="AT39" s="951">
        <v>5</v>
      </c>
      <c r="AU39" s="951" t="s">
        <v>193</v>
      </c>
      <c r="AV39" s="951" t="s">
        <v>196</v>
      </c>
      <c r="AW39" s="954" t="s">
        <v>139</v>
      </c>
      <c r="AX39" s="954">
        <v>0</v>
      </c>
      <c r="AY39" s="954" t="s">
        <v>132</v>
      </c>
      <c r="AZ39" s="954" t="s">
        <v>139</v>
      </c>
      <c r="BA39" s="1120" t="str">
        <f t="shared" si="0"/>
        <v/>
      </c>
    </row>
    <row r="40" spans="1:53" ht="15" hidden="1" customHeight="1">
      <c r="A40" s="938" t="s">
        <v>2149</v>
      </c>
      <c r="B40" s="938" t="s">
        <v>1373</v>
      </c>
      <c r="C40" s="938" t="s">
        <v>530</v>
      </c>
      <c r="D40" s="953" t="s">
        <v>560</v>
      </c>
      <c r="E40" s="950" t="s">
        <v>217</v>
      </c>
      <c r="F40" s="951">
        <v>48</v>
      </c>
      <c r="G40" s="951">
        <v>47</v>
      </c>
      <c r="H40" s="951">
        <v>73</v>
      </c>
      <c r="I40" s="951">
        <v>26</v>
      </c>
      <c r="J40" s="951">
        <v>67</v>
      </c>
      <c r="K40" s="951">
        <v>57</v>
      </c>
      <c r="L40" s="951">
        <v>62</v>
      </c>
      <c r="M40" s="951">
        <v>51</v>
      </c>
      <c r="N40" s="951" t="s">
        <v>193</v>
      </c>
      <c r="O40" s="951"/>
      <c r="P40" s="951"/>
      <c r="Q40" s="951">
        <v>431</v>
      </c>
      <c r="R40" s="953"/>
      <c r="S40" s="953"/>
      <c r="T40" s="953">
        <v>431</v>
      </c>
      <c r="U40" s="953" t="s">
        <v>135</v>
      </c>
      <c r="V40" s="953">
        <v>431</v>
      </c>
      <c r="W40" s="953">
        <v>48</v>
      </c>
      <c r="X40" s="953">
        <v>47</v>
      </c>
      <c r="Y40" s="953">
        <v>73</v>
      </c>
      <c r="Z40" s="953">
        <v>431</v>
      </c>
      <c r="AA40" s="953">
        <v>100</v>
      </c>
      <c r="AB40" s="953" t="s">
        <v>110</v>
      </c>
      <c r="AC40" s="953" t="s">
        <v>112</v>
      </c>
      <c r="AD40" s="953" t="s">
        <v>114</v>
      </c>
      <c r="AE40" s="953" t="s">
        <v>112</v>
      </c>
      <c r="AF40" s="953" t="s">
        <v>112</v>
      </c>
      <c r="AG40" s="951" t="s">
        <v>112</v>
      </c>
      <c r="AH40" s="951" t="s">
        <v>112</v>
      </c>
      <c r="AI40" s="951" t="s">
        <v>112</v>
      </c>
      <c r="AJ40" s="951" t="s">
        <v>112</v>
      </c>
      <c r="AK40" s="951" t="s">
        <v>112</v>
      </c>
      <c r="AL40" s="951" t="s">
        <v>114</v>
      </c>
      <c r="AM40" s="951" t="s">
        <v>110</v>
      </c>
      <c r="AN40" s="951" t="s">
        <v>110</v>
      </c>
      <c r="AO40" s="951" t="s">
        <v>110</v>
      </c>
      <c r="AP40" s="951" t="s">
        <v>193</v>
      </c>
      <c r="AQ40" s="951" t="s">
        <v>194</v>
      </c>
      <c r="AR40" s="951">
        <v>93</v>
      </c>
      <c r="AS40" s="951">
        <v>98</v>
      </c>
      <c r="AT40" s="951">
        <v>5</v>
      </c>
      <c r="AU40" s="951" t="s">
        <v>192</v>
      </c>
      <c r="AV40" s="951" t="s">
        <v>196</v>
      </c>
      <c r="AW40" s="954" t="s">
        <v>139</v>
      </c>
      <c r="AX40" s="954">
        <v>0</v>
      </c>
      <c r="AY40" s="954" t="s">
        <v>110</v>
      </c>
      <c r="AZ40" s="954" t="s">
        <v>3031</v>
      </c>
      <c r="BA40" s="1120" t="str">
        <f t="shared" si="0"/>
        <v/>
      </c>
    </row>
    <row r="41" spans="1:53" ht="15" hidden="1" customHeight="1">
      <c r="A41" s="938" t="s">
        <v>2150</v>
      </c>
      <c r="B41" s="938" t="s">
        <v>1373</v>
      </c>
      <c r="C41" s="938" t="s">
        <v>530</v>
      </c>
      <c r="D41" s="953" t="s">
        <v>561</v>
      </c>
      <c r="E41" s="950" t="s">
        <v>218</v>
      </c>
      <c r="F41" s="951">
        <v>82</v>
      </c>
      <c r="G41" s="951">
        <v>77</v>
      </c>
      <c r="H41" s="951">
        <v>91</v>
      </c>
      <c r="I41" s="951">
        <v>72</v>
      </c>
      <c r="J41" s="951">
        <v>78</v>
      </c>
      <c r="K41" s="951">
        <v>70</v>
      </c>
      <c r="L41" s="951">
        <v>77</v>
      </c>
      <c r="M41" s="951">
        <v>82</v>
      </c>
      <c r="N41" s="951" t="s">
        <v>193</v>
      </c>
      <c r="O41" s="951"/>
      <c r="P41" s="951"/>
      <c r="Q41" s="951">
        <v>629</v>
      </c>
      <c r="R41" s="953"/>
      <c r="S41" s="953"/>
      <c r="T41" s="953">
        <v>629</v>
      </c>
      <c r="U41" s="953" t="s">
        <v>135</v>
      </c>
      <c r="V41" s="953">
        <v>629</v>
      </c>
      <c r="W41" s="953">
        <v>82</v>
      </c>
      <c r="X41" s="953">
        <v>77</v>
      </c>
      <c r="Y41" s="953">
        <v>91</v>
      </c>
      <c r="Z41" s="953">
        <v>629</v>
      </c>
      <c r="AA41" s="953">
        <v>100</v>
      </c>
      <c r="AB41" s="953" t="s">
        <v>132</v>
      </c>
      <c r="AC41" s="953" t="s">
        <v>132</v>
      </c>
      <c r="AD41" s="953" t="s">
        <v>132</v>
      </c>
      <c r="AE41" s="953" t="s">
        <v>132</v>
      </c>
      <c r="AF41" s="953" t="s">
        <v>132</v>
      </c>
      <c r="AG41" s="951" t="s">
        <v>132</v>
      </c>
      <c r="AH41" s="951" t="s">
        <v>132</v>
      </c>
      <c r="AI41" s="951" t="s">
        <v>132</v>
      </c>
      <c r="AJ41" s="951" t="s">
        <v>132</v>
      </c>
      <c r="AK41" s="951" t="s">
        <v>132</v>
      </c>
      <c r="AL41" s="951" t="s">
        <v>112</v>
      </c>
      <c r="AM41" s="951" t="s">
        <v>196</v>
      </c>
      <c r="AN41" s="951"/>
      <c r="AO41" s="951"/>
      <c r="AP41" s="951" t="s">
        <v>192</v>
      </c>
      <c r="AQ41" s="951" t="s">
        <v>194</v>
      </c>
      <c r="AR41" s="951">
        <v>16</v>
      </c>
      <c r="AS41" s="951">
        <v>91</v>
      </c>
      <c r="AT41" s="951">
        <v>5</v>
      </c>
      <c r="AU41" s="951" t="s">
        <v>193</v>
      </c>
      <c r="AV41" s="951" t="s">
        <v>196</v>
      </c>
      <c r="AW41" s="954" t="s">
        <v>139</v>
      </c>
      <c r="AX41" s="954">
        <v>0</v>
      </c>
      <c r="AY41" s="954" t="s">
        <v>132</v>
      </c>
      <c r="AZ41" s="954" t="s">
        <v>139</v>
      </c>
      <c r="BA41" s="1120" t="str">
        <f t="shared" si="0"/>
        <v/>
      </c>
    </row>
    <row r="42" spans="1:53" ht="15" hidden="1" customHeight="1">
      <c r="A42" s="938" t="s">
        <v>2151</v>
      </c>
      <c r="B42" s="938" t="s">
        <v>1373</v>
      </c>
      <c r="C42" s="938" t="s">
        <v>530</v>
      </c>
      <c r="D42" s="953" t="s">
        <v>562</v>
      </c>
      <c r="E42" s="950" t="s">
        <v>219</v>
      </c>
      <c r="F42" s="951">
        <v>49</v>
      </c>
      <c r="G42" s="951">
        <v>65</v>
      </c>
      <c r="H42" s="951">
        <v>81</v>
      </c>
      <c r="I42" s="951">
        <v>56</v>
      </c>
      <c r="J42" s="951">
        <v>77</v>
      </c>
      <c r="K42" s="951">
        <v>81</v>
      </c>
      <c r="L42" s="951">
        <v>89</v>
      </c>
      <c r="M42" s="951">
        <v>79</v>
      </c>
      <c r="N42" s="951" t="s">
        <v>193</v>
      </c>
      <c r="O42" s="949"/>
      <c r="P42" s="951"/>
      <c r="Q42" s="951">
        <v>577</v>
      </c>
      <c r="R42" s="953"/>
      <c r="S42" s="954"/>
      <c r="T42" s="953">
        <v>577</v>
      </c>
      <c r="U42" s="953" t="s">
        <v>135</v>
      </c>
      <c r="V42" s="953">
        <v>577</v>
      </c>
      <c r="W42" s="953">
        <v>49</v>
      </c>
      <c r="X42" s="953">
        <v>65</v>
      </c>
      <c r="Y42" s="953">
        <v>81</v>
      </c>
      <c r="Z42" s="953">
        <v>577</v>
      </c>
      <c r="AA42" s="953">
        <v>100</v>
      </c>
      <c r="AB42" s="953" t="s">
        <v>132</v>
      </c>
      <c r="AC42" s="953" t="s">
        <v>132</v>
      </c>
      <c r="AD42" s="953" t="s">
        <v>114</v>
      </c>
      <c r="AE42" s="953" t="s">
        <v>114</v>
      </c>
      <c r="AF42" s="953" t="s">
        <v>132</v>
      </c>
      <c r="AG42" s="951" t="s">
        <v>132</v>
      </c>
      <c r="AH42" s="951" t="s">
        <v>132</v>
      </c>
      <c r="AI42" s="951" t="s">
        <v>132</v>
      </c>
      <c r="AJ42" s="951" t="s">
        <v>114</v>
      </c>
      <c r="AK42" s="951" t="s">
        <v>114</v>
      </c>
      <c r="AL42" s="951" t="s">
        <v>112</v>
      </c>
      <c r="AM42" s="951" t="s">
        <v>110</v>
      </c>
      <c r="AN42" s="951" t="s">
        <v>110</v>
      </c>
      <c r="AO42" s="951" t="s">
        <v>110</v>
      </c>
      <c r="AP42" s="951" t="s">
        <v>193</v>
      </c>
      <c r="AQ42" s="951" t="s">
        <v>194</v>
      </c>
      <c r="AR42" s="951">
        <v>98</v>
      </c>
      <c r="AS42" s="951">
        <v>99</v>
      </c>
      <c r="AT42" s="951">
        <v>5</v>
      </c>
      <c r="AU42" s="951" t="s">
        <v>192</v>
      </c>
      <c r="AV42" s="951" t="s">
        <v>196</v>
      </c>
      <c r="AW42" s="954" t="s">
        <v>139</v>
      </c>
      <c r="AX42" s="954">
        <v>0</v>
      </c>
      <c r="AY42" s="954" t="s">
        <v>132</v>
      </c>
      <c r="AZ42" s="954" t="s">
        <v>139</v>
      </c>
      <c r="BA42" s="1120" t="str">
        <f t="shared" si="0"/>
        <v/>
      </c>
    </row>
    <row r="43" spans="1:53" ht="15" hidden="1" customHeight="1">
      <c r="A43" s="938" t="s">
        <v>2152</v>
      </c>
      <c r="B43" s="938" t="s">
        <v>1373</v>
      </c>
      <c r="C43" s="938" t="s">
        <v>530</v>
      </c>
      <c r="D43" s="953" t="s">
        <v>1378</v>
      </c>
      <c r="E43" s="950" t="s">
        <v>1379</v>
      </c>
      <c r="F43" s="951">
        <v>69</v>
      </c>
      <c r="G43" s="951">
        <v>62</v>
      </c>
      <c r="H43" s="951">
        <v>100</v>
      </c>
      <c r="I43" s="951">
        <v>64</v>
      </c>
      <c r="J43" s="951">
        <v>78</v>
      </c>
      <c r="K43" s="951">
        <v>55</v>
      </c>
      <c r="L43" s="951">
        <v>78</v>
      </c>
      <c r="M43" s="951">
        <v>55</v>
      </c>
      <c r="N43" s="951" t="s">
        <v>193</v>
      </c>
      <c r="O43" s="951"/>
      <c r="P43" s="951"/>
      <c r="Q43" s="951">
        <v>561</v>
      </c>
      <c r="R43" s="953"/>
      <c r="S43" s="953"/>
      <c r="T43" s="953">
        <v>561</v>
      </c>
      <c r="U43" s="953" t="s">
        <v>135</v>
      </c>
      <c r="V43" s="953">
        <v>561</v>
      </c>
      <c r="W43" s="953">
        <v>69</v>
      </c>
      <c r="X43" s="953">
        <v>62</v>
      </c>
      <c r="Y43" s="953">
        <v>100</v>
      </c>
      <c r="Z43" s="953">
        <v>561</v>
      </c>
      <c r="AA43" s="953">
        <v>100</v>
      </c>
      <c r="AB43" s="953" t="s">
        <v>132</v>
      </c>
      <c r="AC43" s="953"/>
      <c r="AD43" s="953"/>
      <c r="AE43" s="953"/>
      <c r="AF43" s="953"/>
      <c r="AG43" s="951"/>
      <c r="AH43" s="951"/>
      <c r="AI43" s="951"/>
      <c r="AJ43" s="951"/>
      <c r="AK43" s="951"/>
      <c r="AL43" s="951"/>
      <c r="AM43" s="951"/>
      <c r="AN43" s="951"/>
      <c r="AO43" s="951"/>
      <c r="AP43" s="951" t="s">
        <v>192</v>
      </c>
      <c r="AQ43" s="951" t="s">
        <v>194</v>
      </c>
      <c r="AR43" s="951">
        <v>61</v>
      </c>
      <c r="AS43" s="951">
        <v>98</v>
      </c>
      <c r="AT43" s="951">
        <v>5</v>
      </c>
      <c r="AU43" s="951" t="s">
        <v>193</v>
      </c>
      <c r="AV43" s="951" t="s">
        <v>196</v>
      </c>
      <c r="AW43" s="954" t="s">
        <v>139</v>
      </c>
      <c r="AX43" s="954">
        <v>0</v>
      </c>
      <c r="AY43" s="954" t="s">
        <v>132</v>
      </c>
      <c r="AZ43" s="954" t="s">
        <v>139</v>
      </c>
      <c r="BA43" s="1120" t="str">
        <f t="shared" si="0"/>
        <v/>
      </c>
    </row>
    <row r="44" spans="1:53" s="957" customFormat="1" ht="15" hidden="1" customHeight="1">
      <c r="A44" s="938" t="s">
        <v>2153</v>
      </c>
      <c r="B44" s="938" t="s">
        <v>1373</v>
      </c>
      <c r="C44" s="938" t="s">
        <v>530</v>
      </c>
      <c r="D44" s="951" t="s">
        <v>563</v>
      </c>
      <c r="E44" s="958" t="s">
        <v>220</v>
      </c>
      <c r="F44" s="951">
        <v>66</v>
      </c>
      <c r="G44" s="951">
        <v>51</v>
      </c>
      <c r="H44" s="951">
        <v>91</v>
      </c>
      <c r="I44" s="951">
        <v>38</v>
      </c>
      <c r="J44" s="951">
        <v>67</v>
      </c>
      <c r="K44" s="951">
        <v>55</v>
      </c>
      <c r="L44" s="951">
        <v>53</v>
      </c>
      <c r="M44" s="951">
        <v>53</v>
      </c>
      <c r="N44" s="951" t="s">
        <v>193</v>
      </c>
      <c r="O44" s="951"/>
      <c r="P44" s="951"/>
      <c r="Q44" s="951">
        <v>474</v>
      </c>
      <c r="R44" s="951"/>
      <c r="S44" s="951"/>
      <c r="T44" s="951">
        <v>474</v>
      </c>
      <c r="U44" s="951" t="s">
        <v>135</v>
      </c>
      <c r="V44" s="951">
        <v>474</v>
      </c>
      <c r="W44" s="951">
        <v>73</v>
      </c>
      <c r="X44" s="951">
        <v>58</v>
      </c>
      <c r="Y44" s="951">
        <v>98</v>
      </c>
      <c r="Z44" s="951">
        <v>495</v>
      </c>
      <c r="AA44" s="951">
        <v>100</v>
      </c>
      <c r="AB44" s="951" t="s">
        <v>114</v>
      </c>
      <c r="AC44" s="951" t="s">
        <v>132</v>
      </c>
      <c r="AD44" s="951" t="s">
        <v>132</v>
      </c>
      <c r="AE44" s="951" t="s">
        <v>114</v>
      </c>
      <c r="AF44" s="951" t="s">
        <v>132</v>
      </c>
      <c r="AG44" s="951" t="s">
        <v>132</v>
      </c>
      <c r="AH44" s="951" t="s">
        <v>132</v>
      </c>
      <c r="AI44" s="951" t="s">
        <v>132</v>
      </c>
      <c r="AJ44" s="951" t="s">
        <v>132</v>
      </c>
      <c r="AK44" s="951" t="s">
        <v>114</v>
      </c>
      <c r="AL44" s="951" t="s">
        <v>132</v>
      </c>
      <c r="AM44" s="951" t="s">
        <v>112</v>
      </c>
      <c r="AN44" s="951" t="s">
        <v>112</v>
      </c>
      <c r="AO44" s="951" t="s">
        <v>112</v>
      </c>
      <c r="AP44" s="951" t="s">
        <v>193</v>
      </c>
      <c r="AQ44" s="951" t="s">
        <v>194</v>
      </c>
      <c r="AR44" s="951">
        <v>61</v>
      </c>
      <c r="AS44" s="951">
        <v>88</v>
      </c>
      <c r="AT44" s="951">
        <v>5</v>
      </c>
      <c r="AU44" s="951" t="s">
        <v>193</v>
      </c>
      <c r="AV44" s="951" t="s">
        <v>196</v>
      </c>
      <c r="AW44" s="949" t="s">
        <v>139</v>
      </c>
      <c r="AX44" s="949">
        <v>21</v>
      </c>
      <c r="AY44" s="954" t="s">
        <v>112</v>
      </c>
      <c r="AZ44" s="949" t="s">
        <v>139</v>
      </c>
      <c r="BA44" s="1120" t="str">
        <f t="shared" si="0"/>
        <v>(C)*</v>
      </c>
    </row>
    <row r="45" spans="1:53" s="957" customFormat="1" ht="15" hidden="1" customHeight="1">
      <c r="A45" s="938" t="s">
        <v>2154</v>
      </c>
      <c r="B45" s="938" t="s">
        <v>1373</v>
      </c>
      <c r="C45" s="938" t="s">
        <v>530</v>
      </c>
      <c r="D45" s="951" t="s">
        <v>564</v>
      </c>
      <c r="E45" s="958" t="s">
        <v>2021</v>
      </c>
      <c r="F45" s="951">
        <v>57</v>
      </c>
      <c r="G45" s="951">
        <v>51</v>
      </c>
      <c r="H45" s="951">
        <v>76</v>
      </c>
      <c r="I45" s="951">
        <v>44</v>
      </c>
      <c r="J45" s="951">
        <v>71</v>
      </c>
      <c r="K45" s="951">
        <v>59</v>
      </c>
      <c r="L45" s="951">
        <v>75</v>
      </c>
      <c r="M45" s="951">
        <v>56</v>
      </c>
      <c r="N45" s="951" t="s">
        <v>192</v>
      </c>
      <c r="O45" s="951">
        <v>27</v>
      </c>
      <c r="P45" s="951">
        <v>33</v>
      </c>
      <c r="Q45" s="951">
        <v>549</v>
      </c>
      <c r="R45" s="951">
        <v>522</v>
      </c>
      <c r="S45" s="951">
        <v>553</v>
      </c>
      <c r="T45" s="951">
        <v>553</v>
      </c>
      <c r="U45" s="951" t="s">
        <v>135</v>
      </c>
      <c r="V45" s="951">
        <v>553</v>
      </c>
      <c r="W45" s="951">
        <v>59</v>
      </c>
      <c r="X45" s="951">
        <v>53</v>
      </c>
      <c r="Y45" s="951">
        <v>79</v>
      </c>
      <c r="Z45" s="951">
        <v>560</v>
      </c>
      <c r="AA45" s="951">
        <v>100</v>
      </c>
      <c r="AB45" s="951" t="s">
        <v>114</v>
      </c>
      <c r="AC45" s="951" t="s">
        <v>132</v>
      </c>
      <c r="AD45" s="951" t="s">
        <v>132</v>
      </c>
      <c r="AE45" s="951" t="s">
        <v>132</v>
      </c>
      <c r="AF45" s="951" t="s">
        <v>132</v>
      </c>
      <c r="AG45" s="951" t="s">
        <v>132</v>
      </c>
      <c r="AH45" s="951" t="s">
        <v>132</v>
      </c>
      <c r="AI45" s="951" t="s">
        <v>132</v>
      </c>
      <c r="AJ45" s="951" t="s">
        <v>132</v>
      </c>
      <c r="AK45" s="951" t="s">
        <v>132</v>
      </c>
      <c r="AL45" s="951" t="s">
        <v>132</v>
      </c>
      <c r="AM45" s="951" t="s">
        <v>112</v>
      </c>
      <c r="AN45" s="951" t="s">
        <v>112</v>
      </c>
      <c r="AO45" s="951" t="s">
        <v>112</v>
      </c>
      <c r="AP45" s="951" t="s">
        <v>193</v>
      </c>
      <c r="AQ45" s="951" t="s">
        <v>197</v>
      </c>
      <c r="AR45" s="951">
        <v>82</v>
      </c>
      <c r="AS45" s="951">
        <v>95</v>
      </c>
      <c r="AT45" s="951">
        <v>5</v>
      </c>
      <c r="AU45" s="951" t="s">
        <v>192</v>
      </c>
      <c r="AV45" s="951" t="s">
        <v>196</v>
      </c>
      <c r="AW45" s="949" t="s">
        <v>139</v>
      </c>
      <c r="AX45" s="949">
        <v>7</v>
      </c>
      <c r="AY45" s="954" t="s">
        <v>112</v>
      </c>
      <c r="AZ45" s="949" t="s">
        <v>139</v>
      </c>
      <c r="BA45" s="1120" t="str">
        <f t="shared" si="0"/>
        <v>(C)*</v>
      </c>
    </row>
    <row r="46" spans="1:53" ht="15" hidden="1" customHeight="1">
      <c r="A46" s="938" t="s">
        <v>2155</v>
      </c>
      <c r="B46" s="938" t="s">
        <v>1373</v>
      </c>
      <c r="C46" s="938" t="s">
        <v>530</v>
      </c>
      <c r="D46" s="953" t="s">
        <v>565</v>
      </c>
      <c r="E46" s="950" t="s">
        <v>222</v>
      </c>
      <c r="F46" s="951">
        <v>43</v>
      </c>
      <c r="G46" s="951">
        <v>45</v>
      </c>
      <c r="H46" s="951">
        <v>79</v>
      </c>
      <c r="I46" s="951">
        <v>45</v>
      </c>
      <c r="J46" s="951">
        <v>73</v>
      </c>
      <c r="K46" s="951">
        <v>64</v>
      </c>
      <c r="L46" s="951">
        <v>79</v>
      </c>
      <c r="M46" s="951">
        <v>65</v>
      </c>
      <c r="N46" s="951" t="s">
        <v>193</v>
      </c>
      <c r="O46" s="951"/>
      <c r="P46" s="951"/>
      <c r="Q46" s="951">
        <v>493</v>
      </c>
      <c r="R46" s="953"/>
      <c r="S46" s="953"/>
      <c r="T46" s="953">
        <v>493</v>
      </c>
      <c r="U46" s="953" t="s">
        <v>135</v>
      </c>
      <c r="V46" s="953">
        <v>493</v>
      </c>
      <c r="W46" s="953">
        <v>43</v>
      </c>
      <c r="X46" s="953">
        <v>45</v>
      </c>
      <c r="Y46" s="953">
        <v>79</v>
      </c>
      <c r="Z46" s="953">
        <v>493</v>
      </c>
      <c r="AA46" s="953">
        <v>100</v>
      </c>
      <c r="AB46" s="953" t="s">
        <v>112</v>
      </c>
      <c r="AC46" s="953" t="s">
        <v>114</v>
      </c>
      <c r="AD46" s="953" t="s">
        <v>112</v>
      </c>
      <c r="AE46" s="953" t="s">
        <v>114</v>
      </c>
      <c r="AF46" s="953" t="s">
        <v>132</v>
      </c>
      <c r="AG46" s="951" t="s">
        <v>110</v>
      </c>
      <c r="AH46" s="951" t="s">
        <v>112</v>
      </c>
      <c r="AI46" s="951" t="s">
        <v>112</v>
      </c>
      <c r="AJ46" s="951" t="s">
        <v>112</v>
      </c>
      <c r="AK46" s="951" t="s">
        <v>110</v>
      </c>
      <c r="AL46" s="951" t="s">
        <v>112</v>
      </c>
      <c r="AM46" s="951" t="s">
        <v>114</v>
      </c>
      <c r="AN46" s="951" t="s">
        <v>110</v>
      </c>
      <c r="AO46" s="951" t="s">
        <v>110</v>
      </c>
      <c r="AP46" s="951" t="s">
        <v>193</v>
      </c>
      <c r="AQ46" s="951" t="s">
        <v>194</v>
      </c>
      <c r="AR46" s="951">
        <v>95</v>
      </c>
      <c r="AS46" s="951">
        <v>100</v>
      </c>
      <c r="AT46" s="951">
        <v>5</v>
      </c>
      <c r="AU46" s="951" t="s">
        <v>192</v>
      </c>
      <c r="AV46" s="951" t="s">
        <v>196</v>
      </c>
      <c r="AW46" s="954" t="s">
        <v>139</v>
      </c>
      <c r="AX46" s="954">
        <v>0</v>
      </c>
      <c r="AY46" s="954" t="s">
        <v>112</v>
      </c>
      <c r="AZ46" s="954" t="s">
        <v>139</v>
      </c>
      <c r="BA46" s="1120" t="str">
        <f t="shared" si="0"/>
        <v/>
      </c>
    </row>
    <row r="47" spans="1:53" s="957" customFormat="1" ht="15" hidden="1" customHeight="1">
      <c r="A47" s="938" t="s">
        <v>2156</v>
      </c>
      <c r="B47" s="938" t="s">
        <v>1373</v>
      </c>
      <c r="C47" s="938" t="s">
        <v>530</v>
      </c>
      <c r="D47" s="951" t="s">
        <v>566</v>
      </c>
      <c r="E47" s="958" t="s">
        <v>2157</v>
      </c>
      <c r="F47" s="951">
        <v>48</v>
      </c>
      <c r="G47" s="951">
        <v>63</v>
      </c>
      <c r="H47" s="951">
        <v>76</v>
      </c>
      <c r="I47" s="951">
        <v>43</v>
      </c>
      <c r="J47" s="951">
        <v>58</v>
      </c>
      <c r="K47" s="951">
        <v>54</v>
      </c>
      <c r="L47" s="951">
        <v>60</v>
      </c>
      <c r="M47" s="951">
        <v>48</v>
      </c>
      <c r="N47" s="951" t="s">
        <v>193</v>
      </c>
      <c r="O47" s="951"/>
      <c r="P47" s="951"/>
      <c r="Q47" s="951">
        <v>450</v>
      </c>
      <c r="R47" s="951"/>
      <c r="S47" s="951"/>
      <c r="T47" s="951">
        <v>450</v>
      </c>
      <c r="U47" s="951" t="s">
        <v>135</v>
      </c>
      <c r="V47" s="951">
        <v>450</v>
      </c>
      <c r="W47" s="951">
        <v>63</v>
      </c>
      <c r="X47" s="951">
        <v>78</v>
      </c>
      <c r="Y47" s="951">
        <v>91</v>
      </c>
      <c r="Z47" s="951">
        <v>495</v>
      </c>
      <c r="AA47" s="951">
        <v>100</v>
      </c>
      <c r="AB47" s="951" t="s">
        <v>114</v>
      </c>
      <c r="AC47" s="951" t="s">
        <v>132</v>
      </c>
      <c r="AD47" s="951" t="s">
        <v>132</v>
      </c>
      <c r="AE47" s="951" t="s">
        <v>132</v>
      </c>
      <c r="AF47" s="951" t="s">
        <v>114</v>
      </c>
      <c r="AG47" s="951" t="s">
        <v>114</v>
      </c>
      <c r="AH47" s="951" t="s">
        <v>132</v>
      </c>
      <c r="AI47" s="951" t="s">
        <v>114</v>
      </c>
      <c r="AJ47" s="951" t="s">
        <v>114</v>
      </c>
      <c r="AK47" s="951" t="s">
        <v>114</v>
      </c>
      <c r="AL47" s="951" t="s">
        <v>114</v>
      </c>
      <c r="AM47" s="951" t="s">
        <v>110</v>
      </c>
      <c r="AN47" s="951" t="s">
        <v>110</v>
      </c>
      <c r="AO47" s="951" t="s">
        <v>116</v>
      </c>
      <c r="AP47" s="951" t="s">
        <v>193</v>
      </c>
      <c r="AQ47" s="951" t="s">
        <v>194</v>
      </c>
      <c r="AR47" s="951">
        <v>97</v>
      </c>
      <c r="AS47" s="951">
        <v>99</v>
      </c>
      <c r="AT47" s="951">
        <v>5</v>
      </c>
      <c r="AU47" s="951" t="s">
        <v>192</v>
      </c>
      <c r="AV47" s="951" t="s">
        <v>196</v>
      </c>
      <c r="AW47" s="949" t="s">
        <v>139</v>
      </c>
      <c r="AX47" s="949">
        <v>45</v>
      </c>
      <c r="AY47" s="954" t="s">
        <v>112</v>
      </c>
      <c r="AZ47" s="949" t="s">
        <v>139</v>
      </c>
      <c r="BA47" s="1120" t="str">
        <f t="shared" si="0"/>
        <v>(C)*</v>
      </c>
    </row>
    <row r="48" spans="1:53" ht="15" hidden="1" customHeight="1">
      <c r="A48" s="938" t="s">
        <v>2158</v>
      </c>
      <c r="B48" s="938" t="s">
        <v>1373</v>
      </c>
      <c r="C48" s="938" t="s">
        <v>530</v>
      </c>
      <c r="D48" s="953" t="s">
        <v>567</v>
      </c>
      <c r="E48" s="950" t="s">
        <v>38</v>
      </c>
      <c r="F48" s="951">
        <v>95</v>
      </c>
      <c r="G48" s="951">
        <v>89</v>
      </c>
      <c r="H48" s="951">
        <v>99</v>
      </c>
      <c r="I48" s="951">
        <v>88</v>
      </c>
      <c r="J48" s="951">
        <v>88</v>
      </c>
      <c r="K48" s="951">
        <v>83</v>
      </c>
      <c r="L48" s="951">
        <v>88</v>
      </c>
      <c r="M48" s="951">
        <v>83</v>
      </c>
      <c r="N48" s="951" t="s">
        <v>193</v>
      </c>
      <c r="O48" s="951"/>
      <c r="P48" s="951"/>
      <c r="Q48" s="951">
        <v>713</v>
      </c>
      <c r="R48" s="953"/>
      <c r="S48" s="953"/>
      <c r="T48" s="953">
        <v>713</v>
      </c>
      <c r="U48" s="953" t="s">
        <v>135</v>
      </c>
      <c r="V48" s="953">
        <v>713</v>
      </c>
      <c r="W48" s="953">
        <v>95</v>
      </c>
      <c r="X48" s="953">
        <v>89</v>
      </c>
      <c r="Y48" s="953">
        <v>99</v>
      </c>
      <c r="Z48" s="953">
        <v>713</v>
      </c>
      <c r="AA48" s="953">
        <v>100</v>
      </c>
      <c r="AB48" s="953" t="s">
        <v>132</v>
      </c>
      <c r="AC48" s="953" t="s">
        <v>132</v>
      </c>
      <c r="AD48" s="953" t="s">
        <v>132</v>
      </c>
      <c r="AE48" s="953" t="s">
        <v>132</v>
      </c>
      <c r="AF48" s="953" t="s">
        <v>132</v>
      </c>
      <c r="AG48" s="951" t="s">
        <v>132</v>
      </c>
      <c r="AH48" s="951" t="s">
        <v>132</v>
      </c>
      <c r="AI48" s="951" t="s">
        <v>132</v>
      </c>
      <c r="AJ48" s="949"/>
      <c r="AK48" s="951"/>
      <c r="AL48" s="951"/>
      <c r="AM48" s="949"/>
      <c r="AN48" s="951"/>
      <c r="AO48" s="951"/>
      <c r="AP48" s="951" t="s">
        <v>192</v>
      </c>
      <c r="AQ48" s="951" t="s">
        <v>194</v>
      </c>
      <c r="AR48" s="951">
        <v>46</v>
      </c>
      <c r="AS48" s="951">
        <v>84</v>
      </c>
      <c r="AT48" s="951">
        <v>5</v>
      </c>
      <c r="AU48" s="951" t="s">
        <v>193</v>
      </c>
      <c r="AV48" s="951" t="s">
        <v>196</v>
      </c>
      <c r="AW48" s="954" t="s">
        <v>139</v>
      </c>
      <c r="AX48" s="954">
        <v>0</v>
      </c>
      <c r="AY48" s="954" t="s">
        <v>132</v>
      </c>
      <c r="AZ48" s="954" t="s">
        <v>139</v>
      </c>
      <c r="BA48" s="1120" t="str">
        <f t="shared" si="0"/>
        <v/>
      </c>
    </row>
    <row r="49" spans="1:53" ht="15" hidden="1" customHeight="1">
      <c r="A49" s="938" t="s">
        <v>2159</v>
      </c>
      <c r="B49" s="938" t="s">
        <v>1373</v>
      </c>
      <c r="C49" s="938" t="s">
        <v>530</v>
      </c>
      <c r="D49" s="953" t="s">
        <v>568</v>
      </c>
      <c r="E49" s="950" t="s">
        <v>224</v>
      </c>
      <c r="F49" s="951">
        <v>80</v>
      </c>
      <c r="G49" s="951">
        <v>83</v>
      </c>
      <c r="H49" s="951">
        <v>96</v>
      </c>
      <c r="I49" s="951">
        <v>61</v>
      </c>
      <c r="J49" s="951">
        <v>77</v>
      </c>
      <c r="K49" s="951">
        <v>76</v>
      </c>
      <c r="L49" s="951">
        <v>66</v>
      </c>
      <c r="M49" s="951">
        <v>69</v>
      </c>
      <c r="N49" s="951" t="s">
        <v>193</v>
      </c>
      <c r="O49" s="951"/>
      <c r="P49" s="951"/>
      <c r="Q49" s="951">
        <v>608</v>
      </c>
      <c r="R49" s="953"/>
      <c r="S49" s="953"/>
      <c r="T49" s="953">
        <v>608</v>
      </c>
      <c r="U49" s="953" t="s">
        <v>135</v>
      </c>
      <c r="V49" s="953">
        <v>608</v>
      </c>
      <c r="W49" s="953">
        <v>80</v>
      </c>
      <c r="X49" s="953">
        <v>83</v>
      </c>
      <c r="Y49" s="953">
        <v>96</v>
      </c>
      <c r="Z49" s="953">
        <v>608</v>
      </c>
      <c r="AA49" s="953">
        <v>100</v>
      </c>
      <c r="AB49" s="953" t="s">
        <v>132</v>
      </c>
      <c r="AC49" s="953" t="s">
        <v>132</v>
      </c>
      <c r="AD49" s="953" t="s">
        <v>132</v>
      </c>
      <c r="AE49" s="953" t="s">
        <v>114</v>
      </c>
      <c r="AF49" s="953" t="s">
        <v>132</v>
      </c>
      <c r="AG49" s="951" t="s">
        <v>132</v>
      </c>
      <c r="AH49" s="951" t="s">
        <v>132</v>
      </c>
      <c r="AI49" s="951"/>
      <c r="AJ49" s="951"/>
      <c r="AK49" s="951"/>
      <c r="AL49" s="951"/>
      <c r="AM49" s="951"/>
      <c r="AN49" s="951"/>
      <c r="AO49" s="951"/>
      <c r="AP49" s="951" t="s">
        <v>192</v>
      </c>
      <c r="AQ49" s="951" t="s">
        <v>194</v>
      </c>
      <c r="AR49" s="951">
        <v>57</v>
      </c>
      <c r="AS49" s="951">
        <v>94</v>
      </c>
      <c r="AT49" s="951">
        <v>5</v>
      </c>
      <c r="AU49" s="951" t="s">
        <v>193</v>
      </c>
      <c r="AV49" s="951" t="s">
        <v>196</v>
      </c>
      <c r="AW49" s="954" t="s">
        <v>139</v>
      </c>
      <c r="AX49" s="954">
        <v>0</v>
      </c>
      <c r="AY49" s="954" t="s">
        <v>132</v>
      </c>
      <c r="AZ49" s="954" t="s">
        <v>139</v>
      </c>
      <c r="BA49" s="1120" t="str">
        <f t="shared" si="0"/>
        <v/>
      </c>
    </row>
    <row r="50" spans="1:53" ht="15" hidden="1" customHeight="1">
      <c r="A50" s="938" t="s">
        <v>2160</v>
      </c>
      <c r="B50" s="938" t="s">
        <v>1373</v>
      </c>
      <c r="C50" s="938" t="s">
        <v>530</v>
      </c>
      <c r="D50" s="953" t="s">
        <v>569</v>
      </c>
      <c r="E50" s="950" t="s">
        <v>225</v>
      </c>
      <c r="F50" s="951">
        <v>40</v>
      </c>
      <c r="G50" s="951">
        <v>39</v>
      </c>
      <c r="H50" s="951">
        <v>65</v>
      </c>
      <c r="I50" s="951">
        <v>31</v>
      </c>
      <c r="J50" s="951">
        <v>70</v>
      </c>
      <c r="K50" s="951">
        <v>58</v>
      </c>
      <c r="L50" s="951">
        <v>86</v>
      </c>
      <c r="M50" s="951">
        <v>67</v>
      </c>
      <c r="N50" s="951" t="s">
        <v>193</v>
      </c>
      <c r="O50" s="951"/>
      <c r="P50" s="951"/>
      <c r="Q50" s="951">
        <v>456</v>
      </c>
      <c r="R50" s="953"/>
      <c r="S50" s="953"/>
      <c r="T50" s="953">
        <v>456</v>
      </c>
      <c r="U50" s="953" t="s">
        <v>135</v>
      </c>
      <c r="V50" s="953">
        <v>456</v>
      </c>
      <c r="W50" s="953">
        <v>40</v>
      </c>
      <c r="X50" s="953">
        <v>39</v>
      </c>
      <c r="Y50" s="953">
        <v>65</v>
      </c>
      <c r="Z50" s="953">
        <v>456</v>
      </c>
      <c r="AA50" s="953">
        <v>100</v>
      </c>
      <c r="AB50" s="953" t="s">
        <v>112</v>
      </c>
      <c r="AC50" s="953" t="s">
        <v>112</v>
      </c>
      <c r="AD50" s="953" t="s">
        <v>112</v>
      </c>
      <c r="AE50" s="953" t="s">
        <v>112</v>
      </c>
      <c r="AF50" s="953" t="s">
        <v>112</v>
      </c>
      <c r="AG50" s="951" t="s">
        <v>112</v>
      </c>
      <c r="AH50" s="951" t="s">
        <v>114</v>
      </c>
      <c r="AI50" s="951" t="s">
        <v>110</v>
      </c>
      <c r="AJ50" s="951" t="s">
        <v>112</v>
      </c>
      <c r="AK50" s="951" t="s">
        <v>112</v>
      </c>
      <c r="AL50" s="951" t="s">
        <v>110</v>
      </c>
      <c r="AM50" s="951" t="s">
        <v>110</v>
      </c>
      <c r="AN50" s="951" t="s">
        <v>110</v>
      </c>
      <c r="AO50" s="951" t="s">
        <v>110</v>
      </c>
      <c r="AP50" s="951" t="s">
        <v>193</v>
      </c>
      <c r="AQ50" s="951" t="s">
        <v>194</v>
      </c>
      <c r="AR50" s="951">
        <v>97</v>
      </c>
      <c r="AS50" s="951">
        <v>97</v>
      </c>
      <c r="AT50" s="951">
        <v>5</v>
      </c>
      <c r="AU50" s="951" t="s">
        <v>192</v>
      </c>
      <c r="AV50" s="951" t="s">
        <v>196</v>
      </c>
      <c r="AW50" s="954" t="s">
        <v>139</v>
      </c>
      <c r="AX50" s="954">
        <v>0</v>
      </c>
      <c r="AY50" s="954" t="s">
        <v>112</v>
      </c>
      <c r="AZ50" s="954" t="s">
        <v>139</v>
      </c>
      <c r="BA50" s="1120" t="str">
        <f t="shared" si="0"/>
        <v/>
      </c>
    </row>
    <row r="51" spans="1:53" ht="15" hidden="1" customHeight="1">
      <c r="A51" s="938" t="s">
        <v>2161</v>
      </c>
      <c r="B51" s="938" t="s">
        <v>1373</v>
      </c>
      <c r="C51" s="938" t="s">
        <v>530</v>
      </c>
      <c r="D51" s="953" t="s">
        <v>570</v>
      </c>
      <c r="E51" s="950" t="s">
        <v>226</v>
      </c>
      <c r="F51" s="951">
        <v>50</v>
      </c>
      <c r="G51" s="951">
        <v>51</v>
      </c>
      <c r="H51" s="951">
        <v>94</v>
      </c>
      <c r="I51" s="951">
        <v>56</v>
      </c>
      <c r="J51" s="951">
        <v>74</v>
      </c>
      <c r="K51" s="951">
        <v>61</v>
      </c>
      <c r="L51" s="951">
        <v>76</v>
      </c>
      <c r="M51" s="951">
        <v>60</v>
      </c>
      <c r="N51" s="951" t="s">
        <v>193</v>
      </c>
      <c r="O51" s="951"/>
      <c r="P51" s="951"/>
      <c r="Q51" s="951">
        <v>522</v>
      </c>
      <c r="R51" s="953"/>
      <c r="S51" s="953"/>
      <c r="T51" s="953">
        <v>522</v>
      </c>
      <c r="U51" s="953" t="s">
        <v>135</v>
      </c>
      <c r="V51" s="953">
        <v>522</v>
      </c>
      <c r="W51" s="953">
        <v>50</v>
      </c>
      <c r="X51" s="953">
        <v>51</v>
      </c>
      <c r="Y51" s="953">
        <v>94</v>
      </c>
      <c r="Z51" s="953">
        <v>522</v>
      </c>
      <c r="AA51" s="953">
        <v>100</v>
      </c>
      <c r="AB51" s="953" t="s">
        <v>114</v>
      </c>
      <c r="AC51" s="953" t="s">
        <v>110</v>
      </c>
      <c r="AD51" s="953" t="s">
        <v>112</v>
      </c>
      <c r="AE51" s="953" t="s">
        <v>114</v>
      </c>
      <c r="AF51" s="953" t="s">
        <v>112</v>
      </c>
      <c r="AG51" s="951" t="s">
        <v>112</v>
      </c>
      <c r="AH51" s="951" t="s">
        <v>112</v>
      </c>
      <c r="AI51" s="951" t="s">
        <v>112</v>
      </c>
      <c r="AJ51" s="951" t="s">
        <v>114</v>
      </c>
      <c r="AK51" s="951" t="s">
        <v>114</v>
      </c>
      <c r="AL51" s="951" t="s">
        <v>114</v>
      </c>
      <c r="AM51" s="951" t="s">
        <v>112</v>
      </c>
      <c r="AN51" s="951" t="s">
        <v>112</v>
      </c>
      <c r="AO51" s="951" t="s">
        <v>110</v>
      </c>
      <c r="AP51" s="951" t="s">
        <v>193</v>
      </c>
      <c r="AQ51" s="951" t="s">
        <v>194</v>
      </c>
      <c r="AR51" s="951">
        <v>94</v>
      </c>
      <c r="AS51" s="951">
        <v>97</v>
      </c>
      <c r="AT51" s="951">
        <v>5</v>
      </c>
      <c r="AU51" s="951" t="s">
        <v>192</v>
      </c>
      <c r="AV51" s="951" t="s">
        <v>196</v>
      </c>
      <c r="AW51" s="954" t="s">
        <v>1959</v>
      </c>
      <c r="AX51" s="954">
        <v>0</v>
      </c>
      <c r="AY51" s="954" t="s">
        <v>114</v>
      </c>
      <c r="AZ51" s="954" t="s">
        <v>139</v>
      </c>
      <c r="BA51" s="1120" t="str">
        <f t="shared" si="0"/>
        <v/>
      </c>
    </row>
    <row r="52" spans="1:53" ht="15" hidden="1" customHeight="1">
      <c r="A52" s="938" t="s">
        <v>2162</v>
      </c>
      <c r="B52" s="938" t="s">
        <v>1373</v>
      </c>
      <c r="C52" s="938" t="s">
        <v>530</v>
      </c>
      <c r="D52" s="953" t="s">
        <v>571</v>
      </c>
      <c r="E52" s="950" t="s">
        <v>227</v>
      </c>
      <c r="F52" s="951">
        <v>82</v>
      </c>
      <c r="G52" s="951">
        <v>73</v>
      </c>
      <c r="H52" s="951">
        <v>89</v>
      </c>
      <c r="I52" s="951">
        <v>71</v>
      </c>
      <c r="J52" s="951">
        <v>83</v>
      </c>
      <c r="K52" s="951">
        <v>66</v>
      </c>
      <c r="L52" s="951">
        <v>83</v>
      </c>
      <c r="M52" s="951">
        <v>69</v>
      </c>
      <c r="N52" s="951" t="s">
        <v>193</v>
      </c>
      <c r="O52" s="951"/>
      <c r="P52" s="951"/>
      <c r="Q52" s="951">
        <v>616</v>
      </c>
      <c r="R52" s="953"/>
      <c r="S52" s="953"/>
      <c r="T52" s="953">
        <v>616</v>
      </c>
      <c r="U52" s="953" t="s">
        <v>135</v>
      </c>
      <c r="V52" s="953">
        <v>616</v>
      </c>
      <c r="W52" s="953">
        <v>82</v>
      </c>
      <c r="X52" s="953">
        <v>73</v>
      </c>
      <c r="Y52" s="953">
        <v>89</v>
      </c>
      <c r="Z52" s="953">
        <v>616</v>
      </c>
      <c r="AA52" s="953">
        <v>100</v>
      </c>
      <c r="AB52" s="953" t="s">
        <v>132</v>
      </c>
      <c r="AC52" s="953" t="s">
        <v>132</v>
      </c>
      <c r="AD52" s="953" t="s">
        <v>132</v>
      </c>
      <c r="AE52" s="953" t="s">
        <v>132</v>
      </c>
      <c r="AF52" s="953" t="s">
        <v>114</v>
      </c>
      <c r="AG52" s="951" t="s">
        <v>132</v>
      </c>
      <c r="AH52" s="951" t="s">
        <v>132</v>
      </c>
      <c r="AI52" s="951" t="s">
        <v>132</v>
      </c>
      <c r="AJ52" s="951" t="s">
        <v>132</v>
      </c>
      <c r="AK52" s="951" t="s">
        <v>196</v>
      </c>
      <c r="AL52" s="951"/>
      <c r="AM52" s="951"/>
      <c r="AN52" s="951"/>
      <c r="AO52" s="951"/>
      <c r="AP52" s="951" t="s">
        <v>192</v>
      </c>
      <c r="AQ52" s="951" t="s">
        <v>194</v>
      </c>
      <c r="AR52" s="951">
        <v>43</v>
      </c>
      <c r="AS52" s="951">
        <v>96</v>
      </c>
      <c r="AT52" s="951">
        <v>5</v>
      </c>
      <c r="AU52" s="951" t="s">
        <v>193</v>
      </c>
      <c r="AV52" s="951" t="s">
        <v>196</v>
      </c>
      <c r="AW52" s="954" t="s">
        <v>139</v>
      </c>
      <c r="AX52" s="954">
        <v>0</v>
      </c>
      <c r="AY52" s="954" t="s">
        <v>132</v>
      </c>
      <c r="AZ52" s="954" t="s">
        <v>139</v>
      </c>
      <c r="BA52" s="1120" t="str">
        <f t="shared" si="0"/>
        <v/>
      </c>
    </row>
    <row r="53" spans="1:53" ht="15" hidden="1" customHeight="1">
      <c r="A53" s="938" t="s">
        <v>2163</v>
      </c>
      <c r="B53" s="938" t="s">
        <v>1373</v>
      </c>
      <c r="C53" s="938" t="s">
        <v>530</v>
      </c>
      <c r="D53" s="953" t="s">
        <v>572</v>
      </c>
      <c r="E53" s="950" t="s">
        <v>228</v>
      </c>
      <c r="F53" s="951">
        <v>40</v>
      </c>
      <c r="G53" s="951">
        <v>53</v>
      </c>
      <c r="H53" s="951">
        <v>81</v>
      </c>
      <c r="I53" s="951">
        <v>40</v>
      </c>
      <c r="J53" s="951">
        <v>63</v>
      </c>
      <c r="K53" s="951">
        <v>52</v>
      </c>
      <c r="L53" s="951">
        <v>72</v>
      </c>
      <c r="M53" s="951">
        <v>61</v>
      </c>
      <c r="N53" s="951" t="s">
        <v>193</v>
      </c>
      <c r="O53" s="951"/>
      <c r="P53" s="951"/>
      <c r="Q53" s="951">
        <v>462</v>
      </c>
      <c r="R53" s="953"/>
      <c r="S53" s="953"/>
      <c r="T53" s="953">
        <v>462</v>
      </c>
      <c r="U53" s="953" t="s">
        <v>135</v>
      </c>
      <c r="V53" s="953">
        <v>462</v>
      </c>
      <c r="W53" s="953">
        <v>40</v>
      </c>
      <c r="X53" s="953">
        <v>53</v>
      </c>
      <c r="Y53" s="953">
        <v>81</v>
      </c>
      <c r="Z53" s="953">
        <v>462</v>
      </c>
      <c r="AA53" s="953">
        <v>99</v>
      </c>
      <c r="AB53" s="953" t="s">
        <v>112</v>
      </c>
      <c r="AC53" s="953" t="s">
        <v>112</v>
      </c>
      <c r="AD53" s="953" t="s">
        <v>112</v>
      </c>
      <c r="AE53" s="953" t="s">
        <v>114</v>
      </c>
      <c r="AF53" s="953" t="s">
        <v>112</v>
      </c>
      <c r="AG53" s="951" t="s">
        <v>132</v>
      </c>
      <c r="AH53" s="951" t="s">
        <v>112</v>
      </c>
      <c r="AI53" s="951" t="s">
        <v>112</v>
      </c>
      <c r="AJ53" s="951" t="s">
        <v>110</v>
      </c>
      <c r="AK53" s="951" t="s">
        <v>110</v>
      </c>
      <c r="AL53" s="951" t="s">
        <v>112</v>
      </c>
      <c r="AM53" s="951" t="s">
        <v>112</v>
      </c>
      <c r="AN53" s="951" t="s">
        <v>110</v>
      </c>
      <c r="AO53" s="951" t="s">
        <v>116</v>
      </c>
      <c r="AP53" s="951" t="s">
        <v>193</v>
      </c>
      <c r="AQ53" s="951" t="s">
        <v>194</v>
      </c>
      <c r="AR53" s="951">
        <v>96</v>
      </c>
      <c r="AS53" s="951">
        <v>99</v>
      </c>
      <c r="AT53" s="951">
        <v>5</v>
      </c>
      <c r="AU53" s="951" t="s">
        <v>192</v>
      </c>
      <c r="AV53" s="951" t="s">
        <v>196</v>
      </c>
      <c r="AW53" s="954" t="s">
        <v>139</v>
      </c>
      <c r="AX53" s="954">
        <v>0</v>
      </c>
      <c r="AY53" s="954" t="s">
        <v>112</v>
      </c>
      <c r="AZ53" s="954" t="s">
        <v>139</v>
      </c>
      <c r="BA53" s="1120" t="str">
        <f t="shared" si="0"/>
        <v/>
      </c>
    </row>
    <row r="54" spans="1:53" ht="15" hidden="1" customHeight="1">
      <c r="A54" s="938" t="s">
        <v>2164</v>
      </c>
      <c r="B54" s="938" t="s">
        <v>1373</v>
      </c>
      <c r="C54" s="938" t="s">
        <v>530</v>
      </c>
      <c r="D54" s="953" t="s">
        <v>573</v>
      </c>
      <c r="E54" s="950" t="s">
        <v>1884</v>
      </c>
      <c r="F54" s="951">
        <v>37</v>
      </c>
      <c r="G54" s="951">
        <v>43</v>
      </c>
      <c r="H54" s="951">
        <v>82</v>
      </c>
      <c r="I54" s="951">
        <v>30</v>
      </c>
      <c r="J54" s="951">
        <v>73</v>
      </c>
      <c r="K54" s="951">
        <v>68</v>
      </c>
      <c r="L54" s="951">
        <v>83</v>
      </c>
      <c r="M54" s="951">
        <v>79</v>
      </c>
      <c r="N54" s="951" t="s">
        <v>193</v>
      </c>
      <c r="O54" s="951"/>
      <c r="P54" s="951"/>
      <c r="Q54" s="951">
        <v>495</v>
      </c>
      <c r="R54" s="953"/>
      <c r="S54" s="953"/>
      <c r="T54" s="953">
        <v>495</v>
      </c>
      <c r="U54" s="953" t="s">
        <v>135</v>
      </c>
      <c r="V54" s="953">
        <v>495</v>
      </c>
      <c r="W54" s="953">
        <v>37</v>
      </c>
      <c r="X54" s="953">
        <v>43</v>
      </c>
      <c r="Y54" s="953">
        <v>82</v>
      </c>
      <c r="Z54" s="953">
        <v>495</v>
      </c>
      <c r="AA54" s="953">
        <v>100</v>
      </c>
      <c r="AB54" s="953" t="s">
        <v>114</v>
      </c>
      <c r="AC54" s="953" t="s">
        <v>112</v>
      </c>
      <c r="AD54" s="953" t="s">
        <v>112</v>
      </c>
      <c r="AE54" s="953" t="s">
        <v>112</v>
      </c>
      <c r="AF54" s="953" t="s">
        <v>112</v>
      </c>
      <c r="AG54" s="951" t="s">
        <v>112</v>
      </c>
      <c r="AH54" s="951" t="s">
        <v>114</v>
      </c>
      <c r="AI54" s="951" t="s">
        <v>112</v>
      </c>
      <c r="AJ54" s="951" t="s">
        <v>112</v>
      </c>
      <c r="AK54" s="951" t="s">
        <v>112</v>
      </c>
      <c r="AL54" s="951" t="s">
        <v>112</v>
      </c>
      <c r="AM54" s="951" t="s">
        <v>110</v>
      </c>
      <c r="AN54" s="951" t="s">
        <v>110</v>
      </c>
      <c r="AO54" s="951" t="s">
        <v>110</v>
      </c>
      <c r="AP54" s="951" t="s">
        <v>193</v>
      </c>
      <c r="AQ54" s="951" t="s">
        <v>194</v>
      </c>
      <c r="AR54" s="951">
        <v>98</v>
      </c>
      <c r="AS54" s="951">
        <v>98</v>
      </c>
      <c r="AT54" s="951">
        <v>5</v>
      </c>
      <c r="AU54" s="951" t="s">
        <v>192</v>
      </c>
      <c r="AV54" s="951" t="s">
        <v>196</v>
      </c>
      <c r="AW54" s="954" t="s">
        <v>139</v>
      </c>
      <c r="AX54" s="954">
        <v>0</v>
      </c>
      <c r="AY54" s="954" t="s">
        <v>114</v>
      </c>
      <c r="AZ54" s="954" t="s">
        <v>139</v>
      </c>
      <c r="BA54" s="1120" t="str">
        <f t="shared" si="0"/>
        <v/>
      </c>
    </row>
    <row r="55" spans="1:53" ht="15" hidden="1" customHeight="1">
      <c r="A55" s="938" t="s">
        <v>2165</v>
      </c>
      <c r="B55" s="938" t="s">
        <v>1373</v>
      </c>
      <c r="C55" s="938" t="s">
        <v>530</v>
      </c>
      <c r="D55" s="953" t="s">
        <v>574</v>
      </c>
      <c r="E55" s="950" t="s">
        <v>230</v>
      </c>
      <c r="F55" s="951">
        <v>32</v>
      </c>
      <c r="G55" s="951">
        <v>44</v>
      </c>
      <c r="H55" s="951">
        <v>53</v>
      </c>
      <c r="I55" s="951">
        <v>24</v>
      </c>
      <c r="J55" s="951">
        <v>66</v>
      </c>
      <c r="K55" s="951">
        <v>55</v>
      </c>
      <c r="L55" s="951">
        <v>80</v>
      </c>
      <c r="M55" s="951">
        <v>53</v>
      </c>
      <c r="N55" s="951" t="s">
        <v>193</v>
      </c>
      <c r="O55" s="951"/>
      <c r="P55" s="951"/>
      <c r="Q55" s="951">
        <v>407</v>
      </c>
      <c r="R55" s="953"/>
      <c r="S55" s="953"/>
      <c r="T55" s="953">
        <v>407</v>
      </c>
      <c r="U55" s="953" t="s">
        <v>135</v>
      </c>
      <c r="V55" s="953">
        <v>407</v>
      </c>
      <c r="W55" s="953">
        <v>32</v>
      </c>
      <c r="X55" s="953">
        <v>44</v>
      </c>
      <c r="Y55" s="953">
        <v>53</v>
      </c>
      <c r="Z55" s="953">
        <v>407</v>
      </c>
      <c r="AA55" s="953">
        <v>98</v>
      </c>
      <c r="AB55" s="953" t="s">
        <v>110</v>
      </c>
      <c r="AC55" s="953" t="s">
        <v>112</v>
      </c>
      <c r="AD55" s="953" t="s">
        <v>112</v>
      </c>
      <c r="AE55" s="953" t="s">
        <v>112</v>
      </c>
      <c r="AF55" s="953" t="s">
        <v>110</v>
      </c>
      <c r="AG55" s="951" t="s">
        <v>112</v>
      </c>
      <c r="AH55" s="951" t="s">
        <v>112</v>
      </c>
      <c r="AI55" s="951" t="s">
        <v>110</v>
      </c>
      <c r="AJ55" s="951" t="s">
        <v>112</v>
      </c>
      <c r="AK55" s="951" t="s">
        <v>112</v>
      </c>
      <c r="AL55" s="951" t="s">
        <v>110</v>
      </c>
      <c r="AM55" s="951" t="s">
        <v>110</v>
      </c>
      <c r="AN55" s="951" t="s">
        <v>110</v>
      </c>
      <c r="AO55" s="951" t="s">
        <v>110</v>
      </c>
      <c r="AP55" s="951" t="s">
        <v>193</v>
      </c>
      <c r="AQ55" s="951" t="s">
        <v>194</v>
      </c>
      <c r="AR55" s="951">
        <v>95</v>
      </c>
      <c r="AS55" s="951">
        <v>99</v>
      </c>
      <c r="AT55" s="951">
        <v>5</v>
      </c>
      <c r="AU55" s="951" t="s">
        <v>192</v>
      </c>
      <c r="AV55" s="951" t="s">
        <v>196</v>
      </c>
      <c r="AW55" s="954" t="s">
        <v>139</v>
      </c>
      <c r="AX55" s="954">
        <v>0</v>
      </c>
      <c r="AY55" s="954" t="s">
        <v>110</v>
      </c>
      <c r="AZ55" s="954" t="s">
        <v>3031</v>
      </c>
      <c r="BA55" s="1120" t="str">
        <f t="shared" si="0"/>
        <v/>
      </c>
    </row>
    <row r="56" spans="1:53" ht="15" hidden="1" customHeight="1">
      <c r="A56" s="938" t="s">
        <v>2166</v>
      </c>
      <c r="B56" s="938" t="s">
        <v>1373</v>
      </c>
      <c r="C56" s="938" t="s">
        <v>530</v>
      </c>
      <c r="D56" s="953" t="s">
        <v>575</v>
      </c>
      <c r="E56" s="950" t="s">
        <v>231</v>
      </c>
      <c r="F56" s="951">
        <v>85</v>
      </c>
      <c r="G56" s="951">
        <v>85</v>
      </c>
      <c r="H56" s="951">
        <v>94</v>
      </c>
      <c r="I56" s="951">
        <v>82</v>
      </c>
      <c r="J56" s="951">
        <v>85</v>
      </c>
      <c r="K56" s="951">
        <v>78</v>
      </c>
      <c r="L56" s="951">
        <v>97</v>
      </c>
      <c r="M56" s="951">
        <v>84</v>
      </c>
      <c r="N56" s="951" t="s">
        <v>193</v>
      </c>
      <c r="O56" s="951"/>
      <c r="P56" s="951"/>
      <c r="Q56" s="951">
        <v>690</v>
      </c>
      <c r="R56" s="953"/>
      <c r="S56" s="953"/>
      <c r="T56" s="953">
        <v>690</v>
      </c>
      <c r="U56" s="953" t="s">
        <v>135</v>
      </c>
      <c r="V56" s="953">
        <v>690</v>
      </c>
      <c r="W56" s="953">
        <v>85</v>
      </c>
      <c r="X56" s="953">
        <v>85</v>
      </c>
      <c r="Y56" s="953">
        <v>94</v>
      </c>
      <c r="Z56" s="953">
        <v>690</v>
      </c>
      <c r="AA56" s="953">
        <v>100</v>
      </c>
      <c r="AB56" s="953" t="s">
        <v>132</v>
      </c>
      <c r="AC56" s="953" t="s">
        <v>132</v>
      </c>
      <c r="AD56" s="953" t="s">
        <v>132</v>
      </c>
      <c r="AE56" s="953" t="s">
        <v>132</v>
      </c>
      <c r="AF56" s="953" t="s">
        <v>132</v>
      </c>
      <c r="AG56" s="951" t="s">
        <v>132</v>
      </c>
      <c r="AH56" s="951" t="s">
        <v>132</v>
      </c>
      <c r="AI56" s="951" t="s">
        <v>132</v>
      </c>
      <c r="AJ56" s="951" t="s">
        <v>132</v>
      </c>
      <c r="AK56" s="951" t="s">
        <v>132</v>
      </c>
      <c r="AL56" s="951" t="s">
        <v>132</v>
      </c>
      <c r="AM56" s="951" t="s">
        <v>112</v>
      </c>
      <c r="AN56" s="951" t="s">
        <v>132</v>
      </c>
      <c r="AO56" s="951" t="s">
        <v>112</v>
      </c>
      <c r="AP56" s="951" t="s">
        <v>193</v>
      </c>
      <c r="AQ56" s="951" t="s">
        <v>194</v>
      </c>
      <c r="AR56" s="951">
        <v>52</v>
      </c>
      <c r="AS56" s="951">
        <v>86</v>
      </c>
      <c r="AT56" s="951">
        <v>5</v>
      </c>
      <c r="AU56" s="951" t="s">
        <v>193</v>
      </c>
      <c r="AV56" s="951" t="s">
        <v>196</v>
      </c>
      <c r="AW56" s="954" t="s">
        <v>139</v>
      </c>
      <c r="AX56" s="954">
        <v>0</v>
      </c>
      <c r="AY56" s="954" t="s">
        <v>132</v>
      </c>
      <c r="AZ56" s="954" t="s">
        <v>139</v>
      </c>
      <c r="BA56" s="1120" t="str">
        <f t="shared" si="0"/>
        <v/>
      </c>
    </row>
    <row r="57" spans="1:53" ht="15" hidden="1" customHeight="1">
      <c r="A57" s="938" t="s">
        <v>2167</v>
      </c>
      <c r="B57" s="938" t="s">
        <v>1373</v>
      </c>
      <c r="C57" s="938" t="s">
        <v>530</v>
      </c>
      <c r="D57" s="953" t="s">
        <v>576</v>
      </c>
      <c r="E57" s="950" t="s">
        <v>232</v>
      </c>
      <c r="F57" s="951">
        <v>30</v>
      </c>
      <c r="G57" s="951">
        <v>57</v>
      </c>
      <c r="H57" s="951">
        <v>75</v>
      </c>
      <c r="I57" s="951">
        <v>23</v>
      </c>
      <c r="J57" s="951">
        <v>63</v>
      </c>
      <c r="K57" s="951">
        <v>73</v>
      </c>
      <c r="L57" s="951">
        <v>64</v>
      </c>
      <c r="M57" s="951">
        <v>87</v>
      </c>
      <c r="N57" s="951" t="s">
        <v>193</v>
      </c>
      <c r="O57" s="951"/>
      <c r="P57" s="951"/>
      <c r="Q57" s="951">
        <v>472</v>
      </c>
      <c r="R57" s="953"/>
      <c r="S57" s="953"/>
      <c r="T57" s="953">
        <v>472</v>
      </c>
      <c r="U57" s="953" t="s">
        <v>135</v>
      </c>
      <c r="V57" s="953">
        <v>472</v>
      </c>
      <c r="W57" s="953">
        <v>30</v>
      </c>
      <c r="X57" s="953">
        <v>57</v>
      </c>
      <c r="Y57" s="953">
        <v>75</v>
      </c>
      <c r="Z57" s="953">
        <v>472</v>
      </c>
      <c r="AA57" s="953">
        <v>99</v>
      </c>
      <c r="AB57" s="953" t="s">
        <v>112</v>
      </c>
      <c r="AC57" s="953" t="s">
        <v>114</v>
      </c>
      <c r="AD57" s="953" t="s">
        <v>114</v>
      </c>
      <c r="AE57" s="953" t="s">
        <v>132</v>
      </c>
      <c r="AF57" s="953" t="s">
        <v>114</v>
      </c>
      <c r="AG57" s="951" t="s">
        <v>112</v>
      </c>
      <c r="AH57" s="951" t="s">
        <v>112</v>
      </c>
      <c r="AI57" s="951" t="s">
        <v>112</v>
      </c>
      <c r="AJ57" s="951" t="s">
        <v>112</v>
      </c>
      <c r="AK57" s="951" t="s">
        <v>112</v>
      </c>
      <c r="AL57" s="951" t="s">
        <v>112</v>
      </c>
      <c r="AM57" s="951" t="s">
        <v>110</v>
      </c>
      <c r="AN57" s="951" t="s">
        <v>110</v>
      </c>
      <c r="AO57" s="951" t="s">
        <v>116</v>
      </c>
      <c r="AP57" s="951" t="s">
        <v>193</v>
      </c>
      <c r="AQ57" s="951" t="s">
        <v>194</v>
      </c>
      <c r="AR57" s="951">
        <v>92</v>
      </c>
      <c r="AS57" s="951">
        <v>99</v>
      </c>
      <c r="AT57" s="951">
        <v>5</v>
      </c>
      <c r="AU57" s="951" t="s">
        <v>192</v>
      </c>
      <c r="AV57" s="951" t="s">
        <v>196</v>
      </c>
      <c r="AW57" s="954" t="s">
        <v>139</v>
      </c>
      <c r="AX57" s="954">
        <v>0</v>
      </c>
      <c r="AY57" s="954" t="s">
        <v>112</v>
      </c>
      <c r="AZ57" s="954" t="s">
        <v>3031</v>
      </c>
      <c r="BA57" s="1120" t="str">
        <f t="shared" si="0"/>
        <v/>
      </c>
    </row>
    <row r="58" spans="1:53" ht="15" hidden="1" customHeight="1">
      <c r="A58" s="938" t="s">
        <v>2168</v>
      </c>
      <c r="B58" s="938" t="s">
        <v>1373</v>
      </c>
      <c r="C58" s="938" t="s">
        <v>530</v>
      </c>
      <c r="D58" s="953" t="s">
        <v>577</v>
      </c>
      <c r="E58" s="950" t="s">
        <v>233</v>
      </c>
      <c r="F58" s="951">
        <v>52</v>
      </c>
      <c r="G58" s="951">
        <v>48</v>
      </c>
      <c r="H58" s="951">
        <v>78</v>
      </c>
      <c r="I58" s="951">
        <v>36</v>
      </c>
      <c r="J58" s="951">
        <v>74</v>
      </c>
      <c r="K58" s="951">
        <v>64</v>
      </c>
      <c r="L58" s="951">
        <v>72</v>
      </c>
      <c r="M58" s="951">
        <v>56</v>
      </c>
      <c r="N58" s="951" t="s">
        <v>193</v>
      </c>
      <c r="O58" s="951"/>
      <c r="P58" s="951"/>
      <c r="Q58" s="951">
        <v>480</v>
      </c>
      <c r="R58" s="953"/>
      <c r="S58" s="953"/>
      <c r="T58" s="953">
        <v>480</v>
      </c>
      <c r="U58" s="953" t="s">
        <v>135</v>
      </c>
      <c r="V58" s="953">
        <v>480</v>
      </c>
      <c r="W58" s="953">
        <v>52</v>
      </c>
      <c r="X58" s="953">
        <v>48</v>
      </c>
      <c r="Y58" s="953">
        <v>78</v>
      </c>
      <c r="Z58" s="953">
        <v>480</v>
      </c>
      <c r="AA58" s="953">
        <v>100</v>
      </c>
      <c r="AB58" s="953" t="s">
        <v>112</v>
      </c>
      <c r="AC58" s="953" t="s">
        <v>112</v>
      </c>
      <c r="AD58" s="953" t="s">
        <v>132</v>
      </c>
      <c r="AE58" s="953" t="s">
        <v>114</v>
      </c>
      <c r="AF58" s="953" t="s">
        <v>114</v>
      </c>
      <c r="AG58" s="951" t="s">
        <v>114</v>
      </c>
      <c r="AH58" s="951" t="s">
        <v>132</v>
      </c>
      <c r="AI58" s="951" t="s">
        <v>132</v>
      </c>
      <c r="AJ58" s="951" t="s">
        <v>132</v>
      </c>
      <c r="AK58" s="951" t="s">
        <v>132</v>
      </c>
      <c r="AL58" s="951" t="s">
        <v>132</v>
      </c>
      <c r="AM58" s="951" t="s">
        <v>112</v>
      </c>
      <c r="AN58" s="951" t="s">
        <v>132</v>
      </c>
      <c r="AO58" s="951" t="s">
        <v>112</v>
      </c>
      <c r="AP58" s="951" t="s">
        <v>193</v>
      </c>
      <c r="AQ58" s="951" t="s">
        <v>194</v>
      </c>
      <c r="AR58" s="951">
        <v>69</v>
      </c>
      <c r="AS58" s="951">
        <v>89</v>
      </c>
      <c r="AT58" s="951">
        <v>5</v>
      </c>
      <c r="AU58" s="951" t="s">
        <v>192</v>
      </c>
      <c r="AV58" s="951" t="s">
        <v>196</v>
      </c>
      <c r="AW58" s="954" t="s">
        <v>139</v>
      </c>
      <c r="AX58" s="954">
        <v>0</v>
      </c>
      <c r="AY58" s="954" t="s">
        <v>112</v>
      </c>
      <c r="AZ58" s="954" t="s">
        <v>139</v>
      </c>
      <c r="BA58" s="1120" t="str">
        <f t="shared" si="0"/>
        <v/>
      </c>
    </row>
    <row r="59" spans="1:53" s="957" customFormat="1" ht="15" hidden="1" customHeight="1">
      <c r="A59" s="938" t="s">
        <v>2169</v>
      </c>
      <c r="B59" s="938" t="s">
        <v>1373</v>
      </c>
      <c r="C59" s="938" t="s">
        <v>530</v>
      </c>
      <c r="D59" s="951" t="s">
        <v>578</v>
      </c>
      <c r="E59" s="958" t="s">
        <v>234</v>
      </c>
      <c r="F59" s="951">
        <v>50</v>
      </c>
      <c r="G59" s="951">
        <v>48</v>
      </c>
      <c r="H59" s="951">
        <v>71</v>
      </c>
      <c r="I59" s="951">
        <v>37</v>
      </c>
      <c r="J59" s="951">
        <v>68</v>
      </c>
      <c r="K59" s="951">
        <v>67</v>
      </c>
      <c r="L59" s="951">
        <v>67</v>
      </c>
      <c r="M59" s="951">
        <v>72</v>
      </c>
      <c r="N59" s="951" t="s">
        <v>192</v>
      </c>
      <c r="O59" s="951">
        <v>24</v>
      </c>
      <c r="P59" s="951">
        <v>50</v>
      </c>
      <c r="Q59" s="951">
        <v>554</v>
      </c>
      <c r="R59" s="951">
        <v>530</v>
      </c>
      <c r="S59" s="951">
        <v>561</v>
      </c>
      <c r="T59" s="951">
        <v>561</v>
      </c>
      <c r="U59" s="951" t="s">
        <v>135</v>
      </c>
      <c r="V59" s="951">
        <v>561</v>
      </c>
      <c r="W59" s="951">
        <v>50</v>
      </c>
      <c r="X59" s="951">
        <v>48</v>
      </c>
      <c r="Y59" s="951">
        <v>71</v>
      </c>
      <c r="Z59" s="951">
        <v>561</v>
      </c>
      <c r="AA59" s="951">
        <v>100</v>
      </c>
      <c r="AB59" s="951" t="s">
        <v>114</v>
      </c>
      <c r="AC59" s="951" t="s">
        <v>132</v>
      </c>
      <c r="AD59" s="951" t="s">
        <v>132</v>
      </c>
      <c r="AE59" s="951" t="s">
        <v>132</v>
      </c>
      <c r="AF59" s="951" t="s">
        <v>132</v>
      </c>
      <c r="AG59" s="951" t="s">
        <v>114</v>
      </c>
      <c r="AH59" s="951" t="s">
        <v>132</v>
      </c>
      <c r="AI59" s="951" t="s">
        <v>132</v>
      </c>
      <c r="AJ59" s="951" t="s">
        <v>114</v>
      </c>
      <c r="AK59" s="951" t="s">
        <v>132</v>
      </c>
      <c r="AL59" s="951" t="s">
        <v>132</v>
      </c>
      <c r="AM59" s="951" t="s">
        <v>114</v>
      </c>
      <c r="AN59" s="951" t="s">
        <v>132</v>
      </c>
      <c r="AO59" s="951" t="s">
        <v>112</v>
      </c>
      <c r="AP59" s="951" t="s">
        <v>193</v>
      </c>
      <c r="AQ59" s="951" t="s">
        <v>197</v>
      </c>
      <c r="AR59" s="951">
        <v>84</v>
      </c>
      <c r="AS59" s="951">
        <v>86</v>
      </c>
      <c r="AT59" s="951">
        <v>5</v>
      </c>
      <c r="AU59" s="951" t="s">
        <v>192</v>
      </c>
      <c r="AV59" s="951" t="s">
        <v>196</v>
      </c>
      <c r="AW59" s="949" t="s">
        <v>139</v>
      </c>
      <c r="AX59" s="949">
        <v>0</v>
      </c>
      <c r="AY59" s="954" t="s">
        <v>112</v>
      </c>
      <c r="AZ59" s="949" t="s">
        <v>139</v>
      </c>
      <c r="BA59" s="1120" t="str">
        <f t="shared" si="0"/>
        <v/>
      </c>
    </row>
    <row r="60" spans="1:53" ht="15" hidden="1" customHeight="1">
      <c r="A60" s="938" t="s">
        <v>2170</v>
      </c>
      <c r="B60" s="938" t="s">
        <v>1373</v>
      </c>
      <c r="C60" s="938" t="s">
        <v>530</v>
      </c>
      <c r="D60" s="953" t="s">
        <v>579</v>
      </c>
      <c r="E60" s="950" t="s">
        <v>235</v>
      </c>
      <c r="F60" s="951">
        <v>41</v>
      </c>
      <c r="G60" s="951">
        <v>59</v>
      </c>
      <c r="H60" s="951">
        <v>83</v>
      </c>
      <c r="I60" s="951">
        <v>37</v>
      </c>
      <c r="J60" s="951">
        <v>74</v>
      </c>
      <c r="K60" s="951">
        <v>76</v>
      </c>
      <c r="L60" s="951">
        <v>78</v>
      </c>
      <c r="M60" s="951">
        <v>84</v>
      </c>
      <c r="N60" s="951" t="s">
        <v>193</v>
      </c>
      <c r="O60" s="951"/>
      <c r="P60" s="951"/>
      <c r="Q60" s="951">
        <v>532</v>
      </c>
      <c r="R60" s="953"/>
      <c r="S60" s="953"/>
      <c r="T60" s="953">
        <v>532</v>
      </c>
      <c r="U60" s="953" t="s">
        <v>135</v>
      </c>
      <c r="V60" s="953">
        <v>532</v>
      </c>
      <c r="W60" s="953">
        <v>41</v>
      </c>
      <c r="X60" s="953">
        <v>59</v>
      </c>
      <c r="Y60" s="953">
        <v>83</v>
      </c>
      <c r="Z60" s="953">
        <v>532</v>
      </c>
      <c r="AA60" s="953">
        <v>99</v>
      </c>
      <c r="AB60" s="953" t="s">
        <v>132</v>
      </c>
      <c r="AC60" s="953" t="s">
        <v>112</v>
      </c>
      <c r="AD60" s="953" t="s">
        <v>112</v>
      </c>
      <c r="AE60" s="953" t="s">
        <v>132</v>
      </c>
      <c r="AF60" s="953" t="s">
        <v>112</v>
      </c>
      <c r="AG60" s="951" t="s">
        <v>112</v>
      </c>
      <c r="AH60" s="951" t="s">
        <v>112</v>
      </c>
      <c r="AI60" s="951" t="s">
        <v>112</v>
      </c>
      <c r="AJ60" s="951" t="s">
        <v>112</v>
      </c>
      <c r="AK60" s="951" t="s">
        <v>110</v>
      </c>
      <c r="AL60" s="951" t="s">
        <v>110</v>
      </c>
      <c r="AM60" s="951" t="s">
        <v>110</v>
      </c>
      <c r="AN60" s="951" t="s">
        <v>110</v>
      </c>
      <c r="AO60" s="951" t="s">
        <v>116</v>
      </c>
      <c r="AP60" s="951" t="s">
        <v>193</v>
      </c>
      <c r="AQ60" s="951" t="s">
        <v>194</v>
      </c>
      <c r="AR60" s="951">
        <v>95</v>
      </c>
      <c r="AS60" s="951">
        <v>97</v>
      </c>
      <c r="AT60" s="951">
        <v>5</v>
      </c>
      <c r="AU60" s="951" t="s">
        <v>192</v>
      </c>
      <c r="AV60" s="951" t="s">
        <v>196</v>
      </c>
      <c r="AW60" s="954" t="s">
        <v>139</v>
      </c>
      <c r="AX60" s="954">
        <v>0</v>
      </c>
      <c r="AY60" s="954" t="s">
        <v>132</v>
      </c>
      <c r="AZ60" s="954" t="s">
        <v>139</v>
      </c>
      <c r="BA60" s="1120" t="str">
        <f t="shared" si="0"/>
        <v/>
      </c>
    </row>
    <row r="61" spans="1:53" ht="15" hidden="1" customHeight="1">
      <c r="A61" s="938" t="s">
        <v>2171</v>
      </c>
      <c r="B61" s="938" t="s">
        <v>1373</v>
      </c>
      <c r="C61" s="938" t="s">
        <v>530</v>
      </c>
      <c r="D61" s="953" t="s">
        <v>580</v>
      </c>
      <c r="E61" s="950" t="s">
        <v>236</v>
      </c>
      <c r="F61" s="951">
        <v>39</v>
      </c>
      <c r="G61" s="951">
        <v>41</v>
      </c>
      <c r="H61" s="951">
        <v>74</v>
      </c>
      <c r="I61" s="951">
        <v>34</v>
      </c>
      <c r="J61" s="951">
        <v>66</v>
      </c>
      <c r="K61" s="951">
        <v>55</v>
      </c>
      <c r="L61" s="951">
        <v>70</v>
      </c>
      <c r="M61" s="951">
        <v>56</v>
      </c>
      <c r="N61" s="951" t="s">
        <v>193</v>
      </c>
      <c r="O61" s="951"/>
      <c r="P61" s="951"/>
      <c r="Q61" s="951">
        <v>435</v>
      </c>
      <c r="R61" s="953"/>
      <c r="S61" s="953"/>
      <c r="T61" s="953">
        <v>435</v>
      </c>
      <c r="U61" s="953" t="s">
        <v>135</v>
      </c>
      <c r="V61" s="953">
        <v>435</v>
      </c>
      <c r="W61" s="953">
        <v>39</v>
      </c>
      <c r="X61" s="953">
        <v>41</v>
      </c>
      <c r="Y61" s="953">
        <v>74</v>
      </c>
      <c r="Z61" s="953">
        <v>435</v>
      </c>
      <c r="AA61" s="953">
        <v>100</v>
      </c>
      <c r="AB61" s="953" t="s">
        <v>112</v>
      </c>
      <c r="AC61" s="953" t="s">
        <v>112</v>
      </c>
      <c r="AD61" s="953" t="s">
        <v>112</v>
      </c>
      <c r="AE61" s="953" t="s">
        <v>112</v>
      </c>
      <c r="AF61" s="953" t="s">
        <v>112</v>
      </c>
      <c r="AG61" s="951" t="s">
        <v>110</v>
      </c>
      <c r="AH61" s="951" t="s">
        <v>112</v>
      </c>
      <c r="AI61" s="951" t="s">
        <v>110</v>
      </c>
      <c r="AJ61" s="951" t="s">
        <v>112</v>
      </c>
      <c r="AK61" s="951" t="s">
        <v>112</v>
      </c>
      <c r="AL61" s="951" t="s">
        <v>112</v>
      </c>
      <c r="AM61" s="951" t="s">
        <v>110</v>
      </c>
      <c r="AN61" s="951" t="s">
        <v>110</v>
      </c>
      <c r="AO61" s="951" t="s">
        <v>110</v>
      </c>
      <c r="AP61" s="951" t="s">
        <v>193</v>
      </c>
      <c r="AQ61" s="951" t="s">
        <v>194</v>
      </c>
      <c r="AR61" s="951">
        <v>96</v>
      </c>
      <c r="AS61" s="951">
        <v>99</v>
      </c>
      <c r="AT61" s="951">
        <v>5</v>
      </c>
      <c r="AU61" s="951" t="s">
        <v>192</v>
      </c>
      <c r="AV61" s="951" t="s">
        <v>196</v>
      </c>
      <c r="AW61" s="954" t="s">
        <v>139</v>
      </c>
      <c r="AX61" s="954">
        <v>0</v>
      </c>
      <c r="AY61" s="954" t="s">
        <v>112</v>
      </c>
      <c r="AZ61" s="954" t="s">
        <v>139</v>
      </c>
      <c r="BA61" s="1120" t="str">
        <f t="shared" si="0"/>
        <v/>
      </c>
    </row>
    <row r="62" spans="1:53" ht="15" hidden="1" customHeight="1">
      <c r="A62" s="938" t="s">
        <v>2172</v>
      </c>
      <c r="B62" s="938" t="s">
        <v>1373</v>
      </c>
      <c r="C62" s="938" t="s">
        <v>530</v>
      </c>
      <c r="D62" s="953" t="s">
        <v>581</v>
      </c>
      <c r="E62" s="950" t="s">
        <v>237</v>
      </c>
      <c r="F62" s="951">
        <v>68</v>
      </c>
      <c r="G62" s="951">
        <v>66</v>
      </c>
      <c r="H62" s="951">
        <v>90</v>
      </c>
      <c r="I62" s="951">
        <v>54</v>
      </c>
      <c r="J62" s="951">
        <v>74</v>
      </c>
      <c r="K62" s="951">
        <v>64</v>
      </c>
      <c r="L62" s="951">
        <v>79</v>
      </c>
      <c r="M62" s="951">
        <v>61</v>
      </c>
      <c r="N62" s="951" t="s">
        <v>193</v>
      </c>
      <c r="O62" s="951"/>
      <c r="P62" s="951"/>
      <c r="Q62" s="951">
        <v>556</v>
      </c>
      <c r="R62" s="953"/>
      <c r="S62" s="953"/>
      <c r="T62" s="953">
        <v>556</v>
      </c>
      <c r="U62" s="953" t="s">
        <v>135</v>
      </c>
      <c r="V62" s="953">
        <v>556</v>
      </c>
      <c r="W62" s="953">
        <v>68</v>
      </c>
      <c r="X62" s="953">
        <v>66</v>
      </c>
      <c r="Y62" s="953">
        <v>90</v>
      </c>
      <c r="Z62" s="953">
        <v>556</v>
      </c>
      <c r="AA62" s="953">
        <v>100</v>
      </c>
      <c r="AB62" s="953" t="s">
        <v>132</v>
      </c>
      <c r="AC62" s="953" t="s">
        <v>132</v>
      </c>
      <c r="AD62" s="953" t="s">
        <v>132</v>
      </c>
      <c r="AE62" s="953" t="s">
        <v>132</v>
      </c>
      <c r="AF62" s="953" t="s">
        <v>132</v>
      </c>
      <c r="AG62" s="951" t="s">
        <v>132</v>
      </c>
      <c r="AH62" s="951" t="s">
        <v>132</v>
      </c>
      <c r="AI62" s="951" t="s">
        <v>132</v>
      </c>
      <c r="AJ62" s="951" t="s">
        <v>132</v>
      </c>
      <c r="AK62" s="951" t="s">
        <v>132</v>
      </c>
      <c r="AL62" s="951" t="s">
        <v>132</v>
      </c>
      <c r="AM62" s="951" t="s">
        <v>112</v>
      </c>
      <c r="AN62" s="951" t="s">
        <v>112</v>
      </c>
      <c r="AO62" s="951" t="s">
        <v>112</v>
      </c>
      <c r="AP62" s="951" t="s">
        <v>193</v>
      </c>
      <c r="AQ62" s="951" t="s">
        <v>194</v>
      </c>
      <c r="AR62" s="951">
        <v>69</v>
      </c>
      <c r="AS62" s="951">
        <v>94</v>
      </c>
      <c r="AT62" s="951">
        <v>5</v>
      </c>
      <c r="AU62" s="951" t="s">
        <v>193</v>
      </c>
      <c r="AV62" s="951" t="s">
        <v>196</v>
      </c>
      <c r="AW62" s="954" t="s">
        <v>139</v>
      </c>
      <c r="AX62" s="954">
        <v>0</v>
      </c>
      <c r="AY62" s="954" t="s">
        <v>132</v>
      </c>
      <c r="AZ62" s="954" t="s">
        <v>139</v>
      </c>
      <c r="BA62" s="1120" t="str">
        <f t="shared" si="0"/>
        <v/>
      </c>
    </row>
    <row r="63" spans="1:53" ht="15" hidden="1" customHeight="1">
      <c r="A63" s="938" t="s">
        <v>2173</v>
      </c>
      <c r="B63" s="938" t="s">
        <v>1373</v>
      </c>
      <c r="C63" s="938" t="s">
        <v>530</v>
      </c>
      <c r="D63" s="953" t="s">
        <v>582</v>
      </c>
      <c r="E63" s="950" t="s">
        <v>238</v>
      </c>
      <c r="F63" s="951">
        <v>64</v>
      </c>
      <c r="G63" s="951">
        <v>70</v>
      </c>
      <c r="H63" s="951">
        <v>94</v>
      </c>
      <c r="I63" s="951">
        <v>56</v>
      </c>
      <c r="J63" s="951">
        <v>81</v>
      </c>
      <c r="K63" s="951">
        <v>68</v>
      </c>
      <c r="L63" s="951">
        <v>83</v>
      </c>
      <c r="M63" s="951">
        <v>70</v>
      </c>
      <c r="N63" s="951" t="s">
        <v>193</v>
      </c>
      <c r="O63" s="951"/>
      <c r="P63" s="951"/>
      <c r="Q63" s="951">
        <v>586</v>
      </c>
      <c r="R63" s="953"/>
      <c r="S63" s="953"/>
      <c r="T63" s="953">
        <v>586</v>
      </c>
      <c r="U63" s="953" t="s">
        <v>135</v>
      </c>
      <c r="V63" s="953">
        <v>586</v>
      </c>
      <c r="W63" s="953">
        <v>64</v>
      </c>
      <c r="X63" s="953">
        <v>70</v>
      </c>
      <c r="Y63" s="953">
        <v>94</v>
      </c>
      <c r="Z63" s="953">
        <v>586</v>
      </c>
      <c r="AA63" s="953">
        <v>99</v>
      </c>
      <c r="AB63" s="953" t="s">
        <v>132</v>
      </c>
      <c r="AC63" s="953" t="s">
        <v>132</v>
      </c>
      <c r="AD63" s="953" t="s">
        <v>114</v>
      </c>
      <c r="AE63" s="953" t="s">
        <v>114</v>
      </c>
      <c r="AF63" s="953" t="s">
        <v>114</v>
      </c>
      <c r="AG63" s="951" t="s">
        <v>132</v>
      </c>
      <c r="AH63" s="951" t="s">
        <v>132</v>
      </c>
      <c r="AI63" s="951" t="s">
        <v>132</v>
      </c>
      <c r="AJ63" s="951" t="s">
        <v>132</v>
      </c>
      <c r="AK63" s="951" t="s">
        <v>112</v>
      </c>
      <c r="AL63" s="951" t="s">
        <v>132</v>
      </c>
      <c r="AM63" s="951" t="s">
        <v>114</v>
      </c>
      <c r="AN63" s="951" t="s">
        <v>132</v>
      </c>
      <c r="AO63" s="951" t="s">
        <v>112</v>
      </c>
      <c r="AP63" s="951" t="s">
        <v>193</v>
      </c>
      <c r="AQ63" s="951" t="s">
        <v>194</v>
      </c>
      <c r="AR63" s="951">
        <v>56</v>
      </c>
      <c r="AS63" s="951">
        <v>69</v>
      </c>
      <c r="AT63" s="951">
        <v>5</v>
      </c>
      <c r="AU63" s="951" t="s">
        <v>193</v>
      </c>
      <c r="AV63" s="951" t="s">
        <v>196</v>
      </c>
      <c r="AW63" s="954" t="s">
        <v>139</v>
      </c>
      <c r="AX63" s="954">
        <v>0</v>
      </c>
      <c r="AY63" s="954" t="s">
        <v>132</v>
      </c>
      <c r="AZ63" s="954" t="s">
        <v>139</v>
      </c>
      <c r="BA63" s="1120" t="str">
        <f t="shared" si="0"/>
        <v/>
      </c>
    </row>
    <row r="64" spans="1:53" s="957" customFormat="1" ht="15" hidden="1" customHeight="1">
      <c r="A64" s="938" t="s">
        <v>2174</v>
      </c>
      <c r="B64" s="938" t="s">
        <v>1373</v>
      </c>
      <c r="C64" s="938" t="s">
        <v>530</v>
      </c>
      <c r="D64" s="951" t="s">
        <v>583</v>
      </c>
      <c r="E64" s="958" t="s">
        <v>239</v>
      </c>
      <c r="F64" s="951">
        <v>50</v>
      </c>
      <c r="G64" s="951">
        <v>49</v>
      </c>
      <c r="H64" s="951">
        <v>68</v>
      </c>
      <c r="I64" s="951">
        <v>26</v>
      </c>
      <c r="J64" s="951">
        <v>70</v>
      </c>
      <c r="K64" s="951">
        <v>55</v>
      </c>
      <c r="L64" s="951">
        <v>62</v>
      </c>
      <c r="M64" s="951">
        <v>31</v>
      </c>
      <c r="N64" s="951" t="s">
        <v>193</v>
      </c>
      <c r="O64" s="951"/>
      <c r="P64" s="951"/>
      <c r="Q64" s="951">
        <v>411</v>
      </c>
      <c r="R64" s="951"/>
      <c r="S64" s="951"/>
      <c r="T64" s="951">
        <v>411</v>
      </c>
      <c r="U64" s="951" t="s">
        <v>135</v>
      </c>
      <c r="V64" s="951">
        <v>411</v>
      </c>
      <c r="W64" s="951">
        <v>58</v>
      </c>
      <c r="X64" s="951">
        <v>57</v>
      </c>
      <c r="Y64" s="951">
        <v>76</v>
      </c>
      <c r="Z64" s="951">
        <v>435</v>
      </c>
      <c r="AA64" s="951">
        <v>100</v>
      </c>
      <c r="AB64" s="951" t="s">
        <v>112</v>
      </c>
      <c r="AC64" s="951" t="s">
        <v>114</v>
      </c>
      <c r="AD64" s="951" t="s">
        <v>112</v>
      </c>
      <c r="AE64" s="951" t="s">
        <v>132</v>
      </c>
      <c r="AF64" s="951" t="s">
        <v>112</v>
      </c>
      <c r="AG64" s="951" t="s">
        <v>112</v>
      </c>
      <c r="AH64" s="951" t="s">
        <v>112</v>
      </c>
      <c r="AI64" s="951" t="s">
        <v>132</v>
      </c>
      <c r="AJ64" s="951" t="s">
        <v>110</v>
      </c>
      <c r="AK64" s="951" t="s">
        <v>112</v>
      </c>
      <c r="AL64" s="951" t="s">
        <v>112</v>
      </c>
      <c r="AM64" s="951" t="s">
        <v>110</v>
      </c>
      <c r="AN64" s="951" t="s">
        <v>112</v>
      </c>
      <c r="AO64" s="951" t="s">
        <v>110</v>
      </c>
      <c r="AP64" s="951" t="s">
        <v>193</v>
      </c>
      <c r="AQ64" s="951" t="s">
        <v>194</v>
      </c>
      <c r="AR64" s="951">
        <v>88</v>
      </c>
      <c r="AS64" s="951">
        <v>96</v>
      </c>
      <c r="AT64" s="951">
        <v>5</v>
      </c>
      <c r="AU64" s="951" t="s">
        <v>192</v>
      </c>
      <c r="AV64" s="951" t="s">
        <v>196</v>
      </c>
      <c r="AW64" s="949" t="s">
        <v>139</v>
      </c>
      <c r="AX64" s="949">
        <v>24</v>
      </c>
      <c r="AY64" s="954" t="s">
        <v>110</v>
      </c>
      <c r="AZ64" s="949" t="s">
        <v>3031</v>
      </c>
      <c r="BA64" s="1120" t="str">
        <f t="shared" si="0"/>
        <v>(D)*</v>
      </c>
    </row>
    <row r="65" spans="1:53" ht="15" hidden="1" customHeight="1">
      <c r="A65" s="938" t="s">
        <v>2175</v>
      </c>
      <c r="B65" s="938" t="s">
        <v>1373</v>
      </c>
      <c r="C65" s="938" t="s">
        <v>530</v>
      </c>
      <c r="D65" s="953" t="s">
        <v>584</v>
      </c>
      <c r="E65" s="950" t="s">
        <v>240</v>
      </c>
      <c r="F65" s="951">
        <v>48</v>
      </c>
      <c r="G65" s="951">
        <v>52</v>
      </c>
      <c r="H65" s="951">
        <v>76</v>
      </c>
      <c r="I65" s="951">
        <v>31</v>
      </c>
      <c r="J65" s="951">
        <v>80</v>
      </c>
      <c r="K65" s="951">
        <v>72</v>
      </c>
      <c r="L65" s="951">
        <v>80</v>
      </c>
      <c r="M65" s="951">
        <v>82</v>
      </c>
      <c r="N65" s="951" t="s">
        <v>193</v>
      </c>
      <c r="O65" s="949"/>
      <c r="P65" s="951"/>
      <c r="Q65" s="951">
        <v>521</v>
      </c>
      <c r="R65" s="953"/>
      <c r="S65" s="954"/>
      <c r="T65" s="953">
        <v>521</v>
      </c>
      <c r="U65" s="953" t="s">
        <v>135</v>
      </c>
      <c r="V65" s="953">
        <v>521</v>
      </c>
      <c r="W65" s="953">
        <v>48</v>
      </c>
      <c r="X65" s="953">
        <v>52</v>
      </c>
      <c r="Y65" s="953">
        <v>76</v>
      </c>
      <c r="Z65" s="953">
        <v>521</v>
      </c>
      <c r="AA65" s="953">
        <v>100</v>
      </c>
      <c r="AB65" s="953" t="s">
        <v>114</v>
      </c>
      <c r="AC65" s="953" t="s">
        <v>116</v>
      </c>
      <c r="AD65" s="953" t="s">
        <v>112</v>
      </c>
      <c r="AE65" s="953" t="s">
        <v>112</v>
      </c>
      <c r="AF65" s="953" t="s">
        <v>112</v>
      </c>
      <c r="AG65" s="951" t="s">
        <v>112</v>
      </c>
      <c r="AH65" s="951" t="s">
        <v>114</v>
      </c>
      <c r="AI65" s="951" t="s">
        <v>112</v>
      </c>
      <c r="AJ65" s="951" t="s">
        <v>112</v>
      </c>
      <c r="AK65" s="951" t="s">
        <v>112</v>
      </c>
      <c r="AL65" s="951" t="s">
        <v>116</v>
      </c>
      <c r="AM65" s="951" t="s">
        <v>110</v>
      </c>
      <c r="AN65" s="951" t="s">
        <v>110</v>
      </c>
      <c r="AO65" s="951" t="s">
        <v>116</v>
      </c>
      <c r="AP65" s="951" t="s">
        <v>193</v>
      </c>
      <c r="AQ65" s="951" t="s">
        <v>194</v>
      </c>
      <c r="AR65" s="951">
        <v>99</v>
      </c>
      <c r="AS65" s="951">
        <v>100</v>
      </c>
      <c r="AT65" s="951">
        <v>5</v>
      </c>
      <c r="AU65" s="951" t="s">
        <v>192</v>
      </c>
      <c r="AV65" s="951" t="s">
        <v>196</v>
      </c>
      <c r="AW65" s="954" t="s">
        <v>1959</v>
      </c>
      <c r="AX65" s="954">
        <v>0</v>
      </c>
      <c r="AY65" s="954" t="s">
        <v>114</v>
      </c>
      <c r="AZ65" s="954" t="s">
        <v>139</v>
      </c>
      <c r="BA65" s="1120" t="str">
        <f t="shared" si="0"/>
        <v/>
      </c>
    </row>
    <row r="66" spans="1:53" ht="15" hidden="1" customHeight="1">
      <c r="A66" s="938" t="s">
        <v>2176</v>
      </c>
      <c r="B66" s="938" t="s">
        <v>1373</v>
      </c>
      <c r="C66" s="938" t="s">
        <v>530</v>
      </c>
      <c r="D66" s="953" t="s">
        <v>585</v>
      </c>
      <c r="E66" s="950" t="s">
        <v>586</v>
      </c>
      <c r="F66" s="951">
        <v>0</v>
      </c>
      <c r="G66" s="951">
        <v>0</v>
      </c>
      <c r="H66" s="951">
        <v>0</v>
      </c>
      <c r="I66" s="951">
        <v>0</v>
      </c>
      <c r="J66" s="951">
        <v>9</v>
      </c>
      <c r="K66" s="951">
        <v>2</v>
      </c>
      <c r="L66" s="951">
        <v>9</v>
      </c>
      <c r="M66" s="951">
        <v>2</v>
      </c>
      <c r="N66" s="951" t="s">
        <v>193</v>
      </c>
      <c r="O66" s="951"/>
      <c r="P66" s="951"/>
      <c r="Q66" s="951">
        <v>22</v>
      </c>
      <c r="R66" s="953"/>
      <c r="S66" s="953"/>
      <c r="T66" s="953">
        <v>22</v>
      </c>
      <c r="U66" s="953" t="s">
        <v>135</v>
      </c>
      <c r="V66" s="953">
        <v>22</v>
      </c>
      <c r="W66" s="953">
        <v>0</v>
      </c>
      <c r="X66" s="953">
        <v>0</v>
      </c>
      <c r="Y66" s="953">
        <v>0</v>
      </c>
      <c r="Z66" s="953">
        <v>22</v>
      </c>
      <c r="AA66" s="953">
        <v>99</v>
      </c>
      <c r="AB66" s="953" t="s">
        <v>2177</v>
      </c>
      <c r="AC66" s="953"/>
      <c r="AD66" s="953"/>
      <c r="AE66" s="953"/>
      <c r="AF66" s="953"/>
      <c r="AG66" s="951"/>
      <c r="AH66" s="951"/>
      <c r="AI66" s="951"/>
      <c r="AJ66" s="951"/>
      <c r="AK66" s="951"/>
      <c r="AL66" s="951"/>
      <c r="AM66" s="951"/>
      <c r="AN66" s="951"/>
      <c r="AO66" s="951"/>
      <c r="AP66" s="951" t="s">
        <v>193</v>
      </c>
      <c r="AQ66" s="951" t="s">
        <v>197</v>
      </c>
      <c r="AR66" s="951">
        <v>80</v>
      </c>
      <c r="AS66" s="951">
        <v>85</v>
      </c>
      <c r="AT66" s="951">
        <v>5</v>
      </c>
      <c r="AU66" s="951" t="s">
        <v>192</v>
      </c>
      <c r="AV66" s="951" t="s">
        <v>1339</v>
      </c>
      <c r="AW66" s="954" t="s">
        <v>139</v>
      </c>
      <c r="AX66" s="954">
        <v>0</v>
      </c>
      <c r="AY66" s="954" t="s">
        <v>3092</v>
      </c>
      <c r="AZ66" s="954" t="s">
        <v>139</v>
      </c>
      <c r="BA66" s="1120" t="str">
        <f t="shared" si="0"/>
        <v/>
      </c>
    </row>
    <row r="67" spans="1:53" ht="15" hidden="1" customHeight="1">
      <c r="A67" s="938" t="s">
        <v>2178</v>
      </c>
      <c r="B67" s="938" t="s">
        <v>1373</v>
      </c>
      <c r="C67" s="938" t="s">
        <v>530</v>
      </c>
      <c r="D67" s="953" t="s">
        <v>587</v>
      </c>
      <c r="E67" s="950" t="s">
        <v>241</v>
      </c>
      <c r="F67" s="951">
        <v>88</v>
      </c>
      <c r="G67" s="951">
        <v>88</v>
      </c>
      <c r="H67" s="951">
        <v>94</v>
      </c>
      <c r="I67" s="951">
        <v>81</v>
      </c>
      <c r="J67" s="951">
        <v>82</v>
      </c>
      <c r="K67" s="951">
        <v>89</v>
      </c>
      <c r="L67" s="951">
        <v>84</v>
      </c>
      <c r="M67" s="951">
        <v>79</v>
      </c>
      <c r="N67" s="951" t="s">
        <v>192</v>
      </c>
      <c r="O67" s="951">
        <v>22</v>
      </c>
      <c r="P67" s="951">
        <v>50</v>
      </c>
      <c r="Q67" s="951">
        <v>757</v>
      </c>
      <c r="R67" s="953">
        <v>735</v>
      </c>
      <c r="S67" s="953">
        <v>778</v>
      </c>
      <c r="T67" s="953">
        <v>778</v>
      </c>
      <c r="U67" s="953" t="s">
        <v>135</v>
      </c>
      <c r="V67" s="953">
        <v>778</v>
      </c>
      <c r="W67" s="953">
        <v>88</v>
      </c>
      <c r="X67" s="953">
        <v>88</v>
      </c>
      <c r="Y67" s="953">
        <v>94</v>
      </c>
      <c r="Z67" s="953">
        <v>778</v>
      </c>
      <c r="AA67" s="953">
        <v>100</v>
      </c>
      <c r="AB67" s="953" t="s">
        <v>132</v>
      </c>
      <c r="AC67" s="953" t="s">
        <v>132</v>
      </c>
      <c r="AD67" s="953" t="s">
        <v>132</v>
      </c>
      <c r="AE67" s="953" t="s">
        <v>132</v>
      </c>
      <c r="AF67" s="953" t="s">
        <v>132</v>
      </c>
      <c r="AG67" s="951" t="s">
        <v>132</v>
      </c>
      <c r="AH67" s="951" t="s">
        <v>132</v>
      </c>
      <c r="AI67" s="951" t="s">
        <v>132</v>
      </c>
      <c r="AJ67" s="951" t="s">
        <v>114</v>
      </c>
      <c r="AK67" s="951"/>
      <c r="AL67" s="951"/>
      <c r="AM67" s="951"/>
      <c r="AN67" s="951"/>
      <c r="AO67" s="951"/>
      <c r="AP67" s="951" t="s">
        <v>192</v>
      </c>
      <c r="AQ67" s="951" t="s">
        <v>197</v>
      </c>
      <c r="AR67" s="951">
        <v>15</v>
      </c>
      <c r="AS67" s="951">
        <v>43</v>
      </c>
      <c r="AT67" s="951">
        <v>5</v>
      </c>
      <c r="AU67" s="951" t="s">
        <v>193</v>
      </c>
      <c r="AV67" s="951" t="s">
        <v>196</v>
      </c>
      <c r="AW67" s="954" t="s">
        <v>139</v>
      </c>
      <c r="AX67" s="954">
        <v>0</v>
      </c>
      <c r="AY67" s="954" t="s">
        <v>132</v>
      </c>
      <c r="AZ67" s="954" t="s">
        <v>139</v>
      </c>
      <c r="BA67" s="1120" t="str">
        <f t="shared" si="0"/>
        <v/>
      </c>
    </row>
    <row r="68" spans="1:53" ht="15" hidden="1" customHeight="1">
      <c r="A68" s="938" t="s">
        <v>2179</v>
      </c>
      <c r="B68" s="938" t="s">
        <v>1373</v>
      </c>
      <c r="C68" s="938" t="s">
        <v>530</v>
      </c>
      <c r="D68" s="953" t="s">
        <v>588</v>
      </c>
      <c r="E68" s="950" t="s">
        <v>1779</v>
      </c>
      <c r="F68" s="951">
        <v>85</v>
      </c>
      <c r="G68" s="951">
        <v>78</v>
      </c>
      <c r="H68" s="951">
        <v>90</v>
      </c>
      <c r="I68" s="951">
        <v>77</v>
      </c>
      <c r="J68" s="951">
        <v>87</v>
      </c>
      <c r="K68" s="951">
        <v>76</v>
      </c>
      <c r="L68" s="951">
        <v>85</v>
      </c>
      <c r="M68" s="951">
        <v>57</v>
      </c>
      <c r="N68" s="951" t="s">
        <v>193</v>
      </c>
      <c r="O68" s="951"/>
      <c r="P68" s="951"/>
      <c r="Q68" s="951">
        <v>635</v>
      </c>
      <c r="R68" s="953"/>
      <c r="S68" s="953"/>
      <c r="T68" s="953">
        <v>635</v>
      </c>
      <c r="U68" s="953" t="s">
        <v>135</v>
      </c>
      <c r="V68" s="953">
        <v>635</v>
      </c>
      <c r="W68" s="953">
        <v>85</v>
      </c>
      <c r="X68" s="953">
        <v>78</v>
      </c>
      <c r="Y68" s="953">
        <v>90</v>
      </c>
      <c r="Z68" s="953">
        <v>635</v>
      </c>
      <c r="AA68" s="953">
        <v>100</v>
      </c>
      <c r="AB68" s="953" t="s">
        <v>132</v>
      </c>
      <c r="AC68" s="953" t="s">
        <v>132</v>
      </c>
      <c r="AD68" s="953" t="s">
        <v>132</v>
      </c>
      <c r="AE68" s="953" t="s">
        <v>132</v>
      </c>
      <c r="AF68" s="953" t="s">
        <v>132</v>
      </c>
      <c r="AG68" s="951" t="s">
        <v>132</v>
      </c>
      <c r="AH68" s="951" t="s">
        <v>132</v>
      </c>
      <c r="AI68" s="951" t="s">
        <v>132</v>
      </c>
      <c r="AJ68" s="951" t="s">
        <v>132</v>
      </c>
      <c r="AK68" s="951" t="s">
        <v>132</v>
      </c>
      <c r="AL68" s="951" t="s">
        <v>132</v>
      </c>
      <c r="AM68" s="951" t="s">
        <v>132</v>
      </c>
      <c r="AN68" s="951" t="s">
        <v>132</v>
      </c>
      <c r="AO68" s="951" t="s">
        <v>112</v>
      </c>
      <c r="AP68" s="951" t="s">
        <v>193</v>
      </c>
      <c r="AQ68" s="951" t="s">
        <v>197</v>
      </c>
      <c r="AR68" s="951">
        <v>36</v>
      </c>
      <c r="AS68" s="951">
        <v>81</v>
      </c>
      <c r="AT68" s="951">
        <v>5</v>
      </c>
      <c r="AU68" s="951" t="s">
        <v>193</v>
      </c>
      <c r="AV68" s="951" t="s">
        <v>196</v>
      </c>
      <c r="AW68" s="954" t="s">
        <v>139</v>
      </c>
      <c r="AX68" s="954">
        <v>0</v>
      </c>
      <c r="AY68" s="954" t="s">
        <v>132</v>
      </c>
      <c r="AZ68" s="954" t="s">
        <v>139</v>
      </c>
      <c r="BA68" s="1120" t="str">
        <f t="shared" si="0"/>
        <v/>
      </c>
    </row>
    <row r="69" spans="1:53" ht="15" hidden="1" customHeight="1">
      <c r="A69" s="938" t="s">
        <v>2180</v>
      </c>
      <c r="B69" s="938" t="s">
        <v>1373</v>
      </c>
      <c r="C69" s="938" t="s">
        <v>530</v>
      </c>
      <c r="D69" s="953" t="s">
        <v>589</v>
      </c>
      <c r="E69" s="950" t="s">
        <v>243</v>
      </c>
      <c r="F69" s="951">
        <v>81</v>
      </c>
      <c r="G69" s="951">
        <v>87</v>
      </c>
      <c r="H69" s="951">
        <v>93</v>
      </c>
      <c r="I69" s="951">
        <v>68</v>
      </c>
      <c r="J69" s="951">
        <v>75</v>
      </c>
      <c r="K69" s="951">
        <v>84</v>
      </c>
      <c r="L69" s="951">
        <v>76</v>
      </c>
      <c r="M69" s="951">
        <v>86</v>
      </c>
      <c r="N69" s="951" t="s">
        <v>193</v>
      </c>
      <c r="O69" s="951"/>
      <c r="P69" s="951"/>
      <c r="Q69" s="951">
        <v>650</v>
      </c>
      <c r="R69" s="953"/>
      <c r="S69" s="953"/>
      <c r="T69" s="953">
        <v>650</v>
      </c>
      <c r="U69" s="953" t="s">
        <v>135</v>
      </c>
      <c r="V69" s="953">
        <v>650</v>
      </c>
      <c r="W69" s="953">
        <v>81</v>
      </c>
      <c r="X69" s="953">
        <v>87</v>
      </c>
      <c r="Y69" s="953">
        <v>93</v>
      </c>
      <c r="Z69" s="953">
        <v>650</v>
      </c>
      <c r="AA69" s="953">
        <v>100</v>
      </c>
      <c r="AB69" s="953" t="s">
        <v>132</v>
      </c>
      <c r="AC69" s="953" t="s">
        <v>132</v>
      </c>
      <c r="AD69" s="953" t="s">
        <v>132</v>
      </c>
      <c r="AE69" s="953" t="s">
        <v>132</v>
      </c>
      <c r="AF69" s="953" t="s">
        <v>132</v>
      </c>
      <c r="AG69" s="951" t="s">
        <v>132</v>
      </c>
      <c r="AH69" s="951" t="s">
        <v>132</v>
      </c>
      <c r="AI69" s="951" t="s">
        <v>132</v>
      </c>
      <c r="AJ69" s="951" t="s">
        <v>132</v>
      </c>
      <c r="AK69" s="951" t="s">
        <v>132</v>
      </c>
      <c r="AL69" s="951" t="s">
        <v>132</v>
      </c>
      <c r="AM69" s="951" t="s">
        <v>132</v>
      </c>
      <c r="AN69" s="951" t="s">
        <v>114</v>
      </c>
      <c r="AO69" s="951" t="s">
        <v>112</v>
      </c>
      <c r="AP69" s="951" t="s">
        <v>193</v>
      </c>
      <c r="AQ69" s="951" t="s">
        <v>194</v>
      </c>
      <c r="AR69" s="951">
        <v>72</v>
      </c>
      <c r="AS69" s="951">
        <v>97</v>
      </c>
      <c r="AT69" s="951">
        <v>5</v>
      </c>
      <c r="AU69" s="951" t="s">
        <v>192</v>
      </c>
      <c r="AV69" s="951" t="s">
        <v>196</v>
      </c>
      <c r="AW69" s="954" t="s">
        <v>139</v>
      </c>
      <c r="AX69" s="954">
        <v>0</v>
      </c>
      <c r="AY69" s="954" t="s">
        <v>132</v>
      </c>
      <c r="AZ69" s="954" t="s">
        <v>139</v>
      </c>
      <c r="BA69" s="1120" t="str">
        <f t="shared" si="0"/>
        <v/>
      </c>
    </row>
    <row r="70" spans="1:53" ht="15" hidden="1" customHeight="1">
      <c r="A70" s="938" t="s">
        <v>2181</v>
      </c>
      <c r="B70" s="938" t="s">
        <v>1373</v>
      </c>
      <c r="C70" s="938" t="s">
        <v>530</v>
      </c>
      <c r="D70" s="953" t="s">
        <v>590</v>
      </c>
      <c r="E70" s="950" t="s">
        <v>244</v>
      </c>
      <c r="F70" s="951">
        <v>69</v>
      </c>
      <c r="G70" s="951">
        <v>64</v>
      </c>
      <c r="H70" s="951">
        <v>93</v>
      </c>
      <c r="I70" s="951">
        <v>49</v>
      </c>
      <c r="J70" s="951">
        <v>79</v>
      </c>
      <c r="K70" s="951">
        <v>71</v>
      </c>
      <c r="L70" s="951">
        <v>85</v>
      </c>
      <c r="M70" s="951">
        <v>64</v>
      </c>
      <c r="N70" s="951" t="s">
        <v>192</v>
      </c>
      <c r="O70" s="951">
        <v>24</v>
      </c>
      <c r="P70" s="951">
        <v>46</v>
      </c>
      <c r="Q70" s="951">
        <v>644</v>
      </c>
      <c r="R70" s="953">
        <v>620</v>
      </c>
      <c r="S70" s="953">
        <v>657</v>
      </c>
      <c r="T70" s="953">
        <v>657</v>
      </c>
      <c r="U70" s="953" t="s">
        <v>135</v>
      </c>
      <c r="V70" s="953">
        <v>657</v>
      </c>
      <c r="W70" s="953">
        <v>69</v>
      </c>
      <c r="X70" s="953">
        <v>64</v>
      </c>
      <c r="Y70" s="953">
        <v>93</v>
      </c>
      <c r="Z70" s="953">
        <v>657</v>
      </c>
      <c r="AA70" s="953">
        <v>100</v>
      </c>
      <c r="AB70" s="953" t="s">
        <v>132</v>
      </c>
      <c r="AC70" s="953" t="s">
        <v>132</v>
      </c>
      <c r="AD70" s="953" t="s">
        <v>132</v>
      </c>
      <c r="AE70" s="953" t="s">
        <v>132</v>
      </c>
      <c r="AF70" s="953" t="s">
        <v>132</v>
      </c>
      <c r="AG70" s="951" t="s">
        <v>114</v>
      </c>
      <c r="AH70" s="951" t="s">
        <v>114</v>
      </c>
      <c r="AI70" s="951"/>
      <c r="AJ70" s="949"/>
      <c r="AK70" s="951"/>
      <c r="AL70" s="951"/>
      <c r="AM70" s="949"/>
      <c r="AN70" s="951"/>
      <c r="AO70" s="951"/>
      <c r="AP70" s="951" t="s">
        <v>192</v>
      </c>
      <c r="AQ70" s="951" t="s">
        <v>197</v>
      </c>
      <c r="AR70" s="951">
        <v>69</v>
      </c>
      <c r="AS70" s="951">
        <v>91</v>
      </c>
      <c r="AT70" s="951">
        <v>5</v>
      </c>
      <c r="AU70" s="951" t="s">
        <v>193</v>
      </c>
      <c r="AV70" s="951" t="s">
        <v>196</v>
      </c>
      <c r="AW70" s="954" t="s">
        <v>139</v>
      </c>
      <c r="AX70" s="954">
        <v>0</v>
      </c>
      <c r="AY70" s="954" t="s">
        <v>132</v>
      </c>
      <c r="AZ70" s="954" t="s">
        <v>139</v>
      </c>
      <c r="BA70" s="1120" t="str">
        <f t="shared" si="0"/>
        <v/>
      </c>
    </row>
    <row r="71" spans="1:53" ht="15" hidden="1" customHeight="1">
      <c r="A71" s="938" t="s">
        <v>2182</v>
      </c>
      <c r="B71" s="938" t="s">
        <v>1373</v>
      </c>
      <c r="C71" s="938" t="s">
        <v>530</v>
      </c>
      <c r="D71" s="953" t="s">
        <v>1170</v>
      </c>
      <c r="E71" s="950" t="s">
        <v>1223</v>
      </c>
      <c r="F71" s="951">
        <v>47</v>
      </c>
      <c r="G71" s="951">
        <v>63</v>
      </c>
      <c r="H71" s="951">
        <v>84</v>
      </c>
      <c r="I71" s="951">
        <v>51</v>
      </c>
      <c r="J71" s="951">
        <v>80</v>
      </c>
      <c r="K71" s="951">
        <v>83</v>
      </c>
      <c r="L71" s="951">
        <v>78</v>
      </c>
      <c r="M71" s="951">
        <v>89</v>
      </c>
      <c r="N71" s="951" t="s">
        <v>193</v>
      </c>
      <c r="O71" s="951"/>
      <c r="P71" s="951"/>
      <c r="Q71" s="951">
        <v>575</v>
      </c>
      <c r="R71" s="953"/>
      <c r="S71" s="954"/>
      <c r="T71" s="953">
        <v>575</v>
      </c>
      <c r="U71" s="953" t="s">
        <v>135</v>
      </c>
      <c r="V71" s="953">
        <v>575</v>
      </c>
      <c r="W71" s="953">
        <v>47</v>
      </c>
      <c r="X71" s="953">
        <v>63</v>
      </c>
      <c r="Y71" s="953">
        <v>84</v>
      </c>
      <c r="Z71" s="953">
        <v>575</v>
      </c>
      <c r="AA71" s="953">
        <v>99</v>
      </c>
      <c r="AB71" s="953" t="s">
        <v>132</v>
      </c>
      <c r="AC71" s="953" t="s">
        <v>132</v>
      </c>
      <c r="AD71" s="953"/>
      <c r="AE71" s="953"/>
      <c r="AF71" s="953"/>
      <c r="AG71" s="951"/>
      <c r="AH71" s="951"/>
      <c r="AI71" s="951"/>
      <c r="AJ71" s="949"/>
      <c r="AK71" s="951"/>
      <c r="AL71" s="951"/>
      <c r="AM71" s="949"/>
      <c r="AN71" s="951"/>
      <c r="AO71" s="951"/>
      <c r="AP71" s="951" t="s">
        <v>192</v>
      </c>
      <c r="AQ71" s="951" t="s">
        <v>194</v>
      </c>
      <c r="AR71" s="951">
        <v>80</v>
      </c>
      <c r="AS71" s="951">
        <v>96</v>
      </c>
      <c r="AT71" s="951">
        <v>5</v>
      </c>
      <c r="AU71" s="951" t="s">
        <v>192</v>
      </c>
      <c r="AV71" s="951" t="s">
        <v>196</v>
      </c>
      <c r="AW71" s="954" t="s">
        <v>139</v>
      </c>
      <c r="AX71" s="954">
        <v>0</v>
      </c>
      <c r="AY71" s="954" t="s">
        <v>132</v>
      </c>
      <c r="AZ71" s="954" t="s">
        <v>139</v>
      </c>
      <c r="BA71" s="1120" t="str">
        <f t="shared" si="0"/>
        <v/>
      </c>
    </row>
    <row r="72" spans="1:53" ht="15" hidden="1" customHeight="1">
      <c r="A72" s="938" t="s">
        <v>2183</v>
      </c>
      <c r="B72" s="938" t="s">
        <v>1373</v>
      </c>
      <c r="C72" s="938" t="s">
        <v>530</v>
      </c>
      <c r="D72" s="953" t="s">
        <v>1169</v>
      </c>
      <c r="E72" s="950" t="s">
        <v>1355</v>
      </c>
      <c r="F72" s="951">
        <v>50</v>
      </c>
      <c r="G72" s="951">
        <v>53</v>
      </c>
      <c r="H72" s="951">
        <v>58</v>
      </c>
      <c r="I72" s="951">
        <v>26</v>
      </c>
      <c r="J72" s="951">
        <v>70</v>
      </c>
      <c r="K72" s="951">
        <v>65</v>
      </c>
      <c r="L72" s="951">
        <v>79</v>
      </c>
      <c r="M72" s="951">
        <v>57</v>
      </c>
      <c r="N72" s="951" t="s">
        <v>193</v>
      </c>
      <c r="O72" s="951"/>
      <c r="P72" s="951"/>
      <c r="Q72" s="951">
        <v>458</v>
      </c>
      <c r="R72" s="953"/>
      <c r="S72" s="953"/>
      <c r="T72" s="953">
        <v>458</v>
      </c>
      <c r="U72" s="953" t="s">
        <v>135</v>
      </c>
      <c r="V72" s="953">
        <v>458</v>
      </c>
      <c r="W72" s="953">
        <v>50</v>
      </c>
      <c r="X72" s="953">
        <v>53</v>
      </c>
      <c r="Y72" s="953">
        <v>58</v>
      </c>
      <c r="Z72" s="953">
        <v>458</v>
      </c>
      <c r="AA72" s="953">
        <v>100</v>
      </c>
      <c r="AB72" s="953" t="s">
        <v>112</v>
      </c>
      <c r="AC72" s="953" t="s">
        <v>112</v>
      </c>
      <c r="AD72" s="953" t="s">
        <v>114</v>
      </c>
      <c r="AE72" s="953"/>
      <c r="AF72" s="953"/>
      <c r="AG72" s="951"/>
      <c r="AH72" s="951"/>
      <c r="AI72" s="951"/>
      <c r="AJ72" s="951"/>
      <c r="AK72" s="951"/>
      <c r="AL72" s="951"/>
      <c r="AM72" s="951"/>
      <c r="AN72" s="951"/>
      <c r="AO72" s="951"/>
      <c r="AP72" s="951" t="s">
        <v>192</v>
      </c>
      <c r="AQ72" s="951" t="s">
        <v>194</v>
      </c>
      <c r="AR72" s="951">
        <v>90</v>
      </c>
      <c r="AS72" s="951">
        <v>99</v>
      </c>
      <c r="AT72" s="951">
        <v>5</v>
      </c>
      <c r="AU72" s="951" t="s">
        <v>192</v>
      </c>
      <c r="AV72" s="951" t="s">
        <v>196</v>
      </c>
      <c r="AW72" s="954" t="s">
        <v>139</v>
      </c>
      <c r="AX72" s="954">
        <v>0</v>
      </c>
      <c r="AY72" s="954" t="s">
        <v>112</v>
      </c>
      <c r="AZ72" s="954" t="s">
        <v>139</v>
      </c>
      <c r="BA72" s="1120" t="str">
        <f t="shared" si="0"/>
        <v/>
      </c>
    </row>
    <row r="73" spans="1:53" ht="15" hidden="1" customHeight="1">
      <c r="A73" s="938" t="s">
        <v>2184</v>
      </c>
      <c r="B73" s="938" t="s">
        <v>1373</v>
      </c>
      <c r="C73" s="938" t="s">
        <v>530</v>
      </c>
      <c r="D73" s="953" t="s">
        <v>592</v>
      </c>
      <c r="E73" s="950" t="s">
        <v>245</v>
      </c>
      <c r="F73" s="951">
        <v>68</v>
      </c>
      <c r="G73" s="951">
        <v>68</v>
      </c>
      <c r="H73" s="951">
        <v>92</v>
      </c>
      <c r="I73" s="951">
        <v>75</v>
      </c>
      <c r="J73" s="951">
        <v>75</v>
      </c>
      <c r="K73" s="951">
        <v>76</v>
      </c>
      <c r="L73" s="951">
        <v>81</v>
      </c>
      <c r="M73" s="951">
        <v>79</v>
      </c>
      <c r="N73" s="951" t="s">
        <v>192</v>
      </c>
      <c r="O73" s="951">
        <v>22</v>
      </c>
      <c r="P73" s="951">
        <v>45</v>
      </c>
      <c r="Q73" s="951">
        <v>681</v>
      </c>
      <c r="R73" s="953">
        <v>659</v>
      </c>
      <c r="S73" s="953">
        <v>698</v>
      </c>
      <c r="T73" s="953">
        <v>698</v>
      </c>
      <c r="U73" s="953" t="s">
        <v>135</v>
      </c>
      <c r="V73" s="953">
        <v>698</v>
      </c>
      <c r="W73" s="953">
        <v>68</v>
      </c>
      <c r="X73" s="953">
        <v>68</v>
      </c>
      <c r="Y73" s="953">
        <v>92</v>
      </c>
      <c r="Z73" s="953">
        <v>698</v>
      </c>
      <c r="AA73" s="953">
        <v>100</v>
      </c>
      <c r="AB73" s="953" t="s">
        <v>132</v>
      </c>
      <c r="AC73" s="953" t="s">
        <v>132</v>
      </c>
      <c r="AD73" s="953" t="s">
        <v>132</v>
      </c>
      <c r="AE73" s="953" t="s">
        <v>132</v>
      </c>
      <c r="AF73" s="953" t="s">
        <v>132</v>
      </c>
      <c r="AG73" s="951" t="s">
        <v>132</v>
      </c>
      <c r="AH73" s="951" t="s">
        <v>132</v>
      </c>
      <c r="AI73" s="951" t="s">
        <v>132</v>
      </c>
      <c r="AJ73" s="951" t="s">
        <v>132</v>
      </c>
      <c r="AK73" s="951"/>
      <c r="AL73" s="951"/>
      <c r="AM73" s="951"/>
      <c r="AN73" s="951"/>
      <c r="AO73" s="951"/>
      <c r="AP73" s="951" t="s">
        <v>192</v>
      </c>
      <c r="AQ73" s="951" t="s">
        <v>197</v>
      </c>
      <c r="AR73" s="951">
        <v>85</v>
      </c>
      <c r="AS73" s="951">
        <v>98</v>
      </c>
      <c r="AT73" s="951">
        <v>5</v>
      </c>
      <c r="AU73" s="951" t="s">
        <v>192</v>
      </c>
      <c r="AV73" s="951" t="s">
        <v>196</v>
      </c>
      <c r="AW73" s="954" t="s">
        <v>139</v>
      </c>
      <c r="AX73" s="954">
        <v>0</v>
      </c>
      <c r="AY73" s="954" t="s">
        <v>132</v>
      </c>
      <c r="AZ73" s="954" t="s">
        <v>139</v>
      </c>
      <c r="BA73" s="1120" t="str">
        <f t="shared" si="0"/>
        <v/>
      </c>
    </row>
    <row r="74" spans="1:53" ht="15" hidden="1" customHeight="1">
      <c r="A74" s="938" t="s">
        <v>2185</v>
      </c>
      <c r="B74" s="938" t="s">
        <v>1373</v>
      </c>
      <c r="C74" s="938" t="s">
        <v>530</v>
      </c>
      <c r="D74" s="953" t="s">
        <v>593</v>
      </c>
      <c r="E74" s="950" t="s">
        <v>246</v>
      </c>
      <c r="F74" s="951">
        <v>77</v>
      </c>
      <c r="G74" s="951">
        <v>78</v>
      </c>
      <c r="H74" s="951">
        <v>90</v>
      </c>
      <c r="I74" s="951">
        <v>63</v>
      </c>
      <c r="J74" s="951">
        <v>77</v>
      </c>
      <c r="K74" s="951">
        <v>81</v>
      </c>
      <c r="L74" s="951">
        <v>75</v>
      </c>
      <c r="M74" s="951">
        <v>66</v>
      </c>
      <c r="N74" s="951" t="s">
        <v>193</v>
      </c>
      <c r="O74" s="951"/>
      <c r="P74" s="951"/>
      <c r="Q74" s="951">
        <v>607</v>
      </c>
      <c r="R74" s="953"/>
      <c r="S74" s="953"/>
      <c r="T74" s="953">
        <v>607</v>
      </c>
      <c r="U74" s="953" t="s">
        <v>135</v>
      </c>
      <c r="V74" s="953">
        <v>607</v>
      </c>
      <c r="W74" s="953">
        <v>77</v>
      </c>
      <c r="X74" s="953">
        <v>78</v>
      </c>
      <c r="Y74" s="953">
        <v>90</v>
      </c>
      <c r="Z74" s="953">
        <v>607</v>
      </c>
      <c r="AA74" s="953">
        <v>100</v>
      </c>
      <c r="AB74" s="953" t="s">
        <v>132</v>
      </c>
      <c r="AC74" s="953" t="s">
        <v>132</v>
      </c>
      <c r="AD74" s="953" t="s">
        <v>132</v>
      </c>
      <c r="AE74" s="953" t="s">
        <v>132</v>
      </c>
      <c r="AF74" s="953" t="s">
        <v>132</v>
      </c>
      <c r="AG74" s="951" t="s">
        <v>132</v>
      </c>
      <c r="AH74" s="951" t="s">
        <v>132</v>
      </c>
      <c r="AI74" s="951" t="s">
        <v>132</v>
      </c>
      <c r="AJ74" s="951" t="s">
        <v>132</v>
      </c>
      <c r="AK74" s="951" t="s">
        <v>132</v>
      </c>
      <c r="AL74" s="951" t="s">
        <v>132</v>
      </c>
      <c r="AM74" s="951" t="s">
        <v>112</v>
      </c>
      <c r="AN74" s="951" t="s">
        <v>132</v>
      </c>
      <c r="AO74" s="951" t="s">
        <v>114</v>
      </c>
      <c r="AP74" s="951" t="s">
        <v>193</v>
      </c>
      <c r="AQ74" s="951" t="s">
        <v>194</v>
      </c>
      <c r="AR74" s="951">
        <v>36</v>
      </c>
      <c r="AS74" s="951">
        <v>62</v>
      </c>
      <c r="AT74" s="951">
        <v>5</v>
      </c>
      <c r="AU74" s="951" t="s">
        <v>193</v>
      </c>
      <c r="AV74" s="951" t="s">
        <v>196</v>
      </c>
      <c r="AW74" s="954" t="s">
        <v>139</v>
      </c>
      <c r="AX74" s="954">
        <v>0</v>
      </c>
      <c r="AY74" s="954" t="s">
        <v>132</v>
      </c>
      <c r="AZ74" s="954" t="s">
        <v>139</v>
      </c>
      <c r="BA74" s="1120" t="str">
        <f t="shared" ref="BA74:BA137" si="1">IF(AX74=0,"","("&amp;AY74&amp;")*")</f>
        <v/>
      </c>
    </row>
    <row r="75" spans="1:53" s="957" customFormat="1" ht="15" hidden="1" customHeight="1">
      <c r="A75" s="938" t="s">
        <v>2186</v>
      </c>
      <c r="B75" s="938" t="s">
        <v>1373</v>
      </c>
      <c r="C75" s="938" t="s">
        <v>530</v>
      </c>
      <c r="D75" s="951" t="s">
        <v>594</v>
      </c>
      <c r="E75" s="958" t="s">
        <v>247</v>
      </c>
      <c r="F75" s="951">
        <v>56</v>
      </c>
      <c r="G75" s="951">
        <v>51</v>
      </c>
      <c r="H75" s="951">
        <v>74</v>
      </c>
      <c r="I75" s="951">
        <v>27</v>
      </c>
      <c r="J75" s="951">
        <v>71</v>
      </c>
      <c r="K75" s="951">
        <v>57</v>
      </c>
      <c r="L75" s="951">
        <v>79</v>
      </c>
      <c r="M75" s="951">
        <v>71</v>
      </c>
      <c r="N75" s="951" t="s">
        <v>193</v>
      </c>
      <c r="O75" s="951"/>
      <c r="P75" s="951"/>
      <c r="Q75" s="951">
        <v>486</v>
      </c>
      <c r="R75" s="951"/>
      <c r="S75" s="951"/>
      <c r="T75" s="951">
        <v>486</v>
      </c>
      <c r="U75" s="951" t="s">
        <v>135</v>
      </c>
      <c r="V75" s="951">
        <v>486</v>
      </c>
      <c r="W75" s="951">
        <v>59</v>
      </c>
      <c r="X75" s="951">
        <v>54</v>
      </c>
      <c r="Y75" s="951">
        <v>77</v>
      </c>
      <c r="Z75" s="951">
        <v>495</v>
      </c>
      <c r="AA75" s="951">
        <v>100</v>
      </c>
      <c r="AB75" s="951" t="s">
        <v>114</v>
      </c>
      <c r="AC75" s="951" t="s">
        <v>132</v>
      </c>
      <c r="AD75" s="951" t="s">
        <v>132</v>
      </c>
      <c r="AE75" s="951" t="s">
        <v>112</v>
      </c>
      <c r="AF75" s="951" t="s">
        <v>114</v>
      </c>
      <c r="AG75" s="951" t="s">
        <v>132</v>
      </c>
      <c r="AH75" s="951" t="s">
        <v>114</v>
      </c>
      <c r="AI75" s="951" t="s">
        <v>114</v>
      </c>
      <c r="AJ75" s="951" t="s">
        <v>114</v>
      </c>
      <c r="AK75" s="951" t="s">
        <v>132</v>
      </c>
      <c r="AL75" s="951" t="s">
        <v>112</v>
      </c>
      <c r="AM75" s="951" t="s">
        <v>112</v>
      </c>
      <c r="AN75" s="951" t="s">
        <v>112</v>
      </c>
      <c r="AO75" s="951" t="s">
        <v>110</v>
      </c>
      <c r="AP75" s="951" t="s">
        <v>193</v>
      </c>
      <c r="AQ75" s="951" t="s">
        <v>194</v>
      </c>
      <c r="AR75" s="951">
        <v>92</v>
      </c>
      <c r="AS75" s="951">
        <v>97</v>
      </c>
      <c r="AT75" s="951">
        <v>5</v>
      </c>
      <c r="AU75" s="951" t="s">
        <v>192</v>
      </c>
      <c r="AV75" s="951" t="s">
        <v>196</v>
      </c>
      <c r="AW75" s="949" t="s">
        <v>139</v>
      </c>
      <c r="AX75" s="949">
        <v>9</v>
      </c>
      <c r="AY75" s="954" t="s">
        <v>112</v>
      </c>
      <c r="AZ75" s="949" t="s">
        <v>139</v>
      </c>
      <c r="BA75" s="1120" t="str">
        <f t="shared" si="1"/>
        <v>(C)*</v>
      </c>
    </row>
    <row r="76" spans="1:53" ht="15" hidden="1" customHeight="1">
      <c r="A76" s="938" t="s">
        <v>2187</v>
      </c>
      <c r="B76" s="938" t="s">
        <v>1373</v>
      </c>
      <c r="C76" s="938" t="s">
        <v>530</v>
      </c>
      <c r="D76" s="953" t="s">
        <v>595</v>
      </c>
      <c r="E76" s="950" t="s">
        <v>115</v>
      </c>
      <c r="F76" s="951">
        <v>64</v>
      </c>
      <c r="G76" s="951">
        <v>59</v>
      </c>
      <c r="H76" s="951">
        <v>87</v>
      </c>
      <c r="I76" s="951">
        <v>49</v>
      </c>
      <c r="J76" s="951">
        <v>74</v>
      </c>
      <c r="K76" s="951">
        <v>72</v>
      </c>
      <c r="L76" s="951">
        <v>79</v>
      </c>
      <c r="M76" s="951">
        <v>66</v>
      </c>
      <c r="N76" s="951" t="s">
        <v>192</v>
      </c>
      <c r="O76" s="951">
        <v>27</v>
      </c>
      <c r="P76" s="951">
        <v>50</v>
      </c>
      <c r="Q76" s="951">
        <v>627</v>
      </c>
      <c r="R76" s="953">
        <v>600</v>
      </c>
      <c r="S76" s="953">
        <v>635</v>
      </c>
      <c r="T76" s="953">
        <v>635</v>
      </c>
      <c r="U76" s="953" t="s">
        <v>135</v>
      </c>
      <c r="V76" s="953">
        <v>635</v>
      </c>
      <c r="W76" s="953">
        <v>64</v>
      </c>
      <c r="X76" s="953">
        <v>59</v>
      </c>
      <c r="Y76" s="953">
        <v>87</v>
      </c>
      <c r="Z76" s="953">
        <v>635</v>
      </c>
      <c r="AA76" s="953">
        <v>100</v>
      </c>
      <c r="AB76" s="953" t="s">
        <v>132</v>
      </c>
      <c r="AC76" s="953" t="s">
        <v>132</v>
      </c>
      <c r="AD76" s="953" t="s">
        <v>132</v>
      </c>
      <c r="AE76" s="953" t="s">
        <v>132</v>
      </c>
      <c r="AF76" s="953" t="s">
        <v>132</v>
      </c>
      <c r="AG76" s="951" t="s">
        <v>132</v>
      </c>
      <c r="AH76" s="951" t="s">
        <v>132</v>
      </c>
      <c r="AI76" s="951" t="s">
        <v>132</v>
      </c>
      <c r="AJ76" s="951" t="s">
        <v>132</v>
      </c>
      <c r="AK76" s="951" t="s">
        <v>132</v>
      </c>
      <c r="AL76" s="951" t="s">
        <v>132</v>
      </c>
      <c r="AM76" s="951" t="s">
        <v>112</v>
      </c>
      <c r="AN76" s="951" t="s">
        <v>132</v>
      </c>
      <c r="AO76" s="951" t="s">
        <v>112</v>
      </c>
      <c r="AP76" s="951" t="s">
        <v>193</v>
      </c>
      <c r="AQ76" s="951" t="s">
        <v>197</v>
      </c>
      <c r="AR76" s="951">
        <v>75</v>
      </c>
      <c r="AS76" s="951">
        <v>92</v>
      </c>
      <c r="AT76" s="951">
        <v>5</v>
      </c>
      <c r="AU76" s="951" t="s">
        <v>192</v>
      </c>
      <c r="AV76" s="951" t="s">
        <v>196</v>
      </c>
      <c r="AW76" s="954" t="s">
        <v>139</v>
      </c>
      <c r="AX76" s="954">
        <v>0</v>
      </c>
      <c r="AY76" s="954" t="s">
        <v>132</v>
      </c>
      <c r="AZ76" s="954" t="s">
        <v>139</v>
      </c>
      <c r="BA76" s="1120" t="str">
        <f t="shared" si="1"/>
        <v/>
      </c>
    </row>
    <row r="77" spans="1:53" ht="15" hidden="1" customHeight="1">
      <c r="A77" s="938" t="s">
        <v>2188</v>
      </c>
      <c r="B77" s="938" t="s">
        <v>1373</v>
      </c>
      <c r="C77" s="938" t="s">
        <v>530</v>
      </c>
      <c r="D77" s="953" t="s">
        <v>596</v>
      </c>
      <c r="E77" s="950" t="s">
        <v>248</v>
      </c>
      <c r="F77" s="951">
        <v>51</v>
      </c>
      <c r="G77" s="951">
        <v>47</v>
      </c>
      <c r="H77" s="951">
        <v>65</v>
      </c>
      <c r="I77" s="951">
        <v>38</v>
      </c>
      <c r="J77" s="951">
        <v>64</v>
      </c>
      <c r="K77" s="951">
        <v>58</v>
      </c>
      <c r="L77" s="951">
        <v>63</v>
      </c>
      <c r="M77" s="951">
        <v>65</v>
      </c>
      <c r="N77" s="951" t="s">
        <v>193</v>
      </c>
      <c r="O77" s="951"/>
      <c r="P77" s="951"/>
      <c r="Q77" s="951">
        <v>451</v>
      </c>
      <c r="R77" s="953"/>
      <c r="S77" s="953"/>
      <c r="T77" s="953">
        <v>451</v>
      </c>
      <c r="U77" s="953" t="s">
        <v>135</v>
      </c>
      <c r="V77" s="953">
        <v>451</v>
      </c>
      <c r="W77" s="953">
        <v>51</v>
      </c>
      <c r="X77" s="953">
        <v>47</v>
      </c>
      <c r="Y77" s="953">
        <v>65</v>
      </c>
      <c r="Z77" s="953">
        <v>451</v>
      </c>
      <c r="AA77" s="953">
        <v>100</v>
      </c>
      <c r="AB77" s="953" t="s">
        <v>112</v>
      </c>
      <c r="AC77" s="953" t="s">
        <v>112</v>
      </c>
      <c r="AD77" s="953" t="s">
        <v>112</v>
      </c>
      <c r="AE77" s="953" t="s">
        <v>114</v>
      </c>
      <c r="AF77" s="953" t="s">
        <v>112</v>
      </c>
      <c r="AG77" s="951" t="s">
        <v>112</v>
      </c>
      <c r="AH77" s="951" t="s">
        <v>132</v>
      </c>
      <c r="AI77" s="951" t="s">
        <v>132</v>
      </c>
      <c r="AJ77" s="951" t="s">
        <v>132</v>
      </c>
      <c r="AK77" s="951" t="s">
        <v>112</v>
      </c>
      <c r="AL77" s="951" t="s">
        <v>132</v>
      </c>
      <c r="AM77" s="951" t="s">
        <v>112</v>
      </c>
      <c r="AN77" s="951" t="s">
        <v>112</v>
      </c>
      <c r="AO77" s="951" t="s">
        <v>110</v>
      </c>
      <c r="AP77" s="951" t="s">
        <v>193</v>
      </c>
      <c r="AQ77" s="951" t="s">
        <v>194</v>
      </c>
      <c r="AR77" s="951">
        <v>89</v>
      </c>
      <c r="AS77" s="951">
        <v>100</v>
      </c>
      <c r="AT77" s="951">
        <v>5</v>
      </c>
      <c r="AU77" s="951" t="s">
        <v>192</v>
      </c>
      <c r="AV77" s="951" t="s">
        <v>196</v>
      </c>
      <c r="AW77" s="954" t="s">
        <v>139</v>
      </c>
      <c r="AX77" s="954">
        <v>0</v>
      </c>
      <c r="AY77" s="954" t="s">
        <v>112</v>
      </c>
      <c r="AZ77" s="954" t="s">
        <v>139</v>
      </c>
      <c r="BA77" s="1120" t="str">
        <f t="shared" si="1"/>
        <v/>
      </c>
    </row>
    <row r="78" spans="1:53" ht="15" hidden="1" customHeight="1">
      <c r="A78" s="938" t="s">
        <v>2189</v>
      </c>
      <c r="B78" s="938" t="s">
        <v>1373</v>
      </c>
      <c r="C78" s="938" t="s">
        <v>530</v>
      </c>
      <c r="D78" s="953" t="s">
        <v>597</v>
      </c>
      <c r="E78" s="950" t="s">
        <v>249</v>
      </c>
      <c r="F78" s="951">
        <v>67</v>
      </c>
      <c r="G78" s="951">
        <v>65</v>
      </c>
      <c r="H78" s="951">
        <v>83</v>
      </c>
      <c r="I78" s="951">
        <v>35</v>
      </c>
      <c r="J78" s="951">
        <v>76</v>
      </c>
      <c r="K78" s="951">
        <v>73</v>
      </c>
      <c r="L78" s="951">
        <v>65</v>
      </c>
      <c r="M78" s="951">
        <v>71</v>
      </c>
      <c r="N78" s="951" t="s">
        <v>193</v>
      </c>
      <c r="O78" s="951"/>
      <c r="P78" s="951"/>
      <c r="Q78" s="951">
        <v>535</v>
      </c>
      <c r="R78" s="953"/>
      <c r="S78" s="953"/>
      <c r="T78" s="953">
        <v>535</v>
      </c>
      <c r="U78" s="953" t="s">
        <v>135</v>
      </c>
      <c r="V78" s="953">
        <v>535</v>
      </c>
      <c r="W78" s="953">
        <v>67</v>
      </c>
      <c r="X78" s="953">
        <v>65</v>
      </c>
      <c r="Y78" s="953">
        <v>83</v>
      </c>
      <c r="Z78" s="953">
        <v>535</v>
      </c>
      <c r="AA78" s="953">
        <v>100</v>
      </c>
      <c r="AB78" s="953" t="s">
        <v>132</v>
      </c>
      <c r="AC78" s="953" t="s">
        <v>132</v>
      </c>
      <c r="AD78" s="953" t="s">
        <v>132</v>
      </c>
      <c r="AE78" s="953" t="s">
        <v>132</v>
      </c>
      <c r="AF78" s="953" t="s">
        <v>132</v>
      </c>
      <c r="AG78" s="951" t="s">
        <v>132</v>
      </c>
      <c r="AH78" s="951" t="s">
        <v>132</v>
      </c>
      <c r="AI78" s="951" t="s">
        <v>132</v>
      </c>
      <c r="AJ78" s="951" t="s">
        <v>132</v>
      </c>
      <c r="AK78" s="951" t="s">
        <v>132</v>
      </c>
      <c r="AL78" s="951" t="s">
        <v>114</v>
      </c>
      <c r="AM78" s="951" t="s">
        <v>112</v>
      </c>
      <c r="AN78" s="951" t="s">
        <v>132</v>
      </c>
      <c r="AO78" s="951" t="s">
        <v>112</v>
      </c>
      <c r="AP78" s="951" t="s">
        <v>193</v>
      </c>
      <c r="AQ78" s="951" t="s">
        <v>194</v>
      </c>
      <c r="AR78" s="951">
        <v>68</v>
      </c>
      <c r="AS78" s="951">
        <v>85</v>
      </c>
      <c r="AT78" s="951">
        <v>5</v>
      </c>
      <c r="AU78" s="951" t="s">
        <v>193</v>
      </c>
      <c r="AV78" s="951" t="s">
        <v>196</v>
      </c>
      <c r="AW78" s="954" t="s">
        <v>139</v>
      </c>
      <c r="AX78" s="954">
        <v>0</v>
      </c>
      <c r="AY78" s="954" t="s">
        <v>132</v>
      </c>
      <c r="AZ78" s="954" t="s">
        <v>139</v>
      </c>
      <c r="BA78" s="1120" t="str">
        <f t="shared" si="1"/>
        <v/>
      </c>
    </row>
    <row r="79" spans="1:53" ht="15" hidden="1" customHeight="1">
      <c r="A79" s="938" t="s">
        <v>2190</v>
      </c>
      <c r="B79" s="938" t="s">
        <v>1373</v>
      </c>
      <c r="C79" s="938" t="s">
        <v>530</v>
      </c>
      <c r="D79" s="953" t="s">
        <v>598</v>
      </c>
      <c r="E79" s="950" t="s">
        <v>250</v>
      </c>
      <c r="F79" s="951">
        <v>70</v>
      </c>
      <c r="G79" s="951">
        <v>64</v>
      </c>
      <c r="H79" s="951">
        <v>84</v>
      </c>
      <c r="I79" s="951">
        <v>69</v>
      </c>
      <c r="J79" s="951">
        <v>68</v>
      </c>
      <c r="K79" s="951">
        <v>64</v>
      </c>
      <c r="L79" s="951">
        <v>75</v>
      </c>
      <c r="M79" s="951">
        <v>60</v>
      </c>
      <c r="N79" s="951" t="s">
        <v>193</v>
      </c>
      <c r="O79" s="951"/>
      <c r="P79" s="951"/>
      <c r="Q79" s="951">
        <v>554</v>
      </c>
      <c r="R79" s="953"/>
      <c r="S79" s="953"/>
      <c r="T79" s="953">
        <v>554</v>
      </c>
      <c r="U79" s="953" t="s">
        <v>135</v>
      </c>
      <c r="V79" s="953">
        <v>554</v>
      </c>
      <c r="W79" s="953">
        <v>70</v>
      </c>
      <c r="X79" s="953">
        <v>64</v>
      </c>
      <c r="Y79" s="953">
        <v>84</v>
      </c>
      <c r="Z79" s="953">
        <v>554</v>
      </c>
      <c r="AA79" s="953">
        <v>100</v>
      </c>
      <c r="AB79" s="953" t="s">
        <v>132</v>
      </c>
      <c r="AC79" s="953" t="s">
        <v>132</v>
      </c>
      <c r="AD79" s="953" t="s">
        <v>132</v>
      </c>
      <c r="AE79" s="953" t="s">
        <v>114</v>
      </c>
      <c r="AF79" s="953" t="s">
        <v>132</v>
      </c>
      <c r="AG79" s="951" t="s">
        <v>132</v>
      </c>
      <c r="AH79" s="951" t="s">
        <v>132</v>
      </c>
      <c r="AI79" s="951" t="s">
        <v>132</v>
      </c>
      <c r="AJ79" s="951" t="s">
        <v>132</v>
      </c>
      <c r="AK79" s="951" t="s">
        <v>132</v>
      </c>
      <c r="AL79" s="951" t="s">
        <v>132</v>
      </c>
      <c r="AM79" s="951" t="s">
        <v>132</v>
      </c>
      <c r="AN79" s="951" t="s">
        <v>112</v>
      </c>
      <c r="AO79" s="951" t="s">
        <v>112</v>
      </c>
      <c r="AP79" s="951" t="s">
        <v>193</v>
      </c>
      <c r="AQ79" s="951" t="s">
        <v>194</v>
      </c>
      <c r="AR79" s="951">
        <v>77</v>
      </c>
      <c r="AS79" s="951">
        <v>91</v>
      </c>
      <c r="AT79" s="951">
        <v>5</v>
      </c>
      <c r="AU79" s="951" t="s">
        <v>192</v>
      </c>
      <c r="AV79" s="951" t="s">
        <v>196</v>
      </c>
      <c r="AW79" s="954" t="s">
        <v>139</v>
      </c>
      <c r="AX79" s="954">
        <v>0</v>
      </c>
      <c r="AY79" s="954" t="s">
        <v>132</v>
      </c>
      <c r="AZ79" s="954" t="s">
        <v>139</v>
      </c>
      <c r="BA79" s="1120" t="str">
        <f t="shared" si="1"/>
        <v/>
      </c>
    </row>
    <row r="80" spans="1:53" ht="15" hidden="1" customHeight="1">
      <c r="A80" s="938" t="s">
        <v>2191</v>
      </c>
      <c r="B80" s="938" t="s">
        <v>1373</v>
      </c>
      <c r="C80" s="938" t="s">
        <v>530</v>
      </c>
      <c r="D80" s="953" t="s">
        <v>599</v>
      </c>
      <c r="E80" s="950" t="s">
        <v>15</v>
      </c>
      <c r="F80" s="951">
        <v>75</v>
      </c>
      <c r="G80" s="951">
        <v>75</v>
      </c>
      <c r="H80" s="951">
        <v>82</v>
      </c>
      <c r="I80" s="951">
        <v>50</v>
      </c>
      <c r="J80" s="951">
        <v>76</v>
      </c>
      <c r="K80" s="951">
        <v>79</v>
      </c>
      <c r="L80" s="951">
        <v>80</v>
      </c>
      <c r="M80" s="951">
        <v>78</v>
      </c>
      <c r="N80" s="951" t="s">
        <v>192</v>
      </c>
      <c r="O80" s="951">
        <v>19</v>
      </c>
      <c r="P80" s="951">
        <v>45</v>
      </c>
      <c r="Q80" s="951">
        <v>659</v>
      </c>
      <c r="R80" s="953">
        <v>640</v>
      </c>
      <c r="S80" s="953">
        <v>678</v>
      </c>
      <c r="T80" s="953">
        <v>678</v>
      </c>
      <c r="U80" s="953" t="s">
        <v>135</v>
      </c>
      <c r="V80" s="953">
        <v>678</v>
      </c>
      <c r="W80" s="953">
        <v>75</v>
      </c>
      <c r="X80" s="953">
        <v>75</v>
      </c>
      <c r="Y80" s="953">
        <v>82</v>
      </c>
      <c r="Z80" s="953">
        <v>678</v>
      </c>
      <c r="AA80" s="953">
        <v>100</v>
      </c>
      <c r="AB80" s="953" t="s">
        <v>132</v>
      </c>
      <c r="AC80" s="953" t="s">
        <v>132</v>
      </c>
      <c r="AD80" s="953" t="s">
        <v>132</v>
      </c>
      <c r="AE80" s="953" t="s">
        <v>132</v>
      </c>
      <c r="AF80" s="953" t="s">
        <v>132</v>
      </c>
      <c r="AG80" s="951" t="s">
        <v>132</v>
      </c>
      <c r="AH80" s="951" t="s">
        <v>132</v>
      </c>
      <c r="AI80" s="951" t="s">
        <v>132</v>
      </c>
      <c r="AJ80" s="951" t="s">
        <v>132</v>
      </c>
      <c r="AK80" s="951" t="s">
        <v>132</v>
      </c>
      <c r="AL80" s="951" t="s">
        <v>132</v>
      </c>
      <c r="AM80" s="951" t="s">
        <v>132</v>
      </c>
      <c r="AN80" s="951" t="s">
        <v>132</v>
      </c>
      <c r="AO80" s="951" t="s">
        <v>112</v>
      </c>
      <c r="AP80" s="951" t="s">
        <v>193</v>
      </c>
      <c r="AQ80" s="951" t="s">
        <v>197</v>
      </c>
      <c r="AR80" s="951">
        <v>52</v>
      </c>
      <c r="AS80" s="951">
        <v>86</v>
      </c>
      <c r="AT80" s="951">
        <v>5</v>
      </c>
      <c r="AU80" s="951" t="s">
        <v>193</v>
      </c>
      <c r="AV80" s="951" t="s">
        <v>196</v>
      </c>
      <c r="AW80" s="954" t="s">
        <v>139</v>
      </c>
      <c r="AX80" s="954">
        <v>0</v>
      </c>
      <c r="AY80" s="954" t="s">
        <v>132</v>
      </c>
      <c r="AZ80" s="954" t="s">
        <v>139</v>
      </c>
      <c r="BA80" s="1120" t="str">
        <f t="shared" si="1"/>
        <v/>
      </c>
    </row>
    <row r="81" spans="1:53" s="957" customFormat="1" ht="15" hidden="1" customHeight="1">
      <c r="A81" s="938" t="s">
        <v>2192</v>
      </c>
      <c r="B81" s="938" t="s">
        <v>1373</v>
      </c>
      <c r="C81" s="938" t="s">
        <v>530</v>
      </c>
      <c r="D81" s="951" t="s">
        <v>600</v>
      </c>
      <c r="E81" s="958" t="s">
        <v>251</v>
      </c>
      <c r="F81" s="951">
        <v>20</v>
      </c>
      <c r="G81" s="951">
        <v>34</v>
      </c>
      <c r="H81" s="951">
        <v>59</v>
      </c>
      <c r="I81" s="951">
        <v>8</v>
      </c>
      <c r="J81" s="951">
        <v>59</v>
      </c>
      <c r="K81" s="951">
        <v>57</v>
      </c>
      <c r="L81" s="951">
        <v>66</v>
      </c>
      <c r="M81" s="951">
        <v>68</v>
      </c>
      <c r="N81" s="951" t="s">
        <v>193</v>
      </c>
      <c r="O81" s="951"/>
      <c r="P81" s="951"/>
      <c r="Q81" s="951">
        <v>371</v>
      </c>
      <c r="R81" s="951"/>
      <c r="S81" s="951"/>
      <c r="T81" s="951">
        <v>371</v>
      </c>
      <c r="U81" s="951" t="s">
        <v>135</v>
      </c>
      <c r="V81" s="951">
        <v>371</v>
      </c>
      <c r="W81" s="951">
        <v>28</v>
      </c>
      <c r="X81" s="951">
        <v>42</v>
      </c>
      <c r="Y81" s="951">
        <v>67</v>
      </c>
      <c r="Z81" s="951">
        <v>395</v>
      </c>
      <c r="AA81" s="951">
        <v>99</v>
      </c>
      <c r="AB81" s="951" t="s">
        <v>110</v>
      </c>
      <c r="AC81" s="951" t="s">
        <v>112</v>
      </c>
      <c r="AD81" s="951" t="s">
        <v>116</v>
      </c>
      <c r="AE81" s="951" t="s">
        <v>110</v>
      </c>
      <c r="AF81" s="951" t="s">
        <v>110</v>
      </c>
      <c r="AG81" s="951" t="s">
        <v>112</v>
      </c>
      <c r="AH81" s="951" t="s">
        <v>112</v>
      </c>
      <c r="AI81" s="951" t="s">
        <v>110</v>
      </c>
      <c r="AJ81" s="951" t="s">
        <v>112</v>
      </c>
      <c r="AK81" s="951" t="s">
        <v>112</v>
      </c>
      <c r="AL81" s="951" t="s">
        <v>116</v>
      </c>
      <c r="AM81" s="951" t="s">
        <v>110</v>
      </c>
      <c r="AN81" s="951" t="s">
        <v>110</v>
      </c>
      <c r="AO81" s="951" t="s">
        <v>116</v>
      </c>
      <c r="AP81" s="951" t="s">
        <v>193</v>
      </c>
      <c r="AQ81" s="951" t="s">
        <v>194</v>
      </c>
      <c r="AR81" s="951">
        <v>98</v>
      </c>
      <c r="AS81" s="951">
        <v>99</v>
      </c>
      <c r="AT81" s="951">
        <v>5</v>
      </c>
      <c r="AU81" s="951" t="s">
        <v>192</v>
      </c>
      <c r="AV81" s="951" t="s">
        <v>196</v>
      </c>
      <c r="AW81" s="949" t="s">
        <v>1960</v>
      </c>
      <c r="AX81" s="949">
        <v>24</v>
      </c>
      <c r="AY81" s="954" t="s">
        <v>116</v>
      </c>
      <c r="AZ81" s="949" t="s">
        <v>3031</v>
      </c>
      <c r="BA81" s="1120" t="str">
        <f t="shared" si="1"/>
        <v>(F)*</v>
      </c>
    </row>
    <row r="82" spans="1:53" ht="15" hidden="1" customHeight="1">
      <c r="A82" s="938" t="s">
        <v>2193</v>
      </c>
      <c r="B82" s="938" t="s">
        <v>1373</v>
      </c>
      <c r="C82" s="938" t="s">
        <v>530</v>
      </c>
      <c r="D82" s="953" t="s">
        <v>601</v>
      </c>
      <c r="E82" s="950" t="s">
        <v>252</v>
      </c>
      <c r="F82" s="951">
        <v>62</v>
      </c>
      <c r="G82" s="951">
        <v>72</v>
      </c>
      <c r="H82" s="951">
        <v>83</v>
      </c>
      <c r="I82" s="951">
        <v>60</v>
      </c>
      <c r="J82" s="951">
        <v>77</v>
      </c>
      <c r="K82" s="951">
        <v>83</v>
      </c>
      <c r="L82" s="951">
        <v>79</v>
      </c>
      <c r="M82" s="951">
        <v>68</v>
      </c>
      <c r="N82" s="951" t="s">
        <v>193</v>
      </c>
      <c r="O82" s="951"/>
      <c r="P82" s="951"/>
      <c r="Q82" s="951">
        <v>584</v>
      </c>
      <c r="R82" s="953"/>
      <c r="S82" s="953"/>
      <c r="T82" s="953">
        <v>584</v>
      </c>
      <c r="U82" s="953" t="s">
        <v>135</v>
      </c>
      <c r="V82" s="953">
        <v>584</v>
      </c>
      <c r="W82" s="953">
        <v>62</v>
      </c>
      <c r="X82" s="953">
        <v>72</v>
      </c>
      <c r="Y82" s="953">
        <v>83</v>
      </c>
      <c r="Z82" s="953">
        <v>584</v>
      </c>
      <c r="AA82" s="953">
        <v>100</v>
      </c>
      <c r="AB82" s="953" t="s">
        <v>132</v>
      </c>
      <c r="AC82" s="953" t="s">
        <v>132</v>
      </c>
      <c r="AD82" s="953" t="s">
        <v>132</v>
      </c>
      <c r="AE82" s="953" t="s">
        <v>132</v>
      </c>
      <c r="AF82" s="953" t="s">
        <v>132</v>
      </c>
      <c r="AG82" s="951" t="s">
        <v>132</v>
      </c>
      <c r="AH82" s="951" t="s">
        <v>132</v>
      </c>
      <c r="AI82" s="951" t="s">
        <v>132</v>
      </c>
      <c r="AJ82" s="951" t="s">
        <v>132</v>
      </c>
      <c r="AK82" s="951" t="s">
        <v>132</v>
      </c>
      <c r="AL82" s="951" t="s">
        <v>114</v>
      </c>
      <c r="AM82" s="951" t="s">
        <v>112</v>
      </c>
      <c r="AN82" s="951" t="s">
        <v>112</v>
      </c>
      <c r="AO82" s="951" t="s">
        <v>110</v>
      </c>
      <c r="AP82" s="951" t="s">
        <v>193</v>
      </c>
      <c r="AQ82" s="951" t="s">
        <v>194</v>
      </c>
      <c r="AR82" s="951">
        <v>78</v>
      </c>
      <c r="AS82" s="951">
        <v>98</v>
      </c>
      <c r="AT82" s="951">
        <v>5</v>
      </c>
      <c r="AU82" s="951" t="s">
        <v>192</v>
      </c>
      <c r="AV82" s="951" t="s">
        <v>196</v>
      </c>
      <c r="AW82" s="954" t="s">
        <v>139</v>
      </c>
      <c r="AX82" s="954">
        <v>0</v>
      </c>
      <c r="AY82" s="954" t="s">
        <v>132</v>
      </c>
      <c r="AZ82" s="954" t="s">
        <v>139</v>
      </c>
      <c r="BA82" s="1120" t="str">
        <f t="shared" si="1"/>
        <v/>
      </c>
    </row>
    <row r="83" spans="1:53" s="957" customFormat="1" ht="15" hidden="1" customHeight="1">
      <c r="A83" s="938" t="s">
        <v>2194</v>
      </c>
      <c r="B83" s="938" t="s">
        <v>1373</v>
      </c>
      <c r="C83" s="938" t="s">
        <v>530</v>
      </c>
      <c r="D83" s="951" t="s">
        <v>602</v>
      </c>
      <c r="E83" s="958" t="s">
        <v>253</v>
      </c>
      <c r="F83" s="951">
        <v>35</v>
      </c>
      <c r="G83" s="951">
        <v>55</v>
      </c>
      <c r="H83" s="951">
        <v>45</v>
      </c>
      <c r="I83" s="951">
        <v>44</v>
      </c>
      <c r="J83" s="951">
        <v>57</v>
      </c>
      <c r="K83" s="951">
        <v>65</v>
      </c>
      <c r="L83" s="951">
        <v>79</v>
      </c>
      <c r="M83" s="951">
        <v>75</v>
      </c>
      <c r="N83" s="951" t="s">
        <v>193</v>
      </c>
      <c r="O83" s="951"/>
      <c r="P83" s="951"/>
      <c r="Q83" s="951">
        <v>455</v>
      </c>
      <c r="R83" s="951"/>
      <c r="S83" s="951"/>
      <c r="T83" s="951">
        <v>455</v>
      </c>
      <c r="U83" s="951" t="s">
        <v>135</v>
      </c>
      <c r="V83" s="951">
        <v>455</v>
      </c>
      <c r="W83" s="951">
        <v>48</v>
      </c>
      <c r="X83" s="951">
        <v>68</v>
      </c>
      <c r="Y83" s="951">
        <v>59</v>
      </c>
      <c r="Z83" s="951">
        <v>495</v>
      </c>
      <c r="AA83" s="951">
        <v>100</v>
      </c>
      <c r="AB83" s="951" t="s">
        <v>114</v>
      </c>
      <c r="AC83" s="951" t="s">
        <v>132</v>
      </c>
      <c r="AD83" s="951" t="s">
        <v>110</v>
      </c>
      <c r="AE83" s="951" t="s">
        <v>114</v>
      </c>
      <c r="AF83" s="951" t="s">
        <v>112</v>
      </c>
      <c r="AG83" s="951" t="s">
        <v>112</v>
      </c>
      <c r="AH83" s="951" t="s">
        <v>112</v>
      </c>
      <c r="AI83" s="951" t="s">
        <v>132</v>
      </c>
      <c r="AJ83" s="951" t="s">
        <v>112</v>
      </c>
      <c r="AK83" s="951" t="s">
        <v>132</v>
      </c>
      <c r="AL83" s="951" t="s">
        <v>132</v>
      </c>
      <c r="AM83" s="951" t="s">
        <v>110</v>
      </c>
      <c r="AN83" s="951" t="s">
        <v>110</v>
      </c>
      <c r="AO83" s="951" t="s">
        <v>110</v>
      </c>
      <c r="AP83" s="951" t="s">
        <v>193</v>
      </c>
      <c r="AQ83" s="951" t="s">
        <v>194</v>
      </c>
      <c r="AR83" s="951">
        <v>97</v>
      </c>
      <c r="AS83" s="951">
        <v>100</v>
      </c>
      <c r="AT83" s="951">
        <v>5</v>
      </c>
      <c r="AU83" s="951" t="s">
        <v>192</v>
      </c>
      <c r="AV83" s="951" t="s">
        <v>196</v>
      </c>
      <c r="AW83" s="949" t="s">
        <v>1959</v>
      </c>
      <c r="AX83" s="949">
        <v>40</v>
      </c>
      <c r="AY83" s="954" t="s">
        <v>112</v>
      </c>
      <c r="AZ83" s="949" t="s">
        <v>3031</v>
      </c>
      <c r="BA83" s="1120" t="str">
        <f t="shared" si="1"/>
        <v>(C)*</v>
      </c>
    </row>
    <row r="84" spans="1:53" ht="15" hidden="1" customHeight="1">
      <c r="A84" s="938" t="s">
        <v>2195</v>
      </c>
      <c r="B84" s="938" t="s">
        <v>1373</v>
      </c>
      <c r="C84" s="938" t="s">
        <v>530</v>
      </c>
      <c r="D84" s="953" t="s">
        <v>603</v>
      </c>
      <c r="E84" s="950" t="s">
        <v>254</v>
      </c>
      <c r="F84" s="951">
        <v>32</v>
      </c>
      <c r="G84" s="951">
        <v>32</v>
      </c>
      <c r="H84" s="951">
        <v>75</v>
      </c>
      <c r="I84" s="951">
        <v>31</v>
      </c>
      <c r="J84" s="951">
        <v>54</v>
      </c>
      <c r="K84" s="951">
        <v>54</v>
      </c>
      <c r="L84" s="951">
        <v>65</v>
      </c>
      <c r="M84" s="951">
        <v>61</v>
      </c>
      <c r="N84" s="951" t="s">
        <v>193</v>
      </c>
      <c r="O84" s="951"/>
      <c r="P84" s="951"/>
      <c r="Q84" s="951">
        <v>404</v>
      </c>
      <c r="R84" s="953"/>
      <c r="S84" s="953"/>
      <c r="T84" s="953">
        <v>404</v>
      </c>
      <c r="U84" s="953" t="s">
        <v>135</v>
      </c>
      <c r="V84" s="953">
        <v>404</v>
      </c>
      <c r="W84" s="953">
        <v>32</v>
      </c>
      <c r="X84" s="953">
        <v>32</v>
      </c>
      <c r="Y84" s="953">
        <v>75</v>
      </c>
      <c r="Z84" s="953">
        <v>404</v>
      </c>
      <c r="AA84" s="953">
        <v>99</v>
      </c>
      <c r="AB84" s="953" t="s">
        <v>110</v>
      </c>
      <c r="AC84" s="953" t="s">
        <v>112</v>
      </c>
      <c r="AD84" s="953" t="s">
        <v>112</v>
      </c>
      <c r="AE84" s="953" t="s">
        <v>112</v>
      </c>
      <c r="AF84" s="953" t="s">
        <v>112</v>
      </c>
      <c r="AG84" s="951" t="s">
        <v>110</v>
      </c>
      <c r="AH84" s="951" t="s">
        <v>112</v>
      </c>
      <c r="AI84" s="951" t="s">
        <v>112</v>
      </c>
      <c r="AJ84" s="951" t="s">
        <v>110</v>
      </c>
      <c r="AK84" s="951" t="s">
        <v>110</v>
      </c>
      <c r="AL84" s="951" t="s">
        <v>116</v>
      </c>
      <c r="AM84" s="951" t="s">
        <v>110</v>
      </c>
      <c r="AN84" s="951" t="s">
        <v>110</v>
      </c>
      <c r="AO84" s="951" t="s">
        <v>110</v>
      </c>
      <c r="AP84" s="951" t="s">
        <v>193</v>
      </c>
      <c r="AQ84" s="951" t="s">
        <v>194</v>
      </c>
      <c r="AR84" s="951">
        <v>90</v>
      </c>
      <c r="AS84" s="951">
        <v>99</v>
      </c>
      <c r="AT84" s="951">
        <v>5</v>
      </c>
      <c r="AU84" s="951" t="s">
        <v>192</v>
      </c>
      <c r="AV84" s="951" t="s">
        <v>196</v>
      </c>
      <c r="AW84" s="954" t="s">
        <v>139</v>
      </c>
      <c r="AX84" s="954">
        <v>0</v>
      </c>
      <c r="AY84" s="954" t="s">
        <v>110</v>
      </c>
      <c r="AZ84" s="954" t="s">
        <v>3031</v>
      </c>
      <c r="BA84" s="1120" t="str">
        <f t="shared" si="1"/>
        <v/>
      </c>
    </row>
    <row r="85" spans="1:53" ht="15" hidden="1" customHeight="1">
      <c r="A85" s="938" t="s">
        <v>2196</v>
      </c>
      <c r="B85" s="938" t="s">
        <v>1373</v>
      </c>
      <c r="C85" s="938" t="s">
        <v>530</v>
      </c>
      <c r="D85" s="953" t="s">
        <v>604</v>
      </c>
      <c r="E85" s="950" t="s">
        <v>255</v>
      </c>
      <c r="F85" s="951">
        <v>57</v>
      </c>
      <c r="G85" s="951">
        <v>65</v>
      </c>
      <c r="H85" s="951">
        <v>82</v>
      </c>
      <c r="I85" s="951">
        <v>48</v>
      </c>
      <c r="J85" s="951">
        <v>61</v>
      </c>
      <c r="K85" s="951">
        <v>67</v>
      </c>
      <c r="L85" s="951">
        <v>70</v>
      </c>
      <c r="M85" s="951">
        <v>71</v>
      </c>
      <c r="N85" s="951" t="s">
        <v>193</v>
      </c>
      <c r="O85" s="951"/>
      <c r="P85" s="951"/>
      <c r="Q85" s="951">
        <v>521</v>
      </c>
      <c r="R85" s="953"/>
      <c r="S85" s="953"/>
      <c r="T85" s="953">
        <v>521</v>
      </c>
      <c r="U85" s="953" t="s">
        <v>135</v>
      </c>
      <c r="V85" s="953">
        <v>521</v>
      </c>
      <c r="W85" s="953">
        <v>57</v>
      </c>
      <c r="X85" s="953">
        <v>65</v>
      </c>
      <c r="Y85" s="953">
        <v>82</v>
      </c>
      <c r="Z85" s="953">
        <v>521</v>
      </c>
      <c r="AA85" s="953">
        <v>100</v>
      </c>
      <c r="AB85" s="953" t="s">
        <v>114</v>
      </c>
      <c r="AC85" s="953" t="s">
        <v>132</v>
      </c>
      <c r="AD85" s="953" t="s">
        <v>132</v>
      </c>
      <c r="AE85" s="953" t="s">
        <v>132</v>
      </c>
      <c r="AF85" s="953" t="s">
        <v>132</v>
      </c>
      <c r="AG85" s="951" t="s">
        <v>132</v>
      </c>
      <c r="AH85" s="951" t="s">
        <v>132</v>
      </c>
      <c r="AI85" s="951" t="s">
        <v>132</v>
      </c>
      <c r="AJ85" s="951" t="s">
        <v>114</v>
      </c>
      <c r="AK85" s="951" t="s">
        <v>114</v>
      </c>
      <c r="AL85" s="951" t="s">
        <v>112</v>
      </c>
      <c r="AM85" s="951" t="s">
        <v>132</v>
      </c>
      <c r="AN85" s="951" t="s">
        <v>132</v>
      </c>
      <c r="AO85" s="951" t="s">
        <v>110</v>
      </c>
      <c r="AP85" s="951" t="s">
        <v>193</v>
      </c>
      <c r="AQ85" s="951" t="s">
        <v>194</v>
      </c>
      <c r="AR85" s="951">
        <v>86</v>
      </c>
      <c r="AS85" s="951">
        <v>98</v>
      </c>
      <c r="AT85" s="951">
        <v>5</v>
      </c>
      <c r="AU85" s="951" t="s">
        <v>192</v>
      </c>
      <c r="AV85" s="951" t="s">
        <v>196</v>
      </c>
      <c r="AW85" s="954" t="s">
        <v>139</v>
      </c>
      <c r="AX85" s="954">
        <v>0</v>
      </c>
      <c r="AY85" s="954" t="s">
        <v>114</v>
      </c>
      <c r="AZ85" s="954" t="s">
        <v>139</v>
      </c>
      <c r="BA85" s="1120" t="str">
        <f t="shared" si="1"/>
        <v/>
      </c>
    </row>
    <row r="86" spans="1:53" ht="15" hidden="1" customHeight="1">
      <c r="A86" s="938" t="s">
        <v>2197</v>
      </c>
      <c r="B86" s="938" t="s">
        <v>1373</v>
      </c>
      <c r="C86" s="938" t="s">
        <v>530</v>
      </c>
      <c r="D86" s="953" t="s">
        <v>605</v>
      </c>
      <c r="E86" s="950" t="s">
        <v>256</v>
      </c>
      <c r="F86" s="951">
        <v>51</v>
      </c>
      <c r="G86" s="951">
        <v>53</v>
      </c>
      <c r="H86" s="951">
        <v>83</v>
      </c>
      <c r="I86" s="951">
        <v>46</v>
      </c>
      <c r="J86" s="951">
        <v>76</v>
      </c>
      <c r="K86" s="951">
        <v>58</v>
      </c>
      <c r="L86" s="951">
        <v>86</v>
      </c>
      <c r="M86" s="951">
        <v>58</v>
      </c>
      <c r="N86" s="951" t="s">
        <v>193</v>
      </c>
      <c r="O86" s="951"/>
      <c r="P86" s="951"/>
      <c r="Q86" s="951">
        <v>511</v>
      </c>
      <c r="R86" s="953"/>
      <c r="S86" s="953"/>
      <c r="T86" s="953">
        <v>511</v>
      </c>
      <c r="U86" s="953" t="s">
        <v>135</v>
      </c>
      <c r="V86" s="953">
        <v>511</v>
      </c>
      <c r="W86" s="953">
        <v>51</v>
      </c>
      <c r="X86" s="953">
        <v>53</v>
      </c>
      <c r="Y86" s="953">
        <v>83</v>
      </c>
      <c r="Z86" s="953">
        <v>511</v>
      </c>
      <c r="AA86" s="953">
        <v>100</v>
      </c>
      <c r="AB86" s="953" t="s">
        <v>114</v>
      </c>
      <c r="AC86" s="953" t="s">
        <v>132</v>
      </c>
      <c r="AD86" s="953" t="s">
        <v>132</v>
      </c>
      <c r="AE86" s="953" t="s">
        <v>132</v>
      </c>
      <c r="AF86" s="953" t="s">
        <v>132</v>
      </c>
      <c r="AG86" s="951" t="s">
        <v>132</v>
      </c>
      <c r="AH86" s="951" t="s">
        <v>132</v>
      </c>
      <c r="AI86" s="951" t="s">
        <v>132</v>
      </c>
      <c r="AJ86" s="951" t="s">
        <v>132</v>
      </c>
      <c r="AK86" s="951" t="s">
        <v>132</v>
      </c>
      <c r="AL86" s="951" t="s">
        <v>132</v>
      </c>
      <c r="AM86" s="951" t="s">
        <v>112</v>
      </c>
      <c r="AN86" s="951" t="s">
        <v>112</v>
      </c>
      <c r="AO86" s="951" t="s">
        <v>110</v>
      </c>
      <c r="AP86" s="951" t="s">
        <v>193</v>
      </c>
      <c r="AQ86" s="951" t="s">
        <v>194</v>
      </c>
      <c r="AR86" s="951">
        <v>93</v>
      </c>
      <c r="AS86" s="951">
        <v>98</v>
      </c>
      <c r="AT86" s="951">
        <v>5</v>
      </c>
      <c r="AU86" s="951" t="s">
        <v>192</v>
      </c>
      <c r="AV86" s="951" t="s">
        <v>196</v>
      </c>
      <c r="AW86" s="954" t="s">
        <v>139</v>
      </c>
      <c r="AX86" s="954">
        <v>0</v>
      </c>
      <c r="AY86" s="954" t="s">
        <v>114</v>
      </c>
      <c r="AZ86" s="954" t="s">
        <v>139</v>
      </c>
      <c r="BA86" s="1120" t="str">
        <f t="shared" si="1"/>
        <v/>
      </c>
    </row>
    <row r="87" spans="1:53" ht="15" hidden="1" customHeight="1">
      <c r="A87" s="938" t="s">
        <v>2198</v>
      </c>
      <c r="B87" s="938" t="s">
        <v>1373</v>
      </c>
      <c r="C87" s="938" t="s">
        <v>530</v>
      </c>
      <c r="D87" s="953" t="s">
        <v>606</v>
      </c>
      <c r="E87" s="950" t="s">
        <v>257</v>
      </c>
      <c r="F87" s="951">
        <v>34</v>
      </c>
      <c r="G87" s="951">
        <v>46</v>
      </c>
      <c r="H87" s="951">
        <v>67</v>
      </c>
      <c r="I87" s="951">
        <v>28</v>
      </c>
      <c r="J87" s="951">
        <v>62</v>
      </c>
      <c r="K87" s="951">
        <v>74</v>
      </c>
      <c r="L87" s="951">
        <v>69</v>
      </c>
      <c r="M87" s="951">
        <v>88</v>
      </c>
      <c r="N87" s="951" t="s">
        <v>193</v>
      </c>
      <c r="O87" s="951"/>
      <c r="P87" s="951"/>
      <c r="Q87" s="951">
        <v>468</v>
      </c>
      <c r="R87" s="953"/>
      <c r="S87" s="953"/>
      <c r="T87" s="953">
        <v>468</v>
      </c>
      <c r="U87" s="953" t="s">
        <v>135</v>
      </c>
      <c r="V87" s="953">
        <v>468</v>
      </c>
      <c r="W87" s="953">
        <v>34</v>
      </c>
      <c r="X87" s="953">
        <v>46</v>
      </c>
      <c r="Y87" s="953">
        <v>67</v>
      </c>
      <c r="Z87" s="953">
        <v>468</v>
      </c>
      <c r="AA87" s="953">
        <v>100</v>
      </c>
      <c r="AB87" s="953" t="s">
        <v>112</v>
      </c>
      <c r="AC87" s="953" t="s">
        <v>110</v>
      </c>
      <c r="AD87" s="953" t="s">
        <v>132</v>
      </c>
      <c r="AE87" s="953" t="s">
        <v>110</v>
      </c>
      <c r="AF87" s="953" t="s">
        <v>110</v>
      </c>
      <c r="AG87" s="951" t="s">
        <v>112</v>
      </c>
      <c r="AH87" s="951" t="s">
        <v>112</v>
      </c>
      <c r="AI87" s="951" t="s">
        <v>114</v>
      </c>
      <c r="AJ87" s="951" t="s">
        <v>112</v>
      </c>
      <c r="AK87" s="951" t="s">
        <v>112</v>
      </c>
      <c r="AL87" s="951" t="s">
        <v>110</v>
      </c>
      <c r="AM87" s="951" t="s">
        <v>110</v>
      </c>
      <c r="AN87" s="951" t="s">
        <v>110</v>
      </c>
      <c r="AO87" s="951" t="s">
        <v>116</v>
      </c>
      <c r="AP87" s="951" t="s">
        <v>193</v>
      </c>
      <c r="AQ87" s="951" t="s">
        <v>194</v>
      </c>
      <c r="AR87" s="951">
        <v>99</v>
      </c>
      <c r="AS87" s="951">
        <v>100</v>
      </c>
      <c r="AT87" s="951">
        <v>5</v>
      </c>
      <c r="AU87" s="951" t="s">
        <v>192</v>
      </c>
      <c r="AV87" s="951" t="s">
        <v>196</v>
      </c>
      <c r="AW87" s="954" t="s">
        <v>1959</v>
      </c>
      <c r="AX87" s="954">
        <v>0</v>
      </c>
      <c r="AY87" s="954" t="s">
        <v>112</v>
      </c>
      <c r="AZ87" s="954" t="s">
        <v>3031</v>
      </c>
      <c r="BA87" s="1120" t="str">
        <f t="shared" si="1"/>
        <v/>
      </c>
    </row>
    <row r="88" spans="1:53" ht="15" hidden="1" customHeight="1">
      <c r="A88" s="938" t="s">
        <v>2199</v>
      </c>
      <c r="B88" s="938" t="s">
        <v>1373</v>
      </c>
      <c r="C88" s="938" t="s">
        <v>530</v>
      </c>
      <c r="D88" s="953" t="s">
        <v>607</v>
      </c>
      <c r="E88" s="950" t="s">
        <v>258</v>
      </c>
      <c r="F88" s="951">
        <v>35</v>
      </c>
      <c r="G88" s="951">
        <v>49</v>
      </c>
      <c r="H88" s="951">
        <v>80</v>
      </c>
      <c r="I88" s="951">
        <v>37</v>
      </c>
      <c r="J88" s="951">
        <v>69</v>
      </c>
      <c r="K88" s="951">
        <v>70</v>
      </c>
      <c r="L88" s="951">
        <v>95</v>
      </c>
      <c r="M88" s="951">
        <v>71</v>
      </c>
      <c r="N88" s="951" t="s">
        <v>193</v>
      </c>
      <c r="O88" s="951"/>
      <c r="P88" s="951"/>
      <c r="Q88" s="951">
        <v>506</v>
      </c>
      <c r="R88" s="953"/>
      <c r="S88" s="953"/>
      <c r="T88" s="953">
        <v>506</v>
      </c>
      <c r="U88" s="953" t="s">
        <v>135</v>
      </c>
      <c r="V88" s="953">
        <v>506</v>
      </c>
      <c r="W88" s="953">
        <v>35</v>
      </c>
      <c r="X88" s="953">
        <v>49</v>
      </c>
      <c r="Y88" s="953">
        <v>80</v>
      </c>
      <c r="Z88" s="953">
        <v>506</v>
      </c>
      <c r="AA88" s="953">
        <v>99</v>
      </c>
      <c r="AB88" s="953" t="s">
        <v>114</v>
      </c>
      <c r="AC88" s="953" t="s">
        <v>110</v>
      </c>
      <c r="AD88" s="953" t="s">
        <v>110</v>
      </c>
      <c r="AE88" s="953" t="s">
        <v>114</v>
      </c>
      <c r="AF88" s="953" t="s">
        <v>112</v>
      </c>
      <c r="AG88" s="951" t="s">
        <v>112</v>
      </c>
      <c r="AH88" s="951" t="s">
        <v>110</v>
      </c>
      <c r="AI88" s="951" t="s">
        <v>110</v>
      </c>
      <c r="AJ88" s="951" t="s">
        <v>110</v>
      </c>
      <c r="AK88" s="951" t="s">
        <v>112</v>
      </c>
      <c r="AL88" s="951" t="s">
        <v>116</v>
      </c>
      <c r="AM88" s="951" t="s">
        <v>110</v>
      </c>
      <c r="AN88" s="951" t="s">
        <v>110</v>
      </c>
      <c r="AO88" s="951" t="s">
        <v>110</v>
      </c>
      <c r="AP88" s="951" t="s">
        <v>193</v>
      </c>
      <c r="AQ88" s="951" t="s">
        <v>194</v>
      </c>
      <c r="AR88" s="951">
        <v>98</v>
      </c>
      <c r="AS88" s="951">
        <v>100</v>
      </c>
      <c r="AT88" s="951">
        <v>5</v>
      </c>
      <c r="AU88" s="951" t="s">
        <v>192</v>
      </c>
      <c r="AV88" s="951" t="s">
        <v>196</v>
      </c>
      <c r="AW88" s="954" t="s">
        <v>1959</v>
      </c>
      <c r="AX88" s="954">
        <v>0</v>
      </c>
      <c r="AY88" s="954" t="s">
        <v>114</v>
      </c>
      <c r="AZ88" s="954" t="s">
        <v>139</v>
      </c>
      <c r="BA88" s="1120" t="str">
        <f t="shared" si="1"/>
        <v/>
      </c>
    </row>
    <row r="89" spans="1:53" ht="15" hidden="1" customHeight="1">
      <c r="A89" s="938" t="s">
        <v>2200</v>
      </c>
      <c r="B89" s="938" t="s">
        <v>1373</v>
      </c>
      <c r="C89" s="938" t="s">
        <v>530</v>
      </c>
      <c r="D89" s="953" t="s">
        <v>608</v>
      </c>
      <c r="E89" s="950" t="s">
        <v>259</v>
      </c>
      <c r="F89" s="951">
        <v>66</v>
      </c>
      <c r="G89" s="951">
        <v>64</v>
      </c>
      <c r="H89" s="951">
        <v>92</v>
      </c>
      <c r="I89" s="951">
        <v>53</v>
      </c>
      <c r="J89" s="951">
        <v>84</v>
      </c>
      <c r="K89" s="951">
        <v>71</v>
      </c>
      <c r="L89" s="951">
        <v>98</v>
      </c>
      <c r="M89" s="951">
        <v>81</v>
      </c>
      <c r="N89" s="951" t="s">
        <v>193</v>
      </c>
      <c r="O89" s="951"/>
      <c r="P89" s="951"/>
      <c r="Q89" s="951">
        <v>609</v>
      </c>
      <c r="R89" s="953"/>
      <c r="S89" s="953"/>
      <c r="T89" s="953">
        <v>609</v>
      </c>
      <c r="U89" s="953" t="s">
        <v>135</v>
      </c>
      <c r="V89" s="953">
        <v>609</v>
      </c>
      <c r="W89" s="953">
        <v>66</v>
      </c>
      <c r="X89" s="953">
        <v>64</v>
      </c>
      <c r="Y89" s="953">
        <v>92</v>
      </c>
      <c r="Z89" s="953">
        <v>609</v>
      </c>
      <c r="AA89" s="953">
        <v>100</v>
      </c>
      <c r="AB89" s="953" t="s">
        <v>132</v>
      </c>
      <c r="AC89" s="953" t="s">
        <v>132</v>
      </c>
      <c r="AD89" s="953" t="s">
        <v>132</v>
      </c>
      <c r="AE89" s="953" t="s">
        <v>132</v>
      </c>
      <c r="AF89" s="953" t="s">
        <v>114</v>
      </c>
      <c r="AG89" s="951" t="s">
        <v>132</v>
      </c>
      <c r="AH89" s="951" t="s">
        <v>132</v>
      </c>
      <c r="AI89" s="951" t="s">
        <v>132</v>
      </c>
      <c r="AJ89" s="951" t="s">
        <v>132</v>
      </c>
      <c r="AK89" s="951" t="s">
        <v>132</v>
      </c>
      <c r="AL89" s="951" t="s">
        <v>132</v>
      </c>
      <c r="AM89" s="951" t="s">
        <v>112</v>
      </c>
      <c r="AN89" s="951" t="s">
        <v>112</v>
      </c>
      <c r="AO89" s="951" t="s">
        <v>112</v>
      </c>
      <c r="AP89" s="951" t="s">
        <v>193</v>
      </c>
      <c r="AQ89" s="951" t="s">
        <v>194</v>
      </c>
      <c r="AR89" s="951">
        <v>81</v>
      </c>
      <c r="AS89" s="951">
        <v>96</v>
      </c>
      <c r="AT89" s="951">
        <v>5</v>
      </c>
      <c r="AU89" s="951" t="s">
        <v>192</v>
      </c>
      <c r="AV89" s="951" t="s">
        <v>196</v>
      </c>
      <c r="AW89" s="954" t="s">
        <v>139</v>
      </c>
      <c r="AX89" s="954">
        <v>0</v>
      </c>
      <c r="AY89" s="954" t="s">
        <v>132</v>
      </c>
      <c r="AZ89" s="954" t="s">
        <v>139</v>
      </c>
      <c r="BA89" s="1120" t="str">
        <f t="shared" si="1"/>
        <v/>
      </c>
    </row>
    <row r="90" spans="1:53" s="957" customFormat="1" ht="15" hidden="1" customHeight="1">
      <c r="A90" s="938" t="s">
        <v>2201</v>
      </c>
      <c r="B90" s="938" t="s">
        <v>1373</v>
      </c>
      <c r="C90" s="938" t="s">
        <v>530</v>
      </c>
      <c r="D90" s="951" t="s">
        <v>609</v>
      </c>
      <c r="E90" s="958" t="s">
        <v>1885</v>
      </c>
      <c r="F90" s="951">
        <v>41</v>
      </c>
      <c r="G90" s="951">
        <v>53</v>
      </c>
      <c r="H90" s="951">
        <v>93</v>
      </c>
      <c r="I90" s="951">
        <v>45</v>
      </c>
      <c r="J90" s="951">
        <v>64</v>
      </c>
      <c r="K90" s="951">
        <v>58</v>
      </c>
      <c r="L90" s="951">
        <v>65</v>
      </c>
      <c r="M90" s="951">
        <v>69</v>
      </c>
      <c r="N90" s="951" t="s">
        <v>193</v>
      </c>
      <c r="O90" s="951"/>
      <c r="P90" s="951"/>
      <c r="Q90" s="951">
        <v>488</v>
      </c>
      <c r="R90" s="951"/>
      <c r="S90" s="951"/>
      <c r="T90" s="951">
        <v>488</v>
      </c>
      <c r="U90" s="951" t="s">
        <v>135</v>
      </c>
      <c r="V90" s="951">
        <v>488</v>
      </c>
      <c r="W90" s="951">
        <v>43</v>
      </c>
      <c r="X90" s="951">
        <v>55</v>
      </c>
      <c r="Y90" s="951">
        <v>96</v>
      </c>
      <c r="Z90" s="951">
        <v>495</v>
      </c>
      <c r="AA90" s="951">
        <v>100</v>
      </c>
      <c r="AB90" s="951" t="s">
        <v>114</v>
      </c>
      <c r="AC90" s="951" t="s">
        <v>132</v>
      </c>
      <c r="AD90" s="951" t="s">
        <v>132</v>
      </c>
      <c r="AE90" s="951" t="s">
        <v>132</v>
      </c>
      <c r="AF90" s="951" t="s">
        <v>114</v>
      </c>
      <c r="AG90" s="951" t="s">
        <v>132</v>
      </c>
      <c r="AH90" s="951" t="s">
        <v>114</v>
      </c>
      <c r="AI90" s="951" t="s">
        <v>114</v>
      </c>
      <c r="AJ90" s="951" t="s">
        <v>132</v>
      </c>
      <c r="AK90" s="951" t="s">
        <v>114</v>
      </c>
      <c r="AL90" s="951" t="s">
        <v>116</v>
      </c>
      <c r="AM90" s="951" t="s">
        <v>110</v>
      </c>
      <c r="AN90" s="951" t="s">
        <v>110</v>
      </c>
      <c r="AO90" s="951" t="s">
        <v>116</v>
      </c>
      <c r="AP90" s="951" t="s">
        <v>193</v>
      </c>
      <c r="AQ90" s="951" t="s">
        <v>197</v>
      </c>
      <c r="AR90" s="951">
        <v>98</v>
      </c>
      <c r="AS90" s="951">
        <v>100</v>
      </c>
      <c r="AT90" s="951">
        <v>5</v>
      </c>
      <c r="AU90" s="951" t="s">
        <v>192</v>
      </c>
      <c r="AV90" s="951" t="s">
        <v>196</v>
      </c>
      <c r="AW90" s="949" t="s">
        <v>139</v>
      </c>
      <c r="AX90" s="949">
        <v>7</v>
      </c>
      <c r="AY90" s="954" t="s">
        <v>112</v>
      </c>
      <c r="AZ90" s="949" t="s">
        <v>139</v>
      </c>
      <c r="BA90" s="1120" t="str">
        <f t="shared" si="1"/>
        <v>(C)*</v>
      </c>
    </row>
    <row r="91" spans="1:53" ht="15" hidden="1" customHeight="1">
      <c r="A91" s="938" t="s">
        <v>2202</v>
      </c>
      <c r="B91" s="938" t="s">
        <v>1373</v>
      </c>
      <c r="C91" s="938" t="s">
        <v>530</v>
      </c>
      <c r="D91" s="953" t="s">
        <v>610</v>
      </c>
      <c r="E91" s="950" t="s">
        <v>261</v>
      </c>
      <c r="F91" s="951">
        <v>82</v>
      </c>
      <c r="G91" s="951">
        <v>81</v>
      </c>
      <c r="H91" s="951">
        <v>96</v>
      </c>
      <c r="I91" s="951">
        <v>61</v>
      </c>
      <c r="J91" s="951">
        <v>69</v>
      </c>
      <c r="K91" s="951">
        <v>62</v>
      </c>
      <c r="L91" s="951">
        <v>52</v>
      </c>
      <c r="M91" s="951">
        <v>61</v>
      </c>
      <c r="N91" s="951" t="s">
        <v>193</v>
      </c>
      <c r="O91" s="951"/>
      <c r="P91" s="951"/>
      <c r="Q91" s="951">
        <v>564</v>
      </c>
      <c r="R91" s="953"/>
      <c r="S91" s="953"/>
      <c r="T91" s="953">
        <v>564</v>
      </c>
      <c r="U91" s="953" t="s">
        <v>135</v>
      </c>
      <c r="V91" s="953">
        <v>564</v>
      </c>
      <c r="W91" s="953">
        <v>82</v>
      </c>
      <c r="X91" s="953">
        <v>81</v>
      </c>
      <c r="Y91" s="953">
        <v>96</v>
      </c>
      <c r="Z91" s="953">
        <v>564</v>
      </c>
      <c r="AA91" s="953">
        <v>100</v>
      </c>
      <c r="AB91" s="953" t="s">
        <v>132</v>
      </c>
      <c r="AC91" s="953" t="s">
        <v>132</v>
      </c>
      <c r="AD91" s="953" t="s">
        <v>132</v>
      </c>
      <c r="AE91" s="953" t="s">
        <v>132</v>
      </c>
      <c r="AF91" s="953" t="s">
        <v>132</v>
      </c>
      <c r="AG91" s="951" t="s">
        <v>132</v>
      </c>
      <c r="AH91" s="951" t="s">
        <v>132</v>
      </c>
      <c r="AI91" s="951" t="s">
        <v>132</v>
      </c>
      <c r="AJ91" s="951" t="s">
        <v>132</v>
      </c>
      <c r="AK91" s="951" t="s">
        <v>132</v>
      </c>
      <c r="AL91" s="951" t="s">
        <v>132</v>
      </c>
      <c r="AM91" s="951" t="s">
        <v>196</v>
      </c>
      <c r="AN91" s="951"/>
      <c r="AO91" s="951"/>
      <c r="AP91" s="951" t="s">
        <v>193</v>
      </c>
      <c r="AQ91" s="951" t="s">
        <v>194</v>
      </c>
      <c r="AR91" s="951">
        <v>52</v>
      </c>
      <c r="AS91" s="951">
        <v>95</v>
      </c>
      <c r="AT91" s="951">
        <v>5</v>
      </c>
      <c r="AU91" s="951" t="s">
        <v>193</v>
      </c>
      <c r="AV91" s="951" t="s">
        <v>196</v>
      </c>
      <c r="AW91" s="954" t="s">
        <v>139</v>
      </c>
      <c r="AX91" s="954">
        <v>0</v>
      </c>
      <c r="AY91" s="954" t="s">
        <v>132</v>
      </c>
      <c r="AZ91" s="954" t="s">
        <v>139</v>
      </c>
      <c r="BA91" s="1120" t="str">
        <f t="shared" si="1"/>
        <v/>
      </c>
    </row>
    <row r="92" spans="1:53" ht="15" hidden="1" customHeight="1">
      <c r="A92" s="938" t="s">
        <v>2203</v>
      </c>
      <c r="B92" s="938" t="s">
        <v>1373</v>
      </c>
      <c r="C92" s="938" t="s">
        <v>530</v>
      </c>
      <c r="D92" s="953" t="s">
        <v>611</v>
      </c>
      <c r="E92" s="950" t="s">
        <v>40</v>
      </c>
      <c r="F92" s="951">
        <v>68</v>
      </c>
      <c r="G92" s="951">
        <v>63</v>
      </c>
      <c r="H92" s="951">
        <v>78</v>
      </c>
      <c r="I92" s="951">
        <v>48</v>
      </c>
      <c r="J92" s="951">
        <v>78</v>
      </c>
      <c r="K92" s="951">
        <v>71</v>
      </c>
      <c r="L92" s="951">
        <v>85</v>
      </c>
      <c r="M92" s="951">
        <v>67</v>
      </c>
      <c r="N92" s="951" t="s">
        <v>192</v>
      </c>
      <c r="O92" s="951">
        <v>25</v>
      </c>
      <c r="P92" s="951">
        <v>45</v>
      </c>
      <c r="Q92" s="951">
        <v>628</v>
      </c>
      <c r="R92" s="953">
        <v>603</v>
      </c>
      <c r="S92" s="953">
        <v>639</v>
      </c>
      <c r="T92" s="953">
        <v>639</v>
      </c>
      <c r="U92" s="953" t="s">
        <v>135</v>
      </c>
      <c r="V92" s="953">
        <v>639</v>
      </c>
      <c r="W92" s="953">
        <v>68</v>
      </c>
      <c r="X92" s="953">
        <v>63</v>
      </c>
      <c r="Y92" s="953">
        <v>78</v>
      </c>
      <c r="Z92" s="953">
        <v>639</v>
      </c>
      <c r="AA92" s="953">
        <v>100</v>
      </c>
      <c r="AB92" s="953" t="s">
        <v>132</v>
      </c>
      <c r="AC92" s="953" t="s">
        <v>132</v>
      </c>
      <c r="AD92" s="953" t="s">
        <v>132</v>
      </c>
      <c r="AE92" s="953" t="s">
        <v>132</v>
      </c>
      <c r="AF92" s="953" t="s">
        <v>132</v>
      </c>
      <c r="AG92" s="951" t="s">
        <v>132</v>
      </c>
      <c r="AH92" s="951" t="s">
        <v>132</v>
      </c>
      <c r="AI92" s="951" t="s">
        <v>132</v>
      </c>
      <c r="AJ92" s="951" t="s">
        <v>132</v>
      </c>
      <c r="AK92" s="951" t="s">
        <v>132</v>
      </c>
      <c r="AL92" s="951" t="s">
        <v>132</v>
      </c>
      <c r="AM92" s="951" t="s">
        <v>132</v>
      </c>
      <c r="AN92" s="951" t="s">
        <v>132</v>
      </c>
      <c r="AO92" s="951" t="s">
        <v>112</v>
      </c>
      <c r="AP92" s="951" t="s">
        <v>193</v>
      </c>
      <c r="AQ92" s="951" t="s">
        <v>197</v>
      </c>
      <c r="AR92" s="951">
        <v>72</v>
      </c>
      <c r="AS92" s="951">
        <v>96</v>
      </c>
      <c r="AT92" s="951">
        <v>5</v>
      </c>
      <c r="AU92" s="951" t="s">
        <v>193</v>
      </c>
      <c r="AV92" s="951" t="s">
        <v>196</v>
      </c>
      <c r="AW92" s="954" t="s">
        <v>139</v>
      </c>
      <c r="AX92" s="954">
        <v>0</v>
      </c>
      <c r="AY92" s="954" t="s">
        <v>132</v>
      </c>
      <c r="AZ92" s="954" t="s">
        <v>139</v>
      </c>
      <c r="BA92" s="1120" t="str">
        <f t="shared" si="1"/>
        <v/>
      </c>
    </row>
    <row r="93" spans="1:53" ht="15" hidden="1" customHeight="1">
      <c r="A93" s="938" t="s">
        <v>2204</v>
      </c>
      <c r="B93" s="938" t="s">
        <v>1373</v>
      </c>
      <c r="C93" s="938" t="s">
        <v>530</v>
      </c>
      <c r="D93" s="953" t="s">
        <v>612</v>
      </c>
      <c r="E93" s="950" t="s">
        <v>262</v>
      </c>
      <c r="F93" s="951">
        <v>76</v>
      </c>
      <c r="G93" s="951">
        <v>74</v>
      </c>
      <c r="H93" s="951">
        <v>88</v>
      </c>
      <c r="I93" s="951">
        <v>72</v>
      </c>
      <c r="J93" s="951">
        <v>67</v>
      </c>
      <c r="K93" s="951">
        <v>76</v>
      </c>
      <c r="L93" s="951">
        <v>62</v>
      </c>
      <c r="M93" s="951">
        <v>62</v>
      </c>
      <c r="N93" s="951" t="s">
        <v>193</v>
      </c>
      <c r="O93" s="951"/>
      <c r="P93" s="951"/>
      <c r="Q93" s="951">
        <v>577</v>
      </c>
      <c r="R93" s="953"/>
      <c r="S93" s="953"/>
      <c r="T93" s="953">
        <v>577</v>
      </c>
      <c r="U93" s="953" t="s">
        <v>135</v>
      </c>
      <c r="V93" s="953">
        <v>577</v>
      </c>
      <c r="W93" s="953">
        <v>76</v>
      </c>
      <c r="X93" s="953">
        <v>74</v>
      </c>
      <c r="Y93" s="953">
        <v>88</v>
      </c>
      <c r="Z93" s="953">
        <v>577</v>
      </c>
      <c r="AA93" s="953">
        <v>100</v>
      </c>
      <c r="AB93" s="953" t="s">
        <v>132</v>
      </c>
      <c r="AC93" s="953" t="s">
        <v>132</v>
      </c>
      <c r="AD93" s="953" t="s">
        <v>132</v>
      </c>
      <c r="AE93" s="953" t="s">
        <v>132</v>
      </c>
      <c r="AF93" s="953" t="s">
        <v>132</v>
      </c>
      <c r="AG93" s="951" t="s">
        <v>132</v>
      </c>
      <c r="AH93" s="951" t="s">
        <v>132</v>
      </c>
      <c r="AI93" s="951" t="s">
        <v>132</v>
      </c>
      <c r="AJ93" s="951" t="s">
        <v>132</v>
      </c>
      <c r="AK93" s="951" t="s">
        <v>132</v>
      </c>
      <c r="AL93" s="951" t="s">
        <v>132</v>
      </c>
      <c r="AM93" s="951" t="s">
        <v>132</v>
      </c>
      <c r="AN93" s="951" t="s">
        <v>112</v>
      </c>
      <c r="AO93" s="951" t="s">
        <v>112</v>
      </c>
      <c r="AP93" s="951" t="s">
        <v>193</v>
      </c>
      <c r="AQ93" s="951" t="s">
        <v>194</v>
      </c>
      <c r="AR93" s="951">
        <v>40</v>
      </c>
      <c r="AS93" s="951">
        <v>83</v>
      </c>
      <c r="AT93" s="951">
        <v>5</v>
      </c>
      <c r="AU93" s="951" t="s">
        <v>193</v>
      </c>
      <c r="AV93" s="951" t="s">
        <v>196</v>
      </c>
      <c r="AW93" s="954" t="s">
        <v>139</v>
      </c>
      <c r="AX93" s="954">
        <v>0</v>
      </c>
      <c r="AY93" s="954" t="s">
        <v>132</v>
      </c>
      <c r="AZ93" s="954" t="s">
        <v>139</v>
      </c>
      <c r="BA93" s="1120" t="str">
        <f t="shared" si="1"/>
        <v/>
      </c>
    </row>
    <row r="94" spans="1:53" ht="15" hidden="1" customHeight="1">
      <c r="A94" s="938" t="s">
        <v>2205</v>
      </c>
      <c r="B94" s="938" t="s">
        <v>1373</v>
      </c>
      <c r="C94" s="938" t="s">
        <v>530</v>
      </c>
      <c r="D94" s="953" t="s">
        <v>613</v>
      </c>
      <c r="E94" s="950" t="s">
        <v>263</v>
      </c>
      <c r="F94" s="951">
        <v>63</v>
      </c>
      <c r="G94" s="951">
        <v>64</v>
      </c>
      <c r="H94" s="951">
        <v>95</v>
      </c>
      <c r="I94" s="951">
        <v>47</v>
      </c>
      <c r="J94" s="951">
        <v>73</v>
      </c>
      <c r="K94" s="951">
        <v>58</v>
      </c>
      <c r="L94" s="951">
        <v>68</v>
      </c>
      <c r="M94" s="951">
        <v>70</v>
      </c>
      <c r="N94" s="951" t="s">
        <v>193</v>
      </c>
      <c r="O94" s="951"/>
      <c r="P94" s="951"/>
      <c r="Q94" s="951">
        <v>538</v>
      </c>
      <c r="R94" s="953"/>
      <c r="S94" s="953"/>
      <c r="T94" s="953">
        <v>538</v>
      </c>
      <c r="U94" s="953" t="s">
        <v>135</v>
      </c>
      <c r="V94" s="953">
        <v>538</v>
      </c>
      <c r="W94" s="953">
        <v>63</v>
      </c>
      <c r="X94" s="953">
        <v>64</v>
      </c>
      <c r="Y94" s="953">
        <v>95</v>
      </c>
      <c r="Z94" s="953">
        <v>538</v>
      </c>
      <c r="AA94" s="953">
        <v>100</v>
      </c>
      <c r="AB94" s="953" t="s">
        <v>132</v>
      </c>
      <c r="AC94" s="953" t="s">
        <v>132</v>
      </c>
      <c r="AD94" s="953" t="s">
        <v>132</v>
      </c>
      <c r="AE94" s="953" t="s">
        <v>132</v>
      </c>
      <c r="AF94" s="953" t="s">
        <v>132</v>
      </c>
      <c r="AG94" s="951" t="s">
        <v>132</v>
      </c>
      <c r="AH94" s="951" t="s">
        <v>132</v>
      </c>
      <c r="AI94" s="951" t="s">
        <v>132</v>
      </c>
      <c r="AJ94" s="951" t="s">
        <v>132</v>
      </c>
      <c r="AK94" s="951" t="s">
        <v>132</v>
      </c>
      <c r="AL94" s="951" t="s">
        <v>114</v>
      </c>
      <c r="AM94" s="951" t="s">
        <v>112</v>
      </c>
      <c r="AN94" s="951" t="s">
        <v>112</v>
      </c>
      <c r="AO94" s="951" t="s">
        <v>112</v>
      </c>
      <c r="AP94" s="951" t="s">
        <v>193</v>
      </c>
      <c r="AQ94" s="951" t="s">
        <v>194</v>
      </c>
      <c r="AR94" s="951">
        <v>86</v>
      </c>
      <c r="AS94" s="951">
        <v>99</v>
      </c>
      <c r="AT94" s="951">
        <v>5</v>
      </c>
      <c r="AU94" s="951" t="s">
        <v>192</v>
      </c>
      <c r="AV94" s="951" t="s">
        <v>196</v>
      </c>
      <c r="AW94" s="954" t="s">
        <v>139</v>
      </c>
      <c r="AX94" s="954">
        <v>0</v>
      </c>
      <c r="AY94" s="954" t="s">
        <v>132</v>
      </c>
      <c r="AZ94" s="954" t="s">
        <v>139</v>
      </c>
      <c r="BA94" s="1120" t="str">
        <f t="shared" si="1"/>
        <v/>
      </c>
    </row>
    <row r="95" spans="1:53" ht="15" hidden="1" customHeight="1">
      <c r="A95" s="938" t="s">
        <v>2206</v>
      </c>
      <c r="B95" s="938" t="s">
        <v>1373</v>
      </c>
      <c r="C95" s="938" t="s">
        <v>530</v>
      </c>
      <c r="D95" s="953" t="s">
        <v>614</v>
      </c>
      <c r="E95" s="950" t="s">
        <v>264</v>
      </c>
      <c r="F95" s="951">
        <v>78</v>
      </c>
      <c r="G95" s="951">
        <v>69</v>
      </c>
      <c r="H95" s="951">
        <v>90</v>
      </c>
      <c r="I95" s="951">
        <v>66</v>
      </c>
      <c r="J95" s="951">
        <v>87</v>
      </c>
      <c r="K95" s="951">
        <v>81</v>
      </c>
      <c r="L95" s="951">
        <v>92</v>
      </c>
      <c r="M95" s="951">
        <v>70</v>
      </c>
      <c r="N95" s="951" t="s">
        <v>193</v>
      </c>
      <c r="O95" s="951"/>
      <c r="P95" s="951"/>
      <c r="Q95" s="951">
        <v>633</v>
      </c>
      <c r="R95" s="953"/>
      <c r="S95" s="953"/>
      <c r="T95" s="953">
        <v>633</v>
      </c>
      <c r="U95" s="953" t="s">
        <v>135</v>
      </c>
      <c r="V95" s="953">
        <v>633</v>
      </c>
      <c r="W95" s="953">
        <v>78</v>
      </c>
      <c r="X95" s="953">
        <v>69</v>
      </c>
      <c r="Y95" s="953">
        <v>90</v>
      </c>
      <c r="Z95" s="953">
        <v>633</v>
      </c>
      <c r="AA95" s="953">
        <v>100</v>
      </c>
      <c r="AB95" s="953" t="s">
        <v>132</v>
      </c>
      <c r="AC95" s="953" t="s">
        <v>132</v>
      </c>
      <c r="AD95" s="953" t="s">
        <v>132</v>
      </c>
      <c r="AE95" s="953" t="s">
        <v>132</v>
      </c>
      <c r="AF95" s="953" t="s">
        <v>132</v>
      </c>
      <c r="AG95" s="951" t="s">
        <v>132</v>
      </c>
      <c r="AH95" s="951" t="s">
        <v>132</v>
      </c>
      <c r="AI95" s="951" t="s">
        <v>132</v>
      </c>
      <c r="AJ95" s="951" t="s">
        <v>132</v>
      </c>
      <c r="AK95" s="951" t="s">
        <v>132</v>
      </c>
      <c r="AL95" s="951" t="s">
        <v>132</v>
      </c>
      <c r="AM95" s="951" t="s">
        <v>114</v>
      </c>
      <c r="AN95" s="951" t="s">
        <v>132</v>
      </c>
      <c r="AO95" s="951" t="s">
        <v>112</v>
      </c>
      <c r="AP95" s="951" t="s">
        <v>193</v>
      </c>
      <c r="AQ95" s="951" t="s">
        <v>194</v>
      </c>
      <c r="AR95" s="951">
        <v>85</v>
      </c>
      <c r="AS95" s="951">
        <v>97</v>
      </c>
      <c r="AT95" s="951">
        <v>5</v>
      </c>
      <c r="AU95" s="951" t="s">
        <v>192</v>
      </c>
      <c r="AV95" s="951" t="s">
        <v>196</v>
      </c>
      <c r="AW95" s="954" t="s">
        <v>139</v>
      </c>
      <c r="AX95" s="954">
        <v>0</v>
      </c>
      <c r="AY95" s="954" t="s">
        <v>132</v>
      </c>
      <c r="AZ95" s="954" t="s">
        <v>139</v>
      </c>
      <c r="BA95" s="1120" t="str">
        <f t="shared" si="1"/>
        <v/>
      </c>
    </row>
    <row r="96" spans="1:53" ht="15" hidden="1" customHeight="1">
      <c r="A96" s="938" t="s">
        <v>2207</v>
      </c>
      <c r="B96" s="938" t="s">
        <v>1373</v>
      </c>
      <c r="C96" s="938" t="s">
        <v>530</v>
      </c>
      <c r="D96" s="953" t="s">
        <v>615</v>
      </c>
      <c r="E96" s="950" t="s">
        <v>265</v>
      </c>
      <c r="F96" s="951">
        <v>58</v>
      </c>
      <c r="G96" s="951">
        <v>59</v>
      </c>
      <c r="H96" s="951">
        <v>70</v>
      </c>
      <c r="I96" s="951">
        <v>48</v>
      </c>
      <c r="J96" s="951">
        <v>71</v>
      </c>
      <c r="K96" s="951">
        <v>61</v>
      </c>
      <c r="L96" s="951">
        <v>66</v>
      </c>
      <c r="M96" s="951">
        <v>69</v>
      </c>
      <c r="N96" s="951" t="s">
        <v>193</v>
      </c>
      <c r="O96" s="951"/>
      <c r="P96" s="951"/>
      <c r="Q96" s="951">
        <v>502</v>
      </c>
      <c r="R96" s="953"/>
      <c r="S96" s="953"/>
      <c r="T96" s="953">
        <v>502</v>
      </c>
      <c r="U96" s="953" t="s">
        <v>135</v>
      </c>
      <c r="V96" s="953">
        <v>502</v>
      </c>
      <c r="W96" s="953">
        <v>58</v>
      </c>
      <c r="X96" s="953">
        <v>59</v>
      </c>
      <c r="Y96" s="953">
        <v>70</v>
      </c>
      <c r="Z96" s="953">
        <v>502</v>
      </c>
      <c r="AA96" s="953">
        <v>100</v>
      </c>
      <c r="AB96" s="953" t="s">
        <v>114</v>
      </c>
      <c r="AC96" s="953" t="s">
        <v>132</v>
      </c>
      <c r="AD96" s="953" t="s">
        <v>132</v>
      </c>
      <c r="AE96" s="953" t="s">
        <v>132</v>
      </c>
      <c r="AF96" s="953" t="s">
        <v>132</v>
      </c>
      <c r="AG96" s="951" t="s">
        <v>114</v>
      </c>
      <c r="AH96" s="951" t="s">
        <v>132</v>
      </c>
      <c r="AI96" s="951" t="s">
        <v>132</v>
      </c>
      <c r="AJ96" s="951" t="s">
        <v>112</v>
      </c>
      <c r="AK96" s="951" t="s">
        <v>132</v>
      </c>
      <c r="AL96" s="951" t="s">
        <v>114</v>
      </c>
      <c r="AM96" s="951" t="s">
        <v>112</v>
      </c>
      <c r="AN96" s="951" t="s">
        <v>112</v>
      </c>
      <c r="AO96" s="951" t="s">
        <v>112</v>
      </c>
      <c r="AP96" s="951" t="s">
        <v>193</v>
      </c>
      <c r="AQ96" s="951" t="s">
        <v>194</v>
      </c>
      <c r="AR96" s="951">
        <v>88</v>
      </c>
      <c r="AS96" s="951">
        <v>98</v>
      </c>
      <c r="AT96" s="951">
        <v>5</v>
      </c>
      <c r="AU96" s="951" t="s">
        <v>192</v>
      </c>
      <c r="AV96" s="951" t="s">
        <v>196</v>
      </c>
      <c r="AW96" s="954" t="s">
        <v>139</v>
      </c>
      <c r="AX96" s="954">
        <v>0</v>
      </c>
      <c r="AY96" s="954" t="s">
        <v>114</v>
      </c>
      <c r="AZ96" s="954" t="s">
        <v>139</v>
      </c>
      <c r="BA96" s="1120" t="str">
        <f t="shared" si="1"/>
        <v/>
      </c>
    </row>
    <row r="97" spans="1:53" ht="15" hidden="1" customHeight="1">
      <c r="A97" s="938" t="s">
        <v>2208</v>
      </c>
      <c r="B97" s="938" t="s">
        <v>1373</v>
      </c>
      <c r="C97" s="938" t="s">
        <v>530</v>
      </c>
      <c r="D97" s="953" t="s">
        <v>616</v>
      </c>
      <c r="E97" s="950" t="s">
        <v>266</v>
      </c>
      <c r="F97" s="951">
        <v>60</v>
      </c>
      <c r="G97" s="951">
        <v>60</v>
      </c>
      <c r="H97" s="951">
        <v>74</v>
      </c>
      <c r="I97" s="951">
        <v>41</v>
      </c>
      <c r="J97" s="951">
        <v>78</v>
      </c>
      <c r="K97" s="951">
        <v>63</v>
      </c>
      <c r="L97" s="951">
        <v>77</v>
      </c>
      <c r="M97" s="951">
        <v>56</v>
      </c>
      <c r="N97" s="951" t="s">
        <v>193</v>
      </c>
      <c r="O97" s="951"/>
      <c r="P97" s="951"/>
      <c r="Q97" s="951">
        <v>509</v>
      </c>
      <c r="R97" s="953"/>
      <c r="S97" s="953"/>
      <c r="T97" s="953">
        <v>509</v>
      </c>
      <c r="U97" s="953" t="s">
        <v>135</v>
      </c>
      <c r="V97" s="953">
        <v>509</v>
      </c>
      <c r="W97" s="953">
        <v>60</v>
      </c>
      <c r="X97" s="953">
        <v>60</v>
      </c>
      <c r="Y97" s="953">
        <v>74</v>
      </c>
      <c r="Z97" s="953">
        <v>509</v>
      </c>
      <c r="AA97" s="953">
        <v>100</v>
      </c>
      <c r="AB97" s="953" t="s">
        <v>114</v>
      </c>
      <c r="AC97" s="953" t="s">
        <v>132</v>
      </c>
      <c r="AD97" s="953" t="s">
        <v>132</v>
      </c>
      <c r="AE97" s="953" t="s">
        <v>132</v>
      </c>
      <c r="AF97" s="953" t="s">
        <v>132</v>
      </c>
      <c r="AG97" s="951" t="s">
        <v>132</v>
      </c>
      <c r="AH97" s="951" t="s">
        <v>132</v>
      </c>
      <c r="AI97" s="951" t="s">
        <v>114</v>
      </c>
      <c r="AJ97" s="951" t="s">
        <v>114</v>
      </c>
      <c r="AK97" s="951" t="s">
        <v>112</v>
      </c>
      <c r="AL97" s="951" t="s">
        <v>114</v>
      </c>
      <c r="AM97" s="951" t="s">
        <v>112</v>
      </c>
      <c r="AN97" s="951" t="s">
        <v>112</v>
      </c>
      <c r="AO97" s="951" t="s">
        <v>110</v>
      </c>
      <c r="AP97" s="951" t="s">
        <v>193</v>
      </c>
      <c r="AQ97" s="951" t="s">
        <v>194</v>
      </c>
      <c r="AR97" s="951">
        <v>89</v>
      </c>
      <c r="AS97" s="951">
        <v>98</v>
      </c>
      <c r="AT97" s="951">
        <v>5</v>
      </c>
      <c r="AU97" s="951" t="s">
        <v>192</v>
      </c>
      <c r="AV97" s="951" t="s">
        <v>196</v>
      </c>
      <c r="AW97" s="954" t="s">
        <v>139</v>
      </c>
      <c r="AX97" s="954">
        <v>0</v>
      </c>
      <c r="AY97" s="954" t="s">
        <v>114</v>
      </c>
      <c r="AZ97" s="954" t="s">
        <v>139</v>
      </c>
      <c r="BA97" s="1120" t="str">
        <f t="shared" si="1"/>
        <v/>
      </c>
    </row>
    <row r="98" spans="1:53" s="957" customFormat="1" ht="15" hidden="1" customHeight="1">
      <c r="A98" s="938" t="s">
        <v>2209</v>
      </c>
      <c r="B98" s="938" t="s">
        <v>1373</v>
      </c>
      <c r="C98" s="938" t="s">
        <v>530</v>
      </c>
      <c r="D98" s="951" t="s">
        <v>617</v>
      </c>
      <c r="E98" s="958" t="s">
        <v>267</v>
      </c>
      <c r="F98" s="951">
        <v>56</v>
      </c>
      <c r="G98" s="951">
        <v>47</v>
      </c>
      <c r="H98" s="951">
        <v>81</v>
      </c>
      <c r="I98" s="951">
        <v>40</v>
      </c>
      <c r="J98" s="951">
        <v>79</v>
      </c>
      <c r="K98" s="951">
        <v>56</v>
      </c>
      <c r="L98" s="951">
        <v>90</v>
      </c>
      <c r="M98" s="951">
        <v>47</v>
      </c>
      <c r="N98" s="951" t="s">
        <v>193</v>
      </c>
      <c r="O98" s="951"/>
      <c r="P98" s="951"/>
      <c r="Q98" s="951">
        <v>496</v>
      </c>
      <c r="R98" s="951"/>
      <c r="S98" s="951"/>
      <c r="T98" s="951">
        <v>496</v>
      </c>
      <c r="U98" s="951" t="s">
        <v>135</v>
      </c>
      <c r="V98" s="951">
        <v>496</v>
      </c>
      <c r="W98" s="951">
        <v>56</v>
      </c>
      <c r="X98" s="951">
        <v>47</v>
      </c>
      <c r="Y98" s="951">
        <v>81</v>
      </c>
      <c r="Z98" s="951">
        <v>496</v>
      </c>
      <c r="AA98" s="951">
        <v>100</v>
      </c>
      <c r="AB98" s="951" t="s">
        <v>114</v>
      </c>
      <c r="AC98" s="951" t="s">
        <v>132</v>
      </c>
      <c r="AD98" s="951" t="s">
        <v>132</v>
      </c>
      <c r="AE98" s="951" t="s">
        <v>132</v>
      </c>
      <c r="AF98" s="951" t="s">
        <v>132</v>
      </c>
      <c r="AG98" s="951" t="s">
        <v>132</v>
      </c>
      <c r="AH98" s="951" t="s">
        <v>132</v>
      </c>
      <c r="AI98" s="951" t="s">
        <v>132</v>
      </c>
      <c r="AJ98" s="951" t="s">
        <v>114</v>
      </c>
      <c r="AK98" s="951" t="s">
        <v>132</v>
      </c>
      <c r="AL98" s="951" t="s">
        <v>132</v>
      </c>
      <c r="AM98" s="951" t="s">
        <v>132</v>
      </c>
      <c r="AN98" s="951" t="s">
        <v>132</v>
      </c>
      <c r="AO98" s="951" t="s">
        <v>112</v>
      </c>
      <c r="AP98" s="951" t="s">
        <v>193</v>
      </c>
      <c r="AQ98" s="951" t="s">
        <v>194</v>
      </c>
      <c r="AR98" s="951">
        <v>91</v>
      </c>
      <c r="AS98" s="951">
        <v>93</v>
      </c>
      <c r="AT98" s="951">
        <v>5</v>
      </c>
      <c r="AU98" s="951" t="s">
        <v>192</v>
      </c>
      <c r="AV98" s="951" t="s">
        <v>196</v>
      </c>
      <c r="AW98" s="949" t="s">
        <v>139</v>
      </c>
      <c r="AX98" s="949">
        <v>0</v>
      </c>
      <c r="AY98" s="954" t="s">
        <v>114</v>
      </c>
      <c r="AZ98" s="949" t="s">
        <v>139</v>
      </c>
      <c r="BA98" s="1120" t="str">
        <f t="shared" si="1"/>
        <v/>
      </c>
    </row>
    <row r="99" spans="1:53" ht="15" hidden="1" customHeight="1">
      <c r="A99" s="938" t="s">
        <v>2210</v>
      </c>
      <c r="B99" s="938" t="s">
        <v>1373</v>
      </c>
      <c r="C99" s="938" t="s">
        <v>530</v>
      </c>
      <c r="D99" s="953" t="s">
        <v>618</v>
      </c>
      <c r="E99" s="950" t="s">
        <v>268</v>
      </c>
      <c r="F99" s="951">
        <v>35</v>
      </c>
      <c r="G99" s="951">
        <v>48</v>
      </c>
      <c r="H99" s="951">
        <v>57</v>
      </c>
      <c r="I99" s="951">
        <v>37</v>
      </c>
      <c r="J99" s="951">
        <v>62</v>
      </c>
      <c r="K99" s="951">
        <v>64</v>
      </c>
      <c r="L99" s="951">
        <v>66</v>
      </c>
      <c r="M99" s="951">
        <v>72</v>
      </c>
      <c r="N99" s="951" t="s">
        <v>193</v>
      </c>
      <c r="O99" s="949"/>
      <c r="P99" s="951"/>
      <c r="Q99" s="951">
        <v>441</v>
      </c>
      <c r="R99" s="953"/>
      <c r="S99" s="954"/>
      <c r="T99" s="953">
        <v>441</v>
      </c>
      <c r="U99" s="953" t="s">
        <v>135</v>
      </c>
      <c r="V99" s="953">
        <v>441</v>
      </c>
      <c r="W99" s="953">
        <v>35</v>
      </c>
      <c r="X99" s="953">
        <v>48</v>
      </c>
      <c r="Y99" s="953">
        <v>57</v>
      </c>
      <c r="Z99" s="953">
        <v>441</v>
      </c>
      <c r="AA99" s="953">
        <v>100</v>
      </c>
      <c r="AB99" s="953" t="s">
        <v>112</v>
      </c>
      <c r="AC99" s="953" t="s">
        <v>110</v>
      </c>
      <c r="AD99" s="953" t="s">
        <v>112</v>
      </c>
      <c r="AE99" s="953" t="s">
        <v>112</v>
      </c>
      <c r="AF99" s="953" t="s">
        <v>114</v>
      </c>
      <c r="AG99" s="951" t="s">
        <v>112</v>
      </c>
      <c r="AH99" s="951" t="s">
        <v>112</v>
      </c>
      <c r="AI99" s="951" t="s">
        <v>112</v>
      </c>
      <c r="AJ99" s="951" t="s">
        <v>112</v>
      </c>
      <c r="AK99" s="951" t="s">
        <v>110</v>
      </c>
      <c r="AL99" s="951" t="s">
        <v>110</v>
      </c>
      <c r="AM99" s="951" t="s">
        <v>110</v>
      </c>
      <c r="AN99" s="951" t="s">
        <v>110</v>
      </c>
      <c r="AO99" s="951" t="s">
        <v>110</v>
      </c>
      <c r="AP99" s="951" t="s">
        <v>193</v>
      </c>
      <c r="AQ99" s="951" t="s">
        <v>194</v>
      </c>
      <c r="AR99" s="951">
        <v>99</v>
      </c>
      <c r="AS99" s="951">
        <v>98</v>
      </c>
      <c r="AT99" s="951">
        <v>5</v>
      </c>
      <c r="AU99" s="951" t="s">
        <v>192</v>
      </c>
      <c r="AV99" s="951" t="s">
        <v>196</v>
      </c>
      <c r="AW99" s="954" t="s">
        <v>1959</v>
      </c>
      <c r="AX99" s="954">
        <v>0</v>
      </c>
      <c r="AY99" s="954" t="s">
        <v>112</v>
      </c>
      <c r="AZ99" s="954" t="s">
        <v>3031</v>
      </c>
      <c r="BA99" s="1120" t="str">
        <f t="shared" si="1"/>
        <v/>
      </c>
    </row>
    <row r="100" spans="1:53" ht="15" hidden="1" customHeight="1">
      <c r="A100" s="938" t="s">
        <v>2211</v>
      </c>
      <c r="B100" s="938" t="s">
        <v>1373</v>
      </c>
      <c r="C100" s="938" t="s">
        <v>530</v>
      </c>
      <c r="D100" s="953" t="s">
        <v>1380</v>
      </c>
      <c r="E100" s="950" t="s">
        <v>1381</v>
      </c>
      <c r="F100" s="951">
        <v>73</v>
      </c>
      <c r="G100" s="951">
        <v>83</v>
      </c>
      <c r="H100" s="951">
        <v>89</v>
      </c>
      <c r="I100" s="951">
        <v>65</v>
      </c>
      <c r="J100" s="951">
        <v>60</v>
      </c>
      <c r="K100" s="951">
        <v>82</v>
      </c>
      <c r="L100" s="951">
        <v>60</v>
      </c>
      <c r="M100" s="951">
        <v>82</v>
      </c>
      <c r="N100" s="951" t="s">
        <v>193</v>
      </c>
      <c r="O100" s="951"/>
      <c r="P100" s="951"/>
      <c r="Q100" s="951">
        <v>594</v>
      </c>
      <c r="R100" s="954"/>
      <c r="S100" s="954"/>
      <c r="T100" s="953">
        <v>594</v>
      </c>
      <c r="U100" s="953" t="s">
        <v>135</v>
      </c>
      <c r="V100" s="953">
        <v>594</v>
      </c>
      <c r="W100" s="953">
        <v>73</v>
      </c>
      <c r="X100" s="953">
        <v>83</v>
      </c>
      <c r="Y100" s="953">
        <v>89</v>
      </c>
      <c r="Z100" s="953">
        <v>594</v>
      </c>
      <c r="AA100" s="953">
        <v>100</v>
      </c>
      <c r="AB100" s="953" t="s">
        <v>132</v>
      </c>
      <c r="AC100" s="953"/>
      <c r="AD100" s="953"/>
      <c r="AE100" s="953"/>
      <c r="AF100" s="953"/>
      <c r="AG100" s="951"/>
      <c r="AH100" s="951"/>
      <c r="AI100" s="951"/>
      <c r="AJ100" s="949"/>
      <c r="AK100" s="951"/>
      <c r="AL100" s="949"/>
      <c r="AM100" s="949"/>
      <c r="AN100" s="951"/>
      <c r="AO100" s="951"/>
      <c r="AP100" s="951" t="s">
        <v>192</v>
      </c>
      <c r="AQ100" s="951" t="s">
        <v>194</v>
      </c>
      <c r="AR100" s="951">
        <v>38</v>
      </c>
      <c r="AS100" s="951">
        <v>92</v>
      </c>
      <c r="AT100" s="951">
        <v>5</v>
      </c>
      <c r="AU100" s="951" t="s">
        <v>193</v>
      </c>
      <c r="AV100" s="951" t="s">
        <v>196</v>
      </c>
      <c r="AW100" s="954" t="s">
        <v>139</v>
      </c>
      <c r="AX100" s="954">
        <v>0</v>
      </c>
      <c r="AY100" s="954" t="s">
        <v>132</v>
      </c>
      <c r="AZ100" s="954" t="s">
        <v>139</v>
      </c>
      <c r="BA100" s="1120" t="str">
        <f t="shared" si="1"/>
        <v/>
      </c>
    </row>
    <row r="101" spans="1:53" ht="15" hidden="1" customHeight="1">
      <c r="A101" s="938" t="s">
        <v>2212</v>
      </c>
      <c r="B101" s="938" t="s">
        <v>1373</v>
      </c>
      <c r="C101" s="938" t="s">
        <v>530</v>
      </c>
      <c r="D101" s="953" t="s">
        <v>619</v>
      </c>
      <c r="E101" s="950" t="s">
        <v>270</v>
      </c>
      <c r="F101" s="951"/>
      <c r="G101" s="951"/>
      <c r="H101" s="951"/>
      <c r="I101" s="951"/>
      <c r="J101" s="951"/>
      <c r="K101" s="951"/>
      <c r="L101" s="951"/>
      <c r="M101" s="951"/>
      <c r="N101" s="951"/>
      <c r="O101" s="949"/>
      <c r="P101" s="951"/>
      <c r="Q101" s="951"/>
      <c r="R101" s="953"/>
      <c r="S101" s="954"/>
      <c r="T101" s="953"/>
      <c r="U101" s="953"/>
      <c r="V101" s="953"/>
      <c r="W101" s="953"/>
      <c r="X101" s="953"/>
      <c r="Y101" s="953"/>
      <c r="Z101" s="953"/>
      <c r="AA101" s="953">
        <v>100</v>
      </c>
      <c r="AB101" s="953" t="s">
        <v>131</v>
      </c>
      <c r="AC101" s="953" t="s">
        <v>112</v>
      </c>
      <c r="AD101" s="953" t="s">
        <v>112</v>
      </c>
      <c r="AE101" s="953"/>
      <c r="AF101" s="953"/>
      <c r="AG101" s="951"/>
      <c r="AH101" s="951"/>
      <c r="AI101" s="951"/>
      <c r="AJ101" s="949"/>
      <c r="AK101" s="951"/>
      <c r="AL101" s="951"/>
      <c r="AM101" s="949"/>
      <c r="AN101" s="951"/>
      <c r="AO101" s="951"/>
      <c r="AP101" s="951" t="s">
        <v>192</v>
      </c>
      <c r="AQ101" s="951" t="s">
        <v>194</v>
      </c>
      <c r="AR101" s="951">
        <v>44</v>
      </c>
      <c r="AS101" s="951">
        <v>100</v>
      </c>
      <c r="AT101" s="951">
        <v>5</v>
      </c>
      <c r="AU101" s="951" t="s">
        <v>192</v>
      </c>
      <c r="AV101" s="951" t="s">
        <v>196</v>
      </c>
      <c r="AW101" s="954" t="s">
        <v>139</v>
      </c>
      <c r="AX101" s="954">
        <v>0</v>
      </c>
      <c r="AY101" s="954" t="s">
        <v>131</v>
      </c>
      <c r="AZ101" s="954" t="s">
        <v>139</v>
      </c>
      <c r="BA101" s="1120" t="str">
        <f t="shared" si="1"/>
        <v/>
      </c>
    </row>
    <row r="102" spans="1:53" ht="15" hidden="1" customHeight="1">
      <c r="A102" s="938" t="s">
        <v>2213</v>
      </c>
      <c r="B102" s="938" t="s">
        <v>1373</v>
      </c>
      <c r="C102" s="938" t="s">
        <v>530</v>
      </c>
      <c r="D102" s="953" t="s">
        <v>1147</v>
      </c>
      <c r="E102" s="950" t="s">
        <v>1356</v>
      </c>
      <c r="F102" s="951">
        <v>89</v>
      </c>
      <c r="G102" s="951">
        <v>89</v>
      </c>
      <c r="H102" s="951">
        <v>92</v>
      </c>
      <c r="I102" s="951">
        <v>74</v>
      </c>
      <c r="J102" s="951">
        <v>78</v>
      </c>
      <c r="K102" s="951">
        <v>84</v>
      </c>
      <c r="L102" s="951">
        <v>78</v>
      </c>
      <c r="M102" s="951">
        <v>84</v>
      </c>
      <c r="N102" s="951" t="s">
        <v>193</v>
      </c>
      <c r="O102" s="949"/>
      <c r="P102" s="951"/>
      <c r="Q102" s="951">
        <v>668</v>
      </c>
      <c r="R102" s="953"/>
      <c r="S102" s="954"/>
      <c r="T102" s="953">
        <v>668</v>
      </c>
      <c r="U102" s="953" t="s">
        <v>135</v>
      </c>
      <c r="V102" s="953">
        <v>668</v>
      </c>
      <c r="W102" s="953">
        <v>89</v>
      </c>
      <c r="X102" s="953">
        <v>89</v>
      </c>
      <c r="Y102" s="953">
        <v>92</v>
      </c>
      <c r="Z102" s="953">
        <v>668</v>
      </c>
      <c r="AA102" s="953">
        <v>100</v>
      </c>
      <c r="AB102" s="953" t="s">
        <v>132</v>
      </c>
      <c r="AC102" s="953" t="s">
        <v>132</v>
      </c>
      <c r="AD102" s="953"/>
      <c r="AE102" s="953"/>
      <c r="AF102" s="953"/>
      <c r="AG102" s="951"/>
      <c r="AH102" s="951"/>
      <c r="AI102" s="951"/>
      <c r="AJ102" s="949"/>
      <c r="AK102" s="951"/>
      <c r="AL102" s="951"/>
      <c r="AM102" s="949"/>
      <c r="AN102" s="951"/>
      <c r="AO102" s="951"/>
      <c r="AP102" s="951" t="s">
        <v>192</v>
      </c>
      <c r="AQ102" s="951" t="s">
        <v>194</v>
      </c>
      <c r="AR102" s="951">
        <v>14</v>
      </c>
      <c r="AS102" s="951">
        <v>85</v>
      </c>
      <c r="AT102" s="951">
        <v>5</v>
      </c>
      <c r="AU102" s="951" t="s">
        <v>193</v>
      </c>
      <c r="AV102" s="951" t="s">
        <v>196</v>
      </c>
      <c r="AW102" s="954" t="s">
        <v>139</v>
      </c>
      <c r="AX102" s="954">
        <v>0</v>
      </c>
      <c r="AY102" s="954" t="s">
        <v>132</v>
      </c>
      <c r="AZ102" s="954" t="s">
        <v>139</v>
      </c>
      <c r="BA102" s="1120" t="str">
        <f t="shared" si="1"/>
        <v/>
      </c>
    </row>
    <row r="103" spans="1:53" ht="15" hidden="1" customHeight="1">
      <c r="A103" s="938" t="s">
        <v>2214</v>
      </c>
      <c r="B103" s="938" t="s">
        <v>1373</v>
      </c>
      <c r="C103" s="938" t="s">
        <v>530</v>
      </c>
      <c r="D103" s="953" t="s">
        <v>1146</v>
      </c>
      <c r="E103" s="950" t="s">
        <v>965</v>
      </c>
      <c r="F103" s="951">
        <v>67</v>
      </c>
      <c r="G103" s="951">
        <v>56</v>
      </c>
      <c r="H103" s="951">
        <v>89</v>
      </c>
      <c r="I103" s="951">
        <v>57</v>
      </c>
      <c r="J103" s="951">
        <v>69</v>
      </c>
      <c r="K103" s="951">
        <v>51</v>
      </c>
      <c r="L103" s="951">
        <v>69</v>
      </c>
      <c r="M103" s="951">
        <v>51</v>
      </c>
      <c r="N103" s="951" t="s">
        <v>193</v>
      </c>
      <c r="O103" s="949"/>
      <c r="P103" s="951"/>
      <c r="Q103" s="951">
        <v>509</v>
      </c>
      <c r="R103" s="953"/>
      <c r="S103" s="954"/>
      <c r="T103" s="953">
        <v>509</v>
      </c>
      <c r="U103" s="953" t="s">
        <v>135</v>
      </c>
      <c r="V103" s="953">
        <v>509</v>
      </c>
      <c r="W103" s="953">
        <v>67</v>
      </c>
      <c r="X103" s="953">
        <v>56</v>
      </c>
      <c r="Y103" s="953">
        <v>89</v>
      </c>
      <c r="Z103" s="953">
        <v>509</v>
      </c>
      <c r="AA103" s="953">
        <v>100</v>
      </c>
      <c r="AB103" s="953" t="s">
        <v>114</v>
      </c>
      <c r="AC103" s="953" t="s">
        <v>132</v>
      </c>
      <c r="AD103" s="953"/>
      <c r="AE103" s="953"/>
      <c r="AF103" s="953"/>
      <c r="AG103" s="951"/>
      <c r="AH103" s="951"/>
      <c r="AI103" s="949"/>
      <c r="AJ103" s="949"/>
      <c r="AK103" s="951"/>
      <c r="AL103" s="951"/>
      <c r="AM103" s="949"/>
      <c r="AN103" s="951"/>
      <c r="AO103" s="951"/>
      <c r="AP103" s="951" t="s">
        <v>192</v>
      </c>
      <c r="AQ103" s="951" t="s">
        <v>194</v>
      </c>
      <c r="AR103" s="951">
        <v>52</v>
      </c>
      <c r="AS103" s="951">
        <v>65</v>
      </c>
      <c r="AT103" s="951">
        <v>5</v>
      </c>
      <c r="AU103" s="951" t="s">
        <v>193</v>
      </c>
      <c r="AV103" s="951" t="s">
        <v>196</v>
      </c>
      <c r="AW103" s="954" t="s">
        <v>139</v>
      </c>
      <c r="AX103" s="954">
        <v>0</v>
      </c>
      <c r="AY103" s="954" t="s">
        <v>114</v>
      </c>
      <c r="AZ103" s="954" t="s">
        <v>139</v>
      </c>
      <c r="BA103" s="1120" t="str">
        <f t="shared" si="1"/>
        <v/>
      </c>
    </row>
    <row r="104" spans="1:53" ht="15" hidden="1" customHeight="1">
      <c r="A104" s="938" t="s">
        <v>2215</v>
      </c>
      <c r="B104" s="938" t="s">
        <v>1373</v>
      </c>
      <c r="C104" s="938" t="s">
        <v>530</v>
      </c>
      <c r="D104" s="953" t="s">
        <v>1886</v>
      </c>
      <c r="E104" s="950" t="s">
        <v>2216</v>
      </c>
      <c r="F104" s="951">
        <v>70</v>
      </c>
      <c r="G104" s="951">
        <v>59</v>
      </c>
      <c r="H104" s="951">
        <v>89</v>
      </c>
      <c r="I104" s="951">
        <v>50</v>
      </c>
      <c r="J104" s="951">
        <v>47</v>
      </c>
      <c r="K104" s="951">
        <v>31</v>
      </c>
      <c r="L104" s="951">
        <v>47</v>
      </c>
      <c r="M104" s="951">
        <v>31</v>
      </c>
      <c r="N104" s="951" t="s">
        <v>193</v>
      </c>
      <c r="O104" s="951"/>
      <c r="P104" s="951"/>
      <c r="Q104" s="951">
        <v>424</v>
      </c>
      <c r="R104" s="953"/>
      <c r="S104" s="953"/>
      <c r="T104" s="953">
        <v>424</v>
      </c>
      <c r="U104" s="953" t="s">
        <v>135</v>
      </c>
      <c r="V104" s="953">
        <v>424</v>
      </c>
      <c r="W104" s="953">
        <v>70</v>
      </c>
      <c r="X104" s="953">
        <v>59</v>
      </c>
      <c r="Y104" s="953">
        <v>89</v>
      </c>
      <c r="Z104" s="953">
        <v>424</v>
      </c>
      <c r="AA104" s="953">
        <v>100</v>
      </c>
      <c r="AB104" s="953"/>
      <c r="AC104" s="953"/>
      <c r="AD104" s="953"/>
      <c r="AE104" s="953"/>
      <c r="AF104" s="953"/>
      <c r="AG104" s="951"/>
      <c r="AH104" s="951"/>
      <c r="AI104" s="951"/>
      <c r="AJ104" s="951"/>
      <c r="AK104" s="951"/>
      <c r="AL104" s="951"/>
      <c r="AM104" s="951"/>
      <c r="AN104" s="951"/>
      <c r="AO104" s="951"/>
      <c r="AP104" s="951" t="s">
        <v>192</v>
      </c>
      <c r="AQ104" s="951" t="s">
        <v>194</v>
      </c>
      <c r="AR104" s="951">
        <v>37</v>
      </c>
      <c r="AS104" s="951">
        <v>75</v>
      </c>
      <c r="AT104" s="951">
        <v>5</v>
      </c>
      <c r="AU104" s="951" t="s">
        <v>193</v>
      </c>
      <c r="AV104" s="951" t="s">
        <v>196</v>
      </c>
      <c r="AW104" s="954" t="s">
        <v>139</v>
      </c>
      <c r="AX104" s="954">
        <v>0</v>
      </c>
      <c r="AY104" s="954" t="s">
        <v>110</v>
      </c>
      <c r="AZ104" s="954" t="s">
        <v>139</v>
      </c>
      <c r="BA104" s="1120" t="str">
        <f t="shared" si="1"/>
        <v/>
      </c>
    </row>
    <row r="105" spans="1:53" ht="15" hidden="1" customHeight="1">
      <c r="A105" s="938" t="s">
        <v>2217</v>
      </c>
      <c r="B105" s="938" t="s">
        <v>1373</v>
      </c>
      <c r="C105" s="938" t="s">
        <v>530</v>
      </c>
      <c r="D105" s="953" t="s">
        <v>620</v>
      </c>
      <c r="E105" s="950" t="s">
        <v>271</v>
      </c>
      <c r="F105" s="951">
        <v>69</v>
      </c>
      <c r="G105" s="951">
        <v>72</v>
      </c>
      <c r="H105" s="951">
        <v>82</v>
      </c>
      <c r="I105" s="951">
        <v>46</v>
      </c>
      <c r="J105" s="951">
        <v>72</v>
      </c>
      <c r="K105" s="951">
        <v>68</v>
      </c>
      <c r="L105" s="951">
        <v>79</v>
      </c>
      <c r="M105" s="951">
        <v>75</v>
      </c>
      <c r="N105" s="951" t="s">
        <v>193</v>
      </c>
      <c r="O105" s="951"/>
      <c r="P105" s="951"/>
      <c r="Q105" s="951">
        <v>563</v>
      </c>
      <c r="R105" s="953"/>
      <c r="S105" s="953"/>
      <c r="T105" s="953">
        <v>563</v>
      </c>
      <c r="U105" s="953" t="s">
        <v>135</v>
      </c>
      <c r="V105" s="953">
        <v>563</v>
      </c>
      <c r="W105" s="953">
        <v>69</v>
      </c>
      <c r="X105" s="953">
        <v>72</v>
      </c>
      <c r="Y105" s="953">
        <v>82</v>
      </c>
      <c r="Z105" s="953">
        <v>563</v>
      </c>
      <c r="AA105" s="953">
        <v>100</v>
      </c>
      <c r="AB105" s="953" t="s">
        <v>132</v>
      </c>
      <c r="AC105" s="953" t="s">
        <v>132</v>
      </c>
      <c r="AD105" s="953" t="s">
        <v>132</v>
      </c>
      <c r="AE105" s="953" t="s">
        <v>114</v>
      </c>
      <c r="AF105" s="953" t="s">
        <v>132</v>
      </c>
      <c r="AG105" s="951" t="s">
        <v>132</v>
      </c>
      <c r="AH105" s="951" t="s">
        <v>114</v>
      </c>
      <c r="AI105" s="951" t="s">
        <v>114</v>
      </c>
      <c r="AJ105" s="951" t="s">
        <v>132</v>
      </c>
      <c r="AK105" s="951" t="s">
        <v>114</v>
      </c>
      <c r="AL105" s="951" t="s">
        <v>114</v>
      </c>
      <c r="AM105" s="951" t="s">
        <v>112</v>
      </c>
      <c r="AN105" s="951" t="s">
        <v>112</v>
      </c>
      <c r="AO105" s="951" t="s">
        <v>112</v>
      </c>
      <c r="AP105" s="951" t="s">
        <v>193</v>
      </c>
      <c r="AQ105" s="951" t="s">
        <v>194</v>
      </c>
      <c r="AR105" s="951">
        <v>67</v>
      </c>
      <c r="AS105" s="951">
        <v>90</v>
      </c>
      <c r="AT105" s="951">
        <v>5</v>
      </c>
      <c r="AU105" s="951" t="s">
        <v>193</v>
      </c>
      <c r="AV105" s="951" t="s">
        <v>196</v>
      </c>
      <c r="AW105" s="954" t="s">
        <v>139</v>
      </c>
      <c r="AX105" s="954">
        <v>0</v>
      </c>
      <c r="AY105" s="954" t="s">
        <v>132</v>
      </c>
      <c r="AZ105" s="954" t="s">
        <v>139</v>
      </c>
      <c r="BA105" s="1120" t="str">
        <f t="shared" si="1"/>
        <v/>
      </c>
    </row>
    <row r="106" spans="1:53" ht="15" hidden="1" customHeight="1">
      <c r="A106" s="938" t="s">
        <v>2218</v>
      </c>
      <c r="B106" s="938" t="s">
        <v>1373</v>
      </c>
      <c r="C106" s="938" t="s">
        <v>530</v>
      </c>
      <c r="D106" s="953" t="s">
        <v>621</v>
      </c>
      <c r="E106" s="950" t="s">
        <v>1888</v>
      </c>
      <c r="F106" s="951">
        <v>36</v>
      </c>
      <c r="G106" s="951">
        <v>47</v>
      </c>
      <c r="H106" s="951">
        <v>88</v>
      </c>
      <c r="I106" s="951">
        <v>32</v>
      </c>
      <c r="J106" s="951">
        <v>72</v>
      </c>
      <c r="K106" s="951">
        <v>67</v>
      </c>
      <c r="L106" s="951">
        <v>84</v>
      </c>
      <c r="M106" s="951">
        <v>76</v>
      </c>
      <c r="N106" s="951" t="s">
        <v>193</v>
      </c>
      <c r="O106" s="951"/>
      <c r="P106" s="951"/>
      <c r="Q106" s="951">
        <v>502</v>
      </c>
      <c r="R106" s="953"/>
      <c r="S106" s="954"/>
      <c r="T106" s="953">
        <v>502</v>
      </c>
      <c r="U106" s="953" t="s">
        <v>135</v>
      </c>
      <c r="V106" s="953">
        <v>502</v>
      </c>
      <c r="W106" s="953">
        <v>36</v>
      </c>
      <c r="X106" s="953">
        <v>47</v>
      </c>
      <c r="Y106" s="953">
        <v>88</v>
      </c>
      <c r="Z106" s="953">
        <v>502</v>
      </c>
      <c r="AA106" s="953">
        <v>100</v>
      </c>
      <c r="AB106" s="953" t="s">
        <v>114</v>
      </c>
      <c r="AC106" s="953" t="s">
        <v>114</v>
      </c>
      <c r="AD106" s="953" t="s">
        <v>110</v>
      </c>
      <c r="AE106" s="953" t="s">
        <v>114</v>
      </c>
      <c r="AF106" s="953" t="s">
        <v>112</v>
      </c>
      <c r="AG106" s="951" t="s">
        <v>116</v>
      </c>
      <c r="AH106" s="951" t="s">
        <v>114</v>
      </c>
      <c r="AI106" s="951" t="s">
        <v>132</v>
      </c>
      <c r="AJ106" s="951" t="s">
        <v>112</v>
      </c>
      <c r="AK106" s="951" t="s">
        <v>112</v>
      </c>
      <c r="AL106" s="951" t="s">
        <v>112</v>
      </c>
      <c r="AM106" s="951" t="s">
        <v>110</v>
      </c>
      <c r="AN106" s="951" t="s">
        <v>110</v>
      </c>
      <c r="AO106" s="951" t="s">
        <v>110</v>
      </c>
      <c r="AP106" s="951" t="s">
        <v>193</v>
      </c>
      <c r="AQ106" s="951" t="s">
        <v>194</v>
      </c>
      <c r="AR106" s="951">
        <v>97</v>
      </c>
      <c r="AS106" s="951">
        <v>99</v>
      </c>
      <c r="AT106" s="951">
        <v>5</v>
      </c>
      <c r="AU106" s="951" t="s">
        <v>192</v>
      </c>
      <c r="AV106" s="951" t="s">
        <v>196</v>
      </c>
      <c r="AW106" s="954" t="s">
        <v>1959</v>
      </c>
      <c r="AX106" s="954">
        <v>0</v>
      </c>
      <c r="AY106" s="954" t="s">
        <v>114</v>
      </c>
      <c r="AZ106" s="954" t="s">
        <v>139</v>
      </c>
      <c r="BA106" s="1120" t="str">
        <f t="shared" si="1"/>
        <v/>
      </c>
    </row>
    <row r="107" spans="1:53" ht="15" hidden="1" customHeight="1">
      <c r="A107" s="938" t="s">
        <v>2219</v>
      </c>
      <c r="B107" s="938" t="s">
        <v>1373</v>
      </c>
      <c r="C107" s="938" t="s">
        <v>530</v>
      </c>
      <c r="D107" s="953" t="s">
        <v>622</v>
      </c>
      <c r="E107" s="950" t="s">
        <v>1357</v>
      </c>
      <c r="F107" s="951">
        <v>24</v>
      </c>
      <c r="G107" s="951">
        <v>28</v>
      </c>
      <c r="H107" s="951">
        <v>74</v>
      </c>
      <c r="I107" s="951">
        <v>27</v>
      </c>
      <c r="J107" s="951">
        <v>62</v>
      </c>
      <c r="K107" s="951">
        <v>51</v>
      </c>
      <c r="L107" s="951">
        <v>80</v>
      </c>
      <c r="M107" s="951">
        <v>59</v>
      </c>
      <c r="N107" s="951" t="s">
        <v>193</v>
      </c>
      <c r="O107" s="951"/>
      <c r="P107" s="951"/>
      <c r="Q107" s="951">
        <v>405</v>
      </c>
      <c r="R107" s="953"/>
      <c r="S107" s="953"/>
      <c r="T107" s="953">
        <v>405</v>
      </c>
      <c r="U107" s="953" t="s">
        <v>135</v>
      </c>
      <c r="V107" s="953">
        <v>405</v>
      </c>
      <c r="W107" s="953">
        <v>24</v>
      </c>
      <c r="X107" s="953">
        <v>28</v>
      </c>
      <c r="Y107" s="953">
        <v>74</v>
      </c>
      <c r="Z107" s="953">
        <v>405</v>
      </c>
      <c r="AA107" s="953">
        <v>100</v>
      </c>
      <c r="AB107" s="953" t="s">
        <v>110</v>
      </c>
      <c r="AC107" s="953" t="s">
        <v>110</v>
      </c>
      <c r="AD107" s="953" t="s">
        <v>116</v>
      </c>
      <c r="AE107" s="953"/>
      <c r="AF107" s="953"/>
      <c r="AG107" s="951"/>
      <c r="AH107" s="951"/>
      <c r="AI107" s="951"/>
      <c r="AJ107" s="951"/>
      <c r="AK107" s="951"/>
      <c r="AL107" s="951"/>
      <c r="AM107" s="951"/>
      <c r="AN107" s="951"/>
      <c r="AO107" s="951"/>
      <c r="AP107" s="951" t="s">
        <v>192</v>
      </c>
      <c r="AQ107" s="951" t="s">
        <v>197</v>
      </c>
      <c r="AR107" s="951">
        <v>89</v>
      </c>
      <c r="AS107" s="951">
        <v>100</v>
      </c>
      <c r="AT107" s="951">
        <v>5</v>
      </c>
      <c r="AU107" s="951" t="s">
        <v>192</v>
      </c>
      <c r="AV107" s="951" t="s">
        <v>196</v>
      </c>
      <c r="AW107" s="954" t="s">
        <v>139</v>
      </c>
      <c r="AX107" s="954">
        <v>0</v>
      </c>
      <c r="AY107" s="954" t="s">
        <v>110</v>
      </c>
      <c r="AZ107" s="954" t="s">
        <v>139</v>
      </c>
      <c r="BA107" s="1120" t="str">
        <f t="shared" si="1"/>
        <v/>
      </c>
    </row>
    <row r="108" spans="1:53" ht="15" hidden="1" customHeight="1">
      <c r="A108" s="938" t="s">
        <v>2220</v>
      </c>
      <c r="B108" s="938" t="s">
        <v>1373</v>
      </c>
      <c r="C108" s="938" t="s">
        <v>530</v>
      </c>
      <c r="D108" s="953" t="s">
        <v>623</v>
      </c>
      <c r="E108" s="950" t="s">
        <v>275</v>
      </c>
      <c r="F108" s="951">
        <v>41</v>
      </c>
      <c r="G108" s="951">
        <v>51</v>
      </c>
      <c r="H108" s="951">
        <v>77</v>
      </c>
      <c r="I108" s="951">
        <v>38</v>
      </c>
      <c r="J108" s="951">
        <v>69</v>
      </c>
      <c r="K108" s="951">
        <v>56</v>
      </c>
      <c r="L108" s="951">
        <v>75</v>
      </c>
      <c r="M108" s="951">
        <v>68</v>
      </c>
      <c r="N108" s="951" t="s">
        <v>193</v>
      </c>
      <c r="O108" s="951"/>
      <c r="P108" s="951"/>
      <c r="Q108" s="951">
        <v>475</v>
      </c>
      <c r="R108" s="953"/>
      <c r="S108" s="953"/>
      <c r="T108" s="953">
        <v>475</v>
      </c>
      <c r="U108" s="953" t="s">
        <v>135</v>
      </c>
      <c r="V108" s="953">
        <v>475</v>
      </c>
      <c r="W108" s="953">
        <v>41</v>
      </c>
      <c r="X108" s="953">
        <v>51</v>
      </c>
      <c r="Y108" s="953">
        <v>77</v>
      </c>
      <c r="Z108" s="953">
        <v>475</v>
      </c>
      <c r="AA108" s="953">
        <v>100</v>
      </c>
      <c r="AB108" s="953" t="s">
        <v>112</v>
      </c>
      <c r="AC108" s="953" t="s">
        <v>112</v>
      </c>
      <c r="AD108" s="953" t="s">
        <v>132</v>
      </c>
      <c r="AE108" s="953" t="s">
        <v>132</v>
      </c>
      <c r="AF108" s="953" t="s">
        <v>112</v>
      </c>
      <c r="AG108" s="951" t="s">
        <v>114</v>
      </c>
      <c r="AH108" s="951" t="s">
        <v>114</v>
      </c>
      <c r="AI108" s="951" t="s">
        <v>132</v>
      </c>
      <c r="AJ108" s="951" t="s">
        <v>132</v>
      </c>
      <c r="AK108" s="951" t="s">
        <v>132</v>
      </c>
      <c r="AL108" s="951" t="s">
        <v>114</v>
      </c>
      <c r="AM108" s="951" t="s">
        <v>112</v>
      </c>
      <c r="AN108" s="951" t="s">
        <v>110</v>
      </c>
      <c r="AO108" s="951" t="s">
        <v>112</v>
      </c>
      <c r="AP108" s="951" t="s">
        <v>193</v>
      </c>
      <c r="AQ108" s="951" t="s">
        <v>194</v>
      </c>
      <c r="AR108" s="951">
        <v>96</v>
      </c>
      <c r="AS108" s="951">
        <v>100</v>
      </c>
      <c r="AT108" s="951">
        <v>5</v>
      </c>
      <c r="AU108" s="951" t="s">
        <v>192</v>
      </c>
      <c r="AV108" s="951" t="s">
        <v>196</v>
      </c>
      <c r="AW108" s="954" t="s">
        <v>139</v>
      </c>
      <c r="AX108" s="954">
        <v>0</v>
      </c>
      <c r="AY108" s="954" t="s">
        <v>112</v>
      </c>
      <c r="AZ108" s="954" t="s">
        <v>139</v>
      </c>
      <c r="BA108" s="1120" t="str">
        <f t="shared" si="1"/>
        <v/>
      </c>
    </row>
    <row r="109" spans="1:53" ht="15" hidden="1" customHeight="1">
      <c r="A109" s="938" t="s">
        <v>2221</v>
      </c>
      <c r="B109" s="938" t="s">
        <v>1373</v>
      </c>
      <c r="C109" s="938" t="s">
        <v>530</v>
      </c>
      <c r="D109" s="953" t="s">
        <v>624</v>
      </c>
      <c r="E109" s="950" t="s">
        <v>276</v>
      </c>
      <c r="F109" s="951">
        <v>68</v>
      </c>
      <c r="G109" s="951">
        <v>71</v>
      </c>
      <c r="H109" s="951">
        <v>88</v>
      </c>
      <c r="I109" s="951">
        <v>52</v>
      </c>
      <c r="J109" s="951">
        <v>76</v>
      </c>
      <c r="K109" s="951">
        <v>74</v>
      </c>
      <c r="L109" s="951">
        <v>73</v>
      </c>
      <c r="M109" s="951">
        <v>75</v>
      </c>
      <c r="N109" s="951" t="s">
        <v>193</v>
      </c>
      <c r="O109" s="951"/>
      <c r="P109" s="951"/>
      <c r="Q109" s="951">
        <v>577</v>
      </c>
      <c r="R109" s="953"/>
      <c r="S109" s="953"/>
      <c r="T109" s="953">
        <v>577</v>
      </c>
      <c r="U109" s="953" t="s">
        <v>135</v>
      </c>
      <c r="V109" s="953">
        <v>577</v>
      </c>
      <c r="W109" s="953">
        <v>68</v>
      </c>
      <c r="X109" s="953">
        <v>71</v>
      </c>
      <c r="Y109" s="953">
        <v>88</v>
      </c>
      <c r="Z109" s="953">
        <v>577</v>
      </c>
      <c r="AA109" s="953">
        <v>100</v>
      </c>
      <c r="AB109" s="953" t="s">
        <v>132</v>
      </c>
      <c r="AC109" s="953" t="s">
        <v>132</v>
      </c>
      <c r="AD109" s="953" t="s">
        <v>114</v>
      </c>
      <c r="AE109" s="953" t="s">
        <v>132</v>
      </c>
      <c r="AF109" s="953" t="s">
        <v>132</v>
      </c>
      <c r="AG109" s="951" t="s">
        <v>132</v>
      </c>
      <c r="AH109" s="951" t="s">
        <v>132</v>
      </c>
      <c r="AI109" s="951" t="s">
        <v>132</v>
      </c>
      <c r="AJ109" s="951" t="s">
        <v>132</v>
      </c>
      <c r="AK109" s="951" t="s">
        <v>114</v>
      </c>
      <c r="AL109" s="951" t="s">
        <v>114</v>
      </c>
      <c r="AM109" s="951" t="s">
        <v>112</v>
      </c>
      <c r="AN109" s="951" t="s">
        <v>112</v>
      </c>
      <c r="AO109" s="951" t="s">
        <v>112</v>
      </c>
      <c r="AP109" s="951" t="s">
        <v>193</v>
      </c>
      <c r="AQ109" s="951" t="s">
        <v>194</v>
      </c>
      <c r="AR109" s="951">
        <v>84</v>
      </c>
      <c r="AS109" s="951">
        <v>99</v>
      </c>
      <c r="AT109" s="951">
        <v>5</v>
      </c>
      <c r="AU109" s="951" t="s">
        <v>192</v>
      </c>
      <c r="AV109" s="951" t="s">
        <v>196</v>
      </c>
      <c r="AW109" s="954" t="s">
        <v>139</v>
      </c>
      <c r="AX109" s="954">
        <v>0</v>
      </c>
      <c r="AY109" s="954" t="s">
        <v>132</v>
      </c>
      <c r="AZ109" s="954" t="s">
        <v>139</v>
      </c>
      <c r="BA109" s="1120" t="str">
        <f t="shared" si="1"/>
        <v/>
      </c>
    </row>
    <row r="110" spans="1:53" ht="15" hidden="1" customHeight="1">
      <c r="A110" s="938" t="s">
        <v>2222</v>
      </c>
      <c r="B110" s="938" t="s">
        <v>1373</v>
      </c>
      <c r="C110" s="938" t="s">
        <v>530</v>
      </c>
      <c r="D110" s="953" t="s">
        <v>625</v>
      </c>
      <c r="E110" s="950" t="s">
        <v>277</v>
      </c>
      <c r="F110" s="951">
        <v>71</v>
      </c>
      <c r="G110" s="951">
        <v>70</v>
      </c>
      <c r="H110" s="951">
        <v>89</v>
      </c>
      <c r="I110" s="951">
        <v>59</v>
      </c>
      <c r="J110" s="951">
        <v>77</v>
      </c>
      <c r="K110" s="951">
        <v>84</v>
      </c>
      <c r="L110" s="951">
        <v>70</v>
      </c>
      <c r="M110" s="951">
        <v>80</v>
      </c>
      <c r="N110" s="951" t="s">
        <v>193</v>
      </c>
      <c r="O110" s="951"/>
      <c r="P110" s="951"/>
      <c r="Q110" s="951">
        <v>600</v>
      </c>
      <c r="R110" s="953"/>
      <c r="S110" s="953"/>
      <c r="T110" s="953">
        <v>600</v>
      </c>
      <c r="U110" s="953" t="s">
        <v>135</v>
      </c>
      <c r="V110" s="953">
        <v>600</v>
      </c>
      <c r="W110" s="953">
        <v>71</v>
      </c>
      <c r="X110" s="953">
        <v>70</v>
      </c>
      <c r="Y110" s="953">
        <v>89</v>
      </c>
      <c r="Z110" s="953">
        <v>600</v>
      </c>
      <c r="AA110" s="953">
        <v>100</v>
      </c>
      <c r="AB110" s="953" t="s">
        <v>132</v>
      </c>
      <c r="AC110" s="953" t="s">
        <v>132</v>
      </c>
      <c r="AD110" s="953" t="s">
        <v>132</v>
      </c>
      <c r="AE110" s="953" t="s">
        <v>132</v>
      </c>
      <c r="AF110" s="953" t="s">
        <v>132</v>
      </c>
      <c r="AG110" s="951" t="s">
        <v>132</v>
      </c>
      <c r="AH110" s="951" t="s">
        <v>132</v>
      </c>
      <c r="AI110" s="951" t="s">
        <v>132</v>
      </c>
      <c r="AJ110" s="951" t="s">
        <v>132</v>
      </c>
      <c r="AK110" s="951" t="s">
        <v>132</v>
      </c>
      <c r="AL110" s="951" t="s">
        <v>132</v>
      </c>
      <c r="AM110" s="951" t="s">
        <v>114</v>
      </c>
      <c r="AN110" s="951" t="s">
        <v>112</v>
      </c>
      <c r="AO110" s="951" t="s">
        <v>112</v>
      </c>
      <c r="AP110" s="951" t="s">
        <v>193</v>
      </c>
      <c r="AQ110" s="951" t="s">
        <v>194</v>
      </c>
      <c r="AR110" s="951">
        <v>64</v>
      </c>
      <c r="AS110" s="951">
        <v>93</v>
      </c>
      <c r="AT110" s="951">
        <v>5</v>
      </c>
      <c r="AU110" s="951" t="s">
        <v>193</v>
      </c>
      <c r="AV110" s="951" t="s">
        <v>196</v>
      </c>
      <c r="AW110" s="954" t="s">
        <v>139</v>
      </c>
      <c r="AX110" s="954">
        <v>0</v>
      </c>
      <c r="AY110" s="954" t="s">
        <v>132</v>
      </c>
      <c r="AZ110" s="954" t="s">
        <v>139</v>
      </c>
      <c r="BA110" s="1120" t="str">
        <f t="shared" si="1"/>
        <v/>
      </c>
    </row>
    <row r="111" spans="1:53" ht="15" hidden="1" customHeight="1">
      <c r="A111" s="938" t="s">
        <v>2223</v>
      </c>
      <c r="B111" s="938" t="s">
        <v>1373</v>
      </c>
      <c r="C111" s="938" t="s">
        <v>530</v>
      </c>
      <c r="D111" s="953" t="s">
        <v>626</v>
      </c>
      <c r="E111" s="950" t="s">
        <v>278</v>
      </c>
      <c r="F111" s="951">
        <v>34</v>
      </c>
      <c r="G111" s="951">
        <v>51</v>
      </c>
      <c r="H111" s="951">
        <v>58</v>
      </c>
      <c r="I111" s="951">
        <v>24</v>
      </c>
      <c r="J111" s="951">
        <v>67</v>
      </c>
      <c r="K111" s="951">
        <v>72</v>
      </c>
      <c r="L111" s="951">
        <v>60</v>
      </c>
      <c r="M111" s="951">
        <v>87</v>
      </c>
      <c r="N111" s="951" t="s">
        <v>193</v>
      </c>
      <c r="O111" s="951"/>
      <c r="P111" s="951"/>
      <c r="Q111" s="951">
        <v>453</v>
      </c>
      <c r="R111" s="953"/>
      <c r="S111" s="953"/>
      <c r="T111" s="953">
        <v>453</v>
      </c>
      <c r="U111" s="953" t="s">
        <v>135</v>
      </c>
      <c r="V111" s="953">
        <v>453</v>
      </c>
      <c r="W111" s="953">
        <v>34</v>
      </c>
      <c r="X111" s="953">
        <v>51</v>
      </c>
      <c r="Y111" s="953">
        <v>58</v>
      </c>
      <c r="Z111" s="953">
        <v>453</v>
      </c>
      <c r="AA111" s="953">
        <v>100</v>
      </c>
      <c r="AB111" s="953" t="s">
        <v>112</v>
      </c>
      <c r="AC111" s="953" t="s">
        <v>112</v>
      </c>
      <c r="AD111" s="953" t="s">
        <v>110</v>
      </c>
      <c r="AE111" s="953" t="s">
        <v>112</v>
      </c>
      <c r="AF111" s="953" t="s">
        <v>112</v>
      </c>
      <c r="AG111" s="951" t="s">
        <v>110</v>
      </c>
      <c r="AH111" s="951" t="s">
        <v>112</v>
      </c>
      <c r="AI111" s="951" t="s">
        <v>112</v>
      </c>
      <c r="AJ111" s="951" t="s">
        <v>112</v>
      </c>
      <c r="AK111" s="951" t="s">
        <v>112</v>
      </c>
      <c r="AL111" s="951" t="s">
        <v>112</v>
      </c>
      <c r="AM111" s="951" t="s">
        <v>110</v>
      </c>
      <c r="AN111" s="951" t="s">
        <v>110</v>
      </c>
      <c r="AO111" s="951" t="s">
        <v>110</v>
      </c>
      <c r="AP111" s="951" t="s">
        <v>193</v>
      </c>
      <c r="AQ111" s="951" t="s">
        <v>194</v>
      </c>
      <c r="AR111" s="951">
        <v>97</v>
      </c>
      <c r="AS111" s="951">
        <v>100</v>
      </c>
      <c r="AT111" s="951">
        <v>5</v>
      </c>
      <c r="AU111" s="951" t="s">
        <v>192</v>
      </c>
      <c r="AV111" s="951" t="s">
        <v>196</v>
      </c>
      <c r="AW111" s="954" t="s">
        <v>1959</v>
      </c>
      <c r="AX111" s="954">
        <v>0</v>
      </c>
      <c r="AY111" s="954" t="s">
        <v>112</v>
      </c>
      <c r="AZ111" s="954" t="s">
        <v>3031</v>
      </c>
      <c r="BA111" s="1120" t="str">
        <f t="shared" si="1"/>
        <v/>
      </c>
    </row>
    <row r="112" spans="1:53" ht="15" hidden="1" customHeight="1">
      <c r="A112" s="938" t="s">
        <v>2224</v>
      </c>
      <c r="B112" s="938" t="s">
        <v>1373</v>
      </c>
      <c r="C112" s="938" t="s">
        <v>530</v>
      </c>
      <c r="D112" s="953" t="s">
        <v>627</v>
      </c>
      <c r="E112" s="950" t="s">
        <v>279</v>
      </c>
      <c r="F112" s="951">
        <v>60</v>
      </c>
      <c r="G112" s="951">
        <v>64</v>
      </c>
      <c r="H112" s="951">
        <v>83</v>
      </c>
      <c r="I112" s="951">
        <v>46</v>
      </c>
      <c r="J112" s="951">
        <v>78</v>
      </c>
      <c r="K112" s="951">
        <v>74</v>
      </c>
      <c r="L112" s="951">
        <v>69</v>
      </c>
      <c r="M112" s="951">
        <v>63</v>
      </c>
      <c r="N112" s="951" t="s">
        <v>193</v>
      </c>
      <c r="O112" s="951"/>
      <c r="P112" s="951"/>
      <c r="Q112" s="951">
        <v>537</v>
      </c>
      <c r="R112" s="953"/>
      <c r="S112" s="954"/>
      <c r="T112" s="953">
        <v>537</v>
      </c>
      <c r="U112" s="953" t="s">
        <v>135</v>
      </c>
      <c r="V112" s="953">
        <v>537</v>
      </c>
      <c r="W112" s="953">
        <v>60</v>
      </c>
      <c r="X112" s="953">
        <v>64</v>
      </c>
      <c r="Y112" s="953">
        <v>83</v>
      </c>
      <c r="Z112" s="953">
        <v>537</v>
      </c>
      <c r="AA112" s="953">
        <v>100</v>
      </c>
      <c r="AB112" s="953" t="s">
        <v>132</v>
      </c>
      <c r="AC112" s="953" t="s">
        <v>132</v>
      </c>
      <c r="AD112" s="953" t="s">
        <v>132</v>
      </c>
      <c r="AE112" s="953" t="s">
        <v>132</v>
      </c>
      <c r="AF112" s="953" t="s">
        <v>132</v>
      </c>
      <c r="AG112" s="951" t="s">
        <v>114</v>
      </c>
      <c r="AH112" s="951" t="s">
        <v>114</v>
      </c>
      <c r="AI112" s="951" t="s">
        <v>114</v>
      </c>
      <c r="AJ112" s="951" t="s">
        <v>132</v>
      </c>
      <c r="AK112" s="951" t="s">
        <v>114</v>
      </c>
      <c r="AL112" s="951" t="s">
        <v>112</v>
      </c>
      <c r="AM112" s="951" t="s">
        <v>112</v>
      </c>
      <c r="AN112" s="951" t="s">
        <v>112</v>
      </c>
      <c r="AO112" s="951" t="s">
        <v>112</v>
      </c>
      <c r="AP112" s="951" t="s">
        <v>193</v>
      </c>
      <c r="AQ112" s="951" t="s">
        <v>194</v>
      </c>
      <c r="AR112" s="951">
        <v>80</v>
      </c>
      <c r="AS112" s="951">
        <v>98</v>
      </c>
      <c r="AT112" s="951">
        <v>5</v>
      </c>
      <c r="AU112" s="951" t="s">
        <v>192</v>
      </c>
      <c r="AV112" s="951" t="s">
        <v>196</v>
      </c>
      <c r="AW112" s="954" t="s">
        <v>139</v>
      </c>
      <c r="AX112" s="954">
        <v>0</v>
      </c>
      <c r="AY112" s="954" t="s">
        <v>132</v>
      </c>
      <c r="AZ112" s="954" t="s">
        <v>139</v>
      </c>
      <c r="BA112" s="1120" t="str">
        <f t="shared" si="1"/>
        <v/>
      </c>
    </row>
    <row r="113" spans="1:53" ht="15" hidden="1" customHeight="1">
      <c r="A113" s="938" t="s">
        <v>2225</v>
      </c>
      <c r="B113" s="938" t="s">
        <v>1373</v>
      </c>
      <c r="C113" s="938" t="s">
        <v>530</v>
      </c>
      <c r="D113" s="953" t="s">
        <v>628</v>
      </c>
      <c r="E113" s="950" t="s">
        <v>280</v>
      </c>
      <c r="F113" s="951">
        <v>65</v>
      </c>
      <c r="G113" s="951">
        <v>74</v>
      </c>
      <c r="H113" s="951">
        <v>93</v>
      </c>
      <c r="I113" s="951">
        <v>58</v>
      </c>
      <c r="J113" s="951">
        <v>75</v>
      </c>
      <c r="K113" s="951">
        <v>78</v>
      </c>
      <c r="L113" s="951">
        <v>82</v>
      </c>
      <c r="M113" s="951">
        <v>79</v>
      </c>
      <c r="N113" s="951" t="s">
        <v>193</v>
      </c>
      <c r="O113" s="951"/>
      <c r="P113" s="951"/>
      <c r="Q113" s="951">
        <v>604</v>
      </c>
      <c r="R113" s="953"/>
      <c r="S113" s="953"/>
      <c r="T113" s="953">
        <v>604</v>
      </c>
      <c r="U113" s="953" t="s">
        <v>135</v>
      </c>
      <c r="V113" s="953">
        <v>604</v>
      </c>
      <c r="W113" s="953">
        <v>65</v>
      </c>
      <c r="X113" s="953">
        <v>74</v>
      </c>
      <c r="Y113" s="953">
        <v>93</v>
      </c>
      <c r="Z113" s="953">
        <v>604</v>
      </c>
      <c r="AA113" s="953">
        <v>100</v>
      </c>
      <c r="AB113" s="953" t="s">
        <v>132</v>
      </c>
      <c r="AC113" s="953" t="s">
        <v>132</v>
      </c>
      <c r="AD113" s="953" t="s">
        <v>132</v>
      </c>
      <c r="AE113" s="953" t="s">
        <v>132</v>
      </c>
      <c r="AF113" s="953" t="s">
        <v>132</v>
      </c>
      <c r="AG113" s="951"/>
      <c r="AH113" s="951"/>
      <c r="AI113" s="951"/>
      <c r="AJ113" s="951"/>
      <c r="AK113" s="951"/>
      <c r="AL113" s="951"/>
      <c r="AM113" s="951"/>
      <c r="AN113" s="951"/>
      <c r="AO113" s="951"/>
      <c r="AP113" s="951" t="s">
        <v>193</v>
      </c>
      <c r="AQ113" s="951" t="s">
        <v>194</v>
      </c>
      <c r="AR113" s="951">
        <v>76</v>
      </c>
      <c r="AS113" s="951">
        <v>97</v>
      </c>
      <c r="AT113" s="951">
        <v>5</v>
      </c>
      <c r="AU113" s="951" t="s">
        <v>192</v>
      </c>
      <c r="AV113" s="951" t="s">
        <v>196</v>
      </c>
      <c r="AW113" s="954" t="s">
        <v>139</v>
      </c>
      <c r="AX113" s="954">
        <v>0</v>
      </c>
      <c r="AY113" s="954" t="s">
        <v>132</v>
      </c>
      <c r="AZ113" s="954" t="s">
        <v>139</v>
      </c>
      <c r="BA113" s="1120" t="str">
        <f t="shared" si="1"/>
        <v/>
      </c>
    </row>
    <row r="114" spans="1:53" s="957" customFormat="1" ht="15" hidden="1" customHeight="1">
      <c r="A114" s="938" t="s">
        <v>2226</v>
      </c>
      <c r="B114" s="938" t="s">
        <v>1373</v>
      </c>
      <c r="C114" s="938" t="s">
        <v>530</v>
      </c>
      <c r="D114" s="951" t="s">
        <v>629</v>
      </c>
      <c r="E114" s="958" t="s">
        <v>281</v>
      </c>
      <c r="F114" s="951">
        <v>41</v>
      </c>
      <c r="G114" s="951">
        <v>41</v>
      </c>
      <c r="H114" s="951">
        <v>74</v>
      </c>
      <c r="I114" s="951">
        <v>18</v>
      </c>
      <c r="J114" s="951">
        <v>65</v>
      </c>
      <c r="K114" s="951">
        <v>62</v>
      </c>
      <c r="L114" s="951">
        <v>66</v>
      </c>
      <c r="M114" s="951">
        <v>57</v>
      </c>
      <c r="N114" s="951" t="s">
        <v>193</v>
      </c>
      <c r="O114" s="951"/>
      <c r="P114" s="951"/>
      <c r="Q114" s="951">
        <v>424</v>
      </c>
      <c r="R114" s="951"/>
      <c r="S114" s="951"/>
      <c r="T114" s="951">
        <v>424</v>
      </c>
      <c r="U114" s="951" t="s">
        <v>135</v>
      </c>
      <c r="V114" s="951">
        <v>424</v>
      </c>
      <c r="W114" s="951">
        <v>44</v>
      </c>
      <c r="X114" s="951">
        <v>44</v>
      </c>
      <c r="Y114" s="951">
        <v>79</v>
      </c>
      <c r="Z114" s="951">
        <v>435</v>
      </c>
      <c r="AA114" s="951">
        <v>100</v>
      </c>
      <c r="AB114" s="951" t="s">
        <v>112</v>
      </c>
      <c r="AC114" s="951" t="s">
        <v>114</v>
      </c>
      <c r="AD114" s="951" t="s">
        <v>112</v>
      </c>
      <c r="AE114" s="951" t="s">
        <v>114</v>
      </c>
      <c r="AF114" s="951" t="s">
        <v>112</v>
      </c>
      <c r="AG114" s="951" t="s">
        <v>114</v>
      </c>
      <c r="AH114" s="951" t="s">
        <v>132</v>
      </c>
      <c r="AI114" s="951" t="s">
        <v>114</v>
      </c>
      <c r="AJ114" s="951" t="s">
        <v>112</v>
      </c>
      <c r="AK114" s="951" t="s">
        <v>112</v>
      </c>
      <c r="AL114" s="951" t="s">
        <v>112</v>
      </c>
      <c r="AM114" s="951" t="s">
        <v>110</v>
      </c>
      <c r="AN114" s="951" t="s">
        <v>110</v>
      </c>
      <c r="AO114" s="951" t="s">
        <v>110</v>
      </c>
      <c r="AP114" s="951" t="s">
        <v>193</v>
      </c>
      <c r="AQ114" s="951" t="s">
        <v>194</v>
      </c>
      <c r="AR114" s="951">
        <v>97</v>
      </c>
      <c r="AS114" s="951">
        <v>99</v>
      </c>
      <c r="AT114" s="951">
        <v>5</v>
      </c>
      <c r="AU114" s="951" t="s">
        <v>192</v>
      </c>
      <c r="AV114" s="951" t="s">
        <v>196</v>
      </c>
      <c r="AW114" s="949" t="s">
        <v>139</v>
      </c>
      <c r="AX114" s="949">
        <v>11</v>
      </c>
      <c r="AY114" s="954" t="s">
        <v>110</v>
      </c>
      <c r="AZ114" s="949" t="s">
        <v>3031</v>
      </c>
      <c r="BA114" s="1120" t="str">
        <f t="shared" si="1"/>
        <v>(D)*</v>
      </c>
    </row>
    <row r="115" spans="1:53" s="957" customFormat="1" ht="15" hidden="1" customHeight="1">
      <c r="A115" s="938" t="s">
        <v>2227</v>
      </c>
      <c r="B115" s="938" t="s">
        <v>1373</v>
      </c>
      <c r="C115" s="938" t="s">
        <v>530</v>
      </c>
      <c r="D115" s="951" t="s">
        <v>630</v>
      </c>
      <c r="E115" s="958" t="s">
        <v>282</v>
      </c>
      <c r="F115" s="951">
        <v>64</v>
      </c>
      <c r="G115" s="951">
        <v>59</v>
      </c>
      <c r="H115" s="951">
        <v>86</v>
      </c>
      <c r="I115" s="951">
        <v>35</v>
      </c>
      <c r="J115" s="951">
        <v>80</v>
      </c>
      <c r="K115" s="951">
        <v>49</v>
      </c>
      <c r="L115" s="951">
        <v>75</v>
      </c>
      <c r="M115" s="951">
        <v>38</v>
      </c>
      <c r="N115" s="951" t="s">
        <v>193</v>
      </c>
      <c r="O115" s="951"/>
      <c r="P115" s="951"/>
      <c r="Q115" s="951">
        <v>486</v>
      </c>
      <c r="R115" s="951"/>
      <c r="S115" s="951"/>
      <c r="T115" s="951">
        <v>486</v>
      </c>
      <c r="U115" s="951" t="s">
        <v>135</v>
      </c>
      <c r="V115" s="951">
        <v>486</v>
      </c>
      <c r="W115" s="951">
        <v>67</v>
      </c>
      <c r="X115" s="951">
        <v>62</v>
      </c>
      <c r="Y115" s="951">
        <v>89</v>
      </c>
      <c r="Z115" s="951">
        <v>495</v>
      </c>
      <c r="AA115" s="951">
        <v>100</v>
      </c>
      <c r="AB115" s="951" t="s">
        <v>114</v>
      </c>
      <c r="AC115" s="951" t="s">
        <v>132</v>
      </c>
      <c r="AD115" s="951" t="s">
        <v>132</v>
      </c>
      <c r="AE115" s="951" t="s">
        <v>132</v>
      </c>
      <c r="AF115" s="951" t="s">
        <v>132</v>
      </c>
      <c r="AG115" s="951" t="s">
        <v>132</v>
      </c>
      <c r="AH115" s="951" t="s">
        <v>132</v>
      </c>
      <c r="AI115" s="951" t="s">
        <v>132</v>
      </c>
      <c r="AJ115" s="951" t="s">
        <v>114</v>
      </c>
      <c r="AK115" s="951" t="s">
        <v>112</v>
      </c>
      <c r="AL115" s="951" t="s">
        <v>132</v>
      </c>
      <c r="AM115" s="951" t="s">
        <v>132</v>
      </c>
      <c r="AN115" s="951" t="s">
        <v>132</v>
      </c>
      <c r="AO115" s="951" t="s">
        <v>112</v>
      </c>
      <c r="AP115" s="951" t="s">
        <v>193</v>
      </c>
      <c r="AQ115" s="951" t="s">
        <v>194</v>
      </c>
      <c r="AR115" s="951">
        <v>69</v>
      </c>
      <c r="AS115" s="951">
        <v>97</v>
      </c>
      <c r="AT115" s="951">
        <v>5</v>
      </c>
      <c r="AU115" s="951" t="s">
        <v>193</v>
      </c>
      <c r="AV115" s="951" t="s">
        <v>196</v>
      </c>
      <c r="AW115" s="949" t="s">
        <v>139</v>
      </c>
      <c r="AX115" s="949">
        <v>9</v>
      </c>
      <c r="AY115" s="954" t="s">
        <v>112</v>
      </c>
      <c r="AZ115" s="949" t="s">
        <v>139</v>
      </c>
      <c r="BA115" s="1120" t="str">
        <f t="shared" si="1"/>
        <v>(C)*</v>
      </c>
    </row>
    <row r="116" spans="1:53" ht="15" hidden="1" customHeight="1">
      <c r="A116" s="938" t="s">
        <v>2228</v>
      </c>
      <c r="B116" s="938" t="s">
        <v>1373</v>
      </c>
      <c r="C116" s="938" t="s">
        <v>530</v>
      </c>
      <c r="D116" s="953" t="s">
        <v>631</v>
      </c>
      <c r="E116" s="950" t="s">
        <v>283</v>
      </c>
      <c r="F116" s="951">
        <v>51</v>
      </c>
      <c r="G116" s="951">
        <v>53</v>
      </c>
      <c r="H116" s="951">
        <v>74</v>
      </c>
      <c r="I116" s="951">
        <v>43</v>
      </c>
      <c r="J116" s="951">
        <v>73</v>
      </c>
      <c r="K116" s="951">
        <v>57</v>
      </c>
      <c r="L116" s="951">
        <v>82</v>
      </c>
      <c r="M116" s="951">
        <v>51</v>
      </c>
      <c r="N116" s="951" t="s">
        <v>193</v>
      </c>
      <c r="O116" s="951"/>
      <c r="P116" s="951"/>
      <c r="Q116" s="951">
        <v>484</v>
      </c>
      <c r="R116" s="953"/>
      <c r="S116" s="953"/>
      <c r="T116" s="953">
        <v>484</v>
      </c>
      <c r="U116" s="953" t="s">
        <v>135</v>
      </c>
      <c r="V116" s="953">
        <v>484</v>
      </c>
      <c r="W116" s="953">
        <v>51</v>
      </c>
      <c r="X116" s="953">
        <v>53</v>
      </c>
      <c r="Y116" s="953">
        <v>74</v>
      </c>
      <c r="Z116" s="953">
        <v>484</v>
      </c>
      <c r="AA116" s="953">
        <v>100</v>
      </c>
      <c r="AB116" s="953" t="s">
        <v>112</v>
      </c>
      <c r="AC116" s="953" t="s">
        <v>114</v>
      </c>
      <c r="AD116" s="953" t="s">
        <v>112</v>
      </c>
      <c r="AE116" s="953" t="s">
        <v>132</v>
      </c>
      <c r="AF116" s="953" t="s">
        <v>114</v>
      </c>
      <c r="AG116" s="951" t="s">
        <v>132</v>
      </c>
      <c r="AH116" s="951" t="s">
        <v>132</v>
      </c>
      <c r="AI116" s="951" t="s">
        <v>132</v>
      </c>
      <c r="AJ116" s="951" t="s">
        <v>132</v>
      </c>
      <c r="AK116" s="951" t="s">
        <v>114</v>
      </c>
      <c r="AL116" s="951" t="s">
        <v>114</v>
      </c>
      <c r="AM116" s="951" t="s">
        <v>112</v>
      </c>
      <c r="AN116" s="951" t="s">
        <v>112</v>
      </c>
      <c r="AO116" s="951" t="s">
        <v>112</v>
      </c>
      <c r="AP116" s="951" t="s">
        <v>193</v>
      </c>
      <c r="AQ116" s="951" t="s">
        <v>194</v>
      </c>
      <c r="AR116" s="951">
        <v>91</v>
      </c>
      <c r="AS116" s="951">
        <v>94</v>
      </c>
      <c r="AT116" s="951">
        <v>5</v>
      </c>
      <c r="AU116" s="951" t="s">
        <v>192</v>
      </c>
      <c r="AV116" s="951" t="s">
        <v>196</v>
      </c>
      <c r="AW116" s="954" t="s">
        <v>139</v>
      </c>
      <c r="AX116" s="954">
        <v>0</v>
      </c>
      <c r="AY116" s="954" t="s">
        <v>112</v>
      </c>
      <c r="AZ116" s="954" t="s">
        <v>139</v>
      </c>
      <c r="BA116" s="1120" t="str">
        <f t="shared" si="1"/>
        <v/>
      </c>
    </row>
    <row r="117" spans="1:53" ht="15" hidden="1" customHeight="1">
      <c r="A117" s="938" t="s">
        <v>2229</v>
      </c>
      <c r="B117" s="938" t="s">
        <v>1373</v>
      </c>
      <c r="C117" s="938" t="s">
        <v>530</v>
      </c>
      <c r="D117" s="953" t="s">
        <v>632</v>
      </c>
      <c r="E117" s="950" t="s">
        <v>284</v>
      </c>
      <c r="F117" s="951">
        <v>58</v>
      </c>
      <c r="G117" s="951">
        <v>62</v>
      </c>
      <c r="H117" s="951">
        <v>73</v>
      </c>
      <c r="I117" s="951">
        <v>61</v>
      </c>
      <c r="J117" s="951">
        <v>69</v>
      </c>
      <c r="K117" s="951">
        <v>69</v>
      </c>
      <c r="L117" s="951">
        <v>87</v>
      </c>
      <c r="M117" s="951">
        <v>83</v>
      </c>
      <c r="N117" s="951" t="s">
        <v>193</v>
      </c>
      <c r="O117" s="951"/>
      <c r="P117" s="951"/>
      <c r="Q117" s="951">
        <v>562</v>
      </c>
      <c r="R117" s="953"/>
      <c r="S117" s="953"/>
      <c r="T117" s="953">
        <v>562</v>
      </c>
      <c r="U117" s="953" t="s">
        <v>135</v>
      </c>
      <c r="V117" s="953">
        <v>562</v>
      </c>
      <c r="W117" s="953">
        <v>58</v>
      </c>
      <c r="X117" s="953">
        <v>62</v>
      </c>
      <c r="Y117" s="953">
        <v>73</v>
      </c>
      <c r="Z117" s="953">
        <v>562</v>
      </c>
      <c r="AA117" s="953">
        <v>100</v>
      </c>
      <c r="AB117" s="953" t="s">
        <v>132</v>
      </c>
      <c r="AC117" s="953" t="s">
        <v>112</v>
      </c>
      <c r="AD117" s="953" t="s">
        <v>132</v>
      </c>
      <c r="AE117" s="953" t="s">
        <v>132</v>
      </c>
      <c r="AF117" s="953" t="s">
        <v>114</v>
      </c>
      <c r="AG117" s="951" t="s">
        <v>112</v>
      </c>
      <c r="AH117" s="951" t="s">
        <v>114</v>
      </c>
      <c r="AI117" s="951" t="s">
        <v>114</v>
      </c>
      <c r="AJ117" s="951" t="s">
        <v>112</v>
      </c>
      <c r="AK117" s="951" t="s">
        <v>112</v>
      </c>
      <c r="AL117" s="951" t="s">
        <v>112</v>
      </c>
      <c r="AM117" s="951" t="s">
        <v>112</v>
      </c>
      <c r="AN117" s="951" t="s">
        <v>112</v>
      </c>
      <c r="AO117" s="951" t="s">
        <v>110</v>
      </c>
      <c r="AP117" s="951" t="s">
        <v>193</v>
      </c>
      <c r="AQ117" s="951" t="s">
        <v>194</v>
      </c>
      <c r="AR117" s="951">
        <v>83</v>
      </c>
      <c r="AS117" s="951">
        <v>90</v>
      </c>
      <c r="AT117" s="951">
        <v>5</v>
      </c>
      <c r="AU117" s="951" t="s">
        <v>192</v>
      </c>
      <c r="AV117" s="951" t="s">
        <v>196</v>
      </c>
      <c r="AW117" s="954" t="s">
        <v>139</v>
      </c>
      <c r="AX117" s="954">
        <v>0</v>
      </c>
      <c r="AY117" s="954" t="s">
        <v>132</v>
      </c>
      <c r="AZ117" s="954" t="s">
        <v>139</v>
      </c>
      <c r="BA117" s="1120" t="str">
        <f t="shared" si="1"/>
        <v/>
      </c>
    </row>
    <row r="118" spans="1:53" ht="15" hidden="1" customHeight="1">
      <c r="A118" s="938" t="s">
        <v>2230</v>
      </c>
      <c r="B118" s="938" t="s">
        <v>1373</v>
      </c>
      <c r="C118" s="938" t="s">
        <v>530</v>
      </c>
      <c r="D118" s="953" t="s">
        <v>633</v>
      </c>
      <c r="E118" s="950" t="s">
        <v>285</v>
      </c>
      <c r="F118" s="951">
        <v>68</v>
      </c>
      <c r="G118" s="951">
        <v>73</v>
      </c>
      <c r="H118" s="951">
        <v>87</v>
      </c>
      <c r="I118" s="951">
        <v>54</v>
      </c>
      <c r="J118" s="951">
        <v>79</v>
      </c>
      <c r="K118" s="951">
        <v>73</v>
      </c>
      <c r="L118" s="951">
        <v>74</v>
      </c>
      <c r="M118" s="951">
        <v>58</v>
      </c>
      <c r="N118" s="951" t="s">
        <v>193</v>
      </c>
      <c r="O118" s="951"/>
      <c r="P118" s="951"/>
      <c r="Q118" s="951">
        <v>566</v>
      </c>
      <c r="R118" s="953"/>
      <c r="S118" s="953"/>
      <c r="T118" s="953">
        <v>566</v>
      </c>
      <c r="U118" s="953" t="s">
        <v>135</v>
      </c>
      <c r="V118" s="953">
        <v>566</v>
      </c>
      <c r="W118" s="953">
        <v>68</v>
      </c>
      <c r="X118" s="953">
        <v>73</v>
      </c>
      <c r="Y118" s="953">
        <v>87</v>
      </c>
      <c r="Z118" s="953">
        <v>566</v>
      </c>
      <c r="AA118" s="953">
        <v>100</v>
      </c>
      <c r="AB118" s="953" t="s">
        <v>132</v>
      </c>
      <c r="AC118" s="953" t="s">
        <v>132</v>
      </c>
      <c r="AD118" s="953" t="s">
        <v>132</v>
      </c>
      <c r="AE118" s="953" t="s">
        <v>132</v>
      </c>
      <c r="AF118" s="953" t="s">
        <v>132</v>
      </c>
      <c r="AG118" s="951" t="s">
        <v>132</v>
      </c>
      <c r="AH118" s="951" t="s">
        <v>132</v>
      </c>
      <c r="AI118" s="951" t="s">
        <v>132</v>
      </c>
      <c r="AJ118" s="951" t="s">
        <v>132</v>
      </c>
      <c r="AK118" s="951" t="s">
        <v>132</v>
      </c>
      <c r="AL118" s="951" t="s">
        <v>114</v>
      </c>
      <c r="AM118" s="951" t="s">
        <v>132</v>
      </c>
      <c r="AN118" s="951" t="s">
        <v>112</v>
      </c>
      <c r="AO118" s="951" t="s">
        <v>132</v>
      </c>
      <c r="AP118" s="951" t="s">
        <v>193</v>
      </c>
      <c r="AQ118" s="951" t="s">
        <v>194</v>
      </c>
      <c r="AR118" s="951">
        <v>83</v>
      </c>
      <c r="AS118" s="951">
        <v>98</v>
      </c>
      <c r="AT118" s="951">
        <v>5</v>
      </c>
      <c r="AU118" s="951" t="s">
        <v>192</v>
      </c>
      <c r="AV118" s="951" t="s">
        <v>196</v>
      </c>
      <c r="AW118" s="954" t="s">
        <v>139</v>
      </c>
      <c r="AX118" s="954">
        <v>0</v>
      </c>
      <c r="AY118" s="954" t="s">
        <v>132</v>
      </c>
      <c r="AZ118" s="954" t="s">
        <v>139</v>
      </c>
      <c r="BA118" s="1120" t="str">
        <f t="shared" si="1"/>
        <v/>
      </c>
    </row>
    <row r="119" spans="1:53" ht="15" hidden="1" customHeight="1">
      <c r="A119" s="938" t="s">
        <v>2231</v>
      </c>
      <c r="B119" s="938" t="s">
        <v>1373</v>
      </c>
      <c r="C119" s="938" t="s">
        <v>530</v>
      </c>
      <c r="D119" s="953" t="s">
        <v>634</v>
      </c>
      <c r="E119" s="950" t="s">
        <v>286</v>
      </c>
      <c r="F119" s="951">
        <v>70</v>
      </c>
      <c r="G119" s="951">
        <v>69</v>
      </c>
      <c r="H119" s="951">
        <v>87</v>
      </c>
      <c r="I119" s="951">
        <v>53</v>
      </c>
      <c r="J119" s="951">
        <v>73</v>
      </c>
      <c r="K119" s="951">
        <v>75</v>
      </c>
      <c r="L119" s="951">
        <v>63</v>
      </c>
      <c r="M119" s="951">
        <v>81</v>
      </c>
      <c r="N119" s="951" t="s">
        <v>193</v>
      </c>
      <c r="O119" s="951"/>
      <c r="P119" s="951"/>
      <c r="Q119" s="951">
        <v>571</v>
      </c>
      <c r="R119" s="953"/>
      <c r="S119" s="953"/>
      <c r="T119" s="953">
        <v>571</v>
      </c>
      <c r="U119" s="953" t="s">
        <v>135</v>
      </c>
      <c r="V119" s="953">
        <v>571</v>
      </c>
      <c r="W119" s="953">
        <v>70</v>
      </c>
      <c r="X119" s="953">
        <v>69</v>
      </c>
      <c r="Y119" s="953">
        <v>87</v>
      </c>
      <c r="Z119" s="953">
        <v>571</v>
      </c>
      <c r="AA119" s="953">
        <v>100</v>
      </c>
      <c r="AB119" s="953" t="s">
        <v>132</v>
      </c>
      <c r="AC119" s="953" t="s">
        <v>132</v>
      </c>
      <c r="AD119" s="953" t="s">
        <v>132</v>
      </c>
      <c r="AE119" s="953" t="s">
        <v>132</v>
      </c>
      <c r="AF119" s="953" t="s">
        <v>132</v>
      </c>
      <c r="AG119" s="951" t="s">
        <v>132</v>
      </c>
      <c r="AH119" s="951" t="s">
        <v>132</v>
      </c>
      <c r="AI119" s="951" t="s">
        <v>132</v>
      </c>
      <c r="AJ119" s="951" t="s">
        <v>132</v>
      </c>
      <c r="AK119" s="951" t="s">
        <v>132</v>
      </c>
      <c r="AL119" s="951" t="s">
        <v>132</v>
      </c>
      <c r="AM119" s="951" t="s">
        <v>114</v>
      </c>
      <c r="AN119" s="951" t="s">
        <v>132</v>
      </c>
      <c r="AO119" s="951" t="s">
        <v>112</v>
      </c>
      <c r="AP119" s="951" t="s">
        <v>193</v>
      </c>
      <c r="AQ119" s="951" t="s">
        <v>194</v>
      </c>
      <c r="AR119" s="951">
        <v>71</v>
      </c>
      <c r="AS119" s="951">
        <v>96</v>
      </c>
      <c r="AT119" s="951">
        <v>5</v>
      </c>
      <c r="AU119" s="951" t="s">
        <v>193</v>
      </c>
      <c r="AV119" s="951" t="s">
        <v>196</v>
      </c>
      <c r="AW119" s="954" t="s">
        <v>139</v>
      </c>
      <c r="AX119" s="954">
        <v>0</v>
      </c>
      <c r="AY119" s="954" t="s">
        <v>132</v>
      </c>
      <c r="AZ119" s="954" t="s">
        <v>139</v>
      </c>
      <c r="BA119" s="1120" t="str">
        <f t="shared" si="1"/>
        <v/>
      </c>
    </row>
    <row r="120" spans="1:53" ht="15" hidden="1" customHeight="1">
      <c r="A120" s="938" t="s">
        <v>2232</v>
      </c>
      <c r="B120" s="938" t="s">
        <v>1373</v>
      </c>
      <c r="C120" s="938" t="s">
        <v>530</v>
      </c>
      <c r="D120" s="953" t="s">
        <v>635</v>
      </c>
      <c r="E120" s="950" t="s">
        <v>287</v>
      </c>
      <c r="F120" s="951">
        <v>42</v>
      </c>
      <c r="G120" s="951">
        <v>48</v>
      </c>
      <c r="H120" s="951">
        <v>78</v>
      </c>
      <c r="I120" s="951">
        <v>34</v>
      </c>
      <c r="J120" s="951">
        <v>72</v>
      </c>
      <c r="K120" s="951">
        <v>68</v>
      </c>
      <c r="L120" s="951">
        <v>94</v>
      </c>
      <c r="M120" s="951">
        <v>75</v>
      </c>
      <c r="N120" s="951" t="s">
        <v>193</v>
      </c>
      <c r="O120" s="951"/>
      <c r="P120" s="951"/>
      <c r="Q120" s="951">
        <v>511</v>
      </c>
      <c r="R120" s="953"/>
      <c r="S120" s="953"/>
      <c r="T120" s="953">
        <v>511</v>
      </c>
      <c r="U120" s="953" t="s">
        <v>135</v>
      </c>
      <c r="V120" s="953">
        <v>511</v>
      </c>
      <c r="W120" s="953">
        <v>42</v>
      </c>
      <c r="X120" s="953">
        <v>48</v>
      </c>
      <c r="Y120" s="953">
        <v>78</v>
      </c>
      <c r="Z120" s="953">
        <v>511</v>
      </c>
      <c r="AA120" s="953">
        <v>100</v>
      </c>
      <c r="AB120" s="953" t="s">
        <v>114</v>
      </c>
      <c r="AC120" s="953" t="s">
        <v>132</v>
      </c>
      <c r="AD120" s="953" t="s">
        <v>132</v>
      </c>
      <c r="AE120" s="953" t="s">
        <v>112</v>
      </c>
      <c r="AF120" s="953" t="s">
        <v>114</v>
      </c>
      <c r="AG120" s="951" t="s">
        <v>112</v>
      </c>
      <c r="AH120" s="951" t="s">
        <v>112</v>
      </c>
      <c r="AI120" s="951" t="s">
        <v>110</v>
      </c>
      <c r="AJ120" s="951" t="s">
        <v>112</v>
      </c>
      <c r="AK120" s="951" t="s">
        <v>112</v>
      </c>
      <c r="AL120" s="951" t="s">
        <v>112</v>
      </c>
      <c r="AM120" s="951" t="s">
        <v>110</v>
      </c>
      <c r="AN120" s="951" t="s">
        <v>110</v>
      </c>
      <c r="AO120" s="951" t="s">
        <v>116</v>
      </c>
      <c r="AP120" s="951" t="s">
        <v>193</v>
      </c>
      <c r="AQ120" s="951" t="s">
        <v>194</v>
      </c>
      <c r="AR120" s="951">
        <v>98</v>
      </c>
      <c r="AS120" s="951">
        <v>98</v>
      </c>
      <c r="AT120" s="951">
        <v>5</v>
      </c>
      <c r="AU120" s="951" t="s">
        <v>192</v>
      </c>
      <c r="AV120" s="951" t="s">
        <v>196</v>
      </c>
      <c r="AW120" s="954" t="s">
        <v>139</v>
      </c>
      <c r="AX120" s="954">
        <v>0</v>
      </c>
      <c r="AY120" s="954" t="s">
        <v>114</v>
      </c>
      <c r="AZ120" s="954" t="s">
        <v>139</v>
      </c>
      <c r="BA120" s="1120" t="str">
        <f t="shared" si="1"/>
        <v/>
      </c>
    </row>
    <row r="121" spans="1:53" ht="15" hidden="1" customHeight="1">
      <c r="A121" s="938" t="s">
        <v>2233</v>
      </c>
      <c r="B121" s="938" t="s">
        <v>1373</v>
      </c>
      <c r="C121" s="938" t="s">
        <v>530</v>
      </c>
      <c r="D121" s="953" t="s">
        <v>636</v>
      </c>
      <c r="E121" s="950" t="s">
        <v>288</v>
      </c>
      <c r="F121" s="951">
        <v>49</v>
      </c>
      <c r="G121" s="951">
        <v>50</v>
      </c>
      <c r="H121" s="951">
        <v>70</v>
      </c>
      <c r="I121" s="951">
        <v>35</v>
      </c>
      <c r="J121" s="951">
        <v>69</v>
      </c>
      <c r="K121" s="951">
        <v>62</v>
      </c>
      <c r="L121" s="951">
        <v>60</v>
      </c>
      <c r="M121" s="951">
        <v>63</v>
      </c>
      <c r="N121" s="951" t="s">
        <v>193</v>
      </c>
      <c r="O121" s="951"/>
      <c r="P121" s="951"/>
      <c r="Q121" s="951">
        <v>458</v>
      </c>
      <c r="R121" s="953"/>
      <c r="S121" s="954"/>
      <c r="T121" s="953">
        <v>458</v>
      </c>
      <c r="U121" s="953" t="s">
        <v>135</v>
      </c>
      <c r="V121" s="953">
        <v>458</v>
      </c>
      <c r="W121" s="953">
        <v>49</v>
      </c>
      <c r="X121" s="953">
        <v>50</v>
      </c>
      <c r="Y121" s="953">
        <v>70</v>
      </c>
      <c r="Z121" s="953">
        <v>458</v>
      </c>
      <c r="AA121" s="953">
        <v>100</v>
      </c>
      <c r="AB121" s="953" t="s">
        <v>112</v>
      </c>
      <c r="AC121" s="953" t="s">
        <v>114</v>
      </c>
      <c r="AD121" s="953" t="s">
        <v>132</v>
      </c>
      <c r="AE121" s="953" t="s">
        <v>132</v>
      </c>
      <c r="AF121" s="953" t="s">
        <v>132</v>
      </c>
      <c r="AG121" s="951" t="s">
        <v>112</v>
      </c>
      <c r="AH121" s="951" t="s">
        <v>114</v>
      </c>
      <c r="AI121" s="951" t="s">
        <v>114</v>
      </c>
      <c r="AJ121" s="951" t="s">
        <v>112</v>
      </c>
      <c r="AK121" s="951" t="s">
        <v>112</v>
      </c>
      <c r="AL121" s="951" t="s">
        <v>110</v>
      </c>
      <c r="AM121" s="951" t="s">
        <v>112</v>
      </c>
      <c r="AN121" s="951" t="s">
        <v>110</v>
      </c>
      <c r="AO121" s="951" t="s">
        <v>110</v>
      </c>
      <c r="AP121" s="951" t="s">
        <v>193</v>
      </c>
      <c r="AQ121" s="951" t="s">
        <v>194</v>
      </c>
      <c r="AR121" s="951">
        <v>92</v>
      </c>
      <c r="AS121" s="951">
        <v>98</v>
      </c>
      <c r="AT121" s="951">
        <v>5</v>
      </c>
      <c r="AU121" s="951" t="s">
        <v>192</v>
      </c>
      <c r="AV121" s="951" t="s">
        <v>196</v>
      </c>
      <c r="AW121" s="954" t="s">
        <v>139</v>
      </c>
      <c r="AX121" s="954">
        <v>0</v>
      </c>
      <c r="AY121" s="954" t="s">
        <v>112</v>
      </c>
      <c r="AZ121" s="954" t="s">
        <v>139</v>
      </c>
      <c r="BA121" s="1120" t="str">
        <f t="shared" si="1"/>
        <v/>
      </c>
    </row>
    <row r="122" spans="1:53" ht="15" hidden="1" customHeight="1">
      <c r="A122" s="938" t="s">
        <v>2234</v>
      </c>
      <c r="B122" s="938" t="s">
        <v>1373</v>
      </c>
      <c r="C122" s="938" t="s">
        <v>530</v>
      </c>
      <c r="D122" s="953" t="s">
        <v>637</v>
      </c>
      <c r="E122" s="950" t="s">
        <v>289</v>
      </c>
      <c r="F122" s="951">
        <v>61</v>
      </c>
      <c r="G122" s="951">
        <v>70</v>
      </c>
      <c r="H122" s="951">
        <v>87</v>
      </c>
      <c r="I122" s="951">
        <v>46</v>
      </c>
      <c r="J122" s="951">
        <v>77</v>
      </c>
      <c r="K122" s="951">
        <v>67</v>
      </c>
      <c r="L122" s="951">
        <v>70</v>
      </c>
      <c r="M122" s="951">
        <v>48</v>
      </c>
      <c r="N122" s="951" t="s">
        <v>193</v>
      </c>
      <c r="O122" s="951"/>
      <c r="P122" s="951"/>
      <c r="Q122" s="951">
        <v>526</v>
      </c>
      <c r="R122" s="953"/>
      <c r="S122" s="953"/>
      <c r="T122" s="953">
        <v>526</v>
      </c>
      <c r="U122" s="953" t="s">
        <v>135</v>
      </c>
      <c r="V122" s="953">
        <v>526</v>
      </c>
      <c r="W122" s="953">
        <v>61</v>
      </c>
      <c r="X122" s="953">
        <v>70</v>
      </c>
      <c r="Y122" s="953">
        <v>87</v>
      </c>
      <c r="Z122" s="953">
        <v>526</v>
      </c>
      <c r="AA122" s="953">
        <v>100</v>
      </c>
      <c r="AB122" s="953" t="s">
        <v>132</v>
      </c>
      <c r="AC122" s="953" t="s">
        <v>132</v>
      </c>
      <c r="AD122" s="953" t="s">
        <v>132</v>
      </c>
      <c r="AE122" s="953" t="s">
        <v>112</v>
      </c>
      <c r="AF122" s="953" t="s">
        <v>132</v>
      </c>
      <c r="AG122" s="951"/>
      <c r="AH122" s="951"/>
      <c r="AI122" s="951"/>
      <c r="AJ122" s="951"/>
      <c r="AK122" s="951"/>
      <c r="AL122" s="951"/>
      <c r="AM122" s="951"/>
      <c r="AN122" s="951"/>
      <c r="AO122" s="951"/>
      <c r="AP122" s="951" t="s">
        <v>193</v>
      </c>
      <c r="AQ122" s="951" t="s">
        <v>194</v>
      </c>
      <c r="AR122" s="951">
        <v>86</v>
      </c>
      <c r="AS122" s="951">
        <v>99</v>
      </c>
      <c r="AT122" s="951">
        <v>5</v>
      </c>
      <c r="AU122" s="951" t="s">
        <v>192</v>
      </c>
      <c r="AV122" s="951" t="s">
        <v>196</v>
      </c>
      <c r="AW122" s="954" t="s">
        <v>139</v>
      </c>
      <c r="AX122" s="954">
        <v>0</v>
      </c>
      <c r="AY122" s="954" t="s">
        <v>132</v>
      </c>
      <c r="AZ122" s="954" t="s">
        <v>139</v>
      </c>
      <c r="BA122" s="1120" t="str">
        <f t="shared" si="1"/>
        <v/>
      </c>
    </row>
    <row r="123" spans="1:53" ht="15" hidden="1" customHeight="1">
      <c r="A123" s="938" t="s">
        <v>2235</v>
      </c>
      <c r="B123" s="938" t="s">
        <v>1373</v>
      </c>
      <c r="C123" s="938" t="s">
        <v>530</v>
      </c>
      <c r="D123" s="953" t="s">
        <v>638</v>
      </c>
      <c r="E123" s="950" t="s">
        <v>290</v>
      </c>
      <c r="F123" s="951">
        <v>49</v>
      </c>
      <c r="G123" s="951">
        <v>50</v>
      </c>
      <c r="H123" s="951">
        <v>53</v>
      </c>
      <c r="I123" s="951">
        <v>31</v>
      </c>
      <c r="J123" s="951">
        <v>69</v>
      </c>
      <c r="K123" s="951">
        <v>51</v>
      </c>
      <c r="L123" s="951">
        <v>70</v>
      </c>
      <c r="M123" s="951">
        <v>64</v>
      </c>
      <c r="N123" s="951" t="s">
        <v>193</v>
      </c>
      <c r="O123" s="951"/>
      <c r="P123" s="951"/>
      <c r="Q123" s="951">
        <v>437</v>
      </c>
      <c r="R123" s="953"/>
      <c r="S123" s="953"/>
      <c r="T123" s="953">
        <v>437</v>
      </c>
      <c r="U123" s="953" t="s">
        <v>135</v>
      </c>
      <c r="V123" s="953">
        <v>437</v>
      </c>
      <c r="W123" s="953">
        <v>49</v>
      </c>
      <c r="X123" s="953">
        <v>50</v>
      </c>
      <c r="Y123" s="953">
        <v>53</v>
      </c>
      <c r="Z123" s="953">
        <v>437</v>
      </c>
      <c r="AA123" s="953">
        <v>100</v>
      </c>
      <c r="AB123" s="953" t="s">
        <v>112</v>
      </c>
      <c r="AC123" s="953" t="s">
        <v>112</v>
      </c>
      <c r="AD123" s="953" t="s">
        <v>112</v>
      </c>
      <c r="AE123" s="953" t="s">
        <v>114</v>
      </c>
      <c r="AF123" s="953" t="s">
        <v>132</v>
      </c>
      <c r="AG123" s="951" t="s">
        <v>112</v>
      </c>
      <c r="AH123" s="951" t="s">
        <v>132</v>
      </c>
      <c r="AI123" s="951" t="s">
        <v>112</v>
      </c>
      <c r="AJ123" s="951" t="s">
        <v>112</v>
      </c>
      <c r="AK123" s="951" t="s">
        <v>112</v>
      </c>
      <c r="AL123" s="951" t="s">
        <v>114</v>
      </c>
      <c r="AM123" s="951" t="s">
        <v>112</v>
      </c>
      <c r="AN123" s="951" t="s">
        <v>112</v>
      </c>
      <c r="AO123" s="951" t="s">
        <v>110</v>
      </c>
      <c r="AP123" s="951" t="s">
        <v>193</v>
      </c>
      <c r="AQ123" s="951" t="s">
        <v>194</v>
      </c>
      <c r="AR123" s="951">
        <v>91</v>
      </c>
      <c r="AS123" s="951">
        <v>99</v>
      </c>
      <c r="AT123" s="951">
        <v>5</v>
      </c>
      <c r="AU123" s="951" t="s">
        <v>192</v>
      </c>
      <c r="AV123" s="951" t="s">
        <v>196</v>
      </c>
      <c r="AW123" s="954" t="s">
        <v>139</v>
      </c>
      <c r="AX123" s="954">
        <v>0</v>
      </c>
      <c r="AY123" s="954" t="s">
        <v>112</v>
      </c>
      <c r="AZ123" s="954" t="s">
        <v>139</v>
      </c>
      <c r="BA123" s="1120" t="str">
        <f t="shared" si="1"/>
        <v/>
      </c>
    </row>
    <row r="124" spans="1:53" ht="15" hidden="1" customHeight="1">
      <c r="A124" s="938" t="s">
        <v>2236</v>
      </c>
      <c r="B124" s="938" t="s">
        <v>1373</v>
      </c>
      <c r="C124" s="938" t="s">
        <v>530</v>
      </c>
      <c r="D124" s="953" t="s">
        <v>639</v>
      </c>
      <c r="E124" s="950" t="s">
        <v>291</v>
      </c>
      <c r="F124" s="951">
        <v>80</v>
      </c>
      <c r="G124" s="951">
        <v>72</v>
      </c>
      <c r="H124" s="951">
        <v>89</v>
      </c>
      <c r="I124" s="951">
        <v>64</v>
      </c>
      <c r="J124" s="951">
        <v>79</v>
      </c>
      <c r="K124" s="951">
        <v>68</v>
      </c>
      <c r="L124" s="951">
        <v>75</v>
      </c>
      <c r="M124" s="951">
        <v>55</v>
      </c>
      <c r="N124" s="951" t="s">
        <v>193</v>
      </c>
      <c r="O124" s="951"/>
      <c r="P124" s="951"/>
      <c r="Q124" s="951">
        <v>582</v>
      </c>
      <c r="R124" s="953"/>
      <c r="S124" s="953"/>
      <c r="T124" s="953">
        <v>582</v>
      </c>
      <c r="U124" s="953" t="s">
        <v>135</v>
      </c>
      <c r="V124" s="953">
        <v>582</v>
      </c>
      <c r="W124" s="953">
        <v>80</v>
      </c>
      <c r="X124" s="953">
        <v>72</v>
      </c>
      <c r="Y124" s="953">
        <v>89</v>
      </c>
      <c r="Z124" s="953">
        <v>582</v>
      </c>
      <c r="AA124" s="953">
        <v>100</v>
      </c>
      <c r="AB124" s="953" t="s">
        <v>132</v>
      </c>
      <c r="AC124" s="953" t="s">
        <v>132</v>
      </c>
      <c r="AD124" s="953" t="s">
        <v>132</v>
      </c>
      <c r="AE124" s="953" t="s">
        <v>132</v>
      </c>
      <c r="AF124" s="953" t="s">
        <v>132</v>
      </c>
      <c r="AG124" s="951" t="s">
        <v>132</v>
      </c>
      <c r="AH124" s="951" t="s">
        <v>132</v>
      </c>
      <c r="AI124" s="951" t="s">
        <v>132</v>
      </c>
      <c r="AJ124" s="951" t="s">
        <v>132</v>
      </c>
      <c r="AK124" s="951" t="s">
        <v>132</v>
      </c>
      <c r="AL124" s="951" t="s">
        <v>132</v>
      </c>
      <c r="AM124" s="951" t="s">
        <v>132</v>
      </c>
      <c r="AN124" s="951" t="s">
        <v>114</v>
      </c>
      <c r="AO124" s="951" t="s">
        <v>112</v>
      </c>
      <c r="AP124" s="951" t="s">
        <v>193</v>
      </c>
      <c r="AQ124" s="951" t="s">
        <v>194</v>
      </c>
      <c r="AR124" s="951">
        <v>44</v>
      </c>
      <c r="AS124" s="951">
        <v>61</v>
      </c>
      <c r="AT124" s="951">
        <v>5</v>
      </c>
      <c r="AU124" s="951" t="s">
        <v>193</v>
      </c>
      <c r="AV124" s="951" t="s">
        <v>196</v>
      </c>
      <c r="AW124" s="954" t="s">
        <v>139</v>
      </c>
      <c r="AX124" s="954">
        <v>0</v>
      </c>
      <c r="AY124" s="954" t="s">
        <v>132</v>
      </c>
      <c r="AZ124" s="954" t="s">
        <v>139</v>
      </c>
      <c r="BA124" s="1120" t="str">
        <f t="shared" si="1"/>
        <v/>
      </c>
    </row>
    <row r="125" spans="1:53" ht="15" hidden="1" customHeight="1">
      <c r="A125" s="938" t="s">
        <v>2237</v>
      </c>
      <c r="B125" s="938" t="s">
        <v>1373</v>
      </c>
      <c r="C125" s="938" t="s">
        <v>530</v>
      </c>
      <c r="D125" s="953" t="s">
        <v>640</v>
      </c>
      <c r="E125" s="950" t="s">
        <v>292</v>
      </c>
      <c r="F125" s="951">
        <v>33</v>
      </c>
      <c r="G125" s="951">
        <v>49</v>
      </c>
      <c r="H125" s="951">
        <v>61</v>
      </c>
      <c r="I125" s="951">
        <v>36</v>
      </c>
      <c r="J125" s="951">
        <v>67</v>
      </c>
      <c r="K125" s="951">
        <v>80</v>
      </c>
      <c r="L125" s="951">
        <v>74</v>
      </c>
      <c r="M125" s="951">
        <v>91</v>
      </c>
      <c r="N125" s="951" t="s">
        <v>193</v>
      </c>
      <c r="O125" s="951"/>
      <c r="P125" s="951"/>
      <c r="Q125" s="951">
        <v>491</v>
      </c>
      <c r="R125" s="953"/>
      <c r="S125" s="953"/>
      <c r="T125" s="953">
        <v>491</v>
      </c>
      <c r="U125" s="953" t="s">
        <v>135</v>
      </c>
      <c r="V125" s="953">
        <v>491</v>
      </c>
      <c r="W125" s="953">
        <v>33</v>
      </c>
      <c r="X125" s="953">
        <v>49</v>
      </c>
      <c r="Y125" s="953">
        <v>61</v>
      </c>
      <c r="Z125" s="953">
        <v>491</v>
      </c>
      <c r="AA125" s="953">
        <v>100</v>
      </c>
      <c r="AB125" s="953" t="s">
        <v>112</v>
      </c>
      <c r="AC125" s="953" t="s">
        <v>112</v>
      </c>
      <c r="AD125" s="953" t="s">
        <v>112</v>
      </c>
      <c r="AE125" s="953" t="s">
        <v>112</v>
      </c>
      <c r="AF125" s="953" t="s">
        <v>116</v>
      </c>
      <c r="AG125" s="951" t="s">
        <v>110</v>
      </c>
      <c r="AH125" s="951" t="s">
        <v>112</v>
      </c>
      <c r="AI125" s="951" t="s">
        <v>116</v>
      </c>
      <c r="AJ125" s="951" t="s">
        <v>116</v>
      </c>
      <c r="AK125" s="951" t="s">
        <v>116</v>
      </c>
      <c r="AL125" s="951" t="s">
        <v>110</v>
      </c>
      <c r="AM125" s="951" t="s">
        <v>110</v>
      </c>
      <c r="AN125" s="951" t="s">
        <v>110</v>
      </c>
      <c r="AO125" s="951" t="s">
        <v>110</v>
      </c>
      <c r="AP125" s="951" t="s">
        <v>193</v>
      </c>
      <c r="AQ125" s="951" t="s">
        <v>194</v>
      </c>
      <c r="AR125" s="951">
        <v>99</v>
      </c>
      <c r="AS125" s="951">
        <v>100</v>
      </c>
      <c r="AT125" s="951">
        <v>5</v>
      </c>
      <c r="AU125" s="951" t="s">
        <v>192</v>
      </c>
      <c r="AV125" s="951" t="s">
        <v>196</v>
      </c>
      <c r="AW125" s="954" t="s">
        <v>1960</v>
      </c>
      <c r="AX125" s="954">
        <v>0</v>
      </c>
      <c r="AY125" s="954" t="s">
        <v>112</v>
      </c>
      <c r="AZ125" s="954" t="s">
        <v>3031</v>
      </c>
      <c r="BA125" s="1120" t="str">
        <f t="shared" si="1"/>
        <v/>
      </c>
    </row>
    <row r="126" spans="1:53" ht="15" hidden="1" customHeight="1">
      <c r="A126" s="938" t="s">
        <v>2238</v>
      </c>
      <c r="B126" s="938" t="s">
        <v>1373</v>
      </c>
      <c r="C126" s="938" t="s">
        <v>530</v>
      </c>
      <c r="D126" s="953" t="s">
        <v>641</v>
      </c>
      <c r="E126" s="950" t="s">
        <v>293</v>
      </c>
      <c r="F126" s="951">
        <v>68</v>
      </c>
      <c r="G126" s="951">
        <v>66</v>
      </c>
      <c r="H126" s="951">
        <v>90</v>
      </c>
      <c r="I126" s="951">
        <v>51</v>
      </c>
      <c r="J126" s="951">
        <v>83</v>
      </c>
      <c r="K126" s="951">
        <v>68</v>
      </c>
      <c r="L126" s="951">
        <v>91</v>
      </c>
      <c r="M126" s="951">
        <v>80</v>
      </c>
      <c r="N126" s="951" t="s">
        <v>193</v>
      </c>
      <c r="O126" s="951"/>
      <c r="P126" s="951"/>
      <c r="Q126" s="951">
        <v>597</v>
      </c>
      <c r="R126" s="953"/>
      <c r="S126" s="953"/>
      <c r="T126" s="953">
        <v>597</v>
      </c>
      <c r="U126" s="953" t="s">
        <v>135</v>
      </c>
      <c r="V126" s="953">
        <v>597</v>
      </c>
      <c r="W126" s="953">
        <v>68</v>
      </c>
      <c r="X126" s="953">
        <v>66</v>
      </c>
      <c r="Y126" s="953">
        <v>90</v>
      </c>
      <c r="Z126" s="953">
        <v>597</v>
      </c>
      <c r="AA126" s="953">
        <v>100</v>
      </c>
      <c r="AB126" s="953" t="s">
        <v>132</v>
      </c>
      <c r="AC126" s="953" t="s">
        <v>132</v>
      </c>
      <c r="AD126" s="953" t="s">
        <v>132</v>
      </c>
      <c r="AE126" s="953" t="s">
        <v>132</v>
      </c>
      <c r="AF126" s="953" t="s">
        <v>132</v>
      </c>
      <c r="AG126" s="951" t="s">
        <v>132</v>
      </c>
      <c r="AH126" s="951" t="s">
        <v>132</v>
      </c>
      <c r="AI126" s="951" t="s">
        <v>132</v>
      </c>
      <c r="AJ126" s="951" t="s">
        <v>132</v>
      </c>
      <c r="AK126" s="951" t="s">
        <v>132</v>
      </c>
      <c r="AL126" s="951" t="s">
        <v>132</v>
      </c>
      <c r="AM126" s="951" t="s">
        <v>112</v>
      </c>
      <c r="AN126" s="951" t="s">
        <v>112</v>
      </c>
      <c r="AO126" s="951" t="s">
        <v>110</v>
      </c>
      <c r="AP126" s="951" t="s">
        <v>193</v>
      </c>
      <c r="AQ126" s="951" t="s">
        <v>194</v>
      </c>
      <c r="AR126" s="951">
        <v>78</v>
      </c>
      <c r="AS126" s="951">
        <v>98</v>
      </c>
      <c r="AT126" s="951">
        <v>5</v>
      </c>
      <c r="AU126" s="951" t="s">
        <v>192</v>
      </c>
      <c r="AV126" s="951" t="s">
        <v>196</v>
      </c>
      <c r="AW126" s="954" t="s">
        <v>139</v>
      </c>
      <c r="AX126" s="954">
        <v>0</v>
      </c>
      <c r="AY126" s="954" t="s">
        <v>132</v>
      </c>
      <c r="AZ126" s="954" t="s">
        <v>139</v>
      </c>
      <c r="BA126" s="1120" t="str">
        <f t="shared" si="1"/>
        <v/>
      </c>
    </row>
    <row r="127" spans="1:53" ht="15" hidden="1" customHeight="1">
      <c r="A127" s="938" t="s">
        <v>2239</v>
      </c>
      <c r="B127" s="938" t="s">
        <v>1373</v>
      </c>
      <c r="C127" s="938" t="s">
        <v>530</v>
      </c>
      <c r="D127" s="953" t="s">
        <v>642</v>
      </c>
      <c r="E127" s="950" t="s">
        <v>294</v>
      </c>
      <c r="F127" s="951">
        <v>74</v>
      </c>
      <c r="G127" s="951">
        <v>72</v>
      </c>
      <c r="H127" s="951">
        <v>90</v>
      </c>
      <c r="I127" s="951">
        <v>64</v>
      </c>
      <c r="J127" s="951">
        <v>79</v>
      </c>
      <c r="K127" s="951">
        <v>70</v>
      </c>
      <c r="L127" s="951">
        <v>78</v>
      </c>
      <c r="M127" s="951">
        <v>59</v>
      </c>
      <c r="N127" s="951" t="s">
        <v>193</v>
      </c>
      <c r="O127" s="951"/>
      <c r="P127" s="951"/>
      <c r="Q127" s="951">
        <v>586</v>
      </c>
      <c r="R127" s="953"/>
      <c r="S127" s="953"/>
      <c r="T127" s="953">
        <v>586</v>
      </c>
      <c r="U127" s="953" t="s">
        <v>135</v>
      </c>
      <c r="V127" s="953">
        <v>586</v>
      </c>
      <c r="W127" s="953">
        <v>74</v>
      </c>
      <c r="X127" s="953">
        <v>72</v>
      </c>
      <c r="Y127" s="953">
        <v>90</v>
      </c>
      <c r="Z127" s="953">
        <v>586</v>
      </c>
      <c r="AA127" s="953">
        <v>100</v>
      </c>
      <c r="AB127" s="953" t="s">
        <v>132</v>
      </c>
      <c r="AC127" s="953" t="s">
        <v>132</v>
      </c>
      <c r="AD127" s="953" t="s">
        <v>132</v>
      </c>
      <c r="AE127" s="953" t="s">
        <v>132</v>
      </c>
      <c r="AF127" s="953" t="s">
        <v>132</v>
      </c>
      <c r="AG127" s="951" t="s">
        <v>132</v>
      </c>
      <c r="AH127" s="951" t="s">
        <v>132</v>
      </c>
      <c r="AI127" s="951" t="s">
        <v>132</v>
      </c>
      <c r="AJ127" s="951" t="s">
        <v>132</v>
      </c>
      <c r="AK127" s="951" t="s">
        <v>132</v>
      </c>
      <c r="AL127" s="951" t="s">
        <v>132</v>
      </c>
      <c r="AM127" s="951" t="s">
        <v>132</v>
      </c>
      <c r="AN127" s="951" t="s">
        <v>132</v>
      </c>
      <c r="AO127" s="951" t="s">
        <v>112</v>
      </c>
      <c r="AP127" s="951" t="s">
        <v>193</v>
      </c>
      <c r="AQ127" s="951" t="s">
        <v>194</v>
      </c>
      <c r="AR127" s="951">
        <v>70</v>
      </c>
      <c r="AS127" s="951">
        <v>93</v>
      </c>
      <c r="AT127" s="951">
        <v>5</v>
      </c>
      <c r="AU127" s="951" t="s">
        <v>193</v>
      </c>
      <c r="AV127" s="951" t="s">
        <v>196</v>
      </c>
      <c r="AW127" s="954" t="s">
        <v>139</v>
      </c>
      <c r="AX127" s="954">
        <v>0</v>
      </c>
      <c r="AY127" s="954" t="s">
        <v>132</v>
      </c>
      <c r="AZ127" s="954" t="s">
        <v>139</v>
      </c>
      <c r="BA127" s="1120" t="str">
        <f t="shared" si="1"/>
        <v/>
      </c>
    </row>
    <row r="128" spans="1:53" ht="15" hidden="1" customHeight="1">
      <c r="A128" s="938" t="s">
        <v>2240</v>
      </c>
      <c r="B128" s="938" t="s">
        <v>1373</v>
      </c>
      <c r="C128" s="938" t="s">
        <v>530</v>
      </c>
      <c r="D128" s="953" t="s">
        <v>643</v>
      </c>
      <c r="E128" s="950" t="s">
        <v>295</v>
      </c>
      <c r="F128" s="951">
        <v>69</v>
      </c>
      <c r="G128" s="951">
        <v>65</v>
      </c>
      <c r="H128" s="951">
        <v>75</v>
      </c>
      <c r="I128" s="951">
        <v>58</v>
      </c>
      <c r="J128" s="951">
        <v>71</v>
      </c>
      <c r="K128" s="951">
        <v>74</v>
      </c>
      <c r="L128" s="951">
        <v>53</v>
      </c>
      <c r="M128" s="951">
        <v>61</v>
      </c>
      <c r="N128" s="951" t="s">
        <v>193</v>
      </c>
      <c r="O128" s="951"/>
      <c r="P128" s="951"/>
      <c r="Q128" s="951">
        <v>526</v>
      </c>
      <c r="R128" s="953"/>
      <c r="S128" s="953"/>
      <c r="T128" s="953">
        <v>526</v>
      </c>
      <c r="U128" s="953" t="s">
        <v>135</v>
      </c>
      <c r="V128" s="953">
        <v>526</v>
      </c>
      <c r="W128" s="953">
        <v>69</v>
      </c>
      <c r="X128" s="953">
        <v>65</v>
      </c>
      <c r="Y128" s="953">
        <v>75</v>
      </c>
      <c r="Z128" s="953">
        <v>526</v>
      </c>
      <c r="AA128" s="953">
        <v>100</v>
      </c>
      <c r="AB128" s="953" t="s">
        <v>132</v>
      </c>
      <c r="AC128" s="953" t="s">
        <v>114</v>
      </c>
      <c r="AD128" s="953" t="s">
        <v>132</v>
      </c>
      <c r="AE128" s="953" t="s">
        <v>132</v>
      </c>
      <c r="AF128" s="953" t="s">
        <v>132</v>
      </c>
      <c r="AG128" s="951" t="s">
        <v>132</v>
      </c>
      <c r="AH128" s="951" t="s">
        <v>114</v>
      </c>
      <c r="AI128" s="951" t="s">
        <v>132</v>
      </c>
      <c r="AJ128" s="951" t="s">
        <v>132</v>
      </c>
      <c r="AK128" s="951" t="s">
        <v>132</v>
      </c>
      <c r="AL128" s="951" t="s">
        <v>132</v>
      </c>
      <c r="AM128" s="951" t="s">
        <v>114</v>
      </c>
      <c r="AN128" s="951" t="s">
        <v>112</v>
      </c>
      <c r="AO128" s="951" t="s">
        <v>114</v>
      </c>
      <c r="AP128" s="951" t="s">
        <v>193</v>
      </c>
      <c r="AQ128" s="951" t="s">
        <v>194</v>
      </c>
      <c r="AR128" s="951">
        <v>36</v>
      </c>
      <c r="AS128" s="951">
        <v>62</v>
      </c>
      <c r="AT128" s="951">
        <v>5</v>
      </c>
      <c r="AU128" s="951" t="s">
        <v>193</v>
      </c>
      <c r="AV128" s="951" t="s">
        <v>196</v>
      </c>
      <c r="AW128" s="954" t="s">
        <v>139</v>
      </c>
      <c r="AX128" s="954">
        <v>0</v>
      </c>
      <c r="AY128" s="954" t="s">
        <v>132</v>
      </c>
      <c r="AZ128" s="954" t="s">
        <v>139</v>
      </c>
      <c r="BA128" s="1120" t="str">
        <f t="shared" si="1"/>
        <v/>
      </c>
    </row>
    <row r="129" spans="1:53" ht="15" hidden="1" customHeight="1">
      <c r="A129" s="938" t="s">
        <v>2241</v>
      </c>
      <c r="B129" s="938" t="s">
        <v>1373</v>
      </c>
      <c r="C129" s="938" t="s">
        <v>530</v>
      </c>
      <c r="D129" s="953" t="s">
        <v>644</v>
      </c>
      <c r="E129" s="950" t="s">
        <v>296</v>
      </c>
      <c r="F129" s="951">
        <v>64</v>
      </c>
      <c r="G129" s="951">
        <v>50</v>
      </c>
      <c r="H129" s="951">
        <v>81</v>
      </c>
      <c r="I129" s="951">
        <v>56</v>
      </c>
      <c r="J129" s="951">
        <v>75</v>
      </c>
      <c r="K129" s="951">
        <v>54</v>
      </c>
      <c r="L129" s="951">
        <v>83</v>
      </c>
      <c r="M129" s="951">
        <v>55</v>
      </c>
      <c r="N129" s="951" t="s">
        <v>193</v>
      </c>
      <c r="O129" s="951"/>
      <c r="P129" s="951"/>
      <c r="Q129" s="951">
        <v>518</v>
      </c>
      <c r="R129" s="953"/>
      <c r="S129" s="953"/>
      <c r="T129" s="953">
        <v>518</v>
      </c>
      <c r="U129" s="953" t="s">
        <v>135</v>
      </c>
      <c r="V129" s="953">
        <v>518</v>
      </c>
      <c r="W129" s="953">
        <v>64</v>
      </c>
      <c r="X129" s="953">
        <v>50</v>
      </c>
      <c r="Y129" s="953">
        <v>81</v>
      </c>
      <c r="Z129" s="953">
        <v>518</v>
      </c>
      <c r="AA129" s="953">
        <v>100</v>
      </c>
      <c r="AB129" s="953" t="s">
        <v>114</v>
      </c>
      <c r="AC129" s="953" t="s">
        <v>132</v>
      </c>
      <c r="AD129" s="953" t="s">
        <v>114</v>
      </c>
      <c r="AE129" s="953" t="s">
        <v>132</v>
      </c>
      <c r="AF129" s="953" t="s">
        <v>114</v>
      </c>
      <c r="AG129" s="951" t="s">
        <v>132</v>
      </c>
      <c r="AH129" s="951" t="s">
        <v>132</v>
      </c>
      <c r="AI129" s="951" t="s">
        <v>132</v>
      </c>
      <c r="AJ129" s="951" t="s">
        <v>132</v>
      </c>
      <c r="AK129" s="951" t="s">
        <v>114</v>
      </c>
      <c r="AL129" s="951" t="s">
        <v>114</v>
      </c>
      <c r="AM129" s="951" t="s">
        <v>112</v>
      </c>
      <c r="AN129" s="951" t="s">
        <v>112</v>
      </c>
      <c r="AO129" s="951" t="s">
        <v>110</v>
      </c>
      <c r="AP129" s="951" t="s">
        <v>193</v>
      </c>
      <c r="AQ129" s="951" t="s">
        <v>194</v>
      </c>
      <c r="AR129" s="951">
        <v>84</v>
      </c>
      <c r="AS129" s="951">
        <v>98</v>
      </c>
      <c r="AT129" s="951">
        <v>5</v>
      </c>
      <c r="AU129" s="951" t="s">
        <v>192</v>
      </c>
      <c r="AV129" s="951" t="s">
        <v>196</v>
      </c>
      <c r="AW129" s="954" t="s">
        <v>139</v>
      </c>
      <c r="AX129" s="954">
        <v>0</v>
      </c>
      <c r="AY129" s="954" t="s">
        <v>114</v>
      </c>
      <c r="AZ129" s="954" t="s">
        <v>139</v>
      </c>
      <c r="BA129" s="1120" t="str">
        <f t="shared" si="1"/>
        <v/>
      </c>
    </row>
    <row r="130" spans="1:53" ht="15" hidden="1" customHeight="1">
      <c r="A130" s="938" t="s">
        <v>2242</v>
      </c>
      <c r="B130" s="938" t="s">
        <v>1373</v>
      </c>
      <c r="C130" s="938" t="s">
        <v>530</v>
      </c>
      <c r="D130" s="953" t="s">
        <v>645</v>
      </c>
      <c r="E130" s="950" t="s">
        <v>297</v>
      </c>
      <c r="F130" s="951">
        <v>81</v>
      </c>
      <c r="G130" s="951">
        <v>78</v>
      </c>
      <c r="H130" s="951">
        <v>90</v>
      </c>
      <c r="I130" s="951">
        <v>67</v>
      </c>
      <c r="J130" s="951">
        <v>78</v>
      </c>
      <c r="K130" s="951">
        <v>85</v>
      </c>
      <c r="L130" s="951">
        <v>70</v>
      </c>
      <c r="M130" s="951">
        <v>80</v>
      </c>
      <c r="N130" s="951" t="s">
        <v>193</v>
      </c>
      <c r="O130" s="951"/>
      <c r="P130" s="951"/>
      <c r="Q130" s="951">
        <v>629</v>
      </c>
      <c r="R130" s="953"/>
      <c r="S130" s="953"/>
      <c r="T130" s="953">
        <v>629</v>
      </c>
      <c r="U130" s="953" t="s">
        <v>135</v>
      </c>
      <c r="V130" s="953">
        <v>629</v>
      </c>
      <c r="W130" s="953">
        <v>81</v>
      </c>
      <c r="X130" s="953">
        <v>78</v>
      </c>
      <c r="Y130" s="953">
        <v>90</v>
      </c>
      <c r="Z130" s="953">
        <v>629</v>
      </c>
      <c r="AA130" s="953">
        <v>100</v>
      </c>
      <c r="AB130" s="953" t="s">
        <v>132</v>
      </c>
      <c r="AC130" s="953" t="s">
        <v>132</v>
      </c>
      <c r="AD130" s="953" t="s">
        <v>132</v>
      </c>
      <c r="AE130" s="953" t="s">
        <v>132</v>
      </c>
      <c r="AF130" s="953" t="s">
        <v>132</v>
      </c>
      <c r="AG130" s="951" t="s">
        <v>132</v>
      </c>
      <c r="AH130" s="951" t="s">
        <v>132</v>
      </c>
      <c r="AI130" s="951" t="s">
        <v>132</v>
      </c>
      <c r="AJ130" s="951" t="s">
        <v>132</v>
      </c>
      <c r="AK130" s="951" t="s">
        <v>114</v>
      </c>
      <c r="AL130" s="951" t="s">
        <v>132</v>
      </c>
      <c r="AM130" s="951" t="s">
        <v>114</v>
      </c>
      <c r="AN130" s="951" t="s">
        <v>114</v>
      </c>
      <c r="AO130" s="951" t="s">
        <v>112</v>
      </c>
      <c r="AP130" s="951" t="s">
        <v>193</v>
      </c>
      <c r="AQ130" s="951" t="s">
        <v>194</v>
      </c>
      <c r="AR130" s="951">
        <v>51</v>
      </c>
      <c r="AS130" s="951">
        <v>85</v>
      </c>
      <c r="AT130" s="951">
        <v>5</v>
      </c>
      <c r="AU130" s="951" t="s">
        <v>193</v>
      </c>
      <c r="AV130" s="951" t="s">
        <v>196</v>
      </c>
      <c r="AW130" s="954" t="s">
        <v>139</v>
      </c>
      <c r="AX130" s="954">
        <v>0</v>
      </c>
      <c r="AY130" s="954" t="s">
        <v>132</v>
      </c>
      <c r="AZ130" s="954" t="s">
        <v>139</v>
      </c>
      <c r="BA130" s="1120" t="str">
        <f t="shared" si="1"/>
        <v/>
      </c>
    </row>
    <row r="131" spans="1:53" ht="15" hidden="1" customHeight="1">
      <c r="A131" s="938" t="s">
        <v>2243</v>
      </c>
      <c r="B131" s="938" t="s">
        <v>1373</v>
      </c>
      <c r="C131" s="938" t="s">
        <v>530</v>
      </c>
      <c r="D131" s="953" t="s">
        <v>646</v>
      </c>
      <c r="E131" s="950" t="s">
        <v>298</v>
      </c>
      <c r="F131" s="951">
        <v>74</v>
      </c>
      <c r="G131" s="951">
        <v>70</v>
      </c>
      <c r="H131" s="951">
        <v>92</v>
      </c>
      <c r="I131" s="951">
        <v>71</v>
      </c>
      <c r="J131" s="951">
        <v>81</v>
      </c>
      <c r="K131" s="951">
        <v>78</v>
      </c>
      <c r="L131" s="951">
        <v>73</v>
      </c>
      <c r="M131" s="951">
        <v>71</v>
      </c>
      <c r="N131" s="951" t="s">
        <v>193</v>
      </c>
      <c r="O131" s="951"/>
      <c r="P131" s="951"/>
      <c r="Q131" s="951">
        <v>610</v>
      </c>
      <c r="R131" s="953"/>
      <c r="S131" s="953"/>
      <c r="T131" s="953">
        <v>610</v>
      </c>
      <c r="U131" s="953" t="s">
        <v>135</v>
      </c>
      <c r="V131" s="953">
        <v>610</v>
      </c>
      <c r="W131" s="953">
        <v>74</v>
      </c>
      <c r="X131" s="953">
        <v>70</v>
      </c>
      <c r="Y131" s="953">
        <v>92</v>
      </c>
      <c r="Z131" s="953">
        <v>610</v>
      </c>
      <c r="AA131" s="953">
        <v>100</v>
      </c>
      <c r="AB131" s="953" t="s">
        <v>132</v>
      </c>
      <c r="AC131" s="953" t="s">
        <v>132</v>
      </c>
      <c r="AD131" s="953" t="s">
        <v>132</v>
      </c>
      <c r="AE131" s="953" t="s">
        <v>132</v>
      </c>
      <c r="AF131" s="953" t="s">
        <v>132</v>
      </c>
      <c r="AG131" s="951" t="s">
        <v>132</v>
      </c>
      <c r="AH131" s="951" t="s">
        <v>132</v>
      </c>
      <c r="AI131" s="951" t="s">
        <v>132</v>
      </c>
      <c r="AJ131" s="951" t="s">
        <v>132</v>
      </c>
      <c r="AK131" s="951" t="s">
        <v>132</v>
      </c>
      <c r="AL131" s="951" t="s">
        <v>132</v>
      </c>
      <c r="AM131" s="951" t="s">
        <v>132</v>
      </c>
      <c r="AN131" s="951" t="s">
        <v>112</v>
      </c>
      <c r="AO131" s="951" t="s">
        <v>114</v>
      </c>
      <c r="AP131" s="951" t="s">
        <v>193</v>
      </c>
      <c r="AQ131" s="951" t="s">
        <v>194</v>
      </c>
      <c r="AR131" s="951">
        <v>76</v>
      </c>
      <c r="AS131" s="951">
        <v>92</v>
      </c>
      <c r="AT131" s="951">
        <v>5</v>
      </c>
      <c r="AU131" s="951" t="s">
        <v>192</v>
      </c>
      <c r="AV131" s="951" t="s">
        <v>196</v>
      </c>
      <c r="AW131" s="954" t="s">
        <v>139</v>
      </c>
      <c r="AX131" s="954">
        <v>0</v>
      </c>
      <c r="AY131" s="954" t="s">
        <v>132</v>
      </c>
      <c r="AZ131" s="954" t="s">
        <v>139</v>
      </c>
      <c r="BA131" s="1120" t="str">
        <f t="shared" si="1"/>
        <v/>
      </c>
    </row>
    <row r="132" spans="1:53" ht="15" hidden="1" customHeight="1">
      <c r="A132" s="938" t="s">
        <v>2244</v>
      </c>
      <c r="B132" s="938" t="s">
        <v>1373</v>
      </c>
      <c r="C132" s="938" t="s">
        <v>530</v>
      </c>
      <c r="D132" s="953" t="s">
        <v>647</v>
      </c>
      <c r="E132" s="950" t="s">
        <v>299</v>
      </c>
      <c r="F132" s="951">
        <v>44</v>
      </c>
      <c r="G132" s="951">
        <v>44</v>
      </c>
      <c r="H132" s="951">
        <v>73</v>
      </c>
      <c r="I132" s="951">
        <v>37</v>
      </c>
      <c r="J132" s="951">
        <v>63</v>
      </c>
      <c r="K132" s="951">
        <v>62</v>
      </c>
      <c r="L132" s="951">
        <v>68</v>
      </c>
      <c r="M132" s="951">
        <v>67</v>
      </c>
      <c r="N132" s="951" t="s">
        <v>193</v>
      </c>
      <c r="O132" s="951"/>
      <c r="P132" s="951"/>
      <c r="Q132" s="951">
        <v>458</v>
      </c>
      <c r="R132" s="953"/>
      <c r="S132" s="953"/>
      <c r="T132" s="953">
        <v>458</v>
      </c>
      <c r="U132" s="953" t="s">
        <v>135</v>
      </c>
      <c r="V132" s="953">
        <v>458</v>
      </c>
      <c r="W132" s="953">
        <v>44</v>
      </c>
      <c r="X132" s="953">
        <v>44</v>
      </c>
      <c r="Y132" s="953">
        <v>73</v>
      </c>
      <c r="Z132" s="953">
        <v>458</v>
      </c>
      <c r="AA132" s="953">
        <v>100</v>
      </c>
      <c r="AB132" s="953" t="s">
        <v>112</v>
      </c>
      <c r="AC132" s="953" t="s">
        <v>114</v>
      </c>
      <c r="AD132" s="953" t="s">
        <v>132</v>
      </c>
      <c r="AE132" s="953" t="s">
        <v>112</v>
      </c>
      <c r="AF132" s="953" t="s">
        <v>114</v>
      </c>
      <c r="AG132" s="951" t="s">
        <v>112</v>
      </c>
      <c r="AH132" s="951" t="s">
        <v>114</v>
      </c>
      <c r="AI132" s="951" t="s">
        <v>112</v>
      </c>
      <c r="AJ132" s="951" t="s">
        <v>114</v>
      </c>
      <c r="AK132" s="951" t="s">
        <v>114</v>
      </c>
      <c r="AL132" s="951" t="s">
        <v>114</v>
      </c>
      <c r="AM132" s="951" t="s">
        <v>112</v>
      </c>
      <c r="AN132" s="951" t="s">
        <v>112</v>
      </c>
      <c r="AO132" s="951" t="s">
        <v>110</v>
      </c>
      <c r="AP132" s="951" t="s">
        <v>193</v>
      </c>
      <c r="AQ132" s="951" t="s">
        <v>194</v>
      </c>
      <c r="AR132" s="951">
        <v>91</v>
      </c>
      <c r="AS132" s="951">
        <v>98</v>
      </c>
      <c r="AT132" s="951">
        <v>5</v>
      </c>
      <c r="AU132" s="951" t="s">
        <v>192</v>
      </c>
      <c r="AV132" s="951" t="s">
        <v>196</v>
      </c>
      <c r="AW132" s="954" t="s">
        <v>139</v>
      </c>
      <c r="AX132" s="954">
        <v>0</v>
      </c>
      <c r="AY132" s="954" t="s">
        <v>112</v>
      </c>
      <c r="AZ132" s="954" t="s">
        <v>139</v>
      </c>
      <c r="BA132" s="1120" t="str">
        <f t="shared" si="1"/>
        <v/>
      </c>
    </row>
    <row r="133" spans="1:53" ht="15" hidden="1" customHeight="1">
      <c r="A133" s="938" t="s">
        <v>2245</v>
      </c>
      <c r="B133" s="938" t="s">
        <v>1373</v>
      </c>
      <c r="C133" s="938" t="s">
        <v>530</v>
      </c>
      <c r="D133" s="953" t="s">
        <v>648</v>
      </c>
      <c r="E133" s="950" t="s">
        <v>41</v>
      </c>
      <c r="F133" s="951">
        <v>73</v>
      </c>
      <c r="G133" s="951">
        <v>70</v>
      </c>
      <c r="H133" s="951">
        <v>84</v>
      </c>
      <c r="I133" s="951">
        <v>68</v>
      </c>
      <c r="J133" s="951">
        <v>76</v>
      </c>
      <c r="K133" s="951">
        <v>78</v>
      </c>
      <c r="L133" s="951">
        <v>80</v>
      </c>
      <c r="M133" s="951">
        <v>71</v>
      </c>
      <c r="N133" s="951" t="s">
        <v>192</v>
      </c>
      <c r="O133" s="951">
        <v>24</v>
      </c>
      <c r="P133" s="951">
        <v>50</v>
      </c>
      <c r="Q133" s="951">
        <v>674</v>
      </c>
      <c r="R133" s="953">
        <v>650</v>
      </c>
      <c r="S133" s="953">
        <v>688</v>
      </c>
      <c r="T133" s="953">
        <v>688</v>
      </c>
      <c r="U133" s="953" t="s">
        <v>135</v>
      </c>
      <c r="V133" s="953">
        <v>688</v>
      </c>
      <c r="W133" s="953">
        <v>73</v>
      </c>
      <c r="X133" s="953">
        <v>70</v>
      </c>
      <c r="Y133" s="953">
        <v>84</v>
      </c>
      <c r="Z133" s="953">
        <v>688</v>
      </c>
      <c r="AA133" s="953">
        <v>100</v>
      </c>
      <c r="AB133" s="953" t="s">
        <v>132</v>
      </c>
      <c r="AC133" s="953" t="s">
        <v>132</v>
      </c>
      <c r="AD133" s="953" t="s">
        <v>132</v>
      </c>
      <c r="AE133" s="953" t="s">
        <v>132</v>
      </c>
      <c r="AF133" s="953" t="s">
        <v>132</v>
      </c>
      <c r="AG133" s="951" t="s">
        <v>132</v>
      </c>
      <c r="AH133" s="951" t="s">
        <v>132</v>
      </c>
      <c r="AI133" s="951" t="s">
        <v>132</v>
      </c>
      <c r="AJ133" s="951" t="s">
        <v>132</v>
      </c>
      <c r="AK133" s="951" t="s">
        <v>132</v>
      </c>
      <c r="AL133" s="951" t="s">
        <v>132</v>
      </c>
      <c r="AM133" s="951" t="s">
        <v>112</v>
      </c>
      <c r="AN133" s="951" t="s">
        <v>114</v>
      </c>
      <c r="AO133" s="951" t="s">
        <v>112</v>
      </c>
      <c r="AP133" s="951" t="s">
        <v>193</v>
      </c>
      <c r="AQ133" s="951" t="s">
        <v>197</v>
      </c>
      <c r="AR133" s="951">
        <v>51</v>
      </c>
      <c r="AS133" s="951">
        <v>86</v>
      </c>
      <c r="AT133" s="951">
        <v>5</v>
      </c>
      <c r="AU133" s="951" t="s">
        <v>193</v>
      </c>
      <c r="AV133" s="951" t="s">
        <v>196</v>
      </c>
      <c r="AW133" s="954" t="s">
        <v>139</v>
      </c>
      <c r="AX133" s="954">
        <v>0</v>
      </c>
      <c r="AY133" s="954" t="s">
        <v>132</v>
      </c>
      <c r="AZ133" s="954" t="s">
        <v>139</v>
      </c>
      <c r="BA133" s="1120" t="str">
        <f t="shared" si="1"/>
        <v/>
      </c>
    </row>
    <row r="134" spans="1:53" ht="15" hidden="1" customHeight="1">
      <c r="A134" s="938" t="s">
        <v>2246</v>
      </c>
      <c r="B134" s="938" t="s">
        <v>1373</v>
      </c>
      <c r="C134" s="938" t="s">
        <v>530</v>
      </c>
      <c r="D134" s="953" t="s">
        <v>649</v>
      </c>
      <c r="E134" s="950" t="s">
        <v>300</v>
      </c>
      <c r="F134" s="951">
        <v>84</v>
      </c>
      <c r="G134" s="951">
        <v>87</v>
      </c>
      <c r="H134" s="951">
        <v>94</v>
      </c>
      <c r="I134" s="951">
        <v>81</v>
      </c>
      <c r="J134" s="951">
        <v>84</v>
      </c>
      <c r="K134" s="951">
        <v>88</v>
      </c>
      <c r="L134" s="951">
        <v>92</v>
      </c>
      <c r="M134" s="951">
        <v>89</v>
      </c>
      <c r="N134" s="951" t="s">
        <v>192</v>
      </c>
      <c r="O134" s="951">
        <v>36</v>
      </c>
      <c r="P134" s="951">
        <v>48</v>
      </c>
      <c r="Q134" s="951">
        <v>783</v>
      </c>
      <c r="R134" s="953">
        <v>747</v>
      </c>
      <c r="S134" s="953">
        <v>791</v>
      </c>
      <c r="T134" s="953">
        <v>791</v>
      </c>
      <c r="U134" s="953" t="s">
        <v>135</v>
      </c>
      <c r="V134" s="953">
        <v>791</v>
      </c>
      <c r="W134" s="953">
        <v>84</v>
      </c>
      <c r="X134" s="953">
        <v>87</v>
      </c>
      <c r="Y134" s="953">
        <v>94</v>
      </c>
      <c r="Z134" s="953">
        <v>791</v>
      </c>
      <c r="AA134" s="953">
        <v>100</v>
      </c>
      <c r="AB134" s="953" t="s">
        <v>132</v>
      </c>
      <c r="AC134" s="953" t="s">
        <v>132</v>
      </c>
      <c r="AD134" s="953" t="s">
        <v>132</v>
      </c>
      <c r="AE134" s="953" t="s">
        <v>132</v>
      </c>
      <c r="AF134" s="953" t="s">
        <v>132</v>
      </c>
      <c r="AG134" s="951" t="s">
        <v>132</v>
      </c>
      <c r="AH134" s="951" t="s">
        <v>132</v>
      </c>
      <c r="AI134" s="951" t="s">
        <v>132</v>
      </c>
      <c r="AJ134" s="951" t="s">
        <v>132</v>
      </c>
      <c r="AK134" s="951" t="s">
        <v>132</v>
      </c>
      <c r="AL134" s="951" t="s">
        <v>132</v>
      </c>
      <c r="AM134" s="951" t="s">
        <v>132</v>
      </c>
      <c r="AN134" s="951" t="s">
        <v>114</v>
      </c>
      <c r="AO134" s="951" t="s">
        <v>114</v>
      </c>
      <c r="AP134" s="951" t="s">
        <v>193</v>
      </c>
      <c r="AQ134" s="951" t="s">
        <v>197</v>
      </c>
      <c r="AR134" s="951">
        <v>10</v>
      </c>
      <c r="AS134" s="951">
        <v>79</v>
      </c>
      <c r="AT134" s="951">
        <v>5</v>
      </c>
      <c r="AU134" s="951" t="s">
        <v>193</v>
      </c>
      <c r="AV134" s="951" t="s">
        <v>196</v>
      </c>
      <c r="AW134" s="954" t="s">
        <v>139</v>
      </c>
      <c r="AX134" s="954">
        <v>0</v>
      </c>
      <c r="AY134" s="954" t="s">
        <v>132</v>
      </c>
      <c r="AZ134" s="954" t="s">
        <v>139</v>
      </c>
      <c r="BA134" s="1120" t="str">
        <f t="shared" si="1"/>
        <v/>
      </c>
    </row>
    <row r="135" spans="1:53" ht="15" hidden="1" customHeight="1">
      <c r="A135" s="938" t="s">
        <v>2247</v>
      </c>
      <c r="B135" s="938" t="s">
        <v>1373</v>
      </c>
      <c r="C135" s="938" t="s">
        <v>530</v>
      </c>
      <c r="D135" s="953" t="s">
        <v>650</v>
      </c>
      <c r="E135" s="950" t="s">
        <v>301</v>
      </c>
      <c r="F135" s="951">
        <v>53</v>
      </c>
      <c r="G135" s="951">
        <v>56</v>
      </c>
      <c r="H135" s="951">
        <v>79</v>
      </c>
      <c r="I135" s="951">
        <v>59</v>
      </c>
      <c r="J135" s="951">
        <v>72</v>
      </c>
      <c r="K135" s="951">
        <v>69</v>
      </c>
      <c r="L135" s="951">
        <v>86</v>
      </c>
      <c r="M135" s="951">
        <v>79</v>
      </c>
      <c r="N135" s="951" t="s">
        <v>193</v>
      </c>
      <c r="O135" s="951"/>
      <c r="P135" s="951"/>
      <c r="Q135" s="951">
        <v>553</v>
      </c>
      <c r="R135" s="953"/>
      <c r="S135" s="953"/>
      <c r="T135" s="953">
        <v>553</v>
      </c>
      <c r="U135" s="953" t="s">
        <v>135</v>
      </c>
      <c r="V135" s="953">
        <v>553</v>
      </c>
      <c r="W135" s="953">
        <v>53</v>
      </c>
      <c r="X135" s="953">
        <v>56</v>
      </c>
      <c r="Y135" s="953">
        <v>79</v>
      </c>
      <c r="Z135" s="953">
        <v>553</v>
      </c>
      <c r="AA135" s="953">
        <v>100</v>
      </c>
      <c r="AB135" s="953" t="s">
        <v>132</v>
      </c>
      <c r="AC135" s="953" t="s">
        <v>132</v>
      </c>
      <c r="AD135" s="953" t="s">
        <v>114</v>
      </c>
      <c r="AE135" s="953" t="s">
        <v>132</v>
      </c>
      <c r="AF135" s="953" t="s">
        <v>132</v>
      </c>
      <c r="AG135" s="951" t="s">
        <v>112</v>
      </c>
      <c r="AH135" s="951" t="s">
        <v>132</v>
      </c>
      <c r="AI135" s="951" t="s">
        <v>132</v>
      </c>
      <c r="AJ135" s="951" t="s">
        <v>114</v>
      </c>
      <c r="AK135" s="951" t="s">
        <v>114</v>
      </c>
      <c r="AL135" s="951" t="s">
        <v>132</v>
      </c>
      <c r="AM135" s="951" t="s">
        <v>110</v>
      </c>
      <c r="AN135" s="951" t="s">
        <v>110</v>
      </c>
      <c r="AO135" s="951" t="s">
        <v>110</v>
      </c>
      <c r="AP135" s="951" t="s">
        <v>193</v>
      </c>
      <c r="AQ135" s="951" t="s">
        <v>194</v>
      </c>
      <c r="AR135" s="951">
        <v>93</v>
      </c>
      <c r="AS135" s="951">
        <v>99</v>
      </c>
      <c r="AT135" s="951">
        <v>5</v>
      </c>
      <c r="AU135" s="951" t="s">
        <v>192</v>
      </c>
      <c r="AV135" s="951" t="s">
        <v>196</v>
      </c>
      <c r="AW135" s="954" t="s">
        <v>139</v>
      </c>
      <c r="AX135" s="954">
        <v>0</v>
      </c>
      <c r="AY135" s="954" t="s">
        <v>132</v>
      </c>
      <c r="AZ135" s="954" t="s">
        <v>139</v>
      </c>
      <c r="BA135" s="1120" t="str">
        <f t="shared" si="1"/>
        <v/>
      </c>
    </row>
    <row r="136" spans="1:53" ht="15" hidden="1" customHeight="1">
      <c r="A136" s="938" t="s">
        <v>2248</v>
      </c>
      <c r="B136" s="938" t="s">
        <v>1373</v>
      </c>
      <c r="C136" s="938" t="s">
        <v>530</v>
      </c>
      <c r="D136" s="953" t="s">
        <v>651</v>
      </c>
      <c r="E136" s="950" t="s">
        <v>302</v>
      </c>
      <c r="F136" s="951">
        <v>47</v>
      </c>
      <c r="G136" s="951">
        <v>47</v>
      </c>
      <c r="H136" s="951">
        <v>63</v>
      </c>
      <c r="I136" s="951">
        <v>33</v>
      </c>
      <c r="J136" s="951">
        <v>76</v>
      </c>
      <c r="K136" s="951">
        <v>56</v>
      </c>
      <c r="L136" s="951">
        <v>79</v>
      </c>
      <c r="M136" s="951">
        <v>49</v>
      </c>
      <c r="N136" s="951" t="s">
        <v>193</v>
      </c>
      <c r="O136" s="951"/>
      <c r="P136" s="951"/>
      <c r="Q136" s="951">
        <v>450</v>
      </c>
      <c r="R136" s="953"/>
      <c r="S136" s="953"/>
      <c r="T136" s="953">
        <v>450</v>
      </c>
      <c r="U136" s="953" t="s">
        <v>135</v>
      </c>
      <c r="V136" s="953">
        <v>450</v>
      </c>
      <c r="W136" s="953">
        <v>47</v>
      </c>
      <c r="X136" s="953">
        <v>47</v>
      </c>
      <c r="Y136" s="953">
        <v>63</v>
      </c>
      <c r="Z136" s="953">
        <v>450</v>
      </c>
      <c r="AA136" s="953">
        <v>100</v>
      </c>
      <c r="AB136" s="953" t="s">
        <v>112</v>
      </c>
      <c r="AC136" s="953" t="s">
        <v>112</v>
      </c>
      <c r="AD136" s="953" t="s">
        <v>112</v>
      </c>
      <c r="AE136" s="953" t="s">
        <v>114</v>
      </c>
      <c r="AF136" s="953" t="s">
        <v>114</v>
      </c>
      <c r="AG136" s="951" t="s">
        <v>112</v>
      </c>
      <c r="AH136" s="951" t="s">
        <v>132</v>
      </c>
      <c r="AI136" s="951" t="s">
        <v>112</v>
      </c>
      <c r="AJ136" s="951" t="s">
        <v>114</v>
      </c>
      <c r="AK136" s="951" t="s">
        <v>112</v>
      </c>
      <c r="AL136" s="951" t="s">
        <v>112</v>
      </c>
      <c r="AM136" s="951" t="s">
        <v>112</v>
      </c>
      <c r="AN136" s="951" t="s">
        <v>110</v>
      </c>
      <c r="AO136" s="951" t="s">
        <v>110</v>
      </c>
      <c r="AP136" s="951" t="s">
        <v>193</v>
      </c>
      <c r="AQ136" s="951" t="s">
        <v>194</v>
      </c>
      <c r="AR136" s="951">
        <v>94</v>
      </c>
      <c r="AS136" s="951">
        <v>99</v>
      </c>
      <c r="AT136" s="951">
        <v>5</v>
      </c>
      <c r="AU136" s="951" t="s">
        <v>192</v>
      </c>
      <c r="AV136" s="951" t="s">
        <v>196</v>
      </c>
      <c r="AW136" s="954" t="s">
        <v>139</v>
      </c>
      <c r="AX136" s="954">
        <v>0</v>
      </c>
      <c r="AY136" s="954" t="s">
        <v>112</v>
      </c>
      <c r="AZ136" s="954" t="s">
        <v>139</v>
      </c>
      <c r="BA136" s="1120" t="str">
        <f t="shared" si="1"/>
        <v/>
      </c>
    </row>
    <row r="137" spans="1:53" s="957" customFormat="1" ht="15" hidden="1" customHeight="1">
      <c r="A137" s="938" t="s">
        <v>2249</v>
      </c>
      <c r="B137" s="938" t="s">
        <v>1373</v>
      </c>
      <c r="C137" s="938" t="s">
        <v>530</v>
      </c>
      <c r="D137" s="951" t="s">
        <v>652</v>
      </c>
      <c r="E137" s="958" t="s">
        <v>303</v>
      </c>
      <c r="F137" s="951">
        <v>45</v>
      </c>
      <c r="G137" s="951">
        <v>58</v>
      </c>
      <c r="H137" s="951">
        <v>75</v>
      </c>
      <c r="I137" s="951">
        <v>45</v>
      </c>
      <c r="J137" s="951">
        <v>72</v>
      </c>
      <c r="K137" s="951">
        <v>54</v>
      </c>
      <c r="L137" s="951">
        <v>92</v>
      </c>
      <c r="M137" s="951">
        <v>64</v>
      </c>
      <c r="N137" s="951" t="s">
        <v>193</v>
      </c>
      <c r="O137" s="951"/>
      <c r="P137" s="951"/>
      <c r="Q137" s="951">
        <v>505</v>
      </c>
      <c r="R137" s="951"/>
      <c r="S137" s="951"/>
      <c r="T137" s="951">
        <v>505</v>
      </c>
      <c r="U137" s="951" t="s">
        <v>135</v>
      </c>
      <c r="V137" s="951">
        <v>505</v>
      </c>
      <c r="W137" s="951">
        <v>45</v>
      </c>
      <c r="X137" s="951">
        <v>58</v>
      </c>
      <c r="Y137" s="951">
        <v>75</v>
      </c>
      <c r="Z137" s="951">
        <v>505</v>
      </c>
      <c r="AA137" s="951">
        <v>100</v>
      </c>
      <c r="AB137" s="951" t="s">
        <v>114</v>
      </c>
      <c r="AC137" s="951" t="s">
        <v>132</v>
      </c>
      <c r="AD137" s="951" t="s">
        <v>112</v>
      </c>
      <c r="AE137" s="951" t="s">
        <v>112</v>
      </c>
      <c r="AF137" s="951" t="s">
        <v>112</v>
      </c>
      <c r="AG137" s="951" t="s">
        <v>132</v>
      </c>
      <c r="AH137" s="951" t="s">
        <v>132</v>
      </c>
      <c r="AI137" s="951" t="s">
        <v>132</v>
      </c>
      <c r="AJ137" s="951" t="s">
        <v>110</v>
      </c>
      <c r="AK137" s="951" t="s">
        <v>112</v>
      </c>
      <c r="AL137" s="951" t="s">
        <v>112</v>
      </c>
      <c r="AM137" s="951" t="s">
        <v>110</v>
      </c>
      <c r="AN137" s="951" t="s">
        <v>110</v>
      </c>
      <c r="AO137" s="951" t="s">
        <v>110</v>
      </c>
      <c r="AP137" s="951" t="s">
        <v>193</v>
      </c>
      <c r="AQ137" s="951" t="s">
        <v>194</v>
      </c>
      <c r="AR137" s="951">
        <v>97</v>
      </c>
      <c r="AS137" s="951">
        <v>98</v>
      </c>
      <c r="AT137" s="951">
        <v>5</v>
      </c>
      <c r="AU137" s="951" t="s">
        <v>192</v>
      </c>
      <c r="AV137" s="951" t="s">
        <v>196</v>
      </c>
      <c r="AW137" s="949" t="s">
        <v>139</v>
      </c>
      <c r="AX137" s="949">
        <v>0</v>
      </c>
      <c r="AY137" s="954" t="s">
        <v>114</v>
      </c>
      <c r="AZ137" s="949" t="s">
        <v>139</v>
      </c>
      <c r="BA137" s="1120" t="str">
        <f t="shared" si="1"/>
        <v/>
      </c>
    </row>
    <row r="138" spans="1:53" ht="15" hidden="1" customHeight="1">
      <c r="A138" s="938" t="s">
        <v>2250</v>
      </c>
      <c r="B138" s="938" t="s">
        <v>1373</v>
      </c>
      <c r="C138" s="938" t="s">
        <v>530</v>
      </c>
      <c r="D138" s="953" t="s">
        <v>653</v>
      </c>
      <c r="E138" s="950" t="s">
        <v>304</v>
      </c>
      <c r="F138" s="951">
        <v>78</v>
      </c>
      <c r="G138" s="951">
        <v>79</v>
      </c>
      <c r="H138" s="951">
        <v>92</v>
      </c>
      <c r="I138" s="951">
        <v>70</v>
      </c>
      <c r="J138" s="951">
        <v>73</v>
      </c>
      <c r="K138" s="951">
        <v>78</v>
      </c>
      <c r="L138" s="951">
        <v>71</v>
      </c>
      <c r="M138" s="951">
        <v>65</v>
      </c>
      <c r="N138" s="951" t="s">
        <v>192</v>
      </c>
      <c r="O138" s="951">
        <v>43</v>
      </c>
      <c r="P138" s="951">
        <v>49</v>
      </c>
      <c r="Q138" s="951">
        <v>698</v>
      </c>
      <c r="R138" s="953">
        <v>655</v>
      </c>
      <c r="S138" s="953">
        <v>694</v>
      </c>
      <c r="T138" s="953">
        <v>698</v>
      </c>
      <c r="U138" s="953" t="s">
        <v>135</v>
      </c>
      <c r="V138" s="953">
        <v>698</v>
      </c>
      <c r="W138" s="953">
        <v>78</v>
      </c>
      <c r="X138" s="953">
        <v>79</v>
      </c>
      <c r="Y138" s="953">
        <v>92</v>
      </c>
      <c r="Z138" s="953">
        <v>698</v>
      </c>
      <c r="AA138" s="953">
        <v>100</v>
      </c>
      <c r="AB138" s="953" t="s">
        <v>132</v>
      </c>
      <c r="AC138" s="953" t="s">
        <v>132</v>
      </c>
      <c r="AD138" s="953" t="s">
        <v>132</v>
      </c>
      <c r="AE138" s="953" t="s">
        <v>132</v>
      </c>
      <c r="AF138" s="953" t="s">
        <v>132</v>
      </c>
      <c r="AG138" s="951" t="s">
        <v>132</v>
      </c>
      <c r="AH138" s="951" t="s">
        <v>132</v>
      </c>
      <c r="AI138" s="951" t="s">
        <v>132</v>
      </c>
      <c r="AJ138" s="951" t="s">
        <v>132</v>
      </c>
      <c r="AK138" s="951" t="s">
        <v>132</v>
      </c>
      <c r="AL138" s="951" t="s">
        <v>132</v>
      </c>
      <c r="AM138" s="951" t="s">
        <v>132</v>
      </c>
      <c r="AN138" s="951" t="s">
        <v>132</v>
      </c>
      <c r="AO138" s="951" t="s">
        <v>114</v>
      </c>
      <c r="AP138" s="951" t="s">
        <v>193</v>
      </c>
      <c r="AQ138" s="951" t="s">
        <v>197</v>
      </c>
      <c r="AR138" s="951">
        <v>27</v>
      </c>
      <c r="AS138" s="951">
        <v>75</v>
      </c>
      <c r="AT138" s="951">
        <v>5</v>
      </c>
      <c r="AU138" s="951" t="s">
        <v>193</v>
      </c>
      <c r="AV138" s="951" t="s">
        <v>196</v>
      </c>
      <c r="AW138" s="954" t="s">
        <v>139</v>
      </c>
      <c r="AX138" s="954">
        <v>0</v>
      </c>
      <c r="AY138" s="954" t="s">
        <v>132</v>
      </c>
      <c r="AZ138" s="954" t="s">
        <v>139</v>
      </c>
      <c r="BA138" s="1120" t="str">
        <f t="shared" ref="BA138:BA201" si="2">IF(AX138=0,"","("&amp;AY138&amp;")*")</f>
        <v/>
      </c>
    </row>
    <row r="139" spans="1:53" ht="15" hidden="1" customHeight="1">
      <c r="A139" s="938" t="s">
        <v>2251</v>
      </c>
      <c r="B139" s="938" t="s">
        <v>1373</v>
      </c>
      <c r="C139" s="938" t="s">
        <v>530</v>
      </c>
      <c r="D139" s="953" t="s">
        <v>654</v>
      </c>
      <c r="E139" s="950" t="s">
        <v>305</v>
      </c>
      <c r="F139" s="951"/>
      <c r="G139" s="951"/>
      <c r="H139" s="951"/>
      <c r="I139" s="951"/>
      <c r="J139" s="951"/>
      <c r="K139" s="951"/>
      <c r="L139" s="951"/>
      <c r="M139" s="951"/>
      <c r="N139" s="951"/>
      <c r="O139" s="951"/>
      <c r="P139" s="951"/>
      <c r="Q139" s="951"/>
      <c r="R139" s="953"/>
      <c r="S139" s="953"/>
      <c r="T139" s="953"/>
      <c r="U139" s="953"/>
      <c r="V139" s="953"/>
      <c r="W139" s="953"/>
      <c r="X139" s="953"/>
      <c r="Y139" s="953"/>
      <c r="Z139" s="953"/>
      <c r="AA139" s="953">
        <v>100</v>
      </c>
      <c r="AB139" s="953" t="s">
        <v>131</v>
      </c>
      <c r="AC139" s="953" t="s">
        <v>132</v>
      </c>
      <c r="AD139" s="953" t="s">
        <v>132</v>
      </c>
      <c r="AE139" s="953" t="s">
        <v>132</v>
      </c>
      <c r="AF139" s="953" t="s">
        <v>132</v>
      </c>
      <c r="AG139" s="951" t="s">
        <v>132</v>
      </c>
      <c r="AH139" s="951" t="s">
        <v>132</v>
      </c>
      <c r="AI139" s="951" t="s">
        <v>132</v>
      </c>
      <c r="AJ139" s="951" t="s">
        <v>132</v>
      </c>
      <c r="AK139" s="951" t="s">
        <v>132</v>
      </c>
      <c r="AL139" s="951" t="s">
        <v>114</v>
      </c>
      <c r="AM139" s="951" t="s">
        <v>132</v>
      </c>
      <c r="AN139" s="951" t="s">
        <v>132</v>
      </c>
      <c r="AO139" s="951" t="s">
        <v>112</v>
      </c>
      <c r="AP139" s="951" t="s">
        <v>193</v>
      </c>
      <c r="AQ139" s="951" t="s">
        <v>194</v>
      </c>
      <c r="AR139" s="951">
        <v>56</v>
      </c>
      <c r="AS139" s="951">
        <v>86</v>
      </c>
      <c r="AT139" s="951">
        <v>5</v>
      </c>
      <c r="AU139" s="951" t="s">
        <v>193</v>
      </c>
      <c r="AV139" s="951" t="s">
        <v>196</v>
      </c>
      <c r="AW139" s="954" t="s">
        <v>139</v>
      </c>
      <c r="AX139" s="954">
        <v>0</v>
      </c>
      <c r="AY139" s="954" t="s">
        <v>131</v>
      </c>
      <c r="AZ139" s="954" t="s">
        <v>139</v>
      </c>
      <c r="BA139" s="1120" t="str">
        <f t="shared" si="2"/>
        <v/>
      </c>
    </row>
    <row r="140" spans="1:53" ht="15" hidden="1" customHeight="1">
      <c r="A140" s="938" t="s">
        <v>2252</v>
      </c>
      <c r="B140" s="938" t="s">
        <v>1373</v>
      </c>
      <c r="C140" s="938" t="s">
        <v>530</v>
      </c>
      <c r="D140" s="953" t="s">
        <v>655</v>
      </c>
      <c r="E140" s="950" t="s">
        <v>306</v>
      </c>
      <c r="F140" s="951">
        <v>36</v>
      </c>
      <c r="G140" s="951">
        <v>43</v>
      </c>
      <c r="H140" s="951">
        <v>62</v>
      </c>
      <c r="I140" s="951">
        <v>24</v>
      </c>
      <c r="J140" s="951">
        <v>65</v>
      </c>
      <c r="K140" s="951">
        <v>62</v>
      </c>
      <c r="L140" s="951">
        <v>64</v>
      </c>
      <c r="M140" s="951">
        <v>65</v>
      </c>
      <c r="N140" s="951" t="s">
        <v>192</v>
      </c>
      <c r="O140" s="951">
        <v>29</v>
      </c>
      <c r="P140" s="951">
        <v>48</v>
      </c>
      <c r="Q140" s="951">
        <v>498</v>
      </c>
      <c r="R140" s="953">
        <v>469</v>
      </c>
      <c r="S140" s="953">
        <v>497</v>
      </c>
      <c r="T140" s="953">
        <v>498</v>
      </c>
      <c r="U140" s="953" t="s">
        <v>135</v>
      </c>
      <c r="V140" s="953">
        <v>498</v>
      </c>
      <c r="W140" s="953">
        <v>36</v>
      </c>
      <c r="X140" s="953">
        <v>43</v>
      </c>
      <c r="Y140" s="953">
        <v>62</v>
      </c>
      <c r="Z140" s="953">
        <v>498</v>
      </c>
      <c r="AA140" s="953">
        <v>100</v>
      </c>
      <c r="AB140" s="953" t="s">
        <v>112</v>
      </c>
      <c r="AC140" s="953" t="s">
        <v>112</v>
      </c>
      <c r="AD140" s="953" t="s">
        <v>112</v>
      </c>
      <c r="AE140" s="953" t="s">
        <v>114</v>
      </c>
      <c r="AF140" s="953" t="s">
        <v>114</v>
      </c>
      <c r="AG140" s="951" t="s">
        <v>112</v>
      </c>
      <c r="AH140" s="951" t="s">
        <v>114</v>
      </c>
      <c r="AI140" s="951" t="s">
        <v>112</v>
      </c>
      <c r="AJ140" s="951" t="s">
        <v>110</v>
      </c>
      <c r="AK140" s="951" t="s">
        <v>110</v>
      </c>
      <c r="AL140" s="951" t="s">
        <v>110</v>
      </c>
      <c r="AM140" s="951" t="s">
        <v>110</v>
      </c>
      <c r="AN140" s="951" t="s">
        <v>110</v>
      </c>
      <c r="AO140" s="951" t="s">
        <v>110</v>
      </c>
      <c r="AP140" s="951" t="s">
        <v>193</v>
      </c>
      <c r="AQ140" s="951" t="s">
        <v>197</v>
      </c>
      <c r="AR140" s="951">
        <v>98</v>
      </c>
      <c r="AS140" s="951">
        <v>98</v>
      </c>
      <c r="AT140" s="951">
        <v>5</v>
      </c>
      <c r="AU140" s="951" t="s">
        <v>192</v>
      </c>
      <c r="AV140" s="951" t="s">
        <v>196</v>
      </c>
      <c r="AW140" s="954" t="s">
        <v>139</v>
      </c>
      <c r="AX140" s="954">
        <v>0</v>
      </c>
      <c r="AY140" s="954" t="s">
        <v>112</v>
      </c>
      <c r="AZ140" s="954" t="s">
        <v>139</v>
      </c>
      <c r="BA140" s="1120" t="str">
        <f t="shared" si="2"/>
        <v/>
      </c>
    </row>
    <row r="141" spans="1:53" s="957" customFormat="1" ht="15" hidden="1" customHeight="1">
      <c r="A141" s="938" t="s">
        <v>2253</v>
      </c>
      <c r="B141" s="938" t="s">
        <v>1373</v>
      </c>
      <c r="C141" s="938" t="s">
        <v>530</v>
      </c>
      <c r="D141" s="951" t="s">
        <v>656</v>
      </c>
      <c r="E141" s="958" t="s">
        <v>307</v>
      </c>
      <c r="F141" s="951">
        <v>44</v>
      </c>
      <c r="G141" s="951">
        <v>48</v>
      </c>
      <c r="H141" s="951">
        <v>64</v>
      </c>
      <c r="I141" s="951">
        <v>28</v>
      </c>
      <c r="J141" s="951">
        <v>65</v>
      </c>
      <c r="K141" s="951">
        <v>62</v>
      </c>
      <c r="L141" s="951">
        <v>76</v>
      </c>
      <c r="M141" s="951">
        <v>58</v>
      </c>
      <c r="N141" s="951" t="s">
        <v>192</v>
      </c>
      <c r="O141" s="951">
        <v>32</v>
      </c>
      <c r="P141" s="951">
        <v>44</v>
      </c>
      <c r="Q141" s="951">
        <v>521</v>
      </c>
      <c r="R141" s="951">
        <v>489</v>
      </c>
      <c r="S141" s="951">
        <v>518</v>
      </c>
      <c r="T141" s="951">
        <v>521</v>
      </c>
      <c r="U141" s="951" t="s">
        <v>135</v>
      </c>
      <c r="V141" s="951">
        <v>521</v>
      </c>
      <c r="W141" s="951">
        <v>57</v>
      </c>
      <c r="X141" s="951">
        <v>61</v>
      </c>
      <c r="Y141" s="951">
        <v>77</v>
      </c>
      <c r="Z141" s="951">
        <v>560</v>
      </c>
      <c r="AA141" s="951">
        <v>100</v>
      </c>
      <c r="AB141" s="951" t="s">
        <v>114</v>
      </c>
      <c r="AC141" s="951" t="s">
        <v>132</v>
      </c>
      <c r="AD141" s="951" t="s">
        <v>112</v>
      </c>
      <c r="AE141" s="951" t="s">
        <v>114</v>
      </c>
      <c r="AF141" s="951" t="s">
        <v>112</v>
      </c>
      <c r="AG141" s="951" t="s">
        <v>112</v>
      </c>
      <c r="AH141" s="951" t="s">
        <v>114</v>
      </c>
      <c r="AI141" s="951" t="s">
        <v>114</v>
      </c>
      <c r="AJ141" s="951" t="s">
        <v>112</v>
      </c>
      <c r="AK141" s="951" t="s">
        <v>112</v>
      </c>
      <c r="AL141" s="951" t="s">
        <v>112</v>
      </c>
      <c r="AM141" s="951" t="s">
        <v>110</v>
      </c>
      <c r="AN141" s="951" t="s">
        <v>110</v>
      </c>
      <c r="AO141" s="951" t="s">
        <v>110</v>
      </c>
      <c r="AP141" s="951" t="s">
        <v>193</v>
      </c>
      <c r="AQ141" s="951" t="s">
        <v>197</v>
      </c>
      <c r="AR141" s="951">
        <v>95</v>
      </c>
      <c r="AS141" s="951">
        <v>100</v>
      </c>
      <c r="AT141" s="951">
        <v>5</v>
      </c>
      <c r="AU141" s="951" t="s">
        <v>192</v>
      </c>
      <c r="AV141" s="951" t="s">
        <v>196</v>
      </c>
      <c r="AW141" s="949" t="s">
        <v>139</v>
      </c>
      <c r="AX141" s="949">
        <v>39</v>
      </c>
      <c r="AY141" s="954" t="s">
        <v>112</v>
      </c>
      <c r="AZ141" s="949" t="s">
        <v>139</v>
      </c>
      <c r="BA141" s="1120" t="str">
        <f t="shared" si="2"/>
        <v>(C)*</v>
      </c>
    </row>
    <row r="142" spans="1:53" ht="15" hidden="1" customHeight="1">
      <c r="A142" s="938" t="s">
        <v>2254</v>
      </c>
      <c r="B142" s="938" t="s">
        <v>1373</v>
      </c>
      <c r="C142" s="938" t="s">
        <v>530</v>
      </c>
      <c r="D142" s="953" t="s">
        <v>657</v>
      </c>
      <c r="E142" s="950" t="s">
        <v>308</v>
      </c>
      <c r="F142" s="951">
        <v>29</v>
      </c>
      <c r="G142" s="951">
        <v>45</v>
      </c>
      <c r="H142" s="951">
        <v>75</v>
      </c>
      <c r="I142" s="951">
        <v>17</v>
      </c>
      <c r="J142" s="951">
        <v>70</v>
      </c>
      <c r="K142" s="951">
        <v>78</v>
      </c>
      <c r="L142" s="951">
        <v>85</v>
      </c>
      <c r="M142" s="951">
        <v>93</v>
      </c>
      <c r="N142" s="951" t="s">
        <v>193</v>
      </c>
      <c r="O142" s="951"/>
      <c r="P142" s="951"/>
      <c r="Q142" s="951">
        <v>492</v>
      </c>
      <c r="R142" s="953"/>
      <c r="S142" s="953"/>
      <c r="T142" s="953">
        <v>492</v>
      </c>
      <c r="U142" s="953" t="s">
        <v>135</v>
      </c>
      <c r="V142" s="953">
        <v>492</v>
      </c>
      <c r="W142" s="953">
        <v>29</v>
      </c>
      <c r="X142" s="953">
        <v>45</v>
      </c>
      <c r="Y142" s="953">
        <v>75</v>
      </c>
      <c r="Z142" s="953">
        <v>492</v>
      </c>
      <c r="AA142" s="953">
        <v>100</v>
      </c>
      <c r="AB142" s="953" t="s">
        <v>112</v>
      </c>
      <c r="AC142" s="953" t="s">
        <v>110</v>
      </c>
      <c r="AD142" s="953" t="s">
        <v>112</v>
      </c>
      <c r="AE142" s="953" t="s">
        <v>110</v>
      </c>
      <c r="AF142" s="953" t="s">
        <v>112</v>
      </c>
      <c r="AG142" s="951" t="s">
        <v>114</v>
      </c>
      <c r="AH142" s="951" t="s">
        <v>114</v>
      </c>
      <c r="AI142" s="951" t="s">
        <v>112</v>
      </c>
      <c r="AJ142" s="951" t="s">
        <v>112</v>
      </c>
      <c r="AK142" s="951" t="s">
        <v>116</v>
      </c>
      <c r="AL142" s="951" t="s">
        <v>110</v>
      </c>
      <c r="AM142" s="951" t="s">
        <v>110</v>
      </c>
      <c r="AN142" s="951" t="s">
        <v>110</v>
      </c>
      <c r="AO142" s="951" t="s">
        <v>110</v>
      </c>
      <c r="AP142" s="951" t="s">
        <v>193</v>
      </c>
      <c r="AQ142" s="951" t="s">
        <v>194</v>
      </c>
      <c r="AR142" s="951">
        <v>99</v>
      </c>
      <c r="AS142" s="951">
        <v>98</v>
      </c>
      <c r="AT142" s="951">
        <v>5</v>
      </c>
      <c r="AU142" s="951" t="s">
        <v>192</v>
      </c>
      <c r="AV142" s="951" t="s">
        <v>196</v>
      </c>
      <c r="AW142" s="954" t="s">
        <v>1959</v>
      </c>
      <c r="AX142" s="954">
        <v>0</v>
      </c>
      <c r="AY142" s="954" t="s">
        <v>112</v>
      </c>
      <c r="AZ142" s="954" t="s">
        <v>3031</v>
      </c>
      <c r="BA142" s="1120" t="str">
        <f t="shared" si="2"/>
        <v/>
      </c>
    </row>
    <row r="143" spans="1:53" s="957" customFormat="1" ht="15" hidden="1" customHeight="1">
      <c r="A143" s="938" t="s">
        <v>2255</v>
      </c>
      <c r="B143" s="938" t="s">
        <v>1373</v>
      </c>
      <c r="C143" s="938" t="s">
        <v>530</v>
      </c>
      <c r="D143" s="951" t="s">
        <v>658</v>
      </c>
      <c r="E143" s="958" t="s">
        <v>309</v>
      </c>
      <c r="F143" s="951">
        <v>36</v>
      </c>
      <c r="G143" s="951">
        <v>42</v>
      </c>
      <c r="H143" s="951">
        <v>73</v>
      </c>
      <c r="I143" s="951">
        <v>16</v>
      </c>
      <c r="J143" s="951">
        <v>54</v>
      </c>
      <c r="K143" s="951">
        <v>49</v>
      </c>
      <c r="L143" s="951">
        <v>76</v>
      </c>
      <c r="M143" s="951">
        <v>45</v>
      </c>
      <c r="N143" s="951" t="s">
        <v>193</v>
      </c>
      <c r="O143" s="951"/>
      <c r="P143" s="951"/>
      <c r="Q143" s="951">
        <v>391</v>
      </c>
      <c r="R143" s="951"/>
      <c r="S143" s="951"/>
      <c r="T143" s="951">
        <v>391</v>
      </c>
      <c r="U143" s="951" t="s">
        <v>135</v>
      </c>
      <c r="V143" s="951">
        <v>391</v>
      </c>
      <c r="W143" s="951">
        <v>37</v>
      </c>
      <c r="X143" s="951">
        <v>43</v>
      </c>
      <c r="Y143" s="951">
        <v>75</v>
      </c>
      <c r="Z143" s="951">
        <v>395</v>
      </c>
      <c r="AA143" s="951">
        <v>100</v>
      </c>
      <c r="AB143" s="951" t="s">
        <v>110</v>
      </c>
      <c r="AC143" s="951" t="s">
        <v>112</v>
      </c>
      <c r="AD143" s="951" t="s">
        <v>112</v>
      </c>
      <c r="AE143" s="951" t="s">
        <v>132</v>
      </c>
      <c r="AF143" s="951" t="s">
        <v>116</v>
      </c>
      <c r="AG143" s="951" t="s">
        <v>112</v>
      </c>
      <c r="AH143" s="951" t="s">
        <v>112</v>
      </c>
      <c r="AI143" s="951" t="s">
        <v>112</v>
      </c>
      <c r="AJ143" s="951" t="s">
        <v>112</v>
      </c>
      <c r="AK143" s="951" t="s">
        <v>110</v>
      </c>
      <c r="AL143" s="951" t="s">
        <v>112</v>
      </c>
      <c r="AM143" s="951" t="s">
        <v>112</v>
      </c>
      <c r="AN143" s="951" t="s">
        <v>110</v>
      </c>
      <c r="AO143" s="951" t="s">
        <v>110</v>
      </c>
      <c r="AP143" s="951" t="s">
        <v>193</v>
      </c>
      <c r="AQ143" s="951" t="s">
        <v>194</v>
      </c>
      <c r="AR143" s="951">
        <v>98</v>
      </c>
      <c r="AS143" s="951">
        <v>99</v>
      </c>
      <c r="AT143" s="951">
        <v>5</v>
      </c>
      <c r="AU143" s="951" t="s">
        <v>192</v>
      </c>
      <c r="AV143" s="951" t="s">
        <v>196</v>
      </c>
      <c r="AW143" s="949" t="s">
        <v>139</v>
      </c>
      <c r="AX143" s="949">
        <v>4</v>
      </c>
      <c r="AY143" s="954" t="s">
        <v>116</v>
      </c>
      <c r="AZ143" s="949" t="s">
        <v>3031</v>
      </c>
      <c r="BA143" s="1120" t="str">
        <f t="shared" si="2"/>
        <v>(F)*</v>
      </c>
    </row>
    <row r="144" spans="1:53" ht="15" hidden="1" customHeight="1">
      <c r="A144" s="938" t="s">
        <v>2256</v>
      </c>
      <c r="B144" s="938" t="s">
        <v>1373</v>
      </c>
      <c r="C144" s="938" t="s">
        <v>530</v>
      </c>
      <c r="D144" s="953" t="s">
        <v>659</v>
      </c>
      <c r="E144" s="950" t="s">
        <v>1358</v>
      </c>
      <c r="F144" s="951">
        <v>29</v>
      </c>
      <c r="G144" s="951">
        <v>44</v>
      </c>
      <c r="H144" s="951">
        <v>82</v>
      </c>
      <c r="I144" s="951">
        <v>22</v>
      </c>
      <c r="J144" s="951">
        <v>75</v>
      </c>
      <c r="K144" s="951">
        <v>61</v>
      </c>
      <c r="L144" s="951">
        <v>82</v>
      </c>
      <c r="M144" s="951">
        <v>77</v>
      </c>
      <c r="N144" s="951" t="s">
        <v>193</v>
      </c>
      <c r="O144" s="949"/>
      <c r="P144" s="951"/>
      <c r="Q144" s="951">
        <v>472</v>
      </c>
      <c r="R144" s="953"/>
      <c r="S144" s="954"/>
      <c r="T144" s="953">
        <v>472</v>
      </c>
      <c r="U144" s="953" t="s">
        <v>135</v>
      </c>
      <c r="V144" s="953">
        <v>472</v>
      </c>
      <c r="W144" s="953">
        <v>29</v>
      </c>
      <c r="X144" s="953">
        <v>44</v>
      </c>
      <c r="Y144" s="953">
        <v>82</v>
      </c>
      <c r="Z144" s="953">
        <v>472</v>
      </c>
      <c r="AA144" s="953">
        <v>100</v>
      </c>
      <c r="AB144" s="953" t="s">
        <v>112</v>
      </c>
      <c r="AC144" s="953" t="s">
        <v>112</v>
      </c>
      <c r="AD144" s="953" t="s">
        <v>112</v>
      </c>
      <c r="AE144" s="953" t="s">
        <v>116</v>
      </c>
      <c r="AF144" s="953" t="s">
        <v>110</v>
      </c>
      <c r="AG144" s="951" t="s">
        <v>112</v>
      </c>
      <c r="AH144" s="951" t="s">
        <v>112</v>
      </c>
      <c r="AI144" s="951" t="s">
        <v>110</v>
      </c>
      <c r="AJ144" s="951" t="s">
        <v>110</v>
      </c>
      <c r="AK144" s="951" t="s">
        <v>110</v>
      </c>
      <c r="AL144" s="951" t="s">
        <v>112</v>
      </c>
      <c r="AM144" s="951" t="s">
        <v>110</v>
      </c>
      <c r="AN144" s="951" t="s">
        <v>116</v>
      </c>
      <c r="AO144" s="951" t="s">
        <v>110</v>
      </c>
      <c r="AP144" s="951" t="s">
        <v>193</v>
      </c>
      <c r="AQ144" s="951" t="s">
        <v>194</v>
      </c>
      <c r="AR144" s="951">
        <v>98</v>
      </c>
      <c r="AS144" s="951">
        <v>100</v>
      </c>
      <c r="AT144" s="951">
        <v>5</v>
      </c>
      <c r="AU144" s="951" t="s">
        <v>192</v>
      </c>
      <c r="AV144" s="951" t="s">
        <v>196</v>
      </c>
      <c r="AW144" s="954" t="s">
        <v>1960</v>
      </c>
      <c r="AX144" s="954">
        <v>0</v>
      </c>
      <c r="AY144" s="954" t="s">
        <v>112</v>
      </c>
      <c r="AZ144" s="954" t="s">
        <v>3031</v>
      </c>
      <c r="BA144" s="1120" t="str">
        <f t="shared" si="2"/>
        <v/>
      </c>
    </row>
    <row r="145" spans="1:53" ht="15" hidden="1" customHeight="1">
      <c r="A145" s="938" t="s">
        <v>2257</v>
      </c>
      <c r="B145" s="938" t="s">
        <v>1373</v>
      </c>
      <c r="C145" s="938" t="s">
        <v>530</v>
      </c>
      <c r="D145" s="953" t="s">
        <v>1382</v>
      </c>
      <c r="E145" s="950" t="s">
        <v>1780</v>
      </c>
      <c r="F145" s="951">
        <v>23</v>
      </c>
      <c r="G145" s="951">
        <v>34</v>
      </c>
      <c r="H145" s="951">
        <v>63</v>
      </c>
      <c r="I145" s="951">
        <v>19</v>
      </c>
      <c r="J145" s="951">
        <v>57</v>
      </c>
      <c r="K145" s="951">
        <v>59</v>
      </c>
      <c r="L145" s="951">
        <v>74</v>
      </c>
      <c r="M145" s="951">
        <v>67</v>
      </c>
      <c r="N145" s="951" t="s">
        <v>193</v>
      </c>
      <c r="O145" s="949"/>
      <c r="P145" s="951"/>
      <c r="Q145" s="951">
        <v>396</v>
      </c>
      <c r="R145" s="953"/>
      <c r="S145" s="954"/>
      <c r="T145" s="953">
        <v>396</v>
      </c>
      <c r="U145" s="953" t="s">
        <v>135</v>
      </c>
      <c r="V145" s="953">
        <v>396</v>
      </c>
      <c r="W145" s="953">
        <v>23</v>
      </c>
      <c r="X145" s="953">
        <v>34</v>
      </c>
      <c r="Y145" s="953">
        <v>63</v>
      </c>
      <c r="Z145" s="953">
        <v>396</v>
      </c>
      <c r="AA145" s="953">
        <v>100</v>
      </c>
      <c r="AB145" s="953" t="s">
        <v>110</v>
      </c>
      <c r="AC145" s="953" t="s">
        <v>116</v>
      </c>
      <c r="AD145" s="953"/>
      <c r="AE145" s="953"/>
      <c r="AF145" s="953"/>
      <c r="AG145" s="951"/>
      <c r="AH145" s="951"/>
      <c r="AI145" s="949"/>
      <c r="AJ145" s="949"/>
      <c r="AK145" s="951"/>
      <c r="AL145" s="951"/>
      <c r="AM145" s="949"/>
      <c r="AN145" s="951"/>
      <c r="AO145" s="951"/>
      <c r="AP145" s="951" t="s">
        <v>192</v>
      </c>
      <c r="AQ145" s="951" t="s">
        <v>194</v>
      </c>
      <c r="AR145" s="951">
        <v>96</v>
      </c>
      <c r="AS145" s="951">
        <v>100</v>
      </c>
      <c r="AT145" s="951">
        <v>5</v>
      </c>
      <c r="AU145" s="951" t="s">
        <v>192</v>
      </c>
      <c r="AV145" s="951" t="s">
        <v>196</v>
      </c>
      <c r="AW145" s="954" t="s">
        <v>139</v>
      </c>
      <c r="AX145" s="954">
        <v>0</v>
      </c>
      <c r="AY145" s="954" t="s">
        <v>110</v>
      </c>
      <c r="AZ145" s="954" t="s">
        <v>139</v>
      </c>
      <c r="BA145" s="1120" t="str">
        <f t="shared" si="2"/>
        <v/>
      </c>
    </row>
    <row r="146" spans="1:53" ht="15" hidden="1" customHeight="1">
      <c r="A146" s="938" t="s">
        <v>2258</v>
      </c>
      <c r="B146" s="938" t="s">
        <v>1373</v>
      </c>
      <c r="C146" s="938" t="s">
        <v>530</v>
      </c>
      <c r="D146" s="953" t="s">
        <v>1889</v>
      </c>
      <c r="E146" s="950" t="s">
        <v>1890</v>
      </c>
      <c r="F146" s="951">
        <v>62</v>
      </c>
      <c r="G146" s="951">
        <v>63</v>
      </c>
      <c r="H146" s="951">
        <v>86</v>
      </c>
      <c r="I146" s="951">
        <v>61</v>
      </c>
      <c r="J146" s="951">
        <v>73</v>
      </c>
      <c r="K146" s="951">
        <v>59</v>
      </c>
      <c r="L146" s="951">
        <v>63</v>
      </c>
      <c r="M146" s="951">
        <v>56</v>
      </c>
      <c r="N146" s="951" t="s">
        <v>193</v>
      </c>
      <c r="O146" s="951"/>
      <c r="P146" s="951"/>
      <c r="Q146" s="951">
        <v>523</v>
      </c>
      <c r="R146" s="953"/>
      <c r="S146" s="953"/>
      <c r="T146" s="953">
        <v>523</v>
      </c>
      <c r="U146" s="953" t="s">
        <v>135</v>
      </c>
      <c r="V146" s="953">
        <v>523</v>
      </c>
      <c r="W146" s="953">
        <v>62</v>
      </c>
      <c r="X146" s="953">
        <v>63</v>
      </c>
      <c r="Y146" s="953">
        <v>86</v>
      </c>
      <c r="Z146" s="953">
        <v>523</v>
      </c>
      <c r="AA146" s="953">
        <v>100</v>
      </c>
      <c r="AB146" s="953" t="s">
        <v>114</v>
      </c>
      <c r="AC146" s="953"/>
      <c r="AD146" s="953"/>
      <c r="AE146" s="953"/>
      <c r="AF146" s="953"/>
      <c r="AG146" s="951"/>
      <c r="AH146" s="951"/>
      <c r="AI146" s="949"/>
      <c r="AJ146" s="951"/>
      <c r="AK146" s="951"/>
      <c r="AL146" s="951"/>
      <c r="AM146" s="951"/>
      <c r="AN146" s="951"/>
      <c r="AO146" s="951"/>
      <c r="AP146" s="951" t="s">
        <v>192</v>
      </c>
      <c r="AQ146" s="951" t="s">
        <v>194</v>
      </c>
      <c r="AR146" s="951">
        <v>24</v>
      </c>
      <c r="AS146" s="951">
        <v>89</v>
      </c>
      <c r="AT146" s="951">
        <v>5</v>
      </c>
      <c r="AU146" s="951" t="s">
        <v>193</v>
      </c>
      <c r="AV146" s="951" t="s">
        <v>196</v>
      </c>
      <c r="AW146" s="954" t="s">
        <v>139</v>
      </c>
      <c r="AX146" s="954">
        <v>0</v>
      </c>
      <c r="AY146" s="954" t="s">
        <v>114</v>
      </c>
      <c r="AZ146" s="954" t="s">
        <v>139</v>
      </c>
      <c r="BA146" s="1120" t="str">
        <f t="shared" si="2"/>
        <v/>
      </c>
    </row>
    <row r="147" spans="1:53" ht="15" customHeight="1">
      <c r="A147" s="938" t="s">
        <v>2259</v>
      </c>
      <c r="B147" s="938" t="s">
        <v>1373</v>
      </c>
      <c r="C147" s="938" t="s">
        <v>530</v>
      </c>
      <c r="D147" s="953" t="s">
        <v>1893</v>
      </c>
      <c r="E147" s="950" t="s">
        <v>1894</v>
      </c>
      <c r="F147" s="951">
        <v>100</v>
      </c>
      <c r="G147" s="951">
        <v>100</v>
      </c>
      <c r="H147" s="951">
        <v>100</v>
      </c>
      <c r="I147" s="951">
        <v>93</v>
      </c>
      <c r="J147" s="951">
        <v>83</v>
      </c>
      <c r="K147" s="951">
        <v>92</v>
      </c>
      <c r="L147" s="951">
        <v>83</v>
      </c>
      <c r="M147" s="951">
        <v>92</v>
      </c>
      <c r="N147" s="951" t="s">
        <v>192</v>
      </c>
      <c r="O147" s="951">
        <v>50</v>
      </c>
      <c r="P147" s="951">
        <v>50</v>
      </c>
      <c r="Q147" s="951">
        <v>843</v>
      </c>
      <c r="R147" s="953">
        <v>793</v>
      </c>
      <c r="S147" s="953">
        <v>840</v>
      </c>
      <c r="T147" s="953">
        <v>843</v>
      </c>
      <c r="U147" s="953" t="s">
        <v>135</v>
      </c>
      <c r="V147" s="953">
        <v>843</v>
      </c>
      <c r="W147" s="953">
        <v>100</v>
      </c>
      <c r="X147" s="953">
        <v>100</v>
      </c>
      <c r="Y147" s="953">
        <v>100</v>
      </c>
      <c r="Z147" s="953">
        <v>843</v>
      </c>
      <c r="AA147" s="953">
        <v>100</v>
      </c>
      <c r="AB147" s="953" t="s">
        <v>132</v>
      </c>
      <c r="AC147" s="953"/>
      <c r="AD147" s="953"/>
      <c r="AE147" s="953"/>
      <c r="AF147" s="953"/>
      <c r="AG147" s="951"/>
      <c r="AH147" s="951"/>
      <c r="AI147" s="951"/>
      <c r="AJ147" s="951"/>
      <c r="AK147" s="951"/>
      <c r="AL147" s="951"/>
      <c r="AM147" s="949"/>
      <c r="AN147" s="951"/>
      <c r="AO147" s="951"/>
      <c r="AP147" s="951" t="s">
        <v>192</v>
      </c>
      <c r="AQ147" s="951" t="s">
        <v>274</v>
      </c>
      <c r="AR147" s="951">
        <v>40</v>
      </c>
      <c r="AS147" s="951">
        <v>90</v>
      </c>
      <c r="AT147" s="951">
        <v>5</v>
      </c>
      <c r="AU147" s="951" t="s">
        <v>193</v>
      </c>
      <c r="AV147" s="951" t="s">
        <v>196</v>
      </c>
      <c r="AW147" s="954" t="s">
        <v>139</v>
      </c>
      <c r="AX147" s="954">
        <v>0</v>
      </c>
      <c r="AY147" s="954" t="s">
        <v>132</v>
      </c>
      <c r="AZ147" s="954" t="s">
        <v>139</v>
      </c>
      <c r="BA147" s="1120" t="str">
        <f t="shared" si="2"/>
        <v/>
      </c>
    </row>
    <row r="148" spans="1:53" ht="15" hidden="1" customHeight="1">
      <c r="A148" s="938" t="s">
        <v>2260</v>
      </c>
      <c r="B148" s="938" t="s">
        <v>1373</v>
      </c>
      <c r="C148" s="938" t="s">
        <v>530</v>
      </c>
      <c r="D148" s="953" t="s">
        <v>660</v>
      </c>
      <c r="E148" s="950" t="s">
        <v>133</v>
      </c>
      <c r="F148" s="951">
        <v>83</v>
      </c>
      <c r="G148" s="951">
        <v>83</v>
      </c>
      <c r="H148" s="951">
        <v>88</v>
      </c>
      <c r="I148" s="951">
        <v>77</v>
      </c>
      <c r="J148" s="951">
        <v>79</v>
      </c>
      <c r="K148" s="951">
        <v>80</v>
      </c>
      <c r="L148" s="951">
        <v>78</v>
      </c>
      <c r="M148" s="951">
        <v>71</v>
      </c>
      <c r="N148" s="951" t="s">
        <v>193</v>
      </c>
      <c r="O148" s="949"/>
      <c r="P148" s="951"/>
      <c r="Q148" s="951">
        <v>639</v>
      </c>
      <c r="R148" s="953"/>
      <c r="S148" s="954"/>
      <c r="T148" s="953">
        <v>639</v>
      </c>
      <c r="U148" s="953" t="s">
        <v>135</v>
      </c>
      <c r="V148" s="953">
        <v>639</v>
      </c>
      <c r="W148" s="953">
        <v>83</v>
      </c>
      <c r="X148" s="953">
        <v>83</v>
      </c>
      <c r="Y148" s="953">
        <v>88</v>
      </c>
      <c r="Z148" s="953">
        <v>639</v>
      </c>
      <c r="AA148" s="953">
        <v>100</v>
      </c>
      <c r="AB148" s="953" t="s">
        <v>132</v>
      </c>
      <c r="AC148" s="953" t="s">
        <v>132</v>
      </c>
      <c r="AD148" s="953" t="s">
        <v>132</v>
      </c>
      <c r="AE148" s="953" t="s">
        <v>132</v>
      </c>
      <c r="AF148" s="953" t="s">
        <v>132</v>
      </c>
      <c r="AG148" s="951" t="s">
        <v>132</v>
      </c>
      <c r="AH148" s="951" t="s">
        <v>132</v>
      </c>
      <c r="AI148" s="951" t="s">
        <v>132</v>
      </c>
      <c r="AJ148" s="951" t="s">
        <v>132</v>
      </c>
      <c r="AK148" s="951"/>
      <c r="AL148" s="951"/>
      <c r="AM148" s="949"/>
      <c r="AN148" s="951"/>
      <c r="AO148" s="951"/>
      <c r="AP148" s="951" t="s">
        <v>192</v>
      </c>
      <c r="AQ148" s="951" t="s">
        <v>194</v>
      </c>
      <c r="AR148" s="951">
        <v>37</v>
      </c>
      <c r="AS148" s="951">
        <v>92</v>
      </c>
      <c r="AT148" s="951">
        <v>5</v>
      </c>
      <c r="AU148" s="951" t="s">
        <v>193</v>
      </c>
      <c r="AV148" s="951" t="s">
        <v>196</v>
      </c>
      <c r="AW148" s="954" t="s">
        <v>139</v>
      </c>
      <c r="AX148" s="954">
        <v>0</v>
      </c>
      <c r="AY148" s="954" t="s">
        <v>132</v>
      </c>
      <c r="AZ148" s="954" t="s">
        <v>139</v>
      </c>
      <c r="BA148" s="1120" t="str">
        <f t="shared" si="2"/>
        <v/>
      </c>
    </row>
    <row r="149" spans="1:53" ht="15" hidden="1" customHeight="1">
      <c r="A149" s="938" t="s">
        <v>2261</v>
      </c>
      <c r="B149" s="938" t="s">
        <v>1373</v>
      </c>
      <c r="C149" s="938" t="s">
        <v>530</v>
      </c>
      <c r="D149" s="953" t="s">
        <v>1896</v>
      </c>
      <c r="E149" s="950" t="s">
        <v>2262</v>
      </c>
      <c r="F149" s="951">
        <v>41</v>
      </c>
      <c r="G149" s="951">
        <v>29</v>
      </c>
      <c r="H149" s="951">
        <v>83</v>
      </c>
      <c r="I149" s="951">
        <v>50</v>
      </c>
      <c r="J149" s="951">
        <v>72</v>
      </c>
      <c r="K149" s="951">
        <v>45</v>
      </c>
      <c r="L149" s="951">
        <v>72</v>
      </c>
      <c r="M149" s="951">
        <v>45</v>
      </c>
      <c r="N149" s="951" t="s">
        <v>193</v>
      </c>
      <c r="O149" s="951"/>
      <c r="P149" s="951"/>
      <c r="Q149" s="951">
        <v>437</v>
      </c>
      <c r="R149" s="953"/>
      <c r="S149" s="953"/>
      <c r="T149" s="953">
        <v>437</v>
      </c>
      <c r="U149" s="953" t="s">
        <v>135</v>
      </c>
      <c r="V149" s="953">
        <v>437</v>
      </c>
      <c r="W149" s="953">
        <v>41</v>
      </c>
      <c r="X149" s="953">
        <v>29</v>
      </c>
      <c r="Y149" s="953">
        <v>83</v>
      </c>
      <c r="Z149" s="953">
        <v>437</v>
      </c>
      <c r="AA149" s="953">
        <v>100</v>
      </c>
      <c r="AB149" s="953"/>
      <c r="AC149" s="953"/>
      <c r="AD149" s="953"/>
      <c r="AE149" s="953"/>
      <c r="AF149" s="953"/>
      <c r="AG149" s="951"/>
      <c r="AH149" s="951"/>
      <c r="AI149" s="951"/>
      <c r="AJ149" s="951"/>
      <c r="AK149" s="951"/>
      <c r="AL149" s="951"/>
      <c r="AM149" s="951"/>
      <c r="AN149" s="951"/>
      <c r="AO149" s="951"/>
      <c r="AP149" s="951" t="s">
        <v>192</v>
      </c>
      <c r="AQ149" s="951" t="s">
        <v>194</v>
      </c>
      <c r="AR149" s="951">
        <v>50</v>
      </c>
      <c r="AS149" s="951">
        <v>98</v>
      </c>
      <c r="AT149" s="951">
        <v>5</v>
      </c>
      <c r="AU149" s="951" t="s">
        <v>193</v>
      </c>
      <c r="AV149" s="951" t="s">
        <v>196</v>
      </c>
      <c r="AW149" s="954" t="s">
        <v>139</v>
      </c>
      <c r="AX149" s="954">
        <v>0</v>
      </c>
      <c r="AY149" s="954" t="s">
        <v>112</v>
      </c>
      <c r="AZ149" s="954" t="s">
        <v>139</v>
      </c>
      <c r="BA149" s="1120" t="str">
        <f t="shared" si="2"/>
        <v/>
      </c>
    </row>
    <row r="150" spans="1:53" ht="15" hidden="1" customHeight="1">
      <c r="A150" s="938" t="s">
        <v>2263</v>
      </c>
      <c r="B150" s="938" t="s">
        <v>1373</v>
      </c>
      <c r="C150" s="938" t="s">
        <v>530</v>
      </c>
      <c r="D150" s="953" t="s">
        <v>661</v>
      </c>
      <c r="E150" s="950" t="s">
        <v>311</v>
      </c>
      <c r="F150" s="951">
        <v>36</v>
      </c>
      <c r="G150" s="951">
        <v>43</v>
      </c>
      <c r="H150" s="951">
        <v>82</v>
      </c>
      <c r="I150" s="951">
        <v>26</v>
      </c>
      <c r="J150" s="951">
        <v>71</v>
      </c>
      <c r="K150" s="951">
        <v>49</v>
      </c>
      <c r="L150" s="951">
        <v>80</v>
      </c>
      <c r="M150" s="951">
        <v>38</v>
      </c>
      <c r="N150" s="951" t="s">
        <v>193</v>
      </c>
      <c r="O150" s="951"/>
      <c r="P150" s="951"/>
      <c r="Q150" s="951">
        <v>425</v>
      </c>
      <c r="R150" s="953"/>
      <c r="S150" s="953"/>
      <c r="T150" s="953">
        <v>425</v>
      </c>
      <c r="U150" s="953" t="s">
        <v>135</v>
      </c>
      <c r="V150" s="953">
        <v>425</v>
      </c>
      <c r="W150" s="953">
        <v>36</v>
      </c>
      <c r="X150" s="953">
        <v>43</v>
      </c>
      <c r="Y150" s="953">
        <v>82</v>
      </c>
      <c r="Z150" s="953">
        <v>425</v>
      </c>
      <c r="AA150" s="953">
        <v>100</v>
      </c>
      <c r="AB150" s="953" t="s">
        <v>110</v>
      </c>
      <c r="AC150" s="953" t="s">
        <v>112</v>
      </c>
      <c r="AD150" s="953" t="s">
        <v>114</v>
      </c>
      <c r="AE150" s="953" t="s">
        <v>112</v>
      </c>
      <c r="AF150" s="953" t="s">
        <v>112</v>
      </c>
      <c r="AG150" s="951" t="s">
        <v>112</v>
      </c>
      <c r="AH150" s="951" t="s">
        <v>112</v>
      </c>
      <c r="AI150" s="951" t="s">
        <v>132</v>
      </c>
      <c r="AJ150" s="951" t="s">
        <v>114</v>
      </c>
      <c r="AK150" s="951" t="s">
        <v>112</v>
      </c>
      <c r="AL150" s="951" t="s">
        <v>112</v>
      </c>
      <c r="AM150" s="951" t="s">
        <v>110</v>
      </c>
      <c r="AN150" s="951" t="s">
        <v>110</v>
      </c>
      <c r="AO150" s="951" t="s">
        <v>116</v>
      </c>
      <c r="AP150" s="951" t="s">
        <v>193</v>
      </c>
      <c r="AQ150" s="951" t="s">
        <v>194</v>
      </c>
      <c r="AR150" s="951">
        <v>98</v>
      </c>
      <c r="AS150" s="951">
        <v>100</v>
      </c>
      <c r="AT150" s="951">
        <v>5</v>
      </c>
      <c r="AU150" s="951" t="s">
        <v>192</v>
      </c>
      <c r="AV150" s="951" t="s">
        <v>196</v>
      </c>
      <c r="AW150" s="954" t="s">
        <v>139</v>
      </c>
      <c r="AX150" s="954">
        <v>0</v>
      </c>
      <c r="AY150" s="954" t="s">
        <v>110</v>
      </c>
      <c r="AZ150" s="954" t="s">
        <v>3031</v>
      </c>
      <c r="BA150" s="1120" t="str">
        <f t="shared" si="2"/>
        <v/>
      </c>
    </row>
    <row r="151" spans="1:53" ht="15" hidden="1" customHeight="1">
      <c r="A151" s="938" t="s">
        <v>2264</v>
      </c>
      <c r="B151" s="938" t="s">
        <v>1373</v>
      </c>
      <c r="C151" s="938" t="s">
        <v>530</v>
      </c>
      <c r="D151" s="953" t="s">
        <v>662</v>
      </c>
      <c r="E151" s="950" t="s">
        <v>312</v>
      </c>
      <c r="F151" s="951">
        <v>32</v>
      </c>
      <c r="G151" s="951">
        <v>39</v>
      </c>
      <c r="H151" s="951">
        <v>89</v>
      </c>
      <c r="I151" s="951">
        <v>53</v>
      </c>
      <c r="J151" s="951">
        <v>64</v>
      </c>
      <c r="K151" s="951">
        <v>66</v>
      </c>
      <c r="L151" s="951">
        <v>87</v>
      </c>
      <c r="M151" s="951">
        <v>83</v>
      </c>
      <c r="N151" s="951" t="s">
        <v>193</v>
      </c>
      <c r="O151" s="951"/>
      <c r="P151" s="951"/>
      <c r="Q151" s="951">
        <v>513</v>
      </c>
      <c r="R151" s="953"/>
      <c r="S151" s="953"/>
      <c r="T151" s="953">
        <v>513</v>
      </c>
      <c r="U151" s="953" t="s">
        <v>135</v>
      </c>
      <c r="V151" s="953">
        <v>513</v>
      </c>
      <c r="W151" s="953">
        <v>32</v>
      </c>
      <c r="X151" s="953">
        <v>39</v>
      </c>
      <c r="Y151" s="953">
        <v>89</v>
      </c>
      <c r="Z151" s="953">
        <v>513</v>
      </c>
      <c r="AA151" s="953">
        <v>100</v>
      </c>
      <c r="AB151" s="953" t="s">
        <v>114</v>
      </c>
      <c r="AC151" s="953" t="s">
        <v>112</v>
      </c>
      <c r="AD151" s="953" t="s">
        <v>132</v>
      </c>
      <c r="AE151" s="953" t="s">
        <v>132</v>
      </c>
      <c r="AF151" s="953" t="s">
        <v>112</v>
      </c>
      <c r="AG151" s="951" t="s">
        <v>112</v>
      </c>
      <c r="AH151" s="951" t="s">
        <v>112</v>
      </c>
      <c r="AI151" s="951" t="s">
        <v>110</v>
      </c>
      <c r="AJ151" s="951" t="s">
        <v>112</v>
      </c>
      <c r="AK151" s="951" t="s">
        <v>110</v>
      </c>
      <c r="AL151" s="951" t="s">
        <v>110</v>
      </c>
      <c r="AM151" s="951" t="s">
        <v>110</v>
      </c>
      <c r="AN151" s="951" t="s">
        <v>110</v>
      </c>
      <c r="AO151" s="951" t="s">
        <v>110</v>
      </c>
      <c r="AP151" s="951" t="s">
        <v>193</v>
      </c>
      <c r="AQ151" s="951" t="s">
        <v>194</v>
      </c>
      <c r="AR151" s="951">
        <v>98</v>
      </c>
      <c r="AS151" s="951">
        <v>99</v>
      </c>
      <c r="AT151" s="951">
        <v>5</v>
      </c>
      <c r="AU151" s="951" t="s">
        <v>192</v>
      </c>
      <c r="AV151" s="951" t="s">
        <v>196</v>
      </c>
      <c r="AW151" s="954" t="s">
        <v>139</v>
      </c>
      <c r="AX151" s="954">
        <v>0</v>
      </c>
      <c r="AY151" s="954" t="s">
        <v>114</v>
      </c>
      <c r="AZ151" s="954" t="s">
        <v>139</v>
      </c>
      <c r="BA151" s="1120" t="str">
        <f t="shared" si="2"/>
        <v/>
      </c>
    </row>
    <row r="152" spans="1:53" ht="15" hidden="1" customHeight="1">
      <c r="A152" s="938" t="s">
        <v>2265</v>
      </c>
      <c r="B152" s="938" t="s">
        <v>1373</v>
      </c>
      <c r="C152" s="938" t="s">
        <v>530</v>
      </c>
      <c r="D152" s="953" t="s">
        <v>663</v>
      </c>
      <c r="E152" s="950" t="s">
        <v>313</v>
      </c>
      <c r="F152" s="951">
        <v>72</v>
      </c>
      <c r="G152" s="951">
        <v>72</v>
      </c>
      <c r="H152" s="951">
        <v>78</v>
      </c>
      <c r="I152" s="951">
        <v>49</v>
      </c>
      <c r="J152" s="951">
        <v>81</v>
      </c>
      <c r="K152" s="951">
        <v>71</v>
      </c>
      <c r="L152" s="951">
        <v>87</v>
      </c>
      <c r="M152" s="951">
        <v>67</v>
      </c>
      <c r="N152" s="951" t="s">
        <v>193</v>
      </c>
      <c r="O152" s="951"/>
      <c r="P152" s="951"/>
      <c r="Q152" s="951">
        <v>577</v>
      </c>
      <c r="R152" s="953"/>
      <c r="S152" s="953"/>
      <c r="T152" s="953">
        <v>577</v>
      </c>
      <c r="U152" s="953" t="s">
        <v>135</v>
      </c>
      <c r="V152" s="953">
        <v>577</v>
      </c>
      <c r="W152" s="953">
        <v>72</v>
      </c>
      <c r="X152" s="953">
        <v>72</v>
      </c>
      <c r="Y152" s="953">
        <v>78</v>
      </c>
      <c r="Z152" s="953">
        <v>577</v>
      </c>
      <c r="AA152" s="953">
        <v>100</v>
      </c>
      <c r="AB152" s="953" t="s">
        <v>132</v>
      </c>
      <c r="AC152" s="953" t="s">
        <v>132</v>
      </c>
      <c r="AD152" s="953" t="s">
        <v>132</v>
      </c>
      <c r="AE152" s="953" t="s">
        <v>132</v>
      </c>
      <c r="AF152" s="953" t="s">
        <v>114</v>
      </c>
      <c r="AG152" s="951" t="s">
        <v>132</v>
      </c>
      <c r="AH152" s="951" t="s">
        <v>132</v>
      </c>
      <c r="AI152" s="951" t="s">
        <v>132</v>
      </c>
      <c r="AJ152" s="951" t="s">
        <v>132</v>
      </c>
      <c r="AK152" s="951" t="s">
        <v>132</v>
      </c>
      <c r="AL152" s="951" t="s">
        <v>132</v>
      </c>
      <c r="AM152" s="951" t="s">
        <v>132</v>
      </c>
      <c r="AN152" s="951" t="s">
        <v>114</v>
      </c>
      <c r="AO152" s="951" t="s">
        <v>112</v>
      </c>
      <c r="AP152" s="951" t="s">
        <v>193</v>
      </c>
      <c r="AQ152" s="951" t="s">
        <v>194</v>
      </c>
      <c r="AR152" s="951">
        <v>61</v>
      </c>
      <c r="AS152" s="951">
        <v>80</v>
      </c>
      <c r="AT152" s="951">
        <v>5</v>
      </c>
      <c r="AU152" s="951" t="s">
        <v>193</v>
      </c>
      <c r="AV152" s="951" t="s">
        <v>196</v>
      </c>
      <c r="AW152" s="954" t="s">
        <v>139</v>
      </c>
      <c r="AX152" s="954">
        <v>0</v>
      </c>
      <c r="AY152" s="954" t="s">
        <v>132</v>
      </c>
      <c r="AZ152" s="954" t="s">
        <v>139</v>
      </c>
      <c r="BA152" s="1120" t="str">
        <f t="shared" si="2"/>
        <v/>
      </c>
    </row>
    <row r="153" spans="1:53" ht="15" hidden="1" customHeight="1">
      <c r="A153" s="938" t="s">
        <v>2266</v>
      </c>
      <c r="B153" s="938" t="s">
        <v>1373</v>
      </c>
      <c r="C153" s="938" t="s">
        <v>530</v>
      </c>
      <c r="D153" s="953" t="s">
        <v>664</v>
      </c>
      <c r="E153" s="950" t="s">
        <v>314</v>
      </c>
      <c r="F153" s="951">
        <v>74</v>
      </c>
      <c r="G153" s="951">
        <v>90</v>
      </c>
      <c r="H153" s="951">
        <v>100</v>
      </c>
      <c r="I153" s="951">
        <v>57</v>
      </c>
      <c r="J153" s="951">
        <v>84</v>
      </c>
      <c r="K153" s="951">
        <v>68</v>
      </c>
      <c r="L153" s="951">
        <v>87</v>
      </c>
      <c r="M153" s="951">
        <v>68</v>
      </c>
      <c r="N153" s="951" t="s">
        <v>193</v>
      </c>
      <c r="O153" s="951"/>
      <c r="P153" s="951"/>
      <c r="Q153" s="951">
        <v>628</v>
      </c>
      <c r="R153" s="953"/>
      <c r="S153" s="953"/>
      <c r="T153" s="953">
        <v>628</v>
      </c>
      <c r="U153" s="953" t="s">
        <v>135</v>
      </c>
      <c r="V153" s="953">
        <v>628</v>
      </c>
      <c r="W153" s="953">
        <v>74</v>
      </c>
      <c r="X153" s="953">
        <v>90</v>
      </c>
      <c r="Y153" s="953">
        <v>100</v>
      </c>
      <c r="Z153" s="953">
        <v>628</v>
      </c>
      <c r="AA153" s="953">
        <v>100</v>
      </c>
      <c r="AB153" s="953" t="s">
        <v>132</v>
      </c>
      <c r="AC153" s="953" t="s">
        <v>132</v>
      </c>
      <c r="AD153" s="953" t="s">
        <v>132</v>
      </c>
      <c r="AE153" s="953" t="s">
        <v>132</v>
      </c>
      <c r="AF153" s="953" t="s">
        <v>132</v>
      </c>
      <c r="AG153" s="951" t="s">
        <v>132</v>
      </c>
      <c r="AH153" s="951" t="s">
        <v>132</v>
      </c>
      <c r="AI153" s="951" t="s">
        <v>132</v>
      </c>
      <c r="AJ153" s="951" t="s">
        <v>112</v>
      </c>
      <c r="AK153" s="951" t="s">
        <v>196</v>
      </c>
      <c r="AL153" s="951"/>
      <c r="AM153" s="951"/>
      <c r="AN153" s="951"/>
      <c r="AO153" s="951"/>
      <c r="AP153" s="951" t="s">
        <v>192</v>
      </c>
      <c r="AQ153" s="951" t="s">
        <v>194</v>
      </c>
      <c r="AR153" s="951">
        <v>79</v>
      </c>
      <c r="AS153" s="951">
        <v>98</v>
      </c>
      <c r="AT153" s="951">
        <v>5</v>
      </c>
      <c r="AU153" s="951" t="s">
        <v>192</v>
      </c>
      <c r="AV153" s="951" t="s">
        <v>196</v>
      </c>
      <c r="AW153" s="954" t="s">
        <v>139</v>
      </c>
      <c r="AX153" s="954">
        <v>0</v>
      </c>
      <c r="AY153" s="954" t="s">
        <v>132</v>
      </c>
      <c r="AZ153" s="954" t="s">
        <v>139</v>
      </c>
      <c r="BA153" s="1120" t="str">
        <f t="shared" si="2"/>
        <v/>
      </c>
    </row>
    <row r="154" spans="1:53" ht="15" hidden="1" customHeight="1">
      <c r="A154" s="938" t="s">
        <v>2267</v>
      </c>
      <c r="B154" s="938" t="s">
        <v>1373</v>
      </c>
      <c r="C154" s="938" t="s">
        <v>530</v>
      </c>
      <c r="D154" s="953" t="s">
        <v>665</v>
      </c>
      <c r="E154" s="950" t="s">
        <v>315</v>
      </c>
      <c r="F154" s="951">
        <v>86</v>
      </c>
      <c r="G154" s="951">
        <v>85</v>
      </c>
      <c r="H154" s="951">
        <v>88</v>
      </c>
      <c r="I154" s="951">
        <v>83</v>
      </c>
      <c r="J154" s="951">
        <v>76</v>
      </c>
      <c r="K154" s="951">
        <v>79</v>
      </c>
      <c r="L154" s="951">
        <v>72</v>
      </c>
      <c r="M154" s="951">
        <v>73</v>
      </c>
      <c r="N154" s="951" t="s">
        <v>192</v>
      </c>
      <c r="O154" s="951">
        <v>40</v>
      </c>
      <c r="P154" s="951">
        <v>48</v>
      </c>
      <c r="Q154" s="951">
        <v>730</v>
      </c>
      <c r="R154" s="953">
        <v>690</v>
      </c>
      <c r="S154" s="953">
        <v>731</v>
      </c>
      <c r="T154" s="953">
        <v>731</v>
      </c>
      <c r="U154" s="953" t="s">
        <v>135</v>
      </c>
      <c r="V154" s="953">
        <v>731</v>
      </c>
      <c r="W154" s="953">
        <v>86</v>
      </c>
      <c r="X154" s="953">
        <v>85</v>
      </c>
      <c r="Y154" s="953">
        <v>88</v>
      </c>
      <c r="Z154" s="953">
        <v>731</v>
      </c>
      <c r="AA154" s="953">
        <v>100</v>
      </c>
      <c r="AB154" s="953" t="s">
        <v>132</v>
      </c>
      <c r="AC154" s="953" t="s">
        <v>132</v>
      </c>
      <c r="AD154" s="953" t="s">
        <v>132</v>
      </c>
      <c r="AE154" s="953" t="s">
        <v>132</v>
      </c>
      <c r="AF154" s="953" t="s">
        <v>132</v>
      </c>
      <c r="AG154" s="951" t="s">
        <v>132</v>
      </c>
      <c r="AH154" s="951" t="s">
        <v>132</v>
      </c>
      <c r="AI154" s="951" t="s">
        <v>132</v>
      </c>
      <c r="AJ154" s="951" t="s">
        <v>132</v>
      </c>
      <c r="AK154" s="951" t="s">
        <v>132</v>
      </c>
      <c r="AL154" s="951" t="s">
        <v>132</v>
      </c>
      <c r="AM154" s="951" t="s">
        <v>132</v>
      </c>
      <c r="AN154" s="951" t="s">
        <v>114</v>
      </c>
      <c r="AO154" s="951" t="s">
        <v>132</v>
      </c>
      <c r="AP154" s="951" t="s">
        <v>193</v>
      </c>
      <c r="AQ154" s="951" t="s">
        <v>197</v>
      </c>
      <c r="AR154" s="951">
        <v>47</v>
      </c>
      <c r="AS154" s="951">
        <v>93</v>
      </c>
      <c r="AT154" s="951">
        <v>5</v>
      </c>
      <c r="AU154" s="951" t="s">
        <v>193</v>
      </c>
      <c r="AV154" s="951" t="s">
        <v>196</v>
      </c>
      <c r="AW154" s="954" t="s">
        <v>139</v>
      </c>
      <c r="AX154" s="954">
        <v>0</v>
      </c>
      <c r="AY154" s="954" t="s">
        <v>132</v>
      </c>
      <c r="AZ154" s="954" t="s">
        <v>139</v>
      </c>
      <c r="BA154" s="1120" t="str">
        <f t="shared" si="2"/>
        <v/>
      </c>
    </row>
    <row r="155" spans="1:53" ht="15" hidden="1" customHeight="1">
      <c r="A155" s="938" t="s">
        <v>2268</v>
      </c>
      <c r="B155" s="938" t="s">
        <v>1373</v>
      </c>
      <c r="C155" s="938" t="s">
        <v>530</v>
      </c>
      <c r="D155" s="953" t="s">
        <v>666</v>
      </c>
      <c r="E155" s="950" t="s">
        <v>316</v>
      </c>
      <c r="F155" s="951">
        <v>81</v>
      </c>
      <c r="G155" s="951">
        <v>75</v>
      </c>
      <c r="H155" s="951">
        <v>91</v>
      </c>
      <c r="I155" s="951">
        <v>69</v>
      </c>
      <c r="J155" s="951">
        <v>88</v>
      </c>
      <c r="K155" s="951">
        <v>84</v>
      </c>
      <c r="L155" s="951">
        <v>89</v>
      </c>
      <c r="M155" s="951">
        <v>87</v>
      </c>
      <c r="N155" s="951" t="s">
        <v>193</v>
      </c>
      <c r="O155" s="951"/>
      <c r="P155" s="951"/>
      <c r="Q155" s="951">
        <v>664</v>
      </c>
      <c r="R155" s="953"/>
      <c r="S155" s="953"/>
      <c r="T155" s="953">
        <v>664</v>
      </c>
      <c r="U155" s="953" t="s">
        <v>135</v>
      </c>
      <c r="V155" s="953">
        <v>664</v>
      </c>
      <c r="W155" s="953">
        <v>81</v>
      </c>
      <c r="X155" s="953">
        <v>75</v>
      </c>
      <c r="Y155" s="953">
        <v>91</v>
      </c>
      <c r="Z155" s="953">
        <v>664</v>
      </c>
      <c r="AA155" s="953">
        <v>100</v>
      </c>
      <c r="AB155" s="953" t="s">
        <v>132</v>
      </c>
      <c r="AC155" s="953" t="s">
        <v>132</v>
      </c>
      <c r="AD155" s="953" t="s">
        <v>132</v>
      </c>
      <c r="AE155" s="953" t="s">
        <v>132</v>
      </c>
      <c r="AF155" s="953" t="s">
        <v>132</v>
      </c>
      <c r="AG155" s="951" t="s">
        <v>132</v>
      </c>
      <c r="AH155" s="951" t="s">
        <v>132</v>
      </c>
      <c r="AI155" s="951" t="s">
        <v>132</v>
      </c>
      <c r="AJ155" s="951" t="s">
        <v>132</v>
      </c>
      <c r="AK155" s="951" t="s">
        <v>132</v>
      </c>
      <c r="AL155" s="951" t="s">
        <v>132</v>
      </c>
      <c r="AM155" s="951" t="s">
        <v>132</v>
      </c>
      <c r="AN155" s="951" t="s">
        <v>112</v>
      </c>
      <c r="AO155" s="951" t="s">
        <v>112</v>
      </c>
      <c r="AP155" s="951" t="s">
        <v>193</v>
      </c>
      <c r="AQ155" s="951" t="s">
        <v>194</v>
      </c>
      <c r="AR155" s="951">
        <v>75</v>
      </c>
      <c r="AS155" s="951">
        <v>95</v>
      </c>
      <c r="AT155" s="951">
        <v>5</v>
      </c>
      <c r="AU155" s="951" t="s">
        <v>192</v>
      </c>
      <c r="AV155" s="951" t="s">
        <v>196</v>
      </c>
      <c r="AW155" s="954" t="s">
        <v>139</v>
      </c>
      <c r="AX155" s="954">
        <v>0</v>
      </c>
      <c r="AY155" s="954" t="s">
        <v>132</v>
      </c>
      <c r="AZ155" s="954" t="s">
        <v>139</v>
      </c>
      <c r="BA155" s="1120" t="str">
        <f t="shared" si="2"/>
        <v/>
      </c>
    </row>
    <row r="156" spans="1:53" ht="15" hidden="1" customHeight="1">
      <c r="A156" s="938" t="s">
        <v>2269</v>
      </c>
      <c r="B156" s="938" t="s">
        <v>1373</v>
      </c>
      <c r="C156" s="938" t="s">
        <v>530</v>
      </c>
      <c r="D156" s="953" t="s">
        <v>667</v>
      </c>
      <c r="E156" s="950" t="s">
        <v>317</v>
      </c>
      <c r="F156" s="951">
        <v>54</v>
      </c>
      <c r="G156" s="951">
        <v>63</v>
      </c>
      <c r="H156" s="951">
        <v>71</v>
      </c>
      <c r="I156" s="951">
        <v>60</v>
      </c>
      <c r="J156" s="951">
        <v>72</v>
      </c>
      <c r="K156" s="951">
        <v>69</v>
      </c>
      <c r="L156" s="951">
        <v>84</v>
      </c>
      <c r="M156" s="951">
        <v>75</v>
      </c>
      <c r="N156" s="951" t="s">
        <v>193</v>
      </c>
      <c r="O156" s="951"/>
      <c r="P156" s="951"/>
      <c r="Q156" s="951">
        <v>548</v>
      </c>
      <c r="R156" s="953"/>
      <c r="S156" s="953"/>
      <c r="T156" s="953">
        <v>548</v>
      </c>
      <c r="U156" s="953" t="s">
        <v>135</v>
      </c>
      <c r="V156" s="953">
        <v>548</v>
      </c>
      <c r="W156" s="953">
        <v>54</v>
      </c>
      <c r="X156" s="953">
        <v>63</v>
      </c>
      <c r="Y156" s="953">
        <v>71</v>
      </c>
      <c r="Z156" s="953">
        <v>548</v>
      </c>
      <c r="AA156" s="953">
        <v>100</v>
      </c>
      <c r="AB156" s="953" t="s">
        <v>132</v>
      </c>
      <c r="AC156" s="953" t="s">
        <v>132</v>
      </c>
      <c r="AD156" s="953" t="s">
        <v>132</v>
      </c>
      <c r="AE156" s="953" t="s">
        <v>132</v>
      </c>
      <c r="AF156" s="953" t="s">
        <v>132</v>
      </c>
      <c r="AG156" s="951" t="s">
        <v>132</v>
      </c>
      <c r="AH156" s="951" t="s">
        <v>132</v>
      </c>
      <c r="AI156" s="951" t="s">
        <v>132</v>
      </c>
      <c r="AJ156" s="951" t="s">
        <v>114</v>
      </c>
      <c r="AK156" s="951" t="s">
        <v>114</v>
      </c>
      <c r="AL156" s="951" t="s">
        <v>132</v>
      </c>
      <c r="AM156" s="951" t="s">
        <v>114</v>
      </c>
      <c r="AN156" s="951" t="s">
        <v>132</v>
      </c>
      <c r="AO156" s="951" t="s">
        <v>110</v>
      </c>
      <c r="AP156" s="951" t="s">
        <v>193</v>
      </c>
      <c r="AQ156" s="951" t="s">
        <v>194</v>
      </c>
      <c r="AR156" s="951">
        <v>92</v>
      </c>
      <c r="AS156" s="951">
        <v>99</v>
      </c>
      <c r="AT156" s="951">
        <v>5</v>
      </c>
      <c r="AU156" s="951" t="s">
        <v>192</v>
      </c>
      <c r="AV156" s="951" t="s">
        <v>196</v>
      </c>
      <c r="AW156" s="954" t="s">
        <v>139</v>
      </c>
      <c r="AX156" s="954">
        <v>0</v>
      </c>
      <c r="AY156" s="954" t="s">
        <v>132</v>
      </c>
      <c r="AZ156" s="954" t="s">
        <v>139</v>
      </c>
      <c r="BA156" s="1120" t="str">
        <f t="shared" si="2"/>
        <v/>
      </c>
    </row>
    <row r="157" spans="1:53" ht="15" hidden="1" customHeight="1">
      <c r="A157" s="938" t="s">
        <v>2270</v>
      </c>
      <c r="B157" s="938" t="s">
        <v>1373</v>
      </c>
      <c r="C157" s="938" t="s">
        <v>530</v>
      </c>
      <c r="D157" s="953" t="s">
        <v>668</v>
      </c>
      <c r="E157" s="950" t="s">
        <v>318</v>
      </c>
      <c r="F157" s="951">
        <v>43</v>
      </c>
      <c r="G157" s="951">
        <v>50</v>
      </c>
      <c r="H157" s="951">
        <v>76</v>
      </c>
      <c r="I157" s="951">
        <v>32</v>
      </c>
      <c r="J157" s="951">
        <v>76</v>
      </c>
      <c r="K157" s="951">
        <v>67</v>
      </c>
      <c r="L157" s="951">
        <v>98</v>
      </c>
      <c r="M157" s="951">
        <v>84</v>
      </c>
      <c r="N157" s="951" t="s">
        <v>193</v>
      </c>
      <c r="O157" s="951"/>
      <c r="P157" s="951"/>
      <c r="Q157" s="951">
        <v>526</v>
      </c>
      <c r="R157" s="953"/>
      <c r="S157" s="953"/>
      <c r="T157" s="953">
        <v>526</v>
      </c>
      <c r="U157" s="953" t="s">
        <v>135</v>
      </c>
      <c r="V157" s="953">
        <v>526</v>
      </c>
      <c r="W157" s="953">
        <v>43</v>
      </c>
      <c r="X157" s="953">
        <v>50</v>
      </c>
      <c r="Y157" s="953">
        <v>76</v>
      </c>
      <c r="Z157" s="953">
        <v>526</v>
      </c>
      <c r="AA157" s="953">
        <v>100</v>
      </c>
      <c r="AB157" s="953" t="s">
        <v>132</v>
      </c>
      <c r="AC157" s="953" t="s">
        <v>112</v>
      </c>
      <c r="AD157" s="953" t="s">
        <v>112</v>
      </c>
      <c r="AE157" s="953" t="s">
        <v>132</v>
      </c>
      <c r="AF157" s="953"/>
      <c r="AG157" s="951" t="s">
        <v>131</v>
      </c>
      <c r="AH157" s="951" t="s">
        <v>114</v>
      </c>
      <c r="AI157" s="951" t="s">
        <v>114</v>
      </c>
      <c r="AJ157" s="951" t="s">
        <v>112</v>
      </c>
      <c r="AK157" s="951" t="s">
        <v>114</v>
      </c>
      <c r="AL157" s="951" t="s">
        <v>114</v>
      </c>
      <c r="AM157" s="951" t="s">
        <v>112</v>
      </c>
      <c r="AN157" s="951" t="s">
        <v>110</v>
      </c>
      <c r="AO157" s="951" t="s">
        <v>116</v>
      </c>
      <c r="AP157" s="951" t="s">
        <v>193</v>
      </c>
      <c r="AQ157" s="951" t="s">
        <v>194</v>
      </c>
      <c r="AR157" s="951">
        <v>96</v>
      </c>
      <c r="AS157" s="951">
        <v>100</v>
      </c>
      <c r="AT157" s="951">
        <v>5</v>
      </c>
      <c r="AU157" s="951" t="s">
        <v>192</v>
      </c>
      <c r="AV157" s="951" t="s">
        <v>196</v>
      </c>
      <c r="AW157" s="954" t="s">
        <v>139</v>
      </c>
      <c r="AX157" s="954">
        <v>0</v>
      </c>
      <c r="AY157" s="954" t="s">
        <v>132</v>
      </c>
      <c r="AZ157" s="954" t="s">
        <v>139</v>
      </c>
      <c r="BA157" s="1120" t="str">
        <f t="shared" si="2"/>
        <v/>
      </c>
    </row>
    <row r="158" spans="1:53" ht="15" hidden="1" customHeight="1">
      <c r="A158" s="938" t="s">
        <v>2271</v>
      </c>
      <c r="B158" s="938" t="s">
        <v>1373</v>
      </c>
      <c r="C158" s="938" t="s">
        <v>530</v>
      </c>
      <c r="D158" s="953" t="s">
        <v>669</v>
      </c>
      <c r="E158" s="950" t="s">
        <v>125</v>
      </c>
      <c r="F158" s="951">
        <v>88</v>
      </c>
      <c r="G158" s="951">
        <v>87</v>
      </c>
      <c r="H158" s="951">
        <v>97</v>
      </c>
      <c r="I158" s="951">
        <v>79</v>
      </c>
      <c r="J158" s="951">
        <v>82</v>
      </c>
      <c r="K158" s="951">
        <v>76</v>
      </c>
      <c r="L158" s="951">
        <v>86</v>
      </c>
      <c r="M158" s="951">
        <v>53</v>
      </c>
      <c r="N158" s="951" t="s">
        <v>192</v>
      </c>
      <c r="O158" s="951">
        <v>43</v>
      </c>
      <c r="P158" s="951">
        <v>46</v>
      </c>
      <c r="Q158" s="951">
        <v>737</v>
      </c>
      <c r="R158" s="953">
        <v>694</v>
      </c>
      <c r="S158" s="953">
        <v>735</v>
      </c>
      <c r="T158" s="953">
        <v>737</v>
      </c>
      <c r="U158" s="953" t="s">
        <v>135</v>
      </c>
      <c r="V158" s="953">
        <v>737</v>
      </c>
      <c r="W158" s="953">
        <v>88</v>
      </c>
      <c r="X158" s="953">
        <v>87</v>
      </c>
      <c r="Y158" s="953">
        <v>97</v>
      </c>
      <c r="Z158" s="953">
        <v>737</v>
      </c>
      <c r="AA158" s="953">
        <v>100</v>
      </c>
      <c r="AB158" s="953" t="s">
        <v>132</v>
      </c>
      <c r="AC158" s="953" t="s">
        <v>132</v>
      </c>
      <c r="AD158" s="953" t="s">
        <v>132</v>
      </c>
      <c r="AE158" s="953" t="s">
        <v>132</v>
      </c>
      <c r="AF158" s="953" t="s">
        <v>132</v>
      </c>
      <c r="AG158" s="951" t="s">
        <v>132</v>
      </c>
      <c r="AH158" s="951" t="s">
        <v>132</v>
      </c>
      <c r="AI158" s="951"/>
      <c r="AJ158" s="951"/>
      <c r="AK158" s="951"/>
      <c r="AL158" s="951"/>
      <c r="AM158" s="951"/>
      <c r="AN158" s="951"/>
      <c r="AO158" s="951"/>
      <c r="AP158" s="951" t="s">
        <v>193</v>
      </c>
      <c r="AQ158" s="951" t="s">
        <v>197</v>
      </c>
      <c r="AR158" s="951">
        <v>33</v>
      </c>
      <c r="AS158" s="951">
        <v>72</v>
      </c>
      <c r="AT158" s="951">
        <v>5</v>
      </c>
      <c r="AU158" s="951" t="s">
        <v>193</v>
      </c>
      <c r="AV158" s="951" t="s">
        <v>196</v>
      </c>
      <c r="AW158" s="954" t="s">
        <v>139</v>
      </c>
      <c r="AX158" s="954">
        <v>0</v>
      </c>
      <c r="AY158" s="954" t="s">
        <v>132</v>
      </c>
      <c r="AZ158" s="954" t="s">
        <v>139</v>
      </c>
      <c r="BA158" s="1120" t="str">
        <f t="shared" si="2"/>
        <v/>
      </c>
    </row>
    <row r="159" spans="1:53" ht="15" hidden="1" customHeight="1">
      <c r="A159" s="938" t="s">
        <v>2272</v>
      </c>
      <c r="B159" s="938" t="s">
        <v>1373</v>
      </c>
      <c r="C159" s="938" t="s">
        <v>530</v>
      </c>
      <c r="D159" s="953" t="s">
        <v>670</v>
      </c>
      <c r="E159" s="950" t="s">
        <v>319</v>
      </c>
      <c r="F159" s="951">
        <v>49</v>
      </c>
      <c r="G159" s="951">
        <v>57</v>
      </c>
      <c r="H159" s="951">
        <v>69</v>
      </c>
      <c r="I159" s="951">
        <v>32</v>
      </c>
      <c r="J159" s="951">
        <v>70</v>
      </c>
      <c r="K159" s="951">
        <v>84</v>
      </c>
      <c r="L159" s="951">
        <v>73</v>
      </c>
      <c r="M159" s="951">
        <v>87</v>
      </c>
      <c r="N159" s="951" t="s">
        <v>193</v>
      </c>
      <c r="O159" s="951"/>
      <c r="P159" s="951"/>
      <c r="Q159" s="951">
        <v>521</v>
      </c>
      <c r="R159" s="953"/>
      <c r="S159" s="953"/>
      <c r="T159" s="953">
        <v>521</v>
      </c>
      <c r="U159" s="953" t="s">
        <v>135</v>
      </c>
      <c r="V159" s="953">
        <v>521</v>
      </c>
      <c r="W159" s="953">
        <v>49</v>
      </c>
      <c r="X159" s="953">
        <v>57</v>
      </c>
      <c r="Y159" s="953">
        <v>69</v>
      </c>
      <c r="Z159" s="953">
        <v>521</v>
      </c>
      <c r="AA159" s="953">
        <v>100</v>
      </c>
      <c r="AB159" s="953" t="s">
        <v>114</v>
      </c>
      <c r="AC159" s="953" t="s">
        <v>114</v>
      </c>
      <c r="AD159" s="953" t="s">
        <v>112</v>
      </c>
      <c r="AE159" s="953" t="s">
        <v>114</v>
      </c>
      <c r="AF159" s="953" t="s">
        <v>114</v>
      </c>
      <c r="AG159" s="951" t="s">
        <v>116</v>
      </c>
      <c r="AH159" s="951" t="s">
        <v>114</v>
      </c>
      <c r="AI159" s="951" t="s">
        <v>112</v>
      </c>
      <c r="AJ159" s="951" t="s">
        <v>114</v>
      </c>
      <c r="AK159" s="951" t="s">
        <v>112</v>
      </c>
      <c r="AL159" s="951" t="s">
        <v>112</v>
      </c>
      <c r="AM159" s="951" t="s">
        <v>110</v>
      </c>
      <c r="AN159" s="951" t="s">
        <v>110</v>
      </c>
      <c r="AO159" s="951" t="s">
        <v>110</v>
      </c>
      <c r="AP159" s="951" t="s">
        <v>193</v>
      </c>
      <c r="AQ159" s="951" t="s">
        <v>194</v>
      </c>
      <c r="AR159" s="951">
        <v>95</v>
      </c>
      <c r="AS159" s="951">
        <v>98</v>
      </c>
      <c r="AT159" s="951">
        <v>5</v>
      </c>
      <c r="AU159" s="951" t="s">
        <v>192</v>
      </c>
      <c r="AV159" s="951" t="s">
        <v>196</v>
      </c>
      <c r="AW159" s="954" t="s">
        <v>139</v>
      </c>
      <c r="AX159" s="954">
        <v>0</v>
      </c>
      <c r="AY159" s="954" t="s">
        <v>114</v>
      </c>
      <c r="AZ159" s="954" t="s">
        <v>139</v>
      </c>
      <c r="BA159" s="1120" t="str">
        <f t="shared" si="2"/>
        <v/>
      </c>
    </row>
    <row r="160" spans="1:53" ht="15" hidden="1" customHeight="1">
      <c r="A160" s="938" t="s">
        <v>2273</v>
      </c>
      <c r="B160" s="938" t="s">
        <v>1373</v>
      </c>
      <c r="C160" s="938" t="s">
        <v>530</v>
      </c>
      <c r="D160" s="953" t="s">
        <v>671</v>
      </c>
      <c r="E160" s="950" t="s">
        <v>320</v>
      </c>
      <c r="F160" s="951">
        <v>60</v>
      </c>
      <c r="G160" s="951">
        <v>61</v>
      </c>
      <c r="H160" s="951">
        <v>87</v>
      </c>
      <c r="I160" s="951">
        <v>47</v>
      </c>
      <c r="J160" s="951">
        <v>77</v>
      </c>
      <c r="K160" s="951">
        <v>79</v>
      </c>
      <c r="L160" s="951">
        <v>80</v>
      </c>
      <c r="M160" s="951">
        <v>73</v>
      </c>
      <c r="N160" s="951" t="s">
        <v>193</v>
      </c>
      <c r="O160" s="951"/>
      <c r="P160" s="951"/>
      <c r="Q160" s="951">
        <v>564</v>
      </c>
      <c r="R160" s="953"/>
      <c r="S160" s="953"/>
      <c r="T160" s="953">
        <v>564</v>
      </c>
      <c r="U160" s="953" t="s">
        <v>135</v>
      </c>
      <c r="V160" s="953">
        <v>564</v>
      </c>
      <c r="W160" s="953">
        <v>60</v>
      </c>
      <c r="X160" s="953">
        <v>61</v>
      </c>
      <c r="Y160" s="953">
        <v>87</v>
      </c>
      <c r="Z160" s="953">
        <v>564</v>
      </c>
      <c r="AA160" s="953">
        <v>100</v>
      </c>
      <c r="AB160" s="953" t="s">
        <v>132</v>
      </c>
      <c r="AC160" s="953" t="s">
        <v>114</v>
      </c>
      <c r="AD160" s="953" t="s">
        <v>132</v>
      </c>
      <c r="AE160" s="953" t="s">
        <v>132</v>
      </c>
      <c r="AF160" s="953" t="s">
        <v>114</v>
      </c>
      <c r="AG160" s="951" t="s">
        <v>112</v>
      </c>
      <c r="AH160" s="951" t="s">
        <v>132</v>
      </c>
      <c r="AI160" s="951" t="s">
        <v>132</v>
      </c>
      <c r="AJ160" s="951" t="s">
        <v>132</v>
      </c>
      <c r="AK160" s="951" t="s">
        <v>132</v>
      </c>
      <c r="AL160" s="951" t="s">
        <v>132</v>
      </c>
      <c r="AM160" s="951" t="s">
        <v>112</v>
      </c>
      <c r="AN160" s="951" t="s">
        <v>110</v>
      </c>
      <c r="AO160" s="951" t="s">
        <v>110</v>
      </c>
      <c r="AP160" s="951" t="s">
        <v>193</v>
      </c>
      <c r="AQ160" s="951" t="s">
        <v>194</v>
      </c>
      <c r="AR160" s="951">
        <v>89</v>
      </c>
      <c r="AS160" s="951">
        <v>97</v>
      </c>
      <c r="AT160" s="951">
        <v>5</v>
      </c>
      <c r="AU160" s="951" t="s">
        <v>192</v>
      </c>
      <c r="AV160" s="951" t="s">
        <v>196</v>
      </c>
      <c r="AW160" s="954" t="s">
        <v>139</v>
      </c>
      <c r="AX160" s="954">
        <v>0</v>
      </c>
      <c r="AY160" s="954" t="s">
        <v>132</v>
      </c>
      <c r="AZ160" s="954" t="s">
        <v>139</v>
      </c>
      <c r="BA160" s="1120" t="str">
        <f t="shared" si="2"/>
        <v/>
      </c>
    </row>
    <row r="161" spans="1:53" ht="15" hidden="1" customHeight="1">
      <c r="A161" s="938" t="s">
        <v>2274</v>
      </c>
      <c r="B161" s="938" t="s">
        <v>1373</v>
      </c>
      <c r="C161" s="938" t="s">
        <v>530</v>
      </c>
      <c r="D161" s="953" t="s">
        <v>672</v>
      </c>
      <c r="E161" s="950" t="s">
        <v>18</v>
      </c>
      <c r="F161" s="951">
        <v>70</v>
      </c>
      <c r="G161" s="951">
        <v>66</v>
      </c>
      <c r="H161" s="951">
        <v>88</v>
      </c>
      <c r="I161" s="951">
        <v>51</v>
      </c>
      <c r="J161" s="951">
        <v>75</v>
      </c>
      <c r="K161" s="951">
        <v>68</v>
      </c>
      <c r="L161" s="951">
        <v>77</v>
      </c>
      <c r="M161" s="951">
        <v>62</v>
      </c>
      <c r="N161" s="951" t="s">
        <v>192</v>
      </c>
      <c r="O161" s="951">
        <v>37</v>
      </c>
      <c r="P161" s="951">
        <v>50</v>
      </c>
      <c r="Q161" s="951">
        <v>644</v>
      </c>
      <c r="R161" s="953">
        <v>607</v>
      </c>
      <c r="S161" s="953">
        <v>643</v>
      </c>
      <c r="T161" s="953">
        <v>644</v>
      </c>
      <c r="U161" s="953" t="s">
        <v>135</v>
      </c>
      <c r="V161" s="953">
        <v>644</v>
      </c>
      <c r="W161" s="953">
        <v>70</v>
      </c>
      <c r="X161" s="953">
        <v>66</v>
      </c>
      <c r="Y161" s="953">
        <v>88</v>
      </c>
      <c r="Z161" s="953">
        <v>644</v>
      </c>
      <c r="AA161" s="953">
        <v>100</v>
      </c>
      <c r="AB161" s="953" t="s">
        <v>132</v>
      </c>
      <c r="AC161" s="953" t="s">
        <v>132</v>
      </c>
      <c r="AD161" s="953" t="s">
        <v>132</v>
      </c>
      <c r="AE161" s="953" t="s">
        <v>132</v>
      </c>
      <c r="AF161" s="953" t="s">
        <v>132</v>
      </c>
      <c r="AG161" s="951" t="s">
        <v>132</v>
      </c>
      <c r="AH161" s="951" t="s">
        <v>132</v>
      </c>
      <c r="AI161" s="951" t="s">
        <v>132</v>
      </c>
      <c r="AJ161" s="951" t="s">
        <v>132</v>
      </c>
      <c r="AK161" s="951" t="s">
        <v>132</v>
      </c>
      <c r="AL161" s="951" t="s">
        <v>132</v>
      </c>
      <c r="AM161" s="951" t="s">
        <v>132</v>
      </c>
      <c r="AN161" s="951" t="s">
        <v>132</v>
      </c>
      <c r="AO161" s="951" t="s">
        <v>112</v>
      </c>
      <c r="AP161" s="951" t="s">
        <v>193</v>
      </c>
      <c r="AQ161" s="951" t="s">
        <v>197</v>
      </c>
      <c r="AR161" s="951">
        <v>51</v>
      </c>
      <c r="AS161" s="951">
        <v>91</v>
      </c>
      <c r="AT161" s="951">
        <v>5</v>
      </c>
      <c r="AU161" s="951" t="s">
        <v>193</v>
      </c>
      <c r="AV161" s="951" t="s">
        <v>196</v>
      </c>
      <c r="AW161" s="954" t="s">
        <v>139</v>
      </c>
      <c r="AX161" s="954">
        <v>0</v>
      </c>
      <c r="AY161" s="954" t="s">
        <v>132</v>
      </c>
      <c r="AZ161" s="954" t="s">
        <v>139</v>
      </c>
      <c r="BA161" s="1120" t="str">
        <f t="shared" si="2"/>
        <v/>
      </c>
    </row>
    <row r="162" spans="1:53" ht="15" hidden="1" customHeight="1">
      <c r="A162" s="938" t="s">
        <v>2275</v>
      </c>
      <c r="B162" s="938" t="s">
        <v>1373</v>
      </c>
      <c r="C162" s="938" t="s">
        <v>530</v>
      </c>
      <c r="D162" s="953" t="s">
        <v>673</v>
      </c>
      <c r="E162" s="950" t="s">
        <v>321</v>
      </c>
      <c r="F162" s="951">
        <v>33</v>
      </c>
      <c r="G162" s="951">
        <v>42</v>
      </c>
      <c r="H162" s="951">
        <v>77</v>
      </c>
      <c r="I162" s="951">
        <v>29</v>
      </c>
      <c r="J162" s="951">
        <v>66</v>
      </c>
      <c r="K162" s="951">
        <v>69</v>
      </c>
      <c r="L162" s="951">
        <v>74</v>
      </c>
      <c r="M162" s="951">
        <v>78</v>
      </c>
      <c r="N162" s="951" t="s">
        <v>193</v>
      </c>
      <c r="O162" s="951"/>
      <c r="P162" s="951"/>
      <c r="Q162" s="951">
        <v>468</v>
      </c>
      <c r="R162" s="953"/>
      <c r="S162" s="953"/>
      <c r="T162" s="953">
        <v>468</v>
      </c>
      <c r="U162" s="953" t="s">
        <v>135</v>
      </c>
      <c r="V162" s="953">
        <v>468</v>
      </c>
      <c r="W162" s="953">
        <v>33</v>
      </c>
      <c r="X162" s="953">
        <v>42</v>
      </c>
      <c r="Y162" s="953">
        <v>77</v>
      </c>
      <c r="Z162" s="953">
        <v>468</v>
      </c>
      <c r="AA162" s="953">
        <v>99</v>
      </c>
      <c r="AB162" s="953" t="s">
        <v>112</v>
      </c>
      <c r="AC162" s="953" t="s">
        <v>110</v>
      </c>
      <c r="AD162" s="953" t="s">
        <v>112</v>
      </c>
      <c r="AE162" s="953" t="s">
        <v>112</v>
      </c>
      <c r="AF162" s="953" t="s">
        <v>112</v>
      </c>
      <c r="AG162" s="951" t="s">
        <v>116</v>
      </c>
      <c r="AH162" s="951" t="s">
        <v>112</v>
      </c>
      <c r="AI162" s="951" t="s">
        <v>112</v>
      </c>
      <c r="AJ162" s="951" t="s">
        <v>112</v>
      </c>
      <c r="AK162" s="951" t="s">
        <v>110</v>
      </c>
      <c r="AL162" s="951" t="s">
        <v>112</v>
      </c>
      <c r="AM162" s="951" t="s">
        <v>110</v>
      </c>
      <c r="AN162" s="951" t="s">
        <v>110</v>
      </c>
      <c r="AO162" s="951" t="s">
        <v>110</v>
      </c>
      <c r="AP162" s="951" t="s">
        <v>193</v>
      </c>
      <c r="AQ162" s="951" t="s">
        <v>194</v>
      </c>
      <c r="AR162" s="951">
        <v>96</v>
      </c>
      <c r="AS162" s="951">
        <v>99</v>
      </c>
      <c r="AT162" s="951">
        <v>5</v>
      </c>
      <c r="AU162" s="951" t="s">
        <v>192</v>
      </c>
      <c r="AV162" s="951" t="s">
        <v>196</v>
      </c>
      <c r="AW162" s="954" t="s">
        <v>1959</v>
      </c>
      <c r="AX162" s="954">
        <v>0</v>
      </c>
      <c r="AY162" s="954" t="s">
        <v>112</v>
      </c>
      <c r="AZ162" s="954" t="s">
        <v>3031</v>
      </c>
      <c r="BA162" s="1120" t="str">
        <f t="shared" si="2"/>
        <v/>
      </c>
    </row>
    <row r="163" spans="1:53" ht="15" hidden="1" customHeight="1">
      <c r="A163" s="938" t="s">
        <v>2276</v>
      </c>
      <c r="B163" s="938" t="s">
        <v>1373</v>
      </c>
      <c r="C163" s="938" t="s">
        <v>530</v>
      </c>
      <c r="D163" s="953" t="s">
        <v>674</v>
      </c>
      <c r="E163" s="950" t="s">
        <v>322</v>
      </c>
      <c r="F163" s="951">
        <v>59</v>
      </c>
      <c r="G163" s="951">
        <v>61</v>
      </c>
      <c r="H163" s="951">
        <v>75</v>
      </c>
      <c r="I163" s="951">
        <v>42</v>
      </c>
      <c r="J163" s="951">
        <v>72</v>
      </c>
      <c r="K163" s="951">
        <v>60</v>
      </c>
      <c r="L163" s="951">
        <v>79</v>
      </c>
      <c r="M163" s="951">
        <v>62</v>
      </c>
      <c r="N163" s="951" t="s">
        <v>193</v>
      </c>
      <c r="O163" s="951"/>
      <c r="P163" s="951"/>
      <c r="Q163" s="951">
        <v>510</v>
      </c>
      <c r="R163" s="953"/>
      <c r="S163" s="953"/>
      <c r="T163" s="953">
        <v>510</v>
      </c>
      <c r="U163" s="953" t="s">
        <v>135</v>
      </c>
      <c r="V163" s="953">
        <v>510</v>
      </c>
      <c r="W163" s="953">
        <v>59</v>
      </c>
      <c r="X163" s="953">
        <v>61</v>
      </c>
      <c r="Y163" s="953">
        <v>75</v>
      </c>
      <c r="Z163" s="953">
        <v>510</v>
      </c>
      <c r="AA163" s="953">
        <v>99</v>
      </c>
      <c r="AB163" s="953" t="s">
        <v>114</v>
      </c>
      <c r="AC163" s="953" t="s">
        <v>132</v>
      </c>
      <c r="AD163" s="953" t="s">
        <v>132</v>
      </c>
      <c r="AE163" s="953" t="s">
        <v>114</v>
      </c>
      <c r="AF163" s="953" t="s">
        <v>132</v>
      </c>
      <c r="AG163" s="951" t="s">
        <v>114</v>
      </c>
      <c r="AH163" s="951" t="s">
        <v>132</v>
      </c>
      <c r="AI163" s="951" t="s">
        <v>114</v>
      </c>
      <c r="AJ163" s="951" t="s">
        <v>132</v>
      </c>
      <c r="AK163" s="951" t="s">
        <v>112</v>
      </c>
      <c r="AL163" s="951" t="s">
        <v>112</v>
      </c>
      <c r="AM163" s="951" t="s">
        <v>110</v>
      </c>
      <c r="AN163" s="951" t="s">
        <v>112</v>
      </c>
      <c r="AO163" s="951" t="s">
        <v>110</v>
      </c>
      <c r="AP163" s="951" t="s">
        <v>193</v>
      </c>
      <c r="AQ163" s="951" t="s">
        <v>194</v>
      </c>
      <c r="AR163" s="951">
        <v>75</v>
      </c>
      <c r="AS163" s="951">
        <v>89</v>
      </c>
      <c r="AT163" s="951">
        <v>5</v>
      </c>
      <c r="AU163" s="951" t="s">
        <v>192</v>
      </c>
      <c r="AV163" s="951" t="s">
        <v>196</v>
      </c>
      <c r="AW163" s="954" t="s">
        <v>139</v>
      </c>
      <c r="AX163" s="954">
        <v>0</v>
      </c>
      <c r="AY163" s="954" t="s">
        <v>114</v>
      </c>
      <c r="AZ163" s="954" t="s">
        <v>139</v>
      </c>
      <c r="BA163" s="1120" t="str">
        <f t="shared" si="2"/>
        <v/>
      </c>
    </row>
    <row r="164" spans="1:53" ht="15" hidden="1" customHeight="1">
      <c r="A164" s="938" t="s">
        <v>2277</v>
      </c>
      <c r="B164" s="938" t="s">
        <v>1373</v>
      </c>
      <c r="C164" s="938" t="s">
        <v>530</v>
      </c>
      <c r="D164" s="953" t="s">
        <v>675</v>
      </c>
      <c r="E164" s="950" t="s">
        <v>323</v>
      </c>
      <c r="F164" s="951">
        <v>65</v>
      </c>
      <c r="G164" s="951">
        <v>58</v>
      </c>
      <c r="H164" s="951">
        <v>87</v>
      </c>
      <c r="I164" s="951">
        <v>57</v>
      </c>
      <c r="J164" s="951">
        <v>76</v>
      </c>
      <c r="K164" s="951">
        <v>57</v>
      </c>
      <c r="L164" s="951">
        <v>70</v>
      </c>
      <c r="M164" s="951">
        <v>56</v>
      </c>
      <c r="N164" s="951" t="s">
        <v>193</v>
      </c>
      <c r="O164" s="951"/>
      <c r="P164" s="951"/>
      <c r="Q164" s="951">
        <v>526</v>
      </c>
      <c r="R164" s="953"/>
      <c r="S164" s="953"/>
      <c r="T164" s="953">
        <v>526</v>
      </c>
      <c r="U164" s="953" t="s">
        <v>135</v>
      </c>
      <c r="V164" s="953">
        <v>526</v>
      </c>
      <c r="W164" s="953">
        <v>65</v>
      </c>
      <c r="X164" s="953">
        <v>58</v>
      </c>
      <c r="Y164" s="953">
        <v>87</v>
      </c>
      <c r="Z164" s="953">
        <v>526</v>
      </c>
      <c r="AA164" s="953">
        <v>100</v>
      </c>
      <c r="AB164" s="953" t="s">
        <v>132</v>
      </c>
      <c r="AC164" s="953" t="s">
        <v>132</v>
      </c>
      <c r="AD164" s="953" t="s">
        <v>132</v>
      </c>
      <c r="AE164" s="953" t="s">
        <v>132</v>
      </c>
      <c r="AF164" s="953" t="s">
        <v>132</v>
      </c>
      <c r="AG164" s="951" t="s">
        <v>132</v>
      </c>
      <c r="AH164" s="951" t="s">
        <v>114</v>
      </c>
      <c r="AI164" s="951" t="s">
        <v>132</v>
      </c>
      <c r="AJ164" s="951" t="s">
        <v>132</v>
      </c>
      <c r="AK164" s="951" t="s">
        <v>132</v>
      </c>
      <c r="AL164" s="951" t="s">
        <v>132</v>
      </c>
      <c r="AM164" s="951" t="s">
        <v>114</v>
      </c>
      <c r="AN164" s="951" t="s">
        <v>114</v>
      </c>
      <c r="AO164" s="951" t="s">
        <v>112</v>
      </c>
      <c r="AP164" s="951" t="s">
        <v>193</v>
      </c>
      <c r="AQ164" s="951" t="s">
        <v>194</v>
      </c>
      <c r="AR164" s="951">
        <v>74</v>
      </c>
      <c r="AS164" s="951">
        <v>91</v>
      </c>
      <c r="AT164" s="951">
        <v>5</v>
      </c>
      <c r="AU164" s="951" t="s">
        <v>192</v>
      </c>
      <c r="AV164" s="951" t="s">
        <v>196</v>
      </c>
      <c r="AW164" s="954" t="s">
        <v>139</v>
      </c>
      <c r="AX164" s="954">
        <v>0</v>
      </c>
      <c r="AY164" s="954" t="s">
        <v>132</v>
      </c>
      <c r="AZ164" s="954" t="s">
        <v>139</v>
      </c>
      <c r="BA164" s="1120" t="str">
        <f t="shared" si="2"/>
        <v/>
      </c>
    </row>
    <row r="165" spans="1:53" ht="15" hidden="1" customHeight="1">
      <c r="A165" s="938" t="s">
        <v>2278</v>
      </c>
      <c r="B165" s="938" t="s">
        <v>1373</v>
      </c>
      <c r="C165" s="938" t="s">
        <v>530</v>
      </c>
      <c r="D165" s="953" t="s">
        <v>676</v>
      </c>
      <c r="E165" s="950" t="s">
        <v>324</v>
      </c>
      <c r="F165" s="951">
        <v>57</v>
      </c>
      <c r="G165" s="951">
        <v>51</v>
      </c>
      <c r="H165" s="951">
        <v>82</v>
      </c>
      <c r="I165" s="951">
        <v>48</v>
      </c>
      <c r="J165" s="951">
        <v>75</v>
      </c>
      <c r="K165" s="951">
        <v>74</v>
      </c>
      <c r="L165" s="951">
        <v>86</v>
      </c>
      <c r="M165" s="951">
        <v>77</v>
      </c>
      <c r="N165" s="951" t="s">
        <v>192</v>
      </c>
      <c r="O165" s="951">
        <v>22</v>
      </c>
      <c r="P165" s="951">
        <v>50</v>
      </c>
      <c r="Q165" s="951">
        <v>622</v>
      </c>
      <c r="R165" s="953">
        <v>600</v>
      </c>
      <c r="S165" s="953">
        <v>635</v>
      </c>
      <c r="T165" s="953">
        <v>635</v>
      </c>
      <c r="U165" s="953" t="s">
        <v>135</v>
      </c>
      <c r="V165" s="953">
        <v>635</v>
      </c>
      <c r="W165" s="953">
        <v>57</v>
      </c>
      <c r="X165" s="953">
        <v>51</v>
      </c>
      <c r="Y165" s="953">
        <v>82</v>
      </c>
      <c r="Z165" s="953">
        <v>635</v>
      </c>
      <c r="AA165" s="953">
        <v>100</v>
      </c>
      <c r="AB165" s="953" t="s">
        <v>132</v>
      </c>
      <c r="AC165" s="953" t="s">
        <v>114</v>
      </c>
      <c r="AD165" s="953" t="s">
        <v>132</v>
      </c>
      <c r="AE165" s="953" t="s">
        <v>132</v>
      </c>
      <c r="AF165" s="953" t="s">
        <v>132</v>
      </c>
      <c r="AG165" s="951" t="s">
        <v>112</v>
      </c>
      <c r="AH165" s="951" t="s">
        <v>132</v>
      </c>
      <c r="AI165" s="951" t="s">
        <v>114</v>
      </c>
      <c r="AJ165" s="951" t="s">
        <v>114</v>
      </c>
      <c r="AK165" s="951" t="s">
        <v>132</v>
      </c>
      <c r="AL165" s="951" t="s">
        <v>114</v>
      </c>
      <c r="AM165" s="951" t="s">
        <v>132</v>
      </c>
      <c r="AN165" s="951" t="s">
        <v>110</v>
      </c>
      <c r="AO165" s="951" t="s">
        <v>110</v>
      </c>
      <c r="AP165" s="951" t="s">
        <v>193</v>
      </c>
      <c r="AQ165" s="951" t="s">
        <v>197</v>
      </c>
      <c r="AR165" s="951">
        <v>91</v>
      </c>
      <c r="AS165" s="951">
        <v>99</v>
      </c>
      <c r="AT165" s="951">
        <v>5</v>
      </c>
      <c r="AU165" s="951" t="s">
        <v>192</v>
      </c>
      <c r="AV165" s="951" t="s">
        <v>196</v>
      </c>
      <c r="AW165" s="954" t="s">
        <v>139</v>
      </c>
      <c r="AX165" s="954">
        <v>0</v>
      </c>
      <c r="AY165" s="954" t="s">
        <v>132</v>
      </c>
      <c r="AZ165" s="954" t="s">
        <v>139</v>
      </c>
      <c r="BA165" s="1120" t="str">
        <f t="shared" si="2"/>
        <v/>
      </c>
    </row>
    <row r="166" spans="1:53" ht="15" hidden="1" customHeight="1">
      <c r="A166" s="938" t="s">
        <v>2279</v>
      </c>
      <c r="B166" s="938" t="s">
        <v>1373</v>
      </c>
      <c r="C166" s="938" t="s">
        <v>530</v>
      </c>
      <c r="D166" s="953" t="s">
        <v>677</v>
      </c>
      <c r="E166" s="950" t="s">
        <v>325</v>
      </c>
      <c r="F166" s="951">
        <v>55</v>
      </c>
      <c r="G166" s="951">
        <v>55</v>
      </c>
      <c r="H166" s="951">
        <v>85</v>
      </c>
      <c r="I166" s="951">
        <v>38</v>
      </c>
      <c r="J166" s="951">
        <v>72</v>
      </c>
      <c r="K166" s="951">
        <v>68</v>
      </c>
      <c r="L166" s="951">
        <v>79</v>
      </c>
      <c r="M166" s="951">
        <v>84</v>
      </c>
      <c r="N166" s="951" t="s">
        <v>193</v>
      </c>
      <c r="O166" s="951"/>
      <c r="P166" s="951"/>
      <c r="Q166" s="951">
        <v>536</v>
      </c>
      <c r="R166" s="953"/>
      <c r="S166" s="953"/>
      <c r="T166" s="953">
        <v>536</v>
      </c>
      <c r="U166" s="953" t="s">
        <v>135</v>
      </c>
      <c r="V166" s="953">
        <v>536</v>
      </c>
      <c r="W166" s="953">
        <v>55</v>
      </c>
      <c r="X166" s="953">
        <v>55</v>
      </c>
      <c r="Y166" s="953">
        <v>85</v>
      </c>
      <c r="Z166" s="953">
        <v>536</v>
      </c>
      <c r="AA166" s="953">
        <v>100</v>
      </c>
      <c r="AB166" s="953" t="s">
        <v>132</v>
      </c>
      <c r="AC166" s="953" t="s">
        <v>114</v>
      </c>
      <c r="AD166" s="953" t="s">
        <v>132</v>
      </c>
      <c r="AE166" s="953" t="s">
        <v>132</v>
      </c>
      <c r="AF166" s="953" t="s">
        <v>132</v>
      </c>
      <c r="AG166" s="951" t="s">
        <v>112</v>
      </c>
      <c r="AH166" s="951" t="s">
        <v>132</v>
      </c>
      <c r="AI166" s="951" t="s">
        <v>132</v>
      </c>
      <c r="AJ166" s="951" t="s">
        <v>132</v>
      </c>
      <c r="AK166" s="951" t="s">
        <v>112</v>
      </c>
      <c r="AL166" s="951" t="s">
        <v>114</v>
      </c>
      <c r="AM166" s="951" t="s">
        <v>112</v>
      </c>
      <c r="AN166" s="951" t="s">
        <v>110</v>
      </c>
      <c r="AO166" s="951" t="s">
        <v>110</v>
      </c>
      <c r="AP166" s="951" t="s">
        <v>193</v>
      </c>
      <c r="AQ166" s="951" t="s">
        <v>194</v>
      </c>
      <c r="AR166" s="951">
        <v>87</v>
      </c>
      <c r="AS166" s="951">
        <v>94</v>
      </c>
      <c r="AT166" s="951">
        <v>5</v>
      </c>
      <c r="AU166" s="951" t="s">
        <v>192</v>
      </c>
      <c r="AV166" s="951" t="s">
        <v>196</v>
      </c>
      <c r="AW166" s="954" t="s">
        <v>139</v>
      </c>
      <c r="AX166" s="954">
        <v>0</v>
      </c>
      <c r="AY166" s="954" t="s">
        <v>132</v>
      </c>
      <c r="AZ166" s="954" t="s">
        <v>139</v>
      </c>
      <c r="BA166" s="1120" t="str">
        <f t="shared" si="2"/>
        <v/>
      </c>
    </row>
    <row r="167" spans="1:53" s="957" customFormat="1" ht="15" hidden="1" customHeight="1">
      <c r="A167" s="938" t="s">
        <v>2280</v>
      </c>
      <c r="B167" s="938" t="s">
        <v>1373</v>
      </c>
      <c r="C167" s="938" t="s">
        <v>530</v>
      </c>
      <c r="D167" s="951" t="s">
        <v>678</v>
      </c>
      <c r="E167" s="958" t="s">
        <v>326</v>
      </c>
      <c r="F167" s="951">
        <v>45</v>
      </c>
      <c r="G167" s="951">
        <v>43</v>
      </c>
      <c r="H167" s="951">
        <v>74</v>
      </c>
      <c r="I167" s="951">
        <v>13</v>
      </c>
      <c r="J167" s="951">
        <v>62</v>
      </c>
      <c r="K167" s="951">
        <v>51</v>
      </c>
      <c r="L167" s="951">
        <v>86</v>
      </c>
      <c r="M167" s="951">
        <v>55</v>
      </c>
      <c r="N167" s="951" t="s">
        <v>193</v>
      </c>
      <c r="O167" s="951"/>
      <c r="P167" s="951"/>
      <c r="Q167" s="951">
        <v>429</v>
      </c>
      <c r="R167" s="951"/>
      <c r="S167" s="951"/>
      <c r="T167" s="951">
        <v>429</v>
      </c>
      <c r="U167" s="951" t="s">
        <v>135</v>
      </c>
      <c r="V167" s="951">
        <v>429</v>
      </c>
      <c r="W167" s="951">
        <v>67</v>
      </c>
      <c r="X167" s="951">
        <v>65</v>
      </c>
      <c r="Y167" s="951">
        <v>96</v>
      </c>
      <c r="Z167" s="951">
        <v>495</v>
      </c>
      <c r="AA167" s="951">
        <v>100</v>
      </c>
      <c r="AB167" s="951" t="s">
        <v>114</v>
      </c>
      <c r="AC167" s="951" t="s">
        <v>132</v>
      </c>
      <c r="AD167" s="951" t="s">
        <v>112</v>
      </c>
      <c r="AE167" s="951" t="s">
        <v>114</v>
      </c>
      <c r="AF167" s="951" t="s">
        <v>114</v>
      </c>
      <c r="AG167" s="951" t="s">
        <v>112</v>
      </c>
      <c r="AH167" s="951" t="s">
        <v>114</v>
      </c>
      <c r="AI167" s="951" t="s">
        <v>112</v>
      </c>
      <c r="AJ167" s="951" t="s">
        <v>112</v>
      </c>
      <c r="AK167" s="951" t="s">
        <v>112</v>
      </c>
      <c r="AL167" s="951" t="s">
        <v>112</v>
      </c>
      <c r="AM167" s="951" t="s">
        <v>110</v>
      </c>
      <c r="AN167" s="951" t="s">
        <v>110</v>
      </c>
      <c r="AO167" s="951" t="s">
        <v>110</v>
      </c>
      <c r="AP167" s="951" t="s">
        <v>193</v>
      </c>
      <c r="AQ167" s="951" t="s">
        <v>194</v>
      </c>
      <c r="AR167" s="951">
        <v>93</v>
      </c>
      <c r="AS167" s="951">
        <v>97</v>
      </c>
      <c r="AT167" s="951">
        <v>5</v>
      </c>
      <c r="AU167" s="951" t="s">
        <v>192</v>
      </c>
      <c r="AV167" s="951" t="s">
        <v>196</v>
      </c>
      <c r="AW167" s="949" t="s">
        <v>139</v>
      </c>
      <c r="AX167" s="949">
        <v>66</v>
      </c>
      <c r="AY167" s="954" t="s">
        <v>110</v>
      </c>
      <c r="AZ167" s="949" t="s">
        <v>3031</v>
      </c>
      <c r="BA167" s="1120" t="str">
        <f t="shared" si="2"/>
        <v>(D)*</v>
      </c>
    </row>
    <row r="168" spans="1:53" ht="15" hidden="1" customHeight="1">
      <c r="A168" s="938" t="s">
        <v>2281</v>
      </c>
      <c r="B168" s="938" t="s">
        <v>1373</v>
      </c>
      <c r="C168" s="938" t="s">
        <v>530</v>
      </c>
      <c r="D168" s="953" t="s">
        <v>679</v>
      </c>
      <c r="E168" s="950" t="s">
        <v>327</v>
      </c>
      <c r="F168" s="951">
        <v>35</v>
      </c>
      <c r="G168" s="951">
        <v>40</v>
      </c>
      <c r="H168" s="951">
        <v>58</v>
      </c>
      <c r="I168" s="951">
        <v>34</v>
      </c>
      <c r="J168" s="951">
        <v>70</v>
      </c>
      <c r="K168" s="951">
        <v>70</v>
      </c>
      <c r="L168" s="951">
        <v>76</v>
      </c>
      <c r="M168" s="951">
        <v>67</v>
      </c>
      <c r="N168" s="951" t="s">
        <v>193</v>
      </c>
      <c r="O168" s="951"/>
      <c r="P168" s="951"/>
      <c r="Q168" s="951">
        <v>450</v>
      </c>
      <c r="R168" s="953"/>
      <c r="S168" s="953"/>
      <c r="T168" s="953">
        <v>450</v>
      </c>
      <c r="U168" s="953" t="s">
        <v>135</v>
      </c>
      <c r="V168" s="953">
        <v>450</v>
      </c>
      <c r="W168" s="953">
        <v>35</v>
      </c>
      <c r="X168" s="953">
        <v>40</v>
      </c>
      <c r="Y168" s="953">
        <v>58</v>
      </c>
      <c r="Z168" s="953">
        <v>450</v>
      </c>
      <c r="AA168" s="953">
        <v>100</v>
      </c>
      <c r="AB168" s="953" t="s">
        <v>112</v>
      </c>
      <c r="AC168" s="953" t="s">
        <v>110</v>
      </c>
      <c r="AD168" s="953" t="s">
        <v>112</v>
      </c>
      <c r="AE168" s="953" t="s">
        <v>112</v>
      </c>
      <c r="AF168" s="953" t="s">
        <v>112</v>
      </c>
      <c r="AG168" s="951" t="s">
        <v>110</v>
      </c>
      <c r="AH168" s="951" t="s">
        <v>114</v>
      </c>
      <c r="AI168" s="951" t="s">
        <v>114</v>
      </c>
      <c r="AJ168" s="951" t="s">
        <v>114</v>
      </c>
      <c r="AK168" s="951" t="s">
        <v>114</v>
      </c>
      <c r="AL168" s="951" t="s">
        <v>112</v>
      </c>
      <c r="AM168" s="951" t="s">
        <v>112</v>
      </c>
      <c r="AN168" s="951" t="s">
        <v>112</v>
      </c>
      <c r="AO168" s="951" t="s">
        <v>116</v>
      </c>
      <c r="AP168" s="951" t="s">
        <v>193</v>
      </c>
      <c r="AQ168" s="951" t="s">
        <v>194</v>
      </c>
      <c r="AR168" s="951">
        <v>97</v>
      </c>
      <c r="AS168" s="951">
        <v>99</v>
      </c>
      <c r="AT168" s="951">
        <v>5</v>
      </c>
      <c r="AU168" s="951" t="s">
        <v>192</v>
      </c>
      <c r="AV168" s="951" t="s">
        <v>196</v>
      </c>
      <c r="AW168" s="954" t="s">
        <v>1959</v>
      </c>
      <c r="AX168" s="954">
        <v>0</v>
      </c>
      <c r="AY168" s="954" t="s">
        <v>112</v>
      </c>
      <c r="AZ168" s="954" t="s">
        <v>139</v>
      </c>
      <c r="BA168" s="1120" t="str">
        <f t="shared" si="2"/>
        <v/>
      </c>
    </row>
    <row r="169" spans="1:53" ht="15" hidden="1" customHeight="1">
      <c r="A169" s="938" t="s">
        <v>2282</v>
      </c>
      <c r="B169" s="938" t="s">
        <v>1373</v>
      </c>
      <c r="C169" s="938" t="s">
        <v>530</v>
      </c>
      <c r="D169" s="953" t="s">
        <v>680</v>
      </c>
      <c r="E169" s="950" t="s">
        <v>328</v>
      </c>
      <c r="F169" s="951">
        <v>30</v>
      </c>
      <c r="G169" s="951">
        <v>44</v>
      </c>
      <c r="H169" s="951">
        <v>78</v>
      </c>
      <c r="I169" s="951">
        <v>55</v>
      </c>
      <c r="J169" s="951">
        <v>66</v>
      </c>
      <c r="K169" s="951">
        <v>76</v>
      </c>
      <c r="L169" s="951">
        <v>72</v>
      </c>
      <c r="M169" s="951">
        <v>73</v>
      </c>
      <c r="N169" s="951" t="s">
        <v>193</v>
      </c>
      <c r="O169" s="951"/>
      <c r="P169" s="951"/>
      <c r="Q169" s="951">
        <v>494</v>
      </c>
      <c r="R169" s="953"/>
      <c r="S169" s="953"/>
      <c r="T169" s="953">
        <v>494</v>
      </c>
      <c r="U169" s="953" t="s">
        <v>135</v>
      </c>
      <c r="V169" s="953">
        <v>494</v>
      </c>
      <c r="W169" s="953">
        <v>30</v>
      </c>
      <c r="X169" s="953">
        <v>44</v>
      </c>
      <c r="Y169" s="953">
        <v>78</v>
      </c>
      <c r="Z169" s="953">
        <v>494</v>
      </c>
      <c r="AA169" s="953">
        <v>99</v>
      </c>
      <c r="AB169" s="953" t="s">
        <v>112</v>
      </c>
      <c r="AC169" s="953" t="s">
        <v>110</v>
      </c>
      <c r="AD169" s="953" t="s">
        <v>112</v>
      </c>
      <c r="AE169" s="953" t="s">
        <v>112</v>
      </c>
      <c r="AF169" s="953" t="s">
        <v>110</v>
      </c>
      <c r="AG169" s="951" t="s">
        <v>110</v>
      </c>
      <c r="AH169" s="951" t="s">
        <v>112</v>
      </c>
      <c r="AI169" s="951" t="s">
        <v>110</v>
      </c>
      <c r="AJ169" s="951" t="s">
        <v>110</v>
      </c>
      <c r="AK169" s="951" t="s">
        <v>110</v>
      </c>
      <c r="AL169" s="951" t="s">
        <v>114</v>
      </c>
      <c r="AM169" s="951" t="s">
        <v>112</v>
      </c>
      <c r="AN169" s="951" t="s">
        <v>110</v>
      </c>
      <c r="AO169" s="951" t="s">
        <v>110</v>
      </c>
      <c r="AP169" s="951" t="s">
        <v>193</v>
      </c>
      <c r="AQ169" s="951" t="s">
        <v>194</v>
      </c>
      <c r="AR169" s="951">
        <v>97</v>
      </c>
      <c r="AS169" s="951">
        <v>100</v>
      </c>
      <c r="AT169" s="951">
        <v>5</v>
      </c>
      <c r="AU169" s="951" t="s">
        <v>192</v>
      </c>
      <c r="AV169" s="951" t="s">
        <v>196</v>
      </c>
      <c r="AW169" s="954" t="s">
        <v>1959</v>
      </c>
      <c r="AX169" s="954">
        <v>0</v>
      </c>
      <c r="AY169" s="954" t="s">
        <v>112</v>
      </c>
      <c r="AZ169" s="954" t="s">
        <v>139</v>
      </c>
      <c r="BA169" s="1120" t="str">
        <f t="shared" si="2"/>
        <v/>
      </c>
    </row>
    <row r="170" spans="1:53" ht="15" hidden="1" customHeight="1">
      <c r="A170" s="938" t="s">
        <v>2283</v>
      </c>
      <c r="B170" s="938" t="s">
        <v>1373</v>
      </c>
      <c r="C170" s="938" t="s">
        <v>530</v>
      </c>
      <c r="D170" s="953" t="s">
        <v>681</v>
      </c>
      <c r="E170" s="950" t="s">
        <v>329</v>
      </c>
      <c r="F170" s="951">
        <v>49</v>
      </c>
      <c r="G170" s="951">
        <v>50</v>
      </c>
      <c r="H170" s="951">
        <v>94</v>
      </c>
      <c r="I170" s="951">
        <v>17</v>
      </c>
      <c r="J170" s="951">
        <v>77</v>
      </c>
      <c r="K170" s="951">
        <v>74</v>
      </c>
      <c r="L170" s="951">
        <v>89</v>
      </c>
      <c r="M170" s="951">
        <v>86</v>
      </c>
      <c r="N170" s="951" t="s">
        <v>193</v>
      </c>
      <c r="O170" s="951"/>
      <c r="P170" s="951"/>
      <c r="Q170" s="951">
        <v>536</v>
      </c>
      <c r="R170" s="953"/>
      <c r="S170" s="953"/>
      <c r="T170" s="953">
        <v>536</v>
      </c>
      <c r="U170" s="953" t="s">
        <v>135</v>
      </c>
      <c r="V170" s="953">
        <v>536</v>
      </c>
      <c r="W170" s="953">
        <v>49</v>
      </c>
      <c r="X170" s="953">
        <v>50</v>
      </c>
      <c r="Y170" s="953">
        <v>94</v>
      </c>
      <c r="Z170" s="953">
        <v>536</v>
      </c>
      <c r="AA170" s="953">
        <v>99</v>
      </c>
      <c r="AB170" s="953" t="s">
        <v>132</v>
      </c>
      <c r="AC170" s="953" t="s">
        <v>114</v>
      </c>
      <c r="AD170" s="953" t="s">
        <v>110</v>
      </c>
      <c r="AE170" s="953" t="s">
        <v>112</v>
      </c>
      <c r="AF170" s="953" t="s">
        <v>112</v>
      </c>
      <c r="AG170" s="951" t="s">
        <v>116</v>
      </c>
      <c r="AH170" s="951" t="s">
        <v>112</v>
      </c>
      <c r="AI170" s="951" t="s">
        <v>112</v>
      </c>
      <c r="AJ170" s="951" t="s">
        <v>116</v>
      </c>
      <c r="AK170" s="951" t="s">
        <v>196</v>
      </c>
      <c r="AL170" s="951"/>
      <c r="AM170" s="951"/>
      <c r="AN170" s="951"/>
      <c r="AO170" s="951"/>
      <c r="AP170" s="951" t="s">
        <v>192</v>
      </c>
      <c r="AQ170" s="951" t="s">
        <v>194</v>
      </c>
      <c r="AR170" s="951">
        <v>95</v>
      </c>
      <c r="AS170" s="951">
        <v>98</v>
      </c>
      <c r="AT170" s="951">
        <v>5</v>
      </c>
      <c r="AU170" s="951" t="s">
        <v>192</v>
      </c>
      <c r="AV170" s="951" t="s">
        <v>196</v>
      </c>
      <c r="AW170" s="954" t="s">
        <v>139</v>
      </c>
      <c r="AX170" s="954">
        <v>0</v>
      </c>
      <c r="AY170" s="954" t="s">
        <v>132</v>
      </c>
      <c r="AZ170" s="954" t="s">
        <v>139</v>
      </c>
      <c r="BA170" s="1120" t="str">
        <f t="shared" si="2"/>
        <v/>
      </c>
    </row>
    <row r="171" spans="1:53" ht="15" hidden="1" customHeight="1">
      <c r="A171" s="938" t="s">
        <v>2284</v>
      </c>
      <c r="B171" s="938" t="s">
        <v>1373</v>
      </c>
      <c r="C171" s="938" t="s">
        <v>530</v>
      </c>
      <c r="D171" s="953" t="s">
        <v>682</v>
      </c>
      <c r="E171" s="950" t="s">
        <v>330</v>
      </c>
      <c r="F171" s="951">
        <v>56</v>
      </c>
      <c r="G171" s="951">
        <v>53</v>
      </c>
      <c r="H171" s="951">
        <v>82</v>
      </c>
      <c r="I171" s="951">
        <v>48</v>
      </c>
      <c r="J171" s="951">
        <v>63</v>
      </c>
      <c r="K171" s="951">
        <v>70</v>
      </c>
      <c r="L171" s="951">
        <v>65</v>
      </c>
      <c r="M171" s="951">
        <v>77</v>
      </c>
      <c r="N171" s="951" t="s">
        <v>192</v>
      </c>
      <c r="O171" s="951">
        <v>28</v>
      </c>
      <c r="P171" s="951">
        <v>41</v>
      </c>
      <c r="Q171" s="951">
        <v>583</v>
      </c>
      <c r="R171" s="953">
        <v>555</v>
      </c>
      <c r="S171" s="953">
        <v>588</v>
      </c>
      <c r="T171" s="953">
        <v>588</v>
      </c>
      <c r="U171" s="953" t="s">
        <v>135</v>
      </c>
      <c r="V171" s="953">
        <v>588</v>
      </c>
      <c r="W171" s="953">
        <v>56</v>
      </c>
      <c r="X171" s="953">
        <v>53</v>
      </c>
      <c r="Y171" s="953">
        <v>82</v>
      </c>
      <c r="Z171" s="953">
        <v>588</v>
      </c>
      <c r="AA171" s="953">
        <v>100</v>
      </c>
      <c r="AB171" s="953" t="s">
        <v>114</v>
      </c>
      <c r="AC171" s="953" t="s">
        <v>114</v>
      </c>
      <c r="AD171" s="953" t="s">
        <v>132</v>
      </c>
      <c r="AE171" s="953" t="s">
        <v>132</v>
      </c>
      <c r="AF171" s="953" t="s">
        <v>132</v>
      </c>
      <c r="AG171" s="951" t="s">
        <v>114</v>
      </c>
      <c r="AH171" s="951" t="s">
        <v>114</v>
      </c>
      <c r="AI171" s="951" t="s">
        <v>114</v>
      </c>
      <c r="AJ171" s="951" t="s">
        <v>130</v>
      </c>
      <c r="AK171" s="951"/>
      <c r="AL171" s="951"/>
      <c r="AM171" s="951"/>
      <c r="AN171" s="951"/>
      <c r="AO171" s="951"/>
      <c r="AP171" s="951" t="s">
        <v>192</v>
      </c>
      <c r="AQ171" s="951" t="s">
        <v>197</v>
      </c>
      <c r="AR171" s="951">
        <v>66</v>
      </c>
      <c r="AS171" s="951">
        <v>77</v>
      </c>
      <c r="AT171" s="951">
        <v>5</v>
      </c>
      <c r="AU171" s="951" t="s">
        <v>193</v>
      </c>
      <c r="AV171" s="951" t="s">
        <v>196</v>
      </c>
      <c r="AW171" s="954" t="s">
        <v>139</v>
      </c>
      <c r="AX171" s="954">
        <v>0</v>
      </c>
      <c r="AY171" s="954" t="s">
        <v>114</v>
      </c>
      <c r="AZ171" s="954" t="s">
        <v>139</v>
      </c>
      <c r="BA171" s="1120" t="str">
        <f t="shared" si="2"/>
        <v/>
      </c>
    </row>
    <row r="172" spans="1:53" ht="15" hidden="1" customHeight="1">
      <c r="A172" s="938" t="s">
        <v>2285</v>
      </c>
      <c r="B172" s="938" t="s">
        <v>1373</v>
      </c>
      <c r="C172" s="938" t="s">
        <v>530</v>
      </c>
      <c r="D172" s="953" t="s">
        <v>683</v>
      </c>
      <c r="E172" s="950" t="s">
        <v>331</v>
      </c>
      <c r="F172" s="951">
        <v>43</v>
      </c>
      <c r="G172" s="951">
        <v>54</v>
      </c>
      <c r="H172" s="951">
        <v>73</v>
      </c>
      <c r="I172" s="951">
        <v>27</v>
      </c>
      <c r="J172" s="951">
        <v>66</v>
      </c>
      <c r="K172" s="951">
        <v>70</v>
      </c>
      <c r="L172" s="951">
        <v>68</v>
      </c>
      <c r="M172" s="951">
        <v>73</v>
      </c>
      <c r="N172" s="951" t="s">
        <v>192</v>
      </c>
      <c r="O172" s="951">
        <v>31</v>
      </c>
      <c r="P172" s="951">
        <v>45</v>
      </c>
      <c r="Q172" s="951">
        <v>550</v>
      </c>
      <c r="R172" s="953">
        <v>519</v>
      </c>
      <c r="S172" s="953">
        <v>550</v>
      </c>
      <c r="T172" s="953">
        <v>550</v>
      </c>
      <c r="U172" s="953" t="s">
        <v>135</v>
      </c>
      <c r="V172" s="953">
        <v>550</v>
      </c>
      <c r="W172" s="953">
        <v>43</v>
      </c>
      <c r="X172" s="953">
        <v>54</v>
      </c>
      <c r="Y172" s="953">
        <v>73</v>
      </c>
      <c r="Z172" s="953">
        <v>550</v>
      </c>
      <c r="AA172" s="953">
        <v>100</v>
      </c>
      <c r="AB172" s="953" t="s">
        <v>112</v>
      </c>
      <c r="AC172" s="953" t="s">
        <v>114</v>
      </c>
      <c r="AD172" s="953" t="s">
        <v>112</v>
      </c>
      <c r="AE172" s="953" t="s">
        <v>110</v>
      </c>
      <c r="AF172" s="953" t="s">
        <v>112</v>
      </c>
      <c r="AG172" s="951" t="s">
        <v>116</v>
      </c>
      <c r="AH172" s="951" t="s">
        <v>110</v>
      </c>
      <c r="AI172" s="951" t="s">
        <v>112</v>
      </c>
      <c r="AJ172" s="951" t="s">
        <v>112</v>
      </c>
      <c r="AK172" s="951" t="s">
        <v>110</v>
      </c>
      <c r="AL172" s="951" t="s">
        <v>112</v>
      </c>
      <c r="AM172" s="951" t="s">
        <v>110</v>
      </c>
      <c r="AN172" s="951" t="s">
        <v>110</v>
      </c>
      <c r="AO172" s="951" t="s">
        <v>110</v>
      </c>
      <c r="AP172" s="951" t="s">
        <v>193</v>
      </c>
      <c r="AQ172" s="951" t="s">
        <v>197</v>
      </c>
      <c r="AR172" s="951">
        <v>94</v>
      </c>
      <c r="AS172" s="951">
        <v>98</v>
      </c>
      <c r="AT172" s="951">
        <v>5</v>
      </c>
      <c r="AU172" s="951" t="s">
        <v>192</v>
      </c>
      <c r="AV172" s="951" t="s">
        <v>196</v>
      </c>
      <c r="AW172" s="954" t="s">
        <v>139</v>
      </c>
      <c r="AX172" s="954">
        <v>0</v>
      </c>
      <c r="AY172" s="954" t="s">
        <v>112</v>
      </c>
      <c r="AZ172" s="954" t="s">
        <v>139</v>
      </c>
      <c r="BA172" s="1120" t="str">
        <f t="shared" si="2"/>
        <v/>
      </c>
    </row>
    <row r="173" spans="1:53" ht="15" hidden="1" customHeight="1">
      <c r="A173" s="938" t="s">
        <v>2286</v>
      </c>
      <c r="B173" s="938" t="s">
        <v>1373</v>
      </c>
      <c r="C173" s="938" t="s">
        <v>530</v>
      </c>
      <c r="D173" s="953" t="s">
        <v>684</v>
      </c>
      <c r="E173" s="950" t="s">
        <v>332</v>
      </c>
      <c r="F173" s="951">
        <v>47</v>
      </c>
      <c r="G173" s="951">
        <v>53</v>
      </c>
      <c r="H173" s="951">
        <v>68</v>
      </c>
      <c r="I173" s="951">
        <v>36</v>
      </c>
      <c r="J173" s="951">
        <v>77</v>
      </c>
      <c r="K173" s="951">
        <v>80</v>
      </c>
      <c r="L173" s="951">
        <v>74</v>
      </c>
      <c r="M173" s="951">
        <v>78</v>
      </c>
      <c r="N173" s="951" t="s">
        <v>193</v>
      </c>
      <c r="O173" s="951"/>
      <c r="P173" s="951"/>
      <c r="Q173" s="951">
        <v>513</v>
      </c>
      <c r="R173" s="953"/>
      <c r="S173" s="953"/>
      <c r="T173" s="953">
        <v>513</v>
      </c>
      <c r="U173" s="953" t="s">
        <v>135</v>
      </c>
      <c r="V173" s="953">
        <v>513</v>
      </c>
      <c r="W173" s="953">
        <v>47</v>
      </c>
      <c r="X173" s="953">
        <v>53</v>
      </c>
      <c r="Y173" s="953">
        <v>68</v>
      </c>
      <c r="Z173" s="953">
        <v>513</v>
      </c>
      <c r="AA173" s="953">
        <v>100</v>
      </c>
      <c r="AB173" s="953" t="s">
        <v>114</v>
      </c>
      <c r="AC173" s="953" t="s">
        <v>132</v>
      </c>
      <c r="AD173" s="953" t="s">
        <v>112</v>
      </c>
      <c r="AE173" s="953" t="s">
        <v>114</v>
      </c>
      <c r="AF173" s="953" t="s">
        <v>112</v>
      </c>
      <c r="AG173" s="951" t="s">
        <v>112</v>
      </c>
      <c r="AH173" s="951" t="s">
        <v>114</v>
      </c>
      <c r="AI173" s="951" t="s">
        <v>114</v>
      </c>
      <c r="AJ173" s="951" t="s">
        <v>112</v>
      </c>
      <c r="AK173" s="951" t="s">
        <v>112</v>
      </c>
      <c r="AL173" s="951" t="s">
        <v>112</v>
      </c>
      <c r="AM173" s="951" t="s">
        <v>112</v>
      </c>
      <c r="AN173" s="951" t="s">
        <v>110</v>
      </c>
      <c r="AO173" s="951" t="s">
        <v>116</v>
      </c>
      <c r="AP173" s="951" t="s">
        <v>193</v>
      </c>
      <c r="AQ173" s="951" t="s">
        <v>194</v>
      </c>
      <c r="AR173" s="951">
        <v>94</v>
      </c>
      <c r="AS173" s="951">
        <v>100</v>
      </c>
      <c r="AT173" s="951">
        <v>5</v>
      </c>
      <c r="AU173" s="951" t="s">
        <v>192</v>
      </c>
      <c r="AV173" s="951" t="s">
        <v>196</v>
      </c>
      <c r="AW173" s="954" t="s">
        <v>139</v>
      </c>
      <c r="AX173" s="954">
        <v>0</v>
      </c>
      <c r="AY173" s="954" t="s">
        <v>114</v>
      </c>
      <c r="AZ173" s="954" t="s">
        <v>139</v>
      </c>
      <c r="BA173" s="1120" t="str">
        <f t="shared" si="2"/>
        <v/>
      </c>
    </row>
    <row r="174" spans="1:53" ht="15" hidden="1" customHeight="1">
      <c r="A174" s="938" t="s">
        <v>2287</v>
      </c>
      <c r="B174" s="938" t="s">
        <v>1373</v>
      </c>
      <c r="C174" s="938" t="s">
        <v>530</v>
      </c>
      <c r="D174" s="953" t="s">
        <v>685</v>
      </c>
      <c r="E174" s="950" t="s">
        <v>333</v>
      </c>
      <c r="F174" s="951">
        <v>47</v>
      </c>
      <c r="G174" s="951">
        <v>51</v>
      </c>
      <c r="H174" s="951">
        <v>84</v>
      </c>
      <c r="I174" s="951">
        <v>36</v>
      </c>
      <c r="J174" s="951">
        <v>68</v>
      </c>
      <c r="K174" s="951">
        <v>57</v>
      </c>
      <c r="L174" s="951">
        <v>77</v>
      </c>
      <c r="M174" s="951">
        <v>60</v>
      </c>
      <c r="N174" s="951" t="s">
        <v>193</v>
      </c>
      <c r="O174" s="951"/>
      <c r="P174" s="951"/>
      <c r="Q174" s="951">
        <v>480</v>
      </c>
      <c r="R174" s="953"/>
      <c r="S174" s="953"/>
      <c r="T174" s="953">
        <v>480</v>
      </c>
      <c r="U174" s="953" t="s">
        <v>135</v>
      </c>
      <c r="V174" s="953">
        <v>480</v>
      </c>
      <c r="W174" s="953">
        <v>47</v>
      </c>
      <c r="X174" s="953">
        <v>51</v>
      </c>
      <c r="Y174" s="953">
        <v>84</v>
      </c>
      <c r="Z174" s="953">
        <v>480</v>
      </c>
      <c r="AA174" s="953">
        <v>100</v>
      </c>
      <c r="AB174" s="953" t="s">
        <v>112</v>
      </c>
      <c r="AC174" s="953" t="s">
        <v>114</v>
      </c>
      <c r="AD174" s="953" t="s">
        <v>112</v>
      </c>
      <c r="AE174" s="953" t="s">
        <v>114</v>
      </c>
      <c r="AF174" s="953" t="s">
        <v>114</v>
      </c>
      <c r="AG174" s="951" t="s">
        <v>112</v>
      </c>
      <c r="AH174" s="951" t="s">
        <v>132</v>
      </c>
      <c r="AI174" s="951" t="s">
        <v>114</v>
      </c>
      <c r="AJ174" s="951" t="s">
        <v>110</v>
      </c>
      <c r="AK174" s="951" t="s">
        <v>110</v>
      </c>
      <c r="AL174" s="951" t="s">
        <v>112</v>
      </c>
      <c r="AM174" s="951" t="s">
        <v>110</v>
      </c>
      <c r="AN174" s="951" t="s">
        <v>110</v>
      </c>
      <c r="AO174" s="951" t="s">
        <v>110</v>
      </c>
      <c r="AP174" s="951" t="s">
        <v>193</v>
      </c>
      <c r="AQ174" s="951" t="s">
        <v>194</v>
      </c>
      <c r="AR174" s="951">
        <v>89</v>
      </c>
      <c r="AS174" s="951">
        <v>100</v>
      </c>
      <c r="AT174" s="951">
        <v>5</v>
      </c>
      <c r="AU174" s="951" t="s">
        <v>192</v>
      </c>
      <c r="AV174" s="951" t="s">
        <v>196</v>
      </c>
      <c r="AW174" s="954" t="s">
        <v>139</v>
      </c>
      <c r="AX174" s="954">
        <v>0</v>
      </c>
      <c r="AY174" s="954" t="s">
        <v>112</v>
      </c>
      <c r="AZ174" s="954" t="s">
        <v>139</v>
      </c>
      <c r="BA174" s="1120" t="str">
        <f t="shared" si="2"/>
        <v/>
      </c>
    </row>
    <row r="175" spans="1:53" ht="15" hidden="1" customHeight="1">
      <c r="A175" s="938" t="s">
        <v>2288</v>
      </c>
      <c r="B175" s="938" t="s">
        <v>1373</v>
      </c>
      <c r="C175" s="938" t="s">
        <v>530</v>
      </c>
      <c r="D175" s="953" t="s">
        <v>686</v>
      </c>
      <c r="E175" s="950" t="s">
        <v>334</v>
      </c>
      <c r="F175" s="951">
        <v>82</v>
      </c>
      <c r="G175" s="951">
        <v>83</v>
      </c>
      <c r="H175" s="951">
        <v>97</v>
      </c>
      <c r="I175" s="951">
        <v>69</v>
      </c>
      <c r="J175" s="951">
        <v>81</v>
      </c>
      <c r="K175" s="951">
        <v>75</v>
      </c>
      <c r="L175" s="951">
        <v>86</v>
      </c>
      <c r="M175" s="951">
        <v>63</v>
      </c>
      <c r="N175" s="951" t="s">
        <v>193</v>
      </c>
      <c r="O175" s="951"/>
      <c r="P175" s="951"/>
      <c r="Q175" s="951">
        <v>636</v>
      </c>
      <c r="R175" s="953"/>
      <c r="S175" s="953"/>
      <c r="T175" s="953">
        <v>636</v>
      </c>
      <c r="U175" s="953" t="s">
        <v>135</v>
      </c>
      <c r="V175" s="953">
        <v>636</v>
      </c>
      <c r="W175" s="953">
        <v>82</v>
      </c>
      <c r="X175" s="953">
        <v>83</v>
      </c>
      <c r="Y175" s="953">
        <v>97</v>
      </c>
      <c r="Z175" s="953">
        <v>636</v>
      </c>
      <c r="AA175" s="953">
        <v>100</v>
      </c>
      <c r="AB175" s="953" t="s">
        <v>132</v>
      </c>
      <c r="AC175" s="953" t="s">
        <v>132</v>
      </c>
      <c r="AD175" s="953" t="s">
        <v>114</v>
      </c>
      <c r="AE175" s="953" t="s">
        <v>132</v>
      </c>
      <c r="AF175" s="953" t="s">
        <v>132</v>
      </c>
      <c r="AG175" s="951" t="s">
        <v>132</v>
      </c>
      <c r="AH175" s="951" t="s">
        <v>132</v>
      </c>
      <c r="AI175" s="951" t="s">
        <v>132</v>
      </c>
      <c r="AJ175" s="951" t="s">
        <v>132</v>
      </c>
      <c r="AK175" s="951" t="s">
        <v>132</v>
      </c>
      <c r="AL175" s="951" t="s">
        <v>132</v>
      </c>
      <c r="AM175" s="951" t="s">
        <v>132</v>
      </c>
      <c r="AN175" s="951" t="s">
        <v>132</v>
      </c>
      <c r="AO175" s="951" t="s">
        <v>114</v>
      </c>
      <c r="AP175" s="951" t="s">
        <v>193</v>
      </c>
      <c r="AQ175" s="951" t="s">
        <v>194</v>
      </c>
      <c r="AR175" s="951">
        <v>30</v>
      </c>
      <c r="AS175" s="951">
        <v>48</v>
      </c>
      <c r="AT175" s="951">
        <v>5</v>
      </c>
      <c r="AU175" s="951" t="s">
        <v>193</v>
      </c>
      <c r="AV175" s="951" t="s">
        <v>196</v>
      </c>
      <c r="AW175" s="954" t="s">
        <v>139</v>
      </c>
      <c r="AX175" s="954">
        <v>0</v>
      </c>
      <c r="AY175" s="954" t="s">
        <v>132</v>
      </c>
      <c r="AZ175" s="954" t="s">
        <v>139</v>
      </c>
      <c r="BA175" s="1120" t="str">
        <f t="shared" si="2"/>
        <v/>
      </c>
    </row>
    <row r="176" spans="1:53" s="957" customFormat="1" ht="15" hidden="1" customHeight="1">
      <c r="A176" s="938" t="s">
        <v>2289</v>
      </c>
      <c r="B176" s="938" t="s">
        <v>1373</v>
      </c>
      <c r="C176" s="938" t="s">
        <v>530</v>
      </c>
      <c r="D176" s="951" t="s">
        <v>687</v>
      </c>
      <c r="E176" s="958" t="s">
        <v>335</v>
      </c>
      <c r="F176" s="951">
        <v>38</v>
      </c>
      <c r="G176" s="951">
        <v>41</v>
      </c>
      <c r="H176" s="951">
        <v>82</v>
      </c>
      <c r="I176" s="951">
        <v>21</v>
      </c>
      <c r="J176" s="951">
        <v>59</v>
      </c>
      <c r="K176" s="951">
        <v>33</v>
      </c>
      <c r="L176" s="951">
        <v>70</v>
      </c>
      <c r="M176" s="951">
        <v>23</v>
      </c>
      <c r="N176" s="951" t="s">
        <v>193</v>
      </c>
      <c r="O176" s="951"/>
      <c r="P176" s="951"/>
      <c r="Q176" s="951">
        <v>367</v>
      </c>
      <c r="R176" s="951"/>
      <c r="S176" s="951"/>
      <c r="T176" s="951">
        <v>367</v>
      </c>
      <c r="U176" s="951" t="s">
        <v>135</v>
      </c>
      <c r="V176" s="951">
        <v>367</v>
      </c>
      <c r="W176" s="951">
        <v>47</v>
      </c>
      <c r="X176" s="951">
        <v>50</v>
      </c>
      <c r="Y176" s="951">
        <v>92</v>
      </c>
      <c r="Z176" s="951">
        <v>395</v>
      </c>
      <c r="AA176" s="951">
        <v>100</v>
      </c>
      <c r="AB176" s="951" t="s">
        <v>110</v>
      </c>
      <c r="AC176" s="951" t="s">
        <v>112</v>
      </c>
      <c r="AD176" s="951" t="s">
        <v>114</v>
      </c>
      <c r="AE176" s="951" t="s">
        <v>114</v>
      </c>
      <c r="AF176" s="951" t="s">
        <v>112</v>
      </c>
      <c r="AG176" s="951" t="s">
        <v>112</v>
      </c>
      <c r="AH176" s="951" t="s">
        <v>110</v>
      </c>
      <c r="AI176" s="951" t="s">
        <v>112</v>
      </c>
      <c r="AJ176" s="951" t="s">
        <v>114</v>
      </c>
      <c r="AK176" s="951" t="s">
        <v>110</v>
      </c>
      <c r="AL176" s="951" t="s">
        <v>110</v>
      </c>
      <c r="AM176" s="951" t="s">
        <v>110</v>
      </c>
      <c r="AN176" s="951" t="s">
        <v>112</v>
      </c>
      <c r="AO176" s="951" t="s">
        <v>110</v>
      </c>
      <c r="AP176" s="951" t="s">
        <v>193</v>
      </c>
      <c r="AQ176" s="951" t="s">
        <v>194</v>
      </c>
      <c r="AR176" s="951">
        <v>93</v>
      </c>
      <c r="AS176" s="951">
        <v>99</v>
      </c>
      <c r="AT176" s="951">
        <v>5</v>
      </c>
      <c r="AU176" s="951" t="s">
        <v>192</v>
      </c>
      <c r="AV176" s="951" t="s">
        <v>196</v>
      </c>
      <c r="AW176" s="949" t="s">
        <v>139</v>
      </c>
      <c r="AX176" s="949">
        <v>28</v>
      </c>
      <c r="AY176" s="954" t="s">
        <v>116</v>
      </c>
      <c r="AZ176" s="949" t="s">
        <v>3031</v>
      </c>
      <c r="BA176" s="1120" t="str">
        <f t="shared" si="2"/>
        <v>(F)*</v>
      </c>
    </row>
    <row r="177" spans="1:53" ht="15" hidden="1" customHeight="1">
      <c r="A177" s="938" t="s">
        <v>2290</v>
      </c>
      <c r="B177" s="938" t="s">
        <v>1373</v>
      </c>
      <c r="C177" s="938" t="s">
        <v>530</v>
      </c>
      <c r="D177" s="953" t="s">
        <v>688</v>
      </c>
      <c r="E177" s="950" t="s">
        <v>1899</v>
      </c>
      <c r="F177" s="951">
        <v>36</v>
      </c>
      <c r="G177" s="951">
        <v>41</v>
      </c>
      <c r="H177" s="951">
        <v>89</v>
      </c>
      <c r="I177" s="951">
        <v>32</v>
      </c>
      <c r="J177" s="951">
        <v>64</v>
      </c>
      <c r="K177" s="951">
        <v>71</v>
      </c>
      <c r="L177" s="951">
        <v>84</v>
      </c>
      <c r="M177" s="951">
        <v>72</v>
      </c>
      <c r="N177" s="951" t="s">
        <v>193</v>
      </c>
      <c r="O177" s="951"/>
      <c r="P177" s="951"/>
      <c r="Q177" s="951">
        <v>489</v>
      </c>
      <c r="R177" s="953"/>
      <c r="S177" s="953"/>
      <c r="T177" s="953">
        <v>489</v>
      </c>
      <c r="U177" s="953" t="s">
        <v>135</v>
      </c>
      <c r="V177" s="953">
        <v>489</v>
      </c>
      <c r="W177" s="953">
        <v>36</v>
      </c>
      <c r="X177" s="953">
        <v>41</v>
      </c>
      <c r="Y177" s="953">
        <v>89</v>
      </c>
      <c r="Z177" s="953">
        <v>489</v>
      </c>
      <c r="AA177" s="953">
        <v>99</v>
      </c>
      <c r="AB177" s="953" t="s">
        <v>112</v>
      </c>
      <c r="AC177" s="953" t="s">
        <v>112</v>
      </c>
      <c r="AD177" s="953" t="s">
        <v>110</v>
      </c>
      <c r="AE177" s="953" t="s">
        <v>110</v>
      </c>
      <c r="AF177" s="953" t="s">
        <v>110</v>
      </c>
      <c r="AG177" s="951" t="s">
        <v>112</v>
      </c>
      <c r="AH177" s="951" t="s">
        <v>112</v>
      </c>
      <c r="AI177" s="951" t="s">
        <v>112</v>
      </c>
      <c r="AJ177" s="951" t="s">
        <v>110</v>
      </c>
      <c r="AK177" s="951" t="s">
        <v>112</v>
      </c>
      <c r="AL177" s="951" t="s">
        <v>112</v>
      </c>
      <c r="AM177" s="951" t="s">
        <v>112</v>
      </c>
      <c r="AN177" s="951" t="s">
        <v>110</v>
      </c>
      <c r="AO177" s="951" t="s">
        <v>116</v>
      </c>
      <c r="AP177" s="951" t="s">
        <v>193</v>
      </c>
      <c r="AQ177" s="951" t="s">
        <v>194</v>
      </c>
      <c r="AR177" s="951">
        <v>95</v>
      </c>
      <c r="AS177" s="951">
        <v>100</v>
      </c>
      <c r="AT177" s="951">
        <v>5</v>
      </c>
      <c r="AU177" s="951" t="s">
        <v>192</v>
      </c>
      <c r="AV177" s="951" t="s">
        <v>196</v>
      </c>
      <c r="AW177" s="954" t="s">
        <v>1960</v>
      </c>
      <c r="AX177" s="954">
        <v>0</v>
      </c>
      <c r="AY177" s="954" t="s">
        <v>112</v>
      </c>
      <c r="AZ177" s="954" t="s">
        <v>3031</v>
      </c>
      <c r="BA177" s="1120" t="str">
        <f t="shared" si="2"/>
        <v/>
      </c>
    </row>
    <row r="178" spans="1:53" s="957" customFormat="1" ht="15" hidden="1" customHeight="1">
      <c r="A178" s="938" t="s">
        <v>2291</v>
      </c>
      <c r="B178" s="938" t="s">
        <v>1373</v>
      </c>
      <c r="C178" s="938" t="s">
        <v>530</v>
      </c>
      <c r="D178" s="951" t="s">
        <v>689</v>
      </c>
      <c r="E178" s="958" t="s">
        <v>337</v>
      </c>
      <c r="F178" s="951">
        <v>47</v>
      </c>
      <c r="G178" s="951">
        <v>45</v>
      </c>
      <c r="H178" s="951">
        <v>78</v>
      </c>
      <c r="I178" s="951">
        <v>37</v>
      </c>
      <c r="J178" s="951">
        <v>71</v>
      </c>
      <c r="K178" s="951">
        <v>59</v>
      </c>
      <c r="L178" s="951">
        <v>59</v>
      </c>
      <c r="M178" s="951">
        <v>65</v>
      </c>
      <c r="N178" s="951" t="s">
        <v>193</v>
      </c>
      <c r="O178" s="951"/>
      <c r="P178" s="951"/>
      <c r="Q178" s="951">
        <v>461</v>
      </c>
      <c r="R178" s="951"/>
      <c r="S178" s="951"/>
      <c r="T178" s="951">
        <v>461</v>
      </c>
      <c r="U178" s="951" t="s">
        <v>135</v>
      </c>
      <c r="V178" s="951">
        <v>461</v>
      </c>
      <c r="W178" s="951">
        <v>58</v>
      </c>
      <c r="X178" s="951">
        <v>56</v>
      </c>
      <c r="Y178" s="951">
        <v>90</v>
      </c>
      <c r="Z178" s="951">
        <v>495</v>
      </c>
      <c r="AA178" s="951">
        <v>100</v>
      </c>
      <c r="AB178" s="951" t="s">
        <v>114</v>
      </c>
      <c r="AC178" s="951" t="s">
        <v>132</v>
      </c>
      <c r="AD178" s="951" t="s">
        <v>112</v>
      </c>
      <c r="AE178" s="951" t="s">
        <v>132</v>
      </c>
      <c r="AF178" s="951" t="s">
        <v>114</v>
      </c>
      <c r="AG178" s="951" t="s">
        <v>112</v>
      </c>
      <c r="AH178" s="951" t="s">
        <v>132</v>
      </c>
      <c r="AI178" s="951" t="s">
        <v>132</v>
      </c>
      <c r="AJ178" s="951" t="s">
        <v>114</v>
      </c>
      <c r="AK178" s="951" t="s">
        <v>112</v>
      </c>
      <c r="AL178" s="951" t="s">
        <v>110</v>
      </c>
      <c r="AM178" s="951" t="s">
        <v>110</v>
      </c>
      <c r="AN178" s="951" t="s">
        <v>110</v>
      </c>
      <c r="AO178" s="951" t="s">
        <v>110</v>
      </c>
      <c r="AP178" s="951" t="s">
        <v>193</v>
      </c>
      <c r="AQ178" s="951" t="s">
        <v>194</v>
      </c>
      <c r="AR178" s="951">
        <v>91</v>
      </c>
      <c r="AS178" s="951">
        <v>98</v>
      </c>
      <c r="AT178" s="951">
        <v>5</v>
      </c>
      <c r="AU178" s="951" t="s">
        <v>192</v>
      </c>
      <c r="AV178" s="951" t="s">
        <v>196</v>
      </c>
      <c r="AW178" s="949" t="s">
        <v>139</v>
      </c>
      <c r="AX178" s="949">
        <v>34</v>
      </c>
      <c r="AY178" s="954" t="s">
        <v>112</v>
      </c>
      <c r="AZ178" s="949" t="s">
        <v>139</v>
      </c>
      <c r="BA178" s="1120" t="str">
        <f t="shared" si="2"/>
        <v>(C)*</v>
      </c>
    </row>
    <row r="179" spans="1:53" ht="15" hidden="1" customHeight="1">
      <c r="A179" s="938" t="s">
        <v>2292</v>
      </c>
      <c r="B179" s="938" t="s">
        <v>1373</v>
      </c>
      <c r="C179" s="938" t="s">
        <v>530</v>
      </c>
      <c r="D179" s="953" t="s">
        <v>690</v>
      </c>
      <c r="E179" s="950" t="s">
        <v>338</v>
      </c>
      <c r="F179" s="951">
        <v>53</v>
      </c>
      <c r="G179" s="951">
        <v>56</v>
      </c>
      <c r="H179" s="951">
        <v>81</v>
      </c>
      <c r="I179" s="951">
        <v>53</v>
      </c>
      <c r="J179" s="951">
        <v>77</v>
      </c>
      <c r="K179" s="951">
        <v>76</v>
      </c>
      <c r="L179" s="951">
        <v>89</v>
      </c>
      <c r="M179" s="951">
        <v>81</v>
      </c>
      <c r="N179" s="951" t="s">
        <v>193</v>
      </c>
      <c r="O179" s="951"/>
      <c r="P179" s="951"/>
      <c r="Q179" s="951">
        <v>566</v>
      </c>
      <c r="R179" s="953"/>
      <c r="S179" s="953"/>
      <c r="T179" s="953">
        <v>566</v>
      </c>
      <c r="U179" s="953" t="s">
        <v>135</v>
      </c>
      <c r="V179" s="953">
        <v>566</v>
      </c>
      <c r="W179" s="953">
        <v>53</v>
      </c>
      <c r="X179" s="953">
        <v>56</v>
      </c>
      <c r="Y179" s="953">
        <v>81</v>
      </c>
      <c r="Z179" s="953">
        <v>566</v>
      </c>
      <c r="AA179" s="953">
        <v>100</v>
      </c>
      <c r="AB179" s="953" t="s">
        <v>132</v>
      </c>
      <c r="AC179" s="953" t="s">
        <v>114</v>
      </c>
      <c r="AD179" s="953" t="s">
        <v>132</v>
      </c>
      <c r="AE179" s="953" t="s">
        <v>132</v>
      </c>
      <c r="AF179" s="953" t="s">
        <v>132</v>
      </c>
      <c r="AG179" s="951" t="s">
        <v>132</v>
      </c>
      <c r="AH179" s="951" t="s">
        <v>114</v>
      </c>
      <c r="AI179" s="951" t="s">
        <v>132</v>
      </c>
      <c r="AJ179" s="951" t="s">
        <v>112</v>
      </c>
      <c r="AK179" s="951" t="s">
        <v>132</v>
      </c>
      <c r="AL179" s="951" t="s">
        <v>114</v>
      </c>
      <c r="AM179" s="951" t="s">
        <v>110</v>
      </c>
      <c r="AN179" s="951" t="s">
        <v>112</v>
      </c>
      <c r="AO179" s="951" t="s">
        <v>112</v>
      </c>
      <c r="AP179" s="951" t="s">
        <v>193</v>
      </c>
      <c r="AQ179" s="951" t="s">
        <v>194</v>
      </c>
      <c r="AR179" s="951">
        <v>88</v>
      </c>
      <c r="AS179" s="951">
        <v>97</v>
      </c>
      <c r="AT179" s="951">
        <v>5</v>
      </c>
      <c r="AU179" s="951" t="s">
        <v>192</v>
      </c>
      <c r="AV179" s="951" t="s">
        <v>196</v>
      </c>
      <c r="AW179" s="954" t="s">
        <v>139</v>
      </c>
      <c r="AX179" s="954">
        <v>0</v>
      </c>
      <c r="AY179" s="954" t="s">
        <v>132</v>
      </c>
      <c r="AZ179" s="954" t="s">
        <v>139</v>
      </c>
      <c r="BA179" s="1120" t="str">
        <f t="shared" si="2"/>
        <v/>
      </c>
    </row>
    <row r="180" spans="1:53" ht="15" hidden="1" customHeight="1">
      <c r="A180" s="938" t="s">
        <v>2293</v>
      </c>
      <c r="B180" s="938" t="s">
        <v>1373</v>
      </c>
      <c r="C180" s="938" t="s">
        <v>530</v>
      </c>
      <c r="D180" s="953" t="s">
        <v>691</v>
      </c>
      <c r="E180" s="950" t="s">
        <v>339</v>
      </c>
      <c r="F180" s="951">
        <v>34</v>
      </c>
      <c r="G180" s="951">
        <v>40</v>
      </c>
      <c r="H180" s="951">
        <v>87</v>
      </c>
      <c r="I180" s="951">
        <v>18</v>
      </c>
      <c r="J180" s="951">
        <v>65</v>
      </c>
      <c r="K180" s="951">
        <v>66</v>
      </c>
      <c r="L180" s="951">
        <v>79</v>
      </c>
      <c r="M180" s="951">
        <v>65</v>
      </c>
      <c r="N180" s="951" t="s">
        <v>193</v>
      </c>
      <c r="O180" s="951"/>
      <c r="P180" s="951"/>
      <c r="Q180" s="951">
        <v>454</v>
      </c>
      <c r="R180" s="953"/>
      <c r="S180" s="953"/>
      <c r="T180" s="953">
        <v>454</v>
      </c>
      <c r="U180" s="953" t="s">
        <v>135</v>
      </c>
      <c r="V180" s="953">
        <v>454</v>
      </c>
      <c r="W180" s="953">
        <v>34</v>
      </c>
      <c r="X180" s="953">
        <v>40</v>
      </c>
      <c r="Y180" s="953">
        <v>87</v>
      </c>
      <c r="Z180" s="953">
        <v>454</v>
      </c>
      <c r="AA180" s="953">
        <v>100</v>
      </c>
      <c r="AB180" s="953" t="s">
        <v>112</v>
      </c>
      <c r="AC180" s="953" t="s">
        <v>112</v>
      </c>
      <c r="AD180" s="953" t="s">
        <v>114</v>
      </c>
      <c r="AE180" s="953" t="s">
        <v>132</v>
      </c>
      <c r="AF180" s="953" t="s">
        <v>112</v>
      </c>
      <c r="AG180" s="951" t="s">
        <v>132</v>
      </c>
      <c r="AH180" s="951" t="s">
        <v>112</v>
      </c>
      <c r="AI180" s="951" t="s">
        <v>112</v>
      </c>
      <c r="AJ180" s="951" t="s">
        <v>112</v>
      </c>
      <c r="AK180" s="951" t="s">
        <v>112</v>
      </c>
      <c r="AL180" s="951" t="s">
        <v>112</v>
      </c>
      <c r="AM180" s="951" t="s">
        <v>110</v>
      </c>
      <c r="AN180" s="951" t="s">
        <v>110</v>
      </c>
      <c r="AO180" s="951" t="s">
        <v>110</v>
      </c>
      <c r="AP180" s="951" t="s">
        <v>193</v>
      </c>
      <c r="AQ180" s="951" t="s">
        <v>194</v>
      </c>
      <c r="AR180" s="951">
        <v>98</v>
      </c>
      <c r="AS180" s="951">
        <v>99</v>
      </c>
      <c r="AT180" s="951">
        <v>5</v>
      </c>
      <c r="AU180" s="951" t="s">
        <v>192</v>
      </c>
      <c r="AV180" s="951" t="s">
        <v>196</v>
      </c>
      <c r="AW180" s="954" t="s">
        <v>139</v>
      </c>
      <c r="AX180" s="954">
        <v>0</v>
      </c>
      <c r="AY180" s="954" t="s">
        <v>112</v>
      </c>
      <c r="AZ180" s="954" t="s">
        <v>139</v>
      </c>
      <c r="BA180" s="1120" t="str">
        <f t="shared" si="2"/>
        <v/>
      </c>
    </row>
    <row r="181" spans="1:53" ht="15" hidden="1" customHeight="1">
      <c r="A181" s="938" t="s">
        <v>2294</v>
      </c>
      <c r="B181" s="938" t="s">
        <v>1373</v>
      </c>
      <c r="C181" s="938" t="s">
        <v>530</v>
      </c>
      <c r="D181" s="953" t="s">
        <v>692</v>
      </c>
      <c r="E181" s="950" t="s">
        <v>340</v>
      </c>
      <c r="F181" s="951">
        <v>59</v>
      </c>
      <c r="G181" s="951">
        <v>64</v>
      </c>
      <c r="H181" s="951">
        <v>85</v>
      </c>
      <c r="I181" s="951">
        <v>57</v>
      </c>
      <c r="J181" s="951">
        <v>76</v>
      </c>
      <c r="K181" s="951">
        <v>62</v>
      </c>
      <c r="L181" s="951">
        <v>88</v>
      </c>
      <c r="M181" s="951">
        <v>78</v>
      </c>
      <c r="N181" s="951" t="s">
        <v>193</v>
      </c>
      <c r="O181" s="949"/>
      <c r="P181" s="951"/>
      <c r="Q181" s="951">
        <v>569</v>
      </c>
      <c r="R181" s="953"/>
      <c r="S181" s="954"/>
      <c r="T181" s="953">
        <v>569</v>
      </c>
      <c r="U181" s="953" t="s">
        <v>135</v>
      </c>
      <c r="V181" s="953">
        <v>569</v>
      </c>
      <c r="W181" s="953">
        <v>59</v>
      </c>
      <c r="X181" s="953">
        <v>64</v>
      </c>
      <c r="Y181" s="953">
        <v>85</v>
      </c>
      <c r="Z181" s="953">
        <v>569</v>
      </c>
      <c r="AA181" s="953">
        <v>100</v>
      </c>
      <c r="AB181" s="953" t="s">
        <v>132</v>
      </c>
      <c r="AC181" s="953" t="s">
        <v>132</v>
      </c>
      <c r="AD181" s="953" t="s">
        <v>132</v>
      </c>
      <c r="AE181" s="953" t="s">
        <v>132</v>
      </c>
      <c r="AF181" s="953" t="s">
        <v>132</v>
      </c>
      <c r="AG181" s="951" t="s">
        <v>132</v>
      </c>
      <c r="AH181" s="951" t="s">
        <v>132</v>
      </c>
      <c r="AI181" s="951" t="s">
        <v>132</v>
      </c>
      <c r="AJ181" s="951" t="s">
        <v>132</v>
      </c>
      <c r="AK181" s="951" t="s">
        <v>114</v>
      </c>
      <c r="AL181" s="951" t="s">
        <v>132</v>
      </c>
      <c r="AM181" s="951" t="s">
        <v>132</v>
      </c>
      <c r="AN181" s="951" t="s">
        <v>110</v>
      </c>
      <c r="AO181" s="951" t="s">
        <v>116</v>
      </c>
      <c r="AP181" s="951" t="s">
        <v>193</v>
      </c>
      <c r="AQ181" s="951" t="s">
        <v>194</v>
      </c>
      <c r="AR181" s="951">
        <v>94</v>
      </c>
      <c r="AS181" s="951">
        <v>99</v>
      </c>
      <c r="AT181" s="951">
        <v>5</v>
      </c>
      <c r="AU181" s="951" t="s">
        <v>192</v>
      </c>
      <c r="AV181" s="951" t="s">
        <v>196</v>
      </c>
      <c r="AW181" s="954" t="s">
        <v>139</v>
      </c>
      <c r="AX181" s="954">
        <v>0</v>
      </c>
      <c r="AY181" s="954" t="s">
        <v>132</v>
      </c>
      <c r="AZ181" s="954" t="s">
        <v>139</v>
      </c>
      <c r="BA181" s="1120" t="str">
        <f t="shared" si="2"/>
        <v/>
      </c>
    </row>
    <row r="182" spans="1:53" ht="15" hidden="1" customHeight="1">
      <c r="A182" s="938" t="s">
        <v>2295</v>
      </c>
      <c r="B182" s="938" t="s">
        <v>1373</v>
      </c>
      <c r="C182" s="938" t="s">
        <v>530</v>
      </c>
      <c r="D182" s="953" t="s">
        <v>1090</v>
      </c>
      <c r="E182" s="950" t="s">
        <v>1374</v>
      </c>
      <c r="F182" s="951">
        <v>81</v>
      </c>
      <c r="G182" s="951">
        <v>69</v>
      </c>
      <c r="H182" s="951">
        <v>100</v>
      </c>
      <c r="I182" s="951">
        <v>40</v>
      </c>
      <c r="J182" s="951">
        <v>88</v>
      </c>
      <c r="K182" s="951">
        <v>76</v>
      </c>
      <c r="L182" s="951">
        <v>88</v>
      </c>
      <c r="M182" s="951">
        <v>67</v>
      </c>
      <c r="N182" s="951" t="s">
        <v>193</v>
      </c>
      <c r="O182" s="951"/>
      <c r="P182" s="951"/>
      <c r="Q182" s="951">
        <v>609</v>
      </c>
      <c r="R182" s="953"/>
      <c r="S182" s="953"/>
      <c r="T182" s="953">
        <v>609</v>
      </c>
      <c r="U182" s="953" t="s">
        <v>135</v>
      </c>
      <c r="V182" s="953">
        <v>609</v>
      </c>
      <c r="W182" s="953">
        <v>81</v>
      </c>
      <c r="X182" s="953">
        <v>69</v>
      </c>
      <c r="Y182" s="953">
        <v>100</v>
      </c>
      <c r="Z182" s="953">
        <v>609</v>
      </c>
      <c r="AA182" s="953">
        <v>100</v>
      </c>
      <c r="AB182" s="953" t="s">
        <v>132</v>
      </c>
      <c r="AC182" s="953"/>
      <c r="AD182" s="953"/>
      <c r="AE182" s="953"/>
      <c r="AF182" s="953"/>
      <c r="AG182" s="951"/>
      <c r="AH182" s="951"/>
      <c r="AI182" s="951"/>
      <c r="AJ182" s="951"/>
      <c r="AK182" s="951"/>
      <c r="AL182" s="951"/>
      <c r="AM182" s="951"/>
      <c r="AN182" s="951"/>
      <c r="AO182" s="951"/>
      <c r="AP182" s="951" t="s">
        <v>192</v>
      </c>
      <c r="AQ182" s="951" t="s">
        <v>194</v>
      </c>
      <c r="AR182" s="951">
        <v>49</v>
      </c>
      <c r="AS182" s="951">
        <v>72</v>
      </c>
      <c r="AT182" s="951">
        <v>5</v>
      </c>
      <c r="AU182" s="951" t="s">
        <v>193</v>
      </c>
      <c r="AV182" s="951" t="s">
        <v>196</v>
      </c>
      <c r="AW182" s="954" t="s">
        <v>139</v>
      </c>
      <c r="AX182" s="954">
        <v>0</v>
      </c>
      <c r="AY182" s="954" t="s">
        <v>132</v>
      </c>
      <c r="AZ182" s="954" t="s">
        <v>139</v>
      </c>
      <c r="BA182" s="1120" t="str">
        <f t="shared" si="2"/>
        <v/>
      </c>
    </row>
    <row r="183" spans="1:53" ht="15" hidden="1" customHeight="1">
      <c r="A183" s="938" t="s">
        <v>2296</v>
      </c>
      <c r="B183" s="938" t="s">
        <v>1373</v>
      </c>
      <c r="C183" s="938" t="s">
        <v>530</v>
      </c>
      <c r="D183" s="953" t="s">
        <v>693</v>
      </c>
      <c r="E183" s="950" t="s">
        <v>341</v>
      </c>
      <c r="F183" s="951">
        <v>63</v>
      </c>
      <c r="G183" s="951">
        <v>74</v>
      </c>
      <c r="H183" s="951">
        <v>79</v>
      </c>
      <c r="I183" s="951">
        <v>53</v>
      </c>
      <c r="J183" s="951">
        <v>72</v>
      </c>
      <c r="K183" s="951">
        <v>70</v>
      </c>
      <c r="L183" s="951">
        <v>86</v>
      </c>
      <c r="M183" s="951">
        <v>64</v>
      </c>
      <c r="N183" s="951" t="s">
        <v>193</v>
      </c>
      <c r="O183" s="949"/>
      <c r="P183" s="951"/>
      <c r="Q183" s="951">
        <v>561</v>
      </c>
      <c r="R183" s="953"/>
      <c r="S183" s="954"/>
      <c r="T183" s="953">
        <v>561</v>
      </c>
      <c r="U183" s="953" t="s">
        <v>135</v>
      </c>
      <c r="V183" s="953">
        <v>561</v>
      </c>
      <c r="W183" s="953">
        <v>63</v>
      </c>
      <c r="X183" s="953">
        <v>74</v>
      </c>
      <c r="Y183" s="953">
        <v>79</v>
      </c>
      <c r="Z183" s="953">
        <v>561</v>
      </c>
      <c r="AA183" s="953">
        <v>100</v>
      </c>
      <c r="AB183" s="953" t="s">
        <v>132</v>
      </c>
      <c r="AC183" s="953" t="s">
        <v>132</v>
      </c>
      <c r="AD183" s="953" t="s">
        <v>132</v>
      </c>
      <c r="AE183" s="953" t="s">
        <v>132</v>
      </c>
      <c r="AF183" s="953" t="s">
        <v>132</v>
      </c>
      <c r="AG183" s="951" t="s">
        <v>132</v>
      </c>
      <c r="AH183" s="951" t="s">
        <v>132</v>
      </c>
      <c r="AI183" s="951" t="s">
        <v>114</v>
      </c>
      <c r="AJ183" s="951" t="s">
        <v>132</v>
      </c>
      <c r="AK183" s="951" t="s">
        <v>114</v>
      </c>
      <c r="AL183" s="951" t="s">
        <v>114</v>
      </c>
      <c r="AM183" s="951" t="s">
        <v>110</v>
      </c>
      <c r="AN183" s="951" t="s">
        <v>110</v>
      </c>
      <c r="AO183" s="951" t="s">
        <v>110</v>
      </c>
      <c r="AP183" s="951" t="s">
        <v>193</v>
      </c>
      <c r="AQ183" s="951" t="s">
        <v>194</v>
      </c>
      <c r="AR183" s="951">
        <v>86</v>
      </c>
      <c r="AS183" s="951">
        <v>100</v>
      </c>
      <c r="AT183" s="951">
        <v>5</v>
      </c>
      <c r="AU183" s="951" t="s">
        <v>192</v>
      </c>
      <c r="AV183" s="951" t="s">
        <v>196</v>
      </c>
      <c r="AW183" s="954" t="s">
        <v>139</v>
      </c>
      <c r="AX183" s="954">
        <v>0</v>
      </c>
      <c r="AY183" s="954" t="s">
        <v>132</v>
      </c>
      <c r="AZ183" s="954" t="s">
        <v>139</v>
      </c>
      <c r="BA183" s="1120" t="str">
        <f t="shared" si="2"/>
        <v/>
      </c>
    </row>
    <row r="184" spans="1:53" ht="15" hidden="1" customHeight="1">
      <c r="A184" s="938" t="s">
        <v>2297</v>
      </c>
      <c r="B184" s="938" t="s">
        <v>1373</v>
      </c>
      <c r="C184" s="938" t="s">
        <v>530</v>
      </c>
      <c r="D184" s="953" t="s">
        <v>1900</v>
      </c>
      <c r="E184" s="950" t="s">
        <v>1999</v>
      </c>
      <c r="F184" s="951">
        <v>60</v>
      </c>
      <c r="G184" s="951">
        <v>53</v>
      </c>
      <c r="H184" s="951">
        <v>74</v>
      </c>
      <c r="I184" s="951">
        <v>50</v>
      </c>
      <c r="J184" s="951">
        <v>75</v>
      </c>
      <c r="K184" s="951">
        <v>72</v>
      </c>
      <c r="L184" s="951">
        <v>78</v>
      </c>
      <c r="M184" s="951">
        <v>79</v>
      </c>
      <c r="N184" s="951" t="s">
        <v>193</v>
      </c>
      <c r="O184" s="951"/>
      <c r="P184" s="951"/>
      <c r="Q184" s="951">
        <v>541</v>
      </c>
      <c r="R184" s="953"/>
      <c r="S184" s="953"/>
      <c r="T184" s="953">
        <v>541</v>
      </c>
      <c r="U184" s="953" t="s">
        <v>135</v>
      </c>
      <c r="V184" s="953">
        <v>541</v>
      </c>
      <c r="W184" s="953">
        <v>60</v>
      </c>
      <c r="X184" s="953">
        <v>53</v>
      </c>
      <c r="Y184" s="953">
        <v>74</v>
      </c>
      <c r="Z184" s="953">
        <v>541</v>
      </c>
      <c r="AA184" s="953">
        <v>100</v>
      </c>
      <c r="AB184" s="953" t="s">
        <v>132</v>
      </c>
      <c r="AC184" s="953"/>
      <c r="AD184" s="953"/>
      <c r="AE184" s="953"/>
      <c r="AF184" s="953"/>
      <c r="AG184" s="951"/>
      <c r="AH184" s="951"/>
      <c r="AI184" s="951"/>
      <c r="AJ184" s="951"/>
      <c r="AK184" s="951"/>
      <c r="AL184" s="951"/>
      <c r="AM184" s="951"/>
      <c r="AN184" s="951"/>
      <c r="AO184" s="951"/>
      <c r="AP184" s="951" t="s">
        <v>192</v>
      </c>
      <c r="AQ184" s="951" t="s">
        <v>194</v>
      </c>
      <c r="AR184" s="951">
        <v>82</v>
      </c>
      <c r="AS184" s="951">
        <v>96</v>
      </c>
      <c r="AT184" s="951">
        <v>5</v>
      </c>
      <c r="AU184" s="951" t="s">
        <v>192</v>
      </c>
      <c r="AV184" s="951" t="s">
        <v>196</v>
      </c>
      <c r="AW184" s="954" t="s">
        <v>139</v>
      </c>
      <c r="AX184" s="954">
        <v>0</v>
      </c>
      <c r="AY184" s="954" t="s">
        <v>132</v>
      </c>
      <c r="AZ184" s="954" t="s">
        <v>139</v>
      </c>
      <c r="BA184" s="1120" t="str">
        <f t="shared" si="2"/>
        <v/>
      </c>
    </row>
    <row r="185" spans="1:53" ht="15" hidden="1" customHeight="1">
      <c r="A185" s="938" t="s">
        <v>2298</v>
      </c>
      <c r="B185" s="938" t="s">
        <v>1373</v>
      </c>
      <c r="C185" s="938" t="s">
        <v>530</v>
      </c>
      <c r="D185" s="953" t="s">
        <v>694</v>
      </c>
      <c r="E185" s="950" t="s">
        <v>342</v>
      </c>
      <c r="F185" s="951">
        <v>45</v>
      </c>
      <c r="G185" s="951">
        <v>57</v>
      </c>
      <c r="H185" s="951">
        <v>82</v>
      </c>
      <c r="I185" s="951">
        <v>40</v>
      </c>
      <c r="J185" s="951">
        <v>64</v>
      </c>
      <c r="K185" s="951">
        <v>67</v>
      </c>
      <c r="L185" s="951">
        <v>74</v>
      </c>
      <c r="M185" s="951">
        <v>61</v>
      </c>
      <c r="N185" s="951" t="s">
        <v>193</v>
      </c>
      <c r="O185" s="951"/>
      <c r="P185" s="951"/>
      <c r="Q185" s="951">
        <v>490</v>
      </c>
      <c r="R185" s="953"/>
      <c r="S185" s="954"/>
      <c r="T185" s="953">
        <v>490</v>
      </c>
      <c r="U185" s="953" t="s">
        <v>135</v>
      </c>
      <c r="V185" s="953">
        <v>490</v>
      </c>
      <c r="W185" s="953">
        <v>45</v>
      </c>
      <c r="X185" s="953">
        <v>57</v>
      </c>
      <c r="Y185" s="953">
        <v>82</v>
      </c>
      <c r="Z185" s="953">
        <v>490</v>
      </c>
      <c r="AA185" s="953">
        <v>100</v>
      </c>
      <c r="AB185" s="953" t="s">
        <v>112</v>
      </c>
      <c r="AC185" s="953" t="s">
        <v>114</v>
      </c>
      <c r="AD185" s="953" t="s">
        <v>112</v>
      </c>
      <c r="AE185" s="953" t="s">
        <v>114</v>
      </c>
      <c r="AF185" s="953" t="s">
        <v>114</v>
      </c>
      <c r="AG185" s="951" t="s">
        <v>114</v>
      </c>
      <c r="AH185" s="951" t="s">
        <v>112</v>
      </c>
      <c r="AI185" s="951" t="s">
        <v>132</v>
      </c>
      <c r="AJ185" s="951" t="s">
        <v>114</v>
      </c>
      <c r="AK185" s="951" t="s">
        <v>114</v>
      </c>
      <c r="AL185" s="951" t="s">
        <v>114</v>
      </c>
      <c r="AM185" s="951" t="s">
        <v>112</v>
      </c>
      <c r="AN185" s="951" t="s">
        <v>110</v>
      </c>
      <c r="AO185" s="951" t="s">
        <v>110</v>
      </c>
      <c r="AP185" s="951" t="s">
        <v>193</v>
      </c>
      <c r="AQ185" s="951" t="s">
        <v>194</v>
      </c>
      <c r="AR185" s="951">
        <v>94</v>
      </c>
      <c r="AS185" s="951">
        <v>100</v>
      </c>
      <c r="AT185" s="951">
        <v>5</v>
      </c>
      <c r="AU185" s="951" t="s">
        <v>192</v>
      </c>
      <c r="AV185" s="951" t="s">
        <v>196</v>
      </c>
      <c r="AW185" s="954" t="s">
        <v>139</v>
      </c>
      <c r="AX185" s="954">
        <v>0</v>
      </c>
      <c r="AY185" s="954" t="s">
        <v>112</v>
      </c>
      <c r="AZ185" s="954" t="s">
        <v>139</v>
      </c>
      <c r="BA185" s="1120" t="str">
        <f t="shared" si="2"/>
        <v/>
      </c>
    </row>
    <row r="186" spans="1:53" ht="15" hidden="1" customHeight="1">
      <c r="A186" s="938" t="s">
        <v>2299</v>
      </c>
      <c r="B186" s="938" t="s">
        <v>1373</v>
      </c>
      <c r="C186" s="938" t="s">
        <v>530</v>
      </c>
      <c r="D186" s="953" t="s">
        <v>1086</v>
      </c>
      <c r="E186" s="950" t="s">
        <v>1359</v>
      </c>
      <c r="F186" s="951">
        <v>48</v>
      </c>
      <c r="G186" s="951">
        <v>43</v>
      </c>
      <c r="H186" s="951">
        <v>86</v>
      </c>
      <c r="I186" s="951">
        <v>33</v>
      </c>
      <c r="J186" s="951">
        <v>68</v>
      </c>
      <c r="K186" s="951">
        <v>56</v>
      </c>
      <c r="L186" s="951">
        <v>71</v>
      </c>
      <c r="M186" s="951">
        <v>47</v>
      </c>
      <c r="N186" s="951" t="s">
        <v>193</v>
      </c>
      <c r="O186" s="951"/>
      <c r="P186" s="951"/>
      <c r="Q186" s="951">
        <v>452</v>
      </c>
      <c r="R186" s="953"/>
      <c r="S186" s="953"/>
      <c r="T186" s="953">
        <v>452</v>
      </c>
      <c r="U186" s="953" t="s">
        <v>135</v>
      </c>
      <c r="V186" s="953">
        <v>452</v>
      </c>
      <c r="W186" s="953">
        <v>48</v>
      </c>
      <c r="X186" s="953">
        <v>43</v>
      </c>
      <c r="Y186" s="953">
        <v>86</v>
      </c>
      <c r="Z186" s="953">
        <v>452</v>
      </c>
      <c r="AA186" s="953">
        <v>99</v>
      </c>
      <c r="AB186" s="953" t="s">
        <v>112</v>
      </c>
      <c r="AC186" s="953" t="s">
        <v>112</v>
      </c>
      <c r="AD186" s="953" t="s">
        <v>114</v>
      </c>
      <c r="AE186" s="953"/>
      <c r="AF186" s="953"/>
      <c r="AG186" s="951"/>
      <c r="AH186" s="951"/>
      <c r="AI186" s="951"/>
      <c r="AJ186" s="951"/>
      <c r="AK186" s="951"/>
      <c r="AL186" s="951"/>
      <c r="AM186" s="951"/>
      <c r="AN186" s="951"/>
      <c r="AO186" s="951"/>
      <c r="AP186" s="951" t="s">
        <v>193</v>
      </c>
      <c r="AQ186" s="951" t="s">
        <v>194</v>
      </c>
      <c r="AR186" s="951">
        <v>86</v>
      </c>
      <c r="AS186" s="951">
        <v>92</v>
      </c>
      <c r="AT186" s="951">
        <v>5</v>
      </c>
      <c r="AU186" s="951" t="s">
        <v>192</v>
      </c>
      <c r="AV186" s="951" t="s">
        <v>196</v>
      </c>
      <c r="AW186" s="954" t="s">
        <v>139</v>
      </c>
      <c r="AX186" s="954">
        <v>0</v>
      </c>
      <c r="AY186" s="954" t="s">
        <v>112</v>
      </c>
      <c r="AZ186" s="954" t="s">
        <v>139</v>
      </c>
      <c r="BA186" s="1120" t="str">
        <f t="shared" si="2"/>
        <v/>
      </c>
    </row>
    <row r="187" spans="1:53" ht="15" hidden="1" customHeight="1">
      <c r="A187" s="938" t="s">
        <v>2300</v>
      </c>
      <c r="B187" s="938" t="s">
        <v>1373</v>
      </c>
      <c r="C187" s="938" t="s">
        <v>530</v>
      </c>
      <c r="D187" s="953" t="s">
        <v>695</v>
      </c>
      <c r="E187" s="950" t="s">
        <v>343</v>
      </c>
      <c r="F187" s="951">
        <v>72</v>
      </c>
      <c r="G187" s="951">
        <v>74</v>
      </c>
      <c r="H187" s="951">
        <v>85</v>
      </c>
      <c r="I187" s="951">
        <v>42</v>
      </c>
      <c r="J187" s="951">
        <v>80</v>
      </c>
      <c r="K187" s="951">
        <v>71</v>
      </c>
      <c r="L187" s="951">
        <v>80</v>
      </c>
      <c r="M187" s="951">
        <v>63</v>
      </c>
      <c r="N187" s="951" t="s">
        <v>193</v>
      </c>
      <c r="O187" s="951"/>
      <c r="P187" s="951"/>
      <c r="Q187" s="951">
        <v>567</v>
      </c>
      <c r="R187" s="953"/>
      <c r="S187" s="953"/>
      <c r="T187" s="953">
        <v>567</v>
      </c>
      <c r="U187" s="953" t="s">
        <v>135</v>
      </c>
      <c r="V187" s="953">
        <v>567</v>
      </c>
      <c r="W187" s="953">
        <v>72</v>
      </c>
      <c r="X187" s="953">
        <v>74</v>
      </c>
      <c r="Y187" s="953">
        <v>85</v>
      </c>
      <c r="Z187" s="953">
        <v>567</v>
      </c>
      <c r="AA187" s="953">
        <v>100</v>
      </c>
      <c r="AB187" s="953" t="s">
        <v>132</v>
      </c>
      <c r="AC187" s="953" t="s">
        <v>132</v>
      </c>
      <c r="AD187" s="953" t="s">
        <v>132</v>
      </c>
      <c r="AE187" s="953" t="s">
        <v>132</v>
      </c>
      <c r="AF187" s="953" t="s">
        <v>114</v>
      </c>
      <c r="AG187" s="951" t="s">
        <v>132</v>
      </c>
      <c r="AH187" s="951" t="s">
        <v>132</v>
      </c>
      <c r="AI187" s="951" t="s">
        <v>132</v>
      </c>
      <c r="AJ187" s="951" t="s">
        <v>132</v>
      </c>
      <c r="AK187" s="951" t="s">
        <v>132</v>
      </c>
      <c r="AL187" s="951" t="s">
        <v>132</v>
      </c>
      <c r="AM187" s="951" t="s">
        <v>132</v>
      </c>
      <c r="AN187" s="951" t="s">
        <v>132</v>
      </c>
      <c r="AO187" s="951" t="s">
        <v>112</v>
      </c>
      <c r="AP187" s="951" t="s">
        <v>193</v>
      </c>
      <c r="AQ187" s="951" t="s">
        <v>194</v>
      </c>
      <c r="AR187" s="951">
        <v>81</v>
      </c>
      <c r="AS187" s="951">
        <v>87</v>
      </c>
      <c r="AT187" s="951">
        <v>5</v>
      </c>
      <c r="AU187" s="951" t="s">
        <v>192</v>
      </c>
      <c r="AV187" s="951" t="s">
        <v>196</v>
      </c>
      <c r="AW187" s="954" t="s">
        <v>139</v>
      </c>
      <c r="AX187" s="954">
        <v>0</v>
      </c>
      <c r="AY187" s="954" t="s">
        <v>132</v>
      </c>
      <c r="AZ187" s="954" t="s">
        <v>139</v>
      </c>
      <c r="BA187" s="1120" t="str">
        <f t="shared" si="2"/>
        <v/>
      </c>
    </row>
    <row r="188" spans="1:53" ht="15" hidden="1" customHeight="1">
      <c r="A188" s="938" t="s">
        <v>2301</v>
      </c>
      <c r="B188" s="938" t="s">
        <v>1373</v>
      </c>
      <c r="C188" s="938" t="s">
        <v>530</v>
      </c>
      <c r="D188" s="953" t="s">
        <v>696</v>
      </c>
      <c r="E188" s="950" t="s">
        <v>344</v>
      </c>
      <c r="F188" s="951">
        <v>39</v>
      </c>
      <c r="G188" s="951">
        <v>53</v>
      </c>
      <c r="H188" s="951">
        <v>78</v>
      </c>
      <c r="I188" s="951">
        <v>56</v>
      </c>
      <c r="J188" s="951">
        <v>61</v>
      </c>
      <c r="K188" s="951">
        <v>77</v>
      </c>
      <c r="L188" s="951">
        <v>76</v>
      </c>
      <c r="M188" s="951">
        <v>88</v>
      </c>
      <c r="N188" s="951" t="s">
        <v>193</v>
      </c>
      <c r="O188" s="951"/>
      <c r="P188" s="951"/>
      <c r="Q188" s="951">
        <v>528</v>
      </c>
      <c r="R188" s="953"/>
      <c r="S188" s="953"/>
      <c r="T188" s="953">
        <v>528</v>
      </c>
      <c r="U188" s="953" t="s">
        <v>135</v>
      </c>
      <c r="V188" s="953">
        <v>528</v>
      </c>
      <c r="W188" s="953">
        <v>39</v>
      </c>
      <c r="X188" s="953">
        <v>53</v>
      </c>
      <c r="Y188" s="953">
        <v>78</v>
      </c>
      <c r="Z188" s="953">
        <v>528</v>
      </c>
      <c r="AA188" s="953">
        <v>100</v>
      </c>
      <c r="AB188" s="953" t="s">
        <v>132</v>
      </c>
      <c r="AC188" s="953" t="s">
        <v>112</v>
      </c>
      <c r="AD188" s="953" t="s">
        <v>110</v>
      </c>
      <c r="AE188" s="953" t="s">
        <v>114</v>
      </c>
      <c r="AF188" s="953" t="s">
        <v>112</v>
      </c>
      <c r="AG188" s="951" t="s">
        <v>112</v>
      </c>
      <c r="AH188" s="951" t="s">
        <v>112</v>
      </c>
      <c r="AI188" s="951" t="s">
        <v>132</v>
      </c>
      <c r="AJ188" s="951" t="s">
        <v>132</v>
      </c>
      <c r="AK188" s="951" t="s">
        <v>132</v>
      </c>
      <c r="AL188" s="951" t="s">
        <v>114</v>
      </c>
      <c r="AM188" s="951" t="s">
        <v>110</v>
      </c>
      <c r="AN188" s="951" t="s">
        <v>110</v>
      </c>
      <c r="AO188" s="951" t="s">
        <v>116</v>
      </c>
      <c r="AP188" s="951" t="s">
        <v>193</v>
      </c>
      <c r="AQ188" s="951" t="s">
        <v>194</v>
      </c>
      <c r="AR188" s="951">
        <v>98</v>
      </c>
      <c r="AS188" s="951">
        <v>100</v>
      </c>
      <c r="AT188" s="951">
        <v>5</v>
      </c>
      <c r="AU188" s="951" t="s">
        <v>192</v>
      </c>
      <c r="AV188" s="951" t="s">
        <v>196</v>
      </c>
      <c r="AW188" s="954" t="s">
        <v>1959</v>
      </c>
      <c r="AX188" s="954">
        <v>0</v>
      </c>
      <c r="AY188" s="954" t="s">
        <v>132</v>
      </c>
      <c r="AZ188" s="954" t="s">
        <v>139</v>
      </c>
      <c r="BA188" s="1120" t="str">
        <f t="shared" si="2"/>
        <v/>
      </c>
    </row>
    <row r="189" spans="1:53" ht="15" hidden="1" customHeight="1">
      <c r="A189" s="938" t="s">
        <v>2302</v>
      </c>
      <c r="B189" s="938" t="s">
        <v>1373</v>
      </c>
      <c r="C189" s="938" t="s">
        <v>530</v>
      </c>
      <c r="D189" s="953" t="s">
        <v>697</v>
      </c>
      <c r="E189" s="950" t="s">
        <v>345</v>
      </c>
      <c r="F189" s="951">
        <v>58</v>
      </c>
      <c r="G189" s="951">
        <v>61</v>
      </c>
      <c r="H189" s="951">
        <v>89</v>
      </c>
      <c r="I189" s="951">
        <v>38</v>
      </c>
      <c r="J189" s="951">
        <v>69</v>
      </c>
      <c r="K189" s="951">
        <v>65</v>
      </c>
      <c r="L189" s="951">
        <v>90</v>
      </c>
      <c r="M189" s="951">
        <v>77</v>
      </c>
      <c r="N189" s="951" t="s">
        <v>193</v>
      </c>
      <c r="O189" s="951"/>
      <c r="P189" s="951"/>
      <c r="Q189" s="951">
        <v>547</v>
      </c>
      <c r="R189" s="953"/>
      <c r="S189" s="953"/>
      <c r="T189" s="953">
        <v>547</v>
      </c>
      <c r="U189" s="953" t="s">
        <v>135</v>
      </c>
      <c r="V189" s="953">
        <v>547</v>
      </c>
      <c r="W189" s="953">
        <v>58</v>
      </c>
      <c r="X189" s="953">
        <v>61</v>
      </c>
      <c r="Y189" s="953">
        <v>89</v>
      </c>
      <c r="Z189" s="953">
        <v>547</v>
      </c>
      <c r="AA189" s="953">
        <v>100</v>
      </c>
      <c r="AB189" s="953" t="s">
        <v>132</v>
      </c>
      <c r="AC189" s="953" t="s">
        <v>112</v>
      </c>
      <c r="AD189" s="953" t="s">
        <v>132</v>
      </c>
      <c r="AE189" s="953" t="s">
        <v>132</v>
      </c>
      <c r="AF189" s="953" t="s">
        <v>132</v>
      </c>
      <c r="AG189" s="951" t="s">
        <v>114</v>
      </c>
      <c r="AH189" s="951" t="s">
        <v>132</v>
      </c>
      <c r="AI189" s="951" t="s">
        <v>132</v>
      </c>
      <c r="AJ189" s="951" t="s">
        <v>132</v>
      </c>
      <c r="AK189" s="951" t="s">
        <v>132</v>
      </c>
      <c r="AL189" s="951" t="s">
        <v>132</v>
      </c>
      <c r="AM189" s="951" t="s">
        <v>112</v>
      </c>
      <c r="AN189" s="951" t="s">
        <v>132</v>
      </c>
      <c r="AO189" s="951" t="s">
        <v>112</v>
      </c>
      <c r="AP189" s="951" t="s">
        <v>193</v>
      </c>
      <c r="AQ189" s="951" t="s">
        <v>194</v>
      </c>
      <c r="AR189" s="951">
        <v>90</v>
      </c>
      <c r="AS189" s="951">
        <v>98</v>
      </c>
      <c r="AT189" s="951">
        <v>5</v>
      </c>
      <c r="AU189" s="951" t="s">
        <v>192</v>
      </c>
      <c r="AV189" s="951" t="s">
        <v>196</v>
      </c>
      <c r="AW189" s="954" t="s">
        <v>139</v>
      </c>
      <c r="AX189" s="954">
        <v>0</v>
      </c>
      <c r="AY189" s="954" t="s">
        <v>132</v>
      </c>
      <c r="AZ189" s="954" t="s">
        <v>139</v>
      </c>
      <c r="BA189" s="1120" t="str">
        <f t="shared" si="2"/>
        <v/>
      </c>
    </row>
    <row r="190" spans="1:53" ht="15" hidden="1" customHeight="1">
      <c r="A190" s="938" t="s">
        <v>2303</v>
      </c>
      <c r="B190" s="938" t="s">
        <v>1373</v>
      </c>
      <c r="C190" s="938" t="s">
        <v>530</v>
      </c>
      <c r="D190" s="953" t="s">
        <v>698</v>
      </c>
      <c r="E190" s="950" t="s">
        <v>346</v>
      </c>
      <c r="F190" s="951">
        <v>36</v>
      </c>
      <c r="G190" s="951">
        <v>36</v>
      </c>
      <c r="H190" s="951">
        <v>70</v>
      </c>
      <c r="I190" s="951">
        <v>37</v>
      </c>
      <c r="J190" s="951">
        <v>61</v>
      </c>
      <c r="K190" s="951">
        <v>59</v>
      </c>
      <c r="L190" s="951">
        <v>77</v>
      </c>
      <c r="M190" s="951">
        <v>72</v>
      </c>
      <c r="N190" s="951" t="s">
        <v>193</v>
      </c>
      <c r="O190" s="951"/>
      <c r="P190" s="951"/>
      <c r="Q190" s="951">
        <v>448</v>
      </c>
      <c r="R190" s="953"/>
      <c r="S190" s="953"/>
      <c r="T190" s="953">
        <v>448</v>
      </c>
      <c r="U190" s="953" t="s">
        <v>135</v>
      </c>
      <c r="V190" s="953">
        <v>448</v>
      </c>
      <c r="W190" s="953">
        <v>36</v>
      </c>
      <c r="X190" s="953">
        <v>36</v>
      </c>
      <c r="Y190" s="953">
        <v>70</v>
      </c>
      <c r="Z190" s="953">
        <v>448</v>
      </c>
      <c r="AA190" s="953">
        <v>100</v>
      </c>
      <c r="AB190" s="953" t="s">
        <v>112</v>
      </c>
      <c r="AC190" s="953" t="s">
        <v>110</v>
      </c>
      <c r="AD190" s="953" t="s">
        <v>112</v>
      </c>
      <c r="AE190" s="953" t="s">
        <v>112</v>
      </c>
      <c r="AF190" s="953" t="s">
        <v>112</v>
      </c>
      <c r="AG190" s="951" t="s">
        <v>112</v>
      </c>
      <c r="AH190" s="951" t="s">
        <v>112</v>
      </c>
      <c r="AI190" s="951" t="s">
        <v>112</v>
      </c>
      <c r="AJ190" s="951" t="s">
        <v>110</v>
      </c>
      <c r="AK190" s="951" t="s">
        <v>110</v>
      </c>
      <c r="AL190" s="951" t="s">
        <v>112</v>
      </c>
      <c r="AM190" s="951" t="s">
        <v>110</v>
      </c>
      <c r="AN190" s="951" t="s">
        <v>110</v>
      </c>
      <c r="AO190" s="951" t="s">
        <v>116</v>
      </c>
      <c r="AP190" s="951" t="s">
        <v>193</v>
      </c>
      <c r="AQ190" s="951" t="s">
        <v>194</v>
      </c>
      <c r="AR190" s="951">
        <v>99</v>
      </c>
      <c r="AS190" s="951">
        <v>99</v>
      </c>
      <c r="AT190" s="951">
        <v>5</v>
      </c>
      <c r="AU190" s="951" t="s">
        <v>192</v>
      </c>
      <c r="AV190" s="951" t="s">
        <v>196</v>
      </c>
      <c r="AW190" s="954" t="s">
        <v>1959</v>
      </c>
      <c r="AX190" s="954">
        <v>0</v>
      </c>
      <c r="AY190" s="954" t="s">
        <v>112</v>
      </c>
      <c r="AZ190" s="954" t="s">
        <v>3031</v>
      </c>
      <c r="BA190" s="1120" t="str">
        <f t="shared" si="2"/>
        <v/>
      </c>
    </row>
    <row r="191" spans="1:53" s="957" customFormat="1" ht="15" hidden="1" customHeight="1">
      <c r="A191" s="938" t="s">
        <v>2304</v>
      </c>
      <c r="B191" s="938" t="s">
        <v>1373</v>
      </c>
      <c r="C191" s="938" t="s">
        <v>530</v>
      </c>
      <c r="D191" s="951" t="s">
        <v>699</v>
      </c>
      <c r="E191" s="958" t="s">
        <v>347</v>
      </c>
      <c r="F191" s="951">
        <v>25</v>
      </c>
      <c r="G191" s="951">
        <v>20</v>
      </c>
      <c r="H191" s="951">
        <v>58</v>
      </c>
      <c r="I191" s="951">
        <v>27</v>
      </c>
      <c r="J191" s="951">
        <v>55</v>
      </c>
      <c r="K191" s="951">
        <v>40</v>
      </c>
      <c r="L191" s="951">
        <v>62</v>
      </c>
      <c r="M191" s="951">
        <v>52</v>
      </c>
      <c r="N191" s="951" t="s">
        <v>193</v>
      </c>
      <c r="O191" s="951"/>
      <c r="P191" s="951"/>
      <c r="Q191" s="951">
        <v>339</v>
      </c>
      <c r="R191" s="951"/>
      <c r="S191" s="951"/>
      <c r="T191" s="951">
        <v>339</v>
      </c>
      <c r="U191" s="951" t="s">
        <v>135</v>
      </c>
      <c r="V191" s="951">
        <v>339</v>
      </c>
      <c r="W191" s="951">
        <v>43</v>
      </c>
      <c r="X191" s="951">
        <v>38</v>
      </c>
      <c r="Y191" s="951">
        <v>78</v>
      </c>
      <c r="Z191" s="951">
        <v>395</v>
      </c>
      <c r="AA191" s="951">
        <v>100</v>
      </c>
      <c r="AB191" s="951" t="s">
        <v>110</v>
      </c>
      <c r="AC191" s="951" t="s">
        <v>112</v>
      </c>
      <c r="AD191" s="951" t="s">
        <v>114</v>
      </c>
      <c r="AE191" s="951" t="s">
        <v>110</v>
      </c>
      <c r="AF191" s="951" t="s">
        <v>112</v>
      </c>
      <c r="AG191" s="951" t="s">
        <v>112</v>
      </c>
      <c r="AH191" s="951" t="s">
        <v>112</v>
      </c>
      <c r="AI191" s="951" t="s">
        <v>114</v>
      </c>
      <c r="AJ191" s="951" t="s">
        <v>112</v>
      </c>
      <c r="AK191" s="951" t="s">
        <v>112</v>
      </c>
      <c r="AL191" s="951" t="s">
        <v>112</v>
      </c>
      <c r="AM191" s="951" t="s">
        <v>110</v>
      </c>
      <c r="AN191" s="951" t="s">
        <v>110</v>
      </c>
      <c r="AO191" s="951" t="s">
        <v>110</v>
      </c>
      <c r="AP191" s="951" t="s">
        <v>193</v>
      </c>
      <c r="AQ191" s="951" t="s">
        <v>194</v>
      </c>
      <c r="AR191" s="951">
        <v>99</v>
      </c>
      <c r="AS191" s="951">
        <v>100</v>
      </c>
      <c r="AT191" s="951">
        <v>5</v>
      </c>
      <c r="AU191" s="951" t="s">
        <v>192</v>
      </c>
      <c r="AV191" s="951" t="s">
        <v>196</v>
      </c>
      <c r="AW191" s="949" t="s">
        <v>139</v>
      </c>
      <c r="AX191" s="949">
        <v>56</v>
      </c>
      <c r="AY191" s="954" t="s">
        <v>116</v>
      </c>
      <c r="AZ191" s="949" t="s">
        <v>3031</v>
      </c>
      <c r="BA191" s="1120" t="str">
        <f t="shared" si="2"/>
        <v>(F)*</v>
      </c>
    </row>
    <row r="192" spans="1:53" ht="15" hidden="1" customHeight="1">
      <c r="A192" s="938" t="s">
        <v>2305</v>
      </c>
      <c r="B192" s="938" t="s">
        <v>1373</v>
      </c>
      <c r="C192" s="938" t="s">
        <v>530</v>
      </c>
      <c r="D192" s="953" t="s">
        <v>700</v>
      </c>
      <c r="E192" s="950" t="s">
        <v>348</v>
      </c>
      <c r="F192" s="951">
        <v>81</v>
      </c>
      <c r="G192" s="951">
        <v>77</v>
      </c>
      <c r="H192" s="951">
        <v>85</v>
      </c>
      <c r="I192" s="951">
        <v>70</v>
      </c>
      <c r="J192" s="951">
        <v>78</v>
      </c>
      <c r="K192" s="951">
        <v>78</v>
      </c>
      <c r="L192" s="951">
        <v>68</v>
      </c>
      <c r="M192" s="951">
        <v>68</v>
      </c>
      <c r="N192" s="951" t="s">
        <v>193</v>
      </c>
      <c r="O192" s="951"/>
      <c r="P192" s="951"/>
      <c r="Q192" s="951">
        <v>605</v>
      </c>
      <c r="R192" s="953"/>
      <c r="S192" s="953"/>
      <c r="T192" s="953">
        <v>605</v>
      </c>
      <c r="U192" s="953" t="s">
        <v>135</v>
      </c>
      <c r="V192" s="953">
        <v>605</v>
      </c>
      <c r="W192" s="953">
        <v>81</v>
      </c>
      <c r="X192" s="953">
        <v>77</v>
      </c>
      <c r="Y192" s="953">
        <v>85</v>
      </c>
      <c r="Z192" s="953">
        <v>605</v>
      </c>
      <c r="AA192" s="953">
        <v>100</v>
      </c>
      <c r="AB192" s="953" t="s">
        <v>132</v>
      </c>
      <c r="AC192" s="953" t="s">
        <v>132</v>
      </c>
      <c r="AD192" s="953" t="s">
        <v>132</v>
      </c>
      <c r="AE192" s="953" t="s">
        <v>132</v>
      </c>
      <c r="AF192" s="953" t="s">
        <v>132</v>
      </c>
      <c r="AG192" s="951" t="s">
        <v>132</v>
      </c>
      <c r="AH192" s="951" t="s">
        <v>132</v>
      </c>
      <c r="AI192" s="951" t="s">
        <v>132</v>
      </c>
      <c r="AJ192" s="951" t="s">
        <v>132</v>
      </c>
      <c r="AK192" s="951" t="s">
        <v>132</v>
      </c>
      <c r="AL192" s="951" t="s">
        <v>132</v>
      </c>
      <c r="AM192" s="951" t="s">
        <v>114</v>
      </c>
      <c r="AN192" s="951" t="s">
        <v>132</v>
      </c>
      <c r="AO192" s="951" t="s">
        <v>132</v>
      </c>
      <c r="AP192" s="951" t="s">
        <v>193</v>
      </c>
      <c r="AQ192" s="951" t="s">
        <v>194</v>
      </c>
      <c r="AR192" s="951">
        <v>27</v>
      </c>
      <c r="AS192" s="951">
        <v>59</v>
      </c>
      <c r="AT192" s="951">
        <v>5</v>
      </c>
      <c r="AU192" s="951" t="s">
        <v>193</v>
      </c>
      <c r="AV192" s="951" t="s">
        <v>196</v>
      </c>
      <c r="AW192" s="954" t="s">
        <v>139</v>
      </c>
      <c r="AX192" s="954">
        <v>0</v>
      </c>
      <c r="AY192" s="954" t="s">
        <v>132</v>
      </c>
      <c r="AZ192" s="954" t="s">
        <v>139</v>
      </c>
      <c r="BA192" s="1120" t="str">
        <f t="shared" si="2"/>
        <v/>
      </c>
    </row>
    <row r="193" spans="1:53" s="957" customFormat="1" ht="15" hidden="1" customHeight="1">
      <c r="A193" s="938" t="s">
        <v>2306</v>
      </c>
      <c r="B193" s="938" t="s">
        <v>1373</v>
      </c>
      <c r="C193" s="938" t="s">
        <v>530</v>
      </c>
      <c r="D193" s="951" t="s">
        <v>701</v>
      </c>
      <c r="E193" s="958" t="s">
        <v>349</v>
      </c>
      <c r="F193" s="951">
        <v>61</v>
      </c>
      <c r="G193" s="951">
        <v>59</v>
      </c>
      <c r="H193" s="951">
        <v>73</v>
      </c>
      <c r="I193" s="951">
        <v>56</v>
      </c>
      <c r="J193" s="951">
        <v>68</v>
      </c>
      <c r="K193" s="951">
        <v>64</v>
      </c>
      <c r="L193" s="951">
        <v>61</v>
      </c>
      <c r="M193" s="951">
        <v>55</v>
      </c>
      <c r="N193" s="951" t="s">
        <v>193</v>
      </c>
      <c r="O193" s="951"/>
      <c r="P193" s="951"/>
      <c r="Q193" s="951">
        <v>497</v>
      </c>
      <c r="R193" s="951"/>
      <c r="S193" s="951"/>
      <c r="T193" s="951">
        <v>497</v>
      </c>
      <c r="U193" s="951" t="s">
        <v>135</v>
      </c>
      <c r="V193" s="951">
        <v>497</v>
      </c>
      <c r="W193" s="951">
        <v>61</v>
      </c>
      <c r="X193" s="951">
        <v>59</v>
      </c>
      <c r="Y193" s="951">
        <v>73</v>
      </c>
      <c r="Z193" s="951">
        <v>497</v>
      </c>
      <c r="AA193" s="951">
        <v>100</v>
      </c>
      <c r="AB193" s="951" t="s">
        <v>114</v>
      </c>
      <c r="AC193" s="951" t="s">
        <v>132</v>
      </c>
      <c r="AD193" s="951" t="s">
        <v>132</v>
      </c>
      <c r="AE193" s="951" t="s">
        <v>132</v>
      </c>
      <c r="AF193" s="951" t="s">
        <v>132</v>
      </c>
      <c r="AG193" s="951" t="s">
        <v>132</v>
      </c>
      <c r="AH193" s="951" t="s">
        <v>114</v>
      </c>
      <c r="AI193" s="951" t="s">
        <v>132</v>
      </c>
      <c r="AJ193" s="951" t="s">
        <v>132</v>
      </c>
      <c r="AK193" s="951" t="s">
        <v>114</v>
      </c>
      <c r="AL193" s="951" t="s">
        <v>112</v>
      </c>
      <c r="AM193" s="951" t="s">
        <v>112</v>
      </c>
      <c r="AN193" s="951" t="s">
        <v>112</v>
      </c>
      <c r="AO193" s="951" t="s">
        <v>110</v>
      </c>
      <c r="AP193" s="951" t="s">
        <v>193</v>
      </c>
      <c r="AQ193" s="951" t="s">
        <v>194</v>
      </c>
      <c r="AR193" s="951">
        <v>88</v>
      </c>
      <c r="AS193" s="951">
        <v>98</v>
      </c>
      <c r="AT193" s="951">
        <v>5</v>
      </c>
      <c r="AU193" s="951" t="s">
        <v>192</v>
      </c>
      <c r="AV193" s="951" t="s">
        <v>196</v>
      </c>
      <c r="AW193" s="949" t="s">
        <v>139</v>
      </c>
      <c r="AX193" s="949">
        <v>0</v>
      </c>
      <c r="AY193" s="954" t="s">
        <v>114</v>
      </c>
      <c r="AZ193" s="949" t="s">
        <v>139</v>
      </c>
      <c r="BA193" s="1120" t="str">
        <f t="shared" si="2"/>
        <v/>
      </c>
    </row>
    <row r="194" spans="1:53" ht="15" hidden="1" customHeight="1">
      <c r="A194" s="938" t="s">
        <v>2307</v>
      </c>
      <c r="B194" s="938" t="s">
        <v>1373</v>
      </c>
      <c r="C194" s="938" t="s">
        <v>530</v>
      </c>
      <c r="D194" s="953" t="s">
        <v>702</v>
      </c>
      <c r="E194" s="950" t="s">
        <v>350</v>
      </c>
      <c r="F194" s="951">
        <v>53</v>
      </c>
      <c r="G194" s="951">
        <v>60</v>
      </c>
      <c r="H194" s="951">
        <v>93</v>
      </c>
      <c r="I194" s="951">
        <v>59</v>
      </c>
      <c r="J194" s="951">
        <v>76</v>
      </c>
      <c r="K194" s="951">
        <v>77</v>
      </c>
      <c r="L194" s="951">
        <v>79</v>
      </c>
      <c r="M194" s="951">
        <v>82</v>
      </c>
      <c r="N194" s="951" t="s">
        <v>193</v>
      </c>
      <c r="O194" s="951"/>
      <c r="P194" s="951"/>
      <c r="Q194" s="951">
        <v>579</v>
      </c>
      <c r="R194" s="953"/>
      <c r="S194" s="953"/>
      <c r="T194" s="953">
        <v>579</v>
      </c>
      <c r="U194" s="953" t="s">
        <v>135</v>
      </c>
      <c r="V194" s="953">
        <v>579</v>
      </c>
      <c r="W194" s="953">
        <v>53</v>
      </c>
      <c r="X194" s="953">
        <v>60</v>
      </c>
      <c r="Y194" s="953">
        <v>93</v>
      </c>
      <c r="Z194" s="953">
        <v>579</v>
      </c>
      <c r="AA194" s="953">
        <v>100</v>
      </c>
      <c r="AB194" s="953" t="s">
        <v>132</v>
      </c>
      <c r="AC194" s="953" t="s">
        <v>132</v>
      </c>
      <c r="AD194" s="953" t="s">
        <v>132</v>
      </c>
      <c r="AE194" s="953" t="s">
        <v>132</v>
      </c>
      <c r="AF194" s="953" t="s">
        <v>132</v>
      </c>
      <c r="AG194" s="951" t="s">
        <v>132</v>
      </c>
      <c r="AH194" s="951" t="s">
        <v>132</v>
      </c>
      <c r="AI194" s="951" t="s">
        <v>132</v>
      </c>
      <c r="AJ194" s="951" t="s">
        <v>132</v>
      </c>
      <c r="AK194" s="951" t="s">
        <v>132</v>
      </c>
      <c r="AL194" s="951" t="s">
        <v>112</v>
      </c>
      <c r="AM194" s="951" t="s">
        <v>132</v>
      </c>
      <c r="AN194" s="951" t="s">
        <v>112</v>
      </c>
      <c r="AO194" s="951" t="s">
        <v>110</v>
      </c>
      <c r="AP194" s="951" t="s">
        <v>193</v>
      </c>
      <c r="AQ194" s="951" t="s">
        <v>194</v>
      </c>
      <c r="AR194" s="951">
        <v>92</v>
      </c>
      <c r="AS194" s="951">
        <v>99</v>
      </c>
      <c r="AT194" s="951">
        <v>5</v>
      </c>
      <c r="AU194" s="951" t="s">
        <v>192</v>
      </c>
      <c r="AV194" s="951" t="s">
        <v>196</v>
      </c>
      <c r="AW194" s="954" t="s">
        <v>139</v>
      </c>
      <c r="AX194" s="954">
        <v>0</v>
      </c>
      <c r="AY194" s="954" t="s">
        <v>132</v>
      </c>
      <c r="AZ194" s="954" t="s">
        <v>139</v>
      </c>
      <c r="BA194" s="1120" t="str">
        <f t="shared" si="2"/>
        <v/>
      </c>
    </row>
    <row r="195" spans="1:53" ht="15" hidden="1" customHeight="1">
      <c r="A195" s="938" t="s">
        <v>2308</v>
      </c>
      <c r="B195" s="938" t="s">
        <v>1373</v>
      </c>
      <c r="C195" s="938" t="s">
        <v>530</v>
      </c>
      <c r="D195" s="953" t="s">
        <v>703</v>
      </c>
      <c r="E195" s="950" t="s">
        <v>351</v>
      </c>
      <c r="F195" s="951">
        <v>67</v>
      </c>
      <c r="G195" s="951">
        <v>75</v>
      </c>
      <c r="H195" s="951">
        <v>84</v>
      </c>
      <c r="I195" s="951">
        <v>64</v>
      </c>
      <c r="J195" s="951">
        <v>80</v>
      </c>
      <c r="K195" s="951">
        <v>64</v>
      </c>
      <c r="L195" s="951">
        <v>81</v>
      </c>
      <c r="M195" s="951">
        <v>50</v>
      </c>
      <c r="N195" s="951" t="s">
        <v>193</v>
      </c>
      <c r="O195" s="951"/>
      <c r="P195" s="951"/>
      <c r="Q195" s="951">
        <v>565</v>
      </c>
      <c r="R195" s="953"/>
      <c r="S195" s="953"/>
      <c r="T195" s="953">
        <v>565</v>
      </c>
      <c r="U195" s="953" t="s">
        <v>135</v>
      </c>
      <c r="V195" s="953">
        <v>565</v>
      </c>
      <c r="W195" s="953">
        <v>67</v>
      </c>
      <c r="X195" s="953">
        <v>75</v>
      </c>
      <c r="Y195" s="953">
        <v>84</v>
      </c>
      <c r="Z195" s="953">
        <v>565</v>
      </c>
      <c r="AA195" s="953">
        <v>100</v>
      </c>
      <c r="AB195" s="953" t="s">
        <v>132</v>
      </c>
      <c r="AC195" s="953" t="s">
        <v>132</v>
      </c>
      <c r="AD195" s="953" t="s">
        <v>132</v>
      </c>
      <c r="AE195" s="953" t="s">
        <v>132</v>
      </c>
      <c r="AF195" s="953" t="s">
        <v>132</v>
      </c>
      <c r="AG195" s="951" t="s">
        <v>114</v>
      </c>
      <c r="AH195" s="951" t="s">
        <v>132</v>
      </c>
      <c r="AI195" s="951" t="s">
        <v>132</v>
      </c>
      <c r="AJ195" s="951" t="s">
        <v>132</v>
      </c>
      <c r="AK195" s="951" t="s">
        <v>112</v>
      </c>
      <c r="AL195" s="951" t="s">
        <v>114</v>
      </c>
      <c r="AM195" s="951" t="s">
        <v>132</v>
      </c>
      <c r="AN195" s="951" t="s">
        <v>112</v>
      </c>
      <c r="AO195" s="951" t="s">
        <v>112</v>
      </c>
      <c r="AP195" s="951" t="s">
        <v>193</v>
      </c>
      <c r="AQ195" s="951" t="s">
        <v>194</v>
      </c>
      <c r="AR195" s="951">
        <v>70</v>
      </c>
      <c r="AS195" s="951">
        <v>95</v>
      </c>
      <c r="AT195" s="951">
        <v>5</v>
      </c>
      <c r="AU195" s="951" t="s">
        <v>193</v>
      </c>
      <c r="AV195" s="951" t="s">
        <v>196</v>
      </c>
      <c r="AW195" s="954" t="s">
        <v>139</v>
      </c>
      <c r="AX195" s="954">
        <v>0</v>
      </c>
      <c r="AY195" s="954" t="s">
        <v>132</v>
      </c>
      <c r="AZ195" s="954" t="s">
        <v>139</v>
      </c>
      <c r="BA195" s="1120" t="str">
        <f t="shared" si="2"/>
        <v/>
      </c>
    </row>
    <row r="196" spans="1:53" s="957" customFormat="1" ht="15" hidden="1" customHeight="1">
      <c r="A196" s="938" t="s">
        <v>2309</v>
      </c>
      <c r="B196" s="938" t="s">
        <v>1373</v>
      </c>
      <c r="C196" s="938" t="s">
        <v>530</v>
      </c>
      <c r="D196" s="951" t="s">
        <v>704</v>
      </c>
      <c r="E196" s="958" t="s">
        <v>352</v>
      </c>
      <c r="F196" s="951">
        <v>50</v>
      </c>
      <c r="G196" s="951">
        <v>64</v>
      </c>
      <c r="H196" s="951">
        <v>78</v>
      </c>
      <c r="I196" s="951">
        <v>45</v>
      </c>
      <c r="J196" s="951">
        <v>56</v>
      </c>
      <c r="K196" s="951">
        <v>59</v>
      </c>
      <c r="L196" s="951">
        <v>50</v>
      </c>
      <c r="M196" s="951">
        <v>56</v>
      </c>
      <c r="N196" s="951" t="s">
        <v>193</v>
      </c>
      <c r="O196" s="951"/>
      <c r="P196" s="951"/>
      <c r="Q196" s="951">
        <v>458</v>
      </c>
      <c r="R196" s="951"/>
      <c r="S196" s="951"/>
      <c r="T196" s="951">
        <v>458</v>
      </c>
      <c r="U196" s="951" t="s">
        <v>135</v>
      </c>
      <c r="V196" s="951">
        <v>458</v>
      </c>
      <c r="W196" s="951">
        <v>62</v>
      </c>
      <c r="X196" s="951">
        <v>76</v>
      </c>
      <c r="Y196" s="951">
        <v>91</v>
      </c>
      <c r="Z196" s="951">
        <v>495</v>
      </c>
      <c r="AA196" s="951">
        <v>100</v>
      </c>
      <c r="AB196" s="951" t="s">
        <v>114</v>
      </c>
      <c r="AC196" s="951" t="s">
        <v>132</v>
      </c>
      <c r="AD196" s="951" t="s">
        <v>114</v>
      </c>
      <c r="AE196" s="951" t="s">
        <v>132</v>
      </c>
      <c r="AF196" s="951" t="s">
        <v>132</v>
      </c>
      <c r="AG196" s="951" t="s">
        <v>112</v>
      </c>
      <c r="AH196" s="951" t="s">
        <v>114</v>
      </c>
      <c r="AI196" s="951" t="s">
        <v>114</v>
      </c>
      <c r="AJ196" s="951" t="s">
        <v>114</v>
      </c>
      <c r="AK196" s="951" t="s">
        <v>112</v>
      </c>
      <c r="AL196" s="951" t="s">
        <v>114</v>
      </c>
      <c r="AM196" s="951" t="s">
        <v>110</v>
      </c>
      <c r="AN196" s="951" t="s">
        <v>110</v>
      </c>
      <c r="AO196" s="951" t="s">
        <v>110</v>
      </c>
      <c r="AP196" s="951" t="s">
        <v>193</v>
      </c>
      <c r="AQ196" s="951" t="s">
        <v>194</v>
      </c>
      <c r="AR196" s="951">
        <v>91</v>
      </c>
      <c r="AS196" s="951">
        <v>100</v>
      </c>
      <c r="AT196" s="951">
        <v>5</v>
      </c>
      <c r="AU196" s="951" t="s">
        <v>192</v>
      </c>
      <c r="AV196" s="951" t="s">
        <v>196</v>
      </c>
      <c r="AW196" s="949" t="s">
        <v>139</v>
      </c>
      <c r="AX196" s="949">
        <v>37</v>
      </c>
      <c r="AY196" s="954" t="s">
        <v>112</v>
      </c>
      <c r="AZ196" s="949" t="s">
        <v>139</v>
      </c>
      <c r="BA196" s="1120" t="str">
        <f t="shared" si="2"/>
        <v>(C)*</v>
      </c>
    </row>
    <row r="197" spans="1:53" s="957" customFormat="1" ht="15" hidden="1" customHeight="1">
      <c r="A197" s="938" t="s">
        <v>2310</v>
      </c>
      <c r="B197" s="938" t="s">
        <v>1373</v>
      </c>
      <c r="C197" s="938" t="s">
        <v>530</v>
      </c>
      <c r="D197" s="951" t="s">
        <v>705</v>
      </c>
      <c r="E197" s="958" t="s">
        <v>353</v>
      </c>
      <c r="F197" s="951">
        <v>47</v>
      </c>
      <c r="G197" s="951">
        <v>45</v>
      </c>
      <c r="H197" s="951">
        <v>78</v>
      </c>
      <c r="I197" s="951">
        <v>25</v>
      </c>
      <c r="J197" s="951">
        <v>62</v>
      </c>
      <c r="K197" s="951">
        <v>52</v>
      </c>
      <c r="L197" s="951">
        <v>70</v>
      </c>
      <c r="M197" s="951">
        <v>49</v>
      </c>
      <c r="N197" s="951" t="s">
        <v>193</v>
      </c>
      <c r="O197" s="951"/>
      <c r="P197" s="951"/>
      <c r="Q197" s="951">
        <v>428</v>
      </c>
      <c r="R197" s="951"/>
      <c r="S197" s="951"/>
      <c r="T197" s="951">
        <v>428</v>
      </c>
      <c r="U197" s="951" t="s">
        <v>135</v>
      </c>
      <c r="V197" s="951">
        <v>428</v>
      </c>
      <c r="W197" s="951">
        <v>49</v>
      </c>
      <c r="X197" s="951">
        <v>47</v>
      </c>
      <c r="Y197" s="951">
        <v>81</v>
      </c>
      <c r="Z197" s="951">
        <v>435</v>
      </c>
      <c r="AA197" s="951">
        <v>100</v>
      </c>
      <c r="AB197" s="951" t="s">
        <v>112</v>
      </c>
      <c r="AC197" s="951" t="s">
        <v>114</v>
      </c>
      <c r="AD197" s="951" t="s">
        <v>112</v>
      </c>
      <c r="AE197" s="951" t="s">
        <v>132</v>
      </c>
      <c r="AF197" s="951" t="s">
        <v>110</v>
      </c>
      <c r="AG197" s="951" t="s">
        <v>114</v>
      </c>
      <c r="AH197" s="951" t="s">
        <v>114</v>
      </c>
      <c r="AI197" s="951" t="s">
        <v>132</v>
      </c>
      <c r="AJ197" s="951" t="s">
        <v>112</v>
      </c>
      <c r="AK197" s="951" t="s">
        <v>114</v>
      </c>
      <c r="AL197" s="951" t="s">
        <v>114</v>
      </c>
      <c r="AM197" s="951" t="s">
        <v>112</v>
      </c>
      <c r="AN197" s="951" t="s">
        <v>110</v>
      </c>
      <c r="AO197" s="951" t="s">
        <v>116</v>
      </c>
      <c r="AP197" s="951" t="s">
        <v>193</v>
      </c>
      <c r="AQ197" s="951" t="s">
        <v>194</v>
      </c>
      <c r="AR197" s="951">
        <v>95</v>
      </c>
      <c r="AS197" s="951">
        <v>100</v>
      </c>
      <c r="AT197" s="951">
        <v>5</v>
      </c>
      <c r="AU197" s="951" t="s">
        <v>192</v>
      </c>
      <c r="AV197" s="951" t="s">
        <v>196</v>
      </c>
      <c r="AW197" s="949" t="s">
        <v>139</v>
      </c>
      <c r="AX197" s="949">
        <v>7</v>
      </c>
      <c r="AY197" s="954" t="s">
        <v>110</v>
      </c>
      <c r="AZ197" s="949" t="s">
        <v>3031</v>
      </c>
      <c r="BA197" s="1120" t="str">
        <f t="shared" si="2"/>
        <v>(D)*</v>
      </c>
    </row>
    <row r="198" spans="1:53" ht="15" hidden="1" customHeight="1">
      <c r="A198" s="938" t="s">
        <v>2311</v>
      </c>
      <c r="B198" s="938" t="s">
        <v>1373</v>
      </c>
      <c r="C198" s="938" t="s">
        <v>530</v>
      </c>
      <c r="D198" s="953" t="s">
        <v>706</v>
      </c>
      <c r="E198" s="950" t="s">
        <v>354</v>
      </c>
      <c r="F198" s="951">
        <v>72</v>
      </c>
      <c r="G198" s="951">
        <v>63</v>
      </c>
      <c r="H198" s="951">
        <v>85</v>
      </c>
      <c r="I198" s="951">
        <v>53</v>
      </c>
      <c r="J198" s="951">
        <v>79</v>
      </c>
      <c r="K198" s="951">
        <v>73</v>
      </c>
      <c r="L198" s="951">
        <v>81</v>
      </c>
      <c r="M198" s="951">
        <v>69</v>
      </c>
      <c r="N198" s="951" t="s">
        <v>193</v>
      </c>
      <c r="O198" s="951"/>
      <c r="P198" s="951"/>
      <c r="Q198" s="951">
        <v>575</v>
      </c>
      <c r="R198" s="953"/>
      <c r="S198" s="953"/>
      <c r="T198" s="953">
        <v>575</v>
      </c>
      <c r="U198" s="953" t="s">
        <v>135</v>
      </c>
      <c r="V198" s="953">
        <v>575</v>
      </c>
      <c r="W198" s="953">
        <v>72</v>
      </c>
      <c r="X198" s="953">
        <v>63</v>
      </c>
      <c r="Y198" s="953">
        <v>85</v>
      </c>
      <c r="Z198" s="953">
        <v>575</v>
      </c>
      <c r="AA198" s="953">
        <v>100</v>
      </c>
      <c r="AB198" s="953" t="s">
        <v>132</v>
      </c>
      <c r="AC198" s="953" t="s">
        <v>132</v>
      </c>
      <c r="AD198" s="953" t="s">
        <v>132</v>
      </c>
      <c r="AE198" s="953" t="s">
        <v>132</v>
      </c>
      <c r="AF198" s="953" t="s">
        <v>132</v>
      </c>
      <c r="AG198" s="951" t="s">
        <v>132</v>
      </c>
      <c r="AH198" s="951" t="s">
        <v>132</v>
      </c>
      <c r="AI198" s="951" t="s">
        <v>132</v>
      </c>
      <c r="AJ198" s="951" t="s">
        <v>132</v>
      </c>
      <c r="AK198" s="951" t="s">
        <v>132</v>
      </c>
      <c r="AL198" s="951" t="s">
        <v>132</v>
      </c>
      <c r="AM198" s="951" t="s">
        <v>112</v>
      </c>
      <c r="AN198" s="951" t="s">
        <v>112</v>
      </c>
      <c r="AO198" s="951" t="s">
        <v>112</v>
      </c>
      <c r="AP198" s="951" t="s">
        <v>193</v>
      </c>
      <c r="AQ198" s="951" t="s">
        <v>194</v>
      </c>
      <c r="AR198" s="951">
        <v>69</v>
      </c>
      <c r="AS198" s="951">
        <v>84</v>
      </c>
      <c r="AT198" s="951">
        <v>5</v>
      </c>
      <c r="AU198" s="951" t="s">
        <v>193</v>
      </c>
      <c r="AV198" s="951" t="s">
        <v>196</v>
      </c>
      <c r="AW198" s="954" t="s">
        <v>139</v>
      </c>
      <c r="AX198" s="954">
        <v>0</v>
      </c>
      <c r="AY198" s="954" t="s">
        <v>132</v>
      </c>
      <c r="AZ198" s="954" t="s">
        <v>139</v>
      </c>
      <c r="BA198" s="1120" t="str">
        <f t="shared" si="2"/>
        <v/>
      </c>
    </row>
    <row r="199" spans="1:53" ht="15" hidden="1" customHeight="1">
      <c r="A199" s="938" t="s">
        <v>2312</v>
      </c>
      <c r="B199" s="938" t="s">
        <v>1373</v>
      </c>
      <c r="C199" s="938" t="s">
        <v>530</v>
      </c>
      <c r="D199" s="953" t="s">
        <v>707</v>
      </c>
      <c r="E199" s="950" t="s">
        <v>2026</v>
      </c>
      <c r="F199" s="951">
        <v>46</v>
      </c>
      <c r="G199" s="951">
        <v>46</v>
      </c>
      <c r="H199" s="951">
        <v>82</v>
      </c>
      <c r="I199" s="951">
        <v>36</v>
      </c>
      <c r="J199" s="951">
        <v>72</v>
      </c>
      <c r="K199" s="951">
        <v>87</v>
      </c>
      <c r="L199" s="951">
        <v>66</v>
      </c>
      <c r="M199" s="951">
        <v>90</v>
      </c>
      <c r="N199" s="951" t="s">
        <v>193</v>
      </c>
      <c r="O199" s="951"/>
      <c r="P199" s="951"/>
      <c r="Q199" s="951">
        <v>525</v>
      </c>
      <c r="R199" s="953"/>
      <c r="S199" s="953"/>
      <c r="T199" s="953">
        <v>525</v>
      </c>
      <c r="U199" s="953" t="s">
        <v>135</v>
      </c>
      <c r="V199" s="953">
        <v>525</v>
      </c>
      <c r="W199" s="953">
        <v>46</v>
      </c>
      <c r="X199" s="953">
        <v>46</v>
      </c>
      <c r="Y199" s="953">
        <v>82</v>
      </c>
      <c r="Z199" s="953">
        <v>525</v>
      </c>
      <c r="AA199" s="953">
        <v>100</v>
      </c>
      <c r="AB199" s="953" t="s">
        <v>132</v>
      </c>
      <c r="AC199" s="953" t="s">
        <v>110</v>
      </c>
      <c r="AD199" s="953" t="s">
        <v>132</v>
      </c>
      <c r="AE199" s="953" t="s">
        <v>132</v>
      </c>
      <c r="AF199" s="953" t="s">
        <v>114</v>
      </c>
      <c r="AG199" s="951" t="s">
        <v>112</v>
      </c>
      <c r="AH199" s="951" t="s">
        <v>114</v>
      </c>
      <c r="AI199" s="951" t="s">
        <v>132</v>
      </c>
      <c r="AJ199" s="951" t="s">
        <v>112</v>
      </c>
      <c r="AK199" s="951" t="s">
        <v>112</v>
      </c>
      <c r="AL199" s="951" t="s">
        <v>114</v>
      </c>
      <c r="AM199" s="951" t="s">
        <v>110</v>
      </c>
      <c r="AN199" s="951" t="s">
        <v>110</v>
      </c>
      <c r="AO199" s="951" t="s">
        <v>116</v>
      </c>
      <c r="AP199" s="951" t="s">
        <v>193</v>
      </c>
      <c r="AQ199" s="951" t="s">
        <v>194</v>
      </c>
      <c r="AR199" s="951">
        <v>94</v>
      </c>
      <c r="AS199" s="951">
        <v>97</v>
      </c>
      <c r="AT199" s="951">
        <v>5</v>
      </c>
      <c r="AU199" s="951" t="s">
        <v>192</v>
      </c>
      <c r="AV199" s="951" t="s">
        <v>196</v>
      </c>
      <c r="AW199" s="954" t="s">
        <v>1959</v>
      </c>
      <c r="AX199" s="954">
        <v>0</v>
      </c>
      <c r="AY199" s="954" t="s">
        <v>132</v>
      </c>
      <c r="AZ199" s="954" t="s">
        <v>139</v>
      </c>
      <c r="BA199" s="1120" t="str">
        <f t="shared" si="2"/>
        <v/>
      </c>
    </row>
    <row r="200" spans="1:53" ht="15" hidden="1" customHeight="1">
      <c r="A200" s="938" t="s">
        <v>2313</v>
      </c>
      <c r="B200" s="938" t="s">
        <v>1373</v>
      </c>
      <c r="C200" s="938" t="s">
        <v>530</v>
      </c>
      <c r="D200" s="953" t="s">
        <v>708</v>
      </c>
      <c r="E200" s="950" t="s">
        <v>356</v>
      </c>
      <c r="F200" s="951">
        <v>26</v>
      </c>
      <c r="G200" s="951">
        <v>41</v>
      </c>
      <c r="H200" s="951">
        <v>66</v>
      </c>
      <c r="I200" s="951">
        <v>15</v>
      </c>
      <c r="J200" s="951">
        <v>61</v>
      </c>
      <c r="K200" s="951">
        <v>77</v>
      </c>
      <c r="L200" s="951">
        <v>84</v>
      </c>
      <c r="M200" s="951">
        <v>89</v>
      </c>
      <c r="N200" s="951" t="s">
        <v>193</v>
      </c>
      <c r="O200" s="951"/>
      <c r="P200" s="951"/>
      <c r="Q200" s="951">
        <v>459</v>
      </c>
      <c r="R200" s="953"/>
      <c r="S200" s="953"/>
      <c r="T200" s="953">
        <v>459</v>
      </c>
      <c r="U200" s="953" t="s">
        <v>135</v>
      </c>
      <c r="V200" s="953">
        <v>459</v>
      </c>
      <c r="W200" s="953">
        <v>26</v>
      </c>
      <c r="X200" s="953">
        <v>41</v>
      </c>
      <c r="Y200" s="953">
        <v>66</v>
      </c>
      <c r="Z200" s="953">
        <v>459</v>
      </c>
      <c r="AA200" s="953">
        <v>100</v>
      </c>
      <c r="AB200" s="953" t="s">
        <v>112</v>
      </c>
      <c r="AC200" s="953" t="s">
        <v>116</v>
      </c>
      <c r="AD200" s="953" t="s">
        <v>116</v>
      </c>
      <c r="AE200" s="953" t="s">
        <v>114</v>
      </c>
      <c r="AF200" s="953" t="s">
        <v>110</v>
      </c>
      <c r="AG200" s="951" t="s">
        <v>110</v>
      </c>
      <c r="AH200" s="951" t="s">
        <v>110</v>
      </c>
      <c r="AI200" s="951" t="s">
        <v>114</v>
      </c>
      <c r="AJ200" s="951" t="s">
        <v>112</v>
      </c>
      <c r="AK200" s="951" t="s">
        <v>112</v>
      </c>
      <c r="AL200" s="951" t="s">
        <v>110</v>
      </c>
      <c r="AM200" s="951" t="s">
        <v>110</v>
      </c>
      <c r="AN200" s="951" t="s">
        <v>110</v>
      </c>
      <c r="AO200" s="951" t="s">
        <v>110</v>
      </c>
      <c r="AP200" s="951" t="s">
        <v>193</v>
      </c>
      <c r="AQ200" s="951" t="s">
        <v>194</v>
      </c>
      <c r="AR200" s="951">
        <v>96</v>
      </c>
      <c r="AS200" s="951">
        <v>99</v>
      </c>
      <c r="AT200" s="951">
        <v>5</v>
      </c>
      <c r="AU200" s="951" t="s">
        <v>192</v>
      </c>
      <c r="AV200" s="951" t="s">
        <v>196</v>
      </c>
      <c r="AW200" s="954" t="s">
        <v>1960</v>
      </c>
      <c r="AX200" s="954">
        <v>0</v>
      </c>
      <c r="AY200" s="954" t="s">
        <v>112</v>
      </c>
      <c r="AZ200" s="954" t="s">
        <v>3031</v>
      </c>
      <c r="BA200" s="1120" t="str">
        <f t="shared" si="2"/>
        <v/>
      </c>
    </row>
    <row r="201" spans="1:53" ht="15" hidden="1" customHeight="1">
      <c r="A201" s="938" t="s">
        <v>2314</v>
      </c>
      <c r="B201" s="938" t="s">
        <v>1373</v>
      </c>
      <c r="C201" s="938" t="s">
        <v>530</v>
      </c>
      <c r="D201" s="953" t="s">
        <v>709</v>
      </c>
      <c r="E201" s="950" t="s">
        <v>357</v>
      </c>
      <c r="F201" s="951">
        <v>86</v>
      </c>
      <c r="G201" s="951">
        <v>81</v>
      </c>
      <c r="H201" s="951">
        <v>94</v>
      </c>
      <c r="I201" s="951">
        <v>74</v>
      </c>
      <c r="J201" s="951">
        <v>79</v>
      </c>
      <c r="K201" s="951">
        <v>77</v>
      </c>
      <c r="L201" s="951">
        <v>82</v>
      </c>
      <c r="M201" s="951">
        <v>58</v>
      </c>
      <c r="N201" s="951" t="s">
        <v>193</v>
      </c>
      <c r="O201" s="951"/>
      <c r="P201" s="951"/>
      <c r="Q201" s="951">
        <v>631</v>
      </c>
      <c r="R201" s="953"/>
      <c r="S201" s="953"/>
      <c r="T201" s="953">
        <v>631</v>
      </c>
      <c r="U201" s="953" t="s">
        <v>135</v>
      </c>
      <c r="V201" s="953">
        <v>631</v>
      </c>
      <c r="W201" s="953">
        <v>86</v>
      </c>
      <c r="X201" s="953">
        <v>81</v>
      </c>
      <c r="Y201" s="953">
        <v>94</v>
      </c>
      <c r="Z201" s="953">
        <v>631</v>
      </c>
      <c r="AA201" s="953">
        <v>100</v>
      </c>
      <c r="AB201" s="953" t="s">
        <v>132</v>
      </c>
      <c r="AC201" s="953" t="s">
        <v>132</v>
      </c>
      <c r="AD201" s="953" t="s">
        <v>132</v>
      </c>
      <c r="AE201" s="953" t="s">
        <v>132</v>
      </c>
      <c r="AF201" s="953" t="s">
        <v>132</v>
      </c>
      <c r="AG201" s="951" t="s">
        <v>132</v>
      </c>
      <c r="AH201" s="951" t="s">
        <v>132</v>
      </c>
      <c r="AI201" s="951" t="s">
        <v>132</v>
      </c>
      <c r="AJ201" s="951" t="s">
        <v>132</v>
      </c>
      <c r="AK201" s="951" t="s">
        <v>132</v>
      </c>
      <c r="AL201" s="951" t="s">
        <v>132</v>
      </c>
      <c r="AM201" s="951" t="s">
        <v>132</v>
      </c>
      <c r="AN201" s="951" t="s">
        <v>132</v>
      </c>
      <c r="AO201" s="951" t="s">
        <v>132</v>
      </c>
      <c r="AP201" s="951" t="s">
        <v>193</v>
      </c>
      <c r="AQ201" s="951" t="s">
        <v>194</v>
      </c>
      <c r="AR201" s="951">
        <v>19</v>
      </c>
      <c r="AS201" s="951">
        <v>64</v>
      </c>
      <c r="AT201" s="951">
        <v>5</v>
      </c>
      <c r="AU201" s="951" t="s">
        <v>193</v>
      </c>
      <c r="AV201" s="951" t="s">
        <v>196</v>
      </c>
      <c r="AW201" s="954" t="s">
        <v>139</v>
      </c>
      <c r="AX201" s="954">
        <v>0</v>
      </c>
      <c r="AY201" s="954" t="s">
        <v>132</v>
      </c>
      <c r="AZ201" s="954" t="s">
        <v>139</v>
      </c>
      <c r="BA201" s="1120" t="str">
        <f t="shared" si="2"/>
        <v/>
      </c>
    </row>
    <row r="202" spans="1:53" ht="15" hidden="1" customHeight="1">
      <c r="A202" s="938" t="s">
        <v>2315</v>
      </c>
      <c r="B202" s="938" t="s">
        <v>1373</v>
      </c>
      <c r="C202" s="938" t="s">
        <v>530</v>
      </c>
      <c r="D202" s="953" t="s">
        <v>710</v>
      </c>
      <c r="E202" s="950" t="s">
        <v>358</v>
      </c>
      <c r="F202" s="951">
        <v>40</v>
      </c>
      <c r="G202" s="951">
        <v>38</v>
      </c>
      <c r="H202" s="951">
        <v>80</v>
      </c>
      <c r="I202" s="951">
        <v>32</v>
      </c>
      <c r="J202" s="951">
        <v>77</v>
      </c>
      <c r="K202" s="951">
        <v>74</v>
      </c>
      <c r="L202" s="951">
        <v>80</v>
      </c>
      <c r="M202" s="951">
        <v>63</v>
      </c>
      <c r="N202" s="951" t="s">
        <v>193</v>
      </c>
      <c r="O202" s="951"/>
      <c r="P202" s="951"/>
      <c r="Q202" s="951">
        <v>484</v>
      </c>
      <c r="R202" s="953"/>
      <c r="S202" s="953"/>
      <c r="T202" s="953">
        <v>484</v>
      </c>
      <c r="U202" s="953" t="s">
        <v>135</v>
      </c>
      <c r="V202" s="953">
        <v>484</v>
      </c>
      <c r="W202" s="953">
        <v>40</v>
      </c>
      <c r="X202" s="953">
        <v>38</v>
      </c>
      <c r="Y202" s="953">
        <v>80</v>
      </c>
      <c r="Z202" s="953">
        <v>484</v>
      </c>
      <c r="AA202" s="953">
        <v>100</v>
      </c>
      <c r="AB202" s="953" t="s">
        <v>112</v>
      </c>
      <c r="AC202" s="953" t="s">
        <v>114</v>
      </c>
      <c r="AD202" s="953" t="s">
        <v>132</v>
      </c>
      <c r="AE202" s="953" t="s">
        <v>132</v>
      </c>
      <c r="AF202" s="953" t="s">
        <v>114</v>
      </c>
      <c r="AG202" s="951" t="s">
        <v>110</v>
      </c>
      <c r="AH202" s="951" t="s">
        <v>112</v>
      </c>
      <c r="AI202" s="951" t="s">
        <v>112</v>
      </c>
      <c r="AJ202" s="951" t="s">
        <v>132</v>
      </c>
      <c r="AK202" s="951" t="s">
        <v>114</v>
      </c>
      <c r="AL202" s="951" t="s">
        <v>110</v>
      </c>
      <c r="AM202" s="951" t="s">
        <v>110</v>
      </c>
      <c r="AN202" s="951" t="s">
        <v>112</v>
      </c>
      <c r="AO202" s="951" t="s">
        <v>110</v>
      </c>
      <c r="AP202" s="951" t="s">
        <v>193</v>
      </c>
      <c r="AQ202" s="951" t="s">
        <v>194</v>
      </c>
      <c r="AR202" s="951">
        <v>91</v>
      </c>
      <c r="AS202" s="951">
        <v>97</v>
      </c>
      <c r="AT202" s="951">
        <v>5</v>
      </c>
      <c r="AU202" s="951" t="s">
        <v>192</v>
      </c>
      <c r="AV202" s="951" t="s">
        <v>196</v>
      </c>
      <c r="AW202" s="954" t="s">
        <v>139</v>
      </c>
      <c r="AX202" s="954">
        <v>0</v>
      </c>
      <c r="AY202" s="954" t="s">
        <v>112</v>
      </c>
      <c r="AZ202" s="954" t="s">
        <v>139</v>
      </c>
      <c r="BA202" s="1120" t="str">
        <f t="shared" ref="BA202:BA265" si="3">IF(AX202=0,"","("&amp;AY202&amp;")*")</f>
        <v/>
      </c>
    </row>
    <row r="203" spans="1:53" ht="15" hidden="1" customHeight="1">
      <c r="A203" s="938" t="s">
        <v>2316</v>
      </c>
      <c r="B203" s="938" t="s">
        <v>1373</v>
      </c>
      <c r="C203" s="938" t="s">
        <v>530</v>
      </c>
      <c r="D203" s="953" t="s">
        <v>711</v>
      </c>
      <c r="E203" s="950" t="s">
        <v>359</v>
      </c>
      <c r="F203" s="951">
        <v>27</v>
      </c>
      <c r="G203" s="951">
        <v>37</v>
      </c>
      <c r="H203" s="951">
        <v>63</v>
      </c>
      <c r="I203" s="951">
        <v>26</v>
      </c>
      <c r="J203" s="951">
        <v>56</v>
      </c>
      <c r="K203" s="951">
        <v>66</v>
      </c>
      <c r="L203" s="951">
        <v>61</v>
      </c>
      <c r="M203" s="951">
        <v>80</v>
      </c>
      <c r="N203" s="951" t="s">
        <v>193</v>
      </c>
      <c r="O203" s="951"/>
      <c r="P203" s="951"/>
      <c r="Q203" s="951">
        <v>416</v>
      </c>
      <c r="R203" s="953"/>
      <c r="S203" s="953"/>
      <c r="T203" s="953">
        <v>416</v>
      </c>
      <c r="U203" s="953" t="s">
        <v>135</v>
      </c>
      <c r="V203" s="953">
        <v>416</v>
      </c>
      <c r="W203" s="953">
        <v>27</v>
      </c>
      <c r="X203" s="953">
        <v>37</v>
      </c>
      <c r="Y203" s="953">
        <v>63</v>
      </c>
      <c r="Z203" s="953">
        <v>416</v>
      </c>
      <c r="AA203" s="953">
        <v>100</v>
      </c>
      <c r="AB203" s="953" t="s">
        <v>110</v>
      </c>
      <c r="AC203" s="953" t="s">
        <v>112</v>
      </c>
      <c r="AD203" s="953" t="s">
        <v>112</v>
      </c>
      <c r="AE203" s="953" t="s">
        <v>110</v>
      </c>
      <c r="AF203" s="953" t="s">
        <v>112</v>
      </c>
      <c r="AG203" s="951" t="s">
        <v>116</v>
      </c>
      <c r="AH203" s="951" t="s">
        <v>110</v>
      </c>
      <c r="AI203" s="951" t="s">
        <v>112</v>
      </c>
      <c r="AJ203" s="951" t="s">
        <v>112</v>
      </c>
      <c r="AK203" s="951" t="s">
        <v>112</v>
      </c>
      <c r="AL203" s="951" t="s">
        <v>110</v>
      </c>
      <c r="AM203" s="951" t="s">
        <v>112</v>
      </c>
      <c r="AN203" s="951" t="s">
        <v>110</v>
      </c>
      <c r="AO203" s="951" t="s">
        <v>116</v>
      </c>
      <c r="AP203" s="951" t="s">
        <v>193</v>
      </c>
      <c r="AQ203" s="951" t="s">
        <v>194</v>
      </c>
      <c r="AR203" s="951">
        <v>98</v>
      </c>
      <c r="AS203" s="951">
        <v>98</v>
      </c>
      <c r="AT203" s="951">
        <v>5</v>
      </c>
      <c r="AU203" s="951" t="s">
        <v>192</v>
      </c>
      <c r="AV203" s="951" t="s">
        <v>196</v>
      </c>
      <c r="AW203" s="954" t="s">
        <v>1960</v>
      </c>
      <c r="AX203" s="954">
        <v>0</v>
      </c>
      <c r="AY203" s="954" t="s">
        <v>110</v>
      </c>
      <c r="AZ203" s="954" t="s">
        <v>3031</v>
      </c>
      <c r="BA203" s="1120" t="str">
        <f t="shared" si="3"/>
        <v/>
      </c>
    </row>
    <row r="204" spans="1:53" ht="15" hidden="1" customHeight="1">
      <c r="A204" s="938" t="s">
        <v>2317</v>
      </c>
      <c r="B204" s="938" t="s">
        <v>1373</v>
      </c>
      <c r="C204" s="938" t="s">
        <v>530</v>
      </c>
      <c r="D204" s="953" t="s">
        <v>712</v>
      </c>
      <c r="E204" s="950" t="s">
        <v>360</v>
      </c>
      <c r="F204" s="951">
        <v>42</v>
      </c>
      <c r="G204" s="951">
        <v>55</v>
      </c>
      <c r="H204" s="951">
        <v>93</v>
      </c>
      <c r="I204" s="951">
        <v>38</v>
      </c>
      <c r="J204" s="951">
        <v>73</v>
      </c>
      <c r="K204" s="951">
        <v>71</v>
      </c>
      <c r="L204" s="951">
        <v>74</v>
      </c>
      <c r="M204" s="951">
        <v>75</v>
      </c>
      <c r="N204" s="951" t="s">
        <v>193</v>
      </c>
      <c r="O204" s="951"/>
      <c r="P204" s="951"/>
      <c r="Q204" s="951">
        <v>521</v>
      </c>
      <c r="R204" s="953"/>
      <c r="S204" s="953"/>
      <c r="T204" s="953">
        <v>521</v>
      </c>
      <c r="U204" s="953" t="s">
        <v>135</v>
      </c>
      <c r="V204" s="953">
        <v>521</v>
      </c>
      <c r="W204" s="953">
        <v>42</v>
      </c>
      <c r="X204" s="953">
        <v>55</v>
      </c>
      <c r="Y204" s="953">
        <v>93</v>
      </c>
      <c r="Z204" s="953">
        <v>521</v>
      </c>
      <c r="AA204" s="953">
        <v>100</v>
      </c>
      <c r="AB204" s="953" t="s">
        <v>114</v>
      </c>
      <c r="AC204" s="953" t="s">
        <v>132</v>
      </c>
      <c r="AD204" s="953" t="s">
        <v>112</v>
      </c>
      <c r="AE204" s="953" t="s">
        <v>132</v>
      </c>
      <c r="AF204" s="953" t="s">
        <v>132</v>
      </c>
      <c r="AG204" s="951" t="s">
        <v>112</v>
      </c>
      <c r="AH204" s="951" t="s">
        <v>114</v>
      </c>
      <c r="AI204" s="951" t="s">
        <v>112</v>
      </c>
      <c r="AJ204" s="951" t="s">
        <v>110</v>
      </c>
      <c r="AK204" s="951" t="s">
        <v>112</v>
      </c>
      <c r="AL204" s="951" t="s">
        <v>110</v>
      </c>
      <c r="AM204" s="951" t="s">
        <v>110</v>
      </c>
      <c r="AN204" s="951" t="s">
        <v>110</v>
      </c>
      <c r="AO204" s="951" t="s">
        <v>110</v>
      </c>
      <c r="AP204" s="951" t="s">
        <v>193</v>
      </c>
      <c r="AQ204" s="951" t="s">
        <v>194</v>
      </c>
      <c r="AR204" s="951">
        <v>93</v>
      </c>
      <c r="AS204" s="951">
        <v>99</v>
      </c>
      <c r="AT204" s="951">
        <v>5</v>
      </c>
      <c r="AU204" s="951" t="s">
        <v>192</v>
      </c>
      <c r="AV204" s="951" t="s">
        <v>196</v>
      </c>
      <c r="AW204" s="954" t="s">
        <v>139</v>
      </c>
      <c r="AX204" s="954">
        <v>0</v>
      </c>
      <c r="AY204" s="954" t="s">
        <v>114</v>
      </c>
      <c r="AZ204" s="954" t="s">
        <v>139</v>
      </c>
      <c r="BA204" s="1120" t="str">
        <f t="shared" si="3"/>
        <v/>
      </c>
    </row>
    <row r="205" spans="1:53" ht="15" hidden="1" customHeight="1">
      <c r="A205" s="938" t="s">
        <v>2318</v>
      </c>
      <c r="B205" s="938" t="s">
        <v>1373</v>
      </c>
      <c r="C205" s="938" t="s">
        <v>530</v>
      </c>
      <c r="D205" s="953" t="s">
        <v>713</v>
      </c>
      <c r="E205" s="950" t="s">
        <v>361</v>
      </c>
      <c r="F205" s="951">
        <v>32</v>
      </c>
      <c r="G205" s="951">
        <v>56</v>
      </c>
      <c r="H205" s="951">
        <v>58</v>
      </c>
      <c r="I205" s="951">
        <v>27</v>
      </c>
      <c r="J205" s="951">
        <v>62</v>
      </c>
      <c r="K205" s="951">
        <v>59</v>
      </c>
      <c r="L205" s="951">
        <v>62</v>
      </c>
      <c r="M205" s="951">
        <v>63</v>
      </c>
      <c r="N205" s="951" t="s">
        <v>193</v>
      </c>
      <c r="O205" s="951"/>
      <c r="P205" s="951"/>
      <c r="Q205" s="951">
        <v>419</v>
      </c>
      <c r="R205" s="953"/>
      <c r="S205" s="953"/>
      <c r="T205" s="953">
        <v>419</v>
      </c>
      <c r="U205" s="953" t="s">
        <v>135</v>
      </c>
      <c r="V205" s="953">
        <v>419</v>
      </c>
      <c r="W205" s="953">
        <v>32</v>
      </c>
      <c r="X205" s="953">
        <v>56</v>
      </c>
      <c r="Y205" s="953">
        <v>58</v>
      </c>
      <c r="Z205" s="953">
        <v>419</v>
      </c>
      <c r="AA205" s="953">
        <v>98</v>
      </c>
      <c r="AB205" s="953" t="s">
        <v>110</v>
      </c>
      <c r="AC205" s="953" t="s">
        <v>112</v>
      </c>
      <c r="AD205" s="953" t="s">
        <v>112</v>
      </c>
      <c r="AE205" s="953" t="s">
        <v>132</v>
      </c>
      <c r="AF205" s="953" t="s">
        <v>112</v>
      </c>
      <c r="AG205" s="951" t="s">
        <v>132</v>
      </c>
      <c r="AH205" s="951" t="s">
        <v>114</v>
      </c>
      <c r="AI205" s="951" t="s">
        <v>114</v>
      </c>
      <c r="AJ205" s="951" t="s">
        <v>114</v>
      </c>
      <c r="AK205" s="951" t="s">
        <v>110</v>
      </c>
      <c r="AL205" s="951" t="s">
        <v>110</v>
      </c>
      <c r="AM205" s="951" t="s">
        <v>110</v>
      </c>
      <c r="AN205" s="951" t="s">
        <v>110</v>
      </c>
      <c r="AO205" s="951" t="s">
        <v>116</v>
      </c>
      <c r="AP205" s="951" t="s">
        <v>193</v>
      </c>
      <c r="AQ205" s="951" t="s">
        <v>194</v>
      </c>
      <c r="AR205" s="951">
        <v>96</v>
      </c>
      <c r="AS205" s="951">
        <v>99</v>
      </c>
      <c r="AT205" s="951">
        <v>5</v>
      </c>
      <c r="AU205" s="951" t="s">
        <v>192</v>
      </c>
      <c r="AV205" s="951" t="s">
        <v>196</v>
      </c>
      <c r="AW205" s="954" t="s">
        <v>139</v>
      </c>
      <c r="AX205" s="954">
        <v>0</v>
      </c>
      <c r="AY205" s="954" t="s">
        <v>110</v>
      </c>
      <c r="AZ205" s="954" t="s">
        <v>3031</v>
      </c>
      <c r="BA205" s="1120" t="str">
        <f t="shared" si="3"/>
        <v/>
      </c>
    </row>
    <row r="206" spans="1:53" ht="15" hidden="1" customHeight="1">
      <c r="A206" s="938" t="s">
        <v>2319</v>
      </c>
      <c r="B206" s="938" t="s">
        <v>1373</v>
      </c>
      <c r="C206" s="938" t="s">
        <v>530</v>
      </c>
      <c r="D206" s="953" t="s">
        <v>714</v>
      </c>
      <c r="E206" s="950" t="s">
        <v>362</v>
      </c>
      <c r="F206" s="951">
        <v>73</v>
      </c>
      <c r="G206" s="951">
        <v>67</v>
      </c>
      <c r="H206" s="951">
        <v>84</v>
      </c>
      <c r="I206" s="951">
        <v>71</v>
      </c>
      <c r="J206" s="951">
        <v>79</v>
      </c>
      <c r="K206" s="951">
        <v>68</v>
      </c>
      <c r="L206" s="951">
        <v>79</v>
      </c>
      <c r="M206" s="951">
        <v>64</v>
      </c>
      <c r="N206" s="951" t="s">
        <v>193</v>
      </c>
      <c r="O206" s="951"/>
      <c r="P206" s="951"/>
      <c r="Q206" s="951">
        <v>585</v>
      </c>
      <c r="R206" s="953"/>
      <c r="S206" s="953"/>
      <c r="T206" s="953">
        <v>585</v>
      </c>
      <c r="U206" s="953" t="s">
        <v>135</v>
      </c>
      <c r="V206" s="953">
        <v>585</v>
      </c>
      <c r="W206" s="953">
        <v>73</v>
      </c>
      <c r="X206" s="953">
        <v>67</v>
      </c>
      <c r="Y206" s="953">
        <v>84</v>
      </c>
      <c r="Z206" s="953">
        <v>585</v>
      </c>
      <c r="AA206" s="953">
        <v>100</v>
      </c>
      <c r="AB206" s="953" t="s">
        <v>132</v>
      </c>
      <c r="AC206" s="953" t="s">
        <v>132</v>
      </c>
      <c r="AD206" s="953" t="s">
        <v>132</v>
      </c>
      <c r="AE206" s="953" t="s">
        <v>132</v>
      </c>
      <c r="AF206" s="953" t="s">
        <v>132</v>
      </c>
      <c r="AG206" s="951" t="s">
        <v>132</v>
      </c>
      <c r="AH206" s="951" t="s">
        <v>132</v>
      </c>
      <c r="AI206" s="951" t="s">
        <v>132</v>
      </c>
      <c r="AJ206" s="951" t="s">
        <v>132</v>
      </c>
      <c r="AK206" s="951" t="s">
        <v>132</v>
      </c>
      <c r="AL206" s="951" t="s">
        <v>132</v>
      </c>
      <c r="AM206" s="951" t="s">
        <v>114</v>
      </c>
      <c r="AN206" s="951" t="s">
        <v>132</v>
      </c>
      <c r="AO206" s="951" t="s">
        <v>112</v>
      </c>
      <c r="AP206" s="951" t="s">
        <v>193</v>
      </c>
      <c r="AQ206" s="951" t="s">
        <v>194</v>
      </c>
      <c r="AR206" s="951">
        <v>66</v>
      </c>
      <c r="AS206" s="951">
        <v>91</v>
      </c>
      <c r="AT206" s="951">
        <v>5</v>
      </c>
      <c r="AU206" s="951" t="s">
        <v>193</v>
      </c>
      <c r="AV206" s="951" t="s">
        <v>196</v>
      </c>
      <c r="AW206" s="954" t="s">
        <v>139</v>
      </c>
      <c r="AX206" s="954">
        <v>0</v>
      </c>
      <c r="AY206" s="954" t="s">
        <v>132</v>
      </c>
      <c r="AZ206" s="954" t="s">
        <v>139</v>
      </c>
      <c r="BA206" s="1120" t="str">
        <f t="shared" si="3"/>
        <v/>
      </c>
    </row>
    <row r="207" spans="1:53" ht="15" hidden="1" customHeight="1">
      <c r="A207" s="938" t="s">
        <v>2320</v>
      </c>
      <c r="B207" s="938" t="s">
        <v>1373</v>
      </c>
      <c r="C207" s="938" t="s">
        <v>530</v>
      </c>
      <c r="D207" s="953" t="s">
        <v>715</v>
      </c>
      <c r="E207" s="950" t="s">
        <v>363</v>
      </c>
      <c r="F207" s="951">
        <v>49</v>
      </c>
      <c r="G207" s="951">
        <v>58</v>
      </c>
      <c r="H207" s="951">
        <v>86</v>
      </c>
      <c r="I207" s="951">
        <v>40</v>
      </c>
      <c r="J207" s="951">
        <v>63</v>
      </c>
      <c r="K207" s="951">
        <v>78</v>
      </c>
      <c r="L207" s="951">
        <v>57</v>
      </c>
      <c r="M207" s="951">
        <v>62</v>
      </c>
      <c r="N207" s="951" t="s">
        <v>193</v>
      </c>
      <c r="O207" s="951"/>
      <c r="P207" s="951"/>
      <c r="Q207" s="951">
        <v>493</v>
      </c>
      <c r="R207" s="953"/>
      <c r="S207" s="953"/>
      <c r="T207" s="953">
        <v>493</v>
      </c>
      <c r="U207" s="953" t="s">
        <v>135</v>
      </c>
      <c r="V207" s="953">
        <v>493</v>
      </c>
      <c r="W207" s="953">
        <v>49</v>
      </c>
      <c r="X207" s="953">
        <v>58</v>
      </c>
      <c r="Y207" s="953">
        <v>86</v>
      </c>
      <c r="Z207" s="953">
        <v>493</v>
      </c>
      <c r="AA207" s="953">
        <v>100</v>
      </c>
      <c r="AB207" s="953" t="s">
        <v>112</v>
      </c>
      <c r="AC207" s="953" t="s">
        <v>112</v>
      </c>
      <c r="AD207" s="953" t="s">
        <v>112</v>
      </c>
      <c r="AE207" s="953" t="s">
        <v>132</v>
      </c>
      <c r="AF207" s="953" t="s">
        <v>110</v>
      </c>
      <c r="AG207" s="951" t="s">
        <v>110</v>
      </c>
      <c r="AH207" s="951" t="s">
        <v>114</v>
      </c>
      <c r="AI207" s="951" t="s">
        <v>114</v>
      </c>
      <c r="AJ207" s="951" t="s">
        <v>114</v>
      </c>
      <c r="AK207" s="951" t="s">
        <v>112</v>
      </c>
      <c r="AL207" s="951" t="s">
        <v>112</v>
      </c>
      <c r="AM207" s="951" t="s">
        <v>110</v>
      </c>
      <c r="AN207" s="951" t="s">
        <v>112</v>
      </c>
      <c r="AO207" s="951" t="s">
        <v>110</v>
      </c>
      <c r="AP207" s="951" t="s">
        <v>193</v>
      </c>
      <c r="AQ207" s="951" t="s">
        <v>194</v>
      </c>
      <c r="AR207" s="951">
        <v>95</v>
      </c>
      <c r="AS207" s="951">
        <v>99</v>
      </c>
      <c r="AT207" s="951">
        <v>5</v>
      </c>
      <c r="AU207" s="951" t="s">
        <v>192</v>
      </c>
      <c r="AV207" s="951" t="s">
        <v>196</v>
      </c>
      <c r="AW207" s="954" t="s">
        <v>139</v>
      </c>
      <c r="AX207" s="954">
        <v>0</v>
      </c>
      <c r="AY207" s="954" t="s">
        <v>112</v>
      </c>
      <c r="AZ207" s="954" t="s">
        <v>139</v>
      </c>
      <c r="BA207" s="1120" t="str">
        <f t="shared" si="3"/>
        <v/>
      </c>
    </row>
    <row r="208" spans="1:53" ht="15" hidden="1" customHeight="1">
      <c r="A208" s="938" t="s">
        <v>2321</v>
      </c>
      <c r="B208" s="938" t="s">
        <v>1373</v>
      </c>
      <c r="C208" s="938" t="s">
        <v>530</v>
      </c>
      <c r="D208" s="953" t="s">
        <v>716</v>
      </c>
      <c r="E208" s="950" t="s">
        <v>364</v>
      </c>
      <c r="F208" s="951">
        <v>56</v>
      </c>
      <c r="G208" s="951">
        <v>56</v>
      </c>
      <c r="H208" s="951">
        <v>81</v>
      </c>
      <c r="I208" s="951">
        <v>37</v>
      </c>
      <c r="J208" s="951">
        <v>77</v>
      </c>
      <c r="K208" s="951">
        <v>70</v>
      </c>
      <c r="L208" s="951">
        <v>84</v>
      </c>
      <c r="M208" s="951">
        <v>79</v>
      </c>
      <c r="N208" s="951" t="s">
        <v>193</v>
      </c>
      <c r="O208" s="951"/>
      <c r="P208" s="951"/>
      <c r="Q208" s="951">
        <v>540</v>
      </c>
      <c r="R208" s="953"/>
      <c r="S208" s="953"/>
      <c r="T208" s="953">
        <v>540</v>
      </c>
      <c r="U208" s="953" t="s">
        <v>135</v>
      </c>
      <c r="V208" s="953">
        <v>540</v>
      </c>
      <c r="W208" s="953">
        <v>56</v>
      </c>
      <c r="X208" s="953">
        <v>56</v>
      </c>
      <c r="Y208" s="953">
        <v>81</v>
      </c>
      <c r="Z208" s="953">
        <v>540</v>
      </c>
      <c r="AA208" s="953">
        <v>100</v>
      </c>
      <c r="AB208" s="953" t="s">
        <v>132</v>
      </c>
      <c r="AC208" s="953" t="s">
        <v>132</v>
      </c>
      <c r="AD208" s="953" t="s">
        <v>132</v>
      </c>
      <c r="AE208" s="953" t="s">
        <v>132</v>
      </c>
      <c r="AF208" s="953" t="s">
        <v>132</v>
      </c>
      <c r="AG208" s="951" t="s">
        <v>114</v>
      </c>
      <c r="AH208" s="951" t="s">
        <v>132</v>
      </c>
      <c r="AI208" s="951" t="s">
        <v>132</v>
      </c>
      <c r="AJ208" s="951" t="s">
        <v>132</v>
      </c>
      <c r="AK208" s="951" t="s">
        <v>114</v>
      </c>
      <c r="AL208" s="951" t="s">
        <v>132</v>
      </c>
      <c r="AM208" s="951" t="s">
        <v>114</v>
      </c>
      <c r="AN208" s="951" t="s">
        <v>112</v>
      </c>
      <c r="AO208" s="951" t="s">
        <v>110</v>
      </c>
      <c r="AP208" s="951" t="s">
        <v>193</v>
      </c>
      <c r="AQ208" s="951" t="s">
        <v>194</v>
      </c>
      <c r="AR208" s="951">
        <v>87</v>
      </c>
      <c r="AS208" s="951">
        <v>88</v>
      </c>
      <c r="AT208" s="951">
        <v>5</v>
      </c>
      <c r="AU208" s="951" t="s">
        <v>192</v>
      </c>
      <c r="AV208" s="951" t="s">
        <v>196</v>
      </c>
      <c r="AW208" s="954" t="s">
        <v>139</v>
      </c>
      <c r="AX208" s="954">
        <v>0</v>
      </c>
      <c r="AY208" s="954" t="s">
        <v>132</v>
      </c>
      <c r="AZ208" s="954" t="s">
        <v>139</v>
      </c>
      <c r="BA208" s="1120" t="str">
        <f t="shared" si="3"/>
        <v/>
      </c>
    </row>
    <row r="209" spans="1:53" s="957" customFormat="1" ht="15" hidden="1" customHeight="1">
      <c r="A209" s="938" t="s">
        <v>2322</v>
      </c>
      <c r="B209" s="938" t="s">
        <v>1373</v>
      </c>
      <c r="C209" s="938" t="s">
        <v>530</v>
      </c>
      <c r="D209" s="951" t="s">
        <v>718</v>
      </c>
      <c r="E209" s="958" t="s">
        <v>365</v>
      </c>
      <c r="F209" s="951">
        <v>34</v>
      </c>
      <c r="G209" s="951">
        <v>29</v>
      </c>
      <c r="H209" s="951">
        <v>67</v>
      </c>
      <c r="I209" s="951">
        <v>29</v>
      </c>
      <c r="J209" s="951">
        <v>60</v>
      </c>
      <c r="K209" s="951">
        <v>50</v>
      </c>
      <c r="L209" s="951">
        <v>64</v>
      </c>
      <c r="M209" s="951">
        <v>55</v>
      </c>
      <c r="N209" s="951" t="s">
        <v>193</v>
      </c>
      <c r="O209" s="951"/>
      <c r="P209" s="951"/>
      <c r="Q209" s="951">
        <v>388</v>
      </c>
      <c r="R209" s="951"/>
      <c r="S209" s="951"/>
      <c r="T209" s="951">
        <v>388</v>
      </c>
      <c r="U209" s="951" t="s">
        <v>135</v>
      </c>
      <c r="V209" s="951">
        <v>388</v>
      </c>
      <c r="W209" s="951">
        <v>36</v>
      </c>
      <c r="X209" s="951">
        <v>31</v>
      </c>
      <c r="Y209" s="951">
        <v>70</v>
      </c>
      <c r="Z209" s="951">
        <v>395</v>
      </c>
      <c r="AA209" s="951">
        <v>100</v>
      </c>
      <c r="AB209" s="951" t="s">
        <v>110</v>
      </c>
      <c r="AC209" s="951" t="s">
        <v>112</v>
      </c>
      <c r="AD209" s="951" t="s">
        <v>110</v>
      </c>
      <c r="AE209" s="951" t="s">
        <v>112</v>
      </c>
      <c r="AF209" s="951" t="s">
        <v>112</v>
      </c>
      <c r="AG209" s="951" t="s">
        <v>112</v>
      </c>
      <c r="AH209" s="951" t="s">
        <v>132</v>
      </c>
      <c r="AI209" s="951" t="s">
        <v>132</v>
      </c>
      <c r="AJ209" s="951" t="s">
        <v>114</v>
      </c>
      <c r="AK209" s="951" t="s">
        <v>112</v>
      </c>
      <c r="AL209" s="951" t="s">
        <v>132</v>
      </c>
      <c r="AM209" s="951" t="s">
        <v>110</v>
      </c>
      <c r="AN209" s="951" t="s">
        <v>110</v>
      </c>
      <c r="AO209" s="951" t="s">
        <v>116</v>
      </c>
      <c r="AP209" s="951" t="s">
        <v>193</v>
      </c>
      <c r="AQ209" s="951" t="s">
        <v>194</v>
      </c>
      <c r="AR209" s="951">
        <v>98</v>
      </c>
      <c r="AS209" s="951">
        <v>97</v>
      </c>
      <c r="AT209" s="951">
        <v>5</v>
      </c>
      <c r="AU209" s="951" t="s">
        <v>192</v>
      </c>
      <c r="AV209" s="951" t="s">
        <v>196</v>
      </c>
      <c r="AW209" s="949" t="s">
        <v>1959</v>
      </c>
      <c r="AX209" s="949">
        <v>7</v>
      </c>
      <c r="AY209" s="954" t="s">
        <v>116</v>
      </c>
      <c r="AZ209" s="949" t="s">
        <v>3031</v>
      </c>
      <c r="BA209" s="1120" t="str">
        <f t="shared" si="3"/>
        <v>(F)*</v>
      </c>
    </row>
    <row r="210" spans="1:53" ht="15" hidden="1" customHeight="1">
      <c r="A210" s="938" t="s">
        <v>2323</v>
      </c>
      <c r="B210" s="938" t="s">
        <v>1373</v>
      </c>
      <c r="C210" s="938" t="s">
        <v>530</v>
      </c>
      <c r="D210" s="953" t="s">
        <v>719</v>
      </c>
      <c r="E210" s="950" t="s">
        <v>366</v>
      </c>
      <c r="F210" s="951">
        <v>41</v>
      </c>
      <c r="G210" s="951">
        <v>45</v>
      </c>
      <c r="H210" s="951">
        <v>78</v>
      </c>
      <c r="I210" s="951">
        <v>43</v>
      </c>
      <c r="J210" s="951">
        <v>70</v>
      </c>
      <c r="K210" s="951">
        <v>82</v>
      </c>
      <c r="L210" s="951">
        <v>65</v>
      </c>
      <c r="M210" s="951">
        <v>71</v>
      </c>
      <c r="N210" s="951" t="s">
        <v>193</v>
      </c>
      <c r="O210" s="951"/>
      <c r="P210" s="951"/>
      <c r="Q210" s="951">
        <v>495</v>
      </c>
      <c r="R210" s="953"/>
      <c r="S210" s="953"/>
      <c r="T210" s="953">
        <v>495</v>
      </c>
      <c r="U210" s="953" t="s">
        <v>135</v>
      </c>
      <c r="V210" s="953">
        <v>495</v>
      </c>
      <c r="W210" s="953">
        <v>41</v>
      </c>
      <c r="X210" s="953">
        <v>45</v>
      </c>
      <c r="Y210" s="953">
        <v>78</v>
      </c>
      <c r="Z210" s="953">
        <v>495</v>
      </c>
      <c r="AA210" s="953">
        <v>100</v>
      </c>
      <c r="AB210" s="953" t="s">
        <v>114</v>
      </c>
      <c r="AC210" s="953" t="s">
        <v>112</v>
      </c>
      <c r="AD210" s="953" t="s">
        <v>112</v>
      </c>
      <c r="AE210" s="953" t="s">
        <v>112</v>
      </c>
      <c r="AF210" s="953" t="s">
        <v>114</v>
      </c>
      <c r="AG210" s="951" t="s">
        <v>112</v>
      </c>
      <c r="AH210" s="951" t="s">
        <v>132</v>
      </c>
      <c r="AI210" s="951" t="s">
        <v>114</v>
      </c>
      <c r="AJ210" s="951" t="s">
        <v>112</v>
      </c>
      <c r="AK210" s="951" t="s">
        <v>112</v>
      </c>
      <c r="AL210" s="951" t="s">
        <v>112</v>
      </c>
      <c r="AM210" s="951" t="s">
        <v>110</v>
      </c>
      <c r="AN210" s="951" t="s">
        <v>110</v>
      </c>
      <c r="AO210" s="951" t="s">
        <v>110</v>
      </c>
      <c r="AP210" s="951" t="s">
        <v>193</v>
      </c>
      <c r="AQ210" s="951" t="s">
        <v>194</v>
      </c>
      <c r="AR210" s="951">
        <v>98</v>
      </c>
      <c r="AS210" s="951">
        <v>99</v>
      </c>
      <c r="AT210" s="951">
        <v>5</v>
      </c>
      <c r="AU210" s="951" t="s">
        <v>192</v>
      </c>
      <c r="AV210" s="951" t="s">
        <v>196</v>
      </c>
      <c r="AW210" s="954" t="s">
        <v>139</v>
      </c>
      <c r="AX210" s="954">
        <v>0</v>
      </c>
      <c r="AY210" s="954" t="s">
        <v>114</v>
      </c>
      <c r="AZ210" s="954" t="s">
        <v>139</v>
      </c>
      <c r="BA210" s="1120" t="str">
        <f t="shared" si="3"/>
        <v/>
      </c>
    </row>
    <row r="211" spans="1:53" ht="15" hidden="1" customHeight="1">
      <c r="A211" s="938" t="s">
        <v>2324</v>
      </c>
      <c r="B211" s="938" t="s">
        <v>1373</v>
      </c>
      <c r="C211" s="938" t="s">
        <v>530</v>
      </c>
      <c r="D211" s="953" t="s">
        <v>720</v>
      </c>
      <c r="E211" s="950" t="s">
        <v>367</v>
      </c>
      <c r="F211" s="951">
        <v>74</v>
      </c>
      <c r="G211" s="951">
        <v>73</v>
      </c>
      <c r="H211" s="951">
        <v>88</v>
      </c>
      <c r="I211" s="951">
        <v>72</v>
      </c>
      <c r="J211" s="951">
        <v>76</v>
      </c>
      <c r="K211" s="951">
        <v>84</v>
      </c>
      <c r="L211" s="951">
        <v>84</v>
      </c>
      <c r="M211" s="951">
        <v>76</v>
      </c>
      <c r="N211" s="951" t="s">
        <v>192</v>
      </c>
      <c r="O211" s="951">
        <v>20</v>
      </c>
      <c r="P211" s="951">
        <v>50</v>
      </c>
      <c r="Q211" s="951">
        <v>697</v>
      </c>
      <c r="R211" s="953">
        <v>677</v>
      </c>
      <c r="S211" s="953">
        <v>717</v>
      </c>
      <c r="T211" s="953">
        <v>717</v>
      </c>
      <c r="U211" s="953" t="s">
        <v>135</v>
      </c>
      <c r="V211" s="953">
        <v>717</v>
      </c>
      <c r="W211" s="953">
        <v>74</v>
      </c>
      <c r="X211" s="953">
        <v>73</v>
      </c>
      <c r="Y211" s="953">
        <v>88</v>
      </c>
      <c r="Z211" s="953">
        <v>717</v>
      </c>
      <c r="AA211" s="953">
        <v>100</v>
      </c>
      <c r="AB211" s="953" t="s">
        <v>132</v>
      </c>
      <c r="AC211" s="953" t="s">
        <v>132</v>
      </c>
      <c r="AD211" s="953" t="s">
        <v>132</v>
      </c>
      <c r="AE211" s="953" t="s">
        <v>132</v>
      </c>
      <c r="AF211" s="953" t="s">
        <v>132</v>
      </c>
      <c r="AG211" s="951" t="s">
        <v>132</v>
      </c>
      <c r="AH211" s="951" t="s">
        <v>132</v>
      </c>
      <c r="AI211" s="951" t="s">
        <v>132</v>
      </c>
      <c r="AJ211" s="951" t="s">
        <v>132</v>
      </c>
      <c r="AK211" s="951" t="s">
        <v>132</v>
      </c>
      <c r="AL211" s="951" t="s">
        <v>132</v>
      </c>
      <c r="AM211" s="951" t="s">
        <v>112</v>
      </c>
      <c r="AN211" s="951" t="s">
        <v>114</v>
      </c>
      <c r="AO211" s="951" t="s">
        <v>112</v>
      </c>
      <c r="AP211" s="951" t="s">
        <v>193</v>
      </c>
      <c r="AQ211" s="951" t="s">
        <v>197</v>
      </c>
      <c r="AR211" s="951">
        <v>57</v>
      </c>
      <c r="AS211" s="951">
        <v>93</v>
      </c>
      <c r="AT211" s="951">
        <v>5</v>
      </c>
      <c r="AU211" s="951" t="s">
        <v>193</v>
      </c>
      <c r="AV211" s="951" t="s">
        <v>196</v>
      </c>
      <c r="AW211" s="954" t="s">
        <v>139</v>
      </c>
      <c r="AX211" s="954">
        <v>0</v>
      </c>
      <c r="AY211" s="954" t="s">
        <v>132</v>
      </c>
      <c r="AZ211" s="954" t="s">
        <v>139</v>
      </c>
      <c r="BA211" s="1120" t="str">
        <f t="shared" si="3"/>
        <v/>
      </c>
    </row>
    <row r="212" spans="1:53" ht="15" hidden="1" customHeight="1">
      <c r="A212" s="938" t="s">
        <v>2325</v>
      </c>
      <c r="B212" s="938" t="s">
        <v>1373</v>
      </c>
      <c r="C212" s="938" t="s">
        <v>530</v>
      </c>
      <c r="D212" s="953" t="s">
        <v>721</v>
      </c>
      <c r="E212" s="950" t="s">
        <v>368</v>
      </c>
      <c r="F212" s="951">
        <v>67</v>
      </c>
      <c r="G212" s="951">
        <v>66</v>
      </c>
      <c r="H212" s="951">
        <v>84</v>
      </c>
      <c r="I212" s="951">
        <v>49</v>
      </c>
      <c r="J212" s="951">
        <v>73</v>
      </c>
      <c r="K212" s="951">
        <v>54</v>
      </c>
      <c r="L212" s="951">
        <v>63</v>
      </c>
      <c r="M212" s="951">
        <v>57</v>
      </c>
      <c r="N212" s="951" t="s">
        <v>193</v>
      </c>
      <c r="O212" s="951"/>
      <c r="P212" s="951"/>
      <c r="Q212" s="951">
        <v>513</v>
      </c>
      <c r="R212" s="953"/>
      <c r="S212" s="953"/>
      <c r="T212" s="953">
        <v>513</v>
      </c>
      <c r="U212" s="953" t="s">
        <v>135</v>
      </c>
      <c r="V212" s="953">
        <v>513</v>
      </c>
      <c r="W212" s="953">
        <v>67</v>
      </c>
      <c r="X212" s="953">
        <v>66</v>
      </c>
      <c r="Y212" s="953">
        <v>84</v>
      </c>
      <c r="Z212" s="953">
        <v>513</v>
      </c>
      <c r="AA212" s="953">
        <v>100</v>
      </c>
      <c r="AB212" s="953" t="s">
        <v>114</v>
      </c>
      <c r="AC212" s="953" t="s">
        <v>132</v>
      </c>
      <c r="AD212" s="953" t="s">
        <v>132</v>
      </c>
      <c r="AE212" s="953" t="s">
        <v>132</v>
      </c>
      <c r="AF212" s="953" t="s">
        <v>114</v>
      </c>
      <c r="AG212" s="951" t="s">
        <v>132</v>
      </c>
      <c r="AH212" s="951" t="s">
        <v>132</v>
      </c>
      <c r="AI212" s="951" t="s">
        <v>132</v>
      </c>
      <c r="AJ212" s="951" t="s">
        <v>132</v>
      </c>
      <c r="AK212" s="951" t="s">
        <v>132</v>
      </c>
      <c r="AL212" s="951" t="s">
        <v>132</v>
      </c>
      <c r="AM212" s="951" t="s">
        <v>112</v>
      </c>
      <c r="AN212" s="951" t="s">
        <v>112</v>
      </c>
      <c r="AO212" s="951" t="s">
        <v>112</v>
      </c>
      <c r="AP212" s="951" t="s">
        <v>193</v>
      </c>
      <c r="AQ212" s="951" t="s">
        <v>194</v>
      </c>
      <c r="AR212" s="951">
        <v>77</v>
      </c>
      <c r="AS212" s="951">
        <v>96</v>
      </c>
      <c r="AT212" s="951">
        <v>5</v>
      </c>
      <c r="AU212" s="951" t="s">
        <v>192</v>
      </c>
      <c r="AV212" s="951" t="s">
        <v>196</v>
      </c>
      <c r="AW212" s="954" t="s">
        <v>139</v>
      </c>
      <c r="AX212" s="954">
        <v>0</v>
      </c>
      <c r="AY212" s="954" t="s">
        <v>114</v>
      </c>
      <c r="AZ212" s="954" t="s">
        <v>139</v>
      </c>
      <c r="BA212" s="1120" t="str">
        <f t="shared" si="3"/>
        <v/>
      </c>
    </row>
    <row r="213" spans="1:53" ht="15" hidden="1" customHeight="1">
      <c r="A213" s="938" t="s">
        <v>2326</v>
      </c>
      <c r="B213" s="938" t="s">
        <v>1373</v>
      </c>
      <c r="C213" s="938" t="s">
        <v>530</v>
      </c>
      <c r="D213" s="953" t="s">
        <v>722</v>
      </c>
      <c r="E213" s="950" t="s">
        <v>369</v>
      </c>
      <c r="F213" s="951">
        <v>70</v>
      </c>
      <c r="G213" s="951">
        <v>74</v>
      </c>
      <c r="H213" s="951">
        <v>87</v>
      </c>
      <c r="I213" s="951">
        <v>69</v>
      </c>
      <c r="J213" s="951">
        <v>85</v>
      </c>
      <c r="K213" s="951">
        <v>73</v>
      </c>
      <c r="L213" s="951">
        <v>92</v>
      </c>
      <c r="M213" s="951">
        <v>76</v>
      </c>
      <c r="N213" s="951" t="s">
        <v>193</v>
      </c>
      <c r="O213" s="951"/>
      <c r="P213" s="951"/>
      <c r="Q213" s="951">
        <v>626</v>
      </c>
      <c r="R213" s="953"/>
      <c r="S213" s="953"/>
      <c r="T213" s="953">
        <v>626</v>
      </c>
      <c r="U213" s="953" t="s">
        <v>135</v>
      </c>
      <c r="V213" s="953">
        <v>626</v>
      </c>
      <c r="W213" s="953">
        <v>70</v>
      </c>
      <c r="X213" s="953">
        <v>74</v>
      </c>
      <c r="Y213" s="953">
        <v>87</v>
      </c>
      <c r="Z213" s="953">
        <v>626</v>
      </c>
      <c r="AA213" s="953">
        <v>100</v>
      </c>
      <c r="AB213" s="953" t="s">
        <v>132</v>
      </c>
      <c r="AC213" s="953" t="s">
        <v>132</v>
      </c>
      <c r="AD213" s="953" t="s">
        <v>132</v>
      </c>
      <c r="AE213" s="953" t="s">
        <v>132</v>
      </c>
      <c r="AF213" s="953" t="s">
        <v>132</v>
      </c>
      <c r="AG213" s="951" t="s">
        <v>132</v>
      </c>
      <c r="AH213" s="951" t="s">
        <v>132</v>
      </c>
      <c r="AI213" s="951" t="s">
        <v>132</v>
      </c>
      <c r="AJ213" s="951" t="s">
        <v>132</v>
      </c>
      <c r="AK213" s="951" t="s">
        <v>132</v>
      </c>
      <c r="AL213" s="951" t="s">
        <v>114</v>
      </c>
      <c r="AM213" s="951" t="s">
        <v>132</v>
      </c>
      <c r="AN213" s="951" t="s">
        <v>112</v>
      </c>
      <c r="AO213" s="951" t="s">
        <v>112</v>
      </c>
      <c r="AP213" s="951" t="s">
        <v>193</v>
      </c>
      <c r="AQ213" s="951" t="s">
        <v>194</v>
      </c>
      <c r="AR213" s="951">
        <v>87</v>
      </c>
      <c r="AS213" s="951">
        <v>97</v>
      </c>
      <c r="AT213" s="951">
        <v>5</v>
      </c>
      <c r="AU213" s="951" t="s">
        <v>192</v>
      </c>
      <c r="AV213" s="951" t="s">
        <v>196</v>
      </c>
      <c r="AW213" s="954" t="s">
        <v>139</v>
      </c>
      <c r="AX213" s="954">
        <v>0</v>
      </c>
      <c r="AY213" s="954" t="s">
        <v>132</v>
      </c>
      <c r="AZ213" s="954" t="s">
        <v>139</v>
      </c>
      <c r="BA213" s="1120" t="str">
        <f t="shared" si="3"/>
        <v/>
      </c>
    </row>
    <row r="214" spans="1:53" ht="15" hidden="1" customHeight="1">
      <c r="A214" s="938" t="s">
        <v>2327</v>
      </c>
      <c r="B214" s="938" t="s">
        <v>1373</v>
      </c>
      <c r="C214" s="938" t="s">
        <v>530</v>
      </c>
      <c r="D214" s="953" t="s">
        <v>723</v>
      </c>
      <c r="E214" s="950" t="s">
        <v>370</v>
      </c>
      <c r="F214" s="951">
        <v>75</v>
      </c>
      <c r="G214" s="951">
        <v>82</v>
      </c>
      <c r="H214" s="951">
        <v>99</v>
      </c>
      <c r="I214" s="951">
        <v>50</v>
      </c>
      <c r="J214" s="951">
        <v>87</v>
      </c>
      <c r="K214" s="951">
        <v>85</v>
      </c>
      <c r="L214" s="951">
        <v>83</v>
      </c>
      <c r="M214" s="951">
        <v>92</v>
      </c>
      <c r="N214" s="951" t="s">
        <v>193</v>
      </c>
      <c r="O214" s="951"/>
      <c r="P214" s="951"/>
      <c r="Q214" s="951">
        <v>653</v>
      </c>
      <c r="R214" s="953"/>
      <c r="S214" s="953"/>
      <c r="T214" s="953">
        <v>653</v>
      </c>
      <c r="U214" s="953" t="s">
        <v>135</v>
      </c>
      <c r="V214" s="953">
        <v>653</v>
      </c>
      <c r="W214" s="953">
        <v>75</v>
      </c>
      <c r="X214" s="953">
        <v>82</v>
      </c>
      <c r="Y214" s="953">
        <v>99</v>
      </c>
      <c r="Z214" s="953">
        <v>653</v>
      </c>
      <c r="AA214" s="953">
        <v>100</v>
      </c>
      <c r="AB214" s="953" t="s">
        <v>132</v>
      </c>
      <c r="AC214" s="953" t="s">
        <v>132</v>
      </c>
      <c r="AD214" s="953" t="s">
        <v>132</v>
      </c>
      <c r="AE214" s="953" t="s">
        <v>132</v>
      </c>
      <c r="AF214" s="953" t="s">
        <v>132</v>
      </c>
      <c r="AG214" s="951" t="s">
        <v>132</v>
      </c>
      <c r="AH214" s="951" t="s">
        <v>132</v>
      </c>
      <c r="AI214" s="951" t="s">
        <v>132</v>
      </c>
      <c r="AJ214" s="951" t="s">
        <v>132</v>
      </c>
      <c r="AK214" s="951" t="s">
        <v>132</v>
      </c>
      <c r="AL214" s="951" t="s">
        <v>132</v>
      </c>
      <c r="AM214" s="951" t="s">
        <v>112</v>
      </c>
      <c r="AN214" s="951" t="s">
        <v>132</v>
      </c>
      <c r="AO214" s="951" t="s">
        <v>112</v>
      </c>
      <c r="AP214" s="951" t="s">
        <v>193</v>
      </c>
      <c r="AQ214" s="951" t="s">
        <v>194</v>
      </c>
      <c r="AR214" s="951">
        <v>89</v>
      </c>
      <c r="AS214" s="951">
        <v>97</v>
      </c>
      <c r="AT214" s="951">
        <v>5</v>
      </c>
      <c r="AU214" s="951" t="s">
        <v>192</v>
      </c>
      <c r="AV214" s="951" t="s">
        <v>196</v>
      </c>
      <c r="AW214" s="954" t="s">
        <v>139</v>
      </c>
      <c r="AX214" s="954">
        <v>0</v>
      </c>
      <c r="AY214" s="954" t="s">
        <v>132</v>
      </c>
      <c r="AZ214" s="954" t="s">
        <v>139</v>
      </c>
      <c r="BA214" s="1120" t="str">
        <f t="shared" si="3"/>
        <v/>
      </c>
    </row>
    <row r="215" spans="1:53" s="957" customFormat="1" ht="15" hidden="1" customHeight="1">
      <c r="A215" s="938" t="s">
        <v>2328</v>
      </c>
      <c r="B215" s="938" t="s">
        <v>1373</v>
      </c>
      <c r="C215" s="938" t="s">
        <v>530</v>
      </c>
      <c r="D215" s="951" t="s">
        <v>724</v>
      </c>
      <c r="E215" s="958" t="s">
        <v>371</v>
      </c>
      <c r="F215" s="951">
        <v>48</v>
      </c>
      <c r="G215" s="951">
        <v>48</v>
      </c>
      <c r="H215" s="951">
        <v>82</v>
      </c>
      <c r="I215" s="951">
        <v>35</v>
      </c>
      <c r="J215" s="951">
        <v>67</v>
      </c>
      <c r="K215" s="951">
        <v>56</v>
      </c>
      <c r="L215" s="951">
        <v>65</v>
      </c>
      <c r="M215" s="951">
        <v>68</v>
      </c>
      <c r="N215" s="951" t="s">
        <v>193</v>
      </c>
      <c r="O215" s="951"/>
      <c r="P215" s="951"/>
      <c r="Q215" s="951">
        <v>469</v>
      </c>
      <c r="R215" s="951"/>
      <c r="S215" s="951"/>
      <c r="T215" s="951">
        <v>469</v>
      </c>
      <c r="U215" s="951" t="s">
        <v>135</v>
      </c>
      <c r="V215" s="951">
        <v>469</v>
      </c>
      <c r="W215" s="951">
        <v>56</v>
      </c>
      <c r="X215" s="951">
        <v>56</v>
      </c>
      <c r="Y215" s="951">
        <v>92</v>
      </c>
      <c r="Z215" s="951">
        <v>495</v>
      </c>
      <c r="AA215" s="951">
        <v>100</v>
      </c>
      <c r="AB215" s="951" t="s">
        <v>114</v>
      </c>
      <c r="AC215" s="951" t="s">
        <v>132</v>
      </c>
      <c r="AD215" s="951" t="s">
        <v>132</v>
      </c>
      <c r="AE215" s="951" t="s">
        <v>132</v>
      </c>
      <c r="AF215" s="951" t="s">
        <v>132</v>
      </c>
      <c r="AG215" s="951" t="s">
        <v>132</v>
      </c>
      <c r="AH215" s="951" t="s">
        <v>132</v>
      </c>
      <c r="AI215" s="951" t="s">
        <v>132</v>
      </c>
      <c r="AJ215" s="951" t="s">
        <v>132</v>
      </c>
      <c r="AK215" s="951" t="s">
        <v>132</v>
      </c>
      <c r="AL215" s="951" t="s">
        <v>114</v>
      </c>
      <c r="AM215" s="951" t="s">
        <v>114</v>
      </c>
      <c r="AN215" s="951" t="s">
        <v>114</v>
      </c>
      <c r="AO215" s="951" t="s">
        <v>112</v>
      </c>
      <c r="AP215" s="951" t="s">
        <v>193</v>
      </c>
      <c r="AQ215" s="951" t="s">
        <v>194</v>
      </c>
      <c r="AR215" s="951">
        <v>92</v>
      </c>
      <c r="AS215" s="951">
        <v>99</v>
      </c>
      <c r="AT215" s="951">
        <v>5</v>
      </c>
      <c r="AU215" s="951" t="s">
        <v>192</v>
      </c>
      <c r="AV215" s="951" t="s">
        <v>196</v>
      </c>
      <c r="AW215" s="949" t="s">
        <v>139</v>
      </c>
      <c r="AX215" s="949">
        <v>26</v>
      </c>
      <c r="AY215" s="954" t="s">
        <v>112</v>
      </c>
      <c r="AZ215" s="949" t="s">
        <v>139</v>
      </c>
      <c r="BA215" s="1120" t="str">
        <f t="shared" si="3"/>
        <v>(C)*</v>
      </c>
    </row>
    <row r="216" spans="1:53" s="957" customFormat="1" ht="15" hidden="1" customHeight="1">
      <c r="A216" s="938" t="s">
        <v>2329</v>
      </c>
      <c r="B216" s="938" t="s">
        <v>1373</v>
      </c>
      <c r="C216" s="938" t="s">
        <v>530</v>
      </c>
      <c r="D216" s="951" t="s">
        <v>725</v>
      </c>
      <c r="E216" s="958" t="s">
        <v>372</v>
      </c>
      <c r="F216" s="951">
        <v>37</v>
      </c>
      <c r="G216" s="951">
        <v>43</v>
      </c>
      <c r="H216" s="951">
        <v>71</v>
      </c>
      <c r="I216" s="951">
        <v>30</v>
      </c>
      <c r="J216" s="951">
        <v>59</v>
      </c>
      <c r="K216" s="951">
        <v>51</v>
      </c>
      <c r="L216" s="951">
        <v>52</v>
      </c>
      <c r="M216" s="951">
        <v>67</v>
      </c>
      <c r="N216" s="951" t="s">
        <v>193</v>
      </c>
      <c r="O216" s="951"/>
      <c r="P216" s="951"/>
      <c r="Q216" s="951">
        <v>410</v>
      </c>
      <c r="R216" s="951"/>
      <c r="S216" s="951"/>
      <c r="T216" s="951">
        <v>410</v>
      </c>
      <c r="U216" s="951" t="s">
        <v>135</v>
      </c>
      <c r="V216" s="951">
        <v>410</v>
      </c>
      <c r="W216" s="951">
        <v>45</v>
      </c>
      <c r="X216" s="951">
        <v>51</v>
      </c>
      <c r="Y216" s="951">
        <v>80</v>
      </c>
      <c r="Z216" s="951">
        <v>435</v>
      </c>
      <c r="AA216" s="951">
        <v>100</v>
      </c>
      <c r="AB216" s="951" t="s">
        <v>112</v>
      </c>
      <c r="AC216" s="951" t="s">
        <v>114</v>
      </c>
      <c r="AD216" s="951" t="s">
        <v>114</v>
      </c>
      <c r="AE216" s="951" t="s">
        <v>132</v>
      </c>
      <c r="AF216" s="951" t="s">
        <v>132</v>
      </c>
      <c r="AG216" s="951" t="s">
        <v>112</v>
      </c>
      <c r="AH216" s="951" t="s">
        <v>114</v>
      </c>
      <c r="AI216" s="951" t="s">
        <v>110</v>
      </c>
      <c r="AJ216" s="951" t="s">
        <v>110</v>
      </c>
      <c r="AK216" s="951" t="s">
        <v>112</v>
      </c>
      <c r="AL216" s="951" t="s">
        <v>110</v>
      </c>
      <c r="AM216" s="951" t="s">
        <v>110</v>
      </c>
      <c r="AN216" s="951" t="s">
        <v>110</v>
      </c>
      <c r="AO216" s="951" t="s">
        <v>110</v>
      </c>
      <c r="AP216" s="951" t="s">
        <v>193</v>
      </c>
      <c r="AQ216" s="951" t="s">
        <v>194</v>
      </c>
      <c r="AR216" s="951">
        <v>98</v>
      </c>
      <c r="AS216" s="951">
        <v>99</v>
      </c>
      <c r="AT216" s="951">
        <v>5</v>
      </c>
      <c r="AU216" s="951" t="s">
        <v>192</v>
      </c>
      <c r="AV216" s="951" t="s">
        <v>196</v>
      </c>
      <c r="AW216" s="949" t="s">
        <v>139</v>
      </c>
      <c r="AX216" s="949">
        <v>25</v>
      </c>
      <c r="AY216" s="954" t="s">
        <v>110</v>
      </c>
      <c r="AZ216" s="949" t="s">
        <v>3031</v>
      </c>
      <c r="BA216" s="1120" t="str">
        <f t="shared" si="3"/>
        <v>(D)*</v>
      </c>
    </row>
    <row r="217" spans="1:53" s="957" customFormat="1" ht="15" hidden="1" customHeight="1">
      <c r="A217" s="938" t="s">
        <v>2330</v>
      </c>
      <c r="B217" s="938" t="s">
        <v>1373</v>
      </c>
      <c r="C217" s="938" t="s">
        <v>530</v>
      </c>
      <c r="D217" s="951" t="s">
        <v>726</v>
      </c>
      <c r="E217" s="958" t="s">
        <v>373</v>
      </c>
      <c r="F217" s="951">
        <v>45</v>
      </c>
      <c r="G217" s="951">
        <v>38</v>
      </c>
      <c r="H217" s="951">
        <v>87</v>
      </c>
      <c r="I217" s="951">
        <v>43</v>
      </c>
      <c r="J217" s="951">
        <v>64</v>
      </c>
      <c r="K217" s="951">
        <v>63</v>
      </c>
      <c r="L217" s="951">
        <v>62</v>
      </c>
      <c r="M217" s="951">
        <v>71</v>
      </c>
      <c r="N217" s="951" t="s">
        <v>193</v>
      </c>
      <c r="O217" s="951"/>
      <c r="P217" s="951"/>
      <c r="Q217" s="951">
        <v>473</v>
      </c>
      <c r="R217" s="951"/>
      <c r="S217" s="951"/>
      <c r="T217" s="951">
        <v>473</v>
      </c>
      <c r="U217" s="951" t="s">
        <v>135</v>
      </c>
      <c r="V217" s="951">
        <v>473</v>
      </c>
      <c r="W217" s="951">
        <v>52</v>
      </c>
      <c r="X217" s="951">
        <v>45</v>
      </c>
      <c r="Y217" s="951">
        <v>95</v>
      </c>
      <c r="Z217" s="951">
        <v>495</v>
      </c>
      <c r="AA217" s="951">
        <v>100</v>
      </c>
      <c r="AB217" s="951" t="s">
        <v>114</v>
      </c>
      <c r="AC217" s="951" t="s">
        <v>132</v>
      </c>
      <c r="AD217" s="951" t="s">
        <v>112</v>
      </c>
      <c r="AE217" s="951" t="s">
        <v>132</v>
      </c>
      <c r="AF217" s="951" t="s">
        <v>114</v>
      </c>
      <c r="AG217" s="951" t="s">
        <v>114</v>
      </c>
      <c r="AH217" s="951" t="s">
        <v>112</v>
      </c>
      <c r="AI217" s="951" t="s">
        <v>132</v>
      </c>
      <c r="AJ217" s="951" t="s">
        <v>114</v>
      </c>
      <c r="AK217" s="951" t="s">
        <v>112</v>
      </c>
      <c r="AL217" s="951" t="s">
        <v>114</v>
      </c>
      <c r="AM217" s="951" t="s">
        <v>114</v>
      </c>
      <c r="AN217" s="951" t="s">
        <v>112</v>
      </c>
      <c r="AO217" s="951" t="s">
        <v>110</v>
      </c>
      <c r="AP217" s="951" t="s">
        <v>193</v>
      </c>
      <c r="AQ217" s="951" t="s">
        <v>194</v>
      </c>
      <c r="AR217" s="951">
        <v>86</v>
      </c>
      <c r="AS217" s="951">
        <v>99</v>
      </c>
      <c r="AT217" s="951">
        <v>5</v>
      </c>
      <c r="AU217" s="951" t="s">
        <v>192</v>
      </c>
      <c r="AV217" s="951" t="s">
        <v>196</v>
      </c>
      <c r="AW217" s="949" t="s">
        <v>139</v>
      </c>
      <c r="AX217" s="949">
        <v>22</v>
      </c>
      <c r="AY217" s="954" t="s">
        <v>112</v>
      </c>
      <c r="AZ217" s="949" t="s">
        <v>139</v>
      </c>
      <c r="BA217" s="1120" t="str">
        <f t="shared" si="3"/>
        <v>(C)*</v>
      </c>
    </row>
    <row r="218" spans="1:53" ht="15" hidden="1" customHeight="1">
      <c r="A218" s="938" t="s">
        <v>2331</v>
      </c>
      <c r="B218" s="938" t="s">
        <v>1373</v>
      </c>
      <c r="C218" s="938" t="s">
        <v>530</v>
      </c>
      <c r="D218" s="953" t="s">
        <v>727</v>
      </c>
      <c r="E218" s="950" t="s">
        <v>374</v>
      </c>
      <c r="F218" s="951">
        <v>61</v>
      </c>
      <c r="G218" s="951">
        <v>67</v>
      </c>
      <c r="H218" s="951">
        <v>81</v>
      </c>
      <c r="I218" s="951">
        <v>55</v>
      </c>
      <c r="J218" s="951">
        <v>65</v>
      </c>
      <c r="K218" s="951">
        <v>56</v>
      </c>
      <c r="L218" s="951">
        <v>69</v>
      </c>
      <c r="M218" s="951">
        <v>75</v>
      </c>
      <c r="N218" s="951" t="s">
        <v>193</v>
      </c>
      <c r="O218" s="951"/>
      <c r="P218" s="951"/>
      <c r="Q218" s="951">
        <v>529</v>
      </c>
      <c r="R218" s="953"/>
      <c r="S218" s="953"/>
      <c r="T218" s="953">
        <v>529</v>
      </c>
      <c r="U218" s="953" t="s">
        <v>135</v>
      </c>
      <c r="V218" s="953">
        <v>529</v>
      </c>
      <c r="W218" s="953">
        <v>61</v>
      </c>
      <c r="X218" s="953">
        <v>67</v>
      </c>
      <c r="Y218" s="953">
        <v>81</v>
      </c>
      <c r="Z218" s="953">
        <v>529</v>
      </c>
      <c r="AA218" s="953">
        <v>100</v>
      </c>
      <c r="AB218" s="953" t="s">
        <v>132</v>
      </c>
      <c r="AC218" s="953" t="s">
        <v>132</v>
      </c>
      <c r="AD218" s="953" t="s">
        <v>132</v>
      </c>
      <c r="AE218" s="953" t="s">
        <v>132</v>
      </c>
      <c r="AF218" s="953" t="s">
        <v>114</v>
      </c>
      <c r="AG218" s="951" t="s">
        <v>132</v>
      </c>
      <c r="AH218" s="951" t="s">
        <v>132</v>
      </c>
      <c r="AI218" s="951" t="s">
        <v>132</v>
      </c>
      <c r="AJ218" s="951" t="s">
        <v>132</v>
      </c>
      <c r="AK218" s="951" t="s">
        <v>132</v>
      </c>
      <c r="AL218" s="951" t="s">
        <v>132</v>
      </c>
      <c r="AM218" s="951" t="s">
        <v>114</v>
      </c>
      <c r="AN218" s="951" t="s">
        <v>112</v>
      </c>
      <c r="AO218" s="951" t="s">
        <v>112</v>
      </c>
      <c r="AP218" s="951" t="s">
        <v>193</v>
      </c>
      <c r="AQ218" s="951" t="s">
        <v>194</v>
      </c>
      <c r="AR218" s="951">
        <v>91</v>
      </c>
      <c r="AS218" s="951">
        <v>98</v>
      </c>
      <c r="AT218" s="951">
        <v>5</v>
      </c>
      <c r="AU218" s="951" t="s">
        <v>192</v>
      </c>
      <c r="AV218" s="951" t="s">
        <v>196</v>
      </c>
      <c r="AW218" s="954" t="s">
        <v>139</v>
      </c>
      <c r="AX218" s="954">
        <v>0</v>
      </c>
      <c r="AY218" s="954" t="s">
        <v>132</v>
      </c>
      <c r="AZ218" s="954" t="s">
        <v>139</v>
      </c>
      <c r="BA218" s="1120" t="str">
        <f t="shared" si="3"/>
        <v/>
      </c>
    </row>
    <row r="219" spans="1:53" s="957" customFormat="1" ht="15" hidden="1" customHeight="1">
      <c r="A219" s="938" t="s">
        <v>2332</v>
      </c>
      <c r="B219" s="938" t="s">
        <v>1373</v>
      </c>
      <c r="C219" s="938" t="s">
        <v>530</v>
      </c>
      <c r="D219" s="951" t="s">
        <v>728</v>
      </c>
      <c r="E219" s="958" t="s">
        <v>375</v>
      </c>
      <c r="F219" s="951">
        <v>38</v>
      </c>
      <c r="G219" s="951">
        <v>50</v>
      </c>
      <c r="H219" s="951">
        <v>74</v>
      </c>
      <c r="I219" s="951">
        <v>50</v>
      </c>
      <c r="J219" s="951">
        <v>72</v>
      </c>
      <c r="K219" s="951">
        <v>64</v>
      </c>
      <c r="L219" s="951">
        <v>80</v>
      </c>
      <c r="M219" s="951">
        <v>57</v>
      </c>
      <c r="N219" s="951" t="s">
        <v>193</v>
      </c>
      <c r="O219" s="951"/>
      <c r="P219" s="951"/>
      <c r="Q219" s="951">
        <v>485</v>
      </c>
      <c r="R219" s="951"/>
      <c r="S219" s="951"/>
      <c r="T219" s="951">
        <v>485</v>
      </c>
      <c r="U219" s="951" t="s">
        <v>135</v>
      </c>
      <c r="V219" s="951">
        <v>485</v>
      </c>
      <c r="W219" s="951">
        <v>41</v>
      </c>
      <c r="X219" s="951">
        <v>53</v>
      </c>
      <c r="Y219" s="951">
        <v>78</v>
      </c>
      <c r="Z219" s="951">
        <v>495</v>
      </c>
      <c r="AA219" s="951">
        <v>100</v>
      </c>
      <c r="AB219" s="951" t="s">
        <v>114</v>
      </c>
      <c r="AC219" s="951" t="s">
        <v>132</v>
      </c>
      <c r="AD219" s="951" t="s">
        <v>112</v>
      </c>
      <c r="AE219" s="951" t="s">
        <v>132</v>
      </c>
      <c r="AF219" s="951" t="s">
        <v>112</v>
      </c>
      <c r="AG219" s="951" t="s">
        <v>132</v>
      </c>
      <c r="AH219" s="951" t="s">
        <v>114</v>
      </c>
      <c r="AI219" s="951" t="s">
        <v>110</v>
      </c>
      <c r="AJ219" s="951" t="s">
        <v>110</v>
      </c>
      <c r="AK219" s="951" t="s">
        <v>112</v>
      </c>
      <c r="AL219" s="951" t="s">
        <v>110</v>
      </c>
      <c r="AM219" s="951" t="s">
        <v>110</v>
      </c>
      <c r="AN219" s="951" t="s">
        <v>116</v>
      </c>
      <c r="AO219" s="951" t="s">
        <v>110</v>
      </c>
      <c r="AP219" s="951" t="s">
        <v>193</v>
      </c>
      <c r="AQ219" s="951" t="s">
        <v>194</v>
      </c>
      <c r="AR219" s="951">
        <v>99</v>
      </c>
      <c r="AS219" s="951">
        <v>98</v>
      </c>
      <c r="AT219" s="951">
        <v>5</v>
      </c>
      <c r="AU219" s="951" t="s">
        <v>192</v>
      </c>
      <c r="AV219" s="951" t="s">
        <v>196</v>
      </c>
      <c r="AW219" s="949" t="s">
        <v>139</v>
      </c>
      <c r="AX219" s="949">
        <v>10</v>
      </c>
      <c r="AY219" s="954" t="s">
        <v>112</v>
      </c>
      <c r="AZ219" s="949" t="s">
        <v>139</v>
      </c>
      <c r="BA219" s="1120" t="str">
        <f t="shared" si="3"/>
        <v>(C)*</v>
      </c>
    </row>
    <row r="220" spans="1:53" ht="15" hidden="1" customHeight="1">
      <c r="A220" s="938" t="s">
        <v>2333</v>
      </c>
      <c r="B220" s="938" t="s">
        <v>1373</v>
      </c>
      <c r="C220" s="938" t="s">
        <v>530</v>
      </c>
      <c r="D220" s="953" t="s">
        <v>729</v>
      </c>
      <c r="E220" s="950" t="s">
        <v>376</v>
      </c>
      <c r="F220" s="951">
        <v>44</v>
      </c>
      <c r="G220" s="951">
        <v>45</v>
      </c>
      <c r="H220" s="951">
        <v>76</v>
      </c>
      <c r="I220" s="951">
        <v>34</v>
      </c>
      <c r="J220" s="951">
        <v>70</v>
      </c>
      <c r="K220" s="951">
        <v>63</v>
      </c>
      <c r="L220" s="951">
        <v>77</v>
      </c>
      <c r="M220" s="951">
        <v>66</v>
      </c>
      <c r="N220" s="951" t="s">
        <v>193</v>
      </c>
      <c r="O220" s="951"/>
      <c r="P220" s="951"/>
      <c r="Q220" s="951">
        <v>475</v>
      </c>
      <c r="R220" s="953"/>
      <c r="S220" s="953"/>
      <c r="T220" s="953">
        <v>475</v>
      </c>
      <c r="U220" s="953" t="s">
        <v>135</v>
      </c>
      <c r="V220" s="953">
        <v>475</v>
      </c>
      <c r="W220" s="953">
        <v>44</v>
      </c>
      <c r="X220" s="953">
        <v>45</v>
      </c>
      <c r="Y220" s="953">
        <v>76</v>
      </c>
      <c r="Z220" s="953">
        <v>475</v>
      </c>
      <c r="AA220" s="953">
        <v>100</v>
      </c>
      <c r="AB220" s="953" t="s">
        <v>112</v>
      </c>
      <c r="AC220" s="953" t="s">
        <v>112</v>
      </c>
      <c r="AD220" s="953" t="s">
        <v>132</v>
      </c>
      <c r="AE220" s="953" t="s">
        <v>132</v>
      </c>
      <c r="AF220" s="953" t="s">
        <v>114</v>
      </c>
      <c r="AG220" s="951" t="s">
        <v>112</v>
      </c>
      <c r="AH220" s="951" t="s">
        <v>132</v>
      </c>
      <c r="AI220" s="951" t="s">
        <v>114</v>
      </c>
      <c r="AJ220" s="951" t="s">
        <v>112</v>
      </c>
      <c r="AK220" s="951" t="s">
        <v>114</v>
      </c>
      <c r="AL220" s="951" t="s">
        <v>112</v>
      </c>
      <c r="AM220" s="951" t="s">
        <v>112</v>
      </c>
      <c r="AN220" s="951" t="s">
        <v>110</v>
      </c>
      <c r="AO220" s="951" t="s">
        <v>110</v>
      </c>
      <c r="AP220" s="951" t="s">
        <v>193</v>
      </c>
      <c r="AQ220" s="951" t="s">
        <v>194</v>
      </c>
      <c r="AR220" s="951">
        <v>96</v>
      </c>
      <c r="AS220" s="951">
        <v>99</v>
      </c>
      <c r="AT220" s="951">
        <v>5</v>
      </c>
      <c r="AU220" s="951" t="s">
        <v>192</v>
      </c>
      <c r="AV220" s="951" t="s">
        <v>196</v>
      </c>
      <c r="AW220" s="954" t="s">
        <v>139</v>
      </c>
      <c r="AX220" s="954">
        <v>0</v>
      </c>
      <c r="AY220" s="954" t="s">
        <v>112</v>
      </c>
      <c r="AZ220" s="954" t="s">
        <v>139</v>
      </c>
      <c r="BA220" s="1120" t="str">
        <f t="shared" si="3"/>
        <v/>
      </c>
    </row>
    <row r="221" spans="1:53" ht="15" hidden="1" customHeight="1">
      <c r="A221" s="938" t="s">
        <v>2334</v>
      </c>
      <c r="B221" s="938" t="s">
        <v>1373</v>
      </c>
      <c r="C221" s="938" t="s">
        <v>530</v>
      </c>
      <c r="D221" s="953" t="s">
        <v>730</v>
      </c>
      <c r="E221" s="950" t="s">
        <v>120</v>
      </c>
      <c r="F221" s="951">
        <v>42</v>
      </c>
      <c r="G221" s="951">
        <v>45</v>
      </c>
      <c r="H221" s="951">
        <v>68</v>
      </c>
      <c r="I221" s="951">
        <v>27</v>
      </c>
      <c r="J221" s="951">
        <v>60</v>
      </c>
      <c r="K221" s="951">
        <v>61</v>
      </c>
      <c r="L221" s="951">
        <v>64</v>
      </c>
      <c r="M221" s="951">
        <v>62</v>
      </c>
      <c r="N221" s="951" t="s">
        <v>192</v>
      </c>
      <c r="O221" s="951">
        <v>38</v>
      </c>
      <c r="P221" s="951">
        <v>46</v>
      </c>
      <c r="Q221" s="951">
        <v>513</v>
      </c>
      <c r="R221" s="953">
        <v>475</v>
      </c>
      <c r="S221" s="953">
        <v>503</v>
      </c>
      <c r="T221" s="953">
        <v>513</v>
      </c>
      <c r="U221" s="953" t="s">
        <v>135</v>
      </c>
      <c r="V221" s="953">
        <v>513</v>
      </c>
      <c r="W221" s="953">
        <v>42</v>
      </c>
      <c r="X221" s="953">
        <v>45</v>
      </c>
      <c r="Y221" s="953">
        <v>68</v>
      </c>
      <c r="Z221" s="953">
        <v>513</v>
      </c>
      <c r="AA221" s="953">
        <v>99</v>
      </c>
      <c r="AB221" s="953" t="s">
        <v>112</v>
      </c>
      <c r="AC221" s="953" t="s">
        <v>112</v>
      </c>
      <c r="AD221" s="953" t="s">
        <v>112</v>
      </c>
      <c r="AE221" s="953" t="s">
        <v>114</v>
      </c>
      <c r="AF221" s="953" t="s">
        <v>112</v>
      </c>
      <c r="AG221" s="951"/>
      <c r="AH221" s="951"/>
      <c r="AI221" s="951"/>
      <c r="AJ221" s="951"/>
      <c r="AK221" s="951"/>
      <c r="AL221" s="951"/>
      <c r="AM221" s="951"/>
      <c r="AN221" s="951"/>
      <c r="AO221" s="951"/>
      <c r="AP221" s="951" t="s">
        <v>193</v>
      </c>
      <c r="AQ221" s="951" t="s">
        <v>197</v>
      </c>
      <c r="AR221" s="951">
        <v>90</v>
      </c>
      <c r="AS221" s="951">
        <v>90</v>
      </c>
      <c r="AT221" s="951">
        <v>5</v>
      </c>
      <c r="AU221" s="951" t="s">
        <v>192</v>
      </c>
      <c r="AV221" s="951" t="s">
        <v>196</v>
      </c>
      <c r="AW221" s="954" t="s">
        <v>139</v>
      </c>
      <c r="AX221" s="954">
        <v>0</v>
      </c>
      <c r="AY221" s="954" t="s">
        <v>112</v>
      </c>
      <c r="AZ221" s="954" t="s">
        <v>139</v>
      </c>
      <c r="BA221" s="1120" t="str">
        <f t="shared" si="3"/>
        <v/>
      </c>
    </row>
    <row r="222" spans="1:53" ht="15" hidden="1" customHeight="1">
      <c r="A222" s="938" t="s">
        <v>2335</v>
      </c>
      <c r="B222" s="938" t="s">
        <v>1373</v>
      </c>
      <c r="C222" s="938" t="s">
        <v>530</v>
      </c>
      <c r="D222" s="953" t="s">
        <v>731</v>
      </c>
      <c r="E222" s="950" t="s">
        <v>377</v>
      </c>
      <c r="F222" s="951">
        <v>58</v>
      </c>
      <c r="G222" s="951">
        <v>57</v>
      </c>
      <c r="H222" s="951">
        <v>84</v>
      </c>
      <c r="I222" s="951">
        <v>48</v>
      </c>
      <c r="J222" s="951">
        <v>68</v>
      </c>
      <c r="K222" s="951">
        <v>72</v>
      </c>
      <c r="L222" s="951">
        <v>71</v>
      </c>
      <c r="M222" s="951">
        <v>73</v>
      </c>
      <c r="N222" s="951" t="s">
        <v>192</v>
      </c>
      <c r="O222" s="951">
        <v>15</v>
      </c>
      <c r="P222" s="951">
        <v>50</v>
      </c>
      <c r="Q222" s="951">
        <v>596</v>
      </c>
      <c r="R222" s="953">
        <v>581</v>
      </c>
      <c r="S222" s="953">
        <v>615</v>
      </c>
      <c r="T222" s="953">
        <v>615</v>
      </c>
      <c r="U222" s="953" t="s">
        <v>135</v>
      </c>
      <c r="V222" s="953">
        <v>615</v>
      </c>
      <c r="W222" s="953">
        <v>58</v>
      </c>
      <c r="X222" s="953">
        <v>57</v>
      </c>
      <c r="Y222" s="953">
        <v>84</v>
      </c>
      <c r="Z222" s="953">
        <v>615</v>
      </c>
      <c r="AA222" s="953">
        <v>100</v>
      </c>
      <c r="AB222" s="953" t="s">
        <v>132</v>
      </c>
      <c r="AC222" s="953" t="s">
        <v>132</v>
      </c>
      <c r="AD222" s="953" t="s">
        <v>132</v>
      </c>
      <c r="AE222" s="953" t="s">
        <v>132</v>
      </c>
      <c r="AF222" s="953" t="s">
        <v>114</v>
      </c>
      <c r="AG222" s="951" t="s">
        <v>112</v>
      </c>
      <c r="AH222" s="951"/>
      <c r="AI222" s="951"/>
      <c r="AJ222" s="951"/>
      <c r="AK222" s="951"/>
      <c r="AL222" s="951"/>
      <c r="AM222" s="951"/>
      <c r="AN222" s="951"/>
      <c r="AO222" s="951"/>
      <c r="AP222" s="951" t="s">
        <v>193</v>
      </c>
      <c r="AQ222" s="951" t="s">
        <v>197</v>
      </c>
      <c r="AR222" s="951">
        <v>75</v>
      </c>
      <c r="AS222" s="951">
        <v>84</v>
      </c>
      <c r="AT222" s="951">
        <v>5</v>
      </c>
      <c r="AU222" s="951" t="s">
        <v>192</v>
      </c>
      <c r="AV222" s="951" t="s">
        <v>196</v>
      </c>
      <c r="AW222" s="954" t="s">
        <v>139</v>
      </c>
      <c r="AX222" s="954">
        <v>0</v>
      </c>
      <c r="AY222" s="954" t="s">
        <v>132</v>
      </c>
      <c r="AZ222" s="954" t="s">
        <v>139</v>
      </c>
      <c r="BA222" s="1120" t="str">
        <f t="shared" si="3"/>
        <v/>
      </c>
    </row>
    <row r="223" spans="1:53" ht="15" hidden="1" customHeight="1">
      <c r="A223" s="938" t="s">
        <v>2336</v>
      </c>
      <c r="B223" s="938" t="s">
        <v>1373</v>
      </c>
      <c r="C223" s="938" t="s">
        <v>530</v>
      </c>
      <c r="D223" s="953" t="s">
        <v>1051</v>
      </c>
      <c r="E223" s="950" t="s">
        <v>1360</v>
      </c>
      <c r="F223" s="951">
        <v>56</v>
      </c>
      <c r="G223" s="951">
        <v>54</v>
      </c>
      <c r="H223" s="951">
        <v>85</v>
      </c>
      <c r="I223" s="951">
        <v>58</v>
      </c>
      <c r="J223" s="951">
        <v>78</v>
      </c>
      <c r="K223" s="951">
        <v>74</v>
      </c>
      <c r="L223" s="951">
        <v>76</v>
      </c>
      <c r="M223" s="951">
        <v>79</v>
      </c>
      <c r="N223" s="951" t="s">
        <v>192</v>
      </c>
      <c r="O223" s="951">
        <v>45</v>
      </c>
      <c r="P223" s="951">
        <v>32</v>
      </c>
      <c r="Q223" s="951">
        <v>637</v>
      </c>
      <c r="R223" s="953">
        <v>592</v>
      </c>
      <c r="S223" s="953">
        <v>627</v>
      </c>
      <c r="T223" s="953">
        <v>637</v>
      </c>
      <c r="U223" s="953" t="s">
        <v>135</v>
      </c>
      <c r="V223" s="953">
        <v>637</v>
      </c>
      <c r="W223" s="953">
        <v>56</v>
      </c>
      <c r="X223" s="953">
        <v>54</v>
      </c>
      <c r="Y223" s="953">
        <v>85</v>
      </c>
      <c r="Z223" s="953">
        <v>637</v>
      </c>
      <c r="AA223" s="953">
        <v>99</v>
      </c>
      <c r="AB223" s="953" t="s">
        <v>132</v>
      </c>
      <c r="AC223" s="953" t="s">
        <v>132</v>
      </c>
      <c r="AD223" s="953" t="s">
        <v>110</v>
      </c>
      <c r="AE223" s="953"/>
      <c r="AF223" s="953"/>
      <c r="AG223" s="951"/>
      <c r="AH223" s="951"/>
      <c r="AI223" s="951"/>
      <c r="AJ223" s="949"/>
      <c r="AK223" s="951"/>
      <c r="AL223" s="951"/>
      <c r="AM223" s="949"/>
      <c r="AN223" s="951"/>
      <c r="AO223" s="951"/>
      <c r="AP223" s="951" t="s">
        <v>192</v>
      </c>
      <c r="AQ223" s="951" t="s">
        <v>197</v>
      </c>
      <c r="AR223" s="951">
        <v>44</v>
      </c>
      <c r="AS223" s="951">
        <v>97</v>
      </c>
      <c r="AT223" s="951">
        <v>5</v>
      </c>
      <c r="AU223" s="951" t="s">
        <v>192</v>
      </c>
      <c r="AV223" s="951" t="s">
        <v>196</v>
      </c>
      <c r="AW223" s="954" t="s">
        <v>139</v>
      </c>
      <c r="AX223" s="954">
        <v>0</v>
      </c>
      <c r="AY223" s="954" t="s">
        <v>132</v>
      </c>
      <c r="AZ223" s="954" t="s">
        <v>139</v>
      </c>
      <c r="BA223" s="1120" t="str">
        <f t="shared" si="3"/>
        <v/>
      </c>
    </row>
    <row r="224" spans="1:53" ht="15" hidden="1" customHeight="1">
      <c r="A224" s="938" t="s">
        <v>2337</v>
      </c>
      <c r="B224" s="938" t="s">
        <v>1373</v>
      </c>
      <c r="C224" s="938" t="s">
        <v>530</v>
      </c>
      <c r="D224" s="953" t="s">
        <v>732</v>
      </c>
      <c r="E224" s="950" t="s">
        <v>0</v>
      </c>
      <c r="F224" s="951">
        <v>69</v>
      </c>
      <c r="G224" s="951">
        <v>59</v>
      </c>
      <c r="H224" s="951">
        <v>67</v>
      </c>
      <c r="I224" s="951">
        <v>38</v>
      </c>
      <c r="J224" s="951">
        <v>71</v>
      </c>
      <c r="K224" s="951">
        <v>69</v>
      </c>
      <c r="L224" s="951">
        <v>71</v>
      </c>
      <c r="M224" s="951">
        <v>69</v>
      </c>
      <c r="N224" s="951" t="s">
        <v>193</v>
      </c>
      <c r="O224" s="951"/>
      <c r="P224" s="951"/>
      <c r="Q224" s="951">
        <v>513</v>
      </c>
      <c r="R224" s="953"/>
      <c r="S224" s="953"/>
      <c r="T224" s="953">
        <v>513</v>
      </c>
      <c r="U224" s="953" t="s">
        <v>135</v>
      </c>
      <c r="V224" s="953">
        <v>513</v>
      </c>
      <c r="W224" s="953">
        <v>69</v>
      </c>
      <c r="X224" s="953">
        <v>59</v>
      </c>
      <c r="Y224" s="953">
        <v>67</v>
      </c>
      <c r="Z224" s="953">
        <v>513</v>
      </c>
      <c r="AA224" s="953">
        <v>100</v>
      </c>
      <c r="AB224" s="953" t="s">
        <v>114</v>
      </c>
      <c r="AC224" s="953" t="s">
        <v>132</v>
      </c>
      <c r="AD224" s="953"/>
      <c r="AE224" s="953"/>
      <c r="AF224" s="953"/>
      <c r="AG224" s="951"/>
      <c r="AH224" s="951"/>
      <c r="AI224" s="951"/>
      <c r="AJ224" s="951"/>
      <c r="AK224" s="951"/>
      <c r="AL224" s="951"/>
      <c r="AM224" s="951"/>
      <c r="AN224" s="951"/>
      <c r="AO224" s="951"/>
      <c r="AP224" s="951" t="s">
        <v>192</v>
      </c>
      <c r="AQ224" s="951" t="s">
        <v>197</v>
      </c>
      <c r="AR224" s="951">
        <v>50</v>
      </c>
      <c r="AS224" s="951">
        <v>82</v>
      </c>
      <c r="AT224" s="951">
        <v>5</v>
      </c>
      <c r="AU224" s="951" t="s">
        <v>193</v>
      </c>
      <c r="AV224" s="951" t="s">
        <v>196</v>
      </c>
      <c r="AW224" s="954" t="s">
        <v>139</v>
      </c>
      <c r="AX224" s="954">
        <v>0</v>
      </c>
      <c r="AY224" s="954" t="s">
        <v>114</v>
      </c>
      <c r="AZ224" s="954" t="s">
        <v>139</v>
      </c>
      <c r="BA224" s="1120" t="str">
        <f t="shared" si="3"/>
        <v/>
      </c>
    </row>
    <row r="225" spans="1:53" s="957" customFormat="1" ht="15" hidden="1" customHeight="1">
      <c r="A225" s="938" t="s">
        <v>2338</v>
      </c>
      <c r="B225" s="938" t="s">
        <v>1373</v>
      </c>
      <c r="C225" s="938" t="s">
        <v>530</v>
      </c>
      <c r="D225" s="951" t="s">
        <v>733</v>
      </c>
      <c r="E225" s="958" t="s">
        <v>378</v>
      </c>
      <c r="F225" s="951">
        <v>52</v>
      </c>
      <c r="G225" s="951">
        <v>59</v>
      </c>
      <c r="H225" s="951">
        <v>81</v>
      </c>
      <c r="I225" s="951">
        <v>44</v>
      </c>
      <c r="J225" s="951">
        <v>65</v>
      </c>
      <c r="K225" s="951">
        <v>60</v>
      </c>
      <c r="L225" s="951">
        <v>74</v>
      </c>
      <c r="M225" s="951">
        <v>65</v>
      </c>
      <c r="N225" s="951" t="s">
        <v>193</v>
      </c>
      <c r="O225" s="949"/>
      <c r="P225" s="951"/>
      <c r="Q225" s="951">
        <v>500</v>
      </c>
      <c r="R225" s="951"/>
      <c r="S225" s="949"/>
      <c r="T225" s="951">
        <v>500</v>
      </c>
      <c r="U225" s="951" t="s">
        <v>135</v>
      </c>
      <c r="V225" s="951">
        <v>500</v>
      </c>
      <c r="W225" s="951">
        <v>52</v>
      </c>
      <c r="X225" s="951">
        <v>59</v>
      </c>
      <c r="Y225" s="951">
        <v>81</v>
      </c>
      <c r="Z225" s="951">
        <v>500</v>
      </c>
      <c r="AA225" s="951">
        <v>100</v>
      </c>
      <c r="AB225" s="951" t="s">
        <v>114</v>
      </c>
      <c r="AC225" s="951" t="s">
        <v>132</v>
      </c>
      <c r="AD225" s="951" t="s">
        <v>132</v>
      </c>
      <c r="AE225" s="951" t="s">
        <v>132</v>
      </c>
      <c r="AF225" s="951" t="s">
        <v>132</v>
      </c>
      <c r="AG225" s="951" t="s">
        <v>114</v>
      </c>
      <c r="AH225" s="951" t="s">
        <v>132</v>
      </c>
      <c r="AI225" s="951" t="s">
        <v>132</v>
      </c>
      <c r="AJ225" s="951" t="s">
        <v>132</v>
      </c>
      <c r="AK225" s="951" t="s">
        <v>114</v>
      </c>
      <c r="AL225" s="951" t="s">
        <v>114</v>
      </c>
      <c r="AM225" s="951" t="s">
        <v>112</v>
      </c>
      <c r="AN225" s="951" t="s">
        <v>112</v>
      </c>
      <c r="AO225" s="951" t="s">
        <v>110</v>
      </c>
      <c r="AP225" s="951" t="s">
        <v>193</v>
      </c>
      <c r="AQ225" s="951" t="s">
        <v>194</v>
      </c>
      <c r="AR225" s="951">
        <v>93</v>
      </c>
      <c r="AS225" s="951">
        <v>98</v>
      </c>
      <c r="AT225" s="951">
        <v>5</v>
      </c>
      <c r="AU225" s="951" t="s">
        <v>192</v>
      </c>
      <c r="AV225" s="951" t="s">
        <v>196</v>
      </c>
      <c r="AW225" s="949" t="s">
        <v>139</v>
      </c>
      <c r="AX225" s="949">
        <v>0</v>
      </c>
      <c r="AY225" s="954" t="s">
        <v>114</v>
      </c>
      <c r="AZ225" s="949" t="s">
        <v>139</v>
      </c>
      <c r="BA225" s="1120" t="str">
        <f t="shared" si="3"/>
        <v/>
      </c>
    </row>
    <row r="226" spans="1:53" ht="15" hidden="1" customHeight="1">
      <c r="A226" s="938" t="s">
        <v>2339</v>
      </c>
      <c r="B226" s="938" t="s">
        <v>1373</v>
      </c>
      <c r="C226" s="938" t="s">
        <v>530</v>
      </c>
      <c r="D226" s="953" t="s">
        <v>1386</v>
      </c>
      <c r="E226" s="950" t="s">
        <v>1781</v>
      </c>
      <c r="F226" s="951">
        <v>80</v>
      </c>
      <c r="G226" s="951">
        <v>72</v>
      </c>
      <c r="H226" s="951">
        <v>100</v>
      </c>
      <c r="I226" s="951">
        <v>67</v>
      </c>
      <c r="J226" s="951">
        <v>77</v>
      </c>
      <c r="K226" s="951">
        <v>65</v>
      </c>
      <c r="L226" s="951">
        <v>77</v>
      </c>
      <c r="M226" s="951">
        <v>65</v>
      </c>
      <c r="N226" s="951" t="s">
        <v>193</v>
      </c>
      <c r="O226" s="951"/>
      <c r="P226" s="951"/>
      <c r="Q226" s="951">
        <v>603</v>
      </c>
      <c r="R226" s="953"/>
      <c r="S226" s="953"/>
      <c r="T226" s="953">
        <v>603</v>
      </c>
      <c r="U226" s="953" t="s">
        <v>135</v>
      </c>
      <c r="V226" s="953">
        <v>603</v>
      </c>
      <c r="W226" s="953">
        <v>80</v>
      </c>
      <c r="X226" s="953">
        <v>72</v>
      </c>
      <c r="Y226" s="953">
        <v>100</v>
      </c>
      <c r="Z226" s="953">
        <v>603</v>
      </c>
      <c r="AA226" s="953">
        <v>100</v>
      </c>
      <c r="AB226" s="953" t="s">
        <v>132</v>
      </c>
      <c r="AC226" s="953"/>
      <c r="AD226" s="953"/>
      <c r="AE226" s="953"/>
      <c r="AF226" s="953"/>
      <c r="AG226" s="951"/>
      <c r="AH226" s="951"/>
      <c r="AI226" s="951"/>
      <c r="AJ226" s="951"/>
      <c r="AK226" s="951"/>
      <c r="AL226" s="951"/>
      <c r="AM226" s="951"/>
      <c r="AN226" s="951"/>
      <c r="AO226" s="951"/>
      <c r="AP226" s="951" t="s">
        <v>192</v>
      </c>
      <c r="AQ226" s="951" t="s">
        <v>194</v>
      </c>
      <c r="AR226" s="951">
        <v>29</v>
      </c>
      <c r="AS226" s="951">
        <v>53</v>
      </c>
      <c r="AT226" s="951">
        <v>5</v>
      </c>
      <c r="AU226" s="951" t="s">
        <v>193</v>
      </c>
      <c r="AV226" s="951" t="s">
        <v>196</v>
      </c>
      <c r="AW226" s="954" t="s">
        <v>139</v>
      </c>
      <c r="AX226" s="954">
        <v>0</v>
      </c>
      <c r="AY226" s="954" t="s">
        <v>132</v>
      </c>
      <c r="AZ226" s="954" t="s">
        <v>139</v>
      </c>
      <c r="BA226" s="1120" t="str">
        <f t="shared" si="3"/>
        <v/>
      </c>
    </row>
    <row r="227" spans="1:53" ht="15" hidden="1" customHeight="1">
      <c r="A227" s="938" t="s">
        <v>2340</v>
      </c>
      <c r="B227" s="938" t="s">
        <v>1373</v>
      </c>
      <c r="C227" s="938" t="s">
        <v>530</v>
      </c>
      <c r="D227" s="953" t="s">
        <v>1049</v>
      </c>
      <c r="E227" s="950" t="s">
        <v>1361</v>
      </c>
      <c r="F227" s="951">
        <v>43</v>
      </c>
      <c r="G227" s="951">
        <v>50</v>
      </c>
      <c r="H227" s="951">
        <v>71</v>
      </c>
      <c r="I227" s="951">
        <v>53</v>
      </c>
      <c r="J227" s="951">
        <v>83</v>
      </c>
      <c r="K227" s="951">
        <v>87</v>
      </c>
      <c r="L227" s="951">
        <v>83</v>
      </c>
      <c r="M227" s="951">
        <v>95</v>
      </c>
      <c r="N227" s="951" t="s">
        <v>192</v>
      </c>
      <c r="O227" s="951">
        <v>40</v>
      </c>
      <c r="P227" s="951">
        <v>50</v>
      </c>
      <c r="Q227" s="951">
        <v>655</v>
      </c>
      <c r="R227" s="953">
        <v>615</v>
      </c>
      <c r="S227" s="953">
        <v>651</v>
      </c>
      <c r="T227" s="953">
        <v>655</v>
      </c>
      <c r="U227" s="953" t="s">
        <v>135</v>
      </c>
      <c r="V227" s="953">
        <v>655</v>
      </c>
      <c r="W227" s="953">
        <v>43</v>
      </c>
      <c r="X227" s="953">
        <v>50</v>
      </c>
      <c r="Y227" s="953">
        <v>71</v>
      </c>
      <c r="Z227" s="953">
        <v>655</v>
      </c>
      <c r="AA227" s="953">
        <v>100</v>
      </c>
      <c r="AB227" s="953" t="s">
        <v>132</v>
      </c>
      <c r="AC227" s="953" t="s">
        <v>114</v>
      </c>
      <c r="AD227" s="953" t="s">
        <v>116</v>
      </c>
      <c r="AE227" s="953"/>
      <c r="AF227" s="953"/>
      <c r="AG227" s="951"/>
      <c r="AH227" s="951"/>
      <c r="AI227" s="951"/>
      <c r="AJ227" s="951"/>
      <c r="AK227" s="951"/>
      <c r="AL227" s="951"/>
      <c r="AM227" s="951"/>
      <c r="AN227" s="951"/>
      <c r="AO227" s="951"/>
      <c r="AP227" s="951" t="s">
        <v>192</v>
      </c>
      <c r="AQ227" s="951" t="s">
        <v>197</v>
      </c>
      <c r="AR227" s="951">
        <v>72</v>
      </c>
      <c r="AS227" s="951">
        <v>99</v>
      </c>
      <c r="AT227" s="951">
        <v>5</v>
      </c>
      <c r="AU227" s="951" t="s">
        <v>192</v>
      </c>
      <c r="AV227" s="951" t="s">
        <v>196</v>
      </c>
      <c r="AW227" s="954" t="s">
        <v>139</v>
      </c>
      <c r="AX227" s="954">
        <v>0</v>
      </c>
      <c r="AY227" s="954" t="s">
        <v>132</v>
      </c>
      <c r="AZ227" s="954" t="s">
        <v>139</v>
      </c>
      <c r="BA227" s="1120" t="str">
        <f t="shared" si="3"/>
        <v/>
      </c>
    </row>
    <row r="228" spans="1:53" ht="15" hidden="1" customHeight="1">
      <c r="A228" s="938" t="s">
        <v>2341</v>
      </c>
      <c r="B228" s="938" t="s">
        <v>1373</v>
      </c>
      <c r="C228" s="938" t="s">
        <v>530</v>
      </c>
      <c r="D228" s="953" t="s">
        <v>734</v>
      </c>
      <c r="E228" s="950" t="s">
        <v>1362</v>
      </c>
      <c r="F228" s="951">
        <v>50</v>
      </c>
      <c r="G228" s="951">
        <v>52</v>
      </c>
      <c r="H228" s="951">
        <v>73</v>
      </c>
      <c r="I228" s="951">
        <v>43</v>
      </c>
      <c r="J228" s="951">
        <v>58</v>
      </c>
      <c r="K228" s="951">
        <v>80</v>
      </c>
      <c r="L228" s="951">
        <v>70</v>
      </c>
      <c r="M228" s="951">
        <v>74</v>
      </c>
      <c r="N228" s="951" t="s">
        <v>192</v>
      </c>
      <c r="O228" s="951">
        <v>18</v>
      </c>
      <c r="P228" s="951">
        <v>45</v>
      </c>
      <c r="Q228" s="951">
        <v>563</v>
      </c>
      <c r="R228" s="953">
        <v>545</v>
      </c>
      <c r="S228" s="953">
        <v>577</v>
      </c>
      <c r="T228" s="953">
        <v>577</v>
      </c>
      <c r="U228" s="953" t="s">
        <v>135</v>
      </c>
      <c r="V228" s="953">
        <v>577</v>
      </c>
      <c r="W228" s="953">
        <v>50</v>
      </c>
      <c r="X228" s="953">
        <v>52</v>
      </c>
      <c r="Y228" s="953">
        <v>73</v>
      </c>
      <c r="Z228" s="953">
        <v>577</v>
      </c>
      <c r="AA228" s="953">
        <v>100</v>
      </c>
      <c r="AB228" s="953" t="s">
        <v>114</v>
      </c>
      <c r="AC228" s="953" t="s">
        <v>114</v>
      </c>
      <c r="AD228" s="953" t="s">
        <v>112</v>
      </c>
      <c r="AE228" s="953" t="s">
        <v>112</v>
      </c>
      <c r="AF228" s="953"/>
      <c r="AG228" s="951"/>
      <c r="AH228" s="951"/>
      <c r="AI228" s="951"/>
      <c r="AJ228" s="949"/>
      <c r="AK228" s="951"/>
      <c r="AL228" s="951"/>
      <c r="AM228" s="949"/>
      <c r="AN228" s="951"/>
      <c r="AO228" s="951"/>
      <c r="AP228" s="951" t="s">
        <v>192</v>
      </c>
      <c r="AQ228" s="951" t="s">
        <v>197</v>
      </c>
      <c r="AR228" s="951">
        <v>92</v>
      </c>
      <c r="AS228" s="951">
        <v>99</v>
      </c>
      <c r="AT228" s="951">
        <v>5</v>
      </c>
      <c r="AU228" s="951" t="s">
        <v>192</v>
      </c>
      <c r="AV228" s="951" t="s">
        <v>196</v>
      </c>
      <c r="AW228" s="954" t="s">
        <v>139</v>
      </c>
      <c r="AX228" s="954">
        <v>0</v>
      </c>
      <c r="AY228" s="954" t="s">
        <v>114</v>
      </c>
      <c r="AZ228" s="954" t="s">
        <v>139</v>
      </c>
      <c r="BA228" s="1120" t="str">
        <f t="shared" si="3"/>
        <v/>
      </c>
    </row>
    <row r="229" spans="1:53" s="957" customFormat="1" ht="15" hidden="1" customHeight="1">
      <c r="A229" s="938" t="s">
        <v>2342</v>
      </c>
      <c r="B229" s="938" t="s">
        <v>1373</v>
      </c>
      <c r="C229" s="938" t="s">
        <v>530</v>
      </c>
      <c r="D229" s="951" t="s">
        <v>1048</v>
      </c>
      <c r="E229" s="958" t="s">
        <v>927</v>
      </c>
      <c r="F229" s="951">
        <v>33</v>
      </c>
      <c r="G229" s="951">
        <v>38</v>
      </c>
      <c r="H229" s="951">
        <v>68</v>
      </c>
      <c r="I229" s="951">
        <v>27</v>
      </c>
      <c r="J229" s="951">
        <v>64</v>
      </c>
      <c r="K229" s="951">
        <v>63</v>
      </c>
      <c r="L229" s="951">
        <v>62</v>
      </c>
      <c r="M229" s="951">
        <v>65</v>
      </c>
      <c r="N229" s="951" t="s">
        <v>193</v>
      </c>
      <c r="O229" s="951"/>
      <c r="P229" s="951"/>
      <c r="Q229" s="951">
        <v>420</v>
      </c>
      <c r="R229" s="951"/>
      <c r="S229" s="951"/>
      <c r="T229" s="951">
        <v>420</v>
      </c>
      <c r="U229" s="951" t="s">
        <v>135</v>
      </c>
      <c r="V229" s="951">
        <v>420</v>
      </c>
      <c r="W229" s="951">
        <v>38</v>
      </c>
      <c r="X229" s="951">
        <v>43</v>
      </c>
      <c r="Y229" s="951">
        <v>73</v>
      </c>
      <c r="Z229" s="951">
        <v>435</v>
      </c>
      <c r="AA229" s="951">
        <v>100</v>
      </c>
      <c r="AB229" s="951" t="s">
        <v>112</v>
      </c>
      <c r="AC229" s="951" t="s">
        <v>114</v>
      </c>
      <c r="AD229" s="951" t="s">
        <v>116</v>
      </c>
      <c r="AE229" s="951"/>
      <c r="AF229" s="951"/>
      <c r="AG229" s="951"/>
      <c r="AH229" s="951"/>
      <c r="AI229" s="951"/>
      <c r="AJ229" s="951"/>
      <c r="AK229" s="951"/>
      <c r="AL229" s="951"/>
      <c r="AM229" s="951"/>
      <c r="AN229" s="951"/>
      <c r="AO229" s="951"/>
      <c r="AP229" s="951" t="s">
        <v>192</v>
      </c>
      <c r="AQ229" s="951" t="s">
        <v>197</v>
      </c>
      <c r="AR229" s="951">
        <v>97</v>
      </c>
      <c r="AS229" s="951">
        <v>99</v>
      </c>
      <c r="AT229" s="951">
        <v>5</v>
      </c>
      <c r="AU229" s="951" t="s">
        <v>192</v>
      </c>
      <c r="AV229" s="951" t="s">
        <v>196</v>
      </c>
      <c r="AW229" s="949" t="s">
        <v>139</v>
      </c>
      <c r="AX229" s="949">
        <v>15</v>
      </c>
      <c r="AY229" s="954" t="s">
        <v>110</v>
      </c>
      <c r="AZ229" s="949" t="s">
        <v>139</v>
      </c>
      <c r="BA229" s="1120" t="str">
        <f t="shared" si="3"/>
        <v>(D)*</v>
      </c>
    </row>
    <row r="230" spans="1:53" ht="15" hidden="1" customHeight="1">
      <c r="A230" s="938" t="s">
        <v>2343</v>
      </c>
      <c r="B230" s="938" t="s">
        <v>1373</v>
      </c>
      <c r="C230" s="938" t="s">
        <v>530</v>
      </c>
      <c r="D230" s="953" t="s">
        <v>735</v>
      </c>
      <c r="E230" s="950" t="s">
        <v>380</v>
      </c>
      <c r="F230" s="951">
        <v>49</v>
      </c>
      <c r="G230" s="951">
        <v>55</v>
      </c>
      <c r="H230" s="951">
        <v>89</v>
      </c>
      <c r="I230" s="951">
        <v>23</v>
      </c>
      <c r="J230" s="951">
        <v>73</v>
      </c>
      <c r="K230" s="951">
        <v>78</v>
      </c>
      <c r="L230" s="951">
        <v>78</v>
      </c>
      <c r="M230" s="951">
        <v>70</v>
      </c>
      <c r="N230" s="951" t="s">
        <v>193</v>
      </c>
      <c r="O230" s="949"/>
      <c r="P230" s="951"/>
      <c r="Q230" s="951">
        <v>515</v>
      </c>
      <c r="R230" s="953"/>
      <c r="S230" s="954"/>
      <c r="T230" s="953">
        <v>515</v>
      </c>
      <c r="U230" s="953" t="s">
        <v>135</v>
      </c>
      <c r="V230" s="953">
        <v>515</v>
      </c>
      <c r="W230" s="953">
        <v>49</v>
      </c>
      <c r="X230" s="953">
        <v>55</v>
      </c>
      <c r="Y230" s="953">
        <v>89</v>
      </c>
      <c r="Z230" s="953">
        <v>515</v>
      </c>
      <c r="AA230" s="953">
        <v>100</v>
      </c>
      <c r="AB230" s="953" t="s">
        <v>114</v>
      </c>
      <c r="AC230" s="953" t="s">
        <v>112</v>
      </c>
      <c r="AD230" s="953" t="s">
        <v>132</v>
      </c>
      <c r="AE230" s="953" t="s">
        <v>132</v>
      </c>
      <c r="AF230" s="953" t="s">
        <v>112</v>
      </c>
      <c r="AG230" s="951" t="s">
        <v>132</v>
      </c>
      <c r="AH230" s="951" t="s">
        <v>112</v>
      </c>
      <c r="AI230" s="951" t="s">
        <v>114</v>
      </c>
      <c r="AJ230" s="951" t="s">
        <v>132</v>
      </c>
      <c r="AK230" s="951" t="s">
        <v>114</v>
      </c>
      <c r="AL230" s="951" t="s">
        <v>112</v>
      </c>
      <c r="AM230" s="951" t="s">
        <v>110</v>
      </c>
      <c r="AN230" s="951" t="s">
        <v>112</v>
      </c>
      <c r="AO230" s="951" t="s">
        <v>110</v>
      </c>
      <c r="AP230" s="951" t="s">
        <v>193</v>
      </c>
      <c r="AQ230" s="951" t="s">
        <v>194</v>
      </c>
      <c r="AR230" s="951">
        <v>83</v>
      </c>
      <c r="AS230" s="951">
        <v>95</v>
      </c>
      <c r="AT230" s="951">
        <v>5</v>
      </c>
      <c r="AU230" s="951" t="s">
        <v>192</v>
      </c>
      <c r="AV230" s="951" t="s">
        <v>196</v>
      </c>
      <c r="AW230" s="954" t="s">
        <v>139</v>
      </c>
      <c r="AX230" s="954">
        <v>0</v>
      </c>
      <c r="AY230" s="954" t="s">
        <v>114</v>
      </c>
      <c r="AZ230" s="954" t="s">
        <v>139</v>
      </c>
      <c r="BA230" s="1120" t="str">
        <f t="shared" si="3"/>
        <v/>
      </c>
    </row>
    <row r="231" spans="1:53" ht="15" hidden="1" customHeight="1">
      <c r="A231" s="938" t="s">
        <v>2344</v>
      </c>
      <c r="B231" s="938" t="s">
        <v>1373</v>
      </c>
      <c r="C231" s="938" t="s">
        <v>530</v>
      </c>
      <c r="D231" s="953" t="s">
        <v>1388</v>
      </c>
      <c r="E231" s="950" t="s">
        <v>1782</v>
      </c>
      <c r="F231" s="951">
        <v>30</v>
      </c>
      <c r="G231" s="951">
        <v>51</v>
      </c>
      <c r="H231" s="951">
        <v>88</v>
      </c>
      <c r="I231" s="951">
        <v>50</v>
      </c>
      <c r="J231" s="951">
        <v>60</v>
      </c>
      <c r="K231" s="951">
        <v>60</v>
      </c>
      <c r="L231" s="951">
        <v>60</v>
      </c>
      <c r="M231" s="951">
        <v>60</v>
      </c>
      <c r="N231" s="951" t="s">
        <v>193</v>
      </c>
      <c r="O231" s="949"/>
      <c r="P231" s="951"/>
      <c r="Q231" s="951">
        <v>459</v>
      </c>
      <c r="R231" s="953"/>
      <c r="S231" s="954"/>
      <c r="T231" s="953">
        <v>459</v>
      </c>
      <c r="U231" s="953" t="s">
        <v>135</v>
      </c>
      <c r="V231" s="953">
        <v>459</v>
      </c>
      <c r="W231" s="953">
        <v>30</v>
      </c>
      <c r="X231" s="953">
        <v>51</v>
      </c>
      <c r="Y231" s="953">
        <v>88</v>
      </c>
      <c r="Z231" s="953">
        <v>459</v>
      </c>
      <c r="AA231" s="953">
        <v>100</v>
      </c>
      <c r="AB231" s="953"/>
      <c r="AC231" s="953"/>
      <c r="AD231" s="953"/>
      <c r="AE231" s="953"/>
      <c r="AF231" s="953"/>
      <c r="AG231" s="951"/>
      <c r="AH231" s="951"/>
      <c r="AI231" s="949"/>
      <c r="AJ231" s="949"/>
      <c r="AK231" s="951"/>
      <c r="AL231" s="951"/>
      <c r="AM231" s="949"/>
      <c r="AN231" s="951"/>
      <c r="AO231" s="951"/>
      <c r="AP231" s="951" t="s">
        <v>192</v>
      </c>
      <c r="AQ231" s="951" t="s">
        <v>194</v>
      </c>
      <c r="AR231" s="951">
        <v>76</v>
      </c>
      <c r="AS231" s="951">
        <v>97</v>
      </c>
      <c r="AT231" s="951">
        <v>5</v>
      </c>
      <c r="AU231" s="951" t="s">
        <v>192</v>
      </c>
      <c r="AV231" s="951" t="s">
        <v>196</v>
      </c>
      <c r="AW231" s="954" t="s">
        <v>139</v>
      </c>
      <c r="AX231" s="954">
        <v>0</v>
      </c>
      <c r="AY231" s="954" t="s">
        <v>112</v>
      </c>
      <c r="AZ231" s="954" t="s">
        <v>139</v>
      </c>
      <c r="BA231" s="1120" t="str">
        <f t="shared" si="3"/>
        <v/>
      </c>
    </row>
    <row r="232" spans="1:53" ht="15" hidden="1" customHeight="1">
      <c r="A232" s="938" t="s">
        <v>2345</v>
      </c>
      <c r="B232" s="938" t="s">
        <v>1373</v>
      </c>
      <c r="C232" s="938" t="s">
        <v>530</v>
      </c>
      <c r="D232" s="953" t="s">
        <v>1904</v>
      </c>
      <c r="E232" s="950" t="s">
        <v>2346</v>
      </c>
      <c r="F232" s="951">
        <v>56</v>
      </c>
      <c r="G232" s="951">
        <v>54</v>
      </c>
      <c r="H232" s="951">
        <v>83</v>
      </c>
      <c r="I232" s="951">
        <v>50</v>
      </c>
      <c r="J232" s="951">
        <v>78</v>
      </c>
      <c r="K232" s="951">
        <v>61</v>
      </c>
      <c r="L232" s="951">
        <v>78</v>
      </c>
      <c r="M232" s="951">
        <v>61</v>
      </c>
      <c r="N232" s="951" t="s">
        <v>193</v>
      </c>
      <c r="O232" s="949"/>
      <c r="P232" s="951"/>
      <c r="Q232" s="951">
        <v>521</v>
      </c>
      <c r="R232" s="953"/>
      <c r="S232" s="954"/>
      <c r="T232" s="953">
        <v>521</v>
      </c>
      <c r="U232" s="953" t="s">
        <v>135</v>
      </c>
      <c r="V232" s="953">
        <v>521</v>
      </c>
      <c r="W232" s="953">
        <v>56</v>
      </c>
      <c r="X232" s="953">
        <v>54</v>
      </c>
      <c r="Y232" s="953">
        <v>83</v>
      </c>
      <c r="Z232" s="953">
        <v>521</v>
      </c>
      <c r="AA232" s="953">
        <v>100</v>
      </c>
      <c r="AB232" s="953"/>
      <c r="AC232" s="953"/>
      <c r="AD232" s="953"/>
      <c r="AE232" s="953"/>
      <c r="AF232" s="953"/>
      <c r="AG232" s="951"/>
      <c r="AH232" s="951"/>
      <c r="AI232" s="949"/>
      <c r="AJ232" s="949"/>
      <c r="AK232" s="951"/>
      <c r="AL232" s="951"/>
      <c r="AM232" s="949"/>
      <c r="AN232" s="951"/>
      <c r="AO232" s="951"/>
      <c r="AP232" s="951" t="s">
        <v>192</v>
      </c>
      <c r="AQ232" s="951" t="s">
        <v>194</v>
      </c>
      <c r="AR232" s="951">
        <v>55</v>
      </c>
      <c r="AS232" s="951">
        <v>88</v>
      </c>
      <c r="AT232" s="951">
        <v>5</v>
      </c>
      <c r="AU232" s="951" t="s">
        <v>193</v>
      </c>
      <c r="AV232" s="951" t="s">
        <v>196</v>
      </c>
      <c r="AW232" s="954" t="s">
        <v>139</v>
      </c>
      <c r="AX232" s="954">
        <v>0</v>
      </c>
      <c r="AY232" s="954" t="s">
        <v>114</v>
      </c>
      <c r="AZ232" s="954" t="s">
        <v>139</v>
      </c>
      <c r="BA232" s="1120" t="str">
        <f t="shared" si="3"/>
        <v/>
      </c>
    </row>
    <row r="233" spans="1:53" ht="15" hidden="1" customHeight="1">
      <c r="A233" s="938" t="s">
        <v>2347</v>
      </c>
      <c r="B233" s="938" t="s">
        <v>1373</v>
      </c>
      <c r="C233" s="938" t="s">
        <v>530</v>
      </c>
      <c r="D233" s="953" t="s">
        <v>1905</v>
      </c>
      <c r="E233" s="950" t="s">
        <v>1906</v>
      </c>
      <c r="F233" s="951">
        <v>76</v>
      </c>
      <c r="G233" s="951">
        <v>78</v>
      </c>
      <c r="H233" s="951">
        <v>100</v>
      </c>
      <c r="I233" s="951">
        <v>64</v>
      </c>
      <c r="J233" s="951">
        <v>83</v>
      </c>
      <c r="K233" s="951">
        <v>93</v>
      </c>
      <c r="L233" s="951">
        <v>83</v>
      </c>
      <c r="M233" s="951">
        <v>93</v>
      </c>
      <c r="N233" s="951" t="s">
        <v>193</v>
      </c>
      <c r="O233" s="949"/>
      <c r="P233" s="951"/>
      <c r="Q233" s="951">
        <v>670</v>
      </c>
      <c r="R233" s="953"/>
      <c r="S233" s="954"/>
      <c r="T233" s="953">
        <v>670</v>
      </c>
      <c r="U233" s="953" t="s">
        <v>135</v>
      </c>
      <c r="V233" s="953">
        <v>670</v>
      </c>
      <c r="W233" s="953">
        <v>76</v>
      </c>
      <c r="X233" s="953">
        <v>78</v>
      </c>
      <c r="Y233" s="953">
        <v>100</v>
      </c>
      <c r="Z233" s="953">
        <v>670</v>
      </c>
      <c r="AA233" s="953">
        <v>98</v>
      </c>
      <c r="AB233" s="953"/>
      <c r="AC233" s="953"/>
      <c r="AD233" s="953"/>
      <c r="AE233" s="953"/>
      <c r="AF233" s="953"/>
      <c r="AG233" s="951"/>
      <c r="AH233" s="951"/>
      <c r="AI233" s="951"/>
      <c r="AJ233" s="949"/>
      <c r="AK233" s="951"/>
      <c r="AL233" s="951"/>
      <c r="AM233" s="949"/>
      <c r="AN233" s="951"/>
      <c r="AO233" s="951"/>
      <c r="AP233" s="951" t="s">
        <v>192</v>
      </c>
      <c r="AQ233" s="951" t="s">
        <v>194</v>
      </c>
      <c r="AR233" s="951">
        <v>64</v>
      </c>
      <c r="AS233" s="951">
        <v>97</v>
      </c>
      <c r="AT233" s="951">
        <v>5</v>
      </c>
      <c r="AU233" s="951" t="s">
        <v>193</v>
      </c>
      <c r="AV233" s="951" t="s">
        <v>196</v>
      </c>
      <c r="AW233" s="954" t="s">
        <v>139</v>
      </c>
      <c r="AX233" s="954">
        <v>0</v>
      </c>
      <c r="AY233" s="954" t="s">
        <v>132</v>
      </c>
      <c r="AZ233" s="954" t="s">
        <v>139</v>
      </c>
      <c r="BA233" s="1120" t="str">
        <f t="shared" si="3"/>
        <v/>
      </c>
    </row>
    <row r="234" spans="1:53" ht="15" hidden="1" customHeight="1">
      <c r="A234" s="938" t="s">
        <v>2348</v>
      </c>
      <c r="B234" s="938" t="s">
        <v>1373</v>
      </c>
      <c r="C234" s="938" t="s">
        <v>530</v>
      </c>
      <c r="D234" s="953" t="s">
        <v>1389</v>
      </c>
      <c r="E234" s="950" t="s">
        <v>1783</v>
      </c>
      <c r="F234" s="951">
        <v>59</v>
      </c>
      <c r="G234" s="951">
        <v>63</v>
      </c>
      <c r="H234" s="951">
        <v>81</v>
      </c>
      <c r="I234" s="951">
        <v>55</v>
      </c>
      <c r="J234" s="951">
        <v>80</v>
      </c>
      <c r="K234" s="951">
        <v>80</v>
      </c>
      <c r="L234" s="951">
        <v>85</v>
      </c>
      <c r="M234" s="951">
        <v>69</v>
      </c>
      <c r="N234" s="951" t="s">
        <v>193</v>
      </c>
      <c r="O234" s="949"/>
      <c r="P234" s="951"/>
      <c r="Q234" s="951">
        <v>572</v>
      </c>
      <c r="R234" s="953"/>
      <c r="S234" s="954"/>
      <c r="T234" s="953">
        <v>572</v>
      </c>
      <c r="U234" s="953" t="s">
        <v>135</v>
      </c>
      <c r="V234" s="953">
        <v>572</v>
      </c>
      <c r="W234" s="953">
        <v>59</v>
      </c>
      <c r="X234" s="953">
        <v>63</v>
      </c>
      <c r="Y234" s="953">
        <v>81</v>
      </c>
      <c r="Z234" s="953">
        <v>572</v>
      </c>
      <c r="AA234" s="953">
        <v>100</v>
      </c>
      <c r="AB234" s="953" t="s">
        <v>132</v>
      </c>
      <c r="AC234" s="953" t="s">
        <v>114</v>
      </c>
      <c r="AD234" s="953"/>
      <c r="AE234" s="953"/>
      <c r="AF234" s="953"/>
      <c r="AG234" s="951"/>
      <c r="AH234" s="951"/>
      <c r="AI234" s="951"/>
      <c r="AJ234" s="949"/>
      <c r="AK234" s="951"/>
      <c r="AL234" s="951"/>
      <c r="AM234" s="949"/>
      <c r="AN234" s="951"/>
      <c r="AO234" s="951"/>
      <c r="AP234" s="951" t="s">
        <v>192</v>
      </c>
      <c r="AQ234" s="951" t="s">
        <v>197</v>
      </c>
      <c r="AR234" s="951">
        <v>68</v>
      </c>
      <c r="AS234" s="951">
        <v>86</v>
      </c>
      <c r="AT234" s="951">
        <v>5</v>
      </c>
      <c r="AU234" s="951" t="s">
        <v>193</v>
      </c>
      <c r="AV234" s="951" t="s">
        <v>196</v>
      </c>
      <c r="AW234" s="954" t="s">
        <v>139</v>
      </c>
      <c r="AX234" s="954">
        <v>0</v>
      </c>
      <c r="AY234" s="954" t="s">
        <v>132</v>
      </c>
      <c r="AZ234" s="954" t="s">
        <v>139</v>
      </c>
      <c r="BA234" s="1120" t="str">
        <f t="shared" si="3"/>
        <v/>
      </c>
    </row>
    <row r="235" spans="1:53" ht="15" hidden="1" customHeight="1">
      <c r="A235" s="938" t="s">
        <v>2349</v>
      </c>
      <c r="B235" s="938" t="s">
        <v>1373</v>
      </c>
      <c r="C235" s="938" t="s">
        <v>530</v>
      </c>
      <c r="D235" s="953" t="s">
        <v>1391</v>
      </c>
      <c r="E235" s="950" t="s">
        <v>1784</v>
      </c>
      <c r="F235" s="951">
        <v>83</v>
      </c>
      <c r="G235" s="951">
        <v>86</v>
      </c>
      <c r="H235" s="951">
        <v>94</v>
      </c>
      <c r="I235" s="951">
        <v>79</v>
      </c>
      <c r="J235" s="951">
        <v>85</v>
      </c>
      <c r="K235" s="951">
        <v>86</v>
      </c>
      <c r="L235" s="951">
        <v>85</v>
      </c>
      <c r="M235" s="951">
        <v>91</v>
      </c>
      <c r="N235" s="951" t="s">
        <v>193</v>
      </c>
      <c r="O235" s="949"/>
      <c r="P235" s="951"/>
      <c r="Q235" s="951">
        <v>689</v>
      </c>
      <c r="R235" s="953"/>
      <c r="S235" s="954"/>
      <c r="T235" s="953">
        <v>689</v>
      </c>
      <c r="U235" s="953" t="s">
        <v>135</v>
      </c>
      <c r="V235" s="953">
        <v>689</v>
      </c>
      <c r="W235" s="953">
        <v>83</v>
      </c>
      <c r="X235" s="953">
        <v>86</v>
      </c>
      <c r="Y235" s="953">
        <v>94</v>
      </c>
      <c r="Z235" s="953">
        <v>689</v>
      </c>
      <c r="AA235" s="953">
        <v>100</v>
      </c>
      <c r="AB235" s="953" t="s">
        <v>132</v>
      </c>
      <c r="AC235" s="953" t="s">
        <v>132</v>
      </c>
      <c r="AD235" s="953"/>
      <c r="AE235" s="953"/>
      <c r="AF235" s="953"/>
      <c r="AG235" s="951"/>
      <c r="AH235" s="951"/>
      <c r="AI235" s="949"/>
      <c r="AJ235" s="949"/>
      <c r="AK235" s="951"/>
      <c r="AL235" s="951"/>
      <c r="AM235" s="949"/>
      <c r="AN235" s="951"/>
      <c r="AO235" s="951"/>
      <c r="AP235" s="951" t="s">
        <v>192</v>
      </c>
      <c r="AQ235" s="951" t="s">
        <v>194</v>
      </c>
      <c r="AR235" s="951">
        <v>70</v>
      </c>
      <c r="AS235" s="951">
        <v>96</v>
      </c>
      <c r="AT235" s="951">
        <v>5</v>
      </c>
      <c r="AU235" s="951" t="s">
        <v>193</v>
      </c>
      <c r="AV235" s="951" t="s">
        <v>196</v>
      </c>
      <c r="AW235" s="954" t="s">
        <v>139</v>
      </c>
      <c r="AX235" s="954">
        <v>0</v>
      </c>
      <c r="AY235" s="954" t="s">
        <v>132</v>
      </c>
      <c r="AZ235" s="954" t="s">
        <v>139</v>
      </c>
      <c r="BA235" s="1120" t="str">
        <f t="shared" si="3"/>
        <v/>
      </c>
    </row>
    <row r="236" spans="1:53" ht="15" hidden="1" customHeight="1">
      <c r="A236" s="938" t="s">
        <v>2350</v>
      </c>
      <c r="B236" s="938" t="s">
        <v>1373</v>
      </c>
      <c r="C236" s="938" t="s">
        <v>530</v>
      </c>
      <c r="D236" s="953" t="s">
        <v>1908</v>
      </c>
      <c r="E236" s="950" t="s">
        <v>1909</v>
      </c>
      <c r="F236" s="951">
        <v>79</v>
      </c>
      <c r="G236" s="951">
        <v>76</v>
      </c>
      <c r="H236" s="951">
        <v>91</v>
      </c>
      <c r="I236" s="951">
        <v>54</v>
      </c>
      <c r="J236" s="951">
        <v>79</v>
      </c>
      <c r="K236" s="951">
        <v>78</v>
      </c>
      <c r="L236" s="951">
        <v>73</v>
      </c>
      <c r="M236" s="951">
        <v>78</v>
      </c>
      <c r="N236" s="951" t="s">
        <v>193</v>
      </c>
      <c r="O236" s="951"/>
      <c r="P236" s="951"/>
      <c r="Q236" s="951">
        <v>608</v>
      </c>
      <c r="R236" s="953"/>
      <c r="S236" s="953"/>
      <c r="T236" s="953">
        <v>608</v>
      </c>
      <c r="U236" s="953" t="s">
        <v>135</v>
      </c>
      <c r="V236" s="953">
        <v>608</v>
      </c>
      <c r="W236" s="953">
        <v>79</v>
      </c>
      <c r="X236" s="953">
        <v>76</v>
      </c>
      <c r="Y236" s="953">
        <v>91</v>
      </c>
      <c r="Z236" s="953">
        <v>608</v>
      </c>
      <c r="AA236" s="953">
        <v>100</v>
      </c>
      <c r="AB236" s="953" t="s">
        <v>132</v>
      </c>
      <c r="AC236" s="953"/>
      <c r="AD236" s="953"/>
      <c r="AE236" s="953"/>
      <c r="AF236" s="953"/>
      <c r="AG236" s="951"/>
      <c r="AH236" s="951"/>
      <c r="AI236" s="951"/>
      <c r="AJ236" s="951"/>
      <c r="AK236" s="951"/>
      <c r="AL236" s="951"/>
      <c r="AM236" s="951"/>
      <c r="AN236" s="951"/>
      <c r="AO236" s="951"/>
      <c r="AP236" s="951" t="s">
        <v>192</v>
      </c>
      <c r="AQ236" s="951" t="s">
        <v>194</v>
      </c>
      <c r="AR236" s="951">
        <v>58</v>
      </c>
      <c r="AS236" s="951">
        <v>97</v>
      </c>
      <c r="AT236" s="951">
        <v>5</v>
      </c>
      <c r="AU236" s="951" t="s">
        <v>193</v>
      </c>
      <c r="AV236" s="951" t="s">
        <v>196</v>
      </c>
      <c r="AW236" s="954" t="s">
        <v>139</v>
      </c>
      <c r="AX236" s="954">
        <v>0</v>
      </c>
      <c r="AY236" s="954" t="s">
        <v>132</v>
      </c>
      <c r="AZ236" s="954" t="s">
        <v>139</v>
      </c>
      <c r="BA236" s="1120" t="str">
        <f t="shared" si="3"/>
        <v/>
      </c>
    </row>
    <row r="237" spans="1:53" ht="15" hidden="1" customHeight="1">
      <c r="A237" s="938" t="s">
        <v>2351</v>
      </c>
      <c r="B237" s="938" t="s">
        <v>1373</v>
      </c>
      <c r="C237" s="938" t="s">
        <v>530</v>
      </c>
      <c r="D237" s="953" t="s">
        <v>736</v>
      </c>
      <c r="E237" s="950" t="s">
        <v>2029</v>
      </c>
      <c r="F237" s="951">
        <v>68</v>
      </c>
      <c r="G237" s="951">
        <v>70</v>
      </c>
      <c r="H237" s="951">
        <v>88</v>
      </c>
      <c r="I237" s="951">
        <v>62</v>
      </c>
      <c r="J237" s="951">
        <v>73</v>
      </c>
      <c r="K237" s="951">
        <v>68</v>
      </c>
      <c r="L237" s="951">
        <v>73</v>
      </c>
      <c r="M237" s="951">
        <v>69</v>
      </c>
      <c r="N237" s="951" t="s">
        <v>193</v>
      </c>
      <c r="O237" s="951"/>
      <c r="P237" s="951"/>
      <c r="Q237" s="951">
        <v>571</v>
      </c>
      <c r="R237" s="953"/>
      <c r="S237" s="953"/>
      <c r="T237" s="953">
        <v>571</v>
      </c>
      <c r="U237" s="953" t="s">
        <v>135</v>
      </c>
      <c r="V237" s="953">
        <v>571</v>
      </c>
      <c r="W237" s="953">
        <v>68</v>
      </c>
      <c r="X237" s="953">
        <v>70</v>
      </c>
      <c r="Y237" s="953">
        <v>88</v>
      </c>
      <c r="Z237" s="953">
        <v>571</v>
      </c>
      <c r="AA237" s="953">
        <v>100</v>
      </c>
      <c r="AB237" s="953" t="s">
        <v>132</v>
      </c>
      <c r="AC237" s="953" t="s">
        <v>132</v>
      </c>
      <c r="AD237" s="953" t="s">
        <v>132</v>
      </c>
      <c r="AE237" s="953" t="s">
        <v>132</v>
      </c>
      <c r="AF237" s="953" t="s">
        <v>132</v>
      </c>
      <c r="AG237" s="951" t="s">
        <v>132</v>
      </c>
      <c r="AH237" s="951" t="s">
        <v>132</v>
      </c>
      <c r="AI237" s="951" t="s">
        <v>132</v>
      </c>
      <c r="AJ237" s="951" t="s">
        <v>132</v>
      </c>
      <c r="AK237" s="951" t="s">
        <v>132</v>
      </c>
      <c r="AL237" s="951" t="s">
        <v>114</v>
      </c>
      <c r="AM237" s="951" t="s">
        <v>132</v>
      </c>
      <c r="AN237" s="951" t="s">
        <v>112</v>
      </c>
      <c r="AO237" s="951" t="s">
        <v>110</v>
      </c>
      <c r="AP237" s="951" t="s">
        <v>193</v>
      </c>
      <c r="AQ237" s="951" t="s">
        <v>194</v>
      </c>
      <c r="AR237" s="951">
        <v>86</v>
      </c>
      <c r="AS237" s="951">
        <v>99</v>
      </c>
      <c r="AT237" s="951">
        <v>5</v>
      </c>
      <c r="AU237" s="951" t="s">
        <v>192</v>
      </c>
      <c r="AV237" s="951" t="s">
        <v>196</v>
      </c>
      <c r="AW237" s="954" t="s">
        <v>139</v>
      </c>
      <c r="AX237" s="954">
        <v>0</v>
      </c>
      <c r="AY237" s="954" t="s">
        <v>132</v>
      </c>
      <c r="AZ237" s="954" t="s">
        <v>139</v>
      </c>
      <c r="BA237" s="1120" t="str">
        <f t="shared" si="3"/>
        <v/>
      </c>
    </row>
    <row r="238" spans="1:53" ht="15" hidden="1" customHeight="1">
      <c r="A238" s="938" t="s">
        <v>2352</v>
      </c>
      <c r="B238" s="938" t="s">
        <v>1373</v>
      </c>
      <c r="C238" s="938" t="s">
        <v>530</v>
      </c>
      <c r="D238" s="953" t="s">
        <v>737</v>
      </c>
      <c r="E238" s="950" t="s">
        <v>382</v>
      </c>
      <c r="F238" s="951">
        <v>77</v>
      </c>
      <c r="G238" s="951">
        <v>81</v>
      </c>
      <c r="H238" s="951">
        <v>88</v>
      </c>
      <c r="I238" s="951">
        <v>75</v>
      </c>
      <c r="J238" s="951">
        <v>70</v>
      </c>
      <c r="K238" s="951">
        <v>80</v>
      </c>
      <c r="L238" s="951">
        <v>71</v>
      </c>
      <c r="M238" s="951">
        <v>100</v>
      </c>
      <c r="N238" s="951" t="s">
        <v>193</v>
      </c>
      <c r="O238" s="951"/>
      <c r="P238" s="951"/>
      <c r="Q238" s="951">
        <v>642</v>
      </c>
      <c r="R238" s="953"/>
      <c r="S238" s="953"/>
      <c r="T238" s="953">
        <v>642</v>
      </c>
      <c r="U238" s="953" t="s">
        <v>135</v>
      </c>
      <c r="V238" s="953">
        <v>642</v>
      </c>
      <c r="W238" s="953">
        <v>77</v>
      </c>
      <c r="X238" s="953">
        <v>81</v>
      </c>
      <c r="Y238" s="953">
        <v>88</v>
      </c>
      <c r="Z238" s="953">
        <v>642</v>
      </c>
      <c r="AA238" s="953">
        <v>100</v>
      </c>
      <c r="AB238" s="953" t="s">
        <v>132</v>
      </c>
      <c r="AC238" s="953" t="s">
        <v>132</v>
      </c>
      <c r="AD238" s="953" t="s">
        <v>132</v>
      </c>
      <c r="AE238" s="953" t="s">
        <v>132</v>
      </c>
      <c r="AF238" s="953" t="s">
        <v>132</v>
      </c>
      <c r="AG238" s="951" t="s">
        <v>132</v>
      </c>
      <c r="AH238" s="951" t="s">
        <v>132</v>
      </c>
      <c r="AI238" s="951" t="s">
        <v>132</v>
      </c>
      <c r="AJ238" s="951" t="s">
        <v>132</v>
      </c>
      <c r="AK238" s="951" t="s">
        <v>132</v>
      </c>
      <c r="AL238" s="951" t="s">
        <v>114</v>
      </c>
      <c r="AM238" s="951" t="s">
        <v>196</v>
      </c>
      <c r="AN238" s="951"/>
      <c r="AO238" s="951"/>
      <c r="AP238" s="951" t="s">
        <v>193</v>
      </c>
      <c r="AQ238" s="951" t="s">
        <v>194</v>
      </c>
      <c r="AR238" s="951">
        <v>87</v>
      </c>
      <c r="AS238" s="951">
        <v>99</v>
      </c>
      <c r="AT238" s="951">
        <v>5</v>
      </c>
      <c r="AU238" s="951" t="s">
        <v>192</v>
      </c>
      <c r="AV238" s="951" t="s">
        <v>196</v>
      </c>
      <c r="AW238" s="954" t="s">
        <v>139</v>
      </c>
      <c r="AX238" s="954">
        <v>0</v>
      </c>
      <c r="AY238" s="954" t="s">
        <v>132</v>
      </c>
      <c r="AZ238" s="954" t="s">
        <v>139</v>
      </c>
      <c r="BA238" s="1120" t="str">
        <f t="shared" si="3"/>
        <v/>
      </c>
    </row>
    <row r="239" spans="1:53" ht="15" hidden="1" customHeight="1">
      <c r="A239" s="938" t="s">
        <v>2353</v>
      </c>
      <c r="B239" s="938" t="s">
        <v>1373</v>
      </c>
      <c r="C239" s="938" t="s">
        <v>530</v>
      </c>
      <c r="D239" s="953" t="s">
        <v>738</v>
      </c>
      <c r="E239" s="950" t="s">
        <v>383</v>
      </c>
      <c r="F239" s="951">
        <v>45</v>
      </c>
      <c r="G239" s="951">
        <v>36</v>
      </c>
      <c r="H239" s="951">
        <v>72</v>
      </c>
      <c r="I239" s="951">
        <v>29</v>
      </c>
      <c r="J239" s="951">
        <v>71</v>
      </c>
      <c r="K239" s="951">
        <v>55</v>
      </c>
      <c r="L239" s="951">
        <v>69</v>
      </c>
      <c r="M239" s="951">
        <v>52</v>
      </c>
      <c r="N239" s="951" t="s">
        <v>193</v>
      </c>
      <c r="O239" s="951"/>
      <c r="P239" s="951"/>
      <c r="Q239" s="951">
        <v>429</v>
      </c>
      <c r="R239" s="953"/>
      <c r="S239" s="953"/>
      <c r="T239" s="953">
        <v>429</v>
      </c>
      <c r="U239" s="953" t="s">
        <v>135</v>
      </c>
      <c r="V239" s="953">
        <v>429</v>
      </c>
      <c r="W239" s="953">
        <v>45</v>
      </c>
      <c r="X239" s="953">
        <v>36</v>
      </c>
      <c r="Y239" s="953">
        <v>72</v>
      </c>
      <c r="Z239" s="953">
        <v>429</v>
      </c>
      <c r="AA239" s="953">
        <v>100</v>
      </c>
      <c r="AB239" s="953" t="s">
        <v>110</v>
      </c>
      <c r="AC239" s="953" t="s">
        <v>112</v>
      </c>
      <c r="AD239" s="953" t="s">
        <v>132</v>
      </c>
      <c r="AE239" s="953" t="s">
        <v>132</v>
      </c>
      <c r="AF239" s="953" t="s">
        <v>112</v>
      </c>
      <c r="AG239" s="951" t="s">
        <v>131</v>
      </c>
      <c r="AH239" s="951" t="s">
        <v>132</v>
      </c>
      <c r="AI239" s="951" t="s">
        <v>132</v>
      </c>
      <c r="AJ239" s="951" t="s">
        <v>110</v>
      </c>
      <c r="AK239" s="951" t="s">
        <v>132</v>
      </c>
      <c r="AL239" s="951" t="s">
        <v>132</v>
      </c>
      <c r="AM239" s="951" t="s">
        <v>132</v>
      </c>
      <c r="AN239" s="951" t="s">
        <v>112</v>
      </c>
      <c r="AO239" s="951" t="s">
        <v>110</v>
      </c>
      <c r="AP239" s="951" t="s">
        <v>193</v>
      </c>
      <c r="AQ239" s="951" t="s">
        <v>194</v>
      </c>
      <c r="AR239" s="951">
        <v>90</v>
      </c>
      <c r="AS239" s="951">
        <v>99</v>
      </c>
      <c r="AT239" s="951">
        <v>5</v>
      </c>
      <c r="AU239" s="951" t="s">
        <v>192</v>
      </c>
      <c r="AV239" s="951" t="s">
        <v>196</v>
      </c>
      <c r="AW239" s="954" t="s">
        <v>139</v>
      </c>
      <c r="AX239" s="954">
        <v>0</v>
      </c>
      <c r="AY239" s="954" t="s">
        <v>110</v>
      </c>
      <c r="AZ239" s="954" t="s">
        <v>3031</v>
      </c>
      <c r="BA239" s="1120" t="str">
        <f t="shared" si="3"/>
        <v/>
      </c>
    </row>
    <row r="240" spans="1:53" ht="15" hidden="1" customHeight="1">
      <c r="A240" s="938" t="s">
        <v>2354</v>
      </c>
      <c r="B240" s="938" t="s">
        <v>1373</v>
      </c>
      <c r="C240" s="938" t="s">
        <v>530</v>
      </c>
      <c r="D240" s="953" t="s">
        <v>739</v>
      </c>
      <c r="E240" s="950" t="s">
        <v>384</v>
      </c>
      <c r="F240" s="951">
        <v>84</v>
      </c>
      <c r="G240" s="951">
        <v>79</v>
      </c>
      <c r="H240" s="951">
        <v>95</v>
      </c>
      <c r="I240" s="951">
        <v>75</v>
      </c>
      <c r="J240" s="951">
        <v>76</v>
      </c>
      <c r="K240" s="951">
        <v>69</v>
      </c>
      <c r="L240" s="951">
        <v>76</v>
      </c>
      <c r="M240" s="951">
        <v>69</v>
      </c>
      <c r="N240" s="951" t="s">
        <v>193</v>
      </c>
      <c r="O240" s="951"/>
      <c r="P240" s="951"/>
      <c r="Q240" s="951">
        <v>623</v>
      </c>
      <c r="R240" s="953"/>
      <c r="S240" s="953"/>
      <c r="T240" s="953">
        <v>623</v>
      </c>
      <c r="U240" s="953" t="s">
        <v>135</v>
      </c>
      <c r="V240" s="953">
        <v>623</v>
      </c>
      <c r="W240" s="953">
        <v>84</v>
      </c>
      <c r="X240" s="953">
        <v>79</v>
      </c>
      <c r="Y240" s="953">
        <v>95</v>
      </c>
      <c r="Z240" s="953">
        <v>623</v>
      </c>
      <c r="AA240" s="953">
        <v>100</v>
      </c>
      <c r="AB240" s="953" t="s">
        <v>132</v>
      </c>
      <c r="AC240" s="953" t="s">
        <v>132</v>
      </c>
      <c r="AD240" s="953" t="s">
        <v>132</v>
      </c>
      <c r="AE240" s="953" t="s">
        <v>132</v>
      </c>
      <c r="AF240" s="953" t="s">
        <v>132</v>
      </c>
      <c r="AG240" s="951" t="s">
        <v>132</v>
      </c>
      <c r="AH240" s="951" t="s">
        <v>132</v>
      </c>
      <c r="AI240" s="951" t="s">
        <v>132</v>
      </c>
      <c r="AJ240" s="951" t="s">
        <v>132</v>
      </c>
      <c r="AK240" s="951" t="s">
        <v>114</v>
      </c>
      <c r="AL240" s="951" t="s">
        <v>132</v>
      </c>
      <c r="AM240" s="951" t="s">
        <v>132</v>
      </c>
      <c r="AN240" s="951" t="s">
        <v>112</v>
      </c>
      <c r="AO240" s="951" t="s">
        <v>110</v>
      </c>
      <c r="AP240" s="951" t="s">
        <v>193</v>
      </c>
      <c r="AQ240" s="951" t="s">
        <v>194</v>
      </c>
      <c r="AR240" s="951">
        <v>51</v>
      </c>
      <c r="AS240" s="951">
        <v>59</v>
      </c>
      <c r="AT240" s="951">
        <v>5</v>
      </c>
      <c r="AU240" s="951" t="s">
        <v>193</v>
      </c>
      <c r="AV240" s="951" t="s">
        <v>196</v>
      </c>
      <c r="AW240" s="954" t="s">
        <v>139</v>
      </c>
      <c r="AX240" s="954">
        <v>0</v>
      </c>
      <c r="AY240" s="954" t="s">
        <v>132</v>
      </c>
      <c r="AZ240" s="954" t="s">
        <v>139</v>
      </c>
      <c r="BA240" s="1120" t="str">
        <f t="shared" si="3"/>
        <v/>
      </c>
    </row>
    <row r="241" spans="1:53" ht="15" hidden="1" customHeight="1">
      <c r="A241" s="938" t="s">
        <v>2355</v>
      </c>
      <c r="B241" s="938" t="s">
        <v>1373</v>
      </c>
      <c r="C241" s="938" t="s">
        <v>530</v>
      </c>
      <c r="D241" s="953" t="s">
        <v>740</v>
      </c>
      <c r="E241" s="950" t="s">
        <v>1911</v>
      </c>
      <c r="F241" s="951">
        <v>73</v>
      </c>
      <c r="G241" s="951">
        <v>67</v>
      </c>
      <c r="H241" s="951">
        <v>84</v>
      </c>
      <c r="I241" s="951">
        <v>54</v>
      </c>
      <c r="J241" s="951">
        <v>79</v>
      </c>
      <c r="K241" s="951">
        <v>61</v>
      </c>
      <c r="L241" s="951">
        <v>73</v>
      </c>
      <c r="M241" s="951">
        <v>53</v>
      </c>
      <c r="N241" s="951" t="s">
        <v>193</v>
      </c>
      <c r="O241" s="951"/>
      <c r="P241" s="951"/>
      <c r="Q241" s="951">
        <v>544</v>
      </c>
      <c r="R241" s="953"/>
      <c r="S241" s="953"/>
      <c r="T241" s="953">
        <v>544</v>
      </c>
      <c r="U241" s="953" t="s">
        <v>135</v>
      </c>
      <c r="V241" s="953">
        <v>544</v>
      </c>
      <c r="W241" s="953">
        <v>73</v>
      </c>
      <c r="X241" s="953">
        <v>67</v>
      </c>
      <c r="Y241" s="953">
        <v>84</v>
      </c>
      <c r="Z241" s="953">
        <v>544</v>
      </c>
      <c r="AA241" s="953">
        <v>100</v>
      </c>
      <c r="AB241" s="953" t="s">
        <v>132</v>
      </c>
      <c r="AC241" s="953" t="s">
        <v>132</v>
      </c>
      <c r="AD241" s="953" t="s">
        <v>132</v>
      </c>
      <c r="AE241" s="953" t="s">
        <v>132</v>
      </c>
      <c r="AF241" s="953" t="s">
        <v>132</v>
      </c>
      <c r="AG241" s="951" t="s">
        <v>132</v>
      </c>
      <c r="AH241" s="951" t="s">
        <v>132</v>
      </c>
      <c r="AI241" s="951" t="s">
        <v>132</v>
      </c>
      <c r="AJ241" s="951" t="s">
        <v>132</v>
      </c>
      <c r="AK241" s="951" t="s">
        <v>132</v>
      </c>
      <c r="AL241" s="951" t="s">
        <v>132</v>
      </c>
      <c r="AM241" s="951" t="s">
        <v>132</v>
      </c>
      <c r="AN241" s="951" t="s">
        <v>114</v>
      </c>
      <c r="AO241" s="951" t="s">
        <v>112</v>
      </c>
      <c r="AP241" s="951" t="s">
        <v>193</v>
      </c>
      <c r="AQ241" s="951" t="s">
        <v>194</v>
      </c>
      <c r="AR241" s="951">
        <v>43</v>
      </c>
      <c r="AS241" s="951">
        <v>90</v>
      </c>
      <c r="AT241" s="951">
        <v>5</v>
      </c>
      <c r="AU241" s="951" t="s">
        <v>193</v>
      </c>
      <c r="AV241" s="951" t="s">
        <v>196</v>
      </c>
      <c r="AW241" s="954" t="s">
        <v>139</v>
      </c>
      <c r="AX241" s="954">
        <v>0</v>
      </c>
      <c r="AY241" s="954" t="s">
        <v>132</v>
      </c>
      <c r="AZ241" s="954" t="s">
        <v>139</v>
      </c>
      <c r="BA241" s="1120" t="str">
        <f t="shared" si="3"/>
        <v/>
      </c>
    </row>
    <row r="242" spans="1:53" ht="15" hidden="1" customHeight="1">
      <c r="A242" s="938" t="s">
        <v>2356</v>
      </c>
      <c r="B242" s="938" t="s">
        <v>1373</v>
      </c>
      <c r="C242" s="938" t="s">
        <v>530</v>
      </c>
      <c r="D242" s="953" t="s">
        <v>741</v>
      </c>
      <c r="E242" s="950" t="s">
        <v>386</v>
      </c>
      <c r="F242" s="951">
        <v>74</v>
      </c>
      <c r="G242" s="951">
        <v>72</v>
      </c>
      <c r="H242" s="951">
        <v>86</v>
      </c>
      <c r="I242" s="951">
        <v>58</v>
      </c>
      <c r="J242" s="951">
        <v>75</v>
      </c>
      <c r="K242" s="951">
        <v>70</v>
      </c>
      <c r="L242" s="951">
        <v>90</v>
      </c>
      <c r="M242" s="951">
        <v>60</v>
      </c>
      <c r="N242" s="951" t="s">
        <v>193</v>
      </c>
      <c r="O242" s="951"/>
      <c r="P242" s="951"/>
      <c r="Q242" s="951">
        <v>585</v>
      </c>
      <c r="R242" s="953"/>
      <c r="S242" s="953"/>
      <c r="T242" s="953">
        <v>585</v>
      </c>
      <c r="U242" s="953" t="s">
        <v>135</v>
      </c>
      <c r="V242" s="953">
        <v>585</v>
      </c>
      <c r="W242" s="953">
        <v>74</v>
      </c>
      <c r="X242" s="953">
        <v>72</v>
      </c>
      <c r="Y242" s="953">
        <v>86</v>
      </c>
      <c r="Z242" s="953">
        <v>585</v>
      </c>
      <c r="AA242" s="953">
        <v>100</v>
      </c>
      <c r="AB242" s="953" t="s">
        <v>132</v>
      </c>
      <c r="AC242" s="953" t="s">
        <v>132</v>
      </c>
      <c r="AD242" s="953" t="s">
        <v>132</v>
      </c>
      <c r="AE242" s="953" t="s">
        <v>132</v>
      </c>
      <c r="AF242" s="953" t="s">
        <v>132</v>
      </c>
      <c r="AG242" s="951" t="s">
        <v>132</v>
      </c>
      <c r="AH242" s="951" t="s">
        <v>132</v>
      </c>
      <c r="AI242" s="951" t="s">
        <v>132</v>
      </c>
      <c r="AJ242" s="951" t="s">
        <v>132</v>
      </c>
      <c r="AK242" s="951" t="s">
        <v>132</v>
      </c>
      <c r="AL242" s="951" t="s">
        <v>132</v>
      </c>
      <c r="AM242" s="951" t="s">
        <v>112</v>
      </c>
      <c r="AN242" s="951" t="s">
        <v>112</v>
      </c>
      <c r="AO242" s="951" t="s">
        <v>112</v>
      </c>
      <c r="AP242" s="951" t="s">
        <v>193</v>
      </c>
      <c r="AQ242" s="951" t="s">
        <v>194</v>
      </c>
      <c r="AR242" s="951">
        <v>59</v>
      </c>
      <c r="AS242" s="951">
        <v>96</v>
      </c>
      <c r="AT242" s="951">
        <v>5</v>
      </c>
      <c r="AU242" s="951" t="s">
        <v>193</v>
      </c>
      <c r="AV242" s="951" t="s">
        <v>196</v>
      </c>
      <c r="AW242" s="954" t="s">
        <v>139</v>
      </c>
      <c r="AX242" s="954">
        <v>0</v>
      </c>
      <c r="AY242" s="954" t="s">
        <v>132</v>
      </c>
      <c r="AZ242" s="954" t="s">
        <v>139</v>
      </c>
      <c r="BA242" s="1120" t="str">
        <f t="shared" si="3"/>
        <v/>
      </c>
    </row>
    <row r="243" spans="1:53" ht="15" hidden="1" customHeight="1">
      <c r="A243" s="938" t="s">
        <v>2357</v>
      </c>
      <c r="B243" s="938" t="s">
        <v>1373</v>
      </c>
      <c r="C243" s="938" t="s">
        <v>530</v>
      </c>
      <c r="D243" s="953" t="s">
        <v>742</v>
      </c>
      <c r="E243" s="950" t="s">
        <v>387</v>
      </c>
      <c r="F243" s="951">
        <v>84</v>
      </c>
      <c r="G243" s="951">
        <v>80</v>
      </c>
      <c r="H243" s="951">
        <v>99</v>
      </c>
      <c r="I243" s="951">
        <v>75</v>
      </c>
      <c r="J243" s="951">
        <v>74</v>
      </c>
      <c r="K243" s="951">
        <v>85</v>
      </c>
      <c r="L243" s="951">
        <v>74</v>
      </c>
      <c r="M243" s="951">
        <v>75</v>
      </c>
      <c r="N243" s="951" t="s">
        <v>193</v>
      </c>
      <c r="O243" s="951"/>
      <c r="P243" s="951"/>
      <c r="Q243" s="951">
        <v>646</v>
      </c>
      <c r="R243" s="953"/>
      <c r="S243" s="953"/>
      <c r="T243" s="953">
        <v>646</v>
      </c>
      <c r="U243" s="953" t="s">
        <v>135</v>
      </c>
      <c r="V243" s="953">
        <v>646</v>
      </c>
      <c r="W243" s="953">
        <v>84</v>
      </c>
      <c r="X243" s="953">
        <v>80</v>
      </c>
      <c r="Y243" s="953">
        <v>99</v>
      </c>
      <c r="Z243" s="953">
        <v>646</v>
      </c>
      <c r="AA243" s="953">
        <v>100</v>
      </c>
      <c r="AB243" s="953" t="s">
        <v>132</v>
      </c>
      <c r="AC243" s="953" t="s">
        <v>132</v>
      </c>
      <c r="AD243" s="953" t="s">
        <v>132</v>
      </c>
      <c r="AE243" s="953" t="s">
        <v>132</v>
      </c>
      <c r="AF243" s="953" t="s">
        <v>132</v>
      </c>
      <c r="AG243" s="951" t="s">
        <v>132</v>
      </c>
      <c r="AH243" s="951" t="s">
        <v>132</v>
      </c>
      <c r="AI243" s="951" t="s">
        <v>132</v>
      </c>
      <c r="AJ243" s="951" t="s">
        <v>132</v>
      </c>
      <c r="AK243" s="951" t="s">
        <v>132</v>
      </c>
      <c r="AL243" s="951" t="s">
        <v>132</v>
      </c>
      <c r="AM243" s="951" t="s">
        <v>132</v>
      </c>
      <c r="AN243" s="951" t="s">
        <v>112</v>
      </c>
      <c r="AO243" s="951" t="s">
        <v>132</v>
      </c>
      <c r="AP243" s="951" t="s">
        <v>193</v>
      </c>
      <c r="AQ243" s="951" t="s">
        <v>194</v>
      </c>
      <c r="AR243" s="951">
        <v>74</v>
      </c>
      <c r="AS243" s="951">
        <v>98</v>
      </c>
      <c r="AT243" s="951">
        <v>5</v>
      </c>
      <c r="AU243" s="951" t="s">
        <v>193</v>
      </c>
      <c r="AV243" s="951" t="s">
        <v>196</v>
      </c>
      <c r="AW243" s="954" t="s">
        <v>139</v>
      </c>
      <c r="AX243" s="954">
        <v>0</v>
      </c>
      <c r="AY243" s="954" t="s">
        <v>132</v>
      </c>
      <c r="AZ243" s="954" t="s">
        <v>139</v>
      </c>
      <c r="BA243" s="1120" t="str">
        <f t="shared" si="3"/>
        <v/>
      </c>
    </row>
    <row r="244" spans="1:53" ht="15" hidden="1" customHeight="1">
      <c r="A244" s="938" t="s">
        <v>2358</v>
      </c>
      <c r="B244" s="938" t="s">
        <v>1373</v>
      </c>
      <c r="C244" s="938" t="s">
        <v>530</v>
      </c>
      <c r="D244" s="953" t="s">
        <v>743</v>
      </c>
      <c r="E244" s="950" t="s">
        <v>1912</v>
      </c>
      <c r="F244" s="951">
        <v>41</v>
      </c>
      <c r="G244" s="951">
        <v>39</v>
      </c>
      <c r="H244" s="951">
        <v>70</v>
      </c>
      <c r="I244" s="951">
        <v>37</v>
      </c>
      <c r="J244" s="951">
        <v>64</v>
      </c>
      <c r="K244" s="951">
        <v>61</v>
      </c>
      <c r="L244" s="951">
        <v>74</v>
      </c>
      <c r="M244" s="951">
        <v>66</v>
      </c>
      <c r="N244" s="951" t="s">
        <v>193</v>
      </c>
      <c r="O244" s="951"/>
      <c r="P244" s="951"/>
      <c r="Q244" s="951">
        <v>452</v>
      </c>
      <c r="R244" s="953"/>
      <c r="S244" s="953"/>
      <c r="T244" s="953">
        <v>452</v>
      </c>
      <c r="U244" s="953" t="s">
        <v>135</v>
      </c>
      <c r="V244" s="953">
        <v>452</v>
      </c>
      <c r="W244" s="953">
        <v>41</v>
      </c>
      <c r="X244" s="953">
        <v>39</v>
      </c>
      <c r="Y244" s="953">
        <v>70</v>
      </c>
      <c r="Z244" s="953">
        <v>452</v>
      </c>
      <c r="AA244" s="953">
        <v>100</v>
      </c>
      <c r="AB244" s="953" t="s">
        <v>112</v>
      </c>
      <c r="AC244" s="953" t="s">
        <v>112</v>
      </c>
      <c r="AD244" s="953" t="s">
        <v>112</v>
      </c>
      <c r="AE244" s="953" t="s">
        <v>132</v>
      </c>
      <c r="AF244" s="953" t="s">
        <v>110</v>
      </c>
      <c r="AG244" s="951" t="s">
        <v>112</v>
      </c>
      <c r="AH244" s="951" t="s">
        <v>112</v>
      </c>
      <c r="AI244" s="951" t="s">
        <v>114</v>
      </c>
      <c r="AJ244" s="951" t="s">
        <v>114</v>
      </c>
      <c r="AK244" s="951" t="s">
        <v>112</v>
      </c>
      <c r="AL244" s="951" t="s">
        <v>196</v>
      </c>
      <c r="AM244" s="951"/>
      <c r="AN244" s="951"/>
      <c r="AO244" s="951"/>
      <c r="AP244" s="951" t="s">
        <v>193</v>
      </c>
      <c r="AQ244" s="951" t="s">
        <v>197</v>
      </c>
      <c r="AR244" s="951">
        <v>97</v>
      </c>
      <c r="AS244" s="951">
        <v>99</v>
      </c>
      <c r="AT244" s="951">
        <v>5</v>
      </c>
      <c r="AU244" s="951" t="s">
        <v>192</v>
      </c>
      <c r="AV244" s="951" t="s">
        <v>196</v>
      </c>
      <c r="AW244" s="954" t="s">
        <v>139</v>
      </c>
      <c r="AX244" s="954">
        <v>0</v>
      </c>
      <c r="AY244" s="954" t="s">
        <v>112</v>
      </c>
      <c r="AZ244" s="954" t="s">
        <v>139</v>
      </c>
      <c r="BA244" s="1120" t="str">
        <f t="shared" si="3"/>
        <v/>
      </c>
    </row>
    <row r="245" spans="1:53" ht="15" hidden="1" customHeight="1">
      <c r="A245" s="938" t="s">
        <v>2359</v>
      </c>
      <c r="B245" s="938" t="s">
        <v>1373</v>
      </c>
      <c r="C245" s="938" t="s">
        <v>530</v>
      </c>
      <c r="D245" s="953" t="s">
        <v>744</v>
      </c>
      <c r="E245" s="950" t="s">
        <v>389</v>
      </c>
      <c r="F245" s="951">
        <v>56</v>
      </c>
      <c r="G245" s="951">
        <v>61</v>
      </c>
      <c r="H245" s="951">
        <v>87</v>
      </c>
      <c r="I245" s="951">
        <v>45</v>
      </c>
      <c r="J245" s="951">
        <v>81</v>
      </c>
      <c r="K245" s="951">
        <v>72</v>
      </c>
      <c r="L245" s="951">
        <v>85</v>
      </c>
      <c r="M245" s="951">
        <v>62</v>
      </c>
      <c r="N245" s="951" t="s">
        <v>193</v>
      </c>
      <c r="O245" s="951"/>
      <c r="P245" s="951"/>
      <c r="Q245" s="951">
        <v>549</v>
      </c>
      <c r="R245" s="953"/>
      <c r="S245" s="953"/>
      <c r="T245" s="953">
        <v>549</v>
      </c>
      <c r="U245" s="953" t="s">
        <v>135</v>
      </c>
      <c r="V245" s="953">
        <v>549</v>
      </c>
      <c r="W245" s="953">
        <v>56</v>
      </c>
      <c r="X245" s="953">
        <v>61</v>
      </c>
      <c r="Y245" s="953">
        <v>87</v>
      </c>
      <c r="Z245" s="953">
        <v>549</v>
      </c>
      <c r="AA245" s="953">
        <v>98</v>
      </c>
      <c r="AB245" s="953" t="s">
        <v>132</v>
      </c>
      <c r="AC245" s="953" t="s">
        <v>114</v>
      </c>
      <c r="AD245" s="953" t="s">
        <v>132</v>
      </c>
      <c r="AE245" s="953" t="s">
        <v>132</v>
      </c>
      <c r="AF245" s="953" t="s">
        <v>132</v>
      </c>
      <c r="AG245" s="951" t="s">
        <v>132</v>
      </c>
      <c r="AH245" s="951" t="s">
        <v>132</v>
      </c>
      <c r="AI245" s="951" t="s">
        <v>132</v>
      </c>
      <c r="AJ245" s="951" t="s">
        <v>132</v>
      </c>
      <c r="AK245" s="951" t="s">
        <v>112</v>
      </c>
      <c r="AL245" s="951" t="s">
        <v>114</v>
      </c>
      <c r="AM245" s="951" t="s">
        <v>112</v>
      </c>
      <c r="AN245" s="951" t="s">
        <v>110</v>
      </c>
      <c r="AO245" s="951" t="s">
        <v>110</v>
      </c>
      <c r="AP245" s="951" t="s">
        <v>193</v>
      </c>
      <c r="AQ245" s="951" t="s">
        <v>194</v>
      </c>
      <c r="AR245" s="951">
        <v>92</v>
      </c>
      <c r="AS245" s="951">
        <v>99</v>
      </c>
      <c r="AT245" s="951">
        <v>5</v>
      </c>
      <c r="AU245" s="951" t="s">
        <v>192</v>
      </c>
      <c r="AV245" s="951" t="s">
        <v>196</v>
      </c>
      <c r="AW245" s="954" t="s">
        <v>139</v>
      </c>
      <c r="AX245" s="954">
        <v>0</v>
      </c>
      <c r="AY245" s="954" t="s">
        <v>132</v>
      </c>
      <c r="AZ245" s="954" t="s">
        <v>139</v>
      </c>
      <c r="BA245" s="1120" t="str">
        <f t="shared" si="3"/>
        <v/>
      </c>
    </row>
    <row r="246" spans="1:53" ht="15" hidden="1" customHeight="1">
      <c r="A246" s="938" t="s">
        <v>2360</v>
      </c>
      <c r="B246" s="938" t="s">
        <v>1373</v>
      </c>
      <c r="C246" s="938" t="s">
        <v>530</v>
      </c>
      <c r="D246" s="953" t="s">
        <v>745</v>
      </c>
      <c r="E246" s="950" t="s">
        <v>19</v>
      </c>
      <c r="F246" s="951">
        <v>70</v>
      </c>
      <c r="G246" s="951">
        <v>71</v>
      </c>
      <c r="H246" s="951">
        <v>89</v>
      </c>
      <c r="I246" s="951">
        <v>53</v>
      </c>
      <c r="J246" s="951">
        <v>72</v>
      </c>
      <c r="K246" s="951">
        <v>74</v>
      </c>
      <c r="L246" s="951">
        <v>70</v>
      </c>
      <c r="M246" s="951">
        <v>81</v>
      </c>
      <c r="N246" s="951" t="s">
        <v>192</v>
      </c>
      <c r="O246" s="951">
        <v>32</v>
      </c>
      <c r="P246" s="951">
        <v>50</v>
      </c>
      <c r="Q246" s="951">
        <v>662</v>
      </c>
      <c r="R246" s="953">
        <v>630</v>
      </c>
      <c r="S246" s="953">
        <v>667</v>
      </c>
      <c r="T246" s="953">
        <v>667</v>
      </c>
      <c r="U246" s="953" t="s">
        <v>135</v>
      </c>
      <c r="V246" s="953">
        <v>667</v>
      </c>
      <c r="W246" s="953">
        <v>70</v>
      </c>
      <c r="X246" s="953">
        <v>71</v>
      </c>
      <c r="Y246" s="953">
        <v>89</v>
      </c>
      <c r="Z246" s="953">
        <v>667</v>
      </c>
      <c r="AA246" s="953">
        <v>100</v>
      </c>
      <c r="AB246" s="953" t="s">
        <v>132</v>
      </c>
      <c r="AC246" s="953" t="s">
        <v>132</v>
      </c>
      <c r="AD246" s="953" t="s">
        <v>132</v>
      </c>
      <c r="AE246" s="953" t="s">
        <v>132</v>
      </c>
      <c r="AF246" s="953" t="s">
        <v>132</v>
      </c>
      <c r="AG246" s="951" t="s">
        <v>132</v>
      </c>
      <c r="AH246" s="951" t="s">
        <v>132</v>
      </c>
      <c r="AI246" s="951" t="s">
        <v>132</v>
      </c>
      <c r="AJ246" s="951" t="s">
        <v>114</v>
      </c>
      <c r="AK246" s="951" t="s">
        <v>132</v>
      </c>
      <c r="AL246" s="951" t="s">
        <v>132</v>
      </c>
      <c r="AM246" s="951" t="s">
        <v>132</v>
      </c>
      <c r="AN246" s="951" t="s">
        <v>114</v>
      </c>
      <c r="AO246" s="951" t="s">
        <v>112</v>
      </c>
      <c r="AP246" s="951" t="s">
        <v>193</v>
      </c>
      <c r="AQ246" s="951" t="s">
        <v>197</v>
      </c>
      <c r="AR246" s="951">
        <v>62</v>
      </c>
      <c r="AS246" s="951">
        <v>84</v>
      </c>
      <c r="AT246" s="951">
        <v>5</v>
      </c>
      <c r="AU246" s="951" t="s">
        <v>193</v>
      </c>
      <c r="AV246" s="951" t="s">
        <v>196</v>
      </c>
      <c r="AW246" s="954" t="s">
        <v>139</v>
      </c>
      <c r="AX246" s="954">
        <v>0</v>
      </c>
      <c r="AY246" s="954" t="s">
        <v>132</v>
      </c>
      <c r="AZ246" s="954" t="s">
        <v>139</v>
      </c>
      <c r="BA246" s="1120" t="str">
        <f t="shared" si="3"/>
        <v/>
      </c>
    </row>
    <row r="247" spans="1:53" ht="15" hidden="1" customHeight="1">
      <c r="A247" s="938" t="s">
        <v>2361</v>
      </c>
      <c r="B247" s="938" t="s">
        <v>1373</v>
      </c>
      <c r="C247" s="938" t="s">
        <v>530</v>
      </c>
      <c r="D247" s="953" t="s">
        <v>746</v>
      </c>
      <c r="E247" s="950" t="s">
        <v>390</v>
      </c>
      <c r="F247" s="951">
        <v>51</v>
      </c>
      <c r="G247" s="951">
        <v>56</v>
      </c>
      <c r="H247" s="951">
        <v>87</v>
      </c>
      <c r="I247" s="951">
        <v>38</v>
      </c>
      <c r="J247" s="951">
        <v>75</v>
      </c>
      <c r="K247" s="951">
        <v>79</v>
      </c>
      <c r="L247" s="951">
        <v>76</v>
      </c>
      <c r="M247" s="951">
        <v>90</v>
      </c>
      <c r="N247" s="951" t="s">
        <v>193</v>
      </c>
      <c r="O247" s="949"/>
      <c r="P247" s="951"/>
      <c r="Q247" s="951">
        <v>552</v>
      </c>
      <c r="R247" s="953"/>
      <c r="S247" s="953"/>
      <c r="T247" s="953">
        <v>552</v>
      </c>
      <c r="U247" s="953" t="s">
        <v>135</v>
      </c>
      <c r="V247" s="953">
        <v>552</v>
      </c>
      <c r="W247" s="953">
        <v>51</v>
      </c>
      <c r="X247" s="953">
        <v>56</v>
      </c>
      <c r="Y247" s="953">
        <v>87</v>
      </c>
      <c r="Z247" s="953">
        <v>552</v>
      </c>
      <c r="AA247" s="953">
        <v>100</v>
      </c>
      <c r="AB247" s="953" t="s">
        <v>132</v>
      </c>
      <c r="AC247" s="953" t="s">
        <v>132</v>
      </c>
      <c r="AD247" s="953" t="s">
        <v>132</v>
      </c>
      <c r="AE247" s="953" t="s">
        <v>132</v>
      </c>
      <c r="AF247" s="953" t="s">
        <v>132</v>
      </c>
      <c r="AG247" s="951" t="s">
        <v>112</v>
      </c>
      <c r="AH247" s="951" t="s">
        <v>132</v>
      </c>
      <c r="AI247" s="951" t="s">
        <v>132</v>
      </c>
      <c r="AJ247" s="951" t="s">
        <v>132</v>
      </c>
      <c r="AK247" s="951" t="s">
        <v>112</v>
      </c>
      <c r="AL247" s="951" t="s">
        <v>112</v>
      </c>
      <c r="AM247" s="951" t="s">
        <v>110</v>
      </c>
      <c r="AN247" s="951" t="s">
        <v>110</v>
      </c>
      <c r="AO247" s="951" t="s">
        <v>110</v>
      </c>
      <c r="AP247" s="951" t="s">
        <v>193</v>
      </c>
      <c r="AQ247" s="951" t="s">
        <v>194</v>
      </c>
      <c r="AR247" s="951">
        <v>93</v>
      </c>
      <c r="AS247" s="951">
        <v>97</v>
      </c>
      <c r="AT247" s="951">
        <v>5</v>
      </c>
      <c r="AU247" s="951" t="s">
        <v>192</v>
      </c>
      <c r="AV247" s="951" t="s">
        <v>196</v>
      </c>
      <c r="AW247" s="954" t="s">
        <v>139</v>
      </c>
      <c r="AX247" s="954">
        <v>0</v>
      </c>
      <c r="AY247" s="954" t="s">
        <v>132</v>
      </c>
      <c r="AZ247" s="954" t="s">
        <v>139</v>
      </c>
      <c r="BA247" s="1120" t="str">
        <f t="shared" si="3"/>
        <v/>
      </c>
    </row>
    <row r="248" spans="1:53" ht="15" hidden="1" customHeight="1">
      <c r="A248" s="938" t="s">
        <v>2362</v>
      </c>
      <c r="B248" s="938" t="s">
        <v>1373</v>
      </c>
      <c r="C248" s="938" t="s">
        <v>530</v>
      </c>
      <c r="D248" s="953" t="s">
        <v>747</v>
      </c>
      <c r="E248" s="950" t="s">
        <v>748</v>
      </c>
      <c r="F248" s="951">
        <v>58</v>
      </c>
      <c r="G248" s="951">
        <v>61</v>
      </c>
      <c r="H248" s="951">
        <v>81</v>
      </c>
      <c r="I248" s="951">
        <v>70</v>
      </c>
      <c r="J248" s="951">
        <v>76</v>
      </c>
      <c r="K248" s="951">
        <v>63</v>
      </c>
      <c r="L248" s="951">
        <v>73</v>
      </c>
      <c r="M248" s="951">
        <v>54</v>
      </c>
      <c r="N248" s="951" t="s">
        <v>193</v>
      </c>
      <c r="O248" s="951"/>
      <c r="P248" s="951"/>
      <c r="Q248" s="951">
        <v>536</v>
      </c>
      <c r="R248" s="953"/>
      <c r="S248" s="953"/>
      <c r="T248" s="953">
        <v>536</v>
      </c>
      <c r="U248" s="953" t="s">
        <v>135</v>
      </c>
      <c r="V248" s="953">
        <v>536</v>
      </c>
      <c r="W248" s="953">
        <v>58</v>
      </c>
      <c r="X248" s="953">
        <v>61</v>
      </c>
      <c r="Y248" s="953">
        <v>81</v>
      </c>
      <c r="Z248" s="953">
        <v>536</v>
      </c>
      <c r="AA248" s="953">
        <v>100</v>
      </c>
      <c r="AB248" s="953" t="s">
        <v>132</v>
      </c>
      <c r="AC248" s="953" t="s">
        <v>132</v>
      </c>
      <c r="AD248" s="953"/>
      <c r="AE248" s="953"/>
      <c r="AF248" s="953" t="s">
        <v>132</v>
      </c>
      <c r="AG248" s="951" t="s">
        <v>132</v>
      </c>
      <c r="AH248" s="951" t="s">
        <v>132</v>
      </c>
      <c r="AI248" s="951" t="s">
        <v>132</v>
      </c>
      <c r="AJ248" s="951" t="s">
        <v>132</v>
      </c>
      <c r="AK248" s="951" t="s">
        <v>132</v>
      </c>
      <c r="AL248" s="951" t="s">
        <v>132</v>
      </c>
      <c r="AM248" s="951" t="s">
        <v>112</v>
      </c>
      <c r="AN248" s="951" t="s">
        <v>132</v>
      </c>
      <c r="AO248" s="951" t="s">
        <v>110</v>
      </c>
      <c r="AP248" s="951" t="s">
        <v>193</v>
      </c>
      <c r="AQ248" s="951" t="s">
        <v>194</v>
      </c>
      <c r="AR248" s="951">
        <v>71</v>
      </c>
      <c r="AS248" s="951">
        <v>89</v>
      </c>
      <c r="AT248" s="951">
        <v>5</v>
      </c>
      <c r="AU248" s="951" t="s">
        <v>193</v>
      </c>
      <c r="AV248" s="951" t="s">
        <v>196</v>
      </c>
      <c r="AW248" s="954" t="s">
        <v>139</v>
      </c>
      <c r="AX248" s="954">
        <v>0</v>
      </c>
      <c r="AY248" s="954" t="s">
        <v>132</v>
      </c>
      <c r="AZ248" s="954" t="s">
        <v>139</v>
      </c>
      <c r="BA248" s="1120" t="str">
        <f t="shared" si="3"/>
        <v/>
      </c>
    </row>
    <row r="249" spans="1:53" ht="15" hidden="1" customHeight="1">
      <c r="A249" s="938" t="s">
        <v>2363</v>
      </c>
      <c r="B249" s="938" t="s">
        <v>1373</v>
      </c>
      <c r="C249" s="938" t="s">
        <v>530</v>
      </c>
      <c r="D249" s="953" t="s">
        <v>749</v>
      </c>
      <c r="E249" s="950" t="s">
        <v>391</v>
      </c>
      <c r="F249" s="951">
        <v>75</v>
      </c>
      <c r="G249" s="951">
        <v>74</v>
      </c>
      <c r="H249" s="951">
        <v>96</v>
      </c>
      <c r="I249" s="951">
        <v>83</v>
      </c>
      <c r="J249" s="951">
        <v>84</v>
      </c>
      <c r="K249" s="951">
        <v>78</v>
      </c>
      <c r="L249" s="951">
        <v>75</v>
      </c>
      <c r="M249" s="951">
        <v>63</v>
      </c>
      <c r="N249" s="951" t="s">
        <v>193</v>
      </c>
      <c r="O249" s="951"/>
      <c r="P249" s="951"/>
      <c r="Q249" s="951">
        <v>628</v>
      </c>
      <c r="R249" s="953"/>
      <c r="S249" s="953"/>
      <c r="T249" s="953">
        <v>628</v>
      </c>
      <c r="U249" s="953" t="s">
        <v>135</v>
      </c>
      <c r="V249" s="953">
        <v>628</v>
      </c>
      <c r="W249" s="953">
        <v>75</v>
      </c>
      <c r="X249" s="953">
        <v>74</v>
      </c>
      <c r="Y249" s="953">
        <v>96</v>
      </c>
      <c r="Z249" s="953">
        <v>628</v>
      </c>
      <c r="AA249" s="953">
        <v>100</v>
      </c>
      <c r="AB249" s="953" t="s">
        <v>132</v>
      </c>
      <c r="AC249" s="953" t="s">
        <v>132</v>
      </c>
      <c r="AD249" s="953" t="s">
        <v>114</v>
      </c>
      <c r="AE249" s="953" t="s">
        <v>132</v>
      </c>
      <c r="AF249" s="953" t="s">
        <v>132</v>
      </c>
      <c r="AG249" s="951" t="s">
        <v>132</v>
      </c>
      <c r="AH249" s="951" t="s">
        <v>132</v>
      </c>
      <c r="AI249" s="951" t="s">
        <v>132</v>
      </c>
      <c r="AJ249" s="951" t="s">
        <v>132</v>
      </c>
      <c r="AK249" s="951" t="s">
        <v>132</v>
      </c>
      <c r="AL249" s="951" t="s">
        <v>132</v>
      </c>
      <c r="AM249" s="951" t="s">
        <v>112</v>
      </c>
      <c r="AN249" s="951" t="s">
        <v>132</v>
      </c>
      <c r="AO249" s="951" t="s">
        <v>112</v>
      </c>
      <c r="AP249" s="951" t="s">
        <v>193</v>
      </c>
      <c r="AQ249" s="951" t="s">
        <v>194</v>
      </c>
      <c r="AR249" s="951">
        <v>58</v>
      </c>
      <c r="AS249" s="951">
        <v>95</v>
      </c>
      <c r="AT249" s="951">
        <v>5</v>
      </c>
      <c r="AU249" s="951" t="s">
        <v>193</v>
      </c>
      <c r="AV249" s="951" t="s">
        <v>196</v>
      </c>
      <c r="AW249" s="954" t="s">
        <v>139</v>
      </c>
      <c r="AX249" s="954">
        <v>0</v>
      </c>
      <c r="AY249" s="954" t="s">
        <v>132</v>
      </c>
      <c r="AZ249" s="954" t="s">
        <v>139</v>
      </c>
      <c r="BA249" s="1120" t="str">
        <f t="shared" si="3"/>
        <v/>
      </c>
    </row>
    <row r="250" spans="1:53" ht="15" hidden="1" customHeight="1">
      <c r="A250" s="938" t="s">
        <v>2364</v>
      </c>
      <c r="B250" s="938" t="s">
        <v>1373</v>
      </c>
      <c r="C250" s="938" t="s">
        <v>530</v>
      </c>
      <c r="D250" s="953" t="s">
        <v>750</v>
      </c>
      <c r="E250" s="950" t="s">
        <v>392</v>
      </c>
      <c r="F250" s="951">
        <v>60</v>
      </c>
      <c r="G250" s="951">
        <v>62</v>
      </c>
      <c r="H250" s="951">
        <v>82</v>
      </c>
      <c r="I250" s="951">
        <v>51</v>
      </c>
      <c r="J250" s="951">
        <v>75</v>
      </c>
      <c r="K250" s="951">
        <v>60</v>
      </c>
      <c r="L250" s="951">
        <v>84</v>
      </c>
      <c r="M250" s="951">
        <v>59</v>
      </c>
      <c r="N250" s="951" t="s">
        <v>193</v>
      </c>
      <c r="O250" s="951"/>
      <c r="P250" s="951"/>
      <c r="Q250" s="951">
        <v>533</v>
      </c>
      <c r="R250" s="953"/>
      <c r="S250" s="953"/>
      <c r="T250" s="953">
        <v>533</v>
      </c>
      <c r="U250" s="953" t="s">
        <v>135</v>
      </c>
      <c r="V250" s="953">
        <v>533</v>
      </c>
      <c r="W250" s="953">
        <v>60</v>
      </c>
      <c r="X250" s="953">
        <v>62</v>
      </c>
      <c r="Y250" s="953">
        <v>82</v>
      </c>
      <c r="Z250" s="953">
        <v>533</v>
      </c>
      <c r="AA250" s="953">
        <v>100</v>
      </c>
      <c r="AB250" s="953" t="s">
        <v>132</v>
      </c>
      <c r="AC250" s="953" t="s">
        <v>132</v>
      </c>
      <c r="AD250" s="953" t="s">
        <v>132</v>
      </c>
      <c r="AE250" s="953" t="s">
        <v>132</v>
      </c>
      <c r="AF250" s="953" t="s">
        <v>132</v>
      </c>
      <c r="AG250" s="951" t="s">
        <v>132</v>
      </c>
      <c r="AH250" s="951" t="s">
        <v>132</v>
      </c>
      <c r="AI250" s="951" t="s">
        <v>132</v>
      </c>
      <c r="AJ250" s="951" t="s">
        <v>132</v>
      </c>
      <c r="AK250" s="951" t="s">
        <v>132</v>
      </c>
      <c r="AL250" s="951" t="s">
        <v>114</v>
      </c>
      <c r="AM250" s="951" t="s">
        <v>132</v>
      </c>
      <c r="AN250" s="951" t="s">
        <v>132</v>
      </c>
      <c r="AO250" s="951" t="s">
        <v>112</v>
      </c>
      <c r="AP250" s="951" t="s">
        <v>193</v>
      </c>
      <c r="AQ250" s="951" t="s">
        <v>194</v>
      </c>
      <c r="AR250" s="951">
        <v>83</v>
      </c>
      <c r="AS250" s="951">
        <v>98</v>
      </c>
      <c r="AT250" s="951">
        <v>5</v>
      </c>
      <c r="AU250" s="951" t="s">
        <v>192</v>
      </c>
      <c r="AV250" s="951" t="s">
        <v>196</v>
      </c>
      <c r="AW250" s="954" t="s">
        <v>139</v>
      </c>
      <c r="AX250" s="954">
        <v>0</v>
      </c>
      <c r="AY250" s="954" t="s">
        <v>132</v>
      </c>
      <c r="AZ250" s="954" t="s">
        <v>139</v>
      </c>
      <c r="BA250" s="1120" t="str">
        <f t="shared" si="3"/>
        <v/>
      </c>
    </row>
    <row r="251" spans="1:53" ht="15" hidden="1" customHeight="1">
      <c r="A251" s="938" t="s">
        <v>2365</v>
      </c>
      <c r="B251" s="938" t="s">
        <v>1373</v>
      </c>
      <c r="C251" s="938" t="s">
        <v>530</v>
      </c>
      <c r="D251" s="953" t="s">
        <v>751</v>
      </c>
      <c r="E251" s="950" t="s">
        <v>393</v>
      </c>
      <c r="F251" s="951">
        <v>91</v>
      </c>
      <c r="G251" s="951">
        <v>89</v>
      </c>
      <c r="H251" s="951">
        <v>96</v>
      </c>
      <c r="I251" s="951">
        <v>83</v>
      </c>
      <c r="J251" s="951">
        <v>83</v>
      </c>
      <c r="K251" s="951">
        <v>76</v>
      </c>
      <c r="L251" s="951">
        <v>77</v>
      </c>
      <c r="M251" s="951">
        <v>63</v>
      </c>
      <c r="N251" s="951" t="s">
        <v>193</v>
      </c>
      <c r="O251" s="951"/>
      <c r="P251" s="951"/>
      <c r="Q251" s="951">
        <v>658</v>
      </c>
      <c r="R251" s="953"/>
      <c r="S251" s="953"/>
      <c r="T251" s="953">
        <v>658</v>
      </c>
      <c r="U251" s="953" t="s">
        <v>135</v>
      </c>
      <c r="V251" s="953">
        <v>658</v>
      </c>
      <c r="W251" s="953">
        <v>91</v>
      </c>
      <c r="X251" s="953">
        <v>89</v>
      </c>
      <c r="Y251" s="953">
        <v>96</v>
      </c>
      <c r="Z251" s="953">
        <v>658</v>
      </c>
      <c r="AA251" s="953">
        <v>100</v>
      </c>
      <c r="AB251" s="953" t="s">
        <v>132</v>
      </c>
      <c r="AC251" s="953" t="s">
        <v>132</v>
      </c>
      <c r="AD251" s="953" t="s">
        <v>132</v>
      </c>
      <c r="AE251" s="953" t="s">
        <v>132</v>
      </c>
      <c r="AF251" s="953" t="s">
        <v>132</v>
      </c>
      <c r="AG251" s="951" t="s">
        <v>132</v>
      </c>
      <c r="AH251" s="951" t="s">
        <v>132</v>
      </c>
      <c r="AI251" s="951" t="s">
        <v>132</v>
      </c>
      <c r="AJ251" s="951" t="s">
        <v>132</v>
      </c>
      <c r="AK251" s="951" t="s">
        <v>132</v>
      </c>
      <c r="AL251" s="951" t="s">
        <v>132</v>
      </c>
      <c r="AM251" s="951" t="s">
        <v>132</v>
      </c>
      <c r="AN251" s="951" t="s">
        <v>112</v>
      </c>
      <c r="AO251" s="951" t="s">
        <v>132</v>
      </c>
      <c r="AP251" s="951" t="s">
        <v>193</v>
      </c>
      <c r="AQ251" s="951" t="s">
        <v>194</v>
      </c>
      <c r="AR251" s="951">
        <v>16</v>
      </c>
      <c r="AS251" s="951">
        <v>60</v>
      </c>
      <c r="AT251" s="951">
        <v>5</v>
      </c>
      <c r="AU251" s="951" t="s">
        <v>193</v>
      </c>
      <c r="AV251" s="951" t="s">
        <v>196</v>
      </c>
      <c r="AW251" s="954" t="s">
        <v>139</v>
      </c>
      <c r="AX251" s="954">
        <v>0</v>
      </c>
      <c r="AY251" s="954" t="s">
        <v>132</v>
      </c>
      <c r="AZ251" s="954" t="s">
        <v>139</v>
      </c>
      <c r="BA251" s="1120" t="str">
        <f t="shared" si="3"/>
        <v/>
      </c>
    </row>
    <row r="252" spans="1:53" ht="15" hidden="1" customHeight="1">
      <c r="A252" s="938" t="s">
        <v>2366</v>
      </c>
      <c r="B252" s="938" t="s">
        <v>1373</v>
      </c>
      <c r="C252" s="938" t="s">
        <v>530</v>
      </c>
      <c r="D252" s="953" t="s">
        <v>752</v>
      </c>
      <c r="E252" s="950" t="s">
        <v>394</v>
      </c>
      <c r="F252" s="951">
        <v>73</v>
      </c>
      <c r="G252" s="951">
        <v>71</v>
      </c>
      <c r="H252" s="951">
        <v>95</v>
      </c>
      <c r="I252" s="951">
        <v>62</v>
      </c>
      <c r="J252" s="951">
        <v>77</v>
      </c>
      <c r="K252" s="951">
        <v>74</v>
      </c>
      <c r="L252" s="951">
        <v>75</v>
      </c>
      <c r="M252" s="951">
        <v>70</v>
      </c>
      <c r="N252" s="951" t="s">
        <v>193</v>
      </c>
      <c r="O252" s="951"/>
      <c r="P252" s="951"/>
      <c r="Q252" s="951">
        <v>597</v>
      </c>
      <c r="R252" s="953"/>
      <c r="S252" s="953"/>
      <c r="T252" s="953">
        <v>597</v>
      </c>
      <c r="U252" s="953" t="s">
        <v>135</v>
      </c>
      <c r="V252" s="953">
        <v>597</v>
      </c>
      <c r="W252" s="953">
        <v>73</v>
      </c>
      <c r="X252" s="953">
        <v>71</v>
      </c>
      <c r="Y252" s="953">
        <v>95</v>
      </c>
      <c r="Z252" s="953">
        <v>597</v>
      </c>
      <c r="AA252" s="953">
        <v>100</v>
      </c>
      <c r="AB252" s="953" t="s">
        <v>132</v>
      </c>
      <c r="AC252" s="953" t="s">
        <v>132</v>
      </c>
      <c r="AD252" s="953" t="s">
        <v>132</v>
      </c>
      <c r="AE252" s="953" t="s">
        <v>132</v>
      </c>
      <c r="AF252" s="953" t="s">
        <v>132</v>
      </c>
      <c r="AG252" s="951" t="s">
        <v>132</v>
      </c>
      <c r="AH252" s="951" t="s">
        <v>114</v>
      </c>
      <c r="AI252" s="951" t="s">
        <v>132</v>
      </c>
      <c r="AJ252" s="951" t="s">
        <v>132</v>
      </c>
      <c r="AK252" s="951" t="s">
        <v>132</v>
      </c>
      <c r="AL252" s="951" t="s">
        <v>132</v>
      </c>
      <c r="AM252" s="951" t="s">
        <v>132</v>
      </c>
      <c r="AN252" s="951" t="s">
        <v>112</v>
      </c>
      <c r="AO252" s="951" t="s">
        <v>112</v>
      </c>
      <c r="AP252" s="951" t="s">
        <v>193</v>
      </c>
      <c r="AQ252" s="951" t="s">
        <v>194</v>
      </c>
      <c r="AR252" s="951">
        <v>76</v>
      </c>
      <c r="AS252" s="951">
        <v>90</v>
      </c>
      <c r="AT252" s="951">
        <v>5</v>
      </c>
      <c r="AU252" s="951" t="s">
        <v>192</v>
      </c>
      <c r="AV252" s="951" t="s">
        <v>196</v>
      </c>
      <c r="AW252" s="954" t="s">
        <v>139</v>
      </c>
      <c r="AX252" s="954">
        <v>0</v>
      </c>
      <c r="AY252" s="954" t="s">
        <v>132</v>
      </c>
      <c r="AZ252" s="954" t="s">
        <v>139</v>
      </c>
      <c r="BA252" s="1120" t="str">
        <f t="shared" si="3"/>
        <v/>
      </c>
    </row>
    <row r="253" spans="1:53" ht="15" hidden="1" customHeight="1">
      <c r="A253" s="938" t="s">
        <v>2367</v>
      </c>
      <c r="B253" s="938" t="s">
        <v>1373</v>
      </c>
      <c r="C253" s="938" t="s">
        <v>530</v>
      </c>
      <c r="D253" s="953" t="s">
        <v>753</v>
      </c>
      <c r="E253" s="950" t="s">
        <v>395</v>
      </c>
      <c r="F253" s="951">
        <v>58</v>
      </c>
      <c r="G253" s="951">
        <v>52</v>
      </c>
      <c r="H253" s="951">
        <v>79</v>
      </c>
      <c r="I253" s="951">
        <v>41</v>
      </c>
      <c r="J253" s="951">
        <v>75</v>
      </c>
      <c r="K253" s="951">
        <v>59</v>
      </c>
      <c r="L253" s="951">
        <v>76</v>
      </c>
      <c r="M253" s="951">
        <v>70</v>
      </c>
      <c r="N253" s="951" t="s">
        <v>193</v>
      </c>
      <c r="O253" s="951"/>
      <c r="P253" s="951"/>
      <c r="Q253" s="951">
        <v>510</v>
      </c>
      <c r="R253" s="953"/>
      <c r="S253" s="953"/>
      <c r="T253" s="953">
        <v>510</v>
      </c>
      <c r="U253" s="953" t="s">
        <v>135</v>
      </c>
      <c r="V253" s="953">
        <v>510</v>
      </c>
      <c r="W253" s="953">
        <v>58</v>
      </c>
      <c r="X253" s="953">
        <v>52</v>
      </c>
      <c r="Y253" s="953">
        <v>79</v>
      </c>
      <c r="Z253" s="953">
        <v>510</v>
      </c>
      <c r="AA253" s="953">
        <v>100</v>
      </c>
      <c r="AB253" s="953" t="s">
        <v>114</v>
      </c>
      <c r="AC253" s="953" t="s">
        <v>132</v>
      </c>
      <c r="AD253" s="953" t="s">
        <v>132</v>
      </c>
      <c r="AE253" s="953" t="s">
        <v>132</v>
      </c>
      <c r="AF253" s="953" t="s">
        <v>132</v>
      </c>
      <c r="AG253" s="951" t="s">
        <v>132</v>
      </c>
      <c r="AH253" s="951" t="s">
        <v>132</v>
      </c>
      <c r="AI253" s="951" t="s">
        <v>132</v>
      </c>
      <c r="AJ253" s="951" t="s">
        <v>132</v>
      </c>
      <c r="AK253" s="951" t="s">
        <v>114</v>
      </c>
      <c r="AL253" s="951" t="s">
        <v>114</v>
      </c>
      <c r="AM253" s="951" t="s">
        <v>112</v>
      </c>
      <c r="AN253" s="951" t="s">
        <v>132</v>
      </c>
      <c r="AO253" s="951" t="s">
        <v>112</v>
      </c>
      <c r="AP253" s="951" t="s">
        <v>193</v>
      </c>
      <c r="AQ253" s="951" t="s">
        <v>194</v>
      </c>
      <c r="AR253" s="951">
        <v>95</v>
      </c>
      <c r="AS253" s="951">
        <v>99</v>
      </c>
      <c r="AT253" s="951">
        <v>5</v>
      </c>
      <c r="AU253" s="951" t="s">
        <v>192</v>
      </c>
      <c r="AV253" s="951" t="s">
        <v>196</v>
      </c>
      <c r="AW253" s="954" t="s">
        <v>139</v>
      </c>
      <c r="AX253" s="954">
        <v>0</v>
      </c>
      <c r="AY253" s="954" t="s">
        <v>114</v>
      </c>
      <c r="AZ253" s="954" t="s">
        <v>139</v>
      </c>
      <c r="BA253" s="1120" t="str">
        <f t="shared" si="3"/>
        <v/>
      </c>
    </row>
    <row r="254" spans="1:53" ht="15" hidden="1" customHeight="1">
      <c r="A254" s="938" t="s">
        <v>2368</v>
      </c>
      <c r="B254" s="938" t="s">
        <v>1373</v>
      </c>
      <c r="C254" s="938" t="s">
        <v>530</v>
      </c>
      <c r="D254" s="953" t="s">
        <v>754</v>
      </c>
      <c r="E254" s="950" t="s">
        <v>396</v>
      </c>
      <c r="F254" s="951">
        <v>58</v>
      </c>
      <c r="G254" s="951">
        <v>54</v>
      </c>
      <c r="H254" s="951">
        <v>79</v>
      </c>
      <c r="I254" s="951">
        <v>53</v>
      </c>
      <c r="J254" s="951">
        <v>65</v>
      </c>
      <c r="K254" s="951">
        <v>63</v>
      </c>
      <c r="L254" s="951">
        <v>78</v>
      </c>
      <c r="M254" s="951">
        <v>81</v>
      </c>
      <c r="N254" s="951" t="s">
        <v>193</v>
      </c>
      <c r="O254" s="951"/>
      <c r="P254" s="951"/>
      <c r="Q254" s="951">
        <v>531</v>
      </c>
      <c r="R254" s="953"/>
      <c r="S254" s="953"/>
      <c r="T254" s="953">
        <v>531</v>
      </c>
      <c r="U254" s="953" t="s">
        <v>135</v>
      </c>
      <c r="V254" s="953">
        <v>531</v>
      </c>
      <c r="W254" s="953">
        <v>58</v>
      </c>
      <c r="X254" s="953">
        <v>54</v>
      </c>
      <c r="Y254" s="953">
        <v>79</v>
      </c>
      <c r="Z254" s="953">
        <v>531</v>
      </c>
      <c r="AA254" s="953">
        <v>100</v>
      </c>
      <c r="AB254" s="953" t="s">
        <v>132</v>
      </c>
      <c r="AC254" s="953" t="s">
        <v>132</v>
      </c>
      <c r="AD254" s="953" t="s">
        <v>132</v>
      </c>
      <c r="AE254" s="953" t="s">
        <v>132</v>
      </c>
      <c r="AF254" s="953" t="s">
        <v>132</v>
      </c>
      <c r="AG254" s="951" t="s">
        <v>114</v>
      </c>
      <c r="AH254" s="951" t="s">
        <v>132</v>
      </c>
      <c r="AI254" s="951" t="s">
        <v>132</v>
      </c>
      <c r="AJ254" s="951" t="s">
        <v>132</v>
      </c>
      <c r="AK254" s="951" t="s">
        <v>132</v>
      </c>
      <c r="AL254" s="951" t="s">
        <v>132</v>
      </c>
      <c r="AM254" s="951" t="s">
        <v>112</v>
      </c>
      <c r="AN254" s="951" t="s">
        <v>132</v>
      </c>
      <c r="AO254" s="951" t="s">
        <v>112</v>
      </c>
      <c r="AP254" s="951" t="s">
        <v>193</v>
      </c>
      <c r="AQ254" s="951" t="s">
        <v>194</v>
      </c>
      <c r="AR254" s="951">
        <v>75</v>
      </c>
      <c r="AS254" s="951">
        <v>95</v>
      </c>
      <c r="AT254" s="951">
        <v>5</v>
      </c>
      <c r="AU254" s="951" t="s">
        <v>192</v>
      </c>
      <c r="AV254" s="951" t="s">
        <v>196</v>
      </c>
      <c r="AW254" s="954" t="s">
        <v>139</v>
      </c>
      <c r="AX254" s="954">
        <v>0</v>
      </c>
      <c r="AY254" s="954" t="s">
        <v>132</v>
      </c>
      <c r="AZ254" s="954" t="s">
        <v>139</v>
      </c>
      <c r="BA254" s="1120" t="str">
        <f t="shared" si="3"/>
        <v/>
      </c>
    </row>
    <row r="255" spans="1:53" ht="15" hidden="1" customHeight="1">
      <c r="A255" s="938" t="s">
        <v>2369</v>
      </c>
      <c r="B255" s="938" t="s">
        <v>1373</v>
      </c>
      <c r="C255" s="938" t="s">
        <v>530</v>
      </c>
      <c r="D255" s="953" t="s">
        <v>755</v>
      </c>
      <c r="E255" s="950" t="s">
        <v>397</v>
      </c>
      <c r="F255" s="951">
        <v>60</v>
      </c>
      <c r="G255" s="951">
        <v>61</v>
      </c>
      <c r="H255" s="951">
        <v>93</v>
      </c>
      <c r="I255" s="951">
        <v>40</v>
      </c>
      <c r="J255" s="951">
        <v>76</v>
      </c>
      <c r="K255" s="951">
        <v>66</v>
      </c>
      <c r="L255" s="951">
        <v>69</v>
      </c>
      <c r="M255" s="951">
        <v>59</v>
      </c>
      <c r="N255" s="951" t="s">
        <v>193</v>
      </c>
      <c r="O255" s="951"/>
      <c r="P255" s="951"/>
      <c r="Q255" s="951">
        <v>524</v>
      </c>
      <c r="R255" s="953"/>
      <c r="S255" s="953"/>
      <c r="T255" s="953">
        <v>524</v>
      </c>
      <c r="U255" s="953" t="s">
        <v>135</v>
      </c>
      <c r="V255" s="953">
        <v>524</v>
      </c>
      <c r="W255" s="953">
        <v>60</v>
      </c>
      <c r="X255" s="953">
        <v>61</v>
      </c>
      <c r="Y255" s="953">
        <v>93</v>
      </c>
      <c r="Z255" s="953">
        <v>524</v>
      </c>
      <c r="AA255" s="953">
        <v>100</v>
      </c>
      <c r="AB255" s="953" t="s">
        <v>114</v>
      </c>
      <c r="AC255" s="953" t="s">
        <v>132</v>
      </c>
      <c r="AD255" s="953" t="s">
        <v>132</v>
      </c>
      <c r="AE255" s="953" t="s">
        <v>132</v>
      </c>
      <c r="AF255" s="953" t="s">
        <v>114</v>
      </c>
      <c r="AG255" s="951" t="s">
        <v>114</v>
      </c>
      <c r="AH255" s="951" t="s">
        <v>132</v>
      </c>
      <c r="AI255" s="951" t="s">
        <v>132</v>
      </c>
      <c r="AJ255" s="951" t="s">
        <v>132</v>
      </c>
      <c r="AK255" s="951" t="s">
        <v>132</v>
      </c>
      <c r="AL255" s="951" t="s">
        <v>132</v>
      </c>
      <c r="AM255" s="951" t="s">
        <v>132</v>
      </c>
      <c r="AN255" s="951" t="s">
        <v>110</v>
      </c>
      <c r="AO255" s="951" t="s">
        <v>112</v>
      </c>
      <c r="AP255" s="951" t="s">
        <v>193</v>
      </c>
      <c r="AQ255" s="951" t="s">
        <v>194</v>
      </c>
      <c r="AR255" s="951">
        <v>83</v>
      </c>
      <c r="AS255" s="951">
        <v>86</v>
      </c>
      <c r="AT255" s="951">
        <v>5</v>
      </c>
      <c r="AU255" s="951" t="s">
        <v>192</v>
      </c>
      <c r="AV255" s="951" t="s">
        <v>196</v>
      </c>
      <c r="AW255" s="954" t="s">
        <v>139</v>
      </c>
      <c r="AX255" s="954">
        <v>0</v>
      </c>
      <c r="AY255" s="954" t="s">
        <v>114</v>
      </c>
      <c r="AZ255" s="954" t="s">
        <v>139</v>
      </c>
      <c r="BA255" s="1120" t="str">
        <f t="shared" si="3"/>
        <v/>
      </c>
    </row>
    <row r="256" spans="1:53" ht="15" hidden="1" customHeight="1">
      <c r="A256" s="938" t="s">
        <v>2370</v>
      </c>
      <c r="B256" s="938" t="s">
        <v>1373</v>
      </c>
      <c r="C256" s="938" t="s">
        <v>530</v>
      </c>
      <c r="D256" s="953" t="s">
        <v>756</v>
      </c>
      <c r="E256" s="950" t="s">
        <v>398</v>
      </c>
      <c r="F256" s="951">
        <v>67</v>
      </c>
      <c r="G256" s="951">
        <v>59</v>
      </c>
      <c r="H256" s="951">
        <v>86</v>
      </c>
      <c r="I256" s="951">
        <v>40</v>
      </c>
      <c r="J256" s="951">
        <v>81</v>
      </c>
      <c r="K256" s="951">
        <v>73</v>
      </c>
      <c r="L256" s="951">
        <v>85</v>
      </c>
      <c r="M256" s="951">
        <v>81</v>
      </c>
      <c r="N256" s="951" t="s">
        <v>193</v>
      </c>
      <c r="O256" s="951"/>
      <c r="P256" s="951"/>
      <c r="Q256" s="951">
        <v>572</v>
      </c>
      <c r="R256" s="953"/>
      <c r="S256" s="953"/>
      <c r="T256" s="953">
        <v>572</v>
      </c>
      <c r="U256" s="953" t="s">
        <v>135</v>
      </c>
      <c r="V256" s="953">
        <v>572</v>
      </c>
      <c r="W256" s="953">
        <v>67</v>
      </c>
      <c r="X256" s="953">
        <v>59</v>
      </c>
      <c r="Y256" s="953">
        <v>86</v>
      </c>
      <c r="Z256" s="953">
        <v>572</v>
      </c>
      <c r="AA256" s="953">
        <v>100</v>
      </c>
      <c r="AB256" s="953" t="s">
        <v>132</v>
      </c>
      <c r="AC256" s="953" t="s">
        <v>132</v>
      </c>
      <c r="AD256" s="953" t="s">
        <v>132</v>
      </c>
      <c r="AE256" s="953" t="s">
        <v>132</v>
      </c>
      <c r="AF256" s="953" t="s">
        <v>132</v>
      </c>
      <c r="AG256" s="951" t="s">
        <v>112</v>
      </c>
      <c r="AH256" s="951" t="s">
        <v>132</v>
      </c>
      <c r="AI256" s="951" t="s">
        <v>112</v>
      </c>
      <c r="AJ256" s="951" t="s">
        <v>114</v>
      </c>
      <c r="AK256" s="951" t="s">
        <v>112</v>
      </c>
      <c r="AL256" s="951" t="s">
        <v>114</v>
      </c>
      <c r="AM256" s="951" t="s">
        <v>112</v>
      </c>
      <c r="AN256" s="951" t="s">
        <v>112</v>
      </c>
      <c r="AO256" s="951" t="s">
        <v>112</v>
      </c>
      <c r="AP256" s="951" t="s">
        <v>193</v>
      </c>
      <c r="AQ256" s="951" t="s">
        <v>194</v>
      </c>
      <c r="AR256" s="951">
        <v>78</v>
      </c>
      <c r="AS256" s="951">
        <v>96</v>
      </c>
      <c r="AT256" s="951">
        <v>5</v>
      </c>
      <c r="AU256" s="951" t="s">
        <v>192</v>
      </c>
      <c r="AV256" s="951" t="s">
        <v>196</v>
      </c>
      <c r="AW256" s="954" t="s">
        <v>139</v>
      </c>
      <c r="AX256" s="954">
        <v>0</v>
      </c>
      <c r="AY256" s="954" t="s">
        <v>132</v>
      </c>
      <c r="AZ256" s="954" t="s">
        <v>139</v>
      </c>
      <c r="BA256" s="1120" t="str">
        <f t="shared" si="3"/>
        <v/>
      </c>
    </row>
    <row r="257" spans="1:53" s="957" customFormat="1" ht="15" hidden="1" customHeight="1">
      <c r="A257" s="938" t="s">
        <v>2371</v>
      </c>
      <c r="B257" s="938" t="s">
        <v>1373</v>
      </c>
      <c r="C257" s="938" t="s">
        <v>530</v>
      </c>
      <c r="D257" s="951" t="s">
        <v>757</v>
      </c>
      <c r="E257" s="958" t="s">
        <v>399</v>
      </c>
      <c r="F257" s="951">
        <v>52</v>
      </c>
      <c r="G257" s="951">
        <v>56</v>
      </c>
      <c r="H257" s="951">
        <v>68</v>
      </c>
      <c r="I257" s="951">
        <v>42</v>
      </c>
      <c r="J257" s="951">
        <v>67</v>
      </c>
      <c r="K257" s="951">
        <v>59</v>
      </c>
      <c r="L257" s="951">
        <v>78</v>
      </c>
      <c r="M257" s="951">
        <v>55</v>
      </c>
      <c r="N257" s="951" t="s">
        <v>193</v>
      </c>
      <c r="O257" s="951"/>
      <c r="P257" s="951"/>
      <c r="Q257" s="951">
        <v>477</v>
      </c>
      <c r="R257" s="951"/>
      <c r="S257" s="951"/>
      <c r="T257" s="951">
        <v>477</v>
      </c>
      <c r="U257" s="951" t="s">
        <v>135</v>
      </c>
      <c r="V257" s="951">
        <v>477</v>
      </c>
      <c r="W257" s="951">
        <v>58</v>
      </c>
      <c r="X257" s="951">
        <v>62</v>
      </c>
      <c r="Y257" s="951">
        <v>74</v>
      </c>
      <c r="Z257" s="951">
        <v>495</v>
      </c>
      <c r="AA257" s="951">
        <v>99</v>
      </c>
      <c r="AB257" s="951" t="s">
        <v>114</v>
      </c>
      <c r="AC257" s="951" t="s">
        <v>132</v>
      </c>
      <c r="AD257" s="951" t="s">
        <v>114</v>
      </c>
      <c r="AE257" s="951" t="s">
        <v>132</v>
      </c>
      <c r="AF257" s="951" t="s">
        <v>114</v>
      </c>
      <c r="AG257" s="951" t="s">
        <v>114</v>
      </c>
      <c r="AH257" s="951" t="s">
        <v>114</v>
      </c>
      <c r="AI257" s="951" t="s">
        <v>110</v>
      </c>
      <c r="AJ257" s="951" t="s">
        <v>110</v>
      </c>
      <c r="AK257" s="951" t="s">
        <v>132</v>
      </c>
      <c r="AL257" s="951" t="s">
        <v>132</v>
      </c>
      <c r="AM257" s="951" t="s">
        <v>112</v>
      </c>
      <c r="AN257" s="951" t="s">
        <v>110</v>
      </c>
      <c r="AO257" s="951" t="s">
        <v>110</v>
      </c>
      <c r="AP257" s="951" t="s">
        <v>193</v>
      </c>
      <c r="AQ257" s="951" t="s">
        <v>194</v>
      </c>
      <c r="AR257" s="951">
        <v>92</v>
      </c>
      <c r="AS257" s="951">
        <v>98</v>
      </c>
      <c r="AT257" s="951">
        <v>5</v>
      </c>
      <c r="AU257" s="951" t="s">
        <v>192</v>
      </c>
      <c r="AV257" s="951" t="s">
        <v>196</v>
      </c>
      <c r="AW257" s="949" t="s">
        <v>139</v>
      </c>
      <c r="AX257" s="949">
        <v>18</v>
      </c>
      <c r="AY257" s="954" t="s">
        <v>112</v>
      </c>
      <c r="AZ257" s="949" t="s">
        <v>139</v>
      </c>
      <c r="BA257" s="1120" t="str">
        <f t="shared" si="3"/>
        <v>(C)*</v>
      </c>
    </row>
    <row r="258" spans="1:53" ht="15" hidden="1" customHeight="1">
      <c r="A258" s="938" t="s">
        <v>2372</v>
      </c>
      <c r="B258" s="938" t="s">
        <v>1373</v>
      </c>
      <c r="C258" s="938" t="s">
        <v>530</v>
      </c>
      <c r="D258" s="953" t="s">
        <v>758</v>
      </c>
      <c r="E258" s="950" t="s">
        <v>400</v>
      </c>
      <c r="F258" s="951">
        <v>70</v>
      </c>
      <c r="G258" s="951">
        <v>72</v>
      </c>
      <c r="H258" s="951">
        <v>91</v>
      </c>
      <c r="I258" s="951">
        <v>63</v>
      </c>
      <c r="J258" s="951">
        <v>83</v>
      </c>
      <c r="K258" s="951">
        <v>51</v>
      </c>
      <c r="L258" s="951">
        <v>86</v>
      </c>
      <c r="M258" s="951">
        <v>57</v>
      </c>
      <c r="N258" s="951" t="s">
        <v>193</v>
      </c>
      <c r="O258" s="951"/>
      <c r="P258" s="951"/>
      <c r="Q258" s="951">
        <v>573</v>
      </c>
      <c r="R258" s="953"/>
      <c r="S258" s="953"/>
      <c r="T258" s="953">
        <v>573</v>
      </c>
      <c r="U258" s="953" t="s">
        <v>135</v>
      </c>
      <c r="V258" s="953">
        <v>573</v>
      </c>
      <c r="W258" s="953">
        <v>70</v>
      </c>
      <c r="X258" s="953">
        <v>72</v>
      </c>
      <c r="Y258" s="953">
        <v>91</v>
      </c>
      <c r="Z258" s="953">
        <v>573</v>
      </c>
      <c r="AA258" s="953">
        <v>100</v>
      </c>
      <c r="AB258" s="953" t="s">
        <v>132</v>
      </c>
      <c r="AC258" s="953" t="s">
        <v>132</v>
      </c>
      <c r="AD258" s="953" t="s">
        <v>132</v>
      </c>
      <c r="AE258" s="953" t="s">
        <v>132</v>
      </c>
      <c r="AF258" s="953" t="s">
        <v>132</v>
      </c>
      <c r="AG258" s="951" t="s">
        <v>132</v>
      </c>
      <c r="AH258" s="951" t="s">
        <v>132</v>
      </c>
      <c r="AI258" s="951" t="s">
        <v>132</v>
      </c>
      <c r="AJ258" s="951" t="s">
        <v>132</v>
      </c>
      <c r="AK258" s="951" t="s">
        <v>132</v>
      </c>
      <c r="AL258" s="951" t="s">
        <v>132</v>
      </c>
      <c r="AM258" s="951" t="s">
        <v>132</v>
      </c>
      <c r="AN258" s="951" t="s">
        <v>112</v>
      </c>
      <c r="AO258" s="951" t="s">
        <v>112</v>
      </c>
      <c r="AP258" s="951" t="s">
        <v>193</v>
      </c>
      <c r="AQ258" s="951" t="s">
        <v>194</v>
      </c>
      <c r="AR258" s="951">
        <v>89</v>
      </c>
      <c r="AS258" s="951">
        <v>98</v>
      </c>
      <c r="AT258" s="951">
        <v>5</v>
      </c>
      <c r="AU258" s="951" t="s">
        <v>192</v>
      </c>
      <c r="AV258" s="951" t="s">
        <v>196</v>
      </c>
      <c r="AW258" s="954" t="s">
        <v>139</v>
      </c>
      <c r="AX258" s="954">
        <v>0</v>
      </c>
      <c r="AY258" s="954" t="s">
        <v>132</v>
      </c>
      <c r="AZ258" s="954" t="s">
        <v>139</v>
      </c>
      <c r="BA258" s="1120" t="str">
        <f t="shared" si="3"/>
        <v/>
      </c>
    </row>
    <row r="259" spans="1:53" ht="15" hidden="1" customHeight="1">
      <c r="A259" s="938" t="s">
        <v>2373</v>
      </c>
      <c r="B259" s="938" t="s">
        <v>1373</v>
      </c>
      <c r="C259" s="938" t="s">
        <v>530</v>
      </c>
      <c r="D259" s="953" t="s">
        <v>759</v>
      </c>
      <c r="E259" s="950" t="s">
        <v>401</v>
      </c>
      <c r="F259" s="951">
        <v>70</v>
      </c>
      <c r="G259" s="951">
        <v>70</v>
      </c>
      <c r="H259" s="951">
        <v>88</v>
      </c>
      <c r="I259" s="951">
        <v>49</v>
      </c>
      <c r="J259" s="951">
        <v>78</v>
      </c>
      <c r="K259" s="951">
        <v>82</v>
      </c>
      <c r="L259" s="951">
        <v>79</v>
      </c>
      <c r="M259" s="951">
        <v>88</v>
      </c>
      <c r="N259" s="951" t="s">
        <v>193</v>
      </c>
      <c r="O259" s="951"/>
      <c r="P259" s="951"/>
      <c r="Q259" s="951">
        <v>604</v>
      </c>
      <c r="R259" s="953"/>
      <c r="S259" s="953"/>
      <c r="T259" s="953">
        <v>604</v>
      </c>
      <c r="U259" s="953" t="s">
        <v>135</v>
      </c>
      <c r="V259" s="953">
        <v>604</v>
      </c>
      <c r="W259" s="953">
        <v>70</v>
      </c>
      <c r="X259" s="953">
        <v>70</v>
      </c>
      <c r="Y259" s="953">
        <v>88</v>
      </c>
      <c r="Z259" s="953">
        <v>604</v>
      </c>
      <c r="AA259" s="953">
        <v>100</v>
      </c>
      <c r="AB259" s="953" t="s">
        <v>132</v>
      </c>
      <c r="AC259" s="953" t="s">
        <v>132</v>
      </c>
      <c r="AD259" s="953" t="s">
        <v>132</v>
      </c>
      <c r="AE259" s="953" t="s">
        <v>132</v>
      </c>
      <c r="AF259" s="953" t="s">
        <v>132</v>
      </c>
      <c r="AG259" s="951" t="s">
        <v>132</v>
      </c>
      <c r="AH259" s="951" t="s">
        <v>132</v>
      </c>
      <c r="AI259" s="951" t="s">
        <v>132</v>
      </c>
      <c r="AJ259" s="951" t="s">
        <v>132</v>
      </c>
      <c r="AK259" s="951" t="s">
        <v>114</v>
      </c>
      <c r="AL259" s="951" t="s">
        <v>132</v>
      </c>
      <c r="AM259" s="951" t="s">
        <v>132</v>
      </c>
      <c r="AN259" s="951" t="s">
        <v>132</v>
      </c>
      <c r="AO259" s="951" t="s">
        <v>114</v>
      </c>
      <c r="AP259" s="951" t="s">
        <v>193</v>
      </c>
      <c r="AQ259" s="951" t="s">
        <v>194</v>
      </c>
      <c r="AR259" s="951">
        <v>70</v>
      </c>
      <c r="AS259" s="951">
        <v>95</v>
      </c>
      <c r="AT259" s="951">
        <v>5</v>
      </c>
      <c r="AU259" s="951" t="s">
        <v>192</v>
      </c>
      <c r="AV259" s="951" t="s">
        <v>196</v>
      </c>
      <c r="AW259" s="954" t="s">
        <v>139</v>
      </c>
      <c r="AX259" s="954">
        <v>0</v>
      </c>
      <c r="AY259" s="954" t="s">
        <v>132</v>
      </c>
      <c r="AZ259" s="954" t="s">
        <v>139</v>
      </c>
      <c r="BA259" s="1120" t="str">
        <f t="shared" si="3"/>
        <v/>
      </c>
    </row>
    <row r="260" spans="1:53" ht="15" hidden="1" customHeight="1">
      <c r="A260" s="938" t="s">
        <v>2374</v>
      </c>
      <c r="B260" s="938" t="s">
        <v>1373</v>
      </c>
      <c r="C260" s="938" t="s">
        <v>530</v>
      </c>
      <c r="D260" s="953" t="s">
        <v>760</v>
      </c>
      <c r="E260" s="950" t="s">
        <v>402</v>
      </c>
      <c r="F260" s="951">
        <v>78</v>
      </c>
      <c r="G260" s="951">
        <v>75</v>
      </c>
      <c r="H260" s="951">
        <v>92</v>
      </c>
      <c r="I260" s="951">
        <v>69</v>
      </c>
      <c r="J260" s="951">
        <v>70</v>
      </c>
      <c r="K260" s="951">
        <v>74</v>
      </c>
      <c r="L260" s="951">
        <v>58</v>
      </c>
      <c r="M260" s="951">
        <v>71</v>
      </c>
      <c r="N260" s="951" t="s">
        <v>192</v>
      </c>
      <c r="O260" s="951">
        <v>24</v>
      </c>
      <c r="P260" s="951">
        <v>50</v>
      </c>
      <c r="Q260" s="951">
        <v>661</v>
      </c>
      <c r="R260" s="953">
        <v>637</v>
      </c>
      <c r="S260" s="953">
        <v>675</v>
      </c>
      <c r="T260" s="953">
        <v>675</v>
      </c>
      <c r="U260" s="953" t="s">
        <v>135</v>
      </c>
      <c r="V260" s="953">
        <v>675</v>
      </c>
      <c r="W260" s="953">
        <v>78</v>
      </c>
      <c r="X260" s="953">
        <v>75</v>
      </c>
      <c r="Y260" s="953">
        <v>92</v>
      </c>
      <c r="Z260" s="953">
        <v>675</v>
      </c>
      <c r="AA260" s="953">
        <v>100</v>
      </c>
      <c r="AB260" s="953" t="s">
        <v>132</v>
      </c>
      <c r="AC260" s="953" t="s">
        <v>132</v>
      </c>
      <c r="AD260" s="953" t="s">
        <v>132</v>
      </c>
      <c r="AE260" s="953" t="s">
        <v>132</v>
      </c>
      <c r="AF260" s="953" t="s">
        <v>132</v>
      </c>
      <c r="AG260" s="951" t="s">
        <v>132</v>
      </c>
      <c r="AH260" s="951" t="s">
        <v>132</v>
      </c>
      <c r="AI260" s="951" t="s">
        <v>132</v>
      </c>
      <c r="AJ260" s="951" t="s">
        <v>132</v>
      </c>
      <c r="AK260" s="951" t="s">
        <v>132</v>
      </c>
      <c r="AL260" s="951" t="s">
        <v>132</v>
      </c>
      <c r="AM260" s="951" t="s">
        <v>132</v>
      </c>
      <c r="AN260" s="951" t="s">
        <v>112</v>
      </c>
      <c r="AO260" s="951" t="s">
        <v>112</v>
      </c>
      <c r="AP260" s="951" t="s">
        <v>193</v>
      </c>
      <c r="AQ260" s="951" t="s">
        <v>197</v>
      </c>
      <c r="AR260" s="951">
        <v>38</v>
      </c>
      <c r="AS260" s="951">
        <v>74</v>
      </c>
      <c r="AT260" s="951">
        <v>5</v>
      </c>
      <c r="AU260" s="951" t="s">
        <v>193</v>
      </c>
      <c r="AV260" s="951" t="s">
        <v>196</v>
      </c>
      <c r="AW260" s="954" t="s">
        <v>139</v>
      </c>
      <c r="AX260" s="954">
        <v>0</v>
      </c>
      <c r="AY260" s="954" t="s">
        <v>132</v>
      </c>
      <c r="AZ260" s="954" t="s">
        <v>139</v>
      </c>
      <c r="BA260" s="1120" t="str">
        <f t="shared" si="3"/>
        <v/>
      </c>
    </row>
    <row r="261" spans="1:53" ht="15" hidden="1" customHeight="1">
      <c r="A261" s="938" t="s">
        <v>2375</v>
      </c>
      <c r="B261" s="938" t="s">
        <v>1373</v>
      </c>
      <c r="C261" s="938" t="s">
        <v>530</v>
      </c>
      <c r="D261" s="953" t="s">
        <v>761</v>
      </c>
      <c r="E261" s="950" t="s">
        <v>403</v>
      </c>
      <c r="F261" s="951">
        <v>61</v>
      </c>
      <c r="G261" s="951">
        <v>61</v>
      </c>
      <c r="H261" s="951">
        <v>89</v>
      </c>
      <c r="I261" s="951">
        <v>43</v>
      </c>
      <c r="J261" s="951">
        <v>82</v>
      </c>
      <c r="K261" s="951">
        <v>72</v>
      </c>
      <c r="L261" s="951">
        <v>93</v>
      </c>
      <c r="M261" s="951">
        <v>79</v>
      </c>
      <c r="N261" s="951" t="s">
        <v>193</v>
      </c>
      <c r="O261" s="951"/>
      <c r="P261" s="951"/>
      <c r="Q261" s="951">
        <v>580</v>
      </c>
      <c r="R261" s="953"/>
      <c r="S261" s="953"/>
      <c r="T261" s="953">
        <v>580</v>
      </c>
      <c r="U261" s="953" t="s">
        <v>135</v>
      </c>
      <c r="V261" s="953">
        <v>580</v>
      </c>
      <c r="W261" s="953">
        <v>61</v>
      </c>
      <c r="X261" s="953">
        <v>61</v>
      </c>
      <c r="Y261" s="953">
        <v>89</v>
      </c>
      <c r="Z261" s="953">
        <v>580</v>
      </c>
      <c r="AA261" s="953">
        <v>100</v>
      </c>
      <c r="AB261" s="953" t="s">
        <v>132</v>
      </c>
      <c r="AC261" s="953" t="s">
        <v>132</v>
      </c>
      <c r="AD261" s="953" t="s">
        <v>132</v>
      </c>
      <c r="AE261" s="953" t="s">
        <v>132</v>
      </c>
      <c r="AF261" s="953" t="s">
        <v>132</v>
      </c>
      <c r="AG261" s="951" t="s">
        <v>132</v>
      </c>
      <c r="AH261" s="951" t="s">
        <v>132</v>
      </c>
      <c r="AI261" s="951" t="s">
        <v>132</v>
      </c>
      <c r="AJ261" s="951" t="s">
        <v>132</v>
      </c>
      <c r="AK261" s="951" t="s">
        <v>114</v>
      </c>
      <c r="AL261" s="951" t="s">
        <v>132</v>
      </c>
      <c r="AM261" s="951" t="s">
        <v>112</v>
      </c>
      <c r="AN261" s="951" t="s">
        <v>110</v>
      </c>
      <c r="AO261" s="951" t="s">
        <v>110</v>
      </c>
      <c r="AP261" s="951" t="s">
        <v>193</v>
      </c>
      <c r="AQ261" s="951" t="s">
        <v>194</v>
      </c>
      <c r="AR261" s="951">
        <v>93</v>
      </c>
      <c r="AS261" s="951">
        <v>98</v>
      </c>
      <c r="AT261" s="951">
        <v>5</v>
      </c>
      <c r="AU261" s="951" t="s">
        <v>192</v>
      </c>
      <c r="AV261" s="951" t="s">
        <v>196</v>
      </c>
      <c r="AW261" s="954" t="s">
        <v>139</v>
      </c>
      <c r="AX261" s="954">
        <v>0</v>
      </c>
      <c r="AY261" s="954" t="s">
        <v>132</v>
      </c>
      <c r="AZ261" s="954" t="s">
        <v>139</v>
      </c>
      <c r="BA261" s="1120" t="str">
        <f t="shared" si="3"/>
        <v/>
      </c>
    </row>
    <row r="262" spans="1:53" ht="15" hidden="1" customHeight="1">
      <c r="A262" s="938" t="s">
        <v>2376</v>
      </c>
      <c r="B262" s="938" t="s">
        <v>1373</v>
      </c>
      <c r="C262" s="938" t="s">
        <v>530</v>
      </c>
      <c r="D262" s="953" t="s">
        <v>762</v>
      </c>
      <c r="E262" s="950" t="s">
        <v>404</v>
      </c>
      <c r="F262" s="951">
        <v>35</v>
      </c>
      <c r="G262" s="951">
        <v>50</v>
      </c>
      <c r="H262" s="951">
        <v>68</v>
      </c>
      <c r="I262" s="951">
        <v>38</v>
      </c>
      <c r="J262" s="951">
        <v>75</v>
      </c>
      <c r="K262" s="951">
        <v>72</v>
      </c>
      <c r="L262" s="951">
        <v>81</v>
      </c>
      <c r="M262" s="951">
        <v>78</v>
      </c>
      <c r="N262" s="951" t="s">
        <v>193</v>
      </c>
      <c r="O262" s="951"/>
      <c r="P262" s="951"/>
      <c r="Q262" s="951">
        <v>497</v>
      </c>
      <c r="R262" s="953"/>
      <c r="S262" s="953"/>
      <c r="T262" s="953">
        <v>497</v>
      </c>
      <c r="U262" s="953" t="s">
        <v>135</v>
      </c>
      <c r="V262" s="953">
        <v>497</v>
      </c>
      <c r="W262" s="953">
        <v>35</v>
      </c>
      <c r="X262" s="953">
        <v>50</v>
      </c>
      <c r="Y262" s="953">
        <v>68</v>
      </c>
      <c r="Z262" s="953">
        <v>497</v>
      </c>
      <c r="AA262" s="953">
        <v>99</v>
      </c>
      <c r="AB262" s="953" t="s">
        <v>114</v>
      </c>
      <c r="AC262" s="953" t="s">
        <v>110</v>
      </c>
      <c r="AD262" s="953" t="s">
        <v>110</v>
      </c>
      <c r="AE262" s="953" t="s">
        <v>112</v>
      </c>
      <c r="AF262" s="953" t="s">
        <v>112</v>
      </c>
      <c r="AG262" s="951" t="s">
        <v>116</v>
      </c>
      <c r="AH262" s="951" t="s">
        <v>114</v>
      </c>
      <c r="AI262" s="951" t="s">
        <v>110</v>
      </c>
      <c r="AJ262" s="951" t="s">
        <v>110</v>
      </c>
      <c r="AK262" s="951" t="s">
        <v>112</v>
      </c>
      <c r="AL262" s="951" t="s">
        <v>110</v>
      </c>
      <c r="AM262" s="951" t="s">
        <v>110</v>
      </c>
      <c r="AN262" s="951" t="s">
        <v>110</v>
      </c>
      <c r="AO262" s="951" t="s">
        <v>110</v>
      </c>
      <c r="AP262" s="951" t="s">
        <v>193</v>
      </c>
      <c r="AQ262" s="951" t="s">
        <v>194</v>
      </c>
      <c r="AR262" s="951">
        <v>99</v>
      </c>
      <c r="AS262" s="951">
        <v>98</v>
      </c>
      <c r="AT262" s="951">
        <v>5</v>
      </c>
      <c r="AU262" s="951" t="s">
        <v>192</v>
      </c>
      <c r="AV262" s="951" t="s">
        <v>196</v>
      </c>
      <c r="AW262" s="954" t="s">
        <v>1959</v>
      </c>
      <c r="AX262" s="954">
        <v>0</v>
      </c>
      <c r="AY262" s="954" t="s">
        <v>114</v>
      </c>
      <c r="AZ262" s="954" t="s">
        <v>139</v>
      </c>
      <c r="BA262" s="1120" t="str">
        <f t="shared" si="3"/>
        <v/>
      </c>
    </row>
    <row r="263" spans="1:53" ht="15" hidden="1" customHeight="1">
      <c r="A263" s="938" t="s">
        <v>2377</v>
      </c>
      <c r="B263" s="938" t="s">
        <v>1373</v>
      </c>
      <c r="C263" s="938" t="s">
        <v>530</v>
      </c>
      <c r="D263" s="953" t="s">
        <v>763</v>
      </c>
      <c r="E263" s="950" t="s">
        <v>405</v>
      </c>
      <c r="F263" s="951">
        <v>85</v>
      </c>
      <c r="G263" s="951">
        <v>88</v>
      </c>
      <c r="H263" s="951">
        <v>100</v>
      </c>
      <c r="I263" s="951">
        <v>76</v>
      </c>
      <c r="J263" s="951">
        <v>77</v>
      </c>
      <c r="K263" s="951">
        <v>63</v>
      </c>
      <c r="L263" s="951">
        <v>77</v>
      </c>
      <c r="M263" s="951">
        <v>63</v>
      </c>
      <c r="N263" s="951" t="s">
        <v>193</v>
      </c>
      <c r="O263" s="951"/>
      <c r="P263" s="951"/>
      <c r="Q263" s="951">
        <v>629</v>
      </c>
      <c r="R263" s="953"/>
      <c r="S263" s="953"/>
      <c r="T263" s="953">
        <v>629</v>
      </c>
      <c r="U263" s="953" t="s">
        <v>135</v>
      </c>
      <c r="V263" s="953">
        <v>629</v>
      </c>
      <c r="W263" s="953">
        <v>85</v>
      </c>
      <c r="X263" s="953">
        <v>88</v>
      </c>
      <c r="Y263" s="953">
        <v>100</v>
      </c>
      <c r="Z263" s="953">
        <v>629</v>
      </c>
      <c r="AA263" s="953">
        <v>100</v>
      </c>
      <c r="AB263" s="953" t="s">
        <v>132</v>
      </c>
      <c r="AC263" s="953" t="s">
        <v>132</v>
      </c>
      <c r="AD263" s="953" t="s">
        <v>132</v>
      </c>
      <c r="AE263" s="953" t="s">
        <v>132</v>
      </c>
      <c r="AF263" s="953" t="s">
        <v>132</v>
      </c>
      <c r="AG263" s="951" t="s">
        <v>132</v>
      </c>
      <c r="AH263" s="951" t="s">
        <v>132</v>
      </c>
      <c r="AI263" s="951" t="s">
        <v>132</v>
      </c>
      <c r="AJ263" s="951" t="s">
        <v>132</v>
      </c>
      <c r="AK263" s="951" t="s">
        <v>132</v>
      </c>
      <c r="AL263" s="951" t="s">
        <v>132</v>
      </c>
      <c r="AM263" s="951" t="s">
        <v>114</v>
      </c>
      <c r="AN263" s="951" t="s">
        <v>132</v>
      </c>
      <c r="AO263" s="951" t="s">
        <v>114</v>
      </c>
      <c r="AP263" s="951" t="s">
        <v>193</v>
      </c>
      <c r="AQ263" s="951" t="s">
        <v>194</v>
      </c>
      <c r="AR263" s="951">
        <v>16</v>
      </c>
      <c r="AS263" s="951">
        <v>72</v>
      </c>
      <c r="AT263" s="951">
        <v>5</v>
      </c>
      <c r="AU263" s="951" t="s">
        <v>193</v>
      </c>
      <c r="AV263" s="951" t="s">
        <v>196</v>
      </c>
      <c r="AW263" s="954" t="s">
        <v>139</v>
      </c>
      <c r="AX263" s="954">
        <v>0</v>
      </c>
      <c r="AY263" s="954" t="s">
        <v>132</v>
      </c>
      <c r="AZ263" s="954" t="s">
        <v>139</v>
      </c>
      <c r="BA263" s="1120" t="str">
        <f t="shared" si="3"/>
        <v/>
      </c>
    </row>
    <row r="264" spans="1:53" ht="15" hidden="1" customHeight="1">
      <c r="A264" s="938" t="s">
        <v>2378</v>
      </c>
      <c r="B264" s="938" t="s">
        <v>1373</v>
      </c>
      <c r="C264" s="938" t="s">
        <v>530</v>
      </c>
      <c r="D264" s="953" t="s">
        <v>764</v>
      </c>
      <c r="E264" s="950" t="s">
        <v>2379</v>
      </c>
      <c r="F264" s="951">
        <v>27</v>
      </c>
      <c r="G264" s="951">
        <v>43</v>
      </c>
      <c r="H264" s="951">
        <v>75</v>
      </c>
      <c r="I264" s="951">
        <v>45</v>
      </c>
      <c r="J264" s="951">
        <v>63</v>
      </c>
      <c r="K264" s="951">
        <v>64</v>
      </c>
      <c r="L264" s="951">
        <v>73</v>
      </c>
      <c r="M264" s="951">
        <v>65</v>
      </c>
      <c r="N264" s="951" t="s">
        <v>193</v>
      </c>
      <c r="O264" s="951"/>
      <c r="P264" s="951"/>
      <c r="Q264" s="951">
        <v>455</v>
      </c>
      <c r="R264" s="953"/>
      <c r="S264" s="953"/>
      <c r="T264" s="953">
        <v>455</v>
      </c>
      <c r="U264" s="953" t="s">
        <v>135</v>
      </c>
      <c r="V264" s="953">
        <v>455</v>
      </c>
      <c r="W264" s="953">
        <v>27</v>
      </c>
      <c r="X264" s="953">
        <v>43</v>
      </c>
      <c r="Y264" s="953">
        <v>75</v>
      </c>
      <c r="Z264" s="953">
        <v>455</v>
      </c>
      <c r="AA264" s="953">
        <v>100</v>
      </c>
      <c r="AB264" s="953" t="s">
        <v>112</v>
      </c>
      <c r="AC264" s="953" t="s">
        <v>112</v>
      </c>
      <c r="AD264" s="953" t="s">
        <v>110</v>
      </c>
      <c r="AE264" s="953" t="s">
        <v>116</v>
      </c>
      <c r="AF264" s="953" t="s">
        <v>112</v>
      </c>
      <c r="AG264" s="951" t="s">
        <v>112</v>
      </c>
      <c r="AH264" s="951" t="s">
        <v>112</v>
      </c>
      <c r="AI264" s="951" t="s">
        <v>110</v>
      </c>
      <c r="AJ264" s="951" t="s">
        <v>116</v>
      </c>
      <c r="AK264" s="951" t="s">
        <v>196</v>
      </c>
      <c r="AL264" s="951" t="s">
        <v>116</v>
      </c>
      <c r="AM264" s="951" t="s">
        <v>110</v>
      </c>
      <c r="AN264" s="951" t="s">
        <v>110</v>
      </c>
      <c r="AO264" s="951" t="s">
        <v>110</v>
      </c>
      <c r="AP264" s="951" t="s">
        <v>193</v>
      </c>
      <c r="AQ264" s="951" t="s">
        <v>194</v>
      </c>
      <c r="AR264" s="951">
        <v>97</v>
      </c>
      <c r="AS264" s="951">
        <v>99</v>
      </c>
      <c r="AT264" s="951">
        <v>5</v>
      </c>
      <c r="AU264" s="951" t="s">
        <v>192</v>
      </c>
      <c r="AV264" s="951" t="s">
        <v>196</v>
      </c>
      <c r="AW264" s="954" t="s">
        <v>1960</v>
      </c>
      <c r="AX264" s="954">
        <v>0</v>
      </c>
      <c r="AY264" s="954" t="s">
        <v>112</v>
      </c>
      <c r="AZ264" s="954" t="s">
        <v>3031</v>
      </c>
      <c r="BA264" s="1120" t="str">
        <f t="shared" si="3"/>
        <v/>
      </c>
    </row>
    <row r="265" spans="1:53" ht="15" hidden="1" customHeight="1">
      <c r="A265" s="938" t="s">
        <v>2380</v>
      </c>
      <c r="B265" s="938" t="s">
        <v>1373</v>
      </c>
      <c r="C265" s="938" t="s">
        <v>530</v>
      </c>
      <c r="D265" s="953" t="s">
        <v>765</v>
      </c>
      <c r="E265" s="950" t="s">
        <v>2030</v>
      </c>
      <c r="F265" s="951">
        <v>38</v>
      </c>
      <c r="G265" s="951">
        <v>52</v>
      </c>
      <c r="H265" s="951">
        <v>81</v>
      </c>
      <c r="I265" s="951">
        <v>36</v>
      </c>
      <c r="J265" s="951">
        <v>62</v>
      </c>
      <c r="K265" s="951">
        <v>73</v>
      </c>
      <c r="L265" s="951">
        <v>60</v>
      </c>
      <c r="M265" s="951">
        <v>82</v>
      </c>
      <c r="N265" s="951" t="s">
        <v>193</v>
      </c>
      <c r="O265" s="951"/>
      <c r="P265" s="951"/>
      <c r="Q265" s="951">
        <v>484</v>
      </c>
      <c r="R265" s="953"/>
      <c r="S265" s="953"/>
      <c r="T265" s="953">
        <v>484</v>
      </c>
      <c r="U265" s="953" t="s">
        <v>135</v>
      </c>
      <c r="V265" s="953">
        <v>484</v>
      </c>
      <c r="W265" s="953">
        <v>38</v>
      </c>
      <c r="X265" s="953">
        <v>52</v>
      </c>
      <c r="Y265" s="953">
        <v>81</v>
      </c>
      <c r="Z265" s="953">
        <v>484</v>
      </c>
      <c r="AA265" s="953">
        <v>100</v>
      </c>
      <c r="AB265" s="953" t="s">
        <v>112</v>
      </c>
      <c r="AC265" s="953" t="s">
        <v>112</v>
      </c>
      <c r="AD265" s="953" t="s">
        <v>112</v>
      </c>
      <c r="AE265" s="953" t="s">
        <v>112</v>
      </c>
      <c r="AF265" s="953" t="s">
        <v>112</v>
      </c>
      <c r="AG265" s="951" t="s">
        <v>114</v>
      </c>
      <c r="AH265" s="951" t="s">
        <v>112</v>
      </c>
      <c r="AI265" s="951" t="s">
        <v>114</v>
      </c>
      <c r="AJ265" s="951" t="s">
        <v>112</v>
      </c>
      <c r="AK265" s="951" t="s">
        <v>112</v>
      </c>
      <c r="AL265" s="951" t="s">
        <v>110</v>
      </c>
      <c r="AM265" s="951" t="s">
        <v>110</v>
      </c>
      <c r="AN265" s="951" t="s">
        <v>110</v>
      </c>
      <c r="AO265" s="951" t="s">
        <v>110</v>
      </c>
      <c r="AP265" s="951" t="s">
        <v>193</v>
      </c>
      <c r="AQ265" s="951" t="s">
        <v>194</v>
      </c>
      <c r="AR265" s="951">
        <v>96</v>
      </c>
      <c r="AS265" s="951">
        <v>99</v>
      </c>
      <c r="AT265" s="951">
        <v>5</v>
      </c>
      <c r="AU265" s="951" t="s">
        <v>192</v>
      </c>
      <c r="AV265" s="951" t="s">
        <v>196</v>
      </c>
      <c r="AW265" s="954" t="s">
        <v>139</v>
      </c>
      <c r="AX265" s="954">
        <v>0</v>
      </c>
      <c r="AY265" s="954" t="s">
        <v>112</v>
      </c>
      <c r="AZ265" s="954" t="s">
        <v>139</v>
      </c>
      <c r="BA265" s="1120" t="str">
        <f t="shared" si="3"/>
        <v/>
      </c>
    </row>
    <row r="266" spans="1:53" s="957" customFormat="1" ht="15" hidden="1" customHeight="1">
      <c r="A266" s="938" t="s">
        <v>2381</v>
      </c>
      <c r="B266" s="938" t="s">
        <v>1373</v>
      </c>
      <c r="C266" s="938" t="s">
        <v>530</v>
      </c>
      <c r="D266" s="951" t="s">
        <v>766</v>
      </c>
      <c r="E266" s="958" t="s">
        <v>408</v>
      </c>
      <c r="F266" s="951">
        <v>56</v>
      </c>
      <c r="G266" s="951">
        <v>78</v>
      </c>
      <c r="H266" s="951">
        <v>75</v>
      </c>
      <c r="I266" s="951">
        <v>27</v>
      </c>
      <c r="J266" s="951">
        <v>57</v>
      </c>
      <c r="K266" s="951">
        <v>73</v>
      </c>
      <c r="L266" s="951">
        <v>57</v>
      </c>
      <c r="M266" s="951">
        <v>73</v>
      </c>
      <c r="N266" s="951" t="s">
        <v>193</v>
      </c>
      <c r="O266" s="951"/>
      <c r="P266" s="951"/>
      <c r="Q266" s="951">
        <v>496</v>
      </c>
      <c r="R266" s="951"/>
      <c r="S266" s="951"/>
      <c r="T266" s="951">
        <v>496</v>
      </c>
      <c r="U266" s="951" t="s">
        <v>135</v>
      </c>
      <c r="V266" s="951">
        <v>496</v>
      </c>
      <c r="W266" s="951">
        <v>56</v>
      </c>
      <c r="X266" s="951">
        <v>78</v>
      </c>
      <c r="Y266" s="951">
        <v>75</v>
      </c>
      <c r="Z266" s="951">
        <v>496</v>
      </c>
      <c r="AA266" s="951">
        <v>100</v>
      </c>
      <c r="AB266" s="951" t="s">
        <v>114</v>
      </c>
      <c r="AC266" s="951" t="s">
        <v>132</v>
      </c>
      <c r="AD266" s="951" t="s">
        <v>116</v>
      </c>
      <c r="AE266" s="951" t="s">
        <v>112</v>
      </c>
      <c r="AF266" s="951" t="s">
        <v>110</v>
      </c>
      <c r="AG266" s="951" t="s">
        <v>110</v>
      </c>
      <c r="AH266" s="951" t="s">
        <v>112</v>
      </c>
      <c r="AI266" s="951" t="s">
        <v>110</v>
      </c>
      <c r="AJ266" s="951" t="s">
        <v>110</v>
      </c>
      <c r="AK266" s="951" t="s">
        <v>110</v>
      </c>
      <c r="AL266" s="951" t="s">
        <v>110</v>
      </c>
      <c r="AM266" s="951" t="s">
        <v>110</v>
      </c>
      <c r="AN266" s="951" t="s">
        <v>110</v>
      </c>
      <c r="AO266" s="951" t="s">
        <v>116</v>
      </c>
      <c r="AP266" s="951" t="s">
        <v>193</v>
      </c>
      <c r="AQ266" s="951" t="s">
        <v>194</v>
      </c>
      <c r="AR266" s="951">
        <v>100</v>
      </c>
      <c r="AS266" s="951">
        <v>99</v>
      </c>
      <c r="AT266" s="951">
        <v>5</v>
      </c>
      <c r="AU266" s="951" t="s">
        <v>192</v>
      </c>
      <c r="AV266" s="951" t="s">
        <v>196</v>
      </c>
      <c r="AW266" s="949" t="s">
        <v>1960</v>
      </c>
      <c r="AX266" s="949">
        <v>0</v>
      </c>
      <c r="AY266" s="954" t="s">
        <v>114</v>
      </c>
      <c r="AZ266" s="949" t="s">
        <v>3031</v>
      </c>
      <c r="BA266" s="1120" t="str">
        <f t="shared" ref="BA266:BA329" si="4">IF(AX266=0,"","("&amp;AY266&amp;")*")</f>
        <v/>
      </c>
    </row>
    <row r="267" spans="1:53" ht="15" hidden="1" customHeight="1">
      <c r="A267" s="938" t="s">
        <v>2382</v>
      </c>
      <c r="B267" s="938" t="s">
        <v>1373</v>
      </c>
      <c r="C267" s="938" t="s">
        <v>530</v>
      </c>
      <c r="D267" s="953" t="s">
        <v>767</v>
      </c>
      <c r="E267" s="950" t="s">
        <v>409</v>
      </c>
      <c r="F267" s="951">
        <v>69</v>
      </c>
      <c r="G267" s="951">
        <v>61</v>
      </c>
      <c r="H267" s="951">
        <v>88</v>
      </c>
      <c r="I267" s="951">
        <v>53</v>
      </c>
      <c r="J267" s="951">
        <v>80</v>
      </c>
      <c r="K267" s="951">
        <v>71</v>
      </c>
      <c r="L267" s="951">
        <v>79</v>
      </c>
      <c r="M267" s="951">
        <v>76</v>
      </c>
      <c r="N267" s="951" t="s">
        <v>193</v>
      </c>
      <c r="O267" s="951"/>
      <c r="P267" s="951"/>
      <c r="Q267" s="951">
        <v>577</v>
      </c>
      <c r="R267" s="953"/>
      <c r="S267" s="953"/>
      <c r="T267" s="953">
        <v>577</v>
      </c>
      <c r="U267" s="953" t="s">
        <v>135</v>
      </c>
      <c r="V267" s="953">
        <v>577</v>
      </c>
      <c r="W267" s="953">
        <v>69</v>
      </c>
      <c r="X267" s="953">
        <v>61</v>
      </c>
      <c r="Y267" s="953">
        <v>88</v>
      </c>
      <c r="Z267" s="953">
        <v>577</v>
      </c>
      <c r="AA267" s="953">
        <v>100</v>
      </c>
      <c r="AB267" s="953" t="s">
        <v>132</v>
      </c>
      <c r="AC267" s="953" t="s">
        <v>132</v>
      </c>
      <c r="AD267" s="953" t="s">
        <v>132</v>
      </c>
      <c r="AE267" s="953" t="s">
        <v>132</v>
      </c>
      <c r="AF267" s="953" t="s">
        <v>132</v>
      </c>
      <c r="AG267" s="951" t="s">
        <v>132</v>
      </c>
      <c r="AH267" s="951" t="s">
        <v>132</v>
      </c>
      <c r="AI267" s="951" t="s">
        <v>132</v>
      </c>
      <c r="AJ267" s="951" t="s">
        <v>132</v>
      </c>
      <c r="AK267" s="951" t="s">
        <v>132</v>
      </c>
      <c r="AL267" s="951" t="s">
        <v>132</v>
      </c>
      <c r="AM267" s="951" t="s">
        <v>114</v>
      </c>
      <c r="AN267" s="951" t="s">
        <v>114</v>
      </c>
      <c r="AO267" s="951" t="s">
        <v>114</v>
      </c>
      <c r="AP267" s="951" t="s">
        <v>193</v>
      </c>
      <c r="AQ267" s="951" t="s">
        <v>194</v>
      </c>
      <c r="AR267" s="951">
        <v>56</v>
      </c>
      <c r="AS267" s="951">
        <v>70</v>
      </c>
      <c r="AT267" s="951">
        <v>5</v>
      </c>
      <c r="AU267" s="951" t="s">
        <v>193</v>
      </c>
      <c r="AV267" s="951" t="s">
        <v>196</v>
      </c>
      <c r="AW267" s="954" t="s">
        <v>139</v>
      </c>
      <c r="AX267" s="954">
        <v>0</v>
      </c>
      <c r="AY267" s="954" t="s">
        <v>132</v>
      </c>
      <c r="AZ267" s="954" t="s">
        <v>139</v>
      </c>
      <c r="BA267" s="1120" t="str">
        <f t="shared" si="4"/>
        <v/>
      </c>
    </row>
    <row r="268" spans="1:53" ht="15" hidden="1" customHeight="1">
      <c r="A268" s="938" t="s">
        <v>2383</v>
      </c>
      <c r="B268" s="938" t="s">
        <v>1373</v>
      </c>
      <c r="C268" s="938" t="s">
        <v>530</v>
      </c>
      <c r="D268" s="953" t="s">
        <v>768</v>
      </c>
      <c r="E268" s="950" t="s">
        <v>126</v>
      </c>
      <c r="F268" s="951">
        <v>71</v>
      </c>
      <c r="G268" s="951">
        <v>76</v>
      </c>
      <c r="H268" s="951">
        <v>89</v>
      </c>
      <c r="I268" s="951">
        <v>56</v>
      </c>
      <c r="J268" s="951">
        <v>72</v>
      </c>
      <c r="K268" s="951">
        <v>77</v>
      </c>
      <c r="L268" s="951">
        <v>78</v>
      </c>
      <c r="M268" s="951">
        <v>75</v>
      </c>
      <c r="N268" s="951" t="s">
        <v>192</v>
      </c>
      <c r="O268" s="951">
        <v>30</v>
      </c>
      <c r="P268" s="951">
        <v>50</v>
      </c>
      <c r="Q268" s="951">
        <v>674</v>
      </c>
      <c r="R268" s="953">
        <v>644</v>
      </c>
      <c r="S268" s="953">
        <v>682</v>
      </c>
      <c r="T268" s="953">
        <v>682</v>
      </c>
      <c r="U268" s="953" t="s">
        <v>135</v>
      </c>
      <c r="V268" s="953">
        <v>682</v>
      </c>
      <c r="W268" s="953">
        <v>71</v>
      </c>
      <c r="X268" s="953">
        <v>76</v>
      </c>
      <c r="Y268" s="953">
        <v>89</v>
      </c>
      <c r="Z268" s="953">
        <v>682</v>
      </c>
      <c r="AA268" s="953">
        <v>100</v>
      </c>
      <c r="AB268" s="953" t="s">
        <v>132</v>
      </c>
      <c r="AC268" s="953" t="s">
        <v>132</v>
      </c>
      <c r="AD268" s="953" t="s">
        <v>132</v>
      </c>
      <c r="AE268" s="953" t="s">
        <v>132</v>
      </c>
      <c r="AF268" s="953" t="s">
        <v>132</v>
      </c>
      <c r="AG268" s="951" t="s">
        <v>132</v>
      </c>
      <c r="AH268" s="951" t="s">
        <v>132</v>
      </c>
      <c r="AI268" s="951" t="s">
        <v>132</v>
      </c>
      <c r="AJ268" s="951" t="s">
        <v>132</v>
      </c>
      <c r="AK268" s="951" t="s">
        <v>132</v>
      </c>
      <c r="AL268" s="951" t="s">
        <v>132</v>
      </c>
      <c r="AM268" s="951" t="s">
        <v>112</v>
      </c>
      <c r="AN268" s="951" t="s">
        <v>114</v>
      </c>
      <c r="AO268" s="951" t="s">
        <v>112</v>
      </c>
      <c r="AP268" s="951" t="s">
        <v>193</v>
      </c>
      <c r="AQ268" s="951" t="s">
        <v>197</v>
      </c>
      <c r="AR268" s="951">
        <v>71</v>
      </c>
      <c r="AS268" s="951">
        <v>93</v>
      </c>
      <c r="AT268" s="951">
        <v>5</v>
      </c>
      <c r="AU268" s="951" t="s">
        <v>193</v>
      </c>
      <c r="AV268" s="951" t="s">
        <v>196</v>
      </c>
      <c r="AW268" s="954" t="s">
        <v>139</v>
      </c>
      <c r="AX268" s="954">
        <v>0</v>
      </c>
      <c r="AY268" s="954" t="s">
        <v>132</v>
      </c>
      <c r="AZ268" s="954" t="s">
        <v>139</v>
      </c>
      <c r="BA268" s="1120" t="str">
        <f t="shared" si="4"/>
        <v/>
      </c>
    </row>
    <row r="269" spans="1:53" ht="15" hidden="1" customHeight="1">
      <c r="A269" s="938" t="s">
        <v>2384</v>
      </c>
      <c r="B269" s="938" t="s">
        <v>1373</v>
      </c>
      <c r="C269" s="938" t="s">
        <v>530</v>
      </c>
      <c r="D269" s="953" t="s">
        <v>769</v>
      </c>
      <c r="E269" s="950" t="s">
        <v>410</v>
      </c>
      <c r="F269" s="951">
        <v>28</v>
      </c>
      <c r="G269" s="951">
        <v>37</v>
      </c>
      <c r="H269" s="951">
        <v>85</v>
      </c>
      <c r="I269" s="951">
        <v>29</v>
      </c>
      <c r="J269" s="951">
        <v>65</v>
      </c>
      <c r="K269" s="951">
        <v>83</v>
      </c>
      <c r="L269" s="951">
        <v>85</v>
      </c>
      <c r="M269" s="951">
        <v>66</v>
      </c>
      <c r="N269" s="951" t="s">
        <v>193</v>
      </c>
      <c r="O269" s="951"/>
      <c r="P269" s="951"/>
      <c r="Q269" s="951">
        <v>478</v>
      </c>
      <c r="R269" s="953"/>
      <c r="S269" s="953"/>
      <c r="T269" s="953">
        <v>478</v>
      </c>
      <c r="U269" s="953" t="s">
        <v>135</v>
      </c>
      <c r="V269" s="953">
        <v>478</v>
      </c>
      <c r="W269" s="953">
        <v>28</v>
      </c>
      <c r="X269" s="953">
        <v>37</v>
      </c>
      <c r="Y269" s="953">
        <v>85</v>
      </c>
      <c r="Z269" s="953">
        <v>478</v>
      </c>
      <c r="AA269" s="953">
        <v>100</v>
      </c>
      <c r="AB269" s="953" t="s">
        <v>112</v>
      </c>
      <c r="AC269" s="953" t="s">
        <v>110</v>
      </c>
      <c r="AD269" s="953" t="s">
        <v>110</v>
      </c>
      <c r="AE269" s="953" t="s">
        <v>112</v>
      </c>
      <c r="AF269" s="953" t="s">
        <v>112</v>
      </c>
      <c r="AG269" s="951" t="s">
        <v>110</v>
      </c>
      <c r="AH269" s="951" t="s">
        <v>116</v>
      </c>
      <c r="AI269" s="951" t="s">
        <v>132</v>
      </c>
      <c r="AJ269" s="951" t="s">
        <v>112</v>
      </c>
      <c r="AK269" s="951" t="s">
        <v>114</v>
      </c>
      <c r="AL269" s="951" t="s">
        <v>110</v>
      </c>
      <c r="AM269" s="951" t="s">
        <v>110</v>
      </c>
      <c r="AN269" s="951" t="s">
        <v>110</v>
      </c>
      <c r="AO269" s="951" t="s">
        <v>110</v>
      </c>
      <c r="AP269" s="951" t="s">
        <v>193</v>
      </c>
      <c r="AQ269" s="951" t="s">
        <v>194</v>
      </c>
      <c r="AR269" s="951">
        <v>98</v>
      </c>
      <c r="AS269" s="951">
        <v>100</v>
      </c>
      <c r="AT269" s="951">
        <v>5</v>
      </c>
      <c r="AU269" s="951" t="s">
        <v>192</v>
      </c>
      <c r="AV269" s="951" t="s">
        <v>196</v>
      </c>
      <c r="AW269" s="954" t="s">
        <v>1959</v>
      </c>
      <c r="AX269" s="954">
        <v>0</v>
      </c>
      <c r="AY269" s="954" t="s">
        <v>112</v>
      </c>
      <c r="AZ269" s="954" t="s">
        <v>3031</v>
      </c>
      <c r="BA269" s="1120" t="str">
        <f t="shared" si="4"/>
        <v/>
      </c>
    </row>
    <row r="270" spans="1:53" ht="15" hidden="1" customHeight="1">
      <c r="A270" s="938" t="s">
        <v>2385</v>
      </c>
      <c r="B270" s="938" t="s">
        <v>1373</v>
      </c>
      <c r="C270" s="938" t="s">
        <v>530</v>
      </c>
      <c r="D270" s="953" t="s">
        <v>770</v>
      </c>
      <c r="E270" s="950" t="s">
        <v>411</v>
      </c>
      <c r="F270" s="951">
        <v>53</v>
      </c>
      <c r="G270" s="951">
        <v>54</v>
      </c>
      <c r="H270" s="951">
        <v>88</v>
      </c>
      <c r="I270" s="951">
        <v>55</v>
      </c>
      <c r="J270" s="951">
        <v>72</v>
      </c>
      <c r="K270" s="951">
        <v>72</v>
      </c>
      <c r="L270" s="951">
        <v>77</v>
      </c>
      <c r="M270" s="951">
        <v>75</v>
      </c>
      <c r="N270" s="951" t="s">
        <v>193</v>
      </c>
      <c r="O270" s="951"/>
      <c r="P270" s="951"/>
      <c r="Q270" s="951">
        <v>546</v>
      </c>
      <c r="R270" s="953"/>
      <c r="S270" s="953"/>
      <c r="T270" s="953">
        <v>546</v>
      </c>
      <c r="U270" s="953" t="s">
        <v>135</v>
      </c>
      <c r="V270" s="953">
        <v>546</v>
      </c>
      <c r="W270" s="953">
        <v>53</v>
      </c>
      <c r="X270" s="953">
        <v>54</v>
      </c>
      <c r="Y270" s="953">
        <v>88</v>
      </c>
      <c r="Z270" s="953">
        <v>546</v>
      </c>
      <c r="AA270" s="953">
        <v>100</v>
      </c>
      <c r="AB270" s="953" t="s">
        <v>132</v>
      </c>
      <c r="AC270" s="953" t="s">
        <v>114</v>
      </c>
      <c r="AD270" s="953" t="s">
        <v>114</v>
      </c>
      <c r="AE270" s="953" t="s">
        <v>114</v>
      </c>
      <c r="AF270" s="953" t="s">
        <v>114</v>
      </c>
      <c r="AG270" s="951" t="s">
        <v>112</v>
      </c>
      <c r="AH270" s="951" t="s">
        <v>132</v>
      </c>
      <c r="AI270" s="951" t="s">
        <v>112</v>
      </c>
      <c r="AJ270" s="951" t="s">
        <v>114</v>
      </c>
      <c r="AK270" s="951" t="s">
        <v>112</v>
      </c>
      <c r="AL270" s="951" t="s">
        <v>112</v>
      </c>
      <c r="AM270" s="951" t="s">
        <v>112</v>
      </c>
      <c r="AN270" s="951" t="s">
        <v>110</v>
      </c>
      <c r="AO270" s="951" t="s">
        <v>110</v>
      </c>
      <c r="AP270" s="951" t="s">
        <v>193</v>
      </c>
      <c r="AQ270" s="951" t="s">
        <v>194</v>
      </c>
      <c r="AR270" s="951">
        <v>83</v>
      </c>
      <c r="AS270" s="951">
        <v>90</v>
      </c>
      <c r="AT270" s="951">
        <v>5</v>
      </c>
      <c r="AU270" s="951" t="s">
        <v>192</v>
      </c>
      <c r="AV270" s="951" t="s">
        <v>196</v>
      </c>
      <c r="AW270" s="954" t="s">
        <v>139</v>
      </c>
      <c r="AX270" s="954">
        <v>0</v>
      </c>
      <c r="AY270" s="954" t="s">
        <v>132</v>
      </c>
      <c r="AZ270" s="954" t="s">
        <v>139</v>
      </c>
      <c r="BA270" s="1120" t="str">
        <f t="shared" si="4"/>
        <v/>
      </c>
    </row>
    <row r="271" spans="1:53" ht="15" hidden="1" customHeight="1">
      <c r="A271" s="938" t="s">
        <v>2386</v>
      </c>
      <c r="B271" s="938" t="s">
        <v>1373</v>
      </c>
      <c r="C271" s="938" t="s">
        <v>530</v>
      </c>
      <c r="D271" s="953" t="s">
        <v>771</v>
      </c>
      <c r="E271" s="950" t="s">
        <v>412</v>
      </c>
      <c r="F271" s="951">
        <v>46</v>
      </c>
      <c r="G271" s="951">
        <v>45</v>
      </c>
      <c r="H271" s="951">
        <v>75</v>
      </c>
      <c r="I271" s="951">
        <v>26</v>
      </c>
      <c r="J271" s="951">
        <v>66</v>
      </c>
      <c r="K271" s="951">
        <v>53</v>
      </c>
      <c r="L271" s="951">
        <v>61</v>
      </c>
      <c r="M271" s="951">
        <v>58</v>
      </c>
      <c r="N271" s="951" t="s">
        <v>193</v>
      </c>
      <c r="O271" s="951"/>
      <c r="P271" s="951"/>
      <c r="Q271" s="951">
        <v>430</v>
      </c>
      <c r="R271" s="953"/>
      <c r="S271" s="953"/>
      <c r="T271" s="953">
        <v>430</v>
      </c>
      <c r="U271" s="953" t="s">
        <v>135</v>
      </c>
      <c r="V271" s="953">
        <v>430</v>
      </c>
      <c r="W271" s="953">
        <v>46</v>
      </c>
      <c r="X271" s="953">
        <v>45</v>
      </c>
      <c r="Y271" s="953">
        <v>75</v>
      </c>
      <c r="Z271" s="953">
        <v>430</v>
      </c>
      <c r="AA271" s="953">
        <v>100</v>
      </c>
      <c r="AB271" s="953" t="s">
        <v>110</v>
      </c>
      <c r="AC271" s="953" t="s">
        <v>112</v>
      </c>
      <c r="AD271" s="953" t="s">
        <v>112</v>
      </c>
      <c r="AE271" s="953" t="s">
        <v>114</v>
      </c>
      <c r="AF271" s="953" t="s">
        <v>112</v>
      </c>
      <c r="AG271" s="951" t="s">
        <v>112</v>
      </c>
      <c r="AH271" s="951" t="s">
        <v>132</v>
      </c>
      <c r="AI271" s="951" t="s">
        <v>132</v>
      </c>
      <c r="AJ271" s="951" t="s">
        <v>114</v>
      </c>
      <c r="AK271" s="951" t="s">
        <v>114</v>
      </c>
      <c r="AL271" s="951" t="s">
        <v>112</v>
      </c>
      <c r="AM271" s="951" t="s">
        <v>112</v>
      </c>
      <c r="AN271" s="951" t="s">
        <v>112</v>
      </c>
      <c r="AO271" s="951" t="s">
        <v>110</v>
      </c>
      <c r="AP271" s="951" t="s">
        <v>193</v>
      </c>
      <c r="AQ271" s="951" t="s">
        <v>194</v>
      </c>
      <c r="AR271" s="951">
        <v>90</v>
      </c>
      <c r="AS271" s="951">
        <v>97</v>
      </c>
      <c r="AT271" s="951">
        <v>5</v>
      </c>
      <c r="AU271" s="951" t="s">
        <v>192</v>
      </c>
      <c r="AV271" s="951" t="s">
        <v>196</v>
      </c>
      <c r="AW271" s="954" t="s">
        <v>139</v>
      </c>
      <c r="AX271" s="954">
        <v>0</v>
      </c>
      <c r="AY271" s="954" t="s">
        <v>110</v>
      </c>
      <c r="AZ271" s="954" t="s">
        <v>3031</v>
      </c>
      <c r="BA271" s="1120" t="str">
        <f t="shared" si="4"/>
        <v/>
      </c>
    </row>
    <row r="272" spans="1:53" ht="15" hidden="1" customHeight="1">
      <c r="A272" s="938" t="s">
        <v>2387</v>
      </c>
      <c r="B272" s="938" t="s">
        <v>1373</v>
      </c>
      <c r="C272" s="938" t="s">
        <v>530</v>
      </c>
      <c r="D272" s="953" t="s">
        <v>772</v>
      </c>
      <c r="E272" s="950" t="s">
        <v>413</v>
      </c>
      <c r="F272" s="951">
        <v>89</v>
      </c>
      <c r="G272" s="951">
        <v>91</v>
      </c>
      <c r="H272" s="951">
        <v>95</v>
      </c>
      <c r="I272" s="951">
        <v>79</v>
      </c>
      <c r="J272" s="951">
        <v>73</v>
      </c>
      <c r="K272" s="951">
        <v>83</v>
      </c>
      <c r="L272" s="951">
        <v>80</v>
      </c>
      <c r="M272" s="951">
        <v>80</v>
      </c>
      <c r="N272" s="951" t="s">
        <v>192</v>
      </c>
      <c r="O272" s="951">
        <v>43</v>
      </c>
      <c r="P272" s="951">
        <v>46</v>
      </c>
      <c r="Q272" s="951">
        <v>759</v>
      </c>
      <c r="R272" s="953">
        <v>716</v>
      </c>
      <c r="S272" s="953">
        <v>758</v>
      </c>
      <c r="T272" s="953">
        <v>759</v>
      </c>
      <c r="U272" s="953" t="s">
        <v>135</v>
      </c>
      <c r="V272" s="953">
        <v>759</v>
      </c>
      <c r="W272" s="953">
        <v>89</v>
      </c>
      <c r="X272" s="953">
        <v>91</v>
      </c>
      <c r="Y272" s="953">
        <v>95</v>
      </c>
      <c r="Z272" s="953">
        <v>759</v>
      </c>
      <c r="AA272" s="953">
        <v>100</v>
      </c>
      <c r="AB272" s="953" t="s">
        <v>132</v>
      </c>
      <c r="AC272" s="953" t="s">
        <v>132</v>
      </c>
      <c r="AD272" s="953" t="s">
        <v>132</v>
      </c>
      <c r="AE272" s="953" t="s">
        <v>132</v>
      </c>
      <c r="AF272" s="953" t="s">
        <v>132</v>
      </c>
      <c r="AG272" s="951" t="s">
        <v>132</v>
      </c>
      <c r="AH272" s="951" t="s">
        <v>132</v>
      </c>
      <c r="AI272" s="951" t="s">
        <v>132</v>
      </c>
      <c r="AJ272" s="951" t="s">
        <v>132</v>
      </c>
      <c r="AK272" s="951" t="s">
        <v>132</v>
      </c>
      <c r="AL272" s="951" t="s">
        <v>132</v>
      </c>
      <c r="AM272" s="951" t="s">
        <v>132</v>
      </c>
      <c r="AN272" s="951" t="s">
        <v>112</v>
      </c>
      <c r="AO272" s="951" t="s">
        <v>112</v>
      </c>
      <c r="AP272" s="951" t="s">
        <v>193</v>
      </c>
      <c r="AQ272" s="951" t="s">
        <v>274</v>
      </c>
      <c r="AR272" s="951">
        <v>49</v>
      </c>
      <c r="AS272" s="951">
        <v>82</v>
      </c>
      <c r="AT272" s="951">
        <v>5</v>
      </c>
      <c r="AU272" s="951" t="s">
        <v>193</v>
      </c>
      <c r="AV272" s="951" t="s">
        <v>196</v>
      </c>
      <c r="AW272" s="954" t="s">
        <v>139</v>
      </c>
      <c r="AX272" s="954">
        <v>0</v>
      </c>
      <c r="AY272" s="954" t="s">
        <v>132</v>
      </c>
      <c r="AZ272" s="954" t="s">
        <v>139</v>
      </c>
      <c r="BA272" s="1120" t="str">
        <f t="shared" si="4"/>
        <v/>
      </c>
    </row>
    <row r="273" spans="1:53" ht="15" hidden="1" customHeight="1">
      <c r="A273" s="938" t="s">
        <v>2388</v>
      </c>
      <c r="B273" s="938" t="s">
        <v>1373</v>
      </c>
      <c r="C273" s="938" t="s">
        <v>530</v>
      </c>
      <c r="D273" s="953" t="s">
        <v>1915</v>
      </c>
      <c r="E273" s="950" t="s">
        <v>2000</v>
      </c>
      <c r="F273" s="951">
        <v>73</v>
      </c>
      <c r="G273" s="951">
        <v>80</v>
      </c>
      <c r="H273" s="951">
        <v>77</v>
      </c>
      <c r="I273" s="951">
        <v>45</v>
      </c>
      <c r="J273" s="951">
        <v>69</v>
      </c>
      <c r="K273" s="951">
        <v>92</v>
      </c>
      <c r="L273" s="951">
        <v>69</v>
      </c>
      <c r="M273" s="951">
        <v>92</v>
      </c>
      <c r="N273" s="951" t="s">
        <v>193</v>
      </c>
      <c r="O273" s="951"/>
      <c r="P273" s="951"/>
      <c r="Q273" s="951">
        <v>597</v>
      </c>
      <c r="R273" s="953"/>
      <c r="S273" s="953"/>
      <c r="T273" s="953">
        <v>597</v>
      </c>
      <c r="U273" s="953" t="s">
        <v>135</v>
      </c>
      <c r="V273" s="953">
        <v>597</v>
      </c>
      <c r="W273" s="953">
        <v>73</v>
      </c>
      <c r="X273" s="953">
        <v>80</v>
      </c>
      <c r="Y273" s="953">
        <v>77</v>
      </c>
      <c r="Z273" s="953">
        <v>597</v>
      </c>
      <c r="AA273" s="953">
        <v>100</v>
      </c>
      <c r="AB273" s="953"/>
      <c r="AC273" s="953"/>
      <c r="AD273" s="953"/>
      <c r="AE273" s="953"/>
      <c r="AF273" s="953"/>
      <c r="AG273" s="951"/>
      <c r="AH273" s="951"/>
      <c r="AI273" s="951"/>
      <c r="AJ273" s="951"/>
      <c r="AK273" s="951"/>
      <c r="AL273" s="951"/>
      <c r="AM273" s="951"/>
      <c r="AN273" s="951"/>
      <c r="AO273" s="951"/>
      <c r="AP273" s="951" t="s">
        <v>192</v>
      </c>
      <c r="AQ273" s="951" t="s">
        <v>274</v>
      </c>
      <c r="AR273" s="951">
        <v>80</v>
      </c>
      <c r="AS273" s="951">
        <v>100</v>
      </c>
      <c r="AT273" s="951">
        <v>5</v>
      </c>
      <c r="AU273" s="951" t="s">
        <v>192</v>
      </c>
      <c r="AV273" s="951" t="s">
        <v>196</v>
      </c>
      <c r="AW273" s="954" t="s">
        <v>139</v>
      </c>
      <c r="AX273" s="954">
        <v>0</v>
      </c>
      <c r="AY273" s="954" t="s">
        <v>132</v>
      </c>
      <c r="AZ273" s="954" t="s">
        <v>139</v>
      </c>
      <c r="BA273" s="1120" t="str">
        <f t="shared" si="4"/>
        <v/>
      </c>
    </row>
    <row r="274" spans="1:53" ht="15" hidden="1" customHeight="1">
      <c r="A274" s="938" t="s">
        <v>2389</v>
      </c>
      <c r="B274" s="938" t="s">
        <v>1373</v>
      </c>
      <c r="C274" s="938" t="s">
        <v>530</v>
      </c>
      <c r="D274" s="953" t="s">
        <v>773</v>
      </c>
      <c r="E274" s="950" t="s">
        <v>414</v>
      </c>
      <c r="F274" s="951">
        <v>77</v>
      </c>
      <c r="G274" s="951">
        <v>73</v>
      </c>
      <c r="H274" s="951">
        <v>95</v>
      </c>
      <c r="I274" s="951">
        <v>77</v>
      </c>
      <c r="J274" s="951">
        <v>74</v>
      </c>
      <c r="K274" s="951">
        <v>79</v>
      </c>
      <c r="L274" s="951">
        <v>70</v>
      </c>
      <c r="M274" s="951">
        <v>79</v>
      </c>
      <c r="N274" s="951" t="s">
        <v>192</v>
      </c>
      <c r="O274" s="951">
        <v>29</v>
      </c>
      <c r="P274" s="951">
        <v>49</v>
      </c>
      <c r="Q274" s="951">
        <v>702</v>
      </c>
      <c r="R274" s="953">
        <v>673</v>
      </c>
      <c r="S274" s="953">
        <v>713</v>
      </c>
      <c r="T274" s="953">
        <v>713</v>
      </c>
      <c r="U274" s="953" t="s">
        <v>135</v>
      </c>
      <c r="V274" s="953">
        <v>713</v>
      </c>
      <c r="W274" s="953">
        <v>77</v>
      </c>
      <c r="X274" s="953">
        <v>73</v>
      </c>
      <c r="Y274" s="953">
        <v>95</v>
      </c>
      <c r="Z274" s="953">
        <v>713</v>
      </c>
      <c r="AA274" s="953">
        <v>100</v>
      </c>
      <c r="AB274" s="953" t="s">
        <v>132</v>
      </c>
      <c r="AC274" s="953" t="s">
        <v>132</v>
      </c>
      <c r="AD274" s="953" t="s">
        <v>132</v>
      </c>
      <c r="AE274" s="953" t="s">
        <v>132</v>
      </c>
      <c r="AF274" s="953" t="s">
        <v>132</v>
      </c>
      <c r="AG274" s="951" t="s">
        <v>114</v>
      </c>
      <c r="AH274" s="951" t="s">
        <v>132</v>
      </c>
      <c r="AI274" s="951" t="s">
        <v>110</v>
      </c>
      <c r="AJ274" s="951"/>
      <c r="AK274" s="951"/>
      <c r="AL274" s="951"/>
      <c r="AM274" s="951"/>
      <c r="AN274" s="951"/>
      <c r="AO274" s="951"/>
      <c r="AP274" s="951" t="s">
        <v>192</v>
      </c>
      <c r="AQ274" s="951" t="s">
        <v>274</v>
      </c>
      <c r="AR274" s="951">
        <v>54</v>
      </c>
      <c r="AS274" s="951">
        <v>89</v>
      </c>
      <c r="AT274" s="951">
        <v>5</v>
      </c>
      <c r="AU274" s="951" t="s">
        <v>193</v>
      </c>
      <c r="AV274" s="951" t="s">
        <v>196</v>
      </c>
      <c r="AW274" s="954" t="s">
        <v>139</v>
      </c>
      <c r="AX274" s="954">
        <v>0</v>
      </c>
      <c r="AY274" s="954" t="s">
        <v>132</v>
      </c>
      <c r="AZ274" s="954" t="s">
        <v>139</v>
      </c>
      <c r="BA274" s="1120" t="str">
        <f t="shared" si="4"/>
        <v/>
      </c>
    </row>
    <row r="275" spans="1:53" ht="15" customHeight="1">
      <c r="A275" s="938" t="s">
        <v>2390</v>
      </c>
      <c r="B275" s="938" t="s">
        <v>1373</v>
      </c>
      <c r="C275" s="938" t="s">
        <v>530</v>
      </c>
      <c r="D275" s="953" t="s">
        <v>774</v>
      </c>
      <c r="E275" s="950" t="s">
        <v>142</v>
      </c>
      <c r="F275" s="951">
        <v>94</v>
      </c>
      <c r="G275" s="951">
        <v>94</v>
      </c>
      <c r="H275" s="951">
        <v>98</v>
      </c>
      <c r="I275" s="951">
        <v>95</v>
      </c>
      <c r="J275" s="951">
        <v>80</v>
      </c>
      <c r="K275" s="951">
        <v>93</v>
      </c>
      <c r="L275" s="951">
        <v>80</v>
      </c>
      <c r="M275" s="951">
        <v>93</v>
      </c>
      <c r="N275" s="951" t="s">
        <v>192</v>
      </c>
      <c r="O275" s="951">
        <v>50</v>
      </c>
      <c r="P275" s="951">
        <v>42</v>
      </c>
      <c r="Q275" s="951">
        <v>819</v>
      </c>
      <c r="R275" s="953">
        <v>769</v>
      </c>
      <c r="S275" s="953">
        <v>814</v>
      </c>
      <c r="T275" s="953">
        <v>819</v>
      </c>
      <c r="U275" s="953" t="s">
        <v>135</v>
      </c>
      <c r="V275" s="953">
        <v>819</v>
      </c>
      <c r="W275" s="953">
        <v>94</v>
      </c>
      <c r="X275" s="953">
        <v>94</v>
      </c>
      <c r="Y275" s="953">
        <v>98</v>
      </c>
      <c r="Z275" s="953">
        <v>819</v>
      </c>
      <c r="AA275" s="953">
        <v>100</v>
      </c>
      <c r="AB275" s="953" t="s">
        <v>132</v>
      </c>
      <c r="AC275" s="953" t="s">
        <v>132</v>
      </c>
      <c r="AD275" s="953" t="s">
        <v>132</v>
      </c>
      <c r="AE275" s="953" t="s">
        <v>132</v>
      </c>
      <c r="AF275" s="953" t="s">
        <v>132</v>
      </c>
      <c r="AG275" s="951" t="s">
        <v>132</v>
      </c>
      <c r="AH275" s="951" t="s">
        <v>132</v>
      </c>
      <c r="AI275" s="951"/>
      <c r="AJ275" s="949"/>
      <c r="AK275" s="951"/>
      <c r="AL275" s="951"/>
      <c r="AM275" s="949"/>
      <c r="AN275" s="951"/>
      <c r="AO275" s="951"/>
      <c r="AP275" s="951" t="s">
        <v>192</v>
      </c>
      <c r="AQ275" s="951" t="s">
        <v>274</v>
      </c>
      <c r="AR275" s="951">
        <v>49</v>
      </c>
      <c r="AS275" s="951">
        <v>88</v>
      </c>
      <c r="AT275" s="951">
        <v>5</v>
      </c>
      <c r="AU275" s="951" t="s">
        <v>193</v>
      </c>
      <c r="AV275" s="951" t="s">
        <v>196</v>
      </c>
      <c r="AW275" s="954" t="s">
        <v>139</v>
      </c>
      <c r="AX275" s="954">
        <v>0</v>
      </c>
      <c r="AY275" s="954" t="s">
        <v>132</v>
      </c>
      <c r="AZ275" s="954" t="s">
        <v>139</v>
      </c>
      <c r="BA275" s="1120" t="str">
        <f t="shared" si="4"/>
        <v/>
      </c>
    </row>
    <row r="276" spans="1:53" ht="15" hidden="1" customHeight="1">
      <c r="A276" s="938" t="s">
        <v>2391</v>
      </c>
      <c r="B276" s="938" t="s">
        <v>1373</v>
      </c>
      <c r="C276" s="938" t="s">
        <v>530</v>
      </c>
      <c r="D276" s="953" t="s">
        <v>775</v>
      </c>
      <c r="E276" s="950" t="s">
        <v>2</v>
      </c>
      <c r="F276" s="951">
        <v>27</v>
      </c>
      <c r="G276" s="951">
        <v>51</v>
      </c>
      <c r="H276" s="951">
        <v>56</v>
      </c>
      <c r="I276" s="951">
        <v>24</v>
      </c>
      <c r="J276" s="951">
        <v>61</v>
      </c>
      <c r="K276" s="951">
        <v>87</v>
      </c>
      <c r="L276" s="951">
        <v>69</v>
      </c>
      <c r="M276" s="951">
        <v>94</v>
      </c>
      <c r="N276" s="951" t="s">
        <v>193</v>
      </c>
      <c r="O276" s="951"/>
      <c r="P276" s="951"/>
      <c r="Q276" s="951">
        <v>469</v>
      </c>
      <c r="R276" s="953"/>
      <c r="S276" s="953"/>
      <c r="T276" s="953">
        <v>469</v>
      </c>
      <c r="U276" s="953" t="s">
        <v>135</v>
      </c>
      <c r="V276" s="953">
        <v>469</v>
      </c>
      <c r="W276" s="953">
        <v>27</v>
      </c>
      <c r="X276" s="953">
        <v>51</v>
      </c>
      <c r="Y276" s="953">
        <v>56</v>
      </c>
      <c r="Z276" s="953">
        <v>469</v>
      </c>
      <c r="AA276" s="953">
        <v>100</v>
      </c>
      <c r="AB276" s="953" t="s">
        <v>112</v>
      </c>
      <c r="AC276" s="953" t="s">
        <v>114</v>
      </c>
      <c r="AD276" s="953" t="s">
        <v>110</v>
      </c>
      <c r="AE276" s="953" t="s">
        <v>114</v>
      </c>
      <c r="AF276" s="953" t="s">
        <v>112</v>
      </c>
      <c r="AG276" s="951" t="s">
        <v>116</v>
      </c>
      <c r="AH276" s="951" t="s">
        <v>112</v>
      </c>
      <c r="AI276" s="951"/>
      <c r="AJ276" s="951"/>
      <c r="AK276" s="951"/>
      <c r="AL276" s="951"/>
      <c r="AM276" s="951"/>
      <c r="AN276" s="951"/>
      <c r="AO276" s="951"/>
      <c r="AP276" s="951" t="s">
        <v>192</v>
      </c>
      <c r="AQ276" s="951" t="s">
        <v>274</v>
      </c>
      <c r="AR276" s="951">
        <v>92</v>
      </c>
      <c r="AS276" s="951">
        <v>99</v>
      </c>
      <c r="AT276" s="951">
        <v>5</v>
      </c>
      <c r="AU276" s="951" t="s">
        <v>192</v>
      </c>
      <c r="AV276" s="951" t="s">
        <v>196</v>
      </c>
      <c r="AW276" s="954" t="s">
        <v>139</v>
      </c>
      <c r="AX276" s="954">
        <v>0</v>
      </c>
      <c r="AY276" s="954" t="s">
        <v>112</v>
      </c>
      <c r="AZ276" s="954" t="s">
        <v>139</v>
      </c>
      <c r="BA276" s="1120" t="str">
        <f t="shared" si="4"/>
        <v/>
      </c>
    </row>
    <row r="277" spans="1:53" ht="15" hidden="1" customHeight="1">
      <c r="A277" s="938" t="s">
        <v>2392</v>
      </c>
      <c r="B277" s="938" t="s">
        <v>1373</v>
      </c>
      <c r="C277" s="938" t="s">
        <v>530</v>
      </c>
      <c r="D277" s="953" t="s">
        <v>776</v>
      </c>
      <c r="E277" s="950" t="s">
        <v>416</v>
      </c>
      <c r="F277" s="951">
        <v>49</v>
      </c>
      <c r="G277" s="951">
        <v>44</v>
      </c>
      <c r="H277" s="951">
        <v>79</v>
      </c>
      <c r="I277" s="951">
        <v>39</v>
      </c>
      <c r="J277" s="951">
        <v>64</v>
      </c>
      <c r="K277" s="951">
        <v>58</v>
      </c>
      <c r="L277" s="951">
        <v>76</v>
      </c>
      <c r="M277" s="951">
        <v>69</v>
      </c>
      <c r="N277" s="951" t="s">
        <v>192</v>
      </c>
      <c r="O277" s="951">
        <v>25</v>
      </c>
      <c r="P277" s="951">
        <v>31</v>
      </c>
      <c r="Q277" s="951">
        <v>534</v>
      </c>
      <c r="R277" s="953">
        <v>509</v>
      </c>
      <c r="S277" s="953">
        <v>539</v>
      </c>
      <c r="T277" s="953">
        <v>539</v>
      </c>
      <c r="U277" s="953" t="s">
        <v>135</v>
      </c>
      <c r="V277" s="953">
        <v>539</v>
      </c>
      <c r="W277" s="953">
        <v>49</v>
      </c>
      <c r="X277" s="953">
        <v>44</v>
      </c>
      <c r="Y277" s="953">
        <v>79</v>
      </c>
      <c r="Z277" s="953">
        <v>539</v>
      </c>
      <c r="AA277" s="953">
        <v>100</v>
      </c>
      <c r="AB277" s="953" t="s">
        <v>112</v>
      </c>
      <c r="AC277" s="953" t="s">
        <v>112</v>
      </c>
      <c r="AD277" s="953" t="s">
        <v>114</v>
      </c>
      <c r="AE277" s="953" t="s">
        <v>112</v>
      </c>
      <c r="AF277" s="953" t="s">
        <v>132</v>
      </c>
      <c r="AG277" s="951" t="s">
        <v>132</v>
      </c>
      <c r="AH277" s="951" t="s">
        <v>132</v>
      </c>
      <c r="AI277" s="951"/>
      <c r="AJ277" s="951"/>
      <c r="AK277" s="951"/>
      <c r="AL277" s="951"/>
      <c r="AM277" s="951"/>
      <c r="AN277" s="951"/>
      <c r="AO277" s="951"/>
      <c r="AP277" s="951" t="s">
        <v>192</v>
      </c>
      <c r="AQ277" s="951" t="s">
        <v>274</v>
      </c>
      <c r="AR277" s="951">
        <v>93</v>
      </c>
      <c r="AS277" s="951">
        <v>99</v>
      </c>
      <c r="AT277" s="951">
        <v>5</v>
      </c>
      <c r="AU277" s="951" t="s">
        <v>192</v>
      </c>
      <c r="AV277" s="951" t="s">
        <v>196</v>
      </c>
      <c r="AW277" s="954" t="s">
        <v>139</v>
      </c>
      <c r="AX277" s="954">
        <v>0</v>
      </c>
      <c r="AY277" s="954" t="s">
        <v>112</v>
      </c>
      <c r="AZ277" s="954" t="s">
        <v>139</v>
      </c>
      <c r="BA277" s="1120" t="str">
        <f t="shared" si="4"/>
        <v/>
      </c>
    </row>
    <row r="278" spans="1:53" ht="15" hidden="1" customHeight="1">
      <c r="A278" s="938" t="s">
        <v>2393</v>
      </c>
      <c r="B278" s="938" t="s">
        <v>1373</v>
      </c>
      <c r="C278" s="938" t="s">
        <v>530</v>
      </c>
      <c r="D278" s="953" t="s">
        <v>777</v>
      </c>
      <c r="E278" s="950" t="s">
        <v>417</v>
      </c>
      <c r="F278" s="951">
        <v>42</v>
      </c>
      <c r="G278" s="951">
        <v>56</v>
      </c>
      <c r="H278" s="951">
        <v>93</v>
      </c>
      <c r="I278" s="951">
        <v>49</v>
      </c>
      <c r="J278" s="951">
        <v>69</v>
      </c>
      <c r="K278" s="951">
        <v>81</v>
      </c>
      <c r="L278" s="951">
        <v>74</v>
      </c>
      <c r="M278" s="951">
        <v>91</v>
      </c>
      <c r="N278" s="951" t="s">
        <v>192</v>
      </c>
      <c r="O278" s="951">
        <v>22</v>
      </c>
      <c r="P278" s="951">
        <v>26</v>
      </c>
      <c r="Q278" s="951">
        <v>603</v>
      </c>
      <c r="R278" s="953">
        <v>581</v>
      </c>
      <c r="S278" s="953">
        <v>615</v>
      </c>
      <c r="T278" s="953">
        <v>615</v>
      </c>
      <c r="U278" s="953" t="s">
        <v>135</v>
      </c>
      <c r="V278" s="953">
        <v>615</v>
      </c>
      <c r="W278" s="953">
        <v>42</v>
      </c>
      <c r="X278" s="953">
        <v>56</v>
      </c>
      <c r="Y278" s="953">
        <v>93</v>
      </c>
      <c r="Z278" s="953">
        <v>615</v>
      </c>
      <c r="AA278" s="953">
        <v>100</v>
      </c>
      <c r="AB278" s="953" t="s">
        <v>132</v>
      </c>
      <c r="AC278" s="953" t="s">
        <v>114</v>
      </c>
      <c r="AD278" s="953" t="s">
        <v>132</v>
      </c>
      <c r="AE278" s="953" t="s">
        <v>132</v>
      </c>
      <c r="AF278" s="953" t="s">
        <v>114</v>
      </c>
      <c r="AG278" s="951" t="s">
        <v>114</v>
      </c>
      <c r="AH278" s="951" t="s">
        <v>112</v>
      </c>
      <c r="AI278" s="951" t="s">
        <v>112</v>
      </c>
      <c r="AJ278" s="951" t="s">
        <v>110</v>
      </c>
      <c r="AK278" s="951" t="s">
        <v>110</v>
      </c>
      <c r="AL278" s="951" t="s">
        <v>116</v>
      </c>
      <c r="AM278" s="951" t="s">
        <v>196</v>
      </c>
      <c r="AN278" s="951"/>
      <c r="AO278" s="951"/>
      <c r="AP278" s="951" t="s">
        <v>192</v>
      </c>
      <c r="AQ278" s="951" t="s">
        <v>274</v>
      </c>
      <c r="AR278" s="951">
        <v>94</v>
      </c>
      <c r="AS278" s="951">
        <v>100</v>
      </c>
      <c r="AT278" s="951">
        <v>5</v>
      </c>
      <c r="AU278" s="951" t="s">
        <v>192</v>
      </c>
      <c r="AV278" s="951" t="s">
        <v>196</v>
      </c>
      <c r="AW278" s="954" t="s">
        <v>139</v>
      </c>
      <c r="AX278" s="954">
        <v>0</v>
      </c>
      <c r="AY278" s="954" t="s">
        <v>132</v>
      </c>
      <c r="AZ278" s="954" t="s">
        <v>139</v>
      </c>
      <c r="BA278" s="1120" t="str">
        <f t="shared" si="4"/>
        <v/>
      </c>
    </row>
    <row r="279" spans="1:53" ht="15" hidden="1" customHeight="1">
      <c r="A279" s="938" t="s">
        <v>2394</v>
      </c>
      <c r="B279" s="938" t="s">
        <v>1373</v>
      </c>
      <c r="C279" s="938" t="s">
        <v>530</v>
      </c>
      <c r="D279" s="953" t="s">
        <v>778</v>
      </c>
      <c r="E279" s="950" t="s">
        <v>418</v>
      </c>
      <c r="F279" s="951">
        <v>23</v>
      </c>
      <c r="G279" s="951">
        <v>21</v>
      </c>
      <c r="H279" s="951">
        <v>65</v>
      </c>
      <c r="I279" s="951">
        <v>25</v>
      </c>
      <c r="J279" s="951">
        <v>53</v>
      </c>
      <c r="K279" s="951">
        <v>58</v>
      </c>
      <c r="L279" s="951">
        <v>61</v>
      </c>
      <c r="M279" s="951">
        <v>64</v>
      </c>
      <c r="N279" s="951" t="s">
        <v>192</v>
      </c>
      <c r="O279" s="951">
        <v>27</v>
      </c>
      <c r="P279" s="951">
        <v>48</v>
      </c>
      <c r="Q279" s="951">
        <v>445</v>
      </c>
      <c r="R279" s="953">
        <v>418</v>
      </c>
      <c r="S279" s="953">
        <v>443</v>
      </c>
      <c r="T279" s="953">
        <v>445</v>
      </c>
      <c r="U279" s="953" t="s">
        <v>135</v>
      </c>
      <c r="V279" s="953">
        <v>445</v>
      </c>
      <c r="W279" s="953">
        <v>23</v>
      </c>
      <c r="X279" s="953">
        <v>21</v>
      </c>
      <c r="Y279" s="953">
        <v>65</v>
      </c>
      <c r="Z279" s="953">
        <v>445</v>
      </c>
      <c r="AA279" s="953">
        <v>99</v>
      </c>
      <c r="AB279" s="953" t="s">
        <v>110</v>
      </c>
      <c r="AC279" s="953" t="s">
        <v>110</v>
      </c>
      <c r="AD279" s="953" t="s">
        <v>110</v>
      </c>
      <c r="AE279" s="953" t="s">
        <v>110</v>
      </c>
      <c r="AF279" s="953" t="s">
        <v>112</v>
      </c>
      <c r="AG279" s="951" t="s">
        <v>116</v>
      </c>
      <c r="AH279" s="951" t="s">
        <v>112</v>
      </c>
      <c r="AI279" s="951" t="s">
        <v>110</v>
      </c>
      <c r="AJ279" s="951" t="s">
        <v>116</v>
      </c>
      <c r="AK279" s="951" t="s">
        <v>110</v>
      </c>
      <c r="AL279" s="951" t="s">
        <v>110</v>
      </c>
      <c r="AM279" s="951" t="s">
        <v>110</v>
      </c>
      <c r="AN279" s="951" t="s">
        <v>110</v>
      </c>
      <c r="AO279" s="951" t="s">
        <v>110</v>
      </c>
      <c r="AP279" s="951" t="s">
        <v>193</v>
      </c>
      <c r="AQ279" s="951" t="s">
        <v>274</v>
      </c>
      <c r="AR279" s="951">
        <v>96</v>
      </c>
      <c r="AS279" s="951">
        <v>100</v>
      </c>
      <c r="AT279" s="951">
        <v>5</v>
      </c>
      <c r="AU279" s="951" t="s">
        <v>192</v>
      </c>
      <c r="AV279" s="951" t="s">
        <v>196</v>
      </c>
      <c r="AW279" s="954" t="s">
        <v>1960</v>
      </c>
      <c r="AX279" s="954">
        <v>0</v>
      </c>
      <c r="AY279" s="954" t="s">
        <v>110</v>
      </c>
      <c r="AZ279" s="954" t="s">
        <v>3031</v>
      </c>
      <c r="BA279" s="1120" t="str">
        <f t="shared" si="4"/>
        <v/>
      </c>
    </row>
    <row r="280" spans="1:53" ht="15" hidden="1" customHeight="1">
      <c r="A280" s="938" t="s">
        <v>2395</v>
      </c>
      <c r="B280" s="938" t="s">
        <v>1373</v>
      </c>
      <c r="C280" s="938" t="s">
        <v>530</v>
      </c>
      <c r="D280" s="953" t="s">
        <v>779</v>
      </c>
      <c r="E280" s="950" t="s">
        <v>419</v>
      </c>
      <c r="F280" s="951">
        <v>68</v>
      </c>
      <c r="G280" s="951">
        <v>76</v>
      </c>
      <c r="H280" s="951">
        <v>91</v>
      </c>
      <c r="I280" s="951">
        <v>56</v>
      </c>
      <c r="J280" s="951">
        <v>71</v>
      </c>
      <c r="K280" s="951">
        <v>83</v>
      </c>
      <c r="L280" s="951">
        <v>66</v>
      </c>
      <c r="M280" s="951">
        <v>82</v>
      </c>
      <c r="N280" s="951" t="s">
        <v>192</v>
      </c>
      <c r="O280" s="951">
        <v>31</v>
      </c>
      <c r="P280" s="951">
        <v>50</v>
      </c>
      <c r="Q280" s="951">
        <v>674</v>
      </c>
      <c r="R280" s="953">
        <v>643</v>
      </c>
      <c r="S280" s="953">
        <v>681</v>
      </c>
      <c r="T280" s="953">
        <v>681</v>
      </c>
      <c r="U280" s="953" t="s">
        <v>135</v>
      </c>
      <c r="V280" s="953">
        <v>681</v>
      </c>
      <c r="W280" s="953">
        <v>68</v>
      </c>
      <c r="X280" s="953">
        <v>76</v>
      </c>
      <c r="Y280" s="953">
        <v>91</v>
      </c>
      <c r="Z280" s="953">
        <v>681</v>
      </c>
      <c r="AA280" s="953">
        <v>100</v>
      </c>
      <c r="AB280" s="953" t="s">
        <v>132</v>
      </c>
      <c r="AC280" s="953" t="s">
        <v>132</v>
      </c>
      <c r="AD280" s="953" t="s">
        <v>132</v>
      </c>
      <c r="AE280" s="953" t="s">
        <v>132</v>
      </c>
      <c r="AF280" s="953" t="s">
        <v>132</v>
      </c>
      <c r="AG280" s="951" t="s">
        <v>114</v>
      </c>
      <c r="AH280" s="951" t="s">
        <v>132</v>
      </c>
      <c r="AI280" s="951" t="s">
        <v>132</v>
      </c>
      <c r="AJ280" s="951" t="s">
        <v>112</v>
      </c>
      <c r="AK280" s="951"/>
      <c r="AL280" s="951"/>
      <c r="AM280" s="951"/>
      <c r="AN280" s="951"/>
      <c r="AO280" s="951"/>
      <c r="AP280" s="951" t="s">
        <v>192</v>
      </c>
      <c r="AQ280" s="951" t="s">
        <v>274</v>
      </c>
      <c r="AR280" s="951">
        <v>80</v>
      </c>
      <c r="AS280" s="951">
        <v>98</v>
      </c>
      <c r="AT280" s="951">
        <v>5</v>
      </c>
      <c r="AU280" s="951" t="s">
        <v>192</v>
      </c>
      <c r="AV280" s="951" t="s">
        <v>196</v>
      </c>
      <c r="AW280" s="954" t="s">
        <v>139</v>
      </c>
      <c r="AX280" s="954">
        <v>0</v>
      </c>
      <c r="AY280" s="954" t="s">
        <v>132</v>
      </c>
      <c r="AZ280" s="954" t="s">
        <v>139</v>
      </c>
      <c r="BA280" s="1120" t="str">
        <f t="shared" si="4"/>
        <v/>
      </c>
    </row>
    <row r="281" spans="1:53" s="957" customFormat="1" ht="15" hidden="1" customHeight="1">
      <c r="A281" s="938" t="s">
        <v>2396</v>
      </c>
      <c r="B281" s="938" t="s">
        <v>1373</v>
      </c>
      <c r="C281" s="938" t="s">
        <v>530</v>
      </c>
      <c r="D281" s="951" t="s">
        <v>1019</v>
      </c>
      <c r="E281" s="958" t="s">
        <v>1363</v>
      </c>
      <c r="F281" s="951">
        <v>58</v>
      </c>
      <c r="G281" s="951">
        <v>47</v>
      </c>
      <c r="H281" s="951">
        <v>85</v>
      </c>
      <c r="I281" s="951">
        <v>39</v>
      </c>
      <c r="J281" s="951">
        <v>60</v>
      </c>
      <c r="K281" s="951">
        <v>50</v>
      </c>
      <c r="L281" s="951">
        <v>51</v>
      </c>
      <c r="M281" s="951">
        <v>60</v>
      </c>
      <c r="N281" s="951" t="s">
        <v>192</v>
      </c>
      <c r="O281" s="951">
        <v>38</v>
      </c>
      <c r="P281" s="951">
        <v>37</v>
      </c>
      <c r="Q281" s="951">
        <v>525</v>
      </c>
      <c r="R281" s="951">
        <v>487</v>
      </c>
      <c r="S281" s="951">
        <v>516</v>
      </c>
      <c r="T281" s="951">
        <v>525</v>
      </c>
      <c r="U281" s="951" t="s">
        <v>135</v>
      </c>
      <c r="V281" s="951">
        <v>525</v>
      </c>
      <c r="W281" s="951">
        <v>69</v>
      </c>
      <c r="X281" s="951">
        <v>58</v>
      </c>
      <c r="Y281" s="951">
        <v>98</v>
      </c>
      <c r="Z281" s="951">
        <v>560</v>
      </c>
      <c r="AA281" s="951">
        <v>100</v>
      </c>
      <c r="AB281" s="951" t="s">
        <v>114</v>
      </c>
      <c r="AC281" s="951" t="s">
        <v>132</v>
      </c>
      <c r="AD281" s="951" t="s">
        <v>132</v>
      </c>
      <c r="AE281" s="951"/>
      <c r="AF281" s="951"/>
      <c r="AG281" s="951"/>
      <c r="AH281" s="951"/>
      <c r="AI281" s="951"/>
      <c r="AJ281" s="951"/>
      <c r="AK281" s="951"/>
      <c r="AL281" s="951"/>
      <c r="AM281" s="951"/>
      <c r="AN281" s="951"/>
      <c r="AO281" s="951"/>
      <c r="AP281" s="951" t="s">
        <v>192</v>
      </c>
      <c r="AQ281" s="951" t="s">
        <v>274</v>
      </c>
      <c r="AR281" s="951">
        <v>72</v>
      </c>
      <c r="AS281" s="951">
        <v>76</v>
      </c>
      <c r="AT281" s="951">
        <v>5</v>
      </c>
      <c r="AU281" s="951" t="s">
        <v>193</v>
      </c>
      <c r="AV281" s="951" t="s">
        <v>196</v>
      </c>
      <c r="AW281" s="949" t="s">
        <v>139</v>
      </c>
      <c r="AX281" s="949">
        <v>35</v>
      </c>
      <c r="AY281" s="954" t="s">
        <v>112</v>
      </c>
      <c r="AZ281" s="949" t="s">
        <v>139</v>
      </c>
      <c r="BA281" s="1120" t="str">
        <f t="shared" si="4"/>
        <v>(C)*</v>
      </c>
    </row>
    <row r="282" spans="1:53" s="957" customFormat="1" ht="15" hidden="1" customHeight="1">
      <c r="A282" s="938" t="s">
        <v>2397</v>
      </c>
      <c r="B282" s="938" t="s">
        <v>1373</v>
      </c>
      <c r="C282" s="938" t="s">
        <v>530</v>
      </c>
      <c r="D282" s="951" t="s">
        <v>780</v>
      </c>
      <c r="E282" s="958" t="s">
        <v>1785</v>
      </c>
      <c r="F282" s="951">
        <v>42</v>
      </c>
      <c r="G282" s="951">
        <v>39</v>
      </c>
      <c r="H282" s="951">
        <v>74</v>
      </c>
      <c r="I282" s="951">
        <v>14</v>
      </c>
      <c r="J282" s="951">
        <v>57</v>
      </c>
      <c r="K282" s="951">
        <v>55</v>
      </c>
      <c r="L282" s="951">
        <v>63</v>
      </c>
      <c r="M282" s="951">
        <v>51</v>
      </c>
      <c r="N282" s="951" t="s">
        <v>192</v>
      </c>
      <c r="O282" s="951">
        <v>43</v>
      </c>
      <c r="P282" s="951">
        <v>26</v>
      </c>
      <c r="Q282" s="951">
        <v>464</v>
      </c>
      <c r="R282" s="951">
        <v>421</v>
      </c>
      <c r="S282" s="951">
        <v>446</v>
      </c>
      <c r="T282" s="951">
        <v>464</v>
      </c>
      <c r="U282" s="951" t="s">
        <v>135</v>
      </c>
      <c r="V282" s="951">
        <v>464</v>
      </c>
      <c r="W282" s="951">
        <v>50</v>
      </c>
      <c r="X282" s="951">
        <v>47</v>
      </c>
      <c r="Y282" s="951">
        <v>84</v>
      </c>
      <c r="Z282" s="951">
        <v>490</v>
      </c>
      <c r="AA282" s="951">
        <v>100</v>
      </c>
      <c r="AB282" s="951" t="s">
        <v>112</v>
      </c>
      <c r="AC282" s="951" t="s">
        <v>114</v>
      </c>
      <c r="AD282" s="951" t="s">
        <v>112</v>
      </c>
      <c r="AE282" s="951" t="s">
        <v>112</v>
      </c>
      <c r="AF282" s="951" t="s">
        <v>112</v>
      </c>
      <c r="AG282" s="951" t="s">
        <v>114</v>
      </c>
      <c r="AH282" s="951" t="s">
        <v>132</v>
      </c>
      <c r="AI282" s="951" t="s">
        <v>112</v>
      </c>
      <c r="AJ282" s="951" t="s">
        <v>112</v>
      </c>
      <c r="AK282" s="951" t="s">
        <v>112</v>
      </c>
      <c r="AL282" s="951" t="s">
        <v>196</v>
      </c>
      <c r="AM282" s="951"/>
      <c r="AN282" s="951"/>
      <c r="AO282" s="951"/>
      <c r="AP282" s="951" t="s">
        <v>192</v>
      </c>
      <c r="AQ282" s="951" t="s">
        <v>274</v>
      </c>
      <c r="AR282" s="951">
        <v>99</v>
      </c>
      <c r="AS282" s="951">
        <v>99</v>
      </c>
      <c r="AT282" s="951">
        <v>5</v>
      </c>
      <c r="AU282" s="951" t="s">
        <v>192</v>
      </c>
      <c r="AV282" s="951" t="s">
        <v>196</v>
      </c>
      <c r="AW282" s="949" t="s">
        <v>139</v>
      </c>
      <c r="AX282" s="949">
        <v>26</v>
      </c>
      <c r="AY282" s="954" t="s">
        <v>110</v>
      </c>
      <c r="AZ282" s="949" t="s">
        <v>139</v>
      </c>
      <c r="BA282" s="1120" t="str">
        <f t="shared" si="4"/>
        <v>(D)*</v>
      </c>
    </row>
    <row r="283" spans="1:53" ht="15" hidden="1" customHeight="1">
      <c r="A283" s="938" t="s">
        <v>2398</v>
      </c>
      <c r="B283" s="938" t="s">
        <v>1373</v>
      </c>
      <c r="C283" s="938" t="s">
        <v>530</v>
      </c>
      <c r="D283" s="953" t="s">
        <v>781</v>
      </c>
      <c r="E283" s="950" t="s">
        <v>3</v>
      </c>
      <c r="F283" s="951">
        <v>73</v>
      </c>
      <c r="G283" s="951">
        <v>75</v>
      </c>
      <c r="H283" s="951">
        <v>90</v>
      </c>
      <c r="I283" s="951">
        <v>52</v>
      </c>
      <c r="J283" s="951">
        <v>72</v>
      </c>
      <c r="K283" s="951">
        <v>79</v>
      </c>
      <c r="L283" s="951">
        <v>71</v>
      </c>
      <c r="M283" s="951">
        <v>64</v>
      </c>
      <c r="N283" s="951" t="s">
        <v>192</v>
      </c>
      <c r="O283" s="951">
        <v>23</v>
      </c>
      <c r="P283" s="951">
        <v>50</v>
      </c>
      <c r="Q283" s="951">
        <v>649</v>
      </c>
      <c r="R283" s="953">
        <v>626</v>
      </c>
      <c r="S283" s="953">
        <v>663</v>
      </c>
      <c r="T283" s="953">
        <v>663</v>
      </c>
      <c r="U283" s="953" t="s">
        <v>135</v>
      </c>
      <c r="V283" s="953">
        <v>663</v>
      </c>
      <c r="W283" s="953">
        <v>73</v>
      </c>
      <c r="X283" s="953">
        <v>75</v>
      </c>
      <c r="Y283" s="953">
        <v>90</v>
      </c>
      <c r="Z283" s="953">
        <v>663</v>
      </c>
      <c r="AA283" s="953">
        <v>100</v>
      </c>
      <c r="AB283" s="953" t="s">
        <v>132</v>
      </c>
      <c r="AC283" s="953" t="s">
        <v>132</v>
      </c>
      <c r="AD283" s="953" t="s">
        <v>132</v>
      </c>
      <c r="AE283" s="953" t="s">
        <v>132</v>
      </c>
      <c r="AF283" s="953" t="s">
        <v>132</v>
      </c>
      <c r="AG283" s="951" t="s">
        <v>132</v>
      </c>
      <c r="AH283" s="951" t="s">
        <v>132</v>
      </c>
      <c r="AI283" s="951" t="s">
        <v>132</v>
      </c>
      <c r="AJ283" s="951" t="s">
        <v>114</v>
      </c>
      <c r="AK283" s="951" t="s">
        <v>132</v>
      </c>
      <c r="AL283" s="951" t="s">
        <v>132</v>
      </c>
      <c r="AM283" s="951" t="s">
        <v>112</v>
      </c>
      <c r="AN283" s="951" t="s">
        <v>114</v>
      </c>
      <c r="AO283" s="951" t="s">
        <v>132</v>
      </c>
      <c r="AP283" s="951" t="s">
        <v>193</v>
      </c>
      <c r="AQ283" s="951" t="s">
        <v>274</v>
      </c>
      <c r="AR283" s="951">
        <v>53</v>
      </c>
      <c r="AS283" s="951">
        <v>80</v>
      </c>
      <c r="AT283" s="951">
        <v>5</v>
      </c>
      <c r="AU283" s="951" t="s">
        <v>193</v>
      </c>
      <c r="AV283" s="951" t="s">
        <v>196</v>
      </c>
      <c r="AW283" s="954" t="s">
        <v>139</v>
      </c>
      <c r="AX283" s="954">
        <v>0</v>
      </c>
      <c r="AY283" s="954" t="s">
        <v>132</v>
      </c>
      <c r="AZ283" s="954" t="s">
        <v>139</v>
      </c>
      <c r="BA283" s="1120" t="str">
        <f t="shared" si="4"/>
        <v/>
      </c>
    </row>
    <row r="284" spans="1:53" ht="15" hidden="1" customHeight="1">
      <c r="A284" s="938" t="s">
        <v>2399</v>
      </c>
      <c r="B284" s="938" t="s">
        <v>1373</v>
      </c>
      <c r="C284" s="938" t="s">
        <v>530</v>
      </c>
      <c r="D284" s="953" t="s">
        <v>782</v>
      </c>
      <c r="E284" s="950" t="s">
        <v>422</v>
      </c>
      <c r="F284" s="951">
        <v>67</v>
      </c>
      <c r="G284" s="951">
        <v>64</v>
      </c>
      <c r="H284" s="951">
        <v>79</v>
      </c>
      <c r="I284" s="951">
        <v>43</v>
      </c>
      <c r="J284" s="951">
        <v>66</v>
      </c>
      <c r="K284" s="951">
        <v>70</v>
      </c>
      <c r="L284" s="951">
        <v>60</v>
      </c>
      <c r="M284" s="951">
        <v>72</v>
      </c>
      <c r="N284" s="951" t="s">
        <v>192</v>
      </c>
      <c r="O284" s="951">
        <v>35</v>
      </c>
      <c r="P284" s="951">
        <v>42</v>
      </c>
      <c r="Q284" s="951">
        <v>598</v>
      </c>
      <c r="R284" s="953">
        <v>563</v>
      </c>
      <c r="S284" s="953">
        <v>596</v>
      </c>
      <c r="T284" s="953">
        <v>598</v>
      </c>
      <c r="U284" s="953" t="s">
        <v>135</v>
      </c>
      <c r="V284" s="953">
        <v>598</v>
      </c>
      <c r="W284" s="953">
        <v>67</v>
      </c>
      <c r="X284" s="953">
        <v>64</v>
      </c>
      <c r="Y284" s="953">
        <v>79</v>
      </c>
      <c r="Z284" s="953">
        <v>598</v>
      </c>
      <c r="AA284" s="953">
        <v>100</v>
      </c>
      <c r="AB284" s="953" t="s">
        <v>132</v>
      </c>
      <c r="AC284" s="953" t="s">
        <v>132</v>
      </c>
      <c r="AD284" s="953" t="s">
        <v>114</v>
      </c>
      <c r="AE284" s="953" t="s">
        <v>132</v>
      </c>
      <c r="AF284" s="953" t="s">
        <v>132</v>
      </c>
      <c r="AG284" s="951" t="s">
        <v>132</v>
      </c>
      <c r="AH284" s="951" t="s">
        <v>132</v>
      </c>
      <c r="AI284" s="951" t="s">
        <v>132</v>
      </c>
      <c r="AJ284" s="951" t="s">
        <v>132</v>
      </c>
      <c r="AK284" s="951"/>
      <c r="AL284" s="951"/>
      <c r="AM284" s="951"/>
      <c r="AN284" s="951"/>
      <c r="AO284" s="951"/>
      <c r="AP284" s="951" t="s">
        <v>192</v>
      </c>
      <c r="AQ284" s="951" t="s">
        <v>274</v>
      </c>
      <c r="AR284" s="951">
        <v>59</v>
      </c>
      <c r="AS284" s="951">
        <v>96</v>
      </c>
      <c r="AT284" s="951">
        <v>5</v>
      </c>
      <c r="AU284" s="951" t="s">
        <v>193</v>
      </c>
      <c r="AV284" s="951" t="s">
        <v>196</v>
      </c>
      <c r="AW284" s="954" t="s">
        <v>139</v>
      </c>
      <c r="AX284" s="954">
        <v>0</v>
      </c>
      <c r="AY284" s="954" t="s">
        <v>132</v>
      </c>
      <c r="AZ284" s="954" t="s">
        <v>139</v>
      </c>
      <c r="BA284" s="1120" t="str">
        <f t="shared" si="4"/>
        <v/>
      </c>
    </row>
    <row r="285" spans="1:53" ht="15" hidden="1" customHeight="1">
      <c r="A285" s="938" t="s">
        <v>2400</v>
      </c>
      <c r="B285" s="938" t="s">
        <v>1373</v>
      </c>
      <c r="C285" s="938" t="s">
        <v>530</v>
      </c>
      <c r="D285" s="953" t="s">
        <v>783</v>
      </c>
      <c r="E285" s="950" t="s">
        <v>155</v>
      </c>
      <c r="F285" s="951">
        <v>41</v>
      </c>
      <c r="G285" s="951">
        <v>44</v>
      </c>
      <c r="H285" s="951">
        <v>64</v>
      </c>
      <c r="I285" s="951">
        <v>22</v>
      </c>
      <c r="J285" s="951">
        <v>63</v>
      </c>
      <c r="K285" s="951">
        <v>66</v>
      </c>
      <c r="L285" s="951">
        <v>73</v>
      </c>
      <c r="M285" s="951">
        <v>74</v>
      </c>
      <c r="N285" s="951" t="s">
        <v>192</v>
      </c>
      <c r="O285" s="951">
        <v>9</v>
      </c>
      <c r="P285" s="951">
        <v>49</v>
      </c>
      <c r="Q285" s="951">
        <v>505</v>
      </c>
      <c r="R285" s="953">
        <v>496</v>
      </c>
      <c r="S285" s="953">
        <v>525</v>
      </c>
      <c r="T285" s="953">
        <v>525</v>
      </c>
      <c r="U285" s="953" t="s">
        <v>135</v>
      </c>
      <c r="V285" s="953">
        <v>525</v>
      </c>
      <c r="W285" s="953">
        <v>41</v>
      </c>
      <c r="X285" s="953">
        <v>44</v>
      </c>
      <c r="Y285" s="953">
        <v>64</v>
      </c>
      <c r="Z285" s="953">
        <v>525</v>
      </c>
      <c r="AA285" s="953">
        <v>100</v>
      </c>
      <c r="AB285" s="953" t="s">
        <v>112</v>
      </c>
      <c r="AC285" s="953" t="s">
        <v>114</v>
      </c>
      <c r="AD285" s="953" t="s">
        <v>132</v>
      </c>
      <c r="AE285" s="953" t="s">
        <v>110</v>
      </c>
      <c r="AF285" s="953"/>
      <c r="AG285" s="951"/>
      <c r="AH285" s="951"/>
      <c r="AI285" s="951"/>
      <c r="AJ285" s="951"/>
      <c r="AK285" s="951"/>
      <c r="AL285" s="951"/>
      <c r="AM285" s="951"/>
      <c r="AN285" s="951"/>
      <c r="AO285" s="951"/>
      <c r="AP285" s="951" t="s">
        <v>193</v>
      </c>
      <c r="AQ285" s="951" t="s">
        <v>274</v>
      </c>
      <c r="AR285" s="951">
        <v>85</v>
      </c>
      <c r="AS285" s="951">
        <v>99</v>
      </c>
      <c r="AT285" s="951">
        <v>5</v>
      </c>
      <c r="AU285" s="951" t="s">
        <v>192</v>
      </c>
      <c r="AV285" s="951" t="s">
        <v>196</v>
      </c>
      <c r="AW285" s="954" t="s">
        <v>139</v>
      </c>
      <c r="AX285" s="954">
        <v>0</v>
      </c>
      <c r="AY285" s="954" t="s">
        <v>112</v>
      </c>
      <c r="AZ285" s="954" t="s">
        <v>139</v>
      </c>
      <c r="BA285" s="1120" t="str">
        <f t="shared" si="4"/>
        <v/>
      </c>
    </row>
    <row r="286" spans="1:53" ht="15" hidden="1" customHeight="1">
      <c r="A286" s="938" t="s">
        <v>2401</v>
      </c>
      <c r="B286" s="938" t="s">
        <v>1373</v>
      </c>
      <c r="C286" s="938" t="s">
        <v>530</v>
      </c>
      <c r="D286" s="953" t="s">
        <v>784</v>
      </c>
      <c r="E286" s="950" t="s">
        <v>423</v>
      </c>
      <c r="F286" s="951">
        <v>76</v>
      </c>
      <c r="G286" s="951">
        <v>73</v>
      </c>
      <c r="H286" s="951">
        <v>96</v>
      </c>
      <c r="I286" s="951">
        <v>68</v>
      </c>
      <c r="J286" s="951">
        <v>82</v>
      </c>
      <c r="K286" s="951">
        <v>80</v>
      </c>
      <c r="L286" s="951">
        <v>90</v>
      </c>
      <c r="M286" s="951">
        <v>81</v>
      </c>
      <c r="N286" s="951" t="s">
        <v>192</v>
      </c>
      <c r="O286" s="951">
        <v>34</v>
      </c>
      <c r="P286" s="951">
        <v>47</v>
      </c>
      <c r="Q286" s="951">
        <v>727</v>
      </c>
      <c r="R286" s="953">
        <v>693</v>
      </c>
      <c r="S286" s="953">
        <v>734</v>
      </c>
      <c r="T286" s="953">
        <v>734</v>
      </c>
      <c r="U286" s="953" t="s">
        <v>135</v>
      </c>
      <c r="V286" s="953">
        <v>734</v>
      </c>
      <c r="W286" s="953">
        <v>76</v>
      </c>
      <c r="X286" s="953">
        <v>73</v>
      </c>
      <c r="Y286" s="953">
        <v>96</v>
      </c>
      <c r="Z286" s="953">
        <v>734</v>
      </c>
      <c r="AA286" s="953">
        <v>100</v>
      </c>
      <c r="AB286" s="953" t="s">
        <v>132</v>
      </c>
      <c r="AC286" s="953" t="s">
        <v>132</v>
      </c>
      <c r="AD286" s="953" t="s">
        <v>132</v>
      </c>
      <c r="AE286" s="953" t="s">
        <v>132</v>
      </c>
      <c r="AF286" s="953" t="s">
        <v>132</v>
      </c>
      <c r="AG286" s="951" t="s">
        <v>114</v>
      </c>
      <c r="AH286" s="951" t="s">
        <v>132</v>
      </c>
      <c r="AI286" s="951"/>
      <c r="AJ286" s="951"/>
      <c r="AK286" s="951"/>
      <c r="AL286" s="951"/>
      <c r="AM286" s="951"/>
      <c r="AN286" s="951"/>
      <c r="AO286" s="951"/>
      <c r="AP286" s="951" t="s">
        <v>192</v>
      </c>
      <c r="AQ286" s="951" t="s">
        <v>274</v>
      </c>
      <c r="AR286" s="951">
        <v>40</v>
      </c>
      <c r="AS286" s="951">
        <v>86</v>
      </c>
      <c r="AT286" s="951">
        <v>5</v>
      </c>
      <c r="AU286" s="951" t="s">
        <v>193</v>
      </c>
      <c r="AV286" s="951" t="s">
        <v>196</v>
      </c>
      <c r="AW286" s="954" t="s">
        <v>139</v>
      </c>
      <c r="AX286" s="954">
        <v>0</v>
      </c>
      <c r="AY286" s="954" t="s">
        <v>132</v>
      </c>
      <c r="AZ286" s="954" t="s">
        <v>139</v>
      </c>
      <c r="BA286" s="1120" t="str">
        <f t="shared" si="4"/>
        <v/>
      </c>
    </row>
    <row r="287" spans="1:53" ht="15" hidden="1" customHeight="1">
      <c r="A287" s="938" t="s">
        <v>2402</v>
      </c>
      <c r="B287" s="938" t="s">
        <v>1373</v>
      </c>
      <c r="C287" s="938" t="s">
        <v>530</v>
      </c>
      <c r="D287" s="953" t="s">
        <v>785</v>
      </c>
      <c r="E287" s="950" t="s">
        <v>424</v>
      </c>
      <c r="F287" s="951">
        <v>79</v>
      </c>
      <c r="G287" s="951">
        <v>74</v>
      </c>
      <c r="H287" s="951">
        <v>91</v>
      </c>
      <c r="I287" s="951">
        <v>58</v>
      </c>
      <c r="J287" s="951">
        <v>75</v>
      </c>
      <c r="K287" s="951">
        <v>71</v>
      </c>
      <c r="L287" s="951">
        <v>79</v>
      </c>
      <c r="M287" s="951">
        <v>71</v>
      </c>
      <c r="N287" s="951" t="s">
        <v>192</v>
      </c>
      <c r="O287" s="951">
        <v>29</v>
      </c>
      <c r="P287" s="951">
        <v>48</v>
      </c>
      <c r="Q287" s="951">
        <v>675</v>
      </c>
      <c r="R287" s="953">
        <v>646</v>
      </c>
      <c r="S287" s="953">
        <v>684</v>
      </c>
      <c r="T287" s="953">
        <v>684</v>
      </c>
      <c r="U287" s="953" t="s">
        <v>135</v>
      </c>
      <c r="V287" s="953">
        <v>684</v>
      </c>
      <c r="W287" s="953">
        <v>79</v>
      </c>
      <c r="X287" s="953">
        <v>74</v>
      </c>
      <c r="Y287" s="953">
        <v>91</v>
      </c>
      <c r="Z287" s="953">
        <v>684</v>
      </c>
      <c r="AA287" s="953">
        <v>100</v>
      </c>
      <c r="AB287" s="953" t="s">
        <v>132</v>
      </c>
      <c r="AC287" s="953" t="s">
        <v>132</v>
      </c>
      <c r="AD287" s="953" t="s">
        <v>132</v>
      </c>
      <c r="AE287" s="953" t="s">
        <v>132</v>
      </c>
      <c r="AF287" s="953" t="s">
        <v>132</v>
      </c>
      <c r="AG287" s="951" t="s">
        <v>132</v>
      </c>
      <c r="AH287" s="951" t="s">
        <v>132</v>
      </c>
      <c r="AI287" s="951" t="s">
        <v>132</v>
      </c>
      <c r="AJ287" s="951" t="s">
        <v>132</v>
      </c>
      <c r="AK287" s="951" t="s">
        <v>132</v>
      </c>
      <c r="AL287" s="951" t="s">
        <v>114</v>
      </c>
      <c r="AM287" s="951" t="s">
        <v>196</v>
      </c>
      <c r="AN287" s="951"/>
      <c r="AO287" s="951"/>
      <c r="AP287" s="951" t="s">
        <v>192</v>
      </c>
      <c r="AQ287" s="951" t="s">
        <v>274</v>
      </c>
      <c r="AR287" s="951">
        <v>58</v>
      </c>
      <c r="AS287" s="951">
        <v>94</v>
      </c>
      <c r="AT287" s="951">
        <v>5</v>
      </c>
      <c r="AU287" s="951" t="s">
        <v>193</v>
      </c>
      <c r="AV287" s="951" t="s">
        <v>196</v>
      </c>
      <c r="AW287" s="954" t="s">
        <v>139</v>
      </c>
      <c r="AX287" s="954">
        <v>0</v>
      </c>
      <c r="AY287" s="954" t="s">
        <v>132</v>
      </c>
      <c r="AZ287" s="954" t="s">
        <v>139</v>
      </c>
      <c r="BA287" s="1120" t="str">
        <f t="shared" si="4"/>
        <v/>
      </c>
    </row>
    <row r="288" spans="1:53" ht="15" hidden="1" customHeight="1">
      <c r="A288" s="938" t="s">
        <v>2403</v>
      </c>
      <c r="B288" s="938" t="s">
        <v>1373</v>
      </c>
      <c r="C288" s="938" t="s">
        <v>530</v>
      </c>
      <c r="D288" s="953" t="s">
        <v>786</v>
      </c>
      <c r="E288" s="950" t="s">
        <v>425</v>
      </c>
      <c r="F288" s="951">
        <v>29</v>
      </c>
      <c r="G288" s="951">
        <v>28</v>
      </c>
      <c r="H288" s="951">
        <v>79</v>
      </c>
      <c r="I288" s="951">
        <v>38</v>
      </c>
      <c r="J288" s="951">
        <v>58</v>
      </c>
      <c r="K288" s="951">
        <v>59</v>
      </c>
      <c r="L288" s="951">
        <v>72</v>
      </c>
      <c r="M288" s="951">
        <v>70</v>
      </c>
      <c r="N288" s="951" t="s">
        <v>192</v>
      </c>
      <c r="O288" s="951">
        <v>25</v>
      </c>
      <c r="P288" s="951">
        <v>41</v>
      </c>
      <c r="Q288" s="951">
        <v>499</v>
      </c>
      <c r="R288" s="953">
        <v>474</v>
      </c>
      <c r="S288" s="953">
        <v>502</v>
      </c>
      <c r="T288" s="953">
        <v>502</v>
      </c>
      <c r="U288" s="953" t="s">
        <v>135</v>
      </c>
      <c r="V288" s="953">
        <v>502</v>
      </c>
      <c r="W288" s="953">
        <v>29</v>
      </c>
      <c r="X288" s="953">
        <v>28</v>
      </c>
      <c r="Y288" s="953">
        <v>79</v>
      </c>
      <c r="Z288" s="953">
        <v>502</v>
      </c>
      <c r="AA288" s="953">
        <v>98</v>
      </c>
      <c r="AB288" s="953" t="s">
        <v>112</v>
      </c>
      <c r="AC288" s="953" t="s">
        <v>110</v>
      </c>
      <c r="AD288" s="953" t="s">
        <v>112</v>
      </c>
      <c r="AE288" s="953" t="s">
        <v>112</v>
      </c>
      <c r="AF288" s="953" t="s">
        <v>112</v>
      </c>
      <c r="AG288" s="951" t="s">
        <v>116</v>
      </c>
      <c r="AH288" s="951" t="s">
        <v>112</v>
      </c>
      <c r="AI288" s="951" t="s">
        <v>112</v>
      </c>
      <c r="AJ288" s="951" t="s">
        <v>110</v>
      </c>
      <c r="AK288" s="951" t="s">
        <v>110</v>
      </c>
      <c r="AL288" s="951" t="s">
        <v>112</v>
      </c>
      <c r="AM288" s="951" t="s">
        <v>110</v>
      </c>
      <c r="AN288" s="951" t="s">
        <v>110</v>
      </c>
      <c r="AO288" s="951" t="s">
        <v>110</v>
      </c>
      <c r="AP288" s="951" t="s">
        <v>193</v>
      </c>
      <c r="AQ288" s="951" t="s">
        <v>274</v>
      </c>
      <c r="AR288" s="951">
        <v>97</v>
      </c>
      <c r="AS288" s="951">
        <v>100</v>
      </c>
      <c r="AT288" s="951">
        <v>5</v>
      </c>
      <c r="AU288" s="951" t="s">
        <v>192</v>
      </c>
      <c r="AV288" s="951" t="s">
        <v>196</v>
      </c>
      <c r="AW288" s="954" t="s">
        <v>1959</v>
      </c>
      <c r="AX288" s="954">
        <v>0</v>
      </c>
      <c r="AY288" s="954" t="s">
        <v>112</v>
      </c>
      <c r="AZ288" s="954" t="s">
        <v>3031</v>
      </c>
      <c r="BA288" s="1120" t="str">
        <f t="shared" si="4"/>
        <v/>
      </c>
    </row>
    <row r="289" spans="1:53" ht="15" hidden="1" customHeight="1">
      <c r="A289" s="938" t="s">
        <v>2404</v>
      </c>
      <c r="B289" s="938" t="s">
        <v>1373</v>
      </c>
      <c r="C289" s="938" t="s">
        <v>530</v>
      </c>
      <c r="D289" s="953" t="s">
        <v>787</v>
      </c>
      <c r="E289" s="950" t="s">
        <v>426</v>
      </c>
      <c r="F289" s="951">
        <v>66</v>
      </c>
      <c r="G289" s="951">
        <v>69</v>
      </c>
      <c r="H289" s="951">
        <v>82</v>
      </c>
      <c r="I289" s="951">
        <v>43</v>
      </c>
      <c r="J289" s="951">
        <v>65</v>
      </c>
      <c r="K289" s="951">
        <v>71</v>
      </c>
      <c r="L289" s="951">
        <v>61</v>
      </c>
      <c r="M289" s="951">
        <v>64</v>
      </c>
      <c r="N289" s="951" t="s">
        <v>192</v>
      </c>
      <c r="O289" s="951">
        <v>28</v>
      </c>
      <c r="P289" s="951">
        <v>49</v>
      </c>
      <c r="Q289" s="951">
        <v>598</v>
      </c>
      <c r="R289" s="953">
        <v>570</v>
      </c>
      <c r="S289" s="953">
        <v>604</v>
      </c>
      <c r="T289" s="953">
        <v>604</v>
      </c>
      <c r="U289" s="953" t="s">
        <v>135</v>
      </c>
      <c r="V289" s="953">
        <v>604</v>
      </c>
      <c r="W289" s="953">
        <v>66</v>
      </c>
      <c r="X289" s="953">
        <v>69</v>
      </c>
      <c r="Y289" s="953">
        <v>82</v>
      </c>
      <c r="Z289" s="953">
        <v>604</v>
      </c>
      <c r="AA289" s="953">
        <v>100</v>
      </c>
      <c r="AB289" s="953" t="s">
        <v>132</v>
      </c>
      <c r="AC289" s="953" t="s">
        <v>114</v>
      </c>
      <c r="AD289" s="953" t="s">
        <v>132</v>
      </c>
      <c r="AE289" s="953" t="s">
        <v>132</v>
      </c>
      <c r="AF289" s="953" t="s">
        <v>114</v>
      </c>
      <c r="AG289" s="951" t="s">
        <v>112</v>
      </c>
      <c r="AH289" s="951"/>
      <c r="AI289" s="951"/>
      <c r="AJ289" s="951"/>
      <c r="AK289" s="951"/>
      <c r="AL289" s="951"/>
      <c r="AM289" s="951"/>
      <c r="AN289" s="951"/>
      <c r="AO289" s="951"/>
      <c r="AP289" s="951" t="s">
        <v>192</v>
      </c>
      <c r="AQ289" s="951" t="s">
        <v>274</v>
      </c>
      <c r="AR289" s="951">
        <v>76</v>
      </c>
      <c r="AS289" s="951">
        <v>94</v>
      </c>
      <c r="AT289" s="951">
        <v>5</v>
      </c>
      <c r="AU289" s="951" t="s">
        <v>193</v>
      </c>
      <c r="AV289" s="951" t="s">
        <v>196</v>
      </c>
      <c r="AW289" s="954" t="s">
        <v>139</v>
      </c>
      <c r="AX289" s="954">
        <v>0</v>
      </c>
      <c r="AY289" s="954" t="s">
        <v>132</v>
      </c>
      <c r="AZ289" s="954" t="s">
        <v>139</v>
      </c>
      <c r="BA289" s="1120" t="str">
        <f t="shared" si="4"/>
        <v/>
      </c>
    </row>
    <row r="290" spans="1:53" ht="15" hidden="1" customHeight="1">
      <c r="A290" s="938" t="s">
        <v>1452</v>
      </c>
      <c r="B290" s="938" t="s">
        <v>1373</v>
      </c>
      <c r="C290" s="938" t="s">
        <v>530</v>
      </c>
      <c r="D290" s="953" t="s">
        <v>788</v>
      </c>
      <c r="E290" s="950" t="s">
        <v>427</v>
      </c>
      <c r="F290" s="951">
        <v>76</v>
      </c>
      <c r="G290" s="951">
        <v>82</v>
      </c>
      <c r="H290" s="951">
        <v>98</v>
      </c>
      <c r="I290" s="951">
        <v>69</v>
      </c>
      <c r="J290" s="951">
        <v>72</v>
      </c>
      <c r="K290" s="951">
        <v>82</v>
      </c>
      <c r="L290" s="951">
        <v>78</v>
      </c>
      <c r="M290" s="951">
        <v>68</v>
      </c>
      <c r="N290" s="951" t="s">
        <v>192</v>
      </c>
      <c r="O290" s="951">
        <v>13</v>
      </c>
      <c r="P290" s="951">
        <v>50</v>
      </c>
      <c r="Q290" s="951">
        <v>688</v>
      </c>
      <c r="R290" s="953">
        <v>675</v>
      </c>
      <c r="S290" s="953">
        <v>715</v>
      </c>
      <c r="T290" s="953">
        <v>715</v>
      </c>
      <c r="U290" s="953" t="s">
        <v>135</v>
      </c>
      <c r="V290" s="953">
        <v>715</v>
      </c>
      <c r="W290" s="953">
        <v>76</v>
      </c>
      <c r="X290" s="953">
        <v>82</v>
      </c>
      <c r="Y290" s="953">
        <v>98</v>
      </c>
      <c r="Z290" s="953">
        <v>715</v>
      </c>
      <c r="AA290" s="953">
        <v>100</v>
      </c>
      <c r="AB290" s="953" t="s">
        <v>2177</v>
      </c>
      <c r="AC290" s="953" t="s">
        <v>132</v>
      </c>
      <c r="AD290" s="953" t="s">
        <v>114</v>
      </c>
      <c r="AE290" s="953" t="s">
        <v>132</v>
      </c>
      <c r="AF290" s="953" t="s">
        <v>132</v>
      </c>
      <c r="AG290" s="951" t="s">
        <v>132</v>
      </c>
      <c r="AH290" s="951" t="s">
        <v>132</v>
      </c>
      <c r="AI290" s="951" t="s">
        <v>132</v>
      </c>
      <c r="AJ290" s="951" t="s">
        <v>132</v>
      </c>
      <c r="AK290" s="951" t="s">
        <v>132</v>
      </c>
      <c r="AL290" s="951" t="s">
        <v>132</v>
      </c>
      <c r="AM290" s="951" t="s">
        <v>114</v>
      </c>
      <c r="AN290" s="951" t="s">
        <v>196</v>
      </c>
      <c r="AO290" s="951"/>
      <c r="AP290" s="951" t="s">
        <v>192</v>
      </c>
      <c r="AQ290" s="951" t="s">
        <v>197</v>
      </c>
      <c r="AR290" s="951">
        <v>24</v>
      </c>
      <c r="AS290" s="951">
        <v>80</v>
      </c>
      <c r="AT290" s="951">
        <v>5</v>
      </c>
      <c r="AU290" s="951" t="s">
        <v>193</v>
      </c>
      <c r="AV290" s="951" t="s">
        <v>196</v>
      </c>
      <c r="AW290" s="954" t="s">
        <v>139</v>
      </c>
      <c r="AX290" s="954">
        <v>0</v>
      </c>
      <c r="AY290" s="954" t="s">
        <v>3092</v>
      </c>
      <c r="AZ290" s="954" t="s">
        <v>139</v>
      </c>
      <c r="BA290" s="1120" t="str">
        <f t="shared" si="4"/>
        <v/>
      </c>
    </row>
    <row r="291" spans="1:53" ht="15" hidden="1" customHeight="1">
      <c r="A291" s="938" t="s">
        <v>2405</v>
      </c>
      <c r="B291" s="938" t="s">
        <v>1373</v>
      </c>
      <c r="C291" s="938" t="s">
        <v>530</v>
      </c>
      <c r="D291" s="953" t="s">
        <v>789</v>
      </c>
      <c r="E291" s="950" t="s">
        <v>428</v>
      </c>
      <c r="F291" s="951">
        <v>54</v>
      </c>
      <c r="G291" s="951">
        <v>39</v>
      </c>
      <c r="H291" s="951">
        <v>78</v>
      </c>
      <c r="I291" s="951">
        <v>36</v>
      </c>
      <c r="J291" s="951">
        <v>76</v>
      </c>
      <c r="K291" s="951">
        <v>55</v>
      </c>
      <c r="L291" s="951">
        <v>79</v>
      </c>
      <c r="M291" s="951">
        <v>57</v>
      </c>
      <c r="N291" s="951" t="s">
        <v>192</v>
      </c>
      <c r="O291" s="951">
        <v>21</v>
      </c>
      <c r="P291" s="951">
        <v>50</v>
      </c>
      <c r="Q291" s="951">
        <v>545</v>
      </c>
      <c r="R291" s="953">
        <v>524</v>
      </c>
      <c r="S291" s="953">
        <v>555</v>
      </c>
      <c r="T291" s="953">
        <v>555</v>
      </c>
      <c r="U291" s="953" t="s">
        <v>135</v>
      </c>
      <c r="V291" s="953">
        <v>555</v>
      </c>
      <c r="W291" s="953">
        <v>54</v>
      </c>
      <c r="X291" s="953">
        <v>39</v>
      </c>
      <c r="Y291" s="953">
        <v>78</v>
      </c>
      <c r="Z291" s="953">
        <v>555</v>
      </c>
      <c r="AA291" s="953">
        <v>100</v>
      </c>
      <c r="AB291" s="953" t="s">
        <v>112</v>
      </c>
      <c r="AC291" s="953" t="s">
        <v>112</v>
      </c>
      <c r="AD291" s="953" t="s">
        <v>132</v>
      </c>
      <c r="AE291" s="953" t="s">
        <v>132</v>
      </c>
      <c r="AF291" s="953" t="s">
        <v>132</v>
      </c>
      <c r="AG291" s="951" t="s">
        <v>114</v>
      </c>
      <c r="AH291" s="951" t="s">
        <v>132</v>
      </c>
      <c r="AI291" s="951" t="s">
        <v>132</v>
      </c>
      <c r="AJ291" s="951" t="s">
        <v>114</v>
      </c>
      <c r="AK291" s="951" t="s">
        <v>132</v>
      </c>
      <c r="AL291" s="951" t="s">
        <v>114</v>
      </c>
      <c r="AM291" s="951" t="s">
        <v>112</v>
      </c>
      <c r="AN291" s="951" t="s">
        <v>112</v>
      </c>
      <c r="AO291" s="951" t="s">
        <v>112</v>
      </c>
      <c r="AP291" s="951" t="s">
        <v>193</v>
      </c>
      <c r="AQ291" s="951" t="s">
        <v>274</v>
      </c>
      <c r="AR291" s="951">
        <v>90</v>
      </c>
      <c r="AS291" s="951">
        <v>98</v>
      </c>
      <c r="AT291" s="951">
        <v>5</v>
      </c>
      <c r="AU291" s="951" t="s">
        <v>192</v>
      </c>
      <c r="AV291" s="951" t="s">
        <v>196</v>
      </c>
      <c r="AW291" s="954" t="s">
        <v>139</v>
      </c>
      <c r="AX291" s="954">
        <v>0</v>
      </c>
      <c r="AY291" s="954" t="s">
        <v>112</v>
      </c>
      <c r="AZ291" s="954" t="s">
        <v>139</v>
      </c>
      <c r="BA291" s="1120" t="str">
        <f t="shared" si="4"/>
        <v/>
      </c>
    </row>
    <row r="292" spans="1:53" ht="15" hidden="1" customHeight="1">
      <c r="A292" s="938" t="s">
        <v>2406</v>
      </c>
      <c r="B292" s="938" t="s">
        <v>1373</v>
      </c>
      <c r="C292" s="938" t="s">
        <v>530</v>
      </c>
      <c r="D292" s="953" t="s">
        <v>790</v>
      </c>
      <c r="E292" s="950" t="s">
        <v>429</v>
      </c>
      <c r="F292" s="951">
        <v>75</v>
      </c>
      <c r="G292" s="951">
        <v>76</v>
      </c>
      <c r="H292" s="951">
        <v>95</v>
      </c>
      <c r="I292" s="951">
        <v>71</v>
      </c>
      <c r="J292" s="951">
        <v>66</v>
      </c>
      <c r="K292" s="951">
        <v>75</v>
      </c>
      <c r="L292" s="951">
        <v>59</v>
      </c>
      <c r="M292" s="951">
        <v>65</v>
      </c>
      <c r="N292" s="951" t="s">
        <v>192</v>
      </c>
      <c r="O292" s="951">
        <v>46</v>
      </c>
      <c r="P292" s="951">
        <v>50</v>
      </c>
      <c r="Q292" s="951">
        <v>678</v>
      </c>
      <c r="R292" s="953">
        <v>632</v>
      </c>
      <c r="S292" s="953">
        <v>669</v>
      </c>
      <c r="T292" s="953">
        <v>678</v>
      </c>
      <c r="U292" s="953" t="s">
        <v>135</v>
      </c>
      <c r="V292" s="953">
        <v>678</v>
      </c>
      <c r="W292" s="953">
        <v>75</v>
      </c>
      <c r="X292" s="953">
        <v>76</v>
      </c>
      <c r="Y292" s="953">
        <v>95</v>
      </c>
      <c r="Z292" s="953">
        <v>678</v>
      </c>
      <c r="AA292" s="953">
        <v>100</v>
      </c>
      <c r="AB292" s="953" t="s">
        <v>132</v>
      </c>
      <c r="AC292" s="953" t="s">
        <v>114</v>
      </c>
      <c r="AD292" s="953" t="s">
        <v>132</v>
      </c>
      <c r="AE292" s="953" t="s">
        <v>132</v>
      </c>
      <c r="AF292" s="953" t="s">
        <v>112</v>
      </c>
      <c r="AG292" s="951"/>
      <c r="AH292" s="951"/>
      <c r="AI292" s="949"/>
      <c r="AJ292" s="949"/>
      <c r="AK292" s="951"/>
      <c r="AL292" s="951"/>
      <c r="AM292" s="949"/>
      <c r="AN292" s="951"/>
      <c r="AO292" s="951"/>
      <c r="AP292" s="951" t="s">
        <v>192</v>
      </c>
      <c r="AQ292" s="951" t="s">
        <v>274</v>
      </c>
      <c r="AR292" s="951">
        <v>65</v>
      </c>
      <c r="AS292" s="951">
        <v>93</v>
      </c>
      <c r="AT292" s="951">
        <v>5</v>
      </c>
      <c r="AU292" s="951" t="s">
        <v>193</v>
      </c>
      <c r="AV292" s="951" t="s">
        <v>196</v>
      </c>
      <c r="AW292" s="954" t="s">
        <v>139</v>
      </c>
      <c r="AX292" s="954">
        <v>0</v>
      </c>
      <c r="AY292" s="954" t="s">
        <v>132</v>
      </c>
      <c r="AZ292" s="954" t="s">
        <v>139</v>
      </c>
      <c r="BA292" s="1120" t="str">
        <f t="shared" si="4"/>
        <v/>
      </c>
    </row>
    <row r="293" spans="1:53" ht="15" hidden="1" customHeight="1">
      <c r="A293" s="938" t="s">
        <v>2407</v>
      </c>
      <c r="B293" s="938" t="s">
        <v>1373</v>
      </c>
      <c r="C293" s="938" t="s">
        <v>530</v>
      </c>
      <c r="D293" s="953" t="s">
        <v>791</v>
      </c>
      <c r="E293" s="950" t="s">
        <v>2408</v>
      </c>
      <c r="F293" s="951">
        <v>39</v>
      </c>
      <c r="G293" s="951">
        <v>33</v>
      </c>
      <c r="H293" s="951">
        <v>77</v>
      </c>
      <c r="I293" s="951">
        <v>45</v>
      </c>
      <c r="J293" s="951">
        <v>60</v>
      </c>
      <c r="K293" s="951">
        <v>52</v>
      </c>
      <c r="L293" s="951">
        <v>60</v>
      </c>
      <c r="M293" s="951">
        <v>52</v>
      </c>
      <c r="N293" s="951" t="s">
        <v>193</v>
      </c>
      <c r="O293" s="951"/>
      <c r="P293" s="951"/>
      <c r="Q293" s="951">
        <v>418</v>
      </c>
      <c r="R293" s="953"/>
      <c r="S293" s="953"/>
      <c r="T293" s="953">
        <v>418</v>
      </c>
      <c r="U293" s="953" t="s">
        <v>135</v>
      </c>
      <c r="V293" s="953">
        <v>418</v>
      </c>
      <c r="W293" s="953">
        <v>39</v>
      </c>
      <c r="X293" s="953">
        <v>33</v>
      </c>
      <c r="Y293" s="953">
        <v>77</v>
      </c>
      <c r="Z293" s="953">
        <v>418</v>
      </c>
      <c r="AA293" s="953">
        <v>100</v>
      </c>
      <c r="AB293" s="953"/>
      <c r="AC293" s="953"/>
      <c r="AD293" s="953"/>
      <c r="AE293" s="953"/>
      <c r="AF293" s="953"/>
      <c r="AG293" s="951"/>
      <c r="AH293" s="951"/>
      <c r="AI293" s="951"/>
      <c r="AJ293" s="951"/>
      <c r="AK293" s="951"/>
      <c r="AL293" s="951"/>
      <c r="AM293" s="951"/>
      <c r="AN293" s="951"/>
      <c r="AO293" s="951"/>
      <c r="AP293" s="951" t="s">
        <v>192</v>
      </c>
      <c r="AQ293" s="951" t="s">
        <v>274</v>
      </c>
      <c r="AR293" s="951">
        <v>61</v>
      </c>
      <c r="AS293" s="951">
        <v>61</v>
      </c>
      <c r="AT293" s="951">
        <v>5</v>
      </c>
      <c r="AU293" s="951" t="s">
        <v>193</v>
      </c>
      <c r="AV293" s="951" t="s">
        <v>196</v>
      </c>
      <c r="AW293" s="954" t="s">
        <v>139</v>
      </c>
      <c r="AX293" s="954">
        <v>0</v>
      </c>
      <c r="AY293" s="954" t="s">
        <v>110</v>
      </c>
      <c r="AZ293" s="954" t="s">
        <v>139</v>
      </c>
      <c r="BA293" s="1120" t="str">
        <f t="shared" si="4"/>
        <v/>
      </c>
    </row>
    <row r="294" spans="1:53" ht="15" hidden="1" customHeight="1">
      <c r="A294" s="938" t="s">
        <v>2409</v>
      </c>
      <c r="B294" s="938" t="s">
        <v>1373</v>
      </c>
      <c r="C294" s="938" t="s">
        <v>530</v>
      </c>
      <c r="D294" s="953" t="s">
        <v>1015</v>
      </c>
      <c r="E294" s="950" t="s">
        <v>1364</v>
      </c>
      <c r="F294" s="951">
        <v>72</v>
      </c>
      <c r="G294" s="951">
        <v>67</v>
      </c>
      <c r="H294" s="951">
        <v>73</v>
      </c>
      <c r="I294" s="951">
        <v>37</v>
      </c>
      <c r="J294" s="951">
        <v>75</v>
      </c>
      <c r="K294" s="951">
        <v>65</v>
      </c>
      <c r="L294" s="951">
        <v>63</v>
      </c>
      <c r="M294" s="951">
        <v>56</v>
      </c>
      <c r="N294" s="951" t="s">
        <v>192</v>
      </c>
      <c r="O294" s="951">
        <v>19</v>
      </c>
      <c r="P294" s="951">
        <v>50</v>
      </c>
      <c r="Q294" s="951">
        <v>577</v>
      </c>
      <c r="R294" s="953">
        <v>558</v>
      </c>
      <c r="S294" s="953">
        <v>591</v>
      </c>
      <c r="T294" s="953">
        <v>591</v>
      </c>
      <c r="U294" s="953" t="s">
        <v>135</v>
      </c>
      <c r="V294" s="953">
        <v>591</v>
      </c>
      <c r="W294" s="953">
        <v>72</v>
      </c>
      <c r="X294" s="953">
        <v>67</v>
      </c>
      <c r="Y294" s="953">
        <v>73</v>
      </c>
      <c r="Z294" s="953">
        <v>591</v>
      </c>
      <c r="AA294" s="953">
        <v>100</v>
      </c>
      <c r="AB294" s="953" t="s">
        <v>132</v>
      </c>
      <c r="AC294" s="953" t="s">
        <v>132</v>
      </c>
      <c r="AD294" s="953" t="s">
        <v>114</v>
      </c>
      <c r="AE294" s="953"/>
      <c r="AF294" s="953"/>
      <c r="AG294" s="951"/>
      <c r="AH294" s="951"/>
      <c r="AI294" s="951"/>
      <c r="AJ294" s="949"/>
      <c r="AK294" s="951"/>
      <c r="AL294" s="951"/>
      <c r="AM294" s="949"/>
      <c r="AN294" s="951"/>
      <c r="AO294" s="951"/>
      <c r="AP294" s="951" t="s">
        <v>192</v>
      </c>
      <c r="AQ294" s="951" t="s">
        <v>274</v>
      </c>
      <c r="AR294" s="951">
        <v>67</v>
      </c>
      <c r="AS294" s="951">
        <v>80</v>
      </c>
      <c r="AT294" s="951">
        <v>5</v>
      </c>
      <c r="AU294" s="951" t="s">
        <v>192</v>
      </c>
      <c r="AV294" s="951" t="s">
        <v>196</v>
      </c>
      <c r="AW294" s="954" t="s">
        <v>139</v>
      </c>
      <c r="AX294" s="954">
        <v>0</v>
      </c>
      <c r="AY294" s="954" t="s">
        <v>114</v>
      </c>
      <c r="AZ294" s="954" t="s">
        <v>139</v>
      </c>
      <c r="BA294" s="1120" t="str">
        <f t="shared" si="4"/>
        <v/>
      </c>
    </row>
    <row r="295" spans="1:53" ht="15" hidden="1" customHeight="1">
      <c r="A295" s="938" t="s">
        <v>2410</v>
      </c>
      <c r="B295" s="938" t="s">
        <v>1373</v>
      </c>
      <c r="C295" s="938" t="s">
        <v>530</v>
      </c>
      <c r="D295" s="953" t="s">
        <v>792</v>
      </c>
      <c r="E295" s="950" t="s">
        <v>432</v>
      </c>
      <c r="F295" s="951">
        <v>66</v>
      </c>
      <c r="G295" s="951">
        <v>65</v>
      </c>
      <c r="H295" s="951">
        <v>100</v>
      </c>
      <c r="I295" s="951">
        <v>66</v>
      </c>
      <c r="J295" s="951">
        <v>85</v>
      </c>
      <c r="K295" s="951">
        <v>86</v>
      </c>
      <c r="L295" s="951">
        <v>105</v>
      </c>
      <c r="M295" s="951">
        <v>80</v>
      </c>
      <c r="N295" s="951" t="s">
        <v>193</v>
      </c>
      <c r="O295" s="951"/>
      <c r="P295" s="951"/>
      <c r="Q295" s="951">
        <v>653</v>
      </c>
      <c r="R295" s="953"/>
      <c r="S295" s="953"/>
      <c r="T295" s="953">
        <v>653</v>
      </c>
      <c r="U295" s="953" t="s">
        <v>135</v>
      </c>
      <c r="V295" s="953">
        <v>653</v>
      </c>
      <c r="W295" s="953">
        <v>66</v>
      </c>
      <c r="X295" s="953">
        <v>65</v>
      </c>
      <c r="Y295" s="953">
        <v>100</v>
      </c>
      <c r="Z295" s="953">
        <v>653</v>
      </c>
      <c r="AA295" s="953">
        <v>100</v>
      </c>
      <c r="AB295" s="953" t="s">
        <v>132</v>
      </c>
      <c r="AC295" s="953" t="s">
        <v>132</v>
      </c>
      <c r="AD295" s="953" t="s">
        <v>132</v>
      </c>
      <c r="AE295" s="953"/>
      <c r="AF295" s="953"/>
      <c r="AG295" s="951"/>
      <c r="AH295" s="951"/>
      <c r="AI295" s="951"/>
      <c r="AJ295" s="951"/>
      <c r="AK295" s="951"/>
      <c r="AL295" s="951"/>
      <c r="AM295" s="951"/>
      <c r="AN295" s="951"/>
      <c r="AO295" s="951"/>
      <c r="AP295" s="951" t="s">
        <v>192</v>
      </c>
      <c r="AQ295" s="951" t="s">
        <v>274</v>
      </c>
      <c r="AR295" s="951">
        <v>85</v>
      </c>
      <c r="AS295" s="951">
        <v>99</v>
      </c>
      <c r="AT295" s="951">
        <v>5</v>
      </c>
      <c r="AU295" s="951" t="s">
        <v>192</v>
      </c>
      <c r="AV295" s="951" t="s">
        <v>196</v>
      </c>
      <c r="AW295" s="954" t="s">
        <v>139</v>
      </c>
      <c r="AX295" s="954">
        <v>0</v>
      </c>
      <c r="AY295" s="954" t="s">
        <v>132</v>
      </c>
      <c r="AZ295" s="954" t="s">
        <v>139</v>
      </c>
      <c r="BA295" s="1120" t="str">
        <f t="shared" si="4"/>
        <v/>
      </c>
    </row>
    <row r="296" spans="1:53" ht="15" customHeight="1">
      <c r="A296" s="938" t="s">
        <v>2411</v>
      </c>
      <c r="B296" s="938" t="s">
        <v>1373</v>
      </c>
      <c r="C296" s="938" t="s">
        <v>530</v>
      </c>
      <c r="D296" s="953" t="s">
        <v>793</v>
      </c>
      <c r="E296" s="950" t="s">
        <v>433</v>
      </c>
      <c r="F296" s="951">
        <v>37</v>
      </c>
      <c r="G296" s="951">
        <v>41</v>
      </c>
      <c r="H296" s="951">
        <v>70</v>
      </c>
      <c r="I296" s="951">
        <v>9</v>
      </c>
      <c r="J296" s="951">
        <v>60</v>
      </c>
      <c r="K296" s="951">
        <v>51</v>
      </c>
      <c r="L296" s="951">
        <v>72</v>
      </c>
      <c r="M296" s="951">
        <v>68</v>
      </c>
      <c r="N296" s="951" t="s">
        <v>192</v>
      </c>
      <c r="O296" s="951">
        <v>50</v>
      </c>
      <c r="P296" s="951">
        <v>23</v>
      </c>
      <c r="Q296" s="951">
        <v>481</v>
      </c>
      <c r="R296" s="953">
        <v>431</v>
      </c>
      <c r="S296" s="953">
        <v>456</v>
      </c>
      <c r="T296" s="953">
        <v>481</v>
      </c>
      <c r="U296" s="953" t="s">
        <v>135</v>
      </c>
      <c r="V296" s="953">
        <v>481</v>
      </c>
      <c r="W296" s="953">
        <v>37</v>
      </c>
      <c r="X296" s="953">
        <v>41</v>
      </c>
      <c r="Y296" s="953">
        <v>70</v>
      </c>
      <c r="Z296" s="953">
        <v>481</v>
      </c>
      <c r="AA296" s="953">
        <v>100</v>
      </c>
      <c r="AB296" s="953" t="s">
        <v>110</v>
      </c>
      <c r="AC296" s="953" t="s">
        <v>112</v>
      </c>
      <c r="AD296" s="953" t="s">
        <v>132</v>
      </c>
      <c r="AE296" s="953" t="s">
        <v>132</v>
      </c>
      <c r="AF296" s="953" t="s">
        <v>112</v>
      </c>
      <c r="AG296" s="951"/>
      <c r="AH296" s="951"/>
      <c r="AI296" s="951"/>
      <c r="AJ296" s="949"/>
      <c r="AK296" s="951"/>
      <c r="AL296" s="951"/>
      <c r="AM296" s="949"/>
      <c r="AN296" s="951"/>
      <c r="AO296" s="951"/>
      <c r="AP296" s="951" t="s">
        <v>192</v>
      </c>
      <c r="AQ296" s="951" t="s">
        <v>274</v>
      </c>
      <c r="AR296" s="951">
        <v>58</v>
      </c>
      <c r="AS296" s="951">
        <v>96</v>
      </c>
      <c r="AT296" s="951">
        <v>5</v>
      </c>
      <c r="AU296" s="951" t="s">
        <v>192</v>
      </c>
      <c r="AV296" s="951" t="s">
        <v>196</v>
      </c>
      <c r="AW296" s="954" t="s">
        <v>139</v>
      </c>
      <c r="AX296" s="954">
        <v>0</v>
      </c>
      <c r="AY296" s="954" t="s">
        <v>110</v>
      </c>
      <c r="AZ296" s="954" t="s">
        <v>139</v>
      </c>
      <c r="BA296" s="1120" t="str">
        <f t="shared" si="4"/>
        <v/>
      </c>
    </row>
    <row r="297" spans="1:53" s="957" customFormat="1" ht="15" hidden="1" customHeight="1">
      <c r="A297" s="938" t="s">
        <v>2412</v>
      </c>
      <c r="B297" s="938" t="s">
        <v>1373</v>
      </c>
      <c r="C297" s="938" t="s">
        <v>530</v>
      </c>
      <c r="D297" s="951" t="s">
        <v>794</v>
      </c>
      <c r="E297" s="958" t="s">
        <v>434</v>
      </c>
      <c r="F297" s="951">
        <v>22</v>
      </c>
      <c r="G297" s="951">
        <v>24</v>
      </c>
      <c r="H297" s="951">
        <v>67</v>
      </c>
      <c r="I297" s="951">
        <v>28</v>
      </c>
      <c r="J297" s="951">
        <v>54</v>
      </c>
      <c r="K297" s="951">
        <v>54</v>
      </c>
      <c r="L297" s="951">
        <v>46</v>
      </c>
      <c r="M297" s="951">
        <v>82</v>
      </c>
      <c r="N297" s="951" t="s">
        <v>193</v>
      </c>
      <c r="O297" s="951"/>
      <c r="P297" s="951"/>
      <c r="Q297" s="951">
        <v>377</v>
      </c>
      <c r="R297" s="951"/>
      <c r="S297" s="951"/>
      <c r="T297" s="951">
        <v>377</v>
      </c>
      <c r="U297" s="951" t="s">
        <v>135</v>
      </c>
      <c r="V297" s="951">
        <v>377</v>
      </c>
      <c r="W297" s="951">
        <v>28</v>
      </c>
      <c r="X297" s="951">
        <v>30</v>
      </c>
      <c r="Y297" s="951">
        <v>73</v>
      </c>
      <c r="Z297" s="951">
        <v>395</v>
      </c>
      <c r="AA297" s="951">
        <v>99</v>
      </c>
      <c r="AB297" s="951" t="s">
        <v>110</v>
      </c>
      <c r="AC297" s="951" t="s">
        <v>112</v>
      </c>
      <c r="AD297" s="951" t="s">
        <v>112</v>
      </c>
      <c r="AE297" s="951"/>
      <c r="AF297" s="951"/>
      <c r="AG297" s="951"/>
      <c r="AH297" s="951"/>
      <c r="AI297" s="951"/>
      <c r="AJ297" s="951"/>
      <c r="AK297" s="951"/>
      <c r="AL297" s="951"/>
      <c r="AM297" s="951"/>
      <c r="AN297" s="951"/>
      <c r="AO297" s="951"/>
      <c r="AP297" s="951" t="s">
        <v>192</v>
      </c>
      <c r="AQ297" s="951" t="s">
        <v>274</v>
      </c>
      <c r="AR297" s="951">
        <v>62</v>
      </c>
      <c r="AS297" s="951">
        <v>100</v>
      </c>
      <c r="AT297" s="951">
        <v>5</v>
      </c>
      <c r="AU297" s="951" t="s">
        <v>192</v>
      </c>
      <c r="AV297" s="951" t="s">
        <v>196</v>
      </c>
      <c r="AW297" s="949" t="s">
        <v>139</v>
      </c>
      <c r="AX297" s="949">
        <v>18</v>
      </c>
      <c r="AY297" s="954" t="s">
        <v>116</v>
      </c>
      <c r="AZ297" s="949" t="s">
        <v>139</v>
      </c>
      <c r="BA297" s="1120" t="str">
        <f t="shared" si="4"/>
        <v>(F)*</v>
      </c>
    </row>
    <row r="298" spans="1:53" ht="15" hidden="1" customHeight="1">
      <c r="A298" s="938" t="s">
        <v>2413</v>
      </c>
      <c r="B298" s="938" t="s">
        <v>1373</v>
      </c>
      <c r="C298" s="938" t="s">
        <v>530</v>
      </c>
      <c r="D298" s="953" t="s">
        <v>795</v>
      </c>
      <c r="E298" s="950" t="s">
        <v>435</v>
      </c>
      <c r="F298" s="951">
        <v>23</v>
      </c>
      <c r="G298" s="951">
        <v>23</v>
      </c>
      <c r="H298" s="951">
        <v>63</v>
      </c>
      <c r="I298" s="951">
        <v>22</v>
      </c>
      <c r="J298" s="951">
        <v>55</v>
      </c>
      <c r="K298" s="951">
        <v>51</v>
      </c>
      <c r="L298" s="951">
        <v>70</v>
      </c>
      <c r="M298" s="951">
        <v>70</v>
      </c>
      <c r="N298" s="951" t="s">
        <v>192</v>
      </c>
      <c r="O298" s="951">
        <v>14</v>
      </c>
      <c r="P298" s="951">
        <v>30</v>
      </c>
      <c r="Q298" s="951">
        <v>421</v>
      </c>
      <c r="R298" s="953">
        <v>407</v>
      </c>
      <c r="S298" s="953">
        <v>431</v>
      </c>
      <c r="T298" s="953">
        <v>431</v>
      </c>
      <c r="U298" s="953" t="s">
        <v>135</v>
      </c>
      <c r="V298" s="953">
        <v>431</v>
      </c>
      <c r="W298" s="953">
        <v>23</v>
      </c>
      <c r="X298" s="953">
        <v>23</v>
      </c>
      <c r="Y298" s="953">
        <v>63</v>
      </c>
      <c r="Z298" s="953">
        <v>431</v>
      </c>
      <c r="AA298" s="953">
        <v>100</v>
      </c>
      <c r="AB298" s="953" t="s">
        <v>116</v>
      </c>
      <c r="AC298" s="953" t="s">
        <v>110</v>
      </c>
      <c r="AD298" s="953" t="s">
        <v>110</v>
      </c>
      <c r="AE298" s="953" t="s">
        <v>112</v>
      </c>
      <c r="AF298" s="953" t="s">
        <v>112</v>
      </c>
      <c r="AG298" s="951" t="s">
        <v>116</v>
      </c>
      <c r="AH298" s="951" t="s">
        <v>112</v>
      </c>
      <c r="AI298" s="951" t="s">
        <v>110</v>
      </c>
      <c r="AJ298" s="951" t="s">
        <v>112</v>
      </c>
      <c r="AK298" s="951" t="s">
        <v>110</v>
      </c>
      <c r="AL298" s="951" t="s">
        <v>110</v>
      </c>
      <c r="AM298" s="951" t="s">
        <v>110</v>
      </c>
      <c r="AN298" s="951" t="s">
        <v>110</v>
      </c>
      <c r="AO298" s="951" t="s">
        <v>110</v>
      </c>
      <c r="AP298" s="951" t="s">
        <v>193</v>
      </c>
      <c r="AQ298" s="951" t="s">
        <v>274</v>
      </c>
      <c r="AR298" s="951">
        <v>94</v>
      </c>
      <c r="AS298" s="951">
        <v>100</v>
      </c>
      <c r="AT298" s="951">
        <v>5</v>
      </c>
      <c r="AU298" s="951" t="s">
        <v>192</v>
      </c>
      <c r="AV298" s="951" t="s">
        <v>196</v>
      </c>
      <c r="AW298" s="954" t="s">
        <v>1959</v>
      </c>
      <c r="AX298" s="954">
        <v>0</v>
      </c>
      <c r="AY298" s="954" t="s">
        <v>116</v>
      </c>
      <c r="AZ298" s="954" t="s">
        <v>3031</v>
      </c>
      <c r="BA298" s="1120" t="str">
        <f t="shared" si="4"/>
        <v/>
      </c>
    </row>
    <row r="299" spans="1:53" ht="15" hidden="1" customHeight="1">
      <c r="A299" s="938" t="s">
        <v>2414</v>
      </c>
      <c r="B299" s="938" t="s">
        <v>1373</v>
      </c>
      <c r="C299" s="938" t="s">
        <v>530</v>
      </c>
      <c r="D299" s="953" t="s">
        <v>796</v>
      </c>
      <c r="E299" s="950" t="s">
        <v>127</v>
      </c>
      <c r="F299" s="951">
        <v>67</v>
      </c>
      <c r="G299" s="951">
        <v>61</v>
      </c>
      <c r="H299" s="951">
        <v>85</v>
      </c>
      <c r="I299" s="951">
        <v>49</v>
      </c>
      <c r="J299" s="951">
        <v>71</v>
      </c>
      <c r="K299" s="951">
        <v>71</v>
      </c>
      <c r="L299" s="951">
        <v>77</v>
      </c>
      <c r="M299" s="951">
        <v>68</v>
      </c>
      <c r="N299" s="951" t="s">
        <v>192</v>
      </c>
      <c r="O299" s="951">
        <v>25</v>
      </c>
      <c r="P299" s="951">
        <v>47</v>
      </c>
      <c r="Q299" s="951">
        <v>621</v>
      </c>
      <c r="R299" s="953">
        <v>596</v>
      </c>
      <c r="S299" s="953">
        <v>631</v>
      </c>
      <c r="T299" s="953">
        <v>631</v>
      </c>
      <c r="U299" s="953" t="s">
        <v>135</v>
      </c>
      <c r="V299" s="953">
        <v>631</v>
      </c>
      <c r="W299" s="953">
        <v>67</v>
      </c>
      <c r="X299" s="953">
        <v>61</v>
      </c>
      <c r="Y299" s="953">
        <v>85</v>
      </c>
      <c r="Z299" s="953">
        <v>631</v>
      </c>
      <c r="AA299" s="953">
        <v>100</v>
      </c>
      <c r="AB299" s="953" t="s">
        <v>132</v>
      </c>
      <c r="AC299" s="953" t="s">
        <v>132</v>
      </c>
      <c r="AD299" s="953" t="s">
        <v>132</v>
      </c>
      <c r="AE299" s="953" t="s">
        <v>132</v>
      </c>
      <c r="AF299" s="953"/>
      <c r="AG299" s="951"/>
      <c r="AH299" s="951"/>
      <c r="AI299" s="951"/>
      <c r="AJ299" s="951"/>
      <c r="AK299" s="951"/>
      <c r="AL299" s="951"/>
      <c r="AM299" s="951"/>
      <c r="AN299" s="951"/>
      <c r="AO299" s="951"/>
      <c r="AP299" s="951" t="s">
        <v>193</v>
      </c>
      <c r="AQ299" s="951" t="s">
        <v>274</v>
      </c>
      <c r="AR299" s="951">
        <v>73</v>
      </c>
      <c r="AS299" s="951">
        <v>96</v>
      </c>
      <c r="AT299" s="951">
        <v>5</v>
      </c>
      <c r="AU299" s="951" t="s">
        <v>192</v>
      </c>
      <c r="AV299" s="951" t="s">
        <v>196</v>
      </c>
      <c r="AW299" s="954" t="s">
        <v>139</v>
      </c>
      <c r="AX299" s="954">
        <v>0</v>
      </c>
      <c r="AY299" s="954" t="s">
        <v>132</v>
      </c>
      <c r="AZ299" s="954" t="s">
        <v>139</v>
      </c>
      <c r="BA299" s="1120" t="str">
        <f t="shared" si="4"/>
        <v/>
      </c>
    </row>
    <row r="300" spans="1:53" ht="15" customHeight="1">
      <c r="A300" s="938" t="s">
        <v>2415</v>
      </c>
      <c r="B300" s="938" t="s">
        <v>1373</v>
      </c>
      <c r="C300" s="938" t="s">
        <v>530</v>
      </c>
      <c r="D300" s="953" t="s">
        <v>1014</v>
      </c>
      <c r="E300" s="950" t="s">
        <v>2416</v>
      </c>
      <c r="F300" s="951">
        <v>85</v>
      </c>
      <c r="G300" s="951">
        <v>70</v>
      </c>
      <c r="H300" s="951">
        <v>100</v>
      </c>
      <c r="I300" s="951">
        <v>63</v>
      </c>
      <c r="J300" s="951">
        <v>68</v>
      </c>
      <c r="K300" s="951">
        <v>55</v>
      </c>
      <c r="L300" s="951">
        <v>68</v>
      </c>
      <c r="M300" s="951">
        <v>55</v>
      </c>
      <c r="N300" s="951" t="s">
        <v>192</v>
      </c>
      <c r="O300" s="951">
        <v>50</v>
      </c>
      <c r="P300" s="951">
        <v>42</v>
      </c>
      <c r="Q300" s="951">
        <v>656</v>
      </c>
      <c r="R300" s="953">
        <v>606</v>
      </c>
      <c r="S300" s="953">
        <v>642</v>
      </c>
      <c r="T300" s="953">
        <v>656</v>
      </c>
      <c r="U300" s="953" t="s">
        <v>135</v>
      </c>
      <c r="V300" s="953">
        <v>656</v>
      </c>
      <c r="W300" s="953">
        <v>85</v>
      </c>
      <c r="X300" s="953">
        <v>70</v>
      </c>
      <c r="Y300" s="953">
        <v>100</v>
      </c>
      <c r="Z300" s="953">
        <v>656</v>
      </c>
      <c r="AA300" s="953">
        <v>100</v>
      </c>
      <c r="AB300" s="953" t="s">
        <v>132</v>
      </c>
      <c r="AC300" s="953" t="s">
        <v>132</v>
      </c>
      <c r="AD300" s="953"/>
      <c r="AE300" s="953"/>
      <c r="AF300" s="953"/>
      <c r="AG300" s="951"/>
      <c r="AH300" s="951"/>
      <c r="AI300" s="951"/>
      <c r="AJ300" s="951"/>
      <c r="AK300" s="951"/>
      <c r="AL300" s="951"/>
      <c r="AM300" s="951"/>
      <c r="AN300" s="951"/>
      <c r="AO300" s="951"/>
      <c r="AP300" s="951" t="s">
        <v>192</v>
      </c>
      <c r="AQ300" s="951" t="s">
        <v>274</v>
      </c>
      <c r="AR300" s="951">
        <v>15</v>
      </c>
      <c r="AS300" s="951">
        <v>82</v>
      </c>
      <c r="AT300" s="951">
        <v>5</v>
      </c>
      <c r="AU300" s="951" t="s">
        <v>193</v>
      </c>
      <c r="AV300" s="951" t="s">
        <v>196</v>
      </c>
      <c r="AW300" s="954" t="s">
        <v>139</v>
      </c>
      <c r="AX300" s="954">
        <v>0</v>
      </c>
      <c r="AY300" s="954" t="s">
        <v>132</v>
      </c>
      <c r="AZ300" s="954" t="s">
        <v>139</v>
      </c>
      <c r="BA300" s="1120" t="str">
        <f t="shared" si="4"/>
        <v/>
      </c>
    </row>
    <row r="301" spans="1:53" ht="15" hidden="1" customHeight="1">
      <c r="A301" s="938" t="s">
        <v>2417</v>
      </c>
      <c r="B301" s="938" t="s">
        <v>1373</v>
      </c>
      <c r="C301" s="938" t="s">
        <v>530</v>
      </c>
      <c r="D301" s="953" t="s">
        <v>797</v>
      </c>
      <c r="E301" s="950" t="s">
        <v>143</v>
      </c>
      <c r="F301" s="951">
        <v>50</v>
      </c>
      <c r="G301" s="951">
        <v>60</v>
      </c>
      <c r="H301" s="951">
        <v>69</v>
      </c>
      <c r="I301" s="951">
        <v>50</v>
      </c>
      <c r="J301" s="951">
        <v>68</v>
      </c>
      <c r="K301" s="951">
        <v>77</v>
      </c>
      <c r="L301" s="951">
        <v>79</v>
      </c>
      <c r="M301" s="951">
        <v>75</v>
      </c>
      <c r="N301" s="951" t="s">
        <v>192</v>
      </c>
      <c r="O301" s="951">
        <v>36</v>
      </c>
      <c r="P301" s="951">
        <v>47</v>
      </c>
      <c r="Q301" s="951">
        <v>611</v>
      </c>
      <c r="R301" s="953">
        <v>575</v>
      </c>
      <c r="S301" s="953">
        <v>609</v>
      </c>
      <c r="T301" s="953">
        <v>611</v>
      </c>
      <c r="U301" s="953" t="s">
        <v>135</v>
      </c>
      <c r="V301" s="953">
        <v>611</v>
      </c>
      <c r="W301" s="953">
        <v>50</v>
      </c>
      <c r="X301" s="953">
        <v>60</v>
      </c>
      <c r="Y301" s="953">
        <v>69</v>
      </c>
      <c r="Z301" s="953">
        <v>611</v>
      </c>
      <c r="AA301" s="953">
        <v>100</v>
      </c>
      <c r="AB301" s="953" t="s">
        <v>132</v>
      </c>
      <c r="AC301" s="953" t="s">
        <v>132</v>
      </c>
      <c r="AD301" s="953" t="s">
        <v>132</v>
      </c>
      <c r="AE301" s="953" t="s">
        <v>132</v>
      </c>
      <c r="AF301" s="953" t="s">
        <v>114</v>
      </c>
      <c r="AG301" s="951" t="s">
        <v>132</v>
      </c>
      <c r="AH301" s="951" t="s">
        <v>114</v>
      </c>
      <c r="AI301" s="951" t="s">
        <v>112</v>
      </c>
      <c r="AJ301" s="951" t="s">
        <v>112</v>
      </c>
      <c r="AK301" s="951" t="s">
        <v>110</v>
      </c>
      <c r="AL301" s="951" t="s">
        <v>116</v>
      </c>
      <c r="AM301" s="951" t="s">
        <v>196</v>
      </c>
      <c r="AN301" s="951"/>
      <c r="AO301" s="951"/>
      <c r="AP301" s="951" t="s">
        <v>192</v>
      </c>
      <c r="AQ301" s="951" t="s">
        <v>274</v>
      </c>
      <c r="AR301" s="951">
        <v>92</v>
      </c>
      <c r="AS301" s="951">
        <v>96</v>
      </c>
      <c r="AT301" s="951">
        <v>5</v>
      </c>
      <c r="AU301" s="951" t="s">
        <v>192</v>
      </c>
      <c r="AV301" s="951" t="s">
        <v>196</v>
      </c>
      <c r="AW301" s="954" t="s">
        <v>139</v>
      </c>
      <c r="AX301" s="954">
        <v>0</v>
      </c>
      <c r="AY301" s="954" t="s">
        <v>132</v>
      </c>
      <c r="AZ301" s="954" t="s">
        <v>139</v>
      </c>
      <c r="BA301" s="1120" t="str">
        <f t="shared" si="4"/>
        <v/>
      </c>
    </row>
    <row r="302" spans="1:53" ht="15" hidden="1" customHeight="1">
      <c r="A302" s="938" t="s">
        <v>2418</v>
      </c>
      <c r="B302" s="938" t="s">
        <v>1373</v>
      </c>
      <c r="C302" s="938" t="s">
        <v>530</v>
      </c>
      <c r="D302" s="953" t="s">
        <v>798</v>
      </c>
      <c r="E302" s="950" t="s">
        <v>436</v>
      </c>
      <c r="F302" s="951">
        <v>30</v>
      </c>
      <c r="G302" s="951">
        <v>31</v>
      </c>
      <c r="H302" s="951">
        <v>67</v>
      </c>
      <c r="I302" s="951">
        <v>22</v>
      </c>
      <c r="J302" s="951">
        <v>60</v>
      </c>
      <c r="K302" s="951">
        <v>63</v>
      </c>
      <c r="L302" s="951">
        <v>65</v>
      </c>
      <c r="M302" s="951">
        <v>71</v>
      </c>
      <c r="N302" s="951" t="s">
        <v>192</v>
      </c>
      <c r="O302" s="951">
        <v>21</v>
      </c>
      <c r="P302" s="951">
        <v>45</v>
      </c>
      <c r="Q302" s="951">
        <v>475</v>
      </c>
      <c r="R302" s="953">
        <v>454</v>
      </c>
      <c r="S302" s="953">
        <v>481</v>
      </c>
      <c r="T302" s="953">
        <v>481</v>
      </c>
      <c r="U302" s="953" t="s">
        <v>135</v>
      </c>
      <c r="V302" s="953">
        <v>481</v>
      </c>
      <c r="W302" s="953">
        <v>30</v>
      </c>
      <c r="X302" s="953">
        <v>31</v>
      </c>
      <c r="Y302" s="953">
        <v>67</v>
      </c>
      <c r="Z302" s="953">
        <v>481</v>
      </c>
      <c r="AA302" s="953">
        <v>98</v>
      </c>
      <c r="AB302" s="953" t="s">
        <v>110</v>
      </c>
      <c r="AC302" s="953" t="s">
        <v>110</v>
      </c>
      <c r="AD302" s="953" t="s">
        <v>110</v>
      </c>
      <c r="AE302" s="953" t="s">
        <v>112</v>
      </c>
      <c r="AF302" s="953" t="s">
        <v>112</v>
      </c>
      <c r="AG302" s="951" t="s">
        <v>116</v>
      </c>
      <c r="AH302" s="951" t="s">
        <v>112</v>
      </c>
      <c r="AI302" s="951" t="s">
        <v>110</v>
      </c>
      <c r="AJ302" s="951" t="s">
        <v>110</v>
      </c>
      <c r="AK302" s="951" t="s">
        <v>112</v>
      </c>
      <c r="AL302" s="951" t="s">
        <v>112</v>
      </c>
      <c r="AM302" s="951" t="s">
        <v>110</v>
      </c>
      <c r="AN302" s="951" t="s">
        <v>110</v>
      </c>
      <c r="AO302" s="951" t="s">
        <v>110</v>
      </c>
      <c r="AP302" s="951" t="s">
        <v>193</v>
      </c>
      <c r="AQ302" s="951" t="s">
        <v>274</v>
      </c>
      <c r="AR302" s="951">
        <v>95</v>
      </c>
      <c r="AS302" s="951">
        <v>98</v>
      </c>
      <c r="AT302" s="951">
        <v>5</v>
      </c>
      <c r="AU302" s="951" t="s">
        <v>192</v>
      </c>
      <c r="AV302" s="951" t="s">
        <v>196</v>
      </c>
      <c r="AW302" s="954" t="s">
        <v>1959</v>
      </c>
      <c r="AX302" s="954">
        <v>0</v>
      </c>
      <c r="AY302" s="954" t="s">
        <v>110</v>
      </c>
      <c r="AZ302" s="954" t="s">
        <v>3031</v>
      </c>
      <c r="BA302" s="1120" t="str">
        <f t="shared" si="4"/>
        <v/>
      </c>
    </row>
    <row r="303" spans="1:53" ht="15" hidden="1" customHeight="1">
      <c r="A303" s="938" t="s">
        <v>2419</v>
      </c>
      <c r="B303" s="938" t="s">
        <v>1373</v>
      </c>
      <c r="C303" s="938" t="s">
        <v>530</v>
      </c>
      <c r="D303" s="953" t="s">
        <v>799</v>
      </c>
      <c r="E303" s="950" t="s">
        <v>437</v>
      </c>
      <c r="F303" s="951">
        <v>39</v>
      </c>
      <c r="G303" s="951">
        <v>52</v>
      </c>
      <c r="H303" s="951">
        <v>82</v>
      </c>
      <c r="I303" s="951">
        <v>33</v>
      </c>
      <c r="J303" s="951">
        <v>59</v>
      </c>
      <c r="K303" s="951">
        <v>73</v>
      </c>
      <c r="L303" s="951">
        <v>66</v>
      </c>
      <c r="M303" s="951">
        <v>75</v>
      </c>
      <c r="N303" s="951" t="s">
        <v>192</v>
      </c>
      <c r="O303" s="951">
        <v>20</v>
      </c>
      <c r="P303" s="951">
        <v>50</v>
      </c>
      <c r="Q303" s="951">
        <v>549</v>
      </c>
      <c r="R303" s="953">
        <v>529</v>
      </c>
      <c r="S303" s="953">
        <v>560</v>
      </c>
      <c r="T303" s="953">
        <v>560</v>
      </c>
      <c r="U303" s="953" t="s">
        <v>135</v>
      </c>
      <c r="V303" s="953">
        <v>560</v>
      </c>
      <c r="W303" s="953">
        <v>39</v>
      </c>
      <c r="X303" s="953">
        <v>52</v>
      </c>
      <c r="Y303" s="953">
        <v>82</v>
      </c>
      <c r="Z303" s="953">
        <v>560</v>
      </c>
      <c r="AA303" s="953">
        <v>100</v>
      </c>
      <c r="AB303" s="953" t="s">
        <v>114</v>
      </c>
      <c r="AC303" s="953" t="s">
        <v>112</v>
      </c>
      <c r="AD303" s="953" t="s">
        <v>114</v>
      </c>
      <c r="AE303" s="953" t="s">
        <v>114</v>
      </c>
      <c r="AF303" s="953" t="s">
        <v>114</v>
      </c>
      <c r="AG303" s="951" t="s">
        <v>112</v>
      </c>
      <c r="AH303" s="951" t="s">
        <v>112</v>
      </c>
      <c r="AI303" s="951" t="s">
        <v>112</v>
      </c>
      <c r="AJ303" s="951" t="s">
        <v>112</v>
      </c>
      <c r="AK303" s="951" t="s">
        <v>110</v>
      </c>
      <c r="AL303" s="951" t="s">
        <v>196</v>
      </c>
      <c r="AM303" s="951"/>
      <c r="AN303" s="951"/>
      <c r="AO303" s="951"/>
      <c r="AP303" s="951" t="s">
        <v>192</v>
      </c>
      <c r="AQ303" s="951" t="s">
        <v>274</v>
      </c>
      <c r="AR303" s="951">
        <v>98</v>
      </c>
      <c r="AS303" s="951">
        <v>99</v>
      </c>
      <c r="AT303" s="951">
        <v>5</v>
      </c>
      <c r="AU303" s="951" t="s">
        <v>192</v>
      </c>
      <c r="AV303" s="951" t="s">
        <v>196</v>
      </c>
      <c r="AW303" s="954" t="s">
        <v>139</v>
      </c>
      <c r="AX303" s="954">
        <v>0</v>
      </c>
      <c r="AY303" s="954" t="s">
        <v>112</v>
      </c>
      <c r="AZ303" s="954" t="s">
        <v>139</v>
      </c>
      <c r="BA303" s="1120" t="str">
        <f t="shared" si="4"/>
        <v/>
      </c>
    </row>
    <row r="304" spans="1:53" ht="15" customHeight="1">
      <c r="A304" s="938" t="s">
        <v>2420</v>
      </c>
      <c r="B304" s="938" t="s">
        <v>1373</v>
      </c>
      <c r="C304" s="938" t="s">
        <v>530</v>
      </c>
      <c r="D304" s="953" t="s">
        <v>800</v>
      </c>
      <c r="E304" s="950" t="s">
        <v>438</v>
      </c>
      <c r="F304" s="951">
        <v>93</v>
      </c>
      <c r="G304" s="951">
        <v>96</v>
      </c>
      <c r="H304" s="951">
        <v>98</v>
      </c>
      <c r="I304" s="951">
        <v>95</v>
      </c>
      <c r="J304" s="951">
        <v>81</v>
      </c>
      <c r="K304" s="951">
        <v>91</v>
      </c>
      <c r="L304" s="951">
        <v>84</v>
      </c>
      <c r="M304" s="951">
        <v>97</v>
      </c>
      <c r="N304" s="951" t="s">
        <v>192</v>
      </c>
      <c r="O304" s="951">
        <v>50</v>
      </c>
      <c r="P304" s="951">
        <v>49</v>
      </c>
      <c r="Q304" s="951">
        <v>834</v>
      </c>
      <c r="R304" s="953">
        <v>784</v>
      </c>
      <c r="S304" s="953">
        <v>830</v>
      </c>
      <c r="T304" s="953">
        <v>834</v>
      </c>
      <c r="U304" s="953" t="s">
        <v>135</v>
      </c>
      <c r="V304" s="953">
        <v>834</v>
      </c>
      <c r="W304" s="953">
        <v>93</v>
      </c>
      <c r="X304" s="953">
        <v>96</v>
      </c>
      <c r="Y304" s="953">
        <v>98</v>
      </c>
      <c r="Z304" s="953">
        <v>834</v>
      </c>
      <c r="AA304" s="953">
        <v>100</v>
      </c>
      <c r="AB304" s="953" t="s">
        <v>132</v>
      </c>
      <c r="AC304" s="953" t="s">
        <v>132</v>
      </c>
      <c r="AD304" s="953" t="s">
        <v>132</v>
      </c>
      <c r="AE304" s="953" t="s">
        <v>132</v>
      </c>
      <c r="AF304" s="953" t="s">
        <v>132</v>
      </c>
      <c r="AG304" s="951" t="s">
        <v>132</v>
      </c>
      <c r="AH304" s="951" t="s">
        <v>132</v>
      </c>
      <c r="AI304" s="951" t="s">
        <v>132</v>
      </c>
      <c r="AJ304" s="951" t="s">
        <v>132</v>
      </c>
      <c r="AK304" s="951" t="s">
        <v>132</v>
      </c>
      <c r="AL304" s="951" t="s">
        <v>132</v>
      </c>
      <c r="AM304" s="951" t="s">
        <v>112</v>
      </c>
      <c r="AN304" s="951" t="s">
        <v>132</v>
      </c>
      <c r="AO304" s="951" t="s">
        <v>114</v>
      </c>
      <c r="AP304" s="951" t="s">
        <v>193</v>
      </c>
      <c r="AQ304" s="951" t="s">
        <v>274</v>
      </c>
      <c r="AR304" s="951">
        <v>28</v>
      </c>
      <c r="AS304" s="951">
        <v>69</v>
      </c>
      <c r="AT304" s="951">
        <v>5</v>
      </c>
      <c r="AU304" s="951" t="s">
        <v>193</v>
      </c>
      <c r="AV304" s="951" t="s">
        <v>196</v>
      </c>
      <c r="AW304" s="954" t="s">
        <v>139</v>
      </c>
      <c r="AX304" s="954">
        <v>0</v>
      </c>
      <c r="AY304" s="954" t="s">
        <v>132</v>
      </c>
      <c r="AZ304" s="954" t="s">
        <v>139</v>
      </c>
      <c r="BA304" s="1120" t="str">
        <f t="shared" si="4"/>
        <v/>
      </c>
    </row>
    <row r="305" spans="1:53" ht="15" hidden="1" customHeight="1">
      <c r="A305" s="938" t="s">
        <v>2421</v>
      </c>
      <c r="B305" s="938" t="s">
        <v>1373</v>
      </c>
      <c r="C305" s="938" t="s">
        <v>530</v>
      </c>
      <c r="D305" s="953" t="s">
        <v>801</v>
      </c>
      <c r="E305" s="950" t="s">
        <v>439</v>
      </c>
      <c r="F305" s="951">
        <v>39</v>
      </c>
      <c r="G305" s="951">
        <v>33</v>
      </c>
      <c r="H305" s="951">
        <v>69</v>
      </c>
      <c r="I305" s="951">
        <v>36</v>
      </c>
      <c r="J305" s="951">
        <v>63</v>
      </c>
      <c r="K305" s="951">
        <v>59</v>
      </c>
      <c r="L305" s="951">
        <v>67</v>
      </c>
      <c r="M305" s="951">
        <v>62</v>
      </c>
      <c r="N305" s="951" t="s">
        <v>192</v>
      </c>
      <c r="O305" s="951">
        <v>18</v>
      </c>
      <c r="P305" s="951">
        <v>46</v>
      </c>
      <c r="Q305" s="951">
        <v>492</v>
      </c>
      <c r="R305" s="953">
        <v>474</v>
      </c>
      <c r="S305" s="953">
        <v>502</v>
      </c>
      <c r="T305" s="953">
        <v>502</v>
      </c>
      <c r="U305" s="953" t="s">
        <v>135</v>
      </c>
      <c r="V305" s="953">
        <v>502</v>
      </c>
      <c r="W305" s="953">
        <v>39</v>
      </c>
      <c r="X305" s="953">
        <v>33</v>
      </c>
      <c r="Y305" s="953">
        <v>69</v>
      </c>
      <c r="Z305" s="953">
        <v>502</v>
      </c>
      <c r="AA305" s="953">
        <v>100</v>
      </c>
      <c r="AB305" s="953" t="s">
        <v>112</v>
      </c>
      <c r="AC305" s="953" t="s">
        <v>112</v>
      </c>
      <c r="AD305" s="953" t="s">
        <v>114</v>
      </c>
      <c r="AE305" s="953" t="s">
        <v>112</v>
      </c>
      <c r="AF305" s="953" t="s">
        <v>112</v>
      </c>
      <c r="AG305" s="951" t="s">
        <v>112</v>
      </c>
      <c r="AH305" s="951" t="s">
        <v>114</v>
      </c>
      <c r="AI305" s="951" t="s">
        <v>112</v>
      </c>
      <c r="AJ305" s="951" t="s">
        <v>112</v>
      </c>
      <c r="AK305" s="951" t="s">
        <v>112</v>
      </c>
      <c r="AL305" s="951" t="s">
        <v>112</v>
      </c>
      <c r="AM305" s="951" t="s">
        <v>112</v>
      </c>
      <c r="AN305" s="951" t="s">
        <v>112</v>
      </c>
      <c r="AO305" s="951" t="s">
        <v>110</v>
      </c>
      <c r="AP305" s="951" t="s">
        <v>193</v>
      </c>
      <c r="AQ305" s="951" t="s">
        <v>274</v>
      </c>
      <c r="AR305" s="951">
        <v>86</v>
      </c>
      <c r="AS305" s="951">
        <v>93</v>
      </c>
      <c r="AT305" s="951">
        <v>5</v>
      </c>
      <c r="AU305" s="951" t="s">
        <v>192</v>
      </c>
      <c r="AV305" s="951" t="s">
        <v>196</v>
      </c>
      <c r="AW305" s="954" t="s">
        <v>139</v>
      </c>
      <c r="AX305" s="954">
        <v>0</v>
      </c>
      <c r="AY305" s="954" t="s">
        <v>112</v>
      </c>
      <c r="AZ305" s="954" t="s">
        <v>139</v>
      </c>
      <c r="BA305" s="1120" t="str">
        <f t="shared" si="4"/>
        <v/>
      </c>
    </row>
    <row r="306" spans="1:53" ht="15" hidden="1" customHeight="1">
      <c r="A306" s="938" t="s">
        <v>2422</v>
      </c>
      <c r="B306" s="938" t="s">
        <v>1373</v>
      </c>
      <c r="C306" s="938" t="s">
        <v>530</v>
      </c>
      <c r="D306" s="953" t="s">
        <v>802</v>
      </c>
      <c r="E306" s="950" t="s">
        <v>440</v>
      </c>
      <c r="F306" s="951">
        <v>32</v>
      </c>
      <c r="G306" s="951">
        <v>25</v>
      </c>
      <c r="H306" s="951">
        <v>62</v>
      </c>
      <c r="I306" s="951">
        <v>29</v>
      </c>
      <c r="J306" s="951">
        <v>65</v>
      </c>
      <c r="K306" s="951">
        <v>57</v>
      </c>
      <c r="L306" s="951">
        <v>74</v>
      </c>
      <c r="M306" s="951">
        <v>66</v>
      </c>
      <c r="N306" s="951" t="s">
        <v>192</v>
      </c>
      <c r="O306" s="951">
        <v>24</v>
      </c>
      <c r="P306" s="951">
        <v>40</v>
      </c>
      <c r="Q306" s="951">
        <v>474</v>
      </c>
      <c r="R306" s="953">
        <v>450</v>
      </c>
      <c r="S306" s="953">
        <v>477</v>
      </c>
      <c r="T306" s="953">
        <v>477</v>
      </c>
      <c r="U306" s="953" t="s">
        <v>135</v>
      </c>
      <c r="V306" s="953">
        <v>477</v>
      </c>
      <c r="W306" s="953">
        <v>32</v>
      </c>
      <c r="X306" s="953">
        <v>25</v>
      </c>
      <c r="Y306" s="953">
        <v>62</v>
      </c>
      <c r="Z306" s="953">
        <v>477</v>
      </c>
      <c r="AA306" s="953">
        <v>100</v>
      </c>
      <c r="AB306" s="953" t="s">
        <v>110</v>
      </c>
      <c r="AC306" s="953" t="s">
        <v>112</v>
      </c>
      <c r="AD306" s="953" t="s">
        <v>110</v>
      </c>
      <c r="AE306" s="953" t="s">
        <v>112</v>
      </c>
      <c r="AF306" s="953" t="s">
        <v>112</v>
      </c>
      <c r="AG306" s="951" t="s">
        <v>110</v>
      </c>
      <c r="AH306" s="951" t="s">
        <v>112</v>
      </c>
      <c r="AI306" s="951" t="s">
        <v>112</v>
      </c>
      <c r="AJ306" s="951" t="s">
        <v>110</v>
      </c>
      <c r="AK306" s="951" t="s">
        <v>112</v>
      </c>
      <c r="AL306" s="951" t="s">
        <v>112</v>
      </c>
      <c r="AM306" s="951" t="s">
        <v>112</v>
      </c>
      <c r="AN306" s="951" t="s">
        <v>110</v>
      </c>
      <c r="AO306" s="951" t="s">
        <v>110</v>
      </c>
      <c r="AP306" s="951" t="s">
        <v>193</v>
      </c>
      <c r="AQ306" s="951" t="s">
        <v>274</v>
      </c>
      <c r="AR306" s="951">
        <v>97</v>
      </c>
      <c r="AS306" s="951">
        <v>99</v>
      </c>
      <c r="AT306" s="951">
        <v>5</v>
      </c>
      <c r="AU306" s="951" t="s">
        <v>192</v>
      </c>
      <c r="AV306" s="951" t="s">
        <v>196</v>
      </c>
      <c r="AW306" s="954" t="s">
        <v>1959</v>
      </c>
      <c r="AX306" s="954">
        <v>0</v>
      </c>
      <c r="AY306" s="954" t="s">
        <v>110</v>
      </c>
      <c r="AZ306" s="954" t="s">
        <v>3031</v>
      </c>
      <c r="BA306" s="1120" t="str">
        <f t="shared" si="4"/>
        <v/>
      </c>
    </row>
    <row r="307" spans="1:53" ht="15" hidden="1" customHeight="1">
      <c r="A307" s="938" t="s">
        <v>2423</v>
      </c>
      <c r="B307" s="938" t="s">
        <v>1373</v>
      </c>
      <c r="C307" s="938" t="s">
        <v>530</v>
      </c>
      <c r="D307" s="953" t="s">
        <v>803</v>
      </c>
      <c r="E307" s="950" t="s">
        <v>441</v>
      </c>
      <c r="F307" s="951">
        <v>36</v>
      </c>
      <c r="G307" s="951">
        <v>31</v>
      </c>
      <c r="H307" s="951">
        <v>62</v>
      </c>
      <c r="I307" s="951">
        <v>33</v>
      </c>
      <c r="J307" s="951">
        <v>59</v>
      </c>
      <c r="K307" s="951">
        <v>60</v>
      </c>
      <c r="L307" s="951">
        <v>68</v>
      </c>
      <c r="M307" s="951">
        <v>73</v>
      </c>
      <c r="N307" s="951" t="s">
        <v>192</v>
      </c>
      <c r="O307" s="951">
        <v>44</v>
      </c>
      <c r="P307" s="951">
        <v>27</v>
      </c>
      <c r="Q307" s="951">
        <v>493</v>
      </c>
      <c r="R307" s="953">
        <v>449</v>
      </c>
      <c r="S307" s="953">
        <v>475</v>
      </c>
      <c r="T307" s="953">
        <v>493</v>
      </c>
      <c r="U307" s="953" t="s">
        <v>135</v>
      </c>
      <c r="V307" s="953">
        <v>493</v>
      </c>
      <c r="W307" s="953">
        <v>36</v>
      </c>
      <c r="X307" s="953">
        <v>31</v>
      </c>
      <c r="Y307" s="953">
        <v>62</v>
      </c>
      <c r="Z307" s="953">
        <v>493</v>
      </c>
      <c r="AA307" s="953">
        <v>99</v>
      </c>
      <c r="AB307" s="953" t="s">
        <v>112</v>
      </c>
      <c r="AC307" s="953" t="s">
        <v>112</v>
      </c>
      <c r="AD307" s="953" t="s">
        <v>112</v>
      </c>
      <c r="AE307" s="953" t="s">
        <v>112</v>
      </c>
      <c r="AF307" s="953" t="s">
        <v>112</v>
      </c>
      <c r="AG307" s="951" t="s">
        <v>112</v>
      </c>
      <c r="AH307" s="951" t="s">
        <v>132</v>
      </c>
      <c r="AI307" s="951" t="s">
        <v>112</v>
      </c>
      <c r="AJ307" s="951" t="s">
        <v>112</v>
      </c>
      <c r="AK307" s="951" t="s">
        <v>114</v>
      </c>
      <c r="AL307" s="951" t="s">
        <v>114</v>
      </c>
      <c r="AM307" s="951" t="s">
        <v>112</v>
      </c>
      <c r="AN307" s="951" t="s">
        <v>112</v>
      </c>
      <c r="AO307" s="951" t="s">
        <v>112</v>
      </c>
      <c r="AP307" s="951" t="s">
        <v>193</v>
      </c>
      <c r="AQ307" s="951" t="s">
        <v>274</v>
      </c>
      <c r="AR307" s="951">
        <v>91</v>
      </c>
      <c r="AS307" s="951">
        <v>89</v>
      </c>
      <c r="AT307" s="951">
        <v>5</v>
      </c>
      <c r="AU307" s="951" t="s">
        <v>192</v>
      </c>
      <c r="AV307" s="951" t="s">
        <v>196</v>
      </c>
      <c r="AW307" s="954" t="s">
        <v>139</v>
      </c>
      <c r="AX307" s="954">
        <v>0</v>
      </c>
      <c r="AY307" s="954" t="s">
        <v>112</v>
      </c>
      <c r="AZ307" s="954" t="s">
        <v>139</v>
      </c>
      <c r="BA307" s="1120" t="str">
        <f t="shared" si="4"/>
        <v/>
      </c>
    </row>
    <row r="308" spans="1:53" ht="15" hidden="1" customHeight="1">
      <c r="A308" s="938" t="s">
        <v>2424</v>
      </c>
      <c r="B308" s="938" t="s">
        <v>1373</v>
      </c>
      <c r="C308" s="938" t="s">
        <v>530</v>
      </c>
      <c r="D308" s="953" t="s">
        <v>804</v>
      </c>
      <c r="E308" s="950" t="s">
        <v>442</v>
      </c>
      <c r="F308" s="951">
        <v>55</v>
      </c>
      <c r="G308" s="951">
        <v>51</v>
      </c>
      <c r="H308" s="951">
        <v>78</v>
      </c>
      <c r="I308" s="951">
        <v>42</v>
      </c>
      <c r="J308" s="951">
        <v>70</v>
      </c>
      <c r="K308" s="951">
        <v>72</v>
      </c>
      <c r="L308" s="951">
        <v>74</v>
      </c>
      <c r="M308" s="951">
        <v>72</v>
      </c>
      <c r="N308" s="951" t="s">
        <v>192</v>
      </c>
      <c r="O308" s="951">
        <v>5</v>
      </c>
      <c r="P308" s="951">
        <v>50</v>
      </c>
      <c r="Q308" s="951">
        <v>569</v>
      </c>
      <c r="R308" s="953">
        <v>564</v>
      </c>
      <c r="S308" s="953">
        <v>597</v>
      </c>
      <c r="T308" s="953">
        <v>597</v>
      </c>
      <c r="U308" s="953" t="s">
        <v>135</v>
      </c>
      <c r="V308" s="953">
        <v>597</v>
      </c>
      <c r="W308" s="953">
        <v>55</v>
      </c>
      <c r="X308" s="953">
        <v>51</v>
      </c>
      <c r="Y308" s="953">
        <v>78</v>
      </c>
      <c r="Z308" s="953">
        <v>597</v>
      </c>
      <c r="AA308" s="953">
        <v>100</v>
      </c>
      <c r="AB308" s="953" t="s">
        <v>132</v>
      </c>
      <c r="AC308" s="953" t="s">
        <v>132</v>
      </c>
      <c r="AD308" s="953" t="s">
        <v>132</v>
      </c>
      <c r="AE308" s="953" t="s">
        <v>132</v>
      </c>
      <c r="AF308" s="953" t="s">
        <v>132</v>
      </c>
      <c r="AG308" s="951" t="s">
        <v>114</v>
      </c>
      <c r="AH308" s="951" t="s">
        <v>132</v>
      </c>
      <c r="AI308" s="951" t="s">
        <v>112</v>
      </c>
      <c r="AJ308" s="951" t="s">
        <v>112</v>
      </c>
      <c r="AK308" s="951" t="s">
        <v>114</v>
      </c>
      <c r="AL308" s="951" t="s">
        <v>114</v>
      </c>
      <c r="AM308" s="951" t="s">
        <v>112</v>
      </c>
      <c r="AN308" s="951" t="s">
        <v>112</v>
      </c>
      <c r="AO308" s="951" t="s">
        <v>112</v>
      </c>
      <c r="AP308" s="951" t="s">
        <v>193</v>
      </c>
      <c r="AQ308" s="951" t="s">
        <v>274</v>
      </c>
      <c r="AR308" s="951">
        <v>89</v>
      </c>
      <c r="AS308" s="951">
        <v>98</v>
      </c>
      <c r="AT308" s="951">
        <v>5</v>
      </c>
      <c r="AU308" s="951" t="s">
        <v>192</v>
      </c>
      <c r="AV308" s="951" t="s">
        <v>196</v>
      </c>
      <c r="AW308" s="954" t="s">
        <v>139</v>
      </c>
      <c r="AX308" s="954">
        <v>0</v>
      </c>
      <c r="AY308" s="954" t="s">
        <v>114</v>
      </c>
      <c r="AZ308" s="954" t="s">
        <v>139</v>
      </c>
      <c r="BA308" s="1120" t="str">
        <f t="shared" si="4"/>
        <v/>
      </c>
    </row>
    <row r="309" spans="1:53" ht="15" hidden="1" customHeight="1">
      <c r="A309" s="938" t="s">
        <v>2425</v>
      </c>
      <c r="B309" s="938" t="s">
        <v>1373</v>
      </c>
      <c r="C309" s="938" t="s">
        <v>530</v>
      </c>
      <c r="D309" s="953" t="s">
        <v>806</v>
      </c>
      <c r="E309" s="950" t="s">
        <v>444</v>
      </c>
      <c r="F309" s="951">
        <v>25</v>
      </c>
      <c r="G309" s="951">
        <v>22</v>
      </c>
      <c r="H309" s="951">
        <v>61</v>
      </c>
      <c r="I309" s="951">
        <v>23</v>
      </c>
      <c r="J309" s="951">
        <v>55</v>
      </c>
      <c r="K309" s="951">
        <v>47</v>
      </c>
      <c r="L309" s="951">
        <v>56</v>
      </c>
      <c r="M309" s="951">
        <v>55</v>
      </c>
      <c r="N309" s="951" t="s">
        <v>192</v>
      </c>
      <c r="O309" s="951">
        <v>19</v>
      </c>
      <c r="P309" s="951">
        <v>10</v>
      </c>
      <c r="Q309" s="951">
        <v>373</v>
      </c>
      <c r="R309" s="953">
        <v>354</v>
      </c>
      <c r="S309" s="953">
        <v>375</v>
      </c>
      <c r="T309" s="953">
        <v>375</v>
      </c>
      <c r="U309" s="953" t="s">
        <v>135</v>
      </c>
      <c r="V309" s="953">
        <v>375</v>
      </c>
      <c r="W309" s="953">
        <v>25</v>
      </c>
      <c r="X309" s="953">
        <v>22</v>
      </c>
      <c r="Y309" s="953">
        <v>61</v>
      </c>
      <c r="Z309" s="953">
        <v>375</v>
      </c>
      <c r="AA309" s="953">
        <v>99</v>
      </c>
      <c r="AB309" s="953" t="s">
        <v>116</v>
      </c>
      <c r="AC309" s="953" t="s">
        <v>110</v>
      </c>
      <c r="AD309" s="953" t="s">
        <v>110</v>
      </c>
      <c r="AE309" s="953" t="s">
        <v>110</v>
      </c>
      <c r="AF309" s="953" t="s">
        <v>110</v>
      </c>
      <c r="AG309" s="951" t="s">
        <v>110</v>
      </c>
      <c r="AH309" s="951" t="s">
        <v>112</v>
      </c>
      <c r="AI309" s="951" t="s">
        <v>110</v>
      </c>
      <c r="AJ309" s="951" t="s">
        <v>116</v>
      </c>
      <c r="AK309" s="951" t="s">
        <v>110</v>
      </c>
      <c r="AL309" s="951" t="s">
        <v>110</v>
      </c>
      <c r="AM309" s="951" t="s">
        <v>110</v>
      </c>
      <c r="AN309" s="951" t="s">
        <v>110</v>
      </c>
      <c r="AO309" s="951" t="s">
        <v>116</v>
      </c>
      <c r="AP309" s="951" t="s">
        <v>193</v>
      </c>
      <c r="AQ309" s="951" t="s">
        <v>274</v>
      </c>
      <c r="AR309" s="951">
        <v>98</v>
      </c>
      <c r="AS309" s="951">
        <v>100</v>
      </c>
      <c r="AT309" s="951">
        <v>5</v>
      </c>
      <c r="AU309" s="951" t="s">
        <v>192</v>
      </c>
      <c r="AV309" s="951" t="s">
        <v>196</v>
      </c>
      <c r="AW309" s="954" t="s">
        <v>1960</v>
      </c>
      <c r="AX309" s="954">
        <v>0</v>
      </c>
      <c r="AY309" s="954" t="s">
        <v>116</v>
      </c>
      <c r="AZ309" s="954" t="s">
        <v>3031</v>
      </c>
      <c r="BA309" s="1120" t="str">
        <f t="shared" si="4"/>
        <v/>
      </c>
    </row>
    <row r="310" spans="1:53" ht="15" hidden="1" customHeight="1">
      <c r="A310" s="938" t="s">
        <v>2426</v>
      </c>
      <c r="B310" s="938" t="s">
        <v>1373</v>
      </c>
      <c r="C310" s="938" t="s">
        <v>530</v>
      </c>
      <c r="D310" s="953" t="s">
        <v>807</v>
      </c>
      <c r="E310" s="950" t="s">
        <v>4</v>
      </c>
      <c r="F310" s="951">
        <v>58</v>
      </c>
      <c r="G310" s="951">
        <v>54</v>
      </c>
      <c r="H310" s="951">
        <v>85</v>
      </c>
      <c r="I310" s="951">
        <v>48</v>
      </c>
      <c r="J310" s="951">
        <v>77</v>
      </c>
      <c r="K310" s="951">
        <v>80</v>
      </c>
      <c r="L310" s="951">
        <v>80</v>
      </c>
      <c r="M310" s="951">
        <v>74</v>
      </c>
      <c r="N310" s="951" t="s">
        <v>192</v>
      </c>
      <c r="O310" s="951">
        <v>26</v>
      </c>
      <c r="P310" s="951">
        <v>50</v>
      </c>
      <c r="Q310" s="951">
        <v>632</v>
      </c>
      <c r="R310" s="953">
        <v>606</v>
      </c>
      <c r="S310" s="953">
        <v>642</v>
      </c>
      <c r="T310" s="953">
        <v>642</v>
      </c>
      <c r="U310" s="953" t="s">
        <v>135</v>
      </c>
      <c r="V310" s="953">
        <v>642</v>
      </c>
      <c r="W310" s="953">
        <v>58</v>
      </c>
      <c r="X310" s="953">
        <v>54</v>
      </c>
      <c r="Y310" s="953">
        <v>85</v>
      </c>
      <c r="Z310" s="953">
        <v>642</v>
      </c>
      <c r="AA310" s="953">
        <v>100</v>
      </c>
      <c r="AB310" s="953" t="s">
        <v>132</v>
      </c>
      <c r="AC310" s="953" t="s">
        <v>132</v>
      </c>
      <c r="AD310" s="953" t="s">
        <v>132</v>
      </c>
      <c r="AE310" s="953" t="s">
        <v>132</v>
      </c>
      <c r="AF310" s="953" t="s">
        <v>132</v>
      </c>
      <c r="AG310" s="951" t="s">
        <v>132</v>
      </c>
      <c r="AH310" s="951" t="s">
        <v>132</v>
      </c>
      <c r="AI310" s="951" t="s">
        <v>132</v>
      </c>
      <c r="AJ310" s="951" t="s">
        <v>132</v>
      </c>
      <c r="AK310" s="951" t="s">
        <v>132</v>
      </c>
      <c r="AL310" s="951" t="s">
        <v>132</v>
      </c>
      <c r="AM310" s="951" t="s">
        <v>196</v>
      </c>
      <c r="AN310" s="951"/>
      <c r="AO310" s="951"/>
      <c r="AP310" s="951" t="s">
        <v>193</v>
      </c>
      <c r="AQ310" s="951" t="s">
        <v>274</v>
      </c>
      <c r="AR310" s="951">
        <v>65</v>
      </c>
      <c r="AS310" s="951">
        <v>94</v>
      </c>
      <c r="AT310" s="951">
        <v>5</v>
      </c>
      <c r="AU310" s="951" t="s">
        <v>193</v>
      </c>
      <c r="AV310" s="951" t="s">
        <v>196</v>
      </c>
      <c r="AW310" s="954" t="s">
        <v>139</v>
      </c>
      <c r="AX310" s="954">
        <v>0</v>
      </c>
      <c r="AY310" s="954" t="s">
        <v>132</v>
      </c>
      <c r="AZ310" s="954" t="s">
        <v>139</v>
      </c>
      <c r="BA310" s="1120" t="str">
        <f t="shared" si="4"/>
        <v/>
      </c>
    </row>
    <row r="311" spans="1:53" ht="15" hidden="1" customHeight="1">
      <c r="A311" s="938" t="s">
        <v>2427</v>
      </c>
      <c r="B311" s="938" t="s">
        <v>1373</v>
      </c>
      <c r="C311" s="938" t="s">
        <v>530</v>
      </c>
      <c r="D311" s="953" t="s">
        <v>808</v>
      </c>
      <c r="E311" s="950" t="s">
        <v>445</v>
      </c>
      <c r="F311" s="951">
        <v>43</v>
      </c>
      <c r="G311" s="951">
        <v>36</v>
      </c>
      <c r="H311" s="951">
        <v>73</v>
      </c>
      <c r="I311" s="951">
        <v>37</v>
      </c>
      <c r="J311" s="951">
        <v>58</v>
      </c>
      <c r="K311" s="951">
        <v>56</v>
      </c>
      <c r="L311" s="951">
        <v>66</v>
      </c>
      <c r="M311" s="951">
        <v>59</v>
      </c>
      <c r="N311" s="951" t="s">
        <v>192</v>
      </c>
      <c r="O311" s="951">
        <v>21</v>
      </c>
      <c r="P311" s="951">
        <v>49</v>
      </c>
      <c r="Q311" s="951">
        <v>498</v>
      </c>
      <c r="R311" s="953">
        <v>477</v>
      </c>
      <c r="S311" s="953">
        <v>505</v>
      </c>
      <c r="T311" s="953">
        <v>505</v>
      </c>
      <c r="U311" s="953" t="s">
        <v>135</v>
      </c>
      <c r="V311" s="953">
        <v>505</v>
      </c>
      <c r="W311" s="953">
        <v>43</v>
      </c>
      <c r="X311" s="953">
        <v>36</v>
      </c>
      <c r="Y311" s="953">
        <v>73</v>
      </c>
      <c r="Z311" s="953">
        <v>505</v>
      </c>
      <c r="AA311" s="953">
        <v>99</v>
      </c>
      <c r="AB311" s="953" t="s">
        <v>112</v>
      </c>
      <c r="AC311" s="953" t="s">
        <v>112</v>
      </c>
      <c r="AD311" s="953" t="s">
        <v>112</v>
      </c>
      <c r="AE311" s="953" t="s">
        <v>114</v>
      </c>
      <c r="AF311" s="953" t="s">
        <v>132</v>
      </c>
      <c r="AG311" s="951" t="s">
        <v>114</v>
      </c>
      <c r="AH311" s="951" t="s">
        <v>132</v>
      </c>
      <c r="AI311" s="951" t="s">
        <v>114</v>
      </c>
      <c r="AJ311" s="951" t="s">
        <v>114</v>
      </c>
      <c r="AK311" s="951" t="s">
        <v>114</v>
      </c>
      <c r="AL311" s="951" t="s">
        <v>114</v>
      </c>
      <c r="AM311" s="951" t="s">
        <v>196</v>
      </c>
      <c r="AN311" s="951"/>
      <c r="AO311" s="951"/>
      <c r="AP311" s="951" t="s">
        <v>193</v>
      </c>
      <c r="AQ311" s="951" t="s">
        <v>274</v>
      </c>
      <c r="AR311" s="951">
        <v>82</v>
      </c>
      <c r="AS311" s="951">
        <v>96</v>
      </c>
      <c r="AT311" s="951">
        <v>5</v>
      </c>
      <c r="AU311" s="951" t="s">
        <v>192</v>
      </c>
      <c r="AV311" s="951" t="s">
        <v>196</v>
      </c>
      <c r="AW311" s="954" t="s">
        <v>139</v>
      </c>
      <c r="AX311" s="954">
        <v>0</v>
      </c>
      <c r="AY311" s="954" t="s">
        <v>112</v>
      </c>
      <c r="AZ311" s="954" t="s">
        <v>139</v>
      </c>
      <c r="BA311" s="1120" t="str">
        <f t="shared" si="4"/>
        <v/>
      </c>
    </row>
    <row r="312" spans="1:53" ht="15" hidden="1" customHeight="1">
      <c r="A312" s="938" t="s">
        <v>2428</v>
      </c>
      <c r="B312" s="938" t="s">
        <v>1373</v>
      </c>
      <c r="C312" s="938" t="s">
        <v>530</v>
      </c>
      <c r="D312" s="953" t="s">
        <v>809</v>
      </c>
      <c r="E312" s="950" t="s">
        <v>446</v>
      </c>
      <c r="F312" s="951">
        <v>47</v>
      </c>
      <c r="G312" s="951">
        <v>53</v>
      </c>
      <c r="H312" s="951">
        <v>70</v>
      </c>
      <c r="I312" s="951">
        <v>39</v>
      </c>
      <c r="J312" s="951">
        <v>68</v>
      </c>
      <c r="K312" s="951">
        <v>75</v>
      </c>
      <c r="L312" s="951">
        <v>69</v>
      </c>
      <c r="M312" s="951">
        <v>74</v>
      </c>
      <c r="N312" s="951" t="s">
        <v>192</v>
      </c>
      <c r="O312" s="951">
        <v>25</v>
      </c>
      <c r="P312" s="951">
        <v>49</v>
      </c>
      <c r="Q312" s="951">
        <v>569</v>
      </c>
      <c r="R312" s="953">
        <v>544</v>
      </c>
      <c r="S312" s="953">
        <v>576</v>
      </c>
      <c r="T312" s="953">
        <v>576</v>
      </c>
      <c r="U312" s="953" t="s">
        <v>135</v>
      </c>
      <c r="V312" s="953">
        <v>576</v>
      </c>
      <c r="W312" s="953">
        <v>47</v>
      </c>
      <c r="X312" s="953">
        <v>53</v>
      </c>
      <c r="Y312" s="953">
        <v>70</v>
      </c>
      <c r="Z312" s="953">
        <v>576</v>
      </c>
      <c r="AA312" s="953">
        <v>100</v>
      </c>
      <c r="AB312" s="953" t="s">
        <v>114</v>
      </c>
      <c r="AC312" s="953" t="s">
        <v>132</v>
      </c>
      <c r="AD312" s="953" t="s">
        <v>132</v>
      </c>
      <c r="AE312" s="953" t="s">
        <v>132</v>
      </c>
      <c r="AF312" s="953" t="s">
        <v>132</v>
      </c>
      <c r="AG312" s="951" t="s">
        <v>114</v>
      </c>
      <c r="AH312" s="951" t="s">
        <v>132</v>
      </c>
      <c r="AI312" s="951" t="s">
        <v>112</v>
      </c>
      <c r="AJ312" s="951" t="s">
        <v>112</v>
      </c>
      <c r="AK312" s="951" t="s">
        <v>114</v>
      </c>
      <c r="AL312" s="951" t="s">
        <v>114</v>
      </c>
      <c r="AM312" s="951" t="s">
        <v>112</v>
      </c>
      <c r="AN312" s="951" t="s">
        <v>112</v>
      </c>
      <c r="AO312" s="951" t="s">
        <v>112</v>
      </c>
      <c r="AP312" s="951" t="s">
        <v>193</v>
      </c>
      <c r="AQ312" s="951" t="s">
        <v>274</v>
      </c>
      <c r="AR312" s="951">
        <v>97</v>
      </c>
      <c r="AS312" s="951">
        <v>99</v>
      </c>
      <c r="AT312" s="951">
        <v>5</v>
      </c>
      <c r="AU312" s="951" t="s">
        <v>192</v>
      </c>
      <c r="AV312" s="951" t="s">
        <v>196</v>
      </c>
      <c r="AW312" s="954" t="s">
        <v>139</v>
      </c>
      <c r="AX312" s="954">
        <v>0</v>
      </c>
      <c r="AY312" s="954" t="s">
        <v>114</v>
      </c>
      <c r="AZ312" s="954" t="s">
        <v>139</v>
      </c>
      <c r="BA312" s="1120" t="str">
        <f t="shared" si="4"/>
        <v/>
      </c>
    </row>
    <row r="313" spans="1:53" ht="15" hidden="1" customHeight="1">
      <c r="A313" s="938" t="s">
        <v>2429</v>
      </c>
      <c r="B313" s="938" t="s">
        <v>1373</v>
      </c>
      <c r="C313" s="938" t="s">
        <v>530</v>
      </c>
      <c r="D313" s="953" t="s">
        <v>810</v>
      </c>
      <c r="E313" s="950" t="s">
        <v>5</v>
      </c>
      <c r="F313" s="951">
        <v>63</v>
      </c>
      <c r="G313" s="951">
        <v>61</v>
      </c>
      <c r="H313" s="951">
        <v>79</v>
      </c>
      <c r="I313" s="951">
        <v>52</v>
      </c>
      <c r="J313" s="951">
        <v>67</v>
      </c>
      <c r="K313" s="951">
        <v>69</v>
      </c>
      <c r="L313" s="951">
        <v>70</v>
      </c>
      <c r="M313" s="951">
        <v>64</v>
      </c>
      <c r="N313" s="951" t="s">
        <v>192</v>
      </c>
      <c r="O313" s="951">
        <v>20</v>
      </c>
      <c r="P313" s="951">
        <v>50</v>
      </c>
      <c r="Q313" s="951">
        <v>595</v>
      </c>
      <c r="R313" s="953">
        <v>575</v>
      </c>
      <c r="S313" s="953">
        <v>609</v>
      </c>
      <c r="T313" s="953">
        <v>609</v>
      </c>
      <c r="U313" s="953" t="s">
        <v>135</v>
      </c>
      <c r="V313" s="953">
        <v>609</v>
      </c>
      <c r="W313" s="953">
        <v>63</v>
      </c>
      <c r="X313" s="953">
        <v>61</v>
      </c>
      <c r="Y313" s="953">
        <v>79</v>
      </c>
      <c r="Z313" s="953">
        <v>609</v>
      </c>
      <c r="AA313" s="953">
        <v>100</v>
      </c>
      <c r="AB313" s="953" t="s">
        <v>132</v>
      </c>
      <c r="AC313" s="953" t="s">
        <v>132</v>
      </c>
      <c r="AD313" s="953" t="s">
        <v>132</v>
      </c>
      <c r="AE313" s="953" t="s">
        <v>132</v>
      </c>
      <c r="AF313" s="953" t="s">
        <v>132</v>
      </c>
      <c r="AG313" s="951" t="s">
        <v>132</v>
      </c>
      <c r="AH313" s="951" t="s">
        <v>132</v>
      </c>
      <c r="AI313" s="951" t="s">
        <v>132</v>
      </c>
      <c r="AJ313" s="951" t="s">
        <v>114</v>
      </c>
      <c r="AK313" s="951" t="s">
        <v>132</v>
      </c>
      <c r="AL313" s="951" t="s">
        <v>132</v>
      </c>
      <c r="AM313" s="951" t="s">
        <v>132</v>
      </c>
      <c r="AN313" s="951" t="s">
        <v>112</v>
      </c>
      <c r="AO313" s="951" t="s">
        <v>114</v>
      </c>
      <c r="AP313" s="951" t="s">
        <v>193</v>
      </c>
      <c r="AQ313" s="951" t="s">
        <v>274</v>
      </c>
      <c r="AR313" s="951">
        <v>70</v>
      </c>
      <c r="AS313" s="951">
        <v>89</v>
      </c>
      <c r="AT313" s="951">
        <v>5</v>
      </c>
      <c r="AU313" s="951" t="s">
        <v>193</v>
      </c>
      <c r="AV313" s="951" t="s">
        <v>196</v>
      </c>
      <c r="AW313" s="954" t="s">
        <v>139</v>
      </c>
      <c r="AX313" s="954">
        <v>0</v>
      </c>
      <c r="AY313" s="954" t="s">
        <v>132</v>
      </c>
      <c r="AZ313" s="954" t="s">
        <v>139</v>
      </c>
      <c r="BA313" s="1120" t="str">
        <f t="shared" si="4"/>
        <v/>
      </c>
    </row>
    <row r="314" spans="1:53" ht="15" hidden="1" customHeight="1">
      <c r="A314" s="938" t="s">
        <v>2430</v>
      </c>
      <c r="B314" s="938" t="s">
        <v>1373</v>
      </c>
      <c r="C314" s="938" t="s">
        <v>530</v>
      </c>
      <c r="D314" s="953" t="s">
        <v>811</v>
      </c>
      <c r="E314" s="950" t="s">
        <v>6</v>
      </c>
      <c r="F314" s="951">
        <v>60</v>
      </c>
      <c r="G314" s="951">
        <v>55</v>
      </c>
      <c r="H314" s="951">
        <v>75</v>
      </c>
      <c r="I314" s="951">
        <v>42</v>
      </c>
      <c r="J314" s="951">
        <v>70</v>
      </c>
      <c r="K314" s="951">
        <v>66</v>
      </c>
      <c r="L314" s="951">
        <v>74</v>
      </c>
      <c r="M314" s="951">
        <v>58</v>
      </c>
      <c r="N314" s="951" t="s">
        <v>192</v>
      </c>
      <c r="O314" s="951">
        <v>21</v>
      </c>
      <c r="P314" s="951">
        <v>50</v>
      </c>
      <c r="Q314" s="951">
        <v>571</v>
      </c>
      <c r="R314" s="953">
        <v>550</v>
      </c>
      <c r="S314" s="953">
        <v>582</v>
      </c>
      <c r="T314" s="953">
        <v>582</v>
      </c>
      <c r="U314" s="953" t="s">
        <v>135</v>
      </c>
      <c r="V314" s="953">
        <v>582</v>
      </c>
      <c r="W314" s="953">
        <v>60</v>
      </c>
      <c r="X314" s="953">
        <v>55</v>
      </c>
      <c r="Y314" s="953">
        <v>75</v>
      </c>
      <c r="Z314" s="953">
        <v>582</v>
      </c>
      <c r="AA314" s="953">
        <v>100</v>
      </c>
      <c r="AB314" s="953" t="s">
        <v>114</v>
      </c>
      <c r="AC314" s="953" t="s">
        <v>132</v>
      </c>
      <c r="AD314" s="953" t="s">
        <v>132</v>
      </c>
      <c r="AE314" s="953" t="s">
        <v>132</v>
      </c>
      <c r="AF314" s="953" t="s">
        <v>132</v>
      </c>
      <c r="AG314" s="951" t="s">
        <v>132</v>
      </c>
      <c r="AH314" s="951" t="s">
        <v>132</v>
      </c>
      <c r="AI314" s="951" t="s">
        <v>132</v>
      </c>
      <c r="AJ314" s="951" t="s">
        <v>114</v>
      </c>
      <c r="AK314" s="951" t="s">
        <v>132</v>
      </c>
      <c r="AL314" s="951" t="s">
        <v>132</v>
      </c>
      <c r="AM314" s="951" t="s">
        <v>112</v>
      </c>
      <c r="AN314" s="951" t="s">
        <v>132</v>
      </c>
      <c r="AO314" s="951" t="s">
        <v>132</v>
      </c>
      <c r="AP314" s="951" t="s">
        <v>193</v>
      </c>
      <c r="AQ314" s="951" t="s">
        <v>274</v>
      </c>
      <c r="AR314" s="951">
        <v>75</v>
      </c>
      <c r="AS314" s="951">
        <v>89</v>
      </c>
      <c r="AT314" s="951">
        <v>5</v>
      </c>
      <c r="AU314" s="951" t="s">
        <v>193</v>
      </c>
      <c r="AV314" s="951" t="s">
        <v>196</v>
      </c>
      <c r="AW314" s="954" t="s">
        <v>139</v>
      </c>
      <c r="AX314" s="954">
        <v>0</v>
      </c>
      <c r="AY314" s="954" t="s">
        <v>114</v>
      </c>
      <c r="AZ314" s="954" t="s">
        <v>139</v>
      </c>
      <c r="BA314" s="1120" t="str">
        <f t="shared" si="4"/>
        <v/>
      </c>
    </row>
    <row r="315" spans="1:53" ht="15" hidden="1" customHeight="1">
      <c r="A315" s="938" t="s">
        <v>2431</v>
      </c>
      <c r="B315" s="938" t="s">
        <v>1373</v>
      </c>
      <c r="C315" s="938" t="s">
        <v>530</v>
      </c>
      <c r="D315" s="953" t="s">
        <v>812</v>
      </c>
      <c r="E315" s="950" t="s">
        <v>7</v>
      </c>
      <c r="F315" s="951">
        <v>43</v>
      </c>
      <c r="G315" s="951">
        <v>35</v>
      </c>
      <c r="H315" s="951">
        <v>62</v>
      </c>
      <c r="I315" s="951">
        <v>29</v>
      </c>
      <c r="J315" s="951">
        <v>63</v>
      </c>
      <c r="K315" s="951">
        <v>55</v>
      </c>
      <c r="L315" s="951">
        <v>67</v>
      </c>
      <c r="M315" s="951">
        <v>64</v>
      </c>
      <c r="N315" s="951" t="s">
        <v>192</v>
      </c>
      <c r="O315" s="951">
        <v>25</v>
      </c>
      <c r="P315" s="951">
        <v>14</v>
      </c>
      <c r="Q315" s="951">
        <v>457</v>
      </c>
      <c r="R315" s="953">
        <v>432</v>
      </c>
      <c r="S315" s="953">
        <v>457</v>
      </c>
      <c r="T315" s="953">
        <v>457</v>
      </c>
      <c r="U315" s="953" t="s">
        <v>135</v>
      </c>
      <c r="V315" s="953">
        <v>457</v>
      </c>
      <c r="W315" s="953">
        <v>43</v>
      </c>
      <c r="X315" s="953">
        <v>35</v>
      </c>
      <c r="Y315" s="953">
        <v>62</v>
      </c>
      <c r="Z315" s="953">
        <v>457</v>
      </c>
      <c r="AA315" s="953">
        <v>100</v>
      </c>
      <c r="AB315" s="953" t="s">
        <v>110</v>
      </c>
      <c r="AC315" s="953" t="s">
        <v>112</v>
      </c>
      <c r="AD315" s="953" t="s">
        <v>112</v>
      </c>
      <c r="AE315" s="953" t="s">
        <v>112</v>
      </c>
      <c r="AF315" s="953" t="s">
        <v>112</v>
      </c>
      <c r="AG315" s="951" t="s">
        <v>112</v>
      </c>
      <c r="AH315" s="951" t="s">
        <v>132</v>
      </c>
      <c r="AI315" s="951" t="s">
        <v>112</v>
      </c>
      <c r="AJ315" s="951" t="s">
        <v>112</v>
      </c>
      <c r="AK315" s="951" t="s">
        <v>114</v>
      </c>
      <c r="AL315" s="951" t="s">
        <v>112</v>
      </c>
      <c r="AM315" s="951" t="s">
        <v>112</v>
      </c>
      <c r="AN315" s="951" t="s">
        <v>110</v>
      </c>
      <c r="AO315" s="951" t="s">
        <v>110</v>
      </c>
      <c r="AP315" s="951" t="s">
        <v>193</v>
      </c>
      <c r="AQ315" s="951" t="s">
        <v>274</v>
      </c>
      <c r="AR315" s="951">
        <v>92</v>
      </c>
      <c r="AS315" s="951">
        <v>98</v>
      </c>
      <c r="AT315" s="951">
        <v>5</v>
      </c>
      <c r="AU315" s="951" t="s">
        <v>192</v>
      </c>
      <c r="AV315" s="951" t="s">
        <v>196</v>
      </c>
      <c r="AW315" s="954" t="s">
        <v>139</v>
      </c>
      <c r="AX315" s="954">
        <v>0</v>
      </c>
      <c r="AY315" s="954" t="s">
        <v>110</v>
      </c>
      <c r="AZ315" s="954" t="s">
        <v>3031</v>
      </c>
      <c r="BA315" s="1120" t="str">
        <f t="shared" si="4"/>
        <v/>
      </c>
    </row>
    <row r="316" spans="1:53" ht="15" hidden="1" customHeight="1">
      <c r="A316" s="938" t="s">
        <v>2432</v>
      </c>
      <c r="B316" s="938" t="s">
        <v>1373</v>
      </c>
      <c r="C316" s="938" t="s">
        <v>530</v>
      </c>
      <c r="D316" s="953" t="s">
        <v>813</v>
      </c>
      <c r="E316" s="950" t="s">
        <v>447</v>
      </c>
      <c r="F316" s="951">
        <v>60</v>
      </c>
      <c r="G316" s="951">
        <v>54</v>
      </c>
      <c r="H316" s="951">
        <v>80</v>
      </c>
      <c r="I316" s="951">
        <v>49</v>
      </c>
      <c r="J316" s="951">
        <v>68</v>
      </c>
      <c r="K316" s="951">
        <v>64</v>
      </c>
      <c r="L316" s="951">
        <v>74</v>
      </c>
      <c r="M316" s="951">
        <v>53</v>
      </c>
      <c r="N316" s="951" t="s">
        <v>192</v>
      </c>
      <c r="O316" s="951">
        <v>34</v>
      </c>
      <c r="P316" s="951">
        <v>43</v>
      </c>
      <c r="Q316" s="951">
        <v>579</v>
      </c>
      <c r="R316" s="953">
        <v>545</v>
      </c>
      <c r="S316" s="953">
        <v>577</v>
      </c>
      <c r="T316" s="953">
        <v>579</v>
      </c>
      <c r="U316" s="953" t="s">
        <v>135</v>
      </c>
      <c r="V316" s="953">
        <v>579</v>
      </c>
      <c r="W316" s="953">
        <v>60</v>
      </c>
      <c r="X316" s="953">
        <v>54</v>
      </c>
      <c r="Y316" s="953">
        <v>80</v>
      </c>
      <c r="Z316" s="953">
        <v>579</v>
      </c>
      <c r="AA316" s="953">
        <v>100</v>
      </c>
      <c r="AB316" s="953" t="s">
        <v>114</v>
      </c>
      <c r="AC316" s="953" t="s">
        <v>132</v>
      </c>
      <c r="AD316" s="953" t="s">
        <v>132</v>
      </c>
      <c r="AE316" s="953" t="s">
        <v>132</v>
      </c>
      <c r="AF316" s="953" t="s">
        <v>132</v>
      </c>
      <c r="AG316" s="951" t="s">
        <v>132</v>
      </c>
      <c r="AH316" s="951" t="s">
        <v>132</v>
      </c>
      <c r="AI316" s="951" t="s">
        <v>132</v>
      </c>
      <c r="AJ316" s="951" t="s">
        <v>114</v>
      </c>
      <c r="AK316" s="951" t="s">
        <v>132</v>
      </c>
      <c r="AL316" s="951" t="s">
        <v>132</v>
      </c>
      <c r="AM316" s="951" t="s">
        <v>112</v>
      </c>
      <c r="AN316" s="951" t="s">
        <v>112</v>
      </c>
      <c r="AO316" s="951" t="s">
        <v>112</v>
      </c>
      <c r="AP316" s="951" t="s">
        <v>193</v>
      </c>
      <c r="AQ316" s="951" t="s">
        <v>274</v>
      </c>
      <c r="AR316" s="951">
        <v>70</v>
      </c>
      <c r="AS316" s="951">
        <v>81</v>
      </c>
      <c r="AT316" s="951">
        <v>5</v>
      </c>
      <c r="AU316" s="951" t="s">
        <v>193</v>
      </c>
      <c r="AV316" s="951" t="s">
        <v>196</v>
      </c>
      <c r="AW316" s="954" t="s">
        <v>139</v>
      </c>
      <c r="AX316" s="954">
        <v>0</v>
      </c>
      <c r="AY316" s="954" t="s">
        <v>114</v>
      </c>
      <c r="AZ316" s="954" t="s">
        <v>139</v>
      </c>
      <c r="BA316" s="1120" t="str">
        <f t="shared" si="4"/>
        <v/>
      </c>
    </row>
    <row r="317" spans="1:53" ht="15" hidden="1" customHeight="1">
      <c r="A317" s="938" t="s">
        <v>2433</v>
      </c>
      <c r="B317" s="938" t="s">
        <v>1373</v>
      </c>
      <c r="C317" s="938" t="s">
        <v>530</v>
      </c>
      <c r="D317" s="953" t="s">
        <v>814</v>
      </c>
      <c r="E317" s="950" t="s">
        <v>8</v>
      </c>
      <c r="F317" s="951">
        <v>34</v>
      </c>
      <c r="G317" s="951">
        <v>35</v>
      </c>
      <c r="H317" s="951">
        <v>53</v>
      </c>
      <c r="I317" s="951">
        <v>27</v>
      </c>
      <c r="J317" s="951">
        <v>61</v>
      </c>
      <c r="K317" s="951">
        <v>63</v>
      </c>
      <c r="L317" s="951">
        <v>70</v>
      </c>
      <c r="M317" s="951">
        <v>67</v>
      </c>
      <c r="N317" s="951" t="s">
        <v>192</v>
      </c>
      <c r="O317" s="951">
        <v>16</v>
      </c>
      <c r="P317" s="951">
        <v>50</v>
      </c>
      <c r="Q317" s="951">
        <v>476</v>
      </c>
      <c r="R317" s="953">
        <v>460</v>
      </c>
      <c r="S317" s="953">
        <v>487</v>
      </c>
      <c r="T317" s="953">
        <v>487</v>
      </c>
      <c r="U317" s="953" t="s">
        <v>135</v>
      </c>
      <c r="V317" s="953">
        <v>487</v>
      </c>
      <c r="W317" s="953">
        <v>34</v>
      </c>
      <c r="X317" s="953">
        <v>35</v>
      </c>
      <c r="Y317" s="953">
        <v>53</v>
      </c>
      <c r="Z317" s="953">
        <v>487</v>
      </c>
      <c r="AA317" s="953">
        <v>98</v>
      </c>
      <c r="AB317" s="953" t="s">
        <v>110</v>
      </c>
      <c r="AC317" s="953" t="s">
        <v>112</v>
      </c>
      <c r="AD317" s="953" t="s">
        <v>112</v>
      </c>
      <c r="AE317" s="953" t="s">
        <v>114</v>
      </c>
      <c r="AF317" s="953" t="s">
        <v>114</v>
      </c>
      <c r="AG317" s="951" t="s">
        <v>110</v>
      </c>
      <c r="AH317" s="951" t="s">
        <v>114</v>
      </c>
      <c r="AI317" s="951" t="s">
        <v>112</v>
      </c>
      <c r="AJ317" s="951" t="s">
        <v>112</v>
      </c>
      <c r="AK317" s="951" t="s">
        <v>112</v>
      </c>
      <c r="AL317" s="951" t="s">
        <v>112</v>
      </c>
      <c r="AM317" s="951" t="s">
        <v>110</v>
      </c>
      <c r="AN317" s="951" t="s">
        <v>110</v>
      </c>
      <c r="AO317" s="951" t="s">
        <v>110</v>
      </c>
      <c r="AP317" s="951" t="s">
        <v>193</v>
      </c>
      <c r="AQ317" s="951" t="s">
        <v>274</v>
      </c>
      <c r="AR317" s="951">
        <v>95</v>
      </c>
      <c r="AS317" s="951">
        <v>97</v>
      </c>
      <c r="AT317" s="951">
        <v>5</v>
      </c>
      <c r="AU317" s="951" t="s">
        <v>192</v>
      </c>
      <c r="AV317" s="951" t="s">
        <v>196</v>
      </c>
      <c r="AW317" s="954" t="s">
        <v>139</v>
      </c>
      <c r="AX317" s="954">
        <v>0</v>
      </c>
      <c r="AY317" s="954" t="s">
        <v>110</v>
      </c>
      <c r="AZ317" s="954" t="s">
        <v>3031</v>
      </c>
      <c r="BA317" s="1120" t="str">
        <f t="shared" si="4"/>
        <v/>
      </c>
    </row>
    <row r="318" spans="1:53" ht="15" hidden="1" customHeight="1">
      <c r="A318" s="938" t="s">
        <v>2434</v>
      </c>
      <c r="B318" s="938" t="s">
        <v>1373</v>
      </c>
      <c r="C318" s="938" t="s">
        <v>530</v>
      </c>
      <c r="D318" s="953" t="s">
        <v>815</v>
      </c>
      <c r="E318" s="950" t="s">
        <v>448</v>
      </c>
      <c r="F318" s="951">
        <v>34</v>
      </c>
      <c r="G318" s="951">
        <v>43</v>
      </c>
      <c r="H318" s="951">
        <v>56</v>
      </c>
      <c r="I318" s="951">
        <v>27</v>
      </c>
      <c r="J318" s="951">
        <v>57</v>
      </c>
      <c r="K318" s="951">
        <v>76</v>
      </c>
      <c r="L318" s="951">
        <v>64</v>
      </c>
      <c r="M318" s="951">
        <v>82</v>
      </c>
      <c r="N318" s="951" t="s">
        <v>192</v>
      </c>
      <c r="O318" s="951">
        <v>34</v>
      </c>
      <c r="P318" s="951">
        <v>48</v>
      </c>
      <c r="Q318" s="951">
        <v>521</v>
      </c>
      <c r="R318" s="953">
        <v>487</v>
      </c>
      <c r="S318" s="953">
        <v>516</v>
      </c>
      <c r="T318" s="953">
        <v>521</v>
      </c>
      <c r="U318" s="953" t="s">
        <v>135</v>
      </c>
      <c r="V318" s="953">
        <v>521</v>
      </c>
      <c r="W318" s="953">
        <v>34</v>
      </c>
      <c r="X318" s="953">
        <v>43</v>
      </c>
      <c r="Y318" s="953">
        <v>56</v>
      </c>
      <c r="Z318" s="953">
        <v>521</v>
      </c>
      <c r="AA318" s="953">
        <v>99</v>
      </c>
      <c r="AB318" s="953" t="s">
        <v>112</v>
      </c>
      <c r="AC318" s="953" t="s">
        <v>110</v>
      </c>
      <c r="AD318" s="953" t="s">
        <v>112</v>
      </c>
      <c r="AE318" s="953" t="s">
        <v>112</v>
      </c>
      <c r="AF318" s="953" t="s">
        <v>112</v>
      </c>
      <c r="AG318" s="951" t="s">
        <v>112</v>
      </c>
      <c r="AH318" s="951" t="s">
        <v>112</v>
      </c>
      <c r="AI318" s="951" t="s">
        <v>112</v>
      </c>
      <c r="AJ318" s="951" t="s">
        <v>112</v>
      </c>
      <c r="AK318" s="951" t="s">
        <v>112</v>
      </c>
      <c r="AL318" s="951" t="s">
        <v>110</v>
      </c>
      <c r="AM318" s="951" t="s">
        <v>110</v>
      </c>
      <c r="AN318" s="951" t="s">
        <v>110</v>
      </c>
      <c r="AO318" s="951" t="s">
        <v>110</v>
      </c>
      <c r="AP318" s="951" t="s">
        <v>193</v>
      </c>
      <c r="AQ318" s="951" t="s">
        <v>274</v>
      </c>
      <c r="AR318" s="951">
        <v>92</v>
      </c>
      <c r="AS318" s="951">
        <v>99</v>
      </c>
      <c r="AT318" s="951">
        <v>5</v>
      </c>
      <c r="AU318" s="951" t="s">
        <v>192</v>
      </c>
      <c r="AV318" s="951" t="s">
        <v>196</v>
      </c>
      <c r="AW318" s="954" t="s">
        <v>1959</v>
      </c>
      <c r="AX318" s="954">
        <v>0</v>
      </c>
      <c r="AY318" s="954" t="s">
        <v>112</v>
      </c>
      <c r="AZ318" s="954" t="s">
        <v>3031</v>
      </c>
      <c r="BA318" s="1120" t="str">
        <f t="shared" si="4"/>
        <v/>
      </c>
    </row>
    <row r="319" spans="1:53" ht="15" hidden="1" customHeight="1">
      <c r="A319" s="938" t="s">
        <v>2435</v>
      </c>
      <c r="B319" s="938" t="s">
        <v>1373</v>
      </c>
      <c r="C319" s="938" t="s">
        <v>530</v>
      </c>
      <c r="D319" s="953" t="s">
        <v>816</v>
      </c>
      <c r="E319" s="950" t="s">
        <v>449</v>
      </c>
      <c r="F319" s="951">
        <v>54</v>
      </c>
      <c r="G319" s="951">
        <v>51</v>
      </c>
      <c r="H319" s="951">
        <v>73</v>
      </c>
      <c r="I319" s="951">
        <v>44</v>
      </c>
      <c r="J319" s="951">
        <v>66</v>
      </c>
      <c r="K319" s="951">
        <v>69</v>
      </c>
      <c r="L319" s="951">
        <v>63</v>
      </c>
      <c r="M319" s="951">
        <v>71</v>
      </c>
      <c r="N319" s="951" t="s">
        <v>192</v>
      </c>
      <c r="O319" s="951">
        <v>36</v>
      </c>
      <c r="P319" s="951">
        <v>49</v>
      </c>
      <c r="Q319" s="951">
        <v>576</v>
      </c>
      <c r="R319" s="953">
        <v>540</v>
      </c>
      <c r="S319" s="953">
        <v>572</v>
      </c>
      <c r="T319" s="953">
        <v>576</v>
      </c>
      <c r="U319" s="953" t="s">
        <v>135</v>
      </c>
      <c r="V319" s="953">
        <v>576</v>
      </c>
      <c r="W319" s="953">
        <v>54</v>
      </c>
      <c r="X319" s="953">
        <v>51</v>
      </c>
      <c r="Y319" s="953">
        <v>73</v>
      </c>
      <c r="Z319" s="953">
        <v>576</v>
      </c>
      <c r="AA319" s="953">
        <v>99</v>
      </c>
      <c r="AB319" s="953" t="s">
        <v>114</v>
      </c>
      <c r="AC319" s="953" t="s">
        <v>132</v>
      </c>
      <c r="AD319" s="953" t="s">
        <v>114</v>
      </c>
      <c r="AE319" s="953" t="s">
        <v>132</v>
      </c>
      <c r="AF319" s="953" t="s">
        <v>132</v>
      </c>
      <c r="AG319" s="951" t="s">
        <v>114</v>
      </c>
      <c r="AH319" s="951" t="s">
        <v>132</v>
      </c>
      <c r="AI319" s="951" t="s">
        <v>114</v>
      </c>
      <c r="AJ319" s="951" t="s">
        <v>112</v>
      </c>
      <c r="AK319" s="951" t="s">
        <v>112</v>
      </c>
      <c r="AL319" s="951" t="s">
        <v>112</v>
      </c>
      <c r="AM319" s="951" t="s">
        <v>112</v>
      </c>
      <c r="AN319" s="951" t="s">
        <v>110</v>
      </c>
      <c r="AO319" s="951" t="s">
        <v>110</v>
      </c>
      <c r="AP319" s="951" t="s">
        <v>193</v>
      </c>
      <c r="AQ319" s="951" t="s">
        <v>274</v>
      </c>
      <c r="AR319" s="951">
        <v>90</v>
      </c>
      <c r="AS319" s="951">
        <v>97</v>
      </c>
      <c r="AT319" s="951">
        <v>5</v>
      </c>
      <c r="AU319" s="951" t="s">
        <v>192</v>
      </c>
      <c r="AV319" s="951" t="s">
        <v>196</v>
      </c>
      <c r="AW319" s="954" t="s">
        <v>139</v>
      </c>
      <c r="AX319" s="954">
        <v>0</v>
      </c>
      <c r="AY319" s="954" t="s">
        <v>114</v>
      </c>
      <c r="AZ319" s="954" t="s">
        <v>139</v>
      </c>
      <c r="BA319" s="1120" t="str">
        <f t="shared" si="4"/>
        <v/>
      </c>
    </row>
    <row r="320" spans="1:53" ht="15" hidden="1" customHeight="1">
      <c r="A320" s="938" t="s">
        <v>2436</v>
      </c>
      <c r="B320" s="938" t="s">
        <v>1373</v>
      </c>
      <c r="C320" s="938" t="s">
        <v>530</v>
      </c>
      <c r="D320" s="953" t="s">
        <v>817</v>
      </c>
      <c r="E320" s="950" t="s">
        <v>450</v>
      </c>
      <c r="F320" s="951">
        <v>43</v>
      </c>
      <c r="G320" s="951">
        <v>40</v>
      </c>
      <c r="H320" s="951">
        <v>68</v>
      </c>
      <c r="I320" s="951">
        <v>27</v>
      </c>
      <c r="J320" s="951">
        <v>66</v>
      </c>
      <c r="K320" s="951">
        <v>66</v>
      </c>
      <c r="L320" s="951">
        <v>71</v>
      </c>
      <c r="M320" s="951">
        <v>63</v>
      </c>
      <c r="N320" s="951" t="s">
        <v>192</v>
      </c>
      <c r="O320" s="951">
        <v>15</v>
      </c>
      <c r="P320" s="951">
        <v>49</v>
      </c>
      <c r="Q320" s="951">
        <v>508</v>
      </c>
      <c r="R320" s="953">
        <v>493</v>
      </c>
      <c r="S320" s="953">
        <v>522</v>
      </c>
      <c r="T320" s="953">
        <v>522</v>
      </c>
      <c r="U320" s="953" t="s">
        <v>135</v>
      </c>
      <c r="V320" s="953">
        <v>522</v>
      </c>
      <c r="W320" s="953">
        <v>43</v>
      </c>
      <c r="X320" s="953">
        <v>40</v>
      </c>
      <c r="Y320" s="953">
        <v>68</v>
      </c>
      <c r="Z320" s="953">
        <v>522</v>
      </c>
      <c r="AA320" s="953">
        <v>100</v>
      </c>
      <c r="AB320" s="953" t="s">
        <v>112</v>
      </c>
      <c r="AC320" s="953" t="s">
        <v>114</v>
      </c>
      <c r="AD320" s="953" t="s">
        <v>114</v>
      </c>
      <c r="AE320" s="953" t="s">
        <v>114</v>
      </c>
      <c r="AF320" s="953" t="s">
        <v>112</v>
      </c>
      <c r="AG320" s="951" t="s">
        <v>112</v>
      </c>
      <c r="AH320" s="951" t="s">
        <v>114</v>
      </c>
      <c r="AI320" s="951" t="s">
        <v>112</v>
      </c>
      <c r="AJ320" s="951" t="s">
        <v>112</v>
      </c>
      <c r="AK320" s="951" t="s">
        <v>114</v>
      </c>
      <c r="AL320" s="951" t="s">
        <v>112</v>
      </c>
      <c r="AM320" s="951" t="s">
        <v>112</v>
      </c>
      <c r="AN320" s="951" t="s">
        <v>112</v>
      </c>
      <c r="AO320" s="951" t="s">
        <v>112</v>
      </c>
      <c r="AP320" s="951" t="s">
        <v>193</v>
      </c>
      <c r="AQ320" s="951" t="s">
        <v>274</v>
      </c>
      <c r="AR320" s="951">
        <v>93</v>
      </c>
      <c r="AS320" s="951">
        <v>99</v>
      </c>
      <c r="AT320" s="951">
        <v>5</v>
      </c>
      <c r="AU320" s="951" t="s">
        <v>192</v>
      </c>
      <c r="AV320" s="951" t="s">
        <v>196</v>
      </c>
      <c r="AW320" s="954" t="s">
        <v>139</v>
      </c>
      <c r="AX320" s="954">
        <v>0</v>
      </c>
      <c r="AY320" s="954" t="s">
        <v>112</v>
      </c>
      <c r="AZ320" s="954" t="s">
        <v>139</v>
      </c>
      <c r="BA320" s="1120" t="str">
        <f t="shared" si="4"/>
        <v/>
      </c>
    </row>
    <row r="321" spans="1:53" ht="15" hidden="1" customHeight="1">
      <c r="A321" s="938" t="s">
        <v>2437</v>
      </c>
      <c r="B321" s="938" t="s">
        <v>1373</v>
      </c>
      <c r="C321" s="938" t="s">
        <v>530</v>
      </c>
      <c r="D321" s="953" t="s">
        <v>818</v>
      </c>
      <c r="E321" s="950" t="s">
        <v>451</v>
      </c>
      <c r="F321" s="951">
        <v>37</v>
      </c>
      <c r="G321" s="951">
        <v>52</v>
      </c>
      <c r="H321" s="951">
        <v>63</v>
      </c>
      <c r="I321" s="951">
        <v>39</v>
      </c>
      <c r="J321" s="951">
        <v>64</v>
      </c>
      <c r="K321" s="951">
        <v>76</v>
      </c>
      <c r="L321" s="951">
        <v>74</v>
      </c>
      <c r="M321" s="951">
        <v>78</v>
      </c>
      <c r="N321" s="951" t="s">
        <v>192</v>
      </c>
      <c r="O321" s="951">
        <v>9</v>
      </c>
      <c r="P321" s="951">
        <v>50</v>
      </c>
      <c r="Q321" s="951">
        <v>542</v>
      </c>
      <c r="R321" s="953">
        <v>533</v>
      </c>
      <c r="S321" s="953">
        <v>564</v>
      </c>
      <c r="T321" s="953">
        <v>564</v>
      </c>
      <c r="U321" s="953" t="s">
        <v>135</v>
      </c>
      <c r="V321" s="953">
        <v>564</v>
      </c>
      <c r="W321" s="953">
        <v>37</v>
      </c>
      <c r="X321" s="953">
        <v>52</v>
      </c>
      <c r="Y321" s="953">
        <v>63</v>
      </c>
      <c r="Z321" s="953">
        <v>564</v>
      </c>
      <c r="AA321" s="953">
        <v>97</v>
      </c>
      <c r="AB321" s="953" t="s">
        <v>114</v>
      </c>
      <c r="AC321" s="953" t="s">
        <v>114</v>
      </c>
      <c r="AD321" s="953" t="s">
        <v>110</v>
      </c>
      <c r="AE321" s="953" t="s">
        <v>114</v>
      </c>
      <c r="AF321" s="953" t="s">
        <v>114</v>
      </c>
      <c r="AG321" s="951" t="s">
        <v>112</v>
      </c>
      <c r="AH321" s="951" t="s">
        <v>114</v>
      </c>
      <c r="AI321" s="951" t="s">
        <v>112</v>
      </c>
      <c r="AJ321" s="951" t="s">
        <v>112</v>
      </c>
      <c r="AK321" s="951" t="s">
        <v>112</v>
      </c>
      <c r="AL321" s="951" t="s">
        <v>112</v>
      </c>
      <c r="AM321" s="951" t="s">
        <v>110</v>
      </c>
      <c r="AN321" s="951" t="s">
        <v>110</v>
      </c>
      <c r="AO321" s="951" t="s">
        <v>110</v>
      </c>
      <c r="AP321" s="951" t="s">
        <v>193</v>
      </c>
      <c r="AQ321" s="951" t="s">
        <v>274</v>
      </c>
      <c r="AR321" s="951">
        <v>90</v>
      </c>
      <c r="AS321" s="951">
        <v>99</v>
      </c>
      <c r="AT321" s="951">
        <v>5</v>
      </c>
      <c r="AU321" s="951" t="s">
        <v>192</v>
      </c>
      <c r="AV321" s="951" t="s">
        <v>196</v>
      </c>
      <c r="AW321" s="954" t="s">
        <v>1959</v>
      </c>
      <c r="AX321" s="954">
        <v>0</v>
      </c>
      <c r="AY321" s="954" t="s">
        <v>112</v>
      </c>
      <c r="AZ321" s="954" t="s">
        <v>139</v>
      </c>
      <c r="BA321" s="1120" t="str">
        <f t="shared" si="4"/>
        <v/>
      </c>
    </row>
    <row r="322" spans="1:53" ht="15" hidden="1" customHeight="1">
      <c r="A322" s="938" t="s">
        <v>2438</v>
      </c>
      <c r="B322" s="938" t="s">
        <v>1373</v>
      </c>
      <c r="C322" s="938" t="s">
        <v>530</v>
      </c>
      <c r="D322" s="953" t="s">
        <v>819</v>
      </c>
      <c r="E322" s="950" t="s">
        <v>452</v>
      </c>
      <c r="F322" s="951">
        <v>24</v>
      </c>
      <c r="G322" s="951">
        <v>34</v>
      </c>
      <c r="H322" s="951">
        <v>58</v>
      </c>
      <c r="I322" s="951">
        <v>22</v>
      </c>
      <c r="J322" s="951">
        <v>60</v>
      </c>
      <c r="K322" s="951">
        <v>71</v>
      </c>
      <c r="L322" s="951">
        <v>71</v>
      </c>
      <c r="M322" s="951">
        <v>73</v>
      </c>
      <c r="N322" s="951" t="s">
        <v>192</v>
      </c>
      <c r="O322" s="951">
        <v>29</v>
      </c>
      <c r="P322" s="951">
        <v>50</v>
      </c>
      <c r="Q322" s="951">
        <v>492</v>
      </c>
      <c r="R322" s="953">
        <v>463</v>
      </c>
      <c r="S322" s="953">
        <v>490</v>
      </c>
      <c r="T322" s="953">
        <v>492</v>
      </c>
      <c r="U322" s="953" t="s">
        <v>135</v>
      </c>
      <c r="V322" s="953">
        <v>492</v>
      </c>
      <c r="W322" s="953">
        <v>24</v>
      </c>
      <c r="X322" s="953">
        <v>34</v>
      </c>
      <c r="Y322" s="953">
        <v>58</v>
      </c>
      <c r="Z322" s="953">
        <v>492</v>
      </c>
      <c r="AA322" s="953">
        <v>98</v>
      </c>
      <c r="AB322" s="953" t="s">
        <v>112</v>
      </c>
      <c r="AC322" s="953" t="s">
        <v>112</v>
      </c>
      <c r="AD322" s="953" t="s">
        <v>116</v>
      </c>
      <c r="AE322" s="953" t="s">
        <v>112</v>
      </c>
      <c r="AF322" s="953" t="s">
        <v>110</v>
      </c>
      <c r="AG322" s="951" t="s">
        <v>110</v>
      </c>
      <c r="AH322" s="951" t="s">
        <v>112</v>
      </c>
      <c r="AI322" s="951" t="s">
        <v>110</v>
      </c>
      <c r="AJ322" s="951" t="s">
        <v>110</v>
      </c>
      <c r="AK322" s="951" t="s">
        <v>110</v>
      </c>
      <c r="AL322" s="951" t="s">
        <v>110</v>
      </c>
      <c r="AM322" s="951" t="s">
        <v>110</v>
      </c>
      <c r="AN322" s="951" t="s">
        <v>196</v>
      </c>
      <c r="AO322" s="951"/>
      <c r="AP322" s="951" t="s">
        <v>193</v>
      </c>
      <c r="AQ322" s="951" t="s">
        <v>274</v>
      </c>
      <c r="AR322" s="951">
        <v>96</v>
      </c>
      <c r="AS322" s="951">
        <v>99</v>
      </c>
      <c r="AT322" s="951">
        <v>5</v>
      </c>
      <c r="AU322" s="951" t="s">
        <v>192</v>
      </c>
      <c r="AV322" s="951" t="s">
        <v>196</v>
      </c>
      <c r="AW322" s="954" t="s">
        <v>1960</v>
      </c>
      <c r="AX322" s="954">
        <v>0</v>
      </c>
      <c r="AY322" s="954" t="s">
        <v>112</v>
      </c>
      <c r="AZ322" s="954" t="s">
        <v>3031</v>
      </c>
      <c r="BA322" s="1120" t="str">
        <f t="shared" si="4"/>
        <v/>
      </c>
    </row>
    <row r="323" spans="1:53" ht="15" hidden="1" customHeight="1">
      <c r="A323" s="938" t="s">
        <v>2439</v>
      </c>
      <c r="B323" s="938" t="s">
        <v>1373</v>
      </c>
      <c r="C323" s="938" t="s">
        <v>530</v>
      </c>
      <c r="D323" s="953" t="s">
        <v>820</v>
      </c>
      <c r="E323" s="950" t="s">
        <v>9</v>
      </c>
      <c r="F323" s="951">
        <v>24</v>
      </c>
      <c r="G323" s="951">
        <v>32</v>
      </c>
      <c r="H323" s="951">
        <v>51</v>
      </c>
      <c r="I323" s="951">
        <v>17</v>
      </c>
      <c r="J323" s="951">
        <v>56</v>
      </c>
      <c r="K323" s="951">
        <v>60</v>
      </c>
      <c r="L323" s="951">
        <v>62</v>
      </c>
      <c r="M323" s="951">
        <v>67</v>
      </c>
      <c r="N323" s="951" t="s">
        <v>192</v>
      </c>
      <c r="O323" s="951">
        <v>16</v>
      </c>
      <c r="P323" s="951">
        <v>24</v>
      </c>
      <c r="Q323" s="951">
        <v>409</v>
      </c>
      <c r="R323" s="953">
        <v>393</v>
      </c>
      <c r="S323" s="953">
        <v>416</v>
      </c>
      <c r="T323" s="953">
        <v>416</v>
      </c>
      <c r="U323" s="953" t="s">
        <v>135</v>
      </c>
      <c r="V323" s="953">
        <v>416</v>
      </c>
      <c r="W323" s="953">
        <v>24</v>
      </c>
      <c r="X323" s="953">
        <v>32</v>
      </c>
      <c r="Y323" s="953">
        <v>51</v>
      </c>
      <c r="Z323" s="953">
        <v>416</v>
      </c>
      <c r="AA323" s="953">
        <v>99</v>
      </c>
      <c r="AB323" s="953" t="s">
        <v>116</v>
      </c>
      <c r="AC323" s="953" t="s">
        <v>110</v>
      </c>
      <c r="AD323" s="953" t="s">
        <v>110</v>
      </c>
      <c r="AE323" s="953" t="s">
        <v>110</v>
      </c>
      <c r="AF323" s="953" t="s">
        <v>112</v>
      </c>
      <c r="AG323" s="951" t="s">
        <v>116</v>
      </c>
      <c r="AH323" s="951" t="s">
        <v>112</v>
      </c>
      <c r="AI323" s="951" t="s">
        <v>110</v>
      </c>
      <c r="AJ323" s="951" t="s">
        <v>116</v>
      </c>
      <c r="AK323" s="951" t="s">
        <v>110</v>
      </c>
      <c r="AL323" s="951" t="s">
        <v>110</v>
      </c>
      <c r="AM323" s="951" t="s">
        <v>110</v>
      </c>
      <c r="AN323" s="951" t="s">
        <v>110</v>
      </c>
      <c r="AO323" s="951" t="s">
        <v>110</v>
      </c>
      <c r="AP323" s="951" t="s">
        <v>193</v>
      </c>
      <c r="AQ323" s="951" t="s">
        <v>274</v>
      </c>
      <c r="AR323" s="951">
        <v>95</v>
      </c>
      <c r="AS323" s="951">
        <v>99</v>
      </c>
      <c r="AT323" s="951">
        <v>5</v>
      </c>
      <c r="AU323" s="951" t="s">
        <v>192</v>
      </c>
      <c r="AV323" s="951" t="s">
        <v>196</v>
      </c>
      <c r="AW323" s="954" t="s">
        <v>1960</v>
      </c>
      <c r="AX323" s="954">
        <v>0</v>
      </c>
      <c r="AY323" s="954" t="s">
        <v>116</v>
      </c>
      <c r="AZ323" s="954" t="s">
        <v>3031</v>
      </c>
      <c r="BA323" s="1120" t="str">
        <f t="shared" si="4"/>
        <v/>
      </c>
    </row>
    <row r="324" spans="1:53" ht="15" hidden="1" customHeight="1">
      <c r="A324" s="938" t="s">
        <v>2440</v>
      </c>
      <c r="B324" s="938" t="s">
        <v>1373</v>
      </c>
      <c r="C324" s="938" t="s">
        <v>530</v>
      </c>
      <c r="D324" s="953" t="s">
        <v>821</v>
      </c>
      <c r="E324" s="950" t="s">
        <v>453</v>
      </c>
      <c r="F324" s="951">
        <v>41</v>
      </c>
      <c r="G324" s="951">
        <v>39</v>
      </c>
      <c r="H324" s="951">
        <v>63</v>
      </c>
      <c r="I324" s="951">
        <v>31</v>
      </c>
      <c r="J324" s="951">
        <v>63</v>
      </c>
      <c r="K324" s="951">
        <v>56</v>
      </c>
      <c r="L324" s="951">
        <v>70</v>
      </c>
      <c r="M324" s="951">
        <v>60</v>
      </c>
      <c r="N324" s="951" t="s">
        <v>192</v>
      </c>
      <c r="O324" s="951">
        <v>24</v>
      </c>
      <c r="P324" s="951">
        <v>41</v>
      </c>
      <c r="Q324" s="951">
        <v>488</v>
      </c>
      <c r="R324" s="953">
        <v>464</v>
      </c>
      <c r="S324" s="953">
        <v>491</v>
      </c>
      <c r="T324" s="953">
        <v>491</v>
      </c>
      <c r="U324" s="953" t="s">
        <v>135</v>
      </c>
      <c r="V324" s="953">
        <v>491</v>
      </c>
      <c r="W324" s="953">
        <v>41</v>
      </c>
      <c r="X324" s="953">
        <v>39</v>
      </c>
      <c r="Y324" s="953">
        <v>63</v>
      </c>
      <c r="Z324" s="953">
        <v>491</v>
      </c>
      <c r="AA324" s="953">
        <v>99</v>
      </c>
      <c r="AB324" s="953" t="s">
        <v>112</v>
      </c>
      <c r="AC324" s="953" t="s">
        <v>112</v>
      </c>
      <c r="AD324" s="953" t="s">
        <v>112</v>
      </c>
      <c r="AE324" s="953" t="s">
        <v>112</v>
      </c>
      <c r="AF324" s="953" t="s">
        <v>112</v>
      </c>
      <c r="AG324" s="951" t="s">
        <v>110</v>
      </c>
      <c r="AH324" s="951" t="s">
        <v>112</v>
      </c>
      <c r="AI324" s="951" t="s">
        <v>112</v>
      </c>
      <c r="AJ324" s="951" t="s">
        <v>110</v>
      </c>
      <c r="AK324" s="951" t="s">
        <v>112</v>
      </c>
      <c r="AL324" s="951" t="s">
        <v>112</v>
      </c>
      <c r="AM324" s="951" t="s">
        <v>110</v>
      </c>
      <c r="AN324" s="951" t="s">
        <v>112</v>
      </c>
      <c r="AO324" s="951" t="s">
        <v>110</v>
      </c>
      <c r="AP324" s="951" t="s">
        <v>193</v>
      </c>
      <c r="AQ324" s="951" t="s">
        <v>274</v>
      </c>
      <c r="AR324" s="951">
        <v>93</v>
      </c>
      <c r="AS324" s="951">
        <v>99</v>
      </c>
      <c r="AT324" s="951">
        <v>5</v>
      </c>
      <c r="AU324" s="951" t="s">
        <v>192</v>
      </c>
      <c r="AV324" s="951" t="s">
        <v>196</v>
      </c>
      <c r="AW324" s="954" t="s">
        <v>139</v>
      </c>
      <c r="AX324" s="954">
        <v>0</v>
      </c>
      <c r="AY324" s="954" t="s">
        <v>110</v>
      </c>
      <c r="AZ324" s="954" t="s">
        <v>139</v>
      </c>
      <c r="BA324" s="1120" t="str">
        <f t="shared" si="4"/>
        <v/>
      </c>
    </row>
    <row r="325" spans="1:53" ht="15" hidden="1" customHeight="1">
      <c r="A325" s="938" t="s">
        <v>2441</v>
      </c>
      <c r="B325" s="938" t="s">
        <v>1373</v>
      </c>
      <c r="C325" s="938" t="s">
        <v>530</v>
      </c>
      <c r="D325" s="953" t="s">
        <v>822</v>
      </c>
      <c r="E325" s="950" t="s">
        <v>454</v>
      </c>
      <c r="F325" s="951">
        <v>41</v>
      </c>
      <c r="G325" s="951">
        <v>47</v>
      </c>
      <c r="H325" s="951">
        <v>68</v>
      </c>
      <c r="I325" s="951">
        <v>27</v>
      </c>
      <c r="J325" s="951">
        <v>59</v>
      </c>
      <c r="K325" s="951">
        <v>64</v>
      </c>
      <c r="L325" s="951">
        <v>56</v>
      </c>
      <c r="M325" s="951">
        <v>63</v>
      </c>
      <c r="N325" s="951" t="s">
        <v>192</v>
      </c>
      <c r="O325" s="951">
        <v>8</v>
      </c>
      <c r="P325" s="951">
        <v>50</v>
      </c>
      <c r="Q325" s="951">
        <v>483</v>
      </c>
      <c r="R325" s="953">
        <v>475</v>
      </c>
      <c r="S325" s="953">
        <v>503</v>
      </c>
      <c r="T325" s="953">
        <v>503</v>
      </c>
      <c r="U325" s="953" t="s">
        <v>135</v>
      </c>
      <c r="V325" s="953">
        <v>503</v>
      </c>
      <c r="W325" s="953">
        <v>41</v>
      </c>
      <c r="X325" s="953">
        <v>47</v>
      </c>
      <c r="Y325" s="953">
        <v>68</v>
      </c>
      <c r="Z325" s="953">
        <v>503</v>
      </c>
      <c r="AA325" s="953">
        <v>99</v>
      </c>
      <c r="AB325" s="953" t="s">
        <v>112</v>
      </c>
      <c r="AC325" s="953" t="s">
        <v>112</v>
      </c>
      <c r="AD325" s="953" t="s">
        <v>112</v>
      </c>
      <c r="AE325" s="953" t="s">
        <v>114</v>
      </c>
      <c r="AF325" s="953" t="s">
        <v>114</v>
      </c>
      <c r="AG325" s="951" t="s">
        <v>112</v>
      </c>
      <c r="AH325" s="951" t="s">
        <v>132</v>
      </c>
      <c r="AI325" s="951" t="s">
        <v>112</v>
      </c>
      <c r="AJ325" s="951" t="s">
        <v>112</v>
      </c>
      <c r="AK325" s="951" t="s">
        <v>114</v>
      </c>
      <c r="AL325" s="951" t="s">
        <v>112</v>
      </c>
      <c r="AM325" s="951" t="s">
        <v>112</v>
      </c>
      <c r="AN325" s="951" t="s">
        <v>112</v>
      </c>
      <c r="AO325" s="951" t="s">
        <v>110</v>
      </c>
      <c r="AP325" s="951" t="s">
        <v>193</v>
      </c>
      <c r="AQ325" s="951" t="s">
        <v>274</v>
      </c>
      <c r="AR325" s="951">
        <v>92</v>
      </c>
      <c r="AS325" s="951">
        <v>98</v>
      </c>
      <c r="AT325" s="951">
        <v>5</v>
      </c>
      <c r="AU325" s="951" t="s">
        <v>192</v>
      </c>
      <c r="AV325" s="951" t="s">
        <v>196</v>
      </c>
      <c r="AW325" s="954" t="s">
        <v>139</v>
      </c>
      <c r="AX325" s="954">
        <v>0</v>
      </c>
      <c r="AY325" s="954" t="s">
        <v>110</v>
      </c>
      <c r="AZ325" s="954" t="s">
        <v>139</v>
      </c>
      <c r="BA325" s="1120" t="str">
        <f t="shared" si="4"/>
        <v/>
      </c>
    </row>
    <row r="326" spans="1:53" ht="15" hidden="1" customHeight="1">
      <c r="A326" s="938" t="s">
        <v>2442</v>
      </c>
      <c r="B326" s="938" t="s">
        <v>1373</v>
      </c>
      <c r="C326" s="938" t="s">
        <v>530</v>
      </c>
      <c r="D326" s="953" t="s">
        <v>823</v>
      </c>
      <c r="E326" s="950" t="s">
        <v>455</v>
      </c>
      <c r="F326" s="951">
        <v>29</v>
      </c>
      <c r="G326" s="951">
        <v>34</v>
      </c>
      <c r="H326" s="951">
        <v>75</v>
      </c>
      <c r="I326" s="951">
        <v>26</v>
      </c>
      <c r="J326" s="951">
        <v>53</v>
      </c>
      <c r="K326" s="951">
        <v>71</v>
      </c>
      <c r="L326" s="951">
        <v>54</v>
      </c>
      <c r="M326" s="951">
        <v>75</v>
      </c>
      <c r="N326" s="951" t="s">
        <v>192</v>
      </c>
      <c r="O326" s="951">
        <v>20</v>
      </c>
      <c r="P326" s="951">
        <v>45</v>
      </c>
      <c r="Q326" s="951">
        <v>482</v>
      </c>
      <c r="R326" s="953">
        <v>462</v>
      </c>
      <c r="S326" s="953">
        <v>489</v>
      </c>
      <c r="T326" s="953">
        <v>489</v>
      </c>
      <c r="U326" s="953" t="s">
        <v>135</v>
      </c>
      <c r="V326" s="953">
        <v>489</v>
      </c>
      <c r="W326" s="953">
        <v>29</v>
      </c>
      <c r="X326" s="953">
        <v>34</v>
      </c>
      <c r="Y326" s="953">
        <v>75</v>
      </c>
      <c r="Z326" s="953">
        <v>489</v>
      </c>
      <c r="AA326" s="953">
        <v>99</v>
      </c>
      <c r="AB326" s="953" t="s">
        <v>110</v>
      </c>
      <c r="AC326" s="953" t="s">
        <v>112</v>
      </c>
      <c r="AD326" s="953" t="s">
        <v>112</v>
      </c>
      <c r="AE326" s="953" t="s">
        <v>112</v>
      </c>
      <c r="AF326" s="953" t="s">
        <v>112</v>
      </c>
      <c r="AG326" s="951" t="s">
        <v>110</v>
      </c>
      <c r="AH326" s="951" t="s">
        <v>112</v>
      </c>
      <c r="AI326" s="951" t="s">
        <v>112</v>
      </c>
      <c r="AJ326" s="951" t="s">
        <v>110</v>
      </c>
      <c r="AK326" s="951" t="s">
        <v>112</v>
      </c>
      <c r="AL326" s="951" t="s">
        <v>112</v>
      </c>
      <c r="AM326" s="951" t="s">
        <v>112</v>
      </c>
      <c r="AN326" s="951" t="s">
        <v>112</v>
      </c>
      <c r="AO326" s="951" t="s">
        <v>110</v>
      </c>
      <c r="AP326" s="951" t="s">
        <v>193</v>
      </c>
      <c r="AQ326" s="951" t="s">
        <v>274</v>
      </c>
      <c r="AR326" s="951">
        <v>96</v>
      </c>
      <c r="AS326" s="951">
        <v>97</v>
      </c>
      <c r="AT326" s="951">
        <v>5</v>
      </c>
      <c r="AU326" s="951" t="s">
        <v>192</v>
      </c>
      <c r="AV326" s="951" t="s">
        <v>196</v>
      </c>
      <c r="AW326" s="954" t="s">
        <v>139</v>
      </c>
      <c r="AX326" s="954">
        <v>0</v>
      </c>
      <c r="AY326" s="954" t="s">
        <v>110</v>
      </c>
      <c r="AZ326" s="954" t="s">
        <v>3031</v>
      </c>
      <c r="BA326" s="1120" t="str">
        <f t="shared" si="4"/>
        <v/>
      </c>
    </row>
    <row r="327" spans="1:53" ht="15" hidden="1" customHeight="1">
      <c r="A327" s="938" t="s">
        <v>2443</v>
      </c>
      <c r="B327" s="938" t="s">
        <v>1373</v>
      </c>
      <c r="C327" s="938" t="s">
        <v>530</v>
      </c>
      <c r="D327" s="953" t="s">
        <v>824</v>
      </c>
      <c r="E327" s="950" t="s">
        <v>456</v>
      </c>
      <c r="F327" s="951">
        <v>59</v>
      </c>
      <c r="G327" s="951">
        <v>59</v>
      </c>
      <c r="H327" s="951">
        <v>78</v>
      </c>
      <c r="I327" s="951">
        <v>52</v>
      </c>
      <c r="J327" s="951">
        <v>62</v>
      </c>
      <c r="K327" s="951">
        <v>61</v>
      </c>
      <c r="L327" s="951">
        <v>69</v>
      </c>
      <c r="M327" s="951">
        <v>62</v>
      </c>
      <c r="N327" s="951" t="s">
        <v>192</v>
      </c>
      <c r="O327" s="951">
        <v>28</v>
      </c>
      <c r="P327" s="951">
        <v>49</v>
      </c>
      <c r="Q327" s="951">
        <v>579</v>
      </c>
      <c r="R327" s="953">
        <v>551</v>
      </c>
      <c r="S327" s="953">
        <v>584</v>
      </c>
      <c r="T327" s="953">
        <v>584</v>
      </c>
      <c r="U327" s="953" t="s">
        <v>135</v>
      </c>
      <c r="V327" s="953">
        <v>584</v>
      </c>
      <c r="W327" s="953">
        <v>59</v>
      </c>
      <c r="X327" s="953">
        <v>59</v>
      </c>
      <c r="Y327" s="953">
        <v>78</v>
      </c>
      <c r="Z327" s="953">
        <v>584</v>
      </c>
      <c r="AA327" s="953">
        <v>100</v>
      </c>
      <c r="AB327" s="953" t="s">
        <v>114</v>
      </c>
      <c r="AC327" s="953" t="s">
        <v>132</v>
      </c>
      <c r="AD327" s="953" t="s">
        <v>132</v>
      </c>
      <c r="AE327" s="953" t="s">
        <v>132</v>
      </c>
      <c r="AF327" s="953" t="s">
        <v>132</v>
      </c>
      <c r="AG327" s="951" t="s">
        <v>132</v>
      </c>
      <c r="AH327" s="951" t="s">
        <v>132</v>
      </c>
      <c r="AI327" s="951" t="s">
        <v>114</v>
      </c>
      <c r="AJ327" s="951" t="s">
        <v>114</v>
      </c>
      <c r="AK327" s="951" t="s">
        <v>114</v>
      </c>
      <c r="AL327" s="951" t="s">
        <v>132</v>
      </c>
      <c r="AM327" s="951" t="s">
        <v>112</v>
      </c>
      <c r="AN327" s="951" t="s">
        <v>112</v>
      </c>
      <c r="AO327" s="951" t="s">
        <v>132</v>
      </c>
      <c r="AP327" s="951" t="s">
        <v>193</v>
      </c>
      <c r="AQ327" s="951" t="s">
        <v>274</v>
      </c>
      <c r="AR327" s="951">
        <v>83</v>
      </c>
      <c r="AS327" s="951">
        <v>93</v>
      </c>
      <c r="AT327" s="951">
        <v>5</v>
      </c>
      <c r="AU327" s="951" t="s">
        <v>192</v>
      </c>
      <c r="AV327" s="951" t="s">
        <v>196</v>
      </c>
      <c r="AW327" s="954" t="s">
        <v>139</v>
      </c>
      <c r="AX327" s="954">
        <v>0</v>
      </c>
      <c r="AY327" s="954" t="s">
        <v>114</v>
      </c>
      <c r="AZ327" s="954" t="s">
        <v>139</v>
      </c>
      <c r="BA327" s="1120" t="str">
        <f t="shared" si="4"/>
        <v/>
      </c>
    </row>
    <row r="328" spans="1:53" ht="15" hidden="1" customHeight="1">
      <c r="A328" s="938" t="s">
        <v>2444</v>
      </c>
      <c r="B328" s="938" t="s">
        <v>1373</v>
      </c>
      <c r="C328" s="938" t="s">
        <v>530</v>
      </c>
      <c r="D328" s="953" t="s">
        <v>825</v>
      </c>
      <c r="E328" s="950" t="s">
        <v>457</v>
      </c>
      <c r="F328" s="951">
        <v>25</v>
      </c>
      <c r="G328" s="951">
        <v>36</v>
      </c>
      <c r="H328" s="951">
        <v>57</v>
      </c>
      <c r="I328" s="951">
        <v>21</v>
      </c>
      <c r="J328" s="951">
        <v>59</v>
      </c>
      <c r="K328" s="951">
        <v>68</v>
      </c>
      <c r="L328" s="951">
        <v>69</v>
      </c>
      <c r="M328" s="951">
        <v>82</v>
      </c>
      <c r="N328" s="951" t="s">
        <v>192</v>
      </c>
      <c r="O328" s="951">
        <v>27</v>
      </c>
      <c r="P328" s="951">
        <v>45</v>
      </c>
      <c r="Q328" s="951">
        <v>489</v>
      </c>
      <c r="R328" s="953">
        <v>462</v>
      </c>
      <c r="S328" s="953">
        <v>489</v>
      </c>
      <c r="T328" s="953">
        <v>489</v>
      </c>
      <c r="U328" s="953" t="s">
        <v>135</v>
      </c>
      <c r="V328" s="953">
        <v>489</v>
      </c>
      <c r="W328" s="953">
        <v>25</v>
      </c>
      <c r="X328" s="953">
        <v>36</v>
      </c>
      <c r="Y328" s="953">
        <v>57</v>
      </c>
      <c r="Z328" s="953">
        <v>489</v>
      </c>
      <c r="AA328" s="953">
        <v>98</v>
      </c>
      <c r="AB328" s="953" t="s">
        <v>110</v>
      </c>
      <c r="AC328" s="953" t="s">
        <v>110</v>
      </c>
      <c r="AD328" s="953" t="s">
        <v>112</v>
      </c>
      <c r="AE328" s="953" t="s">
        <v>110</v>
      </c>
      <c r="AF328" s="953" t="s">
        <v>110</v>
      </c>
      <c r="AG328" s="951" t="s">
        <v>131</v>
      </c>
      <c r="AH328" s="951" t="s">
        <v>112</v>
      </c>
      <c r="AI328" s="951" t="s">
        <v>110</v>
      </c>
      <c r="AJ328" s="951" t="s">
        <v>116</v>
      </c>
      <c r="AK328" s="951" t="s">
        <v>110</v>
      </c>
      <c r="AL328" s="951" t="s">
        <v>112</v>
      </c>
      <c r="AM328" s="951" t="s">
        <v>110</v>
      </c>
      <c r="AN328" s="951" t="s">
        <v>110</v>
      </c>
      <c r="AO328" s="951" t="s">
        <v>110</v>
      </c>
      <c r="AP328" s="951" t="s">
        <v>193</v>
      </c>
      <c r="AQ328" s="951" t="s">
        <v>274</v>
      </c>
      <c r="AR328" s="951">
        <v>97</v>
      </c>
      <c r="AS328" s="951">
        <v>99</v>
      </c>
      <c r="AT328" s="951">
        <v>5</v>
      </c>
      <c r="AU328" s="951" t="s">
        <v>192</v>
      </c>
      <c r="AV328" s="951" t="s">
        <v>196</v>
      </c>
      <c r="AW328" s="954" t="s">
        <v>1960</v>
      </c>
      <c r="AX328" s="954">
        <v>0</v>
      </c>
      <c r="AY328" s="954" t="s">
        <v>110</v>
      </c>
      <c r="AZ328" s="954" t="s">
        <v>3031</v>
      </c>
      <c r="BA328" s="1120" t="str">
        <f t="shared" si="4"/>
        <v/>
      </c>
    </row>
    <row r="329" spans="1:53" s="957" customFormat="1" ht="15" hidden="1" customHeight="1">
      <c r="A329" s="938" t="s">
        <v>2445</v>
      </c>
      <c r="B329" s="938" t="s">
        <v>1373</v>
      </c>
      <c r="C329" s="938" t="s">
        <v>530</v>
      </c>
      <c r="D329" s="951" t="s">
        <v>826</v>
      </c>
      <c r="E329" s="958" t="s">
        <v>458</v>
      </c>
      <c r="F329" s="951">
        <v>57</v>
      </c>
      <c r="G329" s="951">
        <v>56</v>
      </c>
      <c r="H329" s="951">
        <v>73</v>
      </c>
      <c r="I329" s="951">
        <v>37</v>
      </c>
      <c r="J329" s="951">
        <v>68</v>
      </c>
      <c r="K329" s="951">
        <v>67</v>
      </c>
      <c r="L329" s="951">
        <v>66</v>
      </c>
      <c r="M329" s="951">
        <v>61</v>
      </c>
      <c r="N329" s="951" t="s">
        <v>192</v>
      </c>
      <c r="O329" s="951">
        <v>28</v>
      </c>
      <c r="P329" s="951">
        <v>44</v>
      </c>
      <c r="Q329" s="951">
        <v>557</v>
      </c>
      <c r="R329" s="951">
        <v>529</v>
      </c>
      <c r="S329" s="951">
        <v>560</v>
      </c>
      <c r="T329" s="951">
        <v>560</v>
      </c>
      <c r="U329" s="951" t="s">
        <v>135</v>
      </c>
      <c r="V329" s="951">
        <v>560</v>
      </c>
      <c r="W329" s="951">
        <v>57</v>
      </c>
      <c r="X329" s="951">
        <v>56</v>
      </c>
      <c r="Y329" s="951">
        <v>73</v>
      </c>
      <c r="Z329" s="951">
        <v>560</v>
      </c>
      <c r="AA329" s="951">
        <v>100</v>
      </c>
      <c r="AB329" s="951" t="s">
        <v>114</v>
      </c>
      <c r="AC329" s="951" t="s">
        <v>132</v>
      </c>
      <c r="AD329" s="951" t="s">
        <v>132</v>
      </c>
      <c r="AE329" s="951" t="s">
        <v>132</v>
      </c>
      <c r="AF329" s="951" t="s">
        <v>132</v>
      </c>
      <c r="AG329" s="951" t="s">
        <v>112</v>
      </c>
      <c r="AH329" s="951" t="s">
        <v>132</v>
      </c>
      <c r="AI329" s="951" t="s">
        <v>114</v>
      </c>
      <c r="AJ329" s="951" t="s">
        <v>114</v>
      </c>
      <c r="AK329" s="951" t="s">
        <v>114</v>
      </c>
      <c r="AL329" s="951" t="s">
        <v>132</v>
      </c>
      <c r="AM329" s="951" t="s">
        <v>112</v>
      </c>
      <c r="AN329" s="951" t="s">
        <v>112</v>
      </c>
      <c r="AO329" s="951" t="s">
        <v>112</v>
      </c>
      <c r="AP329" s="951" t="s">
        <v>193</v>
      </c>
      <c r="AQ329" s="951" t="s">
        <v>274</v>
      </c>
      <c r="AR329" s="951">
        <v>87</v>
      </c>
      <c r="AS329" s="951">
        <v>96</v>
      </c>
      <c r="AT329" s="951">
        <v>5</v>
      </c>
      <c r="AU329" s="951" t="s">
        <v>192</v>
      </c>
      <c r="AV329" s="951" t="s">
        <v>196</v>
      </c>
      <c r="AW329" s="949" t="s">
        <v>139</v>
      </c>
      <c r="AX329" s="949">
        <v>0</v>
      </c>
      <c r="AY329" s="954" t="s">
        <v>112</v>
      </c>
      <c r="AZ329" s="949" t="s">
        <v>139</v>
      </c>
      <c r="BA329" s="1120" t="str">
        <f t="shared" si="4"/>
        <v/>
      </c>
    </row>
    <row r="330" spans="1:53" ht="15" hidden="1" customHeight="1">
      <c r="A330" s="938" t="s">
        <v>2446</v>
      </c>
      <c r="B330" s="938" t="s">
        <v>1373</v>
      </c>
      <c r="C330" s="938" t="s">
        <v>530</v>
      </c>
      <c r="D330" s="953" t="s">
        <v>827</v>
      </c>
      <c r="E330" s="950" t="s">
        <v>459</v>
      </c>
      <c r="F330" s="951">
        <v>46</v>
      </c>
      <c r="G330" s="951">
        <v>44</v>
      </c>
      <c r="H330" s="951">
        <v>71</v>
      </c>
      <c r="I330" s="951">
        <v>32</v>
      </c>
      <c r="J330" s="951">
        <v>64</v>
      </c>
      <c r="K330" s="951">
        <v>63</v>
      </c>
      <c r="L330" s="951">
        <v>68</v>
      </c>
      <c r="M330" s="951">
        <v>59</v>
      </c>
      <c r="N330" s="951" t="s">
        <v>192</v>
      </c>
      <c r="O330" s="951">
        <v>17</v>
      </c>
      <c r="P330" s="951">
        <v>50</v>
      </c>
      <c r="Q330" s="951">
        <v>514</v>
      </c>
      <c r="R330" s="953">
        <v>497</v>
      </c>
      <c r="S330" s="953">
        <v>526</v>
      </c>
      <c r="T330" s="953">
        <v>526</v>
      </c>
      <c r="U330" s="953" t="s">
        <v>135</v>
      </c>
      <c r="V330" s="953">
        <v>526</v>
      </c>
      <c r="W330" s="953">
        <v>46</v>
      </c>
      <c r="X330" s="953">
        <v>44</v>
      </c>
      <c r="Y330" s="953">
        <v>71</v>
      </c>
      <c r="Z330" s="953">
        <v>526</v>
      </c>
      <c r="AA330" s="953">
        <v>100</v>
      </c>
      <c r="AB330" s="953" t="s">
        <v>112</v>
      </c>
      <c r="AC330" s="953" t="s">
        <v>114</v>
      </c>
      <c r="AD330" s="953" t="s">
        <v>114</v>
      </c>
      <c r="AE330" s="953" t="s">
        <v>114</v>
      </c>
      <c r="AF330" s="953" t="s">
        <v>112</v>
      </c>
      <c r="AG330" s="951" t="s">
        <v>112</v>
      </c>
      <c r="AH330" s="951" t="s">
        <v>132</v>
      </c>
      <c r="AI330" s="951" t="s">
        <v>112</v>
      </c>
      <c r="AJ330" s="951" t="s">
        <v>112</v>
      </c>
      <c r="AK330" s="951" t="s">
        <v>112</v>
      </c>
      <c r="AL330" s="951" t="s">
        <v>112</v>
      </c>
      <c r="AM330" s="951" t="s">
        <v>112</v>
      </c>
      <c r="AN330" s="951" t="s">
        <v>112</v>
      </c>
      <c r="AO330" s="951" t="s">
        <v>112</v>
      </c>
      <c r="AP330" s="951" t="s">
        <v>193</v>
      </c>
      <c r="AQ330" s="951" t="s">
        <v>274</v>
      </c>
      <c r="AR330" s="951">
        <v>88</v>
      </c>
      <c r="AS330" s="951">
        <v>96</v>
      </c>
      <c r="AT330" s="951">
        <v>5</v>
      </c>
      <c r="AU330" s="951" t="s">
        <v>192</v>
      </c>
      <c r="AV330" s="951" t="s">
        <v>196</v>
      </c>
      <c r="AW330" s="954" t="s">
        <v>139</v>
      </c>
      <c r="AX330" s="954">
        <v>0</v>
      </c>
      <c r="AY330" s="954" t="s">
        <v>112</v>
      </c>
      <c r="AZ330" s="954" t="s">
        <v>139</v>
      </c>
      <c r="BA330" s="1120" t="str">
        <f t="shared" ref="BA330:BA393" si="5">IF(AX330=0,"","("&amp;AY330&amp;")*")</f>
        <v/>
      </c>
    </row>
    <row r="331" spans="1:53" ht="15" hidden="1" customHeight="1">
      <c r="A331" s="938" t="s">
        <v>2447</v>
      </c>
      <c r="B331" s="938" t="s">
        <v>1373</v>
      </c>
      <c r="C331" s="938" t="s">
        <v>530</v>
      </c>
      <c r="D331" s="953" t="s">
        <v>828</v>
      </c>
      <c r="E331" s="950" t="s">
        <v>10</v>
      </c>
      <c r="F331" s="951">
        <v>58</v>
      </c>
      <c r="G331" s="951">
        <v>58</v>
      </c>
      <c r="H331" s="951">
        <v>76</v>
      </c>
      <c r="I331" s="951">
        <v>41</v>
      </c>
      <c r="J331" s="951">
        <v>64</v>
      </c>
      <c r="K331" s="951">
        <v>67</v>
      </c>
      <c r="L331" s="951">
        <v>67</v>
      </c>
      <c r="M331" s="951">
        <v>56</v>
      </c>
      <c r="N331" s="951" t="s">
        <v>192</v>
      </c>
      <c r="O331" s="951">
        <v>21</v>
      </c>
      <c r="P331" s="951">
        <v>47</v>
      </c>
      <c r="Q331" s="951">
        <v>555</v>
      </c>
      <c r="R331" s="953">
        <v>534</v>
      </c>
      <c r="S331" s="953">
        <v>566</v>
      </c>
      <c r="T331" s="953">
        <v>566</v>
      </c>
      <c r="U331" s="953" t="s">
        <v>135</v>
      </c>
      <c r="V331" s="953">
        <v>566</v>
      </c>
      <c r="W331" s="953">
        <v>58</v>
      </c>
      <c r="X331" s="953">
        <v>58</v>
      </c>
      <c r="Y331" s="953">
        <v>76</v>
      </c>
      <c r="Z331" s="953">
        <v>566</v>
      </c>
      <c r="AA331" s="953">
        <v>99</v>
      </c>
      <c r="AB331" s="953" t="s">
        <v>114</v>
      </c>
      <c r="AC331" s="953" t="s">
        <v>114</v>
      </c>
      <c r="AD331" s="953" t="s">
        <v>132</v>
      </c>
      <c r="AE331" s="953" t="s">
        <v>132</v>
      </c>
      <c r="AF331" s="953" t="s">
        <v>132</v>
      </c>
      <c r="AG331" s="951" t="s">
        <v>114</v>
      </c>
      <c r="AH331" s="951" t="s">
        <v>132</v>
      </c>
      <c r="AI331" s="951" t="s">
        <v>112</v>
      </c>
      <c r="AJ331" s="951" t="s">
        <v>114</v>
      </c>
      <c r="AK331" s="951" t="s">
        <v>114</v>
      </c>
      <c r="AL331" s="951" t="s">
        <v>114</v>
      </c>
      <c r="AM331" s="951" t="s">
        <v>112</v>
      </c>
      <c r="AN331" s="951" t="s">
        <v>112</v>
      </c>
      <c r="AO331" s="951" t="s">
        <v>112</v>
      </c>
      <c r="AP331" s="951" t="s">
        <v>193</v>
      </c>
      <c r="AQ331" s="951" t="s">
        <v>274</v>
      </c>
      <c r="AR331" s="951">
        <v>72</v>
      </c>
      <c r="AS331" s="951">
        <v>77</v>
      </c>
      <c r="AT331" s="951">
        <v>5</v>
      </c>
      <c r="AU331" s="951" t="s">
        <v>192</v>
      </c>
      <c r="AV331" s="951" t="s">
        <v>196</v>
      </c>
      <c r="AW331" s="954" t="s">
        <v>139</v>
      </c>
      <c r="AX331" s="954">
        <v>0</v>
      </c>
      <c r="AY331" s="954" t="s">
        <v>112</v>
      </c>
      <c r="AZ331" s="954" t="s">
        <v>139</v>
      </c>
      <c r="BA331" s="1120" t="str">
        <f t="shared" si="5"/>
        <v/>
      </c>
    </row>
    <row r="332" spans="1:53" ht="15" hidden="1" customHeight="1">
      <c r="A332" s="938" t="s">
        <v>2448</v>
      </c>
      <c r="B332" s="938" t="s">
        <v>1373</v>
      </c>
      <c r="C332" s="938" t="s">
        <v>530</v>
      </c>
      <c r="D332" s="953" t="s">
        <v>829</v>
      </c>
      <c r="E332" s="950" t="s">
        <v>11</v>
      </c>
      <c r="F332" s="951">
        <v>42</v>
      </c>
      <c r="G332" s="951">
        <v>41</v>
      </c>
      <c r="H332" s="951">
        <v>65</v>
      </c>
      <c r="I332" s="951">
        <v>26</v>
      </c>
      <c r="J332" s="951">
        <v>66</v>
      </c>
      <c r="K332" s="951">
        <v>60</v>
      </c>
      <c r="L332" s="951">
        <v>76</v>
      </c>
      <c r="M332" s="951">
        <v>64</v>
      </c>
      <c r="N332" s="951" t="s">
        <v>192</v>
      </c>
      <c r="O332" s="951">
        <v>15</v>
      </c>
      <c r="P332" s="951">
        <v>50</v>
      </c>
      <c r="Q332" s="951">
        <v>505</v>
      </c>
      <c r="R332" s="953">
        <v>490</v>
      </c>
      <c r="S332" s="953">
        <v>519</v>
      </c>
      <c r="T332" s="953">
        <v>519</v>
      </c>
      <c r="U332" s="953" t="s">
        <v>135</v>
      </c>
      <c r="V332" s="953">
        <v>519</v>
      </c>
      <c r="W332" s="953">
        <v>42</v>
      </c>
      <c r="X332" s="953">
        <v>41</v>
      </c>
      <c r="Y332" s="953">
        <v>65</v>
      </c>
      <c r="Z332" s="953">
        <v>519</v>
      </c>
      <c r="AA332" s="953">
        <v>99</v>
      </c>
      <c r="AB332" s="953" t="s">
        <v>112</v>
      </c>
      <c r="AC332" s="953" t="s">
        <v>112</v>
      </c>
      <c r="AD332" s="953" t="s">
        <v>112</v>
      </c>
      <c r="AE332" s="953" t="s">
        <v>112</v>
      </c>
      <c r="AF332" s="953" t="s">
        <v>112</v>
      </c>
      <c r="AG332" s="951" t="s">
        <v>110</v>
      </c>
      <c r="AH332" s="951" t="s">
        <v>114</v>
      </c>
      <c r="AI332" s="951" t="s">
        <v>112</v>
      </c>
      <c r="AJ332" s="951" t="s">
        <v>112</v>
      </c>
      <c r="AK332" s="951" t="s">
        <v>112</v>
      </c>
      <c r="AL332" s="951" t="s">
        <v>112</v>
      </c>
      <c r="AM332" s="951" t="s">
        <v>112</v>
      </c>
      <c r="AN332" s="951" t="s">
        <v>112</v>
      </c>
      <c r="AO332" s="951" t="s">
        <v>110</v>
      </c>
      <c r="AP332" s="951" t="s">
        <v>193</v>
      </c>
      <c r="AQ332" s="951" t="s">
        <v>274</v>
      </c>
      <c r="AR332" s="951">
        <v>89</v>
      </c>
      <c r="AS332" s="951">
        <v>100</v>
      </c>
      <c r="AT332" s="951">
        <v>5</v>
      </c>
      <c r="AU332" s="951" t="s">
        <v>192</v>
      </c>
      <c r="AV332" s="951" t="s">
        <v>196</v>
      </c>
      <c r="AW332" s="954" t="s">
        <v>139</v>
      </c>
      <c r="AX332" s="954">
        <v>0</v>
      </c>
      <c r="AY332" s="954" t="s">
        <v>112</v>
      </c>
      <c r="AZ332" s="954" t="s">
        <v>139</v>
      </c>
      <c r="BA332" s="1120" t="str">
        <f t="shared" si="5"/>
        <v/>
      </c>
    </row>
    <row r="333" spans="1:53" ht="15" hidden="1" customHeight="1">
      <c r="A333" s="938" t="s">
        <v>2449</v>
      </c>
      <c r="B333" s="938" t="s">
        <v>1373</v>
      </c>
      <c r="C333" s="938" t="s">
        <v>530</v>
      </c>
      <c r="D333" s="953" t="s">
        <v>830</v>
      </c>
      <c r="E333" s="950" t="s">
        <v>460</v>
      </c>
      <c r="F333" s="951">
        <v>38</v>
      </c>
      <c r="G333" s="951">
        <v>38</v>
      </c>
      <c r="H333" s="951">
        <v>75</v>
      </c>
      <c r="I333" s="951">
        <v>35</v>
      </c>
      <c r="J333" s="951">
        <v>58</v>
      </c>
      <c r="K333" s="951">
        <v>63</v>
      </c>
      <c r="L333" s="951">
        <v>52</v>
      </c>
      <c r="M333" s="951">
        <v>67</v>
      </c>
      <c r="N333" s="951" t="s">
        <v>192</v>
      </c>
      <c r="O333" s="951">
        <v>20</v>
      </c>
      <c r="P333" s="951">
        <v>41</v>
      </c>
      <c r="Q333" s="951">
        <v>487</v>
      </c>
      <c r="R333" s="953">
        <v>467</v>
      </c>
      <c r="S333" s="953">
        <v>495</v>
      </c>
      <c r="T333" s="953">
        <v>495</v>
      </c>
      <c r="U333" s="953" t="s">
        <v>135</v>
      </c>
      <c r="V333" s="953">
        <v>495</v>
      </c>
      <c r="W333" s="953">
        <v>38</v>
      </c>
      <c r="X333" s="953">
        <v>38</v>
      </c>
      <c r="Y333" s="953">
        <v>75</v>
      </c>
      <c r="Z333" s="953">
        <v>495</v>
      </c>
      <c r="AA333" s="953">
        <v>99</v>
      </c>
      <c r="AB333" s="953" t="s">
        <v>112</v>
      </c>
      <c r="AC333" s="953" t="s">
        <v>110</v>
      </c>
      <c r="AD333" s="953" t="s">
        <v>112</v>
      </c>
      <c r="AE333" s="953" t="s">
        <v>112</v>
      </c>
      <c r="AF333" s="953" t="s">
        <v>112</v>
      </c>
      <c r="AG333" s="951" t="s">
        <v>112</v>
      </c>
      <c r="AH333" s="951" t="s">
        <v>114</v>
      </c>
      <c r="AI333" s="951" t="s">
        <v>112</v>
      </c>
      <c r="AJ333" s="951" t="s">
        <v>112</v>
      </c>
      <c r="AK333" s="951" t="s">
        <v>112</v>
      </c>
      <c r="AL333" s="951" t="s">
        <v>112</v>
      </c>
      <c r="AM333" s="951" t="s">
        <v>110</v>
      </c>
      <c r="AN333" s="951" t="s">
        <v>110</v>
      </c>
      <c r="AO333" s="951" t="s">
        <v>110</v>
      </c>
      <c r="AP333" s="951" t="s">
        <v>193</v>
      </c>
      <c r="AQ333" s="951" t="s">
        <v>274</v>
      </c>
      <c r="AR333" s="951">
        <v>90</v>
      </c>
      <c r="AS333" s="951">
        <v>100</v>
      </c>
      <c r="AT333" s="951">
        <v>5</v>
      </c>
      <c r="AU333" s="951" t="s">
        <v>192</v>
      </c>
      <c r="AV333" s="951" t="s">
        <v>196</v>
      </c>
      <c r="AW333" s="954" t="s">
        <v>1959</v>
      </c>
      <c r="AX333" s="954">
        <v>0</v>
      </c>
      <c r="AY333" s="954" t="s">
        <v>110</v>
      </c>
      <c r="AZ333" s="954" t="s">
        <v>3031</v>
      </c>
      <c r="BA333" s="1120" t="str">
        <f t="shared" si="5"/>
        <v/>
      </c>
    </row>
    <row r="334" spans="1:53" ht="15" hidden="1" customHeight="1">
      <c r="A334" s="938" t="s">
        <v>2450</v>
      </c>
      <c r="B334" s="938" t="s">
        <v>1373</v>
      </c>
      <c r="C334" s="938" t="s">
        <v>530</v>
      </c>
      <c r="D334" s="953" t="s">
        <v>831</v>
      </c>
      <c r="E334" s="950" t="s">
        <v>461</v>
      </c>
      <c r="F334" s="951">
        <v>50</v>
      </c>
      <c r="G334" s="951">
        <v>48</v>
      </c>
      <c r="H334" s="951">
        <v>74</v>
      </c>
      <c r="I334" s="951">
        <v>43</v>
      </c>
      <c r="J334" s="951">
        <v>65</v>
      </c>
      <c r="K334" s="951">
        <v>68</v>
      </c>
      <c r="L334" s="951">
        <v>68</v>
      </c>
      <c r="M334" s="951">
        <v>71</v>
      </c>
      <c r="N334" s="951" t="s">
        <v>192</v>
      </c>
      <c r="O334" s="951">
        <v>9</v>
      </c>
      <c r="P334" s="951">
        <v>50</v>
      </c>
      <c r="Q334" s="951">
        <v>546</v>
      </c>
      <c r="R334" s="953">
        <v>537</v>
      </c>
      <c r="S334" s="953">
        <v>569</v>
      </c>
      <c r="T334" s="953">
        <v>569</v>
      </c>
      <c r="U334" s="953" t="s">
        <v>135</v>
      </c>
      <c r="V334" s="953">
        <v>569</v>
      </c>
      <c r="W334" s="953">
        <v>50</v>
      </c>
      <c r="X334" s="953">
        <v>48</v>
      </c>
      <c r="Y334" s="953">
        <v>74</v>
      </c>
      <c r="Z334" s="953">
        <v>569</v>
      </c>
      <c r="AA334" s="953">
        <v>100</v>
      </c>
      <c r="AB334" s="953" t="s">
        <v>114</v>
      </c>
      <c r="AC334" s="953" t="s">
        <v>114</v>
      </c>
      <c r="AD334" s="953" t="s">
        <v>132</v>
      </c>
      <c r="AE334" s="953" t="s">
        <v>132</v>
      </c>
      <c r="AF334" s="953" t="s">
        <v>132</v>
      </c>
      <c r="AG334" s="951" t="s">
        <v>110</v>
      </c>
      <c r="AH334" s="951"/>
      <c r="AI334" s="951"/>
      <c r="AJ334" s="951"/>
      <c r="AK334" s="951"/>
      <c r="AL334" s="951"/>
      <c r="AM334" s="951"/>
      <c r="AN334" s="951"/>
      <c r="AO334" s="951"/>
      <c r="AP334" s="951" t="s">
        <v>193</v>
      </c>
      <c r="AQ334" s="951" t="s">
        <v>274</v>
      </c>
      <c r="AR334" s="951">
        <v>87</v>
      </c>
      <c r="AS334" s="951">
        <v>97</v>
      </c>
      <c r="AT334" s="951">
        <v>5</v>
      </c>
      <c r="AU334" s="951" t="s">
        <v>192</v>
      </c>
      <c r="AV334" s="951" t="s">
        <v>196</v>
      </c>
      <c r="AW334" s="954" t="s">
        <v>139</v>
      </c>
      <c r="AX334" s="954">
        <v>0</v>
      </c>
      <c r="AY334" s="954" t="s">
        <v>112</v>
      </c>
      <c r="AZ334" s="954" t="s">
        <v>139</v>
      </c>
      <c r="BA334" s="1120" t="str">
        <f t="shared" si="5"/>
        <v/>
      </c>
    </row>
    <row r="335" spans="1:53" ht="15" hidden="1" customHeight="1">
      <c r="A335" s="938" t="s">
        <v>2451</v>
      </c>
      <c r="B335" s="938" t="s">
        <v>1373</v>
      </c>
      <c r="C335" s="938" t="s">
        <v>530</v>
      </c>
      <c r="D335" s="953" t="s">
        <v>832</v>
      </c>
      <c r="E335" s="950" t="s">
        <v>462</v>
      </c>
      <c r="F335" s="951">
        <v>36</v>
      </c>
      <c r="G335" s="951">
        <v>35</v>
      </c>
      <c r="H335" s="951">
        <v>76</v>
      </c>
      <c r="I335" s="951">
        <v>46</v>
      </c>
      <c r="J335" s="951">
        <v>60</v>
      </c>
      <c r="K335" s="951">
        <v>61</v>
      </c>
      <c r="L335" s="951">
        <v>64</v>
      </c>
      <c r="M335" s="951">
        <v>69</v>
      </c>
      <c r="N335" s="951" t="s">
        <v>192</v>
      </c>
      <c r="O335" s="951">
        <v>16</v>
      </c>
      <c r="P335" s="951">
        <v>37</v>
      </c>
      <c r="Q335" s="951">
        <v>500</v>
      </c>
      <c r="R335" s="953">
        <v>484</v>
      </c>
      <c r="S335" s="953">
        <v>513</v>
      </c>
      <c r="T335" s="953">
        <v>513</v>
      </c>
      <c r="U335" s="953" t="s">
        <v>135</v>
      </c>
      <c r="V335" s="953">
        <v>513</v>
      </c>
      <c r="W335" s="953">
        <v>36</v>
      </c>
      <c r="X335" s="953">
        <v>35</v>
      </c>
      <c r="Y335" s="953">
        <v>76</v>
      </c>
      <c r="Z335" s="953">
        <v>513</v>
      </c>
      <c r="AA335" s="953">
        <v>99</v>
      </c>
      <c r="AB335" s="953" t="s">
        <v>112</v>
      </c>
      <c r="AC335" s="953" t="s">
        <v>112</v>
      </c>
      <c r="AD335" s="953" t="s">
        <v>112</v>
      </c>
      <c r="AE335" s="953" t="s">
        <v>110</v>
      </c>
      <c r="AF335" s="953" t="s">
        <v>110</v>
      </c>
      <c r="AG335" s="951" t="s">
        <v>110</v>
      </c>
      <c r="AH335" s="951" t="s">
        <v>112</v>
      </c>
      <c r="AI335" s="951" t="s">
        <v>112</v>
      </c>
      <c r="AJ335" s="951" t="s">
        <v>110</v>
      </c>
      <c r="AK335" s="951" t="s">
        <v>112</v>
      </c>
      <c r="AL335" s="951" t="s">
        <v>112</v>
      </c>
      <c r="AM335" s="951" t="s">
        <v>110</v>
      </c>
      <c r="AN335" s="951" t="s">
        <v>110</v>
      </c>
      <c r="AO335" s="951" t="s">
        <v>110</v>
      </c>
      <c r="AP335" s="951" t="s">
        <v>193</v>
      </c>
      <c r="AQ335" s="951" t="s">
        <v>274</v>
      </c>
      <c r="AR335" s="951">
        <v>96</v>
      </c>
      <c r="AS335" s="951">
        <v>100</v>
      </c>
      <c r="AT335" s="951">
        <v>5</v>
      </c>
      <c r="AU335" s="951" t="s">
        <v>192</v>
      </c>
      <c r="AV335" s="951" t="s">
        <v>196</v>
      </c>
      <c r="AW335" s="954" t="s">
        <v>1960</v>
      </c>
      <c r="AX335" s="954">
        <v>0</v>
      </c>
      <c r="AY335" s="954" t="s">
        <v>112</v>
      </c>
      <c r="AZ335" s="954" t="s">
        <v>3031</v>
      </c>
      <c r="BA335" s="1120" t="str">
        <f t="shared" si="5"/>
        <v/>
      </c>
    </row>
    <row r="336" spans="1:53" s="957" customFormat="1" ht="15" hidden="1" customHeight="1">
      <c r="A336" s="938" t="s">
        <v>2452</v>
      </c>
      <c r="B336" s="938" t="s">
        <v>1373</v>
      </c>
      <c r="C336" s="938" t="s">
        <v>530</v>
      </c>
      <c r="D336" s="951" t="s">
        <v>833</v>
      </c>
      <c r="E336" s="958" t="s">
        <v>463</v>
      </c>
      <c r="F336" s="951">
        <v>47</v>
      </c>
      <c r="G336" s="951">
        <v>51</v>
      </c>
      <c r="H336" s="951">
        <v>72</v>
      </c>
      <c r="I336" s="951">
        <v>34</v>
      </c>
      <c r="J336" s="951">
        <v>66</v>
      </c>
      <c r="K336" s="951">
        <v>68</v>
      </c>
      <c r="L336" s="951">
        <v>74</v>
      </c>
      <c r="M336" s="951">
        <v>74</v>
      </c>
      <c r="N336" s="951" t="s">
        <v>192</v>
      </c>
      <c r="O336" s="951">
        <v>11</v>
      </c>
      <c r="P336" s="951">
        <v>45</v>
      </c>
      <c r="Q336" s="951">
        <v>542</v>
      </c>
      <c r="R336" s="951">
        <v>531</v>
      </c>
      <c r="S336" s="951">
        <v>562</v>
      </c>
      <c r="T336" s="951">
        <v>562</v>
      </c>
      <c r="U336" s="951" t="s">
        <v>135</v>
      </c>
      <c r="V336" s="951">
        <v>562</v>
      </c>
      <c r="W336" s="951">
        <v>47</v>
      </c>
      <c r="X336" s="951">
        <v>51</v>
      </c>
      <c r="Y336" s="951">
        <v>72</v>
      </c>
      <c r="Z336" s="951">
        <v>562</v>
      </c>
      <c r="AA336" s="951">
        <v>100</v>
      </c>
      <c r="AB336" s="951" t="s">
        <v>114</v>
      </c>
      <c r="AC336" s="951" t="s">
        <v>132</v>
      </c>
      <c r="AD336" s="951" t="s">
        <v>114</v>
      </c>
      <c r="AE336" s="951" t="s">
        <v>132</v>
      </c>
      <c r="AF336" s="951" t="s">
        <v>114</v>
      </c>
      <c r="AG336" s="951" t="s">
        <v>112</v>
      </c>
      <c r="AH336" s="951" t="s">
        <v>132</v>
      </c>
      <c r="AI336" s="951" t="s">
        <v>114</v>
      </c>
      <c r="AJ336" s="951" t="s">
        <v>112</v>
      </c>
      <c r="AK336" s="951" t="s">
        <v>114</v>
      </c>
      <c r="AL336" s="951" t="s">
        <v>114</v>
      </c>
      <c r="AM336" s="951" t="s">
        <v>112</v>
      </c>
      <c r="AN336" s="951" t="s">
        <v>112</v>
      </c>
      <c r="AO336" s="951" t="s">
        <v>112</v>
      </c>
      <c r="AP336" s="951" t="s">
        <v>193</v>
      </c>
      <c r="AQ336" s="951" t="s">
        <v>274</v>
      </c>
      <c r="AR336" s="951">
        <v>92</v>
      </c>
      <c r="AS336" s="951">
        <v>97</v>
      </c>
      <c r="AT336" s="951">
        <v>5</v>
      </c>
      <c r="AU336" s="951" t="s">
        <v>192</v>
      </c>
      <c r="AV336" s="951" t="s">
        <v>196</v>
      </c>
      <c r="AW336" s="949" t="s">
        <v>139</v>
      </c>
      <c r="AX336" s="949">
        <v>0</v>
      </c>
      <c r="AY336" s="954" t="s">
        <v>112</v>
      </c>
      <c r="AZ336" s="949" t="s">
        <v>139</v>
      </c>
      <c r="BA336" s="1120" t="str">
        <f t="shared" si="5"/>
        <v/>
      </c>
    </row>
    <row r="337" spans="1:53" ht="15" hidden="1" customHeight="1">
      <c r="A337" s="938" t="s">
        <v>2453</v>
      </c>
      <c r="B337" s="938" t="s">
        <v>1373</v>
      </c>
      <c r="C337" s="938" t="s">
        <v>530</v>
      </c>
      <c r="D337" s="953" t="s">
        <v>834</v>
      </c>
      <c r="E337" s="950" t="s">
        <v>12</v>
      </c>
      <c r="F337" s="951">
        <v>74</v>
      </c>
      <c r="G337" s="951">
        <v>71</v>
      </c>
      <c r="H337" s="951">
        <v>85</v>
      </c>
      <c r="I337" s="951">
        <v>61</v>
      </c>
      <c r="J337" s="951">
        <v>74</v>
      </c>
      <c r="K337" s="951">
        <v>77</v>
      </c>
      <c r="L337" s="951">
        <v>71</v>
      </c>
      <c r="M337" s="951">
        <v>63</v>
      </c>
      <c r="N337" s="951" t="s">
        <v>192</v>
      </c>
      <c r="O337" s="951">
        <v>29</v>
      </c>
      <c r="P337" s="951">
        <v>50</v>
      </c>
      <c r="Q337" s="951">
        <v>655</v>
      </c>
      <c r="R337" s="953">
        <v>626</v>
      </c>
      <c r="S337" s="953">
        <v>663</v>
      </c>
      <c r="T337" s="953">
        <v>663</v>
      </c>
      <c r="U337" s="953" t="s">
        <v>135</v>
      </c>
      <c r="V337" s="953">
        <v>663</v>
      </c>
      <c r="W337" s="953">
        <v>74</v>
      </c>
      <c r="X337" s="953">
        <v>71</v>
      </c>
      <c r="Y337" s="953">
        <v>85</v>
      </c>
      <c r="Z337" s="953">
        <v>663</v>
      </c>
      <c r="AA337" s="953">
        <v>100</v>
      </c>
      <c r="AB337" s="953" t="s">
        <v>132</v>
      </c>
      <c r="AC337" s="953" t="s">
        <v>132</v>
      </c>
      <c r="AD337" s="953" t="s">
        <v>132</v>
      </c>
      <c r="AE337" s="953" t="s">
        <v>132</v>
      </c>
      <c r="AF337" s="953" t="s">
        <v>132</v>
      </c>
      <c r="AG337" s="951" t="s">
        <v>132</v>
      </c>
      <c r="AH337" s="951" t="s">
        <v>132</v>
      </c>
      <c r="AI337" s="951" t="s">
        <v>132</v>
      </c>
      <c r="AJ337" s="951" t="s">
        <v>132</v>
      </c>
      <c r="AK337" s="951" t="s">
        <v>132</v>
      </c>
      <c r="AL337" s="951" t="s">
        <v>132</v>
      </c>
      <c r="AM337" s="951" t="s">
        <v>114</v>
      </c>
      <c r="AN337" s="951" t="s">
        <v>114</v>
      </c>
      <c r="AO337" s="951" t="s">
        <v>112</v>
      </c>
      <c r="AP337" s="951" t="s">
        <v>193</v>
      </c>
      <c r="AQ337" s="951" t="s">
        <v>274</v>
      </c>
      <c r="AR337" s="951">
        <v>32</v>
      </c>
      <c r="AS337" s="951">
        <v>63</v>
      </c>
      <c r="AT337" s="951">
        <v>5</v>
      </c>
      <c r="AU337" s="951" t="s">
        <v>193</v>
      </c>
      <c r="AV337" s="951" t="s">
        <v>196</v>
      </c>
      <c r="AW337" s="954" t="s">
        <v>139</v>
      </c>
      <c r="AX337" s="954">
        <v>0</v>
      </c>
      <c r="AY337" s="954" t="s">
        <v>132</v>
      </c>
      <c r="AZ337" s="954" t="s">
        <v>139</v>
      </c>
      <c r="BA337" s="1120" t="str">
        <f t="shared" si="5"/>
        <v/>
      </c>
    </row>
    <row r="338" spans="1:53" ht="15" hidden="1" customHeight="1">
      <c r="A338" s="938" t="s">
        <v>2454</v>
      </c>
      <c r="B338" s="938" t="s">
        <v>1373</v>
      </c>
      <c r="C338" s="938" t="s">
        <v>530</v>
      </c>
      <c r="D338" s="953" t="s">
        <v>835</v>
      </c>
      <c r="E338" s="950" t="s">
        <v>464</v>
      </c>
      <c r="F338" s="951">
        <v>27</v>
      </c>
      <c r="G338" s="951">
        <v>26</v>
      </c>
      <c r="H338" s="951">
        <v>44</v>
      </c>
      <c r="I338" s="951">
        <v>26</v>
      </c>
      <c r="J338" s="951">
        <v>49</v>
      </c>
      <c r="K338" s="951">
        <v>52</v>
      </c>
      <c r="L338" s="951">
        <v>59</v>
      </c>
      <c r="M338" s="951">
        <v>60</v>
      </c>
      <c r="N338" s="951" t="s">
        <v>192</v>
      </c>
      <c r="O338" s="951">
        <v>31</v>
      </c>
      <c r="P338" s="951">
        <v>44</v>
      </c>
      <c r="Q338" s="951">
        <v>418</v>
      </c>
      <c r="R338" s="953">
        <v>387</v>
      </c>
      <c r="S338" s="953">
        <v>410</v>
      </c>
      <c r="T338" s="953">
        <v>418</v>
      </c>
      <c r="U338" s="953" t="s">
        <v>135</v>
      </c>
      <c r="V338" s="953">
        <v>418</v>
      </c>
      <c r="W338" s="953">
        <v>27</v>
      </c>
      <c r="X338" s="953">
        <v>26</v>
      </c>
      <c r="Y338" s="953">
        <v>44</v>
      </c>
      <c r="Z338" s="953">
        <v>418</v>
      </c>
      <c r="AA338" s="953">
        <v>100</v>
      </c>
      <c r="AB338" s="953" t="s">
        <v>116</v>
      </c>
      <c r="AC338" s="953" t="s">
        <v>110</v>
      </c>
      <c r="AD338" s="953" t="s">
        <v>110</v>
      </c>
      <c r="AE338" s="953" t="s">
        <v>110</v>
      </c>
      <c r="AF338" s="953" t="s">
        <v>112</v>
      </c>
      <c r="AG338" s="951" t="s">
        <v>110</v>
      </c>
      <c r="AH338" s="951" t="s">
        <v>112</v>
      </c>
      <c r="AI338" s="951" t="s">
        <v>112</v>
      </c>
      <c r="AJ338" s="951" t="s">
        <v>110</v>
      </c>
      <c r="AK338" s="951" t="s">
        <v>110</v>
      </c>
      <c r="AL338" s="951" t="s">
        <v>112</v>
      </c>
      <c r="AM338" s="951" t="s">
        <v>110</v>
      </c>
      <c r="AN338" s="951" t="s">
        <v>110</v>
      </c>
      <c r="AO338" s="951" t="s">
        <v>110</v>
      </c>
      <c r="AP338" s="951" t="s">
        <v>193</v>
      </c>
      <c r="AQ338" s="951" t="s">
        <v>274</v>
      </c>
      <c r="AR338" s="951">
        <v>92</v>
      </c>
      <c r="AS338" s="951">
        <v>99</v>
      </c>
      <c r="AT338" s="951">
        <v>5</v>
      </c>
      <c r="AU338" s="951" t="s">
        <v>192</v>
      </c>
      <c r="AV338" s="951" t="s">
        <v>196</v>
      </c>
      <c r="AW338" s="954" t="s">
        <v>1960</v>
      </c>
      <c r="AX338" s="954">
        <v>0</v>
      </c>
      <c r="AY338" s="954" t="s">
        <v>116</v>
      </c>
      <c r="AZ338" s="954" t="s">
        <v>3031</v>
      </c>
      <c r="BA338" s="1120" t="str">
        <f t="shared" si="5"/>
        <v/>
      </c>
    </row>
    <row r="339" spans="1:53" ht="15" hidden="1" customHeight="1">
      <c r="A339" s="938" t="s">
        <v>2455</v>
      </c>
      <c r="B339" s="938" t="s">
        <v>1373</v>
      </c>
      <c r="C339" s="938" t="s">
        <v>530</v>
      </c>
      <c r="D339" s="953" t="s">
        <v>836</v>
      </c>
      <c r="E339" s="950" t="s">
        <v>465</v>
      </c>
      <c r="F339" s="951">
        <v>60</v>
      </c>
      <c r="G339" s="951">
        <v>58</v>
      </c>
      <c r="H339" s="951">
        <v>78</v>
      </c>
      <c r="I339" s="951">
        <v>41</v>
      </c>
      <c r="J339" s="951">
        <v>71</v>
      </c>
      <c r="K339" s="951">
        <v>73</v>
      </c>
      <c r="L339" s="951">
        <v>71</v>
      </c>
      <c r="M339" s="951">
        <v>71</v>
      </c>
      <c r="N339" s="951" t="s">
        <v>192</v>
      </c>
      <c r="O339" s="951">
        <v>39</v>
      </c>
      <c r="P339" s="951">
        <v>42</v>
      </c>
      <c r="Q339" s="951">
        <v>604</v>
      </c>
      <c r="R339" s="953">
        <v>565</v>
      </c>
      <c r="S339" s="953">
        <v>598</v>
      </c>
      <c r="T339" s="953">
        <v>604</v>
      </c>
      <c r="U339" s="953" t="s">
        <v>135</v>
      </c>
      <c r="V339" s="953">
        <v>604</v>
      </c>
      <c r="W339" s="953">
        <v>60</v>
      </c>
      <c r="X339" s="953">
        <v>58</v>
      </c>
      <c r="Y339" s="953">
        <v>78</v>
      </c>
      <c r="Z339" s="953">
        <v>604</v>
      </c>
      <c r="AA339" s="953">
        <v>100</v>
      </c>
      <c r="AB339" s="953" t="s">
        <v>132</v>
      </c>
      <c r="AC339" s="953" t="s">
        <v>132</v>
      </c>
      <c r="AD339" s="953" t="s">
        <v>132</v>
      </c>
      <c r="AE339" s="953" t="s">
        <v>132</v>
      </c>
      <c r="AF339" s="953" t="s">
        <v>132</v>
      </c>
      <c r="AG339" s="951" t="s">
        <v>114</v>
      </c>
      <c r="AH339" s="951" t="s">
        <v>132</v>
      </c>
      <c r="AI339" s="951" t="s">
        <v>112</v>
      </c>
      <c r="AJ339" s="951" t="s">
        <v>112</v>
      </c>
      <c r="AK339" s="951" t="s">
        <v>114</v>
      </c>
      <c r="AL339" s="951" t="s">
        <v>114</v>
      </c>
      <c r="AM339" s="951" t="s">
        <v>112</v>
      </c>
      <c r="AN339" s="951" t="s">
        <v>110</v>
      </c>
      <c r="AO339" s="951" t="s">
        <v>110</v>
      </c>
      <c r="AP339" s="951" t="s">
        <v>193</v>
      </c>
      <c r="AQ339" s="951" t="s">
        <v>274</v>
      </c>
      <c r="AR339" s="951">
        <v>79</v>
      </c>
      <c r="AS339" s="951">
        <v>90</v>
      </c>
      <c r="AT339" s="951">
        <v>5</v>
      </c>
      <c r="AU339" s="951" t="s">
        <v>192</v>
      </c>
      <c r="AV339" s="951" t="s">
        <v>196</v>
      </c>
      <c r="AW339" s="954" t="s">
        <v>139</v>
      </c>
      <c r="AX339" s="954">
        <v>0</v>
      </c>
      <c r="AY339" s="954" t="s">
        <v>132</v>
      </c>
      <c r="AZ339" s="954" t="s">
        <v>139</v>
      </c>
      <c r="BA339" s="1120" t="str">
        <f t="shared" si="5"/>
        <v/>
      </c>
    </row>
    <row r="340" spans="1:53" ht="15" hidden="1" customHeight="1">
      <c r="A340" s="938" t="s">
        <v>2456</v>
      </c>
      <c r="B340" s="938" t="s">
        <v>1373</v>
      </c>
      <c r="C340" s="938" t="s">
        <v>530</v>
      </c>
      <c r="D340" s="953" t="s">
        <v>837</v>
      </c>
      <c r="E340" s="950" t="s">
        <v>466</v>
      </c>
      <c r="F340" s="951">
        <v>57</v>
      </c>
      <c r="G340" s="951">
        <v>56</v>
      </c>
      <c r="H340" s="951">
        <v>74</v>
      </c>
      <c r="I340" s="951">
        <v>34</v>
      </c>
      <c r="J340" s="951">
        <v>69</v>
      </c>
      <c r="K340" s="951">
        <v>69</v>
      </c>
      <c r="L340" s="951">
        <v>68</v>
      </c>
      <c r="M340" s="951">
        <v>69</v>
      </c>
      <c r="N340" s="951" t="s">
        <v>192</v>
      </c>
      <c r="O340" s="951">
        <v>32</v>
      </c>
      <c r="P340" s="951">
        <v>43</v>
      </c>
      <c r="Q340" s="951">
        <v>571</v>
      </c>
      <c r="R340" s="953">
        <v>539</v>
      </c>
      <c r="S340" s="953">
        <v>571</v>
      </c>
      <c r="T340" s="953">
        <v>571</v>
      </c>
      <c r="U340" s="953" t="s">
        <v>135</v>
      </c>
      <c r="V340" s="953">
        <v>571</v>
      </c>
      <c r="W340" s="953">
        <v>57</v>
      </c>
      <c r="X340" s="953">
        <v>56</v>
      </c>
      <c r="Y340" s="953">
        <v>74</v>
      </c>
      <c r="Z340" s="953">
        <v>571</v>
      </c>
      <c r="AA340" s="953">
        <v>100</v>
      </c>
      <c r="AB340" s="953" t="s">
        <v>114</v>
      </c>
      <c r="AC340" s="953" t="s">
        <v>132</v>
      </c>
      <c r="AD340" s="953" t="s">
        <v>132</v>
      </c>
      <c r="AE340" s="953" t="s">
        <v>114</v>
      </c>
      <c r="AF340" s="953"/>
      <c r="AG340" s="951"/>
      <c r="AH340" s="951"/>
      <c r="AI340" s="951"/>
      <c r="AJ340" s="951"/>
      <c r="AK340" s="951"/>
      <c r="AL340" s="951"/>
      <c r="AM340" s="951"/>
      <c r="AN340" s="951"/>
      <c r="AO340" s="951"/>
      <c r="AP340" s="951" t="s">
        <v>193</v>
      </c>
      <c r="AQ340" s="951" t="s">
        <v>274</v>
      </c>
      <c r="AR340" s="951">
        <v>86</v>
      </c>
      <c r="AS340" s="951">
        <v>98</v>
      </c>
      <c r="AT340" s="951">
        <v>5</v>
      </c>
      <c r="AU340" s="951" t="s">
        <v>192</v>
      </c>
      <c r="AV340" s="951" t="s">
        <v>196</v>
      </c>
      <c r="AW340" s="954" t="s">
        <v>139</v>
      </c>
      <c r="AX340" s="954">
        <v>0</v>
      </c>
      <c r="AY340" s="954" t="s">
        <v>114</v>
      </c>
      <c r="AZ340" s="954" t="s">
        <v>139</v>
      </c>
      <c r="BA340" s="1120" t="str">
        <f t="shared" si="5"/>
        <v/>
      </c>
    </row>
    <row r="341" spans="1:53" s="957" customFormat="1" ht="15" hidden="1" customHeight="1">
      <c r="A341" s="938" t="s">
        <v>2457</v>
      </c>
      <c r="B341" s="938" t="s">
        <v>1373</v>
      </c>
      <c r="C341" s="938" t="s">
        <v>530</v>
      </c>
      <c r="D341" s="951" t="s">
        <v>838</v>
      </c>
      <c r="E341" s="958" t="s">
        <v>13</v>
      </c>
      <c r="F341" s="951">
        <v>34</v>
      </c>
      <c r="G341" s="951">
        <v>26</v>
      </c>
      <c r="H341" s="951">
        <v>77</v>
      </c>
      <c r="I341" s="951">
        <v>30</v>
      </c>
      <c r="J341" s="951">
        <v>57</v>
      </c>
      <c r="K341" s="951">
        <v>48</v>
      </c>
      <c r="L341" s="951">
        <v>61</v>
      </c>
      <c r="M341" s="951">
        <v>56</v>
      </c>
      <c r="N341" s="951" t="s">
        <v>192</v>
      </c>
      <c r="O341" s="951">
        <v>37</v>
      </c>
      <c r="P341" s="951">
        <v>18</v>
      </c>
      <c r="Q341" s="951">
        <v>444</v>
      </c>
      <c r="R341" s="951">
        <v>407</v>
      </c>
      <c r="S341" s="951">
        <v>431</v>
      </c>
      <c r="T341" s="951">
        <v>444</v>
      </c>
      <c r="U341" s="951" t="s">
        <v>135</v>
      </c>
      <c r="V341" s="951">
        <v>444</v>
      </c>
      <c r="W341" s="951">
        <v>34</v>
      </c>
      <c r="X341" s="951">
        <v>26</v>
      </c>
      <c r="Y341" s="951">
        <v>78</v>
      </c>
      <c r="Z341" s="951">
        <v>445</v>
      </c>
      <c r="AA341" s="951">
        <v>98</v>
      </c>
      <c r="AB341" s="951" t="s">
        <v>110</v>
      </c>
      <c r="AC341" s="951" t="s">
        <v>112</v>
      </c>
      <c r="AD341" s="951" t="s">
        <v>112</v>
      </c>
      <c r="AE341" s="951" t="s">
        <v>112</v>
      </c>
      <c r="AF341" s="951" t="s">
        <v>112</v>
      </c>
      <c r="AG341" s="951" t="s">
        <v>110</v>
      </c>
      <c r="AH341" s="951" t="s">
        <v>114</v>
      </c>
      <c r="AI341" s="951" t="s">
        <v>112</v>
      </c>
      <c r="AJ341" s="951" t="s">
        <v>110</v>
      </c>
      <c r="AK341" s="951" t="s">
        <v>112</v>
      </c>
      <c r="AL341" s="951" t="s">
        <v>112</v>
      </c>
      <c r="AM341" s="951" t="s">
        <v>112</v>
      </c>
      <c r="AN341" s="951" t="s">
        <v>110</v>
      </c>
      <c r="AO341" s="951" t="s">
        <v>110</v>
      </c>
      <c r="AP341" s="951" t="s">
        <v>193</v>
      </c>
      <c r="AQ341" s="951" t="s">
        <v>274</v>
      </c>
      <c r="AR341" s="951">
        <v>89</v>
      </c>
      <c r="AS341" s="951">
        <v>91</v>
      </c>
      <c r="AT341" s="951">
        <v>5</v>
      </c>
      <c r="AU341" s="951" t="s">
        <v>192</v>
      </c>
      <c r="AV341" s="951" t="s">
        <v>196</v>
      </c>
      <c r="AW341" s="949" t="s">
        <v>139</v>
      </c>
      <c r="AX341" s="949">
        <v>1</v>
      </c>
      <c r="AY341" s="954" t="s">
        <v>116</v>
      </c>
      <c r="AZ341" s="949" t="s">
        <v>3031</v>
      </c>
      <c r="BA341" s="1120" t="str">
        <f t="shared" si="5"/>
        <v>(F)*</v>
      </c>
    </row>
    <row r="342" spans="1:53" ht="15" hidden="1" customHeight="1">
      <c r="A342" s="938" t="s">
        <v>2458</v>
      </c>
      <c r="B342" s="938" t="s">
        <v>1373</v>
      </c>
      <c r="C342" s="938" t="s">
        <v>530</v>
      </c>
      <c r="D342" s="953" t="s">
        <v>839</v>
      </c>
      <c r="E342" s="950" t="s">
        <v>467</v>
      </c>
      <c r="F342" s="951">
        <v>55</v>
      </c>
      <c r="G342" s="951">
        <v>53</v>
      </c>
      <c r="H342" s="951">
        <v>73</v>
      </c>
      <c r="I342" s="951">
        <v>49</v>
      </c>
      <c r="J342" s="951">
        <v>63</v>
      </c>
      <c r="K342" s="951">
        <v>67</v>
      </c>
      <c r="L342" s="951">
        <v>70</v>
      </c>
      <c r="M342" s="951">
        <v>66</v>
      </c>
      <c r="N342" s="951" t="s">
        <v>192</v>
      </c>
      <c r="O342" s="951">
        <v>19</v>
      </c>
      <c r="P342" s="951">
        <v>50</v>
      </c>
      <c r="Q342" s="951">
        <v>565</v>
      </c>
      <c r="R342" s="953">
        <v>546</v>
      </c>
      <c r="S342" s="953">
        <v>578</v>
      </c>
      <c r="T342" s="953">
        <v>578</v>
      </c>
      <c r="U342" s="953" t="s">
        <v>135</v>
      </c>
      <c r="V342" s="953">
        <v>578</v>
      </c>
      <c r="W342" s="953">
        <v>55</v>
      </c>
      <c r="X342" s="953">
        <v>53</v>
      </c>
      <c r="Y342" s="953">
        <v>73</v>
      </c>
      <c r="Z342" s="953">
        <v>578</v>
      </c>
      <c r="AA342" s="953">
        <v>100</v>
      </c>
      <c r="AB342" s="953" t="s">
        <v>114</v>
      </c>
      <c r="AC342" s="953" t="s">
        <v>132</v>
      </c>
      <c r="AD342" s="953" t="s">
        <v>132</v>
      </c>
      <c r="AE342" s="953" t="s">
        <v>132</v>
      </c>
      <c r="AF342" s="953" t="s">
        <v>112</v>
      </c>
      <c r="AG342" s="951"/>
      <c r="AH342" s="951"/>
      <c r="AI342" s="951"/>
      <c r="AJ342" s="951"/>
      <c r="AK342" s="951"/>
      <c r="AL342" s="951"/>
      <c r="AM342" s="951"/>
      <c r="AN342" s="951"/>
      <c r="AO342" s="951"/>
      <c r="AP342" s="951" t="s">
        <v>193</v>
      </c>
      <c r="AQ342" s="951" t="s">
        <v>274</v>
      </c>
      <c r="AR342" s="951">
        <v>77</v>
      </c>
      <c r="AS342" s="951">
        <v>92</v>
      </c>
      <c r="AT342" s="951">
        <v>5</v>
      </c>
      <c r="AU342" s="951" t="s">
        <v>192</v>
      </c>
      <c r="AV342" s="951" t="s">
        <v>196</v>
      </c>
      <c r="AW342" s="954" t="s">
        <v>139</v>
      </c>
      <c r="AX342" s="954">
        <v>0</v>
      </c>
      <c r="AY342" s="954" t="s">
        <v>114</v>
      </c>
      <c r="AZ342" s="954" t="s">
        <v>139</v>
      </c>
      <c r="BA342" s="1120" t="str">
        <f t="shared" si="5"/>
        <v/>
      </c>
    </row>
    <row r="343" spans="1:53" ht="15" hidden="1" customHeight="1">
      <c r="A343" s="938" t="s">
        <v>2459</v>
      </c>
      <c r="B343" s="938" t="s">
        <v>1373</v>
      </c>
      <c r="C343" s="938" t="s">
        <v>530</v>
      </c>
      <c r="D343" s="953" t="s">
        <v>840</v>
      </c>
      <c r="E343" s="950" t="s">
        <v>468</v>
      </c>
      <c r="F343" s="951">
        <v>54</v>
      </c>
      <c r="G343" s="951">
        <v>43</v>
      </c>
      <c r="H343" s="951">
        <v>71</v>
      </c>
      <c r="I343" s="951">
        <v>43</v>
      </c>
      <c r="J343" s="951">
        <v>71</v>
      </c>
      <c r="K343" s="951">
        <v>69</v>
      </c>
      <c r="L343" s="951">
        <v>71</v>
      </c>
      <c r="M343" s="951">
        <v>67</v>
      </c>
      <c r="N343" s="951" t="s">
        <v>192</v>
      </c>
      <c r="O343" s="951">
        <v>25</v>
      </c>
      <c r="P343" s="951">
        <v>44</v>
      </c>
      <c r="Q343" s="951">
        <v>558</v>
      </c>
      <c r="R343" s="953">
        <v>533</v>
      </c>
      <c r="S343" s="953">
        <v>564</v>
      </c>
      <c r="T343" s="953">
        <v>564</v>
      </c>
      <c r="U343" s="953" t="s">
        <v>135</v>
      </c>
      <c r="V343" s="953">
        <v>564</v>
      </c>
      <c r="W343" s="953">
        <v>54</v>
      </c>
      <c r="X343" s="953">
        <v>43</v>
      </c>
      <c r="Y343" s="953">
        <v>71</v>
      </c>
      <c r="Z343" s="953">
        <v>564</v>
      </c>
      <c r="AA343" s="953">
        <v>100</v>
      </c>
      <c r="AB343" s="953" t="s">
        <v>114</v>
      </c>
      <c r="AC343" s="953" t="s">
        <v>112</v>
      </c>
      <c r="AD343" s="953" t="s">
        <v>114</v>
      </c>
      <c r="AE343" s="953" t="s">
        <v>112</v>
      </c>
      <c r="AF343" s="953" t="s">
        <v>132</v>
      </c>
      <c r="AG343" s="951" t="s">
        <v>112</v>
      </c>
      <c r="AH343" s="951" t="s">
        <v>114</v>
      </c>
      <c r="AI343" s="951" t="s">
        <v>112</v>
      </c>
      <c r="AJ343" s="951" t="s">
        <v>112</v>
      </c>
      <c r="AK343" s="951" t="s">
        <v>112</v>
      </c>
      <c r="AL343" s="951" t="s">
        <v>112</v>
      </c>
      <c r="AM343" s="951" t="s">
        <v>110</v>
      </c>
      <c r="AN343" s="951" t="s">
        <v>112</v>
      </c>
      <c r="AO343" s="951" t="s">
        <v>112</v>
      </c>
      <c r="AP343" s="951" t="s">
        <v>193</v>
      </c>
      <c r="AQ343" s="951" t="s">
        <v>274</v>
      </c>
      <c r="AR343" s="951">
        <v>84</v>
      </c>
      <c r="AS343" s="951">
        <v>93</v>
      </c>
      <c r="AT343" s="951">
        <v>5</v>
      </c>
      <c r="AU343" s="951" t="s">
        <v>192</v>
      </c>
      <c r="AV343" s="951" t="s">
        <v>196</v>
      </c>
      <c r="AW343" s="954" t="s">
        <v>139</v>
      </c>
      <c r="AX343" s="954">
        <v>0</v>
      </c>
      <c r="AY343" s="954" t="s">
        <v>112</v>
      </c>
      <c r="AZ343" s="954" t="s">
        <v>139</v>
      </c>
      <c r="BA343" s="1120" t="str">
        <f t="shared" si="5"/>
        <v/>
      </c>
    </row>
    <row r="344" spans="1:53" ht="15" hidden="1" customHeight="1">
      <c r="A344" s="938" t="s">
        <v>2460</v>
      </c>
      <c r="B344" s="938" t="s">
        <v>1373</v>
      </c>
      <c r="C344" s="938" t="s">
        <v>530</v>
      </c>
      <c r="D344" s="953" t="s">
        <v>841</v>
      </c>
      <c r="E344" s="950" t="s">
        <v>24</v>
      </c>
      <c r="F344" s="951">
        <v>55</v>
      </c>
      <c r="G344" s="951">
        <v>49</v>
      </c>
      <c r="H344" s="951">
        <v>77</v>
      </c>
      <c r="I344" s="951">
        <v>43</v>
      </c>
      <c r="J344" s="951">
        <v>65</v>
      </c>
      <c r="K344" s="951">
        <v>65</v>
      </c>
      <c r="L344" s="951">
        <v>65</v>
      </c>
      <c r="M344" s="951">
        <v>52</v>
      </c>
      <c r="N344" s="951" t="s">
        <v>192</v>
      </c>
      <c r="O344" s="951">
        <v>43</v>
      </c>
      <c r="P344" s="951">
        <v>37</v>
      </c>
      <c r="Q344" s="951">
        <v>551</v>
      </c>
      <c r="R344" s="953">
        <v>508</v>
      </c>
      <c r="S344" s="953">
        <v>538</v>
      </c>
      <c r="T344" s="953">
        <v>551</v>
      </c>
      <c r="U344" s="953" t="s">
        <v>135</v>
      </c>
      <c r="V344" s="953">
        <v>551</v>
      </c>
      <c r="W344" s="953">
        <v>55</v>
      </c>
      <c r="X344" s="953">
        <v>49</v>
      </c>
      <c r="Y344" s="953">
        <v>77</v>
      </c>
      <c r="Z344" s="953">
        <v>551</v>
      </c>
      <c r="AA344" s="953">
        <v>100</v>
      </c>
      <c r="AB344" s="953" t="s">
        <v>112</v>
      </c>
      <c r="AC344" s="953" t="s">
        <v>114</v>
      </c>
      <c r="AD344" s="953" t="s">
        <v>114</v>
      </c>
      <c r="AE344" s="953" t="s">
        <v>112</v>
      </c>
      <c r="AF344" s="953" t="s">
        <v>114</v>
      </c>
      <c r="AG344" s="951" t="s">
        <v>112</v>
      </c>
      <c r="AH344" s="951" t="s">
        <v>132</v>
      </c>
      <c r="AI344" s="951" t="s">
        <v>112</v>
      </c>
      <c r="AJ344" s="951" t="s">
        <v>112</v>
      </c>
      <c r="AK344" s="951" t="s">
        <v>114</v>
      </c>
      <c r="AL344" s="951" t="s">
        <v>112</v>
      </c>
      <c r="AM344" s="951" t="s">
        <v>112</v>
      </c>
      <c r="AN344" s="951" t="s">
        <v>112</v>
      </c>
      <c r="AO344" s="951" t="s">
        <v>112</v>
      </c>
      <c r="AP344" s="951" t="s">
        <v>193</v>
      </c>
      <c r="AQ344" s="951" t="s">
        <v>274</v>
      </c>
      <c r="AR344" s="951">
        <v>85</v>
      </c>
      <c r="AS344" s="951">
        <v>93</v>
      </c>
      <c r="AT344" s="951">
        <v>5</v>
      </c>
      <c r="AU344" s="951" t="s">
        <v>192</v>
      </c>
      <c r="AV344" s="951" t="s">
        <v>196</v>
      </c>
      <c r="AW344" s="954" t="s">
        <v>139</v>
      </c>
      <c r="AX344" s="954">
        <v>0</v>
      </c>
      <c r="AY344" s="954" t="s">
        <v>112</v>
      </c>
      <c r="AZ344" s="954" t="s">
        <v>139</v>
      </c>
      <c r="BA344" s="1120" t="str">
        <f t="shared" si="5"/>
        <v/>
      </c>
    </row>
    <row r="345" spans="1:53" ht="15" hidden="1" customHeight="1">
      <c r="A345" s="938" t="s">
        <v>2461</v>
      </c>
      <c r="B345" s="938" t="s">
        <v>1373</v>
      </c>
      <c r="C345" s="938" t="s">
        <v>530</v>
      </c>
      <c r="D345" s="953" t="s">
        <v>842</v>
      </c>
      <c r="E345" s="950" t="s">
        <v>25</v>
      </c>
      <c r="F345" s="951">
        <v>60</v>
      </c>
      <c r="G345" s="951">
        <v>59</v>
      </c>
      <c r="H345" s="951">
        <v>83</v>
      </c>
      <c r="I345" s="951">
        <v>54</v>
      </c>
      <c r="J345" s="951">
        <v>71</v>
      </c>
      <c r="K345" s="951">
        <v>73</v>
      </c>
      <c r="L345" s="951">
        <v>76</v>
      </c>
      <c r="M345" s="951">
        <v>65</v>
      </c>
      <c r="N345" s="951" t="s">
        <v>192</v>
      </c>
      <c r="O345" s="951">
        <v>27</v>
      </c>
      <c r="P345" s="951">
        <v>50</v>
      </c>
      <c r="Q345" s="951">
        <v>618</v>
      </c>
      <c r="R345" s="953">
        <v>591</v>
      </c>
      <c r="S345" s="953">
        <v>626</v>
      </c>
      <c r="T345" s="953">
        <v>626</v>
      </c>
      <c r="U345" s="953" t="s">
        <v>135</v>
      </c>
      <c r="V345" s="953">
        <v>626</v>
      </c>
      <c r="W345" s="953">
        <v>60</v>
      </c>
      <c r="X345" s="953">
        <v>59</v>
      </c>
      <c r="Y345" s="953">
        <v>83</v>
      </c>
      <c r="Z345" s="953">
        <v>626</v>
      </c>
      <c r="AA345" s="953">
        <v>100</v>
      </c>
      <c r="AB345" s="953" t="s">
        <v>132</v>
      </c>
      <c r="AC345" s="953" t="s">
        <v>132</v>
      </c>
      <c r="AD345" s="953" t="s">
        <v>132</v>
      </c>
      <c r="AE345" s="953" t="s">
        <v>132</v>
      </c>
      <c r="AF345" s="953" t="s">
        <v>132</v>
      </c>
      <c r="AG345" s="951" t="s">
        <v>132</v>
      </c>
      <c r="AH345" s="951" t="s">
        <v>132</v>
      </c>
      <c r="AI345" s="951" t="s">
        <v>132</v>
      </c>
      <c r="AJ345" s="951" t="s">
        <v>132</v>
      </c>
      <c r="AK345" s="951" t="s">
        <v>132</v>
      </c>
      <c r="AL345" s="951" t="s">
        <v>132</v>
      </c>
      <c r="AM345" s="951" t="s">
        <v>112</v>
      </c>
      <c r="AN345" s="951" t="s">
        <v>112</v>
      </c>
      <c r="AO345" s="951" t="s">
        <v>112</v>
      </c>
      <c r="AP345" s="951" t="s">
        <v>193</v>
      </c>
      <c r="AQ345" s="951" t="s">
        <v>274</v>
      </c>
      <c r="AR345" s="951">
        <v>81</v>
      </c>
      <c r="AS345" s="951">
        <v>97</v>
      </c>
      <c r="AT345" s="951">
        <v>5</v>
      </c>
      <c r="AU345" s="951" t="s">
        <v>192</v>
      </c>
      <c r="AV345" s="951" t="s">
        <v>196</v>
      </c>
      <c r="AW345" s="954" t="s">
        <v>139</v>
      </c>
      <c r="AX345" s="954">
        <v>0</v>
      </c>
      <c r="AY345" s="954" t="s">
        <v>132</v>
      </c>
      <c r="AZ345" s="954" t="s">
        <v>139</v>
      </c>
      <c r="BA345" s="1120" t="str">
        <f t="shared" si="5"/>
        <v/>
      </c>
    </row>
    <row r="346" spans="1:53" ht="15" hidden="1" customHeight="1">
      <c r="A346" s="938" t="s">
        <v>2462</v>
      </c>
      <c r="B346" s="938" t="s">
        <v>1373</v>
      </c>
      <c r="C346" s="938" t="s">
        <v>530</v>
      </c>
      <c r="D346" s="953" t="s">
        <v>843</v>
      </c>
      <c r="E346" s="950" t="s">
        <v>469</v>
      </c>
      <c r="F346" s="951">
        <v>45</v>
      </c>
      <c r="G346" s="951">
        <v>37</v>
      </c>
      <c r="H346" s="951">
        <v>69</v>
      </c>
      <c r="I346" s="951">
        <v>34</v>
      </c>
      <c r="J346" s="951">
        <v>62</v>
      </c>
      <c r="K346" s="951">
        <v>54</v>
      </c>
      <c r="L346" s="951">
        <v>66</v>
      </c>
      <c r="M346" s="951">
        <v>59</v>
      </c>
      <c r="N346" s="951" t="s">
        <v>192</v>
      </c>
      <c r="O346" s="951">
        <v>31</v>
      </c>
      <c r="P346" s="951">
        <v>42</v>
      </c>
      <c r="Q346" s="951">
        <v>499</v>
      </c>
      <c r="R346" s="953">
        <v>468</v>
      </c>
      <c r="S346" s="953">
        <v>496</v>
      </c>
      <c r="T346" s="953">
        <v>499</v>
      </c>
      <c r="U346" s="953" t="s">
        <v>135</v>
      </c>
      <c r="V346" s="953">
        <v>499</v>
      </c>
      <c r="W346" s="953">
        <v>45</v>
      </c>
      <c r="X346" s="953">
        <v>37</v>
      </c>
      <c r="Y346" s="953">
        <v>69</v>
      </c>
      <c r="Z346" s="953">
        <v>499</v>
      </c>
      <c r="AA346" s="953">
        <v>99</v>
      </c>
      <c r="AB346" s="953" t="s">
        <v>112</v>
      </c>
      <c r="AC346" s="953" t="s">
        <v>112</v>
      </c>
      <c r="AD346" s="953" t="s">
        <v>112</v>
      </c>
      <c r="AE346" s="953" t="s">
        <v>114</v>
      </c>
      <c r="AF346" s="953" t="s">
        <v>112</v>
      </c>
      <c r="AG346" s="951" t="s">
        <v>112</v>
      </c>
      <c r="AH346" s="951" t="s">
        <v>114</v>
      </c>
      <c r="AI346" s="951" t="s">
        <v>112</v>
      </c>
      <c r="AJ346" s="951" t="s">
        <v>112</v>
      </c>
      <c r="AK346" s="951" t="s">
        <v>112</v>
      </c>
      <c r="AL346" s="951" t="s">
        <v>112</v>
      </c>
      <c r="AM346" s="951" t="s">
        <v>112</v>
      </c>
      <c r="AN346" s="951" t="s">
        <v>110</v>
      </c>
      <c r="AO346" s="951" t="s">
        <v>110</v>
      </c>
      <c r="AP346" s="951" t="s">
        <v>193</v>
      </c>
      <c r="AQ346" s="951" t="s">
        <v>274</v>
      </c>
      <c r="AR346" s="951">
        <v>91</v>
      </c>
      <c r="AS346" s="951">
        <v>98</v>
      </c>
      <c r="AT346" s="951">
        <v>5</v>
      </c>
      <c r="AU346" s="951" t="s">
        <v>192</v>
      </c>
      <c r="AV346" s="951" t="s">
        <v>196</v>
      </c>
      <c r="AW346" s="954" t="s">
        <v>139</v>
      </c>
      <c r="AX346" s="954">
        <v>0</v>
      </c>
      <c r="AY346" s="954" t="s">
        <v>112</v>
      </c>
      <c r="AZ346" s="954" t="s">
        <v>139</v>
      </c>
      <c r="BA346" s="1120" t="str">
        <f t="shared" si="5"/>
        <v/>
      </c>
    </row>
    <row r="347" spans="1:53" ht="15" hidden="1" customHeight="1">
      <c r="A347" s="938" t="s">
        <v>2463</v>
      </c>
      <c r="B347" s="938" t="s">
        <v>1373</v>
      </c>
      <c r="C347" s="938" t="s">
        <v>530</v>
      </c>
      <c r="D347" s="953" t="s">
        <v>844</v>
      </c>
      <c r="E347" s="950" t="s">
        <v>26</v>
      </c>
      <c r="F347" s="951">
        <v>67</v>
      </c>
      <c r="G347" s="951">
        <v>71</v>
      </c>
      <c r="H347" s="951">
        <v>87</v>
      </c>
      <c r="I347" s="951">
        <v>64</v>
      </c>
      <c r="J347" s="951">
        <v>68</v>
      </c>
      <c r="K347" s="951">
        <v>81</v>
      </c>
      <c r="L347" s="951">
        <v>64</v>
      </c>
      <c r="M347" s="951">
        <v>70</v>
      </c>
      <c r="N347" s="951" t="s">
        <v>192</v>
      </c>
      <c r="O347" s="951">
        <v>23</v>
      </c>
      <c r="P347" s="951">
        <v>50</v>
      </c>
      <c r="Q347" s="951">
        <v>645</v>
      </c>
      <c r="R347" s="953">
        <v>622</v>
      </c>
      <c r="S347" s="953">
        <v>659</v>
      </c>
      <c r="T347" s="953">
        <v>659</v>
      </c>
      <c r="U347" s="953" t="s">
        <v>135</v>
      </c>
      <c r="V347" s="953">
        <v>659</v>
      </c>
      <c r="W347" s="953">
        <v>67</v>
      </c>
      <c r="X347" s="953">
        <v>71</v>
      </c>
      <c r="Y347" s="953">
        <v>87</v>
      </c>
      <c r="Z347" s="953">
        <v>659</v>
      </c>
      <c r="AA347" s="953">
        <v>100</v>
      </c>
      <c r="AB347" s="953" t="s">
        <v>132</v>
      </c>
      <c r="AC347" s="953" t="s">
        <v>132</v>
      </c>
      <c r="AD347" s="953" t="s">
        <v>132</v>
      </c>
      <c r="AE347" s="953" t="s">
        <v>132</v>
      </c>
      <c r="AF347" s="953" t="s">
        <v>132</v>
      </c>
      <c r="AG347" s="951" t="s">
        <v>132</v>
      </c>
      <c r="AH347" s="951" t="s">
        <v>132</v>
      </c>
      <c r="AI347" s="951" t="s">
        <v>132</v>
      </c>
      <c r="AJ347" s="951" t="s">
        <v>132</v>
      </c>
      <c r="AK347" s="951" t="s">
        <v>132</v>
      </c>
      <c r="AL347" s="951" t="s">
        <v>132</v>
      </c>
      <c r="AM347" s="951" t="s">
        <v>132</v>
      </c>
      <c r="AN347" s="951" t="s">
        <v>114</v>
      </c>
      <c r="AO347" s="951" t="s">
        <v>114</v>
      </c>
      <c r="AP347" s="951" t="s">
        <v>193</v>
      </c>
      <c r="AQ347" s="951" t="s">
        <v>274</v>
      </c>
      <c r="AR347" s="951">
        <v>49</v>
      </c>
      <c r="AS347" s="951">
        <v>73</v>
      </c>
      <c r="AT347" s="951">
        <v>5</v>
      </c>
      <c r="AU347" s="951" t="s">
        <v>193</v>
      </c>
      <c r="AV347" s="951" t="s">
        <v>196</v>
      </c>
      <c r="AW347" s="954" t="s">
        <v>139</v>
      </c>
      <c r="AX347" s="954">
        <v>0</v>
      </c>
      <c r="AY347" s="954" t="s">
        <v>132</v>
      </c>
      <c r="AZ347" s="954" t="s">
        <v>139</v>
      </c>
      <c r="BA347" s="1120" t="str">
        <f t="shared" si="5"/>
        <v/>
      </c>
    </row>
    <row r="348" spans="1:53" ht="15" hidden="1" customHeight="1">
      <c r="A348" s="938" t="s">
        <v>2464</v>
      </c>
      <c r="B348" s="938" t="s">
        <v>1373</v>
      </c>
      <c r="C348" s="938" t="s">
        <v>530</v>
      </c>
      <c r="D348" s="953" t="s">
        <v>845</v>
      </c>
      <c r="E348" s="950" t="s">
        <v>470</v>
      </c>
      <c r="F348" s="951">
        <v>77</v>
      </c>
      <c r="G348" s="951">
        <v>78</v>
      </c>
      <c r="H348" s="951">
        <v>90</v>
      </c>
      <c r="I348" s="951">
        <v>68</v>
      </c>
      <c r="J348" s="951">
        <v>75</v>
      </c>
      <c r="K348" s="951">
        <v>80</v>
      </c>
      <c r="L348" s="951">
        <v>68</v>
      </c>
      <c r="M348" s="951">
        <v>70</v>
      </c>
      <c r="N348" s="951" t="s">
        <v>192</v>
      </c>
      <c r="O348" s="951">
        <v>20</v>
      </c>
      <c r="P348" s="951">
        <v>50</v>
      </c>
      <c r="Q348" s="951">
        <v>676</v>
      </c>
      <c r="R348" s="953">
        <v>656</v>
      </c>
      <c r="S348" s="953">
        <v>695</v>
      </c>
      <c r="T348" s="953">
        <v>695</v>
      </c>
      <c r="U348" s="953" t="s">
        <v>135</v>
      </c>
      <c r="V348" s="953">
        <v>695</v>
      </c>
      <c r="W348" s="953">
        <v>77</v>
      </c>
      <c r="X348" s="953">
        <v>78</v>
      </c>
      <c r="Y348" s="953">
        <v>90</v>
      </c>
      <c r="Z348" s="953">
        <v>695</v>
      </c>
      <c r="AA348" s="953">
        <v>100</v>
      </c>
      <c r="AB348" s="953" t="s">
        <v>132</v>
      </c>
      <c r="AC348" s="953" t="s">
        <v>132</v>
      </c>
      <c r="AD348" s="953" t="s">
        <v>132</v>
      </c>
      <c r="AE348" s="953" t="s">
        <v>132</v>
      </c>
      <c r="AF348" s="953" t="s">
        <v>132</v>
      </c>
      <c r="AG348" s="951" t="s">
        <v>132</v>
      </c>
      <c r="AH348" s="951" t="s">
        <v>132</v>
      </c>
      <c r="AI348" s="951" t="s">
        <v>132</v>
      </c>
      <c r="AJ348" s="951" t="s">
        <v>132</v>
      </c>
      <c r="AK348" s="951" t="s">
        <v>132</v>
      </c>
      <c r="AL348" s="951" t="s">
        <v>132</v>
      </c>
      <c r="AM348" s="951" t="s">
        <v>112</v>
      </c>
      <c r="AN348" s="951" t="s">
        <v>112</v>
      </c>
      <c r="AO348" s="951" t="s">
        <v>112</v>
      </c>
      <c r="AP348" s="951" t="s">
        <v>193</v>
      </c>
      <c r="AQ348" s="951" t="s">
        <v>274</v>
      </c>
      <c r="AR348" s="951">
        <v>51</v>
      </c>
      <c r="AS348" s="951">
        <v>84</v>
      </c>
      <c r="AT348" s="951">
        <v>5</v>
      </c>
      <c r="AU348" s="951" t="s">
        <v>193</v>
      </c>
      <c r="AV348" s="951" t="s">
        <v>196</v>
      </c>
      <c r="AW348" s="954" t="s">
        <v>139</v>
      </c>
      <c r="AX348" s="954">
        <v>0</v>
      </c>
      <c r="AY348" s="954" t="s">
        <v>132</v>
      </c>
      <c r="AZ348" s="954" t="s">
        <v>139</v>
      </c>
      <c r="BA348" s="1120" t="str">
        <f t="shared" si="5"/>
        <v/>
      </c>
    </row>
    <row r="349" spans="1:53" ht="15" hidden="1" customHeight="1">
      <c r="A349" s="938" t="s">
        <v>2465</v>
      </c>
      <c r="B349" s="938" t="s">
        <v>1373</v>
      </c>
      <c r="C349" s="938" t="s">
        <v>530</v>
      </c>
      <c r="D349" s="953" t="s">
        <v>846</v>
      </c>
      <c r="E349" s="950" t="s">
        <v>471</v>
      </c>
      <c r="F349" s="951">
        <v>66</v>
      </c>
      <c r="G349" s="951">
        <v>63</v>
      </c>
      <c r="H349" s="951">
        <v>73</v>
      </c>
      <c r="I349" s="951">
        <v>49</v>
      </c>
      <c r="J349" s="951">
        <v>74</v>
      </c>
      <c r="K349" s="951">
        <v>75</v>
      </c>
      <c r="L349" s="951">
        <v>69</v>
      </c>
      <c r="M349" s="951">
        <v>57</v>
      </c>
      <c r="N349" s="951" t="s">
        <v>192</v>
      </c>
      <c r="O349" s="951">
        <v>30</v>
      </c>
      <c r="P349" s="951">
        <v>47</v>
      </c>
      <c r="Q349" s="951">
        <v>603</v>
      </c>
      <c r="R349" s="953">
        <v>573</v>
      </c>
      <c r="S349" s="953">
        <v>607</v>
      </c>
      <c r="T349" s="953">
        <v>607</v>
      </c>
      <c r="U349" s="953" t="s">
        <v>135</v>
      </c>
      <c r="V349" s="953">
        <v>607</v>
      </c>
      <c r="W349" s="953">
        <v>66</v>
      </c>
      <c r="X349" s="953">
        <v>63</v>
      </c>
      <c r="Y349" s="953">
        <v>73</v>
      </c>
      <c r="Z349" s="953">
        <v>607</v>
      </c>
      <c r="AA349" s="953">
        <v>98</v>
      </c>
      <c r="AB349" s="953" t="s">
        <v>132</v>
      </c>
      <c r="AC349" s="953" t="s">
        <v>132</v>
      </c>
      <c r="AD349" s="953" t="s">
        <v>132</v>
      </c>
      <c r="AE349" s="953" t="s">
        <v>114</v>
      </c>
      <c r="AF349" s="953" t="s">
        <v>132</v>
      </c>
      <c r="AG349" s="951" t="s">
        <v>114</v>
      </c>
      <c r="AH349" s="951" t="s">
        <v>132</v>
      </c>
      <c r="AI349" s="951" t="s">
        <v>114</v>
      </c>
      <c r="AJ349" s="951" t="s">
        <v>114</v>
      </c>
      <c r="AK349" s="951" t="s">
        <v>114</v>
      </c>
      <c r="AL349" s="951" t="s">
        <v>114</v>
      </c>
      <c r="AM349" s="951" t="s">
        <v>112</v>
      </c>
      <c r="AN349" s="951" t="s">
        <v>112</v>
      </c>
      <c r="AO349" s="951" t="s">
        <v>112</v>
      </c>
      <c r="AP349" s="951" t="s">
        <v>193</v>
      </c>
      <c r="AQ349" s="951" t="s">
        <v>274</v>
      </c>
      <c r="AR349" s="951">
        <v>78</v>
      </c>
      <c r="AS349" s="951">
        <v>96</v>
      </c>
      <c r="AT349" s="951">
        <v>5</v>
      </c>
      <c r="AU349" s="951" t="s">
        <v>192</v>
      </c>
      <c r="AV349" s="951" t="s">
        <v>196</v>
      </c>
      <c r="AW349" s="954" t="s">
        <v>139</v>
      </c>
      <c r="AX349" s="954">
        <v>0</v>
      </c>
      <c r="AY349" s="954" t="s">
        <v>132</v>
      </c>
      <c r="AZ349" s="954" t="s">
        <v>139</v>
      </c>
      <c r="BA349" s="1120" t="str">
        <f t="shared" si="5"/>
        <v/>
      </c>
    </row>
    <row r="350" spans="1:53" ht="15" hidden="1" customHeight="1">
      <c r="A350" s="938" t="s">
        <v>2466</v>
      </c>
      <c r="B350" s="938" t="s">
        <v>1373</v>
      </c>
      <c r="C350" s="938" t="s">
        <v>530</v>
      </c>
      <c r="D350" s="953" t="s">
        <v>847</v>
      </c>
      <c r="E350" s="950" t="s">
        <v>472</v>
      </c>
      <c r="F350" s="951">
        <v>75</v>
      </c>
      <c r="G350" s="951">
        <v>72</v>
      </c>
      <c r="H350" s="951">
        <v>87</v>
      </c>
      <c r="I350" s="951">
        <v>61</v>
      </c>
      <c r="J350" s="951">
        <v>75</v>
      </c>
      <c r="K350" s="951">
        <v>75</v>
      </c>
      <c r="L350" s="951">
        <v>73</v>
      </c>
      <c r="M350" s="951">
        <v>61</v>
      </c>
      <c r="N350" s="951" t="s">
        <v>192</v>
      </c>
      <c r="O350" s="951">
        <v>22</v>
      </c>
      <c r="P350" s="951">
        <v>48</v>
      </c>
      <c r="Q350" s="951">
        <v>649</v>
      </c>
      <c r="R350" s="953">
        <v>627</v>
      </c>
      <c r="S350" s="953">
        <v>664</v>
      </c>
      <c r="T350" s="953">
        <v>664</v>
      </c>
      <c r="U350" s="953" t="s">
        <v>135</v>
      </c>
      <c r="V350" s="953">
        <v>664</v>
      </c>
      <c r="W350" s="953">
        <v>75</v>
      </c>
      <c r="X350" s="953">
        <v>72</v>
      </c>
      <c r="Y350" s="953">
        <v>87</v>
      </c>
      <c r="Z350" s="953">
        <v>664</v>
      </c>
      <c r="AA350" s="953">
        <v>100</v>
      </c>
      <c r="AB350" s="953" t="s">
        <v>132</v>
      </c>
      <c r="AC350" s="953" t="s">
        <v>132</v>
      </c>
      <c r="AD350" s="953" t="s">
        <v>132</v>
      </c>
      <c r="AE350" s="953" t="s">
        <v>132</v>
      </c>
      <c r="AF350" s="953" t="s">
        <v>132</v>
      </c>
      <c r="AG350" s="951" t="s">
        <v>132</v>
      </c>
      <c r="AH350" s="951" t="s">
        <v>132</v>
      </c>
      <c r="AI350" s="951" t="s">
        <v>132</v>
      </c>
      <c r="AJ350" s="951" t="s">
        <v>114</v>
      </c>
      <c r="AK350" s="951"/>
      <c r="AL350" s="951"/>
      <c r="AM350" s="951"/>
      <c r="AN350" s="951"/>
      <c r="AO350" s="951"/>
      <c r="AP350" s="951" t="s">
        <v>193</v>
      </c>
      <c r="AQ350" s="951" t="s">
        <v>274</v>
      </c>
      <c r="AR350" s="951">
        <v>68</v>
      </c>
      <c r="AS350" s="951">
        <v>94</v>
      </c>
      <c r="AT350" s="951">
        <v>5</v>
      </c>
      <c r="AU350" s="951" t="s">
        <v>193</v>
      </c>
      <c r="AV350" s="951" t="s">
        <v>196</v>
      </c>
      <c r="AW350" s="954" t="s">
        <v>139</v>
      </c>
      <c r="AX350" s="954">
        <v>0</v>
      </c>
      <c r="AY350" s="954" t="s">
        <v>132</v>
      </c>
      <c r="AZ350" s="954" t="s">
        <v>139</v>
      </c>
      <c r="BA350" s="1120" t="str">
        <f t="shared" si="5"/>
        <v/>
      </c>
    </row>
    <row r="351" spans="1:53" ht="15" hidden="1" customHeight="1">
      <c r="A351" s="938" t="s">
        <v>2467</v>
      </c>
      <c r="B351" s="938" t="s">
        <v>1373</v>
      </c>
      <c r="C351" s="938" t="s">
        <v>530</v>
      </c>
      <c r="D351" s="953" t="s">
        <v>848</v>
      </c>
      <c r="E351" s="950" t="s">
        <v>473</v>
      </c>
      <c r="F351" s="951">
        <v>41</v>
      </c>
      <c r="G351" s="951">
        <v>42</v>
      </c>
      <c r="H351" s="951">
        <v>69</v>
      </c>
      <c r="I351" s="951">
        <v>30</v>
      </c>
      <c r="J351" s="951">
        <v>65</v>
      </c>
      <c r="K351" s="951">
        <v>65</v>
      </c>
      <c r="L351" s="951">
        <v>73</v>
      </c>
      <c r="M351" s="951">
        <v>68</v>
      </c>
      <c r="N351" s="951" t="s">
        <v>192</v>
      </c>
      <c r="O351" s="951">
        <v>25</v>
      </c>
      <c r="P351" s="951">
        <v>40</v>
      </c>
      <c r="Q351" s="951">
        <v>518</v>
      </c>
      <c r="R351" s="953">
        <v>493</v>
      </c>
      <c r="S351" s="953">
        <v>522</v>
      </c>
      <c r="T351" s="953">
        <v>522</v>
      </c>
      <c r="U351" s="953" t="s">
        <v>135</v>
      </c>
      <c r="V351" s="953">
        <v>522</v>
      </c>
      <c r="W351" s="953">
        <v>41</v>
      </c>
      <c r="X351" s="953">
        <v>42</v>
      </c>
      <c r="Y351" s="953">
        <v>69</v>
      </c>
      <c r="Z351" s="953">
        <v>522</v>
      </c>
      <c r="AA351" s="953">
        <v>99</v>
      </c>
      <c r="AB351" s="953" t="s">
        <v>112</v>
      </c>
      <c r="AC351" s="953" t="s">
        <v>114</v>
      </c>
      <c r="AD351" s="953" t="s">
        <v>114</v>
      </c>
      <c r="AE351" s="953" t="s">
        <v>132</v>
      </c>
      <c r="AF351" s="953" t="s">
        <v>132</v>
      </c>
      <c r="AG351" s="951" t="s">
        <v>114</v>
      </c>
      <c r="AH351" s="951" t="s">
        <v>132</v>
      </c>
      <c r="AI351" s="951" t="s">
        <v>114</v>
      </c>
      <c r="AJ351" s="951" t="s">
        <v>114</v>
      </c>
      <c r="AK351" s="951" t="s">
        <v>114</v>
      </c>
      <c r="AL351" s="951" t="s">
        <v>114</v>
      </c>
      <c r="AM351" s="951" t="s">
        <v>112</v>
      </c>
      <c r="AN351" s="951" t="s">
        <v>112</v>
      </c>
      <c r="AO351" s="951" t="s">
        <v>112</v>
      </c>
      <c r="AP351" s="951" t="s">
        <v>193</v>
      </c>
      <c r="AQ351" s="951" t="s">
        <v>274</v>
      </c>
      <c r="AR351" s="951">
        <v>88</v>
      </c>
      <c r="AS351" s="951">
        <v>97</v>
      </c>
      <c r="AT351" s="951">
        <v>5</v>
      </c>
      <c r="AU351" s="951" t="s">
        <v>192</v>
      </c>
      <c r="AV351" s="951" t="s">
        <v>196</v>
      </c>
      <c r="AW351" s="954" t="s">
        <v>139</v>
      </c>
      <c r="AX351" s="954">
        <v>0</v>
      </c>
      <c r="AY351" s="954" t="s">
        <v>112</v>
      </c>
      <c r="AZ351" s="954" t="s">
        <v>139</v>
      </c>
      <c r="BA351" s="1120" t="str">
        <f t="shared" si="5"/>
        <v/>
      </c>
    </row>
    <row r="352" spans="1:53" ht="15" hidden="1" customHeight="1">
      <c r="A352" s="938" t="s">
        <v>2468</v>
      </c>
      <c r="B352" s="938" t="s">
        <v>1373</v>
      </c>
      <c r="C352" s="938" t="s">
        <v>530</v>
      </c>
      <c r="D352" s="953" t="s">
        <v>849</v>
      </c>
      <c r="E352" s="950" t="s">
        <v>27</v>
      </c>
      <c r="F352" s="951">
        <v>32</v>
      </c>
      <c r="G352" s="951">
        <v>35</v>
      </c>
      <c r="H352" s="951">
        <v>55</v>
      </c>
      <c r="I352" s="951">
        <v>23</v>
      </c>
      <c r="J352" s="951">
        <v>63</v>
      </c>
      <c r="K352" s="951">
        <v>65</v>
      </c>
      <c r="L352" s="951">
        <v>66</v>
      </c>
      <c r="M352" s="951">
        <v>73</v>
      </c>
      <c r="N352" s="951" t="s">
        <v>192</v>
      </c>
      <c r="O352" s="951">
        <v>19</v>
      </c>
      <c r="P352" s="951">
        <v>45</v>
      </c>
      <c r="Q352" s="951">
        <v>476</v>
      </c>
      <c r="R352" s="953">
        <v>457</v>
      </c>
      <c r="S352" s="953">
        <v>484</v>
      </c>
      <c r="T352" s="953">
        <v>484</v>
      </c>
      <c r="U352" s="953" t="s">
        <v>135</v>
      </c>
      <c r="V352" s="953">
        <v>484</v>
      </c>
      <c r="W352" s="953">
        <v>32</v>
      </c>
      <c r="X352" s="953">
        <v>35</v>
      </c>
      <c r="Y352" s="953">
        <v>55</v>
      </c>
      <c r="Z352" s="953">
        <v>484</v>
      </c>
      <c r="AA352" s="953">
        <v>99</v>
      </c>
      <c r="AB352" s="953" t="s">
        <v>110</v>
      </c>
      <c r="AC352" s="953" t="s">
        <v>112</v>
      </c>
      <c r="AD352" s="953" t="s">
        <v>110</v>
      </c>
      <c r="AE352" s="953" t="s">
        <v>112</v>
      </c>
      <c r="AF352" s="953" t="s">
        <v>110</v>
      </c>
      <c r="AG352" s="951" t="s">
        <v>110</v>
      </c>
      <c r="AH352" s="951" t="s">
        <v>110</v>
      </c>
      <c r="AI352" s="951" t="s">
        <v>131</v>
      </c>
      <c r="AJ352" s="951" t="s">
        <v>110</v>
      </c>
      <c r="AK352" s="951" t="s">
        <v>112</v>
      </c>
      <c r="AL352" s="951" t="s">
        <v>112</v>
      </c>
      <c r="AM352" s="951" t="s">
        <v>110</v>
      </c>
      <c r="AN352" s="951" t="s">
        <v>110</v>
      </c>
      <c r="AO352" s="951" t="s">
        <v>110</v>
      </c>
      <c r="AP352" s="951" t="s">
        <v>193</v>
      </c>
      <c r="AQ352" s="951" t="s">
        <v>274</v>
      </c>
      <c r="AR352" s="951">
        <v>93</v>
      </c>
      <c r="AS352" s="951">
        <v>99</v>
      </c>
      <c r="AT352" s="951">
        <v>5</v>
      </c>
      <c r="AU352" s="951" t="s">
        <v>192</v>
      </c>
      <c r="AV352" s="951" t="s">
        <v>196</v>
      </c>
      <c r="AW352" s="954" t="s">
        <v>1959</v>
      </c>
      <c r="AX352" s="954">
        <v>0</v>
      </c>
      <c r="AY352" s="954" t="s">
        <v>110</v>
      </c>
      <c r="AZ352" s="954" t="s">
        <v>3031</v>
      </c>
      <c r="BA352" s="1120" t="str">
        <f t="shared" si="5"/>
        <v/>
      </c>
    </row>
    <row r="353" spans="1:53" ht="15" hidden="1" customHeight="1">
      <c r="A353" s="938" t="s">
        <v>1454</v>
      </c>
      <c r="B353" s="938" t="s">
        <v>1373</v>
      </c>
      <c r="C353" s="938" t="s">
        <v>530</v>
      </c>
      <c r="D353" s="953" t="s">
        <v>850</v>
      </c>
      <c r="E353" s="950" t="s">
        <v>474</v>
      </c>
      <c r="F353" s="951">
        <v>71</v>
      </c>
      <c r="G353" s="951">
        <v>77</v>
      </c>
      <c r="H353" s="951">
        <v>92</v>
      </c>
      <c r="I353" s="952" t="s">
        <v>135</v>
      </c>
      <c r="J353" s="951">
        <v>79</v>
      </c>
      <c r="K353" s="951">
        <v>79</v>
      </c>
      <c r="L353" s="951">
        <v>88</v>
      </c>
      <c r="M353" s="951">
        <v>85</v>
      </c>
      <c r="N353" s="951" t="s">
        <v>193</v>
      </c>
      <c r="O353" s="951"/>
      <c r="P353" s="951"/>
      <c r="Q353" s="951">
        <v>571</v>
      </c>
      <c r="R353" s="953"/>
      <c r="S353" s="953"/>
      <c r="T353" s="953">
        <v>653</v>
      </c>
      <c r="U353" s="953" t="s">
        <v>135</v>
      </c>
      <c r="V353" s="953">
        <v>653</v>
      </c>
      <c r="W353" s="953">
        <v>71</v>
      </c>
      <c r="X353" s="953">
        <v>77</v>
      </c>
      <c r="Y353" s="953">
        <v>92</v>
      </c>
      <c r="Z353" s="953">
        <v>653</v>
      </c>
      <c r="AA353" s="953">
        <v>100</v>
      </c>
      <c r="AB353" s="953" t="s">
        <v>2177</v>
      </c>
      <c r="AC353" s="953" t="s">
        <v>132</v>
      </c>
      <c r="AD353" s="953" t="s">
        <v>132</v>
      </c>
      <c r="AE353" s="953" t="s">
        <v>132</v>
      </c>
      <c r="AF353" s="953" t="s">
        <v>132</v>
      </c>
      <c r="AG353" s="951" t="s">
        <v>114</v>
      </c>
      <c r="AH353" s="951" t="s">
        <v>132</v>
      </c>
      <c r="AI353" s="951" t="s">
        <v>132</v>
      </c>
      <c r="AJ353" s="949"/>
      <c r="AK353" s="951"/>
      <c r="AL353" s="951"/>
      <c r="AM353" s="949"/>
      <c r="AN353" s="951"/>
      <c r="AO353" s="951"/>
      <c r="AP353" s="951" t="s">
        <v>192</v>
      </c>
      <c r="AQ353" s="951" t="s">
        <v>475</v>
      </c>
      <c r="AR353" s="951">
        <v>56</v>
      </c>
      <c r="AS353" s="951">
        <v>82</v>
      </c>
      <c r="AT353" s="951">
        <v>5</v>
      </c>
      <c r="AU353" s="951" t="s">
        <v>193</v>
      </c>
      <c r="AV353" s="951" t="s">
        <v>196</v>
      </c>
      <c r="AW353" s="954" t="s">
        <v>139</v>
      </c>
      <c r="AX353" s="954">
        <v>0</v>
      </c>
      <c r="AY353" s="954" t="s">
        <v>3092</v>
      </c>
      <c r="AZ353" s="954" t="s">
        <v>139</v>
      </c>
      <c r="BA353" s="1120" t="str">
        <f t="shared" si="5"/>
        <v/>
      </c>
    </row>
    <row r="354" spans="1:53" ht="15" hidden="1" customHeight="1">
      <c r="A354" s="938" t="s">
        <v>1456</v>
      </c>
      <c r="B354" s="938" t="s">
        <v>1373</v>
      </c>
      <c r="C354" s="938" t="s">
        <v>530</v>
      </c>
      <c r="D354" s="953" t="s">
        <v>851</v>
      </c>
      <c r="E354" s="950" t="s">
        <v>476</v>
      </c>
      <c r="F354" s="951">
        <v>79</v>
      </c>
      <c r="G354" s="951">
        <v>83</v>
      </c>
      <c r="H354" s="951">
        <v>96</v>
      </c>
      <c r="I354" s="952" t="s">
        <v>135</v>
      </c>
      <c r="J354" s="951">
        <v>70</v>
      </c>
      <c r="K354" s="951">
        <v>66</v>
      </c>
      <c r="L354" s="951">
        <v>70</v>
      </c>
      <c r="M354" s="951">
        <v>66</v>
      </c>
      <c r="N354" s="951" t="s">
        <v>193</v>
      </c>
      <c r="O354" s="951"/>
      <c r="P354" s="951"/>
      <c r="Q354" s="951">
        <v>530</v>
      </c>
      <c r="R354" s="953"/>
      <c r="S354" s="953"/>
      <c r="T354" s="953">
        <v>606</v>
      </c>
      <c r="U354" s="953" t="s">
        <v>135</v>
      </c>
      <c r="V354" s="953">
        <v>606</v>
      </c>
      <c r="W354" s="953">
        <v>79</v>
      </c>
      <c r="X354" s="953">
        <v>83</v>
      </c>
      <c r="Y354" s="953">
        <v>96</v>
      </c>
      <c r="Z354" s="953">
        <v>606</v>
      </c>
      <c r="AA354" s="953">
        <v>100</v>
      </c>
      <c r="AB354" s="953" t="s">
        <v>2177</v>
      </c>
      <c r="AC354" s="953" t="s">
        <v>132</v>
      </c>
      <c r="AD354" s="953" t="s">
        <v>132</v>
      </c>
      <c r="AE354" s="953" t="s">
        <v>132</v>
      </c>
      <c r="AF354" s="953" t="s">
        <v>132</v>
      </c>
      <c r="AG354" s="951"/>
      <c r="AH354" s="951" t="s">
        <v>132</v>
      </c>
      <c r="AI354" s="951"/>
      <c r="AJ354" s="951"/>
      <c r="AK354" s="951"/>
      <c r="AL354" s="951"/>
      <c r="AM354" s="951"/>
      <c r="AN354" s="951"/>
      <c r="AO354" s="951"/>
      <c r="AP354" s="951" t="s">
        <v>192</v>
      </c>
      <c r="AQ354" s="951" t="s">
        <v>475</v>
      </c>
      <c r="AR354" s="951">
        <v>54</v>
      </c>
      <c r="AS354" s="951">
        <v>93</v>
      </c>
      <c r="AT354" s="951">
        <v>5</v>
      </c>
      <c r="AU354" s="951" t="s">
        <v>193</v>
      </c>
      <c r="AV354" s="951" t="s">
        <v>196</v>
      </c>
      <c r="AW354" s="954" t="s">
        <v>139</v>
      </c>
      <c r="AX354" s="954">
        <v>0</v>
      </c>
      <c r="AY354" s="954" t="s">
        <v>3092</v>
      </c>
      <c r="AZ354" s="954" t="s">
        <v>139</v>
      </c>
      <c r="BA354" s="1120" t="str">
        <f t="shared" si="5"/>
        <v/>
      </c>
    </row>
    <row r="355" spans="1:53" ht="15" hidden="1" customHeight="1">
      <c r="A355" s="938" t="s">
        <v>1457</v>
      </c>
      <c r="B355" s="938" t="s">
        <v>1373</v>
      </c>
      <c r="C355" s="938" t="s">
        <v>530</v>
      </c>
      <c r="D355" s="953" t="s">
        <v>852</v>
      </c>
      <c r="E355" s="950" t="s">
        <v>477</v>
      </c>
      <c r="F355" s="951">
        <v>42</v>
      </c>
      <c r="G355" s="951">
        <v>41</v>
      </c>
      <c r="H355" s="951">
        <v>81</v>
      </c>
      <c r="I355" s="952" t="s">
        <v>135</v>
      </c>
      <c r="J355" s="951">
        <v>65</v>
      </c>
      <c r="K355" s="951">
        <v>54</v>
      </c>
      <c r="L355" s="951">
        <v>73</v>
      </c>
      <c r="M355" s="951">
        <v>67</v>
      </c>
      <c r="N355" s="951" t="s">
        <v>193</v>
      </c>
      <c r="O355" s="951"/>
      <c r="P355" s="951"/>
      <c r="Q355" s="951">
        <v>423</v>
      </c>
      <c r="R355" s="953"/>
      <c r="S355" s="953"/>
      <c r="T355" s="953">
        <v>483</v>
      </c>
      <c r="U355" s="953">
        <v>0</v>
      </c>
      <c r="V355" s="953">
        <v>483</v>
      </c>
      <c r="W355" s="953">
        <v>42</v>
      </c>
      <c r="X355" s="953">
        <v>41</v>
      </c>
      <c r="Y355" s="953">
        <v>81</v>
      </c>
      <c r="Z355" s="953">
        <v>483</v>
      </c>
      <c r="AA355" s="953">
        <v>99</v>
      </c>
      <c r="AB355" s="953" t="s">
        <v>2177</v>
      </c>
      <c r="AC355" s="953" t="s">
        <v>112</v>
      </c>
      <c r="AD355" s="953" t="s">
        <v>112</v>
      </c>
      <c r="AE355" s="953" t="s">
        <v>112</v>
      </c>
      <c r="AF355" s="953" t="s">
        <v>112</v>
      </c>
      <c r="AG355" s="951" t="s">
        <v>110</v>
      </c>
      <c r="AH355" s="951" t="s">
        <v>112</v>
      </c>
      <c r="AI355" s="951" t="s">
        <v>112</v>
      </c>
      <c r="AJ355" s="951" t="s">
        <v>110</v>
      </c>
      <c r="AK355" s="951" t="s">
        <v>110</v>
      </c>
      <c r="AL355" s="951" t="s">
        <v>112</v>
      </c>
      <c r="AM355" s="951" t="s">
        <v>112</v>
      </c>
      <c r="AN355" s="951" t="s">
        <v>112</v>
      </c>
      <c r="AO355" s="951" t="s">
        <v>110</v>
      </c>
      <c r="AP355" s="951" t="s">
        <v>193</v>
      </c>
      <c r="AQ355" s="951" t="s">
        <v>475</v>
      </c>
      <c r="AR355" s="951">
        <v>77</v>
      </c>
      <c r="AS355" s="951">
        <v>96</v>
      </c>
      <c r="AT355" s="951">
        <v>5</v>
      </c>
      <c r="AU355" s="951" t="s">
        <v>192</v>
      </c>
      <c r="AV355" s="951" t="s">
        <v>196</v>
      </c>
      <c r="AW355" s="954" t="s">
        <v>1959</v>
      </c>
      <c r="AX355" s="954">
        <v>0</v>
      </c>
      <c r="AY355" s="954" t="s">
        <v>3092</v>
      </c>
      <c r="AZ355" s="954" t="s">
        <v>139</v>
      </c>
      <c r="BA355" s="1120" t="str">
        <f t="shared" si="5"/>
        <v/>
      </c>
    </row>
    <row r="356" spans="1:53" ht="15" hidden="1" customHeight="1">
      <c r="A356" s="938" t="s">
        <v>2469</v>
      </c>
      <c r="B356" s="938" t="s">
        <v>1373</v>
      </c>
      <c r="C356" s="938" t="s">
        <v>530</v>
      </c>
      <c r="D356" s="953" t="s">
        <v>853</v>
      </c>
      <c r="E356" s="950" t="s">
        <v>478</v>
      </c>
      <c r="F356" s="951">
        <v>74</v>
      </c>
      <c r="G356" s="951">
        <v>96</v>
      </c>
      <c r="H356" s="951">
        <v>96</v>
      </c>
      <c r="I356" s="952" t="s">
        <v>135</v>
      </c>
      <c r="J356" s="951">
        <v>71</v>
      </c>
      <c r="K356" s="951">
        <v>80</v>
      </c>
      <c r="L356" s="951">
        <v>91</v>
      </c>
      <c r="M356" s="951">
        <v>80</v>
      </c>
      <c r="N356" s="951" t="s">
        <v>193</v>
      </c>
      <c r="O356" s="951"/>
      <c r="P356" s="951"/>
      <c r="Q356" s="951">
        <v>588</v>
      </c>
      <c r="R356" s="953"/>
      <c r="S356" s="954"/>
      <c r="T356" s="953">
        <v>672</v>
      </c>
      <c r="U356" s="953" t="s">
        <v>135</v>
      </c>
      <c r="V356" s="953">
        <v>672</v>
      </c>
      <c r="W356" s="953">
        <v>74</v>
      </c>
      <c r="X356" s="953">
        <v>96</v>
      </c>
      <c r="Y356" s="953">
        <v>96</v>
      </c>
      <c r="Z356" s="953">
        <v>672</v>
      </c>
      <c r="AA356" s="953">
        <v>100</v>
      </c>
      <c r="AB356" s="953" t="s">
        <v>132</v>
      </c>
      <c r="AC356" s="953" t="s">
        <v>132</v>
      </c>
      <c r="AD356" s="953" t="s">
        <v>114</v>
      </c>
      <c r="AE356" s="953" t="s">
        <v>132</v>
      </c>
      <c r="AF356" s="953" t="s">
        <v>132</v>
      </c>
      <c r="AG356" s="951" t="s">
        <v>110</v>
      </c>
      <c r="AH356" s="951" t="s">
        <v>114</v>
      </c>
      <c r="AI356" s="951"/>
      <c r="AJ356" s="949"/>
      <c r="AK356" s="951"/>
      <c r="AL356" s="951"/>
      <c r="AM356" s="949"/>
      <c r="AN356" s="951"/>
      <c r="AO356" s="951"/>
      <c r="AP356" s="951" t="s">
        <v>192</v>
      </c>
      <c r="AQ356" s="951" t="s">
        <v>475</v>
      </c>
      <c r="AR356" s="951">
        <v>74</v>
      </c>
      <c r="AS356" s="951">
        <v>96</v>
      </c>
      <c r="AT356" s="951">
        <v>5</v>
      </c>
      <c r="AU356" s="951" t="s">
        <v>192</v>
      </c>
      <c r="AV356" s="951" t="s">
        <v>196</v>
      </c>
      <c r="AW356" s="954" t="s">
        <v>139</v>
      </c>
      <c r="AX356" s="954">
        <v>0</v>
      </c>
      <c r="AY356" s="954" t="s">
        <v>132</v>
      </c>
      <c r="AZ356" s="954" t="s">
        <v>139</v>
      </c>
      <c r="BA356" s="1120" t="str">
        <f t="shared" si="5"/>
        <v/>
      </c>
    </row>
    <row r="357" spans="1:53" ht="15" hidden="1" customHeight="1">
      <c r="A357" s="938" t="s">
        <v>1458</v>
      </c>
      <c r="B357" s="938" t="s">
        <v>1373</v>
      </c>
      <c r="C357" s="938" t="s">
        <v>530</v>
      </c>
      <c r="D357" s="953" t="s">
        <v>854</v>
      </c>
      <c r="E357" s="950" t="s">
        <v>479</v>
      </c>
      <c r="F357" s="951">
        <v>56</v>
      </c>
      <c r="G357" s="951">
        <v>58</v>
      </c>
      <c r="H357" s="951">
        <v>88</v>
      </c>
      <c r="I357" s="952" t="s">
        <v>135</v>
      </c>
      <c r="J357" s="951">
        <v>68</v>
      </c>
      <c r="K357" s="951">
        <v>52</v>
      </c>
      <c r="L357" s="951">
        <v>70</v>
      </c>
      <c r="M357" s="951">
        <v>55</v>
      </c>
      <c r="N357" s="951" t="s">
        <v>193</v>
      </c>
      <c r="O357" s="951"/>
      <c r="P357" s="951"/>
      <c r="Q357" s="951">
        <v>447</v>
      </c>
      <c r="R357" s="953"/>
      <c r="S357" s="953"/>
      <c r="T357" s="953">
        <v>511</v>
      </c>
      <c r="U357" s="953">
        <v>0</v>
      </c>
      <c r="V357" s="953">
        <v>511</v>
      </c>
      <c r="W357" s="953">
        <v>56</v>
      </c>
      <c r="X357" s="953">
        <v>58</v>
      </c>
      <c r="Y357" s="953">
        <v>88</v>
      </c>
      <c r="Z357" s="953">
        <v>511</v>
      </c>
      <c r="AA357" s="953">
        <v>100</v>
      </c>
      <c r="AB357" s="953" t="s">
        <v>2177</v>
      </c>
      <c r="AC357" s="953" t="s">
        <v>114</v>
      </c>
      <c r="AD357" s="953" t="s">
        <v>114</v>
      </c>
      <c r="AE357" s="953" t="s">
        <v>114</v>
      </c>
      <c r="AF357" s="953" t="s">
        <v>112</v>
      </c>
      <c r="AG357" s="951" t="s">
        <v>110</v>
      </c>
      <c r="AH357" s="951"/>
      <c r="AI357" s="951"/>
      <c r="AJ357" s="951"/>
      <c r="AK357" s="951"/>
      <c r="AL357" s="951"/>
      <c r="AM357" s="949"/>
      <c r="AN357" s="951"/>
      <c r="AO357" s="951"/>
      <c r="AP357" s="951" t="s">
        <v>192</v>
      </c>
      <c r="AQ357" s="951" t="s">
        <v>475</v>
      </c>
      <c r="AR357" s="951">
        <v>72</v>
      </c>
      <c r="AS357" s="951">
        <v>95</v>
      </c>
      <c r="AT357" s="951">
        <v>5</v>
      </c>
      <c r="AU357" s="951" t="s">
        <v>193</v>
      </c>
      <c r="AV357" s="951" t="s">
        <v>196</v>
      </c>
      <c r="AW357" s="954" t="s">
        <v>139</v>
      </c>
      <c r="AX357" s="954">
        <v>0</v>
      </c>
      <c r="AY357" s="954" t="s">
        <v>3092</v>
      </c>
      <c r="AZ357" s="954" t="s">
        <v>139</v>
      </c>
      <c r="BA357" s="1120" t="str">
        <f t="shared" si="5"/>
        <v/>
      </c>
    </row>
    <row r="358" spans="1:53" ht="15" hidden="1" customHeight="1">
      <c r="A358" s="938" t="s">
        <v>1459</v>
      </c>
      <c r="B358" s="938" t="s">
        <v>1373</v>
      </c>
      <c r="C358" s="938" t="s">
        <v>530</v>
      </c>
      <c r="D358" s="953" t="s">
        <v>855</v>
      </c>
      <c r="E358" s="950" t="s">
        <v>480</v>
      </c>
      <c r="F358" s="951">
        <v>68</v>
      </c>
      <c r="G358" s="951">
        <v>77</v>
      </c>
      <c r="H358" s="951">
        <v>95</v>
      </c>
      <c r="I358" s="952" t="s">
        <v>135</v>
      </c>
      <c r="J358" s="951">
        <v>72</v>
      </c>
      <c r="K358" s="951">
        <v>72</v>
      </c>
      <c r="L358" s="951">
        <v>83</v>
      </c>
      <c r="M358" s="951">
        <v>73</v>
      </c>
      <c r="N358" s="951" t="s">
        <v>193</v>
      </c>
      <c r="O358" s="951"/>
      <c r="P358" s="951"/>
      <c r="Q358" s="951">
        <v>540</v>
      </c>
      <c r="R358" s="953"/>
      <c r="S358" s="953"/>
      <c r="T358" s="953">
        <v>617</v>
      </c>
      <c r="U358" s="953" t="s">
        <v>135</v>
      </c>
      <c r="V358" s="953">
        <v>617</v>
      </c>
      <c r="W358" s="953">
        <v>68</v>
      </c>
      <c r="X358" s="953">
        <v>77</v>
      </c>
      <c r="Y358" s="953">
        <v>95</v>
      </c>
      <c r="Z358" s="953">
        <v>617</v>
      </c>
      <c r="AA358" s="953">
        <v>100</v>
      </c>
      <c r="AB358" s="953" t="s">
        <v>2177</v>
      </c>
      <c r="AC358" s="953" t="s">
        <v>132</v>
      </c>
      <c r="AD358" s="953" t="s">
        <v>132</v>
      </c>
      <c r="AE358" s="953" t="s">
        <v>132</v>
      </c>
      <c r="AF358" s="953" t="s">
        <v>132</v>
      </c>
      <c r="AG358" s="951" t="s">
        <v>132</v>
      </c>
      <c r="AH358" s="951" t="s">
        <v>114</v>
      </c>
      <c r="AI358" s="951" t="s">
        <v>114</v>
      </c>
      <c r="AJ358" s="951" t="s">
        <v>112</v>
      </c>
      <c r="AK358" s="951" t="s">
        <v>132</v>
      </c>
      <c r="AL358" s="951" t="s">
        <v>196</v>
      </c>
      <c r="AM358" s="949"/>
      <c r="AN358" s="951"/>
      <c r="AO358" s="951"/>
      <c r="AP358" s="951" t="s">
        <v>192</v>
      </c>
      <c r="AQ358" s="951" t="s">
        <v>475</v>
      </c>
      <c r="AR358" s="951">
        <v>60</v>
      </c>
      <c r="AS358" s="951">
        <v>94</v>
      </c>
      <c r="AT358" s="951">
        <v>5</v>
      </c>
      <c r="AU358" s="951" t="s">
        <v>193</v>
      </c>
      <c r="AV358" s="951" t="s">
        <v>196</v>
      </c>
      <c r="AW358" s="954" t="s">
        <v>139</v>
      </c>
      <c r="AX358" s="954">
        <v>0</v>
      </c>
      <c r="AY358" s="954" t="s">
        <v>3092</v>
      </c>
      <c r="AZ358" s="954" t="s">
        <v>139</v>
      </c>
      <c r="BA358" s="1120" t="str">
        <f t="shared" si="5"/>
        <v/>
      </c>
    </row>
    <row r="359" spans="1:53" s="957" customFormat="1" ht="15" hidden="1" customHeight="1">
      <c r="A359" s="938" t="s">
        <v>1460</v>
      </c>
      <c r="B359" s="938" t="s">
        <v>1373</v>
      </c>
      <c r="C359" s="938" t="s">
        <v>530</v>
      </c>
      <c r="D359" s="951" t="s">
        <v>856</v>
      </c>
      <c r="E359" s="958" t="s">
        <v>481</v>
      </c>
      <c r="F359" s="951">
        <v>63</v>
      </c>
      <c r="G359" s="951">
        <v>61</v>
      </c>
      <c r="H359" s="951">
        <v>94</v>
      </c>
      <c r="I359" s="952" t="s">
        <v>135</v>
      </c>
      <c r="J359" s="951">
        <v>64</v>
      </c>
      <c r="K359" s="951">
        <v>47</v>
      </c>
      <c r="L359" s="951">
        <v>54</v>
      </c>
      <c r="M359" s="951">
        <v>43</v>
      </c>
      <c r="N359" s="951" t="s">
        <v>193</v>
      </c>
      <c r="O359" s="951"/>
      <c r="P359" s="951"/>
      <c r="Q359" s="951">
        <v>426</v>
      </c>
      <c r="R359" s="951"/>
      <c r="S359" s="949"/>
      <c r="T359" s="951">
        <v>487</v>
      </c>
      <c r="U359" s="951" t="s">
        <v>135</v>
      </c>
      <c r="V359" s="951">
        <v>487</v>
      </c>
      <c r="W359" s="951">
        <v>63</v>
      </c>
      <c r="X359" s="951">
        <v>61</v>
      </c>
      <c r="Y359" s="951">
        <v>94</v>
      </c>
      <c r="Z359" s="951">
        <v>487</v>
      </c>
      <c r="AA359" s="951">
        <v>99</v>
      </c>
      <c r="AB359" s="951" t="s">
        <v>2177</v>
      </c>
      <c r="AC359" s="951" t="s">
        <v>132</v>
      </c>
      <c r="AD359" s="951" t="s">
        <v>132</v>
      </c>
      <c r="AE359" s="951" t="s">
        <v>114</v>
      </c>
      <c r="AF359" s="951" t="s">
        <v>114</v>
      </c>
      <c r="AG359" s="951" t="s">
        <v>112</v>
      </c>
      <c r="AH359" s="951" t="s">
        <v>114</v>
      </c>
      <c r="AI359" s="951" t="s">
        <v>112</v>
      </c>
      <c r="AJ359" s="949"/>
      <c r="AK359" s="951"/>
      <c r="AL359" s="951"/>
      <c r="AM359" s="949"/>
      <c r="AN359" s="951"/>
      <c r="AO359" s="951"/>
      <c r="AP359" s="951" t="s">
        <v>192</v>
      </c>
      <c r="AQ359" s="951" t="s">
        <v>475</v>
      </c>
      <c r="AR359" s="951">
        <v>59</v>
      </c>
      <c r="AS359" s="951">
        <v>81</v>
      </c>
      <c r="AT359" s="951">
        <v>5</v>
      </c>
      <c r="AU359" s="951" t="s">
        <v>193</v>
      </c>
      <c r="AV359" s="951" t="s">
        <v>196</v>
      </c>
      <c r="AW359" s="949" t="s">
        <v>139</v>
      </c>
      <c r="AX359" s="949">
        <v>0</v>
      </c>
      <c r="AY359" s="954" t="s">
        <v>3092</v>
      </c>
      <c r="AZ359" s="949" t="s">
        <v>139</v>
      </c>
      <c r="BA359" s="1120" t="str">
        <f t="shared" si="5"/>
        <v/>
      </c>
    </row>
    <row r="360" spans="1:53" ht="15" hidden="1" customHeight="1">
      <c r="A360" s="938" t="s">
        <v>2470</v>
      </c>
      <c r="B360" s="938" t="s">
        <v>1373</v>
      </c>
      <c r="C360" s="938" t="s">
        <v>530</v>
      </c>
      <c r="D360" s="953" t="s">
        <v>1004</v>
      </c>
      <c r="E360" s="950" t="s">
        <v>157</v>
      </c>
      <c r="F360" s="951">
        <v>71</v>
      </c>
      <c r="G360" s="951">
        <v>60</v>
      </c>
      <c r="H360" s="951">
        <v>100</v>
      </c>
      <c r="I360" s="952" t="s">
        <v>135</v>
      </c>
      <c r="J360" s="951">
        <v>69</v>
      </c>
      <c r="K360" s="951">
        <v>48</v>
      </c>
      <c r="L360" s="951">
        <v>69</v>
      </c>
      <c r="M360" s="951">
        <v>50</v>
      </c>
      <c r="N360" s="951" t="s">
        <v>193</v>
      </c>
      <c r="O360" s="949"/>
      <c r="P360" s="951"/>
      <c r="Q360" s="951">
        <v>467</v>
      </c>
      <c r="R360" s="953"/>
      <c r="S360" s="954"/>
      <c r="T360" s="953">
        <v>534</v>
      </c>
      <c r="U360" s="953" t="s">
        <v>135</v>
      </c>
      <c r="V360" s="953">
        <v>534</v>
      </c>
      <c r="W360" s="953">
        <v>71</v>
      </c>
      <c r="X360" s="953">
        <v>60</v>
      </c>
      <c r="Y360" s="953">
        <v>100</v>
      </c>
      <c r="Z360" s="953">
        <v>534</v>
      </c>
      <c r="AA360" s="953">
        <v>99</v>
      </c>
      <c r="AB360" s="953" t="s">
        <v>132</v>
      </c>
      <c r="AC360" s="953"/>
      <c r="AD360" s="953" t="s">
        <v>112</v>
      </c>
      <c r="AE360" s="953"/>
      <c r="AF360" s="953"/>
      <c r="AG360" s="951"/>
      <c r="AH360" s="951"/>
      <c r="AI360" s="949"/>
      <c r="AJ360" s="949"/>
      <c r="AK360" s="951"/>
      <c r="AL360" s="951"/>
      <c r="AM360" s="949"/>
      <c r="AN360" s="951"/>
      <c r="AO360" s="951"/>
      <c r="AP360" s="951" t="s">
        <v>192</v>
      </c>
      <c r="AQ360" s="951" t="s">
        <v>475</v>
      </c>
      <c r="AR360" s="951">
        <v>83</v>
      </c>
      <c r="AS360" s="951">
        <v>97</v>
      </c>
      <c r="AT360" s="951">
        <v>5</v>
      </c>
      <c r="AU360" s="951" t="s">
        <v>192</v>
      </c>
      <c r="AV360" s="951" t="s">
        <v>196</v>
      </c>
      <c r="AW360" s="954" t="s">
        <v>139</v>
      </c>
      <c r="AX360" s="954">
        <v>0</v>
      </c>
      <c r="AY360" s="954" t="s">
        <v>112</v>
      </c>
      <c r="AZ360" s="954" t="s">
        <v>139</v>
      </c>
      <c r="BA360" s="1120" t="str">
        <f t="shared" si="5"/>
        <v/>
      </c>
    </row>
    <row r="361" spans="1:53" ht="15" hidden="1" customHeight="1">
      <c r="A361" s="938" t="s">
        <v>2471</v>
      </c>
      <c r="B361" s="938" t="s">
        <v>1373</v>
      </c>
      <c r="C361" s="938" t="s">
        <v>530</v>
      </c>
      <c r="D361" s="953" t="s">
        <v>1920</v>
      </c>
      <c r="E361" s="950" t="s">
        <v>2472</v>
      </c>
      <c r="F361" s="951">
        <v>59</v>
      </c>
      <c r="G361" s="951">
        <v>82</v>
      </c>
      <c r="H361" s="951">
        <v>85</v>
      </c>
      <c r="I361" s="952" t="s">
        <v>135</v>
      </c>
      <c r="J361" s="951">
        <v>79</v>
      </c>
      <c r="K361" s="951">
        <v>96</v>
      </c>
      <c r="L361" s="951">
        <v>79</v>
      </c>
      <c r="M361" s="951">
        <v>96</v>
      </c>
      <c r="N361" s="951" t="s">
        <v>193</v>
      </c>
      <c r="O361" s="951"/>
      <c r="P361" s="951"/>
      <c r="Q361" s="951">
        <v>576</v>
      </c>
      <c r="R361" s="953"/>
      <c r="S361" s="954"/>
      <c r="T361" s="953">
        <v>658</v>
      </c>
      <c r="U361" s="953" t="s">
        <v>135</v>
      </c>
      <c r="V361" s="953">
        <v>658</v>
      </c>
      <c r="W361" s="953">
        <v>59</v>
      </c>
      <c r="X361" s="953">
        <v>82</v>
      </c>
      <c r="Y361" s="953">
        <v>85</v>
      </c>
      <c r="Z361" s="953">
        <v>658</v>
      </c>
      <c r="AA361" s="953">
        <v>100</v>
      </c>
      <c r="AB361" s="953"/>
      <c r="AC361" s="953"/>
      <c r="AD361" s="953"/>
      <c r="AE361" s="953"/>
      <c r="AF361" s="953"/>
      <c r="AG361" s="951"/>
      <c r="AH361" s="951"/>
      <c r="AI361" s="951"/>
      <c r="AJ361" s="949"/>
      <c r="AK361" s="951"/>
      <c r="AL361" s="951"/>
      <c r="AM361" s="949"/>
      <c r="AN361" s="951"/>
      <c r="AO361" s="951"/>
      <c r="AP361" s="951" t="s">
        <v>192</v>
      </c>
      <c r="AQ361" s="951" t="s">
        <v>475</v>
      </c>
      <c r="AR361" s="951">
        <v>82</v>
      </c>
      <c r="AS361" s="951">
        <v>100</v>
      </c>
      <c r="AT361" s="951">
        <v>5</v>
      </c>
      <c r="AU361" s="951" t="s">
        <v>192</v>
      </c>
      <c r="AV361" s="951" t="s">
        <v>196</v>
      </c>
      <c r="AW361" s="954" t="s">
        <v>139</v>
      </c>
      <c r="AX361" s="954">
        <v>0</v>
      </c>
      <c r="AY361" s="954" t="s">
        <v>132</v>
      </c>
      <c r="AZ361" s="954" t="s">
        <v>139</v>
      </c>
      <c r="BA361" s="1120" t="str">
        <f t="shared" si="5"/>
        <v/>
      </c>
    </row>
    <row r="362" spans="1:53" ht="15" hidden="1" customHeight="1">
      <c r="A362" s="938" t="s">
        <v>2473</v>
      </c>
      <c r="B362" s="938" t="s">
        <v>1373</v>
      </c>
      <c r="C362" s="938" t="s">
        <v>530</v>
      </c>
      <c r="D362" s="953" t="s">
        <v>1002</v>
      </c>
      <c r="E362" s="950" t="s">
        <v>1366</v>
      </c>
      <c r="F362" s="951">
        <v>86</v>
      </c>
      <c r="G362" s="951">
        <v>94</v>
      </c>
      <c r="H362" s="951">
        <v>99</v>
      </c>
      <c r="I362" s="952" t="s">
        <v>135</v>
      </c>
      <c r="J362" s="951">
        <v>76</v>
      </c>
      <c r="K362" s="951">
        <v>97</v>
      </c>
      <c r="L362" s="951">
        <v>78</v>
      </c>
      <c r="M362" s="951">
        <v>76</v>
      </c>
      <c r="N362" s="951" t="s">
        <v>193</v>
      </c>
      <c r="O362" s="951"/>
      <c r="P362" s="951"/>
      <c r="Q362" s="951">
        <v>606</v>
      </c>
      <c r="R362" s="953"/>
      <c r="S362" s="954"/>
      <c r="T362" s="953">
        <v>693</v>
      </c>
      <c r="U362" s="953">
        <v>10</v>
      </c>
      <c r="V362" s="953">
        <v>703</v>
      </c>
      <c r="W362" s="953">
        <v>86</v>
      </c>
      <c r="X362" s="953">
        <v>94</v>
      </c>
      <c r="Y362" s="953">
        <v>99</v>
      </c>
      <c r="Z362" s="953">
        <v>703</v>
      </c>
      <c r="AA362" s="953">
        <v>100</v>
      </c>
      <c r="AB362" s="953" t="s">
        <v>132</v>
      </c>
      <c r="AC362" s="953" t="s">
        <v>132</v>
      </c>
      <c r="AD362" s="953" t="s">
        <v>132</v>
      </c>
      <c r="AE362" s="953"/>
      <c r="AF362" s="953"/>
      <c r="AG362" s="951"/>
      <c r="AH362" s="951"/>
      <c r="AI362" s="951"/>
      <c r="AJ362" s="949"/>
      <c r="AK362" s="951"/>
      <c r="AL362" s="951"/>
      <c r="AM362" s="949"/>
      <c r="AN362" s="951"/>
      <c r="AO362" s="951"/>
      <c r="AP362" s="951" t="s">
        <v>193</v>
      </c>
      <c r="AQ362" s="951" t="s">
        <v>475</v>
      </c>
      <c r="AR362" s="951">
        <v>41</v>
      </c>
      <c r="AS362" s="951">
        <v>80</v>
      </c>
      <c r="AT362" s="951">
        <v>5</v>
      </c>
      <c r="AU362" s="951" t="s">
        <v>193</v>
      </c>
      <c r="AV362" s="951" t="s">
        <v>196</v>
      </c>
      <c r="AW362" s="954" t="s">
        <v>139</v>
      </c>
      <c r="AX362" s="954">
        <v>0</v>
      </c>
      <c r="AY362" s="954" t="s">
        <v>132</v>
      </c>
      <c r="AZ362" s="954" t="s">
        <v>139</v>
      </c>
      <c r="BA362" s="1120" t="str">
        <f t="shared" si="5"/>
        <v/>
      </c>
    </row>
    <row r="363" spans="1:53" ht="15" hidden="1" customHeight="1">
      <c r="A363" s="938" t="s">
        <v>2474</v>
      </c>
      <c r="B363" s="938" t="s">
        <v>1373</v>
      </c>
      <c r="C363" s="938" t="s">
        <v>530</v>
      </c>
      <c r="D363" s="953" t="s">
        <v>1000</v>
      </c>
      <c r="E363" s="950" t="s">
        <v>1367</v>
      </c>
      <c r="F363" s="951">
        <v>67</v>
      </c>
      <c r="G363" s="951">
        <v>74</v>
      </c>
      <c r="H363" s="951">
        <v>96</v>
      </c>
      <c r="I363" s="952" t="s">
        <v>135</v>
      </c>
      <c r="J363" s="951">
        <v>68</v>
      </c>
      <c r="K363" s="951">
        <v>59</v>
      </c>
      <c r="L363" s="951">
        <v>64</v>
      </c>
      <c r="M363" s="951">
        <v>73</v>
      </c>
      <c r="N363" s="951" t="s">
        <v>193</v>
      </c>
      <c r="O363" s="949"/>
      <c r="P363" s="951"/>
      <c r="Q363" s="951">
        <v>501</v>
      </c>
      <c r="R363" s="953"/>
      <c r="S363" s="954"/>
      <c r="T363" s="953">
        <v>573</v>
      </c>
      <c r="U363" s="953" t="s">
        <v>135</v>
      </c>
      <c r="V363" s="953">
        <v>573</v>
      </c>
      <c r="W363" s="953">
        <v>67</v>
      </c>
      <c r="X363" s="953">
        <v>74</v>
      </c>
      <c r="Y363" s="953">
        <v>96</v>
      </c>
      <c r="Z363" s="953">
        <v>573</v>
      </c>
      <c r="AA363" s="953">
        <v>100</v>
      </c>
      <c r="AB363" s="953" t="s">
        <v>132</v>
      </c>
      <c r="AC363" s="953" t="s">
        <v>132</v>
      </c>
      <c r="AD363" s="953" t="s">
        <v>132</v>
      </c>
      <c r="AE363" s="953"/>
      <c r="AF363" s="953"/>
      <c r="AG363" s="951"/>
      <c r="AH363" s="951"/>
      <c r="AI363" s="949"/>
      <c r="AJ363" s="949"/>
      <c r="AK363" s="951"/>
      <c r="AL363" s="951"/>
      <c r="AM363" s="949"/>
      <c r="AN363" s="951"/>
      <c r="AO363" s="951"/>
      <c r="AP363" s="951" t="s">
        <v>193</v>
      </c>
      <c r="AQ363" s="951" t="s">
        <v>475</v>
      </c>
      <c r="AR363" s="951">
        <v>74</v>
      </c>
      <c r="AS363" s="951">
        <v>93</v>
      </c>
      <c r="AT363" s="951">
        <v>5</v>
      </c>
      <c r="AU363" s="951" t="s">
        <v>192</v>
      </c>
      <c r="AV363" s="951" t="s">
        <v>196</v>
      </c>
      <c r="AW363" s="954" t="s">
        <v>139</v>
      </c>
      <c r="AX363" s="954">
        <v>0</v>
      </c>
      <c r="AY363" s="954" t="s">
        <v>114</v>
      </c>
      <c r="AZ363" s="954" t="s">
        <v>139</v>
      </c>
      <c r="BA363" s="1120" t="str">
        <f t="shared" si="5"/>
        <v/>
      </c>
    </row>
    <row r="364" spans="1:53" ht="15" hidden="1" customHeight="1">
      <c r="A364" s="938" t="s">
        <v>2475</v>
      </c>
      <c r="B364" s="938" t="s">
        <v>1373</v>
      </c>
      <c r="C364" s="938" t="s">
        <v>530</v>
      </c>
      <c r="D364" s="953" t="s">
        <v>1921</v>
      </c>
      <c r="E364" s="950" t="s">
        <v>2476</v>
      </c>
      <c r="F364" s="951">
        <v>42</v>
      </c>
      <c r="G364" s="951">
        <v>64</v>
      </c>
      <c r="H364" s="951">
        <v>85</v>
      </c>
      <c r="I364" s="952" t="s">
        <v>135</v>
      </c>
      <c r="J364" s="951">
        <v>68</v>
      </c>
      <c r="K364" s="951">
        <v>70</v>
      </c>
      <c r="L364" s="951">
        <v>68</v>
      </c>
      <c r="M364" s="951">
        <v>70</v>
      </c>
      <c r="N364" s="951" t="s">
        <v>193</v>
      </c>
      <c r="O364" s="951"/>
      <c r="P364" s="951"/>
      <c r="Q364" s="951">
        <v>467</v>
      </c>
      <c r="R364" s="953"/>
      <c r="S364" s="954"/>
      <c r="T364" s="953">
        <v>534</v>
      </c>
      <c r="U364" s="953" t="s">
        <v>135</v>
      </c>
      <c r="V364" s="953">
        <v>534</v>
      </c>
      <c r="W364" s="953">
        <v>42</v>
      </c>
      <c r="X364" s="953">
        <v>64</v>
      </c>
      <c r="Y364" s="953">
        <v>85</v>
      </c>
      <c r="Z364" s="953">
        <v>534</v>
      </c>
      <c r="AA364" s="953">
        <v>100</v>
      </c>
      <c r="AB364" s="953"/>
      <c r="AC364" s="953"/>
      <c r="AD364" s="953"/>
      <c r="AE364" s="953"/>
      <c r="AF364" s="953"/>
      <c r="AG364" s="951"/>
      <c r="AH364" s="951"/>
      <c r="AI364" s="949"/>
      <c r="AJ364" s="949"/>
      <c r="AK364" s="951"/>
      <c r="AL364" s="951"/>
      <c r="AM364" s="949"/>
      <c r="AN364" s="951"/>
      <c r="AO364" s="951"/>
      <c r="AP364" s="951" t="s">
        <v>192</v>
      </c>
      <c r="AQ364" s="951" t="s">
        <v>475</v>
      </c>
      <c r="AR364" s="951">
        <v>70</v>
      </c>
      <c r="AS364" s="951">
        <v>85</v>
      </c>
      <c r="AT364" s="951">
        <v>5</v>
      </c>
      <c r="AU364" s="951" t="s">
        <v>192</v>
      </c>
      <c r="AV364" s="951" t="s">
        <v>196</v>
      </c>
      <c r="AW364" s="954" t="s">
        <v>139</v>
      </c>
      <c r="AX364" s="954">
        <v>0</v>
      </c>
      <c r="AY364" s="954" t="s">
        <v>112</v>
      </c>
      <c r="AZ364" s="954" t="s">
        <v>139</v>
      </c>
      <c r="BA364" s="1120" t="str">
        <f t="shared" si="5"/>
        <v/>
      </c>
    </row>
    <row r="365" spans="1:53" ht="15" hidden="1" customHeight="1">
      <c r="A365" s="938" t="s">
        <v>2477</v>
      </c>
      <c r="B365" s="938" t="s">
        <v>1373</v>
      </c>
      <c r="C365" s="938" t="s">
        <v>530</v>
      </c>
      <c r="D365" s="953" t="s">
        <v>857</v>
      </c>
      <c r="E365" s="950" t="s">
        <v>482</v>
      </c>
      <c r="F365" s="951">
        <v>28</v>
      </c>
      <c r="G365" s="951">
        <v>56</v>
      </c>
      <c r="H365" s="951">
        <v>80</v>
      </c>
      <c r="I365" s="952" t="s">
        <v>135</v>
      </c>
      <c r="J365" s="951">
        <v>53</v>
      </c>
      <c r="K365" s="951">
        <v>63</v>
      </c>
      <c r="L365" s="951">
        <v>53</v>
      </c>
      <c r="M365" s="951">
        <v>63</v>
      </c>
      <c r="N365" s="951" t="s">
        <v>193</v>
      </c>
      <c r="O365" s="951"/>
      <c r="P365" s="951"/>
      <c r="Q365" s="951">
        <v>396</v>
      </c>
      <c r="R365" s="953"/>
      <c r="S365" s="954"/>
      <c r="T365" s="953">
        <v>453</v>
      </c>
      <c r="U365" s="953" t="s">
        <v>135</v>
      </c>
      <c r="V365" s="953">
        <v>453</v>
      </c>
      <c r="W365" s="953">
        <v>28</v>
      </c>
      <c r="X365" s="953">
        <v>56</v>
      </c>
      <c r="Y365" s="953">
        <v>80</v>
      </c>
      <c r="Z365" s="953">
        <v>453</v>
      </c>
      <c r="AA365" s="953">
        <v>100</v>
      </c>
      <c r="AB365" s="953" t="s">
        <v>2177</v>
      </c>
      <c r="AC365" s="953"/>
      <c r="AD365" s="953" t="s">
        <v>110</v>
      </c>
      <c r="AE365" s="953" t="s">
        <v>112</v>
      </c>
      <c r="AF365" s="953"/>
      <c r="AG365" s="951"/>
      <c r="AH365" s="951"/>
      <c r="AI365" s="951"/>
      <c r="AJ365" s="949"/>
      <c r="AK365" s="951"/>
      <c r="AL365" s="951"/>
      <c r="AM365" s="949"/>
      <c r="AN365" s="951"/>
      <c r="AO365" s="951"/>
      <c r="AP365" s="951" t="s">
        <v>192</v>
      </c>
      <c r="AQ365" s="951" t="s">
        <v>475</v>
      </c>
      <c r="AR365" s="951">
        <v>90</v>
      </c>
      <c r="AS365" s="951">
        <v>97</v>
      </c>
      <c r="AT365" s="951">
        <v>5</v>
      </c>
      <c r="AU365" s="951" t="s">
        <v>192</v>
      </c>
      <c r="AV365" s="951" t="s">
        <v>196</v>
      </c>
      <c r="AW365" s="954" t="s">
        <v>139</v>
      </c>
      <c r="AX365" s="954">
        <v>0</v>
      </c>
      <c r="AY365" s="954" t="s">
        <v>3092</v>
      </c>
      <c r="AZ365" s="954" t="s">
        <v>139</v>
      </c>
      <c r="BA365" s="1120" t="str">
        <f t="shared" si="5"/>
        <v/>
      </c>
    </row>
    <row r="366" spans="1:53" ht="15" hidden="1" customHeight="1">
      <c r="A366" s="938" t="s">
        <v>1461</v>
      </c>
      <c r="B366" s="938" t="s">
        <v>1373</v>
      </c>
      <c r="C366" s="938" t="s">
        <v>530</v>
      </c>
      <c r="D366" s="953" t="s">
        <v>858</v>
      </c>
      <c r="E366" s="950" t="s">
        <v>483</v>
      </c>
      <c r="F366" s="951">
        <v>46</v>
      </c>
      <c r="G366" s="951">
        <v>50</v>
      </c>
      <c r="H366" s="951">
        <v>92</v>
      </c>
      <c r="I366" s="952" t="s">
        <v>135</v>
      </c>
      <c r="J366" s="951">
        <v>65</v>
      </c>
      <c r="K366" s="951">
        <v>55</v>
      </c>
      <c r="L366" s="951">
        <v>83</v>
      </c>
      <c r="M366" s="951">
        <v>58</v>
      </c>
      <c r="N366" s="951" t="s">
        <v>193</v>
      </c>
      <c r="O366" s="951"/>
      <c r="P366" s="951"/>
      <c r="Q366" s="951">
        <v>449</v>
      </c>
      <c r="R366" s="953"/>
      <c r="S366" s="954"/>
      <c r="T366" s="953">
        <v>513</v>
      </c>
      <c r="U366" s="953" t="s">
        <v>135</v>
      </c>
      <c r="V366" s="953">
        <v>513</v>
      </c>
      <c r="W366" s="953">
        <v>46</v>
      </c>
      <c r="X366" s="953">
        <v>50</v>
      </c>
      <c r="Y366" s="953">
        <v>92</v>
      </c>
      <c r="Z366" s="953">
        <v>513</v>
      </c>
      <c r="AA366" s="953">
        <v>100</v>
      </c>
      <c r="AB366" s="953" t="s">
        <v>2177</v>
      </c>
      <c r="AC366" s="953" t="s">
        <v>132</v>
      </c>
      <c r="AD366" s="953" t="s">
        <v>114</v>
      </c>
      <c r="AE366" s="953" t="s">
        <v>112</v>
      </c>
      <c r="AF366" s="953" t="s">
        <v>114</v>
      </c>
      <c r="AG366" s="951"/>
      <c r="AH366" s="951"/>
      <c r="AI366" s="951"/>
      <c r="AJ366" s="949"/>
      <c r="AK366" s="951"/>
      <c r="AL366" s="951"/>
      <c r="AM366" s="949"/>
      <c r="AN366" s="951"/>
      <c r="AO366" s="951"/>
      <c r="AP366" s="951" t="s">
        <v>192</v>
      </c>
      <c r="AQ366" s="951" t="s">
        <v>475</v>
      </c>
      <c r="AR366" s="951">
        <v>82</v>
      </c>
      <c r="AS366" s="951">
        <v>98</v>
      </c>
      <c r="AT366" s="951">
        <v>5</v>
      </c>
      <c r="AU366" s="951" t="s">
        <v>192</v>
      </c>
      <c r="AV366" s="951" t="s">
        <v>196</v>
      </c>
      <c r="AW366" s="954" t="s">
        <v>139</v>
      </c>
      <c r="AX366" s="954">
        <v>0</v>
      </c>
      <c r="AY366" s="954" t="s">
        <v>3092</v>
      </c>
      <c r="AZ366" s="954" t="s">
        <v>139</v>
      </c>
      <c r="BA366" s="1120" t="str">
        <f t="shared" si="5"/>
        <v/>
      </c>
    </row>
    <row r="367" spans="1:53" ht="15" hidden="1" customHeight="1">
      <c r="A367" s="938" t="s">
        <v>1979</v>
      </c>
      <c r="B367" s="938" t="s">
        <v>1373</v>
      </c>
      <c r="C367" s="938" t="s">
        <v>530</v>
      </c>
      <c r="D367" s="953" t="s">
        <v>859</v>
      </c>
      <c r="E367" s="950" t="s">
        <v>484</v>
      </c>
      <c r="F367" s="951">
        <v>46</v>
      </c>
      <c r="G367" s="951">
        <v>73</v>
      </c>
      <c r="H367" s="951">
        <v>88</v>
      </c>
      <c r="I367" s="952" t="s">
        <v>135</v>
      </c>
      <c r="J367" s="951">
        <v>69</v>
      </c>
      <c r="K367" s="951">
        <v>72</v>
      </c>
      <c r="L367" s="951">
        <v>83</v>
      </c>
      <c r="M367" s="951">
        <v>86</v>
      </c>
      <c r="N367" s="951" t="s">
        <v>193</v>
      </c>
      <c r="O367" s="951"/>
      <c r="P367" s="951"/>
      <c r="Q367" s="951">
        <v>517</v>
      </c>
      <c r="R367" s="953"/>
      <c r="S367" s="954"/>
      <c r="T367" s="953">
        <v>591</v>
      </c>
      <c r="U367" s="953" t="s">
        <v>135</v>
      </c>
      <c r="V367" s="953">
        <v>591</v>
      </c>
      <c r="W367" s="953">
        <v>46</v>
      </c>
      <c r="X367" s="953">
        <v>73</v>
      </c>
      <c r="Y367" s="953">
        <v>88</v>
      </c>
      <c r="Z367" s="953">
        <v>591</v>
      </c>
      <c r="AA367" s="953">
        <v>100</v>
      </c>
      <c r="AB367" s="953" t="s">
        <v>2177</v>
      </c>
      <c r="AC367" s="953" t="s">
        <v>132</v>
      </c>
      <c r="AD367" s="953" t="s">
        <v>132</v>
      </c>
      <c r="AE367" s="953" t="s">
        <v>114</v>
      </c>
      <c r="AF367" s="953"/>
      <c r="AG367" s="951" t="s">
        <v>132</v>
      </c>
      <c r="AH367" s="951"/>
      <c r="AI367" s="951"/>
      <c r="AJ367" s="949"/>
      <c r="AK367" s="951"/>
      <c r="AL367" s="951"/>
      <c r="AM367" s="949"/>
      <c r="AN367" s="951"/>
      <c r="AO367" s="951"/>
      <c r="AP367" s="951" t="s">
        <v>192</v>
      </c>
      <c r="AQ367" s="951" t="s">
        <v>475</v>
      </c>
      <c r="AR367" s="951">
        <v>82</v>
      </c>
      <c r="AS367" s="951">
        <v>95</v>
      </c>
      <c r="AT367" s="951">
        <v>5</v>
      </c>
      <c r="AU367" s="951" t="s">
        <v>192</v>
      </c>
      <c r="AV367" s="951" t="s">
        <v>196</v>
      </c>
      <c r="AW367" s="954" t="s">
        <v>139</v>
      </c>
      <c r="AX367" s="954">
        <v>0</v>
      </c>
      <c r="AY367" s="954" t="s">
        <v>3092</v>
      </c>
      <c r="AZ367" s="954" t="s">
        <v>139</v>
      </c>
      <c r="BA367" s="1120" t="str">
        <f t="shared" si="5"/>
        <v/>
      </c>
    </row>
    <row r="368" spans="1:53" ht="15" hidden="1" customHeight="1">
      <c r="A368" s="938" t="s">
        <v>2478</v>
      </c>
      <c r="B368" s="938" t="s">
        <v>1373</v>
      </c>
      <c r="C368" s="938" t="s">
        <v>530</v>
      </c>
      <c r="D368" s="953" t="s">
        <v>996</v>
      </c>
      <c r="E368" s="950" t="s">
        <v>1369</v>
      </c>
      <c r="F368" s="951">
        <v>59</v>
      </c>
      <c r="G368" s="951">
        <v>60</v>
      </c>
      <c r="H368" s="951">
        <v>91</v>
      </c>
      <c r="I368" s="952" t="s">
        <v>135</v>
      </c>
      <c r="J368" s="951">
        <v>67</v>
      </c>
      <c r="K368" s="951">
        <v>50</v>
      </c>
      <c r="L368" s="951">
        <v>64</v>
      </c>
      <c r="M368" s="951">
        <v>40</v>
      </c>
      <c r="N368" s="951" t="s">
        <v>193</v>
      </c>
      <c r="O368" s="951"/>
      <c r="P368" s="951"/>
      <c r="Q368" s="951">
        <v>431</v>
      </c>
      <c r="R368" s="953"/>
      <c r="S368" s="954"/>
      <c r="T368" s="953">
        <v>493</v>
      </c>
      <c r="U368" s="953">
        <v>0</v>
      </c>
      <c r="V368" s="953">
        <v>493</v>
      </c>
      <c r="W368" s="953">
        <v>59</v>
      </c>
      <c r="X368" s="953">
        <v>60</v>
      </c>
      <c r="Y368" s="953">
        <v>91</v>
      </c>
      <c r="Z368" s="953">
        <v>493</v>
      </c>
      <c r="AA368" s="953">
        <v>99</v>
      </c>
      <c r="AB368" s="953" t="s">
        <v>2177</v>
      </c>
      <c r="AC368" s="953" t="s">
        <v>112</v>
      </c>
      <c r="AD368" s="953" t="s">
        <v>114</v>
      </c>
      <c r="AE368" s="953"/>
      <c r="AF368" s="953"/>
      <c r="AG368" s="951"/>
      <c r="AH368" s="951"/>
      <c r="AI368" s="951"/>
      <c r="AJ368" s="949"/>
      <c r="AK368" s="951"/>
      <c r="AL368" s="951"/>
      <c r="AM368" s="949"/>
      <c r="AN368" s="951"/>
      <c r="AO368" s="951"/>
      <c r="AP368" s="951" t="s">
        <v>193</v>
      </c>
      <c r="AQ368" s="951" t="s">
        <v>475</v>
      </c>
      <c r="AR368" s="951">
        <v>56</v>
      </c>
      <c r="AS368" s="951">
        <v>71</v>
      </c>
      <c r="AT368" s="951">
        <v>5</v>
      </c>
      <c r="AU368" s="951" t="s">
        <v>193</v>
      </c>
      <c r="AV368" s="951" t="s">
        <v>196</v>
      </c>
      <c r="AW368" s="954" t="s">
        <v>139</v>
      </c>
      <c r="AX368" s="954">
        <v>0</v>
      </c>
      <c r="AY368" s="954" t="s">
        <v>3092</v>
      </c>
      <c r="AZ368" s="954" t="s">
        <v>139</v>
      </c>
      <c r="BA368" s="1120" t="str">
        <f t="shared" si="5"/>
        <v/>
      </c>
    </row>
    <row r="369" spans="1:53" ht="15" hidden="1" customHeight="1">
      <c r="A369" s="938" t="s">
        <v>1462</v>
      </c>
      <c r="B369" s="938" t="s">
        <v>1373</v>
      </c>
      <c r="C369" s="938" t="s">
        <v>530</v>
      </c>
      <c r="D369" s="953" t="s">
        <v>860</v>
      </c>
      <c r="E369" s="950" t="s">
        <v>485</v>
      </c>
      <c r="F369" s="951">
        <v>42</v>
      </c>
      <c r="G369" s="951">
        <v>58</v>
      </c>
      <c r="H369" s="951">
        <v>78</v>
      </c>
      <c r="I369" s="952" t="s">
        <v>135</v>
      </c>
      <c r="J369" s="951">
        <v>70</v>
      </c>
      <c r="K369" s="951">
        <v>65</v>
      </c>
      <c r="L369" s="951">
        <v>79</v>
      </c>
      <c r="M369" s="951">
        <v>69</v>
      </c>
      <c r="N369" s="951" t="s">
        <v>193</v>
      </c>
      <c r="O369" s="949"/>
      <c r="P369" s="951"/>
      <c r="Q369" s="951">
        <v>461</v>
      </c>
      <c r="R369" s="953"/>
      <c r="S369" s="954"/>
      <c r="T369" s="953">
        <v>527</v>
      </c>
      <c r="U369" s="953">
        <v>0</v>
      </c>
      <c r="V369" s="953">
        <v>527</v>
      </c>
      <c r="W369" s="953">
        <v>42</v>
      </c>
      <c r="X369" s="953">
        <v>58</v>
      </c>
      <c r="Y369" s="953">
        <v>78</v>
      </c>
      <c r="Z369" s="953">
        <v>527</v>
      </c>
      <c r="AA369" s="953">
        <v>99</v>
      </c>
      <c r="AB369" s="953" t="s">
        <v>2177</v>
      </c>
      <c r="AC369" s="953" t="s">
        <v>132</v>
      </c>
      <c r="AD369" s="953" t="s">
        <v>114</v>
      </c>
      <c r="AE369" s="953" t="s">
        <v>112</v>
      </c>
      <c r="AF369" s="953" t="s">
        <v>112</v>
      </c>
      <c r="AG369" s="951"/>
      <c r="AH369" s="951"/>
      <c r="AI369" s="949"/>
      <c r="AJ369" s="949"/>
      <c r="AK369" s="951"/>
      <c r="AL369" s="951"/>
      <c r="AM369" s="949"/>
      <c r="AN369" s="951"/>
      <c r="AO369" s="951"/>
      <c r="AP369" s="951" t="s">
        <v>193</v>
      </c>
      <c r="AQ369" s="951" t="s">
        <v>475</v>
      </c>
      <c r="AR369" s="951">
        <v>82</v>
      </c>
      <c r="AS369" s="951">
        <v>98</v>
      </c>
      <c r="AT369" s="951">
        <v>5</v>
      </c>
      <c r="AU369" s="951" t="s">
        <v>192</v>
      </c>
      <c r="AV369" s="951" t="s">
        <v>196</v>
      </c>
      <c r="AW369" s="954" t="s">
        <v>139</v>
      </c>
      <c r="AX369" s="954">
        <v>0</v>
      </c>
      <c r="AY369" s="954" t="s">
        <v>3092</v>
      </c>
      <c r="AZ369" s="954" t="s">
        <v>139</v>
      </c>
      <c r="BA369" s="1120" t="str">
        <f t="shared" si="5"/>
        <v/>
      </c>
    </row>
    <row r="370" spans="1:53" ht="15" hidden="1" customHeight="1">
      <c r="A370" s="938" t="s">
        <v>2479</v>
      </c>
      <c r="B370" s="938" t="s">
        <v>1373</v>
      </c>
      <c r="C370" s="938" t="s">
        <v>530</v>
      </c>
      <c r="D370" s="953" t="s">
        <v>1394</v>
      </c>
      <c r="E370" s="950" t="s">
        <v>1768</v>
      </c>
      <c r="F370" s="951">
        <v>43</v>
      </c>
      <c r="G370" s="951">
        <v>59</v>
      </c>
      <c r="H370" s="951">
        <v>78</v>
      </c>
      <c r="I370" s="952" t="s">
        <v>135</v>
      </c>
      <c r="J370" s="951">
        <v>61</v>
      </c>
      <c r="K370" s="951">
        <v>68</v>
      </c>
      <c r="L370" s="951">
        <v>69</v>
      </c>
      <c r="M370" s="951">
        <v>81</v>
      </c>
      <c r="N370" s="951" t="s">
        <v>193</v>
      </c>
      <c r="O370" s="951"/>
      <c r="P370" s="951"/>
      <c r="Q370" s="951">
        <v>459</v>
      </c>
      <c r="R370" s="953"/>
      <c r="S370" s="953"/>
      <c r="T370" s="953">
        <v>525</v>
      </c>
      <c r="U370" s="953" t="s">
        <v>135</v>
      </c>
      <c r="V370" s="953">
        <v>525</v>
      </c>
      <c r="W370" s="953">
        <v>43</v>
      </c>
      <c r="X370" s="953">
        <v>59</v>
      </c>
      <c r="Y370" s="953">
        <v>78</v>
      </c>
      <c r="Z370" s="953">
        <v>525</v>
      </c>
      <c r="AA370" s="953">
        <v>100</v>
      </c>
      <c r="AB370" s="953" t="s">
        <v>132</v>
      </c>
      <c r="AC370" s="953"/>
      <c r="AD370" s="953"/>
      <c r="AE370" s="953"/>
      <c r="AF370" s="953"/>
      <c r="AG370" s="951"/>
      <c r="AH370" s="951"/>
      <c r="AI370" s="951"/>
      <c r="AJ370" s="951"/>
      <c r="AK370" s="951"/>
      <c r="AL370" s="951"/>
      <c r="AM370" s="951"/>
      <c r="AN370" s="951"/>
      <c r="AO370" s="951"/>
      <c r="AP370" s="951" t="s">
        <v>192</v>
      </c>
      <c r="AQ370" s="951" t="s">
        <v>475</v>
      </c>
      <c r="AR370" s="951">
        <v>72</v>
      </c>
      <c r="AS370" s="951">
        <v>84</v>
      </c>
      <c r="AT370" s="951">
        <v>5</v>
      </c>
      <c r="AU370" s="951" t="s">
        <v>192</v>
      </c>
      <c r="AV370" s="951" t="s">
        <v>196</v>
      </c>
      <c r="AW370" s="954" t="s">
        <v>139</v>
      </c>
      <c r="AX370" s="954">
        <v>0</v>
      </c>
      <c r="AY370" s="954" t="s">
        <v>112</v>
      </c>
      <c r="AZ370" s="954" t="s">
        <v>139</v>
      </c>
      <c r="BA370" s="1120" t="str">
        <f t="shared" si="5"/>
        <v/>
      </c>
    </row>
    <row r="371" spans="1:53" s="957" customFormat="1" ht="15" hidden="1" customHeight="1">
      <c r="A371" s="938" t="s">
        <v>1463</v>
      </c>
      <c r="B371" s="938" t="s">
        <v>1373</v>
      </c>
      <c r="C371" s="938" t="s">
        <v>530</v>
      </c>
      <c r="D371" s="951" t="s">
        <v>861</v>
      </c>
      <c r="E371" s="958" t="s">
        <v>486</v>
      </c>
      <c r="F371" s="951">
        <v>51</v>
      </c>
      <c r="G371" s="951">
        <v>50</v>
      </c>
      <c r="H371" s="951">
        <v>84</v>
      </c>
      <c r="I371" s="952" t="s">
        <v>135</v>
      </c>
      <c r="J371" s="951">
        <v>66</v>
      </c>
      <c r="K371" s="951">
        <v>52</v>
      </c>
      <c r="L371" s="951">
        <v>72</v>
      </c>
      <c r="M371" s="951">
        <v>62</v>
      </c>
      <c r="N371" s="951" t="s">
        <v>193</v>
      </c>
      <c r="O371" s="951"/>
      <c r="P371" s="951"/>
      <c r="Q371" s="951">
        <v>437</v>
      </c>
      <c r="R371" s="951"/>
      <c r="S371" s="949"/>
      <c r="T371" s="951">
        <v>499</v>
      </c>
      <c r="U371" s="951">
        <v>0</v>
      </c>
      <c r="V371" s="951">
        <v>499</v>
      </c>
      <c r="W371" s="951">
        <v>51</v>
      </c>
      <c r="X371" s="951">
        <v>50</v>
      </c>
      <c r="Y371" s="951">
        <v>84</v>
      </c>
      <c r="Z371" s="951">
        <v>499</v>
      </c>
      <c r="AA371" s="951">
        <v>99</v>
      </c>
      <c r="AB371" s="951" t="s">
        <v>2177</v>
      </c>
      <c r="AC371" s="951" t="s">
        <v>132</v>
      </c>
      <c r="AD371" s="951" t="s">
        <v>112</v>
      </c>
      <c r="AE371" s="951" t="s">
        <v>112</v>
      </c>
      <c r="AF371" s="951" t="s">
        <v>112</v>
      </c>
      <c r="AG371" s="951" t="s">
        <v>112</v>
      </c>
      <c r="AH371" s="951" t="s">
        <v>112</v>
      </c>
      <c r="AI371" s="951" t="s">
        <v>112</v>
      </c>
      <c r="AJ371" s="951" t="s">
        <v>112</v>
      </c>
      <c r="AK371" s="951" t="s">
        <v>112</v>
      </c>
      <c r="AL371" s="951" t="s">
        <v>112</v>
      </c>
      <c r="AM371" s="951" t="s">
        <v>112</v>
      </c>
      <c r="AN371" s="951" t="s">
        <v>112</v>
      </c>
      <c r="AO371" s="951" t="s">
        <v>112</v>
      </c>
      <c r="AP371" s="951" t="s">
        <v>193</v>
      </c>
      <c r="AQ371" s="951" t="s">
        <v>475</v>
      </c>
      <c r="AR371" s="951">
        <v>75</v>
      </c>
      <c r="AS371" s="951">
        <v>95</v>
      </c>
      <c r="AT371" s="951">
        <v>5</v>
      </c>
      <c r="AU371" s="951" t="s">
        <v>193</v>
      </c>
      <c r="AV371" s="951" t="s">
        <v>196</v>
      </c>
      <c r="AW371" s="949" t="s">
        <v>139</v>
      </c>
      <c r="AX371" s="949">
        <v>0</v>
      </c>
      <c r="AY371" s="954" t="s">
        <v>3092</v>
      </c>
      <c r="AZ371" s="949" t="s">
        <v>139</v>
      </c>
      <c r="BA371" s="1120" t="str">
        <f t="shared" si="5"/>
        <v/>
      </c>
    </row>
    <row r="372" spans="1:53" ht="15" hidden="1" customHeight="1">
      <c r="A372" s="938" t="s">
        <v>2480</v>
      </c>
      <c r="B372" s="938" t="s">
        <v>1373</v>
      </c>
      <c r="C372" s="938" t="s">
        <v>530</v>
      </c>
      <c r="D372" s="953" t="s">
        <v>995</v>
      </c>
      <c r="E372" s="950" t="s">
        <v>1370</v>
      </c>
      <c r="F372" s="951">
        <v>51</v>
      </c>
      <c r="G372" s="951">
        <v>53</v>
      </c>
      <c r="H372" s="951">
        <v>88</v>
      </c>
      <c r="I372" s="952" t="s">
        <v>135</v>
      </c>
      <c r="J372" s="951">
        <v>64</v>
      </c>
      <c r="K372" s="951">
        <v>45</v>
      </c>
      <c r="L372" s="951">
        <v>82</v>
      </c>
      <c r="M372" s="951">
        <v>48</v>
      </c>
      <c r="N372" s="951" t="s">
        <v>193</v>
      </c>
      <c r="O372" s="949"/>
      <c r="P372" s="951"/>
      <c r="Q372" s="951">
        <v>431</v>
      </c>
      <c r="R372" s="953"/>
      <c r="S372" s="954"/>
      <c r="T372" s="953">
        <v>493</v>
      </c>
      <c r="U372" s="953" t="s">
        <v>135</v>
      </c>
      <c r="V372" s="953">
        <v>493</v>
      </c>
      <c r="W372" s="953">
        <v>51</v>
      </c>
      <c r="X372" s="953">
        <v>53</v>
      </c>
      <c r="Y372" s="953">
        <v>88</v>
      </c>
      <c r="Z372" s="953">
        <v>493</v>
      </c>
      <c r="AA372" s="953">
        <v>100</v>
      </c>
      <c r="AB372" s="953" t="s">
        <v>112</v>
      </c>
      <c r="AC372" s="953" t="s">
        <v>114</v>
      </c>
      <c r="AD372" s="953" t="s">
        <v>110</v>
      </c>
      <c r="AE372" s="953"/>
      <c r="AF372" s="953"/>
      <c r="AG372" s="951"/>
      <c r="AH372" s="951"/>
      <c r="AI372" s="949"/>
      <c r="AJ372" s="949"/>
      <c r="AK372" s="951"/>
      <c r="AL372" s="951"/>
      <c r="AM372" s="949"/>
      <c r="AN372" s="951"/>
      <c r="AO372" s="951"/>
      <c r="AP372" s="951" t="s">
        <v>192</v>
      </c>
      <c r="AQ372" s="951" t="s">
        <v>475</v>
      </c>
      <c r="AR372" s="951">
        <v>52</v>
      </c>
      <c r="AS372" s="951">
        <v>94</v>
      </c>
      <c r="AT372" s="951">
        <v>5</v>
      </c>
      <c r="AU372" s="951" t="s">
        <v>193</v>
      </c>
      <c r="AV372" s="951" t="s">
        <v>196</v>
      </c>
      <c r="AW372" s="954" t="s">
        <v>139</v>
      </c>
      <c r="AX372" s="954">
        <v>0</v>
      </c>
      <c r="AY372" s="954" t="s">
        <v>110</v>
      </c>
      <c r="AZ372" s="954" t="s">
        <v>139</v>
      </c>
      <c r="BA372" s="1120" t="str">
        <f t="shared" si="5"/>
        <v/>
      </c>
    </row>
    <row r="373" spans="1:53" ht="15" hidden="1" customHeight="1">
      <c r="A373" s="938" t="s">
        <v>2481</v>
      </c>
      <c r="B373" s="938" t="s">
        <v>1373</v>
      </c>
      <c r="C373" s="938" t="s">
        <v>530</v>
      </c>
      <c r="D373" s="953" t="s">
        <v>1396</v>
      </c>
      <c r="E373" s="950" t="s">
        <v>1397</v>
      </c>
      <c r="F373" s="951">
        <v>25</v>
      </c>
      <c r="G373" s="951">
        <v>38</v>
      </c>
      <c r="H373" s="951">
        <v>85</v>
      </c>
      <c r="I373" s="952" t="s">
        <v>135</v>
      </c>
      <c r="J373" s="951">
        <v>71</v>
      </c>
      <c r="K373" s="951">
        <v>73</v>
      </c>
      <c r="L373" s="951">
        <v>77</v>
      </c>
      <c r="M373" s="951">
        <v>69</v>
      </c>
      <c r="N373" s="951" t="s">
        <v>193</v>
      </c>
      <c r="O373" s="951"/>
      <c r="P373" s="951"/>
      <c r="Q373" s="951">
        <v>438</v>
      </c>
      <c r="R373" s="953"/>
      <c r="S373" s="953"/>
      <c r="T373" s="953">
        <v>501</v>
      </c>
      <c r="U373" s="953" t="s">
        <v>135</v>
      </c>
      <c r="V373" s="953">
        <v>501</v>
      </c>
      <c r="W373" s="953">
        <v>25</v>
      </c>
      <c r="X373" s="953">
        <v>38</v>
      </c>
      <c r="Y373" s="953">
        <v>85</v>
      </c>
      <c r="Z373" s="953">
        <v>501</v>
      </c>
      <c r="AA373" s="953">
        <v>100</v>
      </c>
      <c r="AB373" s="953" t="s">
        <v>114</v>
      </c>
      <c r="AC373" s="953"/>
      <c r="AD373" s="953"/>
      <c r="AE373" s="953"/>
      <c r="AF373" s="953"/>
      <c r="AG373" s="951"/>
      <c r="AH373" s="951"/>
      <c r="AI373" s="951"/>
      <c r="AJ373" s="951"/>
      <c r="AK373" s="951"/>
      <c r="AL373" s="951"/>
      <c r="AM373" s="951"/>
      <c r="AN373" s="951"/>
      <c r="AO373" s="951"/>
      <c r="AP373" s="951" t="s">
        <v>192</v>
      </c>
      <c r="AQ373" s="951" t="s">
        <v>475</v>
      </c>
      <c r="AR373" s="951">
        <v>95</v>
      </c>
      <c r="AS373" s="951">
        <v>100</v>
      </c>
      <c r="AT373" s="951">
        <v>5</v>
      </c>
      <c r="AU373" s="951" t="s">
        <v>192</v>
      </c>
      <c r="AV373" s="951" t="s">
        <v>196</v>
      </c>
      <c r="AW373" s="954" t="s">
        <v>139</v>
      </c>
      <c r="AX373" s="954">
        <v>0</v>
      </c>
      <c r="AY373" s="954" t="s">
        <v>112</v>
      </c>
      <c r="AZ373" s="954" t="s">
        <v>139</v>
      </c>
      <c r="BA373" s="1120" t="str">
        <f t="shared" si="5"/>
        <v/>
      </c>
    </row>
    <row r="374" spans="1:53" ht="15" customHeight="1">
      <c r="A374" s="938" t="s">
        <v>1464</v>
      </c>
      <c r="B374" s="938" t="s">
        <v>1373</v>
      </c>
      <c r="C374" s="938" t="s">
        <v>530</v>
      </c>
      <c r="D374" s="953" t="s">
        <v>862</v>
      </c>
      <c r="E374" s="950" t="s">
        <v>487</v>
      </c>
      <c r="F374" s="951">
        <v>89</v>
      </c>
      <c r="G374" s="951">
        <v>89</v>
      </c>
      <c r="H374" s="951">
        <v>99</v>
      </c>
      <c r="I374" s="951">
        <v>54</v>
      </c>
      <c r="J374" s="951">
        <v>84</v>
      </c>
      <c r="K374" s="951">
        <v>93</v>
      </c>
      <c r="L374" s="951">
        <v>89</v>
      </c>
      <c r="M374" s="951">
        <v>96</v>
      </c>
      <c r="N374" s="951" t="s">
        <v>192</v>
      </c>
      <c r="O374" s="951">
        <v>50</v>
      </c>
      <c r="P374" s="951">
        <v>50</v>
      </c>
      <c r="Q374" s="951">
        <v>793</v>
      </c>
      <c r="R374" s="953">
        <v>743</v>
      </c>
      <c r="S374" s="953">
        <v>787</v>
      </c>
      <c r="T374" s="953">
        <v>793</v>
      </c>
      <c r="U374" s="953" t="s">
        <v>135</v>
      </c>
      <c r="V374" s="953">
        <v>793</v>
      </c>
      <c r="W374" s="953">
        <v>89</v>
      </c>
      <c r="X374" s="953">
        <v>89</v>
      </c>
      <c r="Y374" s="953">
        <v>99</v>
      </c>
      <c r="Z374" s="953">
        <v>793</v>
      </c>
      <c r="AA374" s="953">
        <v>100</v>
      </c>
      <c r="AB374" s="953" t="s">
        <v>2177</v>
      </c>
      <c r="AC374" s="953" t="s">
        <v>132</v>
      </c>
      <c r="AD374" s="953" t="s">
        <v>132</v>
      </c>
      <c r="AE374" s="953" t="s">
        <v>132</v>
      </c>
      <c r="AF374" s="953" t="s">
        <v>132</v>
      </c>
      <c r="AG374" s="951" t="s">
        <v>114</v>
      </c>
      <c r="AH374" s="951"/>
      <c r="AI374" s="951"/>
      <c r="AJ374" s="949"/>
      <c r="AK374" s="951"/>
      <c r="AL374" s="951"/>
      <c r="AM374" s="949"/>
      <c r="AN374" s="951"/>
      <c r="AO374" s="951"/>
      <c r="AP374" s="951" t="s">
        <v>193</v>
      </c>
      <c r="AQ374" s="951" t="s">
        <v>197</v>
      </c>
      <c r="AR374" s="951">
        <v>69</v>
      </c>
      <c r="AS374" s="951">
        <v>89</v>
      </c>
      <c r="AT374" s="951">
        <v>5</v>
      </c>
      <c r="AU374" s="951" t="s">
        <v>193</v>
      </c>
      <c r="AV374" s="951" t="s">
        <v>196</v>
      </c>
      <c r="AW374" s="954" t="s">
        <v>139</v>
      </c>
      <c r="AX374" s="954">
        <v>0</v>
      </c>
      <c r="AY374" s="954" t="s">
        <v>3092</v>
      </c>
      <c r="AZ374" s="954" t="s">
        <v>139</v>
      </c>
      <c r="BA374" s="1120" t="str">
        <f t="shared" si="5"/>
        <v/>
      </c>
    </row>
    <row r="375" spans="1:53" ht="15" hidden="1" customHeight="1">
      <c r="A375" s="938" t="s">
        <v>1980</v>
      </c>
      <c r="B375" s="938" t="s">
        <v>1373</v>
      </c>
      <c r="C375" s="938" t="s">
        <v>530</v>
      </c>
      <c r="D375" s="953" t="s">
        <v>863</v>
      </c>
      <c r="E375" s="950" t="s">
        <v>129</v>
      </c>
      <c r="F375" s="951">
        <v>50</v>
      </c>
      <c r="G375" s="951">
        <v>63</v>
      </c>
      <c r="H375" s="951">
        <v>83</v>
      </c>
      <c r="I375" s="952" t="s">
        <v>135</v>
      </c>
      <c r="J375" s="951">
        <v>67</v>
      </c>
      <c r="K375" s="951">
        <v>70</v>
      </c>
      <c r="L375" s="951">
        <v>72</v>
      </c>
      <c r="M375" s="951">
        <v>42</v>
      </c>
      <c r="N375" s="951" t="s">
        <v>193</v>
      </c>
      <c r="O375" s="949"/>
      <c r="P375" s="951"/>
      <c r="Q375" s="951">
        <v>447</v>
      </c>
      <c r="R375" s="953"/>
      <c r="S375" s="954"/>
      <c r="T375" s="953">
        <v>511</v>
      </c>
      <c r="U375" s="953" t="s">
        <v>135</v>
      </c>
      <c r="V375" s="953">
        <v>511</v>
      </c>
      <c r="W375" s="953">
        <v>50</v>
      </c>
      <c r="X375" s="953">
        <v>63</v>
      </c>
      <c r="Y375" s="953">
        <v>83</v>
      </c>
      <c r="Z375" s="953">
        <v>511</v>
      </c>
      <c r="AA375" s="953">
        <v>98</v>
      </c>
      <c r="AB375" s="953" t="s">
        <v>2177</v>
      </c>
      <c r="AC375" s="953" t="s">
        <v>112</v>
      </c>
      <c r="AD375" s="953" t="s">
        <v>114</v>
      </c>
      <c r="AE375" s="953" t="s">
        <v>132</v>
      </c>
      <c r="AF375" s="953"/>
      <c r="AG375" s="951"/>
      <c r="AH375" s="951"/>
      <c r="AI375" s="949"/>
      <c r="AJ375" s="949"/>
      <c r="AK375" s="951"/>
      <c r="AL375" s="951"/>
      <c r="AM375" s="949"/>
      <c r="AN375" s="951"/>
      <c r="AO375" s="951"/>
      <c r="AP375" s="951" t="s">
        <v>193</v>
      </c>
      <c r="AQ375" s="951" t="s">
        <v>475</v>
      </c>
      <c r="AR375" s="951">
        <v>71</v>
      </c>
      <c r="AS375" s="951">
        <v>95</v>
      </c>
      <c r="AT375" s="951">
        <v>5</v>
      </c>
      <c r="AU375" s="951" t="s">
        <v>193</v>
      </c>
      <c r="AV375" s="951" t="s">
        <v>196</v>
      </c>
      <c r="AW375" s="954" t="s">
        <v>139</v>
      </c>
      <c r="AX375" s="954">
        <v>0</v>
      </c>
      <c r="AY375" s="954" t="s">
        <v>3092</v>
      </c>
      <c r="AZ375" s="954" t="s">
        <v>139</v>
      </c>
      <c r="BA375" s="1120" t="str">
        <f t="shared" si="5"/>
        <v/>
      </c>
    </row>
    <row r="376" spans="1:53" ht="15" hidden="1" customHeight="1">
      <c r="A376" s="938" t="s">
        <v>2482</v>
      </c>
      <c r="B376" s="938" t="s">
        <v>1373</v>
      </c>
      <c r="C376" s="938" t="s">
        <v>530</v>
      </c>
      <c r="D376" s="953" t="s">
        <v>992</v>
      </c>
      <c r="E376" s="950" t="s">
        <v>1309</v>
      </c>
      <c r="F376" s="951">
        <v>27</v>
      </c>
      <c r="G376" s="951">
        <v>55</v>
      </c>
      <c r="H376" s="951">
        <v>90</v>
      </c>
      <c r="I376" s="952" t="s">
        <v>135</v>
      </c>
      <c r="J376" s="951">
        <v>57</v>
      </c>
      <c r="K376" s="951">
        <v>65</v>
      </c>
      <c r="L376" s="951">
        <v>56</v>
      </c>
      <c r="M376" s="951">
        <v>65</v>
      </c>
      <c r="N376" s="951" t="s">
        <v>193</v>
      </c>
      <c r="O376" s="951"/>
      <c r="P376" s="951"/>
      <c r="Q376" s="951">
        <v>415</v>
      </c>
      <c r="R376" s="953"/>
      <c r="S376" s="953"/>
      <c r="T376" s="953">
        <v>474</v>
      </c>
      <c r="U376" s="953" t="s">
        <v>135</v>
      </c>
      <c r="V376" s="953">
        <v>474</v>
      </c>
      <c r="W376" s="953">
        <v>27</v>
      </c>
      <c r="X376" s="953">
        <v>55</v>
      </c>
      <c r="Y376" s="953">
        <v>90</v>
      </c>
      <c r="Z376" s="953">
        <v>474</v>
      </c>
      <c r="AA376" s="953">
        <v>100</v>
      </c>
      <c r="AB376" s="953" t="s">
        <v>112</v>
      </c>
      <c r="AC376" s="953"/>
      <c r="AD376" s="953"/>
      <c r="AE376" s="953"/>
      <c r="AF376" s="953"/>
      <c r="AG376" s="951"/>
      <c r="AH376" s="951"/>
      <c r="AI376" s="951"/>
      <c r="AJ376" s="951"/>
      <c r="AK376" s="951"/>
      <c r="AL376" s="951"/>
      <c r="AM376" s="951"/>
      <c r="AN376" s="951"/>
      <c r="AO376" s="951"/>
      <c r="AP376" s="951" t="s">
        <v>192</v>
      </c>
      <c r="AQ376" s="951" t="s">
        <v>475</v>
      </c>
      <c r="AR376" s="951">
        <v>47</v>
      </c>
      <c r="AS376" s="951">
        <v>90</v>
      </c>
      <c r="AT376" s="951">
        <v>5</v>
      </c>
      <c r="AU376" s="951" t="s">
        <v>192</v>
      </c>
      <c r="AV376" s="951" t="s">
        <v>196</v>
      </c>
      <c r="AW376" s="954" t="s">
        <v>139</v>
      </c>
      <c r="AX376" s="954">
        <v>0</v>
      </c>
      <c r="AY376" s="954" t="s">
        <v>110</v>
      </c>
      <c r="AZ376" s="954" t="s">
        <v>139</v>
      </c>
      <c r="BA376" s="1120" t="str">
        <f t="shared" si="5"/>
        <v/>
      </c>
    </row>
    <row r="377" spans="1:53" ht="15" hidden="1" customHeight="1">
      <c r="A377" s="938" t="s">
        <v>1981</v>
      </c>
      <c r="B377" s="938" t="s">
        <v>1373</v>
      </c>
      <c r="C377" s="938" t="s">
        <v>530</v>
      </c>
      <c r="D377" s="953" t="s">
        <v>991</v>
      </c>
      <c r="E377" s="950" t="s">
        <v>951</v>
      </c>
      <c r="F377" s="951">
        <v>76</v>
      </c>
      <c r="G377" s="951">
        <v>66</v>
      </c>
      <c r="H377" s="951">
        <v>86</v>
      </c>
      <c r="I377" s="951">
        <v>53</v>
      </c>
      <c r="J377" s="951">
        <v>71</v>
      </c>
      <c r="K377" s="951">
        <v>64</v>
      </c>
      <c r="L377" s="951">
        <v>67</v>
      </c>
      <c r="M377" s="951">
        <v>59</v>
      </c>
      <c r="N377" s="951" t="s">
        <v>192</v>
      </c>
      <c r="O377" s="951">
        <v>22</v>
      </c>
      <c r="P377" s="951">
        <v>44</v>
      </c>
      <c r="Q377" s="951">
        <v>608</v>
      </c>
      <c r="R377" s="953">
        <v>586</v>
      </c>
      <c r="S377" s="953">
        <v>621</v>
      </c>
      <c r="T377" s="953">
        <v>621</v>
      </c>
      <c r="U377" s="953" t="s">
        <v>135</v>
      </c>
      <c r="V377" s="953">
        <v>621</v>
      </c>
      <c r="W377" s="953">
        <v>76</v>
      </c>
      <c r="X377" s="953">
        <v>66</v>
      </c>
      <c r="Y377" s="953">
        <v>86</v>
      </c>
      <c r="Z377" s="953">
        <v>621</v>
      </c>
      <c r="AA377" s="953">
        <v>100</v>
      </c>
      <c r="AB377" s="953" t="s">
        <v>2177</v>
      </c>
      <c r="AC377" s="953" t="s">
        <v>132</v>
      </c>
      <c r="AD377" s="953" t="s">
        <v>114</v>
      </c>
      <c r="AE377" s="953"/>
      <c r="AF377" s="953"/>
      <c r="AG377" s="951"/>
      <c r="AH377" s="951"/>
      <c r="AI377" s="951"/>
      <c r="AJ377" s="951"/>
      <c r="AK377" s="951"/>
      <c r="AL377" s="951"/>
      <c r="AM377" s="951"/>
      <c r="AN377" s="951"/>
      <c r="AO377" s="951"/>
      <c r="AP377" s="951" t="s">
        <v>192</v>
      </c>
      <c r="AQ377" s="951" t="s">
        <v>197</v>
      </c>
      <c r="AR377" s="951">
        <v>23</v>
      </c>
      <c r="AS377" s="951">
        <v>75</v>
      </c>
      <c r="AT377" s="951">
        <v>5</v>
      </c>
      <c r="AU377" s="951" t="s">
        <v>193</v>
      </c>
      <c r="AV377" s="951" t="s">
        <v>196</v>
      </c>
      <c r="AW377" s="954" t="s">
        <v>139</v>
      </c>
      <c r="AX377" s="954">
        <v>0</v>
      </c>
      <c r="AY377" s="954" t="s">
        <v>3092</v>
      </c>
      <c r="AZ377" s="954" t="s">
        <v>139</v>
      </c>
      <c r="BA377" s="1120" t="str">
        <f t="shared" si="5"/>
        <v/>
      </c>
    </row>
    <row r="378" spans="1:53" ht="15" hidden="1" customHeight="1">
      <c r="A378" s="938" t="s">
        <v>1465</v>
      </c>
      <c r="B378" s="938" t="s">
        <v>1373</v>
      </c>
      <c r="C378" s="938" t="s">
        <v>530</v>
      </c>
      <c r="D378" s="953" t="s">
        <v>864</v>
      </c>
      <c r="E378" s="950" t="s">
        <v>488</v>
      </c>
      <c r="F378" s="951">
        <v>54</v>
      </c>
      <c r="G378" s="951">
        <v>60</v>
      </c>
      <c r="H378" s="951">
        <v>89</v>
      </c>
      <c r="I378" s="952" t="s">
        <v>135</v>
      </c>
      <c r="J378" s="951">
        <v>65</v>
      </c>
      <c r="K378" s="951">
        <v>51</v>
      </c>
      <c r="L378" s="951">
        <v>67</v>
      </c>
      <c r="M378" s="951">
        <v>54</v>
      </c>
      <c r="N378" s="951" t="s">
        <v>193</v>
      </c>
      <c r="O378" s="951"/>
      <c r="P378" s="951"/>
      <c r="Q378" s="951">
        <v>440</v>
      </c>
      <c r="R378" s="953"/>
      <c r="S378" s="953"/>
      <c r="T378" s="953">
        <v>503</v>
      </c>
      <c r="U378" s="953">
        <v>0</v>
      </c>
      <c r="V378" s="953">
        <v>503</v>
      </c>
      <c r="W378" s="953">
        <v>54</v>
      </c>
      <c r="X378" s="953">
        <v>60</v>
      </c>
      <c r="Y378" s="953">
        <v>89</v>
      </c>
      <c r="Z378" s="953">
        <v>503</v>
      </c>
      <c r="AA378" s="953">
        <v>99</v>
      </c>
      <c r="AB378" s="953" t="s">
        <v>2177</v>
      </c>
      <c r="AC378" s="953" t="s">
        <v>114</v>
      </c>
      <c r="AD378" s="953" t="s">
        <v>132</v>
      </c>
      <c r="AE378" s="953" t="s">
        <v>112</v>
      </c>
      <c r="AF378" s="953" t="s">
        <v>112</v>
      </c>
      <c r="AG378" s="951" t="s">
        <v>112</v>
      </c>
      <c r="AH378" s="951" t="s">
        <v>112</v>
      </c>
      <c r="AI378" s="951" t="s">
        <v>112</v>
      </c>
      <c r="AJ378" s="951" t="s">
        <v>112</v>
      </c>
      <c r="AK378" s="951" t="s">
        <v>112</v>
      </c>
      <c r="AL378" s="951" t="s">
        <v>112</v>
      </c>
      <c r="AM378" s="951" t="s">
        <v>112</v>
      </c>
      <c r="AN378" s="951" t="s">
        <v>112</v>
      </c>
      <c r="AO378" s="951" t="s">
        <v>112</v>
      </c>
      <c r="AP378" s="951" t="s">
        <v>193</v>
      </c>
      <c r="AQ378" s="951" t="s">
        <v>475</v>
      </c>
      <c r="AR378" s="951">
        <v>69</v>
      </c>
      <c r="AS378" s="951">
        <v>89</v>
      </c>
      <c r="AT378" s="951">
        <v>5</v>
      </c>
      <c r="AU378" s="951" t="s">
        <v>193</v>
      </c>
      <c r="AV378" s="951" t="s">
        <v>196</v>
      </c>
      <c r="AW378" s="954" t="s">
        <v>139</v>
      </c>
      <c r="AX378" s="954">
        <v>0</v>
      </c>
      <c r="AY378" s="954" t="s">
        <v>3092</v>
      </c>
      <c r="AZ378" s="954" t="s">
        <v>139</v>
      </c>
      <c r="BA378" s="1120" t="str">
        <f t="shared" si="5"/>
        <v/>
      </c>
    </row>
    <row r="379" spans="1:53" ht="15" hidden="1" customHeight="1">
      <c r="A379" s="938" t="s">
        <v>1466</v>
      </c>
      <c r="B379" s="938" t="s">
        <v>1373</v>
      </c>
      <c r="C379" s="938" t="s">
        <v>530</v>
      </c>
      <c r="D379" s="953" t="s">
        <v>865</v>
      </c>
      <c r="E379" s="950" t="s">
        <v>924</v>
      </c>
      <c r="F379" s="951">
        <v>90</v>
      </c>
      <c r="G379" s="951">
        <v>100</v>
      </c>
      <c r="H379" s="951">
        <v>100</v>
      </c>
      <c r="I379" s="952" t="s">
        <v>135</v>
      </c>
      <c r="J379" s="951">
        <v>80</v>
      </c>
      <c r="K379" s="951">
        <v>102</v>
      </c>
      <c r="L379" s="951">
        <v>80</v>
      </c>
      <c r="M379" s="951">
        <v>100</v>
      </c>
      <c r="N379" s="951" t="s">
        <v>193</v>
      </c>
      <c r="O379" s="951"/>
      <c r="P379" s="951"/>
      <c r="Q379" s="951">
        <v>652</v>
      </c>
      <c r="R379" s="953"/>
      <c r="S379" s="953"/>
      <c r="T379" s="953">
        <v>745</v>
      </c>
      <c r="U379" s="953" t="s">
        <v>135</v>
      </c>
      <c r="V379" s="953">
        <v>745</v>
      </c>
      <c r="W379" s="953">
        <v>90</v>
      </c>
      <c r="X379" s="953">
        <v>100</v>
      </c>
      <c r="Y379" s="953">
        <v>100</v>
      </c>
      <c r="Z379" s="953">
        <v>745</v>
      </c>
      <c r="AA379" s="953">
        <v>100</v>
      </c>
      <c r="AB379" s="953" t="s">
        <v>2177</v>
      </c>
      <c r="AC379" s="953" t="s">
        <v>132</v>
      </c>
      <c r="AD379" s="953" t="s">
        <v>132</v>
      </c>
      <c r="AE379" s="953" t="s">
        <v>132</v>
      </c>
      <c r="AF379" s="953" t="s">
        <v>132</v>
      </c>
      <c r="AG379" s="951" t="s">
        <v>132</v>
      </c>
      <c r="AH379" s="951" t="s">
        <v>132</v>
      </c>
      <c r="AI379" s="951" t="s">
        <v>132</v>
      </c>
      <c r="AJ379" s="951" t="s">
        <v>132</v>
      </c>
      <c r="AK379" s="951" t="s">
        <v>132</v>
      </c>
      <c r="AL379" s="951" t="s">
        <v>132</v>
      </c>
      <c r="AM379" s="951" t="s">
        <v>132</v>
      </c>
      <c r="AN379" s="951" t="s">
        <v>112</v>
      </c>
      <c r="AO379" s="951" t="s">
        <v>112</v>
      </c>
      <c r="AP379" s="951" t="s">
        <v>193</v>
      </c>
      <c r="AQ379" s="951" t="s">
        <v>475</v>
      </c>
      <c r="AR379" s="951">
        <v>40</v>
      </c>
      <c r="AS379" s="951">
        <v>75</v>
      </c>
      <c r="AT379" s="951">
        <v>5</v>
      </c>
      <c r="AU379" s="951" t="s">
        <v>193</v>
      </c>
      <c r="AV379" s="951" t="s">
        <v>196</v>
      </c>
      <c r="AW379" s="954" t="s">
        <v>139</v>
      </c>
      <c r="AX379" s="954">
        <v>0</v>
      </c>
      <c r="AY379" s="954" t="s">
        <v>3092</v>
      </c>
      <c r="AZ379" s="954" t="s">
        <v>139</v>
      </c>
      <c r="BA379" s="1120" t="str">
        <f t="shared" si="5"/>
        <v/>
      </c>
    </row>
    <row r="380" spans="1:53" ht="15" hidden="1" customHeight="1">
      <c r="A380" s="938" t="s">
        <v>1467</v>
      </c>
      <c r="B380" s="938" t="s">
        <v>1373</v>
      </c>
      <c r="C380" s="938" t="s">
        <v>530</v>
      </c>
      <c r="D380" s="953" t="s">
        <v>866</v>
      </c>
      <c r="E380" s="950" t="s">
        <v>490</v>
      </c>
      <c r="F380" s="951">
        <v>82</v>
      </c>
      <c r="G380" s="951">
        <v>83</v>
      </c>
      <c r="H380" s="951">
        <v>96</v>
      </c>
      <c r="I380" s="952" t="s">
        <v>135</v>
      </c>
      <c r="J380" s="951">
        <v>74</v>
      </c>
      <c r="K380" s="951">
        <v>61</v>
      </c>
      <c r="L380" s="951">
        <v>76</v>
      </c>
      <c r="M380" s="951">
        <v>42</v>
      </c>
      <c r="N380" s="951" t="s">
        <v>193</v>
      </c>
      <c r="O380" s="951"/>
      <c r="P380" s="951"/>
      <c r="Q380" s="951">
        <v>514</v>
      </c>
      <c r="R380" s="953"/>
      <c r="S380" s="953"/>
      <c r="T380" s="953">
        <v>588</v>
      </c>
      <c r="U380" s="953">
        <v>10</v>
      </c>
      <c r="V380" s="953">
        <v>598</v>
      </c>
      <c r="W380" s="953">
        <v>82</v>
      </c>
      <c r="X380" s="953">
        <v>83</v>
      </c>
      <c r="Y380" s="953">
        <v>96</v>
      </c>
      <c r="Z380" s="953">
        <v>598</v>
      </c>
      <c r="AA380" s="953">
        <v>100</v>
      </c>
      <c r="AB380" s="953" t="s">
        <v>2177</v>
      </c>
      <c r="AC380" s="953" t="s">
        <v>132</v>
      </c>
      <c r="AD380" s="953" t="s">
        <v>132</v>
      </c>
      <c r="AE380" s="953" t="s">
        <v>132</v>
      </c>
      <c r="AF380" s="953" t="s">
        <v>132</v>
      </c>
      <c r="AG380" s="951" t="s">
        <v>114</v>
      </c>
      <c r="AH380" s="951" t="s">
        <v>132</v>
      </c>
      <c r="AI380" s="951" t="s">
        <v>132</v>
      </c>
      <c r="AJ380" s="951" t="s">
        <v>132</v>
      </c>
      <c r="AK380" s="951" t="s">
        <v>132</v>
      </c>
      <c r="AL380" s="951" t="s">
        <v>132</v>
      </c>
      <c r="AM380" s="951" t="s">
        <v>114</v>
      </c>
      <c r="AN380" s="951" t="s">
        <v>132</v>
      </c>
      <c r="AO380" s="951" t="s">
        <v>112</v>
      </c>
      <c r="AP380" s="951" t="s">
        <v>193</v>
      </c>
      <c r="AQ380" s="951" t="s">
        <v>475</v>
      </c>
      <c r="AR380" s="951">
        <v>42</v>
      </c>
      <c r="AS380" s="951">
        <v>82</v>
      </c>
      <c r="AT380" s="951">
        <v>5</v>
      </c>
      <c r="AU380" s="951" t="s">
        <v>193</v>
      </c>
      <c r="AV380" s="951" t="s">
        <v>196</v>
      </c>
      <c r="AW380" s="954" t="s">
        <v>139</v>
      </c>
      <c r="AX380" s="954">
        <v>0</v>
      </c>
      <c r="AY380" s="954" t="s">
        <v>3092</v>
      </c>
      <c r="AZ380" s="954" t="s">
        <v>139</v>
      </c>
      <c r="BA380" s="1120" t="str">
        <f t="shared" si="5"/>
        <v/>
      </c>
    </row>
    <row r="381" spans="1:53" ht="15" hidden="1" customHeight="1">
      <c r="A381" s="938" t="s">
        <v>1468</v>
      </c>
      <c r="B381" s="938" t="s">
        <v>1373</v>
      </c>
      <c r="C381" s="938" t="s">
        <v>530</v>
      </c>
      <c r="D381" s="953" t="s">
        <v>867</v>
      </c>
      <c r="E381" s="950" t="s">
        <v>491</v>
      </c>
      <c r="F381" s="951">
        <v>38</v>
      </c>
      <c r="G381" s="951">
        <v>49</v>
      </c>
      <c r="H381" s="951">
        <v>82</v>
      </c>
      <c r="I381" s="952" t="s">
        <v>135</v>
      </c>
      <c r="J381" s="951">
        <v>61</v>
      </c>
      <c r="K381" s="951">
        <v>55</v>
      </c>
      <c r="L381" s="951">
        <v>69</v>
      </c>
      <c r="M381" s="951">
        <v>60</v>
      </c>
      <c r="N381" s="951" t="s">
        <v>193</v>
      </c>
      <c r="O381" s="951"/>
      <c r="P381" s="951"/>
      <c r="Q381" s="951">
        <v>414</v>
      </c>
      <c r="R381" s="953"/>
      <c r="S381" s="953"/>
      <c r="T381" s="953">
        <v>473</v>
      </c>
      <c r="U381" s="953">
        <v>0</v>
      </c>
      <c r="V381" s="953">
        <v>473</v>
      </c>
      <c r="W381" s="953">
        <v>38</v>
      </c>
      <c r="X381" s="953">
        <v>49</v>
      </c>
      <c r="Y381" s="953">
        <v>82</v>
      </c>
      <c r="Z381" s="953">
        <v>473</v>
      </c>
      <c r="AA381" s="953">
        <v>98</v>
      </c>
      <c r="AB381" s="953" t="s">
        <v>2177</v>
      </c>
      <c r="AC381" s="953" t="s">
        <v>112</v>
      </c>
      <c r="AD381" s="953" t="s">
        <v>112</v>
      </c>
      <c r="AE381" s="953" t="s">
        <v>110</v>
      </c>
      <c r="AF381" s="953" t="s">
        <v>112</v>
      </c>
      <c r="AG381" s="951" t="s">
        <v>116</v>
      </c>
      <c r="AH381" s="951" t="s">
        <v>112</v>
      </c>
      <c r="AI381" s="951" t="s">
        <v>112</v>
      </c>
      <c r="AJ381" s="951" t="s">
        <v>110</v>
      </c>
      <c r="AK381" s="951" t="s">
        <v>110</v>
      </c>
      <c r="AL381" s="951" t="s">
        <v>112</v>
      </c>
      <c r="AM381" s="951" t="s">
        <v>110</v>
      </c>
      <c r="AN381" s="951" t="s">
        <v>110</v>
      </c>
      <c r="AO381" s="951" t="s">
        <v>110</v>
      </c>
      <c r="AP381" s="951" t="s">
        <v>193</v>
      </c>
      <c r="AQ381" s="951" t="s">
        <v>475</v>
      </c>
      <c r="AR381" s="951">
        <v>87</v>
      </c>
      <c r="AS381" s="951">
        <v>98</v>
      </c>
      <c r="AT381" s="951">
        <v>5</v>
      </c>
      <c r="AU381" s="951" t="s">
        <v>192</v>
      </c>
      <c r="AV381" s="951" t="s">
        <v>196</v>
      </c>
      <c r="AW381" s="954" t="s">
        <v>1959</v>
      </c>
      <c r="AX381" s="954">
        <v>0</v>
      </c>
      <c r="AY381" s="954" t="s">
        <v>3092</v>
      </c>
      <c r="AZ381" s="954" t="s">
        <v>139</v>
      </c>
      <c r="BA381" s="1120" t="str">
        <f t="shared" si="5"/>
        <v/>
      </c>
    </row>
    <row r="382" spans="1:53" ht="15" hidden="1" customHeight="1">
      <c r="A382" s="938" t="s">
        <v>1469</v>
      </c>
      <c r="B382" s="938" t="s">
        <v>1373</v>
      </c>
      <c r="C382" s="938" t="s">
        <v>530</v>
      </c>
      <c r="D382" s="953" t="s">
        <v>868</v>
      </c>
      <c r="E382" s="950" t="s">
        <v>492</v>
      </c>
      <c r="F382" s="951">
        <v>62</v>
      </c>
      <c r="G382" s="951">
        <v>60</v>
      </c>
      <c r="H382" s="951">
        <v>88</v>
      </c>
      <c r="I382" s="952" t="s">
        <v>135</v>
      </c>
      <c r="J382" s="951">
        <v>62</v>
      </c>
      <c r="K382" s="951">
        <v>55</v>
      </c>
      <c r="L382" s="951">
        <v>62</v>
      </c>
      <c r="M382" s="951">
        <v>64</v>
      </c>
      <c r="N382" s="951" t="s">
        <v>193</v>
      </c>
      <c r="O382" s="951"/>
      <c r="P382" s="951"/>
      <c r="Q382" s="951">
        <v>453</v>
      </c>
      <c r="R382" s="953"/>
      <c r="S382" s="953"/>
      <c r="T382" s="953">
        <v>518</v>
      </c>
      <c r="U382" s="953">
        <v>0</v>
      </c>
      <c r="V382" s="953">
        <v>518</v>
      </c>
      <c r="W382" s="953">
        <v>62</v>
      </c>
      <c r="X382" s="953">
        <v>60</v>
      </c>
      <c r="Y382" s="953">
        <v>88</v>
      </c>
      <c r="Z382" s="953">
        <v>518</v>
      </c>
      <c r="AA382" s="953">
        <v>98</v>
      </c>
      <c r="AB382" s="953" t="s">
        <v>2177</v>
      </c>
      <c r="AC382" s="953" t="s">
        <v>114</v>
      </c>
      <c r="AD382" s="953" t="s">
        <v>114</v>
      </c>
      <c r="AE382" s="953" t="s">
        <v>132</v>
      </c>
      <c r="AF382" s="953" t="s">
        <v>114</v>
      </c>
      <c r="AG382" s="951" t="s">
        <v>112</v>
      </c>
      <c r="AH382" s="951" t="s">
        <v>114</v>
      </c>
      <c r="AI382" s="951" t="s">
        <v>132</v>
      </c>
      <c r="AJ382" s="951" t="s">
        <v>112</v>
      </c>
      <c r="AK382" s="951"/>
      <c r="AL382" s="951"/>
      <c r="AM382" s="951"/>
      <c r="AN382" s="951"/>
      <c r="AO382" s="951"/>
      <c r="AP382" s="951" t="s">
        <v>193</v>
      </c>
      <c r="AQ382" s="951" t="s">
        <v>475</v>
      </c>
      <c r="AR382" s="951">
        <v>59</v>
      </c>
      <c r="AS382" s="951">
        <v>92</v>
      </c>
      <c r="AT382" s="951">
        <v>5</v>
      </c>
      <c r="AU382" s="951" t="s">
        <v>193</v>
      </c>
      <c r="AV382" s="951" t="s">
        <v>196</v>
      </c>
      <c r="AW382" s="954" t="s">
        <v>139</v>
      </c>
      <c r="AX382" s="954">
        <v>0</v>
      </c>
      <c r="AY382" s="954" t="s">
        <v>3092</v>
      </c>
      <c r="AZ382" s="954" t="s">
        <v>139</v>
      </c>
      <c r="BA382" s="1120" t="str">
        <f t="shared" si="5"/>
        <v/>
      </c>
    </row>
    <row r="383" spans="1:53" ht="15" hidden="1" customHeight="1">
      <c r="A383" s="938" t="s">
        <v>1470</v>
      </c>
      <c r="B383" s="938" t="s">
        <v>1373</v>
      </c>
      <c r="C383" s="938" t="s">
        <v>530</v>
      </c>
      <c r="D383" s="953" t="s">
        <v>869</v>
      </c>
      <c r="E383" s="950" t="s">
        <v>493</v>
      </c>
      <c r="F383" s="951">
        <v>37</v>
      </c>
      <c r="G383" s="951">
        <v>40</v>
      </c>
      <c r="H383" s="951">
        <v>79</v>
      </c>
      <c r="I383" s="952" t="s">
        <v>135</v>
      </c>
      <c r="J383" s="951">
        <v>67</v>
      </c>
      <c r="K383" s="951">
        <v>60</v>
      </c>
      <c r="L383" s="951">
        <v>79</v>
      </c>
      <c r="M383" s="951">
        <v>70</v>
      </c>
      <c r="N383" s="951" t="s">
        <v>193</v>
      </c>
      <c r="O383" s="951"/>
      <c r="P383" s="951"/>
      <c r="Q383" s="951">
        <v>432</v>
      </c>
      <c r="R383" s="953"/>
      <c r="S383" s="953"/>
      <c r="T383" s="953">
        <v>494</v>
      </c>
      <c r="U383" s="953">
        <v>0</v>
      </c>
      <c r="V383" s="953">
        <v>494</v>
      </c>
      <c r="W383" s="953">
        <v>37</v>
      </c>
      <c r="X383" s="953">
        <v>40</v>
      </c>
      <c r="Y383" s="953">
        <v>79</v>
      </c>
      <c r="Z383" s="953">
        <v>494</v>
      </c>
      <c r="AA383" s="953">
        <v>99</v>
      </c>
      <c r="AB383" s="953" t="s">
        <v>2177</v>
      </c>
      <c r="AC383" s="953" t="s">
        <v>110</v>
      </c>
      <c r="AD383" s="953" t="s">
        <v>112</v>
      </c>
      <c r="AE383" s="953" t="s">
        <v>110</v>
      </c>
      <c r="AF383" s="953" t="s">
        <v>110</v>
      </c>
      <c r="AG383" s="951" t="s">
        <v>116</v>
      </c>
      <c r="AH383" s="951" t="s">
        <v>112</v>
      </c>
      <c r="AI383" s="951" t="s">
        <v>110</v>
      </c>
      <c r="AJ383" s="951" t="s">
        <v>110</v>
      </c>
      <c r="AK383" s="951" t="s">
        <v>112</v>
      </c>
      <c r="AL383" s="951" t="s">
        <v>110</v>
      </c>
      <c r="AM383" s="951" t="s">
        <v>112</v>
      </c>
      <c r="AN383" s="951" t="s">
        <v>110</v>
      </c>
      <c r="AO383" s="951" t="s">
        <v>110</v>
      </c>
      <c r="AP383" s="951" t="s">
        <v>193</v>
      </c>
      <c r="AQ383" s="951" t="s">
        <v>475</v>
      </c>
      <c r="AR383" s="951">
        <v>81</v>
      </c>
      <c r="AS383" s="951">
        <v>97</v>
      </c>
      <c r="AT383" s="951">
        <v>5</v>
      </c>
      <c r="AU383" s="951" t="s">
        <v>192</v>
      </c>
      <c r="AV383" s="951" t="s">
        <v>196</v>
      </c>
      <c r="AW383" s="954" t="s">
        <v>1959</v>
      </c>
      <c r="AX383" s="954">
        <v>0</v>
      </c>
      <c r="AY383" s="954" t="s">
        <v>3092</v>
      </c>
      <c r="AZ383" s="954" t="s">
        <v>3031</v>
      </c>
      <c r="BA383" s="1120" t="str">
        <f t="shared" si="5"/>
        <v/>
      </c>
    </row>
    <row r="384" spans="1:53" ht="15" hidden="1" customHeight="1">
      <c r="A384" s="938" t="s">
        <v>1471</v>
      </c>
      <c r="B384" s="938" t="s">
        <v>1373</v>
      </c>
      <c r="C384" s="938" t="s">
        <v>530</v>
      </c>
      <c r="D384" s="953" t="s">
        <v>870</v>
      </c>
      <c r="E384" s="950" t="s">
        <v>494</v>
      </c>
      <c r="F384" s="951">
        <v>57</v>
      </c>
      <c r="G384" s="951">
        <v>62</v>
      </c>
      <c r="H384" s="951">
        <v>87</v>
      </c>
      <c r="I384" s="952" t="s">
        <v>135</v>
      </c>
      <c r="J384" s="951">
        <v>67</v>
      </c>
      <c r="K384" s="951">
        <v>67</v>
      </c>
      <c r="L384" s="951">
        <v>71</v>
      </c>
      <c r="M384" s="951">
        <v>73</v>
      </c>
      <c r="N384" s="951" t="s">
        <v>193</v>
      </c>
      <c r="O384" s="951"/>
      <c r="P384" s="951"/>
      <c r="Q384" s="951">
        <v>484</v>
      </c>
      <c r="R384" s="953"/>
      <c r="S384" s="953"/>
      <c r="T384" s="953">
        <v>553</v>
      </c>
      <c r="U384" s="953">
        <v>10</v>
      </c>
      <c r="V384" s="953">
        <v>563</v>
      </c>
      <c r="W384" s="953">
        <v>57</v>
      </c>
      <c r="X384" s="953">
        <v>62</v>
      </c>
      <c r="Y384" s="953">
        <v>87</v>
      </c>
      <c r="Z384" s="953">
        <v>563</v>
      </c>
      <c r="AA384" s="953">
        <v>99</v>
      </c>
      <c r="AB384" s="953" t="s">
        <v>2177</v>
      </c>
      <c r="AC384" s="953" t="s">
        <v>132</v>
      </c>
      <c r="AD384" s="953" t="s">
        <v>132</v>
      </c>
      <c r="AE384" s="953" t="s">
        <v>114</v>
      </c>
      <c r="AF384" s="953" t="s">
        <v>132</v>
      </c>
      <c r="AG384" s="951" t="s">
        <v>112</v>
      </c>
      <c r="AH384" s="951" t="s">
        <v>114</v>
      </c>
      <c r="AI384" s="951" t="s">
        <v>114</v>
      </c>
      <c r="AJ384" s="951" t="s">
        <v>114</v>
      </c>
      <c r="AK384" s="951" t="s">
        <v>114</v>
      </c>
      <c r="AL384" s="951" t="s">
        <v>132</v>
      </c>
      <c r="AM384" s="951" t="s">
        <v>112</v>
      </c>
      <c r="AN384" s="951" t="s">
        <v>112</v>
      </c>
      <c r="AO384" s="951" t="s">
        <v>112</v>
      </c>
      <c r="AP384" s="951" t="s">
        <v>193</v>
      </c>
      <c r="AQ384" s="951" t="s">
        <v>475</v>
      </c>
      <c r="AR384" s="951">
        <v>54</v>
      </c>
      <c r="AS384" s="951">
        <v>79</v>
      </c>
      <c r="AT384" s="951">
        <v>5</v>
      </c>
      <c r="AU384" s="951" t="s">
        <v>193</v>
      </c>
      <c r="AV384" s="951" t="s">
        <v>196</v>
      </c>
      <c r="AW384" s="954" t="s">
        <v>139</v>
      </c>
      <c r="AX384" s="954">
        <v>0</v>
      </c>
      <c r="AY384" s="954" t="s">
        <v>3092</v>
      </c>
      <c r="AZ384" s="954" t="s">
        <v>139</v>
      </c>
      <c r="BA384" s="1120" t="str">
        <f t="shared" si="5"/>
        <v/>
      </c>
    </row>
    <row r="385" spans="1:53" s="957" customFormat="1" ht="15" hidden="1" customHeight="1">
      <c r="A385" s="938" t="s">
        <v>1472</v>
      </c>
      <c r="B385" s="938" t="s">
        <v>1373</v>
      </c>
      <c r="C385" s="938" t="s">
        <v>530</v>
      </c>
      <c r="D385" s="951" t="s">
        <v>871</v>
      </c>
      <c r="E385" s="958" t="s">
        <v>495</v>
      </c>
      <c r="F385" s="951">
        <v>23</v>
      </c>
      <c r="G385" s="951">
        <v>29</v>
      </c>
      <c r="H385" s="951">
        <v>75</v>
      </c>
      <c r="I385" s="952" t="s">
        <v>135</v>
      </c>
      <c r="J385" s="951">
        <v>54</v>
      </c>
      <c r="K385" s="951">
        <v>43</v>
      </c>
      <c r="L385" s="951">
        <v>68</v>
      </c>
      <c r="M385" s="951">
        <v>55</v>
      </c>
      <c r="N385" s="951" t="s">
        <v>193</v>
      </c>
      <c r="O385" s="951"/>
      <c r="P385" s="951"/>
      <c r="Q385" s="951">
        <v>347</v>
      </c>
      <c r="R385" s="951"/>
      <c r="S385" s="951"/>
      <c r="T385" s="951">
        <v>397</v>
      </c>
      <c r="U385" s="951">
        <v>0</v>
      </c>
      <c r="V385" s="951">
        <v>397</v>
      </c>
      <c r="W385" s="951">
        <v>23</v>
      </c>
      <c r="X385" s="951">
        <v>29</v>
      </c>
      <c r="Y385" s="951">
        <v>75</v>
      </c>
      <c r="Z385" s="951">
        <v>397</v>
      </c>
      <c r="AA385" s="951">
        <v>96</v>
      </c>
      <c r="AB385" s="951" t="s">
        <v>2177</v>
      </c>
      <c r="AC385" s="951" t="s">
        <v>112</v>
      </c>
      <c r="AD385" s="951" t="s">
        <v>110</v>
      </c>
      <c r="AE385" s="951" t="s">
        <v>110</v>
      </c>
      <c r="AF385" s="951" t="s">
        <v>116</v>
      </c>
      <c r="AG385" s="951" t="s">
        <v>116</v>
      </c>
      <c r="AH385" s="951" t="s">
        <v>110</v>
      </c>
      <c r="AI385" s="951" t="s">
        <v>116</v>
      </c>
      <c r="AJ385" s="951" t="s">
        <v>110</v>
      </c>
      <c r="AK385" s="951" t="s">
        <v>110</v>
      </c>
      <c r="AL385" s="951" t="s">
        <v>110</v>
      </c>
      <c r="AM385" s="951" t="s">
        <v>110</v>
      </c>
      <c r="AN385" s="951" t="s">
        <v>110</v>
      </c>
      <c r="AO385" s="951" t="s">
        <v>110</v>
      </c>
      <c r="AP385" s="951" t="s">
        <v>193</v>
      </c>
      <c r="AQ385" s="951" t="s">
        <v>475</v>
      </c>
      <c r="AR385" s="951">
        <v>91</v>
      </c>
      <c r="AS385" s="951">
        <v>96</v>
      </c>
      <c r="AT385" s="951">
        <v>5</v>
      </c>
      <c r="AU385" s="951" t="s">
        <v>192</v>
      </c>
      <c r="AV385" s="951" t="s">
        <v>196</v>
      </c>
      <c r="AW385" s="949" t="s">
        <v>1960</v>
      </c>
      <c r="AX385" s="949">
        <v>0</v>
      </c>
      <c r="AY385" s="954" t="s">
        <v>3092</v>
      </c>
      <c r="AZ385" s="949" t="s">
        <v>3031</v>
      </c>
      <c r="BA385" s="1120" t="str">
        <f t="shared" si="5"/>
        <v/>
      </c>
    </row>
    <row r="386" spans="1:53" ht="15" hidden="1" customHeight="1">
      <c r="A386" s="938" t="s">
        <v>1473</v>
      </c>
      <c r="B386" s="938" t="s">
        <v>1373</v>
      </c>
      <c r="C386" s="938" t="s">
        <v>530</v>
      </c>
      <c r="D386" s="953" t="s">
        <v>872</v>
      </c>
      <c r="E386" s="950" t="s">
        <v>496</v>
      </c>
      <c r="F386" s="951">
        <v>63</v>
      </c>
      <c r="G386" s="951">
        <v>86</v>
      </c>
      <c r="H386" s="951">
        <v>90</v>
      </c>
      <c r="I386" s="952" t="s">
        <v>135</v>
      </c>
      <c r="J386" s="951">
        <v>76</v>
      </c>
      <c r="K386" s="951">
        <v>83</v>
      </c>
      <c r="L386" s="951">
        <v>80</v>
      </c>
      <c r="M386" s="951">
        <v>88</v>
      </c>
      <c r="N386" s="951" t="s">
        <v>193</v>
      </c>
      <c r="O386" s="951"/>
      <c r="P386" s="951"/>
      <c r="Q386" s="951">
        <v>566</v>
      </c>
      <c r="R386" s="953"/>
      <c r="S386" s="953"/>
      <c r="T386" s="953">
        <v>647</v>
      </c>
      <c r="U386" s="953">
        <v>10</v>
      </c>
      <c r="V386" s="953">
        <v>657</v>
      </c>
      <c r="W386" s="953">
        <v>63</v>
      </c>
      <c r="X386" s="953">
        <v>86</v>
      </c>
      <c r="Y386" s="953">
        <v>90</v>
      </c>
      <c r="Z386" s="953">
        <v>657</v>
      </c>
      <c r="AA386" s="953">
        <v>100</v>
      </c>
      <c r="AB386" s="953" t="s">
        <v>2177</v>
      </c>
      <c r="AC386" s="953" t="s">
        <v>132</v>
      </c>
      <c r="AD386" s="953" t="s">
        <v>132</v>
      </c>
      <c r="AE386" s="953" t="s">
        <v>132</v>
      </c>
      <c r="AF386" s="953" t="s">
        <v>132</v>
      </c>
      <c r="AG386" s="951" t="s">
        <v>112</v>
      </c>
      <c r="AH386" s="951" t="s">
        <v>114</v>
      </c>
      <c r="AI386" s="951" t="s">
        <v>114</v>
      </c>
      <c r="AJ386" s="951" t="s">
        <v>112</v>
      </c>
      <c r="AK386" s="951" t="s">
        <v>196</v>
      </c>
      <c r="AL386" s="951"/>
      <c r="AM386" s="951"/>
      <c r="AN386" s="951"/>
      <c r="AO386" s="951"/>
      <c r="AP386" s="951" t="s">
        <v>192</v>
      </c>
      <c r="AQ386" s="951" t="s">
        <v>475</v>
      </c>
      <c r="AR386" s="951">
        <v>79</v>
      </c>
      <c r="AS386" s="951">
        <v>97</v>
      </c>
      <c r="AT386" s="951">
        <v>5</v>
      </c>
      <c r="AU386" s="951" t="s">
        <v>192</v>
      </c>
      <c r="AV386" s="951" t="s">
        <v>196</v>
      </c>
      <c r="AW386" s="954" t="s">
        <v>139</v>
      </c>
      <c r="AX386" s="954">
        <v>0</v>
      </c>
      <c r="AY386" s="954" t="s">
        <v>3092</v>
      </c>
      <c r="AZ386" s="954" t="s">
        <v>139</v>
      </c>
      <c r="BA386" s="1120" t="str">
        <f t="shared" si="5"/>
        <v/>
      </c>
    </row>
    <row r="387" spans="1:53" ht="15" hidden="1" customHeight="1">
      <c r="A387" s="938" t="s">
        <v>1474</v>
      </c>
      <c r="B387" s="938" t="s">
        <v>1373</v>
      </c>
      <c r="C387" s="938" t="s">
        <v>530</v>
      </c>
      <c r="D387" s="953" t="s">
        <v>873</v>
      </c>
      <c r="E387" s="950" t="s">
        <v>86</v>
      </c>
      <c r="F387" s="951">
        <v>97</v>
      </c>
      <c r="G387" s="951">
        <v>99</v>
      </c>
      <c r="H387" s="951">
        <v>100</v>
      </c>
      <c r="I387" s="952" t="s">
        <v>135</v>
      </c>
      <c r="J387" s="951">
        <v>80</v>
      </c>
      <c r="K387" s="952" t="s">
        <v>135</v>
      </c>
      <c r="L387" s="951">
        <v>80</v>
      </c>
      <c r="M387" s="952" t="s">
        <v>135</v>
      </c>
      <c r="N387" s="951" t="s">
        <v>193</v>
      </c>
      <c r="O387" s="949"/>
      <c r="P387" s="951"/>
      <c r="Q387" s="951">
        <v>456</v>
      </c>
      <c r="R387" s="953"/>
      <c r="S387" s="954"/>
      <c r="T387" s="953">
        <v>730</v>
      </c>
      <c r="U387" s="953" t="s">
        <v>135</v>
      </c>
      <c r="V387" s="953">
        <v>730</v>
      </c>
      <c r="W387" s="953">
        <v>97</v>
      </c>
      <c r="X387" s="953">
        <v>99</v>
      </c>
      <c r="Y387" s="953">
        <v>100</v>
      </c>
      <c r="Z387" s="953">
        <v>730</v>
      </c>
      <c r="AA387" s="953">
        <v>100</v>
      </c>
      <c r="AB387" s="953" t="s">
        <v>2177</v>
      </c>
      <c r="AC387" s="953" t="s">
        <v>132</v>
      </c>
      <c r="AD387" s="953" t="s">
        <v>132</v>
      </c>
      <c r="AE387" s="953" t="s">
        <v>132</v>
      </c>
      <c r="AF387" s="953" t="s">
        <v>132</v>
      </c>
      <c r="AG387" s="951" t="s">
        <v>132</v>
      </c>
      <c r="AH387" s="951" t="s">
        <v>132</v>
      </c>
      <c r="AI387" s="951" t="s">
        <v>132</v>
      </c>
      <c r="AJ387" s="951" t="s">
        <v>132</v>
      </c>
      <c r="AK387" s="951" t="s">
        <v>114</v>
      </c>
      <c r="AL387" s="951" t="s">
        <v>132</v>
      </c>
      <c r="AM387" s="951" t="s">
        <v>132</v>
      </c>
      <c r="AN387" s="951" t="s">
        <v>132</v>
      </c>
      <c r="AO387" s="951" t="s">
        <v>114</v>
      </c>
      <c r="AP387" s="951" t="s">
        <v>193</v>
      </c>
      <c r="AQ387" s="951" t="s">
        <v>475</v>
      </c>
      <c r="AR387" s="951">
        <v>37</v>
      </c>
      <c r="AS387" s="951">
        <v>76</v>
      </c>
      <c r="AT387" s="951">
        <v>5</v>
      </c>
      <c r="AU387" s="951" t="s">
        <v>193</v>
      </c>
      <c r="AV387" s="951" t="s">
        <v>196</v>
      </c>
      <c r="AW387" s="954" t="s">
        <v>139</v>
      </c>
      <c r="AX387" s="954">
        <v>0</v>
      </c>
      <c r="AY387" s="954" t="s">
        <v>3092</v>
      </c>
      <c r="AZ387" s="954" t="s">
        <v>139</v>
      </c>
      <c r="BA387" s="1120" t="str">
        <f t="shared" si="5"/>
        <v/>
      </c>
    </row>
    <row r="388" spans="1:53" ht="15" hidden="1" customHeight="1">
      <c r="A388" s="938" t="s">
        <v>2483</v>
      </c>
      <c r="B388" s="938" t="s">
        <v>1373</v>
      </c>
      <c r="C388" s="938" t="s">
        <v>530</v>
      </c>
      <c r="D388" s="953" t="s">
        <v>1398</v>
      </c>
      <c r="E388" s="950" t="s">
        <v>2484</v>
      </c>
      <c r="F388" s="951">
        <v>61</v>
      </c>
      <c r="G388" s="951">
        <v>92</v>
      </c>
      <c r="H388" s="951">
        <v>86</v>
      </c>
      <c r="I388" s="952" t="s">
        <v>135</v>
      </c>
      <c r="J388" s="951">
        <v>62</v>
      </c>
      <c r="K388" s="951">
        <v>53</v>
      </c>
      <c r="L388" s="951">
        <v>65</v>
      </c>
      <c r="M388" s="951">
        <v>53</v>
      </c>
      <c r="N388" s="951" t="s">
        <v>193</v>
      </c>
      <c r="O388" s="951"/>
      <c r="P388" s="951"/>
      <c r="Q388" s="951">
        <v>472</v>
      </c>
      <c r="R388" s="953"/>
      <c r="S388" s="954"/>
      <c r="T388" s="953">
        <v>539</v>
      </c>
      <c r="U388" s="953" t="s">
        <v>135</v>
      </c>
      <c r="V388" s="953">
        <v>539</v>
      </c>
      <c r="W388" s="953">
        <v>61</v>
      </c>
      <c r="X388" s="953">
        <v>92</v>
      </c>
      <c r="Y388" s="953">
        <v>86</v>
      </c>
      <c r="Z388" s="953">
        <v>539</v>
      </c>
      <c r="AA388" s="953">
        <v>100</v>
      </c>
      <c r="AB388" s="953" t="s">
        <v>132</v>
      </c>
      <c r="AC388" s="953"/>
      <c r="AD388" s="953"/>
      <c r="AE388" s="953"/>
      <c r="AF388" s="953"/>
      <c r="AG388" s="951"/>
      <c r="AH388" s="951"/>
      <c r="AI388" s="951"/>
      <c r="AJ388" s="949"/>
      <c r="AK388" s="951"/>
      <c r="AL388" s="951"/>
      <c r="AM388" s="949"/>
      <c r="AN388" s="951"/>
      <c r="AO388" s="951"/>
      <c r="AP388" s="951" t="s">
        <v>193</v>
      </c>
      <c r="AQ388" s="951" t="s">
        <v>475</v>
      </c>
      <c r="AR388" s="951">
        <v>66</v>
      </c>
      <c r="AS388" s="951">
        <v>88</v>
      </c>
      <c r="AT388" s="951">
        <v>5</v>
      </c>
      <c r="AU388" s="951" t="s">
        <v>193</v>
      </c>
      <c r="AV388" s="951" t="s">
        <v>196</v>
      </c>
      <c r="AW388" s="954" t="s">
        <v>139</v>
      </c>
      <c r="AX388" s="954">
        <v>0</v>
      </c>
      <c r="AY388" s="954" t="s">
        <v>112</v>
      </c>
      <c r="AZ388" s="954" t="s">
        <v>139</v>
      </c>
      <c r="BA388" s="1120" t="str">
        <f t="shared" si="5"/>
        <v/>
      </c>
    </row>
    <row r="389" spans="1:53" ht="15" hidden="1" customHeight="1">
      <c r="A389" s="938" t="s">
        <v>1982</v>
      </c>
      <c r="B389" s="938" t="s">
        <v>1373</v>
      </c>
      <c r="C389" s="938" t="s">
        <v>530</v>
      </c>
      <c r="D389" s="953" t="s">
        <v>874</v>
      </c>
      <c r="E389" s="950" t="s">
        <v>498</v>
      </c>
      <c r="F389" s="951">
        <v>46</v>
      </c>
      <c r="G389" s="951">
        <v>57</v>
      </c>
      <c r="H389" s="951">
        <v>83</v>
      </c>
      <c r="I389" s="952" t="s">
        <v>135</v>
      </c>
      <c r="J389" s="951">
        <v>67</v>
      </c>
      <c r="K389" s="951">
        <v>66</v>
      </c>
      <c r="L389" s="951">
        <v>80</v>
      </c>
      <c r="M389" s="951">
        <v>72</v>
      </c>
      <c r="N389" s="951" t="s">
        <v>193</v>
      </c>
      <c r="O389" s="951"/>
      <c r="P389" s="951"/>
      <c r="Q389" s="951">
        <v>471</v>
      </c>
      <c r="R389" s="953"/>
      <c r="S389" s="953"/>
      <c r="T389" s="953">
        <v>538</v>
      </c>
      <c r="U389" s="953">
        <v>10</v>
      </c>
      <c r="V389" s="953">
        <v>548</v>
      </c>
      <c r="W389" s="953">
        <v>46</v>
      </c>
      <c r="X389" s="953">
        <v>57</v>
      </c>
      <c r="Y389" s="953">
        <v>83</v>
      </c>
      <c r="Z389" s="953">
        <v>548</v>
      </c>
      <c r="AA389" s="953">
        <v>99</v>
      </c>
      <c r="AB389" s="953" t="s">
        <v>2177</v>
      </c>
      <c r="AC389" s="953" t="s">
        <v>114</v>
      </c>
      <c r="AD389" s="953" t="s">
        <v>112</v>
      </c>
      <c r="AE389" s="953" t="s">
        <v>114</v>
      </c>
      <c r="AF389" s="953"/>
      <c r="AG389" s="951"/>
      <c r="AH389" s="951"/>
      <c r="AI389" s="951"/>
      <c r="AJ389" s="951"/>
      <c r="AK389" s="951"/>
      <c r="AL389" s="951"/>
      <c r="AM389" s="951"/>
      <c r="AN389" s="951"/>
      <c r="AO389" s="951"/>
      <c r="AP389" s="951" t="s">
        <v>193</v>
      </c>
      <c r="AQ389" s="951" t="s">
        <v>475</v>
      </c>
      <c r="AR389" s="951">
        <v>84</v>
      </c>
      <c r="AS389" s="951">
        <v>97</v>
      </c>
      <c r="AT389" s="951">
        <v>5</v>
      </c>
      <c r="AU389" s="951" t="s">
        <v>192</v>
      </c>
      <c r="AV389" s="951" t="s">
        <v>196</v>
      </c>
      <c r="AW389" s="954" t="s">
        <v>139</v>
      </c>
      <c r="AX389" s="954">
        <v>0</v>
      </c>
      <c r="AY389" s="954" t="s">
        <v>3092</v>
      </c>
      <c r="AZ389" s="954" t="s">
        <v>139</v>
      </c>
      <c r="BA389" s="1120" t="str">
        <f t="shared" si="5"/>
        <v/>
      </c>
    </row>
    <row r="390" spans="1:53" ht="15" hidden="1" customHeight="1">
      <c r="A390" s="938" t="s">
        <v>1475</v>
      </c>
      <c r="B390" s="938" t="s">
        <v>1373</v>
      </c>
      <c r="C390" s="938" t="s">
        <v>530</v>
      </c>
      <c r="D390" s="953" t="s">
        <v>875</v>
      </c>
      <c r="E390" s="950" t="s">
        <v>499</v>
      </c>
      <c r="F390" s="951">
        <v>55</v>
      </c>
      <c r="G390" s="951">
        <v>59</v>
      </c>
      <c r="H390" s="951">
        <v>89</v>
      </c>
      <c r="I390" s="952" t="s">
        <v>135</v>
      </c>
      <c r="J390" s="951">
        <v>64</v>
      </c>
      <c r="K390" s="951">
        <v>57</v>
      </c>
      <c r="L390" s="951">
        <v>64</v>
      </c>
      <c r="M390" s="951">
        <v>59</v>
      </c>
      <c r="N390" s="951" t="s">
        <v>193</v>
      </c>
      <c r="O390" s="951"/>
      <c r="P390" s="951"/>
      <c r="Q390" s="951">
        <v>447</v>
      </c>
      <c r="R390" s="953"/>
      <c r="S390" s="953"/>
      <c r="T390" s="953">
        <v>511</v>
      </c>
      <c r="U390" s="953">
        <v>10</v>
      </c>
      <c r="V390" s="953">
        <v>521</v>
      </c>
      <c r="W390" s="953">
        <v>55</v>
      </c>
      <c r="X390" s="953">
        <v>59</v>
      </c>
      <c r="Y390" s="953">
        <v>89</v>
      </c>
      <c r="Z390" s="953">
        <v>521</v>
      </c>
      <c r="AA390" s="953">
        <v>99</v>
      </c>
      <c r="AB390" s="953" t="s">
        <v>2177</v>
      </c>
      <c r="AC390" s="953" t="s">
        <v>132</v>
      </c>
      <c r="AD390" s="953" t="s">
        <v>114</v>
      </c>
      <c r="AE390" s="953" t="s">
        <v>114</v>
      </c>
      <c r="AF390" s="953" t="s">
        <v>114</v>
      </c>
      <c r="AG390" s="951" t="s">
        <v>110</v>
      </c>
      <c r="AH390" s="951" t="s">
        <v>112</v>
      </c>
      <c r="AI390" s="951" t="s">
        <v>112</v>
      </c>
      <c r="AJ390" s="951" t="s">
        <v>112</v>
      </c>
      <c r="AK390" s="951" t="s">
        <v>112</v>
      </c>
      <c r="AL390" s="951" t="s">
        <v>112</v>
      </c>
      <c r="AM390" s="951" t="s">
        <v>112</v>
      </c>
      <c r="AN390" s="951" t="s">
        <v>112</v>
      </c>
      <c r="AO390" s="951" t="s">
        <v>110</v>
      </c>
      <c r="AP390" s="951" t="s">
        <v>193</v>
      </c>
      <c r="AQ390" s="951" t="s">
        <v>475</v>
      </c>
      <c r="AR390" s="951">
        <v>74</v>
      </c>
      <c r="AS390" s="951">
        <v>76</v>
      </c>
      <c r="AT390" s="951">
        <v>5</v>
      </c>
      <c r="AU390" s="951" t="s">
        <v>193</v>
      </c>
      <c r="AV390" s="951" t="s">
        <v>196</v>
      </c>
      <c r="AW390" s="954" t="s">
        <v>139</v>
      </c>
      <c r="AX390" s="954">
        <v>0</v>
      </c>
      <c r="AY390" s="954" t="s">
        <v>3092</v>
      </c>
      <c r="AZ390" s="954" t="s">
        <v>139</v>
      </c>
      <c r="BA390" s="1120" t="str">
        <f t="shared" si="5"/>
        <v/>
      </c>
    </row>
    <row r="391" spans="1:53" s="957" customFormat="1" ht="15" hidden="1" customHeight="1">
      <c r="A391" s="938" t="s">
        <v>1476</v>
      </c>
      <c r="B391" s="938" t="s">
        <v>1373</v>
      </c>
      <c r="C391" s="938" t="s">
        <v>530</v>
      </c>
      <c r="D391" s="951" t="s">
        <v>876</v>
      </c>
      <c r="E391" s="958" t="s">
        <v>500</v>
      </c>
      <c r="F391" s="951">
        <v>23</v>
      </c>
      <c r="G391" s="951">
        <v>32</v>
      </c>
      <c r="H391" s="951">
        <v>76</v>
      </c>
      <c r="I391" s="952" t="s">
        <v>135</v>
      </c>
      <c r="J391" s="951">
        <v>52</v>
      </c>
      <c r="K391" s="951">
        <v>44</v>
      </c>
      <c r="L391" s="951">
        <v>62</v>
      </c>
      <c r="M391" s="951">
        <v>51</v>
      </c>
      <c r="N391" s="951" t="s">
        <v>193</v>
      </c>
      <c r="O391" s="951"/>
      <c r="P391" s="951"/>
      <c r="Q391" s="951">
        <v>340</v>
      </c>
      <c r="R391" s="951"/>
      <c r="S391" s="949"/>
      <c r="T391" s="951">
        <v>389</v>
      </c>
      <c r="U391" s="951">
        <v>0</v>
      </c>
      <c r="V391" s="951">
        <v>389</v>
      </c>
      <c r="W391" s="951">
        <v>23</v>
      </c>
      <c r="X391" s="951">
        <v>32</v>
      </c>
      <c r="Y391" s="951">
        <v>76</v>
      </c>
      <c r="Z391" s="951">
        <v>389</v>
      </c>
      <c r="AA391" s="951">
        <v>98</v>
      </c>
      <c r="AB391" s="951" t="s">
        <v>2177</v>
      </c>
      <c r="AC391" s="951" t="s">
        <v>112</v>
      </c>
      <c r="AD391" s="951" t="s">
        <v>110</v>
      </c>
      <c r="AE391" s="951" t="s">
        <v>110</v>
      </c>
      <c r="AF391" s="951" t="s">
        <v>116</v>
      </c>
      <c r="AG391" s="951" t="s">
        <v>116</v>
      </c>
      <c r="AH391" s="951" t="s">
        <v>110</v>
      </c>
      <c r="AI391" s="951" t="s">
        <v>110</v>
      </c>
      <c r="AJ391" s="951" t="s">
        <v>110</v>
      </c>
      <c r="AK391" s="951" t="s">
        <v>110</v>
      </c>
      <c r="AL391" s="951" t="s">
        <v>110</v>
      </c>
      <c r="AM391" s="951" t="s">
        <v>110</v>
      </c>
      <c r="AN391" s="951" t="s">
        <v>110</v>
      </c>
      <c r="AO391" s="951" t="s">
        <v>110</v>
      </c>
      <c r="AP391" s="951" t="s">
        <v>193</v>
      </c>
      <c r="AQ391" s="951" t="s">
        <v>475</v>
      </c>
      <c r="AR391" s="951">
        <v>82</v>
      </c>
      <c r="AS391" s="951">
        <v>99</v>
      </c>
      <c r="AT391" s="951">
        <v>5</v>
      </c>
      <c r="AU391" s="951" t="s">
        <v>192</v>
      </c>
      <c r="AV391" s="951" t="s">
        <v>196</v>
      </c>
      <c r="AW391" s="949" t="s">
        <v>1960</v>
      </c>
      <c r="AX391" s="949">
        <v>0</v>
      </c>
      <c r="AY391" s="954" t="s">
        <v>3092</v>
      </c>
      <c r="AZ391" s="949" t="s">
        <v>3031</v>
      </c>
      <c r="BA391" s="1120" t="str">
        <f t="shared" si="5"/>
        <v/>
      </c>
    </row>
    <row r="392" spans="1:53" ht="15" hidden="1" customHeight="1">
      <c r="A392" s="938" t="s">
        <v>1477</v>
      </c>
      <c r="B392" s="938" t="s">
        <v>1373</v>
      </c>
      <c r="C392" s="938" t="s">
        <v>530</v>
      </c>
      <c r="D392" s="953" t="s">
        <v>877</v>
      </c>
      <c r="E392" s="950" t="s">
        <v>501</v>
      </c>
      <c r="F392" s="951">
        <v>63</v>
      </c>
      <c r="G392" s="951">
        <v>67</v>
      </c>
      <c r="H392" s="951">
        <v>93</v>
      </c>
      <c r="I392" s="952" t="s">
        <v>135</v>
      </c>
      <c r="J392" s="951">
        <v>74</v>
      </c>
      <c r="K392" s="951">
        <v>63</v>
      </c>
      <c r="L392" s="951">
        <v>76</v>
      </c>
      <c r="M392" s="951">
        <v>57</v>
      </c>
      <c r="N392" s="951" t="s">
        <v>193</v>
      </c>
      <c r="O392" s="951"/>
      <c r="P392" s="951"/>
      <c r="Q392" s="951">
        <v>493</v>
      </c>
      <c r="R392" s="953"/>
      <c r="S392" s="953"/>
      <c r="T392" s="953">
        <v>563</v>
      </c>
      <c r="U392" s="953">
        <v>10</v>
      </c>
      <c r="V392" s="953">
        <v>573</v>
      </c>
      <c r="W392" s="953">
        <v>63</v>
      </c>
      <c r="X392" s="953">
        <v>67</v>
      </c>
      <c r="Y392" s="953">
        <v>93</v>
      </c>
      <c r="Z392" s="953">
        <v>573</v>
      </c>
      <c r="AA392" s="953">
        <v>99</v>
      </c>
      <c r="AB392" s="953" t="s">
        <v>2177</v>
      </c>
      <c r="AC392" s="953" t="s">
        <v>132</v>
      </c>
      <c r="AD392" s="953" t="s">
        <v>132</v>
      </c>
      <c r="AE392" s="953" t="s">
        <v>132</v>
      </c>
      <c r="AF392" s="953" t="s">
        <v>132</v>
      </c>
      <c r="AG392" s="951" t="s">
        <v>132</v>
      </c>
      <c r="AH392" s="951"/>
      <c r="AI392" s="951"/>
      <c r="AJ392" s="951"/>
      <c r="AK392" s="951"/>
      <c r="AL392" s="951"/>
      <c r="AM392" s="951"/>
      <c r="AN392" s="951"/>
      <c r="AO392" s="951"/>
      <c r="AP392" s="951" t="s">
        <v>193</v>
      </c>
      <c r="AQ392" s="951" t="s">
        <v>475</v>
      </c>
      <c r="AR392" s="951">
        <v>43</v>
      </c>
      <c r="AS392" s="951">
        <v>91</v>
      </c>
      <c r="AT392" s="951">
        <v>5</v>
      </c>
      <c r="AU392" s="951" t="s">
        <v>193</v>
      </c>
      <c r="AV392" s="951" t="s">
        <v>196</v>
      </c>
      <c r="AW392" s="954" t="s">
        <v>139</v>
      </c>
      <c r="AX392" s="954">
        <v>0</v>
      </c>
      <c r="AY392" s="954" t="s">
        <v>3092</v>
      </c>
      <c r="AZ392" s="954" t="s">
        <v>139</v>
      </c>
      <c r="BA392" s="1120" t="str">
        <f t="shared" si="5"/>
        <v/>
      </c>
    </row>
    <row r="393" spans="1:53" ht="15" hidden="1" customHeight="1">
      <c r="A393" s="938" t="s">
        <v>1478</v>
      </c>
      <c r="B393" s="938" t="s">
        <v>1373</v>
      </c>
      <c r="C393" s="938" t="s">
        <v>530</v>
      </c>
      <c r="D393" s="953" t="s">
        <v>878</v>
      </c>
      <c r="E393" s="950" t="s">
        <v>502</v>
      </c>
      <c r="F393" s="951">
        <v>19</v>
      </c>
      <c r="G393" s="951">
        <v>28</v>
      </c>
      <c r="H393" s="951">
        <v>77</v>
      </c>
      <c r="I393" s="952" t="s">
        <v>135</v>
      </c>
      <c r="J393" s="951">
        <v>57</v>
      </c>
      <c r="K393" s="951">
        <v>47</v>
      </c>
      <c r="L393" s="951">
        <v>73</v>
      </c>
      <c r="M393" s="951">
        <v>65</v>
      </c>
      <c r="N393" s="951" t="s">
        <v>193</v>
      </c>
      <c r="O393" s="951"/>
      <c r="P393" s="951"/>
      <c r="Q393" s="951">
        <v>366</v>
      </c>
      <c r="R393" s="953"/>
      <c r="S393" s="954"/>
      <c r="T393" s="953">
        <v>418</v>
      </c>
      <c r="U393" s="953">
        <v>0</v>
      </c>
      <c r="V393" s="953">
        <v>418</v>
      </c>
      <c r="W393" s="953">
        <v>19</v>
      </c>
      <c r="X393" s="953">
        <v>28</v>
      </c>
      <c r="Y393" s="953">
        <v>77</v>
      </c>
      <c r="Z393" s="953">
        <v>418</v>
      </c>
      <c r="AA393" s="953">
        <v>98</v>
      </c>
      <c r="AB393" s="953" t="s">
        <v>2177</v>
      </c>
      <c r="AC393" s="953" t="s">
        <v>110</v>
      </c>
      <c r="AD393" s="953" t="s">
        <v>112</v>
      </c>
      <c r="AE393" s="953" t="s">
        <v>110</v>
      </c>
      <c r="AF393" s="953" t="s">
        <v>116</v>
      </c>
      <c r="AG393" s="951" t="s">
        <v>116</v>
      </c>
      <c r="AH393" s="951" t="s">
        <v>116</v>
      </c>
      <c r="AI393" s="951" t="s">
        <v>116</v>
      </c>
      <c r="AJ393" s="951" t="s">
        <v>116</v>
      </c>
      <c r="AK393" s="951" t="s">
        <v>110</v>
      </c>
      <c r="AL393" s="951" t="s">
        <v>110</v>
      </c>
      <c r="AM393" s="951" t="s">
        <v>110</v>
      </c>
      <c r="AN393" s="951" t="s">
        <v>110</v>
      </c>
      <c r="AO393" s="951" t="s">
        <v>110</v>
      </c>
      <c r="AP393" s="951" t="s">
        <v>193</v>
      </c>
      <c r="AQ393" s="951" t="s">
        <v>475</v>
      </c>
      <c r="AR393" s="951">
        <v>81</v>
      </c>
      <c r="AS393" s="951">
        <v>100</v>
      </c>
      <c r="AT393" s="951">
        <v>5</v>
      </c>
      <c r="AU393" s="951" t="s">
        <v>192</v>
      </c>
      <c r="AV393" s="951" t="s">
        <v>196</v>
      </c>
      <c r="AW393" s="954" t="s">
        <v>1960</v>
      </c>
      <c r="AX393" s="954">
        <v>0</v>
      </c>
      <c r="AY393" s="954" t="s">
        <v>3092</v>
      </c>
      <c r="AZ393" s="954" t="s">
        <v>3031</v>
      </c>
      <c r="BA393" s="1120" t="str">
        <f t="shared" si="5"/>
        <v/>
      </c>
    </row>
    <row r="394" spans="1:53" ht="15" hidden="1" customHeight="1">
      <c r="A394" s="938" t="s">
        <v>2485</v>
      </c>
      <c r="B394" s="938" t="s">
        <v>1373</v>
      </c>
      <c r="C394" s="938" t="s">
        <v>530</v>
      </c>
      <c r="D394" s="953" t="s">
        <v>879</v>
      </c>
      <c r="E394" s="950" t="s">
        <v>503</v>
      </c>
      <c r="F394" s="951">
        <v>37</v>
      </c>
      <c r="G394" s="951">
        <v>89</v>
      </c>
      <c r="H394" s="951">
        <v>95</v>
      </c>
      <c r="I394" s="952" t="s">
        <v>135</v>
      </c>
      <c r="J394" s="951">
        <v>74</v>
      </c>
      <c r="K394" s="951">
        <v>101</v>
      </c>
      <c r="L394" s="951">
        <v>93</v>
      </c>
      <c r="M394" s="951">
        <v>101</v>
      </c>
      <c r="N394" s="951" t="s">
        <v>193</v>
      </c>
      <c r="O394" s="951"/>
      <c r="P394" s="951"/>
      <c r="Q394" s="951">
        <v>590</v>
      </c>
      <c r="R394" s="953"/>
      <c r="S394" s="953"/>
      <c r="T394" s="953">
        <v>674</v>
      </c>
      <c r="U394" s="953">
        <v>10</v>
      </c>
      <c r="V394" s="953">
        <v>684</v>
      </c>
      <c r="W394" s="953">
        <v>37</v>
      </c>
      <c r="X394" s="953">
        <v>89</v>
      </c>
      <c r="Y394" s="953">
        <v>95</v>
      </c>
      <c r="Z394" s="953">
        <v>684</v>
      </c>
      <c r="AA394" s="953">
        <v>100</v>
      </c>
      <c r="AB394" s="953" t="s">
        <v>2177</v>
      </c>
      <c r="AC394" s="953" t="s">
        <v>132</v>
      </c>
      <c r="AD394" s="953" t="s">
        <v>112</v>
      </c>
      <c r="AE394" s="953" t="s">
        <v>112</v>
      </c>
      <c r="AF394" s="953"/>
      <c r="AG394" s="951"/>
      <c r="AH394" s="951"/>
      <c r="AI394" s="951"/>
      <c r="AJ394" s="951"/>
      <c r="AK394" s="951"/>
      <c r="AL394" s="951"/>
      <c r="AM394" s="951"/>
      <c r="AN394" s="951"/>
      <c r="AO394" s="951"/>
      <c r="AP394" s="951" t="s">
        <v>192</v>
      </c>
      <c r="AQ394" s="951" t="s">
        <v>475</v>
      </c>
      <c r="AR394" s="951">
        <v>90</v>
      </c>
      <c r="AS394" s="951">
        <v>98</v>
      </c>
      <c r="AT394" s="951">
        <v>5</v>
      </c>
      <c r="AU394" s="951" t="s">
        <v>192</v>
      </c>
      <c r="AV394" s="951" t="s">
        <v>196</v>
      </c>
      <c r="AW394" s="954" t="s">
        <v>139</v>
      </c>
      <c r="AX394" s="954">
        <v>0</v>
      </c>
      <c r="AY394" s="954" t="s">
        <v>3092</v>
      </c>
      <c r="AZ394" s="954" t="s">
        <v>139</v>
      </c>
      <c r="BA394" s="1120" t="str">
        <f t="shared" ref="BA394:BA425" si="6">IF(AX394=0,"","("&amp;AY394&amp;")*")</f>
        <v/>
      </c>
    </row>
    <row r="395" spans="1:53" ht="15" hidden="1" customHeight="1">
      <c r="A395" s="938" t="s">
        <v>1479</v>
      </c>
      <c r="B395" s="938" t="s">
        <v>1373</v>
      </c>
      <c r="C395" s="938" t="s">
        <v>530</v>
      </c>
      <c r="D395" s="953" t="s">
        <v>881</v>
      </c>
      <c r="E395" s="950" t="s">
        <v>505</v>
      </c>
      <c r="F395" s="951">
        <v>47</v>
      </c>
      <c r="G395" s="951">
        <v>57</v>
      </c>
      <c r="H395" s="951">
        <v>85</v>
      </c>
      <c r="I395" s="952" t="s">
        <v>135</v>
      </c>
      <c r="J395" s="951">
        <v>63</v>
      </c>
      <c r="K395" s="951">
        <v>65</v>
      </c>
      <c r="L395" s="951">
        <v>70</v>
      </c>
      <c r="M395" s="951">
        <v>69</v>
      </c>
      <c r="N395" s="951" t="s">
        <v>193</v>
      </c>
      <c r="O395" s="949"/>
      <c r="P395" s="951"/>
      <c r="Q395" s="951">
        <v>456</v>
      </c>
      <c r="R395" s="953"/>
      <c r="S395" s="954"/>
      <c r="T395" s="953">
        <v>521</v>
      </c>
      <c r="U395" s="953">
        <v>0</v>
      </c>
      <c r="V395" s="953">
        <v>521</v>
      </c>
      <c r="W395" s="953">
        <v>47</v>
      </c>
      <c r="X395" s="953">
        <v>57</v>
      </c>
      <c r="Y395" s="953">
        <v>85</v>
      </c>
      <c r="Z395" s="953">
        <v>521</v>
      </c>
      <c r="AA395" s="953">
        <v>99</v>
      </c>
      <c r="AB395" s="953" t="s">
        <v>2177</v>
      </c>
      <c r="AC395" s="953" t="s">
        <v>132</v>
      </c>
      <c r="AD395" s="953" t="s">
        <v>110</v>
      </c>
      <c r="AE395" s="953" t="s">
        <v>112</v>
      </c>
      <c r="AF395" s="953" t="s">
        <v>112</v>
      </c>
      <c r="AG395" s="951" t="s">
        <v>112</v>
      </c>
      <c r="AH395" s="951" t="s">
        <v>112</v>
      </c>
      <c r="AI395" s="951" t="s">
        <v>112</v>
      </c>
      <c r="AJ395" s="951" t="s">
        <v>112</v>
      </c>
      <c r="AK395" s="951" t="s">
        <v>112</v>
      </c>
      <c r="AL395" s="951" t="s">
        <v>112</v>
      </c>
      <c r="AM395" s="951" t="s">
        <v>112</v>
      </c>
      <c r="AN395" s="951" t="s">
        <v>112</v>
      </c>
      <c r="AO395" s="951" t="s">
        <v>112</v>
      </c>
      <c r="AP395" s="951" t="s">
        <v>193</v>
      </c>
      <c r="AQ395" s="951" t="s">
        <v>475</v>
      </c>
      <c r="AR395" s="951">
        <v>77</v>
      </c>
      <c r="AS395" s="951">
        <v>96</v>
      </c>
      <c r="AT395" s="951">
        <v>5</v>
      </c>
      <c r="AU395" s="951" t="s">
        <v>192</v>
      </c>
      <c r="AV395" s="951" t="s">
        <v>196</v>
      </c>
      <c r="AW395" s="954" t="s">
        <v>1959</v>
      </c>
      <c r="AX395" s="954">
        <v>0</v>
      </c>
      <c r="AY395" s="954" t="s">
        <v>3092</v>
      </c>
      <c r="AZ395" s="954" t="s">
        <v>139</v>
      </c>
      <c r="BA395" s="1120" t="str">
        <f t="shared" si="6"/>
        <v/>
      </c>
    </row>
    <row r="396" spans="1:53" ht="15" hidden="1" customHeight="1">
      <c r="A396" s="938" t="s">
        <v>2486</v>
      </c>
      <c r="B396" s="938" t="s">
        <v>1373</v>
      </c>
      <c r="C396" s="938" t="s">
        <v>530</v>
      </c>
      <c r="D396" s="953" t="s">
        <v>1928</v>
      </c>
      <c r="E396" s="950" t="s">
        <v>1929</v>
      </c>
      <c r="F396" s="951">
        <v>77</v>
      </c>
      <c r="G396" s="951">
        <v>80</v>
      </c>
      <c r="H396" s="951">
        <v>77</v>
      </c>
      <c r="I396" s="951">
        <v>45</v>
      </c>
      <c r="J396" s="951">
        <v>74</v>
      </c>
      <c r="K396" s="951">
        <v>70</v>
      </c>
      <c r="L396" s="951">
        <v>80</v>
      </c>
      <c r="M396" s="951">
        <v>70</v>
      </c>
      <c r="N396" s="951" t="s">
        <v>193</v>
      </c>
      <c r="O396" s="951"/>
      <c r="P396" s="951"/>
      <c r="Q396" s="951">
        <v>573</v>
      </c>
      <c r="R396" s="953"/>
      <c r="S396" s="953"/>
      <c r="T396" s="953">
        <v>573</v>
      </c>
      <c r="U396" s="953" t="s">
        <v>135</v>
      </c>
      <c r="V396" s="953">
        <v>573</v>
      </c>
      <c r="W396" s="953">
        <v>77</v>
      </c>
      <c r="X396" s="953">
        <v>80</v>
      </c>
      <c r="Y396" s="953">
        <v>77</v>
      </c>
      <c r="Z396" s="953">
        <v>573</v>
      </c>
      <c r="AA396" s="953">
        <v>100</v>
      </c>
      <c r="AB396" s="953" t="s">
        <v>132</v>
      </c>
      <c r="AC396" s="953"/>
      <c r="AD396" s="953"/>
      <c r="AE396" s="953"/>
      <c r="AF396" s="953"/>
      <c r="AG396" s="951"/>
      <c r="AH396" s="951"/>
      <c r="AI396" s="951"/>
      <c r="AJ396" s="951"/>
      <c r="AK396" s="951"/>
      <c r="AL396" s="951"/>
      <c r="AM396" s="951"/>
      <c r="AN396" s="951"/>
      <c r="AO396" s="951"/>
      <c r="AP396" s="951" t="s">
        <v>193</v>
      </c>
      <c r="AQ396" s="951" t="s">
        <v>197</v>
      </c>
      <c r="AR396" s="951">
        <v>83</v>
      </c>
      <c r="AS396" s="951">
        <v>97</v>
      </c>
      <c r="AT396" s="951">
        <v>5</v>
      </c>
      <c r="AU396" s="951" t="s">
        <v>193</v>
      </c>
      <c r="AV396" s="951" t="s">
        <v>196</v>
      </c>
      <c r="AW396" s="954" t="s">
        <v>139</v>
      </c>
      <c r="AX396" s="954">
        <v>0</v>
      </c>
      <c r="AY396" s="954" t="s">
        <v>132</v>
      </c>
      <c r="AZ396" s="954" t="s">
        <v>139</v>
      </c>
      <c r="BA396" s="1120" t="str">
        <f t="shared" si="6"/>
        <v/>
      </c>
    </row>
    <row r="397" spans="1:53" ht="15" hidden="1" customHeight="1">
      <c r="A397" s="938" t="s">
        <v>1480</v>
      </c>
      <c r="B397" s="938" t="s">
        <v>1373</v>
      </c>
      <c r="C397" s="938" t="s">
        <v>530</v>
      </c>
      <c r="D397" s="953" t="s">
        <v>882</v>
      </c>
      <c r="E397" s="950" t="s">
        <v>506</v>
      </c>
      <c r="F397" s="951">
        <v>22</v>
      </c>
      <c r="G397" s="951">
        <v>46</v>
      </c>
      <c r="H397" s="951">
        <v>74</v>
      </c>
      <c r="I397" s="952" t="s">
        <v>135</v>
      </c>
      <c r="J397" s="951">
        <v>64</v>
      </c>
      <c r="K397" s="951">
        <v>66</v>
      </c>
      <c r="L397" s="951">
        <v>84</v>
      </c>
      <c r="M397" s="951">
        <v>74</v>
      </c>
      <c r="N397" s="951" t="s">
        <v>193</v>
      </c>
      <c r="O397" s="951"/>
      <c r="P397" s="951"/>
      <c r="Q397" s="951">
        <v>430</v>
      </c>
      <c r="R397" s="953"/>
      <c r="S397" s="953"/>
      <c r="T397" s="953">
        <v>491</v>
      </c>
      <c r="U397" s="953">
        <v>0</v>
      </c>
      <c r="V397" s="953">
        <v>491</v>
      </c>
      <c r="W397" s="953">
        <v>22</v>
      </c>
      <c r="X397" s="953">
        <v>46</v>
      </c>
      <c r="Y397" s="953">
        <v>74</v>
      </c>
      <c r="Z397" s="953">
        <v>491</v>
      </c>
      <c r="AA397" s="953">
        <v>96</v>
      </c>
      <c r="AB397" s="953" t="s">
        <v>2177</v>
      </c>
      <c r="AC397" s="953" t="s">
        <v>112</v>
      </c>
      <c r="AD397" s="953" t="s">
        <v>112</v>
      </c>
      <c r="AE397" s="953" t="s">
        <v>116</v>
      </c>
      <c r="AF397" s="953" t="s">
        <v>116</v>
      </c>
      <c r="AG397" s="951" t="s">
        <v>110</v>
      </c>
      <c r="AH397" s="951" t="s">
        <v>116</v>
      </c>
      <c r="AI397" s="951" t="s">
        <v>116</v>
      </c>
      <c r="AJ397" s="951" t="s">
        <v>116</v>
      </c>
      <c r="AK397" s="951" t="s">
        <v>116</v>
      </c>
      <c r="AL397" s="951" t="s">
        <v>116</v>
      </c>
      <c r="AM397" s="951" t="s">
        <v>110</v>
      </c>
      <c r="AN397" s="951" t="s">
        <v>110</v>
      </c>
      <c r="AO397" s="951" t="s">
        <v>116</v>
      </c>
      <c r="AP397" s="951" t="s">
        <v>193</v>
      </c>
      <c r="AQ397" s="951" t="s">
        <v>475</v>
      </c>
      <c r="AR397" s="951">
        <v>93</v>
      </c>
      <c r="AS397" s="951">
        <v>100</v>
      </c>
      <c r="AT397" s="951">
        <v>5</v>
      </c>
      <c r="AU397" s="951" t="s">
        <v>192</v>
      </c>
      <c r="AV397" s="951" t="s">
        <v>196</v>
      </c>
      <c r="AW397" s="954" t="s">
        <v>1960</v>
      </c>
      <c r="AX397" s="954">
        <v>0</v>
      </c>
      <c r="AY397" s="954" t="s">
        <v>3092</v>
      </c>
      <c r="AZ397" s="954" t="s">
        <v>3031</v>
      </c>
      <c r="BA397" s="1120" t="str">
        <f t="shared" si="6"/>
        <v/>
      </c>
    </row>
    <row r="398" spans="1:53" s="1109" customFormat="1" ht="15" hidden="1" customHeight="1">
      <c r="A398" s="1104" t="s">
        <v>1481</v>
      </c>
      <c r="B398" s="1104" t="s">
        <v>1373</v>
      </c>
      <c r="C398" s="1104" t="s">
        <v>530</v>
      </c>
      <c r="D398" s="1105" t="s">
        <v>883</v>
      </c>
      <c r="E398" s="1106" t="s">
        <v>507</v>
      </c>
      <c r="F398" s="1105">
        <v>20</v>
      </c>
      <c r="G398" s="1105">
        <v>39</v>
      </c>
      <c r="H398" s="1105">
        <v>78</v>
      </c>
      <c r="I398" s="1107" t="s">
        <v>135</v>
      </c>
      <c r="J398" s="1105">
        <v>53</v>
      </c>
      <c r="K398" s="1105">
        <v>66</v>
      </c>
      <c r="L398" s="1105">
        <v>68</v>
      </c>
      <c r="M398" s="1105">
        <v>74</v>
      </c>
      <c r="N398" s="1105" t="s">
        <v>193</v>
      </c>
      <c r="O398" s="1108"/>
      <c r="P398" s="1105"/>
      <c r="Q398" s="1105">
        <v>398</v>
      </c>
      <c r="R398" s="1105"/>
      <c r="S398" s="1108"/>
      <c r="T398" s="1105">
        <v>455</v>
      </c>
      <c r="U398" s="1105">
        <v>0</v>
      </c>
      <c r="V398" s="1105">
        <v>455</v>
      </c>
      <c r="W398" s="1105">
        <v>20</v>
      </c>
      <c r="X398" s="1105">
        <v>39</v>
      </c>
      <c r="Y398" s="1105">
        <v>78</v>
      </c>
      <c r="Z398" s="1105">
        <v>455</v>
      </c>
      <c r="AA398" s="1105">
        <v>99</v>
      </c>
      <c r="AB398" s="1105" t="s">
        <v>2177</v>
      </c>
      <c r="AC398" s="1105" t="s">
        <v>132</v>
      </c>
      <c r="AD398" s="1105" t="s">
        <v>110</v>
      </c>
      <c r="AE398" s="1105" t="s">
        <v>116</v>
      </c>
      <c r="AF398" s="1105" t="s">
        <v>110</v>
      </c>
      <c r="AG398" s="1105" t="s">
        <v>110</v>
      </c>
      <c r="AH398" s="1105" t="s">
        <v>116</v>
      </c>
      <c r="AI398" s="1105" t="s">
        <v>110</v>
      </c>
      <c r="AJ398" s="1105" t="s">
        <v>116</v>
      </c>
      <c r="AK398" s="1105" t="s">
        <v>116</v>
      </c>
      <c r="AL398" s="1105" t="s">
        <v>116</v>
      </c>
      <c r="AM398" s="1105" t="s">
        <v>110</v>
      </c>
      <c r="AN398" s="1105" t="s">
        <v>110</v>
      </c>
      <c r="AO398" s="1105" t="s">
        <v>110</v>
      </c>
      <c r="AP398" s="1105" t="s">
        <v>193</v>
      </c>
      <c r="AQ398" s="1105" t="s">
        <v>475</v>
      </c>
      <c r="AR398" s="1105">
        <v>95</v>
      </c>
      <c r="AS398" s="1105">
        <v>99</v>
      </c>
      <c r="AT398" s="1105">
        <v>5</v>
      </c>
      <c r="AU398" s="1105" t="s">
        <v>192</v>
      </c>
      <c r="AV398" s="1105" t="s">
        <v>196</v>
      </c>
      <c r="AW398" s="1108" t="s">
        <v>1960</v>
      </c>
      <c r="AX398" s="1108">
        <v>0</v>
      </c>
      <c r="AY398" s="954" t="s">
        <v>3092</v>
      </c>
      <c r="AZ398" s="1108" t="s">
        <v>3031</v>
      </c>
      <c r="BA398" s="1120" t="str">
        <f t="shared" si="6"/>
        <v/>
      </c>
    </row>
    <row r="399" spans="1:53" ht="15" hidden="1" customHeight="1">
      <c r="A399" s="938" t="s">
        <v>2487</v>
      </c>
      <c r="B399" s="938" t="s">
        <v>1373</v>
      </c>
      <c r="C399" s="938" t="s">
        <v>530</v>
      </c>
      <c r="D399" s="953" t="s">
        <v>1930</v>
      </c>
      <c r="E399" s="950" t="s">
        <v>2001</v>
      </c>
      <c r="F399" s="951">
        <v>39</v>
      </c>
      <c r="G399" s="951">
        <v>40</v>
      </c>
      <c r="H399" s="951">
        <v>77</v>
      </c>
      <c r="I399" s="951">
        <v>45</v>
      </c>
      <c r="J399" s="951">
        <v>53</v>
      </c>
      <c r="K399" s="951">
        <v>49</v>
      </c>
      <c r="L399" s="951">
        <v>52</v>
      </c>
      <c r="M399" s="951">
        <v>51</v>
      </c>
      <c r="N399" s="951" t="s">
        <v>193</v>
      </c>
      <c r="O399" s="951"/>
      <c r="P399" s="951"/>
      <c r="Q399" s="951">
        <v>406</v>
      </c>
      <c r="R399" s="953"/>
      <c r="S399" s="953"/>
      <c r="T399" s="953">
        <v>406</v>
      </c>
      <c r="U399" s="953" t="s">
        <v>135</v>
      </c>
      <c r="V399" s="953">
        <v>406</v>
      </c>
      <c r="W399" s="953">
        <v>39</v>
      </c>
      <c r="X399" s="953">
        <v>40</v>
      </c>
      <c r="Y399" s="953">
        <v>77</v>
      </c>
      <c r="Z399" s="953">
        <v>406</v>
      </c>
      <c r="AA399" s="953">
        <v>100</v>
      </c>
      <c r="AB399" s="953" t="s">
        <v>110</v>
      </c>
      <c r="AC399" s="953"/>
      <c r="AD399" s="953"/>
      <c r="AE399" s="953"/>
      <c r="AF399" s="953"/>
      <c r="AG399" s="951"/>
      <c r="AH399" s="951"/>
      <c r="AI399" s="951"/>
      <c r="AJ399" s="951"/>
      <c r="AK399" s="951"/>
      <c r="AL399" s="951"/>
      <c r="AM399" s="951"/>
      <c r="AN399" s="951"/>
      <c r="AO399" s="951"/>
      <c r="AP399" s="951" t="s">
        <v>193</v>
      </c>
      <c r="AQ399" s="951" t="s">
        <v>197</v>
      </c>
      <c r="AR399" s="951">
        <v>93</v>
      </c>
      <c r="AS399" s="951">
        <v>96</v>
      </c>
      <c r="AT399" s="951">
        <v>5</v>
      </c>
      <c r="AU399" s="951" t="s">
        <v>193</v>
      </c>
      <c r="AV399" s="951" t="s">
        <v>196</v>
      </c>
      <c r="AW399" s="954" t="s">
        <v>139</v>
      </c>
      <c r="AX399" s="954">
        <v>0</v>
      </c>
      <c r="AY399" s="954" t="s">
        <v>110</v>
      </c>
      <c r="AZ399" s="954" t="s">
        <v>139</v>
      </c>
      <c r="BA399" s="1120" t="str">
        <f t="shared" si="6"/>
        <v/>
      </c>
    </row>
    <row r="400" spans="1:53" ht="15" hidden="1" customHeight="1">
      <c r="A400" s="938" t="s">
        <v>1482</v>
      </c>
      <c r="B400" s="938" t="s">
        <v>1373</v>
      </c>
      <c r="C400" s="938" t="s">
        <v>530</v>
      </c>
      <c r="D400" s="953" t="s">
        <v>884</v>
      </c>
      <c r="E400" s="950" t="s">
        <v>508</v>
      </c>
      <c r="F400" s="951">
        <v>49</v>
      </c>
      <c r="G400" s="951">
        <v>56</v>
      </c>
      <c r="H400" s="951">
        <v>91</v>
      </c>
      <c r="I400" s="952" t="s">
        <v>135</v>
      </c>
      <c r="J400" s="951">
        <v>65</v>
      </c>
      <c r="K400" s="951">
        <v>56</v>
      </c>
      <c r="L400" s="951">
        <v>69</v>
      </c>
      <c r="M400" s="951">
        <v>55</v>
      </c>
      <c r="N400" s="951" t="s">
        <v>193</v>
      </c>
      <c r="O400" s="951"/>
      <c r="P400" s="951"/>
      <c r="Q400" s="951">
        <v>441</v>
      </c>
      <c r="R400" s="953"/>
      <c r="S400" s="953"/>
      <c r="T400" s="953">
        <v>504</v>
      </c>
      <c r="U400" s="953">
        <v>0</v>
      </c>
      <c r="V400" s="953">
        <v>504</v>
      </c>
      <c r="W400" s="953">
        <v>49</v>
      </c>
      <c r="X400" s="953">
        <v>56</v>
      </c>
      <c r="Y400" s="953">
        <v>91</v>
      </c>
      <c r="Z400" s="953">
        <v>504</v>
      </c>
      <c r="AA400" s="953">
        <v>98</v>
      </c>
      <c r="AB400" s="953" t="s">
        <v>2177</v>
      </c>
      <c r="AC400" s="953" t="s">
        <v>114</v>
      </c>
      <c r="AD400" s="953" t="s">
        <v>114</v>
      </c>
      <c r="AE400" s="953" t="s">
        <v>112</v>
      </c>
      <c r="AF400" s="953" t="s">
        <v>114</v>
      </c>
      <c r="AG400" s="951" t="s">
        <v>112</v>
      </c>
      <c r="AH400" s="951" t="s">
        <v>114</v>
      </c>
      <c r="AI400" s="951" t="s">
        <v>114</v>
      </c>
      <c r="AJ400" s="951" t="s">
        <v>114</v>
      </c>
      <c r="AK400" s="951" t="s">
        <v>114</v>
      </c>
      <c r="AL400" s="951" t="s">
        <v>112</v>
      </c>
      <c r="AM400" s="951" t="s">
        <v>112</v>
      </c>
      <c r="AN400" s="951" t="s">
        <v>112</v>
      </c>
      <c r="AO400" s="951" t="s">
        <v>112</v>
      </c>
      <c r="AP400" s="951" t="s">
        <v>193</v>
      </c>
      <c r="AQ400" s="951" t="s">
        <v>475</v>
      </c>
      <c r="AR400" s="951">
        <v>56</v>
      </c>
      <c r="AS400" s="951">
        <v>82</v>
      </c>
      <c r="AT400" s="951">
        <v>5</v>
      </c>
      <c r="AU400" s="951" t="s">
        <v>193</v>
      </c>
      <c r="AV400" s="951" t="s">
        <v>196</v>
      </c>
      <c r="AW400" s="954" t="s">
        <v>139</v>
      </c>
      <c r="AX400" s="954">
        <v>0</v>
      </c>
      <c r="AY400" s="954" t="s">
        <v>3092</v>
      </c>
      <c r="AZ400" s="954" t="s">
        <v>139</v>
      </c>
      <c r="BA400" s="1120" t="str">
        <f t="shared" si="6"/>
        <v/>
      </c>
    </row>
    <row r="401" spans="1:53" ht="15" hidden="1" customHeight="1">
      <c r="A401" s="938" t="s">
        <v>1483</v>
      </c>
      <c r="B401" s="938" t="s">
        <v>1373</v>
      </c>
      <c r="C401" s="938" t="s">
        <v>530</v>
      </c>
      <c r="D401" s="953" t="s">
        <v>885</v>
      </c>
      <c r="E401" s="950" t="s">
        <v>509</v>
      </c>
      <c r="F401" s="951">
        <v>63</v>
      </c>
      <c r="G401" s="951">
        <v>79</v>
      </c>
      <c r="H401" s="951">
        <v>96</v>
      </c>
      <c r="I401" s="952" t="s">
        <v>135</v>
      </c>
      <c r="J401" s="951">
        <v>68</v>
      </c>
      <c r="K401" s="951">
        <v>67</v>
      </c>
      <c r="L401" s="951">
        <v>77</v>
      </c>
      <c r="M401" s="951">
        <v>56</v>
      </c>
      <c r="N401" s="951" t="s">
        <v>193</v>
      </c>
      <c r="O401" s="951"/>
      <c r="P401" s="951"/>
      <c r="Q401" s="951">
        <v>506</v>
      </c>
      <c r="R401" s="953"/>
      <c r="S401" s="953"/>
      <c r="T401" s="953">
        <v>578</v>
      </c>
      <c r="U401" s="953">
        <v>10</v>
      </c>
      <c r="V401" s="953">
        <v>588</v>
      </c>
      <c r="W401" s="953">
        <v>63</v>
      </c>
      <c r="X401" s="953">
        <v>79</v>
      </c>
      <c r="Y401" s="953">
        <v>96</v>
      </c>
      <c r="Z401" s="953">
        <v>588</v>
      </c>
      <c r="AA401" s="953">
        <v>99</v>
      </c>
      <c r="AB401" s="953" t="s">
        <v>2177</v>
      </c>
      <c r="AC401" s="953" t="s">
        <v>132</v>
      </c>
      <c r="AD401" s="953" t="s">
        <v>132</v>
      </c>
      <c r="AE401" s="953" t="s">
        <v>114</v>
      </c>
      <c r="AF401" s="953" t="s">
        <v>132</v>
      </c>
      <c r="AG401" s="951" t="s">
        <v>112</v>
      </c>
      <c r="AH401" s="951" t="s">
        <v>114</v>
      </c>
      <c r="AI401" s="951" t="s">
        <v>112</v>
      </c>
      <c r="AJ401" s="951" t="s">
        <v>112</v>
      </c>
      <c r="AK401" s="951"/>
      <c r="AL401" s="951"/>
      <c r="AM401" s="951"/>
      <c r="AN401" s="951"/>
      <c r="AO401" s="951"/>
      <c r="AP401" s="951" t="s">
        <v>193</v>
      </c>
      <c r="AQ401" s="951" t="s">
        <v>475</v>
      </c>
      <c r="AR401" s="951">
        <v>61</v>
      </c>
      <c r="AS401" s="951">
        <v>86</v>
      </c>
      <c r="AT401" s="951">
        <v>5</v>
      </c>
      <c r="AU401" s="951" t="s">
        <v>193</v>
      </c>
      <c r="AV401" s="951" t="s">
        <v>196</v>
      </c>
      <c r="AW401" s="954" t="s">
        <v>139</v>
      </c>
      <c r="AX401" s="954">
        <v>0</v>
      </c>
      <c r="AY401" s="954" t="s">
        <v>3092</v>
      </c>
      <c r="AZ401" s="954" t="s">
        <v>139</v>
      </c>
      <c r="BA401" s="1120" t="str">
        <f t="shared" si="6"/>
        <v/>
      </c>
    </row>
    <row r="402" spans="1:53" ht="15" hidden="1" customHeight="1">
      <c r="A402" s="938" t="s">
        <v>1484</v>
      </c>
      <c r="B402" s="938" t="s">
        <v>1373</v>
      </c>
      <c r="C402" s="938" t="s">
        <v>530</v>
      </c>
      <c r="D402" s="953" t="s">
        <v>886</v>
      </c>
      <c r="E402" s="950" t="s">
        <v>510</v>
      </c>
      <c r="F402" s="951">
        <v>26</v>
      </c>
      <c r="G402" s="951">
        <v>48</v>
      </c>
      <c r="H402" s="951">
        <v>81</v>
      </c>
      <c r="I402" s="952" t="s">
        <v>135</v>
      </c>
      <c r="J402" s="951">
        <v>56</v>
      </c>
      <c r="K402" s="951">
        <v>74</v>
      </c>
      <c r="L402" s="951">
        <v>65</v>
      </c>
      <c r="M402" s="951">
        <v>85</v>
      </c>
      <c r="N402" s="951" t="s">
        <v>193</v>
      </c>
      <c r="O402" s="951"/>
      <c r="P402" s="951"/>
      <c r="Q402" s="951">
        <v>435</v>
      </c>
      <c r="R402" s="953"/>
      <c r="S402" s="953"/>
      <c r="T402" s="953">
        <v>497</v>
      </c>
      <c r="U402" s="953">
        <v>0</v>
      </c>
      <c r="V402" s="953">
        <v>497</v>
      </c>
      <c r="W402" s="953">
        <v>26</v>
      </c>
      <c r="X402" s="953">
        <v>48</v>
      </c>
      <c r="Y402" s="953">
        <v>81</v>
      </c>
      <c r="Z402" s="953">
        <v>497</v>
      </c>
      <c r="AA402" s="953">
        <v>97</v>
      </c>
      <c r="AB402" s="953" t="s">
        <v>2177</v>
      </c>
      <c r="AC402" s="953" t="s">
        <v>112</v>
      </c>
      <c r="AD402" s="953" t="s">
        <v>110</v>
      </c>
      <c r="AE402" s="953" t="s">
        <v>110</v>
      </c>
      <c r="AF402" s="953" t="s">
        <v>116</v>
      </c>
      <c r="AG402" s="951" t="s">
        <v>116</v>
      </c>
      <c r="AH402" s="951" t="s">
        <v>110</v>
      </c>
      <c r="AI402" s="951" t="s">
        <v>110</v>
      </c>
      <c r="AJ402" s="951" t="s">
        <v>110</v>
      </c>
      <c r="AK402" s="951" t="s">
        <v>110</v>
      </c>
      <c r="AL402" s="951" t="s">
        <v>116</v>
      </c>
      <c r="AM402" s="951" t="s">
        <v>110</v>
      </c>
      <c r="AN402" s="951" t="s">
        <v>110</v>
      </c>
      <c r="AO402" s="951" t="s">
        <v>110</v>
      </c>
      <c r="AP402" s="951" t="s">
        <v>193</v>
      </c>
      <c r="AQ402" s="951" t="s">
        <v>475</v>
      </c>
      <c r="AR402" s="951">
        <v>76</v>
      </c>
      <c r="AS402" s="951">
        <v>100</v>
      </c>
      <c r="AT402" s="951">
        <v>5</v>
      </c>
      <c r="AU402" s="951" t="s">
        <v>192</v>
      </c>
      <c r="AV402" s="951" t="s">
        <v>196</v>
      </c>
      <c r="AW402" s="954" t="s">
        <v>1960</v>
      </c>
      <c r="AX402" s="954">
        <v>0</v>
      </c>
      <c r="AY402" s="954" t="s">
        <v>3092</v>
      </c>
      <c r="AZ402" s="954" t="s">
        <v>3031</v>
      </c>
      <c r="BA402" s="1120" t="str">
        <f t="shared" si="6"/>
        <v/>
      </c>
    </row>
    <row r="403" spans="1:53" ht="15" hidden="1" customHeight="1">
      <c r="A403" s="938" t="s">
        <v>1485</v>
      </c>
      <c r="B403" s="938" t="s">
        <v>1373</v>
      </c>
      <c r="C403" s="938" t="s">
        <v>530</v>
      </c>
      <c r="D403" s="953" t="s">
        <v>887</v>
      </c>
      <c r="E403" s="950" t="s">
        <v>511</v>
      </c>
      <c r="F403" s="951">
        <v>67</v>
      </c>
      <c r="G403" s="951">
        <v>71</v>
      </c>
      <c r="H403" s="951">
        <v>89</v>
      </c>
      <c r="I403" s="952" t="s">
        <v>135</v>
      </c>
      <c r="J403" s="951">
        <v>75</v>
      </c>
      <c r="K403" s="951">
        <v>65</v>
      </c>
      <c r="L403" s="951">
        <v>78</v>
      </c>
      <c r="M403" s="951">
        <v>55</v>
      </c>
      <c r="N403" s="951" t="s">
        <v>193</v>
      </c>
      <c r="O403" s="951"/>
      <c r="P403" s="951"/>
      <c r="Q403" s="951">
        <v>500</v>
      </c>
      <c r="R403" s="953"/>
      <c r="S403" s="953"/>
      <c r="T403" s="953">
        <v>572</v>
      </c>
      <c r="U403" s="953">
        <v>10</v>
      </c>
      <c r="V403" s="953">
        <v>582</v>
      </c>
      <c r="W403" s="953">
        <v>67</v>
      </c>
      <c r="X403" s="953">
        <v>71</v>
      </c>
      <c r="Y403" s="953">
        <v>89</v>
      </c>
      <c r="Z403" s="953">
        <v>582</v>
      </c>
      <c r="AA403" s="953">
        <v>99</v>
      </c>
      <c r="AB403" s="953" t="s">
        <v>2177</v>
      </c>
      <c r="AC403" s="953" t="s">
        <v>132</v>
      </c>
      <c r="AD403" s="953" t="s">
        <v>132</v>
      </c>
      <c r="AE403" s="953" t="s">
        <v>132</v>
      </c>
      <c r="AF403" s="953" t="s">
        <v>132</v>
      </c>
      <c r="AG403" s="951" t="s">
        <v>114</v>
      </c>
      <c r="AH403" s="951" t="s">
        <v>132</v>
      </c>
      <c r="AI403" s="951" t="s">
        <v>114</v>
      </c>
      <c r="AJ403" s="951" t="s">
        <v>112</v>
      </c>
      <c r="AK403" s="951" t="s">
        <v>112</v>
      </c>
      <c r="AL403" s="951" t="s">
        <v>112</v>
      </c>
      <c r="AM403" s="951" t="s">
        <v>196</v>
      </c>
      <c r="AN403" s="951"/>
      <c r="AO403" s="951"/>
      <c r="AP403" s="951" t="s">
        <v>193</v>
      </c>
      <c r="AQ403" s="951" t="s">
        <v>475</v>
      </c>
      <c r="AR403" s="951">
        <v>75</v>
      </c>
      <c r="AS403" s="951">
        <v>97</v>
      </c>
      <c r="AT403" s="951">
        <v>5</v>
      </c>
      <c r="AU403" s="951" t="s">
        <v>193</v>
      </c>
      <c r="AV403" s="951" t="s">
        <v>196</v>
      </c>
      <c r="AW403" s="954" t="s">
        <v>139</v>
      </c>
      <c r="AX403" s="954">
        <v>0</v>
      </c>
      <c r="AY403" s="954" t="s">
        <v>3092</v>
      </c>
      <c r="AZ403" s="954" t="s">
        <v>139</v>
      </c>
      <c r="BA403" s="1120" t="str">
        <f t="shared" si="6"/>
        <v/>
      </c>
    </row>
    <row r="404" spans="1:53" ht="15" hidden="1" customHeight="1">
      <c r="A404" s="938" t="s">
        <v>1486</v>
      </c>
      <c r="B404" s="938" t="s">
        <v>1373</v>
      </c>
      <c r="C404" s="938" t="s">
        <v>530</v>
      </c>
      <c r="D404" s="953" t="s">
        <v>888</v>
      </c>
      <c r="E404" s="950" t="s">
        <v>512</v>
      </c>
      <c r="F404" s="951">
        <v>27</v>
      </c>
      <c r="G404" s="951">
        <v>33</v>
      </c>
      <c r="H404" s="951">
        <v>87</v>
      </c>
      <c r="I404" s="952" t="s">
        <v>135</v>
      </c>
      <c r="J404" s="951">
        <v>52</v>
      </c>
      <c r="K404" s="951">
        <v>54</v>
      </c>
      <c r="L404" s="951">
        <v>63</v>
      </c>
      <c r="M404" s="951">
        <v>69</v>
      </c>
      <c r="N404" s="951" t="s">
        <v>193</v>
      </c>
      <c r="O404" s="951"/>
      <c r="P404" s="951"/>
      <c r="Q404" s="951">
        <v>385</v>
      </c>
      <c r="R404" s="953"/>
      <c r="S404" s="953"/>
      <c r="T404" s="953">
        <v>440</v>
      </c>
      <c r="U404" s="953">
        <v>0</v>
      </c>
      <c r="V404" s="953">
        <v>440</v>
      </c>
      <c r="W404" s="953">
        <v>27</v>
      </c>
      <c r="X404" s="953">
        <v>33</v>
      </c>
      <c r="Y404" s="953">
        <v>87</v>
      </c>
      <c r="Z404" s="953">
        <v>440</v>
      </c>
      <c r="AA404" s="953">
        <v>98</v>
      </c>
      <c r="AB404" s="953" t="s">
        <v>2177</v>
      </c>
      <c r="AC404" s="953" t="s">
        <v>114</v>
      </c>
      <c r="AD404" s="953" t="s">
        <v>110</v>
      </c>
      <c r="AE404" s="953" t="s">
        <v>116</v>
      </c>
      <c r="AF404" s="953" t="s">
        <v>110</v>
      </c>
      <c r="AG404" s="951" t="s">
        <v>116</v>
      </c>
      <c r="AH404" s="951" t="s">
        <v>110</v>
      </c>
      <c r="AI404" s="951" t="s">
        <v>110</v>
      </c>
      <c r="AJ404" s="951" t="s">
        <v>110</v>
      </c>
      <c r="AK404" s="951" t="s">
        <v>116</v>
      </c>
      <c r="AL404" s="951" t="s">
        <v>116</v>
      </c>
      <c r="AM404" s="951" t="s">
        <v>110</v>
      </c>
      <c r="AN404" s="951" t="s">
        <v>110</v>
      </c>
      <c r="AO404" s="951" t="s">
        <v>110</v>
      </c>
      <c r="AP404" s="951" t="s">
        <v>193</v>
      </c>
      <c r="AQ404" s="951" t="s">
        <v>475</v>
      </c>
      <c r="AR404" s="951">
        <v>84</v>
      </c>
      <c r="AS404" s="951">
        <v>100</v>
      </c>
      <c r="AT404" s="951">
        <v>5</v>
      </c>
      <c r="AU404" s="951" t="s">
        <v>192</v>
      </c>
      <c r="AV404" s="951" t="s">
        <v>196</v>
      </c>
      <c r="AW404" s="954" t="s">
        <v>1960</v>
      </c>
      <c r="AX404" s="954">
        <v>0</v>
      </c>
      <c r="AY404" s="954" t="s">
        <v>3092</v>
      </c>
      <c r="AZ404" s="954" t="s">
        <v>3031</v>
      </c>
      <c r="BA404" s="1120" t="str">
        <f t="shared" si="6"/>
        <v/>
      </c>
    </row>
    <row r="405" spans="1:53" ht="15" hidden="1" customHeight="1">
      <c r="A405" s="938" t="s">
        <v>1487</v>
      </c>
      <c r="B405" s="938" t="s">
        <v>1373</v>
      </c>
      <c r="C405" s="938" t="s">
        <v>530</v>
      </c>
      <c r="D405" s="953" t="s">
        <v>889</v>
      </c>
      <c r="E405" s="950" t="s">
        <v>513</v>
      </c>
      <c r="F405" s="951">
        <v>66</v>
      </c>
      <c r="G405" s="951">
        <v>74</v>
      </c>
      <c r="H405" s="951">
        <v>87</v>
      </c>
      <c r="I405" s="952" t="s">
        <v>135</v>
      </c>
      <c r="J405" s="951">
        <v>66</v>
      </c>
      <c r="K405" s="951">
        <v>68</v>
      </c>
      <c r="L405" s="951">
        <v>64</v>
      </c>
      <c r="M405" s="951">
        <v>58</v>
      </c>
      <c r="N405" s="951" t="s">
        <v>193</v>
      </c>
      <c r="O405" s="951"/>
      <c r="P405" s="951"/>
      <c r="Q405" s="951">
        <v>483</v>
      </c>
      <c r="R405" s="953"/>
      <c r="S405" s="953"/>
      <c r="T405" s="953">
        <v>552</v>
      </c>
      <c r="U405" s="953">
        <v>10</v>
      </c>
      <c r="V405" s="953">
        <v>562</v>
      </c>
      <c r="W405" s="953">
        <v>66</v>
      </c>
      <c r="X405" s="953">
        <v>74</v>
      </c>
      <c r="Y405" s="953">
        <v>87</v>
      </c>
      <c r="Z405" s="953">
        <v>562</v>
      </c>
      <c r="AA405" s="953">
        <v>98</v>
      </c>
      <c r="AB405" s="953" t="s">
        <v>2177</v>
      </c>
      <c r="AC405" s="953" t="s">
        <v>132</v>
      </c>
      <c r="AD405" s="953" t="s">
        <v>114</v>
      </c>
      <c r="AE405" s="953" t="s">
        <v>132</v>
      </c>
      <c r="AF405" s="953" t="s">
        <v>132</v>
      </c>
      <c r="AG405" s="951" t="s">
        <v>114</v>
      </c>
      <c r="AH405" s="951" t="s">
        <v>132</v>
      </c>
      <c r="AI405" s="951" t="s">
        <v>132</v>
      </c>
      <c r="AJ405" s="951" t="s">
        <v>114</v>
      </c>
      <c r="AK405" s="951" t="s">
        <v>132</v>
      </c>
      <c r="AL405" s="951" t="s">
        <v>132</v>
      </c>
      <c r="AM405" s="951" t="s">
        <v>132</v>
      </c>
      <c r="AN405" s="951" t="s">
        <v>112</v>
      </c>
      <c r="AO405" s="951" t="s">
        <v>112</v>
      </c>
      <c r="AP405" s="951" t="s">
        <v>193</v>
      </c>
      <c r="AQ405" s="951" t="s">
        <v>475</v>
      </c>
      <c r="AR405" s="951">
        <v>29</v>
      </c>
      <c r="AS405" s="951">
        <v>63</v>
      </c>
      <c r="AT405" s="951">
        <v>5</v>
      </c>
      <c r="AU405" s="951" t="s">
        <v>193</v>
      </c>
      <c r="AV405" s="951" t="s">
        <v>196</v>
      </c>
      <c r="AW405" s="954" t="s">
        <v>139</v>
      </c>
      <c r="AX405" s="954">
        <v>0</v>
      </c>
      <c r="AY405" s="954" t="s">
        <v>3092</v>
      </c>
      <c r="AZ405" s="954" t="s">
        <v>139</v>
      </c>
      <c r="BA405" s="1120" t="str">
        <f t="shared" si="6"/>
        <v/>
      </c>
    </row>
    <row r="406" spans="1:53" ht="15" hidden="1" customHeight="1">
      <c r="A406" s="938" t="s">
        <v>1488</v>
      </c>
      <c r="B406" s="938" t="s">
        <v>1373</v>
      </c>
      <c r="C406" s="938" t="s">
        <v>530</v>
      </c>
      <c r="D406" s="953" t="s">
        <v>890</v>
      </c>
      <c r="E406" s="950" t="s">
        <v>514</v>
      </c>
      <c r="F406" s="951">
        <v>36</v>
      </c>
      <c r="G406" s="951">
        <v>49</v>
      </c>
      <c r="H406" s="951">
        <v>82</v>
      </c>
      <c r="I406" s="952" t="s">
        <v>135</v>
      </c>
      <c r="J406" s="951">
        <v>64</v>
      </c>
      <c r="K406" s="951">
        <v>68</v>
      </c>
      <c r="L406" s="951">
        <v>69</v>
      </c>
      <c r="M406" s="951">
        <v>79</v>
      </c>
      <c r="N406" s="951" t="s">
        <v>193</v>
      </c>
      <c r="O406" s="951"/>
      <c r="P406" s="951"/>
      <c r="Q406" s="951">
        <v>447</v>
      </c>
      <c r="R406" s="953"/>
      <c r="S406" s="953"/>
      <c r="T406" s="953">
        <v>511</v>
      </c>
      <c r="U406" s="953">
        <v>0</v>
      </c>
      <c r="V406" s="953">
        <v>511</v>
      </c>
      <c r="W406" s="953">
        <v>36</v>
      </c>
      <c r="X406" s="953">
        <v>49</v>
      </c>
      <c r="Y406" s="953">
        <v>82</v>
      </c>
      <c r="Z406" s="953">
        <v>511</v>
      </c>
      <c r="AA406" s="953">
        <v>99</v>
      </c>
      <c r="AB406" s="953" t="s">
        <v>2177</v>
      </c>
      <c r="AC406" s="953" t="s">
        <v>114</v>
      </c>
      <c r="AD406" s="953" t="s">
        <v>112</v>
      </c>
      <c r="AE406" s="953" t="s">
        <v>112</v>
      </c>
      <c r="AF406" s="953" t="s">
        <v>112</v>
      </c>
      <c r="AG406" s="951" t="s">
        <v>110</v>
      </c>
      <c r="AH406" s="951" t="s">
        <v>112</v>
      </c>
      <c r="AI406" s="951" t="s">
        <v>112</v>
      </c>
      <c r="AJ406" s="951" t="s">
        <v>112</v>
      </c>
      <c r="AK406" s="951" t="s">
        <v>110</v>
      </c>
      <c r="AL406" s="951" t="s">
        <v>110</v>
      </c>
      <c r="AM406" s="951" t="s">
        <v>110</v>
      </c>
      <c r="AN406" s="951" t="s">
        <v>110</v>
      </c>
      <c r="AO406" s="951" t="s">
        <v>110</v>
      </c>
      <c r="AP406" s="951" t="s">
        <v>193</v>
      </c>
      <c r="AQ406" s="951" t="s">
        <v>475</v>
      </c>
      <c r="AR406" s="951">
        <v>88</v>
      </c>
      <c r="AS406" s="951">
        <v>97</v>
      </c>
      <c r="AT406" s="951">
        <v>5</v>
      </c>
      <c r="AU406" s="951" t="s">
        <v>192</v>
      </c>
      <c r="AV406" s="951" t="s">
        <v>196</v>
      </c>
      <c r="AW406" s="954" t="s">
        <v>139</v>
      </c>
      <c r="AX406" s="954">
        <v>0</v>
      </c>
      <c r="AY406" s="954" t="s">
        <v>3092</v>
      </c>
      <c r="AZ406" s="954" t="s">
        <v>139</v>
      </c>
      <c r="BA406" s="1120" t="str">
        <f t="shared" si="6"/>
        <v/>
      </c>
    </row>
    <row r="407" spans="1:53" ht="15" hidden="1" customHeight="1">
      <c r="A407" s="938" t="s">
        <v>1489</v>
      </c>
      <c r="B407" s="938" t="s">
        <v>1373</v>
      </c>
      <c r="C407" s="938" t="s">
        <v>530</v>
      </c>
      <c r="D407" s="953" t="s">
        <v>891</v>
      </c>
      <c r="E407" s="950" t="s">
        <v>515</v>
      </c>
      <c r="F407" s="951">
        <v>44</v>
      </c>
      <c r="G407" s="951">
        <v>57</v>
      </c>
      <c r="H407" s="951">
        <v>83</v>
      </c>
      <c r="I407" s="952" t="s">
        <v>135</v>
      </c>
      <c r="J407" s="951">
        <v>64</v>
      </c>
      <c r="K407" s="951">
        <v>67</v>
      </c>
      <c r="L407" s="951">
        <v>66</v>
      </c>
      <c r="M407" s="951">
        <v>72</v>
      </c>
      <c r="N407" s="951" t="s">
        <v>193</v>
      </c>
      <c r="O407" s="951"/>
      <c r="P407" s="951"/>
      <c r="Q407" s="951">
        <v>453</v>
      </c>
      <c r="R407" s="953"/>
      <c r="S407" s="953"/>
      <c r="T407" s="953">
        <v>518</v>
      </c>
      <c r="U407" s="953">
        <v>10</v>
      </c>
      <c r="V407" s="953">
        <v>528</v>
      </c>
      <c r="W407" s="953">
        <v>44</v>
      </c>
      <c r="X407" s="953">
        <v>57</v>
      </c>
      <c r="Y407" s="953">
        <v>83</v>
      </c>
      <c r="Z407" s="953">
        <v>528</v>
      </c>
      <c r="AA407" s="953">
        <v>99</v>
      </c>
      <c r="AB407" s="953" t="s">
        <v>2177</v>
      </c>
      <c r="AC407" s="953" t="s">
        <v>112</v>
      </c>
      <c r="AD407" s="953" t="s">
        <v>114</v>
      </c>
      <c r="AE407" s="953" t="s">
        <v>114</v>
      </c>
      <c r="AF407" s="953" t="s">
        <v>114</v>
      </c>
      <c r="AG407" s="951" t="s">
        <v>112</v>
      </c>
      <c r="AH407" s="951" t="s">
        <v>114</v>
      </c>
      <c r="AI407" s="951" t="s">
        <v>114</v>
      </c>
      <c r="AJ407" s="951" t="s">
        <v>112</v>
      </c>
      <c r="AK407" s="951" t="s">
        <v>110</v>
      </c>
      <c r="AL407" s="951" t="s">
        <v>110</v>
      </c>
      <c r="AM407" s="951" t="s">
        <v>110</v>
      </c>
      <c r="AN407" s="951" t="s">
        <v>110</v>
      </c>
      <c r="AO407" s="951" t="s">
        <v>110</v>
      </c>
      <c r="AP407" s="951" t="s">
        <v>193</v>
      </c>
      <c r="AQ407" s="951" t="s">
        <v>475</v>
      </c>
      <c r="AR407" s="951">
        <v>76</v>
      </c>
      <c r="AS407" s="951">
        <v>93</v>
      </c>
      <c r="AT407" s="951">
        <v>5</v>
      </c>
      <c r="AU407" s="951" t="s">
        <v>192</v>
      </c>
      <c r="AV407" s="951" t="s">
        <v>196</v>
      </c>
      <c r="AW407" s="954" t="s">
        <v>139</v>
      </c>
      <c r="AX407" s="954">
        <v>0</v>
      </c>
      <c r="AY407" s="954" t="s">
        <v>3092</v>
      </c>
      <c r="AZ407" s="954" t="s">
        <v>139</v>
      </c>
      <c r="BA407" s="1120" t="str">
        <f t="shared" si="6"/>
        <v/>
      </c>
    </row>
    <row r="408" spans="1:53" ht="15" hidden="1" customHeight="1">
      <c r="A408" s="938" t="s">
        <v>1490</v>
      </c>
      <c r="B408" s="938" t="s">
        <v>1373</v>
      </c>
      <c r="C408" s="938" t="s">
        <v>530</v>
      </c>
      <c r="D408" s="953" t="s">
        <v>892</v>
      </c>
      <c r="E408" s="950" t="s">
        <v>516</v>
      </c>
      <c r="F408" s="951">
        <v>45</v>
      </c>
      <c r="G408" s="951">
        <v>52</v>
      </c>
      <c r="H408" s="951">
        <v>85</v>
      </c>
      <c r="I408" s="952" t="s">
        <v>135</v>
      </c>
      <c r="J408" s="951">
        <v>62</v>
      </c>
      <c r="K408" s="951">
        <v>58</v>
      </c>
      <c r="L408" s="951">
        <v>64</v>
      </c>
      <c r="M408" s="951">
        <v>59</v>
      </c>
      <c r="N408" s="951" t="s">
        <v>193</v>
      </c>
      <c r="O408" s="951"/>
      <c r="P408" s="951"/>
      <c r="Q408" s="951">
        <v>425</v>
      </c>
      <c r="R408" s="953"/>
      <c r="S408" s="953"/>
      <c r="T408" s="953">
        <v>486</v>
      </c>
      <c r="U408" s="953">
        <v>10</v>
      </c>
      <c r="V408" s="953">
        <v>496</v>
      </c>
      <c r="W408" s="953">
        <v>45</v>
      </c>
      <c r="X408" s="953">
        <v>52</v>
      </c>
      <c r="Y408" s="953">
        <v>85</v>
      </c>
      <c r="Z408" s="953">
        <v>496</v>
      </c>
      <c r="AA408" s="953">
        <v>99</v>
      </c>
      <c r="AB408" s="953" t="s">
        <v>2177</v>
      </c>
      <c r="AC408" s="953" t="s">
        <v>112</v>
      </c>
      <c r="AD408" s="953" t="s">
        <v>112</v>
      </c>
      <c r="AE408" s="953" t="s">
        <v>114</v>
      </c>
      <c r="AF408" s="953" t="s">
        <v>114</v>
      </c>
      <c r="AG408" s="951" t="s">
        <v>110</v>
      </c>
      <c r="AH408" s="951" t="s">
        <v>112</v>
      </c>
      <c r="AI408" s="951" t="s">
        <v>112</v>
      </c>
      <c r="AJ408" s="951" t="s">
        <v>112</v>
      </c>
      <c r="AK408" s="951" t="s">
        <v>112</v>
      </c>
      <c r="AL408" s="951" t="s">
        <v>112</v>
      </c>
      <c r="AM408" s="951" t="s">
        <v>112</v>
      </c>
      <c r="AN408" s="951" t="s">
        <v>112</v>
      </c>
      <c r="AO408" s="951" t="s">
        <v>112</v>
      </c>
      <c r="AP408" s="951" t="s">
        <v>193</v>
      </c>
      <c r="AQ408" s="951" t="s">
        <v>475</v>
      </c>
      <c r="AR408" s="951">
        <v>69</v>
      </c>
      <c r="AS408" s="951">
        <v>90</v>
      </c>
      <c r="AT408" s="951">
        <v>5</v>
      </c>
      <c r="AU408" s="951" t="s">
        <v>193</v>
      </c>
      <c r="AV408" s="951" t="s">
        <v>196</v>
      </c>
      <c r="AW408" s="954" t="s">
        <v>139</v>
      </c>
      <c r="AX408" s="954">
        <v>0</v>
      </c>
      <c r="AY408" s="954" t="s">
        <v>3092</v>
      </c>
      <c r="AZ408" s="954" t="s">
        <v>139</v>
      </c>
      <c r="BA408" s="1120" t="str">
        <f t="shared" si="6"/>
        <v/>
      </c>
    </row>
    <row r="409" spans="1:53" ht="15" hidden="1" customHeight="1">
      <c r="A409" s="938" t="s">
        <v>1491</v>
      </c>
      <c r="B409" s="938" t="s">
        <v>1373</v>
      </c>
      <c r="C409" s="938" t="s">
        <v>530</v>
      </c>
      <c r="D409" s="953" t="s">
        <v>893</v>
      </c>
      <c r="E409" s="950" t="s">
        <v>517</v>
      </c>
      <c r="F409" s="951">
        <v>40</v>
      </c>
      <c r="G409" s="951">
        <v>54</v>
      </c>
      <c r="H409" s="951">
        <v>81</v>
      </c>
      <c r="I409" s="952" t="s">
        <v>135</v>
      </c>
      <c r="J409" s="951">
        <v>61</v>
      </c>
      <c r="K409" s="951">
        <v>59</v>
      </c>
      <c r="L409" s="951">
        <v>65</v>
      </c>
      <c r="M409" s="951">
        <v>77</v>
      </c>
      <c r="N409" s="951" t="s">
        <v>193</v>
      </c>
      <c r="O409" s="949"/>
      <c r="P409" s="951"/>
      <c r="Q409" s="951">
        <v>437</v>
      </c>
      <c r="R409" s="953"/>
      <c r="S409" s="954"/>
      <c r="T409" s="953">
        <v>499</v>
      </c>
      <c r="U409" s="953">
        <v>0</v>
      </c>
      <c r="V409" s="953">
        <v>499</v>
      </c>
      <c r="W409" s="953">
        <v>40</v>
      </c>
      <c r="X409" s="953">
        <v>54</v>
      </c>
      <c r="Y409" s="953">
        <v>81</v>
      </c>
      <c r="Z409" s="953">
        <v>499</v>
      </c>
      <c r="AA409" s="953">
        <v>98</v>
      </c>
      <c r="AB409" s="953" t="s">
        <v>2177</v>
      </c>
      <c r="AC409" s="953" t="s">
        <v>114</v>
      </c>
      <c r="AD409" s="953" t="s">
        <v>112</v>
      </c>
      <c r="AE409" s="953" t="s">
        <v>110</v>
      </c>
      <c r="AF409" s="953" t="s">
        <v>112</v>
      </c>
      <c r="AG409" s="951" t="s">
        <v>110</v>
      </c>
      <c r="AH409" s="951" t="s">
        <v>112</v>
      </c>
      <c r="AI409" s="951" t="s">
        <v>112</v>
      </c>
      <c r="AJ409" s="951" t="s">
        <v>112</v>
      </c>
      <c r="AK409" s="951" t="s">
        <v>112</v>
      </c>
      <c r="AL409" s="951" t="s">
        <v>112</v>
      </c>
      <c r="AM409" s="951" t="s">
        <v>110</v>
      </c>
      <c r="AN409" s="951" t="s">
        <v>110</v>
      </c>
      <c r="AO409" s="951" t="s">
        <v>110</v>
      </c>
      <c r="AP409" s="951" t="s">
        <v>193</v>
      </c>
      <c r="AQ409" s="951" t="s">
        <v>475</v>
      </c>
      <c r="AR409" s="951">
        <v>83</v>
      </c>
      <c r="AS409" s="951">
        <v>97</v>
      </c>
      <c r="AT409" s="951">
        <v>5</v>
      </c>
      <c r="AU409" s="951" t="s">
        <v>192</v>
      </c>
      <c r="AV409" s="951" t="s">
        <v>196</v>
      </c>
      <c r="AW409" s="954" t="s">
        <v>1959</v>
      </c>
      <c r="AX409" s="954">
        <v>0</v>
      </c>
      <c r="AY409" s="954" t="s">
        <v>3092</v>
      </c>
      <c r="AZ409" s="954" t="s">
        <v>3031</v>
      </c>
      <c r="BA409" s="1120" t="str">
        <f t="shared" si="6"/>
        <v/>
      </c>
    </row>
    <row r="410" spans="1:53" ht="15" hidden="1" customHeight="1">
      <c r="A410" s="938" t="s">
        <v>2488</v>
      </c>
      <c r="B410" s="938" t="s">
        <v>1373</v>
      </c>
      <c r="C410" s="938" t="s">
        <v>530</v>
      </c>
      <c r="D410" s="953" t="s">
        <v>1400</v>
      </c>
      <c r="E410" s="950" t="s">
        <v>2489</v>
      </c>
      <c r="F410" s="951">
        <v>78</v>
      </c>
      <c r="G410" s="951">
        <v>80</v>
      </c>
      <c r="H410" s="951">
        <v>96</v>
      </c>
      <c r="I410" s="952" t="s">
        <v>135</v>
      </c>
      <c r="J410" s="951">
        <v>80</v>
      </c>
      <c r="K410" s="951">
        <v>46</v>
      </c>
      <c r="L410" s="951">
        <v>80</v>
      </c>
      <c r="M410" s="951">
        <v>46</v>
      </c>
      <c r="N410" s="951" t="s">
        <v>193</v>
      </c>
      <c r="O410" s="949"/>
      <c r="P410" s="951"/>
      <c r="Q410" s="951">
        <v>506</v>
      </c>
      <c r="R410" s="953"/>
      <c r="S410" s="954"/>
      <c r="T410" s="953">
        <v>578</v>
      </c>
      <c r="U410" s="953" t="s">
        <v>135</v>
      </c>
      <c r="V410" s="953">
        <v>578</v>
      </c>
      <c r="W410" s="953">
        <v>78</v>
      </c>
      <c r="X410" s="953">
        <v>80</v>
      </c>
      <c r="Y410" s="953">
        <v>96</v>
      </c>
      <c r="Z410" s="953">
        <v>578</v>
      </c>
      <c r="AA410" s="953">
        <v>100</v>
      </c>
      <c r="AB410" s="953" t="s">
        <v>132</v>
      </c>
      <c r="AC410" s="953"/>
      <c r="AD410" s="953"/>
      <c r="AE410" s="953"/>
      <c r="AF410" s="953"/>
      <c r="AG410" s="951"/>
      <c r="AH410" s="951"/>
      <c r="AI410" s="949"/>
      <c r="AJ410" s="949"/>
      <c r="AK410" s="951"/>
      <c r="AL410" s="951"/>
      <c r="AM410" s="949"/>
      <c r="AN410" s="951"/>
      <c r="AO410" s="951"/>
      <c r="AP410" s="951" t="s">
        <v>193</v>
      </c>
      <c r="AQ410" s="951" t="s">
        <v>475</v>
      </c>
      <c r="AR410" s="951">
        <v>53</v>
      </c>
      <c r="AS410" s="951">
        <v>82</v>
      </c>
      <c r="AT410" s="951">
        <v>5</v>
      </c>
      <c r="AU410" s="951" t="s">
        <v>193</v>
      </c>
      <c r="AV410" s="951" t="s">
        <v>196</v>
      </c>
      <c r="AW410" s="954" t="s">
        <v>139</v>
      </c>
      <c r="AX410" s="954">
        <v>0</v>
      </c>
      <c r="AY410" s="954" t="s">
        <v>114</v>
      </c>
      <c r="AZ410" s="954" t="s">
        <v>139</v>
      </c>
      <c r="BA410" s="1120" t="str">
        <f t="shared" si="6"/>
        <v/>
      </c>
    </row>
    <row r="411" spans="1:53" ht="15" hidden="1" customHeight="1">
      <c r="A411" s="938" t="s">
        <v>2490</v>
      </c>
      <c r="B411" s="938" t="s">
        <v>1373</v>
      </c>
      <c r="C411" s="938" t="s">
        <v>530</v>
      </c>
      <c r="D411" s="953" t="s">
        <v>1402</v>
      </c>
      <c r="E411" s="950" t="s">
        <v>1778</v>
      </c>
      <c r="F411" s="951">
        <v>94</v>
      </c>
      <c r="G411" s="951">
        <v>100</v>
      </c>
      <c r="H411" s="951">
        <v>85</v>
      </c>
      <c r="I411" s="952" t="s">
        <v>135</v>
      </c>
      <c r="J411" s="951">
        <v>80</v>
      </c>
      <c r="K411" s="949" t="s">
        <v>135</v>
      </c>
      <c r="L411" s="951">
        <v>80</v>
      </c>
      <c r="M411" s="949" t="s">
        <v>135</v>
      </c>
      <c r="N411" s="951" t="s">
        <v>193</v>
      </c>
      <c r="O411" s="951"/>
      <c r="P411" s="951"/>
      <c r="Q411" s="951">
        <v>439</v>
      </c>
      <c r="R411" s="953"/>
      <c r="S411" s="953"/>
      <c r="T411" s="953">
        <v>702</v>
      </c>
      <c r="U411" s="953" t="s">
        <v>135</v>
      </c>
      <c r="V411" s="953">
        <v>702</v>
      </c>
      <c r="W411" s="953">
        <v>94</v>
      </c>
      <c r="X411" s="953">
        <v>100</v>
      </c>
      <c r="Y411" s="953">
        <v>85</v>
      </c>
      <c r="Z411" s="953">
        <v>702</v>
      </c>
      <c r="AA411" s="953">
        <v>100</v>
      </c>
      <c r="AB411" s="953" t="s">
        <v>2177</v>
      </c>
      <c r="AC411" s="953"/>
      <c r="AD411" s="953"/>
      <c r="AE411" s="953"/>
      <c r="AF411" s="953"/>
      <c r="AG411" s="951"/>
      <c r="AH411" s="951"/>
      <c r="AI411" s="951"/>
      <c r="AJ411" s="951"/>
      <c r="AK411" s="951"/>
      <c r="AL411" s="951"/>
      <c r="AM411" s="951"/>
      <c r="AN411" s="951"/>
      <c r="AO411" s="951"/>
      <c r="AP411" s="951" t="s">
        <v>193</v>
      </c>
      <c r="AQ411" s="951" t="s">
        <v>475</v>
      </c>
      <c r="AR411" s="951">
        <v>57</v>
      </c>
      <c r="AS411" s="951">
        <v>90</v>
      </c>
      <c r="AT411" s="951">
        <v>5</v>
      </c>
      <c r="AU411" s="951" t="s">
        <v>193</v>
      </c>
      <c r="AV411" s="951" t="s">
        <v>196</v>
      </c>
      <c r="AW411" s="954" t="s">
        <v>139</v>
      </c>
      <c r="AX411" s="954">
        <v>0</v>
      </c>
      <c r="AY411" s="954" t="s">
        <v>3092</v>
      </c>
      <c r="AZ411" s="954" t="s">
        <v>139</v>
      </c>
      <c r="BA411" s="1120" t="str">
        <f t="shared" si="6"/>
        <v/>
      </c>
    </row>
    <row r="412" spans="1:53" ht="15" hidden="1" customHeight="1">
      <c r="A412" s="938" t="s">
        <v>1492</v>
      </c>
      <c r="B412" s="938" t="s">
        <v>1373</v>
      </c>
      <c r="C412" s="938" t="s">
        <v>530</v>
      </c>
      <c r="D412" s="953" t="s">
        <v>894</v>
      </c>
      <c r="E412" s="950" t="s">
        <v>518</v>
      </c>
      <c r="F412" s="951"/>
      <c r="G412" s="951"/>
      <c r="H412" s="951"/>
      <c r="I412" s="952"/>
      <c r="J412" s="951"/>
      <c r="K412" s="951"/>
      <c r="L412" s="951"/>
      <c r="M412" s="951"/>
      <c r="N412" s="951"/>
      <c r="O412" s="951"/>
      <c r="P412" s="951"/>
      <c r="Q412" s="951"/>
      <c r="R412" s="953"/>
      <c r="S412" s="953"/>
      <c r="T412" s="953"/>
      <c r="U412" s="953"/>
      <c r="V412" s="953"/>
      <c r="W412" s="953"/>
      <c r="X412" s="953"/>
      <c r="Y412" s="953"/>
      <c r="Z412" s="953"/>
      <c r="AA412" s="953">
        <v>99</v>
      </c>
      <c r="AB412" s="953" t="s">
        <v>131</v>
      </c>
      <c r="AC412" s="953" t="s">
        <v>112</v>
      </c>
      <c r="AD412" s="953" t="s">
        <v>110</v>
      </c>
      <c r="AE412" s="953" t="s">
        <v>110</v>
      </c>
      <c r="AF412" s="953" t="s">
        <v>116</v>
      </c>
      <c r="AG412" s="951" t="s">
        <v>116</v>
      </c>
      <c r="AH412" s="951" t="s">
        <v>110</v>
      </c>
      <c r="AI412" s="951" t="s">
        <v>110</v>
      </c>
      <c r="AJ412" s="951" t="s">
        <v>110</v>
      </c>
      <c r="AK412" s="951" t="s">
        <v>112</v>
      </c>
      <c r="AL412" s="951" t="s">
        <v>110</v>
      </c>
      <c r="AM412" s="951" t="s">
        <v>110</v>
      </c>
      <c r="AN412" s="951" t="s">
        <v>110</v>
      </c>
      <c r="AO412" s="951" t="s">
        <v>110</v>
      </c>
      <c r="AP412" s="951" t="s">
        <v>193</v>
      </c>
      <c r="AQ412" s="951" t="s">
        <v>475</v>
      </c>
      <c r="AR412" s="951">
        <v>84</v>
      </c>
      <c r="AS412" s="951">
        <v>99</v>
      </c>
      <c r="AT412" s="951">
        <v>5</v>
      </c>
      <c r="AU412" s="951" t="s">
        <v>192</v>
      </c>
      <c r="AV412" s="951" t="s">
        <v>196</v>
      </c>
      <c r="AW412" s="954" t="s">
        <v>1960</v>
      </c>
      <c r="AX412" s="954">
        <v>0</v>
      </c>
      <c r="AY412" s="954" t="s">
        <v>131</v>
      </c>
      <c r="AZ412" s="954" t="s">
        <v>3031</v>
      </c>
      <c r="BA412" s="1120" t="str">
        <f t="shared" si="6"/>
        <v/>
      </c>
    </row>
    <row r="413" spans="1:53" ht="15" hidden="1" customHeight="1">
      <c r="A413" s="938" t="s">
        <v>1493</v>
      </c>
      <c r="B413" s="938" t="s">
        <v>1373</v>
      </c>
      <c r="C413" s="938" t="s">
        <v>530</v>
      </c>
      <c r="D413" s="953" t="s">
        <v>895</v>
      </c>
      <c r="E413" s="950" t="s">
        <v>519</v>
      </c>
      <c r="F413" s="951">
        <v>47</v>
      </c>
      <c r="G413" s="951">
        <v>76</v>
      </c>
      <c r="H413" s="951">
        <v>84</v>
      </c>
      <c r="I413" s="952" t="s">
        <v>135</v>
      </c>
      <c r="J413" s="951">
        <v>61</v>
      </c>
      <c r="K413" s="951">
        <v>72</v>
      </c>
      <c r="L413" s="951">
        <v>75</v>
      </c>
      <c r="M413" s="951">
        <v>74</v>
      </c>
      <c r="N413" s="951" t="s">
        <v>193</v>
      </c>
      <c r="O413" s="951"/>
      <c r="P413" s="951"/>
      <c r="Q413" s="951">
        <v>489</v>
      </c>
      <c r="R413" s="953"/>
      <c r="S413" s="953"/>
      <c r="T413" s="953">
        <v>559</v>
      </c>
      <c r="U413" s="953">
        <v>10</v>
      </c>
      <c r="V413" s="953">
        <v>569</v>
      </c>
      <c r="W413" s="953">
        <v>47</v>
      </c>
      <c r="X413" s="953">
        <v>76</v>
      </c>
      <c r="Y413" s="953">
        <v>84</v>
      </c>
      <c r="Z413" s="953">
        <v>569</v>
      </c>
      <c r="AA413" s="953">
        <v>100</v>
      </c>
      <c r="AB413" s="953" t="s">
        <v>2177</v>
      </c>
      <c r="AC413" s="953" t="s">
        <v>114</v>
      </c>
      <c r="AD413" s="953" t="s">
        <v>114</v>
      </c>
      <c r="AE413" s="953" t="s">
        <v>112</v>
      </c>
      <c r="AF413" s="953" t="s">
        <v>112</v>
      </c>
      <c r="AG413" s="951" t="s">
        <v>112</v>
      </c>
      <c r="AH413" s="951" t="s">
        <v>114</v>
      </c>
      <c r="AI413" s="951" t="s">
        <v>112</v>
      </c>
      <c r="AJ413" s="951" t="s">
        <v>112</v>
      </c>
      <c r="AK413" s="951" t="s">
        <v>112</v>
      </c>
      <c r="AL413" s="951" t="s">
        <v>112</v>
      </c>
      <c r="AM413" s="951" t="s">
        <v>112</v>
      </c>
      <c r="AN413" s="951" t="s">
        <v>110</v>
      </c>
      <c r="AO413" s="951" t="s">
        <v>112</v>
      </c>
      <c r="AP413" s="951" t="s">
        <v>193</v>
      </c>
      <c r="AQ413" s="951" t="s">
        <v>475</v>
      </c>
      <c r="AR413" s="951">
        <v>85</v>
      </c>
      <c r="AS413" s="951">
        <v>99</v>
      </c>
      <c r="AT413" s="951">
        <v>5</v>
      </c>
      <c r="AU413" s="951" t="s">
        <v>192</v>
      </c>
      <c r="AV413" s="951" t="s">
        <v>196</v>
      </c>
      <c r="AW413" s="954" t="s">
        <v>1959</v>
      </c>
      <c r="AX413" s="954">
        <v>0</v>
      </c>
      <c r="AY413" s="954" t="s">
        <v>3092</v>
      </c>
      <c r="AZ413" s="954" t="s">
        <v>139</v>
      </c>
      <c r="BA413" s="1120" t="str">
        <f t="shared" si="6"/>
        <v/>
      </c>
    </row>
    <row r="414" spans="1:53" ht="15" hidden="1" customHeight="1">
      <c r="A414" s="938" t="s">
        <v>1494</v>
      </c>
      <c r="B414" s="938" t="s">
        <v>1373</v>
      </c>
      <c r="C414" s="938" t="s">
        <v>530</v>
      </c>
      <c r="D414" s="953" t="s">
        <v>897</v>
      </c>
      <c r="E414" s="950" t="s">
        <v>520</v>
      </c>
      <c r="F414" s="951">
        <v>36</v>
      </c>
      <c r="G414" s="951">
        <v>43</v>
      </c>
      <c r="H414" s="951">
        <v>83</v>
      </c>
      <c r="I414" s="952" t="s">
        <v>135</v>
      </c>
      <c r="J414" s="951">
        <v>58</v>
      </c>
      <c r="K414" s="951">
        <v>51</v>
      </c>
      <c r="L414" s="951">
        <v>66</v>
      </c>
      <c r="M414" s="951">
        <v>65</v>
      </c>
      <c r="N414" s="951" t="s">
        <v>193</v>
      </c>
      <c r="O414" s="951"/>
      <c r="P414" s="951"/>
      <c r="Q414" s="951">
        <v>402</v>
      </c>
      <c r="R414" s="953"/>
      <c r="S414" s="953"/>
      <c r="T414" s="953">
        <v>459</v>
      </c>
      <c r="U414" s="953">
        <v>0</v>
      </c>
      <c r="V414" s="953">
        <v>459</v>
      </c>
      <c r="W414" s="953">
        <v>36</v>
      </c>
      <c r="X414" s="953">
        <v>43</v>
      </c>
      <c r="Y414" s="953">
        <v>83</v>
      </c>
      <c r="Z414" s="953">
        <v>459</v>
      </c>
      <c r="AA414" s="953">
        <v>98</v>
      </c>
      <c r="AB414" s="953" t="s">
        <v>2177</v>
      </c>
      <c r="AC414" s="953" t="s">
        <v>112</v>
      </c>
      <c r="AD414" s="953" t="s">
        <v>110</v>
      </c>
      <c r="AE414" s="953" t="s">
        <v>110</v>
      </c>
      <c r="AF414" s="953" t="s">
        <v>110</v>
      </c>
      <c r="AG414" s="951" t="s">
        <v>116</v>
      </c>
      <c r="AH414" s="951" t="s">
        <v>110</v>
      </c>
      <c r="AI414" s="951" t="s">
        <v>110</v>
      </c>
      <c r="AJ414" s="951" t="s">
        <v>110</v>
      </c>
      <c r="AK414" s="951" t="s">
        <v>110</v>
      </c>
      <c r="AL414" s="951" t="s">
        <v>110</v>
      </c>
      <c r="AM414" s="951" t="s">
        <v>112</v>
      </c>
      <c r="AN414" s="951" t="s">
        <v>110</v>
      </c>
      <c r="AO414" s="951" t="s">
        <v>112</v>
      </c>
      <c r="AP414" s="951" t="s">
        <v>193</v>
      </c>
      <c r="AQ414" s="951" t="s">
        <v>475</v>
      </c>
      <c r="AR414" s="951">
        <v>76</v>
      </c>
      <c r="AS414" s="951">
        <v>86</v>
      </c>
      <c r="AT414" s="951">
        <v>5</v>
      </c>
      <c r="AU414" s="951" t="s">
        <v>192</v>
      </c>
      <c r="AV414" s="951" t="s">
        <v>196</v>
      </c>
      <c r="AW414" s="954" t="s">
        <v>1959</v>
      </c>
      <c r="AX414" s="954">
        <v>0</v>
      </c>
      <c r="AY414" s="954" t="s">
        <v>3092</v>
      </c>
      <c r="AZ414" s="954" t="s">
        <v>139</v>
      </c>
      <c r="BA414" s="1120" t="str">
        <f t="shared" si="6"/>
        <v/>
      </c>
    </row>
    <row r="415" spans="1:53" ht="15" hidden="1" customHeight="1">
      <c r="A415" s="938" t="s">
        <v>1495</v>
      </c>
      <c r="B415" s="938" t="s">
        <v>1373</v>
      </c>
      <c r="C415" s="938" t="s">
        <v>530</v>
      </c>
      <c r="D415" s="953" t="s">
        <v>898</v>
      </c>
      <c r="E415" s="950" t="s">
        <v>521</v>
      </c>
      <c r="F415" s="951">
        <v>45</v>
      </c>
      <c r="G415" s="951">
        <v>50</v>
      </c>
      <c r="H415" s="951">
        <v>83</v>
      </c>
      <c r="I415" s="952" t="s">
        <v>135</v>
      </c>
      <c r="J415" s="951">
        <v>69</v>
      </c>
      <c r="K415" s="951">
        <v>56</v>
      </c>
      <c r="L415" s="951">
        <v>74</v>
      </c>
      <c r="M415" s="951">
        <v>59</v>
      </c>
      <c r="N415" s="951" t="s">
        <v>193</v>
      </c>
      <c r="O415" s="951"/>
      <c r="P415" s="951"/>
      <c r="Q415" s="951">
        <v>436</v>
      </c>
      <c r="R415" s="953"/>
      <c r="S415" s="953"/>
      <c r="T415" s="953">
        <v>498</v>
      </c>
      <c r="U415" s="953">
        <v>0</v>
      </c>
      <c r="V415" s="953">
        <v>498</v>
      </c>
      <c r="W415" s="953">
        <v>45</v>
      </c>
      <c r="X415" s="953">
        <v>50</v>
      </c>
      <c r="Y415" s="953">
        <v>83</v>
      </c>
      <c r="Z415" s="953">
        <v>498</v>
      </c>
      <c r="AA415" s="953">
        <v>98</v>
      </c>
      <c r="AB415" s="953" t="s">
        <v>2177</v>
      </c>
      <c r="AC415" s="953" t="s">
        <v>112</v>
      </c>
      <c r="AD415" s="953" t="s">
        <v>114</v>
      </c>
      <c r="AE415" s="953" t="s">
        <v>114</v>
      </c>
      <c r="AF415" s="953" t="s">
        <v>110</v>
      </c>
      <c r="AG415" s="951" t="s">
        <v>112</v>
      </c>
      <c r="AH415" s="951" t="s">
        <v>112</v>
      </c>
      <c r="AI415" s="951" t="s">
        <v>112</v>
      </c>
      <c r="AJ415" s="951" t="s">
        <v>110</v>
      </c>
      <c r="AK415" s="951" t="s">
        <v>112</v>
      </c>
      <c r="AL415" s="951" t="s">
        <v>112</v>
      </c>
      <c r="AM415" s="951" t="s">
        <v>112</v>
      </c>
      <c r="AN415" s="951" t="s">
        <v>112</v>
      </c>
      <c r="AO415" s="951" t="s">
        <v>112</v>
      </c>
      <c r="AP415" s="951" t="s">
        <v>193</v>
      </c>
      <c r="AQ415" s="951" t="s">
        <v>475</v>
      </c>
      <c r="AR415" s="951">
        <v>76</v>
      </c>
      <c r="AS415" s="951">
        <v>94</v>
      </c>
      <c r="AT415" s="951">
        <v>5</v>
      </c>
      <c r="AU415" s="951" t="s">
        <v>192</v>
      </c>
      <c r="AV415" s="951" t="s">
        <v>196</v>
      </c>
      <c r="AW415" s="954" t="s">
        <v>139</v>
      </c>
      <c r="AX415" s="954">
        <v>0</v>
      </c>
      <c r="AY415" s="954" t="s">
        <v>3092</v>
      </c>
      <c r="AZ415" s="954" t="s">
        <v>139</v>
      </c>
      <c r="BA415" s="1120" t="str">
        <f t="shared" si="6"/>
        <v/>
      </c>
    </row>
    <row r="416" spans="1:53" s="957" customFormat="1" ht="15" hidden="1" customHeight="1">
      <c r="A416" s="938" t="s">
        <v>1496</v>
      </c>
      <c r="B416" s="938" t="s">
        <v>1373</v>
      </c>
      <c r="C416" s="938" t="s">
        <v>530</v>
      </c>
      <c r="D416" s="951" t="s">
        <v>899</v>
      </c>
      <c r="E416" s="958" t="s">
        <v>522</v>
      </c>
      <c r="F416" s="951">
        <v>33</v>
      </c>
      <c r="G416" s="951">
        <v>39</v>
      </c>
      <c r="H416" s="951">
        <v>76</v>
      </c>
      <c r="I416" s="952" t="s">
        <v>135</v>
      </c>
      <c r="J416" s="951">
        <v>61</v>
      </c>
      <c r="K416" s="951">
        <v>58</v>
      </c>
      <c r="L416" s="951">
        <v>65</v>
      </c>
      <c r="M416" s="951">
        <v>68</v>
      </c>
      <c r="N416" s="951" t="s">
        <v>193</v>
      </c>
      <c r="O416" s="951"/>
      <c r="P416" s="951"/>
      <c r="Q416" s="951">
        <v>400</v>
      </c>
      <c r="R416" s="951"/>
      <c r="S416" s="951"/>
      <c r="T416" s="951">
        <v>457</v>
      </c>
      <c r="U416" s="951">
        <v>0</v>
      </c>
      <c r="V416" s="951">
        <v>457</v>
      </c>
      <c r="W416" s="951">
        <v>33</v>
      </c>
      <c r="X416" s="951">
        <v>39</v>
      </c>
      <c r="Y416" s="951">
        <v>76</v>
      </c>
      <c r="Z416" s="951">
        <v>457</v>
      </c>
      <c r="AA416" s="951">
        <v>98</v>
      </c>
      <c r="AB416" s="951" t="s">
        <v>2177</v>
      </c>
      <c r="AC416" s="951" t="s">
        <v>132</v>
      </c>
      <c r="AD416" s="951" t="s">
        <v>110</v>
      </c>
      <c r="AE416" s="951" t="s">
        <v>116</v>
      </c>
      <c r="AF416" s="951" t="s">
        <v>110</v>
      </c>
      <c r="AG416" s="951" t="s">
        <v>116</v>
      </c>
      <c r="AH416" s="951" t="s">
        <v>110</v>
      </c>
      <c r="AI416" s="951" t="s">
        <v>112</v>
      </c>
      <c r="AJ416" s="951" t="s">
        <v>110</v>
      </c>
      <c r="AK416" s="951" t="s">
        <v>110</v>
      </c>
      <c r="AL416" s="951" t="s">
        <v>112</v>
      </c>
      <c r="AM416" s="951" t="s">
        <v>112</v>
      </c>
      <c r="AN416" s="951" t="s">
        <v>112</v>
      </c>
      <c r="AO416" s="951" t="s">
        <v>112</v>
      </c>
      <c r="AP416" s="951" t="s">
        <v>193</v>
      </c>
      <c r="AQ416" s="951" t="s">
        <v>475</v>
      </c>
      <c r="AR416" s="951">
        <v>80</v>
      </c>
      <c r="AS416" s="951">
        <v>93</v>
      </c>
      <c r="AT416" s="951">
        <v>5</v>
      </c>
      <c r="AU416" s="951" t="s">
        <v>192</v>
      </c>
      <c r="AV416" s="951" t="s">
        <v>196</v>
      </c>
      <c r="AW416" s="949" t="s">
        <v>1960</v>
      </c>
      <c r="AX416" s="949">
        <v>0</v>
      </c>
      <c r="AY416" s="954" t="s">
        <v>3092</v>
      </c>
      <c r="AZ416" s="949" t="s">
        <v>3031</v>
      </c>
      <c r="BA416" s="1120" t="str">
        <f t="shared" si="6"/>
        <v/>
      </c>
    </row>
    <row r="417" spans="1:53" ht="15" hidden="1" customHeight="1">
      <c r="A417" s="938" t="s">
        <v>1497</v>
      </c>
      <c r="B417" s="938" t="s">
        <v>1373</v>
      </c>
      <c r="C417" s="938" t="s">
        <v>530</v>
      </c>
      <c r="D417" s="953" t="s">
        <v>900</v>
      </c>
      <c r="E417" s="950" t="s">
        <v>523</v>
      </c>
      <c r="F417" s="951">
        <v>52</v>
      </c>
      <c r="G417" s="951">
        <v>57</v>
      </c>
      <c r="H417" s="951">
        <v>84</v>
      </c>
      <c r="I417" s="952" t="s">
        <v>135</v>
      </c>
      <c r="J417" s="951">
        <v>69</v>
      </c>
      <c r="K417" s="951">
        <v>56</v>
      </c>
      <c r="L417" s="951">
        <v>75</v>
      </c>
      <c r="M417" s="951">
        <v>49</v>
      </c>
      <c r="N417" s="951" t="s">
        <v>193</v>
      </c>
      <c r="O417" s="951"/>
      <c r="P417" s="951"/>
      <c r="Q417" s="951">
        <v>442</v>
      </c>
      <c r="R417" s="953"/>
      <c r="S417" s="953"/>
      <c r="T417" s="953">
        <v>505</v>
      </c>
      <c r="U417" s="953">
        <v>0</v>
      </c>
      <c r="V417" s="953">
        <v>505</v>
      </c>
      <c r="W417" s="953">
        <v>52</v>
      </c>
      <c r="X417" s="953">
        <v>57</v>
      </c>
      <c r="Y417" s="953">
        <v>84</v>
      </c>
      <c r="Z417" s="953">
        <v>505</v>
      </c>
      <c r="AA417" s="953">
        <v>99</v>
      </c>
      <c r="AB417" s="953" t="s">
        <v>2177</v>
      </c>
      <c r="AC417" s="953" t="s">
        <v>132</v>
      </c>
      <c r="AD417" s="953" t="s">
        <v>132</v>
      </c>
      <c r="AE417" s="953" t="s">
        <v>114</v>
      </c>
      <c r="AF417" s="953" t="s">
        <v>114</v>
      </c>
      <c r="AG417" s="951" t="s">
        <v>112</v>
      </c>
      <c r="AH417" s="951" t="s">
        <v>114</v>
      </c>
      <c r="AI417" s="951" t="s">
        <v>112</v>
      </c>
      <c r="AJ417" s="951" t="s">
        <v>112</v>
      </c>
      <c r="AK417" s="951" t="s">
        <v>112</v>
      </c>
      <c r="AL417" s="951" t="s">
        <v>112</v>
      </c>
      <c r="AM417" s="951" t="s">
        <v>110</v>
      </c>
      <c r="AN417" s="951" t="s">
        <v>112</v>
      </c>
      <c r="AO417" s="951" t="s">
        <v>112</v>
      </c>
      <c r="AP417" s="951" t="s">
        <v>193</v>
      </c>
      <c r="AQ417" s="951" t="s">
        <v>475</v>
      </c>
      <c r="AR417" s="951">
        <v>76</v>
      </c>
      <c r="AS417" s="951">
        <v>94</v>
      </c>
      <c r="AT417" s="951">
        <v>5</v>
      </c>
      <c r="AU417" s="951" t="s">
        <v>192</v>
      </c>
      <c r="AV417" s="951" t="s">
        <v>196</v>
      </c>
      <c r="AW417" s="954" t="s">
        <v>139</v>
      </c>
      <c r="AX417" s="954">
        <v>0</v>
      </c>
      <c r="AY417" s="954" t="s">
        <v>3092</v>
      </c>
      <c r="AZ417" s="954" t="s">
        <v>139</v>
      </c>
      <c r="BA417" s="1120" t="str">
        <f t="shared" si="6"/>
        <v/>
      </c>
    </row>
    <row r="418" spans="1:53" ht="15" hidden="1" customHeight="1">
      <c r="A418" s="938" t="s">
        <v>1498</v>
      </c>
      <c r="B418" s="938" t="s">
        <v>1373</v>
      </c>
      <c r="C418" s="938" t="s">
        <v>530</v>
      </c>
      <c r="D418" s="953" t="s">
        <v>901</v>
      </c>
      <c r="E418" s="950" t="s">
        <v>524</v>
      </c>
      <c r="F418" s="951">
        <v>43</v>
      </c>
      <c r="G418" s="951">
        <v>47</v>
      </c>
      <c r="H418" s="951">
        <v>83</v>
      </c>
      <c r="I418" s="952" t="s">
        <v>135</v>
      </c>
      <c r="J418" s="951">
        <v>61</v>
      </c>
      <c r="K418" s="951">
        <v>48</v>
      </c>
      <c r="L418" s="951">
        <v>70</v>
      </c>
      <c r="M418" s="951">
        <v>38</v>
      </c>
      <c r="N418" s="951" t="s">
        <v>193</v>
      </c>
      <c r="O418" s="951"/>
      <c r="P418" s="951"/>
      <c r="Q418" s="951">
        <v>390</v>
      </c>
      <c r="R418" s="953"/>
      <c r="S418" s="953"/>
      <c r="T418" s="953">
        <v>446</v>
      </c>
      <c r="U418" s="953">
        <v>10</v>
      </c>
      <c r="V418" s="953">
        <v>456</v>
      </c>
      <c r="W418" s="953">
        <v>43</v>
      </c>
      <c r="X418" s="953">
        <v>47</v>
      </c>
      <c r="Y418" s="953">
        <v>83</v>
      </c>
      <c r="Z418" s="953">
        <v>456</v>
      </c>
      <c r="AA418" s="953">
        <v>98</v>
      </c>
      <c r="AB418" s="953" t="s">
        <v>2177</v>
      </c>
      <c r="AC418" s="953" t="s">
        <v>114</v>
      </c>
      <c r="AD418" s="953" t="s">
        <v>112</v>
      </c>
      <c r="AE418" s="953" t="s">
        <v>112</v>
      </c>
      <c r="AF418" s="953" t="s">
        <v>112</v>
      </c>
      <c r="AG418" s="951" t="s">
        <v>110</v>
      </c>
      <c r="AH418" s="951" t="s">
        <v>112</v>
      </c>
      <c r="AI418" s="951" t="s">
        <v>112</v>
      </c>
      <c r="AJ418" s="951" t="s">
        <v>112</v>
      </c>
      <c r="AK418" s="951" t="s">
        <v>112</v>
      </c>
      <c r="AL418" s="951" t="s">
        <v>112</v>
      </c>
      <c r="AM418" s="951" t="s">
        <v>112</v>
      </c>
      <c r="AN418" s="951" t="s">
        <v>110</v>
      </c>
      <c r="AO418" s="951" t="s">
        <v>110</v>
      </c>
      <c r="AP418" s="951" t="s">
        <v>193</v>
      </c>
      <c r="AQ418" s="951" t="s">
        <v>475</v>
      </c>
      <c r="AR418" s="951">
        <v>65</v>
      </c>
      <c r="AS418" s="951">
        <v>93</v>
      </c>
      <c r="AT418" s="951">
        <v>5</v>
      </c>
      <c r="AU418" s="951" t="s">
        <v>193</v>
      </c>
      <c r="AV418" s="951" t="s">
        <v>196</v>
      </c>
      <c r="AW418" s="954" t="s">
        <v>139</v>
      </c>
      <c r="AX418" s="954">
        <v>0</v>
      </c>
      <c r="AY418" s="954" t="s">
        <v>3092</v>
      </c>
      <c r="AZ418" s="954" t="s">
        <v>139</v>
      </c>
      <c r="BA418" s="1120" t="str">
        <f t="shared" si="6"/>
        <v/>
      </c>
    </row>
    <row r="419" spans="1:53" ht="15" hidden="1" customHeight="1">
      <c r="A419" s="938" t="s">
        <v>1499</v>
      </c>
      <c r="B419" s="938" t="s">
        <v>1373</v>
      </c>
      <c r="C419" s="938" t="s">
        <v>530</v>
      </c>
      <c r="D419" s="953" t="s">
        <v>902</v>
      </c>
      <c r="E419" s="950" t="s">
        <v>525</v>
      </c>
      <c r="F419" s="951">
        <v>55</v>
      </c>
      <c r="G419" s="951">
        <v>55</v>
      </c>
      <c r="H419" s="951">
        <v>84</v>
      </c>
      <c r="I419" s="952" t="s">
        <v>135</v>
      </c>
      <c r="J419" s="951">
        <v>64</v>
      </c>
      <c r="K419" s="951">
        <v>60</v>
      </c>
      <c r="L419" s="951">
        <v>75</v>
      </c>
      <c r="M419" s="951">
        <v>58</v>
      </c>
      <c r="N419" s="951" t="s">
        <v>193</v>
      </c>
      <c r="O419" s="951"/>
      <c r="P419" s="951"/>
      <c r="Q419" s="951">
        <v>451</v>
      </c>
      <c r="R419" s="953"/>
      <c r="S419" s="953"/>
      <c r="T419" s="953">
        <v>515</v>
      </c>
      <c r="U419" s="953">
        <v>0</v>
      </c>
      <c r="V419" s="953">
        <v>515</v>
      </c>
      <c r="W419" s="953">
        <v>55</v>
      </c>
      <c r="X419" s="953">
        <v>55</v>
      </c>
      <c r="Y419" s="953">
        <v>84</v>
      </c>
      <c r="Z419" s="953">
        <v>515</v>
      </c>
      <c r="AA419" s="953">
        <v>99</v>
      </c>
      <c r="AB419" s="953" t="s">
        <v>2177</v>
      </c>
      <c r="AC419" s="953" t="s">
        <v>132</v>
      </c>
      <c r="AD419" s="953" t="s">
        <v>132</v>
      </c>
      <c r="AE419" s="953" t="s">
        <v>112</v>
      </c>
      <c r="AF419" s="953" t="s">
        <v>114</v>
      </c>
      <c r="AG419" s="951" t="s">
        <v>112</v>
      </c>
      <c r="AH419" s="951" t="s">
        <v>112</v>
      </c>
      <c r="AI419" s="951" t="s">
        <v>114</v>
      </c>
      <c r="AJ419" s="951" t="s">
        <v>112</v>
      </c>
      <c r="AK419" s="951" t="s">
        <v>112</v>
      </c>
      <c r="AL419" s="951" t="s">
        <v>114</v>
      </c>
      <c r="AM419" s="951" t="s">
        <v>196</v>
      </c>
      <c r="AN419" s="951"/>
      <c r="AO419" s="951"/>
      <c r="AP419" s="951" t="s">
        <v>193</v>
      </c>
      <c r="AQ419" s="951" t="s">
        <v>475</v>
      </c>
      <c r="AR419" s="951">
        <v>66</v>
      </c>
      <c r="AS419" s="951">
        <v>90</v>
      </c>
      <c r="AT419" s="951">
        <v>5</v>
      </c>
      <c r="AU419" s="951" t="s">
        <v>193</v>
      </c>
      <c r="AV419" s="951" t="s">
        <v>196</v>
      </c>
      <c r="AW419" s="954" t="s">
        <v>139</v>
      </c>
      <c r="AX419" s="954">
        <v>0</v>
      </c>
      <c r="AY419" s="954" t="s">
        <v>3092</v>
      </c>
      <c r="AZ419" s="954" t="s">
        <v>139</v>
      </c>
      <c r="BA419" s="1120" t="str">
        <f t="shared" si="6"/>
        <v/>
      </c>
    </row>
    <row r="420" spans="1:53" ht="15" hidden="1" customHeight="1">
      <c r="A420" s="938" t="s">
        <v>1500</v>
      </c>
      <c r="B420" s="938" t="s">
        <v>1373</v>
      </c>
      <c r="C420" s="938" t="s">
        <v>530</v>
      </c>
      <c r="D420" s="953" t="s">
        <v>903</v>
      </c>
      <c r="E420" s="950" t="s">
        <v>144</v>
      </c>
      <c r="F420" s="951">
        <v>21</v>
      </c>
      <c r="G420" s="951">
        <v>36</v>
      </c>
      <c r="H420" s="951">
        <v>71</v>
      </c>
      <c r="I420" s="952" t="s">
        <v>135</v>
      </c>
      <c r="J420" s="951">
        <v>57</v>
      </c>
      <c r="K420" s="951">
        <v>47</v>
      </c>
      <c r="L420" s="951">
        <v>87</v>
      </c>
      <c r="M420" s="951">
        <v>40</v>
      </c>
      <c r="N420" s="951" t="s">
        <v>193</v>
      </c>
      <c r="O420" s="951"/>
      <c r="P420" s="951"/>
      <c r="Q420" s="951">
        <v>359</v>
      </c>
      <c r="R420" s="953"/>
      <c r="S420" s="953"/>
      <c r="T420" s="953">
        <v>410</v>
      </c>
      <c r="U420" s="953">
        <v>0</v>
      </c>
      <c r="V420" s="953">
        <v>410</v>
      </c>
      <c r="W420" s="953">
        <v>21</v>
      </c>
      <c r="X420" s="953">
        <v>36</v>
      </c>
      <c r="Y420" s="953">
        <v>71</v>
      </c>
      <c r="Z420" s="953">
        <v>410</v>
      </c>
      <c r="AA420" s="953">
        <v>95</v>
      </c>
      <c r="AB420" s="953" t="s">
        <v>2177</v>
      </c>
      <c r="AC420" s="953" t="s">
        <v>110</v>
      </c>
      <c r="AD420" s="953" t="s">
        <v>116</v>
      </c>
      <c r="AE420" s="953" t="s">
        <v>116</v>
      </c>
      <c r="AF420" s="953" t="s">
        <v>110</v>
      </c>
      <c r="AG420" s="951" t="s">
        <v>116</v>
      </c>
      <c r="AH420" s="951" t="s">
        <v>110</v>
      </c>
      <c r="AI420" s="951" t="s">
        <v>110</v>
      </c>
      <c r="AJ420" s="951" t="s">
        <v>110</v>
      </c>
      <c r="AK420" s="951" t="s">
        <v>116</v>
      </c>
      <c r="AL420" s="951" t="s">
        <v>116</v>
      </c>
      <c r="AM420" s="951" t="s">
        <v>110</v>
      </c>
      <c r="AN420" s="951" t="s">
        <v>196</v>
      </c>
      <c r="AO420" s="951"/>
      <c r="AP420" s="951" t="s">
        <v>193</v>
      </c>
      <c r="AQ420" s="951" t="s">
        <v>475</v>
      </c>
      <c r="AR420" s="951">
        <v>92</v>
      </c>
      <c r="AS420" s="951">
        <v>98</v>
      </c>
      <c r="AT420" s="951">
        <v>5</v>
      </c>
      <c r="AU420" s="951" t="s">
        <v>192</v>
      </c>
      <c r="AV420" s="951" t="s">
        <v>196</v>
      </c>
      <c r="AW420" s="954" t="s">
        <v>1960</v>
      </c>
      <c r="AX420" s="954">
        <v>0</v>
      </c>
      <c r="AY420" s="954" t="s">
        <v>3092</v>
      </c>
      <c r="AZ420" s="954" t="s">
        <v>3031</v>
      </c>
      <c r="BA420" s="1120" t="str">
        <f t="shared" si="6"/>
        <v/>
      </c>
    </row>
    <row r="421" spans="1:53" ht="15" hidden="1" customHeight="1">
      <c r="A421" s="938" t="s">
        <v>1502</v>
      </c>
      <c r="B421" s="938" t="s">
        <v>1373</v>
      </c>
      <c r="C421" s="938" t="s">
        <v>530</v>
      </c>
      <c r="D421" s="953" t="s">
        <v>908</v>
      </c>
      <c r="E421" s="950" t="s">
        <v>147</v>
      </c>
      <c r="F421" s="951">
        <v>88</v>
      </c>
      <c r="G421" s="951">
        <v>88</v>
      </c>
      <c r="H421" s="951">
        <v>100</v>
      </c>
      <c r="I421" s="952" t="s">
        <v>135</v>
      </c>
      <c r="J421" s="951">
        <v>78</v>
      </c>
      <c r="K421" s="951">
        <v>83</v>
      </c>
      <c r="L421" s="951">
        <v>87</v>
      </c>
      <c r="M421" s="951">
        <v>83</v>
      </c>
      <c r="N421" s="951" t="s">
        <v>193</v>
      </c>
      <c r="O421" s="949"/>
      <c r="P421" s="951"/>
      <c r="Q421" s="951">
        <v>607</v>
      </c>
      <c r="R421" s="953"/>
      <c r="S421" s="954"/>
      <c r="T421" s="953">
        <v>694</v>
      </c>
      <c r="U421" s="953" t="s">
        <v>135</v>
      </c>
      <c r="V421" s="953">
        <v>694</v>
      </c>
      <c r="W421" s="953">
        <v>88</v>
      </c>
      <c r="X421" s="953">
        <v>88</v>
      </c>
      <c r="Y421" s="953">
        <v>100</v>
      </c>
      <c r="Z421" s="953">
        <v>694</v>
      </c>
      <c r="AA421" s="953">
        <v>100</v>
      </c>
      <c r="AB421" s="953" t="s">
        <v>2177</v>
      </c>
      <c r="AC421" s="953" t="s">
        <v>132</v>
      </c>
      <c r="AD421" s="953" t="s">
        <v>132</v>
      </c>
      <c r="AE421" s="953" t="s">
        <v>114</v>
      </c>
      <c r="AF421" s="953" t="s">
        <v>132</v>
      </c>
      <c r="AG421" s="951" t="s">
        <v>132</v>
      </c>
      <c r="AH421" s="951" t="s">
        <v>132</v>
      </c>
      <c r="AI421" s="951" t="s">
        <v>132</v>
      </c>
      <c r="AJ421" s="951" t="s">
        <v>132</v>
      </c>
      <c r="AK421" s="951" t="s">
        <v>132</v>
      </c>
      <c r="AL421" s="951" t="s">
        <v>132</v>
      </c>
      <c r="AM421" s="951" t="s">
        <v>132</v>
      </c>
      <c r="AN421" s="951" t="s">
        <v>132</v>
      </c>
      <c r="AO421" s="951" t="s">
        <v>114</v>
      </c>
      <c r="AP421" s="951" t="s">
        <v>193</v>
      </c>
      <c r="AQ421" s="951" t="s">
        <v>475</v>
      </c>
      <c r="AR421" s="951">
        <v>32</v>
      </c>
      <c r="AS421" s="951">
        <v>78</v>
      </c>
      <c r="AT421" s="951">
        <v>5</v>
      </c>
      <c r="AU421" s="951" t="s">
        <v>193</v>
      </c>
      <c r="AV421" s="951" t="s">
        <v>196</v>
      </c>
      <c r="AW421" s="954" t="s">
        <v>139</v>
      </c>
      <c r="AX421" s="954">
        <v>0</v>
      </c>
      <c r="AY421" s="954" t="s">
        <v>3092</v>
      </c>
      <c r="AZ421" s="954" t="s">
        <v>139</v>
      </c>
      <c r="BA421" s="1120" t="str">
        <f t="shared" si="6"/>
        <v/>
      </c>
    </row>
    <row r="422" spans="1:53" ht="15" hidden="1" customHeight="1">
      <c r="A422" s="938" t="s">
        <v>2491</v>
      </c>
      <c r="B422" s="938" t="s">
        <v>1373</v>
      </c>
      <c r="C422" s="938" t="s">
        <v>530</v>
      </c>
      <c r="D422" s="953" t="s">
        <v>912</v>
      </c>
      <c r="E422" s="950" t="s">
        <v>913</v>
      </c>
      <c r="F422" s="951">
        <v>39</v>
      </c>
      <c r="G422" s="951">
        <v>37</v>
      </c>
      <c r="H422" s="951">
        <v>42</v>
      </c>
      <c r="I422" s="951">
        <v>33</v>
      </c>
      <c r="J422" s="951">
        <v>54</v>
      </c>
      <c r="K422" s="951">
        <v>58</v>
      </c>
      <c r="L422" s="951">
        <v>54</v>
      </c>
      <c r="M422" s="951">
        <v>58</v>
      </c>
      <c r="N422" s="951" t="s">
        <v>193</v>
      </c>
      <c r="O422" s="949"/>
      <c r="P422" s="951"/>
      <c r="Q422" s="951">
        <v>375</v>
      </c>
      <c r="R422" s="953"/>
      <c r="S422" s="954"/>
      <c r="T422" s="953">
        <v>375</v>
      </c>
      <c r="U422" s="953" t="s">
        <v>135</v>
      </c>
      <c r="V422" s="953">
        <v>375</v>
      </c>
      <c r="W422" s="953">
        <v>39</v>
      </c>
      <c r="X422" s="953">
        <v>37</v>
      </c>
      <c r="Y422" s="953">
        <v>42</v>
      </c>
      <c r="Z422" s="953">
        <v>375</v>
      </c>
      <c r="AA422" s="953">
        <v>96</v>
      </c>
      <c r="AB422" s="953" t="s">
        <v>2177</v>
      </c>
      <c r="AC422" s="953"/>
      <c r="AD422" s="953"/>
      <c r="AE422" s="953"/>
      <c r="AF422" s="953"/>
      <c r="AG422" s="951"/>
      <c r="AH422" s="951"/>
      <c r="AI422" s="949"/>
      <c r="AJ422" s="949"/>
      <c r="AK422" s="951"/>
      <c r="AL422" s="951"/>
      <c r="AM422" s="949"/>
      <c r="AN422" s="951"/>
      <c r="AO422" s="951"/>
      <c r="AP422" s="951" t="s">
        <v>193</v>
      </c>
      <c r="AQ422" s="951" t="s">
        <v>197</v>
      </c>
      <c r="AR422" s="951">
        <v>94</v>
      </c>
      <c r="AS422" s="951">
        <v>92</v>
      </c>
      <c r="AT422" s="951">
        <v>5</v>
      </c>
      <c r="AU422" s="951" t="s">
        <v>192</v>
      </c>
      <c r="AV422" s="951" t="s">
        <v>1339</v>
      </c>
      <c r="AW422" s="954" t="s">
        <v>139</v>
      </c>
      <c r="AX422" s="954">
        <v>0</v>
      </c>
      <c r="AY422" s="954" t="s">
        <v>3092</v>
      </c>
      <c r="AZ422" s="954" t="s">
        <v>139</v>
      </c>
      <c r="BA422" s="1120" t="str">
        <f t="shared" si="6"/>
        <v/>
      </c>
    </row>
    <row r="423" spans="1:53" ht="15" hidden="1" customHeight="1">
      <c r="A423" s="938" t="s">
        <v>2492</v>
      </c>
      <c r="B423" s="938" t="s">
        <v>1373</v>
      </c>
      <c r="C423" s="938" t="s">
        <v>530</v>
      </c>
      <c r="D423" s="953" t="s">
        <v>915</v>
      </c>
      <c r="E423" s="950" t="s">
        <v>916</v>
      </c>
      <c r="F423" s="951">
        <v>42</v>
      </c>
      <c r="G423" s="951">
        <v>42</v>
      </c>
      <c r="H423" s="951">
        <v>65</v>
      </c>
      <c r="I423" s="951">
        <v>43</v>
      </c>
      <c r="J423" s="951">
        <v>50</v>
      </c>
      <c r="K423" s="951">
        <v>62</v>
      </c>
      <c r="L423" s="951">
        <v>51</v>
      </c>
      <c r="M423" s="951">
        <v>59</v>
      </c>
      <c r="N423" s="951" t="s">
        <v>193</v>
      </c>
      <c r="O423" s="949"/>
      <c r="P423" s="951"/>
      <c r="Q423" s="951">
        <v>414</v>
      </c>
      <c r="R423" s="953"/>
      <c r="S423" s="953"/>
      <c r="T423" s="953">
        <v>414</v>
      </c>
      <c r="U423" s="953" t="s">
        <v>135</v>
      </c>
      <c r="V423" s="953">
        <v>414</v>
      </c>
      <c r="W423" s="953">
        <v>42</v>
      </c>
      <c r="X423" s="953">
        <v>42</v>
      </c>
      <c r="Y423" s="953">
        <v>65</v>
      </c>
      <c r="Z423" s="953">
        <v>414</v>
      </c>
      <c r="AA423" s="953">
        <v>97</v>
      </c>
      <c r="AB423" s="953" t="s">
        <v>2177</v>
      </c>
      <c r="AC423" s="953"/>
      <c r="AD423" s="953"/>
      <c r="AE423" s="953"/>
      <c r="AF423" s="953"/>
      <c r="AG423" s="951"/>
      <c r="AH423" s="951"/>
      <c r="AI423" s="951"/>
      <c r="AJ423" s="949"/>
      <c r="AK423" s="951"/>
      <c r="AL423" s="951"/>
      <c r="AM423" s="949"/>
      <c r="AN423" s="951"/>
      <c r="AO423" s="951"/>
      <c r="AP423" s="951" t="s">
        <v>193</v>
      </c>
      <c r="AQ423" s="951" t="s">
        <v>197</v>
      </c>
      <c r="AR423" s="951">
        <v>85</v>
      </c>
      <c r="AS423" s="951">
        <v>84</v>
      </c>
      <c r="AT423" s="951">
        <v>5</v>
      </c>
      <c r="AU423" s="951" t="s">
        <v>192</v>
      </c>
      <c r="AV423" s="951" t="s">
        <v>1339</v>
      </c>
      <c r="AW423" s="954" t="s">
        <v>139</v>
      </c>
      <c r="AX423" s="954">
        <v>0</v>
      </c>
      <c r="AY423" s="954" t="s">
        <v>3092</v>
      </c>
      <c r="AZ423" s="954" t="s">
        <v>139</v>
      </c>
      <c r="BA423" s="1120" t="str">
        <f t="shared" si="6"/>
        <v/>
      </c>
    </row>
    <row r="424" spans="1:53" ht="15" hidden="1" customHeight="1">
      <c r="A424" s="938" t="s">
        <v>2493</v>
      </c>
      <c r="B424" s="938" t="s">
        <v>1373</v>
      </c>
      <c r="C424" s="938" t="s">
        <v>530</v>
      </c>
      <c r="D424" s="984" t="s">
        <v>917</v>
      </c>
      <c r="E424" s="985" t="s">
        <v>528</v>
      </c>
      <c r="F424" s="986">
        <v>23</v>
      </c>
      <c r="G424" s="986">
        <v>15</v>
      </c>
      <c r="H424" s="986">
        <v>19</v>
      </c>
      <c r="I424" s="986">
        <v>15</v>
      </c>
      <c r="J424" s="986">
        <v>44</v>
      </c>
      <c r="K424" s="986">
        <v>34</v>
      </c>
      <c r="L424" s="986">
        <v>44</v>
      </c>
      <c r="M424" s="986">
        <v>34</v>
      </c>
      <c r="N424" s="986" t="s">
        <v>193</v>
      </c>
      <c r="O424" s="986"/>
      <c r="P424" s="986"/>
      <c r="Q424" s="986">
        <v>228</v>
      </c>
      <c r="R424" s="984"/>
      <c r="S424" s="984"/>
      <c r="T424" s="984">
        <v>228</v>
      </c>
      <c r="U424" s="984" t="s">
        <v>135</v>
      </c>
      <c r="V424" s="984">
        <v>228</v>
      </c>
      <c r="W424" s="984">
        <v>23</v>
      </c>
      <c r="X424" s="984">
        <v>15</v>
      </c>
      <c r="Y424" s="984">
        <v>19</v>
      </c>
      <c r="Z424" s="984">
        <v>228</v>
      </c>
      <c r="AA424" s="984">
        <v>96</v>
      </c>
      <c r="AB424" s="984" t="s">
        <v>2177</v>
      </c>
      <c r="AC424" s="984"/>
      <c r="AD424" s="984"/>
      <c r="AE424" s="984" t="s">
        <v>131</v>
      </c>
      <c r="AF424" s="984" t="s">
        <v>112</v>
      </c>
      <c r="AG424" s="986" t="s">
        <v>116</v>
      </c>
      <c r="AH424" s="986" t="s">
        <v>131</v>
      </c>
      <c r="AI424" s="986" t="s">
        <v>116</v>
      </c>
      <c r="AJ424" s="986"/>
      <c r="AK424" s="986"/>
      <c r="AL424" s="986"/>
      <c r="AM424" s="986"/>
      <c r="AN424" s="986"/>
      <c r="AO424" s="986"/>
      <c r="AP424" s="986" t="s">
        <v>193</v>
      </c>
      <c r="AQ424" s="986" t="s">
        <v>197</v>
      </c>
      <c r="AR424" s="986">
        <v>58</v>
      </c>
      <c r="AS424" s="986">
        <v>90</v>
      </c>
      <c r="AT424" s="986">
        <v>5</v>
      </c>
      <c r="AU424" s="986" t="s">
        <v>193</v>
      </c>
      <c r="AV424" s="986" t="s">
        <v>1339</v>
      </c>
      <c r="AW424" s="987" t="s">
        <v>139</v>
      </c>
      <c r="AX424" s="987">
        <v>0</v>
      </c>
      <c r="AY424" s="954" t="s">
        <v>3092</v>
      </c>
      <c r="AZ424" s="954" t="s">
        <v>139</v>
      </c>
      <c r="BA424" s="1120" t="str">
        <f t="shared" si="6"/>
        <v/>
      </c>
    </row>
    <row r="425" spans="1:53" hidden="1">
      <c r="D425" s="988" t="s">
        <v>918</v>
      </c>
      <c r="E425" s="989" t="s">
        <v>1</v>
      </c>
      <c r="F425" s="990">
        <v>55</v>
      </c>
      <c r="G425" s="990">
        <v>57</v>
      </c>
      <c r="H425" s="990">
        <v>81</v>
      </c>
      <c r="I425" s="990">
        <v>47</v>
      </c>
      <c r="J425" s="990">
        <v>68</v>
      </c>
      <c r="K425" s="990">
        <v>68</v>
      </c>
      <c r="L425" s="990">
        <v>70</v>
      </c>
      <c r="M425" s="990">
        <v>66</v>
      </c>
      <c r="N425" s="992" t="s">
        <v>135</v>
      </c>
      <c r="O425" s="949"/>
      <c r="P425" s="949"/>
      <c r="Q425" s="949">
        <v>512</v>
      </c>
      <c r="R425" s="954"/>
      <c r="S425" s="954"/>
      <c r="T425" s="954">
        <v>512</v>
      </c>
      <c r="U425" s="954"/>
      <c r="V425" s="954">
        <v>512</v>
      </c>
      <c r="W425" s="983">
        <v>55</v>
      </c>
      <c r="X425" s="983">
        <v>57</v>
      </c>
      <c r="Y425" s="983">
        <v>81</v>
      </c>
      <c r="Z425" s="954">
        <v>512</v>
      </c>
      <c r="AA425" s="954">
        <v>99</v>
      </c>
      <c r="AB425" s="991" t="s">
        <v>114</v>
      </c>
      <c r="AC425" s="991" t="s">
        <v>114</v>
      </c>
      <c r="AD425" s="991" t="s">
        <v>114</v>
      </c>
      <c r="AE425" s="991" t="s">
        <v>114</v>
      </c>
      <c r="AF425" s="991" t="s">
        <v>114</v>
      </c>
      <c r="AG425" s="949"/>
      <c r="AH425" s="949"/>
      <c r="AI425" s="949"/>
      <c r="AJ425" s="949"/>
      <c r="AK425" s="949"/>
      <c r="AL425" s="949"/>
      <c r="AM425" s="949"/>
      <c r="AN425" s="949"/>
      <c r="AO425" s="949"/>
      <c r="AP425" s="949"/>
      <c r="AQ425" s="949"/>
      <c r="AR425" s="949"/>
      <c r="AS425" s="949"/>
      <c r="AT425" s="949"/>
      <c r="AU425" s="949"/>
      <c r="AV425" s="949"/>
      <c r="AW425" s="954"/>
      <c r="AX425" s="954">
        <v>0</v>
      </c>
      <c r="AY425" s="991" t="s">
        <v>114</v>
      </c>
      <c r="AZ425" s="954" t="s">
        <v>139</v>
      </c>
      <c r="BA425" s="1120" t="str">
        <f t="shared" si="6"/>
        <v/>
      </c>
    </row>
  </sheetData>
  <autoFilter ref="A8:BA425">
    <filterColumn colId="14">
      <filters>
        <filter val="50"/>
      </filters>
    </filterColumn>
  </autoFilter>
  <mergeCells count="3">
    <mergeCell ref="A1:C1"/>
    <mergeCell ref="A3:E3"/>
    <mergeCell ref="A4:H6"/>
  </mergeCells>
  <printOptions horizontalCentered="1"/>
  <pageMargins left="0.25" right="0.25" top="0.75" bottom="0.75" header="0.3" footer="0.3"/>
  <pageSetup paperSize="5" scale="50" orientation="landscape" r:id="rId1"/>
  <headerFooter alignWithMargins="0">
    <oddHeader>&amp;C&amp;14Adjusted School Grade Points Earned</oddHeader>
    <oddFoote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N399"/>
  <sheetViews>
    <sheetView workbookViewId="0">
      <pane xSplit="2" ySplit="5" topLeftCell="AC6" activePane="bottomRight" state="frozen"/>
      <selection sqref="A1:K1"/>
      <selection pane="topRight" sqref="A1:K1"/>
      <selection pane="bottomLeft" sqref="A1:K1"/>
      <selection pane="bottomRight" sqref="A1:K1"/>
    </sheetView>
  </sheetViews>
  <sheetFormatPr defaultRowHeight="12.75"/>
  <cols>
    <col min="1" max="20" width="14.28515625" style="636" customWidth="1"/>
    <col min="21" max="40" width="8.7109375" style="636" customWidth="1"/>
    <col min="41" max="16384" width="9.140625" style="629"/>
  </cols>
  <sheetData>
    <row r="1" spans="1:40">
      <c r="A1" s="635" t="s">
        <v>1795</v>
      </c>
    </row>
    <row r="3" spans="1:40">
      <c r="A3" s="635" t="s">
        <v>1796</v>
      </c>
      <c r="B3" s="635"/>
    </row>
    <row r="4" spans="1:40" s="630" customFormat="1">
      <c r="A4" s="637">
        <v>1</v>
      </c>
      <c r="B4" s="637">
        <v>2</v>
      </c>
      <c r="C4" s="637">
        <v>3</v>
      </c>
      <c r="D4" s="637">
        <v>4</v>
      </c>
      <c r="E4" s="637">
        <v>5</v>
      </c>
      <c r="F4" s="637">
        <v>6</v>
      </c>
      <c r="G4" s="637">
        <v>7</v>
      </c>
      <c r="H4" s="637">
        <v>8</v>
      </c>
      <c r="I4" s="637">
        <v>9</v>
      </c>
      <c r="J4" s="637">
        <v>10</v>
      </c>
      <c r="K4" s="637">
        <v>11</v>
      </c>
      <c r="L4" s="637">
        <v>12</v>
      </c>
      <c r="M4" s="637">
        <v>13</v>
      </c>
      <c r="N4" s="637">
        <v>14</v>
      </c>
      <c r="O4" s="637">
        <v>15</v>
      </c>
      <c r="P4" s="637">
        <v>16</v>
      </c>
      <c r="Q4" s="637">
        <v>17</v>
      </c>
      <c r="R4" s="637">
        <v>18</v>
      </c>
      <c r="S4" s="637">
        <v>19</v>
      </c>
      <c r="T4" s="637">
        <v>20</v>
      </c>
      <c r="U4" s="637"/>
      <c r="V4" s="637"/>
      <c r="W4" s="637">
        <v>21</v>
      </c>
      <c r="X4" s="637">
        <v>22</v>
      </c>
      <c r="Y4" s="637">
        <v>23</v>
      </c>
      <c r="Z4" s="637">
        <v>24</v>
      </c>
      <c r="AA4" s="637">
        <v>25</v>
      </c>
      <c r="AB4" s="637">
        <v>26</v>
      </c>
      <c r="AC4" s="637">
        <v>27</v>
      </c>
      <c r="AD4" s="637">
        <v>28</v>
      </c>
      <c r="AE4" s="637">
        <v>29</v>
      </c>
      <c r="AF4" s="637">
        <v>30</v>
      </c>
      <c r="AG4" s="637">
        <v>31</v>
      </c>
      <c r="AH4" s="637">
        <v>32</v>
      </c>
      <c r="AI4" s="637">
        <v>33</v>
      </c>
      <c r="AJ4" s="637">
        <v>34</v>
      </c>
      <c r="AK4" s="637">
        <v>35</v>
      </c>
      <c r="AL4" s="637">
        <v>36</v>
      </c>
      <c r="AM4" s="637">
        <v>37</v>
      </c>
      <c r="AN4" s="637">
        <v>38</v>
      </c>
    </row>
    <row r="5" spans="1:40" ht="76.5">
      <c r="A5" s="638" t="s">
        <v>30</v>
      </c>
      <c r="B5" s="638" t="s">
        <v>31</v>
      </c>
      <c r="C5" s="638" t="s">
        <v>170</v>
      </c>
      <c r="D5" s="638" t="s">
        <v>171</v>
      </c>
      <c r="E5" s="638" t="s">
        <v>172</v>
      </c>
      <c r="F5" s="638" t="s">
        <v>173</v>
      </c>
      <c r="G5" s="638" t="s">
        <v>174</v>
      </c>
      <c r="H5" s="638" t="s">
        <v>175</v>
      </c>
      <c r="I5" s="638" t="s">
        <v>176</v>
      </c>
      <c r="J5" s="638" t="s">
        <v>177</v>
      </c>
      <c r="K5" s="638" t="s">
        <v>136</v>
      </c>
      <c r="L5" s="638" t="s">
        <v>178</v>
      </c>
      <c r="M5" s="638" t="s">
        <v>179</v>
      </c>
      <c r="N5" s="638" t="s">
        <v>1351</v>
      </c>
      <c r="O5" s="638" t="s">
        <v>1797</v>
      </c>
      <c r="P5" s="639" t="s">
        <v>182</v>
      </c>
      <c r="Q5" s="638" t="s">
        <v>1352</v>
      </c>
      <c r="R5" s="638" t="s">
        <v>1798</v>
      </c>
      <c r="S5" s="639" t="s">
        <v>185</v>
      </c>
      <c r="T5" s="640" t="s">
        <v>1799</v>
      </c>
      <c r="U5" s="640" t="s">
        <v>2494</v>
      </c>
      <c r="V5" s="640"/>
      <c r="W5" s="639" t="s">
        <v>1340</v>
      </c>
      <c r="X5" s="639" t="s">
        <v>1341</v>
      </c>
      <c r="Y5" s="639" t="s">
        <v>1342</v>
      </c>
      <c r="Z5" s="638" t="s">
        <v>1343</v>
      </c>
      <c r="AA5" s="638" t="s">
        <v>1344</v>
      </c>
      <c r="AB5" s="638" t="s">
        <v>1345</v>
      </c>
      <c r="AC5" s="638" t="s">
        <v>1346</v>
      </c>
      <c r="AD5" s="638" t="s">
        <v>1347</v>
      </c>
      <c r="AE5" s="638" t="s">
        <v>1348</v>
      </c>
      <c r="AF5" s="638" t="s">
        <v>1349</v>
      </c>
      <c r="AG5" s="638" t="s">
        <v>1350</v>
      </c>
      <c r="AH5" s="639" t="s">
        <v>1449</v>
      </c>
      <c r="AI5" s="641" t="s">
        <v>186</v>
      </c>
      <c r="AJ5" s="638" t="s">
        <v>189</v>
      </c>
      <c r="AK5" s="638" t="s">
        <v>187</v>
      </c>
      <c r="AL5" s="638" t="s">
        <v>188</v>
      </c>
      <c r="AM5" s="642" t="s">
        <v>1961</v>
      </c>
      <c r="AN5" s="638" t="s">
        <v>920</v>
      </c>
    </row>
    <row r="6" spans="1:40">
      <c r="A6" s="643" t="s">
        <v>529</v>
      </c>
      <c r="B6" s="643" t="s">
        <v>191</v>
      </c>
      <c r="C6" s="643">
        <v>93</v>
      </c>
      <c r="D6" s="643">
        <v>86</v>
      </c>
      <c r="E6" s="643">
        <v>97</v>
      </c>
      <c r="F6" s="643">
        <v>69</v>
      </c>
      <c r="G6" s="643">
        <v>73</v>
      </c>
      <c r="H6" s="643">
        <v>62</v>
      </c>
      <c r="I6" s="643">
        <v>75</v>
      </c>
      <c r="J6" s="643">
        <v>51</v>
      </c>
      <c r="K6" s="643" t="s">
        <v>135</v>
      </c>
      <c r="L6" s="643">
        <v>606</v>
      </c>
      <c r="M6" s="643">
        <v>100</v>
      </c>
      <c r="N6" s="643" t="s">
        <v>192</v>
      </c>
      <c r="O6" s="643" t="s">
        <v>192</v>
      </c>
      <c r="P6" s="642"/>
      <c r="Q6" s="643" t="s">
        <v>192</v>
      </c>
      <c r="R6" s="643" t="s">
        <v>192</v>
      </c>
      <c r="S6" s="642"/>
      <c r="T6" s="643" t="s">
        <v>132</v>
      </c>
      <c r="U6" s="643" t="str">
        <f>VLOOKUP(A6,'2012 SG'!$D$9:$AC$424,26,FALSE)</f>
        <v>A</v>
      </c>
      <c r="V6" s="643" t="b">
        <f>EXACT(T6,U6)</f>
        <v>1</v>
      </c>
      <c r="W6" s="643" t="s">
        <v>132</v>
      </c>
      <c r="X6" s="643" t="s">
        <v>132</v>
      </c>
      <c r="Y6" s="643" t="s">
        <v>132</v>
      </c>
      <c r="Z6" s="643" t="s">
        <v>132</v>
      </c>
      <c r="AA6" s="643" t="s">
        <v>132</v>
      </c>
      <c r="AB6" s="643" t="s">
        <v>132</v>
      </c>
      <c r="AC6" s="643" t="s">
        <v>132</v>
      </c>
      <c r="AD6" s="643" t="s">
        <v>132</v>
      </c>
      <c r="AE6" s="643" t="s">
        <v>132</v>
      </c>
      <c r="AF6" s="643" t="s">
        <v>112</v>
      </c>
      <c r="AG6" s="643" t="s">
        <v>112</v>
      </c>
      <c r="AH6" s="643" t="s">
        <v>112</v>
      </c>
      <c r="AI6" s="643" t="s">
        <v>193</v>
      </c>
      <c r="AJ6" s="643" t="s">
        <v>194</v>
      </c>
      <c r="AK6" s="643" t="s">
        <v>1800</v>
      </c>
      <c r="AL6" s="643" t="s">
        <v>1801</v>
      </c>
      <c r="AM6" s="643">
        <v>5</v>
      </c>
      <c r="AN6" s="643" t="s">
        <v>192</v>
      </c>
    </row>
    <row r="7" spans="1:40">
      <c r="A7" s="643" t="s">
        <v>531</v>
      </c>
      <c r="B7" s="643" t="s">
        <v>195</v>
      </c>
      <c r="C7" s="643">
        <v>82</v>
      </c>
      <c r="D7" s="643">
        <v>80</v>
      </c>
      <c r="E7" s="643">
        <v>91</v>
      </c>
      <c r="F7" s="643">
        <v>61</v>
      </c>
      <c r="G7" s="643">
        <v>75</v>
      </c>
      <c r="H7" s="643">
        <v>77</v>
      </c>
      <c r="I7" s="643">
        <v>63</v>
      </c>
      <c r="J7" s="643">
        <v>80</v>
      </c>
      <c r="K7" s="643" t="s">
        <v>135</v>
      </c>
      <c r="L7" s="643">
        <v>609</v>
      </c>
      <c r="M7" s="643">
        <v>100</v>
      </c>
      <c r="N7" s="643" t="s">
        <v>192</v>
      </c>
      <c r="O7" s="643" t="s">
        <v>192</v>
      </c>
      <c r="P7" s="642"/>
      <c r="Q7" s="643" t="s">
        <v>192</v>
      </c>
      <c r="R7" s="643" t="s">
        <v>192</v>
      </c>
      <c r="S7" s="642"/>
      <c r="T7" s="643" t="s">
        <v>132</v>
      </c>
      <c r="U7" s="643" t="str">
        <f>VLOOKUP(A7,'2012 SG'!$D$9:$AC$424,26,FALSE)</f>
        <v>A</v>
      </c>
      <c r="V7" s="643" t="b">
        <f t="shared" ref="V7:V70" si="0">EXACT(T7,U7)</f>
        <v>1</v>
      </c>
      <c r="W7" s="643" t="s">
        <v>132</v>
      </c>
      <c r="X7" s="643" t="s">
        <v>132</v>
      </c>
      <c r="Y7" s="643" t="s">
        <v>132</v>
      </c>
      <c r="Z7" s="643" t="s">
        <v>114</v>
      </c>
      <c r="AA7" s="643" t="s">
        <v>132</v>
      </c>
      <c r="AB7" s="643" t="s">
        <v>112</v>
      </c>
      <c r="AC7" s="643" t="s">
        <v>112</v>
      </c>
      <c r="AD7" s="643" t="s">
        <v>132</v>
      </c>
      <c r="AE7" s="643" t="s">
        <v>196</v>
      </c>
      <c r="AF7" s="642"/>
      <c r="AG7" s="642"/>
      <c r="AH7" s="643"/>
      <c r="AI7" s="643" t="s">
        <v>192</v>
      </c>
      <c r="AJ7" s="643" t="s">
        <v>197</v>
      </c>
      <c r="AK7" s="643" t="s">
        <v>1803</v>
      </c>
      <c r="AL7" s="643" t="s">
        <v>1804</v>
      </c>
      <c r="AM7" s="643">
        <v>7</v>
      </c>
      <c r="AN7" s="643" t="s">
        <v>193</v>
      </c>
    </row>
    <row r="8" spans="1:40">
      <c r="A8" s="643" t="s">
        <v>532</v>
      </c>
      <c r="B8" s="643" t="s">
        <v>198</v>
      </c>
      <c r="C8" s="643">
        <v>84</v>
      </c>
      <c r="D8" s="643">
        <v>79</v>
      </c>
      <c r="E8" s="643">
        <v>97</v>
      </c>
      <c r="F8" s="643">
        <v>63</v>
      </c>
      <c r="G8" s="643">
        <v>70</v>
      </c>
      <c r="H8" s="643">
        <v>69</v>
      </c>
      <c r="I8" s="643">
        <v>74</v>
      </c>
      <c r="J8" s="643">
        <v>65</v>
      </c>
      <c r="K8" s="643" t="s">
        <v>135</v>
      </c>
      <c r="L8" s="643">
        <v>601</v>
      </c>
      <c r="M8" s="643">
        <v>100</v>
      </c>
      <c r="N8" s="643" t="s">
        <v>192</v>
      </c>
      <c r="O8" s="643" t="s">
        <v>192</v>
      </c>
      <c r="P8" s="642"/>
      <c r="Q8" s="643" t="s">
        <v>192</v>
      </c>
      <c r="R8" s="643" t="s">
        <v>192</v>
      </c>
      <c r="S8" s="642"/>
      <c r="T8" s="643" t="s">
        <v>132</v>
      </c>
      <c r="U8" s="643" t="str">
        <f>VLOOKUP(A8,'2012 SG'!$D$9:$AC$424,26,FALSE)</f>
        <v>A</v>
      </c>
      <c r="V8" s="643" t="b">
        <f t="shared" si="0"/>
        <v>1</v>
      </c>
      <c r="W8" s="643" t="s">
        <v>132</v>
      </c>
      <c r="X8" s="643" t="s">
        <v>132</v>
      </c>
      <c r="Y8" s="643" t="s">
        <v>132</v>
      </c>
      <c r="Z8" s="643" t="s">
        <v>132</v>
      </c>
      <c r="AA8" s="643" t="s">
        <v>132</v>
      </c>
      <c r="AB8" s="643" t="s">
        <v>132</v>
      </c>
      <c r="AC8" s="643" t="s">
        <v>132</v>
      </c>
      <c r="AD8" s="643" t="s">
        <v>132</v>
      </c>
      <c r="AE8" s="643" t="s">
        <v>196</v>
      </c>
      <c r="AF8" s="643"/>
      <c r="AG8" s="643"/>
      <c r="AH8" s="643"/>
      <c r="AI8" s="643" t="s">
        <v>193</v>
      </c>
      <c r="AJ8" s="643" t="s">
        <v>197</v>
      </c>
      <c r="AK8" s="643" t="s">
        <v>1805</v>
      </c>
      <c r="AL8" s="643" t="s">
        <v>1806</v>
      </c>
      <c r="AM8" s="643">
        <v>1</v>
      </c>
      <c r="AN8" s="643" t="s">
        <v>193</v>
      </c>
    </row>
    <row r="9" spans="1:40">
      <c r="A9" s="643" t="s">
        <v>533</v>
      </c>
      <c r="B9" s="643" t="s">
        <v>1212</v>
      </c>
      <c r="C9" s="643">
        <v>73</v>
      </c>
      <c r="D9" s="643">
        <v>69</v>
      </c>
      <c r="E9" s="643">
        <v>91</v>
      </c>
      <c r="F9" s="643">
        <v>41</v>
      </c>
      <c r="G9" s="643">
        <v>69</v>
      </c>
      <c r="H9" s="643">
        <v>64</v>
      </c>
      <c r="I9" s="643">
        <v>73</v>
      </c>
      <c r="J9" s="643">
        <v>67</v>
      </c>
      <c r="K9" s="643" t="s">
        <v>135</v>
      </c>
      <c r="L9" s="643">
        <v>547</v>
      </c>
      <c r="M9" s="643">
        <v>100</v>
      </c>
      <c r="N9" s="643" t="s">
        <v>192</v>
      </c>
      <c r="O9" s="643" t="s">
        <v>192</v>
      </c>
      <c r="P9" s="642"/>
      <c r="Q9" s="643" t="s">
        <v>192</v>
      </c>
      <c r="R9" s="643" t="s">
        <v>192</v>
      </c>
      <c r="S9" s="642"/>
      <c r="T9" s="643" t="s">
        <v>132</v>
      </c>
      <c r="U9" s="643" t="str">
        <f>VLOOKUP(A9,'2012 SG'!$D$9:$AC$424,26,FALSE)</f>
        <v>A</v>
      </c>
      <c r="V9" s="643" t="b">
        <f t="shared" si="0"/>
        <v>1</v>
      </c>
      <c r="W9" s="643" t="s">
        <v>132</v>
      </c>
      <c r="X9" s="643" t="s">
        <v>132</v>
      </c>
      <c r="Y9" s="643" t="s">
        <v>112</v>
      </c>
      <c r="Z9" s="643"/>
      <c r="AA9" s="643"/>
      <c r="AB9" s="643"/>
      <c r="AC9" s="643"/>
      <c r="AD9" s="643"/>
      <c r="AE9" s="643"/>
      <c r="AF9" s="643"/>
      <c r="AG9" s="643"/>
      <c r="AH9" s="643"/>
      <c r="AI9" s="643" t="s">
        <v>192</v>
      </c>
      <c r="AJ9" s="643" t="s">
        <v>197</v>
      </c>
      <c r="AK9" s="643" t="s">
        <v>1807</v>
      </c>
      <c r="AL9" s="643" t="s">
        <v>1808</v>
      </c>
      <c r="AM9" s="643">
        <v>7</v>
      </c>
      <c r="AN9" s="643" t="s">
        <v>193</v>
      </c>
    </row>
    <row r="10" spans="1:40">
      <c r="A10" s="643" t="s">
        <v>534</v>
      </c>
      <c r="B10" s="643" t="s">
        <v>199</v>
      </c>
      <c r="C10" s="643">
        <v>45</v>
      </c>
      <c r="D10" s="643">
        <v>54</v>
      </c>
      <c r="E10" s="643">
        <v>79</v>
      </c>
      <c r="F10" s="643">
        <v>20</v>
      </c>
      <c r="G10" s="643">
        <v>52</v>
      </c>
      <c r="H10" s="643">
        <v>52</v>
      </c>
      <c r="I10" s="643">
        <v>52</v>
      </c>
      <c r="J10" s="643">
        <v>57</v>
      </c>
      <c r="K10" s="643" t="s">
        <v>135</v>
      </c>
      <c r="L10" s="643">
        <v>411</v>
      </c>
      <c r="M10" s="643">
        <v>100</v>
      </c>
      <c r="N10" s="643" t="s">
        <v>192</v>
      </c>
      <c r="O10" s="643" t="s">
        <v>192</v>
      </c>
      <c r="P10" s="642"/>
      <c r="Q10" s="643" t="s">
        <v>192</v>
      </c>
      <c r="R10" s="643" t="s">
        <v>192</v>
      </c>
      <c r="S10" s="642"/>
      <c r="T10" s="643" t="s">
        <v>110</v>
      </c>
      <c r="U10" s="643" t="str">
        <f>VLOOKUP(A10,'2012 SG'!$D$9:$AC$424,26,FALSE)</f>
        <v>D</v>
      </c>
      <c r="V10" s="643" t="b">
        <f t="shared" si="0"/>
        <v>1</v>
      </c>
      <c r="W10" s="643" t="s">
        <v>112</v>
      </c>
      <c r="X10" s="643" t="s">
        <v>110</v>
      </c>
      <c r="Y10" s="643"/>
      <c r="Z10" s="643"/>
      <c r="AA10" s="643"/>
      <c r="AB10" s="643"/>
      <c r="AC10" s="643"/>
      <c r="AD10" s="643"/>
      <c r="AE10" s="643"/>
      <c r="AF10" s="643"/>
      <c r="AG10" s="643"/>
      <c r="AH10" s="643"/>
      <c r="AI10" s="643" t="s">
        <v>193</v>
      </c>
      <c r="AJ10" s="643" t="s">
        <v>197</v>
      </c>
      <c r="AK10" s="643" t="s">
        <v>1809</v>
      </c>
      <c r="AL10" s="643" t="s">
        <v>1810</v>
      </c>
      <c r="AM10" s="643">
        <v>5</v>
      </c>
      <c r="AN10" s="643" t="s">
        <v>192</v>
      </c>
    </row>
    <row r="11" spans="1:40">
      <c r="A11" s="643" t="s">
        <v>535</v>
      </c>
      <c r="B11" s="643" t="s">
        <v>200</v>
      </c>
      <c r="C11" s="643">
        <v>51</v>
      </c>
      <c r="D11" s="643">
        <v>53</v>
      </c>
      <c r="E11" s="643">
        <v>78</v>
      </c>
      <c r="F11" s="643">
        <v>39</v>
      </c>
      <c r="G11" s="643">
        <v>51</v>
      </c>
      <c r="H11" s="643">
        <v>46</v>
      </c>
      <c r="I11" s="643">
        <v>27</v>
      </c>
      <c r="J11" s="643">
        <v>42</v>
      </c>
      <c r="K11" s="643" t="s">
        <v>135</v>
      </c>
      <c r="L11" s="643">
        <v>387</v>
      </c>
      <c r="M11" s="643">
        <v>100</v>
      </c>
      <c r="N11" s="643" t="s">
        <v>193</v>
      </c>
      <c r="O11" s="643" t="s">
        <v>193</v>
      </c>
      <c r="P11" s="642"/>
      <c r="Q11" s="643" t="s">
        <v>193</v>
      </c>
      <c r="R11" s="643" t="s">
        <v>193</v>
      </c>
      <c r="S11" s="642"/>
      <c r="T11" s="643" t="s">
        <v>116</v>
      </c>
      <c r="U11" s="643" t="str">
        <f>VLOOKUP(A11,'2012 SG'!$D$9:$AC$424,26,FALSE)</f>
        <v>F</v>
      </c>
      <c r="V11" s="643" t="b">
        <f t="shared" si="0"/>
        <v>1</v>
      </c>
      <c r="W11" s="643" t="s">
        <v>116</v>
      </c>
      <c r="X11" s="643" t="s">
        <v>110</v>
      </c>
      <c r="Y11" s="643" t="s">
        <v>112</v>
      </c>
      <c r="Z11" s="643" t="s">
        <v>112</v>
      </c>
      <c r="AA11" s="643" t="s">
        <v>116</v>
      </c>
      <c r="AB11" s="643" t="s">
        <v>114</v>
      </c>
      <c r="AC11" s="643" t="s">
        <v>112</v>
      </c>
      <c r="AD11" s="643" t="s">
        <v>112</v>
      </c>
      <c r="AE11" s="643" t="s">
        <v>110</v>
      </c>
      <c r="AF11" s="643" t="s">
        <v>110</v>
      </c>
      <c r="AG11" s="643" t="s">
        <v>110</v>
      </c>
      <c r="AH11" s="643" t="s">
        <v>110</v>
      </c>
      <c r="AI11" s="643" t="s">
        <v>193</v>
      </c>
      <c r="AJ11" s="643" t="s">
        <v>194</v>
      </c>
      <c r="AK11" s="643" t="s">
        <v>1811</v>
      </c>
      <c r="AL11" s="643" t="s">
        <v>1812</v>
      </c>
      <c r="AM11" s="643">
        <v>6</v>
      </c>
      <c r="AN11" s="643" t="s">
        <v>192</v>
      </c>
    </row>
    <row r="12" spans="1:40">
      <c r="A12" s="643" t="s">
        <v>536</v>
      </c>
      <c r="B12" s="643" t="s">
        <v>201</v>
      </c>
      <c r="C12" s="643">
        <v>81</v>
      </c>
      <c r="D12" s="643">
        <v>81</v>
      </c>
      <c r="E12" s="643">
        <v>86</v>
      </c>
      <c r="F12" s="643">
        <v>59</v>
      </c>
      <c r="G12" s="643">
        <v>68</v>
      </c>
      <c r="H12" s="643">
        <v>72</v>
      </c>
      <c r="I12" s="643">
        <v>68</v>
      </c>
      <c r="J12" s="643">
        <v>71</v>
      </c>
      <c r="K12" s="643" t="s">
        <v>135</v>
      </c>
      <c r="L12" s="643">
        <v>586</v>
      </c>
      <c r="M12" s="643">
        <v>100</v>
      </c>
      <c r="N12" s="643" t="s">
        <v>192</v>
      </c>
      <c r="O12" s="643" t="s">
        <v>192</v>
      </c>
      <c r="P12" s="642"/>
      <c r="Q12" s="643" t="s">
        <v>192</v>
      </c>
      <c r="R12" s="643" t="s">
        <v>192</v>
      </c>
      <c r="S12" s="642"/>
      <c r="T12" s="643" t="s">
        <v>132</v>
      </c>
      <c r="U12" s="643" t="str">
        <f>VLOOKUP(A12,'2012 SG'!$D$9:$AC$424,26,FALSE)</f>
        <v>A</v>
      </c>
      <c r="V12" s="643" t="b">
        <f t="shared" si="0"/>
        <v>1</v>
      </c>
      <c r="W12" s="643" t="s">
        <v>132</v>
      </c>
      <c r="X12" s="643" t="s">
        <v>132</v>
      </c>
      <c r="Y12" s="643" t="s">
        <v>132</v>
      </c>
      <c r="Z12" s="643" t="s">
        <v>132</v>
      </c>
      <c r="AA12" s="643" t="s">
        <v>132</v>
      </c>
      <c r="AB12" s="643" t="s">
        <v>132</v>
      </c>
      <c r="AC12" s="643" t="s">
        <v>132</v>
      </c>
      <c r="AD12" s="643" t="s">
        <v>196</v>
      </c>
      <c r="AE12" s="643"/>
      <c r="AF12" s="643"/>
      <c r="AG12" s="643"/>
      <c r="AH12" s="643"/>
      <c r="AI12" s="643" t="s">
        <v>193</v>
      </c>
      <c r="AJ12" s="643" t="s">
        <v>197</v>
      </c>
      <c r="AK12" s="643" t="s">
        <v>1813</v>
      </c>
      <c r="AL12" s="643" t="s">
        <v>1809</v>
      </c>
      <c r="AM12" s="643">
        <v>2</v>
      </c>
      <c r="AN12" s="643" t="s">
        <v>193</v>
      </c>
    </row>
    <row r="13" spans="1:40">
      <c r="A13" s="643" t="s">
        <v>537</v>
      </c>
      <c r="B13" s="643" t="s">
        <v>122</v>
      </c>
      <c r="C13" s="643">
        <v>85</v>
      </c>
      <c r="D13" s="643">
        <v>90</v>
      </c>
      <c r="E13" s="643">
        <v>94</v>
      </c>
      <c r="F13" s="643">
        <v>68</v>
      </c>
      <c r="G13" s="643">
        <v>68</v>
      </c>
      <c r="H13" s="643">
        <v>79</v>
      </c>
      <c r="I13" s="643">
        <v>65</v>
      </c>
      <c r="J13" s="643">
        <v>81</v>
      </c>
      <c r="K13" s="643" t="s">
        <v>135</v>
      </c>
      <c r="L13" s="643">
        <v>630</v>
      </c>
      <c r="M13" s="643">
        <v>100</v>
      </c>
      <c r="N13" s="643" t="s">
        <v>192</v>
      </c>
      <c r="O13" s="643" t="s">
        <v>192</v>
      </c>
      <c r="P13" s="642"/>
      <c r="Q13" s="643" t="s">
        <v>192</v>
      </c>
      <c r="R13" s="643" t="s">
        <v>192</v>
      </c>
      <c r="S13" s="642"/>
      <c r="T13" s="643" t="s">
        <v>132</v>
      </c>
      <c r="U13" s="643" t="str">
        <f>VLOOKUP(A13,'2012 SG'!$D$9:$AC$424,26,FALSE)</f>
        <v>A</v>
      </c>
      <c r="V13" s="643" t="b">
        <f t="shared" si="0"/>
        <v>1</v>
      </c>
      <c r="W13" s="643" t="s">
        <v>132</v>
      </c>
      <c r="X13" s="643" t="s">
        <v>132</v>
      </c>
      <c r="Y13" s="643"/>
      <c r="Z13" s="642"/>
      <c r="AA13" s="642"/>
      <c r="AB13" s="642"/>
      <c r="AC13" s="642"/>
      <c r="AD13" s="642"/>
      <c r="AE13" s="642"/>
      <c r="AF13" s="642"/>
      <c r="AG13" s="642"/>
      <c r="AH13" s="643"/>
      <c r="AI13" s="643" t="s">
        <v>193</v>
      </c>
      <c r="AJ13" s="643" t="s">
        <v>197</v>
      </c>
      <c r="AK13" s="643" t="s">
        <v>1814</v>
      </c>
      <c r="AL13" s="643" t="s">
        <v>1800</v>
      </c>
      <c r="AM13" s="643">
        <v>2</v>
      </c>
      <c r="AN13" s="643" t="s">
        <v>193</v>
      </c>
    </row>
    <row r="14" spans="1:40">
      <c r="A14" s="643" t="s">
        <v>538</v>
      </c>
      <c r="B14" s="643" t="s">
        <v>109</v>
      </c>
      <c r="C14" s="643">
        <v>84</v>
      </c>
      <c r="D14" s="643">
        <v>87</v>
      </c>
      <c r="E14" s="643">
        <v>88</v>
      </c>
      <c r="F14" s="643">
        <v>87</v>
      </c>
      <c r="G14" s="643">
        <v>81</v>
      </c>
      <c r="H14" s="643">
        <v>80</v>
      </c>
      <c r="I14" s="643">
        <v>80</v>
      </c>
      <c r="J14" s="643">
        <v>87</v>
      </c>
      <c r="K14" s="643" t="s">
        <v>135</v>
      </c>
      <c r="L14" s="643">
        <v>674</v>
      </c>
      <c r="M14" s="643">
        <v>100</v>
      </c>
      <c r="N14" s="643" t="s">
        <v>192</v>
      </c>
      <c r="O14" s="643" t="s">
        <v>192</v>
      </c>
      <c r="P14" s="642"/>
      <c r="Q14" s="643" t="s">
        <v>192</v>
      </c>
      <c r="R14" s="643" t="s">
        <v>192</v>
      </c>
      <c r="S14" s="642"/>
      <c r="T14" s="643" t="s">
        <v>132</v>
      </c>
      <c r="U14" s="643" t="str">
        <f>VLOOKUP(A14,'2012 SG'!$D$9:$AC$424,26,FALSE)</f>
        <v>A</v>
      </c>
      <c r="V14" s="643" t="b">
        <f t="shared" si="0"/>
        <v>1</v>
      </c>
      <c r="W14" s="643" t="s">
        <v>132</v>
      </c>
      <c r="X14" s="643" t="s">
        <v>132</v>
      </c>
      <c r="Y14" s="643" t="s">
        <v>132</v>
      </c>
      <c r="Z14" s="643" t="s">
        <v>132</v>
      </c>
      <c r="AA14" s="643" t="s">
        <v>132</v>
      </c>
      <c r="AB14" s="643" t="s">
        <v>132</v>
      </c>
      <c r="AC14" s="643" t="s">
        <v>132</v>
      </c>
      <c r="AD14" s="643" t="s">
        <v>132</v>
      </c>
      <c r="AE14" s="643" t="s">
        <v>114</v>
      </c>
      <c r="AF14" s="643" t="s">
        <v>196</v>
      </c>
      <c r="AG14" s="643"/>
      <c r="AH14" s="643"/>
      <c r="AI14" s="643" t="s">
        <v>192</v>
      </c>
      <c r="AJ14" s="643" t="s">
        <v>194</v>
      </c>
      <c r="AK14" s="643" t="s">
        <v>1815</v>
      </c>
      <c r="AL14" s="643" t="s">
        <v>1816</v>
      </c>
      <c r="AM14" s="643">
        <v>7</v>
      </c>
      <c r="AN14" s="643" t="s">
        <v>192</v>
      </c>
    </row>
    <row r="15" spans="1:40">
      <c r="A15" s="643" t="s">
        <v>539</v>
      </c>
      <c r="B15" s="643" t="s">
        <v>202</v>
      </c>
      <c r="C15" s="643">
        <v>56</v>
      </c>
      <c r="D15" s="643">
        <v>64</v>
      </c>
      <c r="E15" s="643">
        <v>80</v>
      </c>
      <c r="F15" s="643">
        <v>46</v>
      </c>
      <c r="G15" s="643">
        <v>67</v>
      </c>
      <c r="H15" s="643">
        <v>73</v>
      </c>
      <c r="I15" s="643">
        <v>55</v>
      </c>
      <c r="J15" s="643">
        <v>79</v>
      </c>
      <c r="K15" s="643" t="s">
        <v>135</v>
      </c>
      <c r="L15" s="643">
        <v>520</v>
      </c>
      <c r="M15" s="643">
        <v>100</v>
      </c>
      <c r="N15" s="643" t="s">
        <v>192</v>
      </c>
      <c r="O15" s="643" t="s">
        <v>192</v>
      </c>
      <c r="P15" s="642"/>
      <c r="Q15" s="643" t="s">
        <v>192</v>
      </c>
      <c r="R15" s="643" t="s">
        <v>192</v>
      </c>
      <c r="S15" s="642"/>
      <c r="T15" s="643" t="s">
        <v>114</v>
      </c>
      <c r="U15" s="643" t="str">
        <f>VLOOKUP(A15,'2012 SG'!$D$9:$AC$424,26,FALSE)</f>
        <v>B</v>
      </c>
      <c r="V15" s="643" t="b">
        <f t="shared" si="0"/>
        <v>1</v>
      </c>
      <c r="W15" s="643" t="s">
        <v>110</v>
      </c>
      <c r="X15" s="643" t="s">
        <v>112</v>
      </c>
      <c r="Y15" s="643" t="s">
        <v>110</v>
      </c>
      <c r="Z15" s="643" t="s">
        <v>112</v>
      </c>
      <c r="AA15" s="643" t="s">
        <v>112</v>
      </c>
      <c r="AB15" s="643" t="s">
        <v>112</v>
      </c>
      <c r="AC15" s="643" t="s">
        <v>112</v>
      </c>
      <c r="AD15" s="643" t="s">
        <v>112</v>
      </c>
      <c r="AE15" s="643" t="s">
        <v>112</v>
      </c>
      <c r="AF15" s="643" t="s">
        <v>110</v>
      </c>
      <c r="AG15" s="643" t="s">
        <v>110</v>
      </c>
      <c r="AH15" s="643" t="s">
        <v>110</v>
      </c>
      <c r="AI15" s="643" t="s">
        <v>193</v>
      </c>
      <c r="AJ15" s="643" t="s">
        <v>194</v>
      </c>
      <c r="AK15" s="643" t="s">
        <v>1817</v>
      </c>
      <c r="AL15" s="643" t="s">
        <v>1816</v>
      </c>
      <c r="AM15" s="643">
        <v>1</v>
      </c>
      <c r="AN15" s="643" t="s">
        <v>192</v>
      </c>
    </row>
    <row r="16" spans="1:40">
      <c r="A16" s="643" t="s">
        <v>540</v>
      </c>
      <c r="B16" s="643" t="s">
        <v>203</v>
      </c>
      <c r="C16" s="643">
        <v>51</v>
      </c>
      <c r="D16" s="643">
        <v>65</v>
      </c>
      <c r="E16" s="643">
        <v>59</v>
      </c>
      <c r="F16" s="643">
        <v>32</v>
      </c>
      <c r="G16" s="643">
        <v>47</v>
      </c>
      <c r="H16" s="643">
        <v>74</v>
      </c>
      <c r="I16" s="643">
        <v>53</v>
      </c>
      <c r="J16" s="643">
        <v>84</v>
      </c>
      <c r="K16" s="643" t="s">
        <v>135</v>
      </c>
      <c r="L16" s="643">
        <v>465</v>
      </c>
      <c r="M16" s="643">
        <v>100</v>
      </c>
      <c r="N16" s="643" t="s">
        <v>192</v>
      </c>
      <c r="O16" s="643" t="s">
        <v>192</v>
      </c>
      <c r="P16" s="642"/>
      <c r="Q16" s="643" t="s">
        <v>193</v>
      </c>
      <c r="R16" s="643" t="s">
        <v>192</v>
      </c>
      <c r="S16" s="642"/>
      <c r="T16" s="643" t="s">
        <v>112</v>
      </c>
      <c r="U16" s="643" t="str">
        <f>VLOOKUP(A16,'2012 SG'!$D$9:$AC$424,26,FALSE)</f>
        <v>C</v>
      </c>
      <c r="V16" s="643" t="b">
        <f t="shared" si="0"/>
        <v>1</v>
      </c>
      <c r="W16" s="643" t="s">
        <v>112</v>
      </c>
      <c r="X16" s="643" t="s">
        <v>132</v>
      </c>
      <c r="Y16" s="643" t="s">
        <v>116</v>
      </c>
      <c r="Z16" s="643" t="s">
        <v>112</v>
      </c>
      <c r="AA16" s="643" t="s">
        <v>112</v>
      </c>
      <c r="AB16" s="643"/>
      <c r="AC16" s="643"/>
      <c r="AD16" s="643"/>
      <c r="AE16" s="643"/>
      <c r="AF16" s="643"/>
      <c r="AG16" s="643"/>
      <c r="AH16" s="643"/>
      <c r="AI16" s="643" t="s">
        <v>192</v>
      </c>
      <c r="AJ16" s="643" t="s">
        <v>194</v>
      </c>
      <c r="AK16" s="643" t="s">
        <v>1818</v>
      </c>
      <c r="AL16" s="643" t="s">
        <v>1816</v>
      </c>
      <c r="AM16" s="643">
        <v>7</v>
      </c>
      <c r="AN16" s="643" t="s">
        <v>192</v>
      </c>
    </row>
    <row r="17" spans="1:40">
      <c r="A17" s="643" t="s">
        <v>541</v>
      </c>
      <c r="B17" s="643" t="s">
        <v>204</v>
      </c>
      <c r="C17" s="643">
        <v>62</v>
      </c>
      <c r="D17" s="643">
        <v>73</v>
      </c>
      <c r="E17" s="643">
        <v>79</v>
      </c>
      <c r="F17" s="643">
        <v>27</v>
      </c>
      <c r="G17" s="643">
        <v>60</v>
      </c>
      <c r="H17" s="643">
        <v>61</v>
      </c>
      <c r="I17" s="643">
        <v>47</v>
      </c>
      <c r="J17" s="643">
        <v>67</v>
      </c>
      <c r="K17" s="643" t="s">
        <v>135</v>
      </c>
      <c r="L17" s="643">
        <v>476</v>
      </c>
      <c r="M17" s="643">
        <v>100</v>
      </c>
      <c r="N17" s="643" t="s">
        <v>192</v>
      </c>
      <c r="O17" s="643" t="s">
        <v>193</v>
      </c>
      <c r="P17" s="642"/>
      <c r="Q17" s="643" t="s">
        <v>192</v>
      </c>
      <c r="R17" s="643" t="s">
        <v>192</v>
      </c>
      <c r="S17" s="642"/>
      <c r="T17" s="643" t="s">
        <v>112</v>
      </c>
      <c r="U17" s="643" t="str">
        <f>VLOOKUP(A17,'2012 SG'!$D$9:$AC$424,26,FALSE)</f>
        <v>C</v>
      </c>
      <c r="V17" s="643" t="b">
        <f t="shared" si="0"/>
        <v>1</v>
      </c>
      <c r="W17" s="643" t="s">
        <v>114</v>
      </c>
      <c r="X17" s="643" t="s">
        <v>112</v>
      </c>
      <c r="Y17" s="643" t="s">
        <v>110</v>
      </c>
      <c r="Z17" s="643" t="s">
        <v>132</v>
      </c>
      <c r="AA17" s="643" t="s">
        <v>114</v>
      </c>
      <c r="AB17" s="643" t="s">
        <v>112</v>
      </c>
      <c r="AC17" s="643" t="s">
        <v>114</v>
      </c>
      <c r="AD17" s="643" t="s">
        <v>110</v>
      </c>
      <c r="AE17" s="643" t="s">
        <v>112</v>
      </c>
      <c r="AF17" s="643" t="s">
        <v>112</v>
      </c>
      <c r="AG17" s="643" t="s">
        <v>110</v>
      </c>
      <c r="AH17" s="643" t="s">
        <v>110</v>
      </c>
      <c r="AI17" s="643" t="s">
        <v>193</v>
      </c>
      <c r="AJ17" s="643" t="s">
        <v>194</v>
      </c>
      <c r="AK17" s="643" t="s">
        <v>1817</v>
      </c>
      <c r="AL17" s="643" t="s">
        <v>1816</v>
      </c>
      <c r="AM17" s="643">
        <v>1</v>
      </c>
      <c r="AN17" s="643" t="s">
        <v>192</v>
      </c>
    </row>
    <row r="18" spans="1:40">
      <c r="A18" s="643" t="s">
        <v>542</v>
      </c>
      <c r="B18" s="643" t="s">
        <v>111</v>
      </c>
      <c r="C18" s="643">
        <v>54</v>
      </c>
      <c r="D18" s="643">
        <v>61</v>
      </c>
      <c r="E18" s="643">
        <v>71</v>
      </c>
      <c r="F18" s="643">
        <v>58</v>
      </c>
      <c r="G18" s="643">
        <v>63</v>
      </c>
      <c r="H18" s="643">
        <v>74</v>
      </c>
      <c r="I18" s="643">
        <v>60</v>
      </c>
      <c r="J18" s="643">
        <v>87</v>
      </c>
      <c r="K18" s="643" t="s">
        <v>135</v>
      </c>
      <c r="L18" s="643">
        <v>528</v>
      </c>
      <c r="M18" s="643">
        <v>99</v>
      </c>
      <c r="N18" s="643" t="s">
        <v>193</v>
      </c>
      <c r="O18" s="643" t="s">
        <v>192</v>
      </c>
      <c r="P18" s="642"/>
      <c r="Q18" s="643" t="s">
        <v>193</v>
      </c>
      <c r="R18" s="643" t="s">
        <v>192</v>
      </c>
      <c r="S18" s="642"/>
      <c r="T18" s="643" t="s">
        <v>132</v>
      </c>
      <c r="U18" s="643" t="str">
        <f>VLOOKUP(A18,'2012 SG'!$D$9:$AC$424,26,FALSE)</f>
        <v>A</v>
      </c>
      <c r="V18" s="643" t="b">
        <f t="shared" si="0"/>
        <v>1</v>
      </c>
      <c r="W18" s="643" t="s">
        <v>116</v>
      </c>
      <c r="X18" s="643" t="s">
        <v>112</v>
      </c>
      <c r="Y18" s="643"/>
      <c r="Z18" s="643"/>
      <c r="AA18" s="643"/>
      <c r="AB18" s="643"/>
      <c r="AC18" s="643"/>
      <c r="AD18" s="643"/>
      <c r="AE18" s="643"/>
      <c r="AF18" s="643"/>
      <c r="AG18" s="643"/>
      <c r="AH18" s="643"/>
      <c r="AI18" s="643" t="s">
        <v>192</v>
      </c>
      <c r="AJ18" s="643" t="s">
        <v>197</v>
      </c>
      <c r="AK18" s="643" t="s">
        <v>1819</v>
      </c>
      <c r="AL18" s="643" t="s">
        <v>1808</v>
      </c>
      <c r="AM18" s="643">
        <v>7</v>
      </c>
      <c r="AN18" s="643" t="s">
        <v>192</v>
      </c>
    </row>
    <row r="19" spans="1:40">
      <c r="A19" s="643" t="s">
        <v>543</v>
      </c>
      <c r="B19" s="643" t="s">
        <v>205</v>
      </c>
      <c r="C19" s="643">
        <v>70</v>
      </c>
      <c r="D19" s="643">
        <v>67</v>
      </c>
      <c r="E19" s="643">
        <v>73</v>
      </c>
      <c r="F19" s="643">
        <v>53</v>
      </c>
      <c r="G19" s="643">
        <v>67</v>
      </c>
      <c r="H19" s="643">
        <v>55</v>
      </c>
      <c r="I19" s="643">
        <v>57</v>
      </c>
      <c r="J19" s="643">
        <v>56</v>
      </c>
      <c r="K19" s="643" t="s">
        <v>135</v>
      </c>
      <c r="L19" s="643">
        <v>498</v>
      </c>
      <c r="M19" s="643">
        <v>100</v>
      </c>
      <c r="N19" s="643" t="s">
        <v>192</v>
      </c>
      <c r="O19" s="643" t="s">
        <v>192</v>
      </c>
      <c r="P19" s="642"/>
      <c r="Q19" s="643" t="s">
        <v>192</v>
      </c>
      <c r="R19" s="643" t="s">
        <v>192</v>
      </c>
      <c r="S19" s="642"/>
      <c r="T19" s="643" t="s">
        <v>114</v>
      </c>
      <c r="U19" s="643" t="str">
        <f>VLOOKUP(A19,'2012 SG'!$D$9:$AC$424,26,FALSE)</f>
        <v>B</v>
      </c>
      <c r="V19" s="643" t="b">
        <f t="shared" si="0"/>
        <v>1</v>
      </c>
      <c r="W19" s="643" t="s">
        <v>114</v>
      </c>
      <c r="X19" s="643" t="s">
        <v>132</v>
      </c>
      <c r="Y19" s="643" t="s">
        <v>114</v>
      </c>
      <c r="Z19" s="643" t="s">
        <v>112</v>
      </c>
      <c r="AA19" s="643" t="s">
        <v>132</v>
      </c>
      <c r="AB19" s="643" t="s">
        <v>114</v>
      </c>
      <c r="AC19" s="643" t="s">
        <v>114</v>
      </c>
      <c r="AD19" s="643" t="s">
        <v>132</v>
      </c>
      <c r="AE19" s="643" t="s">
        <v>112</v>
      </c>
      <c r="AF19" s="643" t="s">
        <v>110</v>
      </c>
      <c r="AG19" s="643" t="s">
        <v>110</v>
      </c>
      <c r="AH19" s="643" t="s">
        <v>110</v>
      </c>
      <c r="AI19" s="643" t="s">
        <v>193</v>
      </c>
      <c r="AJ19" s="643" t="s">
        <v>194</v>
      </c>
      <c r="AK19" s="643" t="s">
        <v>1818</v>
      </c>
      <c r="AL19" s="643" t="s">
        <v>1811</v>
      </c>
      <c r="AM19" s="643">
        <v>4</v>
      </c>
      <c r="AN19" s="643" t="s">
        <v>192</v>
      </c>
    </row>
    <row r="20" spans="1:40">
      <c r="A20" s="643" t="s">
        <v>544</v>
      </c>
      <c r="B20" s="643" t="s">
        <v>123</v>
      </c>
      <c r="C20" s="643">
        <v>79</v>
      </c>
      <c r="D20" s="643">
        <v>79</v>
      </c>
      <c r="E20" s="643">
        <v>76</v>
      </c>
      <c r="F20" s="643">
        <v>53</v>
      </c>
      <c r="G20" s="643">
        <v>72</v>
      </c>
      <c r="H20" s="643">
        <v>66</v>
      </c>
      <c r="I20" s="643">
        <v>75</v>
      </c>
      <c r="J20" s="643">
        <v>65</v>
      </c>
      <c r="K20" s="643" t="s">
        <v>135</v>
      </c>
      <c r="L20" s="643">
        <v>565</v>
      </c>
      <c r="M20" s="643">
        <v>100</v>
      </c>
      <c r="N20" s="643" t="s">
        <v>192</v>
      </c>
      <c r="O20" s="643" t="s">
        <v>192</v>
      </c>
      <c r="P20" s="642"/>
      <c r="Q20" s="643" t="s">
        <v>192</v>
      </c>
      <c r="R20" s="643" t="s">
        <v>192</v>
      </c>
      <c r="S20" s="642"/>
      <c r="T20" s="643" t="s">
        <v>132</v>
      </c>
      <c r="U20" s="643" t="str">
        <f>VLOOKUP(A20,'2012 SG'!$D$9:$AC$424,26,FALSE)</f>
        <v>A</v>
      </c>
      <c r="V20" s="643" t="b">
        <f t="shared" si="0"/>
        <v>1</v>
      </c>
      <c r="W20" s="643" t="s">
        <v>132</v>
      </c>
      <c r="X20" s="643" t="s">
        <v>132</v>
      </c>
      <c r="Y20" s="643"/>
      <c r="Z20" s="643"/>
      <c r="AA20" s="643"/>
      <c r="AB20" s="643"/>
      <c r="AC20" s="643"/>
      <c r="AD20" s="643"/>
      <c r="AE20" s="643"/>
      <c r="AF20" s="643"/>
      <c r="AG20" s="643"/>
      <c r="AH20" s="643"/>
      <c r="AI20" s="643" t="s">
        <v>193</v>
      </c>
      <c r="AJ20" s="643" t="s">
        <v>197</v>
      </c>
      <c r="AK20" s="643" t="s">
        <v>1820</v>
      </c>
      <c r="AL20" s="643" t="s">
        <v>1821</v>
      </c>
      <c r="AM20" s="643">
        <v>1</v>
      </c>
      <c r="AN20" s="643" t="s">
        <v>193</v>
      </c>
    </row>
    <row r="21" spans="1:40">
      <c r="A21" s="643" t="s">
        <v>545</v>
      </c>
      <c r="B21" s="643" t="s">
        <v>206</v>
      </c>
      <c r="C21" s="643">
        <v>87</v>
      </c>
      <c r="D21" s="643">
        <v>88</v>
      </c>
      <c r="E21" s="643">
        <v>96</v>
      </c>
      <c r="F21" s="643">
        <v>77</v>
      </c>
      <c r="G21" s="643">
        <v>74</v>
      </c>
      <c r="H21" s="643">
        <v>56</v>
      </c>
      <c r="I21" s="643">
        <v>65</v>
      </c>
      <c r="J21" s="643">
        <v>61</v>
      </c>
      <c r="K21" s="643" t="s">
        <v>135</v>
      </c>
      <c r="L21" s="643">
        <v>604</v>
      </c>
      <c r="M21" s="643">
        <v>100</v>
      </c>
      <c r="N21" s="643" t="s">
        <v>192</v>
      </c>
      <c r="O21" s="643" t="s">
        <v>192</v>
      </c>
      <c r="P21" s="642"/>
      <c r="Q21" s="643" t="s">
        <v>192</v>
      </c>
      <c r="R21" s="643" t="s">
        <v>192</v>
      </c>
      <c r="S21" s="642"/>
      <c r="T21" s="643" t="s">
        <v>132</v>
      </c>
      <c r="U21" s="643" t="str">
        <f>VLOOKUP(A21,'2012 SG'!$D$9:$AC$424,26,FALSE)</f>
        <v>A</v>
      </c>
      <c r="V21" s="643" t="b">
        <f t="shared" si="0"/>
        <v>1</v>
      </c>
      <c r="W21" s="643" t="s">
        <v>132</v>
      </c>
      <c r="X21" s="643" t="s">
        <v>132</v>
      </c>
      <c r="Y21" s="643" t="s">
        <v>132</v>
      </c>
      <c r="Z21" s="643" t="s">
        <v>132</v>
      </c>
      <c r="AA21" s="643"/>
      <c r="AB21" s="643"/>
      <c r="AC21" s="643"/>
      <c r="AD21" s="643"/>
      <c r="AE21" s="643"/>
      <c r="AF21" s="643"/>
      <c r="AG21" s="643"/>
      <c r="AH21" s="643"/>
      <c r="AI21" s="643" t="s">
        <v>193</v>
      </c>
      <c r="AJ21" s="643" t="s">
        <v>194</v>
      </c>
      <c r="AK21" s="643" t="s">
        <v>1822</v>
      </c>
      <c r="AL21" s="643" t="s">
        <v>1823</v>
      </c>
      <c r="AM21" s="643">
        <v>5</v>
      </c>
      <c r="AN21" s="643" t="s">
        <v>193</v>
      </c>
    </row>
    <row r="22" spans="1:40">
      <c r="A22" s="643" t="s">
        <v>547</v>
      </c>
      <c r="B22" s="643" t="s">
        <v>207</v>
      </c>
      <c r="C22" s="643">
        <v>84</v>
      </c>
      <c r="D22" s="643">
        <v>89</v>
      </c>
      <c r="E22" s="643">
        <v>87</v>
      </c>
      <c r="F22" s="643">
        <v>79</v>
      </c>
      <c r="G22" s="643">
        <v>56</v>
      </c>
      <c r="H22" s="643">
        <v>62</v>
      </c>
      <c r="I22" s="643">
        <v>37</v>
      </c>
      <c r="J22" s="643">
        <v>60</v>
      </c>
      <c r="K22" s="643" t="s">
        <v>135</v>
      </c>
      <c r="L22" s="643">
        <v>554</v>
      </c>
      <c r="M22" s="643">
        <v>100</v>
      </c>
      <c r="N22" s="643" t="s">
        <v>192</v>
      </c>
      <c r="O22" s="643" t="s">
        <v>193</v>
      </c>
      <c r="P22" s="643" t="s">
        <v>193</v>
      </c>
      <c r="Q22" s="643" t="s">
        <v>192</v>
      </c>
      <c r="R22" s="643" t="s">
        <v>192</v>
      </c>
      <c r="S22" s="642"/>
      <c r="T22" s="643" t="s">
        <v>114</v>
      </c>
      <c r="U22" s="643" t="str">
        <f>VLOOKUP(A22,'2012 SG'!$D$9:$AC$424,26,FALSE)</f>
        <v>B</v>
      </c>
      <c r="V22" s="643" t="b">
        <f t="shared" si="0"/>
        <v>1</v>
      </c>
      <c r="W22" s="643" t="s">
        <v>132</v>
      </c>
      <c r="X22" s="643" t="s">
        <v>132</v>
      </c>
      <c r="Y22" s="643" t="s">
        <v>132</v>
      </c>
      <c r="Z22" s="643" t="s">
        <v>132</v>
      </c>
      <c r="AA22" s="643" t="s">
        <v>132</v>
      </c>
      <c r="AB22" s="643" t="s">
        <v>132</v>
      </c>
      <c r="AC22" s="643" t="s">
        <v>132</v>
      </c>
      <c r="AD22" s="643" t="s">
        <v>114</v>
      </c>
      <c r="AE22" s="643" t="s">
        <v>132</v>
      </c>
      <c r="AF22" s="643" t="s">
        <v>114</v>
      </c>
      <c r="AG22" s="643" t="s">
        <v>112</v>
      </c>
      <c r="AH22" s="643" t="s">
        <v>112</v>
      </c>
      <c r="AI22" s="643" t="s">
        <v>193</v>
      </c>
      <c r="AJ22" s="643" t="s">
        <v>194</v>
      </c>
      <c r="AK22" s="643" t="s">
        <v>1824</v>
      </c>
      <c r="AL22" s="643" t="s">
        <v>1808</v>
      </c>
      <c r="AM22" s="643">
        <v>4</v>
      </c>
      <c r="AN22" s="643" t="s">
        <v>192</v>
      </c>
    </row>
    <row r="23" spans="1:40">
      <c r="A23" s="643" t="s">
        <v>548</v>
      </c>
      <c r="B23" s="643" t="s">
        <v>208</v>
      </c>
      <c r="C23" s="643">
        <v>82</v>
      </c>
      <c r="D23" s="643">
        <v>85</v>
      </c>
      <c r="E23" s="643">
        <v>79</v>
      </c>
      <c r="F23" s="643">
        <v>61</v>
      </c>
      <c r="G23" s="643">
        <v>63</v>
      </c>
      <c r="H23" s="643">
        <v>65</v>
      </c>
      <c r="I23" s="643">
        <v>47</v>
      </c>
      <c r="J23" s="643">
        <v>68</v>
      </c>
      <c r="K23" s="643" t="s">
        <v>135</v>
      </c>
      <c r="L23" s="643">
        <v>550</v>
      </c>
      <c r="M23" s="643">
        <v>100</v>
      </c>
      <c r="N23" s="643" t="s">
        <v>192</v>
      </c>
      <c r="O23" s="643" t="s">
        <v>193</v>
      </c>
      <c r="P23" s="643" t="s">
        <v>193</v>
      </c>
      <c r="Q23" s="643" t="s">
        <v>192</v>
      </c>
      <c r="R23" s="643" t="s">
        <v>192</v>
      </c>
      <c r="S23" s="642"/>
      <c r="T23" s="643" t="s">
        <v>114</v>
      </c>
      <c r="U23" s="643" t="str">
        <f>VLOOKUP(A23,'2012 SG'!$D$9:$AC$424,26,FALSE)</f>
        <v>B</v>
      </c>
      <c r="V23" s="643" t="b">
        <f t="shared" si="0"/>
        <v>1</v>
      </c>
      <c r="W23" s="643" t="s">
        <v>132</v>
      </c>
      <c r="X23" s="643" t="s">
        <v>132</v>
      </c>
      <c r="Y23" s="643"/>
      <c r="Z23" s="643"/>
      <c r="AA23" s="643"/>
      <c r="AB23" s="643"/>
      <c r="AC23" s="643"/>
      <c r="AD23" s="643"/>
      <c r="AE23" s="643"/>
      <c r="AF23" s="643"/>
      <c r="AG23" s="643"/>
      <c r="AH23" s="643"/>
      <c r="AI23" s="643" t="s">
        <v>193</v>
      </c>
      <c r="AJ23" s="643" t="s">
        <v>194</v>
      </c>
      <c r="AK23" s="643" t="s">
        <v>1825</v>
      </c>
      <c r="AL23" s="643" t="s">
        <v>1808</v>
      </c>
      <c r="AM23" s="643">
        <v>4</v>
      </c>
      <c r="AN23" s="643" t="s">
        <v>192</v>
      </c>
    </row>
    <row r="24" spans="1:40">
      <c r="A24" s="643" t="s">
        <v>1197</v>
      </c>
      <c r="B24" s="643" t="s">
        <v>1353</v>
      </c>
      <c r="C24" s="643">
        <v>31</v>
      </c>
      <c r="D24" s="643">
        <v>39</v>
      </c>
      <c r="E24" s="643">
        <v>67</v>
      </c>
      <c r="F24" s="643">
        <v>6</v>
      </c>
      <c r="G24" s="643">
        <v>33</v>
      </c>
      <c r="H24" s="643">
        <v>35</v>
      </c>
      <c r="I24" s="643">
        <v>32</v>
      </c>
      <c r="J24" s="643">
        <v>40</v>
      </c>
      <c r="K24" s="643" t="s">
        <v>135</v>
      </c>
      <c r="L24" s="643">
        <v>283</v>
      </c>
      <c r="M24" s="643">
        <v>100</v>
      </c>
      <c r="N24" s="643" t="s">
        <v>192</v>
      </c>
      <c r="O24" s="643" t="s">
        <v>193</v>
      </c>
      <c r="P24" s="642"/>
      <c r="Q24" s="643" t="s">
        <v>192</v>
      </c>
      <c r="R24" s="643" t="s">
        <v>193</v>
      </c>
      <c r="S24" s="642"/>
      <c r="T24" s="643" t="s">
        <v>116</v>
      </c>
      <c r="U24" s="643" t="str">
        <f>VLOOKUP(A24,'2012 SG'!$D$9:$AC$424,26,FALSE)</f>
        <v>F</v>
      </c>
      <c r="V24" s="643" t="b">
        <f t="shared" si="0"/>
        <v>1</v>
      </c>
      <c r="W24" s="643" t="s">
        <v>116</v>
      </c>
      <c r="X24" s="643"/>
      <c r="Y24" s="643"/>
      <c r="Z24" s="643"/>
      <c r="AA24" s="643"/>
      <c r="AB24" s="643"/>
      <c r="AC24" s="643"/>
      <c r="AD24" s="643"/>
      <c r="AE24" s="643"/>
      <c r="AF24" s="643"/>
      <c r="AG24" s="643"/>
      <c r="AH24" s="643"/>
      <c r="AI24" s="643" t="s">
        <v>192</v>
      </c>
      <c r="AJ24" s="643" t="s">
        <v>194</v>
      </c>
      <c r="AK24" s="643" t="s">
        <v>1823</v>
      </c>
      <c r="AL24" s="643" t="s">
        <v>1811</v>
      </c>
      <c r="AM24" s="643">
        <v>7</v>
      </c>
      <c r="AN24" s="643" t="s">
        <v>192</v>
      </c>
    </row>
    <row r="25" spans="1:40">
      <c r="A25" s="643" t="s">
        <v>549</v>
      </c>
      <c r="B25" s="643" t="s">
        <v>124</v>
      </c>
      <c r="C25" s="643">
        <v>80</v>
      </c>
      <c r="D25" s="643">
        <v>78</v>
      </c>
      <c r="E25" s="643">
        <v>88</v>
      </c>
      <c r="F25" s="643">
        <v>55</v>
      </c>
      <c r="G25" s="643">
        <v>69</v>
      </c>
      <c r="H25" s="643">
        <v>67</v>
      </c>
      <c r="I25" s="643">
        <v>64</v>
      </c>
      <c r="J25" s="643">
        <v>62</v>
      </c>
      <c r="K25" s="643" t="s">
        <v>135</v>
      </c>
      <c r="L25" s="643">
        <v>563</v>
      </c>
      <c r="M25" s="643">
        <v>100</v>
      </c>
      <c r="N25" s="643" t="s">
        <v>192</v>
      </c>
      <c r="O25" s="643" t="s">
        <v>192</v>
      </c>
      <c r="P25" s="642"/>
      <c r="Q25" s="643" t="s">
        <v>192</v>
      </c>
      <c r="R25" s="643" t="s">
        <v>192</v>
      </c>
      <c r="S25" s="642"/>
      <c r="T25" s="643" t="s">
        <v>132</v>
      </c>
      <c r="U25" s="643" t="str">
        <f>VLOOKUP(A25,'2012 SG'!$D$9:$AC$424,26,FALSE)</f>
        <v>A</v>
      </c>
      <c r="V25" s="643" t="b">
        <f t="shared" si="0"/>
        <v>1</v>
      </c>
      <c r="W25" s="643" t="s">
        <v>132</v>
      </c>
      <c r="X25" s="643" t="s">
        <v>132</v>
      </c>
      <c r="Y25" s="643"/>
      <c r="Z25" s="643"/>
      <c r="AA25" s="643"/>
      <c r="AB25" s="643"/>
      <c r="AC25" s="643"/>
      <c r="AD25" s="643"/>
      <c r="AE25" s="643"/>
      <c r="AF25" s="643"/>
      <c r="AG25" s="643"/>
      <c r="AH25" s="643"/>
      <c r="AI25" s="643" t="s">
        <v>193</v>
      </c>
      <c r="AJ25" s="643" t="s">
        <v>197</v>
      </c>
      <c r="AK25" s="643" t="s">
        <v>1826</v>
      </c>
      <c r="AL25" s="643" t="s">
        <v>1827</v>
      </c>
      <c r="AM25" s="643">
        <v>2</v>
      </c>
      <c r="AN25" s="643" t="s">
        <v>193</v>
      </c>
    </row>
    <row r="26" spans="1:40">
      <c r="A26" s="643" t="s">
        <v>550</v>
      </c>
      <c r="B26" s="643" t="s">
        <v>209</v>
      </c>
      <c r="C26" s="643">
        <v>89</v>
      </c>
      <c r="D26" s="643">
        <v>93</v>
      </c>
      <c r="E26" s="643">
        <v>90</v>
      </c>
      <c r="F26" s="643">
        <v>68</v>
      </c>
      <c r="G26" s="643">
        <v>73</v>
      </c>
      <c r="H26" s="643">
        <v>79</v>
      </c>
      <c r="I26" s="643">
        <v>74</v>
      </c>
      <c r="J26" s="643">
        <v>80</v>
      </c>
      <c r="K26" s="643" t="s">
        <v>135</v>
      </c>
      <c r="L26" s="643">
        <v>646</v>
      </c>
      <c r="M26" s="643">
        <v>100</v>
      </c>
      <c r="N26" s="643" t="s">
        <v>192</v>
      </c>
      <c r="O26" s="643" t="s">
        <v>192</v>
      </c>
      <c r="P26" s="642"/>
      <c r="Q26" s="643" t="s">
        <v>192</v>
      </c>
      <c r="R26" s="643" t="s">
        <v>192</v>
      </c>
      <c r="S26" s="642"/>
      <c r="T26" s="643" t="s">
        <v>132</v>
      </c>
      <c r="U26" s="643" t="str">
        <f>VLOOKUP(A26,'2012 SG'!$D$9:$AC$424,26,FALSE)</f>
        <v>A</v>
      </c>
      <c r="V26" s="643" t="b">
        <f t="shared" si="0"/>
        <v>1</v>
      </c>
      <c r="W26" s="643" t="s">
        <v>132</v>
      </c>
      <c r="X26" s="643" t="s">
        <v>132</v>
      </c>
      <c r="Y26" s="643" t="s">
        <v>132</v>
      </c>
      <c r="Z26" s="643" t="s">
        <v>132</v>
      </c>
      <c r="AA26" s="643" t="s">
        <v>132</v>
      </c>
      <c r="AB26" s="643" t="s">
        <v>132</v>
      </c>
      <c r="AC26" s="643" t="s">
        <v>132</v>
      </c>
      <c r="AD26" s="643" t="s">
        <v>132</v>
      </c>
      <c r="AE26" s="643" t="s">
        <v>132</v>
      </c>
      <c r="AF26" s="643" t="s">
        <v>132</v>
      </c>
      <c r="AG26" s="643" t="s">
        <v>132</v>
      </c>
      <c r="AH26" s="643" t="s">
        <v>114</v>
      </c>
      <c r="AI26" s="643" t="s">
        <v>193</v>
      </c>
      <c r="AJ26" s="643" t="s">
        <v>197</v>
      </c>
      <c r="AK26" s="643" t="s">
        <v>1807</v>
      </c>
      <c r="AL26" s="643" t="s">
        <v>1828</v>
      </c>
      <c r="AM26" s="643">
        <v>2</v>
      </c>
      <c r="AN26" s="643" t="s">
        <v>193</v>
      </c>
    </row>
    <row r="27" spans="1:40">
      <c r="A27" s="643" t="s">
        <v>551</v>
      </c>
      <c r="B27" s="643" t="s">
        <v>210</v>
      </c>
      <c r="C27" s="643">
        <v>93</v>
      </c>
      <c r="D27" s="643">
        <v>97</v>
      </c>
      <c r="E27" s="643">
        <v>99</v>
      </c>
      <c r="F27" s="643">
        <v>79</v>
      </c>
      <c r="G27" s="643">
        <v>84</v>
      </c>
      <c r="H27" s="643">
        <v>78</v>
      </c>
      <c r="I27" s="643">
        <v>95</v>
      </c>
      <c r="J27" s="643">
        <v>84</v>
      </c>
      <c r="K27" s="643" t="s">
        <v>135</v>
      </c>
      <c r="L27" s="643">
        <v>709</v>
      </c>
      <c r="M27" s="643">
        <v>100</v>
      </c>
      <c r="N27" s="643" t="s">
        <v>192</v>
      </c>
      <c r="O27" s="643" t="s">
        <v>192</v>
      </c>
      <c r="P27" s="642"/>
      <c r="Q27" s="643" t="s">
        <v>192</v>
      </c>
      <c r="R27" s="643" t="s">
        <v>192</v>
      </c>
      <c r="S27" s="642"/>
      <c r="T27" s="643" t="s">
        <v>132</v>
      </c>
      <c r="U27" s="643" t="str">
        <f>VLOOKUP(A27,'2012 SG'!$D$9:$AC$424,26,FALSE)</f>
        <v>A</v>
      </c>
      <c r="V27" s="643" t="b">
        <f t="shared" si="0"/>
        <v>1</v>
      </c>
      <c r="W27" s="643" t="s">
        <v>132</v>
      </c>
      <c r="X27" s="643" t="s">
        <v>132</v>
      </c>
      <c r="Y27" s="643" t="s">
        <v>132</v>
      </c>
      <c r="Z27" s="643" t="s">
        <v>132</v>
      </c>
      <c r="AA27" s="643" t="s">
        <v>132</v>
      </c>
      <c r="AB27" s="643" t="s">
        <v>132</v>
      </c>
      <c r="AC27" s="643" t="s">
        <v>132</v>
      </c>
      <c r="AD27" s="643" t="s">
        <v>132</v>
      </c>
      <c r="AE27" s="643" t="s">
        <v>132</v>
      </c>
      <c r="AF27" s="643" t="s">
        <v>114</v>
      </c>
      <c r="AG27" s="643" t="s">
        <v>114</v>
      </c>
      <c r="AH27" s="643" t="s">
        <v>112</v>
      </c>
      <c r="AI27" s="643" t="s">
        <v>193</v>
      </c>
      <c r="AJ27" s="643" t="s">
        <v>194</v>
      </c>
      <c r="AK27" s="643" t="s">
        <v>1829</v>
      </c>
      <c r="AL27" s="643" t="s">
        <v>1811</v>
      </c>
      <c r="AM27" s="643">
        <v>4</v>
      </c>
      <c r="AN27" s="643" t="s">
        <v>192</v>
      </c>
    </row>
    <row r="28" spans="1:40">
      <c r="A28" s="643" t="s">
        <v>552</v>
      </c>
      <c r="B28" s="643" t="s">
        <v>211</v>
      </c>
      <c r="C28" s="643">
        <v>59</v>
      </c>
      <c r="D28" s="643">
        <v>62</v>
      </c>
      <c r="E28" s="643">
        <v>82</v>
      </c>
      <c r="F28" s="643">
        <v>30</v>
      </c>
      <c r="G28" s="643">
        <v>59</v>
      </c>
      <c r="H28" s="643">
        <v>50</v>
      </c>
      <c r="I28" s="643">
        <v>67</v>
      </c>
      <c r="J28" s="643">
        <v>50</v>
      </c>
      <c r="K28" s="643" t="s">
        <v>135</v>
      </c>
      <c r="L28" s="643">
        <v>459</v>
      </c>
      <c r="M28" s="643">
        <v>100</v>
      </c>
      <c r="N28" s="643" t="s">
        <v>193</v>
      </c>
      <c r="O28" s="643" t="s">
        <v>192</v>
      </c>
      <c r="P28" s="642"/>
      <c r="Q28" s="643" t="s">
        <v>192</v>
      </c>
      <c r="R28" s="643" t="s">
        <v>192</v>
      </c>
      <c r="S28" s="643"/>
      <c r="T28" s="643" t="s">
        <v>112</v>
      </c>
      <c r="U28" s="643" t="str">
        <f>VLOOKUP(A28,'2012 SG'!$D$9:$AC$424,26,FALSE)</f>
        <v>C</v>
      </c>
      <c r="V28" s="643" t="b">
        <f t="shared" si="0"/>
        <v>1</v>
      </c>
      <c r="W28" s="643" t="s">
        <v>112</v>
      </c>
      <c r="X28" s="643" t="s">
        <v>132</v>
      </c>
      <c r="Y28" s="643" t="s">
        <v>112</v>
      </c>
      <c r="Z28" s="643" t="s">
        <v>112</v>
      </c>
      <c r="AA28" s="643" t="s">
        <v>114</v>
      </c>
      <c r="AB28" s="643" t="s">
        <v>112</v>
      </c>
      <c r="AC28" s="643" t="s">
        <v>112</v>
      </c>
      <c r="AD28" s="643" t="s">
        <v>112</v>
      </c>
      <c r="AE28" s="643" t="s">
        <v>110</v>
      </c>
      <c r="AF28" s="643" t="s">
        <v>110</v>
      </c>
      <c r="AG28" s="643" t="s">
        <v>110</v>
      </c>
      <c r="AH28" s="643" t="s">
        <v>110</v>
      </c>
      <c r="AI28" s="643" t="s">
        <v>193</v>
      </c>
      <c r="AJ28" s="643" t="s">
        <v>194</v>
      </c>
      <c r="AK28" s="643" t="s">
        <v>1809</v>
      </c>
      <c r="AL28" s="643" t="s">
        <v>1808</v>
      </c>
      <c r="AM28" s="643">
        <v>5</v>
      </c>
      <c r="AN28" s="643" t="s">
        <v>192</v>
      </c>
    </row>
    <row r="29" spans="1:40">
      <c r="A29" s="643" t="s">
        <v>553</v>
      </c>
      <c r="B29" s="643" t="s">
        <v>212</v>
      </c>
      <c r="C29" s="643">
        <v>86</v>
      </c>
      <c r="D29" s="643">
        <v>89</v>
      </c>
      <c r="E29" s="643">
        <v>75</v>
      </c>
      <c r="F29" s="643">
        <v>68</v>
      </c>
      <c r="G29" s="643">
        <v>76</v>
      </c>
      <c r="H29" s="643">
        <v>77</v>
      </c>
      <c r="I29" s="643">
        <v>63</v>
      </c>
      <c r="J29" s="643">
        <v>83</v>
      </c>
      <c r="K29" s="643" t="s">
        <v>135</v>
      </c>
      <c r="L29" s="643">
        <v>617</v>
      </c>
      <c r="M29" s="643">
        <v>100</v>
      </c>
      <c r="N29" s="643" t="s">
        <v>192</v>
      </c>
      <c r="O29" s="643" t="s">
        <v>192</v>
      </c>
      <c r="P29" s="642"/>
      <c r="Q29" s="643" t="s">
        <v>192</v>
      </c>
      <c r="R29" s="643" t="s">
        <v>192</v>
      </c>
      <c r="S29" s="642"/>
      <c r="T29" s="643" t="s">
        <v>132</v>
      </c>
      <c r="U29" s="643" t="str">
        <f>VLOOKUP(A29,'2012 SG'!$D$9:$AC$424,26,FALSE)</f>
        <v>A</v>
      </c>
      <c r="V29" s="643" t="b">
        <f t="shared" si="0"/>
        <v>1</v>
      </c>
      <c r="W29" s="643" t="s">
        <v>132</v>
      </c>
      <c r="X29" s="643" t="s">
        <v>132</v>
      </c>
      <c r="Y29" s="643" t="s">
        <v>132</v>
      </c>
      <c r="Z29" s="643" t="s">
        <v>132</v>
      </c>
      <c r="AA29" s="643" t="s">
        <v>132</v>
      </c>
      <c r="AB29" s="643" t="s">
        <v>132</v>
      </c>
      <c r="AC29" s="643" t="s">
        <v>132</v>
      </c>
      <c r="AD29" s="643" t="s">
        <v>132</v>
      </c>
      <c r="AE29" s="643" t="s">
        <v>132</v>
      </c>
      <c r="AF29" s="643" t="s">
        <v>132</v>
      </c>
      <c r="AG29" s="643" t="s">
        <v>114</v>
      </c>
      <c r="AH29" s="643" t="s">
        <v>110</v>
      </c>
      <c r="AI29" s="643" t="s">
        <v>193</v>
      </c>
      <c r="AJ29" s="643" t="s">
        <v>194</v>
      </c>
      <c r="AK29" s="643" t="s">
        <v>1815</v>
      </c>
      <c r="AL29" s="643" t="s">
        <v>1808</v>
      </c>
      <c r="AM29" s="643">
        <v>4</v>
      </c>
      <c r="AN29" s="643" t="s">
        <v>192</v>
      </c>
    </row>
    <row r="30" spans="1:40">
      <c r="A30" s="643" t="s">
        <v>554</v>
      </c>
      <c r="B30" s="643" t="s">
        <v>119</v>
      </c>
      <c r="C30" s="643">
        <v>61</v>
      </c>
      <c r="D30" s="643">
        <v>72</v>
      </c>
      <c r="E30" s="643">
        <v>96</v>
      </c>
      <c r="F30" s="643">
        <v>32</v>
      </c>
      <c r="G30" s="643">
        <v>62</v>
      </c>
      <c r="H30" s="643">
        <v>65</v>
      </c>
      <c r="I30" s="643">
        <v>64</v>
      </c>
      <c r="J30" s="643">
        <v>74</v>
      </c>
      <c r="K30" s="643" t="s">
        <v>135</v>
      </c>
      <c r="L30" s="643">
        <v>526</v>
      </c>
      <c r="M30" s="643">
        <v>100</v>
      </c>
      <c r="N30" s="643" t="s">
        <v>192</v>
      </c>
      <c r="O30" s="643" t="s">
        <v>192</v>
      </c>
      <c r="P30" s="642"/>
      <c r="Q30" s="643" t="s">
        <v>192</v>
      </c>
      <c r="R30" s="643" t="s">
        <v>192</v>
      </c>
      <c r="S30" s="642"/>
      <c r="T30" s="643" t="s">
        <v>132</v>
      </c>
      <c r="U30" s="643" t="str">
        <f>VLOOKUP(A30,'2012 SG'!$D$9:$AC$424,26,FALSE)</f>
        <v>A</v>
      </c>
      <c r="V30" s="643" t="b">
        <f t="shared" si="0"/>
        <v>1</v>
      </c>
      <c r="W30" s="643" t="s">
        <v>132</v>
      </c>
      <c r="X30" s="643" t="s">
        <v>110</v>
      </c>
      <c r="Y30" s="643" t="s">
        <v>110</v>
      </c>
      <c r="Z30" s="643"/>
      <c r="AA30" s="643"/>
      <c r="AB30" s="643"/>
      <c r="AC30" s="643"/>
      <c r="AD30" s="643"/>
      <c r="AE30" s="643"/>
      <c r="AF30" s="643"/>
      <c r="AG30" s="643"/>
      <c r="AH30" s="643"/>
      <c r="AI30" s="643" t="s">
        <v>193</v>
      </c>
      <c r="AJ30" s="643" t="s">
        <v>194</v>
      </c>
      <c r="AK30" s="643" t="s">
        <v>1808</v>
      </c>
      <c r="AL30" s="643" t="s">
        <v>1816</v>
      </c>
      <c r="AM30" s="643">
        <v>5</v>
      </c>
      <c r="AN30" s="643" t="s">
        <v>192</v>
      </c>
    </row>
    <row r="31" spans="1:40">
      <c r="A31" s="643" t="s">
        <v>555</v>
      </c>
      <c r="B31" s="643" t="s">
        <v>14</v>
      </c>
      <c r="C31" s="643">
        <v>81</v>
      </c>
      <c r="D31" s="643">
        <v>87</v>
      </c>
      <c r="E31" s="643">
        <v>55</v>
      </c>
      <c r="F31" s="643">
        <v>79</v>
      </c>
      <c r="G31" s="643">
        <v>70</v>
      </c>
      <c r="H31" s="643">
        <v>74</v>
      </c>
      <c r="I31" s="643">
        <v>63</v>
      </c>
      <c r="J31" s="643">
        <v>85</v>
      </c>
      <c r="K31" s="643" t="s">
        <v>135</v>
      </c>
      <c r="L31" s="643">
        <v>594</v>
      </c>
      <c r="M31" s="643">
        <v>100</v>
      </c>
      <c r="N31" s="643" t="s">
        <v>192</v>
      </c>
      <c r="O31" s="643" t="s">
        <v>192</v>
      </c>
      <c r="P31" s="642"/>
      <c r="Q31" s="643" t="s">
        <v>192</v>
      </c>
      <c r="R31" s="643" t="s">
        <v>192</v>
      </c>
      <c r="S31" s="642"/>
      <c r="T31" s="643" t="s">
        <v>132</v>
      </c>
      <c r="U31" s="643" t="str">
        <f>VLOOKUP(A31,'2012 SG'!$D$9:$AC$424,26,FALSE)</f>
        <v>A</v>
      </c>
      <c r="V31" s="643" t="b">
        <f t="shared" si="0"/>
        <v>1</v>
      </c>
      <c r="W31" s="643" t="s">
        <v>132</v>
      </c>
      <c r="X31" s="643" t="s">
        <v>132</v>
      </c>
      <c r="Y31" s="643" t="s">
        <v>132</v>
      </c>
      <c r="Z31" s="643" t="s">
        <v>114</v>
      </c>
      <c r="AA31" s="643"/>
      <c r="AB31" s="643"/>
      <c r="AC31" s="643"/>
      <c r="AD31" s="643"/>
      <c r="AE31" s="643"/>
      <c r="AF31" s="643"/>
      <c r="AG31" s="643"/>
      <c r="AH31" s="643"/>
      <c r="AI31" s="643" t="s">
        <v>192</v>
      </c>
      <c r="AJ31" s="643" t="s">
        <v>194</v>
      </c>
      <c r="AK31" s="643" t="s">
        <v>1800</v>
      </c>
      <c r="AL31" s="643" t="s">
        <v>1821</v>
      </c>
      <c r="AM31" s="643">
        <v>7</v>
      </c>
      <c r="AN31" s="643" t="s">
        <v>193</v>
      </c>
    </row>
    <row r="32" spans="1:40">
      <c r="A32" s="643" t="s">
        <v>556</v>
      </c>
      <c r="B32" s="643" t="s">
        <v>213</v>
      </c>
      <c r="C32" s="643">
        <v>67</v>
      </c>
      <c r="D32" s="643">
        <v>75</v>
      </c>
      <c r="E32" s="643">
        <v>81</v>
      </c>
      <c r="F32" s="643">
        <v>55</v>
      </c>
      <c r="G32" s="643">
        <v>63</v>
      </c>
      <c r="H32" s="643">
        <v>72</v>
      </c>
      <c r="I32" s="643">
        <v>48</v>
      </c>
      <c r="J32" s="643">
        <v>72</v>
      </c>
      <c r="K32" s="643" t="s">
        <v>135</v>
      </c>
      <c r="L32" s="643">
        <v>533</v>
      </c>
      <c r="M32" s="643">
        <v>100</v>
      </c>
      <c r="N32" s="643" t="s">
        <v>192</v>
      </c>
      <c r="O32" s="643" t="s">
        <v>193</v>
      </c>
      <c r="P32" s="643" t="s">
        <v>193</v>
      </c>
      <c r="Q32" s="643" t="s">
        <v>192</v>
      </c>
      <c r="R32" s="643" t="s">
        <v>192</v>
      </c>
      <c r="S32" s="642"/>
      <c r="T32" s="643" t="s">
        <v>114</v>
      </c>
      <c r="U32" s="643" t="str">
        <f>VLOOKUP(A32,'2012 SG'!$D$9:$AC$424,26,FALSE)</f>
        <v>B</v>
      </c>
      <c r="V32" s="643" t="b">
        <f t="shared" si="0"/>
        <v>1</v>
      </c>
      <c r="W32" s="643" t="s">
        <v>114</v>
      </c>
      <c r="X32" s="643" t="s">
        <v>132</v>
      </c>
      <c r="Y32" s="643" t="s">
        <v>132</v>
      </c>
      <c r="Z32" s="643" t="s">
        <v>132</v>
      </c>
      <c r="AA32" s="643" t="s">
        <v>132</v>
      </c>
      <c r="AB32" s="643" t="s">
        <v>114</v>
      </c>
      <c r="AC32" s="643" t="s">
        <v>114</v>
      </c>
      <c r="AD32" s="643" t="s">
        <v>132</v>
      </c>
      <c r="AE32" s="643" t="s">
        <v>114</v>
      </c>
      <c r="AF32" s="643" t="s">
        <v>132</v>
      </c>
      <c r="AG32" s="643" t="s">
        <v>112</v>
      </c>
      <c r="AH32" s="643" t="s">
        <v>110</v>
      </c>
      <c r="AI32" s="643" t="s">
        <v>193</v>
      </c>
      <c r="AJ32" s="643" t="s">
        <v>194</v>
      </c>
      <c r="AK32" s="643" t="s">
        <v>1806</v>
      </c>
      <c r="AL32" s="643" t="s">
        <v>1830</v>
      </c>
      <c r="AM32" s="643">
        <v>2</v>
      </c>
      <c r="AN32" s="643" t="s">
        <v>192</v>
      </c>
    </row>
    <row r="33" spans="1:40">
      <c r="A33" s="643" t="s">
        <v>557</v>
      </c>
      <c r="B33" s="643" t="s">
        <v>214</v>
      </c>
      <c r="C33" s="643">
        <v>75</v>
      </c>
      <c r="D33" s="643">
        <v>62</v>
      </c>
      <c r="E33" s="643">
        <v>76</v>
      </c>
      <c r="F33" s="643">
        <v>45</v>
      </c>
      <c r="G33" s="643">
        <v>65</v>
      </c>
      <c r="H33" s="643">
        <v>56</v>
      </c>
      <c r="I33" s="643">
        <v>65</v>
      </c>
      <c r="J33" s="643">
        <v>56</v>
      </c>
      <c r="K33" s="643" t="s">
        <v>135</v>
      </c>
      <c r="L33" s="643">
        <v>500</v>
      </c>
      <c r="M33" s="643">
        <v>100</v>
      </c>
      <c r="N33" s="643" t="s">
        <v>192</v>
      </c>
      <c r="O33" s="643" t="s">
        <v>192</v>
      </c>
      <c r="P33" s="642"/>
      <c r="Q33" s="643" t="s">
        <v>192</v>
      </c>
      <c r="R33" s="643" t="s">
        <v>192</v>
      </c>
      <c r="S33" s="642"/>
      <c r="T33" s="643" t="s">
        <v>114</v>
      </c>
      <c r="U33" s="643" t="str">
        <f>VLOOKUP(A33,'2012 SG'!$D$9:$AC$424,26,FALSE)</f>
        <v>B</v>
      </c>
      <c r="V33" s="643" t="b">
        <f t="shared" si="0"/>
        <v>1</v>
      </c>
      <c r="W33" s="643" t="s">
        <v>132</v>
      </c>
      <c r="X33" s="643" t="s">
        <v>132</v>
      </c>
      <c r="Y33" s="643" t="s">
        <v>114</v>
      </c>
      <c r="Z33" s="643"/>
      <c r="AA33" s="643"/>
      <c r="AB33" s="643"/>
      <c r="AC33" s="643"/>
      <c r="AD33" s="643"/>
      <c r="AE33" s="643"/>
      <c r="AF33" s="643"/>
      <c r="AG33" s="643"/>
      <c r="AH33" s="643"/>
      <c r="AI33" s="643" t="s">
        <v>192</v>
      </c>
      <c r="AJ33" s="643" t="s">
        <v>197</v>
      </c>
      <c r="AK33" s="643" t="s">
        <v>1831</v>
      </c>
      <c r="AL33" s="643" t="s">
        <v>1808</v>
      </c>
      <c r="AM33" s="643">
        <v>7</v>
      </c>
      <c r="AN33" s="643" t="s">
        <v>192</v>
      </c>
    </row>
    <row r="34" spans="1:40">
      <c r="A34" s="643" t="s">
        <v>1191</v>
      </c>
      <c r="B34" s="643" t="s">
        <v>1354</v>
      </c>
      <c r="C34" s="643">
        <v>74</v>
      </c>
      <c r="D34" s="643">
        <v>82</v>
      </c>
      <c r="E34" s="643">
        <v>87</v>
      </c>
      <c r="F34" s="643">
        <v>50</v>
      </c>
      <c r="G34" s="643">
        <v>83</v>
      </c>
      <c r="H34" s="643">
        <v>86</v>
      </c>
      <c r="I34" s="643">
        <v>83</v>
      </c>
      <c r="J34" s="643">
        <v>100</v>
      </c>
      <c r="K34" s="643" t="s">
        <v>135</v>
      </c>
      <c r="L34" s="643">
        <v>645</v>
      </c>
      <c r="M34" s="643">
        <v>100</v>
      </c>
      <c r="N34" s="643" t="s">
        <v>192</v>
      </c>
      <c r="O34" s="643" t="s">
        <v>192</v>
      </c>
      <c r="P34" s="642"/>
      <c r="Q34" s="643" t="s">
        <v>193</v>
      </c>
      <c r="R34" s="643" t="s">
        <v>192</v>
      </c>
      <c r="S34" s="642"/>
      <c r="T34" s="643" t="s">
        <v>132</v>
      </c>
      <c r="U34" s="643" t="str">
        <f>VLOOKUP(A34,'2012 SG'!$D$9:$AC$424,26,FALSE)</f>
        <v>A</v>
      </c>
      <c r="V34" s="643" t="b">
        <f t="shared" si="0"/>
        <v>1</v>
      </c>
      <c r="W34" s="643" t="s">
        <v>110</v>
      </c>
      <c r="X34" s="643"/>
      <c r="Y34" s="643"/>
      <c r="Z34" s="643"/>
      <c r="AA34" s="643"/>
      <c r="AB34" s="643"/>
      <c r="AC34" s="643"/>
      <c r="AD34" s="643"/>
      <c r="AE34" s="643"/>
      <c r="AF34" s="643"/>
      <c r="AG34" s="643"/>
      <c r="AH34" s="643"/>
      <c r="AI34" s="643" t="s">
        <v>192</v>
      </c>
      <c r="AJ34" s="643" t="s">
        <v>194</v>
      </c>
      <c r="AK34" s="643" t="s">
        <v>1832</v>
      </c>
      <c r="AL34" s="643" t="s">
        <v>1833</v>
      </c>
      <c r="AM34" s="643">
        <v>7</v>
      </c>
      <c r="AN34" s="643" t="s">
        <v>192</v>
      </c>
    </row>
    <row r="35" spans="1:40">
      <c r="A35" s="643" t="s">
        <v>558</v>
      </c>
      <c r="B35" s="643" t="s">
        <v>215</v>
      </c>
      <c r="C35" s="643">
        <v>72</v>
      </c>
      <c r="D35" s="643">
        <v>67</v>
      </c>
      <c r="E35" s="643">
        <v>85</v>
      </c>
      <c r="F35" s="643">
        <v>47</v>
      </c>
      <c r="G35" s="643">
        <v>66</v>
      </c>
      <c r="H35" s="643">
        <v>74</v>
      </c>
      <c r="I35" s="643">
        <v>67</v>
      </c>
      <c r="J35" s="643">
        <v>81</v>
      </c>
      <c r="K35" s="643" t="s">
        <v>135</v>
      </c>
      <c r="L35" s="643">
        <v>559</v>
      </c>
      <c r="M35" s="643">
        <v>100</v>
      </c>
      <c r="N35" s="643" t="s">
        <v>192</v>
      </c>
      <c r="O35" s="643" t="s">
        <v>192</v>
      </c>
      <c r="P35" s="642"/>
      <c r="Q35" s="643" t="s">
        <v>192</v>
      </c>
      <c r="R35" s="643" t="s">
        <v>192</v>
      </c>
      <c r="S35" s="642"/>
      <c r="T35" s="643" t="s">
        <v>132</v>
      </c>
      <c r="U35" s="643" t="str">
        <f>VLOOKUP(A35,'2012 SG'!$D$9:$AC$424,26,FALSE)</f>
        <v>A</v>
      </c>
      <c r="V35" s="643" t="b">
        <f t="shared" si="0"/>
        <v>1</v>
      </c>
      <c r="W35" s="643" t="s">
        <v>132</v>
      </c>
      <c r="X35" s="643" t="s">
        <v>132</v>
      </c>
      <c r="Y35" s="643"/>
      <c r="Z35" s="643"/>
      <c r="AA35" s="643"/>
      <c r="AB35" s="643"/>
      <c r="AC35" s="643"/>
      <c r="AD35" s="643"/>
      <c r="AE35" s="643"/>
      <c r="AF35" s="643"/>
      <c r="AG35" s="643"/>
      <c r="AH35" s="643"/>
      <c r="AI35" s="643" t="s">
        <v>193</v>
      </c>
      <c r="AJ35" s="643" t="s">
        <v>194</v>
      </c>
      <c r="AK35" s="643" t="s">
        <v>1810</v>
      </c>
      <c r="AL35" s="643" t="s">
        <v>1816</v>
      </c>
      <c r="AM35" s="643">
        <v>2</v>
      </c>
      <c r="AN35" s="643" t="s">
        <v>192</v>
      </c>
    </row>
    <row r="36" spans="1:40">
      <c r="A36" s="643" t="s">
        <v>559</v>
      </c>
      <c r="B36" s="643" t="s">
        <v>216</v>
      </c>
      <c r="C36" s="643">
        <v>83</v>
      </c>
      <c r="D36" s="643">
        <v>86</v>
      </c>
      <c r="E36" s="643">
        <v>62</v>
      </c>
      <c r="F36" s="643">
        <v>67</v>
      </c>
      <c r="G36" s="643">
        <v>72</v>
      </c>
      <c r="H36" s="643">
        <v>76</v>
      </c>
      <c r="I36" s="643">
        <v>69</v>
      </c>
      <c r="J36" s="643">
        <v>75</v>
      </c>
      <c r="K36" s="643" t="s">
        <v>135</v>
      </c>
      <c r="L36" s="643">
        <v>590</v>
      </c>
      <c r="M36" s="643">
        <v>100</v>
      </c>
      <c r="N36" s="643" t="s">
        <v>192</v>
      </c>
      <c r="O36" s="643" t="s">
        <v>192</v>
      </c>
      <c r="P36" s="642"/>
      <c r="Q36" s="643" t="s">
        <v>192</v>
      </c>
      <c r="R36" s="643" t="s">
        <v>192</v>
      </c>
      <c r="S36" s="642"/>
      <c r="T36" s="643" t="s">
        <v>132</v>
      </c>
      <c r="U36" s="643" t="str">
        <f>VLOOKUP(A36,'2012 SG'!$D$9:$AC$424,26,FALSE)</f>
        <v>A</v>
      </c>
      <c r="V36" s="643" t="b">
        <f t="shared" si="0"/>
        <v>1</v>
      </c>
      <c r="W36" s="643" t="s">
        <v>132</v>
      </c>
      <c r="X36" s="643" t="s">
        <v>132</v>
      </c>
      <c r="Y36" s="643" t="s">
        <v>132</v>
      </c>
      <c r="Z36" s="643" t="s">
        <v>132</v>
      </c>
      <c r="AA36" s="643"/>
      <c r="AB36" s="643"/>
      <c r="AC36" s="643"/>
      <c r="AD36" s="643"/>
      <c r="AE36" s="643"/>
      <c r="AF36" s="643"/>
      <c r="AG36" s="643"/>
      <c r="AH36" s="643"/>
      <c r="AI36" s="643" t="s">
        <v>192</v>
      </c>
      <c r="AJ36" s="643" t="s">
        <v>194</v>
      </c>
      <c r="AK36" s="643" t="s">
        <v>1834</v>
      </c>
      <c r="AL36" s="643" t="s">
        <v>1809</v>
      </c>
      <c r="AM36" s="643">
        <v>7</v>
      </c>
      <c r="AN36" s="643" t="s">
        <v>193</v>
      </c>
    </row>
    <row r="37" spans="1:40">
      <c r="A37" s="643" t="s">
        <v>560</v>
      </c>
      <c r="B37" s="643" t="s">
        <v>217</v>
      </c>
      <c r="C37" s="643">
        <v>60</v>
      </c>
      <c r="D37" s="643">
        <v>59</v>
      </c>
      <c r="E37" s="643">
        <v>80</v>
      </c>
      <c r="F37" s="643">
        <v>27</v>
      </c>
      <c r="G37" s="643">
        <v>64</v>
      </c>
      <c r="H37" s="643">
        <v>50</v>
      </c>
      <c r="I37" s="643">
        <v>65</v>
      </c>
      <c r="J37" s="643">
        <v>64</v>
      </c>
      <c r="K37" s="643" t="s">
        <v>135</v>
      </c>
      <c r="L37" s="643">
        <v>469</v>
      </c>
      <c r="M37" s="643">
        <v>100</v>
      </c>
      <c r="N37" s="643" t="s">
        <v>192</v>
      </c>
      <c r="O37" s="643" t="s">
        <v>192</v>
      </c>
      <c r="P37" s="642"/>
      <c r="Q37" s="643" t="s">
        <v>192</v>
      </c>
      <c r="R37" s="643" t="s">
        <v>192</v>
      </c>
      <c r="S37" s="642"/>
      <c r="T37" s="643" t="s">
        <v>112</v>
      </c>
      <c r="U37" s="643" t="str">
        <f>VLOOKUP(A37,'2012 SG'!$D$9:$AC$424,26,FALSE)</f>
        <v>C</v>
      </c>
      <c r="V37" s="643" t="b">
        <f t="shared" si="0"/>
        <v>1</v>
      </c>
      <c r="W37" s="643" t="s">
        <v>114</v>
      </c>
      <c r="X37" s="643" t="s">
        <v>112</v>
      </c>
      <c r="Y37" s="643" t="s">
        <v>112</v>
      </c>
      <c r="Z37" s="643" t="s">
        <v>112</v>
      </c>
      <c r="AA37" s="643" t="s">
        <v>112</v>
      </c>
      <c r="AB37" s="643" t="s">
        <v>112</v>
      </c>
      <c r="AC37" s="643" t="s">
        <v>112</v>
      </c>
      <c r="AD37" s="643" t="s">
        <v>112</v>
      </c>
      <c r="AE37" s="643" t="s">
        <v>114</v>
      </c>
      <c r="AF37" s="643" t="s">
        <v>110</v>
      </c>
      <c r="AG37" s="643" t="s">
        <v>110</v>
      </c>
      <c r="AH37" s="643" t="s">
        <v>110</v>
      </c>
      <c r="AI37" s="643" t="s">
        <v>193</v>
      </c>
      <c r="AJ37" s="643" t="s">
        <v>194</v>
      </c>
      <c r="AK37" s="643" t="s">
        <v>1821</v>
      </c>
      <c r="AL37" s="643" t="s">
        <v>1811</v>
      </c>
      <c r="AM37" s="643">
        <v>2</v>
      </c>
      <c r="AN37" s="643" t="s">
        <v>192</v>
      </c>
    </row>
    <row r="38" spans="1:40">
      <c r="A38" s="643" t="s">
        <v>561</v>
      </c>
      <c r="B38" s="643" t="s">
        <v>218</v>
      </c>
      <c r="C38" s="643">
        <v>93</v>
      </c>
      <c r="D38" s="643">
        <v>92</v>
      </c>
      <c r="E38" s="643">
        <v>84</v>
      </c>
      <c r="F38" s="643">
        <v>82</v>
      </c>
      <c r="G38" s="643">
        <v>76</v>
      </c>
      <c r="H38" s="643">
        <v>73</v>
      </c>
      <c r="I38" s="643">
        <v>79</v>
      </c>
      <c r="J38" s="643">
        <v>88</v>
      </c>
      <c r="K38" s="643" t="s">
        <v>135</v>
      </c>
      <c r="L38" s="643">
        <v>667</v>
      </c>
      <c r="M38" s="643">
        <v>100</v>
      </c>
      <c r="N38" s="643" t="s">
        <v>192</v>
      </c>
      <c r="O38" s="643" t="s">
        <v>192</v>
      </c>
      <c r="P38" s="642"/>
      <c r="Q38" s="643" t="s">
        <v>192</v>
      </c>
      <c r="R38" s="643" t="s">
        <v>192</v>
      </c>
      <c r="S38" s="642"/>
      <c r="T38" s="643" t="s">
        <v>132</v>
      </c>
      <c r="U38" s="643" t="str">
        <f>VLOOKUP(A38,'2012 SG'!$D$9:$AC$424,26,FALSE)</f>
        <v>A</v>
      </c>
      <c r="V38" s="643" t="b">
        <f t="shared" si="0"/>
        <v>1</v>
      </c>
      <c r="W38" s="643" t="s">
        <v>132</v>
      </c>
      <c r="X38" s="643" t="s">
        <v>132</v>
      </c>
      <c r="Y38" s="643" t="s">
        <v>132</v>
      </c>
      <c r="Z38" s="643" t="s">
        <v>132</v>
      </c>
      <c r="AA38" s="643" t="s">
        <v>132</v>
      </c>
      <c r="AB38" s="643" t="s">
        <v>132</v>
      </c>
      <c r="AC38" s="643" t="s">
        <v>132</v>
      </c>
      <c r="AD38" s="643" t="s">
        <v>132</v>
      </c>
      <c r="AE38" s="643" t="s">
        <v>112</v>
      </c>
      <c r="AF38" s="643" t="s">
        <v>196</v>
      </c>
      <c r="AG38" s="643"/>
      <c r="AH38" s="643"/>
      <c r="AI38" s="643" t="s">
        <v>192</v>
      </c>
      <c r="AJ38" s="643" t="s">
        <v>194</v>
      </c>
      <c r="AK38" s="643" t="s">
        <v>1835</v>
      </c>
      <c r="AL38" s="643" t="s">
        <v>1818</v>
      </c>
      <c r="AM38" s="643">
        <v>7</v>
      </c>
      <c r="AN38" s="643" t="s">
        <v>193</v>
      </c>
    </row>
    <row r="39" spans="1:40">
      <c r="A39" s="643" t="s">
        <v>562</v>
      </c>
      <c r="B39" s="643" t="s">
        <v>219</v>
      </c>
      <c r="C39" s="643">
        <v>64</v>
      </c>
      <c r="D39" s="643">
        <v>76</v>
      </c>
      <c r="E39" s="643">
        <v>88</v>
      </c>
      <c r="F39" s="643">
        <v>60</v>
      </c>
      <c r="G39" s="643">
        <v>70</v>
      </c>
      <c r="H39" s="643">
        <v>78</v>
      </c>
      <c r="I39" s="643">
        <v>74</v>
      </c>
      <c r="J39" s="643">
        <v>74</v>
      </c>
      <c r="K39" s="643" t="s">
        <v>135</v>
      </c>
      <c r="L39" s="643">
        <v>584</v>
      </c>
      <c r="M39" s="643">
        <v>100</v>
      </c>
      <c r="N39" s="643" t="s">
        <v>192</v>
      </c>
      <c r="O39" s="643" t="s">
        <v>192</v>
      </c>
      <c r="P39" s="642"/>
      <c r="Q39" s="643" t="s">
        <v>192</v>
      </c>
      <c r="R39" s="643" t="s">
        <v>192</v>
      </c>
      <c r="S39" s="642"/>
      <c r="T39" s="643" t="s">
        <v>132</v>
      </c>
      <c r="U39" s="643" t="str">
        <f>VLOOKUP(A39,'2012 SG'!$D$9:$AC$424,26,FALSE)</f>
        <v>A</v>
      </c>
      <c r="V39" s="643" t="b">
        <f t="shared" si="0"/>
        <v>1</v>
      </c>
      <c r="W39" s="643" t="s">
        <v>114</v>
      </c>
      <c r="X39" s="643" t="s">
        <v>114</v>
      </c>
      <c r="Y39" s="643" t="s">
        <v>132</v>
      </c>
      <c r="Z39" s="643" t="s">
        <v>132</v>
      </c>
      <c r="AA39" s="643" t="s">
        <v>132</v>
      </c>
      <c r="AB39" s="643" t="s">
        <v>132</v>
      </c>
      <c r="AC39" s="643" t="s">
        <v>114</v>
      </c>
      <c r="AD39" s="643" t="s">
        <v>114</v>
      </c>
      <c r="AE39" s="643" t="s">
        <v>112</v>
      </c>
      <c r="AF39" s="643" t="s">
        <v>110</v>
      </c>
      <c r="AG39" s="643" t="s">
        <v>110</v>
      </c>
      <c r="AH39" s="643" t="s">
        <v>110</v>
      </c>
      <c r="AI39" s="643" t="s">
        <v>193</v>
      </c>
      <c r="AJ39" s="643" t="s">
        <v>194</v>
      </c>
      <c r="AK39" s="643" t="s">
        <v>1811</v>
      </c>
      <c r="AL39" s="643" t="s">
        <v>1816</v>
      </c>
      <c r="AM39" s="643">
        <v>1</v>
      </c>
      <c r="AN39" s="643" t="s">
        <v>192</v>
      </c>
    </row>
    <row r="40" spans="1:40">
      <c r="A40" s="643" t="s">
        <v>563</v>
      </c>
      <c r="B40" s="643" t="s">
        <v>220</v>
      </c>
      <c r="C40" s="643">
        <v>87</v>
      </c>
      <c r="D40" s="643">
        <v>87</v>
      </c>
      <c r="E40" s="643">
        <v>87</v>
      </c>
      <c r="F40" s="643">
        <v>65</v>
      </c>
      <c r="G40" s="643">
        <v>44</v>
      </c>
      <c r="H40" s="643">
        <v>49</v>
      </c>
      <c r="I40" s="643">
        <v>64</v>
      </c>
      <c r="J40" s="643">
        <v>61</v>
      </c>
      <c r="K40" s="643" t="s">
        <v>135</v>
      </c>
      <c r="L40" s="643">
        <v>544</v>
      </c>
      <c r="M40" s="643">
        <v>99</v>
      </c>
      <c r="N40" s="643" t="s">
        <v>192</v>
      </c>
      <c r="O40" s="643" t="s">
        <v>192</v>
      </c>
      <c r="P40" s="642"/>
      <c r="Q40" s="643" t="s">
        <v>192</v>
      </c>
      <c r="R40" s="643" t="s">
        <v>192</v>
      </c>
      <c r="S40" s="642"/>
      <c r="T40" s="643" t="s">
        <v>132</v>
      </c>
      <c r="U40" s="643" t="str">
        <f>VLOOKUP(A40,'2012 SG'!$D$9:$AC$424,26,FALSE)</f>
        <v>A</v>
      </c>
      <c r="V40" s="643" t="b">
        <f t="shared" si="0"/>
        <v>1</v>
      </c>
      <c r="W40" s="643" t="s">
        <v>132</v>
      </c>
      <c r="X40" s="643" t="s">
        <v>114</v>
      </c>
      <c r="Y40" s="643" t="s">
        <v>132</v>
      </c>
      <c r="Z40" s="643" t="s">
        <v>132</v>
      </c>
      <c r="AA40" s="643" t="s">
        <v>132</v>
      </c>
      <c r="AB40" s="643" t="s">
        <v>132</v>
      </c>
      <c r="AC40" s="643" t="s">
        <v>132</v>
      </c>
      <c r="AD40" s="643" t="s">
        <v>114</v>
      </c>
      <c r="AE40" s="643" t="s">
        <v>132</v>
      </c>
      <c r="AF40" s="643" t="s">
        <v>112</v>
      </c>
      <c r="AG40" s="643" t="s">
        <v>112</v>
      </c>
      <c r="AH40" s="643" t="s">
        <v>112</v>
      </c>
      <c r="AI40" s="643" t="s">
        <v>193</v>
      </c>
      <c r="AJ40" s="643" t="s">
        <v>194</v>
      </c>
      <c r="AK40" s="643" t="s">
        <v>1836</v>
      </c>
      <c r="AL40" s="643" t="s">
        <v>1818</v>
      </c>
      <c r="AM40" s="643">
        <v>4</v>
      </c>
      <c r="AN40" s="643" t="s">
        <v>192</v>
      </c>
    </row>
    <row r="41" spans="1:40">
      <c r="A41" s="643" t="s">
        <v>564</v>
      </c>
      <c r="B41" s="643" t="s">
        <v>221</v>
      </c>
      <c r="C41" s="643">
        <v>80</v>
      </c>
      <c r="D41" s="643">
        <v>81</v>
      </c>
      <c r="E41" s="643">
        <v>79</v>
      </c>
      <c r="F41" s="643">
        <v>61</v>
      </c>
      <c r="G41" s="643">
        <v>65</v>
      </c>
      <c r="H41" s="643">
        <v>63</v>
      </c>
      <c r="I41" s="643">
        <v>57</v>
      </c>
      <c r="J41" s="643">
        <v>54</v>
      </c>
      <c r="K41" s="643" t="s">
        <v>135</v>
      </c>
      <c r="L41" s="643">
        <v>540</v>
      </c>
      <c r="M41" s="643">
        <v>100</v>
      </c>
      <c r="N41" s="643" t="s">
        <v>192</v>
      </c>
      <c r="O41" s="643" t="s">
        <v>192</v>
      </c>
      <c r="P41" s="642"/>
      <c r="Q41" s="643" t="s">
        <v>192</v>
      </c>
      <c r="R41" s="643" t="s">
        <v>192</v>
      </c>
      <c r="S41" s="642"/>
      <c r="T41" s="643" t="s">
        <v>132</v>
      </c>
      <c r="U41" s="643" t="str">
        <f>VLOOKUP(A41,'2012 SG'!$D$9:$AC$424,26,FALSE)</f>
        <v>A</v>
      </c>
      <c r="V41" s="643" t="b">
        <f t="shared" si="0"/>
        <v>1</v>
      </c>
      <c r="W41" s="643" t="s">
        <v>132</v>
      </c>
      <c r="X41" s="643" t="s">
        <v>132</v>
      </c>
      <c r="Y41" s="643" t="s">
        <v>132</v>
      </c>
      <c r="Z41" s="643" t="s">
        <v>132</v>
      </c>
      <c r="AA41" s="643" t="s">
        <v>132</v>
      </c>
      <c r="AB41" s="643" t="s">
        <v>132</v>
      </c>
      <c r="AC41" s="643" t="s">
        <v>132</v>
      </c>
      <c r="AD41" s="643" t="s">
        <v>132</v>
      </c>
      <c r="AE41" s="643" t="s">
        <v>132</v>
      </c>
      <c r="AF41" s="643" t="s">
        <v>112</v>
      </c>
      <c r="AG41" s="643" t="s">
        <v>112</v>
      </c>
      <c r="AH41" s="643" t="s">
        <v>112</v>
      </c>
      <c r="AI41" s="643" t="s">
        <v>193</v>
      </c>
      <c r="AJ41" s="643" t="s">
        <v>194</v>
      </c>
      <c r="AK41" s="643" t="s">
        <v>1815</v>
      </c>
      <c r="AL41" s="643" t="s">
        <v>1809</v>
      </c>
      <c r="AM41" s="643">
        <v>4</v>
      </c>
      <c r="AN41" s="643" t="s">
        <v>192</v>
      </c>
    </row>
    <row r="42" spans="1:40">
      <c r="A42" s="643" t="s">
        <v>565</v>
      </c>
      <c r="B42" s="643" t="s">
        <v>222</v>
      </c>
      <c r="C42" s="643">
        <v>57</v>
      </c>
      <c r="D42" s="643">
        <v>73</v>
      </c>
      <c r="E42" s="643">
        <v>81</v>
      </c>
      <c r="F42" s="643">
        <v>39</v>
      </c>
      <c r="G42" s="643">
        <v>63</v>
      </c>
      <c r="H42" s="643">
        <v>76</v>
      </c>
      <c r="I42" s="643">
        <v>56</v>
      </c>
      <c r="J42" s="643">
        <v>67</v>
      </c>
      <c r="K42" s="643" t="s">
        <v>135</v>
      </c>
      <c r="L42" s="643">
        <v>512</v>
      </c>
      <c r="M42" s="643">
        <v>100</v>
      </c>
      <c r="N42" s="643" t="s">
        <v>192</v>
      </c>
      <c r="O42" s="643" t="s">
        <v>192</v>
      </c>
      <c r="P42" s="642"/>
      <c r="Q42" s="643" t="s">
        <v>192</v>
      </c>
      <c r="R42" s="643" t="s">
        <v>192</v>
      </c>
      <c r="S42" s="642"/>
      <c r="T42" s="643" t="s">
        <v>114</v>
      </c>
      <c r="U42" s="643" t="str">
        <f>VLOOKUP(A42,'2012 SG'!$D$9:$AC$424,26,FALSE)</f>
        <v>B</v>
      </c>
      <c r="V42" s="643" t="b">
        <f t="shared" si="0"/>
        <v>1</v>
      </c>
      <c r="W42" s="643" t="s">
        <v>112</v>
      </c>
      <c r="X42" s="643" t="s">
        <v>114</v>
      </c>
      <c r="Y42" s="643" t="s">
        <v>132</v>
      </c>
      <c r="Z42" s="643" t="s">
        <v>110</v>
      </c>
      <c r="AA42" s="643" t="s">
        <v>112</v>
      </c>
      <c r="AB42" s="643" t="s">
        <v>112</v>
      </c>
      <c r="AC42" s="643" t="s">
        <v>112</v>
      </c>
      <c r="AD42" s="643" t="s">
        <v>110</v>
      </c>
      <c r="AE42" s="643" t="s">
        <v>112</v>
      </c>
      <c r="AF42" s="643" t="s">
        <v>114</v>
      </c>
      <c r="AG42" s="643" t="s">
        <v>110</v>
      </c>
      <c r="AH42" s="643" t="s">
        <v>110</v>
      </c>
      <c r="AI42" s="643" t="s">
        <v>193</v>
      </c>
      <c r="AJ42" s="643" t="s">
        <v>194</v>
      </c>
      <c r="AK42" s="643" t="s">
        <v>1821</v>
      </c>
      <c r="AL42" s="643" t="s">
        <v>1812</v>
      </c>
      <c r="AM42" s="643">
        <v>1</v>
      </c>
      <c r="AN42" s="643" t="s">
        <v>192</v>
      </c>
    </row>
    <row r="43" spans="1:40">
      <c r="A43" s="643" t="s">
        <v>566</v>
      </c>
      <c r="B43" s="643" t="s">
        <v>223</v>
      </c>
      <c r="C43" s="643">
        <v>76</v>
      </c>
      <c r="D43" s="643">
        <v>78</v>
      </c>
      <c r="E43" s="643">
        <v>87</v>
      </c>
      <c r="F43" s="643">
        <v>68</v>
      </c>
      <c r="G43" s="643">
        <v>64</v>
      </c>
      <c r="H43" s="643">
        <v>47</v>
      </c>
      <c r="I43" s="643">
        <v>64</v>
      </c>
      <c r="J43" s="643">
        <v>56</v>
      </c>
      <c r="K43" s="643" t="s">
        <v>135</v>
      </c>
      <c r="L43" s="643">
        <v>540</v>
      </c>
      <c r="M43" s="643">
        <v>100</v>
      </c>
      <c r="N43" s="643" t="s">
        <v>192</v>
      </c>
      <c r="O43" s="643" t="s">
        <v>192</v>
      </c>
      <c r="P43" s="642"/>
      <c r="Q43" s="643" t="s">
        <v>192</v>
      </c>
      <c r="R43" s="643" t="s">
        <v>192</v>
      </c>
      <c r="S43" s="642"/>
      <c r="T43" s="643" t="s">
        <v>132</v>
      </c>
      <c r="U43" s="643" t="str">
        <f>VLOOKUP(A43,'2012 SG'!$D$9:$AC$424,26,FALSE)</f>
        <v>A</v>
      </c>
      <c r="V43" s="643" t="b">
        <f t="shared" si="0"/>
        <v>1</v>
      </c>
      <c r="W43" s="643" t="s">
        <v>132</v>
      </c>
      <c r="X43" s="643" t="s">
        <v>132</v>
      </c>
      <c r="Y43" s="643" t="s">
        <v>114</v>
      </c>
      <c r="Z43" s="643" t="s">
        <v>114</v>
      </c>
      <c r="AA43" s="643" t="s">
        <v>132</v>
      </c>
      <c r="AB43" s="643" t="s">
        <v>114</v>
      </c>
      <c r="AC43" s="643" t="s">
        <v>114</v>
      </c>
      <c r="AD43" s="643" t="s">
        <v>114</v>
      </c>
      <c r="AE43" s="643" t="s">
        <v>114</v>
      </c>
      <c r="AF43" s="643" t="s">
        <v>110</v>
      </c>
      <c r="AG43" s="643" t="s">
        <v>110</v>
      </c>
      <c r="AH43" s="643" t="s">
        <v>116</v>
      </c>
      <c r="AI43" s="643" t="s">
        <v>193</v>
      </c>
      <c r="AJ43" s="643" t="s">
        <v>194</v>
      </c>
      <c r="AK43" s="643" t="s">
        <v>1817</v>
      </c>
      <c r="AL43" s="643" t="s">
        <v>1816</v>
      </c>
      <c r="AM43" s="643">
        <v>2</v>
      </c>
      <c r="AN43" s="643" t="s">
        <v>192</v>
      </c>
    </row>
    <row r="44" spans="1:40">
      <c r="A44" s="643" t="s">
        <v>567</v>
      </c>
      <c r="B44" s="643" t="s">
        <v>38</v>
      </c>
      <c r="C44" s="643">
        <v>96</v>
      </c>
      <c r="D44" s="643">
        <v>95</v>
      </c>
      <c r="E44" s="643">
        <v>97</v>
      </c>
      <c r="F44" s="643">
        <v>85</v>
      </c>
      <c r="G44" s="643">
        <v>79</v>
      </c>
      <c r="H44" s="643">
        <v>66</v>
      </c>
      <c r="I44" s="643">
        <v>81</v>
      </c>
      <c r="J44" s="643">
        <v>66</v>
      </c>
      <c r="K44" s="643" t="s">
        <v>135</v>
      </c>
      <c r="L44" s="643">
        <v>665</v>
      </c>
      <c r="M44" s="643">
        <v>100</v>
      </c>
      <c r="N44" s="643" t="s">
        <v>192</v>
      </c>
      <c r="O44" s="643" t="s">
        <v>192</v>
      </c>
      <c r="P44" s="642"/>
      <c r="Q44" s="643" t="s">
        <v>192</v>
      </c>
      <c r="R44" s="643" t="s">
        <v>192</v>
      </c>
      <c r="S44" s="642"/>
      <c r="T44" s="643" t="s">
        <v>132</v>
      </c>
      <c r="U44" s="643" t="str">
        <f>VLOOKUP(A44,'2012 SG'!$D$9:$AC$424,26,FALSE)</f>
        <v>A</v>
      </c>
      <c r="V44" s="643" t="b">
        <f t="shared" si="0"/>
        <v>1</v>
      </c>
      <c r="W44" s="643" t="s">
        <v>132</v>
      </c>
      <c r="X44" s="643" t="s">
        <v>132</v>
      </c>
      <c r="Y44" s="643" t="s">
        <v>132</v>
      </c>
      <c r="Z44" s="643" t="s">
        <v>132</v>
      </c>
      <c r="AA44" s="643" t="s">
        <v>132</v>
      </c>
      <c r="AB44" s="643" t="s">
        <v>132</v>
      </c>
      <c r="AC44" s="643"/>
      <c r="AD44" s="643"/>
      <c r="AE44" s="643"/>
      <c r="AF44" s="643"/>
      <c r="AG44" s="643"/>
      <c r="AH44" s="643"/>
      <c r="AI44" s="643" t="s">
        <v>192</v>
      </c>
      <c r="AJ44" s="643" t="s">
        <v>194</v>
      </c>
      <c r="AK44" s="643" t="s">
        <v>1837</v>
      </c>
      <c r="AL44" s="643" t="s">
        <v>1838</v>
      </c>
      <c r="AM44" s="643">
        <v>7</v>
      </c>
      <c r="AN44" s="643" t="s">
        <v>193</v>
      </c>
    </row>
    <row r="45" spans="1:40">
      <c r="A45" s="643" t="s">
        <v>568</v>
      </c>
      <c r="B45" s="643" t="s">
        <v>224</v>
      </c>
      <c r="C45" s="643">
        <v>91</v>
      </c>
      <c r="D45" s="643">
        <v>90</v>
      </c>
      <c r="E45" s="643">
        <v>75</v>
      </c>
      <c r="F45" s="643">
        <v>66</v>
      </c>
      <c r="G45" s="643">
        <v>78</v>
      </c>
      <c r="H45" s="643">
        <v>62</v>
      </c>
      <c r="I45" s="643">
        <v>75</v>
      </c>
      <c r="J45" s="643">
        <v>66</v>
      </c>
      <c r="K45" s="643" t="s">
        <v>135</v>
      </c>
      <c r="L45" s="643">
        <v>603</v>
      </c>
      <c r="M45" s="643">
        <v>100</v>
      </c>
      <c r="N45" s="643" t="s">
        <v>192</v>
      </c>
      <c r="O45" s="643" t="s">
        <v>192</v>
      </c>
      <c r="P45" s="642"/>
      <c r="Q45" s="643" t="s">
        <v>192</v>
      </c>
      <c r="R45" s="643" t="s">
        <v>192</v>
      </c>
      <c r="S45" s="642"/>
      <c r="T45" s="643" t="s">
        <v>132</v>
      </c>
      <c r="U45" s="643" t="str">
        <f>VLOOKUP(A45,'2012 SG'!$D$9:$AC$424,26,FALSE)</f>
        <v>A</v>
      </c>
      <c r="V45" s="643" t="b">
        <f t="shared" si="0"/>
        <v>1</v>
      </c>
      <c r="W45" s="643" t="s">
        <v>132</v>
      </c>
      <c r="X45" s="643" t="s">
        <v>114</v>
      </c>
      <c r="Y45" s="643" t="s">
        <v>132</v>
      </c>
      <c r="Z45" s="643" t="s">
        <v>132</v>
      </c>
      <c r="AA45" s="643" t="s">
        <v>132</v>
      </c>
      <c r="AB45" s="642"/>
      <c r="AC45" s="642"/>
      <c r="AD45" s="642"/>
      <c r="AE45" s="642"/>
      <c r="AF45" s="642"/>
      <c r="AG45" s="642"/>
      <c r="AH45" s="643"/>
      <c r="AI45" s="643" t="s">
        <v>192</v>
      </c>
      <c r="AJ45" s="643" t="s">
        <v>194</v>
      </c>
      <c r="AK45" s="643" t="s">
        <v>1839</v>
      </c>
      <c r="AL45" s="643" t="s">
        <v>1823</v>
      </c>
      <c r="AM45" s="643">
        <v>7</v>
      </c>
      <c r="AN45" s="643" t="s">
        <v>193</v>
      </c>
    </row>
    <row r="46" spans="1:40">
      <c r="A46" s="643" t="s">
        <v>569</v>
      </c>
      <c r="B46" s="643" t="s">
        <v>225</v>
      </c>
      <c r="C46" s="643">
        <v>53</v>
      </c>
      <c r="D46" s="643">
        <v>67</v>
      </c>
      <c r="E46" s="643">
        <v>84</v>
      </c>
      <c r="F46" s="643">
        <v>44</v>
      </c>
      <c r="G46" s="643">
        <v>54</v>
      </c>
      <c r="H46" s="643">
        <v>69</v>
      </c>
      <c r="I46" s="643">
        <v>46</v>
      </c>
      <c r="J46" s="643">
        <v>69</v>
      </c>
      <c r="K46" s="643" t="s">
        <v>135</v>
      </c>
      <c r="L46" s="643">
        <v>486</v>
      </c>
      <c r="M46" s="643">
        <v>100</v>
      </c>
      <c r="N46" s="643" t="s">
        <v>192</v>
      </c>
      <c r="O46" s="643" t="s">
        <v>193</v>
      </c>
      <c r="P46" s="642"/>
      <c r="Q46" s="643" t="s">
        <v>192</v>
      </c>
      <c r="R46" s="643" t="s">
        <v>192</v>
      </c>
      <c r="S46" s="642"/>
      <c r="T46" s="643" t="s">
        <v>112</v>
      </c>
      <c r="U46" s="643" t="str">
        <f>VLOOKUP(A46,'2012 SG'!$D$9:$AC$424,26,FALSE)</f>
        <v>C</v>
      </c>
      <c r="V46" s="643" t="b">
        <f t="shared" si="0"/>
        <v>1</v>
      </c>
      <c r="W46" s="643" t="s">
        <v>112</v>
      </c>
      <c r="X46" s="643" t="s">
        <v>112</v>
      </c>
      <c r="Y46" s="643" t="s">
        <v>112</v>
      </c>
      <c r="Z46" s="643" t="s">
        <v>112</v>
      </c>
      <c r="AA46" s="643" t="s">
        <v>114</v>
      </c>
      <c r="AB46" s="643" t="s">
        <v>110</v>
      </c>
      <c r="AC46" s="643" t="s">
        <v>112</v>
      </c>
      <c r="AD46" s="643" t="s">
        <v>112</v>
      </c>
      <c r="AE46" s="643" t="s">
        <v>110</v>
      </c>
      <c r="AF46" s="643" t="s">
        <v>110</v>
      </c>
      <c r="AG46" s="643" t="s">
        <v>110</v>
      </c>
      <c r="AH46" s="643" t="s">
        <v>110</v>
      </c>
      <c r="AI46" s="643" t="s">
        <v>193</v>
      </c>
      <c r="AJ46" s="643" t="s">
        <v>194</v>
      </c>
      <c r="AK46" s="643" t="s">
        <v>1810</v>
      </c>
      <c r="AL46" s="643" t="s">
        <v>1811</v>
      </c>
      <c r="AM46" s="643">
        <v>1</v>
      </c>
      <c r="AN46" s="643" t="s">
        <v>192</v>
      </c>
    </row>
    <row r="47" spans="1:40">
      <c r="A47" s="643" t="s">
        <v>570</v>
      </c>
      <c r="B47" s="643" t="s">
        <v>226</v>
      </c>
      <c r="C47" s="643">
        <v>61</v>
      </c>
      <c r="D47" s="643">
        <v>67</v>
      </c>
      <c r="E47" s="643">
        <v>87</v>
      </c>
      <c r="F47" s="643">
        <v>35</v>
      </c>
      <c r="G47" s="643">
        <v>53</v>
      </c>
      <c r="H47" s="643">
        <v>65</v>
      </c>
      <c r="I47" s="643">
        <v>47</v>
      </c>
      <c r="J47" s="643">
        <v>73</v>
      </c>
      <c r="K47" s="643" t="s">
        <v>135</v>
      </c>
      <c r="L47" s="643">
        <v>488</v>
      </c>
      <c r="M47" s="643">
        <v>100</v>
      </c>
      <c r="N47" s="643" t="s">
        <v>193</v>
      </c>
      <c r="O47" s="643" t="s">
        <v>193</v>
      </c>
      <c r="P47" s="643" t="s">
        <v>193</v>
      </c>
      <c r="Q47" s="643" t="s">
        <v>192</v>
      </c>
      <c r="R47" s="643" t="s">
        <v>192</v>
      </c>
      <c r="S47" s="642"/>
      <c r="T47" s="643" t="s">
        <v>110</v>
      </c>
      <c r="U47" s="643" t="str">
        <f>VLOOKUP(A47,'2012 SG'!$D$9:$AC$424,26,FALSE)</f>
        <v>D</v>
      </c>
      <c r="V47" s="643" t="b">
        <f t="shared" si="0"/>
        <v>1</v>
      </c>
      <c r="W47" s="643" t="s">
        <v>112</v>
      </c>
      <c r="X47" s="643" t="s">
        <v>114</v>
      </c>
      <c r="Y47" s="643" t="s">
        <v>112</v>
      </c>
      <c r="Z47" s="643" t="s">
        <v>112</v>
      </c>
      <c r="AA47" s="643" t="s">
        <v>112</v>
      </c>
      <c r="AB47" s="643" t="s">
        <v>112</v>
      </c>
      <c r="AC47" s="643" t="s">
        <v>114</v>
      </c>
      <c r="AD47" s="643" t="s">
        <v>114</v>
      </c>
      <c r="AE47" s="643" t="s">
        <v>114</v>
      </c>
      <c r="AF47" s="643" t="s">
        <v>112</v>
      </c>
      <c r="AG47" s="643" t="s">
        <v>112</v>
      </c>
      <c r="AH47" s="643" t="s">
        <v>110</v>
      </c>
      <c r="AI47" s="643" t="s">
        <v>193</v>
      </c>
      <c r="AJ47" s="643" t="s">
        <v>194</v>
      </c>
      <c r="AK47" s="643" t="s">
        <v>1821</v>
      </c>
      <c r="AL47" s="643" t="s">
        <v>1810</v>
      </c>
      <c r="AM47" s="643">
        <v>2</v>
      </c>
      <c r="AN47" s="643" t="s">
        <v>192</v>
      </c>
    </row>
    <row r="48" spans="1:40">
      <c r="A48" s="643" t="s">
        <v>571</v>
      </c>
      <c r="B48" s="643" t="s">
        <v>227</v>
      </c>
      <c r="C48" s="643">
        <v>90</v>
      </c>
      <c r="D48" s="643">
        <v>87</v>
      </c>
      <c r="E48" s="643">
        <v>87</v>
      </c>
      <c r="F48" s="643">
        <v>93</v>
      </c>
      <c r="G48" s="643">
        <v>73</v>
      </c>
      <c r="H48" s="643">
        <v>62</v>
      </c>
      <c r="I48" s="643">
        <v>71</v>
      </c>
      <c r="J48" s="643">
        <v>57</v>
      </c>
      <c r="K48" s="643" t="s">
        <v>135</v>
      </c>
      <c r="L48" s="643">
        <v>620</v>
      </c>
      <c r="M48" s="643">
        <v>100</v>
      </c>
      <c r="N48" s="643" t="s">
        <v>192</v>
      </c>
      <c r="O48" s="643" t="s">
        <v>192</v>
      </c>
      <c r="P48" s="642"/>
      <c r="Q48" s="643" t="s">
        <v>192</v>
      </c>
      <c r="R48" s="643" t="s">
        <v>192</v>
      </c>
      <c r="S48" s="642"/>
      <c r="T48" s="643" t="s">
        <v>132</v>
      </c>
      <c r="U48" s="643" t="str">
        <f>VLOOKUP(A48,'2012 SG'!$D$9:$AC$424,26,FALSE)</f>
        <v>A</v>
      </c>
      <c r="V48" s="643" t="b">
        <f t="shared" si="0"/>
        <v>1</v>
      </c>
      <c r="W48" s="643" t="s">
        <v>132</v>
      </c>
      <c r="X48" s="643" t="s">
        <v>132</v>
      </c>
      <c r="Y48" s="643" t="s">
        <v>114</v>
      </c>
      <c r="Z48" s="643" t="s">
        <v>132</v>
      </c>
      <c r="AA48" s="643" t="s">
        <v>132</v>
      </c>
      <c r="AB48" s="643" t="s">
        <v>132</v>
      </c>
      <c r="AC48" s="643" t="s">
        <v>132</v>
      </c>
      <c r="AD48" s="643" t="s">
        <v>196</v>
      </c>
      <c r="AE48" s="643"/>
      <c r="AF48" s="643"/>
      <c r="AG48" s="643"/>
      <c r="AH48" s="643"/>
      <c r="AI48" s="643" t="s">
        <v>192</v>
      </c>
      <c r="AJ48" s="643" t="s">
        <v>194</v>
      </c>
      <c r="AK48" s="643" t="s">
        <v>1840</v>
      </c>
      <c r="AL48" s="643" t="s">
        <v>1808</v>
      </c>
      <c r="AM48" s="643">
        <v>7</v>
      </c>
      <c r="AN48" s="643" t="s">
        <v>193</v>
      </c>
    </row>
    <row r="49" spans="1:40">
      <c r="A49" s="643" t="s">
        <v>572</v>
      </c>
      <c r="B49" s="643" t="s">
        <v>228</v>
      </c>
      <c r="C49" s="643">
        <v>54</v>
      </c>
      <c r="D49" s="643">
        <v>71</v>
      </c>
      <c r="E49" s="643">
        <v>83</v>
      </c>
      <c r="F49" s="643">
        <v>46</v>
      </c>
      <c r="G49" s="643">
        <v>65</v>
      </c>
      <c r="H49" s="643">
        <v>65</v>
      </c>
      <c r="I49" s="643">
        <v>50</v>
      </c>
      <c r="J49" s="643">
        <v>60</v>
      </c>
      <c r="K49" s="643" t="s">
        <v>135</v>
      </c>
      <c r="L49" s="643">
        <v>494</v>
      </c>
      <c r="M49" s="643">
        <v>100</v>
      </c>
      <c r="N49" s="643" t="s">
        <v>193</v>
      </c>
      <c r="O49" s="643" t="s">
        <v>192</v>
      </c>
      <c r="P49" s="642"/>
      <c r="Q49" s="643" t="s">
        <v>192</v>
      </c>
      <c r="R49" s="643" t="s">
        <v>192</v>
      </c>
      <c r="S49" s="642"/>
      <c r="T49" s="643" t="s">
        <v>112</v>
      </c>
      <c r="U49" s="643" t="str">
        <f>VLOOKUP(A49,'2012 SG'!$D$9:$AC$424,26,FALSE)</f>
        <v>C</v>
      </c>
      <c r="V49" s="643" t="b">
        <f t="shared" si="0"/>
        <v>1</v>
      </c>
      <c r="W49" s="643" t="s">
        <v>112</v>
      </c>
      <c r="X49" s="643" t="s">
        <v>114</v>
      </c>
      <c r="Y49" s="643" t="s">
        <v>112</v>
      </c>
      <c r="Z49" s="643" t="s">
        <v>132</v>
      </c>
      <c r="AA49" s="643" t="s">
        <v>112</v>
      </c>
      <c r="AB49" s="643" t="s">
        <v>112</v>
      </c>
      <c r="AC49" s="643" t="s">
        <v>110</v>
      </c>
      <c r="AD49" s="643" t="s">
        <v>110</v>
      </c>
      <c r="AE49" s="643" t="s">
        <v>112</v>
      </c>
      <c r="AF49" s="643" t="s">
        <v>112</v>
      </c>
      <c r="AG49" s="643" t="s">
        <v>110</v>
      </c>
      <c r="AH49" s="643" t="s">
        <v>116</v>
      </c>
      <c r="AI49" s="643" t="s">
        <v>193</v>
      </c>
      <c r="AJ49" s="643" t="s">
        <v>194</v>
      </c>
      <c r="AK49" s="643" t="s">
        <v>1808</v>
      </c>
      <c r="AL49" s="643" t="s">
        <v>1811</v>
      </c>
      <c r="AM49" s="643">
        <v>2</v>
      </c>
      <c r="AN49" s="643" t="s">
        <v>192</v>
      </c>
    </row>
    <row r="50" spans="1:40">
      <c r="A50" s="643" t="s">
        <v>573</v>
      </c>
      <c r="B50" s="643" t="s">
        <v>229</v>
      </c>
      <c r="C50" s="643">
        <v>56</v>
      </c>
      <c r="D50" s="643">
        <v>61</v>
      </c>
      <c r="E50" s="643">
        <v>75</v>
      </c>
      <c r="F50" s="643">
        <v>26</v>
      </c>
      <c r="G50" s="643">
        <v>61</v>
      </c>
      <c r="H50" s="643">
        <v>56</v>
      </c>
      <c r="I50" s="643">
        <v>59</v>
      </c>
      <c r="J50" s="643">
        <v>65</v>
      </c>
      <c r="K50" s="643" t="s">
        <v>135</v>
      </c>
      <c r="L50" s="643">
        <v>459</v>
      </c>
      <c r="M50" s="643">
        <v>100</v>
      </c>
      <c r="N50" s="643" t="s">
        <v>193</v>
      </c>
      <c r="O50" s="643" t="s">
        <v>192</v>
      </c>
      <c r="P50" s="642"/>
      <c r="Q50" s="643" t="s">
        <v>192</v>
      </c>
      <c r="R50" s="643" t="s">
        <v>192</v>
      </c>
      <c r="S50" s="642"/>
      <c r="T50" s="643" t="s">
        <v>112</v>
      </c>
      <c r="U50" s="643" t="str">
        <f>VLOOKUP(A50,'2012 SG'!$D$9:$AC$424,26,FALSE)</f>
        <v>C</v>
      </c>
      <c r="V50" s="643" t="b">
        <f t="shared" si="0"/>
        <v>1</v>
      </c>
      <c r="W50" s="643" t="s">
        <v>112</v>
      </c>
      <c r="X50" s="643" t="s">
        <v>112</v>
      </c>
      <c r="Y50" s="643" t="s">
        <v>112</v>
      </c>
      <c r="Z50" s="643" t="s">
        <v>112</v>
      </c>
      <c r="AA50" s="643" t="s">
        <v>114</v>
      </c>
      <c r="AB50" s="643" t="s">
        <v>112</v>
      </c>
      <c r="AC50" s="643" t="s">
        <v>112</v>
      </c>
      <c r="AD50" s="643" t="s">
        <v>112</v>
      </c>
      <c r="AE50" s="643" t="s">
        <v>112</v>
      </c>
      <c r="AF50" s="643" t="s">
        <v>110</v>
      </c>
      <c r="AG50" s="643" t="s">
        <v>110</v>
      </c>
      <c r="AH50" s="643" t="s">
        <v>110</v>
      </c>
      <c r="AI50" s="643" t="s">
        <v>193</v>
      </c>
      <c r="AJ50" s="643" t="s">
        <v>194</v>
      </c>
      <c r="AK50" s="643" t="s">
        <v>1810</v>
      </c>
      <c r="AL50" s="643" t="s">
        <v>1811</v>
      </c>
      <c r="AM50" s="643">
        <v>5</v>
      </c>
      <c r="AN50" s="643" t="s">
        <v>192</v>
      </c>
    </row>
    <row r="51" spans="1:40">
      <c r="A51" s="643" t="s">
        <v>574</v>
      </c>
      <c r="B51" s="643" t="s">
        <v>230</v>
      </c>
      <c r="C51" s="643">
        <v>53</v>
      </c>
      <c r="D51" s="643">
        <v>66</v>
      </c>
      <c r="E51" s="643">
        <v>95</v>
      </c>
      <c r="F51" s="643">
        <v>29</v>
      </c>
      <c r="G51" s="643">
        <v>52</v>
      </c>
      <c r="H51" s="643">
        <v>60</v>
      </c>
      <c r="I51" s="643">
        <v>47</v>
      </c>
      <c r="J51" s="643">
        <v>76</v>
      </c>
      <c r="K51" s="643" t="s">
        <v>135</v>
      </c>
      <c r="L51" s="643">
        <v>478</v>
      </c>
      <c r="M51" s="643">
        <v>100</v>
      </c>
      <c r="N51" s="643" t="s">
        <v>192</v>
      </c>
      <c r="O51" s="643" t="s">
        <v>193</v>
      </c>
      <c r="P51" s="642"/>
      <c r="Q51" s="643" t="s">
        <v>192</v>
      </c>
      <c r="R51" s="643" t="s">
        <v>192</v>
      </c>
      <c r="S51" s="642"/>
      <c r="T51" s="643" t="s">
        <v>112</v>
      </c>
      <c r="U51" s="643" t="str">
        <f>VLOOKUP(A51,'2012 SG'!$D$9:$AC$424,26,FALSE)</f>
        <v>C</v>
      </c>
      <c r="V51" s="643" t="b">
        <f t="shared" si="0"/>
        <v>1</v>
      </c>
      <c r="W51" s="643" t="s">
        <v>112</v>
      </c>
      <c r="X51" s="643" t="s">
        <v>112</v>
      </c>
      <c r="Y51" s="643" t="s">
        <v>110</v>
      </c>
      <c r="Z51" s="643" t="s">
        <v>112</v>
      </c>
      <c r="AA51" s="643" t="s">
        <v>112</v>
      </c>
      <c r="AB51" s="643" t="s">
        <v>110</v>
      </c>
      <c r="AC51" s="643" t="s">
        <v>112</v>
      </c>
      <c r="AD51" s="643" t="s">
        <v>112</v>
      </c>
      <c r="AE51" s="643" t="s">
        <v>110</v>
      </c>
      <c r="AF51" s="643" t="s">
        <v>110</v>
      </c>
      <c r="AG51" s="643" t="s">
        <v>110</v>
      </c>
      <c r="AH51" s="643" t="s">
        <v>110</v>
      </c>
      <c r="AI51" s="643" t="s">
        <v>193</v>
      </c>
      <c r="AJ51" s="643" t="s">
        <v>194</v>
      </c>
      <c r="AK51" s="643" t="s">
        <v>1817</v>
      </c>
      <c r="AL51" s="643" t="s">
        <v>1811</v>
      </c>
      <c r="AM51" s="643">
        <v>5</v>
      </c>
      <c r="AN51" s="643" t="s">
        <v>192</v>
      </c>
    </row>
    <row r="52" spans="1:40">
      <c r="A52" s="643" t="s">
        <v>575</v>
      </c>
      <c r="B52" s="643" t="s">
        <v>231</v>
      </c>
      <c r="C52" s="643">
        <v>93</v>
      </c>
      <c r="D52" s="643">
        <v>96</v>
      </c>
      <c r="E52" s="643">
        <v>95</v>
      </c>
      <c r="F52" s="643">
        <v>75</v>
      </c>
      <c r="G52" s="643">
        <v>69</v>
      </c>
      <c r="H52" s="643">
        <v>69</v>
      </c>
      <c r="I52" s="643">
        <v>66</v>
      </c>
      <c r="J52" s="643">
        <v>76</v>
      </c>
      <c r="K52" s="643" t="s">
        <v>135</v>
      </c>
      <c r="L52" s="643">
        <v>639</v>
      </c>
      <c r="M52" s="643">
        <v>100</v>
      </c>
      <c r="N52" s="643" t="s">
        <v>192</v>
      </c>
      <c r="O52" s="643" t="s">
        <v>192</v>
      </c>
      <c r="P52" s="642"/>
      <c r="Q52" s="643" t="s">
        <v>192</v>
      </c>
      <c r="R52" s="643" t="s">
        <v>192</v>
      </c>
      <c r="S52" s="642"/>
      <c r="T52" s="643" t="s">
        <v>132</v>
      </c>
      <c r="U52" s="643" t="str">
        <f>VLOOKUP(A52,'2012 SG'!$D$9:$AC$424,26,FALSE)</f>
        <v>A</v>
      </c>
      <c r="V52" s="643" t="b">
        <f t="shared" si="0"/>
        <v>1</v>
      </c>
      <c r="W52" s="643" t="s">
        <v>132</v>
      </c>
      <c r="X52" s="643" t="s">
        <v>132</v>
      </c>
      <c r="Y52" s="643" t="s">
        <v>132</v>
      </c>
      <c r="Z52" s="643" t="s">
        <v>132</v>
      </c>
      <c r="AA52" s="643" t="s">
        <v>132</v>
      </c>
      <c r="AB52" s="643" t="s">
        <v>132</v>
      </c>
      <c r="AC52" s="643" t="s">
        <v>132</v>
      </c>
      <c r="AD52" s="643" t="s">
        <v>132</v>
      </c>
      <c r="AE52" s="643" t="s">
        <v>132</v>
      </c>
      <c r="AF52" s="643" t="s">
        <v>112</v>
      </c>
      <c r="AG52" s="643" t="s">
        <v>132</v>
      </c>
      <c r="AH52" s="643" t="s">
        <v>112</v>
      </c>
      <c r="AI52" s="643" t="s">
        <v>193</v>
      </c>
      <c r="AJ52" s="643" t="s">
        <v>194</v>
      </c>
      <c r="AK52" s="643" t="s">
        <v>1841</v>
      </c>
      <c r="AL52" s="643" t="s">
        <v>1842</v>
      </c>
      <c r="AM52" s="643">
        <v>5</v>
      </c>
      <c r="AN52" s="643" t="s">
        <v>193</v>
      </c>
    </row>
    <row r="53" spans="1:40">
      <c r="A53" s="643" t="s">
        <v>576</v>
      </c>
      <c r="B53" s="643" t="s">
        <v>232</v>
      </c>
      <c r="C53" s="643">
        <v>56</v>
      </c>
      <c r="D53" s="643">
        <v>80</v>
      </c>
      <c r="E53" s="643">
        <v>74</v>
      </c>
      <c r="F53" s="643">
        <v>36</v>
      </c>
      <c r="G53" s="643">
        <v>62</v>
      </c>
      <c r="H53" s="643">
        <v>72</v>
      </c>
      <c r="I53" s="643">
        <v>62</v>
      </c>
      <c r="J53" s="643">
        <v>69</v>
      </c>
      <c r="K53" s="643" t="s">
        <v>135</v>
      </c>
      <c r="L53" s="643">
        <v>511</v>
      </c>
      <c r="M53" s="643">
        <v>100</v>
      </c>
      <c r="N53" s="643" t="s">
        <v>192</v>
      </c>
      <c r="O53" s="643" t="s">
        <v>192</v>
      </c>
      <c r="P53" s="642"/>
      <c r="Q53" s="643" t="s">
        <v>192</v>
      </c>
      <c r="R53" s="643" t="s">
        <v>192</v>
      </c>
      <c r="S53" s="642"/>
      <c r="T53" s="643" t="s">
        <v>114</v>
      </c>
      <c r="U53" s="643" t="str">
        <f>VLOOKUP(A53,'2012 SG'!$D$9:$AC$424,26,FALSE)</f>
        <v>B</v>
      </c>
      <c r="V53" s="643" t="b">
        <f t="shared" si="0"/>
        <v>1</v>
      </c>
      <c r="W53" s="643" t="s">
        <v>114</v>
      </c>
      <c r="X53" s="643" t="s">
        <v>132</v>
      </c>
      <c r="Y53" s="643" t="s">
        <v>114</v>
      </c>
      <c r="Z53" s="643" t="s">
        <v>112</v>
      </c>
      <c r="AA53" s="643" t="s">
        <v>112</v>
      </c>
      <c r="AB53" s="643" t="s">
        <v>112</v>
      </c>
      <c r="AC53" s="643" t="s">
        <v>112</v>
      </c>
      <c r="AD53" s="643" t="s">
        <v>112</v>
      </c>
      <c r="AE53" s="643" t="s">
        <v>112</v>
      </c>
      <c r="AF53" s="643" t="s">
        <v>110</v>
      </c>
      <c r="AG53" s="643" t="s">
        <v>110</v>
      </c>
      <c r="AH53" s="643" t="s">
        <v>116</v>
      </c>
      <c r="AI53" s="643" t="s">
        <v>193</v>
      </c>
      <c r="AJ53" s="643" t="s">
        <v>194</v>
      </c>
      <c r="AK53" s="643" t="s">
        <v>1823</v>
      </c>
      <c r="AL53" s="643" t="s">
        <v>1816</v>
      </c>
      <c r="AM53" s="643">
        <v>1</v>
      </c>
      <c r="AN53" s="643" t="s">
        <v>192</v>
      </c>
    </row>
    <row r="54" spans="1:40">
      <c r="A54" s="643" t="s">
        <v>577</v>
      </c>
      <c r="B54" s="643" t="s">
        <v>233</v>
      </c>
      <c r="C54" s="643">
        <v>71</v>
      </c>
      <c r="D54" s="643">
        <v>68</v>
      </c>
      <c r="E54" s="643">
        <v>69</v>
      </c>
      <c r="F54" s="643">
        <v>51</v>
      </c>
      <c r="G54" s="643">
        <v>69</v>
      </c>
      <c r="H54" s="643">
        <v>50</v>
      </c>
      <c r="I54" s="643">
        <v>61</v>
      </c>
      <c r="J54" s="643">
        <v>50</v>
      </c>
      <c r="K54" s="643" t="s">
        <v>135</v>
      </c>
      <c r="L54" s="643">
        <v>489</v>
      </c>
      <c r="M54" s="643">
        <v>100</v>
      </c>
      <c r="N54" s="643" t="s">
        <v>192</v>
      </c>
      <c r="O54" s="643" t="s">
        <v>192</v>
      </c>
      <c r="P54" s="642"/>
      <c r="Q54" s="643" t="s">
        <v>192</v>
      </c>
      <c r="R54" s="643" t="s">
        <v>192</v>
      </c>
      <c r="S54" s="642"/>
      <c r="T54" s="643" t="s">
        <v>112</v>
      </c>
      <c r="U54" s="643" t="str">
        <f>VLOOKUP(A54,'2012 SG'!$D$9:$AC$424,26,FALSE)</f>
        <v>C</v>
      </c>
      <c r="V54" s="643" t="b">
        <f t="shared" si="0"/>
        <v>1</v>
      </c>
      <c r="W54" s="643" t="s">
        <v>132</v>
      </c>
      <c r="X54" s="643" t="s">
        <v>114</v>
      </c>
      <c r="Y54" s="643" t="s">
        <v>114</v>
      </c>
      <c r="Z54" s="643" t="s">
        <v>114</v>
      </c>
      <c r="AA54" s="643" t="s">
        <v>132</v>
      </c>
      <c r="AB54" s="643" t="s">
        <v>132</v>
      </c>
      <c r="AC54" s="643" t="s">
        <v>132</v>
      </c>
      <c r="AD54" s="643" t="s">
        <v>132</v>
      </c>
      <c r="AE54" s="643" t="s">
        <v>132</v>
      </c>
      <c r="AF54" s="643" t="s">
        <v>112</v>
      </c>
      <c r="AG54" s="643" t="s">
        <v>132</v>
      </c>
      <c r="AH54" s="643" t="s">
        <v>112</v>
      </c>
      <c r="AI54" s="643" t="s">
        <v>193</v>
      </c>
      <c r="AJ54" s="643" t="s">
        <v>194</v>
      </c>
      <c r="AK54" s="643" t="s">
        <v>1843</v>
      </c>
      <c r="AL54" s="643" t="s">
        <v>1818</v>
      </c>
      <c r="AM54" s="643">
        <v>4</v>
      </c>
      <c r="AN54" s="643" t="s">
        <v>192</v>
      </c>
    </row>
    <row r="55" spans="1:40">
      <c r="A55" s="643" t="s">
        <v>578</v>
      </c>
      <c r="B55" s="643" t="s">
        <v>234</v>
      </c>
      <c r="C55" s="643">
        <v>63</v>
      </c>
      <c r="D55" s="643">
        <v>69</v>
      </c>
      <c r="E55" s="643">
        <v>84</v>
      </c>
      <c r="F55" s="643">
        <v>45</v>
      </c>
      <c r="G55" s="643">
        <v>60</v>
      </c>
      <c r="H55" s="643">
        <v>70</v>
      </c>
      <c r="I55" s="643">
        <v>56</v>
      </c>
      <c r="J55" s="643">
        <v>78</v>
      </c>
      <c r="K55" s="643" t="s">
        <v>135</v>
      </c>
      <c r="L55" s="643">
        <v>525</v>
      </c>
      <c r="M55" s="643">
        <v>100</v>
      </c>
      <c r="N55" s="643" t="s">
        <v>192</v>
      </c>
      <c r="O55" s="643" t="s">
        <v>192</v>
      </c>
      <c r="P55" s="642"/>
      <c r="Q55" s="643" t="s">
        <v>192</v>
      </c>
      <c r="R55" s="643" t="s">
        <v>192</v>
      </c>
      <c r="S55" s="642"/>
      <c r="T55" s="643" t="s">
        <v>132</v>
      </c>
      <c r="U55" s="643" t="str">
        <f>VLOOKUP(A55,'2012 SG'!$D$9:$AC$424,26,FALSE)</f>
        <v>A</v>
      </c>
      <c r="V55" s="643" t="b">
        <f t="shared" si="0"/>
        <v>1</v>
      </c>
      <c r="W55" s="643" t="s">
        <v>132</v>
      </c>
      <c r="X55" s="643" t="s">
        <v>132</v>
      </c>
      <c r="Y55" s="643" t="s">
        <v>132</v>
      </c>
      <c r="Z55" s="643" t="s">
        <v>114</v>
      </c>
      <c r="AA55" s="643" t="s">
        <v>132</v>
      </c>
      <c r="AB55" s="643" t="s">
        <v>132</v>
      </c>
      <c r="AC55" s="643" t="s">
        <v>114</v>
      </c>
      <c r="AD55" s="643" t="s">
        <v>132</v>
      </c>
      <c r="AE55" s="643" t="s">
        <v>132</v>
      </c>
      <c r="AF55" s="643" t="s">
        <v>114</v>
      </c>
      <c r="AG55" s="643" t="s">
        <v>132</v>
      </c>
      <c r="AH55" s="643" t="s">
        <v>112</v>
      </c>
      <c r="AI55" s="643" t="s">
        <v>193</v>
      </c>
      <c r="AJ55" s="643" t="s">
        <v>197</v>
      </c>
      <c r="AK55" s="643" t="s">
        <v>1824</v>
      </c>
      <c r="AL55" s="643" t="s">
        <v>1833</v>
      </c>
      <c r="AM55" s="643">
        <v>2</v>
      </c>
      <c r="AN55" s="643" t="s">
        <v>192</v>
      </c>
    </row>
    <row r="56" spans="1:40">
      <c r="A56" s="643" t="s">
        <v>579</v>
      </c>
      <c r="B56" s="643" t="s">
        <v>235</v>
      </c>
      <c r="C56" s="643">
        <v>50</v>
      </c>
      <c r="D56" s="643">
        <v>69</v>
      </c>
      <c r="E56" s="643">
        <v>100</v>
      </c>
      <c r="F56" s="643">
        <v>8</v>
      </c>
      <c r="G56" s="643">
        <v>64</v>
      </c>
      <c r="H56" s="643">
        <v>61</v>
      </c>
      <c r="I56" s="643">
        <v>63</v>
      </c>
      <c r="J56" s="643">
        <v>60</v>
      </c>
      <c r="K56" s="643" t="s">
        <v>135</v>
      </c>
      <c r="L56" s="643">
        <v>475</v>
      </c>
      <c r="M56" s="643">
        <v>100</v>
      </c>
      <c r="N56" s="643" t="s">
        <v>192</v>
      </c>
      <c r="O56" s="643" t="s">
        <v>192</v>
      </c>
      <c r="P56" s="642"/>
      <c r="Q56" s="643" t="s">
        <v>192</v>
      </c>
      <c r="R56" s="643" t="s">
        <v>192</v>
      </c>
      <c r="S56" s="642"/>
      <c r="T56" s="643" t="s">
        <v>112</v>
      </c>
      <c r="U56" s="643" t="str">
        <f>VLOOKUP(A56,'2012 SG'!$D$9:$AC$424,26,FALSE)</f>
        <v>C</v>
      </c>
      <c r="V56" s="643" t="b">
        <f t="shared" si="0"/>
        <v>1</v>
      </c>
      <c r="W56" s="643" t="s">
        <v>112</v>
      </c>
      <c r="X56" s="643" t="s">
        <v>132</v>
      </c>
      <c r="Y56" s="643" t="s">
        <v>112</v>
      </c>
      <c r="Z56" s="643" t="s">
        <v>112</v>
      </c>
      <c r="AA56" s="643" t="s">
        <v>112</v>
      </c>
      <c r="AB56" s="643" t="s">
        <v>112</v>
      </c>
      <c r="AC56" s="643" t="s">
        <v>112</v>
      </c>
      <c r="AD56" s="643" t="s">
        <v>110</v>
      </c>
      <c r="AE56" s="643" t="s">
        <v>110</v>
      </c>
      <c r="AF56" s="643" t="s">
        <v>110</v>
      </c>
      <c r="AG56" s="643" t="s">
        <v>110</v>
      </c>
      <c r="AH56" s="643" t="s">
        <v>116</v>
      </c>
      <c r="AI56" s="643" t="s">
        <v>193</v>
      </c>
      <c r="AJ56" s="643" t="s">
        <v>194</v>
      </c>
      <c r="AK56" s="643" t="s">
        <v>1808</v>
      </c>
      <c r="AL56" s="643" t="s">
        <v>1810</v>
      </c>
      <c r="AM56" s="643">
        <v>5</v>
      </c>
      <c r="AN56" s="643" t="s">
        <v>192</v>
      </c>
    </row>
    <row r="57" spans="1:40">
      <c r="A57" s="643" t="s">
        <v>580</v>
      </c>
      <c r="B57" s="643" t="s">
        <v>236</v>
      </c>
      <c r="C57" s="643">
        <v>53</v>
      </c>
      <c r="D57" s="643">
        <v>59</v>
      </c>
      <c r="E57" s="643">
        <v>87</v>
      </c>
      <c r="F57" s="643">
        <v>31</v>
      </c>
      <c r="G57" s="643">
        <v>62</v>
      </c>
      <c r="H57" s="643">
        <v>51</v>
      </c>
      <c r="I57" s="643">
        <v>59</v>
      </c>
      <c r="J57" s="643">
        <v>61</v>
      </c>
      <c r="K57" s="643" t="s">
        <v>135</v>
      </c>
      <c r="L57" s="643">
        <v>463</v>
      </c>
      <c r="M57" s="643">
        <v>100</v>
      </c>
      <c r="N57" s="643" t="s">
        <v>192</v>
      </c>
      <c r="O57" s="643" t="s">
        <v>192</v>
      </c>
      <c r="P57" s="642"/>
      <c r="Q57" s="643" t="s">
        <v>192</v>
      </c>
      <c r="R57" s="643" t="s">
        <v>192</v>
      </c>
      <c r="S57" s="642"/>
      <c r="T57" s="643" t="s">
        <v>112</v>
      </c>
      <c r="U57" s="643" t="str">
        <f>VLOOKUP(A57,'2012 SG'!$D$9:$AC$424,26,FALSE)</f>
        <v>C</v>
      </c>
      <c r="V57" s="643" t="b">
        <f t="shared" si="0"/>
        <v>1</v>
      </c>
      <c r="W57" s="643" t="s">
        <v>112</v>
      </c>
      <c r="X57" s="643" t="s">
        <v>112</v>
      </c>
      <c r="Y57" s="643" t="s">
        <v>112</v>
      </c>
      <c r="Z57" s="643" t="s">
        <v>110</v>
      </c>
      <c r="AA57" s="643" t="s">
        <v>112</v>
      </c>
      <c r="AB57" s="643" t="s">
        <v>110</v>
      </c>
      <c r="AC57" s="643" t="s">
        <v>112</v>
      </c>
      <c r="AD57" s="643" t="s">
        <v>112</v>
      </c>
      <c r="AE57" s="643" t="s">
        <v>112</v>
      </c>
      <c r="AF57" s="643" t="s">
        <v>110</v>
      </c>
      <c r="AG57" s="643" t="s">
        <v>110</v>
      </c>
      <c r="AH57" s="643" t="s">
        <v>110</v>
      </c>
      <c r="AI57" s="643" t="s">
        <v>193</v>
      </c>
      <c r="AJ57" s="643" t="s">
        <v>194</v>
      </c>
      <c r="AK57" s="643" t="s">
        <v>1817</v>
      </c>
      <c r="AL57" s="643" t="s">
        <v>1816</v>
      </c>
      <c r="AM57" s="643">
        <v>4</v>
      </c>
      <c r="AN57" s="643" t="s">
        <v>192</v>
      </c>
    </row>
    <row r="58" spans="1:40">
      <c r="A58" s="643" t="s">
        <v>581</v>
      </c>
      <c r="B58" s="643" t="s">
        <v>237</v>
      </c>
      <c r="C58" s="643">
        <v>88</v>
      </c>
      <c r="D58" s="643">
        <v>84</v>
      </c>
      <c r="E58" s="643">
        <v>94</v>
      </c>
      <c r="F58" s="643">
        <v>56</v>
      </c>
      <c r="G58" s="643">
        <v>69</v>
      </c>
      <c r="H58" s="643">
        <v>61</v>
      </c>
      <c r="I58" s="643">
        <v>66</v>
      </c>
      <c r="J58" s="643">
        <v>57</v>
      </c>
      <c r="K58" s="643" t="s">
        <v>135</v>
      </c>
      <c r="L58" s="643">
        <v>575</v>
      </c>
      <c r="M58" s="643">
        <v>100</v>
      </c>
      <c r="N58" s="643" t="s">
        <v>192</v>
      </c>
      <c r="O58" s="643" t="s">
        <v>192</v>
      </c>
      <c r="P58" s="642"/>
      <c r="Q58" s="643" t="s">
        <v>192</v>
      </c>
      <c r="R58" s="643" t="s">
        <v>192</v>
      </c>
      <c r="S58" s="642"/>
      <c r="T58" s="643" t="s">
        <v>132</v>
      </c>
      <c r="U58" s="643" t="str">
        <f>VLOOKUP(A58,'2012 SG'!$D$9:$AC$424,26,FALSE)</f>
        <v>A</v>
      </c>
      <c r="V58" s="643" t="b">
        <f t="shared" si="0"/>
        <v>1</v>
      </c>
      <c r="W58" s="643" t="s">
        <v>132</v>
      </c>
      <c r="X58" s="643" t="s">
        <v>132</v>
      </c>
      <c r="Y58" s="643" t="s">
        <v>132</v>
      </c>
      <c r="Z58" s="643" t="s">
        <v>132</v>
      </c>
      <c r="AA58" s="643" t="s">
        <v>132</v>
      </c>
      <c r="AB58" s="643" t="s">
        <v>132</v>
      </c>
      <c r="AC58" s="643" t="s">
        <v>132</v>
      </c>
      <c r="AD58" s="643" t="s">
        <v>132</v>
      </c>
      <c r="AE58" s="643" t="s">
        <v>132</v>
      </c>
      <c r="AF58" s="643" t="s">
        <v>112</v>
      </c>
      <c r="AG58" s="643" t="s">
        <v>112</v>
      </c>
      <c r="AH58" s="643" t="s">
        <v>112</v>
      </c>
      <c r="AI58" s="643" t="s">
        <v>193</v>
      </c>
      <c r="AJ58" s="643" t="s">
        <v>194</v>
      </c>
      <c r="AK58" s="643" t="s">
        <v>1832</v>
      </c>
      <c r="AL58" s="643" t="s">
        <v>1809</v>
      </c>
      <c r="AM58" s="643">
        <v>5</v>
      </c>
      <c r="AN58" s="643" t="s">
        <v>192</v>
      </c>
    </row>
    <row r="59" spans="1:40">
      <c r="A59" s="643" t="s">
        <v>582</v>
      </c>
      <c r="B59" s="643" t="s">
        <v>238</v>
      </c>
      <c r="C59" s="643">
        <v>81</v>
      </c>
      <c r="D59" s="643">
        <v>80</v>
      </c>
      <c r="E59" s="643">
        <v>80</v>
      </c>
      <c r="F59" s="643">
        <v>50</v>
      </c>
      <c r="G59" s="643">
        <v>73</v>
      </c>
      <c r="H59" s="643">
        <v>70</v>
      </c>
      <c r="I59" s="643">
        <v>70</v>
      </c>
      <c r="J59" s="643">
        <v>60</v>
      </c>
      <c r="K59" s="643" t="s">
        <v>135</v>
      </c>
      <c r="L59" s="643">
        <v>564</v>
      </c>
      <c r="M59" s="643">
        <v>100</v>
      </c>
      <c r="N59" s="643" t="s">
        <v>193</v>
      </c>
      <c r="O59" s="643" t="s">
        <v>192</v>
      </c>
      <c r="P59" s="642"/>
      <c r="Q59" s="643" t="s">
        <v>192</v>
      </c>
      <c r="R59" s="643" t="s">
        <v>192</v>
      </c>
      <c r="S59" s="642"/>
      <c r="T59" s="643" t="s">
        <v>132</v>
      </c>
      <c r="U59" s="643" t="str">
        <f>VLOOKUP(A59,'2012 SG'!$D$9:$AC$424,26,FALSE)</f>
        <v>A</v>
      </c>
      <c r="V59" s="643" t="b">
        <f t="shared" si="0"/>
        <v>1</v>
      </c>
      <c r="W59" s="643" t="s">
        <v>114</v>
      </c>
      <c r="X59" s="643" t="s">
        <v>114</v>
      </c>
      <c r="Y59" s="643" t="s">
        <v>114</v>
      </c>
      <c r="Z59" s="643" t="s">
        <v>132</v>
      </c>
      <c r="AA59" s="643" t="s">
        <v>132</v>
      </c>
      <c r="AB59" s="643" t="s">
        <v>132</v>
      </c>
      <c r="AC59" s="643" t="s">
        <v>132</v>
      </c>
      <c r="AD59" s="643" t="s">
        <v>112</v>
      </c>
      <c r="AE59" s="643" t="s">
        <v>132</v>
      </c>
      <c r="AF59" s="643" t="s">
        <v>114</v>
      </c>
      <c r="AG59" s="643" t="s">
        <v>132</v>
      </c>
      <c r="AH59" s="643" t="s">
        <v>112</v>
      </c>
      <c r="AI59" s="643" t="s">
        <v>193</v>
      </c>
      <c r="AJ59" s="643" t="s">
        <v>194</v>
      </c>
      <c r="AK59" s="643" t="s">
        <v>1844</v>
      </c>
      <c r="AL59" s="643" t="s">
        <v>1829</v>
      </c>
      <c r="AM59" s="643">
        <v>4</v>
      </c>
      <c r="AN59" s="643" t="s">
        <v>192</v>
      </c>
    </row>
    <row r="60" spans="1:40">
      <c r="A60" s="643" t="s">
        <v>583</v>
      </c>
      <c r="B60" s="643" t="s">
        <v>239</v>
      </c>
      <c r="C60" s="643">
        <v>69</v>
      </c>
      <c r="D60" s="643">
        <v>74</v>
      </c>
      <c r="E60" s="643">
        <v>84</v>
      </c>
      <c r="F60" s="643">
        <v>40</v>
      </c>
      <c r="G60" s="643">
        <v>60</v>
      </c>
      <c r="H60" s="643">
        <v>61</v>
      </c>
      <c r="I60" s="643">
        <v>61</v>
      </c>
      <c r="J60" s="643">
        <v>75</v>
      </c>
      <c r="K60" s="643" t="s">
        <v>135</v>
      </c>
      <c r="L60" s="643">
        <v>524</v>
      </c>
      <c r="M60" s="643">
        <v>100</v>
      </c>
      <c r="N60" s="643" t="s">
        <v>192</v>
      </c>
      <c r="O60" s="643" t="s">
        <v>192</v>
      </c>
      <c r="P60" s="642"/>
      <c r="Q60" s="643" t="s">
        <v>192</v>
      </c>
      <c r="R60" s="643" t="s">
        <v>192</v>
      </c>
      <c r="S60" s="642"/>
      <c r="T60" s="643" t="s">
        <v>114</v>
      </c>
      <c r="U60" s="643" t="str">
        <f>VLOOKUP(A60,'2012 SG'!$D$9:$AC$424,26,FALSE)</f>
        <v>B</v>
      </c>
      <c r="V60" s="643" t="b">
        <f t="shared" si="0"/>
        <v>1</v>
      </c>
      <c r="W60" s="643" t="s">
        <v>112</v>
      </c>
      <c r="X60" s="643" t="s">
        <v>132</v>
      </c>
      <c r="Y60" s="643" t="s">
        <v>112</v>
      </c>
      <c r="Z60" s="643" t="s">
        <v>112</v>
      </c>
      <c r="AA60" s="643" t="s">
        <v>112</v>
      </c>
      <c r="AB60" s="643" t="s">
        <v>132</v>
      </c>
      <c r="AC60" s="643" t="s">
        <v>110</v>
      </c>
      <c r="AD60" s="643" t="s">
        <v>112</v>
      </c>
      <c r="AE60" s="643" t="s">
        <v>112</v>
      </c>
      <c r="AF60" s="643" t="s">
        <v>110</v>
      </c>
      <c r="AG60" s="643" t="s">
        <v>112</v>
      </c>
      <c r="AH60" s="643" t="s">
        <v>110</v>
      </c>
      <c r="AI60" s="643" t="s">
        <v>193</v>
      </c>
      <c r="AJ60" s="643" t="s">
        <v>194</v>
      </c>
      <c r="AK60" s="643" t="s">
        <v>1833</v>
      </c>
      <c r="AL60" s="643" t="s">
        <v>1817</v>
      </c>
      <c r="AM60" s="643">
        <v>5</v>
      </c>
      <c r="AN60" s="643" t="s">
        <v>192</v>
      </c>
    </row>
    <row r="61" spans="1:40">
      <c r="A61" s="643" t="s">
        <v>584</v>
      </c>
      <c r="B61" s="643" t="s">
        <v>240</v>
      </c>
      <c r="C61" s="643">
        <v>52</v>
      </c>
      <c r="D61" s="643">
        <v>57</v>
      </c>
      <c r="E61" s="643">
        <v>64</v>
      </c>
      <c r="F61" s="643">
        <v>25</v>
      </c>
      <c r="G61" s="643">
        <v>45</v>
      </c>
      <c r="H61" s="643">
        <v>43</v>
      </c>
      <c r="I61" s="643">
        <v>43</v>
      </c>
      <c r="J61" s="643">
        <v>33</v>
      </c>
      <c r="K61" s="643" t="s">
        <v>135</v>
      </c>
      <c r="L61" s="643">
        <v>362</v>
      </c>
      <c r="M61" s="643">
        <v>100</v>
      </c>
      <c r="N61" s="643" t="s">
        <v>192</v>
      </c>
      <c r="O61" s="643" t="s">
        <v>193</v>
      </c>
      <c r="P61" s="642"/>
      <c r="Q61" s="643" t="s">
        <v>192</v>
      </c>
      <c r="R61" s="643" t="s">
        <v>193</v>
      </c>
      <c r="S61" s="642"/>
      <c r="T61" s="643" t="s">
        <v>116</v>
      </c>
      <c r="U61" s="643" t="str">
        <f>VLOOKUP(A61,'2012 SG'!$D$9:$AC$424,26,FALSE)</f>
        <v>F</v>
      </c>
      <c r="V61" s="643" t="b">
        <f t="shared" si="0"/>
        <v>1</v>
      </c>
      <c r="W61" s="643" t="s">
        <v>112</v>
      </c>
      <c r="X61" s="643" t="s">
        <v>112</v>
      </c>
      <c r="Y61" s="643" t="s">
        <v>112</v>
      </c>
      <c r="Z61" s="643" t="s">
        <v>112</v>
      </c>
      <c r="AA61" s="643" t="s">
        <v>114</v>
      </c>
      <c r="AB61" s="643" t="s">
        <v>112</v>
      </c>
      <c r="AC61" s="643" t="s">
        <v>112</v>
      </c>
      <c r="AD61" s="643" t="s">
        <v>112</v>
      </c>
      <c r="AE61" s="643" t="s">
        <v>116</v>
      </c>
      <c r="AF61" s="643" t="s">
        <v>110</v>
      </c>
      <c r="AG61" s="643" t="s">
        <v>110</v>
      </c>
      <c r="AH61" s="643" t="s">
        <v>116</v>
      </c>
      <c r="AI61" s="643" t="s">
        <v>193</v>
      </c>
      <c r="AJ61" s="643" t="s">
        <v>194</v>
      </c>
      <c r="AK61" s="643" t="s">
        <v>1816</v>
      </c>
      <c r="AL61" s="643" t="s">
        <v>1812</v>
      </c>
      <c r="AM61" s="643">
        <v>1</v>
      </c>
      <c r="AN61" s="643" t="s">
        <v>192</v>
      </c>
    </row>
    <row r="62" spans="1:40">
      <c r="A62" s="643" t="s">
        <v>587</v>
      </c>
      <c r="B62" s="643" t="s">
        <v>241</v>
      </c>
      <c r="C62" s="643">
        <v>92</v>
      </c>
      <c r="D62" s="643">
        <v>92</v>
      </c>
      <c r="E62" s="643">
        <v>90</v>
      </c>
      <c r="F62" s="643">
        <v>76</v>
      </c>
      <c r="G62" s="643">
        <v>73</v>
      </c>
      <c r="H62" s="643">
        <v>83</v>
      </c>
      <c r="I62" s="643">
        <v>73</v>
      </c>
      <c r="J62" s="643">
        <v>82</v>
      </c>
      <c r="K62" s="643" t="s">
        <v>135</v>
      </c>
      <c r="L62" s="643">
        <v>661</v>
      </c>
      <c r="M62" s="643">
        <v>100</v>
      </c>
      <c r="N62" s="643" t="s">
        <v>192</v>
      </c>
      <c r="O62" s="643" t="s">
        <v>192</v>
      </c>
      <c r="P62" s="642"/>
      <c r="Q62" s="643" t="s">
        <v>192</v>
      </c>
      <c r="R62" s="643" t="s">
        <v>192</v>
      </c>
      <c r="S62" s="642"/>
      <c r="T62" s="643" t="s">
        <v>132</v>
      </c>
      <c r="U62" s="643" t="str">
        <f>VLOOKUP(A62,'2012 SG'!$D$9:$AC$424,26,FALSE)</f>
        <v>A</v>
      </c>
      <c r="V62" s="643" t="b">
        <f t="shared" si="0"/>
        <v>1</v>
      </c>
      <c r="W62" s="643" t="s">
        <v>132</v>
      </c>
      <c r="X62" s="643" t="s">
        <v>132</v>
      </c>
      <c r="Y62" s="643" t="s">
        <v>132</v>
      </c>
      <c r="Z62" s="643" t="s">
        <v>132</v>
      </c>
      <c r="AA62" s="643" t="s">
        <v>132</v>
      </c>
      <c r="AB62" s="643" t="s">
        <v>132</v>
      </c>
      <c r="AC62" s="643" t="s">
        <v>114</v>
      </c>
      <c r="AD62" s="643"/>
      <c r="AE62" s="643"/>
      <c r="AF62" s="643"/>
      <c r="AG62" s="643"/>
      <c r="AH62" s="643"/>
      <c r="AI62" s="643" t="s">
        <v>192</v>
      </c>
      <c r="AJ62" s="643" t="s">
        <v>197</v>
      </c>
      <c r="AK62" s="643" t="s">
        <v>1845</v>
      </c>
      <c r="AL62" s="643" t="s">
        <v>1840</v>
      </c>
      <c r="AM62" s="643">
        <v>7</v>
      </c>
      <c r="AN62" s="643" t="s">
        <v>193</v>
      </c>
    </row>
    <row r="63" spans="1:40">
      <c r="A63" s="643" t="s">
        <v>588</v>
      </c>
      <c r="B63" s="643" t="s">
        <v>1779</v>
      </c>
      <c r="C63" s="643">
        <v>93</v>
      </c>
      <c r="D63" s="643">
        <v>90</v>
      </c>
      <c r="E63" s="643">
        <v>96</v>
      </c>
      <c r="F63" s="643">
        <v>72</v>
      </c>
      <c r="G63" s="643">
        <v>71</v>
      </c>
      <c r="H63" s="643">
        <v>73</v>
      </c>
      <c r="I63" s="643">
        <v>64</v>
      </c>
      <c r="J63" s="643">
        <v>61</v>
      </c>
      <c r="K63" s="643" t="s">
        <v>135</v>
      </c>
      <c r="L63" s="643">
        <v>620</v>
      </c>
      <c r="M63" s="643">
        <v>100</v>
      </c>
      <c r="N63" s="643" t="s">
        <v>192</v>
      </c>
      <c r="O63" s="643" t="s">
        <v>192</v>
      </c>
      <c r="P63" s="642"/>
      <c r="Q63" s="643" t="s">
        <v>192</v>
      </c>
      <c r="R63" s="643" t="s">
        <v>192</v>
      </c>
      <c r="S63" s="642"/>
      <c r="T63" s="643" t="s">
        <v>132</v>
      </c>
      <c r="U63" s="643" t="str">
        <f>VLOOKUP(A63,'2012 SG'!$D$9:$AC$424,26,FALSE)</f>
        <v>A</v>
      </c>
      <c r="V63" s="643" t="b">
        <f t="shared" si="0"/>
        <v>1</v>
      </c>
      <c r="W63" s="643" t="s">
        <v>132</v>
      </c>
      <c r="X63" s="643" t="s">
        <v>132</v>
      </c>
      <c r="Y63" s="643" t="s">
        <v>132</v>
      </c>
      <c r="Z63" s="643" t="s">
        <v>132</v>
      </c>
      <c r="AA63" s="643" t="s">
        <v>132</v>
      </c>
      <c r="AB63" s="643" t="s">
        <v>132</v>
      </c>
      <c r="AC63" s="643" t="s">
        <v>132</v>
      </c>
      <c r="AD63" s="643" t="s">
        <v>132</v>
      </c>
      <c r="AE63" s="643" t="s">
        <v>132</v>
      </c>
      <c r="AF63" s="643" t="s">
        <v>132</v>
      </c>
      <c r="AG63" s="643" t="s">
        <v>132</v>
      </c>
      <c r="AH63" s="643" t="s">
        <v>112</v>
      </c>
      <c r="AI63" s="643" t="s">
        <v>193</v>
      </c>
      <c r="AJ63" s="643" t="s">
        <v>194</v>
      </c>
      <c r="AK63" s="643" t="s">
        <v>1846</v>
      </c>
      <c r="AL63" s="643" t="s">
        <v>1847</v>
      </c>
      <c r="AM63" s="643">
        <v>4</v>
      </c>
      <c r="AN63" s="643" t="s">
        <v>193</v>
      </c>
    </row>
    <row r="64" spans="1:40">
      <c r="A64" s="643" t="s">
        <v>589</v>
      </c>
      <c r="B64" s="643" t="s">
        <v>243</v>
      </c>
      <c r="C64" s="643">
        <v>94</v>
      </c>
      <c r="D64" s="643">
        <v>95</v>
      </c>
      <c r="E64" s="643">
        <v>98</v>
      </c>
      <c r="F64" s="643">
        <v>82</v>
      </c>
      <c r="G64" s="643">
        <v>73</v>
      </c>
      <c r="H64" s="643">
        <v>69</v>
      </c>
      <c r="I64" s="643">
        <v>76</v>
      </c>
      <c r="J64" s="643">
        <v>78</v>
      </c>
      <c r="K64" s="643" t="s">
        <v>135</v>
      </c>
      <c r="L64" s="643">
        <v>665</v>
      </c>
      <c r="M64" s="643">
        <v>100</v>
      </c>
      <c r="N64" s="643" t="s">
        <v>192</v>
      </c>
      <c r="O64" s="643" t="s">
        <v>192</v>
      </c>
      <c r="P64" s="642"/>
      <c r="Q64" s="643" t="s">
        <v>192</v>
      </c>
      <c r="R64" s="643" t="s">
        <v>192</v>
      </c>
      <c r="S64" s="642"/>
      <c r="T64" s="643" t="s">
        <v>132</v>
      </c>
      <c r="U64" s="643" t="str">
        <f>VLOOKUP(A64,'2012 SG'!$D$9:$AC$424,26,FALSE)</f>
        <v>A</v>
      </c>
      <c r="V64" s="643" t="b">
        <f t="shared" si="0"/>
        <v>1</v>
      </c>
      <c r="W64" s="643" t="s">
        <v>132</v>
      </c>
      <c r="X64" s="643" t="s">
        <v>132</v>
      </c>
      <c r="Y64" s="643" t="s">
        <v>132</v>
      </c>
      <c r="Z64" s="643" t="s">
        <v>132</v>
      </c>
      <c r="AA64" s="643" t="s">
        <v>132</v>
      </c>
      <c r="AB64" s="643" t="s">
        <v>132</v>
      </c>
      <c r="AC64" s="643" t="s">
        <v>132</v>
      </c>
      <c r="AD64" s="643" t="s">
        <v>132</v>
      </c>
      <c r="AE64" s="643" t="s">
        <v>132</v>
      </c>
      <c r="AF64" s="643" t="s">
        <v>132</v>
      </c>
      <c r="AG64" s="643" t="s">
        <v>114</v>
      </c>
      <c r="AH64" s="643" t="s">
        <v>112</v>
      </c>
      <c r="AI64" s="643" t="s">
        <v>193</v>
      </c>
      <c r="AJ64" s="643" t="s">
        <v>194</v>
      </c>
      <c r="AK64" s="643" t="s">
        <v>1848</v>
      </c>
      <c r="AL64" s="643" t="s">
        <v>1810</v>
      </c>
      <c r="AM64" s="643">
        <v>4</v>
      </c>
      <c r="AN64" s="643" t="s">
        <v>192</v>
      </c>
    </row>
    <row r="65" spans="1:40">
      <c r="A65" s="643" t="s">
        <v>590</v>
      </c>
      <c r="B65" s="643" t="s">
        <v>244</v>
      </c>
      <c r="C65" s="643">
        <v>79</v>
      </c>
      <c r="D65" s="643">
        <v>77</v>
      </c>
      <c r="E65" s="643">
        <v>94</v>
      </c>
      <c r="F65" s="643">
        <v>61</v>
      </c>
      <c r="G65" s="643">
        <v>69</v>
      </c>
      <c r="H65" s="643">
        <v>71</v>
      </c>
      <c r="I65" s="643">
        <v>68</v>
      </c>
      <c r="J65" s="643">
        <v>64</v>
      </c>
      <c r="K65" s="643" t="s">
        <v>135</v>
      </c>
      <c r="L65" s="643">
        <v>583</v>
      </c>
      <c r="M65" s="643">
        <v>100</v>
      </c>
      <c r="N65" s="643" t="s">
        <v>192</v>
      </c>
      <c r="O65" s="643" t="s">
        <v>192</v>
      </c>
      <c r="P65" s="642"/>
      <c r="Q65" s="643" t="s">
        <v>192</v>
      </c>
      <c r="R65" s="643" t="s">
        <v>192</v>
      </c>
      <c r="S65" s="642"/>
      <c r="T65" s="643" t="s">
        <v>132</v>
      </c>
      <c r="U65" s="643" t="str">
        <f>VLOOKUP(A65,'2012 SG'!$D$9:$AC$424,26,FALSE)</f>
        <v>A</v>
      </c>
      <c r="V65" s="643" t="b">
        <f t="shared" si="0"/>
        <v>1</v>
      </c>
      <c r="W65" s="643" t="s">
        <v>132</v>
      </c>
      <c r="X65" s="643" t="s">
        <v>132</v>
      </c>
      <c r="Y65" s="643" t="s">
        <v>132</v>
      </c>
      <c r="Z65" s="643" t="s">
        <v>114</v>
      </c>
      <c r="AA65" s="643" t="s">
        <v>114</v>
      </c>
      <c r="AB65" s="643"/>
      <c r="AC65" s="643"/>
      <c r="AD65" s="643"/>
      <c r="AE65" s="643"/>
      <c r="AF65" s="643"/>
      <c r="AG65" s="643"/>
      <c r="AH65" s="643"/>
      <c r="AI65" s="643" t="s">
        <v>192</v>
      </c>
      <c r="AJ65" s="643" t="s">
        <v>197</v>
      </c>
      <c r="AK65" s="643" t="s">
        <v>1849</v>
      </c>
      <c r="AL65" s="643" t="s">
        <v>1806</v>
      </c>
      <c r="AM65" s="643">
        <v>7</v>
      </c>
      <c r="AN65" s="643" t="s">
        <v>193</v>
      </c>
    </row>
    <row r="66" spans="1:40">
      <c r="A66" s="643" t="s">
        <v>1170</v>
      </c>
      <c r="B66" s="643" t="s">
        <v>1223</v>
      </c>
      <c r="C66" s="643">
        <v>58</v>
      </c>
      <c r="D66" s="643">
        <v>62</v>
      </c>
      <c r="E66" s="643">
        <v>93</v>
      </c>
      <c r="F66" s="643">
        <v>26</v>
      </c>
      <c r="G66" s="643">
        <v>64</v>
      </c>
      <c r="H66" s="643">
        <v>82</v>
      </c>
      <c r="I66" s="643">
        <v>67</v>
      </c>
      <c r="J66" s="643">
        <v>87</v>
      </c>
      <c r="K66" s="643" t="s">
        <v>135</v>
      </c>
      <c r="L66" s="643">
        <v>539</v>
      </c>
      <c r="M66" s="643">
        <v>100</v>
      </c>
      <c r="N66" s="643"/>
      <c r="O66" s="643" t="s">
        <v>192</v>
      </c>
      <c r="P66" s="642"/>
      <c r="Q66" s="643"/>
      <c r="R66" s="643" t="s">
        <v>192</v>
      </c>
      <c r="S66" s="642"/>
      <c r="T66" s="643" t="s">
        <v>132</v>
      </c>
      <c r="U66" s="643" t="str">
        <f>VLOOKUP(A66,'2012 SG'!$D$9:$AC$424,26,FALSE)</f>
        <v>A</v>
      </c>
      <c r="V66" s="643" t="b">
        <f t="shared" si="0"/>
        <v>1</v>
      </c>
      <c r="W66" s="643"/>
      <c r="X66" s="643"/>
      <c r="Y66" s="643"/>
      <c r="Z66" s="643"/>
      <c r="AA66" s="643"/>
      <c r="AB66" s="643"/>
      <c r="AC66" s="643"/>
      <c r="AD66" s="643"/>
      <c r="AE66" s="643"/>
      <c r="AF66" s="643"/>
      <c r="AG66" s="643"/>
      <c r="AH66" s="643"/>
      <c r="AI66" s="643" t="s">
        <v>192</v>
      </c>
      <c r="AJ66" s="643" t="s">
        <v>194</v>
      </c>
      <c r="AK66" s="643" t="s">
        <v>1824</v>
      </c>
      <c r="AL66" s="643" t="s">
        <v>1817</v>
      </c>
      <c r="AM66" s="643">
        <v>7</v>
      </c>
      <c r="AN66" s="643" t="s">
        <v>192</v>
      </c>
    </row>
    <row r="67" spans="1:40">
      <c r="A67" s="643" t="s">
        <v>1169</v>
      </c>
      <c r="B67" s="643" t="s">
        <v>1355</v>
      </c>
      <c r="C67" s="643">
        <v>69</v>
      </c>
      <c r="D67" s="643">
        <v>77</v>
      </c>
      <c r="E67" s="643">
        <v>61</v>
      </c>
      <c r="F67" s="643">
        <v>34</v>
      </c>
      <c r="G67" s="643">
        <v>58</v>
      </c>
      <c r="H67" s="643">
        <v>47</v>
      </c>
      <c r="I67" s="643">
        <v>47</v>
      </c>
      <c r="J67" s="643">
        <v>53</v>
      </c>
      <c r="K67" s="643" t="s">
        <v>135</v>
      </c>
      <c r="L67" s="643">
        <v>446</v>
      </c>
      <c r="M67" s="643">
        <v>100</v>
      </c>
      <c r="N67" s="643" t="s">
        <v>192</v>
      </c>
      <c r="O67" s="643" t="s">
        <v>193</v>
      </c>
      <c r="P67" s="642"/>
      <c r="Q67" s="643" t="s">
        <v>192</v>
      </c>
      <c r="R67" s="643" t="s">
        <v>192</v>
      </c>
      <c r="S67" s="642"/>
      <c r="T67" s="643" t="s">
        <v>112</v>
      </c>
      <c r="U67" s="643" t="str">
        <f>VLOOKUP(A67,'2012 SG'!$D$9:$AC$424,26,FALSE)</f>
        <v>C</v>
      </c>
      <c r="V67" s="643" t="b">
        <f t="shared" si="0"/>
        <v>1</v>
      </c>
      <c r="W67" s="643" t="s">
        <v>114</v>
      </c>
      <c r="X67" s="643"/>
      <c r="Y67" s="643"/>
      <c r="Z67" s="643"/>
      <c r="AA67" s="643"/>
      <c r="AB67" s="643"/>
      <c r="AC67" s="643"/>
      <c r="AD67" s="643"/>
      <c r="AE67" s="642"/>
      <c r="AF67" s="642"/>
      <c r="AG67" s="642"/>
      <c r="AH67" s="643"/>
      <c r="AI67" s="643" t="s">
        <v>192</v>
      </c>
      <c r="AJ67" s="643" t="s">
        <v>194</v>
      </c>
      <c r="AK67" s="643" t="s">
        <v>1850</v>
      </c>
      <c r="AL67" s="643" t="s">
        <v>1816</v>
      </c>
      <c r="AM67" s="643">
        <v>7</v>
      </c>
      <c r="AN67" s="643" t="s">
        <v>192</v>
      </c>
    </row>
    <row r="68" spans="1:40">
      <c r="A68" s="643" t="s">
        <v>592</v>
      </c>
      <c r="B68" s="643" t="s">
        <v>245</v>
      </c>
      <c r="C68" s="643">
        <v>79</v>
      </c>
      <c r="D68" s="643">
        <v>78</v>
      </c>
      <c r="E68" s="643">
        <v>94</v>
      </c>
      <c r="F68" s="643">
        <v>59</v>
      </c>
      <c r="G68" s="643">
        <v>76</v>
      </c>
      <c r="H68" s="643">
        <v>76</v>
      </c>
      <c r="I68" s="643">
        <v>73</v>
      </c>
      <c r="J68" s="643">
        <v>74</v>
      </c>
      <c r="K68" s="643" t="s">
        <v>135</v>
      </c>
      <c r="L68" s="643">
        <v>609</v>
      </c>
      <c r="M68" s="643">
        <v>100</v>
      </c>
      <c r="N68" s="643" t="s">
        <v>192</v>
      </c>
      <c r="O68" s="643" t="s">
        <v>192</v>
      </c>
      <c r="P68" s="642"/>
      <c r="Q68" s="643" t="s">
        <v>192</v>
      </c>
      <c r="R68" s="643" t="s">
        <v>192</v>
      </c>
      <c r="S68" s="642"/>
      <c r="T68" s="643" t="s">
        <v>132</v>
      </c>
      <c r="U68" s="643" t="str">
        <f>VLOOKUP(A68,'2012 SG'!$D$9:$AC$424,26,FALSE)</f>
        <v>A</v>
      </c>
      <c r="V68" s="643" t="b">
        <f t="shared" si="0"/>
        <v>1</v>
      </c>
      <c r="W68" s="643" t="s">
        <v>132</v>
      </c>
      <c r="X68" s="643" t="s">
        <v>132</v>
      </c>
      <c r="Y68" s="643" t="s">
        <v>132</v>
      </c>
      <c r="Z68" s="643" t="s">
        <v>132</v>
      </c>
      <c r="AA68" s="643" t="s">
        <v>132</v>
      </c>
      <c r="AB68" s="643" t="s">
        <v>132</v>
      </c>
      <c r="AC68" s="643" t="s">
        <v>132</v>
      </c>
      <c r="AD68" s="642"/>
      <c r="AE68" s="642"/>
      <c r="AF68" s="642"/>
      <c r="AG68" s="642"/>
      <c r="AH68" s="643"/>
      <c r="AI68" s="643" t="s">
        <v>192</v>
      </c>
      <c r="AJ68" s="643" t="s">
        <v>197</v>
      </c>
      <c r="AK68" s="643" t="s">
        <v>1804</v>
      </c>
      <c r="AL68" s="643" t="s">
        <v>1811</v>
      </c>
      <c r="AM68" s="643">
        <v>7</v>
      </c>
      <c r="AN68" s="643" t="s">
        <v>192</v>
      </c>
    </row>
    <row r="69" spans="1:40">
      <c r="A69" s="643" t="s">
        <v>593</v>
      </c>
      <c r="B69" s="643" t="s">
        <v>246</v>
      </c>
      <c r="C69" s="643">
        <v>89</v>
      </c>
      <c r="D69" s="643">
        <v>90</v>
      </c>
      <c r="E69" s="643">
        <v>89</v>
      </c>
      <c r="F69" s="643">
        <v>75</v>
      </c>
      <c r="G69" s="643">
        <v>74</v>
      </c>
      <c r="H69" s="643">
        <v>77</v>
      </c>
      <c r="I69" s="643">
        <v>59</v>
      </c>
      <c r="J69" s="643">
        <v>71</v>
      </c>
      <c r="K69" s="643" t="s">
        <v>135</v>
      </c>
      <c r="L69" s="643">
        <v>624</v>
      </c>
      <c r="M69" s="643">
        <v>100</v>
      </c>
      <c r="N69" s="643" t="s">
        <v>192</v>
      </c>
      <c r="O69" s="643" t="s">
        <v>192</v>
      </c>
      <c r="P69" s="642"/>
      <c r="Q69" s="643" t="s">
        <v>192</v>
      </c>
      <c r="R69" s="643" t="s">
        <v>192</v>
      </c>
      <c r="S69" s="642"/>
      <c r="T69" s="643" t="s">
        <v>132</v>
      </c>
      <c r="U69" s="643" t="str">
        <f>VLOOKUP(A69,'2012 SG'!$D$9:$AC$424,26,FALSE)</f>
        <v>A</v>
      </c>
      <c r="V69" s="643" t="b">
        <f t="shared" si="0"/>
        <v>1</v>
      </c>
      <c r="W69" s="643" t="s">
        <v>132</v>
      </c>
      <c r="X69" s="643" t="s">
        <v>132</v>
      </c>
      <c r="Y69" s="643" t="s">
        <v>132</v>
      </c>
      <c r="Z69" s="643" t="s">
        <v>132</v>
      </c>
      <c r="AA69" s="643" t="s">
        <v>132</v>
      </c>
      <c r="AB69" s="643" t="s">
        <v>132</v>
      </c>
      <c r="AC69" s="643" t="s">
        <v>132</v>
      </c>
      <c r="AD69" s="643" t="s">
        <v>132</v>
      </c>
      <c r="AE69" s="643" t="s">
        <v>132</v>
      </c>
      <c r="AF69" s="643" t="s">
        <v>112</v>
      </c>
      <c r="AG69" s="643" t="s">
        <v>132</v>
      </c>
      <c r="AH69" s="643" t="s">
        <v>114</v>
      </c>
      <c r="AI69" s="643" t="s">
        <v>193</v>
      </c>
      <c r="AJ69" s="643" t="s">
        <v>194</v>
      </c>
      <c r="AK69" s="643" t="s">
        <v>1803</v>
      </c>
      <c r="AL69" s="643" t="s">
        <v>1825</v>
      </c>
      <c r="AM69" s="643">
        <v>5</v>
      </c>
      <c r="AN69" s="643" t="s">
        <v>193</v>
      </c>
    </row>
    <row r="70" spans="1:40">
      <c r="A70" s="643" t="s">
        <v>594</v>
      </c>
      <c r="B70" s="643" t="s">
        <v>247</v>
      </c>
      <c r="C70" s="643">
        <v>77</v>
      </c>
      <c r="D70" s="643">
        <v>80</v>
      </c>
      <c r="E70" s="643">
        <v>80</v>
      </c>
      <c r="F70" s="643">
        <v>55</v>
      </c>
      <c r="G70" s="643">
        <v>61</v>
      </c>
      <c r="H70" s="643">
        <v>62</v>
      </c>
      <c r="I70" s="643">
        <v>70</v>
      </c>
      <c r="J70" s="643">
        <v>56</v>
      </c>
      <c r="K70" s="643" t="s">
        <v>135</v>
      </c>
      <c r="L70" s="643">
        <v>541</v>
      </c>
      <c r="M70" s="643">
        <v>100</v>
      </c>
      <c r="N70" s="643" t="s">
        <v>192</v>
      </c>
      <c r="O70" s="643" t="s">
        <v>192</v>
      </c>
      <c r="P70" s="642"/>
      <c r="Q70" s="643" t="s">
        <v>192</v>
      </c>
      <c r="R70" s="643" t="s">
        <v>192</v>
      </c>
      <c r="S70" s="642"/>
      <c r="T70" s="643" t="s">
        <v>132</v>
      </c>
      <c r="U70" s="643" t="str">
        <f>VLOOKUP(A70,'2012 SG'!$D$9:$AC$424,26,FALSE)</f>
        <v>A</v>
      </c>
      <c r="V70" s="643" t="b">
        <f t="shared" si="0"/>
        <v>1</v>
      </c>
      <c r="W70" s="643" t="s">
        <v>132</v>
      </c>
      <c r="X70" s="643" t="s">
        <v>112</v>
      </c>
      <c r="Y70" s="643" t="s">
        <v>114</v>
      </c>
      <c r="Z70" s="643" t="s">
        <v>132</v>
      </c>
      <c r="AA70" s="643" t="s">
        <v>114</v>
      </c>
      <c r="AB70" s="643" t="s">
        <v>114</v>
      </c>
      <c r="AC70" s="643" t="s">
        <v>114</v>
      </c>
      <c r="AD70" s="643" t="s">
        <v>132</v>
      </c>
      <c r="AE70" s="643" t="s">
        <v>112</v>
      </c>
      <c r="AF70" s="643" t="s">
        <v>112</v>
      </c>
      <c r="AG70" s="643" t="s">
        <v>112</v>
      </c>
      <c r="AH70" s="643" t="s">
        <v>110</v>
      </c>
      <c r="AI70" s="643" t="s">
        <v>193</v>
      </c>
      <c r="AJ70" s="643" t="s">
        <v>194</v>
      </c>
      <c r="AK70" s="643" t="s">
        <v>1830</v>
      </c>
      <c r="AL70" s="643" t="s">
        <v>1810</v>
      </c>
      <c r="AM70" s="643">
        <v>4</v>
      </c>
      <c r="AN70" s="643" t="s">
        <v>192</v>
      </c>
    </row>
    <row r="71" spans="1:40">
      <c r="A71" s="643" t="s">
        <v>595</v>
      </c>
      <c r="B71" s="643" t="s">
        <v>115</v>
      </c>
      <c r="C71" s="643">
        <v>78</v>
      </c>
      <c r="D71" s="643">
        <v>71</v>
      </c>
      <c r="E71" s="643">
        <v>91</v>
      </c>
      <c r="F71" s="643">
        <v>61</v>
      </c>
      <c r="G71" s="643">
        <v>64</v>
      </c>
      <c r="H71" s="643">
        <v>61</v>
      </c>
      <c r="I71" s="643">
        <v>64</v>
      </c>
      <c r="J71" s="643">
        <v>61</v>
      </c>
      <c r="K71" s="643" t="s">
        <v>135</v>
      </c>
      <c r="L71" s="643">
        <v>551</v>
      </c>
      <c r="M71" s="643">
        <v>100</v>
      </c>
      <c r="N71" s="643" t="s">
        <v>192</v>
      </c>
      <c r="O71" s="643" t="s">
        <v>192</v>
      </c>
      <c r="P71" s="643"/>
      <c r="Q71" s="643" t="s">
        <v>192</v>
      </c>
      <c r="R71" s="643" t="s">
        <v>192</v>
      </c>
      <c r="S71" s="642"/>
      <c r="T71" s="643" t="s">
        <v>132</v>
      </c>
      <c r="U71" s="643" t="str">
        <f>VLOOKUP(A71,'2012 SG'!$D$9:$AC$424,26,FALSE)</f>
        <v>A</v>
      </c>
      <c r="V71" s="643" t="b">
        <f t="shared" ref="V71:V134" si="1">EXACT(T71,U71)</f>
        <v>1</v>
      </c>
      <c r="W71" s="643" t="s">
        <v>132</v>
      </c>
      <c r="X71" s="643" t="s">
        <v>132</v>
      </c>
      <c r="Y71" s="643" t="s">
        <v>132</v>
      </c>
      <c r="Z71" s="643" t="s">
        <v>132</v>
      </c>
      <c r="AA71" s="643" t="s">
        <v>132</v>
      </c>
      <c r="AB71" s="643" t="s">
        <v>132</v>
      </c>
      <c r="AC71" s="643" t="s">
        <v>132</v>
      </c>
      <c r="AD71" s="643" t="s">
        <v>132</v>
      </c>
      <c r="AE71" s="643" t="s">
        <v>132</v>
      </c>
      <c r="AF71" s="643" t="s">
        <v>112</v>
      </c>
      <c r="AG71" s="643" t="s">
        <v>132</v>
      </c>
      <c r="AH71" s="643" t="s">
        <v>112</v>
      </c>
      <c r="AI71" s="643" t="s">
        <v>193</v>
      </c>
      <c r="AJ71" s="643" t="s">
        <v>197</v>
      </c>
      <c r="AK71" s="643" t="s">
        <v>1827</v>
      </c>
      <c r="AL71" s="643" t="s">
        <v>1823</v>
      </c>
      <c r="AM71" s="643">
        <v>4</v>
      </c>
      <c r="AN71" s="643" t="s">
        <v>192</v>
      </c>
    </row>
    <row r="72" spans="1:40">
      <c r="A72" s="643" t="s">
        <v>596</v>
      </c>
      <c r="B72" s="643" t="s">
        <v>248</v>
      </c>
      <c r="C72" s="643">
        <v>69</v>
      </c>
      <c r="D72" s="643">
        <v>71</v>
      </c>
      <c r="E72" s="643">
        <v>74</v>
      </c>
      <c r="F72" s="643">
        <v>33</v>
      </c>
      <c r="G72" s="643">
        <v>59</v>
      </c>
      <c r="H72" s="643">
        <v>59</v>
      </c>
      <c r="I72" s="643">
        <v>45</v>
      </c>
      <c r="J72" s="643">
        <v>52</v>
      </c>
      <c r="K72" s="643" t="s">
        <v>135</v>
      </c>
      <c r="L72" s="643">
        <v>462</v>
      </c>
      <c r="M72" s="643">
        <v>100</v>
      </c>
      <c r="N72" s="643" t="s">
        <v>192</v>
      </c>
      <c r="O72" s="643" t="s">
        <v>193</v>
      </c>
      <c r="P72" s="642"/>
      <c r="Q72" s="643" t="s">
        <v>193</v>
      </c>
      <c r="R72" s="643" t="s">
        <v>192</v>
      </c>
      <c r="S72" s="642"/>
      <c r="T72" s="643" t="s">
        <v>112</v>
      </c>
      <c r="U72" s="643" t="str">
        <f>VLOOKUP(A72,'2012 SG'!$D$9:$AC$424,26,FALSE)</f>
        <v>C</v>
      </c>
      <c r="V72" s="643" t="b">
        <f t="shared" si="1"/>
        <v>1</v>
      </c>
      <c r="W72" s="643" t="s">
        <v>112</v>
      </c>
      <c r="X72" s="643" t="s">
        <v>114</v>
      </c>
      <c r="Y72" s="643" t="s">
        <v>112</v>
      </c>
      <c r="Z72" s="643" t="s">
        <v>112</v>
      </c>
      <c r="AA72" s="643" t="s">
        <v>132</v>
      </c>
      <c r="AB72" s="643" t="s">
        <v>132</v>
      </c>
      <c r="AC72" s="643" t="s">
        <v>132</v>
      </c>
      <c r="AD72" s="643" t="s">
        <v>112</v>
      </c>
      <c r="AE72" s="643" t="s">
        <v>132</v>
      </c>
      <c r="AF72" s="643" t="s">
        <v>112</v>
      </c>
      <c r="AG72" s="643" t="s">
        <v>112</v>
      </c>
      <c r="AH72" s="643" t="s">
        <v>110</v>
      </c>
      <c r="AI72" s="643" t="s">
        <v>193</v>
      </c>
      <c r="AJ72" s="643" t="s">
        <v>194</v>
      </c>
      <c r="AK72" s="643" t="s">
        <v>1804</v>
      </c>
      <c r="AL72" s="643" t="s">
        <v>1812</v>
      </c>
      <c r="AM72" s="643">
        <v>1</v>
      </c>
      <c r="AN72" s="643" t="s">
        <v>192</v>
      </c>
    </row>
    <row r="73" spans="1:40">
      <c r="A73" s="643" t="s">
        <v>597</v>
      </c>
      <c r="B73" s="643" t="s">
        <v>249</v>
      </c>
      <c r="C73" s="643">
        <v>83</v>
      </c>
      <c r="D73" s="643">
        <v>87</v>
      </c>
      <c r="E73" s="643">
        <v>98</v>
      </c>
      <c r="F73" s="643">
        <v>53</v>
      </c>
      <c r="G73" s="643">
        <v>75</v>
      </c>
      <c r="H73" s="643">
        <v>69</v>
      </c>
      <c r="I73" s="643">
        <v>71</v>
      </c>
      <c r="J73" s="643">
        <v>72</v>
      </c>
      <c r="K73" s="643" t="s">
        <v>135</v>
      </c>
      <c r="L73" s="643">
        <v>608</v>
      </c>
      <c r="M73" s="643">
        <v>100</v>
      </c>
      <c r="N73" s="643" t="s">
        <v>192</v>
      </c>
      <c r="O73" s="643" t="s">
        <v>192</v>
      </c>
      <c r="P73" s="642"/>
      <c r="Q73" s="643" t="s">
        <v>192</v>
      </c>
      <c r="R73" s="643" t="s">
        <v>192</v>
      </c>
      <c r="S73" s="642"/>
      <c r="T73" s="643" t="s">
        <v>132</v>
      </c>
      <c r="U73" s="643" t="str">
        <f>VLOOKUP(A73,'2012 SG'!$D$9:$AC$424,26,FALSE)</f>
        <v>A</v>
      </c>
      <c r="V73" s="643" t="b">
        <f t="shared" si="1"/>
        <v>1</v>
      </c>
      <c r="W73" s="643" t="s">
        <v>132</v>
      </c>
      <c r="X73" s="643" t="s">
        <v>132</v>
      </c>
      <c r="Y73" s="643" t="s">
        <v>132</v>
      </c>
      <c r="Z73" s="643" t="s">
        <v>132</v>
      </c>
      <c r="AA73" s="643" t="s">
        <v>132</v>
      </c>
      <c r="AB73" s="643" t="s">
        <v>132</v>
      </c>
      <c r="AC73" s="643" t="s">
        <v>132</v>
      </c>
      <c r="AD73" s="643" t="s">
        <v>132</v>
      </c>
      <c r="AE73" s="643" t="s">
        <v>114</v>
      </c>
      <c r="AF73" s="643" t="s">
        <v>112</v>
      </c>
      <c r="AG73" s="643" t="s">
        <v>132</v>
      </c>
      <c r="AH73" s="643" t="s">
        <v>112</v>
      </c>
      <c r="AI73" s="643" t="s">
        <v>193</v>
      </c>
      <c r="AJ73" s="643" t="s">
        <v>194</v>
      </c>
      <c r="AK73" s="643" t="s">
        <v>1851</v>
      </c>
      <c r="AL73" s="643" t="s">
        <v>1852</v>
      </c>
      <c r="AM73" s="643">
        <v>5</v>
      </c>
      <c r="AN73" s="643" t="s">
        <v>192</v>
      </c>
    </row>
    <row r="74" spans="1:40">
      <c r="A74" s="643" t="s">
        <v>598</v>
      </c>
      <c r="B74" s="643" t="s">
        <v>250</v>
      </c>
      <c r="C74" s="643">
        <v>90</v>
      </c>
      <c r="D74" s="643">
        <v>89</v>
      </c>
      <c r="E74" s="643">
        <v>82</v>
      </c>
      <c r="F74" s="643">
        <v>79</v>
      </c>
      <c r="G74" s="643">
        <v>64</v>
      </c>
      <c r="H74" s="643">
        <v>52</v>
      </c>
      <c r="I74" s="643">
        <v>57</v>
      </c>
      <c r="J74" s="643">
        <v>67</v>
      </c>
      <c r="K74" s="643" t="s">
        <v>135</v>
      </c>
      <c r="L74" s="643">
        <v>580</v>
      </c>
      <c r="M74" s="643">
        <v>99</v>
      </c>
      <c r="N74" s="643" t="s">
        <v>192</v>
      </c>
      <c r="O74" s="643" t="s">
        <v>192</v>
      </c>
      <c r="P74" s="642"/>
      <c r="Q74" s="643" t="s">
        <v>192</v>
      </c>
      <c r="R74" s="643" t="s">
        <v>192</v>
      </c>
      <c r="S74" s="642"/>
      <c r="T74" s="643" t="s">
        <v>132</v>
      </c>
      <c r="U74" s="643" t="str">
        <f>VLOOKUP(A74,'2012 SG'!$D$9:$AC$424,26,FALSE)</f>
        <v>A</v>
      </c>
      <c r="V74" s="643" t="b">
        <f t="shared" si="1"/>
        <v>1</v>
      </c>
      <c r="W74" s="643" t="s">
        <v>132</v>
      </c>
      <c r="X74" s="643" t="s">
        <v>114</v>
      </c>
      <c r="Y74" s="643" t="s">
        <v>132</v>
      </c>
      <c r="Z74" s="643" t="s">
        <v>132</v>
      </c>
      <c r="AA74" s="643" t="s">
        <v>132</v>
      </c>
      <c r="AB74" s="643" t="s">
        <v>132</v>
      </c>
      <c r="AC74" s="643" t="s">
        <v>132</v>
      </c>
      <c r="AD74" s="643" t="s">
        <v>132</v>
      </c>
      <c r="AE74" s="643" t="s">
        <v>132</v>
      </c>
      <c r="AF74" s="643" t="s">
        <v>132</v>
      </c>
      <c r="AG74" s="643" t="s">
        <v>112</v>
      </c>
      <c r="AH74" s="643" t="s">
        <v>112</v>
      </c>
      <c r="AI74" s="643" t="s">
        <v>193</v>
      </c>
      <c r="AJ74" s="643" t="s">
        <v>194</v>
      </c>
      <c r="AK74" s="643" t="s">
        <v>1815</v>
      </c>
      <c r="AL74" s="643" t="s">
        <v>1806</v>
      </c>
      <c r="AM74" s="643">
        <v>4</v>
      </c>
      <c r="AN74" s="643" t="s">
        <v>192</v>
      </c>
    </row>
    <row r="75" spans="1:40">
      <c r="A75" s="643" t="s">
        <v>599</v>
      </c>
      <c r="B75" s="643" t="s">
        <v>15</v>
      </c>
      <c r="C75" s="643">
        <v>85</v>
      </c>
      <c r="D75" s="643">
        <v>85</v>
      </c>
      <c r="E75" s="643">
        <v>86</v>
      </c>
      <c r="F75" s="643">
        <v>66</v>
      </c>
      <c r="G75" s="643">
        <v>69</v>
      </c>
      <c r="H75" s="643">
        <v>74</v>
      </c>
      <c r="I75" s="643">
        <v>66</v>
      </c>
      <c r="J75" s="643">
        <v>72</v>
      </c>
      <c r="K75" s="643" t="s">
        <v>135</v>
      </c>
      <c r="L75" s="643">
        <v>603</v>
      </c>
      <c r="M75" s="643">
        <v>100</v>
      </c>
      <c r="N75" s="643" t="s">
        <v>192</v>
      </c>
      <c r="O75" s="643" t="s">
        <v>192</v>
      </c>
      <c r="P75" s="642"/>
      <c r="Q75" s="643" t="s">
        <v>192</v>
      </c>
      <c r="R75" s="643" t="s">
        <v>192</v>
      </c>
      <c r="S75" s="642"/>
      <c r="T75" s="643" t="s">
        <v>132</v>
      </c>
      <c r="U75" s="643" t="str">
        <f>VLOOKUP(A75,'2012 SG'!$D$9:$AC$424,26,FALSE)</f>
        <v>A</v>
      </c>
      <c r="V75" s="643" t="b">
        <f t="shared" si="1"/>
        <v>1</v>
      </c>
      <c r="W75" s="643" t="s">
        <v>132</v>
      </c>
      <c r="X75" s="643" t="s">
        <v>132</v>
      </c>
      <c r="Y75" s="643" t="s">
        <v>132</v>
      </c>
      <c r="Z75" s="643" t="s">
        <v>132</v>
      </c>
      <c r="AA75" s="643" t="s">
        <v>132</v>
      </c>
      <c r="AB75" s="643" t="s">
        <v>132</v>
      </c>
      <c r="AC75" s="643" t="s">
        <v>132</v>
      </c>
      <c r="AD75" s="643" t="s">
        <v>132</v>
      </c>
      <c r="AE75" s="643" t="s">
        <v>132</v>
      </c>
      <c r="AF75" s="643" t="s">
        <v>132</v>
      </c>
      <c r="AG75" s="643" t="s">
        <v>132</v>
      </c>
      <c r="AH75" s="643" t="s">
        <v>112</v>
      </c>
      <c r="AI75" s="643" t="s">
        <v>193</v>
      </c>
      <c r="AJ75" s="643" t="s">
        <v>197</v>
      </c>
      <c r="AK75" s="643" t="s">
        <v>1853</v>
      </c>
      <c r="AL75" s="643" t="s">
        <v>1833</v>
      </c>
      <c r="AM75" s="643">
        <v>5</v>
      </c>
      <c r="AN75" s="643" t="s">
        <v>193</v>
      </c>
    </row>
    <row r="76" spans="1:40">
      <c r="A76" s="643" t="s">
        <v>600</v>
      </c>
      <c r="B76" s="643" t="s">
        <v>251</v>
      </c>
      <c r="C76" s="643">
        <v>37</v>
      </c>
      <c r="D76" s="643">
        <v>60</v>
      </c>
      <c r="E76" s="643">
        <v>63</v>
      </c>
      <c r="F76" s="643">
        <v>21</v>
      </c>
      <c r="G76" s="643">
        <v>56</v>
      </c>
      <c r="H76" s="643">
        <v>77</v>
      </c>
      <c r="I76" s="643">
        <v>47</v>
      </c>
      <c r="J76" s="643">
        <v>87</v>
      </c>
      <c r="K76" s="643" t="s">
        <v>135</v>
      </c>
      <c r="L76" s="643">
        <v>448</v>
      </c>
      <c r="M76" s="643">
        <v>100</v>
      </c>
      <c r="N76" s="643" t="s">
        <v>193</v>
      </c>
      <c r="O76" s="643" t="s">
        <v>193</v>
      </c>
      <c r="P76" s="643" t="s">
        <v>192</v>
      </c>
      <c r="Q76" s="643" t="s">
        <v>192</v>
      </c>
      <c r="R76" s="643" t="s">
        <v>192</v>
      </c>
      <c r="S76" s="642"/>
      <c r="T76" s="643" t="s">
        <v>112</v>
      </c>
      <c r="U76" s="643" t="str">
        <f>VLOOKUP(A76,'2012 SG'!$D$9:$AC$424,26,FALSE)</f>
        <v>C</v>
      </c>
      <c r="V76" s="643" t="b">
        <f t="shared" si="1"/>
        <v>1</v>
      </c>
      <c r="W76" s="643" t="s">
        <v>116</v>
      </c>
      <c r="X76" s="643" t="s">
        <v>110</v>
      </c>
      <c r="Y76" s="643" t="s">
        <v>110</v>
      </c>
      <c r="Z76" s="643" t="s">
        <v>112</v>
      </c>
      <c r="AA76" s="643" t="s">
        <v>112</v>
      </c>
      <c r="AB76" s="643" t="s">
        <v>110</v>
      </c>
      <c r="AC76" s="643" t="s">
        <v>112</v>
      </c>
      <c r="AD76" s="643" t="s">
        <v>112</v>
      </c>
      <c r="AE76" s="643" t="s">
        <v>116</v>
      </c>
      <c r="AF76" s="643" t="s">
        <v>110</v>
      </c>
      <c r="AG76" s="643" t="s">
        <v>110</v>
      </c>
      <c r="AH76" s="643" t="s">
        <v>116</v>
      </c>
      <c r="AI76" s="643" t="s">
        <v>193</v>
      </c>
      <c r="AJ76" s="643" t="s">
        <v>194</v>
      </c>
      <c r="AK76" s="643" t="s">
        <v>1810</v>
      </c>
      <c r="AL76" s="643" t="s">
        <v>1811</v>
      </c>
      <c r="AM76" s="643">
        <v>6</v>
      </c>
      <c r="AN76" s="643" t="s">
        <v>192</v>
      </c>
    </row>
    <row r="77" spans="1:40">
      <c r="A77" s="643" t="s">
        <v>601</v>
      </c>
      <c r="B77" s="643" t="s">
        <v>252</v>
      </c>
      <c r="C77" s="643">
        <v>82</v>
      </c>
      <c r="D77" s="643">
        <v>88</v>
      </c>
      <c r="E77" s="643">
        <v>87</v>
      </c>
      <c r="F77" s="643">
        <v>64</v>
      </c>
      <c r="G77" s="643">
        <v>67</v>
      </c>
      <c r="H77" s="643">
        <v>75</v>
      </c>
      <c r="I77" s="643">
        <v>65</v>
      </c>
      <c r="J77" s="643">
        <v>76</v>
      </c>
      <c r="K77" s="643" t="s">
        <v>135</v>
      </c>
      <c r="L77" s="643">
        <v>604</v>
      </c>
      <c r="M77" s="643">
        <v>100</v>
      </c>
      <c r="N77" s="643" t="s">
        <v>192</v>
      </c>
      <c r="O77" s="643" t="s">
        <v>192</v>
      </c>
      <c r="P77" s="642"/>
      <c r="Q77" s="643" t="s">
        <v>192</v>
      </c>
      <c r="R77" s="643" t="s">
        <v>192</v>
      </c>
      <c r="S77" s="642"/>
      <c r="T77" s="643" t="s">
        <v>132</v>
      </c>
      <c r="U77" s="643" t="str">
        <f>VLOOKUP(A77,'2012 SG'!$D$9:$AC$424,26,FALSE)</f>
        <v>A</v>
      </c>
      <c r="V77" s="643" t="b">
        <f t="shared" si="1"/>
        <v>1</v>
      </c>
      <c r="W77" s="643" t="s">
        <v>132</v>
      </c>
      <c r="X77" s="643" t="s">
        <v>132</v>
      </c>
      <c r="Y77" s="643" t="s">
        <v>132</v>
      </c>
      <c r="Z77" s="643" t="s">
        <v>132</v>
      </c>
      <c r="AA77" s="643" t="s">
        <v>132</v>
      </c>
      <c r="AB77" s="643" t="s">
        <v>132</v>
      </c>
      <c r="AC77" s="643" t="s">
        <v>132</v>
      </c>
      <c r="AD77" s="643" t="s">
        <v>132</v>
      </c>
      <c r="AE77" s="643" t="s">
        <v>114</v>
      </c>
      <c r="AF77" s="643" t="s">
        <v>112</v>
      </c>
      <c r="AG77" s="643" t="s">
        <v>112</v>
      </c>
      <c r="AH77" s="643" t="s">
        <v>110</v>
      </c>
      <c r="AI77" s="643" t="s">
        <v>193</v>
      </c>
      <c r="AJ77" s="643" t="s">
        <v>194</v>
      </c>
      <c r="AK77" s="643" t="s">
        <v>1819</v>
      </c>
      <c r="AL77" s="643" t="s">
        <v>1810</v>
      </c>
      <c r="AM77" s="643">
        <v>4</v>
      </c>
      <c r="AN77" s="643" t="s">
        <v>192</v>
      </c>
    </row>
    <row r="78" spans="1:40">
      <c r="A78" s="643" t="s">
        <v>602</v>
      </c>
      <c r="B78" s="643" t="s">
        <v>253</v>
      </c>
      <c r="C78" s="643">
        <v>64</v>
      </c>
      <c r="D78" s="643">
        <v>73</v>
      </c>
      <c r="E78" s="643">
        <v>71</v>
      </c>
      <c r="F78" s="643">
        <v>50</v>
      </c>
      <c r="G78" s="643">
        <v>60</v>
      </c>
      <c r="H78" s="643">
        <v>79</v>
      </c>
      <c r="I78" s="643">
        <v>67</v>
      </c>
      <c r="J78" s="643">
        <v>84</v>
      </c>
      <c r="K78" s="643" t="s">
        <v>135</v>
      </c>
      <c r="L78" s="643">
        <v>548</v>
      </c>
      <c r="M78" s="643">
        <v>100</v>
      </c>
      <c r="N78" s="643" t="s">
        <v>192</v>
      </c>
      <c r="O78" s="643" t="s">
        <v>192</v>
      </c>
      <c r="P78" s="642"/>
      <c r="Q78" s="643" t="s">
        <v>193</v>
      </c>
      <c r="R78" s="643" t="s">
        <v>192</v>
      </c>
      <c r="S78" s="642"/>
      <c r="T78" s="643" t="s">
        <v>132</v>
      </c>
      <c r="U78" s="643" t="str">
        <f>VLOOKUP(A78,'2012 SG'!$D$9:$AC$424,26,FALSE)</f>
        <v>A</v>
      </c>
      <c r="V78" s="643" t="b">
        <f t="shared" si="1"/>
        <v>1</v>
      </c>
      <c r="W78" s="643" t="s">
        <v>110</v>
      </c>
      <c r="X78" s="643" t="s">
        <v>114</v>
      </c>
      <c r="Y78" s="643" t="s">
        <v>112</v>
      </c>
      <c r="Z78" s="643" t="s">
        <v>112</v>
      </c>
      <c r="AA78" s="643" t="s">
        <v>112</v>
      </c>
      <c r="AB78" s="643" t="s">
        <v>132</v>
      </c>
      <c r="AC78" s="643" t="s">
        <v>112</v>
      </c>
      <c r="AD78" s="643" t="s">
        <v>132</v>
      </c>
      <c r="AE78" s="643" t="s">
        <v>132</v>
      </c>
      <c r="AF78" s="643" t="s">
        <v>110</v>
      </c>
      <c r="AG78" s="643" t="s">
        <v>110</v>
      </c>
      <c r="AH78" s="643" t="s">
        <v>110</v>
      </c>
      <c r="AI78" s="643" t="s">
        <v>193</v>
      </c>
      <c r="AJ78" s="643" t="s">
        <v>194</v>
      </c>
      <c r="AK78" s="643" t="s">
        <v>1817</v>
      </c>
      <c r="AL78" s="643" t="s">
        <v>1812</v>
      </c>
      <c r="AM78" s="643">
        <v>1</v>
      </c>
      <c r="AN78" s="643" t="s">
        <v>192</v>
      </c>
    </row>
    <row r="79" spans="1:40">
      <c r="A79" s="643" t="s">
        <v>603</v>
      </c>
      <c r="B79" s="643" t="s">
        <v>254</v>
      </c>
      <c r="C79" s="643">
        <v>50</v>
      </c>
      <c r="D79" s="643">
        <v>54</v>
      </c>
      <c r="E79" s="643">
        <v>97</v>
      </c>
      <c r="F79" s="643">
        <v>19</v>
      </c>
      <c r="G79" s="643">
        <v>48</v>
      </c>
      <c r="H79" s="643">
        <v>54</v>
      </c>
      <c r="I79" s="643">
        <v>53</v>
      </c>
      <c r="J79" s="643">
        <v>60</v>
      </c>
      <c r="K79" s="643" t="s">
        <v>135</v>
      </c>
      <c r="L79" s="643">
        <v>435</v>
      </c>
      <c r="M79" s="643">
        <v>100</v>
      </c>
      <c r="N79" s="643" t="s">
        <v>192</v>
      </c>
      <c r="O79" s="643" t="s">
        <v>192</v>
      </c>
      <c r="P79" s="642"/>
      <c r="Q79" s="643" t="s">
        <v>192</v>
      </c>
      <c r="R79" s="643" t="s">
        <v>192</v>
      </c>
      <c r="S79" s="642"/>
      <c r="T79" s="643" t="s">
        <v>112</v>
      </c>
      <c r="U79" s="643" t="str">
        <f>VLOOKUP(A79,'2012 SG'!$D$9:$AC$424,26,FALSE)</f>
        <v>C</v>
      </c>
      <c r="V79" s="643" t="b">
        <f t="shared" si="1"/>
        <v>1</v>
      </c>
      <c r="W79" s="643" t="s">
        <v>112</v>
      </c>
      <c r="X79" s="643" t="s">
        <v>112</v>
      </c>
      <c r="Y79" s="643" t="s">
        <v>112</v>
      </c>
      <c r="Z79" s="643" t="s">
        <v>110</v>
      </c>
      <c r="AA79" s="643" t="s">
        <v>112</v>
      </c>
      <c r="AB79" s="643" t="s">
        <v>112</v>
      </c>
      <c r="AC79" s="643" t="s">
        <v>110</v>
      </c>
      <c r="AD79" s="643" t="s">
        <v>110</v>
      </c>
      <c r="AE79" s="643" t="s">
        <v>116</v>
      </c>
      <c r="AF79" s="643" t="s">
        <v>110</v>
      </c>
      <c r="AG79" s="643" t="s">
        <v>110</v>
      </c>
      <c r="AH79" s="643" t="s">
        <v>110</v>
      </c>
      <c r="AI79" s="643" t="s">
        <v>193</v>
      </c>
      <c r="AJ79" s="643" t="s">
        <v>194</v>
      </c>
      <c r="AK79" s="643" t="s">
        <v>1809</v>
      </c>
      <c r="AL79" s="643" t="s">
        <v>1816</v>
      </c>
      <c r="AM79" s="643">
        <v>1</v>
      </c>
      <c r="AN79" s="643" t="s">
        <v>192</v>
      </c>
    </row>
    <row r="80" spans="1:40">
      <c r="A80" s="643" t="s">
        <v>604</v>
      </c>
      <c r="B80" s="643" t="s">
        <v>255</v>
      </c>
      <c r="C80" s="643">
        <v>83</v>
      </c>
      <c r="D80" s="643">
        <v>85</v>
      </c>
      <c r="E80" s="643">
        <v>73</v>
      </c>
      <c r="F80" s="643">
        <v>66</v>
      </c>
      <c r="G80" s="643">
        <v>69</v>
      </c>
      <c r="H80" s="643">
        <v>63</v>
      </c>
      <c r="I80" s="643">
        <v>59</v>
      </c>
      <c r="J80" s="643">
        <v>65</v>
      </c>
      <c r="K80" s="643" t="s">
        <v>135</v>
      </c>
      <c r="L80" s="643">
        <v>563</v>
      </c>
      <c r="M80" s="643">
        <v>100</v>
      </c>
      <c r="N80" s="643" t="s">
        <v>192</v>
      </c>
      <c r="O80" s="643" t="s">
        <v>192</v>
      </c>
      <c r="P80" s="642"/>
      <c r="Q80" s="643" t="s">
        <v>192</v>
      </c>
      <c r="R80" s="643" t="s">
        <v>192</v>
      </c>
      <c r="S80" s="642"/>
      <c r="T80" s="643" t="s">
        <v>132</v>
      </c>
      <c r="U80" s="643" t="str">
        <f>VLOOKUP(A80,'2012 SG'!$D$9:$AC$424,26,FALSE)</f>
        <v>A</v>
      </c>
      <c r="V80" s="643" t="b">
        <f t="shared" si="1"/>
        <v>1</v>
      </c>
      <c r="W80" s="643" t="s">
        <v>132</v>
      </c>
      <c r="X80" s="643" t="s">
        <v>132</v>
      </c>
      <c r="Y80" s="643" t="s">
        <v>132</v>
      </c>
      <c r="Z80" s="643" t="s">
        <v>132</v>
      </c>
      <c r="AA80" s="643" t="s">
        <v>132</v>
      </c>
      <c r="AB80" s="643" t="s">
        <v>132</v>
      </c>
      <c r="AC80" s="643" t="s">
        <v>114</v>
      </c>
      <c r="AD80" s="643" t="s">
        <v>114</v>
      </c>
      <c r="AE80" s="643" t="s">
        <v>112</v>
      </c>
      <c r="AF80" s="643" t="s">
        <v>132</v>
      </c>
      <c r="AG80" s="643" t="s">
        <v>132</v>
      </c>
      <c r="AH80" s="643" t="s">
        <v>110</v>
      </c>
      <c r="AI80" s="643" t="s">
        <v>193</v>
      </c>
      <c r="AJ80" s="643" t="s">
        <v>194</v>
      </c>
      <c r="AK80" s="643" t="s">
        <v>1852</v>
      </c>
      <c r="AL80" s="643" t="s">
        <v>1811</v>
      </c>
      <c r="AM80" s="643">
        <v>2</v>
      </c>
      <c r="AN80" s="643" t="s">
        <v>192</v>
      </c>
    </row>
    <row r="81" spans="1:40">
      <c r="A81" s="643" t="s">
        <v>605</v>
      </c>
      <c r="B81" s="643" t="s">
        <v>256</v>
      </c>
      <c r="C81" s="643">
        <v>73</v>
      </c>
      <c r="D81" s="643">
        <v>79</v>
      </c>
      <c r="E81" s="643">
        <v>100</v>
      </c>
      <c r="F81" s="643">
        <v>54</v>
      </c>
      <c r="G81" s="643">
        <v>79</v>
      </c>
      <c r="H81" s="643">
        <v>65</v>
      </c>
      <c r="I81" s="643">
        <v>76</v>
      </c>
      <c r="J81" s="643">
        <v>68</v>
      </c>
      <c r="K81" s="643" t="s">
        <v>135</v>
      </c>
      <c r="L81" s="643">
        <v>594</v>
      </c>
      <c r="M81" s="643">
        <v>100</v>
      </c>
      <c r="N81" s="643" t="s">
        <v>192</v>
      </c>
      <c r="O81" s="643" t="s">
        <v>192</v>
      </c>
      <c r="P81" s="642"/>
      <c r="Q81" s="643" t="s">
        <v>192</v>
      </c>
      <c r="R81" s="643" t="s">
        <v>192</v>
      </c>
      <c r="S81" s="642"/>
      <c r="T81" s="643" t="s">
        <v>132</v>
      </c>
      <c r="U81" s="643" t="str">
        <f>VLOOKUP(A81,'2012 SG'!$D$9:$AC$424,26,FALSE)</f>
        <v>A</v>
      </c>
      <c r="V81" s="643" t="b">
        <f t="shared" si="1"/>
        <v>1</v>
      </c>
      <c r="W81" s="643" t="s">
        <v>132</v>
      </c>
      <c r="X81" s="643" t="s">
        <v>132</v>
      </c>
      <c r="Y81" s="643" t="s">
        <v>132</v>
      </c>
      <c r="Z81" s="643" t="s">
        <v>132</v>
      </c>
      <c r="AA81" s="643" t="s">
        <v>132</v>
      </c>
      <c r="AB81" s="643" t="s">
        <v>132</v>
      </c>
      <c r="AC81" s="643" t="s">
        <v>132</v>
      </c>
      <c r="AD81" s="643" t="s">
        <v>132</v>
      </c>
      <c r="AE81" s="643" t="s">
        <v>132</v>
      </c>
      <c r="AF81" s="643" t="s">
        <v>112</v>
      </c>
      <c r="AG81" s="643" t="s">
        <v>112</v>
      </c>
      <c r="AH81" s="643" t="s">
        <v>110</v>
      </c>
      <c r="AI81" s="643" t="s">
        <v>193</v>
      </c>
      <c r="AJ81" s="643" t="s">
        <v>194</v>
      </c>
      <c r="AK81" s="643" t="s">
        <v>1823</v>
      </c>
      <c r="AL81" s="643" t="s">
        <v>1816</v>
      </c>
      <c r="AM81" s="643">
        <v>2</v>
      </c>
      <c r="AN81" s="643" t="s">
        <v>192</v>
      </c>
    </row>
    <row r="82" spans="1:40">
      <c r="A82" s="643" t="s">
        <v>606</v>
      </c>
      <c r="B82" s="643" t="s">
        <v>257</v>
      </c>
      <c r="C82" s="643">
        <v>49</v>
      </c>
      <c r="D82" s="643">
        <v>62</v>
      </c>
      <c r="E82" s="643">
        <v>70</v>
      </c>
      <c r="F82" s="643">
        <v>33</v>
      </c>
      <c r="G82" s="643">
        <v>48</v>
      </c>
      <c r="H82" s="643">
        <v>60</v>
      </c>
      <c r="I82" s="643">
        <v>50</v>
      </c>
      <c r="J82" s="643">
        <v>60</v>
      </c>
      <c r="K82" s="643" t="s">
        <v>135</v>
      </c>
      <c r="L82" s="643">
        <v>432</v>
      </c>
      <c r="M82" s="643">
        <v>100</v>
      </c>
      <c r="N82" s="643" t="s">
        <v>192</v>
      </c>
      <c r="O82" s="643" t="s">
        <v>192</v>
      </c>
      <c r="P82" s="642"/>
      <c r="Q82" s="643" t="s">
        <v>192</v>
      </c>
      <c r="R82" s="643" t="s">
        <v>192</v>
      </c>
      <c r="S82" s="642"/>
      <c r="T82" s="643" t="s">
        <v>110</v>
      </c>
      <c r="U82" s="643" t="str">
        <f>VLOOKUP(A82,'2012 SG'!$D$9:$AC$424,26,FALSE)</f>
        <v>D</v>
      </c>
      <c r="V82" s="643" t="b">
        <f t="shared" si="1"/>
        <v>1</v>
      </c>
      <c r="W82" s="643" t="s">
        <v>132</v>
      </c>
      <c r="X82" s="643" t="s">
        <v>110</v>
      </c>
      <c r="Y82" s="643" t="s">
        <v>110</v>
      </c>
      <c r="Z82" s="643" t="s">
        <v>112</v>
      </c>
      <c r="AA82" s="643" t="s">
        <v>112</v>
      </c>
      <c r="AB82" s="643" t="s">
        <v>114</v>
      </c>
      <c r="AC82" s="643" t="s">
        <v>112</v>
      </c>
      <c r="AD82" s="643" t="s">
        <v>112</v>
      </c>
      <c r="AE82" s="643" t="s">
        <v>110</v>
      </c>
      <c r="AF82" s="643" t="s">
        <v>110</v>
      </c>
      <c r="AG82" s="643" t="s">
        <v>110</v>
      </c>
      <c r="AH82" s="643" t="s">
        <v>116</v>
      </c>
      <c r="AI82" s="643" t="s">
        <v>193</v>
      </c>
      <c r="AJ82" s="643" t="s">
        <v>194</v>
      </c>
      <c r="AK82" s="643" t="s">
        <v>1812</v>
      </c>
      <c r="AL82" s="643" t="s">
        <v>1812</v>
      </c>
      <c r="AM82" s="643">
        <v>1</v>
      </c>
      <c r="AN82" s="643" t="s">
        <v>192</v>
      </c>
    </row>
    <row r="83" spans="1:40">
      <c r="A83" s="643" t="s">
        <v>607</v>
      </c>
      <c r="B83" s="643" t="s">
        <v>258</v>
      </c>
      <c r="C83" s="643">
        <v>49</v>
      </c>
      <c r="D83" s="643">
        <v>58</v>
      </c>
      <c r="E83" s="643">
        <v>84</v>
      </c>
      <c r="F83" s="643">
        <v>27</v>
      </c>
      <c r="G83" s="643">
        <v>59</v>
      </c>
      <c r="H83" s="643">
        <v>62</v>
      </c>
      <c r="I83" s="643">
        <v>40</v>
      </c>
      <c r="J83" s="643">
        <v>67</v>
      </c>
      <c r="K83" s="643" t="s">
        <v>135</v>
      </c>
      <c r="L83" s="643">
        <v>446</v>
      </c>
      <c r="M83" s="643">
        <v>100</v>
      </c>
      <c r="N83" s="643" t="s">
        <v>193</v>
      </c>
      <c r="O83" s="643" t="s">
        <v>193</v>
      </c>
      <c r="P83" s="643" t="s">
        <v>193</v>
      </c>
      <c r="Q83" s="643" t="s">
        <v>192</v>
      </c>
      <c r="R83" s="643" t="s">
        <v>192</v>
      </c>
      <c r="S83" s="642"/>
      <c r="T83" s="643" t="s">
        <v>110</v>
      </c>
      <c r="U83" s="643" t="str">
        <f>VLOOKUP(A83,'2012 SG'!$D$9:$AC$424,26,FALSE)</f>
        <v>D</v>
      </c>
      <c r="V83" s="643" t="b">
        <f t="shared" si="1"/>
        <v>1</v>
      </c>
      <c r="W83" s="643" t="s">
        <v>110</v>
      </c>
      <c r="X83" s="643" t="s">
        <v>114</v>
      </c>
      <c r="Y83" s="643" t="s">
        <v>112</v>
      </c>
      <c r="Z83" s="643" t="s">
        <v>112</v>
      </c>
      <c r="AA83" s="643" t="s">
        <v>110</v>
      </c>
      <c r="AB83" s="643" t="s">
        <v>110</v>
      </c>
      <c r="AC83" s="643" t="s">
        <v>110</v>
      </c>
      <c r="AD83" s="643" t="s">
        <v>112</v>
      </c>
      <c r="AE83" s="643" t="s">
        <v>116</v>
      </c>
      <c r="AF83" s="643" t="s">
        <v>110</v>
      </c>
      <c r="AG83" s="643" t="s">
        <v>110</v>
      </c>
      <c r="AH83" s="643" t="s">
        <v>110</v>
      </c>
      <c r="AI83" s="643" t="s">
        <v>193</v>
      </c>
      <c r="AJ83" s="643" t="s">
        <v>194</v>
      </c>
      <c r="AK83" s="643" t="s">
        <v>1810</v>
      </c>
      <c r="AL83" s="643" t="s">
        <v>1812</v>
      </c>
      <c r="AM83" s="643">
        <v>2</v>
      </c>
      <c r="AN83" s="643" t="s">
        <v>192</v>
      </c>
    </row>
    <row r="84" spans="1:40">
      <c r="A84" s="643" t="s">
        <v>608</v>
      </c>
      <c r="B84" s="643" t="s">
        <v>259</v>
      </c>
      <c r="C84" s="643">
        <v>78</v>
      </c>
      <c r="D84" s="643">
        <v>81</v>
      </c>
      <c r="E84" s="643">
        <v>88</v>
      </c>
      <c r="F84" s="643">
        <v>77</v>
      </c>
      <c r="G84" s="643">
        <v>66</v>
      </c>
      <c r="H84" s="643">
        <v>62</v>
      </c>
      <c r="I84" s="643">
        <v>65</v>
      </c>
      <c r="J84" s="643">
        <v>60</v>
      </c>
      <c r="K84" s="643" t="s">
        <v>135</v>
      </c>
      <c r="L84" s="643">
        <v>577</v>
      </c>
      <c r="M84" s="643">
        <v>100</v>
      </c>
      <c r="N84" s="643" t="s">
        <v>192</v>
      </c>
      <c r="O84" s="643" t="s">
        <v>192</v>
      </c>
      <c r="P84" s="642"/>
      <c r="Q84" s="643" t="s">
        <v>192</v>
      </c>
      <c r="R84" s="643" t="s">
        <v>192</v>
      </c>
      <c r="S84" s="642"/>
      <c r="T84" s="643" t="s">
        <v>132</v>
      </c>
      <c r="U84" s="643" t="str">
        <f>VLOOKUP(A84,'2012 SG'!$D$9:$AC$424,26,FALSE)</f>
        <v>A</v>
      </c>
      <c r="V84" s="643" t="b">
        <f t="shared" si="1"/>
        <v>1</v>
      </c>
      <c r="W84" s="643" t="s">
        <v>132</v>
      </c>
      <c r="X84" s="643" t="s">
        <v>132</v>
      </c>
      <c r="Y84" s="643" t="s">
        <v>114</v>
      </c>
      <c r="Z84" s="643" t="s">
        <v>132</v>
      </c>
      <c r="AA84" s="643" t="s">
        <v>132</v>
      </c>
      <c r="AB84" s="643" t="s">
        <v>132</v>
      </c>
      <c r="AC84" s="643" t="s">
        <v>132</v>
      </c>
      <c r="AD84" s="643" t="s">
        <v>132</v>
      </c>
      <c r="AE84" s="643" t="s">
        <v>132</v>
      </c>
      <c r="AF84" s="643" t="s">
        <v>112</v>
      </c>
      <c r="AG84" s="643" t="s">
        <v>112</v>
      </c>
      <c r="AH84" s="643" t="s">
        <v>112</v>
      </c>
      <c r="AI84" s="643" t="s">
        <v>193</v>
      </c>
      <c r="AJ84" s="643" t="s">
        <v>194</v>
      </c>
      <c r="AK84" s="643" t="s">
        <v>1815</v>
      </c>
      <c r="AL84" s="643" t="s">
        <v>1817</v>
      </c>
      <c r="AM84" s="643">
        <v>4</v>
      </c>
      <c r="AN84" s="643" t="s">
        <v>192</v>
      </c>
    </row>
    <row r="85" spans="1:40">
      <c r="A85" s="643" t="s">
        <v>609</v>
      </c>
      <c r="B85" s="643" t="s">
        <v>260</v>
      </c>
      <c r="C85" s="643">
        <v>60</v>
      </c>
      <c r="D85" s="643">
        <v>87</v>
      </c>
      <c r="E85" s="643">
        <v>98</v>
      </c>
      <c r="F85" s="643">
        <v>38</v>
      </c>
      <c r="G85" s="643">
        <v>64</v>
      </c>
      <c r="H85" s="643">
        <v>81</v>
      </c>
      <c r="I85" s="643">
        <v>50</v>
      </c>
      <c r="J85" s="643">
        <v>85</v>
      </c>
      <c r="K85" s="643" t="s">
        <v>135</v>
      </c>
      <c r="L85" s="643">
        <v>563</v>
      </c>
      <c r="M85" s="643">
        <v>100</v>
      </c>
      <c r="N85" s="643" t="s">
        <v>192</v>
      </c>
      <c r="O85" s="643" t="s">
        <v>192</v>
      </c>
      <c r="P85" s="642"/>
      <c r="Q85" s="643" t="s">
        <v>192</v>
      </c>
      <c r="R85" s="643" t="s">
        <v>192</v>
      </c>
      <c r="S85" s="642"/>
      <c r="T85" s="643" t="s">
        <v>132</v>
      </c>
      <c r="U85" s="643" t="str">
        <f>VLOOKUP(A85,'2012 SG'!$D$9:$AC$424,26,FALSE)</f>
        <v>A</v>
      </c>
      <c r="V85" s="643" t="b">
        <f t="shared" si="1"/>
        <v>1</v>
      </c>
      <c r="W85" s="643" t="s">
        <v>132</v>
      </c>
      <c r="X85" s="643" t="s">
        <v>132</v>
      </c>
      <c r="Y85" s="643" t="s">
        <v>114</v>
      </c>
      <c r="Z85" s="643" t="s">
        <v>132</v>
      </c>
      <c r="AA85" s="643" t="s">
        <v>114</v>
      </c>
      <c r="AB85" s="643" t="s">
        <v>114</v>
      </c>
      <c r="AC85" s="643" t="s">
        <v>132</v>
      </c>
      <c r="AD85" s="643" t="s">
        <v>114</v>
      </c>
      <c r="AE85" s="643" t="s">
        <v>116</v>
      </c>
      <c r="AF85" s="643" t="s">
        <v>110</v>
      </c>
      <c r="AG85" s="643" t="s">
        <v>110</v>
      </c>
      <c r="AH85" s="643" t="s">
        <v>116</v>
      </c>
      <c r="AI85" s="643" t="s">
        <v>193</v>
      </c>
      <c r="AJ85" s="643" t="s">
        <v>194</v>
      </c>
      <c r="AK85" s="643" t="s">
        <v>1810</v>
      </c>
      <c r="AL85" s="643" t="s">
        <v>1812</v>
      </c>
      <c r="AM85" s="643">
        <v>1</v>
      </c>
      <c r="AN85" s="643" t="s">
        <v>192</v>
      </c>
    </row>
    <row r="86" spans="1:40">
      <c r="A86" s="643" t="s">
        <v>610</v>
      </c>
      <c r="B86" s="643" t="s">
        <v>261</v>
      </c>
      <c r="C86" s="643">
        <v>92</v>
      </c>
      <c r="D86" s="643">
        <v>94</v>
      </c>
      <c r="E86" s="643">
        <v>97</v>
      </c>
      <c r="F86" s="643">
        <v>72</v>
      </c>
      <c r="G86" s="643">
        <v>71</v>
      </c>
      <c r="H86" s="643">
        <v>77</v>
      </c>
      <c r="I86" s="643">
        <v>70</v>
      </c>
      <c r="J86" s="643">
        <v>76</v>
      </c>
      <c r="K86" s="643" t="s">
        <v>135</v>
      </c>
      <c r="L86" s="643">
        <v>649</v>
      </c>
      <c r="M86" s="643">
        <v>100</v>
      </c>
      <c r="N86" s="643" t="s">
        <v>192</v>
      </c>
      <c r="O86" s="643" t="s">
        <v>192</v>
      </c>
      <c r="P86" s="642"/>
      <c r="Q86" s="643" t="s">
        <v>192</v>
      </c>
      <c r="R86" s="643" t="s">
        <v>192</v>
      </c>
      <c r="S86" s="642"/>
      <c r="T86" s="643" t="s">
        <v>132</v>
      </c>
      <c r="U86" s="643" t="str">
        <f>VLOOKUP(A86,'2012 SG'!$D$9:$AC$424,26,FALSE)</f>
        <v>A</v>
      </c>
      <c r="V86" s="643" t="b">
        <f t="shared" si="1"/>
        <v>1</v>
      </c>
      <c r="W86" s="643" t="s">
        <v>132</v>
      </c>
      <c r="X86" s="643" t="s">
        <v>132</v>
      </c>
      <c r="Y86" s="643" t="s">
        <v>132</v>
      </c>
      <c r="Z86" s="643" t="s">
        <v>132</v>
      </c>
      <c r="AA86" s="643" t="s">
        <v>132</v>
      </c>
      <c r="AB86" s="643" t="s">
        <v>132</v>
      </c>
      <c r="AC86" s="643" t="s">
        <v>132</v>
      </c>
      <c r="AD86" s="643" t="s">
        <v>132</v>
      </c>
      <c r="AE86" s="643" t="s">
        <v>132</v>
      </c>
      <c r="AF86" s="643" t="s">
        <v>196</v>
      </c>
      <c r="AG86" s="643"/>
      <c r="AH86" s="643"/>
      <c r="AI86" s="643" t="s">
        <v>193</v>
      </c>
      <c r="AJ86" s="643" t="s">
        <v>194</v>
      </c>
      <c r="AK86" s="643" t="s">
        <v>1841</v>
      </c>
      <c r="AL86" s="643" t="s">
        <v>1809</v>
      </c>
      <c r="AM86" s="643">
        <v>5</v>
      </c>
      <c r="AN86" s="643" t="s">
        <v>193</v>
      </c>
    </row>
    <row r="87" spans="1:40">
      <c r="A87" s="643" t="s">
        <v>611</v>
      </c>
      <c r="B87" s="643" t="s">
        <v>40</v>
      </c>
      <c r="C87" s="643">
        <v>83</v>
      </c>
      <c r="D87" s="643">
        <v>79</v>
      </c>
      <c r="E87" s="643">
        <v>88</v>
      </c>
      <c r="F87" s="643">
        <v>59</v>
      </c>
      <c r="G87" s="643">
        <v>71</v>
      </c>
      <c r="H87" s="643">
        <v>65</v>
      </c>
      <c r="I87" s="643">
        <v>67</v>
      </c>
      <c r="J87" s="643">
        <v>69</v>
      </c>
      <c r="K87" s="643" t="s">
        <v>135</v>
      </c>
      <c r="L87" s="643">
        <v>581</v>
      </c>
      <c r="M87" s="643">
        <v>100</v>
      </c>
      <c r="N87" s="643" t="s">
        <v>192</v>
      </c>
      <c r="O87" s="643" t="s">
        <v>192</v>
      </c>
      <c r="P87" s="642"/>
      <c r="Q87" s="643" t="s">
        <v>192</v>
      </c>
      <c r="R87" s="643" t="s">
        <v>192</v>
      </c>
      <c r="S87" s="642"/>
      <c r="T87" s="643" t="s">
        <v>132</v>
      </c>
      <c r="U87" s="643" t="str">
        <f>VLOOKUP(A87,'2012 SG'!$D$9:$AC$424,26,FALSE)</f>
        <v>A</v>
      </c>
      <c r="V87" s="643" t="b">
        <f t="shared" si="1"/>
        <v>1</v>
      </c>
      <c r="W87" s="643" t="s">
        <v>132</v>
      </c>
      <c r="X87" s="643" t="s">
        <v>132</v>
      </c>
      <c r="Y87" s="643" t="s">
        <v>132</v>
      </c>
      <c r="Z87" s="643" t="s">
        <v>132</v>
      </c>
      <c r="AA87" s="643" t="s">
        <v>132</v>
      </c>
      <c r="AB87" s="643" t="s">
        <v>132</v>
      </c>
      <c r="AC87" s="643" t="s">
        <v>132</v>
      </c>
      <c r="AD87" s="643" t="s">
        <v>132</v>
      </c>
      <c r="AE87" s="643" t="s">
        <v>132</v>
      </c>
      <c r="AF87" s="643" t="s">
        <v>132</v>
      </c>
      <c r="AG87" s="643" t="s">
        <v>132</v>
      </c>
      <c r="AH87" s="643" t="s">
        <v>112</v>
      </c>
      <c r="AI87" s="643" t="s">
        <v>193</v>
      </c>
      <c r="AJ87" s="643" t="s">
        <v>197</v>
      </c>
      <c r="AK87" s="643" t="s">
        <v>1854</v>
      </c>
      <c r="AL87" s="643" t="s">
        <v>1809</v>
      </c>
      <c r="AM87" s="643">
        <v>4</v>
      </c>
      <c r="AN87" s="643" t="s">
        <v>192</v>
      </c>
    </row>
    <row r="88" spans="1:40">
      <c r="A88" s="643" t="s">
        <v>612</v>
      </c>
      <c r="B88" s="643" t="s">
        <v>262</v>
      </c>
      <c r="C88" s="643">
        <v>92</v>
      </c>
      <c r="D88" s="643">
        <v>93</v>
      </c>
      <c r="E88" s="643">
        <v>97</v>
      </c>
      <c r="F88" s="643">
        <v>77</v>
      </c>
      <c r="G88" s="643">
        <v>71</v>
      </c>
      <c r="H88" s="643">
        <v>71</v>
      </c>
      <c r="I88" s="643">
        <v>60</v>
      </c>
      <c r="J88" s="643">
        <v>57</v>
      </c>
      <c r="K88" s="643" t="s">
        <v>135</v>
      </c>
      <c r="L88" s="643">
        <v>618</v>
      </c>
      <c r="M88" s="643">
        <v>100</v>
      </c>
      <c r="N88" s="643" t="s">
        <v>192</v>
      </c>
      <c r="O88" s="643" t="s">
        <v>192</v>
      </c>
      <c r="P88" s="642"/>
      <c r="Q88" s="643" t="s">
        <v>192</v>
      </c>
      <c r="R88" s="643" t="s">
        <v>192</v>
      </c>
      <c r="S88" s="642"/>
      <c r="T88" s="643" t="s">
        <v>132</v>
      </c>
      <c r="U88" s="643" t="str">
        <f>VLOOKUP(A88,'2012 SG'!$D$9:$AC$424,26,FALSE)</f>
        <v>A</v>
      </c>
      <c r="V88" s="643" t="b">
        <f t="shared" si="1"/>
        <v>1</v>
      </c>
      <c r="W88" s="643" t="s">
        <v>132</v>
      </c>
      <c r="X88" s="643" t="s">
        <v>132</v>
      </c>
      <c r="Y88" s="643" t="s">
        <v>132</v>
      </c>
      <c r="Z88" s="643" t="s">
        <v>132</v>
      </c>
      <c r="AA88" s="643" t="s">
        <v>132</v>
      </c>
      <c r="AB88" s="643" t="s">
        <v>132</v>
      </c>
      <c r="AC88" s="643" t="s">
        <v>132</v>
      </c>
      <c r="AD88" s="643" t="s">
        <v>132</v>
      </c>
      <c r="AE88" s="643" t="s">
        <v>132</v>
      </c>
      <c r="AF88" s="643" t="s">
        <v>132</v>
      </c>
      <c r="AG88" s="643" t="s">
        <v>112</v>
      </c>
      <c r="AH88" s="643" t="s">
        <v>112</v>
      </c>
      <c r="AI88" s="643" t="s">
        <v>193</v>
      </c>
      <c r="AJ88" s="643" t="s">
        <v>194</v>
      </c>
      <c r="AK88" s="643" t="s">
        <v>1855</v>
      </c>
      <c r="AL88" s="643" t="s">
        <v>1852</v>
      </c>
      <c r="AM88" s="643">
        <v>4</v>
      </c>
      <c r="AN88" s="643" t="s">
        <v>193</v>
      </c>
    </row>
    <row r="89" spans="1:40">
      <c r="A89" s="643" t="s">
        <v>613</v>
      </c>
      <c r="B89" s="643" t="s">
        <v>263</v>
      </c>
      <c r="C89" s="643">
        <v>85</v>
      </c>
      <c r="D89" s="643">
        <v>87</v>
      </c>
      <c r="E89" s="643">
        <v>95</v>
      </c>
      <c r="F89" s="643">
        <v>66</v>
      </c>
      <c r="G89" s="643">
        <v>73</v>
      </c>
      <c r="H89" s="643">
        <v>66</v>
      </c>
      <c r="I89" s="643">
        <v>78</v>
      </c>
      <c r="J89" s="643">
        <v>80</v>
      </c>
      <c r="K89" s="643" t="s">
        <v>135</v>
      </c>
      <c r="L89" s="643">
        <v>630</v>
      </c>
      <c r="M89" s="643">
        <v>100</v>
      </c>
      <c r="N89" s="643" t="s">
        <v>192</v>
      </c>
      <c r="O89" s="643" t="s">
        <v>192</v>
      </c>
      <c r="P89" s="642"/>
      <c r="Q89" s="643" t="s">
        <v>192</v>
      </c>
      <c r="R89" s="643" t="s">
        <v>192</v>
      </c>
      <c r="S89" s="642"/>
      <c r="T89" s="643" t="s">
        <v>132</v>
      </c>
      <c r="U89" s="643" t="str">
        <f>VLOOKUP(A89,'2012 SG'!$D$9:$AC$424,26,FALSE)</f>
        <v>A</v>
      </c>
      <c r="V89" s="643" t="b">
        <f t="shared" si="1"/>
        <v>1</v>
      </c>
      <c r="W89" s="643" t="s">
        <v>132</v>
      </c>
      <c r="X89" s="643" t="s">
        <v>132</v>
      </c>
      <c r="Y89" s="643" t="s">
        <v>132</v>
      </c>
      <c r="Z89" s="643" t="s">
        <v>132</v>
      </c>
      <c r="AA89" s="643" t="s">
        <v>132</v>
      </c>
      <c r="AB89" s="643" t="s">
        <v>132</v>
      </c>
      <c r="AC89" s="643" t="s">
        <v>132</v>
      </c>
      <c r="AD89" s="643" t="s">
        <v>132</v>
      </c>
      <c r="AE89" s="643" t="s">
        <v>114</v>
      </c>
      <c r="AF89" s="643" t="s">
        <v>112</v>
      </c>
      <c r="AG89" s="643" t="s">
        <v>112</v>
      </c>
      <c r="AH89" s="643" t="s">
        <v>112</v>
      </c>
      <c r="AI89" s="643" t="s">
        <v>193</v>
      </c>
      <c r="AJ89" s="643" t="s">
        <v>194</v>
      </c>
      <c r="AK89" s="643" t="s">
        <v>1833</v>
      </c>
      <c r="AL89" s="643" t="s">
        <v>1811</v>
      </c>
      <c r="AM89" s="643">
        <v>4</v>
      </c>
      <c r="AN89" s="643" t="s">
        <v>192</v>
      </c>
    </row>
    <row r="90" spans="1:40">
      <c r="A90" s="643" t="s">
        <v>614</v>
      </c>
      <c r="B90" s="643" t="s">
        <v>264</v>
      </c>
      <c r="C90" s="643">
        <v>92</v>
      </c>
      <c r="D90" s="643">
        <v>88</v>
      </c>
      <c r="E90" s="643">
        <v>97</v>
      </c>
      <c r="F90" s="643">
        <v>65</v>
      </c>
      <c r="G90" s="643">
        <v>71</v>
      </c>
      <c r="H90" s="643">
        <v>70</v>
      </c>
      <c r="I90" s="643">
        <v>66</v>
      </c>
      <c r="J90" s="643">
        <v>66</v>
      </c>
      <c r="K90" s="643" t="s">
        <v>135</v>
      </c>
      <c r="L90" s="643">
        <v>615</v>
      </c>
      <c r="M90" s="643">
        <v>100</v>
      </c>
      <c r="N90" s="643" t="s">
        <v>192</v>
      </c>
      <c r="O90" s="643" t="s">
        <v>192</v>
      </c>
      <c r="P90" s="642"/>
      <c r="Q90" s="643" t="s">
        <v>192</v>
      </c>
      <c r="R90" s="643" t="s">
        <v>192</v>
      </c>
      <c r="S90" s="642"/>
      <c r="T90" s="643" t="s">
        <v>132</v>
      </c>
      <c r="U90" s="643" t="str">
        <f>VLOOKUP(A90,'2012 SG'!$D$9:$AC$424,26,FALSE)</f>
        <v>A</v>
      </c>
      <c r="V90" s="643" t="b">
        <f t="shared" si="1"/>
        <v>1</v>
      </c>
      <c r="W90" s="643" t="s">
        <v>132</v>
      </c>
      <c r="X90" s="643" t="s">
        <v>132</v>
      </c>
      <c r="Y90" s="643" t="s">
        <v>132</v>
      </c>
      <c r="Z90" s="643" t="s">
        <v>132</v>
      </c>
      <c r="AA90" s="643" t="s">
        <v>132</v>
      </c>
      <c r="AB90" s="643" t="s">
        <v>132</v>
      </c>
      <c r="AC90" s="643" t="s">
        <v>132</v>
      </c>
      <c r="AD90" s="643" t="s">
        <v>132</v>
      </c>
      <c r="AE90" s="643" t="s">
        <v>132</v>
      </c>
      <c r="AF90" s="643" t="s">
        <v>114</v>
      </c>
      <c r="AG90" s="643" t="s">
        <v>132</v>
      </c>
      <c r="AH90" s="643" t="s">
        <v>112</v>
      </c>
      <c r="AI90" s="643" t="s">
        <v>193</v>
      </c>
      <c r="AJ90" s="643" t="s">
        <v>194</v>
      </c>
      <c r="AK90" s="643" t="s">
        <v>1824</v>
      </c>
      <c r="AL90" s="643" t="s">
        <v>1811</v>
      </c>
      <c r="AM90" s="643">
        <v>4</v>
      </c>
      <c r="AN90" s="643" t="s">
        <v>192</v>
      </c>
    </row>
    <row r="91" spans="1:40">
      <c r="A91" s="643" t="s">
        <v>615</v>
      </c>
      <c r="B91" s="643" t="s">
        <v>265</v>
      </c>
      <c r="C91" s="643">
        <v>79</v>
      </c>
      <c r="D91" s="643">
        <v>80</v>
      </c>
      <c r="E91" s="643">
        <v>79</v>
      </c>
      <c r="F91" s="643">
        <v>55</v>
      </c>
      <c r="G91" s="643">
        <v>70</v>
      </c>
      <c r="H91" s="643">
        <v>60</v>
      </c>
      <c r="I91" s="643">
        <v>63</v>
      </c>
      <c r="J91" s="643">
        <v>63</v>
      </c>
      <c r="K91" s="643" t="s">
        <v>135</v>
      </c>
      <c r="L91" s="643">
        <v>549</v>
      </c>
      <c r="M91" s="643">
        <v>100</v>
      </c>
      <c r="N91" s="643" t="s">
        <v>192</v>
      </c>
      <c r="O91" s="643" t="s">
        <v>192</v>
      </c>
      <c r="P91" s="642"/>
      <c r="Q91" s="643" t="s">
        <v>192</v>
      </c>
      <c r="R91" s="643" t="s">
        <v>192</v>
      </c>
      <c r="S91" s="642"/>
      <c r="T91" s="643" t="s">
        <v>132</v>
      </c>
      <c r="U91" s="643" t="str">
        <f>VLOOKUP(A91,'2012 SG'!$D$9:$AC$424,26,FALSE)</f>
        <v>A</v>
      </c>
      <c r="V91" s="643" t="b">
        <f t="shared" si="1"/>
        <v>1</v>
      </c>
      <c r="W91" s="643" t="s">
        <v>132</v>
      </c>
      <c r="X91" s="643" t="s">
        <v>132</v>
      </c>
      <c r="Y91" s="643" t="s">
        <v>132</v>
      </c>
      <c r="Z91" s="643" t="s">
        <v>114</v>
      </c>
      <c r="AA91" s="643" t="s">
        <v>132</v>
      </c>
      <c r="AB91" s="643" t="s">
        <v>132</v>
      </c>
      <c r="AC91" s="643" t="s">
        <v>112</v>
      </c>
      <c r="AD91" s="643" t="s">
        <v>132</v>
      </c>
      <c r="AE91" s="643" t="s">
        <v>114</v>
      </c>
      <c r="AF91" s="643" t="s">
        <v>112</v>
      </c>
      <c r="AG91" s="643" t="s">
        <v>112</v>
      </c>
      <c r="AH91" s="643" t="s">
        <v>112</v>
      </c>
      <c r="AI91" s="643" t="s">
        <v>193</v>
      </c>
      <c r="AJ91" s="643" t="s">
        <v>194</v>
      </c>
      <c r="AK91" s="643" t="s">
        <v>1852</v>
      </c>
      <c r="AL91" s="643" t="s">
        <v>1810</v>
      </c>
      <c r="AM91" s="643">
        <v>4</v>
      </c>
      <c r="AN91" s="643" t="s">
        <v>192</v>
      </c>
    </row>
    <row r="92" spans="1:40">
      <c r="A92" s="643" t="s">
        <v>616</v>
      </c>
      <c r="B92" s="643" t="s">
        <v>266</v>
      </c>
      <c r="C92" s="643">
        <v>83</v>
      </c>
      <c r="D92" s="643">
        <v>82</v>
      </c>
      <c r="E92" s="643">
        <v>85</v>
      </c>
      <c r="F92" s="643">
        <v>60</v>
      </c>
      <c r="G92" s="643">
        <v>74</v>
      </c>
      <c r="H92" s="643">
        <v>54</v>
      </c>
      <c r="I92" s="643">
        <v>64</v>
      </c>
      <c r="J92" s="643">
        <v>58</v>
      </c>
      <c r="K92" s="643" t="s">
        <v>135</v>
      </c>
      <c r="L92" s="643">
        <v>560</v>
      </c>
      <c r="M92" s="643">
        <v>100</v>
      </c>
      <c r="N92" s="643" t="s">
        <v>192</v>
      </c>
      <c r="O92" s="643" t="s">
        <v>192</v>
      </c>
      <c r="P92" s="642"/>
      <c r="Q92" s="643" t="s">
        <v>192</v>
      </c>
      <c r="R92" s="643" t="s">
        <v>192</v>
      </c>
      <c r="S92" s="642"/>
      <c r="T92" s="643" t="s">
        <v>132</v>
      </c>
      <c r="U92" s="643" t="str">
        <f>VLOOKUP(A92,'2012 SG'!$D$9:$AC$424,26,FALSE)</f>
        <v>A</v>
      </c>
      <c r="V92" s="643" t="b">
        <f t="shared" si="1"/>
        <v>1</v>
      </c>
      <c r="W92" s="643" t="s">
        <v>132</v>
      </c>
      <c r="X92" s="643" t="s">
        <v>132</v>
      </c>
      <c r="Y92" s="643" t="s">
        <v>132</v>
      </c>
      <c r="Z92" s="643" t="s">
        <v>132</v>
      </c>
      <c r="AA92" s="643" t="s">
        <v>132</v>
      </c>
      <c r="AB92" s="643" t="s">
        <v>114</v>
      </c>
      <c r="AC92" s="643" t="s">
        <v>114</v>
      </c>
      <c r="AD92" s="643" t="s">
        <v>112</v>
      </c>
      <c r="AE92" s="643" t="s">
        <v>114</v>
      </c>
      <c r="AF92" s="643" t="s">
        <v>112</v>
      </c>
      <c r="AG92" s="643" t="s">
        <v>112</v>
      </c>
      <c r="AH92" s="643" t="s">
        <v>110</v>
      </c>
      <c r="AI92" s="643" t="s">
        <v>193</v>
      </c>
      <c r="AJ92" s="643" t="s">
        <v>194</v>
      </c>
      <c r="AK92" s="643" t="s">
        <v>1806</v>
      </c>
      <c r="AL92" s="643" t="s">
        <v>1811</v>
      </c>
      <c r="AM92" s="643">
        <v>4</v>
      </c>
      <c r="AN92" s="643" t="s">
        <v>192</v>
      </c>
    </row>
    <row r="93" spans="1:40">
      <c r="A93" s="643" t="s">
        <v>617</v>
      </c>
      <c r="B93" s="643" t="s">
        <v>267</v>
      </c>
      <c r="C93" s="643">
        <v>67</v>
      </c>
      <c r="D93" s="643">
        <v>70</v>
      </c>
      <c r="E93" s="643">
        <v>96</v>
      </c>
      <c r="F93" s="643">
        <v>55</v>
      </c>
      <c r="G93" s="643">
        <v>62</v>
      </c>
      <c r="H93" s="643">
        <v>63</v>
      </c>
      <c r="I93" s="643">
        <v>60</v>
      </c>
      <c r="J93" s="643">
        <v>69</v>
      </c>
      <c r="K93" s="643" t="s">
        <v>135</v>
      </c>
      <c r="L93" s="643">
        <v>542</v>
      </c>
      <c r="M93" s="643">
        <v>100</v>
      </c>
      <c r="N93" s="643" t="s">
        <v>192</v>
      </c>
      <c r="O93" s="643" t="s">
        <v>192</v>
      </c>
      <c r="P93" s="642"/>
      <c r="Q93" s="643" t="s">
        <v>192</v>
      </c>
      <c r="R93" s="643" t="s">
        <v>192</v>
      </c>
      <c r="S93" s="642"/>
      <c r="T93" s="643" t="s">
        <v>132</v>
      </c>
      <c r="U93" s="643" t="str">
        <f>VLOOKUP(A93,'2012 SG'!$D$9:$AC$424,26,FALSE)</f>
        <v>A</v>
      </c>
      <c r="V93" s="643" t="b">
        <f t="shared" si="1"/>
        <v>1</v>
      </c>
      <c r="W93" s="643" t="s">
        <v>132</v>
      </c>
      <c r="X93" s="643" t="s">
        <v>132</v>
      </c>
      <c r="Y93" s="643" t="s">
        <v>132</v>
      </c>
      <c r="Z93" s="643" t="s">
        <v>132</v>
      </c>
      <c r="AA93" s="643" t="s">
        <v>132</v>
      </c>
      <c r="AB93" s="643" t="s">
        <v>132</v>
      </c>
      <c r="AC93" s="643" t="s">
        <v>114</v>
      </c>
      <c r="AD93" s="643" t="s">
        <v>132</v>
      </c>
      <c r="AE93" s="643" t="s">
        <v>132</v>
      </c>
      <c r="AF93" s="643" t="s">
        <v>132</v>
      </c>
      <c r="AG93" s="643" t="s">
        <v>132</v>
      </c>
      <c r="AH93" s="643" t="s">
        <v>112</v>
      </c>
      <c r="AI93" s="643" t="s">
        <v>193</v>
      </c>
      <c r="AJ93" s="643" t="s">
        <v>194</v>
      </c>
      <c r="AK93" s="643" t="s">
        <v>1806</v>
      </c>
      <c r="AL93" s="643" t="s">
        <v>1808</v>
      </c>
      <c r="AM93" s="643">
        <v>2</v>
      </c>
      <c r="AN93" s="643" t="s">
        <v>192</v>
      </c>
    </row>
    <row r="94" spans="1:40">
      <c r="A94" s="643" t="s">
        <v>618</v>
      </c>
      <c r="B94" s="643" t="s">
        <v>268</v>
      </c>
      <c r="C94" s="643">
        <v>58</v>
      </c>
      <c r="D94" s="643">
        <v>68</v>
      </c>
      <c r="E94" s="643">
        <v>90</v>
      </c>
      <c r="F94" s="643">
        <v>34</v>
      </c>
      <c r="G94" s="643">
        <v>56</v>
      </c>
      <c r="H94" s="643">
        <v>64</v>
      </c>
      <c r="I94" s="643">
        <v>46</v>
      </c>
      <c r="J94" s="643">
        <v>64</v>
      </c>
      <c r="K94" s="643" t="s">
        <v>135</v>
      </c>
      <c r="L94" s="643">
        <v>480</v>
      </c>
      <c r="M94" s="643">
        <v>100</v>
      </c>
      <c r="N94" s="643" t="s">
        <v>193</v>
      </c>
      <c r="O94" s="643" t="s">
        <v>193</v>
      </c>
      <c r="P94" s="643" t="s">
        <v>193</v>
      </c>
      <c r="Q94" s="643" t="s">
        <v>192</v>
      </c>
      <c r="R94" s="643" t="s">
        <v>192</v>
      </c>
      <c r="S94" s="642"/>
      <c r="T94" s="643" t="s">
        <v>110</v>
      </c>
      <c r="U94" s="643" t="str">
        <f>VLOOKUP(A94,'2012 SG'!$D$9:$AC$424,26,FALSE)</f>
        <v>D</v>
      </c>
      <c r="V94" s="643" t="b">
        <f t="shared" si="1"/>
        <v>1</v>
      </c>
      <c r="W94" s="643" t="s">
        <v>112</v>
      </c>
      <c r="X94" s="643" t="s">
        <v>112</v>
      </c>
      <c r="Y94" s="643" t="s">
        <v>114</v>
      </c>
      <c r="Z94" s="643" t="s">
        <v>112</v>
      </c>
      <c r="AA94" s="643" t="s">
        <v>112</v>
      </c>
      <c r="AB94" s="643" t="s">
        <v>112</v>
      </c>
      <c r="AC94" s="643" t="s">
        <v>112</v>
      </c>
      <c r="AD94" s="643" t="s">
        <v>110</v>
      </c>
      <c r="AE94" s="643" t="s">
        <v>110</v>
      </c>
      <c r="AF94" s="643" t="s">
        <v>110</v>
      </c>
      <c r="AG94" s="643" t="s">
        <v>110</v>
      </c>
      <c r="AH94" s="643" t="s">
        <v>110</v>
      </c>
      <c r="AI94" s="643" t="s">
        <v>193</v>
      </c>
      <c r="AJ94" s="643" t="s">
        <v>194</v>
      </c>
      <c r="AK94" s="643" t="s">
        <v>1811</v>
      </c>
      <c r="AL94" s="643" t="s">
        <v>1811</v>
      </c>
      <c r="AM94" s="643">
        <v>5</v>
      </c>
      <c r="AN94" s="643" t="s">
        <v>192</v>
      </c>
    </row>
    <row r="95" spans="1:40">
      <c r="A95" s="643" t="s">
        <v>1380</v>
      </c>
      <c r="B95" s="643" t="s">
        <v>1381</v>
      </c>
      <c r="C95" s="643">
        <v>87</v>
      </c>
      <c r="D95" s="643">
        <v>74</v>
      </c>
      <c r="E95" s="643">
        <v>80</v>
      </c>
      <c r="F95" s="643">
        <v>57</v>
      </c>
      <c r="G95" s="643">
        <v>50</v>
      </c>
      <c r="H95" s="643">
        <v>21</v>
      </c>
      <c r="I95" s="643">
        <v>50</v>
      </c>
      <c r="J95" s="643">
        <v>21</v>
      </c>
      <c r="K95" s="643" t="s">
        <v>135</v>
      </c>
      <c r="L95" s="643">
        <v>440</v>
      </c>
      <c r="M95" s="643">
        <v>100</v>
      </c>
      <c r="N95" s="643"/>
      <c r="O95" s="643" t="s">
        <v>192</v>
      </c>
      <c r="P95" s="642"/>
      <c r="Q95" s="643"/>
      <c r="R95" s="643" t="s">
        <v>193</v>
      </c>
      <c r="S95" s="642"/>
      <c r="T95" s="643"/>
      <c r="U95" s="643">
        <f>VLOOKUP(A95,'2012 SG'!$D$9:$AC$424,26,FALSE)</f>
        <v>0</v>
      </c>
      <c r="V95" s="643" t="b">
        <f t="shared" si="1"/>
        <v>0</v>
      </c>
      <c r="W95" s="643"/>
      <c r="X95" s="643"/>
      <c r="Y95" s="643"/>
      <c r="Z95" s="643"/>
      <c r="AA95" s="643"/>
      <c r="AB95" s="643"/>
      <c r="AC95" s="643"/>
      <c r="AD95" s="643"/>
      <c r="AE95" s="643"/>
      <c r="AF95" s="643"/>
      <c r="AG95" s="643"/>
      <c r="AH95" s="643"/>
      <c r="AI95" s="643" t="s">
        <v>192</v>
      </c>
      <c r="AJ95" s="643" t="s">
        <v>194</v>
      </c>
      <c r="AK95" s="643" t="s">
        <v>1820</v>
      </c>
      <c r="AL95" s="643" t="s">
        <v>1830</v>
      </c>
      <c r="AM95" s="643">
        <v>7</v>
      </c>
      <c r="AN95" s="643" t="s">
        <v>193</v>
      </c>
    </row>
    <row r="96" spans="1:40">
      <c r="A96" s="643" t="s">
        <v>619</v>
      </c>
      <c r="B96" s="643" t="s">
        <v>270</v>
      </c>
      <c r="C96" s="643">
        <v>51</v>
      </c>
      <c r="D96" s="643">
        <v>65</v>
      </c>
      <c r="E96" s="643">
        <v>25</v>
      </c>
      <c r="F96" s="643">
        <v>46</v>
      </c>
      <c r="G96" s="643">
        <v>55</v>
      </c>
      <c r="H96" s="643">
        <v>74</v>
      </c>
      <c r="I96" s="643">
        <v>57</v>
      </c>
      <c r="J96" s="643">
        <v>74</v>
      </c>
      <c r="K96" s="643" t="s">
        <v>135</v>
      </c>
      <c r="L96" s="643">
        <v>447</v>
      </c>
      <c r="M96" s="643">
        <v>100</v>
      </c>
      <c r="N96" s="643" t="s">
        <v>193</v>
      </c>
      <c r="O96" s="643" t="s">
        <v>192</v>
      </c>
      <c r="P96" s="642"/>
      <c r="Q96" s="643" t="s">
        <v>192</v>
      </c>
      <c r="R96" s="643" t="s">
        <v>192</v>
      </c>
      <c r="S96" s="642"/>
      <c r="T96" s="643" t="s">
        <v>112</v>
      </c>
      <c r="U96" s="643" t="str">
        <f>VLOOKUP(A96,'2012 SG'!$D$9:$AC$424,26,FALSE)</f>
        <v>C</v>
      </c>
      <c r="V96" s="643" t="b">
        <f t="shared" si="1"/>
        <v>1</v>
      </c>
      <c r="W96" s="643" t="s">
        <v>112</v>
      </c>
      <c r="X96" s="643"/>
      <c r="Y96" s="643"/>
      <c r="Z96" s="643"/>
      <c r="AA96" s="643"/>
      <c r="AB96" s="643"/>
      <c r="AC96" s="643"/>
      <c r="AD96" s="643"/>
      <c r="AE96" s="643"/>
      <c r="AF96" s="643"/>
      <c r="AG96" s="643"/>
      <c r="AH96" s="643"/>
      <c r="AI96" s="643" t="s">
        <v>192</v>
      </c>
      <c r="AJ96" s="643" t="s">
        <v>194</v>
      </c>
      <c r="AK96" s="643" t="s">
        <v>1838</v>
      </c>
      <c r="AL96" s="643" t="s">
        <v>1812</v>
      </c>
      <c r="AM96" s="643">
        <v>7</v>
      </c>
      <c r="AN96" s="643" t="s">
        <v>192</v>
      </c>
    </row>
    <row r="97" spans="1:40">
      <c r="A97" s="643" t="s">
        <v>1147</v>
      </c>
      <c r="B97" s="643" t="s">
        <v>1356</v>
      </c>
      <c r="C97" s="643">
        <v>91</v>
      </c>
      <c r="D97" s="643">
        <v>93</v>
      </c>
      <c r="E97" s="643">
        <v>88</v>
      </c>
      <c r="F97" s="643">
        <v>80</v>
      </c>
      <c r="G97" s="643">
        <v>81</v>
      </c>
      <c r="H97" s="643">
        <v>84</v>
      </c>
      <c r="I97" s="643">
        <v>83</v>
      </c>
      <c r="J97" s="643">
        <v>93</v>
      </c>
      <c r="K97" s="643" t="s">
        <v>135</v>
      </c>
      <c r="L97" s="643">
        <v>693</v>
      </c>
      <c r="M97" s="643">
        <v>100</v>
      </c>
      <c r="N97" s="643"/>
      <c r="O97" s="643" t="s">
        <v>192</v>
      </c>
      <c r="P97" s="642"/>
      <c r="Q97" s="643"/>
      <c r="R97" s="643" t="s">
        <v>192</v>
      </c>
      <c r="S97" s="642"/>
      <c r="T97" s="643" t="s">
        <v>132</v>
      </c>
      <c r="U97" s="643" t="str">
        <f>VLOOKUP(A97,'2012 SG'!$D$9:$AC$424,26,FALSE)</f>
        <v>A</v>
      </c>
      <c r="V97" s="643" t="b">
        <f t="shared" si="1"/>
        <v>1</v>
      </c>
      <c r="W97" s="643"/>
      <c r="X97" s="643"/>
      <c r="Y97" s="643"/>
      <c r="Z97" s="643"/>
      <c r="AA97" s="643"/>
      <c r="AB97" s="643"/>
      <c r="AC97" s="643"/>
      <c r="AD97" s="643"/>
      <c r="AE97" s="643"/>
      <c r="AF97" s="643"/>
      <c r="AG97" s="643"/>
      <c r="AH97" s="643"/>
      <c r="AI97" s="643" t="s">
        <v>192</v>
      </c>
      <c r="AJ97" s="643" t="s">
        <v>194</v>
      </c>
      <c r="AK97" s="643" t="s">
        <v>1856</v>
      </c>
      <c r="AL97" s="643" t="s">
        <v>1857</v>
      </c>
      <c r="AM97" s="643">
        <v>7</v>
      </c>
      <c r="AN97" s="643" t="s">
        <v>193</v>
      </c>
    </row>
    <row r="98" spans="1:40">
      <c r="A98" s="643" t="s">
        <v>1146</v>
      </c>
      <c r="B98" s="643" t="s">
        <v>965</v>
      </c>
      <c r="C98" s="643">
        <v>78</v>
      </c>
      <c r="D98" s="643">
        <v>79</v>
      </c>
      <c r="E98" s="643">
        <v>81</v>
      </c>
      <c r="F98" s="643">
        <v>50</v>
      </c>
      <c r="G98" s="643">
        <v>64</v>
      </c>
      <c r="H98" s="643">
        <v>71</v>
      </c>
      <c r="I98" s="643">
        <v>64</v>
      </c>
      <c r="J98" s="643">
        <v>71</v>
      </c>
      <c r="K98" s="643" t="s">
        <v>135</v>
      </c>
      <c r="L98" s="643">
        <v>558</v>
      </c>
      <c r="M98" s="643">
        <v>100</v>
      </c>
      <c r="N98" s="643"/>
      <c r="O98" s="643" t="s">
        <v>192</v>
      </c>
      <c r="P98" s="642"/>
      <c r="Q98" s="643"/>
      <c r="R98" s="643" t="s">
        <v>192</v>
      </c>
      <c r="S98" s="642"/>
      <c r="T98" s="643" t="s">
        <v>132</v>
      </c>
      <c r="U98" s="643" t="str">
        <f>VLOOKUP(A98,'2012 SG'!$D$9:$AC$424,26,FALSE)</f>
        <v>A</v>
      </c>
      <c r="V98" s="643" t="b">
        <f t="shared" si="1"/>
        <v>1</v>
      </c>
      <c r="W98" s="643"/>
      <c r="X98" s="643"/>
      <c r="Y98" s="643"/>
      <c r="Z98" s="643"/>
      <c r="AA98" s="643"/>
      <c r="AB98" s="643"/>
      <c r="AC98" s="643"/>
      <c r="AD98" s="643"/>
      <c r="AE98" s="643"/>
      <c r="AF98" s="643"/>
      <c r="AG98" s="643"/>
      <c r="AH98" s="643"/>
      <c r="AI98" s="643" t="s">
        <v>192</v>
      </c>
      <c r="AJ98" s="643" t="s">
        <v>194</v>
      </c>
      <c r="AK98" s="643" t="s">
        <v>1858</v>
      </c>
      <c r="AL98" s="643" t="s">
        <v>1859</v>
      </c>
      <c r="AM98" s="643">
        <v>7</v>
      </c>
      <c r="AN98" s="643" t="s">
        <v>193</v>
      </c>
    </row>
    <row r="99" spans="1:40">
      <c r="A99" s="643" t="s">
        <v>620</v>
      </c>
      <c r="B99" s="643" t="s">
        <v>271</v>
      </c>
      <c r="C99" s="643">
        <v>83</v>
      </c>
      <c r="D99" s="643">
        <v>85</v>
      </c>
      <c r="E99" s="643">
        <v>89</v>
      </c>
      <c r="F99" s="643">
        <v>55</v>
      </c>
      <c r="G99" s="643">
        <v>61</v>
      </c>
      <c r="H99" s="643">
        <v>53</v>
      </c>
      <c r="I99" s="643">
        <v>57</v>
      </c>
      <c r="J99" s="643">
        <v>57</v>
      </c>
      <c r="K99" s="643" t="s">
        <v>135</v>
      </c>
      <c r="L99" s="643">
        <v>540</v>
      </c>
      <c r="M99" s="643">
        <v>100</v>
      </c>
      <c r="N99" s="643" t="s">
        <v>192</v>
      </c>
      <c r="O99" s="643" t="s">
        <v>192</v>
      </c>
      <c r="P99" s="642"/>
      <c r="Q99" s="643" t="s">
        <v>192</v>
      </c>
      <c r="R99" s="643" t="s">
        <v>192</v>
      </c>
      <c r="S99" s="642"/>
      <c r="T99" s="643" t="s">
        <v>132</v>
      </c>
      <c r="U99" s="643" t="str">
        <f>VLOOKUP(A99,'2012 SG'!$D$9:$AC$424,26,FALSE)</f>
        <v>A</v>
      </c>
      <c r="V99" s="643" t="b">
        <f t="shared" si="1"/>
        <v>1</v>
      </c>
      <c r="W99" s="643" t="s">
        <v>132</v>
      </c>
      <c r="X99" s="643" t="s">
        <v>114</v>
      </c>
      <c r="Y99" s="643" t="s">
        <v>132</v>
      </c>
      <c r="Z99" s="643" t="s">
        <v>132</v>
      </c>
      <c r="AA99" s="643" t="s">
        <v>114</v>
      </c>
      <c r="AB99" s="643" t="s">
        <v>114</v>
      </c>
      <c r="AC99" s="643" t="s">
        <v>132</v>
      </c>
      <c r="AD99" s="643" t="s">
        <v>114</v>
      </c>
      <c r="AE99" s="643" t="s">
        <v>114</v>
      </c>
      <c r="AF99" s="643" t="s">
        <v>112</v>
      </c>
      <c r="AG99" s="643" t="s">
        <v>112</v>
      </c>
      <c r="AH99" s="643" t="s">
        <v>112</v>
      </c>
      <c r="AI99" s="643" t="s">
        <v>193</v>
      </c>
      <c r="AJ99" s="643" t="s">
        <v>194</v>
      </c>
      <c r="AK99" s="643" t="s">
        <v>1836</v>
      </c>
      <c r="AL99" s="643" t="s">
        <v>1818</v>
      </c>
      <c r="AM99" s="643">
        <v>5</v>
      </c>
      <c r="AN99" s="643" t="s">
        <v>192</v>
      </c>
    </row>
    <row r="100" spans="1:40">
      <c r="A100" s="643" t="s">
        <v>621</v>
      </c>
      <c r="B100" s="643" t="s">
        <v>272</v>
      </c>
      <c r="C100" s="643">
        <v>58</v>
      </c>
      <c r="D100" s="643">
        <v>66</v>
      </c>
      <c r="E100" s="643">
        <v>94</v>
      </c>
      <c r="F100" s="643">
        <v>44</v>
      </c>
      <c r="G100" s="643">
        <v>58</v>
      </c>
      <c r="H100" s="643">
        <v>69</v>
      </c>
      <c r="I100" s="643">
        <v>45</v>
      </c>
      <c r="J100" s="643">
        <v>73</v>
      </c>
      <c r="K100" s="643" t="s">
        <v>135</v>
      </c>
      <c r="L100" s="643">
        <v>507</v>
      </c>
      <c r="M100" s="643">
        <v>100</v>
      </c>
      <c r="N100" s="643" t="s">
        <v>192</v>
      </c>
      <c r="O100" s="643" t="s">
        <v>193</v>
      </c>
      <c r="P100" s="642"/>
      <c r="Q100" s="643" t="s">
        <v>192</v>
      </c>
      <c r="R100" s="643" t="s">
        <v>192</v>
      </c>
      <c r="S100" s="642"/>
      <c r="T100" s="643" t="s">
        <v>114</v>
      </c>
      <c r="U100" s="643" t="str">
        <f>VLOOKUP(A100,'2012 SG'!$D$9:$AC$424,26,FALSE)</f>
        <v>B</v>
      </c>
      <c r="V100" s="643" t="b">
        <f t="shared" si="1"/>
        <v>1</v>
      </c>
      <c r="W100" s="643" t="s">
        <v>110</v>
      </c>
      <c r="X100" s="643" t="s">
        <v>114</v>
      </c>
      <c r="Y100" s="643" t="s">
        <v>112</v>
      </c>
      <c r="Z100" s="643" t="s">
        <v>116</v>
      </c>
      <c r="AA100" s="643" t="s">
        <v>114</v>
      </c>
      <c r="AB100" s="643" t="s">
        <v>132</v>
      </c>
      <c r="AC100" s="643" t="s">
        <v>112</v>
      </c>
      <c r="AD100" s="643" t="s">
        <v>112</v>
      </c>
      <c r="AE100" s="643" t="s">
        <v>112</v>
      </c>
      <c r="AF100" s="643" t="s">
        <v>110</v>
      </c>
      <c r="AG100" s="643" t="s">
        <v>110</v>
      </c>
      <c r="AH100" s="643" t="s">
        <v>110</v>
      </c>
      <c r="AI100" s="643" t="s">
        <v>193</v>
      </c>
      <c r="AJ100" s="643" t="s">
        <v>194</v>
      </c>
      <c r="AK100" s="643" t="s">
        <v>1817</v>
      </c>
      <c r="AL100" s="643" t="s">
        <v>1812</v>
      </c>
      <c r="AM100" s="643">
        <v>1</v>
      </c>
      <c r="AN100" s="643" t="s">
        <v>192</v>
      </c>
    </row>
    <row r="101" spans="1:40">
      <c r="A101" s="643" t="s">
        <v>622</v>
      </c>
      <c r="B101" s="643" t="s">
        <v>1357</v>
      </c>
      <c r="C101" s="643">
        <v>26</v>
      </c>
      <c r="D101" s="643">
        <v>38</v>
      </c>
      <c r="E101" s="643">
        <v>71</v>
      </c>
      <c r="F101" s="643">
        <v>18</v>
      </c>
      <c r="G101" s="643">
        <v>53</v>
      </c>
      <c r="H101" s="643">
        <v>68</v>
      </c>
      <c r="I101" s="643">
        <v>55</v>
      </c>
      <c r="J101" s="643">
        <v>77</v>
      </c>
      <c r="K101" s="643" t="s">
        <v>135</v>
      </c>
      <c r="L101" s="643">
        <v>406</v>
      </c>
      <c r="M101" s="643">
        <v>100</v>
      </c>
      <c r="N101" s="643" t="s">
        <v>193</v>
      </c>
      <c r="O101" s="643" t="s">
        <v>192</v>
      </c>
      <c r="P101" s="642"/>
      <c r="Q101" s="643" t="s">
        <v>193</v>
      </c>
      <c r="R101" s="643" t="s">
        <v>192</v>
      </c>
      <c r="S101" s="642"/>
      <c r="T101" s="643" t="s">
        <v>110</v>
      </c>
      <c r="U101" s="643" t="str">
        <f>VLOOKUP(A101,'2012 SG'!$D$9:$AC$424,26,FALSE)</f>
        <v>D</v>
      </c>
      <c r="V101" s="643" t="b">
        <f t="shared" si="1"/>
        <v>1</v>
      </c>
      <c r="W101" s="643" t="s">
        <v>116</v>
      </c>
      <c r="X101" s="643"/>
      <c r="Y101" s="643"/>
      <c r="Z101" s="643"/>
      <c r="AA101" s="643"/>
      <c r="AB101" s="643"/>
      <c r="AC101" s="643"/>
      <c r="AD101" s="643"/>
      <c r="AE101" s="643"/>
      <c r="AF101" s="643"/>
      <c r="AG101" s="643"/>
      <c r="AH101" s="643"/>
      <c r="AI101" s="643" t="s">
        <v>192</v>
      </c>
      <c r="AJ101" s="643" t="s">
        <v>197</v>
      </c>
      <c r="AK101" s="643" t="s">
        <v>1818</v>
      </c>
      <c r="AL101" s="643" t="s">
        <v>1812</v>
      </c>
      <c r="AM101" s="643">
        <v>7</v>
      </c>
      <c r="AN101" s="643" t="s">
        <v>192</v>
      </c>
    </row>
    <row r="102" spans="1:40">
      <c r="A102" s="643" t="s">
        <v>623</v>
      </c>
      <c r="B102" s="643" t="s">
        <v>275</v>
      </c>
      <c r="C102" s="643">
        <v>58</v>
      </c>
      <c r="D102" s="643">
        <v>71</v>
      </c>
      <c r="E102" s="643">
        <v>70</v>
      </c>
      <c r="F102" s="643">
        <v>29</v>
      </c>
      <c r="G102" s="643">
        <v>50</v>
      </c>
      <c r="H102" s="643">
        <v>59</v>
      </c>
      <c r="I102" s="643">
        <v>41</v>
      </c>
      <c r="J102" s="643">
        <v>61</v>
      </c>
      <c r="K102" s="643" t="s">
        <v>135</v>
      </c>
      <c r="L102" s="643">
        <v>439</v>
      </c>
      <c r="M102" s="643">
        <v>100</v>
      </c>
      <c r="N102" s="643" t="s">
        <v>192</v>
      </c>
      <c r="O102" s="643" t="s">
        <v>193</v>
      </c>
      <c r="P102" s="642"/>
      <c r="Q102" s="643" t="s">
        <v>192</v>
      </c>
      <c r="R102" s="643" t="s">
        <v>192</v>
      </c>
      <c r="S102" s="642"/>
      <c r="T102" s="643" t="s">
        <v>112</v>
      </c>
      <c r="U102" s="643" t="str">
        <f>VLOOKUP(A102,'2012 SG'!$D$9:$AC$424,26,FALSE)</f>
        <v>C</v>
      </c>
      <c r="V102" s="643" t="b">
        <f t="shared" si="1"/>
        <v>1</v>
      </c>
      <c r="W102" s="643" t="s">
        <v>132</v>
      </c>
      <c r="X102" s="643" t="s">
        <v>132</v>
      </c>
      <c r="Y102" s="643" t="s">
        <v>112</v>
      </c>
      <c r="Z102" s="643" t="s">
        <v>114</v>
      </c>
      <c r="AA102" s="643" t="s">
        <v>114</v>
      </c>
      <c r="AB102" s="643" t="s">
        <v>132</v>
      </c>
      <c r="AC102" s="643" t="s">
        <v>132</v>
      </c>
      <c r="AD102" s="643" t="s">
        <v>132</v>
      </c>
      <c r="AE102" s="643" t="s">
        <v>114</v>
      </c>
      <c r="AF102" s="643" t="s">
        <v>112</v>
      </c>
      <c r="AG102" s="643" t="s">
        <v>110</v>
      </c>
      <c r="AH102" s="643" t="s">
        <v>112</v>
      </c>
      <c r="AI102" s="643" t="s">
        <v>193</v>
      </c>
      <c r="AJ102" s="643" t="s">
        <v>194</v>
      </c>
      <c r="AK102" s="643" t="s">
        <v>1817</v>
      </c>
      <c r="AL102" s="643" t="s">
        <v>1811</v>
      </c>
      <c r="AM102" s="643">
        <v>1</v>
      </c>
      <c r="AN102" s="643" t="s">
        <v>192</v>
      </c>
    </row>
    <row r="103" spans="1:40">
      <c r="A103" s="643" t="s">
        <v>624</v>
      </c>
      <c r="B103" s="643" t="s">
        <v>276</v>
      </c>
      <c r="C103" s="643">
        <v>76</v>
      </c>
      <c r="D103" s="643">
        <v>78</v>
      </c>
      <c r="E103" s="643">
        <v>93</v>
      </c>
      <c r="F103" s="643">
        <v>46</v>
      </c>
      <c r="G103" s="643">
        <v>68</v>
      </c>
      <c r="H103" s="643">
        <v>67</v>
      </c>
      <c r="I103" s="643">
        <v>54</v>
      </c>
      <c r="J103" s="643">
        <v>81</v>
      </c>
      <c r="K103" s="643" t="s">
        <v>135</v>
      </c>
      <c r="L103" s="643">
        <v>563</v>
      </c>
      <c r="M103" s="643">
        <v>100</v>
      </c>
      <c r="N103" s="643" t="s">
        <v>192</v>
      </c>
      <c r="O103" s="643" t="s">
        <v>192</v>
      </c>
      <c r="P103" s="642"/>
      <c r="Q103" s="643" t="s">
        <v>192</v>
      </c>
      <c r="R103" s="643" t="s">
        <v>192</v>
      </c>
      <c r="S103" s="642"/>
      <c r="T103" s="643" t="s">
        <v>132</v>
      </c>
      <c r="U103" s="643" t="str">
        <f>VLOOKUP(A103,'2012 SG'!$D$9:$AC$424,26,FALSE)</f>
        <v>A</v>
      </c>
      <c r="V103" s="643" t="b">
        <f t="shared" si="1"/>
        <v>1</v>
      </c>
      <c r="W103" s="643" t="s">
        <v>114</v>
      </c>
      <c r="X103" s="643" t="s">
        <v>132</v>
      </c>
      <c r="Y103" s="643" t="s">
        <v>132</v>
      </c>
      <c r="Z103" s="643" t="s">
        <v>132</v>
      </c>
      <c r="AA103" s="643" t="s">
        <v>132</v>
      </c>
      <c r="AB103" s="643" t="s">
        <v>132</v>
      </c>
      <c r="AC103" s="643" t="s">
        <v>132</v>
      </c>
      <c r="AD103" s="643" t="s">
        <v>114</v>
      </c>
      <c r="AE103" s="643" t="s">
        <v>114</v>
      </c>
      <c r="AF103" s="643" t="s">
        <v>112</v>
      </c>
      <c r="AG103" s="643" t="s">
        <v>112</v>
      </c>
      <c r="AH103" s="643" t="s">
        <v>112</v>
      </c>
      <c r="AI103" s="643" t="s">
        <v>193</v>
      </c>
      <c r="AJ103" s="643" t="s">
        <v>194</v>
      </c>
      <c r="AK103" s="643" t="s">
        <v>1857</v>
      </c>
      <c r="AL103" s="643" t="s">
        <v>1811</v>
      </c>
      <c r="AM103" s="643">
        <v>2</v>
      </c>
      <c r="AN103" s="643" t="s">
        <v>192</v>
      </c>
    </row>
    <row r="104" spans="1:40">
      <c r="A104" s="643" t="s">
        <v>625</v>
      </c>
      <c r="B104" s="643" t="s">
        <v>277</v>
      </c>
      <c r="C104" s="643">
        <v>87</v>
      </c>
      <c r="D104" s="643">
        <v>85</v>
      </c>
      <c r="E104" s="643">
        <v>88</v>
      </c>
      <c r="F104" s="643">
        <v>72</v>
      </c>
      <c r="G104" s="643">
        <v>73</v>
      </c>
      <c r="H104" s="643">
        <v>64</v>
      </c>
      <c r="I104" s="643">
        <v>70</v>
      </c>
      <c r="J104" s="643">
        <v>70</v>
      </c>
      <c r="K104" s="643" t="s">
        <v>135</v>
      </c>
      <c r="L104" s="643">
        <v>609</v>
      </c>
      <c r="M104" s="643">
        <v>100</v>
      </c>
      <c r="N104" s="643" t="s">
        <v>192</v>
      </c>
      <c r="O104" s="643" t="s">
        <v>192</v>
      </c>
      <c r="P104" s="642"/>
      <c r="Q104" s="643" t="s">
        <v>192</v>
      </c>
      <c r="R104" s="643" t="s">
        <v>192</v>
      </c>
      <c r="S104" s="642"/>
      <c r="T104" s="643" t="s">
        <v>132</v>
      </c>
      <c r="U104" s="643" t="str">
        <f>VLOOKUP(A104,'2012 SG'!$D$9:$AC$424,26,FALSE)</f>
        <v>A</v>
      </c>
      <c r="V104" s="643" t="b">
        <f t="shared" si="1"/>
        <v>1</v>
      </c>
      <c r="W104" s="643" t="s">
        <v>132</v>
      </c>
      <c r="X104" s="643" t="s">
        <v>132</v>
      </c>
      <c r="Y104" s="643" t="s">
        <v>132</v>
      </c>
      <c r="Z104" s="643" t="s">
        <v>132</v>
      </c>
      <c r="AA104" s="643" t="s">
        <v>132</v>
      </c>
      <c r="AB104" s="643" t="s">
        <v>132</v>
      </c>
      <c r="AC104" s="643" t="s">
        <v>132</v>
      </c>
      <c r="AD104" s="643" t="s">
        <v>132</v>
      </c>
      <c r="AE104" s="643" t="s">
        <v>132</v>
      </c>
      <c r="AF104" s="643" t="s">
        <v>114</v>
      </c>
      <c r="AG104" s="643" t="s">
        <v>112</v>
      </c>
      <c r="AH104" s="643" t="s">
        <v>112</v>
      </c>
      <c r="AI104" s="643" t="s">
        <v>193</v>
      </c>
      <c r="AJ104" s="643" t="s">
        <v>194</v>
      </c>
      <c r="AK104" s="643" t="s">
        <v>1836</v>
      </c>
      <c r="AL104" s="643" t="s">
        <v>1830</v>
      </c>
      <c r="AM104" s="643">
        <v>5</v>
      </c>
      <c r="AN104" s="643" t="s">
        <v>192</v>
      </c>
    </row>
    <row r="105" spans="1:40">
      <c r="A105" s="643" t="s">
        <v>626</v>
      </c>
      <c r="B105" s="643" t="s">
        <v>278</v>
      </c>
      <c r="C105" s="643">
        <v>56</v>
      </c>
      <c r="D105" s="643">
        <v>65</v>
      </c>
      <c r="E105" s="643">
        <v>91</v>
      </c>
      <c r="F105" s="643">
        <v>41</v>
      </c>
      <c r="G105" s="643">
        <v>58</v>
      </c>
      <c r="H105" s="643">
        <v>60</v>
      </c>
      <c r="I105" s="643">
        <v>53</v>
      </c>
      <c r="J105" s="643">
        <v>63</v>
      </c>
      <c r="K105" s="643" t="s">
        <v>135</v>
      </c>
      <c r="L105" s="643">
        <v>487</v>
      </c>
      <c r="M105" s="643">
        <v>99</v>
      </c>
      <c r="N105" s="643" t="s">
        <v>193</v>
      </c>
      <c r="O105" s="643" t="s">
        <v>192</v>
      </c>
      <c r="P105" s="642"/>
      <c r="Q105" s="643" t="s">
        <v>192</v>
      </c>
      <c r="R105" s="643" t="s">
        <v>192</v>
      </c>
      <c r="S105" s="642"/>
      <c r="T105" s="643" t="s">
        <v>112</v>
      </c>
      <c r="U105" s="643" t="str">
        <f>VLOOKUP(A105,'2012 SG'!$D$9:$AC$424,26,FALSE)</f>
        <v>C</v>
      </c>
      <c r="V105" s="643" t="b">
        <f t="shared" si="1"/>
        <v>1</v>
      </c>
      <c r="W105" s="643" t="s">
        <v>110</v>
      </c>
      <c r="X105" s="643" t="s">
        <v>112</v>
      </c>
      <c r="Y105" s="643" t="s">
        <v>112</v>
      </c>
      <c r="Z105" s="643" t="s">
        <v>110</v>
      </c>
      <c r="AA105" s="643" t="s">
        <v>112</v>
      </c>
      <c r="AB105" s="643" t="s">
        <v>112</v>
      </c>
      <c r="AC105" s="643" t="s">
        <v>112</v>
      </c>
      <c r="AD105" s="643" t="s">
        <v>112</v>
      </c>
      <c r="AE105" s="643" t="s">
        <v>112</v>
      </c>
      <c r="AF105" s="643" t="s">
        <v>110</v>
      </c>
      <c r="AG105" s="643" t="s">
        <v>110</v>
      </c>
      <c r="AH105" s="643" t="s">
        <v>110</v>
      </c>
      <c r="AI105" s="643" t="s">
        <v>193</v>
      </c>
      <c r="AJ105" s="643" t="s">
        <v>194</v>
      </c>
      <c r="AK105" s="643" t="s">
        <v>1808</v>
      </c>
      <c r="AL105" s="643" t="s">
        <v>1812</v>
      </c>
      <c r="AM105" s="643">
        <v>2</v>
      </c>
      <c r="AN105" s="643" t="s">
        <v>192</v>
      </c>
    </row>
    <row r="106" spans="1:40">
      <c r="A106" s="643" t="s">
        <v>627</v>
      </c>
      <c r="B106" s="643" t="s">
        <v>279</v>
      </c>
      <c r="C106" s="643">
        <v>77</v>
      </c>
      <c r="D106" s="643">
        <v>79</v>
      </c>
      <c r="E106" s="643">
        <v>83</v>
      </c>
      <c r="F106" s="643">
        <v>54</v>
      </c>
      <c r="G106" s="643">
        <v>69</v>
      </c>
      <c r="H106" s="643">
        <v>70</v>
      </c>
      <c r="I106" s="643">
        <v>63</v>
      </c>
      <c r="J106" s="643">
        <v>71</v>
      </c>
      <c r="K106" s="643" t="s">
        <v>135</v>
      </c>
      <c r="L106" s="643">
        <v>566</v>
      </c>
      <c r="M106" s="643">
        <v>100</v>
      </c>
      <c r="N106" s="643" t="s">
        <v>192</v>
      </c>
      <c r="O106" s="643" t="s">
        <v>192</v>
      </c>
      <c r="P106" s="642"/>
      <c r="Q106" s="643" t="s">
        <v>192</v>
      </c>
      <c r="R106" s="643" t="s">
        <v>192</v>
      </c>
      <c r="S106" s="642"/>
      <c r="T106" s="643" t="s">
        <v>132</v>
      </c>
      <c r="U106" s="643" t="str">
        <f>VLOOKUP(A106,'2012 SG'!$D$9:$AC$424,26,FALSE)</f>
        <v>A</v>
      </c>
      <c r="V106" s="643" t="b">
        <f t="shared" si="1"/>
        <v>1</v>
      </c>
      <c r="W106" s="643" t="s">
        <v>132</v>
      </c>
      <c r="X106" s="643" t="s">
        <v>132</v>
      </c>
      <c r="Y106" s="643" t="s">
        <v>132</v>
      </c>
      <c r="Z106" s="643" t="s">
        <v>114</v>
      </c>
      <c r="AA106" s="643" t="s">
        <v>114</v>
      </c>
      <c r="AB106" s="643" t="s">
        <v>114</v>
      </c>
      <c r="AC106" s="643" t="s">
        <v>132</v>
      </c>
      <c r="AD106" s="643" t="s">
        <v>114</v>
      </c>
      <c r="AE106" s="643" t="s">
        <v>112</v>
      </c>
      <c r="AF106" s="643" t="s">
        <v>112</v>
      </c>
      <c r="AG106" s="643" t="s">
        <v>112</v>
      </c>
      <c r="AH106" s="643" t="s">
        <v>112</v>
      </c>
      <c r="AI106" s="643" t="s">
        <v>193</v>
      </c>
      <c r="AJ106" s="643" t="s">
        <v>194</v>
      </c>
      <c r="AK106" s="643" t="s">
        <v>1819</v>
      </c>
      <c r="AL106" s="643" t="s">
        <v>1817</v>
      </c>
      <c r="AM106" s="643">
        <v>1</v>
      </c>
      <c r="AN106" s="643" t="s">
        <v>192</v>
      </c>
    </row>
    <row r="107" spans="1:40">
      <c r="A107" s="643" t="s">
        <v>628</v>
      </c>
      <c r="B107" s="643" t="s">
        <v>280</v>
      </c>
      <c r="C107" s="643">
        <v>76</v>
      </c>
      <c r="D107" s="643">
        <v>83</v>
      </c>
      <c r="E107" s="643">
        <v>89</v>
      </c>
      <c r="F107" s="643">
        <v>50</v>
      </c>
      <c r="G107" s="643">
        <v>66</v>
      </c>
      <c r="H107" s="643">
        <v>68</v>
      </c>
      <c r="I107" s="643">
        <v>60</v>
      </c>
      <c r="J107" s="643">
        <v>58</v>
      </c>
      <c r="K107" s="643" t="s">
        <v>135</v>
      </c>
      <c r="L107" s="643">
        <v>550</v>
      </c>
      <c r="M107" s="643">
        <v>100</v>
      </c>
      <c r="N107" s="643" t="s">
        <v>192</v>
      </c>
      <c r="O107" s="643" t="s">
        <v>192</v>
      </c>
      <c r="P107" s="642"/>
      <c r="Q107" s="643" t="s">
        <v>192</v>
      </c>
      <c r="R107" s="643" t="s">
        <v>192</v>
      </c>
      <c r="S107" s="642"/>
      <c r="T107" s="643" t="s">
        <v>132</v>
      </c>
      <c r="U107" s="643" t="str">
        <f>VLOOKUP(A107,'2012 SG'!$D$9:$AC$424,26,FALSE)</f>
        <v>A</v>
      </c>
      <c r="V107" s="643" t="b">
        <f t="shared" si="1"/>
        <v>1</v>
      </c>
      <c r="W107" s="643" t="s">
        <v>132</v>
      </c>
      <c r="X107" s="643" t="s">
        <v>132</v>
      </c>
      <c r="Y107" s="643" t="s">
        <v>132</v>
      </c>
      <c r="Z107" s="643"/>
      <c r="AA107" s="643"/>
      <c r="AB107" s="643"/>
      <c r="AC107" s="643"/>
      <c r="AD107" s="643"/>
      <c r="AE107" s="643"/>
      <c r="AF107" s="643"/>
      <c r="AG107" s="643"/>
      <c r="AH107" s="643"/>
      <c r="AI107" s="643" t="s">
        <v>193</v>
      </c>
      <c r="AJ107" s="643" t="s">
        <v>194</v>
      </c>
      <c r="AK107" s="643" t="s">
        <v>1860</v>
      </c>
      <c r="AL107" s="643" t="s">
        <v>1810</v>
      </c>
      <c r="AM107" s="643">
        <v>1</v>
      </c>
      <c r="AN107" s="643" t="s">
        <v>192</v>
      </c>
    </row>
    <row r="108" spans="1:40">
      <c r="A108" s="643" t="s">
        <v>629</v>
      </c>
      <c r="B108" s="643" t="s">
        <v>281</v>
      </c>
      <c r="C108" s="643">
        <v>61</v>
      </c>
      <c r="D108" s="643">
        <v>63</v>
      </c>
      <c r="E108" s="643">
        <v>81</v>
      </c>
      <c r="F108" s="643">
        <v>36</v>
      </c>
      <c r="G108" s="643">
        <v>69</v>
      </c>
      <c r="H108" s="643">
        <v>74</v>
      </c>
      <c r="I108" s="643">
        <v>57</v>
      </c>
      <c r="J108" s="643">
        <v>67</v>
      </c>
      <c r="K108" s="643" t="s">
        <v>135</v>
      </c>
      <c r="L108" s="643">
        <v>508</v>
      </c>
      <c r="M108" s="643">
        <v>100</v>
      </c>
      <c r="N108" s="643" t="s">
        <v>192</v>
      </c>
      <c r="O108" s="643" t="s">
        <v>192</v>
      </c>
      <c r="P108" s="642"/>
      <c r="Q108" s="643" t="s">
        <v>192</v>
      </c>
      <c r="R108" s="643" t="s">
        <v>192</v>
      </c>
      <c r="S108" s="642"/>
      <c r="T108" s="643" t="s">
        <v>114</v>
      </c>
      <c r="U108" s="643" t="str">
        <f>VLOOKUP(A108,'2012 SG'!$D$9:$AC$424,26,FALSE)</f>
        <v>B</v>
      </c>
      <c r="V108" s="643" t="b">
        <f t="shared" si="1"/>
        <v>1</v>
      </c>
      <c r="W108" s="643" t="s">
        <v>112</v>
      </c>
      <c r="X108" s="643" t="s">
        <v>114</v>
      </c>
      <c r="Y108" s="643" t="s">
        <v>112</v>
      </c>
      <c r="Z108" s="643" t="s">
        <v>114</v>
      </c>
      <c r="AA108" s="643" t="s">
        <v>132</v>
      </c>
      <c r="AB108" s="643" t="s">
        <v>114</v>
      </c>
      <c r="AC108" s="643" t="s">
        <v>112</v>
      </c>
      <c r="AD108" s="643" t="s">
        <v>112</v>
      </c>
      <c r="AE108" s="643" t="s">
        <v>112</v>
      </c>
      <c r="AF108" s="643" t="s">
        <v>110</v>
      </c>
      <c r="AG108" s="643" t="s">
        <v>110</v>
      </c>
      <c r="AH108" s="643" t="s">
        <v>110</v>
      </c>
      <c r="AI108" s="643" t="s">
        <v>193</v>
      </c>
      <c r="AJ108" s="643" t="s">
        <v>194</v>
      </c>
      <c r="AK108" s="643" t="s">
        <v>1817</v>
      </c>
      <c r="AL108" s="643" t="s">
        <v>1816</v>
      </c>
      <c r="AM108" s="643">
        <v>2</v>
      </c>
      <c r="AN108" s="643" t="s">
        <v>192</v>
      </c>
    </row>
    <row r="109" spans="1:40">
      <c r="A109" s="643" t="s">
        <v>630</v>
      </c>
      <c r="B109" s="643" t="s">
        <v>282</v>
      </c>
      <c r="C109" s="643">
        <v>80</v>
      </c>
      <c r="D109" s="643">
        <v>77</v>
      </c>
      <c r="E109" s="643">
        <v>88</v>
      </c>
      <c r="F109" s="643">
        <v>53</v>
      </c>
      <c r="G109" s="643">
        <v>64</v>
      </c>
      <c r="H109" s="643">
        <v>53</v>
      </c>
      <c r="I109" s="643">
        <v>63</v>
      </c>
      <c r="J109" s="643">
        <v>56</v>
      </c>
      <c r="K109" s="643" t="s">
        <v>135</v>
      </c>
      <c r="L109" s="643">
        <v>534</v>
      </c>
      <c r="M109" s="643">
        <v>100</v>
      </c>
      <c r="N109" s="643" t="s">
        <v>192</v>
      </c>
      <c r="O109" s="643" t="s">
        <v>192</v>
      </c>
      <c r="P109" s="642"/>
      <c r="Q109" s="643" t="s">
        <v>192</v>
      </c>
      <c r="R109" s="643" t="s">
        <v>192</v>
      </c>
      <c r="S109" s="642"/>
      <c r="T109" s="643" t="s">
        <v>132</v>
      </c>
      <c r="U109" s="643" t="str">
        <f>VLOOKUP(A109,'2012 SG'!$D$9:$AC$424,26,FALSE)</f>
        <v>A</v>
      </c>
      <c r="V109" s="643" t="b">
        <f t="shared" si="1"/>
        <v>1</v>
      </c>
      <c r="W109" s="643" t="s">
        <v>132</v>
      </c>
      <c r="X109" s="643" t="s">
        <v>132</v>
      </c>
      <c r="Y109" s="643" t="s">
        <v>132</v>
      </c>
      <c r="Z109" s="643" t="s">
        <v>132</v>
      </c>
      <c r="AA109" s="643" t="s">
        <v>132</v>
      </c>
      <c r="AB109" s="643" t="s">
        <v>132</v>
      </c>
      <c r="AC109" s="643" t="s">
        <v>114</v>
      </c>
      <c r="AD109" s="643" t="s">
        <v>112</v>
      </c>
      <c r="AE109" s="643" t="s">
        <v>132</v>
      </c>
      <c r="AF109" s="643" t="s">
        <v>132</v>
      </c>
      <c r="AG109" s="643" t="s">
        <v>132</v>
      </c>
      <c r="AH109" s="643" t="s">
        <v>112</v>
      </c>
      <c r="AI109" s="643" t="s">
        <v>193</v>
      </c>
      <c r="AJ109" s="643" t="s">
        <v>194</v>
      </c>
      <c r="AK109" s="643" t="s">
        <v>1832</v>
      </c>
      <c r="AL109" s="643" t="s">
        <v>1817</v>
      </c>
      <c r="AM109" s="643">
        <v>4</v>
      </c>
      <c r="AN109" s="643" t="s">
        <v>192</v>
      </c>
    </row>
    <row r="110" spans="1:40">
      <c r="A110" s="643" t="s">
        <v>631</v>
      </c>
      <c r="B110" s="643" t="s">
        <v>283</v>
      </c>
      <c r="C110" s="643">
        <v>69</v>
      </c>
      <c r="D110" s="643">
        <v>72</v>
      </c>
      <c r="E110" s="643">
        <v>90</v>
      </c>
      <c r="F110" s="643">
        <v>48</v>
      </c>
      <c r="G110" s="643">
        <v>66</v>
      </c>
      <c r="H110" s="643">
        <v>61</v>
      </c>
      <c r="I110" s="643">
        <v>50</v>
      </c>
      <c r="J110" s="643">
        <v>60</v>
      </c>
      <c r="K110" s="643" t="s">
        <v>135</v>
      </c>
      <c r="L110" s="643">
        <v>516</v>
      </c>
      <c r="M110" s="643">
        <v>100</v>
      </c>
      <c r="N110" s="643" t="s">
        <v>193</v>
      </c>
      <c r="O110" s="643" t="s">
        <v>192</v>
      </c>
      <c r="P110" s="642"/>
      <c r="Q110" s="643" t="s">
        <v>193</v>
      </c>
      <c r="R110" s="643" t="s">
        <v>192</v>
      </c>
      <c r="S110" s="642"/>
      <c r="T110" s="643" t="s">
        <v>114</v>
      </c>
      <c r="U110" s="643" t="str">
        <f>VLOOKUP(A110,'2012 SG'!$D$9:$AC$424,26,FALSE)</f>
        <v>B</v>
      </c>
      <c r="V110" s="643" t="b">
        <f t="shared" si="1"/>
        <v>1</v>
      </c>
      <c r="W110" s="643" t="s">
        <v>112</v>
      </c>
      <c r="X110" s="643" t="s">
        <v>132</v>
      </c>
      <c r="Y110" s="643" t="s">
        <v>114</v>
      </c>
      <c r="Z110" s="643" t="s">
        <v>132</v>
      </c>
      <c r="AA110" s="643" t="s">
        <v>132</v>
      </c>
      <c r="AB110" s="643" t="s">
        <v>132</v>
      </c>
      <c r="AC110" s="643" t="s">
        <v>132</v>
      </c>
      <c r="AD110" s="643" t="s">
        <v>114</v>
      </c>
      <c r="AE110" s="643" t="s">
        <v>114</v>
      </c>
      <c r="AF110" s="643" t="s">
        <v>112</v>
      </c>
      <c r="AG110" s="643" t="s">
        <v>112</v>
      </c>
      <c r="AH110" s="643" t="s">
        <v>112</v>
      </c>
      <c r="AI110" s="643" t="s">
        <v>193</v>
      </c>
      <c r="AJ110" s="643" t="s">
        <v>194</v>
      </c>
      <c r="AK110" s="643" t="s">
        <v>1818</v>
      </c>
      <c r="AL110" s="643" t="s">
        <v>1821</v>
      </c>
      <c r="AM110" s="643">
        <v>1</v>
      </c>
      <c r="AN110" s="643" t="s">
        <v>192</v>
      </c>
    </row>
    <row r="111" spans="1:40">
      <c r="A111" s="643" t="s">
        <v>632</v>
      </c>
      <c r="B111" s="643" t="s">
        <v>284</v>
      </c>
      <c r="C111" s="643">
        <v>72</v>
      </c>
      <c r="D111" s="643">
        <v>78</v>
      </c>
      <c r="E111" s="643">
        <v>88</v>
      </c>
      <c r="F111" s="643">
        <v>43</v>
      </c>
      <c r="G111" s="643">
        <v>54</v>
      </c>
      <c r="H111" s="643">
        <v>60</v>
      </c>
      <c r="I111" s="643">
        <v>33</v>
      </c>
      <c r="J111" s="643">
        <v>53</v>
      </c>
      <c r="K111" s="643" t="s">
        <v>135</v>
      </c>
      <c r="L111" s="643">
        <v>481</v>
      </c>
      <c r="M111" s="643">
        <v>100</v>
      </c>
      <c r="N111" s="643" t="s">
        <v>192</v>
      </c>
      <c r="O111" s="643" t="s">
        <v>193</v>
      </c>
      <c r="P111" s="642"/>
      <c r="Q111" s="643" t="s">
        <v>192</v>
      </c>
      <c r="R111" s="643" t="s">
        <v>192</v>
      </c>
      <c r="S111" s="642"/>
      <c r="T111" s="643" t="s">
        <v>112</v>
      </c>
      <c r="U111" s="643" t="str">
        <f>VLOOKUP(A111,'2012 SG'!$D$9:$AC$424,26,FALSE)</f>
        <v>C</v>
      </c>
      <c r="V111" s="643" t="b">
        <f t="shared" si="1"/>
        <v>1</v>
      </c>
      <c r="W111" s="643" t="s">
        <v>132</v>
      </c>
      <c r="X111" s="643" t="s">
        <v>132</v>
      </c>
      <c r="Y111" s="643" t="s">
        <v>114</v>
      </c>
      <c r="Z111" s="643" t="s">
        <v>112</v>
      </c>
      <c r="AA111" s="643" t="s">
        <v>114</v>
      </c>
      <c r="AB111" s="643" t="s">
        <v>114</v>
      </c>
      <c r="AC111" s="643" t="s">
        <v>112</v>
      </c>
      <c r="AD111" s="643" t="s">
        <v>112</v>
      </c>
      <c r="AE111" s="643" t="s">
        <v>112</v>
      </c>
      <c r="AF111" s="643" t="s">
        <v>112</v>
      </c>
      <c r="AG111" s="643" t="s">
        <v>112</v>
      </c>
      <c r="AH111" s="643" t="s">
        <v>110</v>
      </c>
      <c r="AI111" s="643" t="s">
        <v>193</v>
      </c>
      <c r="AJ111" s="643" t="s">
        <v>194</v>
      </c>
      <c r="AK111" s="643" t="s">
        <v>1838</v>
      </c>
      <c r="AL111" s="643" t="s">
        <v>1818</v>
      </c>
      <c r="AM111" s="643">
        <v>5</v>
      </c>
      <c r="AN111" s="643" t="s">
        <v>192</v>
      </c>
    </row>
    <row r="112" spans="1:40">
      <c r="A112" s="643" t="s">
        <v>633</v>
      </c>
      <c r="B112" s="643" t="s">
        <v>285</v>
      </c>
      <c r="C112" s="643">
        <v>81</v>
      </c>
      <c r="D112" s="643">
        <v>86</v>
      </c>
      <c r="E112" s="643">
        <v>91</v>
      </c>
      <c r="F112" s="643">
        <v>64</v>
      </c>
      <c r="G112" s="643">
        <v>68</v>
      </c>
      <c r="H112" s="643">
        <v>72</v>
      </c>
      <c r="I112" s="643">
        <v>56</v>
      </c>
      <c r="J112" s="643">
        <v>79</v>
      </c>
      <c r="K112" s="643" t="s">
        <v>135</v>
      </c>
      <c r="L112" s="643">
        <v>597</v>
      </c>
      <c r="M112" s="643">
        <v>100</v>
      </c>
      <c r="N112" s="643" t="s">
        <v>192</v>
      </c>
      <c r="O112" s="643" t="s">
        <v>192</v>
      </c>
      <c r="P112" s="642"/>
      <c r="Q112" s="643" t="s">
        <v>192</v>
      </c>
      <c r="R112" s="643" t="s">
        <v>192</v>
      </c>
      <c r="S112" s="642"/>
      <c r="T112" s="643" t="s">
        <v>132</v>
      </c>
      <c r="U112" s="643" t="str">
        <f>VLOOKUP(A112,'2012 SG'!$D$9:$AC$424,26,FALSE)</f>
        <v>A</v>
      </c>
      <c r="V112" s="643" t="b">
        <f t="shared" si="1"/>
        <v>1</v>
      </c>
      <c r="W112" s="643" t="s">
        <v>132</v>
      </c>
      <c r="X112" s="643" t="s">
        <v>132</v>
      </c>
      <c r="Y112" s="643" t="s">
        <v>132</v>
      </c>
      <c r="Z112" s="643" t="s">
        <v>132</v>
      </c>
      <c r="AA112" s="643" t="s">
        <v>132</v>
      </c>
      <c r="AB112" s="643" t="s">
        <v>132</v>
      </c>
      <c r="AC112" s="643" t="s">
        <v>132</v>
      </c>
      <c r="AD112" s="643" t="s">
        <v>132</v>
      </c>
      <c r="AE112" s="643" t="s">
        <v>114</v>
      </c>
      <c r="AF112" s="643" t="s">
        <v>132</v>
      </c>
      <c r="AG112" s="643" t="s">
        <v>112</v>
      </c>
      <c r="AH112" s="643" t="s">
        <v>132</v>
      </c>
      <c r="AI112" s="643" t="s">
        <v>193</v>
      </c>
      <c r="AJ112" s="643" t="s">
        <v>194</v>
      </c>
      <c r="AK112" s="643" t="s">
        <v>1838</v>
      </c>
      <c r="AL112" s="643" t="s">
        <v>1811</v>
      </c>
      <c r="AM112" s="643">
        <v>4</v>
      </c>
      <c r="AN112" s="643" t="s">
        <v>192</v>
      </c>
    </row>
    <row r="113" spans="1:40">
      <c r="A113" s="643" t="s">
        <v>634</v>
      </c>
      <c r="B113" s="643" t="s">
        <v>286</v>
      </c>
      <c r="C113" s="643">
        <v>91</v>
      </c>
      <c r="D113" s="643">
        <v>92</v>
      </c>
      <c r="E113" s="643">
        <v>93</v>
      </c>
      <c r="F113" s="643">
        <v>80</v>
      </c>
      <c r="G113" s="643">
        <v>69</v>
      </c>
      <c r="H113" s="643">
        <v>69</v>
      </c>
      <c r="I113" s="643">
        <v>68</v>
      </c>
      <c r="J113" s="643">
        <v>75</v>
      </c>
      <c r="K113" s="643" t="s">
        <v>135</v>
      </c>
      <c r="L113" s="643">
        <v>637</v>
      </c>
      <c r="M113" s="643">
        <v>100</v>
      </c>
      <c r="N113" s="643" t="s">
        <v>192</v>
      </c>
      <c r="O113" s="643" t="s">
        <v>192</v>
      </c>
      <c r="P113" s="642"/>
      <c r="Q113" s="643" t="s">
        <v>192</v>
      </c>
      <c r="R113" s="643" t="s">
        <v>192</v>
      </c>
      <c r="S113" s="642"/>
      <c r="T113" s="643" t="s">
        <v>132</v>
      </c>
      <c r="U113" s="643" t="str">
        <f>VLOOKUP(A113,'2012 SG'!$D$9:$AC$424,26,FALSE)</f>
        <v>A</v>
      </c>
      <c r="V113" s="643" t="b">
        <f t="shared" si="1"/>
        <v>1</v>
      </c>
      <c r="W113" s="643" t="s">
        <v>132</v>
      </c>
      <c r="X113" s="643" t="s">
        <v>132</v>
      </c>
      <c r="Y113" s="643" t="s">
        <v>132</v>
      </c>
      <c r="Z113" s="643" t="s">
        <v>132</v>
      </c>
      <c r="AA113" s="643" t="s">
        <v>132</v>
      </c>
      <c r="AB113" s="643" t="s">
        <v>132</v>
      </c>
      <c r="AC113" s="643" t="s">
        <v>132</v>
      </c>
      <c r="AD113" s="643" t="s">
        <v>132</v>
      </c>
      <c r="AE113" s="643" t="s">
        <v>132</v>
      </c>
      <c r="AF113" s="643" t="s">
        <v>114</v>
      </c>
      <c r="AG113" s="643" t="s">
        <v>132</v>
      </c>
      <c r="AH113" s="643" t="s">
        <v>112</v>
      </c>
      <c r="AI113" s="643" t="s">
        <v>193</v>
      </c>
      <c r="AJ113" s="643" t="s">
        <v>194</v>
      </c>
      <c r="AK113" s="643" t="s">
        <v>1859</v>
      </c>
      <c r="AL113" s="643" t="s">
        <v>1810</v>
      </c>
      <c r="AM113" s="643">
        <v>4</v>
      </c>
      <c r="AN113" s="643" t="s">
        <v>192</v>
      </c>
    </row>
    <row r="114" spans="1:40">
      <c r="A114" s="643" t="s">
        <v>635</v>
      </c>
      <c r="B114" s="643" t="s">
        <v>287</v>
      </c>
      <c r="C114" s="643">
        <v>64</v>
      </c>
      <c r="D114" s="643">
        <v>71</v>
      </c>
      <c r="E114" s="643">
        <v>91</v>
      </c>
      <c r="F114" s="643">
        <v>32</v>
      </c>
      <c r="G114" s="643">
        <v>67</v>
      </c>
      <c r="H114" s="643">
        <v>68</v>
      </c>
      <c r="I114" s="643">
        <v>61</v>
      </c>
      <c r="J114" s="643">
        <v>77</v>
      </c>
      <c r="K114" s="643" t="s">
        <v>135</v>
      </c>
      <c r="L114" s="643">
        <v>531</v>
      </c>
      <c r="M114" s="643">
        <v>100</v>
      </c>
      <c r="N114" s="643" t="s">
        <v>192</v>
      </c>
      <c r="O114" s="643" t="s">
        <v>192</v>
      </c>
      <c r="P114" s="642"/>
      <c r="Q114" s="643" t="s">
        <v>192</v>
      </c>
      <c r="R114" s="643" t="s">
        <v>192</v>
      </c>
      <c r="S114" s="642"/>
      <c r="T114" s="643" t="s">
        <v>132</v>
      </c>
      <c r="U114" s="643" t="str">
        <f>VLOOKUP(A114,'2012 SG'!$D$9:$AC$424,26,FALSE)</f>
        <v>A</v>
      </c>
      <c r="V114" s="643" t="b">
        <f t="shared" si="1"/>
        <v>1</v>
      </c>
      <c r="W114" s="643" t="s">
        <v>132</v>
      </c>
      <c r="X114" s="643" t="s">
        <v>112</v>
      </c>
      <c r="Y114" s="643" t="s">
        <v>114</v>
      </c>
      <c r="Z114" s="643" t="s">
        <v>112</v>
      </c>
      <c r="AA114" s="643" t="s">
        <v>112</v>
      </c>
      <c r="AB114" s="643" t="s">
        <v>110</v>
      </c>
      <c r="AC114" s="643" t="s">
        <v>112</v>
      </c>
      <c r="AD114" s="643" t="s">
        <v>112</v>
      </c>
      <c r="AE114" s="643" t="s">
        <v>112</v>
      </c>
      <c r="AF114" s="643" t="s">
        <v>110</v>
      </c>
      <c r="AG114" s="643" t="s">
        <v>110</v>
      </c>
      <c r="AH114" s="643" t="s">
        <v>116</v>
      </c>
      <c r="AI114" s="643" t="s">
        <v>193</v>
      </c>
      <c r="AJ114" s="643" t="s">
        <v>194</v>
      </c>
      <c r="AK114" s="643" t="s">
        <v>1811</v>
      </c>
      <c r="AL114" s="643" t="s">
        <v>1811</v>
      </c>
      <c r="AM114" s="643">
        <v>4</v>
      </c>
      <c r="AN114" s="643" t="s">
        <v>192</v>
      </c>
    </row>
    <row r="115" spans="1:40">
      <c r="A115" s="643" t="s">
        <v>636</v>
      </c>
      <c r="B115" s="643" t="s">
        <v>288</v>
      </c>
      <c r="C115" s="643">
        <v>68</v>
      </c>
      <c r="D115" s="643">
        <v>73</v>
      </c>
      <c r="E115" s="643">
        <v>77</v>
      </c>
      <c r="F115" s="643">
        <v>43</v>
      </c>
      <c r="G115" s="643">
        <v>61</v>
      </c>
      <c r="H115" s="643">
        <v>61</v>
      </c>
      <c r="I115" s="643">
        <v>61</v>
      </c>
      <c r="J115" s="643">
        <v>78</v>
      </c>
      <c r="K115" s="643" t="s">
        <v>135</v>
      </c>
      <c r="L115" s="643">
        <v>522</v>
      </c>
      <c r="M115" s="643">
        <v>100</v>
      </c>
      <c r="N115" s="643" t="s">
        <v>192</v>
      </c>
      <c r="O115" s="643" t="s">
        <v>192</v>
      </c>
      <c r="P115" s="642"/>
      <c r="Q115" s="643" t="s">
        <v>192</v>
      </c>
      <c r="R115" s="643" t="s">
        <v>192</v>
      </c>
      <c r="S115" s="642"/>
      <c r="T115" s="643" t="s">
        <v>114</v>
      </c>
      <c r="U115" s="643" t="str">
        <f>VLOOKUP(A115,'2012 SG'!$D$9:$AC$424,26,FALSE)</f>
        <v>B</v>
      </c>
      <c r="V115" s="643" t="b">
        <f t="shared" si="1"/>
        <v>1</v>
      </c>
      <c r="W115" s="643" t="s">
        <v>132</v>
      </c>
      <c r="X115" s="643" t="s">
        <v>132</v>
      </c>
      <c r="Y115" s="643" t="s">
        <v>132</v>
      </c>
      <c r="Z115" s="643" t="s">
        <v>112</v>
      </c>
      <c r="AA115" s="643" t="s">
        <v>114</v>
      </c>
      <c r="AB115" s="643" t="s">
        <v>114</v>
      </c>
      <c r="AC115" s="643" t="s">
        <v>112</v>
      </c>
      <c r="AD115" s="643" t="s">
        <v>112</v>
      </c>
      <c r="AE115" s="643" t="s">
        <v>110</v>
      </c>
      <c r="AF115" s="643" t="s">
        <v>112</v>
      </c>
      <c r="AG115" s="643" t="s">
        <v>110</v>
      </c>
      <c r="AH115" s="643" t="s">
        <v>110</v>
      </c>
      <c r="AI115" s="643" t="s">
        <v>193</v>
      </c>
      <c r="AJ115" s="643" t="s">
        <v>194</v>
      </c>
      <c r="AK115" s="643" t="s">
        <v>1830</v>
      </c>
      <c r="AL115" s="643" t="s">
        <v>1811</v>
      </c>
      <c r="AM115" s="643">
        <v>1</v>
      </c>
      <c r="AN115" s="643" t="s">
        <v>192</v>
      </c>
    </row>
    <row r="116" spans="1:40">
      <c r="A116" s="643" t="s">
        <v>637</v>
      </c>
      <c r="B116" s="643" t="s">
        <v>289</v>
      </c>
      <c r="C116" s="643">
        <v>72</v>
      </c>
      <c r="D116" s="643">
        <v>83</v>
      </c>
      <c r="E116" s="643">
        <v>85</v>
      </c>
      <c r="F116" s="643">
        <v>48</v>
      </c>
      <c r="G116" s="643">
        <v>67</v>
      </c>
      <c r="H116" s="643">
        <v>65</v>
      </c>
      <c r="I116" s="643">
        <v>63</v>
      </c>
      <c r="J116" s="643">
        <v>66</v>
      </c>
      <c r="K116" s="643" t="s">
        <v>135</v>
      </c>
      <c r="L116" s="643">
        <v>549</v>
      </c>
      <c r="M116" s="643">
        <v>100</v>
      </c>
      <c r="N116" s="643" t="s">
        <v>192</v>
      </c>
      <c r="O116" s="643" t="s">
        <v>192</v>
      </c>
      <c r="P116" s="642"/>
      <c r="Q116" s="643" t="s">
        <v>192</v>
      </c>
      <c r="R116" s="643" t="s">
        <v>192</v>
      </c>
      <c r="S116" s="642"/>
      <c r="T116" s="643" t="s">
        <v>132</v>
      </c>
      <c r="U116" s="643" t="str">
        <f>VLOOKUP(A116,'2012 SG'!$D$9:$AC$424,26,FALSE)</f>
        <v>A</v>
      </c>
      <c r="V116" s="643" t="b">
        <f t="shared" si="1"/>
        <v>1</v>
      </c>
      <c r="W116" s="643" t="s">
        <v>132</v>
      </c>
      <c r="X116" s="643" t="s">
        <v>112</v>
      </c>
      <c r="Y116" s="643" t="s">
        <v>132</v>
      </c>
      <c r="Z116" s="643"/>
      <c r="AA116" s="643"/>
      <c r="AB116" s="643"/>
      <c r="AC116" s="643"/>
      <c r="AD116" s="643"/>
      <c r="AE116" s="643"/>
      <c r="AF116" s="643"/>
      <c r="AG116" s="643"/>
      <c r="AH116" s="643"/>
      <c r="AI116" s="643" t="s">
        <v>193</v>
      </c>
      <c r="AJ116" s="643" t="s">
        <v>194</v>
      </c>
      <c r="AK116" s="643" t="s">
        <v>1833</v>
      </c>
      <c r="AL116" s="643" t="s">
        <v>1811</v>
      </c>
      <c r="AM116" s="643">
        <v>2</v>
      </c>
      <c r="AN116" s="643" t="s">
        <v>192</v>
      </c>
    </row>
    <row r="117" spans="1:40">
      <c r="A117" s="643" t="s">
        <v>638</v>
      </c>
      <c r="B117" s="643" t="s">
        <v>290</v>
      </c>
      <c r="C117" s="643">
        <v>65</v>
      </c>
      <c r="D117" s="643">
        <v>67</v>
      </c>
      <c r="E117" s="643">
        <v>85</v>
      </c>
      <c r="F117" s="643">
        <v>31</v>
      </c>
      <c r="G117" s="643">
        <v>61</v>
      </c>
      <c r="H117" s="643">
        <v>60</v>
      </c>
      <c r="I117" s="643">
        <v>63</v>
      </c>
      <c r="J117" s="643">
        <v>39</v>
      </c>
      <c r="K117" s="643" t="s">
        <v>135</v>
      </c>
      <c r="L117" s="643">
        <v>471</v>
      </c>
      <c r="M117" s="643">
        <v>100</v>
      </c>
      <c r="N117" s="643" t="s">
        <v>192</v>
      </c>
      <c r="O117" s="643" t="s">
        <v>192</v>
      </c>
      <c r="P117" s="642"/>
      <c r="Q117" s="643" t="s">
        <v>192</v>
      </c>
      <c r="R117" s="643" t="s">
        <v>193</v>
      </c>
      <c r="S117" s="642"/>
      <c r="T117" s="643" t="s">
        <v>112</v>
      </c>
      <c r="U117" s="643" t="str">
        <f>VLOOKUP(A117,'2012 SG'!$D$9:$AC$424,26,FALSE)</f>
        <v>C</v>
      </c>
      <c r="V117" s="643" t="b">
        <f t="shared" si="1"/>
        <v>1</v>
      </c>
      <c r="W117" s="643" t="s">
        <v>112</v>
      </c>
      <c r="X117" s="643" t="s">
        <v>114</v>
      </c>
      <c r="Y117" s="643" t="s">
        <v>132</v>
      </c>
      <c r="Z117" s="643" t="s">
        <v>112</v>
      </c>
      <c r="AA117" s="643" t="s">
        <v>132</v>
      </c>
      <c r="AB117" s="643" t="s">
        <v>112</v>
      </c>
      <c r="AC117" s="643" t="s">
        <v>112</v>
      </c>
      <c r="AD117" s="643" t="s">
        <v>112</v>
      </c>
      <c r="AE117" s="643" t="s">
        <v>114</v>
      </c>
      <c r="AF117" s="643" t="s">
        <v>112</v>
      </c>
      <c r="AG117" s="643" t="s">
        <v>112</v>
      </c>
      <c r="AH117" s="643" t="s">
        <v>110</v>
      </c>
      <c r="AI117" s="643" t="s">
        <v>193</v>
      </c>
      <c r="AJ117" s="643" t="s">
        <v>194</v>
      </c>
      <c r="AK117" s="643" t="s">
        <v>1850</v>
      </c>
      <c r="AL117" s="643" t="s">
        <v>1816</v>
      </c>
      <c r="AM117" s="643">
        <v>1</v>
      </c>
      <c r="AN117" s="643" t="s">
        <v>192</v>
      </c>
    </row>
    <row r="118" spans="1:40">
      <c r="A118" s="643" t="s">
        <v>639</v>
      </c>
      <c r="B118" s="643" t="s">
        <v>291</v>
      </c>
      <c r="C118" s="643">
        <v>92</v>
      </c>
      <c r="D118" s="643">
        <v>90</v>
      </c>
      <c r="E118" s="643">
        <v>89</v>
      </c>
      <c r="F118" s="643">
        <v>72</v>
      </c>
      <c r="G118" s="643">
        <v>76</v>
      </c>
      <c r="H118" s="643">
        <v>71</v>
      </c>
      <c r="I118" s="643">
        <v>65</v>
      </c>
      <c r="J118" s="643">
        <v>65</v>
      </c>
      <c r="K118" s="643" t="s">
        <v>135</v>
      </c>
      <c r="L118" s="643">
        <v>620</v>
      </c>
      <c r="M118" s="643">
        <v>100</v>
      </c>
      <c r="N118" s="643" t="s">
        <v>192</v>
      </c>
      <c r="O118" s="643" t="s">
        <v>192</v>
      </c>
      <c r="P118" s="642"/>
      <c r="Q118" s="643" t="s">
        <v>192</v>
      </c>
      <c r="R118" s="643" t="s">
        <v>192</v>
      </c>
      <c r="S118" s="642"/>
      <c r="T118" s="643" t="s">
        <v>132</v>
      </c>
      <c r="U118" s="643" t="str">
        <f>VLOOKUP(A118,'2012 SG'!$D$9:$AC$424,26,FALSE)</f>
        <v>A</v>
      </c>
      <c r="V118" s="643" t="b">
        <f t="shared" si="1"/>
        <v>1</v>
      </c>
      <c r="W118" s="643" t="s">
        <v>132</v>
      </c>
      <c r="X118" s="643" t="s">
        <v>132</v>
      </c>
      <c r="Y118" s="643" t="s">
        <v>132</v>
      </c>
      <c r="Z118" s="643" t="s">
        <v>132</v>
      </c>
      <c r="AA118" s="643" t="s">
        <v>132</v>
      </c>
      <c r="AB118" s="643" t="s">
        <v>132</v>
      </c>
      <c r="AC118" s="643" t="s">
        <v>132</v>
      </c>
      <c r="AD118" s="643" t="s">
        <v>132</v>
      </c>
      <c r="AE118" s="643" t="s">
        <v>132</v>
      </c>
      <c r="AF118" s="643" t="s">
        <v>132</v>
      </c>
      <c r="AG118" s="643" t="s">
        <v>114</v>
      </c>
      <c r="AH118" s="643" t="s">
        <v>112</v>
      </c>
      <c r="AI118" s="643" t="s">
        <v>193</v>
      </c>
      <c r="AJ118" s="643" t="s">
        <v>194</v>
      </c>
      <c r="AK118" s="643" t="s">
        <v>1855</v>
      </c>
      <c r="AL118" s="643" t="s">
        <v>1861</v>
      </c>
      <c r="AM118" s="643">
        <v>2</v>
      </c>
      <c r="AN118" s="643" t="s">
        <v>193</v>
      </c>
    </row>
    <row r="119" spans="1:40">
      <c r="A119" s="643" t="s">
        <v>640</v>
      </c>
      <c r="B119" s="643" t="s">
        <v>292</v>
      </c>
      <c r="C119" s="643">
        <v>45</v>
      </c>
      <c r="D119" s="643">
        <v>69</v>
      </c>
      <c r="E119" s="643">
        <v>84</v>
      </c>
      <c r="F119" s="643">
        <v>18</v>
      </c>
      <c r="G119" s="643">
        <v>56</v>
      </c>
      <c r="H119" s="643">
        <v>56</v>
      </c>
      <c r="I119" s="643">
        <v>54</v>
      </c>
      <c r="J119" s="643">
        <v>56</v>
      </c>
      <c r="K119" s="643" t="s">
        <v>135</v>
      </c>
      <c r="L119" s="643">
        <v>438</v>
      </c>
      <c r="M119" s="643">
        <v>100</v>
      </c>
      <c r="N119" s="643" t="s">
        <v>192</v>
      </c>
      <c r="O119" s="643" t="s">
        <v>192</v>
      </c>
      <c r="P119" s="642"/>
      <c r="Q119" s="643" t="s">
        <v>192</v>
      </c>
      <c r="R119" s="643" t="s">
        <v>192</v>
      </c>
      <c r="S119" s="642"/>
      <c r="T119" s="643" t="s">
        <v>112</v>
      </c>
      <c r="U119" s="643" t="str">
        <f>VLOOKUP(A119,'2012 SG'!$D$9:$AC$424,26,FALSE)</f>
        <v>C</v>
      </c>
      <c r="V119" s="643" t="b">
        <f t="shared" si="1"/>
        <v>1</v>
      </c>
      <c r="W119" s="643" t="s">
        <v>112</v>
      </c>
      <c r="X119" s="643" t="s">
        <v>112</v>
      </c>
      <c r="Y119" s="643" t="s">
        <v>116</v>
      </c>
      <c r="Z119" s="643" t="s">
        <v>110</v>
      </c>
      <c r="AA119" s="643" t="s">
        <v>112</v>
      </c>
      <c r="AB119" s="643" t="s">
        <v>116</v>
      </c>
      <c r="AC119" s="643" t="s">
        <v>116</v>
      </c>
      <c r="AD119" s="643" t="s">
        <v>116</v>
      </c>
      <c r="AE119" s="643" t="s">
        <v>110</v>
      </c>
      <c r="AF119" s="643" t="s">
        <v>110</v>
      </c>
      <c r="AG119" s="643" t="s">
        <v>110</v>
      </c>
      <c r="AH119" s="643" t="s">
        <v>110</v>
      </c>
      <c r="AI119" s="643" t="s">
        <v>193</v>
      </c>
      <c r="AJ119" s="643" t="s">
        <v>194</v>
      </c>
      <c r="AK119" s="643" t="s">
        <v>1816</v>
      </c>
      <c r="AL119" s="643" t="s">
        <v>1816</v>
      </c>
      <c r="AM119" s="643">
        <v>6</v>
      </c>
      <c r="AN119" s="643" t="s">
        <v>192</v>
      </c>
    </row>
    <row r="120" spans="1:40">
      <c r="A120" s="643" t="s">
        <v>641</v>
      </c>
      <c r="B120" s="643" t="s">
        <v>293</v>
      </c>
      <c r="C120" s="643">
        <v>86</v>
      </c>
      <c r="D120" s="643">
        <v>87</v>
      </c>
      <c r="E120" s="643">
        <v>82</v>
      </c>
      <c r="F120" s="643">
        <v>62</v>
      </c>
      <c r="G120" s="643">
        <v>71</v>
      </c>
      <c r="H120" s="643">
        <v>70</v>
      </c>
      <c r="I120" s="643">
        <v>70</v>
      </c>
      <c r="J120" s="643">
        <v>63</v>
      </c>
      <c r="K120" s="643" t="s">
        <v>135</v>
      </c>
      <c r="L120" s="643">
        <v>591</v>
      </c>
      <c r="M120" s="643">
        <v>100</v>
      </c>
      <c r="N120" s="643" t="s">
        <v>192</v>
      </c>
      <c r="O120" s="643" t="s">
        <v>192</v>
      </c>
      <c r="P120" s="642"/>
      <c r="Q120" s="643" t="s">
        <v>192</v>
      </c>
      <c r="R120" s="643" t="s">
        <v>192</v>
      </c>
      <c r="S120" s="642"/>
      <c r="T120" s="643" t="s">
        <v>132</v>
      </c>
      <c r="U120" s="643" t="str">
        <f>VLOOKUP(A120,'2012 SG'!$D$9:$AC$424,26,FALSE)</f>
        <v>A</v>
      </c>
      <c r="V120" s="643" t="b">
        <f t="shared" si="1"/>
        <v>1</v>
      </c>
      <c r="W120" s="643" t="s">
        <v>132</v>
      </c>
      <c r="X120" s="643" t="s">
        <v>132</v>
      </c>
      <c r="Y120" s="643" t="s">
        <v>132</v>
      </c>
      <c r="Z120" s="643" t="s">
        <v>132</v>
      </c>
      <c r="AA120" s="643" t="s">
        <v>132</v>
      </c>
      <c r="AB120" s="643" t="s">
        <v>132</v>
      </c>
      <c r="AC120" s="643" t="s">
        <v>132</v>
      </c>
      <c r="AD120" s="643" t="s">
        <v>132</v>
      </c>
      <c r="AE120" s="643" t="s">
        <v>132</v>
      </c>
      <c r="AF120" s="643" t="s">
        <v>112</v>
      </c>
      <c r="AG120" s="643" t="s">
        <v>112</v>
      </c>
      <c r="AH120" s="643" t="s">
        <v>110</v>
      </c>
      <c r="AI120" s="643" t="s">
        <v>193</v>
      </c>
      <c r="AJ120" s="643" t="s">
        <v>194</v>
      </c>
      <c r="AK120" s="643" t="s">
        <v>1815</v>
      </c>
      <c r="AL120" s="643" t="s">
        <v>1810</v>
      </c>
      <c r="AM120" s="643">
        <v>4</v>
      </c>
      <c r="AN120" s="643" t="s">
        <v>192</v>
      </c>
    </row>
    <row r="121" spans="1:40">
      <c r="A121" s="643" t="s">
        <v>642</v>
      </c>
      <c r="B121" s="643" t="s">
        <v>294</v>
      </c>
      <c r="C121" s="643">
        <v>91</v>
      </c>
      <c r="D121" s="643">
        <v>88</v>
      </c>
      <c r="E121" s="643">
        <v>81</v>
      </c>
      <c r="F121" s="643">
        <v>65</v>
      </c>
      <c r="G121" s="643">
        <v>72</v>
      </c>
      <c r="H121" s="643">
        <v>64</v>
      </c>
      <c r="I121" s="643">
        <v>71</v>
      </c>
      <c r="J121" s="643">
        <v>72</v>
      </c>
      <c r="K121" s="643" t="s">
        <v>135</v>
      </c>
      <c r="L121" s="643">
        <v>604</v>
      </c>
      <c r="M121" s="643">
        <v>100</v>
      </c>
      <c r="N121" s="643" t="s">
        <v>192</v>
      </c>
      <c r="O121" s="643" t="s">
        <v>192</v>
      </c>
      <c r="P121" s="642"/>
      <c r="Q121" s="643" t="s">
        <v>192</v>
      </c>
      <c r="R121" s="643" t="s">
        <v>192</v>
      </c>
      <c r="S121" s="642"/>
      <c r="T121" s="643" t="s">
        <v>132</v>
      </c>
      <c r="U121" s="643" t="str">
        <f>VLOOKUP(A121,'2012 SG'!$D$9:$AC$424,26,FALSE)</f>
        <v>A</v>
      </c>
      <c r="V121" s="643" t="b">
        <f t="shared" si="1"/>
        <v>1</v>
      </c>
      <c r="W121" s="643" t="s">
        <v>132</v>
      </c>
      <c r="X121" s="643" t="s">
        <v>132</v>
      </c>
      <c r="Y121" s="643" t="s">
        <v>132</v>
      </c>
      <c r="Z121" s="643" t="s">
        <v>132</v>
      </c>
      <c r="AA121" s="643" t="s">
        <v>132</v>
      </c>
      <c r="AB121" s="643" t="s">
        <v>132</v>
      </c>
      <c r="AC121" s="643" t="s">
        <v>132</v>
      </c>
      <c r="AD121" s="643" t="s">
        <v>132</v>
      </c>
      <c r="AE121" s="643" t="s">
        <v>132</v>
      </c>
      <c r="AF121" s="643" t="s">
        <v>132</v>
      </c>
      <c r="AG121" s="643" t="s">
        <v>132</v>
      </c>
      <c r="AH121" s="643" t="s">
        <v>112</v>
      </c>
      <c r="AI121" s="643" t="s">
        <v>193</v>
      </c>
      <c r="AJ121" s="643" t="s">
        <v>194</v>
      </c>
      <c r="AK121" s="643" t="s">
        <v>1832</v>
      </c>
      <c r="AL121" s="643" t="s">
        <v>1821</v>
      </c>
      <c r="AM121" s="643">
        <v>5</v>
      </c>
      <c r="AN121" s="643" t="s">
        <v>192</v>
      </c>
    </row>
    <row r="122" spans="1:40">
      <c r="A122" s="643" t="s">
        <v>643</v>
      </c>
      <c r="B122" s="643" t="s">
        <v>295</v>
      </c>
      <c r="C122" s="643">
        <v>87</v>
      </c>
      <c r="D122" s="643">
        <v>86</v>
      </c>
      <c r="E122" s="643">
        <v>93</v>
      </c>
      <c r="F122" s="643">
        <v>78</v>
      </c>
      <c r="G122" s="643">
        <v>76</v>
      </c>
      <c r="H122" s="643">
        <v>66</v>
      </c>
      <c r="I122" s="643">
        <v>62</v>
      </c>
      <c r="J122" s="643">
        <v>49</v>
      </c>
      <c r="K122" s="643" t="s">
        <v>135</v>
      </c>
      <c r="L122" s="643">
        <v>597</v>
      </c>
      <c r="M122" s="643">
        <v>100</v>
      </c>
      <c r="N122" s="643" t="s">
        <v>192</v>
      </c>
      <c r="O122" s="643" t="s">
        <v>192</v>
      </c>
      <c r="P122" s="642"/>
      <c r="Q122" s="643" t="s">
        <v>192</v>
      </c>
      <c r="R122" s="643" t="s">
        <v>193</v>
      </c>
      <c r="S122" s="643" t="s">
        <v>193</v>
      </c>
      <c r="T122" s="643" t="s">
        <v>114</v>
      </c>
      <c r="U122" s="643" t="str">
        <f>VLOOKUP(A122,'2012 SG'!$D$9:$AC$424,26,FALSE)</f>
        <v>B</v>
      </c>
      <c r="V122" s="643" t="b">
        <f t="shared" si="1"/>
        <v>1</v>
      </c>
      <c r="W122" s="643" t="s">
        <v>132</v>
      </c>
      <c r="X122" s="643" t="s">
        <v>132</v>
      </c>
      <c r="Y122" s="643" t="s">
        <v>132</v>
      </c>
      <c r="Z122" s="643" t="s">
        <v>132</v>
      </c>
      <c r="AA122" s="643" t="s">
        <v>114</v>
      </c>
      <c r="AB122" s="643" t="s">
        <v>132</v>
      </c>
      <c r="AC122" s="643" t="s">
        <v>132</v>
      </c>
      <c r="AD122" s="643" t="s">
        <v>132</v>
      </c>
      <c r="AE122" s="643" t="s">
        <v>132</v>
      </c>
      <c r="AF122" s="643" t="s">
        <v>114</v>
      </c>
      <c r="AG122" s="643" t="s">
        <v>112</v>
      </c>
      <c r="AH122" s="643" t="s">
        <v>114</v>
      </c>
      <c r="AI122" s="643" t="s">
        <v>193</v>
      </c>
      <c r="AJ122" s="643" t="s">
        <v>194</v>
      </c>
      <c r="AK122" s="643" t="s">
        <v>1858</v>
      </c>
      <c r="AL122" s="643" t="s">
        <v>1822</v>
      </c>
      <c r="AM122" s="643">
        <v>5</v>
      </c>
      <c r="AN122" s="643" t="s">
        <v>193</v>
      </c>
    </row>
    <row r="123" spans="1:40">
      <c r="A123" s="643" t="s">
        <v>644</v>
      </c>
      <c r="B123" s="643" t="s">
        <v>296</v>
      </c>
      <c r="C123" s="643">
        <v>73</v>
      </c>
      <c r="D123" s="643">
        <v>72</v>
      </c>
      <c r="E123" s="643">
        <v>89</v>
      </c>
      <c r="F123" s="643">
        <v>47</v>
      </c>
      <c r="G123" s="643">
        <v>67</v>
      </c>
      <c r="H123" s="643">
        <v>66</v>
      </c>
      <c r="I123" s="643">
        <v>64</v>
      </c>
      <c r="J123" s="643">
        <v>63</v>
      </c>
      <c r="K123" s="643" t="s">
        <v>135</v>
      </c>
      <c r="L123" s="643">
        <v>541</v>
      </c>
      <c r="M123" s="643">
        <v>100</v>
      </c>
      <c r="N123" s="643" t="s">
        <v>192</v>
      </c>
      <c r="O123" s="643" t="s">
        <v>192</v>
      </c>
      <c r="P123" s="642"/>
      <c r="Q123" s="643" t="s">
        <v>192</v>
      </c>
      <c r="R123" s="643" t="s">
        <v>192</v>
      </c>
      <c r="S123" s="642"/>
      <c r="T123" s="643" t="s">
        <v>132</v>
      </c>
      <c r="U123" s="643" t="str">
        <f>VLOOKUP(A123,'2012 SG'!$D$9:$AC$424,26,FALSE)</f>
        <v>A</v>
      </c>
      <c r="V123" s="643" t="b">
        <f t="shared" si="1"/>
        <v>1</v>
      </c>
      <c r="W123" s="643" t="s">
        <v>114</v>
      </c>
      <c r="X123" s="643" t="s">
        <v>132</v>
      </c>
      <c r="Y123" s="643" t="s">
        <v>114</v>
      </c>
      <c r="Z123" s="643" t="s">
        <v>132</v>
      </c>
      <c r="AA123" s="643" t="s">
        <v>132</v>
      </c>
      <c r="AB123" s="643" t="s">
        <v>132</v>
      </c>
      <c r="AC123" s="643" t="s">
        <v>132</v>
      </c>
      <c r="AD123" s="643" t="s">
        <v>114</v>
      </c>
      <c r="AE123" s="643" t="s">
        <v>114</v>
      </c>
      <c r="AF123" s="643" t="s">
        <v>112</v>
      </c>
      <c r="AG123" s="643" t="s">
        <v>112</v>
      </c>
      <c r="AH123" s="643" t="s">
        <v>110</v>
      </c>
      <c r="AI123" s="643" t="s">
        <v>193</v>
      </c>
      <c r="AJ123" s="643" t="s">
        <v>194</v>
      </c>
      <c r="AK123" s="643" t="s">
        <v>1852</v>
      </c>
      <c r="AL123" s="643" t="s">
        <v>1811</v>
      </c>
      <c r="AM123" s="643">
        <v>2</v>
      </c>
      <c r="AN123" s="643" t="s">
        <v>192</v>
      </c>
    </row>
    <row r="124" spans="1:40">
      <c r="A124" s="643" t="s">
        <v>645</v>
      </c>
      <c r="B124" s="643" t="s">
        <v>297</v>
      </c>
      <c r="C124" s="643">
        <v>92</v>
      </c>
      <c r="D124" s="643">
        <v>93</v>
      </c>
      <c r="E124" s="643">
        <v>90</v>
      </c>
      <c r="F124" s="643">
        <v>80</v>
      </c>
      <c r="G124" s="643">
        <v>76</v>
      </c>
      <c r="H124" s="643">
        <v>74</v>
      </c>
      <c r="I124" s="643">
        <v>70</v>
      </c>
      <c r="J124" s="643">
        <v>67</v>
      </c>
      <c r="K124" s="643" t="s">
        <v>135</v>
      </c>
      <c r="L124" s="643">
        <v>642</v>
      </c>
      <c r="M124" s="643">
        <v>100</v>
      </c>
      <c r="N124" s="643" t="s">
        <v>192</v>
      </c>
      <c r="O124" s="643" t="s">
        <v>192</v>
      </c>
      <c r="P124" s="642"/>
      <c r="Q124" s="643" t="s">
        <v>192</v>
      </c>
      <c r="R124" s="643" t="s">
        <v>192</v>
      </c>
      <c r="S124" s="642"/>
      <c r="T124" s="643" t="s">
        <v>132</v>
      </c>
      <c r="U124" s="643" t="str">
        <f>VLOOKUP(A124,'2012 SG'!$D$9:$AC$424,26,FALSE)</f>
        <v>A</v>
      </c>
      <c r="V124" s="643" t="b">
        <f t="shared" si="1"/>
        <v>1</v>
      </c>
      <c r="W124" s="643" t="s">
        <v>132</v>
      </c>
      <c r="X124" s="643" t="s">
        <v>132</v>
      </c>
      <c r="Y124" s="643" t="s">
        <v>132</v>
      </c>
      <c r="Z124" s="643" t="s">
        <v>132</v>
      </c>
      <c r="AA124" s="643" t="s">
        <v>132</v>
      </c>
      <c r="AB124" s="643" t="s">
        <v>132</v>
      </c>
      <c r="AC124" s="643" t="s">
        <v>132</v>
      </c>
      <c r="AD124" s="643" t="s">
        <v>114</v>
      </c>
      <c r="AE124" s="643" t="s">
        <v>132</v>
      </c>
      <c r="AF124" s="643" t="s">
        <v>114</v>
      </c>
      <c r="AG124" s="643" t="s">
        <v>114</v>
      </c>
      <c r="AH124" s="643" t="s">
        <v>112</v>
      </c>
      <c r="AI124" s="643" t="s">
        <v>193</v>
      </c>
      <c r="AJ124" s="643" t="s">
        <v>194</v>
      </c>
      <c r="AK124" s="643" t="s">
        <v>1814</v>
      </c>
      <c r="AL124" s="643" t="s">
        <v>1852</v>
      </c>
      <c r="AM124" s="643">
        <v>5</v>
      </c>
      <c r="AN124" s="643" t="s">
        <v>193</v>
      </c>
    </row>
    <row r="125" spans="1:40">
      <c r="A125" s="643" t="s">
        <v>646</v>
      </c>
      <c r="B125" s="643" t="s">
        <v>298</v>
      </c>
      <c r="C125" s="643">
        <v>92</v>
      </c>
      <c r="D125" s="643">
        <v>89</v>
      </c>
      <c r="E125" s="643">
        <v>91</v>
      </c>
      <c r="F125" s="643">
        <v>79</v>
      </c>
      <c r="G125" s="643">
        <v>69</v>
      </c>
      <c r="H125" s="643">
        <v>72</v>
      </c>
      <c r="I125" s="643">
        <v>74</v>
      </c>
      <c r="J125" s="643">
        <v>66</v>
      </c>
      <c r="K125" s="643" t="s">
        <v>135</v>
      </c>
      <c r="L125" s="643">
        <v>632</v>
      </c>
      <c r="M125" s="643">
        <v>100</v>
      </c>
      <c r="N125" s="643" t="s">
        <v>192</v>
      </c>
      <c r="O125" s="643" t="s">
        <v>192</v>
      </c>
      <c r="P125" s="642"/>
      <c r="Q125" s="643" t="s">
        <v>192</v>
      </c>
      <c r="R125" s="643" t="s">
        <v>192</v>
      </c>
      <c r="S125" s="642"/>
      <c r="T125" s="643" t="s">
        <v>132</v>
      </c>
      <c r="U125" s="643" t="str">
        <f>VLOOKUP(A125,'2012 SG'!$D$9:$AC$424,26,FALSE)</f>
        <v>A</v>
      </c>
      <c r="V125" s="643" t="b">
        <f t="shared" si="1"/>
        <v>1</v>
      </c>
      <c r="W125" s="643" t="s">
        <v>132</v>
      </c>
      <c r="X125" s="643" t="s">
        <v>132</v>
      </c>
      <c r="Y125" s="643" t="s">
        <v>132</v>
      </c>
      <c r="Z125" s="643" t="s">
        <v>132</v>
      </c>
      <c r="AA125" s="643" t="s">
        <v>132</v>
      </c>
      <c r="AB125" s="643" t="s">
        <v>132</v>
      </c>
      <c r="AC125" s="643" t="s">
        <v>132</v>
      </c>
      <c r="AD125" s="643" t="s">
        <v>132</v>
      </c>
      <c r="AE125" s="643" t="s">
        <v>132</v>
      </c>
      <c r="AF125" s="643" t="s">
        <v>132</v>
      </c>
      <c r="AG125" s="643" t="s">
        <v>112</v>
      </c>
      <c r="AH125" s="643" t="s">
        <v>114</v>
      </c>
      <c r="AI125" s="643" t="s">
        <v>193</v>
      </c>
      <c r="AJ125" s="643" t="s">
        <v>194</v>
      </c>
      <c r="AK125" s="643" t="s">
        <v>1829</v>
      </c>
      <c r="AL125" s="643" t="s">
        <v>1806</v>
      </c>
      <c r="AM125" s="643">
        <v>5</v>
      </c>
      <c r="AN125" s="643" t="s">
        <v>192</v>
      </c>
    </row>
    <row r="126" spans="1:40">
      <c r="A126" s="643" t="s">
        <v>647</v>
      </c>
      <c r="B126" s="643" t="s">
        <v>299</v>
      </c>
      <c r="C126" s="643">
        <v>72</v>
      </c>
      <c r="D126" s="643">
        <v>64</v>
      </c>
      <c r="E126" s="643">
        <v>69</v>
      </c>
      <c r="F126" s="643">
        <v>48</v>
      </c>
      <c r="G126" s="643">
        <v>64</v>
      </c>
      <c r="H126" s="643">
        <v>62</v>
      </c>
      <c r="I126" s="643">
        <v>57</v>
      </c>
      <c r="J126" s="643">
        <v>70</v>
      </c>
      <c r="K126" s="643" t="s">
        <v>135</v>
      </c>
      <c r="L126" s="643">
        <v>506</v>
      </c>
      <c r="M126" s="643">
        <v>100</v>
      </c>
      <c r="N126" s="643" t="s">
        <v>192</v>
      </c>
      <c r="O126" s="643" t="s">
        <v>192</v>
      </c>
      <c r="P126" s="642"/>
      <c r="Q126" s="643" t="s">
        <v>192</v>
      </c>
      <c r="R126" s="643" t="s">
        <v>192</v>
      </c>
      <c r="S126" s="642"/>
      <c r="T126" s="643" t="s">
        <v>114</v>
      </c>
      <c r="U126" s="643" t="str">
        <f>VLOOKUP(A126,'2012 SG'!$D$9:$AC$424,26,FALSE)</f>
        <v>B</v>
      </c>
      <c r="V126" s="643" t="b">
        <f t="shared" si="1"/>
        <v>1</v>
      </c>
      <c r="W126" s="643" t="s">
        <v>132</v>
      </c>
      <c r="X126" s="643" t="s">
        <v>112</v>
      </c>
      <c r="Y126" s="643" t="s">
        <v>114</v>
      </c>
      <c r="Z126" s="643" t="s">
        <v>112</v>
      </c>
      <c r="AA126" s="643" t="s">
        <v>114</v>
      </c>
      <c r="AB126" s="643" t="s">
        <v>112</v>
      </c>
      <c r="AC126" s="643" t="s">
        <v>114</v>
      </c>
      <c r="AD126" s="643" t="s">
        <v>114</v>
      </c>
      <c r="AE126" s="643" t="s">
        <v>114</v>
      </c>
      <c r="AF126" s="643" t="s">
        <v>112</v>
      </c>
      <c r="AG126" s="643" t="s">
        <v>112</v>
      </c>
      <c r="AH126" s="643" t="s">
        <v>110</v>
      </c>
      <c r="AI126" s="643" t="s">
        <v>193</v>
      </c>
      <c r="AJ126" s="643" t="s">
        <v>194</v>
      </c>
      <c r="AK126" s="643" t="s">
        <v>1850</v>
      </c>
      <c r="AL126" s="643" t="s">
        <v>1811</v>
      </c>
      <c r="AM126" s="643">
        <v>4</v>
      </c>
      <c r="AN126" s="643" t="s">
        <v>192</v>
      </c>
    </row>
    <row r="127" spans="1:40">
      <c r="A127" s="643" t="s">
        <v>648</v>
      </c>
      <c r="B127" s="643" t="s">
        <v>41</v>
      </c>
      <c r="C127" s="643">
        <v>83</v>
      </c>
      <c r="D127" s="643">
        <v>83</v>
      </c>
      <c r="E127" s="643">
        <v>95</v>
      </c>
      <c r="F127" s="643">
        <v>68</v>
      </c>
      <c r="G127" s="643">
        <v>67</v>
      </c>
      <c r="H127" s="643">
        <v>70</v>
      </c>
      <c r="I127" s="643">
        <v>70</v>
      </c>
      <c r="J127" s="643">
        <v>66</v>
      </c>
      <c r="K127" s="643" t="s">
        <v>135</v>
      </c>
      <c r="L127" s="643">
        <v>602</v>
      </c>
      <c r="M127" s="643">
        <v>100</v>
      </c>
      <c r="N127" s="643" t="s">
        <v>192</v>
      </c>
      <c r="O127" s="643" t="s">
        <v>192</v>
      </c>
      <c r="P127" s="642"/>
      <c r="Q127" s="643" t="s">
        <v>192</v>
      </c>
      <c r="R127" s="643" t="s">
        <v>192</v>
      </c>
      <c r="S127" s="642"/>
      <c r="T127" s="643" t="s">
        <v>132</v>
      </c>
      <c r="U127" s="643" t="str">
        <f>VLOOKUP(A127,'2012 SG'!$D$9:$AC$424,26,FALSE)</f>
        <v>A</v>
      </c>
      <c r="V127" s="643" t="b">
        <f t="shared" si="1"/>
        <v>1</v>
      </c>
      <c r="W127" s="643" t="s">
        <v>132</v>
      </c>
      <c r="X127" s="643" t="s">
        <v>132</v>
      </c>
      <c r="Y127" s="643" t="s">
        <v>132</v>
      </c>
      <c r="Z127" s="643" t="s">
        <v>132</v>
      </c>
      <c r="AA127" s="643" t="s">
        <v>132</v>
      </c>
      <c r="AB127" s="643" t="s">
        <v>132</v>
      </c>
      <c r="AC127" s="643" t="s">
        <v>132</v>
      </c>
      <c r="AD127" s="643" t="s">
        <v>132</v>
      </c>
      <c r="AE127" s="643" t="s">
        <v>132</v>
      </c>
      <c r="AF127" s="643" t="s">
        <v>112</v>
      </c>
      <c r="AG127" s="643" t="s">
        <v>114</v>
      </c>
      <c r="AH127" s="643" t="s">
        <v>112</v>
      </c>
      <c r="AI127" s="643" t="s">
        <v>193</v>
      </c>
      <c r="AJ127" s="643" t="s">
        <v>197</v>
      </c>
      <c r="AK127" s="643" t="s">
        <v>1814</v>
      </c>
      <c r="AL127" s="643" t="s">
        <v>1804</v>
      </c>
      <c r="AM127" s="643">
        <v>5</v>
      </c>
      <c r="AN127" s="643" t="s">
        <v>193</v>
      </c>
    </row>
    <row r="128" spans="1:40">
      <c r="A128" s="643" t="s">
        <v>649</v>
      </c>
      <c r="B128" s="643" t="s">
        <v>300</v>
      </c>
      <c r="C128" s="643">
        <v>93</v>
      </c>
      <c r="D128" s="643">
        <v>87</v>
      </c>
      <c r="E128" s="643">
        <v>95</v>
      </c>
      <c r="F128" s="643">
        <v>88</v>
      </c>
      <c r="G128" s="643">
        <v>75</v>
      </c>
      <c r="H128" s="643">
        <v>74</v>
      </c>
      <c r="I128" s="643">
        <v>80</v>
      </c>
      <c r="J128" s="643">
        <v>73</v>
      </c>
      <c r="K128" s="643" t="s">
        <v>135</v>
      </c>
      <c r="L128" s="643">
        <v>665</v>
      </c>
      <c r="M128" s="643">
        <v>100</v>
      </c>
      <c r="N128" s="643" t="s">
        <v>192</v>
      </c>
      <c r="O128" s="643" t="s">
        <v>192</v>
      </c>
      <c r="P128" s="642"/>
      <c r="Q128" s="643" t="s">
        <v>192</v>
      </c>
      <c r="R128" s="643" t="s">
        <v>192</v>
      </c>
      <c r="S128" s="642"/>
      <c r="T128" s="643" t="s">
        <v>132</v>
      </c>
      <c r="U128" s="643" t="str">
        <f>VLOOKUP(A128,'2012 SG'!$D$9:$AC$424,26,FALSE)</f>
        <v>A</v>
      </c>
      <c r="V128" s="643" t="b">
        <f t="shared" si="1"/>
        <v>1</v>
      </c>
      <c r="W128" s="643" t="s">
        <v>132</v>
      </c>
      <c r="X128" s="643" t="s">
        <v>132</v>
      </c>
      <c r="Y128" s="643" t="s">
        <v>132</v>
      </c>
      <c r="Z128" s="643" t="s">
        <v>132</v>
      </c>
      <c r="AA128" s="643" t="s">
        <v>132</v>
      </c>
      <c r="AB128" s="643" t="s">
        <v>132</v>
      </c>
      <c r="AC128" s="643" t="s">
        <v>132</v>
      </c>
      <c r="AD128" s="643" t="s">
        <v>132</v>
      </c>
      <c r="AE128" s="643" t="s">
        <v>132</v>
      </c>
      <c r="AF128" s="643" t="s">
        <v>132</v>
      </c>
      <c r="AG128" s="643" t="s">
        <v>114</v>
      </c>
      <c r="AH128" s="643" t="s">
        <v>114</v>
      </c>
      <c r="AI128" s="643" t="s">
        <v>193</v>
      </c>
      <c r="AJ128" s="643" t="s">
        <v>197</v>
      </c>
      <c r="AK128" s="643" t="s">
        <v>1862</v>
      </c>
      <c r="AL128" s="643" t="s">
        <v>1860</v>
      </c>
      <c r="AM128" s="643">
        <v>4</v>
      </c>
      <c r="AN128" s="643" t="s">
        <v>193</v>
      </c>
    </row>
    <row r="129" spans="1:40">
      <c r="A129" s="643" t="s">
        <v>650</v>
      </c>
      <c r="B129" s="643" t="s">
        <v>301</v>
      </c>
      <c r="C129" s="643">
        <v>76</v>
      </c>
      <c r="D129" s="643">
        <v>71</v>
      </c>
      <c r="E129" s="643">
        <v>75</v>
      </c>
      <c r="F129" s="643">
        <v>61</v>
      </c>
      <c r="G129" s="643">
        <v>61</v>
      </c>
      <c r="H129" s="643">
        <v>61</v>
      </c>
      <c r="I129" s="643">
        <v>59</v>
      </c>
      <c r="J129" s="643">
        <v>71</v>
      </c>
      <c r="K129" s="643" t="s">
        <v>135</v>
      </c>
      <c r="L129" s="643">
        <v>535</v>
      </c>
      <c r="M129" s="643">
        <v>100</v>
      </c>
      <c r="N129" s="643" t="s">
        <v>192</v>
      </c>
      <c r="O129" s="643" t="s">
        <v>192</v>
      </c>
      <c r="P129" s="642"/>
      <c r="Q129" s="643" t="s">
        <v>193</v>
      </c>
      <c r="R129" s="643" t="s">
        <v>192</v>
      </c>
      <c r="S129" s="642"/>
      <c r="T129" s="643" t="s">
        <v>132</v>
      </c>
      <c r="U129" s="643" t="str">
        <f>VLOOKUP(A129,'2012 SG'!$D$9:$AC$424,26,FALSE)</f>
        <v>A</v>
      </c>
      <c r="V129" s="643" t="b">
        <f t="shared" si="1"/>
        <v>1</v>
      </c>
      <c r="W129" s="643" t="s">
        <v>114</v>
      </c>
      <c r="X129" s="643" t="s">
        <v>132</v>
      </c>
      <c r="Y129" s="643" t="s">
        <v>132</v>
      </c>
      <c r="Z129" s="643" t="s">
        <v>112</v>
      </c>
      <c r="AA129" s="643" t="s">
        <v>132</v>
      </c>
      <c r="AB129" s="643" t="s">
        <v>132</v>
      </c>
      <c r="AC129" s="643" t="s">
        <v>114</v>
      </c>
      <c r="AD129" s="643" t="s">
        <v>114</v>
      </c>
      <c r="AE129" s="643" t="s">
        <v>132</v>
      </c>
      <c r="AF129" s="643" t="s">
        <v>110</v>
      </c>
      <c r="AG129" s="643" t="s">
        <v>110</v>
      </c>
      <c r="AH129" s="643" t="s">
        <v>110</v>
      </c>
      <c r="AI129" s="643" t="s">
        <v>193</v>
      </c>
      <c r="AJ129" s="643" t="s">
        <v>194</v>
      </c>
      <c r="AK129" s="643" t="s">
        <v>1830</v>
      </c>
      <c r="AL129" s="643" t="s">
        <v>1811</v>
      </c>
      <c r="AM129" s="643">
        <v>4</v>
      </c>
      <c r="AN129" s="643" t="s">
        <v>192</v>
      </c>
    </row>
    <row r="130" spans="1:40">
      <c r="A130" s="643" t="s">
        <v>651</v>
      </c>
      <c r="B130" s="643" t="s">
        <v>302</v>
      </c>
      <c r="C130" s="643">
        <v>70</v>
      </c>
      <c r="D130" s="643">
        <v>73</v>
      </c>
      <c r="E130" s="643">
        <v>46</v>
      </c>
      <c r="F130" s="643">
        <v>47</v>
      </c>
      <c r="G130" s="643">
        <v>66</v>
      </c>
      <c r="H130" s="643">
        <v>58</v>
      </c>
      <c r="I130" s="643">
        <v>55</v>
      </c>
      <c r="J130" s="643">
        <v>70</v>
      </c>
      <c r="K130" s="643" t="s">
        <v>135</v>
      </c>
      <c r="L130" s="643">
        <v>485</v>
      </c>
      <c r="M130" s="643">
        <v>100</v>
      </c>
      <c r="N130" s="643" t="s">
        <v>193</v>
      </c>
      <c r="O130" s="643" t="s">
        <v>192</v>
      </c>
      <c r="P130" s="642"/>
      <c r="Q130" s="643" t="s">
        <v>192</v>
      </c>
      <c r="R130" s="643" t="s">
        <v>192</v>
      </c>
      <c r="S130" s="642"/>
      <c r="T130" s="643" t="s">
        <v>112</v>
      </c>
      <c r="U130" s="643" t="str">
        <f>VLOOKUP(A130,'2012 SG'!$D$9:$AC$424,26,FALSE)</f>
        <v>C</v>
      </c>
      <c r="V130" s="643" t="b">
        <f t="shared" si="1"/>
        <v>1</v>
      </c>
      <c r="W130" s="643" t="s">
        <v>112</v>
      </c>
      <c r="X130" s="643" t="s">
        <v>114</v>
      </c>
      <c r="Y130" s="643" t="s">
        <v>114</v>
      </c>
      <c r="Z130" s="643" t="s">
        <v>112</v>
      </c>
      <c r="AA130" s="643" t="s">
        <v>132</v>
      </c>
      <c r="AB130" s="643" t="s">
        <v>112</v>
      </c>
      <c r="AC130" s="643" t="s">
        <v>114</v>
      </c>
      <c r="AD130" s="643" t="s">
        <v>112</v>
      </c>
      <c r="AE130" s="643" t="s">
        <v>112</v>
      </c>
      <c r="AF130" s="643" t="s">
        <v>112</v>
      </c>
      <c r="AG130" s="643" t="s">
        <v>110</v>
      </c>
      <c r="AH130" s="643" t="s">
        <v>110</v>
      </c>
      <c r="AI130" s="643" t="s">
        <v>193</v>
      </c>
      <c r="AJ130" s="643" t="s">
        <v>194</v>
      </c>
      <c r="AK130" s="643" t="s">
        <v>1809</v>
      </c>
      <c r="AL130" s="643" t="s">
        <v>1816</v>
      </c>
      <c r="AM130" s="643">
        <v>1</v>
      </c>
      <c r="AN130" s="643" t="s">
        <v>192</v>
      </c>
    </row>
    <row r="131" spans="1:40">
      <c r="A131" s="643" t="s">
        <v>652</v>
      </c>
      <c r="B131" s="643" t="s">
        <v>303</v>
      </c>
      <c r="C131" s="643">
        <v>63</v>
      </c>
      <c r="D131" s="643">
        <v>71</v>
      </c>
      <c r="E131" s="643">
        <v>91</v>
      </c>
      <c r="F131" s="643">
        <v>49</v>
      </c>
      <c r="G131" s="643">
        <v>66</v>
      </c>
      <c r="H131" s="643">
        <v>70</v>
      </c>
      <c r="I131" s="643">
        <v>69</v>
      </c>
      <c r="J131" s="643">
        <v>74</v>
      </c>
      <c r="K131" s="643" t="s">
        <v>135</v>
      </c>
      <c r="L131" s="643">
        <v>553</v>
      </c>
      <c r="M131" s="643">
        <v>100</v>
      </c>
      <c r="N131" s="643" t="s">
        <v>192</v>
      </c>
      <c r="O131" s="643" t="s">
        <v>192</v>
      </c>
      <c r="P131" s="642"/>
      <c r="Q131" s="643" t="s">
        <v>192</v>
      </c>
      <c r="R131" s="643" t="s">
        <v>192</v>
      </c>
      <c r="S131" s="642"/>
      <c r="T131" s="643" t="s">
        <v>132</v>
      </c>
      <c r="U131" s="643" t="str">
        <f>VLOOKUP(A131,'2012 SG'!$D$9:$AC$424,26,FALSE)</f>
        <v>A</v>
      </c>
      <c r="V131" s="643" t="b">
        <f t="shared" si="1"/>
        <v>1</v>
      </c>
      <c r="W131" s="643" t="s">
        <v>112</v>
      </c>
      <c r="X131" s="643" t="s">
        <v>112</v>
      </c>
      <c r="Y131" s="643" t="s">
        <v>112</v>
      </c>
      <c r="Z131" s="643" t="s">
        <v>132</v>
      </c>
      <c r="AA131" s="643" t="s">
        <v>132</v>
      </c>
      <c r="AB131" s="643" t="s">
        <v>132</v>
      </c>
      <c r="AC131" s="643" t="s">
        <v>110</v>
      </c>
      <c r="AD131" s="643" t="s">
        <v>112</v>
      </c>
      <c r="AE131" s="643" t="s">
        <v>112</v>
      </c>
      <c r="AF131" s="643" t="s">
        <v>110</v>
      </c>
      <c r="AG131" s="643" t="s">
        <v>110</v>
      </c>
      <c r="AH131" s="643" t="s">
        <v>110</v>
      </c>
      <c r="AI131" s="643" t="s">
        <v>193</v>
      </c>
      <c r="AJ131" s="643" t="s">
        <v>194</v>
      </c>
      <c r="AK131" s="643" t="s">
        <v>1817</v>
      </c>
      <c r="AL131" s="643" t="s">
        <v>1811</v>
      </c>
      <c r="AM131" s="643">
        <v>1</v>
      </c>
      <c r="AN131" s="643" t="s">
        <v>192</v>
      </c>
    </row>
    <row r="132" spans="1:40">
      <c r="A132" s="643" t="s">
        <v>653</v>
      </c>
      <c r="B132" s="643" t="s">
        <v>304</v>
      </c>
      <c r="C132" s="643">
        <v>91</v>
      </c>
      <c r="D132" s="643">
        <v>87</v>
      </c>
      <c r="E132" s="643">
        <v>78</v>
      </c>
      <c r="F132" s="643">
        <v>74</v>
      </c>
      <c r="G132" s="643">
        <v>70</v>
      </c>
      <c r="H132" s="643">
        <v>69</v>
      </c>
      <c r="I132" s="643">
        <v>71</v>
      </c>
      <c r="J132" s="643">
        <v>68</v>
      </c>
      <c r="K132" s="643" t="s">
        <v>135</v>
      </c>
      <c r="L132" s="643">
        <v>608</v>
      </c>
      <c r="M132" s="643">
        <v>100</v>
      </c>
      <c r="N132" s="643" t="s">
        <v>192</v>
      </c>
      <c r="O132" s="643" t="s">
        <v>192</v>
      </c>
      <c r="P132" s="642"/>
      <c r="Q132" s="643" t="s">
        <v>192</v>
      </c>
      <c r="R132" s="643" t="s">
        <v>192</v>
      </c>
      <c r="S132" s="642"/>
      <c r="T132" s="643" t="s">
        <v>132</v>
      </c>
      <c r="U132" s="643" t="str">
        <f>VLOOKUP(A132,'2012 SG'!$D$9:$AC$424,26,FALSE)</f>
        <v>A</v>
      </c>
      <c r="V132" s="643" t="b">
        <f t="shared" si="1"/>
        <v>1</v>
      </c>
      <c r="W132" s="643" t="s">
        <v>132</v>
      </c>
      <c r="X132" s="643" t="s">
        <v>132</v>
      </c>
      <c r="Y132" s="643" t="s">
        <v>132</v>
      </c>
      <c r="Z132" s="643" t="s">
        <v>132</v>
      </c>
      <c r="AA132" s="643" t="s">
        <v>132</v>
      </c>
      <c r="AB132" s="643" t="s">
        <v>132</v>
      </c>
      <c r="AC132" s="643" t="s">
        <v>132</v>
      </c>
      <c r="AD132" s="643" t="s">
        <v>132</v>
      </c>
      <c r="AE132" s="643" t="s">
        <v>132</v>
      </c>
      <c r="AF132" s="643" t="s">
        <v>132</v>
      </c>
      <c r="AG132" s="643" t="s">
        <v>132</v>
      </c>
      <c r="AH132" s="643" t="s">
        <v>114</v>
      </c>
      <c r="AI132" s="643" t="s">
        <v>193</v>
      </c>
      <c r="AJ132" s="643" t="s">
        <v>197</v>
      </c>
      <c r="AK132" s="643" t="s">
        <v>1863</v>
      </c>
      <c r="AL132" s="643" t="s">
        <v>1864</v>
      </c>
      <c r="AM132" s="643">
        <v>5</v>
      </c>
      <c r="AN132" s="643" t="s">
        <v>193</v>
      </c>
    </row>
    <row r="133" spans="1:40">
      <c r="A133" s="643" t="s">
        <v>654</v>
      </c>
      <c r="B133" s="643" t="s">
        <v>305</v>
      </c>
      <c r="C133" s="643">
        <v>89</v>
      </c>
      <c r="D133" s="643">
        <v>88</v>
      </c>
      <c r="E133" s="643">
        <v>96</v>
      </c>
      <c r="F133" s="643">
        <v>66</v>
      </c>
      <c r="G133" s="643">
        <v>79</v>
      </c>
      <c r="H133" s="643">
        <v>78</v>
      </c>
      <c r="I133" s="643">
        <v>82</v>
      </c>
      <c r="J133" s="643">
        <v>76</v>
      </c>
      <c r="K133" s="643" t="s">
        <v>135</v>
      </c>
      <c r="L133" s="643">
        <v>654</v>
      </c>
      <c r="M133" s="643">
        <v>100</v>
      </c>
      <c r="N133" s="643" t="s">
        <v>192</v>
      </c>
      <c r="O133" s="643" t="s">
        <v>192</v>
      </c>
      <c r="P133" s="642"/>
      <c r="Q133" s="643" t="s">
        <v>192</v>
      </c>
      <c r="R133" s="643" t="s">
        <v>192</v>
      </c>
      <c r="S133" s="642"/>
      <c r="T133" s="643" t="s">
        <v>132</v>
      </c>
      <c r="U133" s="643" t="str">
        <f>VLOOKUP(A133,'2012 SG'!$D$9:$AC$424,26,FALSE)</f>
        <v>A</v>
      </c>
      <c r="V133" s="643" t="b">
        <f t="shared" si="1"/>
        <v>1</v>
      </c>
      <c r="W133" s="643" t="s">
        <v>132</v>
      </c>
      <c r="X133" s="643" t="s">
        <v>132</v>
      </c>
      <c r="Y133" s="643" t="s">
        <v>132</v>
      </c>
      <c r="Z133" s="643" t="s">
        <v>132</v>
      </c>
      <c r="AA133" s="643" t="s">
        <v>132</v>
      </c>
      <c r="AB133" s="643" t="s">
        <v>132</v>
      </c>
      <c r="AC133" s="643" t="s">
        <v>132</v>
      </c>
      <c r="AD133" s="643" t="s">
        <v>132</v>
      </c>
      <c r="AE133" s="643" t="s">
        <v>114</v>
      </c>
      <c r="AF133" s="643" t="s">
        <v>132</v>
      </c>
      <c r="AG133" s="643" t="s">
        <v>132</v>
      </c>
      <c r="AH133" s="643" t="s">
        <v>112</v>
      </c>
      <c r="AI133" s="643" t="s">
        <v>193</v>
      </c>
      <c r="AJ133" s="643" t="s">
        <v>194</v>
      </c>
      <c r="AK133" s="643" t="s">
        <v>1865</v>
      </c>
      <c r="AL133" s="643" t="s">
        <v>1842</v>
      </c>
      <c r="AM133" s="643">
        <v>5</v>
      </c>
      <c r="AN133" s="643" t="s">
        <v>193</v>
      </c>
    </row>
    <row r="134" spans="1:40">
      <c r="A134" s="643" t="s">
        <v>655</v>
      </c>
      <c r="B134" s="643" t="s">
        <v>306</v>
      </c>
      <c r="C134" s="643">
        <v>53</v>
      </c>
      <c r="D134" s="643">
        <v>63</v>
      </c>
      <c r="E134" s="643">
        <v>80</v>
      </c>
      <c r="F134" s="643">
        <v>29</v>
      </c>
      <c r="G134" s="643">
        <v>57</v>
      </c>
      <c r="H134" s="643">
        <v>65</v>
      </c>
      <c r="I134" s="643">
        <v>60</v>
      </c>
      <c r="J134" s="643">
        <v>71</v>
      </c>
      <c r="K134" s="643" t="s">
        <v>135</v>
      </c>
      <c r="L134" s="643">
        <v>478</v>
      </c>
      <c r="M134" s="643">
        <v>100</v>
      </c>
      <c r="N134" s="643" t="s">
        <v>192</v>
      </c>
      <c r="O134" s="643" t="s">
        <v>192</v>
      </c>
      <c r="P134" s="642"/>
      <c r="Q134" s="643" t="s">
        <v>192</v>
      </c>
      <c r="R134" s="643" t="s">
        <v>192</v>
      </c>
      <c r="S134" s="642"/>
      <c r="T134" s="643" t="s">
        <v>112</v>
      </c>
      <c r="U134" s="643" t="str">
        <f>VLOOKUP(A134,'2012 SG'!$D$9:$AC$424,26,FALSE)</f>
        <v>C</v>
      </c>
      <c r="V134" s="643" t="b">
        <f t="shared" si="1"/>
        <v>1</v>
      </c>
      <c r="W134" s="643" t="s">
        <v>112</v>
      </c>
      <c r="X134" s="643" t="s">
        <v>114</v>
      </c>
      <c r="Y134" s="643" t="s">
        <v>114</v>
      </c>
      <c r="Z134" s="643" t="s">
        <v>112</v>
      </c>
      <c r="AA134" s="643" t="s">
        <v>114</v>
      </c>
      <c r="AB134" s="643" t="s">
        <v>112</v>
      </c>
      <c r="AC134" s="643" t="s">
        <v>110</v>
      </c>
      <c r="AD134" s="643" t="s">
        <v>110</v>
      </c>
      <c r="AE134" s="643" t="s">
        <v>110</v>
      </c>
      <c r="AF134" s="643" t="s">
        <v>110</v>
      </c>
      <c r="AG134" s="643" t="s">
        <v>110</v>
      </c>
      <c r="AH134" s="643" t="s">
        <v>110</v>
      </c>
      <c r="AI134" s="643" t="s">
        <v>193</v>
      </c>
      <c r="AJ134" s="643" t="s">
        <v>197</v>
      </c>
      <c r="AK134" s="643" t="s">
        <v>1811</v>
      </c>
      <c r="AL134" s="643" t="s">
        <v>1810</v>
      </c>
      <c r="AM134" s="643">
        <v>5</v>
      </c>
      <c r="AN134" s="643" t="s">
        <v>192</v>
      </c>
    </row>
    <row r="135" spans="1:40">
      <c r="A135" s="643" t="s">
        <v>656</v>
      </c>
      <c r="B135" s="643" t="s">
        <v>307</v>
      </c>
      <c r="C135" s="643">
        <v>61</v>
      </c>
      <c r="D135" s="643">
        <v>66</v>
      </c>
      <c r="E135" s="643">
        <v>86</v>
      </c>
      <c r="F135" s="643">
        <v>37</v>
      </c>
      <c r="G135" s="643">
        <v>60</v>
      </c>
      <c r="H135" s="643">
        <v>74</v>
      </c>
      <c r="I135" s="643">
        <v>66</v>
      </c>
      <c r="J135" s="643">
        <v>79</v>
      </c>
      <c r="K135" s="643" t="s">
        <v>135</v>
      </c>
      <c r="L135" s="643">
        <v>529</v>
      </c>
      <c r="M135" s="643">
        <v>100</v>
      </c>
      <c r="N135" s="643" t="s">
        <v>192</v>
      </c>
      <c r="O135" s="643" t="s">
        <v>192</v>
      </c>
      <c r="P135" s="642"/>
      <c r="Q135" s="643" t="s">
        <v>193</v>
      </c>
      <c r="R135" s="643" t="s">
        <v>192</v>
      </c>
      <c r="S135" s="642"/>
      <c r="T135" s="643" t="s">
        <v>132</v>
      </c>
      <c r="U135" s="643" t="str">
        <f>VLOOKUP(A135,'2012 SG'!$D$9:$AC$424,26,FALSE)</f>
        <v>A</v>
      </c>
      <c r="V135" s="643" t="b">
        <f t="shared" ref="V135:V198" si="2">EXACT(T135,U135)</f>
        <v>1</v>
      </c>
      <c r="W135" s="643" t="s">
        <v>112</v>
      </c>
      <c r="X135" s="643" t="s">
        <v>114</v>
      </c>
      <c r="Y135" s="643" t="s">
        <v>112</v>
      </c>
      <c r="Z135" s="643" t="s">
        <v>112</v>
      </c>
      <c r="AA135" s="643" t="s">
        <v>114</v>
      </c>
      <c r="AB135" s="643" t="s">
        <v>114</v>
      </c>
      <c r="AC135" s="643" t="s">
        <v>112</v>
      </c>
      <c r="AD135" s="643" t="s">
        <v>112</v>
      </c>
      <c r="AE135" s="643" t="s">
        <v>112</v>
      </c>
      <c r="AF135" s="643" t="s">
        <v>110</v>
      </c>
      <c r="AG135" s="643" t="s">
        <v>110</v>
      </c>
      <c r="AH135" s="643" t="s">
        <v>110</v>
      </c>
      <c r="AI135" s="643" t="s">
        <v>193</v>
      </c>
      <c r="AJ135" s="643" t="s">
        <v>197</v>
      </c>
      <c r="AK135" s="643" t="s">
        <v>1809</v>
      </c>
      <c r="AL135" s="643" t="s">
        <v>1816</v>
      </c>
      <c r="AM135" s="643">
        <v>2</v>
      </c>
      <c r="AN135" s="643" t="s">
        <v>192</v>
      </c>
    </row>
    <row r="136" spans="1:40">
      <c r="A136" s="643" t="s">
        <v>657</v>
      </c>
      <c r="B136" s="643" t="s">
        <v>308</v>
      </c>
      <c r="C136" s="643">
        <v>37</v>
      </c>
      <c r="D136" s="643">
        <v>51</v>
      </c>
      <c r="E136" s="643">
        <v>92</v>
      </c>
      <c r="F136" s="643">
        <v>20</v>
      </c>
      <c r="G136" s="643">
        <v>53</v>
      </c>
      <c r="H136" s="643">
        <v>48</v>
      </c>
      <c r="I136" s="643">
        <v>70</v>
      </c>
      <c r="J136" s="643">
        <v>36</v>
      </c>
      <c r="K136" s="643" t="s">
        <v>135</v>
      </c>
      <c r="L136" s="643">
        <v>407</v>
      </c>
      <c r="M136" s="643">
        <v>100</v>
      </c>
      <c r="N136" s="643" t="s">
        <v>192</v>
      </c>
      <c r="O136" s="643" t="s">
        <v>192</v>
      </c>
      <c r="P136" s="642"/>
      <c r="Q136" s="643" t="s">
        <v>192</v>
      </c>
      <c r="R136" s="643" t="s">
        <v>193</v>
      </c>
      <c r="S136" s="642"/>
      <c r="T136" s="643" t="s">
        <v>110</v>
      </c>
      <c r="U136" s="643" t="str">
        <f>VLOOKUP(A136,'2012 SG'!$D$9:$AC$424,26,FALSE)</f>
        <v>D</v>
      </c>
      <c r="V136" s="643" t="b">
        <f t="shared" si="2"/>
        <v>1</v>
      </c>
      <c r="W136" s="643" t="s">
        <v>112</v>
      </c>
      <c r="X136" s="643" t="s">
        <v>110</v>
      </c>
      <c r="Y136" s="643" t="s">
        <v>112</v>
      </c>
      <c r="Z136" s="643" t="s">
        <v>114</v>
      </c>
      <c r="AA136" s="643" t="s">
        <v>114</v>
      </c>
      <c r="AB136" s="643" t="s">
        <v>112</v>
      </c>
      <c r="AC136" s="643" t="s">
        <v>112</v>
      </c>
      <c r="AD136" s="643" t="s">
        <v>116</v>
      </c>
      <c r="AE136" s="643" t="s">
        <v>110</v>
      </c>
      <c r="AF136" s="643" t="s">
        <v>110</v>
      </c>
      <c r="AG136" s="643" t="s">
        <v>110</v>
      </c>
      <c r="AH136" s="643" t="s">
        <v>110</v>
      </c>
      <c r="AI136" s="643" t="s">
        <v>193</v>
      </c>
      <c r="AJ136" s="643" t="s">
        <v>194</v>
      </c>
      <c r="AK136" s="643" t="s">
        <v>1816</v>
      </c>
      <c r="AL136" s="643" t="s">
        <v>1811</v>
      </c>
      <c r="AM136" s="643">
        <v>5</v>
      </c>
      <c r="AN136" s="643" t="s">
        <v>192</v>
      </c>
    </row>
    <row r="137" spans="1:40">
      <c r="A137" s="643" t="s">
        <v>658</v>
      </c>
      <c r="B137" s="643" t="s">
        <v>309</v>
      </c>
      <c r="C137" s="643">
        <v>60</v>
      </c>
      <c r="D137" s="643">
        <v>73</v>
      </c>
      <c r="E137" s="643">
        <v>91</v>
      </c>
      <c r="F137" s="643">
        <v>16</v>
      </c>
      <c r="G137" s="643">
        <v>51</v>
      </c>
      <c r="H137" s="643">
        <v>61</v>
      </c>
      <c r="I137" s="643">
        <v>60</v>
      </c>
      <c r="J137" s="643">
        <v>73</v>
      </c>
      <c r="K137" s="643" t="s">
        <v>135</v>
      </c>
      <c r="L137" s="643">
        <v>485</v>
      </c>
      <c r="M137" s="643">
        <v>100</v>
      </c>
      <c r="N137" s="643" t="s">
        <v>192</v>
      </c>
      <c r="O137" s="643" t="s">
        <v>192</v>
      </c>
      <c r="P137" s="643"/>
      <c r="Q137" s="643" t="s">
        <v>192</v>
      </c>
      <c r="R137" s="643" t="s">
        <v>192</v>
      </c>
      <c r="S137" s="642"/>
      <c r="T137" s="643" t="s">
        <v>112</v>
      </c>
      <c r="U137" s="643" t="str">
        <f>VLOOKUP(A137,'2012 SG'!$D$9:$AC$424,26,FALSE)</f>
        <v>C</v>
      </c>
      <c r="V137" s="643" t="b">
        <f t="shared" si="2"/>
        <v>1</v>
      </c>
      <c r="W137" s="643" t="s">
        <v>112</v>
      </c>
      <c r="X137" s="643" t="s">
        <v>132</v>
      </c>
      <c r="Y137" s="643" t="s">
        <v>116</v>
      </c>
      <c r="Z137" s="643" t="s">
        <v>112</v>
      </c>
      <c r="AA137" s="643" t="s">
        <v>112</v>
      </c>
      <c r="AB137" s="643" t="s">
        <v>112</v>
      </c>
      <c r="AC137" s="643" t="s">
        <v>112</v>
      </c>
      <c r="AD137" s="643" t="s">
        <v>110</v>
      </c>
      <c r="AE137" s="643" t="s">
        <v>112</v>
      </c>
      <c r="AF137" s="643" t="s">
        <v>112</v>
      </c>
      <c r="AG137" s="643" t="s">
        <v>110</v>
      </c>
      <c r="AH137" s="643" t="s">
        <v>110</v>
      </c>
      <c r="AI137" s="643" t="s">
        <v>193</v>
      </c>
      <c r="AJ137" s="643" t="s">
        <v>194</v>
      </c>
      <c r="AK137" s="643" t="s">
        <v>1816</v>
      </c>
      <c r="AL137" s="643" t="s">
        <v>1812</v>
      </c>
      <c r="AM137" s="643">
        <v>1</v>
      </c>
      <c r="AN137" s="643" t="s">
        <v>192</v>
      </c>
    </row>
    <row r="138" spans="1:40">
      <c r="A138" s="643" t="s">
        <v>659</v>
      </c>
      <c r="B138" s="643" t="s">
        <v>1358</v>
      </c>
      <c r="C138" s="643">
        <v>37</v>
      </c>
      <c r="D138" s="643">
        <v>65</v>
      </c>
      <c r="E138" s="643">
        <v>81</v>
      </c>
      <c r="F138" s="643">
        <v>24</v>
      </c>
      <c r="G138" s="643">
        <v>51</v>
      </c>
      <c r="H138" s="643">
        <v>64</v>
      </c>
      <c r="I138" s="643">
        <v>50</v>
      </c>
      <c r="J138" s="643">
        <v>69</v>
      </c>
      <c r="K138" s="643" t="s">
        <v>135</v>
      </c>
      <c r="L138" s="643">
        <v>441</v>
      </c>
      <c r="M138" s="643">
        <v>100</v>
      </c>
      <c r="N138" s="643" t="s">
        <v>192</v>
      </c>
      <c r="O138" s="643" t="s">
        <v>192</v>
      </c>
      <c r="P138" s="642"/>
      <c r="Q138" s="643" t="s">
        <v>192</v>
      </c>
      <c r="R138" s="643" t="s">
        <v>192</v>
      </c>
      <c r="S138" s="642"/>
      <c r="T138" s="643" t="s">
        <v>112</v>
      </c>
      <c r="U138" s="643" t="str">
        <f>VLOOKUP(A138,'2012 SG'!$D$9:$AC$424,26,FALSE)</f>
        <v>C</v>
      </c>
      <c r="V138" s="643" t="b">
        <f t="shared" si="2"/>
        <v>1</v>
      </c>
      <c r="W138" s="643" t="s">
        <v>112</v>
      </c>
      <c r="X138" s="643" t="s">
        <v>116</v>
      </c>
      <c r="Y138" s="643" t="s">
        <v>110</v>
      </c>
      <c r="Z138" s="643" t="s">
        <v>112</v>
      </c>
      <c r="AA138" s="643" t="s">
        <v>112</v>
      </c>
      <c r="AB138" s="643" t="s">
        <v>110</v>
      </c>
      <c r="AC138" s="643" t="s">
        <v>110</v>
      </c>
      <c r="AD138" s="643" t="s">
        <v>110</v>
      </c>
      <c r="AE138" s="643" t="s">
        <v>112</v>
      </c>
      <c r="AF138" s="643" t="s">
        <v>110</v>
      </c>
      <c r="AG138" s="643" t="s">
        <v>116</v>
      </c>
      <c r="AH138" s="643" t="s">
        <v>110</v>
      </c>
      <c r="AI138" s="643" t="s">
        <v>193</v>
      </c>
      <c r="AJ138" s="643" t="s">
        <v>194</v>
      </c>
      <c r="AK138" s="643" t="s">
        <v>1816</v>
      </c>
      <c r="AL138" s="643" t="s">
        <v>1816</v>
      </c>
      <c r="AM138" s="643">
        <v>6</v>
      </c>
      <c r="AN138" s="643" t="s">
        <v>192</v>
      </c>
    </row>
    <row r="139" spans="1:40">
      <c r="A139" s="643" t="s">
        <v>1382</v>
      </c>
      <c r="B139" s="643" t="s">
        <v>1780</v>
      </c>
      <c r="C139" s="643">
        <v>36</v>
      </c>
      <c r="D139" s="643">
        <v>42</v>
      </c>
      <c r="E139" s="643">
        <v>68</v>
      </c>
      <c r="F139" s="643">
        <v>19</v>
      </c>
      <c r="G139" s="643">
        <v>37</v>
      </c>
      <c r="H139" s="643">
        <v>48</v>
      </c>
      <c r="I139" s="643">
        <v>28</v>
      </c>
      <c r="J139" s="643">
        <v>57</v>
      </c>
      <c r="K139" s="643" t="s">
        <v>135</v>
      </c>
      <c r="L139" s="643">
        <v>335</v>
      </c>
      <c r="M139" s="643">
        <v>100</v>
      </c>
      <c r="N139" s="643"/>
      <c r="O139" s="643" t="s">
        <v>193</v>
      </c>
      <c r="P139" s="642"/>
      <c r="Q139" s="643"/>
      <c r="R139" s="643" t="s">
        <v>192</v>
      </c>
      <c r="S139" s="642"/>
      <c r="T139" s="643" t="s">
        <v>116</v>
      </c>
      <c r="U139" s="643" t="str">
        <f>VLOOKUP(A139,'2012 SG'!$D$9:$AC$424,26,FALSE)</f>
        <v>F</v>
      </c>
      <c r="V139" s="643" t="b">
        <f t="shared" si="2"/>
        <v>1</v>
      </c>
      <c r="W139" s="643"/>
      <c r="X139" s="643"/>
      <c r="Y139" s="643"/>
      <c r="Z139" s="643"/>
      <c r="AA139" s="643"/>
      <c r="AB139" s="643"/>
      <c r="AC139" s="643"/>
      <c r="AD139" s="643"/>
      <c r="AE139" s="643"/>
      <c r="AF139" s="643"/>
      <c r="AG139" s="643"/>
      <c r="AH139" s="643"/>
      <c r="AI139" s="643" t="s">
        <v>192</v>
      </c>
      <c r="AJ139" s="643" t="s">
        <v>194</v>
      </c>
      <c r="AK139" s="643" t="s">
        <v>1810</v>
      </c>
      <c r="AL139" s="643" t="s">
        <v>1816</v>
      </c>
      <c r="AM139" s="643">
        <v>7</v>
      </c>
      <c r="AN139" s="643" t="s">
        <v>193</v>
      </c>
    </row>
    <row r="140" spans="1:40">
      <c r="A140" s="643" t="s">
        <v>660</v>
      </c>
      <c r="B140" s="643" t="s">
        <v>133</v>
      </c>
      <c r="C140" s="643">
        <v>94</v>
      </c>
      <c r="D140" s="643">
        <v>97</v>
      </c>
      <c r="E140" s="643">
        <v>94</v>
      </c>
      <c r="F140" s="643">
        <v>84</v>
      </c>
      <c r="G140" s="643">
        <v>76</v>
      </c>
      <c r="H140" s="643">
        <v>76</v>
      </c>
      <c r="I140" s="643">
        <v>69</v>
      </c>
      <c r="J140" s="643">
        <v>81</v>
      </c>
      <c r="K140" s="643" t="s">
        <v>135</v>
      </c>
      <c r="L140" s="643">
        <v>671</v>
      </c>
      <c r="M140" s="643">
        <v>100</v>
      </c>
      <c r="N140" s="643" t="s">
        <v>192</v>
      </c>
      <c r="O140" s="643" t="s">
        <v>192</v>
      </c>
      <c r="P140" s="642"/>
      <c r="Q140" s="643" t="s">
        <v>192</v>
      </c>
      <c r="R140" s="643" t="s">
        <v>192</v>
      </c>
      <c r="S140" s="642"/>
      <c r="T140" s="643" t="s">
        <v>132</v>
      </c>
      <c r="U140" s="643" t="str">
        <f>VLOOKUP(A140,'2012 SG'!$D$9:$AC$424,26,FALSE)</f>
        <v>A</v>
      </c>
      <c r="V140" s="643" t="b">
        <f t="shared" si="2"/>
        <v>1</v>
      </c>
      <c r="W140" s="643" t="s">
        <v>132</v>
      </c>
      <c r="X140" s="643" t="s">
        <v>132</v>
      </c>
      <c r="Y140" s="643" t="s">
        <v>132</v>
      </c>
      <c r="Z140" s="643" t="s">
        <v>132</v>
      </c>
      <c r="AA140" s="643" t="s">
        <v>132</v>
      </c>
      <c r="AB140" s="643" t="s">
        <v>132</v>
      </c>
      <c r="AC140" s="643" t="s">
        <v>132</v>
      </c>
      <c r="AD140" s="643"/>
      <c r="AE140" s="643"/>
      <c r="AF140" s="643"/>
      <c r="AG140" s="643"/>
      <c r="AH140" s="643"/>
      <c r="AI140" s="643" t="s">
        <v>192</v>
      </c>
      <c r="AJ140" s="643" t="s">
        <v>194</v>
      </c>
      <c r="AK140" s="643" t="s">
        <v>1803</v>
      </c>
      <c r="AL140" s="643" t="s">
        <v>1823</v>
      </c>
      <c r="AM140" s="643">
        <v>7</v>
      </c>
      <c r="AN140" s="643" t="s">
        <v>193</v>
      </c>
    </row>
    <row r="141" spans="1:40">
      <c r="A141" s="643" t="s">
        <v>661</v>
      </c>
      <c r="B141" s="643" t="s">
        <v>311</v>
      </c>
      <c r="C141" s="643">
        <v>57</v>
      </c>
      <c r="D141" s="643">
        <v>62</v>
      </c>
      <c r="E141" s="643">
        <v>81</v>
      </c>
      <c r="F141" s="643">
        <v>40</v>
      </c>
      <c r="G141" s="643">
        <v>59</v>
      </c>
      <c r="H141" s="643">
        <v>50</v>
      </c>
      <c r="I141" s="643">
        <v>50</v>
      </c>
      <c r="J141" s="643">
        <v>54</v>
      </c>
      <c r="K141" s="643" t="s">
        <v>135</v>
      </c>
      <c r="L141" s="643">
        <v>453</v>
      </c>
      <c r="M141" s="643">
        <v>100</v>
      </c>
      <c r="N141" s="643" t="s">
        <v>192</v>
      </c>
      <c r="O141" s="643" t="s">
        <v>192</v>
      </c>
      <c r="P141" s="642"/>
      <c r="Q141" s="643" t="s">
        <v>192</v>
      </c>
      <c r="R141" s="643" t="s">
        <v>192</v>
      </c>
      <c r="S141" s="642"/>
      <c r="T141" s="643" t="s">
        <v>112</v>
      </c>
      <c r="U141" s="643" t="str">
        <f>VLOOKUP(A141,'2012 SG'!$D$9:$AC$424,26,FALSE)</f>
        <v>C</v>
      </c>
      <c r="V141" s="643" t="b">
        <f t="shared" si="2"/>
        <v>1</v>
      </c>
      <c r="W141" s="643" t="s">
        <v>114</v>
      </c>
      <c r="X141" s="643" t="s">
        <v>112</v>
      </c>
      <c r="Y141" s="643" t="s">
        <v>112</v>
      </c>
      <c r="Z141" s="643" t="s">
        <v>112</v>
      </c>
      <c r="AA141" s="643" t="s">
        <v>112</v>
      </c>
      <c r="AB141" s="643" t="s">
        <v>132</v>
      </c>
      <c r="AC141" s="643" t="s">
        <v>114</v>
      </c>
      <c r="AD141" s="643" t="s">
        <v>112</v>
      </c>
      <c r="AE141" s="643" t="s">
        <v>112</v>
      </c>
      <c r="AF141" s="643" t="s">
        <v>110</v>
      </c>
      <c r="AG141" s="643" t="s">
        <v>110</v>
      </c>
      <c r="AH141" s="643" t="s">
        <v>116</v>
      </c>
      <c r="AI141" s="643" t="s">
        <v>193</v>
      </c>
      <c r="AJ141" s="643" t="s">
        <v>194</v>
      </c>
      <c r="AK141" s="643" t="s">
        <v>1811</v>
      </c>
      <c r="AL141" s="643" t="s">
        <v>1812</v>
      </c>
      <c r="AM141" s="643">
        <v>1</v>
      </c>
      <c r="AN141" s="643" t="s">
        <v>192</v>
      </c>
    </row>
    <row r="142" spans="1:40">
      <c r="A142" s="643" t="s">
        <v>662</v>
      </c>
      <c r="B142" s="643" t="s">
        <v>312</v>
      </c>
      <c r="C142" s="643">
        <v>58</v>
      </c>
      <c r="D142" s="643">
        <v>72</v>
      </c>
      <c r="E142" s="643">
        <v>90</v>
      </c>
      <c r="F142" s="643">
        <v>35</v>
      </c>
      <c r="G142" s="643">
        <v>46</v>
      </c>
      <c r="H142" s="643">
        <v>52</v>
      </c>
      <c r="I142" s="643">
        <v>30</v>
      </c>
      <c r="J142" s="643">
        <v>57</v>
      </c>
      <c r="K142" s="643" t="s">
        <v>135</v>
      </c>
      <c r="L142" s="643">
        <v>440</v>
      </c>
      <c r="M142" s="643">
        <v>100</v>
      </c>
      <c r="N142" s="643" t="s">
        <v>192</v>
      </c>
      <c r="O142" s="643" t="s">
        <v>193</v>
      </c>
      <c r="P142" s="642"/>
      <c r="Q142" s="643" t="s">
        <v>192</v>
      </c>
      <c r="R142" s="643" t="s">
        <v>192</v>
      </c>
      <c r="S142" s="642"/>
      <c r="T142" s="643" t="s">
        <v>112</v>
      </c>
      <c r="U142" s="643" t="str">
        <f>VLOOKUP(A142,'2012 SG'!$D$9:$AC$424,26,FALSE)</f>
        <v>C</v>
      </c>
      <c r="V142" s="643" t="b">
        <f t="shared" si="2"/>
        <v>1</v>
      </c>
      <c r="W142" s="643" t="s">
        <v>132</v>
      </c>
      <c r="X142" s="643" t="s">
        <v>132</v>
      </c>
      <c r="Y142" s="643" t="s">
        <v>112</v>
      </c>
      <c r="Z142" s="643" t="s">
        <v>112</v>
      </c>
      <c r="AA142" s="643" t="s">
        <v>112</v>
      </c>
      <c r="AB142" s="643" t="s">
        <v>110</v>
      </c>
      <c r="AC142" s="643" t="s">
        <v>112</v>
      </c>
      <c r="AD142" s="643" t="s">
        <v>110</v>
      </c>
      <c r="AE142" s="643" t="s">
        <v>110</v>
      </c>
      <c r="AF142" s="643" t="s">
        <v>110</v>
      </c>
      <c r="AG142" s="643" t="s">
        <v>110</v>
      </c>
      <c r="AH142" s="643" t="s">
        <v>110</v>
      </c>
      <c r="AI142" s="643" t="s">
        <v>193</v>
      </c>
      <c r="AJ142" s="643" t="s">
        <v>194</v>
      </c>
      <c r="AK142" s="643" t="s">
        <v>1810</v>
      </c>
      <c r="AL142" s="643" t="s">
        <v>1816</v>
      </c>
      <c r="AM142" s="643">
        <v>2</v>
      </c>
      <c r="AN142" s="643" t="s">
        <v>192</v>
      </c>
    </row>
    <row r="143" spans="1:40">
      <c r="A143" s="643" t="s">
        <v>663</v>
      </c>
      <c r="B143" s="643" t="s">
        <v>313</v>
      </c>
      <c r="C143" s="643">
        <v>79</v>
      </c>
      <c r="D143" s="643">
        <v>79</v>
      </c>
      <c r="E143" s="643">
        <v>81</v>
      </c>
      <c r="F143" s="643">
        <v>68</v>
      </c>
      <c r="G143" s="643">
        <v>71</v>
      </c>
      <c r="H143" s="643">
        <v>69</v>
      </c>
      <c r="I143" s="643">
        <v>57</v>
      </c>
      <c r="J143" s="643">
        <v>67</v>
      </c>
      <c r="K143" s="643" t="s">
        <v>135</v>
      </c>
      <c r="L143" s="643">
        <v>571</v>
      </c>
      <c r="M143" s="643">
        <v>100</v>
      </c>
      <c r="N143" s="643" t="s">
        <v>192</v>
      </c>
      <c r="O143" s="643" t="s">
        <v>192</v>
      </c>
      <c r="P143" s="642"/>
      <c r="Q143" s="643" t="s">
        <v>192</v>
      </c>
      <c r="R143" s="643" t="s">
        <v>192</v>
      </c>
      <c r="S143" s="642"/>
      <c r="T143" s="643" t="s">
        <v>132</v>
      </c>
      <c r="U143" s="643" t="str">
        <f>VLOOKUP(A143,'2012 SG'!$D$9:$AC$424,26,FALSE)</f>
        <v>A</v>
      </c>
      <c r="V143" s="643" t="b">
        <f t="shared" si="2"/>
        <v>1</v>
      </c>
      <c r="W143" s="643" t="s">
        <v>132</v>
      </c>
      <c r="X143" s="643" t="s">
        <v>132</v>
      </c>
      <c r="Y143" s="643" t="s">
        <v>114</v>
      </c>
      <c r="Z143" s="643" t="s">
        <v>132</v>
      </c>
      <c r="AA143" s="643" t="s">
        <v>132</v>
      </c>
      <c r="AB143" s="643" t="s">
        <v>132</v>
      </c>
      <c r="AC143" s="643" t="s">
        <v>132</v>
      </c>
      <c r="AD143" s="643" t="s">
        <v>132</v>
      </c>
      <c r="AE143" s="643" t="s">
        <v>132</v>
      </c>
      <c r="AF143" s="643" t="s">
        <v>132</v>
      </c>
      <c r="AG143" s="643" t="s">
        <v>114</v>
      </c>
      <c r="AH143" s="643" t="s">
        <v>112</v>
      </c>
      <c r="AI143" s="643" t="s">
        <v>193</v>
      </c>
      <c r="AJ143" s="643" t="s">
        <v>194</v>
      </c>
      <c r="AK143" s="643" t="s">
        <v>1865</v>
      </c>
      <c r="AL143" s="643" t="s">
        <v>1857</v>
      </c>
      <c r="AM143" s="643">
        <v>4</v>
      </c>
      <c r="AN143" s="643" t="s">
        <v>193</v>
      </c>
    </row>
    <row r="144" spans="1:40">
      <c r="A144" s="643" t="s">
        <v>664</v>
      </c>
      <c r="B144" s="643" t="s">
        <v>314</v>
      </c>
      <c r="C144" s="643">
        <v>83</v>
      </c>
      <c r="D144" s="643">
        <v>95</v>
      </c>
      <c r="E144" s="643">
        <v>93</v>
      </c>
      <c r="F144" s="643">
        <v>74</v>
      </c>
      <c r="G144" s="643">
        <v>63</v>
      </c>
      <c r="H144" s="643">
        <v>60</v>
      </c>
      <c r="I144" s="643">
        <v>70</v>
      </c>
      <c r="J144" s="643">
        <v>60</v>
      </c>
      <c r="K144" s="643" t="s">
        <v>135</v>
      </c>
      <c r="L144" s="643">
        <v>598</v>
      </c>
      <c r="M144" s="643">
        <v>100</v>
      </c>
      <c r="N144" s="643" t="s">
        <v>192</v>
      </c>
      <c r="O144" s="643" t="s">
        <v>192</v>
      </c>
      <c r="P144" s="642"/>
      <c r="Q144" s="643" t="s">
        <v>192</v>
      </c>
      <c r="R144" s="643" t="s">
        <v>192</v>
      </c>
      <c r="S144" s="642"/>
      <c r="T144" s="643" t="s">
        <v>132</v>
      </c>
      <c r="U144" s="643" t="str">
        <f>VLOOKUP(A144,'2012 SG'!$D$9:$AC$424,26,FALSE)</f>
        <v>A</v>
      </c>
      <c r="V144" s="643" t="b">
        <f t="shared" si="2"/>
        <v>1</v>
      </c>
      <c r="W144" s="643" t="s">
        <v>132</v>
      </c>
      <c r="X144" s="643" t="s">
        <v>132</v>
      </c>
      <c r="Y144" s="643" t="s">
        <v>132</v>
      </c>
      <c r="Z144" s="643" t="s">
        <v>132</v>
      </c>
      <c r="AA144" s="643" t="s">
        <v>132</v>
      </c>
      <c r="AB144" s="643" t="s">
        <v>132</v>
      </c>
      <c r="AC144" s="643" t="s">
        <v>112</v>
      </c>
      <c r="AD144" s="643" t="s">
        <v>196</v>
      </c>
      <c r="AE144" s="643"/>
      <c r="AF144" s="643"/>
      <c r="AG144" s="643"/>
      <c r="AH144" s="643"/>
      <c r="AI144" s="643" t="s">
        <v>192</v>
      </c>
      <c r="AJ144" s="643" t="s">
        <v>194</v>
      </c>
      <c r="AK144" s="643" t="s">
        <v>1850</v>
      </c>
      <c r="AL144" s="643" t="s">
        <v>1811</v>
      </c>
      <c r="AM144" s="643">
        <v>7</v>
      </c>
      <c r="AN144" s="643" t="s">
        <v>192</v>
      </c>
    </row>
    <row r="145" spans="1:40">
      <c r="A145" s="643" t="s">
        <v>665</v>
      </c>
      <c r="B145" s="643" t="s">
        <v>315</v>
      </c>
      <c r="C145" s="643">
        <v>91</v>
      </c>
      <c r="D145" s="643">
        <v>91</v>
      </c>
      <c r="E145" s="643">
        <v>87</v>
      </c>
      <c r="F145" s="643">
        <v>80</v>
      </c>
      <c r="G145" s="643">
        <v>71</v>
      </c>
      <c r="H145" s="643">
        <v>76</v>
      </c>
      <c r="I145" s="643">
        <v>78</v>
      </c>
      <c r="J145" s="643">
        <v>77</v>
      </c>
      <c r="K145" s="643" t="s">
        <v>135</v>
      </c>
      <c r="L145" s="643">
        <v>651</v>
      </c>
      <c r="M145" s="643">
        <v>100</v>
      </c>
      <c r="N145" s="643" t="s">
        <v>192</v>
      </c>
      <c r="O145" s="643" t="s">
        <v>192</v>
      </c>
      <c r="P145" s="642"/>
      <c r="Q145" s="643" t="s">
        <v>192</v>
      </c>
      <c r="R145" s="643" t="s">
        <v>192</v>
      </c>
      <c r="S145" s="642"/>
      <c r="T145" s="643" t="s">
        <v>132</v>
      </c>
      <c r="U145" s="643" t="str">
        <f>VLOOKUP(A145,'2012 SG'!$D$9:$AC$424,26,FALSE)</f>
        <v>A</v>
      </c>
      <c r="V145" s="643" t="b">
        <f t="shared" si="2"/>
        <v>1</v>
      </c>
      <c r="W145" s="643" t="s">
        <v>132</v>
      </c>
      <c r="X145" s="643" t="s">
        <v>132</v>
      </c>
      <c r="Y145" s="643" t="s">
        <v>132</v>
      </c>
      <c r="Z145" s="643" t="s">
        <v>132</v>
      </c>
      <c r="AA145" s="643" t="s">
        <v>132</v>
      </c>
      <c r="AB145" s="643" t="s">
        <v>132</v>
      </c>
      <c r="AC145" s="643" t="s">
        <v>132</v>
      </c>
      <c r="AD145" s="643" t="s">
        <v>132</v>
      </c>
      <c r="AE145" s="643" t="s">
        <v>132</v>
      </c>
      <c r="AF145" s="643" t="s">
        <v>132</v>
      </c>
      <c r="AG145" s="643" t="s">
        <v>114</v>
      </c>
      <c r="AH145" s="643" t="s">
        <v>132</v>
      </c>
      <c r="AI145" s="643" t="s">
        <v>193</v>
      </c>
      <c r="AJ145" s="643" t="s">
        <v>197</v>
      </c>
      <c r="AK145" s="643" t="s">
        <v>1840</v>
      </c>
      <c r="AL145" s="643" t="s">
        <v>1823</v>
      </c>
      <c r="AM145" s="643">
        <v>5</v>
      </c>
      <c r="AN145" s="643" t="s">
        <v>193</v>
      </c>
    </row>
    <row r="146" spans="1:40">
      <c r="A146" s="643" t="s">
        <v>666</v>
      </c>
      <c r="B146" s="643" t="s">
        <v>316</v>
      </c>
      <c r="C146" s="643">
        <v>90</v>
      </c>
      <c r="D146" s="643">
        <v>88</v>
      </c>
      <c r="E146" s="643">
        <v>94</v>
      </c>
      <c r="F146" s="643">
        <v>73</v>
      </c>
      <c r="G146" s="643">
        <v>82</v>
      </c>
      <c r="H146" s="643">
        <v>64</v>
      </c>
      <c r="I146" s="643">
        <v>73</v>
      </c>
      <c r="J146" s="643">
        <v>62</v>
      </c>
      <c r="K146" s="643" t="s">
        <v>135</v>
      </c>
      <c r="L146" s="643">
        <v>626</v>
      </c>
      <c r="M146" s="643">
        <v>100</v>
      </c>
      <c r="N146" s="643" t="s">
        <v>192</v>
      </c>
      <c r="O146" s="643" t="s">
        <v>192</v>
      </c>
      <c r="P146" s="642"/>
      <c r="Q146" s="643" t="s">
        <v>192</v>
      </c>
      <c r="R146" s="643" t="s">
        <v>192</v>
      </c>
      <c r="S146" s="642"/>
      <c r="T146" s="643" t="s">
        <v>132</v>
      </c>
      <c r="U146" s="643" t="str">
        <f>VLOOKUP(A146,'2012 SG'!$D$9:$AC$424,26,FALSE)</f>
        <v>A</v>
      </c>
      <c r="V146" s="643" t="b">
        <f t="shared" si="2"/>
        <v>1</v>
      </c>
      <c r="W146" s="643" t="s">
        <v>132</v>
      </c>
      <c r="X146" s="643" t="s">
        <v>132</v>
      </c>
      <c r="Y146" s="643" t="s">
        <v>132</v>
      </c>
      <c r="Z146" s="643" t="s">
        <v>132</v>
      </c>
      <c r="AA146" s="643" t="s">
        <v>132</v>
      </c>
      <c r="AB146" s="643" t="s">
        <v>132</v>
      </c>
      <c r="AC146" s="643" t="s">
        <v>132</v>
      </c>
      <c r="AD146" s="643" t="s">
        <v>132</v>
      </c>
      <c r="AE146" s="643" t="s">
        <v>132</v>
      </c>
      <c r="AF146" s="643" t="s">
        <v>132</v>
      </c>
      <c r="AG146" s="643" t="s">
        <v>112</v>
      </c>
      <c r="AH146" s="643" t="s">
        <v>112</v>
      </c>
      <c r="AI146" s="643" t="s">
        <v>193</v>
      </c>
      <c r="AJ146" s="643" t="s">
        <v>194</v>
      </c>
      <c r="AK146" s="643" t="s">
        <v>1864</v>
      </c>
      <c r="AL146" s="643" t="s">
        <v>1809</v>
      </c>
      <c r="AM146" s="643">
        <v>4</v>
      </c>
      <c r="AN146" s="643" t="s">
        <v>192</v>
      </c>
    </row>
    <row r="147" spans="1:40">
      <c r="A147" s="643" t="s">
        <v>667</v>
      </c>
      <c r="B147" s="643" t="s">
        <v>317</v>
      </c>
      <c r="C147" s="643">
        <v>69</v>
      </c>
      <c r="D147" s="643">
        <v>77</v>
      </c>
      <c r="E147" s="643">
        <v>82</v>
      </c>
      <c r="F147" s="643">
        <v>59</v>
      </c>
      <c r="G147" s="643">
        <v>68</v>
      </c>
      <c r="H147" s="643">
        <v>65</v>
      </c>
      <c r="I147" s="643">
        <v>68</v>
      </c>
      <c r="J147" s="643">
        <v>74</v>
      </c>
      <c r="K147" s="643" t="s">
        <v>135</v>
      </c>
      <c r="L147" s="643">
        <v>562</v>
      </c>
      <c r="M147" s="643">
        <v>100</v>
      </c>
      <c r="N147" s="643" t="s">
        <v>192</v>
      </c>
      <c r="O147" s="643" t="s">
        <v>192</v>
      </c>
      <c r="P147" s="642"/>
      <c r="Q147" s="643" t="s">
        <v>192</v>
      </c>
      <c r="R147" s="643" t="s">
        <v>192</v>
      </c>
      <c r="S147" s="642"/>
      <c r="T147" s="643" t="s">
        <v>132</v>
      </c>
      <c r="U147" s="643" t="str">
        <f>VLOOKUP(A147,'2012 SG'!$D$9:$AC$424,26,FALSE)</f>
        <v>A</v>
      </c>
      <c r="V147" s="643" t="b">
        <f t="shared" si="2"/>
        <v>1</v>
      </c>
      <c r="W147" s="643" t="s">
        <v>132</v>
      </c>
      <c r="X147" s="643" t="s">
        <v>132</v>
      </c>
      <c r="Y147" s="643" t="s">
        <v>132</v>
      </c>
      <c r="Z147" s="643" t="s">
        <v>132</v>
      </c>
      <c r="AA147" s="643" t="s">
        <v>132</v>
      </c>
      <c r="AB147" s="643" t="s">
        <v>132</v>
      </c>
      <c r="AC147" s="643" t="s">
        <v>114</v>
      </c>
      <c r="AD147" s="643" t="s">
        <v>114</v>
      </c>
      <c r="AE147" s="643" t="s">
        <v>132</v>
      </c>
      <c r="AF147" s="643" t="s">
        <v>114</v>
      </c>
      <c r="AG147" s="643" t="s">
        <v>132</v>
      </c>
      <c r="AH147" s="643" t="s">
        <v>110</v>
      </c>
      <c r="AI147" s="643" t="s">
        <v>193</v>
      </c>
      <c r="AJ147" s="643" t="s">
        <v>194</v>
      </c>
      <c r="AK147" s="643" t="s">
        <v>1823</v>
      </c>
      <c r="AL147" s="643" t="s">
        <v>1816</v>
      </c>
      <c r="AM147" s="643">
        <v>2</v>
      </c>
      <c r="AN147" s="643" t="s">
        <v>192</v>
      </c>
    </row>
    <row r="148" spans="1:40">
      <c r="A148" s="643" t="s">
        <v>668</v>
      </c>
      <c r="B148" s="643" t="s">
        <v>318</v>
      </c>
      <c r="C148" s="643">
        <v>56</v>
      </c>
      <c r="D148" s="643">
        <v>56</v>
      </c>
      <c r="E148" s="643">
        <v>85</v>
      </c>
      <c r="F148" s="643">
        <v>33</v>
      </c>
      <c r="G148" s="643">
        <v>50</v>
      </c>
      <c r="H148" s="643">
        <v>66</v>
      </c>
      <c r="I148" s="643">
        <v>48</v>
      </c>
      <c r="J148" s="643">
        <v>77</v>
      </c>
      <c r="K148" s="643" t="s">
        <v>135</v>
      </c>
      <c r="L148" s="643">
        <v>471</v>
      </c>
      <c r="M148" s="643">
        <v>100</v>
      </c>
      <c r="N148" s="643" t="s">
        <v>192</v>
      </c>
      <c r="O148" s="643" t="s">
        <v>193</v>
      </c>
      <c r="P148" s="642"/>
      <c r="Q148" s="643" t="s">
        <v>192</v>
      </c>
      <c r="R148" s="643" t="s">
        <v>192</v>
      </c>
      <c r="S148" s="642"/>
      <c r="T148" s="643" t="s">
        <v>112</v>
      </c>
      <c r="U148" s="643" t="str">
        <f>VLOOKUP(A148,'2012 SG'!$D$9:$AC$424,26,FALSE)</f>
        <v>C</v>
      </c>
      <c r="V148" s="643" t="b">
        <f t="shared" si="2"/>
        <v>1</v>
      </c>
      <c r="W148" s="643" t="s">
        <v>112</v>
      </c>
      <c r="X148" s="643" t="s">
        <v>132</v>
      </c>
      <c r="Y148" s="643"/>
      <c r="Z148" s="643" t="s">
        <v>131</v>
      </c>
      <c r="AA148" s="643" t="s">
        <v>114</v>
      </c>
      <c r="AB148" s="643" t="s">
        <v>114</v>
      </c>
      <c r="AC148" s="643" t="s">
        <v>112</v>
      </c>
      <c r="AD148" s="643" t="s">
        <v>114</v>
      </c>
      <c r="AE148" s="643" t="s">
        <v>114</v>
      </c>
      <c r="AF148" s="643" t="s">
        <v>112</v>
      </c>
      <c r="AG148" s="643" t="s">
        <v>110</v>
      </c>
      <c r="AH148" s="643" t="s">
        <v>116</v>
      </c>
      <c r="AI148" s="643" t="s">
        <v>193</v>
      </c>
      <c r="AJ148" s="643" t="s">
        <v>194</v>
      </c>
      <c r="AK148" s="643" t="s">
        <v>1810</v>
      </c>
      <c r="AL148" s="643" t="s">
        <v>1812</v>
      </c>
      <c r="AM148" s="643">
        <v>1</v>
      </c>
      <c r="AN148" s="643" t="s">
        <v>192</v>
      </c>
    </row>
    <row r="149" spans="1:40">
      <c r="A149" s="643" t="s">
        <v>669</v>
      </c>
      <c r="B149" s="643" t="s">
        <v>125</v>
      </c>
      <c r="C149" s="643">
        <v>89</v>
      </c>
      <c r="D149" s="643">
        <v>93</v>
      </c>
      <c r="E149" s="643">
        <v>87</v>
      </c>
      <c r="F149" s="643">
        <v>76</v>
      </c>
      <c r="G149" s="643">
        <v>69</v>
      </c>
      <c r="H149" s="643">
        <v>73</v>
      </c>
      <c r="I149" s="643">
        <v>69</v>
      </c>
      <c r="J149" s="643">
        <v>84</v>
      </c>
      <c r="K149" s="643" t="s">
        <v>135</v>
      </c>
      <c r="L149" s="643">
        <v>640</v>
      </c>
      <c r="M149" s="643">
        <v>100</v>
      </c>
      <c r="N149" s="643" t="s">
        <v>192</v>
      </c>
      <c r="O149" s="643" t="s">
        <v>192</v>
      </c>
      <c r="P149" s="642"/>
      <c r="Q149" s="643" t="s">
        <v>192</v>
      </c>
      <c r="R149" s="643" t="s">
        <v>192</v>
      </c>
      <c r="S149" s="642"/>
      <c r="T149" s="643" t="s">
        <v>132</v>
      </c>
      <c r="U149" s="643" t="str">
        <f>VLOOKUP(A149,'2012 SG'!$D$9:$AC$424,26,FALSE)</f>
        <v>A</v>
      </c>
      <c r="V149" s="643" t="b">
        <f t="shared" si="2"/>
        <v>1</v>
      </c>
      <c r="W149" s="643" t="s">
        <v>132</v>
      </c>
      <c r="X149" s="643" t="s">
        <v>132</v>
      </c>
      <c r="Y149" s="643" t="s">
        <v>132</v>
      </c>
      <c r="Z149" s="643" t="s">
        <v>132</v>
      </c>
      <c r="AA149" s="643" t="s">
        <v>132</v>
      </c>
      <c r="AB149" s="643"/>
      <c r="AC149" s="643"/>
      <c r="AD149" s="643"/>
      <c r="AE149" s="643"/>
      <c r="AF149" s="643"/>
      <c r="AG149" s="643"/>
      <c r="AH149" s="643"/>
      <c r="AI149" s="643" t="s">
        <v>193</v>
      </c>
      <c r="AJ149" s="643" t="s">
        <v>197</v>
      </c>
      <c r="AK149" s="643" t="s">
        <v>1858</v>
      </c>
      <c r="AL149" s="643" t="s">
        <v>1829</v>
      </c>
      <c r="AM149" s="643">
        <v>4</v>
      </c>
      <c r="AN149" s="643" t="s">
        <v>193</v>
      </c>
    </row>
    <row r="150" spans="1:40">
      <c r="A150" s="643" t="s">
        <v>670</v>
      </c>
      <c r="B150" s="643" t="s">
        <v>319</v>
      </c>
      <c r="C150" s="643">
        <v>66</v>
      </c>
      <c r="D150" s="643">
        <v>70</v>
      </c>
      <c r="E150" s="643">
        <v>80</v>
      </c>
      <c r="F150" s="643">
        <v>35</v>
      </c>
      <c r="G150" s="643">
        <v>63</v>
      </c>
      <c r="H150" s="643">
        <v>64</v>
      </c>
      <c r="I150" s="643">
        <v>50</v>
      </c>
      <c r="J150" s="643">
        <v>68</v>
      </c>
      <c r="K150" s="643" t="s">
        <v>135</v>
      </c>
      <c r="L150" s="643">
        <v>496</v>
      </c>
      <c r="M150" s="643">
        <v>100</v>
      </c>
      <c r="N150" s="643" t="s">
        <v>192</v>
      </c>
      <c r="O150" s="643" t="s">
        <v>192</v>
      </c>
      <c r="P150" s="642"/>
      <c r="Q150" s="643" t="s">
        <v>193</v>
      </c>
      <c r="R150" s="643" t="s">
        <v>192</v>
      </c>
      <c r="S150" s="642"/>
      <c r="T150" s="643" t="s">
        <v>114</v>
      </c>
      <c r="U150" s="643" t="str">
        <f>VLOOKUP(A150,'2012 SG'!$D$9:$AC$424,26,FALSE)</f>
        <v>B</v>
      </c>
      <c r="V150" s="643" t="b">
        <f t="shared" si="2"/>
        <v>1</v>
      </c>
      <c r="W150" s="643" t="s">
        <v>112</v>
      </c>
      <c r="X150" s="643" t="s">
        <v>114</v>
      </c>
      <c r="Y150" s="643" t="s">
        <v>114</v>
      </c>
      <c r="Z150" s="643" t="s">
        <v>116</v>
      </c>
      <c r="AA150" s="643" t="s">
        <v>114</v>
      </c>
      <c r="AB150" s="643" t="s">
        <v>112</v>
      </c>
      <c r="AC150" s="643" t="s">
        <v>114</v>
      </c>
      <c r="AD150" s="643" t="s">
        <v>112</v>
      </c>
      <c r="AE150" s="643" t="s">
        <v>112</v>
      </c>
      <c r="AF150" s="643" t="s">
        <v>110</v>
      </c>
      <c r="AG150" s="643" t="s">
        <v>110</v>
      </c>
      <c r="AH150" s="643" t="s">
        <v>110</v>
      </c>
      <c r="AI150" s="643" t="s">
        <v>193</v>
      </c>
      <c r="AJ150" s="643" t="s">
        <v>194</v>
      </c>
      <c r="AK150" s="643" t="s">
        <v>1809</v>
      </c>
      <c r="AL150" s="643" t="s">
        <v>1810</v>
      </c>
      <c r="AM150" s="643">
        <v>1</v>
      </c>
      <c r="AN150" s="643" t="s">
        <v>192</v>
      </c>
    </row>
    <row r="151" spans="1:40">
      <c r="A151" s="643" t="s">
        <v>671</v>
      </c>
      <c r="B151" s="643" t="s">
        <v>320</v>
      </c>
      <c r="C151" s="643">
        <v>77</v>
      </c>
      <c r="D151" s="643">
        <v>76</v>
      </c>
      <c r="E151" s="643">
        <v>74</v>
      </c>
      <c r="F151" s="643">
        <v>49</v>
      </c>
      <c r="G151" s="643">
        <v>62</v>
      </c>
      <c r="H151" s="643">
        <v>61</v>
      </c>
      <c r="I151" s="643">
        <v>53</v>
      </c>
      <c r="J151" s="643">
        <v>60</v>
      </c>
      <c r="K151" s="643" t="s">
        <v>135</v>
      </c>
      <c r="L151" s="643">
        <v>512</v>
      </c>
      <c r="M151" s="643">
        <v>100</v>
      </c>
      <c r="N151" s="643" t="s">
        <v>192</v>
      </c>
      <c r="O151" s="643" t="s">
        <v>192</v>
      </c>
      <c r="P151" s="642"/>
      <c r="Q151" s="643" t="s">
        <v>192</v>
      </c>
      <c r="R151" s="643" t="s">
        <v>192</v>
      </c>
      <c r="S151" s="642"/>
      <c r="T151" s="643" t="s">
        <v>114</v>
      </c>
      <c r="U151" s="643" t="str">
        <f>VLOOKUP(A151,'2012 SG'!$D$9:$AC$424,26,FALSE)</f>
        <v>B</v>
      </c>
      <c r="V151" s="643" t="b">
        <f t="shared" si="2"/>
        <v>1</v>
      </c>
      <c r="W151" s="643" t="s">
        <v>132</v>
      </c>
      <c r="X151" s="643" t="s">
        <v>132</v>
      </c>
      <c r="Y151" s="643" t="s">
        <v>114</v>
      </c>
      <c r="Z151" s="643" t="s">
        <v>112</v>
      </c>
      <c r="AA151" s="643" t="s">
        <v>132</v>
      </c>
      <c r="AB151" s="643" t="s">
        <v>132</v>
      </c>
      <c r="AC151" s="643" t="s">
        <v>132</v>
      </c>
      <c r="AD151" s="643" t="s">
        <v>132</v>
      </c>
      <c r="AE151" s="643" t="s">
        <v>132</v>
      </c>
      <c r="AF151" s="643" t="s">
        <v>112</v>
      </c>
      <c r="AG151" s="643" t="s">
        <v>110</v>
      </c>
      <c r="AH151" s="643" t="s">
        <v>110</v>
      </c>
      <c r="AI151" s="643" t="s">
        <v>193</v>
      </c>
      <c r="AJ151" s="643" t="s">
        <v>194</v>
      </c>
      <c r="AK151" s="643" t="s">
        <v>1804</v>
      </c>
      <c r="AL151" s="643" t="s">
        <v>1810</v>
      </c>
      <c r="AM151" s="643">
        <v>5</v>
      </c>
      <c r="AN151" s="643" t="s">
        <v>192</v>
      </c>
    </row>
    <row r="152" spans="1:40">
      <c r="A152" s="643" t="s">
        <v>672</v>
      </c>
      <c r="B152" s="643" t="s">
        <v>18</v>
      </c>
      <c r="C152" s="643">
        <v>78</v>
      </c>
      <c r="D152" s="643">
        <v>79</v>
      </c>
      <c r="E152" s="643">
        <v>76</v>
      </c>
      <c r="F152" s="643">
        <v>58</v>
      </c>
      <c r="G152" s="643">
        <v>66</v>
      </c>
      <c r="H152" s="643">
        <v>73</v>
      </c>
      <c r="I152" s="643">
        <v>64</v>
      </c>
      <c r="J152" s="643">
        <v>68</v>
      </c>
      <c r="K152" s="643" t="s">
        <v>135</v>
      </c>
      <c r="L152" s="643">
        <v>562</v>
      </c>
      <c r="M152" s="643">
        <v>100</v>
      </c>
      <c r="N152" s="643" t="s">
        <v>192</v>
      </c>
      <c r="O152" s="643" t="s">
        <v>192</v>
      </c>
      <c r="P152" s="642"/>
      <c r="Q152" s="643" t="s">
        <v>192</v>
      </c>
      <c r="R152" s="643" t="s">
        <v>192</v>
      </c>
      <c r="S152" s="642"/>
      <c r="T152" s="643" t="s">
        <v>132</v>
      </c>
      <c r="U152" s="643" t="str">
        <f>VLOOKUP(A152,'2012 SG'!$D$9:$AC$424,26,FALSE)</f>
        <v>A</v>
      </c>
      <c r="V152" s="643" t="b">
        <f t="shared" si="2"/>
        <v>1</v>
      </c>
      <c r="W152" s="643" t="s">
        <v>132</v>
      </c>
      <c r="X152" s="643" t="s">
        <v>132</v>
      </c>
      <c r="Y152" s="643" t="s">
        <v>132</v>
      </c>
      <c r="Z152" s="643" t="s">
        <v>132</v>
      </c>
      <c r="AA152" s="643" t="s">
        <v>132</v>
      </c>
      <c r="AB152" s="643" t="s">
        <v>132</v>
      </c>
      <c r="AC152" s="643" t="s">
        <v>132</v>
      </c>
      <c r="AD152" s="643" t="s">
        <v>132</v>
      </c>
      <c r="AE152" s="643" t="s">
        <v>132</v>
      </c>
      <c r="AF152" s="643" t="s">
        <v>132</v>
      </c>
      <c r="AG152" s="643" t="s">
        <v>132</v>
      </c>
      <c r="AH152" s="643" t="s">
        <v>112</v>
      </c>
      <c r="AI152" s="643" t="s">
        <v>193</v>
      </c>
      <c r="AJ152" s="643" t="s">
        <v>197</v>
      </c>
      <c r="AK152" s="643" t="s">
        <v>1814</v>
      </c>
      <c r="AL152" s="643" t="s">
        <v>1818</v>
      </c>
      <c r="AM152" s="643">
        <v>2</v>
      </c>
      <c r="AN152" s="643" t="s">
        <v>193</v>
      </c>
    </row>
    <row r="153" spans="1:40">
      <c r="A153" s="643" t="s">
        <v>673</v>
      </c>
      <c r="B153" s="643" t="s">
        <v>321</v>
      </c>
      <c r="C153" s="643">
        <v>43</v>
      </c>
      <c r="D153" s="643">
        <v>57</v>
      </c>
      <c r="E153" s="643">
        <v>90</v>
      </c>
      <c r="F153" s="643">
        <v>20</v>
      </c>
      <c r="G153" s="643">
        <v>49</v>
      </c>
      <c r="H153" s="643">
        <v>54</v>
      </c>
      <c r="I153" s="643">
        <v>53</v>
      </c>
      <c r="J153" s="643">
        <v>57</v>
      </c>
      <c r="K153" s="643" t="s">
        <v>135</v>
      </c>
      <c r="L153" s="643">
        <v>423</v>
      </c>
      <c r="M153" s="643">
        <v>100</v>
      </c>
      <c r="N153" s="643" t="s">
        <v>192</v>
      </c>
      <c r="O153" s="643" t="s">
        <v>192</v>
      </c>
      <c r="P153" s="642"/>
      <c r="Q153" s="643" t="s">
        <v>192</v>
      </c>
      <c r="R153" s="643" t="s">
        <v>192</v>
      </c>
      <c r="S153" s="642"/>
      <c r="T153" s="643" t="s">
        <v>110</v>
      </c>
      <c r="U153" s="643" t="str">
        <f>VLOOKUP(A153,'2012 SG'!$D$9:$AC$424,26,FALSE)</f>
        <v>D</v>
      </c>
      <c r="V153" s="643" t="b">
        <f t="shared" si="2"/>
        <v>1</v>
      </c>
      <c r="W153" s="643" t="s">
        <v>112</v>
      </c>
      <c r="X153" s="643" t="s">
        <v>112</v>
      </c>
      <c r="Y153" s="643" t="s">
        <v>112</v>
      </c>
      <c r="Z153" s="643" t="s">
        <v>116</v>
      </c>
      <c r="AA153" s="643" t="s">
        <v>112</v>
      </c>
      <c r="AB153" s="643" t="s">
        <v>112</v>
      </c>
      <c r="AC153" s="643" t="s">
        <v>112</v>
      </c>
      <c r="AD153" s="643" t="s">
        <v>110</v>
      </c>
      <c r="AE153" s="643" t="s">
        <v>112</v>
      </c>
      <c r="AF153" s="643" t="s">
        <v>110</v>
      </c>
      <c r="AG153" s="643" t="s">
        <v>110</v>
      </c>
      <c r="AH153" s="643" t="s">
        <v>110</v>
      </c>
      <c r="AI153" s="643" t="s">
        <v>193</v>
      </c>
      <c r="AJ153" s="643" t="s">
        <v>194</v>
      </c>
      <c r="AK153" s="643" t="s">
        <v>1808</v>
      </c>
      <c r="AL153" s="643" t="s">
        <v>1816</v>
      </c>
      <c r="AM153" s="643">
        <v>1</v>
      </c>
      <c r="AN153" s="643" t="s">
        <v>192</v>
      </c>
    </row>
    <row r="154" spans="1:40">
      <c r="A154" s="643" t="s">
        <v>674</v>
      </c>
      <c r="B154" s="643" t="s">
        <v>322</v>
      </c>
      <c r="C154" s="643">
        <v>74</v>
      </c>
      <c r="D154" s="643">
        <v>79</v>
      </c>
      <c r="E154" s="643">
        <v>76</v>
      </c>
      <c r="F154" s="643">
        <v>55</v>
      </c>
      <c r="G154" s="643">
        <v>67</v>
      </c>
      <c r="H154" s="643">
        <v>64</v>
      </c>
      <c r="I154" s="643">
        <v>64</v>
      </c>
      <c r="J154" s="643">
        <v>68</v>
      </c>
      <c r="K154" s="643" t="s">
        <v>135</v>
      </c>
      <c r="L154" s="643">
        <v>547</v>
      </c>
      <c r="M154" s="643">
        <v>100</v>
      </c>
      <c r="N154" s="643" t="s">
        <v>192</v>
      </c>
      <c r="O154" s="643" t="s">
        <v>192</v>
      </c>
      <c r="P154" s="643"/>
      <c r="Q154" s="643" t="s">
        <v>192</v>
      </c>
      <c r="R154" s="643" t="s">
        <v>192</v>
      </c>
      <c r="S154" s="642"/>
      <c r="T154" s="643" t="s">
        <v>132</v>
      </c>
      <c r="U154" s="643" t="str">
        <f>VLOOKUP(A154,'2012 SG'!$D$9:$AC$424,26,FALSE)</f>
        <v>A</v>
      </c>
      <c r="V154" s="643" t="b">
        <f t="shared" si="2"/>
        <v>1</v>
      </c>
      <c r="W154" s="643" t="s">
        <v>132</v>
      </c>
      <c r="X154" s="643" t="s">
        <v>114</v>
      </c>
      <c r="Y154" s="643" t="s">
        <v>132</v>
      </c>
      <c r="Z154" s="643" t="s">
        <v>114</v>
      </c>
      <c r="AA154" s="643" t="s">
        <v>132</v>
      </c>
      <c r="AB154" s="643" t="s">
        <v>114</v>
      </c>
      <c r="AC154" s="643" t="s">
        <v>132</v>
      </c>
      <c r="AD154" s="643" t="s">
        <v>112</v>
      </c>
      <c r="AE154" s="643" t="s">
        <v>112</v>
      </c>
      <c r="AF154" s="643" t="s">
        <v>110</v>
      </c>
      <c r="AG154" s="643" t="s">
        <v>112</v>
      </c>
      <c r="AH154" s="643" t="s">
        <v>110</v>
      </c>
      <c r="AI154" s="643" t="s">
        <v>193</v>
      </c>
      <c r="AJ154" s="643" t="s">
        <v>194</v>
      </c>
      <c r="AK154" s="643" t="s">
        <v>1864</v>
      </c>
      <c r="AL154" s="643" t="s">
        <v>1850</v>
      </c>
      <c r="AM154" s="643">
        <v>2</v>
      </c>
      <c r="AN154" s="643" t="s">
        <v>192</v>
      </c>
    </row>
    <row r="155" spans="1:40">
      <c r="A155" s="643" t="s">
        <v>675</v>
      </c>
      <c r="B155" s="643" t="s">
        <v>323</v>
      </c>
      <c r="C155" s="643">
        <v>83</v>
      </c>
      <c r="D155" s="643">
        <v>78</v>
      </c>
      <c r="E155" s="643">
        <v>83</v>
      </c>
      <c r="F155" s="643">
        <v>73</v>
      </c>
      <c r="G155" s="643">
        <v>72</v>
      </c>
      <c r="H155" s="643">
        <v>68</v>
      </c>
      <c r="I155" s="643">
        <v>64</v>
      </c>
      <c r="J155" s="643">
        <v>63</v>
      </c>
      <c r="K155" s="643" t="s">
        <v>135</v>
      </c>
      <c r="L155" s="643">
        <v>584</v>
      </c>
      <c r="M155" s="643">
        <v>100</v>
      </c>
      <c r="N155" s="643" t="s">
        <v>192</v>
      </c>
      <c r="O155" s="643" t="s">
        <v>192</v>
      </c>
      <c r="P155" s="642"/>
      <c r="Q155" s="643" t="s">
        <v>192</v>
      </c>
      <c r="R155" s="643" t="s">
        <v>192</v>
      </c>
      <c r="S155" s="642"/>
      <c r="T155" s="643" t="s">
        <v>132</v>
      </c>
      <c r="U155" s="643" t="str">
        <f>VLOOKUP(A155,'2012 SG'!$D$9:$AC$424,26,FALSE)</f>
        <v>A</v>
      </c>
      <c r="V155" s="643" t="b">
        <f t="shared" si="2"/>
        <v>1</v>
      </c>
      <c r="W155" s="643" t="s">
        <v>132</v>
      </c>
      <c r="X155" s="643" t="s">
        <v>132</v>
      </c>
      <c r="Y155" s="643" t="s">
        <v>132</v>
      </c>
      <c r="Z155" s="643" t="s">
        <v>132</v>
      </c>
      <c r="AA155" s="643" t="s">
        <v>114</v>
      </c>
      <c r="AB155" s="643" t="s">
        <v>132</v>
      </c>
      <c r="AC155" s="643" t="s">
        <v>132</v>
      </c>
      <c r="AD155" s="643" t="s">
        <v>132</v>
      </c>
      <c r="AE155" s="643" t="s">
        <v>132</v>
      </c>
      <c r="AF155" s="643" t="s">
        <v>114</v>
      </c>
      <c r="AG155" s="643" t="s">
        <v>114</v>
      </c>
      <c r="AH155" s="643" t="s">
        <v>112</v>
      </c>
      <c r="AI155" s="643" t="s">
        <v>193</v>
      </c>
      <c r="AJ155" s="643" t="s">
        <v>194</v>
      </c>
      <c r="AK155" s="643" t="s">
        <v>1843</v>
      </c>
      <c r="AL155" s="643" t="s">
        <v>1823</v>
      </c>
      <c r="AM155" s="643">
        <v>1</v>
      </c>
      <c r="AN155" s="643" t="s">
        <v>192</v>
      </c>
    </row>
    <row r="156" spans="1:40">
      <c r="A156" s="643" t="s">
        <v>676</v>
      </c>
      <c r="B156" s="643" t="s">
        <v>324</v>
      </c>
      <c r="C156" s="643">
        <v>66</v>
      </c>
      <c r="D156" s="643">
        <v>59</v>
      </c>
      <c r="E156" s="643">
        <v>81</v>
      </c>
      <c r="F156" s="643">
        <v>41</v>
      </c>
      <c r="G156" s="643">
        <v>66</v>
      </c>
      <c r="H156" s="643">
        <v>64</v>
      </c>
      <c r="I156" s="643">
        <v>67</v>
      </c>
      <c r="J156" s="643">
        <v>69</v>
      </c>
      <c r="K156" s="643" t="s">
        <v>135</v>
      </c>
      <c r="L156" s="643">
        <v>513</v>
      </c>
      <c r="M156" s="643">
        <v>100</v>
      </c>
      <c r="N156" s="643" t="s">
        <v>192</v>
      </c>
      <c r="O156" s="643" t="s">
        <v>192</v>
      </c>
      <c r="P156" s="642"/>
      <c r="Q156" s="643" t="s">
        <v>192</v>
      </c>
      <c r="R156" s="643" t="s">
        <v>192</v>
      </c>
      <c r="S156" s="642"/>
      <c r="T156" s="643" t="s">
        <v>114</v>
      </c>
      <c r="U156" s="643" t="str">
        <f>VLOOKUP(A156,'2012 SG'!$D$9:$AC$424,26,FALSE)</f>
        <v>B</v>
      </c>
      <c r="V156" s="643" t="b">
        <f t="shared" si="2"/>
        <v>1</v>
      </c>
      <c r="W156" s="643" t="s">
        <v>132</v>
      </c>
      <c r="X156" s="643" t="s">
        <v>132</v>
      </c>
      <c r="Y156" s="643" t="s">
        <v>132</v>
      </c>
      <c r="Z156" s="643" t="s">
        <v>112</v>
      </c>
      <c r="AA156" s="643" t="s">
        <v>132</v>
      </c>
      <c r="AB156" s="643" t="s">
        <v>114</v>
      </c>
      <c r="AC156" s="643" t="s">
        <v>114</v>
      </c>
      <c r="AD156" s="643" t="s">
        <v>132</v>
      </c>
      <c r="AE156" s="643" t="s">
        <v>114</v>
      </c>
      <c r="AF156" s="643" t="s">
        <v>132</v>
      </c>
      <c r="AG156" s="643" t="s">
        <v>110</v>
      </c>
      <c r="AH156" s="643" t="s">
        <v>110</v>
      </c>
      <c r="AI156" s="643" t="s">
        <v>193</v>
      </c>
      <c r="AJ156" s="643" t="s">
        <v>197</v>
      </c>
      <c r="AK156" s="643" t="s">
        <v>1806</v>
      </c>
      <c r="AL156" s="643" t="s">
        <v>1816</v>
      </c>
      <c r="AM156" s="643">
        <v>2</v>
      </c>
      <c r="AN156" s="643" t="s">
        <v>192</v>
      </c>
    </row>
    <row r="157" spans="1:40">
      <c r="A157" s="643" t="s">
        <v>677</v>
      </c>
      <c r="B157" s="643" t="s">
        <v>325</v>
      </c>
      <c r="C157" s="643">
        <v>68</v>
      </c>
      <c r="D157" s="643">
        <v>74</v>
      </c>
      <c r="E157" s="643">
        <v>67</v>
      </c>
      <c r="F157" s="643">
        <v>61</v>
      </c>
      <c r="G157" s="643">
        <v>64</v>
      </c>
      <c r="H157" s="643">
        <v>65</v>
      </c>
      <c r="I157" s="643">
        <v>56</v>
      </c>
      <c r="J157" s="643">
        <v>59</v>
      </c>
      <c r="K157" s="643" t="s">
        <v>135</v>
      </c>
      <c r="L157" s="643">
        <v>514</v>
      </c>
      <c r="M157" s="643">
        <v>100</v>
      </c>
      <c r="N157" s="643" t="s">
        <v>192</v>
      </c>
      <c r="O157" s="643" t="s">
        <v>192</v>
      </c>
      <c r="P157" s="642"/>
      <c r="Q157" s="643" t="s">
        <v>192</v>
      </c>
      <c r="R157" s="643" t="s">
        <v>192</v>
      </c>
      <c r="S157" s="642"/>
      <c r="T157" s="643" t="s">
        <v>114</v>
      </c>
      <c r="U157" s="643" t="str">
        <f>VLOOKUP(A157,'2012 SG'!$D$9:$AC$424,26,FALSE)</f>
        <v>B</v>
      </c>
      <c r="V157" s="643" t="b">
        <f t="shared" si="2"/>
        <v>1</v>
      </c>
      <c r="W157" s="643" t="s">
        <v>132</v>
      </c>
      <c r="X157" s="643" t="s">
        <v>132</v>
      </c>
      <c r="Y157" s="643" t="s">
        <v>132</v>
      </c>
      <c r="Z157" s="643" t="s">
        <v>112</v>
      </c>
      <c r="AA157" s="643" t="s">
        <v>132</v>
      </c>
      <c r="AB157" s="643" t="s">
        <v>132</v>
      </c>
      <c r="AC157" s="643" t="s">
        <v>132</v>
      </c>
      <c r="AD157" s="643" t="s">
        <v>112</v>
      </c>
      <c r="AE157" s="643" t="s">
        <v>114</v>
      </c>
      <c r="AF157" s="643" t="s">
        <v>112</v>
      </c>
      <c r="AG157" s="643" t="s">
        <v>110</v>
      </c>
      <c r="AH157" s="643" t="s">
        <v>110</v>
      </c>
      <c r="AI157" s="643" t="s">
        <v>193</v>
      </c>
      <c r="AJ157" s="643" t="s">
        <v>194</v>
      </c>
      <c r="AK157" s="643" t="s">
        <v>1833</v>
      </c>
      <c r="AL157" s="643" t="s">
        <v>1808</v>
      </c>
      <c r="AM157" s="643">
        <v>2</v>
      </c>
      <c r="AN157" s="643" t="s">
        <v>192</v>
      </c>
    </row>
    <row r="158" spans="1:40">
      <c r="A158" s="643" t="s">
        <v>678</v>
      </c>
      <c r="B158" s="643" t="s">
        <v>326</v>
      </c>
      <c r="C158" s="643">
        <v>68</v>
      </c>
      <c r="D158" s="643">
        <v>71</v>
      </c>
      <c r="E158" s="643">
        <v>76</v>
      </c>
      <c r="F158" s="643">
        <v>43</v>
      </c>
      <c r="G158" s="643">
        <v>62</v>
      </c>
      <c r="H158" s="643">
        <v>65</v>
      </c>
      <c r="I158" s="643">
        <v>70</v>
      </c>
      <c r="J158" s="643">
        <v>70</v>
      </c>
      <c r="K158" s="643" t="s">
        <v>135</v>
      </c>
      <c r="L158" s="643">
        <v>525</v>
      </c>
      <c r="M158" s="643">
        <v>100</v>
      </c>
      <c r="N158" s="643" t="s">
        <v>192</v>
      </c>
      <c r="O158" s="643" t="s">
        <v>192</v>
      </c>
      <c r="P158" s="642"/>
      <c r="Q158" s="643" t="s">
        <v>192</v>
      </c>
      <c r="R158" s="643" t="s">
        <v>192</v>
      </c>
      <c r="S158" s="642"/>
      <c r="T158" s="643" t="s">
        <v>132</v>
      </c>
      <c r="U158" s="643" t="str">
        <f>VLOOKUP(A158,'2012 SG'!$D$9:$AC$424,26,FALSE)</f>
        <v>A</v>
      </c>
      <c r="V158" s="643" t="b">
        <f t="shared" si="2"/>
        <v>1</v>
      </c>
      <c r="W158" s="643" t="s">
        <v>112</v>
      </c>
      <c r="X158" s="643" t="s">
        <v>114</v>
      </c>
      <c r="Y158" s="643" t="s">
        <v>114</v>
      </c>
      <c r="Z158" s="643" t="s">
        <v>112</v>
      </c>
      <c r="AA158" s="643" t="s">
        <v>114</v>
      </c>
      <c r="AB158" s="643" t="s">
        <v>112</v>
      </c>
      <c r="AC158" s="643" t="s">
        <v>112</v>
      </c>
      <c r="AD158" s="643" t="s">
        <v>112</v>
      </c>
      <c r="AE158" s="643" t="s">
        <v>112</v>
      </c>
      <c r="AF158" s="643" t="s">
        <v>110</v>
      </c>
      <c r="AG158" s="643" t="s">
        <v>110</v>
      </c>
      <c r="AH158" s="643" t="s">
        <v>110</v>
      </c>
      <c r="AI158" s="643" t="s">
        <v>193</v>
      </c>
      <c r="AJ158" s="643" t="s">
        <v>194</v>
      </c>
      <c r="AK158" s="643" t="s">
        <v>1823</v>
      </c>
      <c r="AL158" s="643" t="s">
        <v>1810</v>
      </c>
      <c r="AM158" s="643">
        <v>2</v>
      </c>
      <c r="AN158" s="643" t="s">
        <v>192</v>
      </c>
    </row>
    <row r="159" spans="1:40">
      <c r="A159" s="643" t="s">
        <v>679</v>
      </c>
      <c r="B159" s="643" t="s">
        <v>327</v>
      </c>
      <c r="C159" s="643">
        <v>55</v>
      </c>
      <c r="D159" s="643">
        <v>51</v>
      </c>
      <c r="E159" s="643">
        <v>78</v>
      </c>
      <c r="F159" s="643">
        <v>36</v>
      </c>
      <c r="G159" s="643">
        <v>57</v>
      </c>
      <c r="H159" s="643">
        <v>48</v>
      </c>
      <c r="I159" s="643">
        <v>47</v>
      </c>
      <c r="J159" s="643">
        <v>50</v>
      </c>
      <c r="K159" s="643" t="s">
        <v>135</v>
      </c>
      <c r="L159" s="643">
        <v>422</v>
      </c>
      <c r="M159" s="643">
        <v>100</v>
      </c>
      <c r="N159" s="643" t="s">
        <v>192</v>
      </c>
      <c r="O159" s="643" t="s">
        <v>193</v>
      </c>
      <c r="P159" s="642"/>
      <c r="Q159" s="643" t="s">
        <v>192</v>
      </c>
      <c r="R159" s="643" t="s">
        <v>192</v>
      </c>
      <c r="S159" s="642"/>
      <c r="T159" s="643" t="s">
        <v>110</v>
      </c>
      <c r="U159" s="643" t="str">
        <f>VLOOKUP(A159,'2012 SG'!$D$9:$AC$424,26,FALSE)</f>
        <v>D</v>
      </c>
      <c r="V159" s="643" t="b">
        <f t="shared" si="2"/>
        <v>1</v>
      </c>
      <c r="W159" s="643" t="s">
        <v>112</v>
      </c>
      <c r="X159" s="643" t="s">
        <v>112</v>
      </c>
      <c r="Y159" s="643" t="s">
        <v>112</v>
      </c>
      <c r="Z159" s="643" t="s">
        <v>110</v>
      </c>
      <c r="AA159" s="643" t="s">
        <v>114</v>
      </c>
      <c r="AB159" s="643" t="s">
        <v>114</v>
      </c>
      <c r="AC159" s="643" t="s">
        <v>114</v>
      </c>
      <c r="AD159" s="643" t="s">
        <v>114</v>
      </c>
      <c r="AE159" s="643" t="s">
        <v>112</v>
      </c>
      <c r="AF159" s="643" t="s">
        <v>112</v>
      </c>
      <c r="AG159" s="643" t="s">
        <v>112</v>
      </c>
      <c r="AH159" s="643" t="s">
        <v>116</v>
      </c>
      <c r="AI159" s="643" t="s">
        <v>193</v>
      </c>
      <c r="AJ159" s="643" t="s">
        <v>194</v>
      </c>
      <c r="AK159" s="643" t="s">
        <v>1817</v>
      </c>
      <c r="AL159" s="643" t="s">
        <v>1812</v>
      </c>
      <c r="AM159" s="643">
        <v>5</v>
      </c>
      <c r="AN159" s="643" t="s">
        <v>192</v>
      </c>
    </row>
    <row r="160" spans="1:40">
      <c r="A160" s="643" t="s">
        <v>680</v>
      </c>
      <c r="B160" s="643" t="s">
        <v>328</v>
      </c>
      <c r="C160" s="643">
        <v>48</v>
      </c>
      <c r="D160" s="643">
        <v>52</v>
      </c>
      <c r="E160" s="643">
        <v>97</v>
      </c>
      <c r="F160" s="643">
        <v>24</v>
      </c>
      <c r="G160" s="643">
        <v>56</v>
      </c>
      <c r="H160" s="643">
        <v>58</v>
      </c>
      <c r="I160" s="643">
        <v>37</v>
      </c>
      <c r="J160" s="643">
        <v>52</v>
      </c>
      <c r="K160" s="643" t="s">
        <v>135</v>
      </c>
      <c r="L160" s="643">
        <v>424</v>
      </c>
      <c r="M160" s="643">
        <v>100</v>
      </c>
      <c r="N160" s="643" t="s">
        <v>192</v>
      </c>
      <c r="O160" s="643" t="s">
        <v>193</v>
      </c>
      <c r="P160" s="642"/>
      <c r="Q160" s="643" t="s">
        <v>192</v>
      </c>
      <c r="R160" s="643" t="s">
        <v>192</v>
      </c>
      <c r="S160" s="642"/>
      <c r="T160" s="643" t="s">
        <v>110</v>
      </c>
      <c r="U160" s="643" t="str">
        <f>VLOOKUP(A160,'2012 SG'!$D$9:$AC$424,26,FALSE)</f>
        <v>D</v>
      </c>
      <c r="V160" s="643" t="b">
        <f t="shared" si="2"/>
        <v>1</v>
      </c>
      <c r="W160" s="643" t="s">
        <v>112</v>
      </c>
      <c r="X160" s="643" t="s">
        <v>112</v>
      </c>
      <c r="Y160" s="643" t="s">
        <v>110</v>
      </c>
      <c r="Z160" s="643" t="s">
        <v>110</v>
      </c>
      <c r="AA160" s="643" t="s">
        <v>112</v>
      </c>
      <c r="AB160" s="643" t="s">
        <v>110</v>
      </c>
      <c r="AC160" s="643" t="s">
        <v>110</v>
      </c>
      <c r="AD160" s="643" t="s">
        <v>110</v>
      </c>
      <c r="AE160" s="643" t="s">
        <v>114</v>
      </c>
      <c r="AF160" s="643" t="s">
        <v>112</v>
      </c>
      <c r="AG160" s="643" t="s">
        <v>110</v>
      </c>
      <c r="AH160" s="643" t="s">
        <v>110</v>
      </c>
      <c r="AI160" s="643" t="s">
        <v>193</v>
      </c>
      <c r="AJ160" s="643" t="s">
        <v>194</v>
      </c>
      <c r="AK160" s="643" t="s">
        <v>1808</v>
      </c>
      <c r="AL160" s="643" t="s">
        <v>1812</v>
      </c>
      <c r="AM160" s="643">
        <v>1</v>
      </c>
      <c r="AN160" s="643" t="s">
        <v>192</v>
      </c>
    </row>
    <row r="161" spans="1:40">
      <c r="A161" s="643" t="s">
        <v>681</v>
      </c>
      <c r="B161" s="643" t="s">
        <v>329</v>
      </c>
      <c r="C161" s="643">
        <v>54</v>
      </c>
      <c r="D161" s="643">
        <v>63</v>
      </c>
      <c r="E161" s="643">
        <v>92</v>
      </c>
      <c r="F161" s="643">
        <v>19</v>
      </c>
      <c r="G161" s="643">
        <v>59</v>
      </c>
      <c r="H161" s="643">
        <v>76</v>
      </c>
      <c r="I161" s="643">
        <v>74</v>
      </c>
      <c r="J161" s="643">
        <v>81</v>
      </c>
      <c r="K161" s="643" t="s">
        <v>135</v>
      </c>
      <c r="L161" s="643">
        <v>518</v>
      </c>
      <c r="M161" s="643">
        <v>100</v>
      </c>
      <c r="N161" s="643" t="s">
        <v>192</v>
      </c>
      <c r="O161" s="643" t="s">
        <v>192</v>
      </c>
      <c r="P161" s="642"/>
      <c r="Q161" s="643" t="s">
        <v>192</v>
      </c>
      <c r="R161" s="643" t="s">
        <v>192</v>
      </c>
      <c r="S161" s="642"/>
      <c r="T161" s="643" t="s">
        <v>114</v>
      </c>
      <c r="U161" s="643" t="str">
        <f>VLOOKUP(A161,'2012 SG'!$D$9:$AC$424,26,FALSE)</f>
        <v>B</v>
      </c>
      <c r="V161" s="643" t="b">
        <f t="shared" si="2"/>
        <v>1</v>
      </c>
      <c r="W161" s="643" t="s">
        <v>110</v>
      </c>
      <c r="X161" s="643" t="s">
        <v>112</v>
      </c>
      <c r="Y161" s="643" t="s">
        <v>112</v>
      </c>
      <c r="Z161" s="643" t="s">
        <v>116</v>
      </c>
      <c r="AA161" s="643" t="s">
        <v>112</v>
      </c>
      <c r="AB161" s="643" t="s">
        <v>112</v>
      </c>
      <c r="AC161" s="643" t="s">
        <v>116</v>
      </c>
      <c r="AD161" s="643" t="s">
        <v>196</v>
      </c>
      <c r="AE161" s="643"/>
      <c r="AF161" s="643"/>
      <c r="AG161" s="643"/>
      <c r="AH161" s="643"/>
      <c r="AI161" s="643" t="s">
        <v>192</v>
      </c>
      <c r="AJ161" s="643" t="s">
        <v>194</v>
      </c>
      <c r="AK161" s="643" t="s">
        <v>1818</v>
      </c>
      <c r="AL161" s="643" t="s">
        <v>1810</v>
      </c>
      <c r="AM161" s="643">
        <v>7</v>
      </c>
      <c r="AN161" s="643" t="s">
        <v>192</v>
      </c>
    </row>
    <row r="162" spans="1:40">
      <c r="A162" s="643" t="s">
        <v>682</v>
      </c>
      <c r="B162" s="643" t="s">
        <v>330</v>
      </c>
      <c r="C162" s="643">
        <v>72</v>
      </c>
      <c r="D162" s="643">
        <v>64</v>
      </c>
      <c r="E162" s="643">
        <v>73</v>
      </c>
      <c r="F162" s="643">
        <v>45</v>
      </c>
      <c r="G162" s="643">
        <v>65</v>
      </c>
      <c r="H162" s="643">
        <v>57</v>
      </c>
      <c r="I162" s="643">
        <v>63</v>
      </c>
      <c r="J162" s="643">
        <v>59</v>
      </c>
      <c r="K162" s="643" t="s">
        <v>135</v>
      </c>
      <c r="L162" s="643">
        <v>498</v>
      </c>
      <c r="M162" s="643">
        <v>100</v>
      </c>
      <c r="N162" s="643" t="s">
        <v>192</v>
      </c>
      <c r="O162" s="643" t="s">
        <v>192</v>
      </c>
      <c r="P162" s="642"/>
      <c r="Q162" s="643" t="s">
        <v>192</v>
      </c>
      <c r="R162" s="643" t="s">
        <v>192</v>
      </c>
      <c r="S162" s="642"/>
      <c r="T162" s="643" t="s">
        <v>114</v>
      </c>
      <c r="U162" s="643" t="str">
        <f>VLOOKUP(A162,'2012 SG'!$D$9:$AC$424,26,FALSE)</f>
        <v>B</v>
      </c>
      <c r="V162" s="643" t="b">
        <f t="shared" si="2"/>
        <v>1</v>
      </c>
      <c r="W162" s="643" t="s">
        <v>132</v>
      </c>
      <c r="X162" s="643" t="s">
        <v>132</v>
      </c>
      <c r="Y162" s="643" t="s">
        <v>132</v>
      </c>
      <c r="Z162" s="643" t="s">
        <v>114</v>
      </c>
      <c r="AA162" s="643" t="s">
        <v>114</v>
      </c>
      <c r="AB162" s="643" t="s">
        <v>114</v>
      </c>
      <c r="AC162" s="643" t="s">
        <v>130</v>
      </c>
      <c r="AD162" s="643"/>
      <c r="AE162" s="643"/>
      <c r="AF162" s="643"/>
      <c r="AG162" s="643"/>
      <c r="AH162" s="643"/>
      <c r="AI162" s="643" t="s">
        <v>192</v>
      </c>
      <c r="AJ162" s="643" t="s">
        <v>197</v>
      </c>
      <c r="AK162" s="643" t="s">
        <v>1866</v>
      </c>
      <c r="AL162" s="643" t="s">
        <v>1829</v>
      </c>
      <c r="AM162" s="643">
        <v>7</v>
      </c>
      <c r="AN162" s="643" t="s">
        <v>193</v>
      </c>
    </row>
    <row r="163" spans="1:40">
      <c r="A163" s="643" t="s">
        <v>683</v>
      </c>
      <c r="B163" s="643" t="s">
        <v>331</v>
      </c>
      <c r="C163" s="643">
        <v>56</v>
      </c>
      <c r="D163" s="643">
        <v>66</v>
      </c>
      <c r="E163" s="643">
        <v>86</v>
      </c>
      <c r="F163" s="643">
        <v>37</v>
      </c>
      <c r="G163" s="643">
        <v>61</v>
      </c>
      <c r="H163" s="643">
        <v>66</v>
      </c>
      <c r="I163" s="643">
        <v>66</v>
      </c>
      <c r="J163" s="643">
        <v>73</v>
      </c>
      <c r="K163" s="643" t="s">
        <v>135</v>
      </c>
      <c r="L163" s="643">
        <v>511</v>
      </c>
      <c r="M163" s="643">
        <v>100</v>
      </c>
      <c r="N163" s="643" t="s">
        <v>192</v>
      </c>
      <c r="O163" s="643" t="s">
        <v>192</v>
      </c>
      <c r="P163" s="642"/>
      <c r="Q163" s="643" t="s">
        <v>192</v>
      </c>
      <c r="R163" s="643" t="s">
        <v>192</v>
      </c>
      <c r="S163" s="642"/>
      <c r="T163" s="643" t="s">
        <v>114</v>
      </c>
      <c r="U163" s="643" t="str">
        <f>VLOOKUP(A163,'2012 SG'!$D$9:$AC$424,26,FALSE)</f>
        <v>B</v>
      </c>
      <c r="V163" s="643" t="b">
        <f t="shared" si="2"/>
        <v>1</v>
      </c>
      <c r="W163" s="643" t="s">
        <v>112</v>
      </c>
      <c r="X163" s="643" t="s">
        <v>110</v>
      </c>
      <c r="Y163" s="643" t="s">
        <v>112</v>
      </c>
      <c r="Z163" s="643" t="s">
        <v>116</v>
      </c>
      <c r="AA163" s="643" t="s">
        <v>110</v>
      </c>
      <c r="AB163" s="643" t="s">
        <v>112</v>
      </c>
      <c r="AC163" s="643" t="s">
        <v>112</v>
      </c>
      <c r="AD163" s="643" t="s">
        <v>110</v>
      </c>
      <c r="AE163" s="643" t="s">
        <v>112</v>
      </c>
      <c r="AF163" s="643" t="s">
        <v>110</v>
      </c>
      <c r="AG163" s="643" t="s">
        <v>110</v>
      </c>
      <c r="AH163" s="643" t="s">
        <v>110</v>
      </c>
      <c r="AI163" s="643" t="s">
        <v>193</v>
      </c>
      <c r="AJ163" s="643" t="s">
        <v>197</v>
      </c>
      <c r="AK163" s="643" t="s">
        <v>1821</v>
      </c>
      <c r="AL163" s="643" t="s">
        <v>1811</v>
      </c>
      <c r="AM163" s="643">
        <v>5</v>
      </c>
      <c r="AN163" s="643" t="s">
        <v>192</v>
      </c>
    </row>
    <row r="164" spans="1:40">
      <c r="A164" s="643" t="s">
        <v>684</v>
      </c>
      <c r="B164" s="643" t="s">
        <v>332</v>
      </c>
      <c r="C164" s="643">
        <v>62</v>
      </c>
      <c r="D164" s="643">
        <v>69</v>
      </c>
      <c r="E164" s="643">
        <v>90</v>
      </c>
      <c r="F164" s="643">
        <v>39</v>
      </c>
      <c r="G164" s="643">
        <v>61</v>
      </c>
      <c r="H164" s="643">
        <v>65</v>
      </c>
      <c r="I164" s="643">
        <v>66</v>
      </c>
      <c r="J164" s="643">
        <v>74</v>
      </c>
      <c r="K164" s="643" t="s">
        <v>135</v>
      </c>
      <c r="L164" s="643">
        <v>526</v>
      </c>
      <c r="M164" s="643">
        <v>100</v>
      </c>
      <c r="N164" s="643" t="s">
        <v>193</v>
      </c>
      <c r="O164" s="643" t="s">
        <v>192</v>
      </c>
      <c r="P164" s="642"/>
      <c r="Q164" s="643" t="s">
        <v>192</v>
      </c>
      <c r="R164" s="643" t="s">
        <v>192</v>
      </c>
      <c r="S164" s="642"/>
      <c r="T164" s="643" t="s">
        <v>132</v>
      </c>
      <c r="U164" s="643" t="str">
        <f>VLOOKUP(A164,'2012 SG'!$D$9:$AC$424,26,FALSE)</f>
        <v>A</v>
      </c>
      <c r="V164" s="643" t="b">
        <f t="shared" si="2"/>
        <v>1</v>
      </c>
      <c r="W164" s="643" t="s">
        <v>112</v>
      </c>
      <c r="X164" s="643" t="s">
        <v>114</v>
      </c>
      <c r="Y164" s="643" t="s">
        <v>112</v>
      </c>
      <c r="Z164" s="643" t="s">
        <v>112</v>
      </c>
      <c r="AA164" s="643" t="s">
        <v>114</v>
      </c>
      <c r="AB164" s="643" t="s">
        <v>114</v>
      </c>
      <c r="AC164" s="643" t="s">
        <v>112</v>
      </c>
      <c r="AD164" s="643" t="s">
        <v>112</v>
      </c>
      <c r="AE164" s="643" t="s">
        <v>112</v>
      </c>
      <c r="AF164" s="643" t="s">
        <v>112</v>
      </c>
      <c r="AG164" s="643" t="s">
        <v>110</v>
      </c>
      <c r="AH164" s="643" t="s">
        <v>116</v>
      </c>
      <c r="AI164" s="643" t="s">
        <v>193</v>
      </c>
      <c r="AJ164" s="643" t="s">
        <v>194</v>
      </c>
      <c r="AK164" s="643" t="s">
        <v>1830</v>
      </c>
      <c r="AL164" s="643" t="s">
        <v>1816</v>
      </c>
      <c r="AM164" s="643">
        <v>2</v>
      </c>
      <c r="AN164" s="643" t="s">
        <v>192</v>
      </c>
    </row>
    <row r="165" spans="1:40">
      <c r="A165" s="643" t="s">
        <v>685</v>
      </c>
      <c r="B165" s="643" t="s">
        <v>333</v>
      </c>
      <c r="C165" s="643">
        <v>65</v>
      </c>
      <c r="D165" s="643">
        <v>73</v>
      </c>
      <c r="E165" s="643">
        <v>84</v>
      </c>
      <c r="F165" s="643">
        <v>42</v>
      </c>
      <c r="G165" s="643">
        <v>65</v>
      </c>
      <c r="H165" s="643">
        <v>70</v>
      </c>
      <c r="I165" s="643">
        <v>49</v>
      </c>
      <c r="J165" s="643">
        <v>81</v>
      </c>
      <c r="K165" s="643" t="s">
        <v>135</v>
      </c>
      <c r="L165" s="643">
        <v>529</v>
      </c>
      <c r="M165" s="643">
        <v>100</v>
      </c>
      <c r="N165" s="643" t="s">
        <v>192</v>
      </c>
      <c r="O165" s="643" t="s">
        <v>193</v>
      </c>
      <c r="P165" s="643" t="s">
        <v>193</v>
      </c>
      <c r="Q165" s="643" t="s">
        <v>192</v>
      </c>
      <c r="R165" s="643" t="s">
        <v>192</v>
      </c>
      <c r="S165" s="642"/>
      <c r="T165" s="643" t="s">
        <v>114</v>
      </c>
      <c r="U165" s="643" t="str">
        <f>VLOOKUP(A165,'2012 SG'!$D$9:$AC$424,26,FALSE)</f>
        <v>B</v>
      </c>
      <c r="V165" s="643" t="b">
        <f t="shared" si="2"/>
        <v>1</v>
      </c>
      <c r="W165" s="643" t="s">
        <v>112</v>
      </c>
      <c r="X165" s="643" t="s">
        <v>114</v>
      </c>
      <c r="Y165" s="643" t="s">
        <v>114</v>
      </c>
      <c r="Z165" s="643" t="s">
        <v>112</v>
      </c>
      <c r="AA165" s="643" t="s">
        <v>132</v>
      </c>
      <c r="AB165" s="643" t="s">
        <v>114</v>
      </c>
      <c r="AC165" s="643" t="s">
        <v>110</v>
      </c>
      <c r="AD165" s="643" t="s">
        <v>110</v>
      </c>
      <c r="AE165" s="643" t="s">
        <v>112</v>
      </c>
      <c r="AF165" s="643" t="s">
        <v>110</v>
      </c>
      <c r="AG165" s="643" t="s">
        <v>110</v>
      </c>
      <c r="AH165" s="643" t="s">
        <v>110</v>
      </c>
      <c r="AI165" s="643" t="s">
        <v>193</v>
      </c>
      <c r="AJ165" s="643" t="s">
        <v>194</v>
      </c>
      <c r="AK165" s="643" t="s">
        <v>1850</v>
      </c>
      <c r="AL165" s="643" t="s">
        <v>1812</v>
      </c>
      <c r="AM165" s="643">
        <v>1</v>
      </c>
      <c r="AN165" s="643" t="s">
        <v>192</v>
      </c>
    </row>
    <row r="166" spans="1:40">
      <c r="A166" s="643" t="s">
        <v>686</v>
      </c>
      <c r="B166" s="643" t="s">
        <v>334</v>
      </c>
      <c r="C166" s="643">
        <v>91</v>
      </c>
      <c r="D166" s="643">
        <v>92</v>
      </c>
      <c r="E166" s="643">
        <v>95</v>
      </c>
      <c r="F166" s="643">
        <v>77</v>
      </c>
      <c r="G166" s="643">
        <v>74</v>
      </c>
      <c r="H166" s="643">
        <v>81</v>
      </c>
      <c r="I166" s="643">
        <v>74</v>
      </c>
      <c r="J166" s="643">
        <v>78</v>
      </c>
      <c r="K166" s="643" t="s">
        <v>135</v>
      </c>
      <c r="L166" s="643">
        <v>662</v>
      </c>
      <c r="M166" s="643">
        <v>100</v>
      </c>
      <c r="N166" s="643" t="s">
        <v>192</v>
      </c>
      <c r="O166" s="643" t="s">
        <v>192</v>
      </c>
      <c r="P166" s="642"/>
      <c r="Q166" s="643" t="s">
        <v>193</v>
      </c>
      <c r="R166" s="643" t="s">
        <v>192</v>
      </c>
      <c r="S166" s="642"/>
      <c r="T166" s="643" t="s">
        <v>132</v>
      </c>
      <c r="U166" s="643" t="str">
        <f>VLOOKUP(A166,'2012 SG'!$D$9:$AC$424,26,FALSE)</f>
        <v>A</v>
      </c>
      <c r="V166" s="643" t="b">
        <f t="shared" si="2"/>
        <v>1</v>
      </c>
      <c r="W166" s="643" t="s">
        <v>114</v>
      </c>
      <c r="X166" s="643" t="s">
        <v>132</v>
      </c>
      <c r="Y166" s="643" t="s">
        <v>132</v>
      </c>
      <c r="Z166" s="643" t="s">
        <v>132</v>
      </c>
      <c r="AA166" s="643" t="s">
        <v>132</v>
      </c>
      <c r="AB166" s="643" t="s">
        <v>132</v>
      </c>
      <c r="AC166" s="643" t="s">
        <v>132</v>
      </c>
      <c r="AD166" s="643" t="s">
        <v>132</v>
      </c>
      <c r="AE166" s="643" t="s">
        <v>132</v>
      </c>
      <c r="AF166" s="643" t="s">
        <v>132</v>
      </c>
      <c r="AG166" s="643" t="s">
        <v>132</v>
      </c>
      <c r="AH166" s="643" t="s">
        <v>114</v>
      </c>
      <c r="AI166" s="643" t="s">
        <v>193</v>
      </c>
      <c r="AJ166" s="643" t="s">
        <v>194</v>
      </c>
      <c r="AK166" s="643" t="s">
        <v>1805</v>
      </c>
      <c r="AL166" s="643" t="s">
        <v>1853</v>
      </c>
      <c r="AM166" s="643">
        <v>2</v>
      </c>
      <c r="AN166" s="643" t="s">
        <v>193</v>
      </c>
    </row>
    <row r="167" spans="1:40">
      <c r="A167" s="643" t="s">
        <v>687</v>
      </c>
      <c r="B167" s="643" t="s">
        <v>335</v>
      </c>
      <c r="C167" s="643">
        <v>57</v>
      </c>
      <c r="D167" s="643">
        <v>77</v>
      </c>
      <c r="E167" s="643">
        <v>89</v>
      </c>
      <c r="F167" s="643">
        <v>24</v>
      </c>
      <c r="G167" s="643">
        <v>46</v>
      </c>
      <c r="H167" s="643">
        <v>62</v>
      </c>
      <c r="I167" s="643">
        <v>42</v>
      </c>
      <c r="J167" s="643">
        <v>73</v>
      </c>
      <c r="K167" s="643" t="s">
        <v>135</v>
      </c>
      <c r="L167" s="643">
        <v>470</v>
      </c>
      <c r="M167" s="643">
        <v>100</v>
      </c>
      <c r="N167" s="643" t="s">
        <v>192</v>
      </c>
      <c r="O167" s="643" t="s">
        <v>193</v>
      </c>
      <c r="P167" s="642"/>
      <c r="Q167" s="643" t="s">
        <v>192</v>
      </c>
      <c r="R167" s="643" t="s">
        <v>192</v>
      </c>
      <c r="S167" s="642"/>
      <c r="T167" s="643" t="s">
        <v>112</v>
      </c>
      <c r="U167" s="643" t="str">
        <f>VLOOKUP(A167,'2012 SG'!$D$9:$AC$424,26,FALSE)</f>
        <v>C</v>
      </c>
      <c r="V167" s="643" t="b">
        <f t="shared" si="2"/>
        <v>1</v>
      </c>
      <c r="W167" s="643" t="s">
        <v>114</v>
      </c>
      <c r="X167" s="643" t="s">
        <v>114</v>
      </c>
      <c r="Y167" s="643" t="s">
        <v>112</v>
      </c>
      <c r="Z167" s="643" t="s">
        <v>112</v>
      </c>
      <c r="AA167" s="643" t="s">
        <v>110</v>
      </c>
      <c r="AB167" s="643" t="s">
        <v>112</v>
      </c>
      <c r="AC167" s="643" t="s">
        <v>114</v>
      </c>
      <c r="AD167" s="643" t="s">
        <v>110</v>
      </c>
      <c r="AE167" s="643" t="s">
        <v>110</v>
      </c>
      <c r="AF167" s="643" t="s">
        <v>110</v>
      </c>
      <c r="AG167" s="643" t="s">
        <v>112</v>
      </c>
      <c r="AH167" s="643" t="s">
        <v>110</v>
      </c>
      <c r="AI167" s="643" t="s">
        <v>193</v>
      </c>
      <c r="AJ167" s="643" t="s">
        <v>194</v>
      </c>
      <c r="AK167" s="643" t="s">
        <v>1809</v>
      </c>
      <c r="AL167" s="643" t="s">
        <v>1816</v>
      </c>
      <c r="AM167" s="643">
        <v>1</v>
      </c>
      <c r="AN167" s="643" t="s">
        <v>192</v>
      </c>
    </row>
    <row r="168" spans="1:40">
      <c r="A168" s="643" t="s">
        <v>688</v>
      </c>
      <c r="B168" s="643" t="s">
        <v>336</v>
      </c>
      <c r="C168" s="643">
        <v>49</v>
      </c>
      <c r="D168" s="643">
        <v>64</v>
      </c>
      <c r="E168" s="643">
        <v>88</v>
      </c>
      <c r="F168" s="643">
        <v>27</v>
      </c>
      <c r="G168" s="643">
        <v>51</v>
      </c>
      <c r="H168" s="643">
        <v>62</v>
      </c>
      <c r="I168" s="643">
        <v>61</v>
      </c>
      <c r="J168" s="643">
        <v>60</v>
      </c>
      <c r="K168" s="643" t="s">
        <v>135</v>
      </c>
      <c r="L168" s="643">
        <v>462</v>
      </c>
      <c r="M168" s="643">
        <v>100</v>
      </c>
      <c r="N168" s="643" t="s">
        <v>192</v>
      </c>
      <c r="O168" s="643" t="s">
        <v>192</v>
      </c>
      <c r="P168" s="642"/>
      <c r="Q168" s="643" t="s">
        <v>192</v>
      </c>
      <c r="R168" s="643" t="s">
        <v>192</v>
      </c>
      <c r="S168" s="642"/>
      <c r="T168" s="643" t="s">
        <v>112</v>
      </c>
      <c r="U168" s="643" t="str">
        <f>VLOOKUP(A168,'2012 SG'!$D$9:$AC$424,26,FALSE)</f>
        <v>C</v>
      </c>
      <c r="V168" s="643" t="b">
        <f t="shared" si="2"/>
        <v>1</v>
      </c>
      <c r="W168" s="643" t="s">
        <v>110</v>
      </c>
      <c r="X168" s="643" t="s">
        <v>110</v>
      </c>
      <c r="Y168" s="643" t="s">
        <v>110</v>
      </c>
      <c r="Z168" s="643" t="s">
        <v>112</v>
      </c>
      <c r="AA168" s="643" t="s">
        <v>112</v>
      </c>
      <c r="AB168" s="643" t="s">
        <v>112</v>
      </c>
      <c r="AC168" s="643" t="s">
        <v>110</v>
      </c>
      <c r="AD168" s="643" t="s">
        <v>112</v>
      </c>
      <c r="AE168" s="643" t="s">
        <v>112</v>
      </c>
      <c r="AF168" s="643" t="s">
        <v>112</v>
      </c>
      <c r="AG168" s="643" t="s">
        <v>110</v>
      </c>
      <c r="AH168" s="643" t="s">
        <v>116</v>
      </c>
      <c r="AI168" s="643" t="s">
        <v>193</v>
      </c>
      <c r="AJ168" s="643" t="s">
        <v>194</v>
      </c>
      <c r="AK168" s="643" t="s">
        <v>1817</v>
      </c>
      <c r="AL168" s="643" t="s">
        <v>1812</v>
      </c>
      <c r="AM168" s="643">
        <v>6</v>
      </c>
      <c r="AN168" s="643" t="s">
        <v>192</v>
      </c>
    </row>
    <row r="169" spans="1:40">
      <c r="A169" s="643" t="s">
        <v>689</v>
      </c>
      <c r="B169" s="643" t="s">
        <v>337</v>
      </c>
      <c r="C169" s="643">
        <v>68</v>
      </c>
      <c r="D169" s="643">
        <v>68</v>
      </c>
      <c r="E169" s="643">
        <v>90</v>
      </c>
      <c r="F169" s="643">
        <v>51</v>
      </c>
      <c r="G169" s="643">
        <v>64</v>
      </c>
      <c r="H169" s="643">
        <v>62</v>
      </c>
      <c r="I169" s="643">
        <v>67</v>
      </c>
      <c r="J169" s="643">
        <v>57</v>
      </c>
      <c r="K169" s="643" t="s">
        <v>135</v>
      </c>
      <c r="L169" s="643">
        <v>527</v>
      </c>
      <c r="M169" s="643">
        <v>100</v>
      </c>
      <c r="N169" s="643" t="s">
        <v>192</v>
      </c>
      <c r="O169" s="643" t="s">
        <v>192</v>
      </c>
      <c r="P169" s="642"/>
      <c r="Q169" s="643" t="s">
        <v>193</v>
      </c>
      <c r="R169" s="643" t="s">
        <v>192</v>
      </c>
      <c r="S169" s="642"/>
      <c r="T169" s="643" t="s">
        <v>132</v>
      </c>
      <c r="U169" s="643" t="str">
        <f>VLOOKUP(A169,'2012 SG'!$D$9:$AC$424,26,FALSE)</f>
        <v>A</v>
      </c>
      <c r="V169" s="643" t="b">
        <f t="shared" si="2"/>
        <v>1</v>
      </c>
      <c r="W169" s="643" t="s">
        <v>112</v>
      </c>
      <c r="X169" s="643" t="s">
        <v>132</v>
      </c>
      <c r="Y169" s="643" t="s">
        <v>114</v>
      </c>
      <c r="Z169" s="643" t="s">
        <v>112</v>
      </c>
      <c r="AA169" s="643" t="s">
        <v>132</v>
      </c>
      <c r="AB169" s="643" t="s">
        <v>132</v>
      </c>
      <c r="AC169" s="643" t="s">
        <v>114</v>
      </c>
      <c r="AD169" s="643" t="s">
        <v>112</v>
      </c>
      <c r="AE169" s="643" t="s">
        <v>110</v>
      </c>
      <c r="AF169" s="643" t="s">
        <v>110</v>
      </c>
      <c r="AG169" s="643" t="s">
        <v>110</v>
      </c>
      <c r="AH169" s="643" t="s">
        <v>110</v>
      </c>
      <c r="AI169" s="643" t="s">
        <v>193</v>
      </c>
      <c r="AJ169" s="643" t="s">
        <v>194</v>
      </c>
      <c r="AK169" s="643" t="s">
        <v>1808</v>
      </c>
      <c r="AL169" s="643" t="s">
        <v>1816</v>
      </c>
      <c r="AM169" s="643">
        <v>1</v>
      </c>
      <c r="AN169" s="643" t="s">
        <v>192</v>
      </c>
    </row>
    <row r="170" spans="1:40">
      <c r="A170" s="643" t="s">
        <v>690</v>
      </c>
      <c r="B170" s="643" t="s">
        <v>338</v>
      </c>
      <c r="C170" s="643">
        <v>71</v>
      </c>
      <c r="D170" s="643">
        <v>73</v>
      </c>
      <c r="E170" s="643">
        <v>68</v>
      </c>
      <c r="F170" s="643">
        <v>44</v>
      </c>
      <c r="G170" s="643">
        <v>70</v>
      </c>
      <c r="H170" s="643">
        <v>57</v>
      </c>
      <c r="I170" s="643">
        <v>60</v>
      </c>
      <c r="J170" s="643">
        <v>69</v>
      </c>
      <c r="K170" s="643" t="s">
        <v>135</v>
      </c>
      <c r="L170" s="643">
        <v>512</v>
      </c>
      <c r="M170" s="643">
        <v>100</v>
      </c>
      <c r="N170" s="643" t="s">
        <v>192</v>
      </c>
      <c r="O170" s="643" t="s">
        <v>192</v>
      </c>
      <c r="P170" s="642"/>
      <c r="Q170" s="643" t="s">
        <v>192</v>
      </c>
      <c r="R170" s="643" t="s">
        <v>192</v>
      </c>
      <c r="S170" s="642"/>
      <c r="T170" s="643" t="s">
        <v>114</v>
      </c>
      <c r="U170" s="643" t="str">
        <f>VLOOKUP(A170,'2012 SG'!$D$9:$AC$424,26,FALSE)</f>
        <v>B</v>
      </c>
      <c r="V170" s="643" t="b">
        <f t="shared" si="2"/>
        <v>1</v>
      </c>
      <c r="W170" s="643" t="s">
        <v>132</v>
      </c>
      <c r="X170" s="643" t="s">
        <v>132</v>
      </c>
      <c r="Y170" s="643" t="s">
        <v>132</v>
      </c>
      <c r="Z170" s="643" t="s">
        <v>132</v>
      </c>
      <c r="AA170" s="643" t="s">
        <v>114</v>
      </c>
      <c r="AB170" s="643" t="s">
        <v>132</v>
      </c>
      <c r="AC170" s="643" t="s">
        <v>112</v>
      </c>
      <c r="AD170" s="643" t="s">
        <v>132</v>
      </c>
      <c r="AE170" s="643" t="s">
        <v>114</v>
      </c>
      <c r="AF170" s="643" t="s">
        <v>110</v>
      </c>
      <c r="AG170" s="643" t="s">
        <v>112</v>
      </c>
      <c r="AH170" s="643" t="s">
        <v>112</v>
      </c>
      <c r="AI170" s="643" t="s">
        <v>193</v>
      </c>
      <c r="AJ170" s="643" t="s">
        <v>194</v>
      </c>
      <c r="AK170" s="643" t="s">
        <v>1801</v>
      </c>
      <c r="AL170" s="643" t="s">
        <v>1810</v>
      </c>
      <c r="AM170" s="643">
        <v>2</v>
      </c>
      <c r="AN170" s="643" t="s">
        <v>192</v>
      </c>
    </row>
    <row r="171" spans="1:40">
      <c r="A171" s="643" t="s">
        <v>691</v>
      </c>
      <c r="B171" s="643" t="s">
        <v>339</v>
      </c>
      <c r="C171" s="643">
        <v>56</v>
      </c>
      <c r="D171" s="643">
        <v>62</v>
      </c>
      <c r="E171" s="643">
        <v>80</v>
      </c>
      <c r="F171" s="643">
        <v>36</v>
      </c>
      <c r="G171" s="643">
        <v>56</v>
      </c>
      <c r="H171" s="643">
        <v>51</v>
      </c>
      <c r="I171" s="643">
        <v>58</v>
      </c>
      <c r="J171" s="643">
        <v>56</v>
      </c>
      <c r="K171" s="643" t="s">
        <v>135</v>
      </c>
      <c r="L171" s="643">
        <v>455</v>
      </c>
      <c r="M171" s="643">
        <v>100</v>
      </c>
      <c r="N171" s="643" t="s">
        <v>192</v>
      </c>
      <c r="O171" s="643" t="s">
        <v>192</v>
      </c>
      <c r="P171" s="642"/>
      <c r="Q171" s="643" t="s">
        <v>192</v>
      </c>
      <c r="R171" s="643" t="s">
        <v>192</v>
      </c>
      <c r="S171" s="642"/>
      <c r="T171" s="643" t="s">
        <v>112</v>
      </c>
      <c r="U171" s="643" t="str">
        <f>VLOOKUP(A171,'2012 SG'!$D$9:$AC$424,26,FALSE)</f>
        <v>C</v>
      </c>
      <c r="V171" s="643" t="b">
        <f t="shared" si="2"/>
        <v>1</v>
      </c>
      <c r="W171" s="643" t="s">
        <v>114</v>
      </c>
      <c r="X171" s="643" t="s">
        <v>132</v>
      </c>
      <c r="Y171" s="643" t="s">
        <v>112</v>
      </c>
      <c r="Z171" s="643" t="s">
        <v>132</v>
      </c>
      <c r="AA171" s="643" t="s">
        <v>112</v>
      </c>
      <c r="AB171" s="643" t="s">
        <v>112</v>
      </c>
      <c r="AC171" s="643" t="s">
        <v>112</v>
      </c>
      <c r="AD171" s="643" t="s">
        <v>112</v>
      </c>
      <c r="AE171" s="643" t="s">
        <v>112</v>
      </c>
      <c r="AF171" s="643" t="s">
        <v>110</v>
      </c>
      <c r="AG171" s="643" t="s">
        <v>110</v>
      </c>
      <c r="AH171" s="643" t="s">
        <v>110</v>
      </c>
      <c r="AI171" s="643" t="s">
        <v>193</v>
      </c>
      <c r="AJ171" s="643" t="s">
        <v>194</v>
      </c>
      <c r="AK171" s="643" t="s">
        <v>1810</v>
      </c>
      <c r="AL171" s="643" t="s">
        <v>1816</v>
      </c>
      <c r="AM171" s="643">
        <v>2</v>
      </c>
      <c r="AN171" s="643" t="s">
        <v>192</v>
      </c>
    </row>
    <row r="172" spans="1:40">
      <c r="A172" s="643" t="s">
        <v>692</v>
      </c>
      <c r="B172" s="643" t="s">
        <v>340</v>
      </c>
      <c r="C172" s="643">
        <v>77</v>
      </c>
      <c r="D172" s="643">
        <v>86</v>
      </c>
      <c r="E172" s="643">
        <v>96</v>
      </c>
      <c r="F172" s="643">
        <v>61</v>
      </c>
      <c r="G172" s="643">
        <v>62</v>
      </c>
      <c r="H172" s="643">
        <v>64</v>
      </c>
      <c r="I172" s="643">
        <v>60</v>
      </c>
      <c r="J172" s="643">
        <v>74</v>
      </c>
      <c r="K172" s="643" t="s">
        <v>135</v>
      </c>
      <c r="L172" s="643">
        <v>580</v>
      </c>
      <c r="M172" s="643">
        <v>100</v>
      </c>
      <c r="N172" s="643" t="s">
        <v>192</v>
      </c>
      <c r="O172" s="643" t="s">
        <v>192</v>
      </c>
      <c r="P172" s="642"/>
      <c r="Q172" s="643" t="s">
        <v>192</v>
      </c>
      <c r="R172" s="643" t="s">
        <v>192</v>
      </c>
      <c r="S172" s="642"/>
      <c r="T172" s="643" t="s">
        <v>132</v>
      </c>
      <c r="U172" s="643" t="str">
        <f>VLOOKUP(A172,'2012 SG'!$D$9:$AC$424,26,FALSE)</f>
        <v>A</v>
      </c>
      <c r="V172" s="643" t="b">
        <f t="shared" si="2"/>
        <v>1</v>
      </c>
      <c r="W172" s="643" t="s">
        <v>132</v>
      </c>
      <c r="X172" s="643" t="s">
        <v>132</v>
      </c>
      <c r="Y172" s="643" t="s">
        <v>132</v>
      </c>
      <c r="Z172" s="643" t="s">
        <v>132</v>
      </c>
      <c r="AA172" s="643" t="s">
        <v>132</v>
      </c>
      <c r="AB172" s="643" t="s">
        <v>132</v>
      </c>
      <c r="AC172" s="643" t="s">
        <v>132</v>
      </c>
      <c r="AD172" s="643" t="s">
        <v>114</v>
      </c>
      <c r="AE172" s="643" t="s">
        <v>132</v>
      </c>
      <c r="AF172" s="643" t="s">
        <v>132</v>
      </c>
      <c r="AG172" s="643" t="s">
        <v>110</v>
      </c>
      <c r="AH172" s="643" t="s">
        <v>116</v>
      </c>
      <c r="AI172" s="643" t="s">
        <v>193</v>
      </c>
      <c r="AJ172" s="643" t="s">
        <v>194</v>
      </c>
      <c r="AK172" s="643" t="s">
        <v>1830</v>
      </c>
      <c r="AL172" s="643" t="s">
        <v>1816</v>
      </c>
      <c r="AM172" s="643">
        <v>2</v>
      </c>
      <c r="AN172" s="643" t="s">
        <v>192</v>
      </c>
    </row>
    <row r="173" spans="1:40">
      <c r="A173" s="643" t="s">
        <v>1090</v>
      </c>
      <c r="B173" s="643" t="s">
        <v>1374</v>
      </c>
      <c r="C173" s="643">
        <v>78</v>
      </c>
      <c r="D173" s="643">
        <v>75</v>
      </c>
      <c r="E173" s="643">
        <v>65</v>
      </c>
      <c r="F173" s="643">
        <v>55</v>
      </c>
      <c r="G173" s="643">
        <v>95</v>
      </c>
      <c r="H173" s="643">
        <v>38</v>
      </c>
      <c r="I173" s="643">
        <v>95</v>
      </c>
      <c r="J173" s="643">
        <v>38</v>
      </c>
      <c r="K173" s="643" t="s">
        <v>135</v>
      </c>
      <c r="L173" s="643">
        <v>539</v>
      </c>
      <c r="M173" s="643">
        <v>100</v>
      </c>
      <c r="N173" s="643"/>
      <c r="O173" s="643" t="s">
        <v>192</v>
      </c>
      <c r="P173" s="642"/>
      <c r="Q173" s="643"/>
      <c r="R173" s="643" t="s">
        <v>193</v>
      </c>
      <c r="S173" s="642"/>
      <c r="T173" s="643"/>
      <c r="U173" s="643">
        <f>VLOOKUP(A173,'2012 SG'!$D$9:$AC$424,26,FALSE)</f>
        <v>0</v>
      </c>
      <c r="V173" s="643" t="b">
        <f t="shared" si="2"/>
        <v>0</v>
      </c>
      <c r="W173" s="643"/>
      <c r="X173" s="643"/>
      <c r="Y173" s="643"/>
      <c r="Z173" s="643"/>
      <c r="AA173" s="643"/>
      <c r="AB173" s="643"/>
      <c r="AC173" s="643"/>
      <c r="AD173" s="643"/>
      <c r="AE173" s="643"/>
      <c r="AF173" s="642"/>
      <c r="AG173" s="642"/>
      <c r="AH173" s="643"/>
      <c r="AI173" s="643" t="s">
        <v>192</v>
      </c>
      <c r="AJ173" s="643" t="s">
        <v>194</v>
      </c>
      <c r="AK173" s="643" t="s">
        <v>1853</v>
      </c>
      <c r="AL173" s="643" t="s">
        <v>1867</v>
      </c>
      <c r="AM173" s="643">
        <v>7</v>
      </c>
      <c r="AN173" s="643" t="s">
        <v>193</v>
      </c>
    </row>
    <row r="174" spans="1:40">
      <c r="A174" s="643" t="s">
        <v>693</v>
      </c>
      <c r="B174" s="643" t="s">
        <v>341</v>
      </c>
      <c r="C174" s="643">
        <v>78</v>
      </c>
      <c r="D174" s="643">
        <v>91</v>
      </c>
      <c r="E174" s="643">
        <v>87</v>
      </c>
      <c r="F174" s="643">
        <v>60</v>
      </c>
      <c r="G174" s="643">
        <v>73</v>
      </c>
      <c r="H174" s="643">
        <v>78</v>
      </c>
      <c r="I174" s="643">
        <v>73</v>
      </c>
      <c r="J174" s="643">
        <v>82</v>
      </c>
      <c r="K174" s="643" t="s">
        <v>135</v>
      </c>
      <c r="L174" s="643">
        <v>622</v>
      </c>
      <c r="M174" s="643">
        <v>99</v>
      </c>
      <c r="N174" s="643" t="s">
        <v>192</v>
      </c>
      <c r="O174" s="643" t="s">
        <v>192</v>
      </c>
      <c r="P174" s="642"/>
      <c r="Q174" s="643" t="s">
        <v>192</v>
      </c>
      <c r="R174" s="643" t="s">
        <v>192</v>
      </c>
      <c r="S174" s="642"/>
      <c r="T174" s="643" t="s">
        <v>132</v>
      </c>
      <c r="U174" s="643" t="str">
        <f>VLOOKUP(A174,'2012 SG'!$D$9:$AC$424,26,FALSE)</f>
        <v>A</v>
      </c>
      <c r="V174" s="643" t="b">
        <f t="shared" si="2"/>
        <v>1</v>
      </c>
      <c r="W174" s="643" t="s">
        <v>132</v>
      </c>
      <c r="X174" s="643" t="s">
        <v>132</v>
      </c>
      <c r="Y174" s="643" t="s">
        <v>132</v>
      </c>
      <c r="Z174" s="643" t="s">
        <v>132</v>
      </c>
      <c r="AA174" s="643" t="s">
        <v>132</v>
      </c>
      <c r="AB174" s="643" t="s">
        <v>114</v>
      </c>
      <c r="AC174" s="643" t="s">
        <v>132</v>
      </c>
      <c r="AD174" s="643" t="s">
        <v>114</v>
      </c>
      <c r="AE174" s="643" t="s">
        <v>114</v>
      </c>
      <c r="AF174" s="643" t="s">
        <v>110</v>
      </c>
      <c r="AG174" s="643" t="s">
        <v>110</v>
      </c>
      <c r="AH174" s="643" t="s">
        <v>110</v>
      </c>
      <c r="AI174" s="643" t="s">
        <v>193</v>
      </c>
      <c r="AJ174" s="643" t="s">
        <v>194</v>
      </c>
      <c r="AK174" s="643" t="s">
        <v>1852</v>
      </c>
      <c r="AL174" s="643" t="s">
        <v>1816</v>
      </c>
      <c r="AM174" s="643">
        <v>1</v>
      </c>
      <c r="AN174" s="643" t="s">
        <v>192</v>
      </c>
    </row>
    <row r="175" spans="1:40">
      <c r="A175" s="643" t="s">
        <v>694</v>
      </c>
      <c r="B175" s="643" t="s">
        <v>342</v>
      </c>
      <c r="C175" s="643">
        <v>66</v>
      </c>
      <c r="D175" s="643">
        <v>71</v>
      </c>
      <c r="E175" s="643">
        <v>65</v>
      </c>
      <c r="F175" s="643">
        <v>49</v>
      </c>
      <c r="G175" s="643">
        <v>65</v>
      </c>
      <c r="H175" s="643">
        <v>69</v>
      </c>
      <c r="I175" s="643">
        <v>75</v>
      </c>
      <c r="J175" s="643">
        <v>57</v>
      </c>
      <c r="K175" s="643" t="s">
        <v>135</v>
      </c>
      <c r="L175" s="643">
        <v>517</v>
      </c>
      <c r="M175" s="643">
        <v>100</v>
      </c>
      <c r="N175" s="643" t="s">
        <v>192</v>
      </c>
      <c r="O175" s="643" t="s">
        <v>192</v>
      </c>
      <c r="P175" s="642"/>
      <c r="Q175" s="643" t="s">
        <v>192</v>
      </c>
      <c r="R175" s="643" t="s">
        <v>192</v>
      </c>
      <c r="S175" s="642"/>
      <c r="T175" s="643" t="s">
        <v>114</v>
      </c>
      <c r="U175" s="643" t="str">
        <f>VLOOKUP(A175,'2012 SG'!$D$9:$AC$424,26,FALSE)</f>
        <v>B</v>
      </c>
      <c r="V175" s="643" t="b">
        <f t="shared" si="2"/>
        <v>1</v>
      </c>
      <c r="W175" s="643" t="s">
        <v>112</v>
      </c>
      <c r="X175" s="643" t="s">
        <v>114</v>
      </c>
      <c r="Y175" s="643" t="s">
        <v>114</v>
      </c>
      <c r="Z175" s="643" t="s">
        <v>114</v>
      </c>
      <c r="AA175" s="643" t="s">
        <v>112</v>
      </c>
      <c r="AB175" s="643" t="s">
        <v>132</v>
      </c>
      <c r="AC175" s="643" t="s">
        <v>114</v>
      </c>
      <c r="AD175" s="643" t="s">
        <v>114</v>
      </c>
      <c r="AE175" s="643" t="s">
        <v>114</v>
      </c>
      <c r="AF175" s="643" t="s">
        <v>112</v>
      </c>
      <c r="AG175" s="643" t="s">
        <v>110</v>
      </c>
      <c r="AH175" s="643" t="s">
        <v>110</v>
      </c>
      <c r="AI175" s="643" t="s">
        <v>193</v>
      </c>
      <c r="AJ175" s="643" t="s">
        <v>194</v>
      </c>
      <c r="AK175" s="643" t="s">
        <v>1821</v>
      </c>
      <c r="AL175" s="643" t="s">
        <v>1816</v>
      </c>
      <c r="AM175" s="643">
        <v>2</v>
      </c>
      <c r="AN175" s="643" t="s">
        <v>192</v>
      </c>
    </row>
    <row r="176" spans="1:40">
      <c r="A176" s="643" t="s">
        <v>1086</v>
      </c>
      <c r="B176" s="643" t="s">
        <v>1359</v>
      </c>
      <c r="C176" s="643">
        <v>65</v>
      </c>
      <c r="D176" s="643">
        <v>63</v>
      </c>
      <c r="E176" s="643">
        <v>90</v>
      </c>
      <c r="F176" s="643">
        <v>49</v>
      </c>
      <c r="G176" s="643">
        <v>57</v>
      </c>
      <c r="H176" s="643">
        <v>44</v>
      </c>
      <c r="I176" s="643">
        <v>50</v>
      </c>
      <c r="J176" s="643">
        <v>58</v>
      </c>
      <c r="K176" s="643" t="s">
        <v>135</v>
      </c>
      <c r="L176" s="643">
        <v>476</v>
      </c>
      <c r="M176" s="643">
        <v>100</v>
      </c>
      <c r="N176" s="643" t="s">
        <v>192</v>
      </c>
      <c r="O176" s="643" t="s">
        <v>192</v>
      </c>
      <c r="P176" s="642"/>
      <c r="Q176" s="643" t="s">
        <v>192</v>
      </c>
      <c r="R176" s="643" t="s">
        <v>192</v>
      </c>
      <c r="S176" s="642"/>
      <c r="T176" s="643" t="s">
        <v>112</v>
      </c>
      <c r="U176" s="643" t="str">
        <f>VLOOKUP(A176,'2012 SG'!$D$9:$AC$424,26,FALSE)</f>
        <v>C</v>
      </c>
      <c r="V176" s="643" t="b">
        <f t="shared" si="2"/>
        <v>1</v>
      </c>
      <c r="W176" s="643" t="s">
        <v>114</v>
      </c>
      <c r="X176" s="643"/>
      <c r="Y176" s="642"/>
      <c r="Z176" s="642"/>
      <c r="AA176" s="642"/>
      <c r="AB176" s="642"/>
      <c r="AC176" s="642"/>
      <c r="AD176" s="642"/>
      <c r="AE176" s="642"/>
      <c r="AF176" s="642"/>
      <c r="AG176" s="642"/>
      <c r="AH176" s="643"/>
      <c r="AI176" s="643" t="s">
        <v>193</v>
      </c>
      <c r="AJ176" s="643" t="s">
        <v>194</v>
      </c>
      <c r="AK176" s="643" t="s">
        <v>1833</v>
      </c>
      <c r="AL176" s="643" t="s">
        <v>1830</v>
      </c>
      <c r="AM176" s="643">
        <v>5</v>
      </c>
      <c r="AN176" s="643" t="s">
        <v>192</v>
      </c>
    </row>
    <row r="177" spans="1:40">
      <c r="A177" s="643" t="s">
        <v>695</v>
      </c>
      <c r="B177" s="643" t="s">
        <v>343</v>
      </c>
      <c r="C177" s="643">
        <v>84</v>
      </c>
      <c r="D177" s="643">
        <v>83</v>
      </c>
      <c r="E177" s="643">
        <v>89</v>
      </c>
      <c r="F177" s="643">
        <v>55</v>
      </c>
      <c r="G177" s="643">
        <v>79</v>
      </c>
      <c r="H177" s="643">
        <v>56</v>
      </c>
      <c r="I177" s="643">
        <v>65</v>
      </c>
      <c r="J177" s="643">
        <v>58</v>
      </c>
      <c r="K177" s="643" t="s">
        <v>135</v>
      </c>
      <c r="L177" s="643">
        <v>569</v>
      </c>
      <c r="M177" s="643">
        <v>100</v>
      </c>
      <c r="N177" s="643" t="s">
        <v>192</v>
      </c>
      <c r="O177" s="643" t="s">
        <v>192</v>
      </c>
      <c r="P177" s="642"/>
      <c r="Q177" s="643" t="s">
        <v>192</v>
      </c>
      <c r="R177" s="643" t="s">
        <v>192</v>
      </c>
      <c r="S177" s="642"/>
      <c r="T177" s="643" t="s">
        <v>132</v>
      </c>
      <c r="U177" s="643" t="str">
        <f>VLOOKUP(A177,'2012 SG'!$D$9:$AC$424,26,FALSE)</f>
        <v>A</v>
      </c>
      <c r="V177" s="643" t="b">
        <f t="shared" si="2"/>
        <v>1</v>
      </c>
      <c r="W177" s="643" t="s">
        <v>132</v>
      </c>
      <c r="X177" s="643" t="s">
        <v>132</v>
      </c>
      <c r="Y177" s="643" t="s">
        <v>114</v>
      </c>
      <c r="Z177" s="643" t="s">
        <v>132</v>
      </c>
      <c r="AA177" s="643" t="s">
        <v>132</v>
      </c>
      <c r="AB177" s="643" t="s">
        <v>132</v>
      </c>
      <c r="AC177" s="643" t="s">
        <v>132</v>
      </c>
      <c r="AD177" s="643" t="s">
        <v>132</v>
      </c>
      <c r="AE177" s="643" t="s">
        <v>132</v>
      </c>
      <c r="AF177" s="643" t="s">
        <v>132</v>
      </c>
      <c r="AG177" s="643" t="s">
        <v>132</v>
      </c>
      <c r="AH177" s="643" t="s">
        <v>112</v>
      </c>
      <c r="AI177" s="643" t="s">
        <v>193</v>
      </c>
      <c r="AJ177" s="643" t="s">
        <v>194</v>
      </c>
      <c r="AK177" s="643" t="s">
        <v>1815</v>
      </c>
      <c r="AL177" s="643" t="s">
        <v>1804</v>
      </c>
      <c r="AM177" s="643">
        <v>2</v>
      </c>
      <c r="AN177" s="643" t="s">
        <v>192</v>
      </c>
    </row>
    <row r="178" spans="1:40">
      <c r="A178" s="643" t="s">
        <v>696</v>
      </c>
      <c r="B178" s="643" t="s">
        <v>344</v>
      </c>
      <c r="C178" s="643">
        <v>55</v>
      </c>
      <c r="D178" s="643">
        <v>65</v>
      </c>
      <c r="E178" s="643">
        <v>95</v>
      </c>
      <c r="F178" s="643">
        <v>17</v>
      </c>
      <c r="G178" s="643">
        <v>54</v>
      </c>
      <c r="H178" s="643">
        <v>62</v>
      </c>
      <c r="I178" s="643">
        <v>57</v>
      </c>
      <c r="J178" s="643">
        <v>70</v>
      </c>
      <c r="K178" s="643" t="s">
        <v>135</v>
      </c>
      <c r="L178" s="643">
        <v>475</v>
      </c>
      <c r="M178" s="643">
        <v>100</v>
      </c>
      <c r="N178" s="643" t="s">
        <v>192</v>
      </c>
      <c r="O178" s="643" t="s">
        <v>192</v>
      </c>
      <c r="P178" s="642"/>
      <c r="Q178" s="643" t="s">
        <v>192</v>
      </c>
      <c r="R178" s="643" t="s">
        <v>192</v>
      </c>
      <c r="S178" s="642"/>
      <c r="T178" s="643" t="s">
        <v>112</v>
      </c>
      <c r="U178" s="643" t="str">
        <f>VLOOKUP(A178,'2012 SG'!$D$9:$AC$424,26,FALSE)</f>
        <v>C</v>
      </c>
      <c r="V178" s="643" t="b">
        <f t="shared" si="2"/>
        <v>1</v>
      </c>
      <c r="W178" s="643" t="s">
        <v>110</v>
      </c>
      <c r="X178" s="643" t="s">
        <v>114</v>
      </c>
      <c r="Y178" s="643" t="s">
        <v>112</v>
      </c>
      <c r="Z178" s="643" t="s">
        <v>112</v>
      </c>
      <c r="AA178" s="643" t="s">
        <v>112</v>
      </c>
      <c r="AB178" s="643" t="s">
        <v>132</v>
      </c>
      <c r="AC178" s="643" t="s">
        <v>132</v>
      </c>
      <c r="AD178" s="643" t="s">
        <v>132</v>
      </c>
      <c r="AE178" s="643" t="s">
        <v>114</v>
      </c>
      <c r="AF178" s="643" t="s">
        <v>110</v>
      </c>
      <c r="AG178" s="643" t="s">
        <v>110</v>
      </c>
      <c r="AH178" s="643" t="s">
        <v>116</v>
      </c>
      <c r="AI178" s="643" t="s">
        <v>193</v>
      </c>
      <c r="AJ178" s="643" t="s">
        <v>194</v>
      </c>
      <c r="AK178" s="643" t="s">
        <v>1811</v>
      </c>
      <c r="AL178" s="643" t="s">
        <v>1812</v>
      </c>
      <c r="AM178" s="643">
        <v>1</v>
      </c>
      <c r="AN178" s="643" t="s">
        <v>192</v>
      </c>
    </row>
    <row r="179" spans="1:40">
      <c r="A179" s="643" t="s">
        <v>697</v>
      </c>
      <c r="B179" s="643" t="s">
        <v>345</v>
      </c>
      <c r="C179" s="643">
        <v>76</v>
      </c>
      <c r="D179" s="643">
        <v>73</v>
      </c>
      <c r="E179" s="643">
        <v>67</v>
      </c>
      <c r="F179" s="643">
        <v>54</v>
      </c>
      <c r="G179" s="643">
        <v>59</v>
      </c>
      <c r="H179" s="643">
        <v>46</v>
      </c>
      <c r="I179" s="643">
        <v>59</v>
      </c>
      <c r="J179" s="643">
        <v>49</v>
      </c>
      <c r="K179" s="643" t="s">
        <v>135</v>
      </c>
      <c r="L179" s="643">
        <v>483</v>
      </c>
      <c r="M179" s="643">
        <v>100</v>
      </c>
      <c r="N179" s="643" t="s">
        <v>192</v>
      </c>
      <c r="O179" s="643" t="s">
        <v>192</v>
      </c>
      <c r="P179" s="642"/>
      <c r="Q179" s="643" t="s">
        <v>192</v>
      </c>
      <c r="R179" s="643" t="s">
        <v>193</v>
      </c>
      <c r="S179" s="642"/>
      <c r="T179" s="643" t="s">
        <v>112</v>
      </c>
      <c r="U179" s="643" t="str">
        <f>VLOOKUP(A179,'2012 SG'!$D$9:$AC$424,26,FALSE)</f>
        <v>C</v>
      </c>
      <c r="V179" s="643" t="b">
        <f t="shared" si="2"/>
        <v>1</v>
      </c>
      <c r="W179" s="643" t="s">
        <v>132</v>
      </c>
      <c r="X179" s="643" t="s">
        <v>132</v>
      </c>
      <c r="Y179" s="643" t="s">
        <v>132</v>
      </c>
      <c r="Z179" s="643" t="s">
        <v>114</v>
      </c>
      <c r="AA179" s="643" t="s">
        <v>132</v>
      </c>
      <c r="AB179" s="643" t="s">
        <v>132</v>
      </c>
      <c r="AC179" s="643" t="s">
        <v>132</v>
      </c>
      <c r="AD179" s="643" t="s">
        <v>132</v>
      </c>
      <c r="AE179" s="643" t="s">
        <v>132</v>
      </c>
      <c r="AF179" s="643" t="s">
        <v>112</v>
      </c>
      <c r="AG179" s="643" t="s">
        <v>132</v>
      </c>
      <c r="AH179" s="643" t="s">
        <v>112</v>
      </c>
      <c r="AI179" s="643" t="s">
        <v>193</v>
      </c>
      <c r="AJ179" s="643" t="s">
        <v>194</v>
      </c>
      <c r="AK179" s="643" t="s">
        <v>1850</v>
      </c>
      <c r="AL179" s="643" t="s">
        <v>1811</v>
      </c>
      <c r="AM179" s="643">
        <v>4</v>
      </c>
      <c r="AN179" s="643" t="s">
        <v>192</v>
      </c>
    </row>
    <row r="180" spans="1:40">
      <c r="A180" s="643" t="s">
        <v>698</v>
      </c>
      <c r="B180" s="643" t="s">
        <v>346</v>
      </c>
      <c r="C180" s="643">
        <v>51</v>
      </c>
      <c r="D180" s="643">
        <v>47</v>
      </c>
      <c r="E180" s="643">
        <v>70</v>
      </c>
      <c r="F180" s="643">
        <v>22</v>
      </c>
      <c r="G180" s="643">
        <v>46</v>
      </c>
      <c r="H180" s="643">
        <v>65</v>
      </c>
      <c r="I180" s="643">
        <v>40</v>
      </c>
      <c r="J180" s="643">
        <v>73</v>
      </c>
      <c r="K180" s="643" t="s">
        <v>135</v>
      </c>
      <c r="L180" s="643">
        <v>414</v>
      </c>
      <c r="M180" s="643">
        <v>100</v>
      </c>
      <c r="N180" s="643" t="s">
        <v>192</v>
      </c>
      <c r="O180" s="643" t="s">
        <v>193</v>
      </c>
      <c r="P180" s="642"/>
      <c r="Q180" s="643" t="s">
        <v>192</v>
      </c>
      <c r="R180" s="643" t="s">
        <v>192</v>
      </c>
      <c r="S180" s="642"/>
      <c r="T180" s="643" t="s">
        <v>110</v>
      </c>
      <c r="U180" s="643" t="str">
        <f>VLOOKUP(A180,'2012 SG'!$D$9:$AC$424,26,FALSE)</f>
        <v>D</v>
      </c>
      <c r="V180" s="643" t="b">
        <f t="shared" si="2"/>
        <v>1</v>
      </c>
      <c r="W180" s="643" t="s">
        <v>112</v>
      </c>
      <c r="X180" s="643" t="s">
        <v>112</v>
      </c>
      <c r="Y180" s="643" t="s">
        <v>112</v>
      </c>
      <c r="Z180" s="643" t="s">
        <v>112</v>
      </c>
      <c r="AA180" s="643" t="s">
        <v>112</v>
      </c>
      <c r="AB180" s="643" t="s">
        <v>112</v>
      </c>
      <c r="AC180" s="643" t="s">
        <v>110</v>
      </c>
      <c r="AD180" s="643" t="s">
        <v>110</v>
      </c>
      <c r="AE180" s="643" t="s">
        <v>112</v>
      </c>
      <c r="AF180" s="643" t="s">
        <v>110</v>
      </c>
      <c r="AG180" s="643" t="s">
        <v>110</v>
      </c>
      <c r="AH180" s="643" t="s">
        <v>116</v>
      </c>
      <c r="AI180" s="643" t="s">
        <v>193</v>
      </c>
      <c r="AJ180" s="643" t="s">
        <v>194</v>
      </c>
      <c r="AK180" s="643" t="s">
        <v>1811</v>
      </c>
      <c r="AL180" s="643" t="s">
        <v>1816</v>
      </c>
      <c r="AM180" s="643">
        <v>2</v>
      </c>
      <c r="AN180" s="643" t="s">
        <v>192</v>
      </c>
    </row>
    <row r="181" spans="1:40">
      <c r="A181" s="643" t="s">
        <v>699</v>
      </c>
      <c r="B181" s="643" t="s">
        <v>347</v>
      </c>
      <c r="C181" s="643">
        <v>58</v>
      </c>
      <c r="D181" s="643">
        <v>60</v>
      </c>
      <c r="E181" s="643">
        <v>76</v>
      </c>
      <c r="F181" s="643">
        <v>46</v>
      </c>
      <c r="G181" s="643">
        <v>53</v>
      </c>
      <c r="H181" s="643">
        <v>61</v>
      </c>
      <c r="I181" s="643">
        <v>60</v>
      </c>
      <c r="J181" s="643">
        <v>70</v>
      </c>
      <c r="K181" s="643" t="s">
        <v>135</v>
      </c>
      <c r="L181" s="643">
        <v>484</v>
      </c>
      <c r="M181" s="643">
        <v>100</v>
      </c>
      <c r="N181" s="643" t="s">
        <v>192</v>
      </c>
      <c r="O181" s="643" t="s">
        <v>192</v>
      </c>
      <c r="P181" s="642"/>
      <c r="Q181" s="643" t="s">
        <v>192</v>
      </c>
      <c r="R181" s="643" t="s">
        <v>192</v>
      </c>
      <c r="S181" s="642"/>
      <c r="T181" s="643" t="s">
        <v>112</v>
      </c>
      <c r="U181" s="643" t="str">
        <f>VLOOKUP(A181,'2012 SG'!$D$9:$AC$424,26,FALSE)</f>
        <v>C</v>
      </c>
      <c r="V181" s="643" t="b">
        <f t="shared" si="2"/>
        <v>1</v>
      </c>
      <c r="W181" s="643" t="s">
        <v>114</v>
      </c>
      <c r="X181" s="643" t="s">
        <v>110</v>
      </c>
      <c r="Y181" s="643" t="s">
        <v>112</v>
      </c>
      <c r="Z181" s="643" t="s">
        <v>112</v>
      </c>
      <c r="AA181" s="643" t="s">
        <v>112</v>
      </c>
      <c r="AB181" s="643" t="s">
        <v>114</v>
      </c>
      <c r="AC181" s="643" t="s">
        <v>112</v>
      </c>
      <c r="AD181" s="643" t="s">
        <v>112</v>
      </c>
      <c r="AE181" s="643" t="s">
        <v>112</v>
      </c>
      <c r="AF181" s="643" t="s">
        <v>110</v>
      </c>
      <c r="AG181" s="643" t="s">
        <v>110</v>
      </c>
      <c r="AH181" s="643" t="s">
        <v>110</v>
      </c>
      <c r="AI181" s="643" t="s">
        <v>193</v>
      </c>
      <c r="AJ181" s="643" t="s">
        <v>194</v>
      </c>
      <c r="AK181" s="643" t="s">
        <v>1817</v>
      </c>
      <c r="AL181" s="643" t="s">
        <v>1816</v>
      </c>
      <c r="AM181" s="643">
        <v>1</v>
      </c>
      <c r="AN181" s="643" t="s">
        <v>192</v>
      </c>
    </row>
    <row r="182" spans="1:40">
      <c r="A182" s="643" t="s">
        <v>700</v>
      </c>
      <c r="B182" s="643" t="s">
        <v>348</v>
      </c>
      <c r="C182" s="643">
        <v>92</v>
      </c>
      <c r="D182" s="643">
        <v>89</v>
      </c>
      <c r="E182" s="643">
        <v>97</v>
      </c>
      <c r="F182" s="643">
        <v>65</v>
      </c>
      <c r="G182" s="643">
        <v>75</v>
      </c>
      <c r="H182" s="643">
        <v>76</v>
      </c>
      <c r="I182" s="643">
        <v>70</v>
      </c>
      <c r="J182" s="643">
        <v>76</v>
      </c>
      <c r="K182" s="643" t="s">
        <v>135</v>
      </c>
      <c r="L182" s="643">
        <v>640</v>
      </c>
      <c r="M182" s="643">
        <v>99</v>
      </c>
      <c r="N182" s="643" t="s">
        <v>192</v>
      </c>
      <c r="O182" s="643" t="s">
        <v>192</v>
      </c>
      <c r="P182" s="642"/>
      <c r="Q182" s="643" t="s">
        <v>192</v>
      </c>
      <c r="R182" s="643" t="s">
        <v>192</v>
      </c>
      <c r="S182" s="643"/>
      <c r="T182" s="643" t="s">
        <v>132</v>
      </c>
      <c r="U182" s="643" t="str">
        <f>VLOOKUP(A182,'2012 SG'!$D$9:$AC$424,26,FALSE)</f>
        <v>A</v>
      </c>
      <c r="V182" s="643" t="b">
        <f t="shared" si="2"/>
        <v>1</v>
      </c>
      <c r="W182" s="643" t="s">
        <v>132</v>
      </c>
      <c r="X182" s="643" t="s">
        <v>132</v>
      </c>
      <c r="Y182" s="643" t="s">
        <v>132</v>
      </c>
      <c r="Z182" s="643" t="s">
        <v>132</v>
      </c>
      <c r="AA182" s="643" t="s">
        <v>132</v>
      </c>
      <c r="AB182" s="643" t="s">
        <v>132</v>
      </c>
      <c r="AC182" s="643" t="s">
        <v>132</v>
      </c>
      <c r="AD182" s="643" t="s">
        <v>132</v>
      </c>
      <c r="AE182" s="643" t="s">
        <v>132</v>
      </c>
      <c r="AF182" s="643" t="s">
        <v>114</v>
      </c>
      <c r="AG182" s="643" t="s">
        <v>132</v>
      </c>
      <c r="AH182" s="643" t="s">
        <v>132</v>
      </c>
      <c r="AI182" s="643" t="s">
        <v>193</v>
      </c>
      <c r="AJ182" s="643" t="s">
        <v>194</v>
      </c>
      <c r="AK182" s="643" t="s">
        <v>1868</v>
      </c>
      <c r="AL182" s="643" t="s">
        <v>1822</v>
      </c>
      <c r="AM182" s="643">
        <v>5</v>
      </c>
      <c r="AN182" s="643" t="s">
        <v>193</v>
      </c>
    </row>
    <row r="183" spans="1:40">
      <c r="A183" s="643" t="s">
        <v>701</v>
      </c>
      <c r="B183" s="643" t="s">
        <v>349</v>
      </c>
      <c r="C183" s="643">
        <v>82</v>
      </c>
      <c r="D183" s="643">
        <v>81</v>
      </c>
      <c r="E183" s="643">
        <v>82</v>
      </c>
      <c r="F183" s="643">
        <v>68</v>
      </c>
      <c r="G183" s="643">
        <v>73</v>
      </c>
      <c r="H183" s="643">
        <v>62</v>
      </c>
      <c r="I183" s="643">
        <v>60</v>
      </c>
      <c r="J183" s="643">
        <v>64</v>
      </c>
      <c r="K183" s="643" t="s">
        <v>135</v>
      </c>
      <c r="L183" s="643">
        <v>572</v>
      </c>
      <c r="M183" s="643">
        <v>100</v>
      </c>
      <c r="N183" s="643" t="s">
        <v>192</v>
      </c>
      <c r="O183" s="643" t="s">
        <v>192</v>
      </c>
      <c r="P183" s="642"/>
      <c r="Q183" s="643" t="s">
        <v>192</v>
      </c>
      <c r="R183" s="643" t="s">
        <v>192</v>
      </c>
      <c r="S183" s="642"/>
      <c r="T183" s="643" t="s">
        <v>132</v>
      </c>
      <c r="U183" s="643" t="str">
        <f>VLOOKUP(A183,'2012 SG'!$D$9:$AC$424,26,FALSE)</f>
        <v>A</v>
      </c>
      <c r="V183" s="643" t="b">
        <f t="shared" si="2"/>
        <v>1</v>
      </c>
      <c r="W183" s="643" t="s">
        <v>132</v>
      </c>
      <c r="X183" s="643" t="s">
        <v>132</v>
      </c>
      <c r="Y183" s="643" t="s">
        <v>132</v>
      </c>
      <c r="Z183" s="643" t="s">
        <v>132</v>
      </c>
      <c r="AA183" s="643" t="s">
        <v>114</v>
      </c>
      <c r="AB183" s="643" t="s">
        <v>132</v>
      </c>
      <c r="AC183" s="643" t="s">
        <v>132</v>
      </c>
      <c r="AD183" s="643" t="s">
        <v>114</v>
      </c>
      <c r="AE183" s="643" t="s">
        <v>112</v>
      </c>
      <c r="AF183" s="643" t="s">
        <v>112</v>
      </c>
      <c r="AG183" s="643" t="s">
        <v>112</v>
      </c>
      <c r="AH183" s="643" t="s">
        <v>110</v>
      </c>
      <c r="AI183" s="643" t="s">
        <v>193</v>
      </c>
      <c r="AJ183" s="643" t="s">
        <v>194</v>
      </c>
      <c r="AK183" s="643" t="s">
        <v>1850</v>
      </c>
      <c r="AL183" s="643" t="s">
        <v>1810</v>
      </c>
      <c r="AM183" s="643">
        <v>2</v>
      </c>
      <c r="AN183" s="643" t="s">
        <v>192</v>
      </c>
    </row>
    <row r="184" spans="1:40">
      <c r="A184" s="643" t="s">
        <v>702</v>
      </c>
      <c r="B184" s="643" t="s">
        <v>350</v>
      </c>
      <c r="C184" s="643">
        <v>75</v>
      </c>
      <c r="D184" s="643">
        <v>82</v>
      </c>
      <c r="E184" s="643">
        <v>95</v>
      </c>
      <c r="F184" s="643">
        <v>62</v>
      </c>
      <c r="G184" s="643">
        <v>67</v>
      </c>
      <c r="H184" s="643">
        <v>65</v>
      </c>
      <c r="I184" s="643">
        <v>62</v>
      </c>
      <c r="J184" s="643">
        <v>67</v>
      </c>
      <c r="K184" s="643" t="s">
        <v>135</v>
      </c>
      <c r="L184" s="643">
        <v>575</v>
      </c>
      <c r="M184" s="643">
        <v>100</v>
      </c>
      <c r="N184" s="643" t="s">
        <v>192</v>
      </c>
      <c r="O184" s="643" t="s">
        <v>192</v>
      </c>
      <c r="P184" s="642"/>
      <c r="Q184" s="643" t="s">
        <v>192</v>
      </c>
      <c r="R184" s="643" t="s">
        <v>192</v>
      </c>
      <c r="S184" s="642"/>
      <c r="T184" s="643" t="s">
        <v>132</v>
      </c>
      <c r="U184" s="643" t="str">
        <f>VLOOKUP(A184,'2012 SG'!$D$9:$AC$424,26,FALSE)</f>
        <v>A</v>
      </c>
      <c r="V184" s="643" t="b">
        <f t="shared" si="2"/>
        <v>1</v>
      </c>
      <c r="W184" s="643" t="s">
        <v>132</v>
      </c>
      <c r="X184" s="643" t="s">
        <v>132</v>
      </c>
      <c r="Y184" s="643" t="s">
        <v>132</v>
      </c>
      <c r="Z184" s="643" t="s">
        <v>132</v>
      </c>
      <c r="AA184" s="643" t="s">
        <v>132</v>
      </c>
      <c r="AB184" s="643" t="s">
        <v>132</v>
      </c>
      <c r="AC184" s="643" t="s">
        <v>132</v>
      </c>
      <c r="AD184" s="643" t="s">
        <v>132</v>
      </c>
      <c r="AE184" s="643" t="s">
        <v>112</v>
      </c>
      <c r="AF184" s="643" t="s">
        <v>132</v>
      </c>
      <c r="AG184" s="643" t="s">
        <v>112</v>
      </c>
      <c r="AH184" s="643" t="s">
        <v>110</v>
      </c>
      <c r="AI184" s="643" t="s">
        <v>193</v>
      </c>
      <c r="AJ184" s="643" t="s">
        <v>194</v>
      </c>
      <c r="AK184" s="643" t="s">
        <v>1818</v>
      </c>
      <c r="AL184" s="643" t="s">
        <v>1816</v>
      </c>
      <c r="AM184" s="643">
        <v>2</v>
      </c>
      <c r="AN184" s="643" t="s">
        <v>192</v>
      </c>
    </row>
    <row r="185" spans="1:40">
      <c r="A185" s="643" t="s">
        <v>703</v>
      </c>
      <c r="B185" s="643" t="s">
        <v>351</v>
      </c>
      <c r="C185" s="643">
        <v>81</v>
      </c>
      <c r="D185" s="643">
        <v>91</v>
      </c>
      <c r="E185" s="643">
        <v>86</v>
      </c>
      <c r="F185" s="643">
        <v>69</v>
      </c>
      <c r="G185" s="643">
        <v>63</v>
      </c>
      <c r="H185" s="643">
        <v>62</v>
      </c>
      <c r="I185" s="643">
        <v>54</v>
      </c>
      <c r="J185" s="643">
        <v>64</v>
      </c>
      <c r="K185" s="643" t="s">
        <v>135</v>
      </c>
      <c r="L185" s="643">
        <v>570</v>
      </c>
      <c r="M185" s="643">
        <v>100</v>
      </c>
      <c r="N185" s="643" t="s">
        <v>192</v>
      </c>
      <c r="O185" s="643" t="s">
        <v>192</v>
      </c>
      <c r="P185" s="642"/>
      <c r="Q185" s="643" t="s">
        <v>192</v>
      </c>
      <c r="R185" s="643" t="s">
        <v>192</v>
      </c>
      <c r="S185" s="642"/>
      <c r="T185" s="643" t="s">
        <v>132</v>
      </c>
      <c r="U185" s="643" t="str">
        <f>VLOOKUP(A185,'2012 SG'!$D$9:$AC$424,26,FALSE)</f>
        <v>A</v>
      </c>
      <c r="V185" s="643" t="b">
        <f t="shared" si="2"/>
        <v>1</v>
      </c>
      <c r="W185" s="643" t="s">
        <v>132</v>
      </c>
      <c r="X185" s="643" t="s">
        <v>132</v>
      </c>
      <c r="Y185" s="643" t="s">
        <v>132</v>
      </c>
      <c r="Z185" s="643" t="s">
        <v>114</v>
      </c>
      <c r="AA185" s="643" t="s">
        <v>132</v>
      </c>
      <c r="AB185" s="643" t="s">
        <v>132</v>
      </c>
      <c r="AC185" s="643" t="s">
        <v>132</v>
      </c>
      <c r="AD185" s="643" t="s">
        <v>112</v>
      </c>
      <c r="AE185" s="643" t="s">
        <v>114</v>
      </c>
      <c r="AF185" s="643" t="s">
        <v>132</v>
      </c>
      <c r="AG185" s="643" t="s">
        <v>112</v>
      </c>
      <c r="AH185" s="643" t="s">
        <v>112</v>
      </c>
      <c r="AI185" s="643" t="s">
        <v>193</v>
      </c>
      <c r="AJ185" s="643" t="s">
        <v>194</v>
      </c>
      <c r="AK185" s="643" t="s">
        <v>1832</v>
      </c>
      <c r="AL185" s="643" t="s">
        <v>1809</v>
      </c>
      <c r="AM185" s="643">
        <v>1</v>
      </c>
      <c r="AN185" s="643" t="s">
        <v>192</v>
      </c>
    </row>
    <row r="186" spans="1:40">
      <c r="A186" s="643" t="s">
        <v>704</v>
      </c>
      <c r="B186" s="643" t="s">
        <v>352</v>
      </c>
      <c r="C186" s="643">
        <v>79</v>
      </c>
      <c r="D186" s="643">
        <v>77</v>
      </c>
      <c r="E186" s="643">
        <v>93</v>
      </c>
      <c r="F186" s="643">
        <v>52</v>
      </c>
      <c r="G186" s="643">
        <v>65</v>
      </c>
      <c r="H186" s="643">
        <v>78</v>
      </c>
      <c r="I186" s="643">
        <v>55</v>
      </c>
      <c r="J186" s="643">
        <v>71</v>
      </c>
      <c r="K186" s="643" t="s">
        <v>135</v>
      </c>
      <c r="L186" s="643">
        <v>570</v>
      </c>
      <c r="M186" s="643">
        <v>100</v>
      </c>
      <c r="N186" s="643" t="s">
        <v>193</v>
      </c>
      <c r="O186" s="643" t="s">
        <v>192</v>
      </c>
      <c r="P186" s="642"/>
      <c r="Q186" s="643" t="s">
        <v>192</v>
      </c>
      <c r="R186" s="643" t="s">
        <v>192</v>
      </c>
      <c r="S186" s="642"/>
      <c r="T186" s="643" t="s">
        <v>132</v>
      </c>
      <c r="U186" s="643" t="str">
        <f>VLOOKUP(A186,'2012 SG'!$D$9:$AC$424,26,FALSE)</f>
        <v>A</v>
      </c>
      <c r="V186" s="643" t="b">
        <f t="shared" si="2"/>
        <v>1</v>
      </c>
      <c r="W186" s="643" t="s">
        <v>114</v>
      </c>
      <c r="X186" s="643" t="s">
        <v>132</v>
      </c>
      <c r="Y186" s="643" t="s">
        <v>132</v>
      </c>
      <c r="Z186" s="643" t="s">
        <v>112</v>
      </c>
      <c r="AA186" s="643" t="s">
        <v>114</v>
      </c>
      <c r="AB186" s="643" t="s">
        <v>114</v>
      </c>
      <c r="AC186" s="643" t="s">
        <v>114</v>
      </c>
      <c r="AD186" s="643" t="s">
        <v>112</v>
      </c>
      <c r="AE186" s="643" t="s">
        <v>114</v>
      </c>
      <c r="AF186" s="643" t="s">
        <v>110</v>
      </c>
      <c r="AG186" s="643" t="s">
        <v>110</v>
      </c>
      <c r="AH186" s="643" t="s">
        <v>110</v>
      </c>
      <c r="AI186" s="643" t="s">
        <v>193</v>
      </c>
      <c r="AJ186" s="643" t="s">
        <v>194</v>
      </c>
      <c r="AK186" s="643" t="s">
        <v>1821</v>
      </c>
      <c r="AL186" s="643" t="s">
        <v>1812</v>
      </c>
      <c r="AM186" s="643">
        <v>1</v>
      </c>
      <c r="AN186" s="643" t="s">
        <v>192</v>
      </c>
    </row>
    <row r="187" spans="1:40">
      <c r="A187" s="643" t="s">
        <v>705</v>
      </c>
      <c r="B187" s="643" t="s">
        <v>353</v>
      </c>
      <c r="C187" s="643">
        <v>66</v>
      </c>
      <c r="D187" s="643">
        <v>68</v>
      </c>
      <c r="E187" s="643">
        <v>92</v>
      </c>
      <c r="F187" s="643">
        <v>33</v>
      </c>
      <c r="G187" s="643">
        <v>68</v>
      </c>
      <c r="H187" s="643">
        <v>58</v>
      </c>
      <c r="I187" s="643">
        <v>67</v>
      </c>
      <c r="J187" s="643">
        <v>57</v>
      </c>
      <c r="K187" s="643" t="s">
        <v>135</v>
      </c>
      <c r="L187" s="643">
        <v>509</v>
      </c>
      <c r="M187" s="643">
        <v>99</v>
      </c>
      <c r="N187" s="643" t="s">
        <v>192</v>
      </c>
      <c r="O187" s="643" t="s">
        <v>192</v>
      </c>
      <c r="P187" s="642"/>
      <c r="Q187" s="643" t="s">
        <v>192</v>
      </c>
      <c r="R187" s="643" t="s">
        <v>192</v>
      </c>
      <c r="S187" s="642"/>
      <c r="T187" s="643" t="s">
        <v>114</v>
      </c>
      <c r="U187" s="643" t="str">
        <f>VLOOKUP(A187,'2012 SG'!$D$9:$AC$424,26,FALSE)</f>
        <v>B</v>
      </c>
      <c r="V187" s="643" t="b">
        <f t="shared" si="2"/>
        <v>1</v>
      </c>
      <c r="W187" s="643" t="s">
        <v>112</v>
      </c>
      <c r="X187" s="643" t="s">
        <v>132</v>
      </c>
      <c r="Y187" s="643" t="s">
        <v>110</v>
      </c>
      <c r="Z187" s="643" t="s">
        <v>114</v>
      </c>
      <c r="AA187" s="643" t="s">
        <v>114</v>
      </c>
      <c r="AB187" s="643" t="s">
        <v>132</v>
      </c>
      <c r="AC187" s="643" t="s">
        <v>112</v>
      </c>
      <c r="AD187" s="643" t="s">
        <v>114</v>
      </c>
      <c r="AE187" s="643" t="s">
        <v>114</v>
      </c>
      <c r="AF187" s="643" t="s">
        <v>112</v>
      </c>
      <c r="AG187" s="643" t="s">
        <v>110</v>
      </c>
      <c r="AH187" s="643" t="s">
        <v>116</v>
      </c>
      <c r="AI187" s="643" t="s">
        <v>193</v>
      </c>
      <c r="AJ187" s="643" t="s">
        <v>194</v>
      </c>
      <c r="AK187" s="643" t="s">
        <v>1808</v>
      </c>
      <c r="AL187" s="643" t="s">
        <v>1816</v>
      </c>
      <c r="AM187" s="643">
        <v>1</v>
      </c>
      <c r="AN187" s="643" t="s">
        <v>192</v>
      </c>
    </row>
    <row r="188" spans="1:40">
      <c r="A188" s="643" t="s">
        <v>706</v>
      </c>
      <c r="B188" s="643" t="s">
        <v>354</v>
      </c>
      <c r="C188" s="643">
        <v>79</v>
      </c>
      <c r="D188" s="643">
        <v>76</v>
      </c>
      <c r="E188" s="643">
        <v>95</v>
      </c>
      <c r="F188" s="643">
        <v>60</v>
      </c>
      <c r="G188" s="643">
        <v>71</v>
      </c>
      <c r="H188" s="643">
        <v>66</v>
      </c>
      <c r="I188" s="643">
        <v>62</v>
      </c>
      <c r="J188" s="643">
        <v>69</v>
      </c>
      <c r="K188" s="643" t="s">
        <v>135</v>
      </c>
      <c r="L188" s="643">
        <v>578</v>
      </c>
      <c r="M188" s="643">
        <v>100</v>
      </c>
      <c r="N188" s="643" t="s">
        <v>192</v>
      </c>
      <c r="O188" s="643" t="s">
        <v>192</v>
      </c>
      <c r="P188" s="642"/>
      <c r="Q188" s="643" t="s">
        <v>192</v>
      </c>
      <c r="R188" s="643" t="s">
        <v>192</v>
      </c>
      <c r="S188" s="642"/>
      <c r="T188" s="643" t="s">
        <v>132</v>
      </c>
      <c r="U188" s="643" t="str">
        <f>VLOOKUP(A188,'2012 SG'!$D$9:$AC$424,26,FALSE)</f>
        <v>A</v>
      </c>
      <c r="V188" s="643" t="b">
        <f t="shared" si="2"/>
        <v>1</v>
      </c>
      <c r="W188" s="643" t="s">
        <v>132</v>
      </c>
      <c r="X188" s="643" t="s">
        <v>132</v>
      </c>
      <c r="Y188" s="643" t="s">
        <v>132</v>
      </c>
      <c r="Z188" s="643" t="s">
        <v>132</v>
      </c>
      <c r="AA188" s="643" t="s">
        <v>132</v>
      </c>
      <c r="AB188" s="643" t="s">
        <v>132</v>
      </c>
      <c r="AC188" s="643" t="s">
        <v>132</v>
      </c>
      <c r="AD188" s="643" t="s">
        <v>132</v>
      </c>
      <c r="AE188" s="643" t="s">
        <v>132</v>
      </c>
      <c r="AF188" s="643" t="s">
        <v>112</v>
      </c>
      <c r="AG188" s="643" t="s">
        <v>112</v>
      </c>
      <c r="AH188" s="643" t="s">
        <v>112</v>
      </c>
      <c r="AI188" s="643" t="s">
        <v>193</v>
      </c>
      <c r="AJ188" s="643" t="s">
        <v>194</v>
      </c>
      <c r="AK188" s="643" t="s">
        <v>1854</v>
      </c>
      <c r="AL188" s="643" t="s">
        <v>1852</v>
      </c>
      <c r="AM188" s="643">
        <v>5</v>
      </c>
      <c r="AN188" s="643" t="s">
        <v>192</v>
      </c>
    </row>
    <row r="189" spans="1:40">
      <c r="A189" s="643" t="s">
        <v>707</v>
      </c>
      <c r="B189" s="643" t="s">
        <v>355</v>
      </c>
      <c r="C189" s="643">
        <v>62</v>
      </c>
      <c r="D189" s="643">
        <v>48</v>
      </c>
      <c r="E189" s="643">
        <v>97</v>
      </c>
      <c r="F189" s="643">
        <v>29</v>
      </c>
      <c r="G189" s="643">
        <v>61</v>
      </c>
      <c r="H189" s="643">
        <v>26</v>
      </c>
      <c r="I189" s="643">
        <v>69</v>
      </c>
      <c r="J189" s="643">
        <v>26</v>
      </c>
      <c r="K189" s="643" t="s">
        <v>135</v>
      </c>
      <c r="L189" s="643">
        <v>418</v>
      </c>
      <c r="M189" s="643">
        <v>100</v>
      </c>
      <c r="N189" s="643" t="s">
        <v>192</v>
      </c>
      <c r="O189" s="643" t="s">
        <v>192</v>
      </c>
      <c r="P189" s="642"/>
      <c r="Q189" s="643" t="s">
        <v>192</v>
      </c>
      <c r="R189" s="643" t="s">
        <v>193</v>
      </c>
      <c r="S189" s="642"/>
      <c r="T189" s="643" t="s">
        <v>110</v>
      </c>
      <c r="U189" s="643" t="str">
        <f>VLOOKUP(A189,'2012 SG'!$D$9:$AC$424,26,FALSE)</f>
        <v>D</v>
      </c>
      <c r="V189" s="643" t="b">
        <f t="shared" si="2"/>
        <v>1</v>
      </c>
      <c r="W189" s="643" t="s">
        <v>132</v>
      </c>
      <c r="X189" s="643" t="s">
        <v>132</v>
      </c>
      <c r="Y189" s="643" t="s">
        <v>114</v>
      </c>
      <c r="Z189" s="643" t="s">
        <v>112</v>
      </c>
      <c r="AA189" s="643" t="s">
        <v>114</v>
      </c>
      <c r="AB189" s="643" t="s">
        <v>132</v>
      </c>
      <c r="AC189" s="643" t="s">
        <v>112</v>
      </c>
      <c r="AD189" s="643" t="s">
        <v>112</v>
      </c>
      <c r="AE189" s="643" t="s">
        <v>114</v>
      </c>
      <c r="AF189" s="643" t="s">
        <v>110</v>
      </c>
      <c r="AG189" s="643" t="s">
        <v>110</v>
      </c>
      <c r="AH189" s="643" t="s">
        <v>116</v>
      </c>
      <c r="AI189" s="643" t="s">
        <v>193</v>
      </c>
      <c r="AJ189" s="643" t="s">
        <v>194</v>
      </c>
      <c r="AK189" s="643" t="s">
        <v>1808</v>
      </c>
      <c r="AL189" s="643" t="s">
        <v>1808</v>
      </c>
      <c r="AM189" s="643">
        <v>5</v>
      </c>
      <c r="AN189" s="643" t="s">
        <v>192</v>
      </c>
    </row>
    <row r="190" spans="1:40">
      <c r="A190" s="643" t="s">
        <v>708</v>
      </c>
      <c r="B190" s="643" t="s">
        <v>356</v>
      </c>
      <c r="C190" s="643">
        <v>43</v>
      </c>
      <c r="D190" s="643">
        <v>43</v>
      </c>
      <c r="E190" s="643">
        <v>87</v>
      </c>
      <c r="F190" s="643">
        <v>25</v>
      </c>
      <c r="G190" s="643">
        <v>55</v>
      </c>
      <c r="H190" s="643">
        <v>36</v>
      </c>
      <c r="I190" s="643">
        <v>50</v>
      </c>
      <c r="J190" s="643">
        <v>37</v>
      </c>
      <c r="K190" s="643" t="s">
        <v>135</v>
      </c>
      <c r="L190" s="643">
        <v>376</v>
      </c>
      <c r="M190" s="643">
        <v>100</v>
      </c>
      <c r="N190" s="643" t="s">
        <v>193</v>
      </c>
      <c r="O190" s="643" t="s">
        <v>192</v>
      </c>
      <c r="P190" s="642"/>
      <c r="Q190" s="643" t="s">
        <v>193</v>
      </c>
      <c r="R190" s="643" t="s">
        <v>193</v>
      </c>
      <c r="S190" s="642"/>
      <c r="T190" s="643" t="s">
        <v>116</v>
      </c>
      <c r="U190" s="643" t="str">
        <f>VLOOKUP(A190,'2012 SG'!$D$9:$AC$424,26,FALSE)</f>
        <v>F</v>
      </c>
      <c r="V190" s="643" t="b">
        <f t="shared" si="2"/>
        <v>1</v>
      </c>
      <c r="W190" s="643" t="s">
        <v>116</v>
      </c>
      <c r="X190" s="643" t="s">
        <v>114</v>
      </c>
      <c r="Y190" s="643" t="s">
        <v>110</v>
      </c>
      <c r="Z190" s="643" t="s">
        <v>110</v>
      </c>
      <c r="AA190" s="643" t="s">
        <v>110</v>
      </c>
      <c r="AB190" s="643" t="s">
        <v>114</v>
      </c>
      <c r="AC190" s="643" t="s">
        <v>112</v>
      </c>
      <c r="AD190" s="643" t="s">
        <v>112</v>
      </c>
      <c r="AE190" s="643" t="s">
        <v>110</v>
      </c>
      <c r="AF190" s="643" t="s">
        <v>110</v>
      </c>
      <c r="AG190" s="643" t="s">
        <v>110</v>
      </c>
      <c r="AH190" s="643" t="s">
        <v>110</v>
      </c>
      <c r="AI190" s="643" t="s">
        <v>193</v>
      </c>
      <c r="AJ190" s="643" t="s">
        <v>194</v>
      </c>
      <c r="AK190" s="643" t="s">
        <v>1830</v>
      </c>
      <c r="AL190" s="643" t="s">
        <v>1816</v>
      </c>
      <c r="AM190" s="643">
        <v>6</v>
      </c>
      <c r="AN190" s="643" t="s">
        <v>192</v>
      </c>
    </row>
    <row r="191" spans="1:40">
      <c r="A191" s="643" t="s">
        <v>709</v>
      </c>
      <c r="B191" s="643" t="s">
        <v>357</v>
      </c>
      <c r="C191" s="643">
        <v>96</v>
      </c>
      <c r="D191" s="643">
        <v>94</v>
      </c>
      <c r="E191" s="643">
        <v>94</v>
      </c>
      <c r="F191" s="643">
        <v>83</v>
      </c>
      <c r="G191" s="643">
        <v>72</v>
      </c>
      <c r="H191" s="643">
        <v>74</v>
      </c>
      <c r="I191" s="643">
        <v>65</v>
      </c>
      <c r="J191" s="643">
        <v>71</v>
      </c>
      <c r="K191" s="643" t="s">
        <v>135</v>
      </c>
      <c r="L191" s="643">
        <v>649</v>
      </c>
      <c r="M191" s="643">
        <v>100</v>
      </c>
      <c r="N191" s="643" t="s">
        <v>192</v>
      </c>
      <c r="O191" s="643" t="s">
        <v>192</v>
      </c>
      <c r="P191" s="642"/>
      <c r="Q191" s="643" t="s">
        <v>192</v>
      </c>
      <c r="R191" s="643" t="s">
        <v>192</v>
      </c>
      <c r="S191" s="642"/>
      <c r="T191" s="643" t="s">
        <v>132</v>
      </c>
      <c r="U191" s="643" t="str">
        <f>VLOOKUP(A191,'2012 SG'!$D$9:$AC$424,26,FALSE)</f>
        <v>A</v>
      </c>
      <c r="V191" s="643" t="b">
        <f t="shared" si="2"/>
        <v>1</v>
      </c>
      <c r="W191" s="643" t="s">
        <v>132</v>
      </c>
      <c r="X191" s="643" t="s">
        <v>132</v>
      </c>
      <c r="Y191" s="643" t="s">
        <v>132</v>
      </c>
      <c r="Z191" s="643" t="s">
        <v>132</v>
      </c>
      <c r="AA191" s="643" t="s">
        <v>132</v>
      </c>
      <c r="AB191" s="643" t="s">
        <v>132</v>
      </c>
      <c r="AC191" s="643" t="s">
        <v>132</v>
      </c>
      <c r="AD191" s="643" t="s">
        <v>132</v>
      </c>
      <c r="AE191" s="643" t="s">
        <v>132</v>
      </c>
      <c r="AF191" s="643" t="s">
        <v>132</v>
      </c>
      <c r="AG191" s="643" t="s">
        <v>132</v>
      </c>
      <c r="AH191" s="643" t="s">
        <v>132</v>
      </c>
      <c r="AI191" s="643" t="s">
        <v>193</v>
      </c>
      <c r="AJ191" s="643" t="s">
        <v>194</v>
      </c>
      <c r="AK191" s="643" t="s">
        <v>1869</v>
      </c>
      <c r="AL191" s="643" t="s">
        <v>1836</v>
      </c>
      <c r="AM191" s="643">
        <v>5</v>
      </c>
      <c r="AN191" s="643" t="s">
        <v>193</v>
      </c>
    </row>
    <row r="192" spans="1:40">
      <c r="A192" s="643" t="s">
        <v>710</v>
      </c>
      <c r="B192" s="643" t="s">
        <v>358</v>
      </c>
      <c r="C192" s="643">
        <v>64</v>
      </c>
      <c r="D192" s="643">
        <v>62</v>
      </c>
      <c r="E192" s="643">
        <v>73</v>
      </c>
      <c r="F192" s="643">
        <v>63</v>
      </c>
      <c r="G192" s="643">
        <v>59</v>
      </c>
      <c r="H192" s="643">
        <v>63</v>
      </c>
      <c r="I192" s="643">
        <v>61</v>
      </c>
      <c r="J192" s="643">
        <v>61</v>
      </c>
      <c r="K192" s="643" t="s">
        <v>135</v>
      </c>
      <c r="L192" s="643">
        <v>506</v>
      </c>
      <c r="M192" s="643">
        <v>100</v>
      </c>
      <c r="N192" s="643" t="s">
        <v>192</v>
      </c>
      <c r="O192" s="643" t="s">
        <v>192</v>
      </c>
      <c r="P192" s="642"/>
      <c r="Q192" s="643" t="s">
        <v>192</v>
      </c>
      <c r="R192" s="643" t="s">
        <v>192</v>
      </c>
      <c r="S192" s="642"/>
      <c r="T192" s="643" t="s">
        <v>114</v>
      </c>
      <c r="U192" s="643" t="str">
        <f>VLOOKUP(A192,'2012 SG'!$D$9:$AC$424,26,FALSE)</f>
        <v>B</v>
      </c>
      <c r="V192" s="643" t="b">
        <f t="shared" si="2"/>
        <v>1</v>
      </c>
      <c r="W192" s="643" t="s">
        <v>132</v>
      </c>
      <c r="X192" s="643" t="s">
        <v>132</v>
      </c>
      <c r="Y192" s="643" t="s">
        <v>114</v>
      </c>
      <c r="Z192" s="643" t="s">
        <v>110</v>
      </c>
      <c r="AA192" s="643" t="s">
        <v>112</v>
      </c>
      <c r="AB192" s="643" t="s">
        <v>112</v>
      </c>
      <c r="AC192" s="643" t="s">
        <v>132</v>
      </c>
      <c r="AD192" s="643" t="s">
        <v>114</v>
      </c>
      <c r="AE192" s="643" t="s">
        <v>110</v>
      </c>
      <c r="AF192" s="643" t="s">
        <v>110</v>
      </c>
      <c r="AG192" s="643" t="s">
        <v>112</v>
      </c>
      <c r="AH192" s="643" t="s">
        <v>110</v>
      </c>
      <c r="AI192" s="643" t="s">
        <v>193</v>
      </c>
      <c r="AJ192" s="643" t="s">
        <v>194</v>
      </c>
      <c r="AK192" s="643" t="s">
        <v>1830</v>
      </c>
      <c r="AL192" s="643" t="s">
        <v>1811</v>
      </c>
      <c r="AM192" s="643">
        <v>5</v>
      </c>
      <c r="AN192" s="643" t="s">
        <v>192</v>
      </c>
    </row>
    <row r="193" spans="1:40">
      <c r="A193" s="643" t="s">
        <v>711</v>
      </c>
      <c r="B193" s="643" t="s">
        <v>359</v>
      </c>
      <c r="C193" s="643">
        <v>57</v>
      </c>
      <c r="D193" s="643">
        <v>62</v>
      </c>
      <c r="E193" s="643">
        <v>92</v>
      </c>
      <c r="F193" s="643">
        <v>38</v>
      </c>
      <c r="G193" s="643">
        <v>63</v>
      </c>
      <c r="H193" s="643">
        <v>52</v>
      </c>
      <c r="I193" s="643">
        <v>60</v>
      </c>
      <c r="J193" s="643">
        <v>56</v>
      </c>
      <c r="K193" s="643" t="s">
        <v>135</v>
      </c>
      <c r="L193" s="643">
        <v>480</v>
      </c>
      <c r="M193" s="643">
        <v>100</v>
      </c>
      <c r="N193" s="643" t="s">
        <v>192</v>
      </c>
      <c r="O193" s="643" t="s">
        <v>192</v>
      </c>
      <c r="P193" s="642"/>
      <c r="Q193" s="643" t="s">
        <v>192</v>
      </c>
      <c r="R193" s="643" t="s">
        <v>192</v>
      </c>
      <c r="S193" s="642"/>
      <c r="T193" s="643" t="s">
        <v>112</v>
      </c>
      <c r="U193" s="643" t="str">
        <f>VLOOKUP(A193,'2012 SG'!$D$9:$AC$424,26,FALSE)</f>
        <v>C</v>
      </c>
      <c r="V193" s="643" t="b">
        <f t="shared" si="2"/>
        <v>1</v>
      </c>
      <c r="W193" s="643" t="s">
        <v>112</v>
      </c>
      <c r="X193" s="643" t="s">
        <v>110</v>
      </c>
      <c r="Y193" s="643" t="s">
        <v>112</v>
      </c>
      <c r="Z193" s="643" t="s">
        <v>116</v>
      </c>
      <c r="AA193" s="643" t="s">
        <v>110</v>
      </c>
      <c r="AB193" s="643" t="s">
        <v>112</v>
      </c>
      <c r="AC193" s="643" t="s">
        <v>112</v>
      </c>
      <c r="AD193" s="643" t="s">
        <v>112</v>
      </c>
      <c r="AE193" s="643" t="s">
        <v>110</v>
      </c>
      <c r="AF193" s="643" t="s">
        <v>112</v>
      </c>
      <c r="AG193" s="643" t="s">
        <v>110</v>
      </c>
      <c r="AH193" s="643" t="s">
        <v>116</v>
      </c>
      <c r="AI193" s="643" t="s">
        <v>193</v>
      </c>
      <c r="AJ193" s="643" t="s">
        <v>194</v>
      </c>
      <c r="AK193" s="643" t="s">
        <v>1811</v>
      </c>
      <c r="AL193" s="643" t="s">
        <v>1811</v>
      </c>
      <c r="AM193" s="643">
        <v>6</v>
      </c>
      <c r="AN193" s="643" t="s">
        <v>192</v>
      </c>
    </row>
    <row r="194" spans="1:40">
      <c r="A194" s="643" t="s">
        <v>712</v>
      </c>
      <c r="B194" s="643" t="s">
        <v>360</v>
      </c>
      <c r="C194" s="643">
        <v>58</v>
      </c>
      <c r="D194" s="643">
        <v>73</v>
      </c>
      <c r="E194" s="643">
        <v>98</v>
      </c>
      <c r="F194" s="643">
        <v>43</v>
      </c>
      <c r="G194" s="643">
        <v>65</v>
      </c>
      <c r="H194" s="643">
        <v>71</v>
      </c>
      <c r="I194" s="643">
        <v>54</v>
      </c>
      <c r="J194" s="643">
        <v>63</v>
      </c>
      <c r="K194" s="643" t="s">
        <v>135</v>
      </c>
      <c r="L194" s="643">
        <v>525</v>
      </c>
      <c r="M194" s="643">
        <v>100</v>
      </c>
      <c r="N194" s="643" t="s">
        <v>193</v>
      </c>
      <c r="O194" s="643" t="s">
        <v>192</v>
      </c>
      <c r="P194" s="642"/>
      <c r="Q194" s="643" t="s">
        <v>192</v>
      </c>
      <c r="R194" s="643" t="s">
        <v>192</v>
      </c>
      <c r="S194" s="642"/>
      <c r="T194" s="643" t="s">
        <v>132</v>
      </c>
      <c r="U194" s="643" t="str">
        <f>VLOOKUP(A194,'2012 SG'!$D$9:$AC$424,26,FALSE)</f>
        <v>A</v>
      </c>
      <c r="V194" s="643" t="b">
        <f t="shared" si="2"/>
        <v>1</v>
      </c>
      <c r="W194" s="643" t="s">
        <v>112</v>
      </c>
      <c r="X194" s="643" t="s">
        <v>132</v>
      </c>
      <c r="Y194" s="643" t="s">
        <v>132</v>
      </c>
      <c r="Z194" s="643" t="s">
        <v>112</v>
      </c>
      <c r="AA194" s="643" t="s">
        <v>114</v>
      </c>
      <c r="AB194" s="643" t="s">
        <v>112</v>
      </c>
      <c r="AC194" s="643" t="s">
        <v>110</v>
      </c>
      <c r="AD194" s="643" t="s">
        <v>112</v>
      </c>
      <c r="AE194" s="643" t="s">
        <v>110</v>
      </c>
      <c r="AF194" s="643" t="s">
        <v>110</v>
      </c>
      <c r="AG194" s="643" t="s">
        <v>110</v>
      </c>
      <c r="AH194" s="643" t="s">
        <v>110</v>
      </c>
      <c r="AI194" s="643" t="s">
        <v>193</v>
      </c>
      <c r="AJ194" s="643" t="s">
        <v>194</v>
      </c>
      <c r="AK194" s="643" t="s">
        <v>1808</v>
      </c>
      <c r="AL194" s="643" t="s">
        <v>1816</v>
      </c>
      <c r="AM194" s="643">
        <v>1</v>
      </c>
      <c r="AN194" s="643" t="s">
        <v>192</v>
      </c>
    </row>
    <row r="195" spans="1:40">
      <c r="A195" s="643" t="s">
        <v>713</v>
      </c>
      <c r="B195" s="643" t="s">
        <v>361</v>
      </c>
      <c r="C195" s="643">
        <v>44</v>
      </c>
      <c r="D195" s="643">
        <v>79</v>
      </c>
      <c r="E195" s="643">
        <v>67</v>
      </c>
      <c r="F195" s="643">
        <v>45</v>
      </c>
      <c r="G195" s="643">
        <v>55</v>
      </c>
      <c r="H195" s="643">
        <v>70</v>
      </c>
      <c r="I195" s="643">
        <v>61</v>
      </c>
      <c r="J195" s="643">
        <v>73</v>
      </c>
      <c r="K195" s="643" t="s">
        <v>135</v>
      </c>
      <c r="L195" s="643">
        <v>494</v>
      </c>
      <c r="M195" s="643">
        <v>100</v>
      </c>
      <c r="N195" s="643" t="s">
        <v>192</v>
      </c>
      <c r="O195" s="643" t="s">
        <v>192</v>
      </c>
      <c r="P195" s="642"/>
      <c r="Q195" s="643" t="s">
        <v>192</v>
      </c>
      <c r="R195" s="643" t="s">
        <v>192</v>
      </c>
      <c r="S195" s="642"/>
      <c r="T195" s="643" t="s">
        <v>112</v>
      </c>
      <c r="U195" s="643" t="str">
        <f>VLOOKUP(A195,'2012 SG'!$D$9:$AC$424,26,FALSE)</f>
        <v>C</v>
      </c>
      <c r="V195" s="643" t="b">
        <f t="shared" si="2"/>
        <v>1</v>
      </c>
      <c r="W195" s="643" t="s">
        <v>112</v>
      </c>
      <c r="X195" s="643" t="s">
        <v>132</v>
      </c>
      <c r="Y195" s="643" t="s">
        <v>112</v>
      </c>
      <c r="Z195" s="643" t="s">
        <v>132</v>
      </c>
      <c r="AA195" s="643" t="s">
        <v>114</v>
      </c>
      <c r="AB195" s="643" t="s">
        <v>114</v>
      </c>
      <c r="AC195" s="643" t="s">
        <v>114</v>
      </c>
      <c r="AD195" s="643" t="s">
        <v>110</v>
      </c>
      <c r="AE195" s="643" t="s">
        <v>110</v>
      </c>
      <c r="AF195" s="643" t="s">
        <v>110</v>
      </c>
      <c r="AG195" s="643" t="s">
        <v>110</v>
      </c>
      <c r="AH195" s="643" t="s">
        <v>116</v>
      </c>
      <c r="AI195" s="643" t="s">
        <v>193</v>
      </c>
      <c r="AJ195" s="643" t="s">
        <v>194</v>
      </c>
      <c r="AK195" s="643" t="s">
        <v>1817</v>
      </c>
      <c r="AL195" s="643" t="s">
        <v>1816</v>
      </c>
      <c r="AM195" s="643">
        <v>1</v>
      </c>
      <c r="AN195" s="643" t="s">
        <v>192</v>
      </c>
    </row>
    <row r="196" spans="1:40">
      <c r="A196" s="643" t="s">
        <v>714</v>
      </c>
      <c r="B196" s="643" t="s">
        <v>362</v>
      </c>
      <c r="C196" s="643">
        <v>81</v>
      </c>
      <c r="D196" s="643">
        <v>85</v>
      </c>
      <c r="E196" s="643">
        <v>92</v>
      </c>
      <c r="F196" s="643">
        <v>53</v>
      </c>
      <c r="G196" s="643">
        <v>67</v>
      </c>
      <c r="H196" s="643">
        <v>66</v>
      </c>
      <c r="I196" s="643">
        <v>67</v>
      </c>
      <c r="J196" s="643">
        <v>65</v>
      </c>
      <c r="K196" s="643" t="s">
        <v>135</v>
      </c>
      <c r="L196" s="643">
        <v>576</v>
      </c>
      <c r="M196" s="643">
        <v>100</v>
      </c>
      <c r="N196" s="643" t="s">
        <v>192</v>
      </c>
      <c r="O196" s="643" t="s">
        <v>192</v>
      </c>
      <c r="P196" s="642"/>
      <c r="Q196" s="643" t="s">
        <v>192</v>
      </c>
      <c r="R196" s="643" t="s">
        <v>192</v>
      </c>
      <c r="S196" s="642"/>
      <c r="T196" s="643" t="s">
        <v>132</v>
      </c>
      <c r="U196" s="643" t="str">
        <f>VLOOKUP(A196,'2012 SG'!$D$9:$AC$424,26,FALSE)</f>
        <v>A</v>
      </c>
      <c r="V196" s="643" t="b">
        <f t="shared" si="2"/>
        <v>1</v>
      </c>
      <c r="W196" s="643" t="s">
        <v>132</v>
      </c>
      <c r="X196" s="643" t="s">
        <v>132</v>
      </c>
      <c r="Y196" s="643" t="s">
        <v>132</v>
      </c>
      <c r="Z196" s="643" t="s">
        <v>132</v>
      </c>
      <c r="AA196" s="643" t="s">
        <v>132</v>
      </c>
      <c r="AB196" s="643" t="s">
        <v>132</v>
      </c>
      <c r="AC196" s="643" t="s">
        <v>132</v>
      </c>
      <c r="AD196" s="643" t="s">
        <v>132</v>
      </c>
      <c r="AE196" s="643" t="s">
        <v>132</v>
      </c>
      <c r="AF196" s="643" t="s">
        <v>114</v>
      </c>
      <c r="AG196" s="643" t="s">
        <v>132</v>
      </c>
      <c r="AH196" s="643" t="s">
        <v>112</v>
      </c>
      <c r="AI196" s="643" t="s">
        <v>193</v>
      </c>
      <c r="AJ196" s="643" t="s">
        <v>194</v>
      </c>
      <c r="AK196" s="643" t="s">
        <v>1851</v>
      </c>
      <c r="AL196" s="643" t="s">
        <v>1818</v>
      </c>
      <c r="AM196" s="643">
        <v>5</v>
      </c>
      <c r="AN196" s="643" t="s">
        <v>192</v>
      </c>
    </row>
    <row r="197" spans="1:40">
      <c r="A197" s="643" t="s">
        <v>715</v>
      </c>
      <c r="B197" s="643" t="s">
        <v>363</v>
      </c>
      <c r="C197" s="643">
        <v>66</v>
      </c>
      <c r="D197" s="643">
        <v>68</v>
      </c>
      <c r="E197" s="643">
        <v>78</v>
      </c>
      <c r="F197" s="643">
        <v>29</v>
      </c>
      <c r="G197" s="643">
        <v>67</v>
      </c>
      <c r="H197" s="643">
        <v>63</v>
      </c>
      <c r="I197" s="643">
        <v>56</v>
      </c>
      <c r="J197" s="643">
        <v>66</v>
      </c>
      <c r="K197" s="643" t="s">
        <v>135</v>
      </c>
      <c r="L197" s="643">
        <v>493</v>
      </c>
      <c r="M197" s="643">
        <v>100</v>
      </c>
      <c r="N197" s="643" t="s">
        <v>193</v>
      </c>
      <c r="O197" s="643" t="s">
        <v>192</v>
      </c>
      <c r="P197" s="642"/>
      <c r="Q197" s="643" t="s">
        <v>192</v>
      </c>
      <c r="R197" s="643" t="s">
        <v>192</v>
      </c>
      <c r="S197" s="642"/>
      <c r="T197" s="643" t="s">
        <v>112</v>
      </c>
      <c r="U197" s="643" t="str">
        <f>VLOOKUP(A197,'2012 SG'!$D$9:$AC$424,26,FALSE)</f>
        <v>C</v>
      </c>
      <c r="V197" s="643" t="b">
        <f t="shared" si="2"/>
        <v>1</v>
      </c>
      <c r="W197" s="643" t="s">
        <v>112</v>
      </c>
      <c r="X197" s="643" t="s">
        <v>132</v>
      </c>
      <c r="Y197" s="643" t="s">
        <v>110</v>
      </c>
      <c r="Z197" s="643" t="s">
        <v>110</v>
      </c>
      <c r="AA197" s="643" t="s">
        <v>114</v>
      </c>
      <c r="AB197" s="643" t="s">
        <v>114</v>
      </c>
      <c r="AC197" s="643" t="s">
        <v>114</v>
      </c>
      <c r="AD197" s="643" t="s">
        <v>112</v>
      </c>
      <c r="AE197" s="643" t="s">
        <v>112</v>
      </c>
      <c r="AF197" s="643" t="s">
        <v>110</v>
      </c>
      <c r="AG197" s="643" t="s">
        <v>112</v>
      </c>
      <c r="AH197" s="643" t="s">
        <v>110</v>
      </c>
      <c r="AI197" s="643" t="s">
        <v>193</v>
      </c>
      <c r="AJ197" s="643" t="s">
        <v>194</v>
      </c>
      <c r="AK197" s="643" t="s">
        <v>1809</v>
      </c>
      <c r="AL197" s="643" t="s">
        <v>1812</v>
      </c>
      <c r="AM197" s="643">
        <v>2</v>
      </c>
      <c r="AN197" s="643" t="s">
        <v>192</v>
      </c>
    </row>
    <row r="198" spans="1:40">
      <c r="A198" s="643" t="s">
        <v>716</v>
      </c>
      <c r="B198" s="643" t="s">
        <v>364</v>
      </c>
      <c r="C198" s="643">
        <v>76</v>
      </c>
      <c r="D198" s="643">
        <v>78</v>
      </c>
      <c r="E198" s="643">
        <v>88</v>
      </c>
      <c r="F198" s="643">
        <v>53</v>
      </c>
      <c r="G198" s="643">
        <v>74</v>
      </c>
      <c r="H198" s="643">
        <v>66</v>
      </c>
      <c r="I198" s="643">
        <v>66</v>
      </c>
      <c r="J198" s="643">
        <v>70</v>
      </c>
      <c r="K198" s="643" t="s">
        <v>135</v>
      </c>
      <c r="L198" s="643">
        <v>571</v>
      </c>
      <c r="M198" s="643">
        <v>100</v>
      </c>
      <c r="N198" s="643" t="s">
        <v>192</v>
      </c>
      <c r="O198" s="643" t="s">
        <v>192</v>
      </c>
      <c r="P198" s="642"/>
      <c r="Q198" s="643" t="s">
        <v>192</v>
      </c>
      <c r="R198" s="643" t="s">
        <v>192</v>
      </c>
      <c r="S198" s="642"/>
      <c r="T198" s="643" t="s">
        <v>132</v>
      </c>
      <c r="U198" s="643" t="str">
        <f>VLOOKUP(A198,'2012 SG'!$D$9:$AC$424,26,FALSE)</f>
        <v>A</v>
      </c>
      <c r="V198" s="643" t="b">
        <f t="shared" si="2"/>
        <v>1</v>
      </c>
      <c r="W198" s="643" t="s">
        <v>132</v>
      </c>
      <c r="X198" s="643" t="s">
        <v>132</v>
      </c>
      <c r="Y198" s="643" t="s">
        <v>132</v>
      </c>
      <c r="Z198" s="643" t="s">
        <v>114</v>
      </c>
      <c r="AA198" s="643" t="s">
        <v>132</v>
      </c>
      <c r="AB198" s="643" t="s">
        <v>132</v>
      </c>
      <c r="AC198" s="643" t="s">
        <v>132</v>
      </c>
      <c r="AD198" s="643" t="s">
        <v>114</v>
      </c>
      <c r="AE198" s="643" t="s">
        <v>132</v>
      </c>
      <c r="AF198" s="643" t="s">
        <v>114</v>
      </c>
      <c r="AG198" s="643" t="s">
        <v>112</v>
      </c>
      <c r="AH198" s="643" t="s">
        <v>110</v>
      </c>
      <c r="AI198" s="643" t="s">
        <v>193</v>
      </c>
      <c r="AJ198" s="643" t="s">
        <v>194</v>
      </c>
      <c r="AK198" s="643" t="s">
        <v>1842</v>
      </c>
      <c r="AL198" s="643" t="s">
        <v>1833</v>
      </c>
      <c r="AM198" s="643">
        <v>5</v>
      </c>
      <c r="AN198" s="643" t="s">
        <v>192</v>
      </c>
    </row>
    <row r="199" spans="1:40">
      <c r="A199" s="643" t="s">
        <v>718</v>
      </c>
      <c r="B199" s="643" t="s">
        <v>365</v>
      </c>
      <c r="C199" s="643">
        <v>57</v>
      </c>
      <c r="D199" s="643">
        <v>55</v>
      </c>
      <c r="E199" s="643">
        <v>79</v>
      </c>
      <c r="F199" s="643">
        <v>35</v>
      </c>
      <c r="G199" s="643">
        <v>62</v>
      </c>
      <c r="H199" s="643">
        <v>56</v>
      </c>
      <c r="I199" s="643">
        <v>53</v>
      </c>
      <c r="J199" s="643">
        <v>50</v>
      </c>
      <c r="K199" s="643" t="s">
        <v>135</v>
      </c>
      <c r="L199" s="643">
        <v>447</v>
      </c>
      <c r="M199" s="643">
        <v>100</v>
      </c>
      <c r="N199" s="643" t="s">
        <v>192</v>
      </c>
      <c r="O199" s="643" t="s">
        <v>192</v>
      </c>
      <c r="P199" s="642"/>
      <c r="Q199" s="643" t="s">
        <v>192</v>
      </c>
      <c r="R199" s="643" t="s">
        <v>192</v>
      </c>
      <c r="S199" s="642"/>
      <c r="T199" s="643" t="s">
        <v>112</v>
      </c>
      <c r="U199" s="643" t="str">
        <f>VLOOKUP(A199,'2012 SG'!$D$9:$AC$424,26,FALSE)</f>
        <v>C</v>
      </c>
      <c r="V199" s="643" t="b">
        <f t="shared" ref="V199:V262" si="3">EXACT(T199,U199)</f>
        <v>1</v>
      </c>
      <c r="W199" s="643" t="s">
        <v>110</v>
      </c>
      <c r="X199" s="643" t="s">
        <v>112</v>
      </c>
      <c r="Y199" s="643" t="s">
        <v>112</v>
      </c>
      <c r="Z199" s="643" t="s">
        <v>112</v>
      </c>
      <c r="AA199" s="643" t="s">
        <v>132</v>
      </c>
      <c r="AB199" s="643" t="s">
        <v>132</v>
      </c>
      <c r="AC199" s="643" t="s">
        <v>114</v>
      </c>
      <c r="AD199" s="643" t="s">
        <v>112</v>
      </c>
      <c r="AE199" s="643" t="s">
        <v>132</v>
      </c>
      <c r="AF199" s="643" t="s">
        <v>110</v>
      </c>
      <c r="AG199" s="643" t="s">
        <v>110</v>
      </c>
      <c r="AH199" s="643" t="s">
        <v>116</v>
      </c>
      <c r="AI199" s="643" t="s">
        <v>193</v>
      </c>
      <c r="AJ199" s="643" t="s">
        <v>194</v>
      </c>
      <c r="AK199" s="643" t="s">
        <v>1808</v>
      </c>
      <c r="AL199" s="643" t="s">
        <v>1811</v>
      </c>
      <c r="AM199" s="643">
        <v>5</v>
      </c>
      <c r="AN199" s="643" t="s">
        <v>192</v>
      </c>
    </row>
    <row r="200" spans="1:40">
      <c r="A200" s="643" t="s">
        <v>719</v>
      </c>
      <c r="B200" s="643" t="s">
        <v>366</v>
      </c>
      <c r="C200" s="643">
        <v>56</v>
      </c>
      <c r="D200" s="643">
        <v>56</v>
      </c>
      <c r="E200" s="643">
        <v>86</v>
      </c>
      <c r="F200" s="643">
        <v>49</v>
      </c>
      <c r="G200" s="643">
        <v>61</v>
      </c>
      <c r="H200" s="643">
        <v>59</v>
      </c>
      <c r="I200" s="643">
        <v>53</v>
      </c>
      <c r="J200" s="643">
        <v>65</v>
      </c>
      <c r="K200" s="643" t="s">
        <v>135</v>
      </c>
      <c r="L200" s="643">
        <v>485</v>
      </c>
      <c r="M200" s="643">
        <v>100</v>
      </c>
      <c r="N200" s="643" t="s">
        <v>192</v>
      </c>
      <c r="O200" s="643" t="s">
        <v>192</v>
      </c>
      <c r="P200" s="642"/>
      <c r="Q200" s="643" t="s">
        <v>192</v>
      </c>
      <c r="R200" s="643" t="s">
        <v>192</v>
      </c>
      <c r="S200" s="642"/>
      <c r="T200" s="643" t="s">
        <v>112</v>
      </c>
      <c r="U200" s="643" t="str">
        <f>VLOOKUP(A200,'2012 SG'!$D$9:$AC$424,26,FALSE)</f>
        <v>C</v>
      </c>
      <c r="V200" s="643" t="b">
        <f t="shared" si="3"/>
        <v>1</v>
      </c>
      <c r="W200" s="643" t="s">
        <v>112</v>
      </c>
      <c r="X200" s="643" t="s">
        <v>112</v>
      </c>
      <c r="Y200" s="643" t="s">
        <v>114</v>
      </c>
      <c r="Z200" s="643" t="s">
        <v>112</v>
      </c>
      <c r="AA200" s="643" t="s">
        <v>132</v>
      </c>
      <c r="AB200" s="643" t="s">
        <v>114</v>
      </c>
      <c r="AC200" s="643" t="s">
        <v>112</v>
      </c>
      <c r="AD200" s="643" t="s">
        <v>112</v>
      </c>
      <c r="AE200" s="643" t="s">
        <v>112</v>
      </c>
      <c r="AF200" s="643" t="s">
        <v>110</v>
      </c>
      <c r="AG200" s="643" t="s">
        <v>110</v>
      </c>
      <c r="AH200" s="643" t="s">
        <v>110</v>
      </c>
      <c r="AI200" s="643" t="s">
        <v>193</v>
      </c>
      <c r="AJ200" s="643" t="s">
        <v>194</v>
      </c>
      <c r="AK200" s="643" t="s">
        <v>1810</v>
      </c>
      <c r="AL200" s="643" t="s">
        <v>1816</v>
      </c>
      <c r="AM200" s="643">
        <v>4</v>
      </c>
      <c r="AN200" s="643" t="s">
        <v>192</v>
      </c>
    </row>
    <row r="201" spans="1:40">
      <c r="A201" s="643" t="s">
        <v>720</v>
      </c>
      <c r="B201" s="643" t="s">
        <v>367</v>
      </c>
      <c r="C201" s="643">
        <v>86</v>
      </c>
      <c r="D201" s="643">
        <v>82</v>
      </c>
      <c r="E201" s="643">
        <v>90</v>
      </c>
      <c r="F201" s="643">
        <v>69</v>
      </c>
      <c r="G201" s="643">
        <v>73</v>
      </c>
      <c r="H201" s="643">
        <v>75</v>
      </c>
      <c r="I201" s="643">
        <v>73</v>
      </c>
      <c r="J201" s="643">
        <v>73</v>
      </c>
      <c r="K201" s="643" t="s">
        <v>135</v>
      </c>
      <c r="L201" s="643">
        <v>621</v>
      </c>
      <c r="M201" s="643">
        <v>100</v>
      </c>
      <c r="N201" s="643" t="s">
        <v>192</v>
      </c>
      <c r="O201" s="643" t="s">
        <v>192</v>
      </c>
      <c r="P201" s="642"/>
      <c r="Q201" s="643" t="s">
        <v>192</v>
      </c>
      <c r="R201" s="643" t="s">
        <v>192</v>
      </c>
      <c r="S201" s="642"/>
      <c r="T201" s="643" t="s">
        <v>132</v>
      </c>
      <c r="U201" s="643" t="str">
        <f>VLOOKUP(A201,'2012 SG'!$D$9:$AC$424,26,FALSE)</f>
        <v>A</v>
      </c>
      <c r="V201" s="643" t="b">
        <f t="shared" si="3"/>
        <v>1</v>
      </c>
      <c r="W201" s="643" t="s">
        <v>132</v>
      </c>
      <c r="X201" s="643" t="s">
        <v>132</v>
      </c>
      <c r="Y201" s="643" t="s">
        <v>132</v>
      </c>
      <c r="Z201" s="643" t="s">
        <v>132</v>
      </c>
      <c r="AA201" s="643" t="s">
        <v>132</v>
      </c>
      <c r="AB201" s="643" t="s">
        <v>132</v>
      </c>
      <c r="AC201" s="643" t="s">
        <v>132</v>
      </c>
      <c r="AD201" s="643" t="s">
        <v>132</v>
      </c>
      <c r="AE201" s="643" t="s">
        <v>132</v>
      </c>
      <c r="AF201" s="643" t="s">
        <v>112</v>
      </c>
      <c r="AG201" s="643" t="s">
        <v>114</v>
      </c>
      <c r="AH201" s="643" t="s">
        <v>112</v>
      </c>
      <c r="AI201" s="643" t="s">
        <v>193</v>
      </c>
      <c r="AJ201" s="643" t="s">
        <v>197</v>
      </c>
      <c r="AK201" s="643" t="s">
        <v>1865</v>
      </c>
      <c r="AL201" s="643" t="s">
        <v>1830</v>
      </c>
      <c r="AM201" s="643">
        <v>4</v>
      </c>
      <c r="AN201" s="643" t="s">
        <v>193</v>
      </c>
    </row>
    <row r="202" spans="1:40">
      <c r="A202" s="643" t="s">
        <v>721</v>
      </c>
      <c r="B202" s="643" t="s">
        <v>368</v>
      </c>
      <c r="C202" s="643">
        <v>87</v>
      </c>
      <c r="D202" s="643">
        <v>89</v>
      </c>
      <c r="E202" s="643">
        <v>67</v>
      </c>
      <c r="F202" s="643">
        <v>74</v>
      </c>
      <c r="G202" s="643">
        <v>66</v>
      </c>
      <c r="H202" s="643">
        <v>73</v>
      </c>
      <c r="I202" s="643">
        <v>63</v>
      </c>
      <c r="J202" s="643">
        <v>84</v>
      </c>
      <c r="K202" s="643" t="s">
        <v>135</v>
      </c>
      <c r="L202" s="643">
        <v>603</v>
      </c>
      <c r="M202" s="643">
        <v>100</v>
      </c>
      <c r="N202" s="643" t="s">
        <v>192</v>
      </c>
      <c r="O202" s="643" t="s">
        <v>192</v>
      </c>
      <c r="P202" s="642"/>
      <c r="Q202" s="643" t="s">
        <v>192</v>
      </c>
      <c r="R202" s="643" t="s">
        <v>192</v>
      </c>
      <c r="S202" s="642"/>
      <c r="T202" s="643" t="s">
        <v>132</v>
      </c>
      <c r="U202" s="643" t="str">
        <f>VLOOKUP(A202,'2012 SG'!$D$9:$AC$424,26,FALSE)</f>
        <v>A</v>
      </c>
      <c r="V202" s="643" t="b">
        <f t="shared" si="3"/>
        <v>1</v>
      </c>
      <c r="W202" s="643" t="s">
        <v>132</v>
      </c>
      <c r="X202" s="643" t="s">
        <v>132</v>
      </c>
      <c r="Y202" s="643" t="s">
        <v>114</v>
      </c>
      <c r="Z202" s="643" t="s">
        <v>132</v>
      </c>
      <c r="AA202" s="643" t="s">
        <v>132</v>
      </c>
      <c r="AB202" s="643" t="s">
        <v>132</v>
      </c>
      <c r="AC202" s="643" t="s">
        <v>132</v>
      </c>
      <c r="AD202" s="643" t="s">
        <v>132</v>
      </c>
      <c r="AE202" s="643" t="s">
        <v>132</v>
      </c>
      <c r="AF202" s="643" t="s">
        <v>112</v>
      </c>
      <c r="AG202" s="643" t="s">
        <v>112</v>
      </c>
      <c r="AH202" s="643" t="s">
        <v>112</v>
      </c>
      <c r="AI202" s="643" t="s">
        <v>193</v>
      </c>
      <c r="AJ202" s="643" t="s">
        <v>194</v>
      </c>
      <c r="AK202" s="643" t="s">
        <v>1860</v>
      </c>
      <c r="AL202" s="643" t="s">
        <v>1808</v>
      </c>
      <c r="AM202" s="643">
        <v>4</v>
      </c>
      <c r="AN202" s="643" t="s">
        <v>192</v>
      </c>
    </row>
    <row r="203" spans="1:40">
      <c r="A203" s="643" t="s">
        <v>722</v>
      </c>
      <c r="B203" s="643" t="s">
        <v>369</v>
      </c>
      <c r="C203" s="643">
        <v>83</v>
      </c>
      <c r="D203" s="643">
        <v>92</v>
      </c>
      <c r="E203" s="643">
        <v>90</v>
      </c>
      <c r="F203" s="643">
        <v>69</v>
      </c>
      <c r="G203" s="643">
        <v>70</v>
      </c>
      <c r="H203" s="643">
        <v>83</v>
      </c>
      <c r="I203" s="643">
        <v>62</v>
      </c>
      <c r="J203" s="643">
        <v>82</v>
      </c>
      <c r="K203" s="643" t="s">
        <v>135</v>
      </c>
      <c r="L203" s="643">
        <v>631</v>
      </c>
      <c r="M203" s="643">
        <v>100</v>
      </c>
      <c r="N203" s="643" t="s">
        <v>192</v>
      </c>
      <c r="O203" s="643" t="s">
        <v>192</v>
      </c>
      <c r="P203" s="642"/>
      <c r="Q203" s="643" t="s">
        <v>192</v>
      </c>
      <c r="R203" s="643" t="s">
        <v>192</v>
      </c>
      <c r="S203" s="642"/>
      <c r="T203" s="643" t="s">
        <v>132</v>
      </c>
      <c r="U203" s="643" t="str">
        <f>VLOOKUP(A203,'2012 SG'!$D$9:$AC$424,26,FALSE)</f>
        <v>A</v>
      </c>
      <c r="V203" s="643" t="b">
        <f t="shared" si="3"/>
        <v>1</v>
      </c>
      <c r="W203" s="643" t="s">
        <v>132</v>
      </c>
      <c r="X203" s="643" t="s">
        <v>132</v>
      </c>
      <c r="Y203" s="643" t="s">
        <v>132</v>
      </c>
      <c r="Z203" s="643" t="s">
        <v>132</v>
      </c>
      <c r="AA203" s="643" t="s">
        <v>132</v>
      </c>
      <c r="AB203" s="643" t="s">
        <v>132</v>
      </c>
      <c r="AC203" s="643" t="s">
        <v>132</v>
      </c>
      <c r="AD203" s="643" t="s">
        <v>132</v>
      </c>
      <c r="AE203" s="643" t="s">
        <v>114</v>
      </c>
      <c r="AF203" s="643" t="s">
        <v>132</v>
      </c>
      <c r="AG203" s="643" t="s">
        <v>112</v>
      </c>
      <c r="AH203" s="643" t="s">
        <v>112</v>
      </c>
      <c r="AI203" s="643" t="s">
        <v>193</v>
      </c>
      <c r="AJ203" s="643" t="s">
        <v>194</v>
      </c>
      <c r="AK203" s="643" t="s">
        <v>1806</v>
      </c>
      <c r="AL203" s="643" t="s">
        <v>1810</v>
      </c>
      <c r="AM203" s="643">
        <v>4</v>
      </c>
      <c r="AN203" s="643" t="s">
        <v>192</v>
      </c>
    </row>
    <row r="204" spans="1:40">
      <c r="A204" s="643" t="s">
        <v>723</v>
      </c>
      <c r="B204" s="643" t="s">
        <v>370</v>
      </c>
      <c r="C204" s="643">
        <v>83</v>
      </c>
      <c r="D204" s="643">
        <v>87</v>
      </c>
      <c r="E204" s="643">
        <v>90</v>
      </c>
      <c r="F204" s="643">
        <v>61</v>
      </c>
      <c r="G204" s="643">
        <v>71</v>
      </c>
      <c r="H204" s="643">
        <v>48</v>
      </c>
      <c r="I204" s="643">
        <v>65</v>
      </c>
      <c r="J204" s="643">
        <v>62</v>
      </c>
      <c r="K204" s="643" t="s">
        <v>135</v>
      </c>
      <c r="L204" s="643">
        <v>567</v>
      </c>
      <c r="M204" s="643">
        <v>100</v>
      </c>
      <c r="N204" s="643" t="s">
        <v>192</v>
      </c>
      <c r="O204" s="643" t="s">
        <v>192</v>
      </c>
      <c r="P204" s="642"/>
      <c r="Q204" s="643" t="s">
        <v>192</v>
      </c>
      <c r="R204" s="643" t="s">
        <v>192</v>
      </c>
      <c r="S204" s="642"/>
      <c r="T204" s="643" t="s">
        <v>132</v>
      </c>
      <c r="U204" s="643" t="str">
        <f>VLOOKUP(A204,'2012 SG'!$D$9:$AC$424,26,FALSE)</f>
        <v>A</v>
      </c>
      <c r="V204" s="643" t="b">
        <f t="shared" si="3"/>
        <v>1</v>
      </c>
      <c r="W204" s="643" t="s">
        <v>132</v>
      </c>
      <c r="X204" s="643" t="s">
        <v>132</v>
      </c>
      <c r="Y204" s="643" t="s">
        <v>132</v>
      </c>
      <c r="Z204" s="643" t="s">
        <v>132</v>
      </c>
      <c r="AA204" s="643" t="s">
        <v>132</v>
      </c>
      <c r="AB204" s="643" t="s">
        <v>132</v>
      </c>
      <c r="AC204" s="643" t="s">
        <v>132</v>
      </c>
      <c r="AD204" s="643" t="s">
        <v>132</v>
      </c>
      <c r="AE204" s="643" t="s">
        <v>132</v>
      </c>
      <c r="AF204" s="643" t="s">
        <v>112</v>
      </c>
      <c r="AG204" s="643" t="s">
        <v>132</v>
      </c>
      <c r="AH204" s="643" t="s">
        <v>112</v>
      </c>
      <c r="AI204" s="643" t="s">
        <v>193</v>
      </c>
      <c r="AJ204" s="643" t="s">
        <v>194</v>
      </c>
      <c r="AK204" s="643" t="s">
        <v>1852</v>
      </c>
      <c r="AL204" s="643" t="s">
        <v>1817</v>
      </c>
      <c r="AM204" s="643">
        <v>4</v>
      </c>
      <c r="AN204" s="643" t="s">
        <v>192</v>
      </c>
    </row>
    <row r="205" spans="1:40">
      <c r="A205" s="643" t="s">
        <v>724</v>
      </c>
      <c r="B205" s="643" t="s">
        <v>371</v>
      </c>
      <c r="C205" s="643">
        <v>66</v>
      </c>
      <c r="D205" s="643">
        <v>72</v>
      </c>
      <c r="E205" s="643">
        <v>76</v>
      </c>
      <c r="F205" s="643">
        <v>43</v>
      </c>
      <c r="G205" s="643">
        <v>58</v>
      </c>
      <c r="H205" s="643">
        <v>66</v>
      </c>
      <c r="I205" s="643">
        <v>72</v>
      </c>
      <c r="J205" s="643">
        <v>77</v>
      </c>
      <c r="K205" s="643" t="s">
        <v>135</v>
      </c>
      <c r="L205" s="643">
        <v>530</v>
      </c>
      <c r="M205" s="643">
        <v>100</v>
      </c>
      <c r="N205" s="643" t="s">
        <v>192</v>
      </c>
      <c r="O205" s="643" t="s">
        <v>192</v>
      </c>
      <c r="P205" s="642"/>
      <c r="Q205" s="643" t="s">
        <v>192</v>
      </c>
      <c r="R205" s="643" t="s">
        <v>192</v>
      </c>
      <c r="S205" s="642"/>
      <c r="T205" s="643" t="s">
        <v>132</v>
      </c>
      <c r="U205" s="643" t="str">
        <f>VLOOKUP(A205,'2012 SG'!$D$9:$AC$424,26,FALSE)</f>
        <v>A</v>
      </c>
      <c r="V205" s="643" t="b">
        <f t="shared" si="3"/>
        <v>1</v>
      </c>
      <c r="W205" s="643" t="s">
        <v>132</v>
      </c>
      <c r="X205" s="643" t="s">
        <v>132</v>
      </c>
      <c r="Y205" s="643" t="s">
        <v>132</v>
      </c>
      <c r="Z205" s="643" t="s">
        <v>132</v>
      </c>
      <c r="AA205" s="643" t="s">
        <v>132</v>
      </c>
      <c r="AB205" s="643" t="s">
        <v>132</v>
      </c>
      <c r="AC205" s="643" t="s">
        <v>132</v>
      </c>
      <c r="AD205" s="643" t="s">
        <v>132</v>
      </c>
      <c r="AE205" s="643" t="s">
        <v>114</v>
      </c>
      <c r="AF205" s="643" t="s">
        <v>114</v>
      </c>
      <c r="AG205" s="643" t="s">
        <v>114</v>
      </c>
      <c r="AH205" s="643" t="s">
        <v>112</v>
      </c>
      <c r="AI205" s="643" t="s">
        <v>193</v>
      </c>
      <c r="AJ205" s="643" t="s">
        <v>194</v>
      </c>
      <c r="AK205" s="643" t="s">
        <v>1830</v>
      </c>
      <c r="AL205" s="643" t="s">
        <v>1816</v>
      </c>
      <c r="AM205" s="643">
        <v>1</v>
      </c>
      <c r="AN205" s="643" t="s">
        <v>192</v>
      </c>
    </row>
    <row r="206" spans="1:40">
      <c r="A206" s="643" t="s">
        <v>725</v>
      </c>
      <c r="B206" s="643" t="s">
        <v>372</v>
      </c>
      <c r="C206" s="643">
        <v>64</v>
      </c>
      <c r="D206" s="643">
        <v>75</v>
      </c>
      <c r="E206" s="643">
        <v>84</v>
      </c>
      <c r="F206" s="643">
        <v>40</v>
      </c>
      <c r="G206" s="643">
        <v>59</v>
      </c>
      <c r="H206" s="643">
        <v>67</v>
      </c>
      <c r="I206" s="643">
        <v>59</v>
      </c>
      <c r="J206" s="643">
        <v>73</v>
      </c>
      <c r="K206" s="643" t="s">
        <v>135</v>
      </c>
      <c r="L206" s="643">
        <v>521</v>
      </c>
      <c r="M206" s="643">
        <v>100</v>
      </c>
      <c r="N206" s="643" t="s">
        <v>193</v>
      </c>
      <c r="O206" s="643" t="s">
        <v>192</v>
      </c>
      <c r="P206" s="642"/>
      <c r="Q206" s="643" t="s">
        <v>192</v>
      </c>
      <c r="R206" s="643" t="s">
        <v>192</v>
      </c>
      <c r="S206" s="642"/>
      <c r="T206" s="643" t="s">
        <v>114</v>
      </c>
      <c r="U206" s="643" t="str">
        <f>VLOOKUP(A206,'2012 SG'!$D$9:$AC$424,26,FALSE)</f>
        <v>B</v>
      </c>
      <c r="V206" s="643" t="b">
        <f t="shared" si="3"/>
        <v>1</v>
      </c>
      <c r="W206" s="643" t="s">
        <v>114</v>
      </c>
      <c r="X206" s="643" t="s">
        <v>132</v>
      </c>
      <c r="Y206" s="643" t="s">
        <v>132</v>
      </c>
      <c r="Z206" s="643" t="s">
        <v>112</v>
      </c>
      <c r="AA206" s="643" t="s">
        <v>114</v>
      </c>
      <c r="AB206" s="643" t="s">
        <v>110</v>
      </c>
      <c r="AC206" s="643" t="s">
        <v>110</v>
      </c>
      <c r="AD206" s="643" t="s">
        <v>112</v>
      </c>
      <c r="AE206" s="643" t="s">
        <v>110</v>
      </c>
      <c r="AF206" s="643" t="s">
        <v>110</v>
      </c>
      <c r="AG206" s="643" t="s">
        <v>110</v>
      </c>
      <c r="AH206" s="643" t="s">
        <v>110</v>
      </c>
      <c r="AI206" s="643" t="s">
        <v>193</v>
      </c>
      <c r="AJ206" s="643" t="s">
        <v>194</v>
      </c>
      <c r="AK206" s="643" t="s">
        <v>1816</v>
      </c>
      <c r="AL206" s="643" t="s">
        <v>1816</v>
      </c>
      <c r="AM206" s="643">
        <v>1</v>
      </c>
      <c r="AN206" s="643" t="s">
        <v>192</v>
      </c>
    </row>
    <row r="207" spans="1:40">
      <c r="A207" s="643" t="s">
        <v>726</v>
      </c>
      <c r="B207" s="643" t="s">
        <v>373</v>
      </c>
      <c r="C207" s="643">
        <v>64</v>
      </c>
      <c r="D207" s="643">
        <v>66</v>
      </c>
      <c r="E207" s="643">
        <v>95</v>
      </c>
      <c r="F207" s="643">
        <v>35</v>
      </c>
      <c r="G207" s="643">
        <v>63</v>
      </c>
      <c r="H207" s="643">
        <v>66</v>
      </c>
      <c r="I207" s="643">
        <v>73</v>
      </c>
      <c r="J207" s="643">
        <v>73</v>
      </c>
      <c r="K207" s="643" t="s">
        <v>135</v>
      </c>
      <c r="L207" s="643">
        <v>535</v>
      </c>
      <c r="M207" s="643">
        <v>100</v>
      </c>
      <c r="N207" s="643" t="s">
        <v>192</v>
      </c>
      <c r="O207" s="643" t="s">
        <v>192</v>
      </c>
      <c r="P207" s="642"/>
      <c r="Q207" s="643" t="s">
        <v>193</v>
      </c>
      <c r="R207" s="643" t="s">
        <v>192</v>
      </c>
      <c r="S207" s="642"/>
      <c r="T207" s="643" t="s">
        <v>132</v>
      </c>
      <c r="U207" s="643" t="str">
        <f>VLOOKUP(A207,'2012 SG'!$D$9:$AC$424,26,FALSE)</f>
        <v>A</v>
      </c>
      <c r="V207" s="643" t="b">
        <f t="shared" si="3"/>
        <v>1</v>
      </c>
      <c r="W207" s="643" t="s">
        <v>112</v>
      </c>
      <c r="X207" s="643" t="s">
        <v>132</v>
      </c>
      <c r="Y207" s="643" t="s">
        <v>114</v>
      </c>
      <c r="Z207" s="643" t="s">
        <v>114</v>
      </c>
      <c r="AA207" s="643" t="s">
        <v>112</v>
      </c>
      <c r="AB207" s="643" t="s">
        <v>132</v>
      </c>
      <c r="AC207" s="643" t="s">
        <v>114</v>
      </c>
      <c r="AD207" s="643" t="s">
        <v>112</v>
      </c>
      <c r="AE207" s="643" t="s">
        <v>114</v>
      </c>
      <c r="AF207" s="643" t="s">
        <v>114</v>
      </c>
      <c r="AG207" s="643" t="s">
        <v>112</v>
      </c>
      <c r="AH207" s="643" t="s">
        <v>110</v>
      </c>
      <c r="AI207" s="643" t="s">
        <v>193</v>
      </c>
      <c r="AJ207" s="643" t="s">
        <v>194</v>
      </c>
      <c r="AK207" s="643" t="s">
        <v>1801</v>
      </c>
      <c r="AL207" s="643" t="s">
        <v>1816</v>
      </c>
      <c r="AM207" s="643">
        <v>1</v>
      </c>
      <c r="AN207" s="643" t="s">
        <v>192</v>
      </c>
    </row>
    <row r="208" spans="1:40">
      <c r="A208" s="643" t="s">
        <v>727</v>
      </c>
      <c r="B208" s="643" t="s">
        <v>374</v>
      </c>
      <c r="C208" s="643">
        <v>88</v>
      </c>
      <c r="D208" s="643">
        <v>87</v>
      </c>
      <c r="E208" s="643">
        <v>99</v>
      </c>
      <c r="F208" s="643">
        <v>73</v>
      </c>
      <c r="G208" s="643">
        <v>65</v>
      </c>
      <c r="H208" s="643">
        <v>57</v>
      </c>
      <c r="I208" s="643">
        <v>51</v>
      </c>
      <c r="J208" s="643">
        <v>55</v>
      </c>
      <c r="K208" s="643" t="s">
        <v>135</v>
      </c>
      <c r="L208" s="643">
        <v>575</v>
      </c>
      <c r="M208" s="643">
        <v>100</v>
      </c>
      <c r="N208" s="643" t="s">
        <v>192</v>
      </c>
      <c r="O208" s="643" t="s">
        <v>192</v>
      </c>
      <c r="P208" s="642"/>
      <c r="Q208" s="643" t="s">
        <v>192</v>
      </c>
      <c r="R208" s="643" t="s">
        <v>192</v>
      </c>
      <c r="S208" s="642"/>
      <c r="T208" s="643" t="s">
        <v>132</v>
      </c>
      <c r="U208" s="643" t="str">
        <f>VLOOKUP(A208,'2012 SG'!$D$9:$AC$424,26,FALSE)</f>
        <v>A</v>
      </c>
      <c r="V208" s="643" t="b">
        <f t="shared" si="3"/>
        <v>1</v>
      </c>
      <c r="W208" s="643" t="s">
        <v>132</v>
      </c>
      <c r="X208" s="643" t="s">
        <v>132</v>
      </c>
      <c r="Y208" s="643" t="s">
        <v>114</v>
      </c>
      <c r="Z208" s="643" t="s">
        <v>132</v>
      </c>
      <c r="AA208" s="643" t="s">
        <v>132</v>
      </c>
      <c r="AB208" s="643" t="s">
        <v>132</v>
      </c>
      <c r="AC208" s="643" t="s">
        <v>132</v>
      </c>
      <c r="AD208" s="643" t="s">
        <v>132</v>
      </c>
      <c r="AE208" s="643" t="s">
        <v>132</v>
      </c>
      <c r="AF208" s="643" t="s">
        <v>114</v>
      </c>
      <c r="AG208" s="643" t="s">
        <v>112</v>
      </c>
      <c r="AH208" s="643" t="s">
        <v>112</v>
      </c>
      <c r="AI208" s="643" t="s">
        <v>193</v>
      </c>
      <c r="AJ208" s="643" t="s">
        <v>194</v>
      </c>
      <c r="AK208" s="643" t="s">
        <v>1801</v>
      </c>
      <c r="AL208" s="643" t="s">
        <v>1811</v>
      </c>
      <c r="AM208" s="643">
        <v>4</v>
      </c>
      <c r="AN208" s="643" t="s">
        <v>192</v>
      </c>
    </row>
    <row r="209" spans="1:40">
      <c r="A209" s="643" t="s">
        <v>728</v>
      </c>
      <c r="B209" s="643" t="s">
        <v>375</v>
      </c>
      <c r="C209" s="643">
        <v>63</v>
      </c>
      <c r="D209" s="643">
        <v>70</v>
      </c>
      <c r="E209" s="643">
        <v>97</v>
      </c>
      <c r="F209" s="643">
        <v>48</v>
      </c>
      <c r="G209" s="643">
        <v>70</v>
      </c>
      <c r="H209" s="643">
        <v>66</v>
      </c>
      <c r="I209" s="643">
        <v>73</v>
      </c>
      <c r="J209" s="643">
        <v>67</v>
      </c>
      <c r="K209" s="643" t="s">
        <v>135</v>
      </c>
      <c r="L209" s="643">
        <v>554</v>
      </c>
      <c r="M209" s="643">
        <v>100</v>
      </c>
      <c r="N209" s="643" t="s">
        <v>192</v>
      </c>
      <c r="O209" s="643" t="s">
        <v>192</v>
      </c>
      <c r="P209" s="642"/>
      <c r="Q209" s="643" t="s">
        <v>192</v>
      </c>
      <c r="R209" s="643" t="s">
        <v>192</v>
      </c>
      <c r="S209" s="642"/>
      <c r="T209" s="643" t="s">
        <v>132</v>
      </c>
      <c r="U209" s="643" t="str">
        <f>VLOOKUP(A209,'2012 SG'!$D$9:$AC$424,26,FALSE)</f>
        <v>A</v>
      </c>
      <c r="V209" s="643" t="b">
        <f t="shared" si="3"/>
        <v>1</v>
      </c>
      <c r="W209" s="643" t="s">
        <v>112</v>
      </c>
      <c r="X209" s="643" t="s">
        <v>132</v>
      </c>
      <c r="Y209" s="643" t="s">
        <v>112</v>
      </c>
      <c r="Z209" s="643" t="s">
        <v>132</v>
      </c>
      <c r="AA209" s="643" t="s">
        <v>114</v>
      </c>
      <c r="AB209" s="643" t="s">
        <v>110</v>
      </c>
      <c r="AC209" s="643" t="s">
        <v>110</v>
      </c>
      <c r="AD209" s="643" t="s">
        <v>112</v>
      </c>
      <c r="AE209" s="643" t="s">
        <v>110</v>
      </c>
      <c r="AF209" s="643" t="s">
        <v>110</v>
      </c>
      <c r="AG209" s="643" t="s">
        <v>116</v>
      </c>
      <c r="AH209" s="643" t="s">
        <v>110</v>
      </c>
      <c r="AI209" s="643" t="s">
        <v>193</v>
      </c>
      <c r="AJ209" s="643" t="s">
        <v>194</v>
      </c>
      <c r="AK209" s="643" t="s">
        <v>1816</v>
      </c>
      <c r="AL209" s="643" t="s">
        <v>1816</v>
      </c>
      <c r="AM209" s="643">
        <v>2</v>
      </c>
      <c r="AN209" s="643" t="s">
        <v>192</v>
      </c>
    </row>
    <row r="210" spans="1:40">
      <c r="A210" s="643" t="s">
        <v>729</v>
      </c>
      <c r="B210" s="643" t="s">
        <v>376</v>
      </c>
      <c r="C210" s="643">
        <v>63</v>
      </c>
      <c r="D210" s="643">
        <v>69</v>
      </c>
      <c r="E210" s="643">
        <v>80</v>
      </c>
      <c r="F210" s="643">
        <v>28</v>
      </c>
      <c r="G210" s="643">
        <v>59</v>
      </c>
      <c r="H210" s="643">
        <v>57</v>
      </c>
      <c r="I210" s="643">
        <v>56</v>
      </c>
      <c r="J210" s="643">
        <v>59</v>
      </c>
      <c r="K210" s="643" t="s">
        <v>135</v>
      </c>
      <c r="L210" s="643">
        <v>471</v>
      </c>
      <c r="M210" s="643">
        <v>100</v>
      </c>
      <c r="N210" s="643" t="s">
        <v>192</v>
      </c>
      <c r="O210" s="643" t="s">
        <v>192</v>
      </c>
      <c r="P210" s="642"/>
      <c r="Q210" s="643" t="s">
        <v>192</v>
      </c>
      <c r="R210" s="643" t="s">
        <v>192</v>
      </c>
      <c r="S210" s="642"/>
      <c r="T210" s="643" t="s">
        <v>112</v>
      </c>
      <c r="U210" s="643" t="str">
        <f>VLOOKUP(A210,'2012 SG'!$D$9:$AC$424,26,FALSE)</f>
        <v>C</v>
      </c>
      <c r="V210" s="643" t="b">
        <f t="shared" si="3"/>
        <v>1</v>
      </c>
      <c r="W210" s="643" t="s">
        <v>132</v>
      </c>
      <c r="X210" s="643" t="s">
        <v>132</v>
      </c>
      <c r="Y210" s="643" t="s">
        <v>114</v>
      </c>
      <c r="Z210" s="643" t="s">
        <v>112</v>
      </c>
      <c r="AA210" s="643" t="s">
        <v>132</v>
      </c>
      <c r="AB210" s="643" t="s">
        <v>114</v>
      </c>
      <c r="AC210" s="643" t="s">
        <v>112</v>
      </c>
      <c r="AD210" s="643" t="s">
        <v>114</v>
      </c>
      <c r="AE210" s="643" t="s">
        <v>112</v>
      </c>
      <c r="AF210" s="643" t="s">
        <v>112</v>
      </c>
      <c r="AG210" s="643" t="s">
        <v>110</v>
      </c>
      <c r="AH210" s="643" t="s">
        <v>110</v>
      </c>
      <c r="AI210" s="643" t="s">
        <v>193</v>
      </c>
      <c r="AJ210" s="643" t="s">
        <v>194</v>
      </c>
      <c r="AK210" s="643" t="s">
        <v>1810</v>
      </c>
      <c r="AL210" s="643" t="s">
        <v>1816</v>
      </c>
      <c r="AM210" s="643">
        <v>4</v>
      </c>
      <c r="AN210" s="643" t="s">
        <v>192</v>
      </c>
    </row>
    <row r="211" spans="1:40">
      <c r="A211" s="643" t="s">
        <v>730</v>
      </c>
      <c r="B211" s="643" t="s">
        <v>120</v>
      </c>
      <c r="C211" s="643">
        <v>57</v>
      </c>
      <c r="D211" s="643">
        <v>57</v>
      </c>
      <c r="E211" s="643">
        <v>78</v>
      </c>
      <c r="F211" s="643">
        <v>29</v>
      </c>
      <c r="G211" s="643">
        <v>58</v>
      </c>
      <c r="H211" s="643">
        <v>52</v>
      </c>
      <c r="I211" s="643">
        <v>61</v>
      </c>
      <c r="J211" s="643">
        <v>58</v>
      </c>
      <c r="K211" s="643" t="s">
        <v>135</v>
      </c>
      <c r="L211" s="643">
        <v>450</v>
      </c>
      <c r="M211" s="643">
        <v>100</v>
      </c>
      <c r="N211" s="643" t="s">
        <v>192</v>
      </c>
      <c r="O211" s="643" t="s">
        <v>192</v>
      </c>
      <c r="P211" s="642"/>
      <c r="Q211" s="643" t="s">
        <v>192</v>
      </c>
      <c r="R211" s="643" t="s">
        <v>192</v>
      </c>
      <c r="S211" s="642"/>
      <c r="T211" s="643" t="s">
        <v>112</v>
      </c>
      <c r="U211" s="643" t="str">
        <f>VLOOKUP(A211,'2012 SG'!$D$9:$AC$424,26,FALSE)</f>
        <v>C</v>
      </c>
      <c r="V211" s="643" t="b">
        <f t="shared" si="3"/>
        <v>1</v>
      </c>
      <c r="W211" s="643" t="s">
        <v>112</v>
      </c>
      <c r="X211" s="643" t="s">
        <v>114</v>
      </c>
      <c r="Y211" s="643" t="s">
        <v>112</v>
      </c>
      <c r="Z211" s="643"/>
      <c r="AA211" s="643"/>
      <c r="AB211" s="643"/>
      <c r="AC211" s="643"/>
      <c r="AD211" s="643"/>
      <c r="AE211" s="643"/>
      <c r="AF211" s="643"/>
      <c r="AG211" s="643"/>
      <c r="AH211" s="643"/>
      <c r="AI211" s="643" t="s">
        <v>193</v>
      </c>
      <c r="AJ211" s="643" t="s">
        <v>197</v>
      </c>
      <c r="AK211" s="643" t="s">
        <v>1818</v>
      </c>
      <c r="AL211" s="643" t="s">
        <v>1818</v>
      </c>
      <c r="AM211" s="643">
        <v>5</v>
      </c>
      <c r="AN211" s="643" t="s">
        <v>192</v>
      </c>
    </row>
    <row r="212" spans="1:40">
      <c r="A212" s="643" t="s">
        <v>731</v>
      </c>
      <c r="B212" s="643" t="s">
        <v>377</v>
      </c>
      <c r="C212" s="643">
        <v>70</v>
      </c>
      <c r="D212" s="643">
        <v>69</v>
      </c>
      <c r="E212" s="643">
        <v>85</v>
      </c>
      <c r="F212" s="643">
        <v>47</v>
      </c>
      <c r="G212" s="643">
        <v>67</v>
      </c>
      <c r="H212" s="643">
        <v>63</v>
      </c>
      <c r="I212" s="643">
        <v>68</v>
      </c>
      <c r="J212" s="643">
        <v>67</v>
      </c>
      <c r="K212" s="643" t="s">
        <v>135</v>
      </c>
      <c r="L212" s="643">
        <v>536</v>
      </c>
      <c r="M212" s="643">
        <v>100</v>
      </c>
      <c r="N212" s="643" t="s">
        <v>192</v>
      </c>
      <c r="O212" s="643" t="s">
        <v>192</v>
      </c>
      <c r="P212" s="642"/>
      <c r="Q212" s="643" t="s">
        <v>192</v>
      </c>
      <c r="R212" s="643" t="s">
        <v>192</v>
      </c>
      <c r="S212" s="642"/>
      <c r="T212" s="643" t="s">
        <v>132</v>
      </c>
      <c r="U212" s="643" t="str">
        <f>VLOOKUP(A212,'2012 SG'!$D$9:$AC$424,26,FALSE)</f>
        <v>A</v>
      </c>
      <c r="V212" s="643" t="b">
        <f t="shared" si="3"/>
        <v>1</v>
      </c>
      <c r="W212" s="643" t="s">
        <v>132</v>
      </c>
      <c r="X212" s="643" t="s">
        <v>132</v>
      </c>
      <c r="Y212" s="643" t="s">
        <v>114</v>
      </c>
      <c r="Z212" s="643" t="s">
        <v>112</v>
      </c>
      <c r="AA212" s="643"/>
      <c r="AB212" s="643"/>
      <c r="AC212" s="643"/>
      <c r="AD212" s="643"/>
      <c r="AE212" s="643"/>
      <c r="AF212" s="643"/>
      <c r="AG212" s="643"/>
      <c r="AH212" s="643"/>
      <c r="AI212" s="643" t="s">
        <v>193</v>
      </c>
      <c r="AJ212" s="643" t="s">
        <v>197</v>
      </c>
      <c r="AK212" s="643" t="s">
        <v>1827</v>
      </c>
      <c r="AL212" s="643" t="s">
        <v>1852</v>
      </c>
      <c r="AM212" s="643">
        <v>2</v>
      </c>
      <c r="AN212" s="643" t="s">
        <v>192</v>
      </c>
    </row>
    <row r="213" spans="1:40">
      <c r="A213" s="643" t="s">
        <v>1051</v>
      </c>
      <c r="B213" s="643" t="s">
        <v>1360</v>
      </c>
      <c r="C213" s="643">
        <v>60</v>
      </c>
      <c r="D213" s="643">
        <v>58</v>
      </c>
      <c r="E213" s="643">
        <v>76</v>
      </c>
      <c r="F213" s="643">
        <v>49</v>
      </c>
      <c r="G213" s="643">
        <v>79</v>
      </c>
      <c r="H213" s="643">
        <v>77</v>
      </c>
      <c r="I213" s="643">
        <v>87</v>
      </c>
      <c r="J213" s="643">
        <v>87</v>
      </c>
      <c r="K213" s="643" t="s">
        <v>135</v>
      </c>
      <c r="L213" s="643">
        <v>573</v>
      </c>
      <c r="M213" s="643">
        <v>100</v>
      </c>
      <c r="N213" s="643" t="s">
        <v>192</v>
      </c>
      <c r="O213" s="643" t="s">
        <v>192</v>
      </c>
      <c r="P213" s="642"/>
      <c r="Q213" s="643" t="s">
        <v>193</v>
      </c>
      <c r="R213" s="643" t="s">
        <v>192</v>
      </c>
      <c r="S213" s="642"/>
      <c r="T213" s="643" t="s">
        <v>132</v>
      </c>
      <c r="U213" s="643" t="str">
        <f>VLOOKUP(A213,'2012 SG'!$D$9:$AC$424,26,FALSE)</f>
        <v>A</v>
      </c>
      <c r="V213" s="643" t="b">
        <f t="shared" si="3"/>
        <v>1</v>
      </c>
      <c r="W213" s="643" t="s">
        <v>110</v>
      </c>
      <c r="X213" s="643"/>
      <c r="Y213" s="643"/>
      <c r="Z213" s="643"/>
      <c r="AA213" s="643"/>
      <c r="AB213" s="643"/>
      <c r="AC213" s="643"/>
      <c r="AD213" s="643"/>
      <c r="AE213" s="643"/>
      <c r="AF213" s="643"/>
      <c r="AG213" s="643"/>
      <c r="AH213" s="643"/>
      <c r="AI213" s="643" t="s">
        <v>192</v>
      </c>
      <c r="AJ213" s="643" t="s">
        <v>197</v>
      </c>
      <c r="AK213" s="643" t="s">
        <v>1838</v>
      </c>
      <c r="AL213" s="643" t="s">
        <v>1816</v>
      </c>
      <c r="AM213" s="643">
        <v>7</v>
      </c>
      <c r="AN213" s="643" t="s">
        <v>192</v>
      </c>
    </row>
    <row r="214" spans="1:40">
      <c r="A214" s="643" t="s">
        <v>732</v>
      </c>
      <c r="B214" s="643" t="s">
        <v>0</v>
      </c>
      <c r="C214" s="643">
        <v>87</v>
      </c>
      <c r="D214" s="643">
        <v>78</v>
      </c>
      <c r="E214" s="643">
        <v>31</v>
      </c>
      <c r="F214" s="643">
        <v>80</v>
      </c>
      <c r="G214" s="643">
        <v>85</v>
      </c>
      <c r="H214" s="643">
        <v>67</v>
      </c>
      <c r="I214" s="643">
        <v>85</v>
      </c>
      <c r="J214" s="643">
        <v>67</v>
      </c>
      <c r="K214" s="643" t="s">
        <v>135</v>
      </c>
      <c r="L214" s="643">
        <v>580</v>
      </c>
      <c r="M214" s="643">
        <v>100</v>
      </c>
      <c r="N214" s="643"/>
      <c r="O214" s="643" t="s">
        <v>192</v>
      </c>
      <c r="P214" s="642"/>
      <c r="Q214" s="643"/>
      <c r="R214" s="643" t="s">
        <v>192</v>
      </c>
      <c r="S214" s="642"/>
      <c r="T214" s="643" t="s">
        <v>132</v>
      </c>
      <c r="U214" s="643" t="str">
        <f>VLOOKUP(A214,'2012 SG'!$D$9:$AC$424,26,FALSE)</f>
        <v>A</v>
      </c>
      <c r="V214" s="643" t="b">
        <f t="shared" si="3"/>
        <v>1</v>
      </c>
      <c r="W214" s="643"/>
      <c r="X214" s="643"/>
      <c r="Y214" s="643"/>
      <c r="Z214" s="643"/>
      <c r="AA214" s="643"/>
      <c r="AB214" s="643"/>
      <c r="AC214" s="643"/>
      <c r="AD214" s="643"/>
      <c r="AE214" s="643"/>
      <c r="AF214" s="643"/>
      <c r="AG214" s="643"/>
      <c r="AH214" s="643"/>
      <c r="AI214" s="643" t="s">
        <v>192</v>
      </c>
      <c r="AJ214" s="643" t="s">
        <v>194</v>
      </c>
      <c r="AK214" s="643" t="s">
        <v>1858</v>
      </c>
      <c r="AL214" s="643" t="s">
        <v>1838</v>
      </c>
      <c r="AM214" s="643">
        <v>7</v>
      </c>
      <c r="AN214" s="643" t="s">
        <v>193</v>
      </c>
    </row>
    <row r="215" spans="1:40">
      <c r="A215" s="643" t="s">
        <v>733</v>
      </c>
      <c r="B215" s="643" t="s">
        <v>378</v>
      </c>
      <c r="C215" s="643">
        <v>79</v>
      </c>
      <c r="D215" s="643">
        <v>81</v>
      </c>
      <c r="E215" s="643">
        <v>77</v>
      </c>
      <c r="F215" s="643">
        <v>49</v>
      </c>
      <c r="G215" s="643">
        <v>69</v>
      </c>
      <c r="H215" s="643">
        <v>65</v>
      </c>
      <c r="I215" s="643">
        <v>66</v>
      </c>
      <c r="J215" s="643">
        <v>72</v>
      </c>
      <c r="K215" s="643" t="s">
        <v>135</v>
      </c>
      <c r="L215" s="643">
        <v>558</v>
      </c>
      <c r="M215" s="643">
        <v>100</v>
      </c>
      <c r="N215" s="643" t="s">
        <v>192</v>
      </c>
      <c r="O215" s="643" t="s">
        <v>192</v>
      </c>
      <c r="P215" s="642"/>
      <c r="Q215" s="643" t="s">
        <v>192</v>
      </c>
      <c r="R215" s="643" t="s">
        <v>192</v>
      </c>
      <c r="S215" s="642"/>
      <c r="T215" s="643" t="s">
        <v>132</v>
      </c>
      <c r="U215" s="643" t="str">
        <f>VLOOKUP(A215,'2012 SG'!$D$9:$AC$424,26,FALSE)</f>
        <v>A</v>
      </c>
      <c r="V215" s="643" t="b">
        <f t="shared" si="3"/>
        <v>1</v>
      </c>
      <c r="W215" s="643" t="s">
        <v>132</v>
      </c>
      <c r="X215" s="643" t="s">
        <v>132</v>
      </c>
      <c r="Y215" s="643" t="s">
        <v>132</v>
      </c>
      <c r="Z215" s="643" t="s">
        <v>114</v>
      </c>
      <c r="AA215" s="643" t="s">
        <v>132</v>
      </c>
      <c r="AB215" s="643" t="s">
        <v>132</v>
      </c>
      <c r="AC215" s="643" t="s">
        <v>132</v>
      </c>
      <c r="AD215" s="643" t="s">
        <v>114</v>
      </c>
      <c r="AE215" s="643" t="s">
        <v>114</v>
      </c>
      <c r="AF215" s="643" t="s">
        <v>112</v>
      </c>
      <c r="AG215" s="643" t="s">
        <v>112</v>
      </c>
      <c r="AH215" s="643" t="s">
        <v>110</v>
      </c>
      <c r="AI215" s="643" t="s">
        <v>193</v>
      </c>
      <c r="AJ215" s="643" t="s">
        <v>194</v>
      </c>
      <c r="AK215" s="643" t="s">
        <v>1821</v>
      </c>
      <c r="AL215" s="643" t="s">
        <v>1811</v>
      </c>
      <c r="AM215" s="643">
        <v>2</v>
      </c>
      <c r="AN215" s="643" t="s">
        <v>192</v>
      </c>
    </row>
    <row r="216" spans="1:40">
      <c r="A216" s="643" t="s">
        <v>1386</v>
      </c>
      <c r="B216" s="643" t="s">
        <v>1781</v>
      </c>
      <c r="C216" s="643">
        <v>56</v>
      </c>
      <c r="D216" s="643">
        <v>42</v>
      </c>
      <c r="E216" s="643">
        <v>43</v>
      </c>
      <c r="F216" s="643">
        <v>55</v>
      </c>
      <c r="G216" s="643">
        <v>46</v>
      </c>
      <c r="H216" s="643">
        <v>8</v>
      </c>
      <c r="I216" s="643">
        <v>46</v>
      </c>
      <c r="J216" s="643">
        <v>8</v>
      </c>
      <c r="K216" s="643" t="s">
        <v>135</v>
      </c>
      <c r="L216" s="643">
        <v>304</v>
      </c>
      <c r="M216" s="643">
        <v>100</v>
      </c>
      <c r="N216" s="643"/>
      <c r="O216" s="643" t="s">
        <v>193</v>
      </c>
      <c r="P216" s="642"/>
      <c r="Q216" s="643"/>
      <c r="R216" s="643" t="s">
        <v>193</v>
      </c>
      <c r="S216" s="642"/>
      <c r="T216" s="643"/>
      <c r="U216" s="643">
        <f>VLOOKUP(A216,'2012 SG'!$D$9:$AC$424,26,FALSE)</f>
        <v>0</v>
      </c>
      <c r="V216" s="643" t="b">
        <f t="shared" si="3"/>
        <v>0</v>
      </c>
      <c r="W216" s="643"/>
      <c r="X216" s="643"/>
      <c r="Y216" s="643"/>
      <c r="Z216" s="643"/>
      <c r="AA216" s="643"/>
      <c r="AB216" s="643"/>
      <c r="AC216" s="643"/>
      <c r="AD216" s="643"/>
      <c r="AE216" s="643"/>
      <c r="AF216" s="643"/>
      <c r="AG216" s="643"/>
      <c r="AH216" s="643"/>
      <c r="AI216" s="643" t="s">
        <v>192</v>
      </c>
      <c r="AJ216" s="643" t="s">
        <v>194</v>
      </c>
      <c r="AK216" s="643" t="s">
        <v>1826</v>
      </c>
      <c r="AL216" s="643" t="s">
        <v>1826</v>
      </c>
      <c r="AM216" s="643">
        <v>7</v>
      </c>
      <c r="AN216" s="643" t="s">
        <v>193</v>
      </c>
    </row>
    <row r="217" spans="1:40">
      <c r="A217" s="643" t="s">
        <v>1049</v>
      </c>
      <c r="B217" s="643" t="s">
        <v>1361</v>
      </c>
      <c r="C217" s="643">
        <v>43</v>
      </c>
      <c r="D217" s="643">
        <v>45</v>
      </c>
      <c r="E217" s="643">
        <v>77</v>
      </c>
      <c r="F217" s="643">
        <v>33</v>
      </c>
      <c r="G217" s="643">
        <v>71</v>
      </c>
      <c r="H217" s="643">
        <v>76</v>
      </c>
      <c r="I217" s="643">
        <v>83</v>
      </c>
      <c r="J217" s="643">
        <v>87</v>
      </c>
      <c r="K217" s="643" t="s">
        <v>135</v>
      </c>
      <c r="L217" s="643">
        <v>515</v>
      </c>
      <c r="M217" s="643">
        <v>100</v>
      </c>
      <c r="N217" s="643" t="s">
        <v>192</v>
      </c>
      <c r="O217" s="643" t="s">
        <v>192</v>
      </c>
      <c r="P217" s="642"/>
      <c r="Q217" s="643" t="s">
        <v>192</v>
      </c>
      <c r="R217" s="643" t="s">
        <v>192</v>
      </c>
      <c r="S217" s="642"/>
      <c r="T217" s="643" t="s">
        <v>114</v>
      </c>
      <c r="U217" s="643" t="str">
        <f>VLOOKUP(A217,'2012 SG'!$D$9:$AC$424,26,FALSE)</f>
        <v>B</v>
      </c>
      <c r="V217" s="643" t="b">
        <f t="shared" si="3"/>
        <v>1</v>
      </c>
      <c r="W217" s="643" t="s">
        <v>116</v>
      </c>
      <c r="X217" s="643"/>
      <c r="Y217" s="643"/>
      <c r="Z217" s="643"/>
      <c r="AA217" s="643"/>
      <c r="AB217" s="643"/>
      <c r="AC217" s="643"/>
      <c r="AD217" s="643"/>
      <c r="AE217" s="643"/>
      <c r="AF217" s="643"/>
      <c r="AG217" s="643"/>
      <c r="AH217" s="643"/>
      <c r="AI217" s="643" t="s">
        <v>192</v>
      </c>
      <c r="AJ217" s="643" t="s">
        <v>197</v>
      </c>
      <c r="AK217" s="643" t="s">
        <v>1823</v>
      </c>
      <c r="AL217" s="643" t="s">
        <v>1816</v>
      </c>
      <c r="AM217" s="643">
        <v>7</v>
      </c>
      <c r="AN217" s="643" t="s">
        <v>192</v>
      </c>
    </row>
    <row r="218" spans="1:40">
      <c r="A218" s="643" t="s">
        <v>734</v>
      </c>
      <c r="B218" s="643" t="s">
        <v>1362</v>
      </c>
      <c r="C218" s="643">
        <v>68</v>
      </c>
      <c r="D218" s="643">
        <v>53</v>
      </c>
      <c r="E218" s="643">
        <v>68</v>
      </c>
      <c r="F218" s="643">
        <v>48</v>
      </c>
      <c r="G218" s="643">
        <v>75</v>
      </c>
      <c r="H218" s="643">
        <v>60</v>
      </c>
      <c r="I218" s="643">
        <v>74</v>
      </c>
      <c r="J218" s="643">
        <v>63</v>
      </c>
      <c r="K218" s="643" t="s">
        <v>135</v>
      </c>
      <c r="L218" s="643">
        <v>509</v>
      </c>
      <c r="M218" s="643">
        <v>100</v>
      </c>
      <c r="N218" s="643" t="s">
        <v>192</v>
      </c>
      <c r="O218" s="643" t="s">
        <v>192</v>
      </c>
      <c r="P218" s="642"/>
      <c r="Q218" s="643" t="s">
        <v>192</v>
      </c>
      <c r="R218" s="643" t="s">
        <v>192</v>
      </c>
      <c r="S218" s="642"/>
      <c r="T218" s="643" t="s">
        <v>114</v>
      </c>
      <c r="U218" s="643" t="str">
        <f>VLOOKUP(A218,'2012 SG'!$D$9:$AC$424,26,FALSE)</f>
        <v>B</v>
      </c>
      <c r="V218" s="643" t="b">
        <f t="shared" si="3"/>
        <v>1</v>
      </c>
      <c r="W218" s="643" t="s">
        <v>112</v>
      </c>
      <c r="X218" s="643" t="s">
        <v>112</v>
      </c>
      <c r="Y218" s="643"/>
      <c r="Z218" s="643"/>
      <c r="AA218" s="643"/>
      <c r="AB218" s="643"/>
      <c r="AC218" s="643"/>
      <c r="AD218" s="643"/>
      <c r="AE218" s="643"/>
      <c r="AF218" s="643"/>
      <c r="AG218" s="643"/>
      <c r="AH218" s="643"/>
      <c r="AI218" s="643" t="s">
        <v>192</v>
      </c>
      <c r="AJ218" s="643" t="s">
        <v>197</v>
      </c>
      <c r="AK218" s="643" t="s">
        <v>1830</v>
      </c>
      <c r="AL218" s="643" t="s">
        <v>1811</v>
      </c>
      <c r="AM218" s="643">
        <v>7</v>
      </c>
      <c r="AN218" s="643" t="s">
        <v>192</v>
      </c>
    </row>
    <row r="219" spans="1:40">
      <c r="A219" s="643" t="s">
        <v>1048</v>
      </c>
      <c r="B219" s="643" t="s">
        <v>927</v>
      </c>
      <c r="C219" s="643">
        <v>42</v>
      </c>
      <c r="D219" s="643">
        <v>46</v>
      </c>
      <c r="E219" s="643">
        <v>88</v>
      </c>
      <c r="F219" s="643">
        <v>25</v>
      </c>
      <c r="G219" s="643">
        <v>71</v>
      </c>
      <c r="H219" s="643">
        <v>62</v>
      </c>
      <c r="I219" s="643">
        <v>87</v>
      </c>
      <c r="J219" s="643">
        <v>80</v>
      </c>
      <c r="K219" s="643" t="s">
        <v>135</v>
      </c>
      <c r="L219" s="643">
        <v>501</v>
      </c>
      <c r="M219" s="643">
        <v>100</v>
      </c>
      <c r="N219" s="643" t="s">
        <v>193</v>
      </c>
      <c r="O219" s="643" t="s">
        <v>192</v>
      </c>
      <c r="P219" s="642"/>
      <c r="Q219" s="643" t="s">
        <v>193</v>
      </c>
      <c r="R219" s="643" t="s">
        <v>192</v>
      </c>
      <c r="S219" s="642"/>
      <c r="T219" s="643" t="s">
        <v>114</v>
      </c>
      <c r="U219" s="643" t="str">
        <f>VLOOKUP(A219,'2012 SG'!$D$9:$AC$424,26,FALSE)</f>
        <v>B</v>
      </c>
      <c r="V219" s="643" t="b">
        <f t="shared" si="3"/>
        <v>1</v>
      </c>
      <c r="W219" s="643" t="s">
        <v>116</v>
      </c>
      <c r="X219" s="643"/>
      <c r="Y219" s="643"/>
      <c r="Z219" s="643"/>
      <c r="AA219" s="643"/>
      <c r="AB219" s="643"/>
      <c r="AC219" s="643"/>
      <c r="AD219" s="643"/>
      <c r="AE219" s="643"/>
      <c r="AF219" s="643"/>
      <c r="AG219" s="643"/>
      <c r="AH219" s="643"/>
      <c r="AI219" s="643" t="s">
        <v>192</v>
      </c>
      <c r="AJ219" s="643" t="s">
        <v>197</v>
      </c>
      <c r="AK219" s="643" t="s">
        <v>1808</v>
      </c>
      <c r="AL219" s="643" t="s">
        <v>1816</v>
      </c>
      <c r="AM219" s="643">
        <v>7</v>
      </c>
      <c r="AN219" s="643" t="s">
        <v>192</v>
      </c>
    </row>
    <row r="220" spans="1:40">
      <c r="A220" s="643" t="s">
        <v>735</v>
      </c>
      <c r="B220" s="643" t="s">
        <v>380</v>
      </c>
      <c r="C220" s="643">
        <v>68</v>
      </c>
      <c r="D220" s="643">
        <v>68</v>
      </c>
      <c r="E220" s="643">
        <v>85</v>
      </c>
      <c r="F220" s="643">
        <v>54</v>
      </c>
      <c r="G220" s="643">
        <v>51</v>
      </c>
      <c r="H220" s="643">
        <v>43</v>
      </c>
      <c r="I220" s="643">
        <v>49</v>
      </c>
      <c r="J220" s="643">
        <v>54</v>
      </c>
      <c r="K220" s="643" t="s">
        <v>135</v>
      </c>
      <c r="L220" s="643">
        <v>472</v>
      </c>
      <c r="M220" s="643">
        <v>100</v>
      </c>
      <c r="N220" s="643" t="s">
        <v>192</v>
      </c>
      <c r="O220" s="643" t="s">
        <v>193</v>
      </c>
      <c r="P220" s="642"/>
      <c r="Q220" s="643" t="s">
        <v>192</v>
      </c>
      <c r="R220" s="643" t="s">
        <v>192</v>
      </c>
      <c r="S220" s="642"/>
      <c r="T220" s="643" t="s">
        <v>112</v>
      </c>
      <c r="U220" s="643" t="str">
        <f>VLOOKUP(A220,'2012 SG'!$D$9:$AC$424,26,FALSE)</f>
        <v>C</v>
      </c>
      <c r="V220" s="643" t="b">
        <f t="shared" si="3"/>
        <v>1</v>
      </c>
      <c r="W220" s="643" t="s">
        <v>132</v>
      </c>
      <c r="X220" s="643" t="s">
        <v>132</v>
      </c>
      <c r="Y220" s="643" t="s">
        <v>112</v>
      </c>
      <c r="Z220" s="643" t="s">
        <v>132</v>
      </c>
      <c r="AA220" s="643" t="s">
        <v>112</v>
      </c>
      <c r="AB220" s="643" t="s">
        <v>114</v>
      </c>
      <c r="AC220" s="643" t="s">
        <v>132</v>
      </c>
      <c r="AD220" s="643" t="s">
        <v>114</v>
      </c>
      <c r="AE220" s="643" t="s">
        <v>112</v>
      </c>
      <c r="AF220" s="643" t="s">
        <v>110</v>
      </c>
      <c r="AG220" s="643" t="s">
        <v>112</v>
      </c>
      <c r="AH220" s="643" t="s">
        <v>110</v>
      </c>
      <c r="AI220" s="643" t="s">
        <v>193</v>
      </c>
      <c r="AJ220" s="643" t="s">
        <v>194</v>
      </c>
      <c r="AK220" s="643" t="s">
        <v>1824</v>
      </c>
      <c r="AL220" s="643" t="s">
        <v>1808</v>
      </c>
      <c r="AM220" s="643">
        <v>4</v>
      </c>
      <c r="AN220" s="643" t="s">
        <v>192</v>
      </c>
    </row>
    <row r="221" spans="1:40">
      <c r="A221" s="643" t="s">
        <v>1389</v>
      </c>
      <c r="B221" s="643" t="s">
        <v>1783</v>
      </c>
      <c r="C221" s="643">
        <v>75</v>
      </c>
      <c r="D221" s="643">
        <v>60</v>
      </c>
      <c r="E221" s="643">
        <v>73</v>
      </c>
      <c r="F221" s="643">
        <v>32</v>
      </c>
      <c r="G221" s="643">
        <v>77</v>
      </c>
      <c r="H221" s="643">
        <v>53</v>
      </c>
      <c r="I221" s="643">
        <v>77</v>
      </c>
      <c r="J221" s="643">
        <v>63</v>
      </c>
      <c r="K221" s="643" t="s">
        <v>135</v>
      </c>
      <c r="L221" s="643">
        <v>510</v>
      </c>
      <c r="M221" s="643">
        <v>100</v>
      </c>
      <c r="N221" s="643"/>
      <c r="O221" s="643" t="s">
        <v>192</v>
      </c>
      <c r="P221" s="642"/>
      <c r="Q221" s="643"/>
      <c r="R221" s="643" t="s">
        <v>192</v>
      </c>
      <c r="S221" s="642"/>
      <c r="T221" s="643" t="s">
        <v>114</v>
      </c>
      <c r="U221" s="643" t="str">
        <f>VLOOKUP(A221,'2012 SG'!$D$9:$AC$424,26,FALSE)</f>
        <v>B</v>
      </c>
      <c r="V221" s="643" t="b">
        <f t="shared" si="3"/>
        <v>1</v>
      </c>
      <c r="W221" s="643"/>
      <c r="X221" s="643"/>
      <c r="Y221" s="643"/>
      <c r="Z221" s="643"/>
      <c r="AA221" s="643"/>
      <c r="AB221" s="643"/>
      <c r="AC221" s="643"/>
      <c r="AD221" s="643"/>
      <c r="AE221" s="643"/>
      <c r="AF221" s="643"/>
      <c r="AG221" s="643"/>
      <c r="AH221" s="643"/>
      <c r="AI221" s="643" t="s">
        <v>192</v>
      </c>
      <c r="AJ221" s="643" t="s">
        <v>197</v>
      </c>
      <c r="AK221" s="643" t="s">
        <v>1832</v>
      </c>
      <c r="AL221" s="643" t="s">
        <v>1801</v>
      </c>
      <c r="AM221" s="643">
        <v>7</v>
      </c>
      <c r="AN221" s="643" t="s">
        <v>193</v>
      </c>
    </row>
    <row r="222" spans="1:40">
      <c r="A222" s="643" t="s">
        <v>1391</v>
      </c>
      <c r="B222" s="643" t="s">
        <v>1784</v>
      </c>
      <c r="C222" s="643">
        <v>76</v>
      </c>
      <c r="D222" s="643">
        <v>83</v>
      </c>
      <c r="E222" s="643">
        <v>95</v>
      </c>
      <c r="F222" s="643">
        <v>47</v>
      </c>
      <c r="G222" s="643">
        <v>71</v>
      </c>
      <c r="H222" s="643">
        <v>81</v>
      </c>
      <c r="I222" s="643">
        <v>70</v>
      </c>
      <c r="J222" s="643">
        <v>87</v>
      </c>
      <c r="K222" s="643" t="s">
        <v>135</v>
      </c>
      <c r="L222" s="643">
        <v>610</v>
      </c>
      <c r="M222" s="643">
        <v>100</v>
      </c>
      <c r="N222" s="643"/>
      <c r="O222" s="643" t="s">
        <v>192</v>
      </c>
      <c r="P222" s="642"/>
      <c r="Q222" s="643"/>
      <c r="R222" s="643" t="s">
        <v>192</v>
      </c>
      <c r="S222" s="642"/>
      <c r="T222" s="643" t="s">
        <v>132</v>
      </c>
      <c r="U222" s="643" t="str">
        <f>VLOOKUP(A222,'2012 SG'!$D$9:$AC$424,26,FALSE)</f>
        <v>A</v>
      </c>
      <c r="V222" s="643" t="b">
        <f t="shared" si="3"/>
        <v>1</v>
      </c>
      <c r="W222" s="643"/>
      <c r="X222" s="643"/>
      <c r="Y222" s="643"/>
      <c r="Z222" s="643"/>
      <c r="AA222" s="643"/>
      <c r="AB222" s="643"/>
      <c r="AC222" s="643"/>
      <c r="AD222" s="643"/>
      <c r="AE222" s="643"/>
      <c r="AF222" s="643"/>
      <c r="AG222" s="643"/>
      <c r="AH222" s="643"/>
      <c r="AI222" s="643" t="s">
        <v>192</v>
      </c>
      <c r="AJ222" s="643" t="s">
        <v>194</v>
      </c>
      <c r="AK222" s="643" t="s">
        <v>1832</v>
      </c>
      <c r="AL222" s="643" t="s">
        <v>1817</v>
      </c>
      <c r="AM222" s="643">
        <v>7</v>
      </c>
      <c r="AN222" s="643" t="s">
        <v>193</v>
      </c>
    </row>
    <row r="223" spans="1:40">
      <c r="A223" s="643" t="s">
        <v>736</v>
      </c>
      <c r="B223" s="643" t="s">
        <v>381</v>
      </c>
      <c r="C223" s="643">
        <v>82</v>
      </c>
      <c r="D223" s="643">
        <v>87</v>
      </c>
      <c r="E223" s="643">
        <v>95</v>
      </c>
      <c r="F223" s="643">
        <v>60</v>
      </c>
      <c r="G223" s="643">
        <v>72</v>
      </c>
      <c r="H223" s="643">
        <v>75</v>
      </c>
      <c r="I223" s="643">
        <v>68</v>
      </c>
      <c r="J223" s="643">
        <v>70</v>
      </c>
      <c r="K223" s="643" t="s">
        <v>135</v>
      </c>
      <c r="L223" s="643">
        <v>609</v>
      </c>
      <c r="M223" s="643">
        <v>100</v>
      </c>
      <c r="N223" s="643" t="s">
        <v>192</v>
      </c>
      <c r="O223" s="643" t="s">
        <v>192</v>
      </c>
      <c r="P223" s="642"/>
      <c r="Q223" s="643" t="s">
        <v>192</v>
      </c>
      <c r="R223" s="643" t="s">
        <v>192</v>
      </c>
      <c r="S223" s="642"/>
      <c r="T223" s="643" t="s">
        <v>132</v>
      </c>
      <c r="U223" s="643" t="str">
        <f>VLOOKUP(A223,'2012 SG'!$D$9:$AC$424,26,FALSE)</f>
        <v>A</v>
      </c>
      <c r="V223" s="643" t="b">
        <f t="shared" si="3"/>
        <v>1</v>
      </c>
      <c r="W223" s="643" t="s">
        <v>132</v>
      </c>
      <c r="X223" s="643" t="s">
        <v>132</v>
      </c>
      <c r="Y223" s="643" t="s">
        <v>132</v>
      </c>
      <c r="Z223" s="643" t="s">
        <v>132</v>
      </c>
      <c r="AA223" s="643" t="s">
        <v>132</v>
      </c>
      <c r="AB223" s="643" t="s">
        <v>132</v>
      </c>
      <c r="AC223" s="643" t="s">
        <v>132</v>
      </c>
      <c r="AD223" s="643" t="s">
        <v>132</v>
      </c>
      <c r="AE223" s="643" t="s">
        <v>114</v>
      </c>
      <c r="AF223" s="643" t="s">
        <v>132</v>
      </c>
      <c r="AG223" s="643" t="s">
        <v>112</v>
      </c>
      <c r="AH223" s="643" t="s">
        <v>110</v>
      </c>
      <c r="AI223" s="643" t="s">
        <v>193</v>
      </c>
      <c r="AJ223" s="643" t="s">
        <v>194</v>
      </c>
      <c r="AK223" s="643" t="s">
        <v>1833</v>
      </c>
      <c r="AL223" s="643" t="s">
        <v>1811</v>
      </c>
      <c r="AM223" s="643">
        <v>2</v>
      </c>
      <c r="AN223" s="643" t="s">
        <v>192</v>
      </c>
    </row>
    <row r="224" spans="1:40">
      <c r="A224" s="643" t="s">
        <v>737</v>
      </c>
      <c r="B224" s="643" t="s">
        <v>382</v>
      </c>
      <c r="C224" s="643">
        <v>94</v>
      </c>
      <c r="D224" s="643">
        <v>95</v>
      </c>
      <c r="E224" s="643">
        <v>86</v>
      </c>
      <c r="F224" s="643">
        <v>72</v>
      </c>
      <c r="G224" s="643">
        <v>77</v>
      </c>
      <c r="H224" s="643">
        <v>74</v>
      </c>
      <c r="I224" s="643">
        <v>77</v>
      </c>
      <c r="J224" s="643">
        <v>88</v>
      </c>
      <c r="K224" s="643" t="s">
        <v>135</v>
      </c>
      <c r="L224" s="643">
        <v>663</v>
      </c>
      <c r="M224" s="643">
        <v>100</v>
      </c>
      <c r="N224" s="643" t="s">
        <v>192</v>
      </c>
      <c r="O224" s="643" t="s">
        <v>192</v>
      </c>
      <c r="P224" s="642"/>
      <c r="Q224" s="643" t="s">
        <v>192</v>
      </c>
      <c r="R224" s="643" t="s">
        <v>192</v>
      </c>
      <c r="S224" s="642"/>
      <c r="T224" s="643" t="s">
        <v>132</v>
      </c>
      <c r="U224" s="643" t="str">
        <f>VLOOKUP(A224,'2012 SG'!$D$9:$AC$424,26,FALSE)</f>
        <v>A</v>
      </c>
      <c r="V224" s="643" t="b">
        <f t="shared" si="3"/>
        <v>1</v>
      </c>
      <c r="W224" s="643" t="s">
        <v>132</v>
      </c>
      <c r="X224" s="643" t="s">
        <v>132</v>
      </c>
      <c r="Y224" s="643" t="s">
        <v>132</v>
      </c>
      <c r="Z224" s="643" t="s">
        <v>132</v>
      </c>
      <c r="AA224" s="643" t="s">
        <v>132</v>
      </c>
      <c r="AB224" s="643" t="s">
        <v>132</v>
      </c>
      <c r="AC224" s="643" t="s">
        <v>132</v>
      </c>
      <c r="AD224" s="643" t="s">
        <v>132</v>
      </c>
      <c r="AE224" s="643" t="s">
        <v>114</v>
      </c>
      <c r="AF224" s="643" t="s">
        <v>196</v>
      </c>
      <c r="AG224" s="642"/>
      <c r="AH224" s="643"/>
      <c r="AI224" s="643" t="s">
        <v>193</v>
      </c>
      <c r="AJ224" s="643" t="s">
        <v>194</v>
      </c>
      <c r="AK224" s="643" t="s">
        <v>1842</v>
      </c>
      <c r="AL224" s="643" t="s">
        <v>1810</v>
      </c>
      <c r="AM224" s="643">
        <v>4</v>
      </c>
      <c r="AN224" s="643" t="s">
        <v>192</v>
      </c>
    </row>
    <row r="225" spans="1:40">
      <c r="A225" s="643" t="s">
        <v>738</v>
      </c>
      <c r="B225" s="643" t="s">
        <v>383</v>
      </c>
      <c r="C225" s="643">
        <v>60</v>
      </c>
      <c r="D225" s="643">
        <v>62</v>
      </c>
      <c r="E225" s="643">
        <v>75</v>
      </c>
      <c r="F225" s="643">
        <v>29</v>
      </c>
      <c r="G225" s="643">
        <v>55</v>
      </c>
      <c r="H225" s="643">
        <v>49</v>
      </c>
      <c r="I225" s="643">
        <v>60</v>
      </c>
      <c r="J225" s="643">
        <v>56</v>
      </c>
      <c r="K225" s="643" t="s">
        <v>135</v>
      </c>
      <c r="L225" s="643">
        <v>446</v>
      </c>
      <c r="M225" s="643">
        <v>100</v>
      </c>
      <c r="N225" s="643" t="s">
        <v>192</v>
      </c>
      <c r="O225" s="643" t="s">
        <v>192</v>
      </c>
      <c r="P225" s="642"/>
      <c r="Q225" s="643" t="s">
        <v>192</v>
      </c>
      <c r="R225" s="643" t="s">
        <v>192</v>
      </c>
      <c r="S225" s="642"/>
      <c r="T225" s="643" t="s">
        <v>112</v>
      </c>
      <c r="U225" s="643" t="str">
        <f>VLOOKUP(A225,'2012 SG'!$D$9:$AC$424,26,FALSE)</f>
        <v>C</v>
      </c>
      <c r="V225" s="643" t="b">
        <f t="shared" si="3"/>
        <v>1</v>
      </c>
      <c r="W225" s="643" t="s">
        <v>132</v>
      </c>
      <c r="X225" s="643" t="s">
        <v>132</v>
      </c>
      <c r="Y225" s="643" t="s">
        <v>112</v>
      </c>
      <c r="Z225" s="643" t="s">
        <v>131</v>
      </c>
      <c r="AA225" s="643" t="s">
        <v>132</v>
      </c>
      <c r="AB225" s="643" t="s">
        <v>132</v>
      </c>
      <c r="AC225" s="643" t="s">
        <v>110</v>
      </c>
      <c r="AD225" s="643" t="s">
        <v>132</v>
      </c>
      <c r="AE225" s="643" t="s">
        <v>132</v>
      </c>
      <c r="AF225" s="643" t="s">
        <v>132</v>
      </c>
      <c r="AG225" s="643" t="s">
        <v>112</v>
      </c>
      <c r="AH225" s="643" t="s">
        <v>110</v>
      </c>
      <c r="AI225" s="643" t="s">
        <v>193</v>
      </c>
      <c r="AJ225" s="643" t="s">
        <v>194</v>
      </c>
      <c r="AK225" s="643" t="s">
        <v>1823</v>
      </c>
      <c r="AL225" s="643" t="s">
        <v>1816</v>
      </c>
      <c r="AM225" s="643">
        <v>1</v>
      </c>
      <c r="AN225" s="643" t="s">
        <v>192</v>
      </c>
    </row>
    <row r="226" spans="1:40">
      <c r="A226" s="643" t="s">
        <v>739</v>
      </c>
      <c r="B226" s="643" t="s">
        <v>384</v>
      </c>
      <c r="C226" s="643">
        <v>89</v>
      </c>
      <c r="D226" s="643">
        <v>93</v>
      </c>
      <c r="E226" s="643">
        <v>100</v>
      </c>
      <c r="F226" s="643">
        <v>68</v>
      </c>
      <c r="G226" s="643">
        <v>65</v>
      </c>
      <c r="H226" s="643">
        <v>74</v>
      </c>
      <c r="I226" s="643">
        <v>50</v>
      </c>
      <c r="J226" s="643">
        <v>68</v>
      </c>
      <c r="K226" s="643" t="s">
        <v>135</v>
      </c>
      <c r="L226" s="643">
        <v>607</v>
      </c>
      <c r="M226" s="643">
        <v>100</v>
      </c>
      <c r="N226" s="643" t="s">
        <v>192</v>
      </c>
      <c r="O226" s="643" t="s">
        <v>192</v>
      </c>
      <c r="P226" s="642"/>
      <c r="Q226" s="643" t="s">
        <v>192</v>
      </c>
      <c r="R226" s="643" t="s">
        <v>192</v>
      </c>
      <c r="S226" s="642"/>
      <c r="T226" s="643" t="s">
        <v>132</v>
      </c>
      <c r="U226" s="643" t="str">
        <f>VLOOKUP(A226,'2012 SG'!$D$9:$AC$424,26,FALSE)</f>
        <v>A</v>
      </c>
      <c r="V226" s="643" t="b">
        <f t="shared" si="3"/>
        <v>1</v>
      </c>
      <c r="W226" s="643" t="s">
        <v>132</v>
      </c>
      <c r="X226" s="643" t="s">
        <v>132</v>
      </c>
      <c r="Y226" s="643" t="s">
        <v>132</v>
      </c>
      <c r="Z226" s="643" t="s">
        <v>132</v>
      </c>
      <c r="AA226" s="643" t="s">
        <v>132</v>
      </c>
      <c r="AB226" s="643" t="s">
        <v>132</v>
      </c>
      <c r="AC226" s="643" t="s">
        <v>132</v>
      </c>
      <c r="AD226" s="643" t="s">
        <v>114</v>
      </c>
      <c r="AE226" s="643" t="s">
        <v>132</v>
      </c>
      <c r="AF226" s="643" t="s">
        <v>132</v>
      </c>
      <c r="AG226" s="643" t="s">
        <v>112</v>
      </c>
      <c r="AH226" s="643" t="s">
        <v>110</v>
      </c>
      <c r="AI226" s="643" t="s">
        <v>193</v>
      </c>
      <c r="AJ226" s="643" t="s">
        <v>194</v>
      </c>
      <c r="AK226" s="643" t="s">
        <v>1813</v>
      </c>
      <c r="AL226" s="643" t="s">
        <v>1844</v>
      </c>
      <c r="AM226" s="643">
        <v>2</v>
      </c>
      <c r="AN226" s="643" t="s">
        <v>192</v>
      </c>
    </row>
    <row r="227" spans="1:40">
      <c r="A227" s="643" t="s">
        <v>740</v>
      </c>
      <c r="B227" s="643" t="s">
        <v>385</v>
      </c>
      <c r="C227" s="643">
        <v>88</v>
      </c>
      <c r="D227" s="643">
        <v>90</v>
      </c>
      <c r="E227" s="643">
        <v>95</v>
      </c>
      <c r="F227" s="643">
        <v>71</v>
      </c>
      <c r="G227" s="643">
        <v>64</v>
      </c>
      <c r="H227" s="643">
        <v>68</v>
      </c>
      <c r="I227" s="643">
        <v>57</v>
      </c>
      <c r="J227" s="643">
        <v>70</v>
      </c>
      <c r="K227" s="643" t="s">
        <v>135</v>
      </c>
      <c r="L227" s="643">
        <v>603</v>
      </c>
      <c r="M227" s="643">
        <v>100</v>
      </c>
      <c r="N227" s="643" t="s">
        <v>192</v>
      </c>
      <c r="O227" s="643" t="s">
        <v>192</v>
      </c>
      <c r="P227" s="642"/>
      <c r="Q227" s="643" t="s">
        <v>192</v>
      </c>
      <c r="R227" s="643" t="s">
        <v>192</v>
      </c>
      <c r="S227" s="642"/>
      <c r="T227" s="643" t="s">
        <v>132</v>
      </c>
      <c r="U227" s="643" t="str">
        <f>VLOOKUP(A227,'2012 SG'!$D$9:$AC$424,26,FALSE)</f>
        <v>A</v>
      </c>
      <c r="V227" s="643" t="b">
        <f t="shared" si="3"/>
        <v>1</v>
      </c>
      <c r="W227" s="643" t="s">
        <v>132</v>
      </c>
      <c r="X227" s="643" t="s">
        <v>132</v>
      </c>
      <c r="Y227" s="643" t="s">
        <v>132</v>
      </c>
      <c r="Z227" s="643" t="s">
        <v>132</v>
      </c>
      <c r="AA227" s="643" t="s">
        <v>132</v>
      </c>
      <c r="AB227" s="643" t="s">
        <v>132</v>
      </c>
      <c r="AC227" s="643" t="s">
        <v>132</v>
      </c>
      <c r="AD227" s="643" t="s">
        <v>132</v>
      </c>
      <c r="AE227" s="643" t="s">
        <v>132</v>
      </c>
      <c r="AF227" s="643" t="s">
        <v>132</v>
      </c>
      <c r="AG227" s="643" t="s">
        <v>114</v>
      </c>
      <c r="AH227" s="643" t="s">
        <v>112</v>
      </c>
      <c r="AI227" s="643" t="s">
        <v>193</v>
      </c>
      <c r="AJ227" s="643" t="s">
        <v>194</v>
      </c>
      <c r="AK227" s="643" t="s">
        <v>1870</v>
      </c>
      <c r="AL227" s="643" t="s">
        <v>1818</v>
      </c>
      <c r="AM227" s="643">
        <v>1</v>
      </c>
      <c r="AN227" s="643" t="s">
        <v>193</v>
      </c>
    </row>
    <row r="228" spans="1:40">
      <c r="A228" s="643" t="s">
        <v>741</v>
      </c>
      <c r="B228" s="643" t="s">
        <v>386</v>
      </c>
      <c r="C228" s="643">
        <v>85</v>
      </c>
      <c r="D228" s="643">
        <v>87</v>
      </c>
      <c r="E228" s="643">
        <v>68</v>
      </c>
      <c r="F228" s="643">
        <v>43</v>
      </c>
      <c r="G228" s="643">
        <v>73</v>
      </c>
      <c r="H228" s="643">
        <v>68</v>
      </c>
      <c r="I228" s="643">
        <v>68</v>
      </c>
      <c r="J228" s="643">
        <v>70</v>
      </c>
      <c r="K228" s="643" t="s">
        <v>135</v>
      </c>
      <c r="L228" s="643">
        <v>562</v>
      </c>
      <c r="M228" s="643">
        <v>100</v>
      </c>
      <c r="N228" s="643" t="s">
        <v>192</v>
      </c>
      <c r="O228" s="643" t="s">
        <v>192</v>
      </c>
      <c r="P228" s="642"/>
      <c r="Q228" s="643" t="s">
        <v>192</v>
      </c>
      <c r="R228" s="643" t="s">
        <v>192</v>
      </c>
      <c r="S228" s="642"/>
      <c r="T228" s="643" t="s">
        <v>132</v>
      </c>
      <c r="U228" s="643" t="str">
        <f>VLOOKUP(A228,'2012 SG'!$D$9:$AC$424,26,FALSE)</f>
        <v>A</v>
      </c>
      <c r="V228" s="643" t="b">
        <f t="shared" si="3"/>
        <v>1</v>
      </c>
      <c r="W228" s="643" t="s">
        <v>132</v>
      </c>
      <c r="X228" s="643" t="s">
        <v>132</v>
      </c>
      <c r="Y228" s="643" t="s">
        <v>132</v>
      </c>
      <c r="Z228" s="643" t="s">
        <v>132</v>
      </c>
      <c r="AA228" s="643" t="s">
        <v>132</v>
      </c>
      <c r="AB228" s="643" t="s">
        <v>132</v>
      </c>
      <c r="AC228" s="643" t="s">
        <v>132</v>
      </c>
      <c r="AD228" s="643" t="s">
        <v>132</v>
      </c>
      <c r="AE228" s="643" t="s">
        <v>132</v>
      </c>
      <c r="AF228" s="643" t="s">
        <v>112</v>
      </c>
      <c r="AG228" s="643" t="s">
        <v>112</v>
      </c>
      <c r="AH228" s="643" t="s">
        <v>112</v>
      </c>
      <c r="AI228" s="643" t="s">
        <v>193</v>
      </c>
      <c r="AJ228" s="643" t="s">
        <v>194</v>
      </c>
      <c r="AK228" s="643" t="s">
        <v>1822</v>
      </c>
      <c r="AL228" s="643" t="s">
        <v>1809</v>
      </c>
      <c r="AM228" s="643">
        <v>5</v>
      </c>
      <c r="AN228" s="643" t="s">
        <v>193</v>
      </c>
    </row>
    <row r="229" spans="1:40">
      <c r="A229" s="643" t="s">
        <v>742</v>
      </c>
      <c r="B229" s="643" t="s">
        <v>387</v>
      </c>
      <c r="C229" s="643">
        <v>90</v>
      </c>
      <c r="D229" s="643">
        <v>90</v>
      </c>
      <c r="E229" s="643">
        <v>87</v>
      </c>
      <c r="F229" s="643">
        <v>68</v>
      </c>
      <c r="G229" s="643">
        <v>78</v>
      </c>
      <c r="H229" s="643">
        <v>64</v>
      </c>
      <c r="I229" s="643">
        <v>75</v>
      </c>
      <c r="J229" s="643">
        <v>63</v>
      </c>
      <c r="K229" s="643" t="s">
        <v>135</v>
      </c>
      <c r="L229" s="643">
        <v>615</v>
      </c>
      <c r="M229" s="643">
        <v>100</v>
      </c>
      <c r="N229" s="643" t="s">
        <v>192</v>
      </c>
      <c r="O229" s="643" t="s">
        <v>192</v>
      </c>
      <c r="P229" s="642"/>
      <c r="Q229" s="643" t="s">
        <v>192</v>
      </c>
      <c r="R229" s="643" t="s">
        <v>192</v>
      </c>
      <c r="S229" s="642"/>
      <c r="T229" s="643" t="s">
        <v>132</v>
      </c>
      <c r="U229" s="643" t="str">
        <f>VLOOKUP(A229,'2012 SG'!$D$9:$AC$424,26,FALSE)</f>
        <v>A</v>
      </c>
      <c r="V229" s="643" t="b">
        <f t="shared" si="3"/>
        <v>1</v>
      </c>
      <c r="W229" s="643" t="s">
        <v>132</v>
      </c>
      <c r="X229" s="643" t="s">
        <v>132</v>
      </c>
      <c r="Y229" s="643" t="s">
        <v>132</v>
      </c>
      <c r="Z229" s="643" t="s">
        <v>132</v>
      </c>
      <c r="AA229" s="643" t="s">
        <v>132</v>
      </c>
      <c r="AB229" s="643" t="s">
        <v>132</v>
      </c>
      <c r="AC229" s="643" t="s">
        <v>132</v>
      </c>
      <c r="AD229" s="643" t="s">
        <v>132</v>
      </c>
      <c r="AE229" s="643" t="s">
        <v>132</v>
      </c>
      <c r="AF229" s="643" t="s">
        <v>132</v>
      </c>
      <c r="AG229" s="643" t="s">
        <v>112</v>
      </c>
      <c r="AH229" s="643" t="s">
        <v>132</v>
      </c>
      <c r="AI229" s="643" t="s">
        <v>193</v>
      </c>
      <c r="AJ229" s="643" t="s">
        <v>194</v>
      </c>
      <c r="AK229" s="643" t="s">
        <v>1843</v>
      </c>
      <c r="AL229" s="643" t="s">
        <v>1817</v>
      </c>
      <c r="AM229" s="643">
        <v>2</v>
      </c>
      <c r="AN229" s="643" t="s">
        <v>192</v>
      </c>
    </row>
    <row r="230" spans="1:40">
      <c r="A230" s="643" t="s">
        <v>743</v>
      </c>
      <c r="B230" s="643" t="s">
        <v>388</v>
      </c>
      <c r="C230" s="643">
        <v>62</v>
      </c>
      <c r="D230" s="643">
        <v>64</v>
      </c>
      <c r="E230" s="643">
        <v>95</v>
      </c>
      <c r="F230" s="643">
        <v>52</v>
      </c>
      <c r="G230" s="643">
        <v>62</v>
      </c>
      <c r="H230" s="643">
        <v>50</v>
      </c>
      <c r="I230" s="643">
        <v>54</v>
      </c>
      <c r="J230" s="643">
        <v>44</v>
      </c>
      <c r="K230" s="643" t="s">
        <v>135</v>
      </c>
      <c r="L230" s="643">
        <v>483</v>
      </c>
      <c r="M230" s="643">
        <v>100</v>
      </c>
      <c r="N230" s="643" t="s">
        <v>192</v>
      </c>
      <c r="O230" s="643" t="s">
        <v>192</v>
      </c>
      <c r="P230" s="642"/>
      <c r="Q230" s="643" t="s">
        <v>192</v>
      </c>
      <c r="R230" s="643" t="s">
        <v>193</v>
      </c>
      <c r="S230" s="642"/>
      <c r="T230" s="643" t="s">
        <v>112</v>
      </c>
      <c r="U230" s="643" t="str">
        <f>VLOOKUP(A230,'2012 SG'!$D$9:$AC$424,26,FALSE)</f>
        <v>C</v>
      </c>
      <c r="V230" s="643" t="b">
        <f t="shared" si="3"/>
        <v>1</v>
      </c>
      <c r="W230" s="643" t="s">
        <v>112</v>
      </c>
      <c r="X230" s="643" t="s">
        <v>132</v>
      </c>
      <c r="Y230" s="643" t="s">
        <v>110</v>
      </c>
      <c r="Z230" s="643" t="s">
        <v>112</v>
      </c>
      <c r="AA230" s="643" t="s">
        <v>112</v>
      </c>
      <c r="AB230" s="643" t="s">
        <v>114</v>
      </c>
      <c r="AC230" s="643" t="s">
        <v>114</v>
      </c>
      <c r="AD230" s="643" t="s">
        <v>112</v>
      </c>
      <c r="AE230" s="643" t="s">
        <v>196</v>
      </c>
      <c r="AF230" s="642"/>
      <c r="AG230" s="642"/>
      <c r="AH230" s="643"/>
      <c r="AI230" s="643" t="s">
        <v>193</v>
      </c>
      <c r="AJ230" s="643" t="s">
        <v>194</v>
      </c>
      <c r="AK230" s="643" t="s">
        <v>1808</v>
      </c>
      <c r="AL230" s="643" t="s">
        <v>1816</v>
      </c>
      <c r="AM230" s="643">
        <v>2</v>
      </c>
      <c r="AN230" s="643" t="s">
        <v>192</v>
      </c>
    </row>
    <row r="231" spans="1:40">
      <c r="A231" s="643" t="s">
        <v>744</v>
      </c>
      <c r="B231" s="643" t="s">
        <v>389</v>
      </c>
      <c r="C231" s="643">
        <v>73</v>
      </c>
      <c r="D231" s="643">
        <v>81</v>
      </c>
      <c r="E231" s="643">
        <v>89</v>
      </c>
      <c r="F231" s="643">
        <v>49</v>
      </c>
      <c r="G231" s="643">
        <v>63</v>
      </c>
      <c r="H231" s="643">
        <v>65</v>
      </c>
      <c r="I231" s="643">
        <v>49</v>
      </c>
      <c r="J231" s="643">
        <v>69</v>
      </c>
      <c r="K231" s="643" t="s">
        <v>135</v>
      </c>
      <c r="L231" s="643">
        <v>538</v>
      </c>
      <c r="M231" s="643">
        <v>100</v>
      </c>
      <c r="N231" s="643" t="s">
        <v>192</v>
      </c>
      <c r="O231" s="643" t="s">
        <v>193</v>
      </c>
      <c r="P231" s="643" t="s">
        <v>193</v>
      </c>
      <c r="Q231" s="643" t="s">
        <v>192</v>
      </c>
      <c r="R231" s="643" t="s">
        <v>192</v>
      </c>
      <c r="S231" s="642"/>
      <c r="T231" s="643" t="s">
        <v>114</v>
      </c>
      <c r="U231" s="643" t="str">
        <f>VLOOKUP(A231,'2012 SG'!$D$9:$AC$424,26,FALSE)</f>
        <v>B</v>
      </c>
      <c r="V231" s="643" t="b">
        <f t="shared" si="3"/>
        <v>1</v>
      </c>
      <c r="W231" s="643" t="s">
        <v>132</v>
      </c>
      <c r="X231" s="643" t="s">
        <v>132</v>
      </c>
      <c r="Y231" s="643" t="s">
        <v>132</v>
      </c>
      <c r="Z231" s="643" t="s">
        <v>132</v>
      </c>
      <c r="AA231" s="643" t="s">
        <v>132</v>
      </c>
      <c r="AB231" s="643" t="s">
        <v>132</v>
      </c>
      <c r="AC231" s="643" t="s">
        <v>132</v>
      </c>
      <c r="AD231" s="643" t="s">
        <v>112</v>
      </c>
      <c r="AE231" s="643" t="s">
        <v>114</v>
      </c>
      <c r="AF231" s="643" t="s">
        <v>112</v>
      </c>
      <c r="AG231" s="643" t="s">
        <v>110</v>
      </c>
      <c r="AH231" s="643" t="s">
        <v>110</v>
      </c>
      <c r="AI231" s="643" t="s">
        <v>193</v>
      </c>
      <c r="AJ231" s="643" t="s">
        <v>194</v>
      </c>
      <c r="AK231" s="643" t="s">
        <v>1830</v>
      </c>
      <c r="AL231" s="643" t="s">
        <v>1816</v>
      </c>
      <c r="AM231" s="643">
        <v>1</v>
      </c>
      <c r="AN231" s="643" t="s">
        <v>192</v>
      </c>
    </row>
    <row r="232" spans="1:40">
      <c r="A232" s="643" t="s">
        <v>745</v>
      </c>
      <c r="B232" s="643" t="s">
        <v>19</v>
      </c>
      <c r="C232" s="643">
        <v>84</v>
      </c>
      <c r="D232" s="643">
        <v>83</v>
      </c>
      <c r="E232" s="643">
        <v>87</v>
      </c>
      <c r="F232" s="643">
        <v>58</v>
      </c>
      <c r="G232" s="643">
        <v>68</v>
      </c>
      <c r="H232" s="643">
        <v>71</v>
      </c>
      <c r="I232" s="643">
        <v>71</v>
      </c>
      <c r="J232" s="643">
        <v>71</v>
      </c>
      <c r="K232" s="643" t="s">
        <v>135</v>
      </c>
      <c r="L232" s="643">
        <v>593</v>
      </c>
      <c r="M232" s="643">
        <v>100</v>
      </c>
      <c r="N232" s="643" t="s">
        <v>192</v>
      </c>
      <c r="O232" s="643" t="s">
        <v>192</v>
      </c>
      <c r="P232" s="642"/>
      <c r="Q232" s="643" t="s">
        <v>192</v>
      </c>
      <c r="R232" s="643" t="s">
        <v>192</v>
      </c>
      <c r="S232" s="642"/>
      <c r="T232" s="643" t="s">
        <v>132</v>
      </c>
      <c r="U232" s="643" t="str">
        <f>VLOOKUP(A232,'2012 SG'!$D$9:$AC$424,26,FALSE)</f>
        <v>A</v>
      </c>
      <c r="V232" s="643" t="b">
        <f t="shared" si="3"/>
        <v>1</v>
      </c>
      <c r="W232" s="643" t="s">
        <v>132</v>
      </c>
      <c r="X232" s="643" t="s">
        <v>132</v>
      </c>
      <c r="Y232" s="643" t="s">
        <v>132</v>
      </c>
      <c r="Z232" s="643" t="s">
        <v>132</v>
      </c>
      <c r="AA232" s="643" t="s">
        <v>132</v>
      </c>
      <c r="AB232" s="643" t="s">
        <v>132</v>
      </c>
      <c r="AC232" s="643" t="s">
        <v>114</v>
      </c>
      <c r="AD232" s="643" t="s">
        <v>132</v>
      </c>
      <c r="AE232" s="643" t="s">
        <v>132</v>
      </c>
      <c r="AF232" s="643" t="s">
        <v>132</v>
      </c>
      <c r="AG232" s="643" t="s">
        <v>114</v>
      </c>
      <c r="AH232" s="643" t="s">
        <v>112</v>
      </c>
      <c r="AI232" s="643" t="s">
        <v>193</v>
      </c>
      <c r="AJ232" s="643" t="s">
        <v>197</v>
      </c>
      <c r="AK232" s="643" t="s">
        <v>1800</v>
      </c>
      <c r="AL232" s="643" t="s">
        <v>1852</v>
      </c>
      <c r="AM232" s="643">
        <v>4</v>
      </c>
      <c r="AN232" s="643" t="s">
        <v>192</v>
      </c>
    </row>
    <row r="233" spans="1:40">
      <c r="A233" s="643" t="s">
        <v>746</v>
      </c>
      <c r="B233" s="643" t="s">
        <v>390</v>
      </c>
      <c r="C233" s="643">
        <v>76</v>
      </c>
      <c r="D233" s="643">
        <v>77</v>
      </c>
      <c r="E233" s="643">
        <v>97</v>
      </c>
      <c r="F233" s="643">
        <v>57</v>
      </c>
      <c r="G233" s="643">
        <v>62</v>
      </c>
      <c r="H233" s="643">
        <v>58</v>
      </c>
      <c r="I233" s="643">
        <v>60</v>
      </c>
      <c r="J233" s="643">
        <v>68</v>
      </c>
      <c r="K233" s="643" t="s">
        <v>135</v>
      </c>
      <c r="L233" s="643">
        <v>555</v>
      </c>
      <c r="M233" s="643">
        <v>100</v>
      </c>
      <c r="N233" s="643" t="s">
        <v>192</v>
      </c>
      <c r="O233" s="643" t="s">
        <v>192</v>
      </c>
      <c r="P233" s="642"/>
      <c r="Q233" s="643" t="s">
        <v>192</v>
      </c>
      <c r="R233" s="643" t="s">
        <v>192</v>
      </c>
      <c r="S233" s="642"/>
      <c r="T233" s="643" t="s">
        <v>132</v>
      </c>
      <c r="U233" s="643" t="str">
        <f>VLOOKUP(A233,'2012 SG'!$D$9:$AC$424,26,FALSE)</f>
        <v>A</v>
      </c>
      <c r="V233" s="643" t="b">
        <f t="shared" si="3"/>
        <v>1</v>
      </c>
      <c r="W233" s="643" t="s">
        <v>132</v>
      </c>
      <c r="X233" s="643" t="s">
        <v>132</v>
      </c>
      <c r="Y233" s="643" t="s">
        <v>132</v>
      </c>
      <c r="Z233" s="643" t="s">
        <v>112</v>
      </c>
      <c r="AA233" s="643" t="s">
        <v>132</v>
      </c>
      <c r="AB233" s="643" t="s">
        <v>132</v>
      </c>
      <c r="AC233" s="643" t="s">
        <v>132</v>
      </c>
      <c r="AD233" s="643" t="s">
        <v>112</v>
      </c>
      <c r="AE233" s="643" t="s">
        <v>112</v>
      </c>
      <c r="AF233" s="643" t="s">
        <v>110</v>
      </c>
      <c r="AG233" s="643" t="s">
        <v>110</v>
      </c>
      <c r="AH233" s="643" t="s">
        <v>110</v>
      </c>
      <c r="AI233" s="643" t="s">
        <v>193</v>
      </c>
      <c r="AJ233" s="643" t="s">
        <v>194</v>
      </c>
      <c r="AK233" s="643" t="s">
        <v>1821</v>
      </c>
      <c r="AL233" s="643" t="s">
        <v>1810</v>
      </c>
      <c r="AM233" s="643">
        <v>5</v>
      </c>
      <c r="AN233" s="643" t="s">
        <v>192</v>
      </c>
    </row>
    <row r="234" spans="1:40">
      <c r="A234" s="643" t="s">
        <v>747</v>
      </c>
      <c r="B234" s="643" t="s">
        <v>748</v>
      </c>
      <c r="C234" s="643">
        <v>79</v>
      </c>
      <c r="D234" s="643">
        <v>79</v>
      </c>
      <c r="E234" s="643">
        <v>86</v>
      </c>
      <c r="F234" s="643">
        <v>56</v>
      </c>
      <c r="G234" s="643">
        <v>74</v>
      </c>
      <c r="H234" s="643">
        <v>61</v>
      </c>
      <c r="I234" s="643">
        <v>74</v>
      </c>
      <c r="J234" s="643">
        <v>71</v>
      </c>
      <c r="K234" s="643" t="s">
        <v>135</v>
      </c>
      <c r="L234" s="643">
        <v>580</v>
      </c>
      <c r="M234" s="643">
        <v>100</v>
      </c>
      <c r="N234" s="643"/>
      <c r="O234" s="643" t="s">
        <v>192</v>
      </c>
      <c r="P234" s="642"/>
      <c r="Q234" s="643"/>
      <c r="R234" s="643" t="s">
        <v>192</v>
      </c>
      <c r="S234" s="642"/>
      <c r="T234" s="643" t="s">
        <v>132</v>
      </c>
      <c r="U234" s="643" t="str">
        <f>VLOOKUP(A234,'2012 SG'!$D$9:$AC$424,26,FALSE)</f>
        <v>A</v>
      </c>
      <c r="V234" s="643" t="b">
        <f t="shared" si="3"/>
        <v>1</v>
      </c>
      <c r="W234" s="643"/>
      <c r="X234" s="643"/>
      <c r="Y234" s="643" t="s">
        <v>132</v>
      </c>
      <c r="Z234" s="643" t="s">
        <v>132</v>
      </c>
      <c r="AA234" s="643" t="s">
        <v>132</v>
      </c>
      <c r="AB234" s="643" t="s">
        <v>132</v>
      </c>
      <c r="AC234" s="643" t="s">
        <v>132</v>
      </c>
      <c r="AD234" s="643" t="s">
        <v>132</v>
      </c>
      <c r="AE234" s="643" t="s">
        <v>132</v>
      </c>
      <c r="AF234" s="643" t="s">
        <v>112</v>
      </c>
      <c r="AG234" s="643" t="s">
        <v>132</v>
      </c>
      <c r="AH234" s="643" t="s">
        <v>110</v>
      </c>
      <c r="AI234" s="643" t="s">
        <v>193</v>
      </c>
      <c r="AJ234" s="643" t="s">
        <v>194</v>
      </c>
      <c r="AK234" s="643" t="s">
        <v>1828</v>
      </c>
      <c r="AL234" s="643" t="s">
        <v>1801</v>
      </c>
      <c r="AM234" s="643">
        <v>4</v>
      </c>
      <c r="AN234" s="643" t="s">
        <v>192</v>
      </c>
    </row>
    <row r="235" spans="1:40">
      <c r="A235" s="643" t="s">
        <v>749</v>
      </c>
      <c r="B235" s="643" t="s">
        <v>391</v>
      </c>
      <c r="C235" s="643">
        <v>88</v>
      </c>
      <c r="D235" s="643">
        <v>88</v>
      </c>
      <c r="E235" s="643">
        <v>97</v>
      </c>
      <c r="F235" s="643">
        <v>77</v>
      </c>
      <c r="G235" s="643">
        <v>77</v>
      </c>
      <c r="H235" s="643">
        <v>56</v>
      </c>
      <c r="I235" s="643">
        <v>78</v>
      </c>
      <c r="J235" s="643">
        <v>63</v>
      </c>
      <c r="K235" s="643" t="s">
        <v>135</v>
      </c>
      <c r="L235" s="643">
        <v>624</v>
      </c>
      <c r="M235" s="643">
        <v>100</v>
      </c>
      <c r="N235" s="643" t="s">
        <v>193</v>
      </c>
      <c r="O235" s="643" t="s">
        <v>192</v>
      </c>
      <c r="P235" s="642"/>
      <c r="Q235" s="643" t="s">
        <v>192</v>
      </c>
      <c r="R235" s="643" t="s">
        <v>192</v>
      </c>
      <c r="S235" s="642"/>
      <c r="T235" s="643" t="s">
        <v>132</v>
      </c>
      <c r="U235" s="643" t="str">
        <f>VLOOKUP(A235,'2012 SG'!$D$9:$AC$424,26,FALSE)</f>
        <v>A</v>
      </c>
      <c r="V235" s="643" t="b">
        <f t="shared" si="3"/>
        <v>1</v>
      </c>
      <c r="W235" s="643" t="s">
        <v>114</v>
      </c>
      <c r="X235" s="643" t="s">
        <v>132</v>
      </c>
      <c r="Y235" s="643" t="s">
        <v>132</v>
      </c>
      <c r="Z235" s="643" t="s">
        <v>132</v>
      </c>
      <c r="AA235" s="643" t="s">
        <v>132</v>
      </c>
      <c r="AB235" s="643" t="s">
        <v>132</v>
      </c>
      <c r="AC235" s="643" t="s">
        <v>132</v>
      </c>
      <c r="AD235" s="643" t="s">
        <v>132</v>
      </c>
      <c r="AE235" s="643" t="s">
        <v>132</v>
      </c>
      <c r="AF235" s="643" t="s">
        <v>112</v>
      </c>
      <c r="AG235" s="643" t="s">
        <v>132</v>
      </c>
      <c r="AH235" s="643" t="s">
        <v>112</v>
      </c>
      <c r="AI235" s="643" t="s">
        <v>193</v>
      </c>
      <c r="AJ235" s="643" t="s">
        <v>194</v>
      </c>
      <c r="AK235" s="643" t="s">
        <v>1839</v>
      </c>
      <c r="AL235" s="643" t="s">
        <v>1821</v>
      </c>
      <c r="AM235" s="643">
        <v>1</v>
      </c>
      <c r="AN235" s="643" t="s">
        <v>192</v>
      </c>
    </row>
    <row r="236" spans="1:40">
      <c r="A236" s="643" t="s">
        <v>750</v>
      </c>
      <c r="B236" s="643" t="s">
        <v>392</v>
      </c>
      <c r="C236" s="643">
        <v>81</v>
      </c>
      <c r="D236" s="643">
        <v>81</v>
      </c>
      <c r="E236" s="643">
        <v>82</v>
      </c>
      <c r="F236" s="643">
        <v>60</v>
      </c>
      <c r="G236" s="643">
        <v>71</v>
      </c>
      <c r="H236" s="643">
        <v>68</v>
      </c>
      <c r="I236" s="643">
        <v>75</v>
      </c>
      <c r="J236" s="643">
        <v>75</v>
      </c>
      <c r="K236" s="643" t="s">
        <v>135</v>
      </c>
      <c r="L236" s="643">
        <v>593</v>
      </c>
      <c r="M236" s="643">
        <v>100</v>
      </c>
      <c r="N236" s="643" t="s">
        <v>192</v>
      </c>
      <c r="O236" s="643" t="s">
        <v>192</v>
      </c>
      <c r="P236" s="642"/>
      <c r="Q236" s="643" t="s">
        <v>192</v>
      </c>
      <c r="R236" s="643" t="s">
        <v>192</v>
      </c>
      <c r="S236" s="642"/>
      <c r="T236" s="643" t="s">
        <v>132</v>
      </c>
      <c r="U236" s="643" t="str">
        <f>VLOOKUP(A236,'2012 SG'!$D$9:$AC$424,26,FALSE)</f>
        <v>A</v>
      </c>
      <c r="V236" s="643" t="b">
        <f t="shared" si="3"/>
        <v>1</v>
      </c>
      <c r="W236" s="643" t="s">
        <v>132</v>
      </c>
      <c r="X236" s="643" t="s">
        <v>132</v>
      </c>
      <c r="Y236" s="643" t="s">
        <v>132</v>
      </c>
      <c r="Z236" s="643" t="s">
        <v>132</v>
      </c>
      <c r="AA236" s="643" t="s">
        <v>132</v>
      </c>
      <c r="AB236" s="643" t="s">
        <v>132</v>
      </c>
      <c r="AC236" s="643" t="s">
        <v>132</v>
      </c>
      <c r="AD236" s="643" t="s">
        <v>132</v>
      </c>
      <c r="AE236" s="643" t="s">
        <v>114</v>
      </c>
      <c r="AF236" s="643" t="s">
        <v>132</v>
      </c>
      <c r="AG236" s="643" t="s">
        <v>132</v>
      </c>
      <c r="AH236" s="643" t="s">
        <v>112</v>
      </c>
      <c r="AI236" s="643" t="s">
        <v>193</v>
      </c>
      <c r="AJ236" s="643" t="s">
        <v>194</v>
      </c>
      <c r="AK236" s="643" t="s">
        <v>1824</v>
      </c>
      <c r="AL236" s="643" t="s">
        <v>1810</v>
      </c>
      <c r="AM236" s="643">
        <v>4</v>
      </c>
      <c r="AN236" s="643" t="s">
        <v>192</v>
      </c>
    </row>
    <row r="237" spans="1:40">
      <c r="A237" s="643" t="s">
        <v>751</v>
      </c>
      <c r="B237" s="643" t="s">
        <v>393</v>
      </c>
      <c r="C237" s="643">
        <v>97</v>
      </c>
      <c r="D237" s="643">
        <v>96</v>
      </c>
      <c r="E237" s="643">
        <v>94</v>
      </c>
      <c r="F237" s="643">
        <v>84</v>
      </c>
      <c r="G237" s="643">
        <v>74</v>
      </c>
      <c r="H237" s="643">
        <v>82</v>
      </c>
      <c r="I237" s="643">
        <v>84</v>
      </c>
      <c r="J237" s="643">
        <v>87</v>
      </c>
      <c r="K237" s="643" t="s">
        <v>135</v>
      </c>
      <c r="L237" s="643">
        <v>698</v>
      </c>
      <c r="M237" s="643">
        <v>100</v>
      </c>
      <c r="N237" s="643" t="s">
        <v>192</v>
      </c>
      <c r="O237" s="643" t="s">
        <v>192</v>
      </c>
      <c r="P237" s="642"/>
      <c r="Q237" s="643" t="s">
        <v>192</v>
      </c>
      <c r="R237" s="643" t="s">
        <v>192</v>
      </c>
      <c r="S237" s="642"/>
      <c r="T237" s="643" t="s">
        <v>132</v>
      </c>
      <c r="U237" s="643" t="str">
        <f>VLOOKUP(A237,'2012 SG'!$D$9:$AC$424,26,FALSE)</f>
        <v>A</v>
      </c>
      <c r="V237" s="643" t="b">
        <f t="shared" si="3"/>
        <v>1</v>
      </c>
      <c r="W237" s="643" t="s">
        <v>132</v>
      </c>
      <c r="X237" s="643" t="s">
        <v>132</v>
      </c>
      <c r="Y237" s="643" t="s">
        <v>132</v>
      </c>
      <c r="Z237" s="643" t="s">
        <v>132</v>
      </c>
      <c r="AA237" s="643" t="s">
        <v>132</v>
      </c>
      <c r="AB237" s="643" t="s">
        <v>132</v>
      </c>
      <c r="AC237" s="643" t="s">
        <v>132</v>
      </c>
      <c r="AD237" s="643" t="s">
        <v>132</v>
      </c>
      <c r="AE237" s="643" t="s">
        <v>132</v>
      </c>
      <c r="AF237" s="643" t="s">
        <v>132</v>
      </c>
      <c r="AG237" s="643" t="s">
        <v>112</v>
      </c>
      <c r="AH237" s="643" t="s">
        <v>132</v>
      </c>
      <c r="AI237" s="643" t="s">
        <v>193</v>
      </c>
      <c r="AJ237" s="643" t="s">
        <v>194</v>
      </c>
      <c r="AK237" s="643" t="s">
        <v>1871</v>
      </c>
      <c r="AL237" s="643" t="s">
        <v>1836</v>
      </c>
      <c r="AM237" s="643">
        <v>4</v>
      </c>
      <c r="AN237" s="643" t="s">
        <v>193</v>
      </c>
    </row>
    <row r="238" spans="1:40">
      <c r="A238" s="643" t="s">
        <v>752</v>
      </c>
      <c r="B238" s="643" t="s">
        <v>394</v>
      </c>
      <c r="C238" s="643">
        <v>87</v>
      </c>
      <c r="D238" s="643">
        <v>89</v>
      </c>
      <c r="E238" s="643">
        <v>89</v>
      </c>
      <c r="F238" s="643">
        <v>71</v>
      </c>
      <c r="G238" s="643">
        <v>76</v>
      </c>
      <c r="H238" s="643">
        <v>58</v>
      </c>
      <c r="I238" s="643">
        <v>70</v>
      </c>
      <c r="J238" s="643">
        <v>62</v>
      </c>
      <c r="K238" s="643" t="s">
        <v>135</v>
      </c>
      <c r="L238" s="643">
        <v>602</v>
      </c>
      <c r="M238" s="643">
        <v>100</v>
      </c>
      <c r="N238" s="643" t="s">
        <v>192</v>
      </c>
      <c r="O238" s="643" t="s">
        <v>192</v>
      </c>
      <c r="P238" s="642"/>
      <c r="Q238" s="643" t="s">
        <v>192</v>
      </c>
      <c r="R238" s="643" t="s">
        <v>192</v>
      </c>
      <c r="S238" s="642"/>
      <c r="T238" s="643" t="s">
        <v>132</v>
      </c>
      <c r="U238" s="643" t="str">
        <f>VLOOKUP(A238,'2012 SG'!$D$9:$AC$424,26,FALSE)</f>
        <v>A</v>
      </c>
      <c r="V238" s="643" t="b">
        <f t="shared" si="3"/>
        <v>1</v>
      </c>
      <c r="W238" s="643" t="s">
        <v>132</v>
      </c>
      <c r="X238" s="643" t="s">
        <v>132</v>
      </c>
      <c r="Y238" s="643" t="s">
        <v>132</v>
      </c>
      <c r="Z238" s="643" t="s">
        <v>132</v>
      </c>
      <c r="AA238" s="643" t="s">
        <v>114</v>
      </c>
      <c r="AB238" s="643" t="s">
        <v>132</v>
      </c>
      <c r="AC238" s="643" t="s">
        <v>132</v>
      </c>
      <c r="AD238" s="643" t="s">
        <v>132</v>
      </c>
      <c r="AE238" s="643" t="s">
        <v>132</v>
      </c>
      <c r="AF238" s="643" t="s">
        <v>132</v>
      </c>
      <c r="AG238" s="643" t="s">
        <v>112</v>
      </c>
      <c r="AH238" s="643" t="s">
        <v>112</v>
      </c>
      <c r="AI238" s="643" t="s">
        <v>193</v>
      </c>
      <c r="AJ238" s="643" t="s">
        <v>194</v>
      </c>
      <c r="AK238" s="643" t="s">
        <v>1829</v>
      </c>
      <c r="AL238" s="643" t="s">
        <v>1801</v>
      </c>
      <c r="AM238" s="643">
        <v>5</v>
      </c>
      <c r="AN238" s="643" t="s">
        <v>192</v>
      </c>
    </row>
    <row r="239" spans="1:40">
      <c r="A239" s="643" t="s">
        <v>753</v>
      </c>
      <c r="B239" s="643" t="s">
        <v>395</v>
      </c>
      <c r="C239" s="643">
        <v>74</v>
      </c>
      <c r="D239" s="643">
        <v>74</v>
      </c>
      <c r="E239" s="643">
        <v>84</v>
      </c>
      <c r="F239" s="643">
        <v>42</v>
      </c>
      <c r="G239" s="643">
        <v>72</v>
      </c>
      <c r="H239" s="643">
        <v>59</v>
      </c>
      <c r="I239" s="643">
        <v>80</v>
      </c>
      <c r="J239" s="643">
        <v>69</v>
      </c>
      <c r="K239" s="643" t="s">
        <v>135</v>
      </c>
      <c r="L239" s="643">
        <v>554</v>
      </c>
      <c r="M239" s="643">
        <v>100</v>
      </c>
      <c r="N239" s="643" t="s">
        <v>192</v>
      </c>
      <c r="O239" s="643" t="s">
        <v>192</v>
      </c>
      <c r="P239" s="642"/>
      <c r="Q239" s="643" t="s">
        <v>192</v>
      </c>
      <c r="R239" s="643" t="s">
        <v>192</v>
      </c>
      <c r="S239" s="642"/>
      <c r="T239" s="643" t="s">
        <v>132</v>
      </c>
      <c r="U239" s="643" t="str">
        <f>VLOOKUP(A239,'2012 SG'!$D$9:$AC$424,26,FALSE)</f>
        <v>A</v>
      </c>
      <c r="V239" s="643" t="b">
        <f t="shared" si="3"/>
        <v>1</v>
      </c>
      <c r="W239" s="643" t="s">
        <v>132</v>
      </c>
      <c r="X239" s="643" t="s">
        <v>132</v>
      </c>
      <c r="Y239" s="643" t="s">
        <v>132</v>
      </c>
      <c r="Z239" s="643" t="s">
        <v>132</v>
      </c>
      <c r="AA239" s="643" t="s">
        <v>132</v>
      </c>
      <c r="AB239" s="643" t="s">
        <v>132</v>
      </c>
      <c r="AC239" s="643" t="s">
        <v>132</v>
      </c>
      <c r="AD239" s="643" t="s">
        <v>114</v>
      </c>
      <c r="AE239" s="643" t="s">
        <v>114</v>
      </c>
      <c r="AF239" s="643" t="s">
        <v>112</v>
      </c>
      <c r="AG239" s="643" t="s">
        <v>132</v>
      </c>
      <c r="AH239" s="643" t="s">
        <v>112</v>
      </c>
      <c r="AI239" s="643" t="s">
        <v>193</v>
      </c>
      <c r="AJ239" s="643" t="s">
        <v>194</v>
      </c>
      <c r="AK239" s="643" t="s">
        <v>1821</v>
      </c>
      <c r="AL239" s="643" t="s">
        <v>1816</v>
      </c>
      <c r="AM239" s="643">
        <v>4</v>
      </c>
      <c r="AN239" s="643" t="s">
        <v>192</v>
      </c>
    </row>
    <row r="240" spans="1:40">
      <c r="A240" s="643" t="s">
        <v>754</v>
      </c>
      <c r="B240" s="643" t="s">
        <v>396</v>
      </c>
      <c r="C240" s="643">
        <v>77</v>
      </c>
      <c r="D240" s="643">
        <v>76</v>
      </c>
      <c r="E240" s="643">
        <v>96</v>
      </c>
      <c r="F240" s="643">
        <v>68</v>
      </c>
      <c r="G240" s="643">
        <v>74</v>
      </c>
      <c r="H240" s="643">
        <v>75</v>
      </c>
      <c r="I240" s="643">
        <v>67</v>
      </c>
      <c r="J240" s="643">
        <v>71</v>
      </c>
      <c r="K240" s="643" t="s">
        <v>135</v>
      </c>
      <c r="L240" s="643">
        <v>604</v>
      </c>
      <c r="M240" s="643">
        <v>100</v>
      </c>
      <c r="N240" s="643" t="s">
        <v>192</v>
      </c>
      <c r="O240" s="643" t="s">
        <v>192</v>
      </c>
      <c r="P240" s="642"/>
      <c r="Q240" s="643" t="s">
        <v>192</v>
      </c>
      <c r="R240" s="643" t="s">
        <v>192</v>
      </c>
      <c r="S240" s="642"/>
      <c r="T240" s="643" t="s">
        <v>132</v>
      </c>
      <c r="U240" s="643" t="str">
        <f>VLOOKUP(A240,'2012 SG'!$D$9:$AC$424,26,FALSE)</f>
        <v>A</v>
      </c>
      <c r="V240" s="643" t="b">
        <f t="shared" si="3"/>
        <v>1</v>
      </c>
      <c r="W240" s="643" t="s">
        <v>132</v>
      </c>
      <c r="X240" s="643" t="s">
        <v>132</v>
      </c>
      <c r="Y240" s="643" t="s">
        <v>132</v>
      </c>
      <c r="Z240" s="643" t="s">
        <v>114</v>
      </c>
      <c r="AA240" s="643" t="s">
        <v>132</v>
      </c>
      <c r="AB240" s="643" t="s">
        <v>132</v>
      </c>
      <c r="AC240" s="643" t="s">
        <v>132</v>
      </c>
      <c r="AD240" s="643" t="s">
        <v>132</v>
      </c>
      <c r="AE240" s="643" t="s">
        <v>132</v>
      </c>
      <c r="AF240" s="643" t="s">
        <v>112</v>
      </c>
      <c r="AG240" s="643" t="s">
        <v>132</v>
      </c>
      <c r="AH240" s="643" t="s">
        <v>112</v>
      </c>
      <c r="AI240" s="643" t="s">
        <v>193</v>
      </c>
      <c r="AJ240" s="643" t="s">
        <v>194</v>
      </c>
      <c r="AK240" s="643" t="s">
        <v>1864</v>
      </c>
      <c r="AL240" s="643" t="s">
        <v>1808</v>
      </c>
      <c r="AM240" s="643">
        <v>4</v>
      </c>
      <c r="AN240" s="643" t="s">
        <v>192</v>
      </c>
    </row>
    <row r="241" spans="1:40">
      <c r="A241" s="643" t="s">
        <v>755</v>
      </c>
      <c r="B241" s="643" t="s">
        <v>397</v>
      </c>
      <c r="C241" s="643">
        <v>74</v>
      </c>
      <c r="D241" s="643">
        <v>78</v>
      </c>
      <c r="E241" s="643">
        <v>97</v>
      </c>
      <c r="F241" s="643">
        <v>63</v>
      </c>
      <c r="G241" s="643">
        <v>66</v>
      </c>
      <c r="H241" s="643">
        <v>65</v>
      </c>
      <c r="I241" s="643">
        <v>55</v>
      </c>
      <c r="J241" s="643">
        <v>67</v>
      </c>
      <c r="K241" s="643" t="s">
        <v>135</v>
      </c>
      <c r="L241" s="643">
        <v>565</v>
      </c>
      <c r="M241" s="643">
        <v>100</v>
      </c>
      <c r="N241" s="643" t="s">
        <v>192</v>
      </c>
      <c r="O241" s="643" t="s">
        <v>192</v>
      </c>
      <c r="P241" s="642"/>
      <c r="Q241" s="643" t="s">
        <v>192</v>
      </c>
      <c r="R241" s="643" t="s">
        <v>192</v>
      </c>
      <c r="S241" s="642"/>
      <c r="T241" s="643" t="s">
        <v>132</v>
      </c>
      <c r="U241" s="643" t="str">
        <f>VLOOKUP(A241,'2012 SG'!$D$9:$AC$424,26,FALSE)</f>
        <v>A</v>
      </c>
      <c r="V241" s="643" t="b">
        <f t="shared" si="3"/>
        <v>1</v>
      </c>
      <c r="W241" s="643" t="s">
        <v>132</v>
      </c>
      <c r="X241" s="643" t="s">
        <v>132</v>
      </c>
      <c r="Y241" s="643" t="s">
        <v>114</v>
      </c>
      <c r="Z241" s="643" t="s">
        <v>114</v>
      </c>
      <c r="AA241" s="643" t="s">
        <v>132</v>
      </c>
      <c r="AB241" s="643" t="s">
        <v>132</v>
      </c>
      <c r="AC241" s="643" t="s">
        <v>132</v>
      </c>
      <c r="AD241" s="643" t="s">
        <v>132</v>
      </c>
      <c r="AE241" s="643" t="s">
        <v>132</v>
      </c>
      <c r="AF241" s="643" t="s">
        <v>132</v>
      </c>
      <c r="AG241" s="643" t="s">
        <v>110</v>
      </c>
      <c r="AH241" s="643" t="s">
        <v>112</v>
      </c>
      <c r="AI241" s="643" t="s">
        <v>193</v>
      </c>
      <c r="AJ241" s="643" t="s">
        <v>194</v>
      </c>
      <c r="AK241" s="643" t="s">
        <v>1824</v>
      </c>
      <c r="AL241" s="643" t="s">
        <v>1804</v>
      </c>
      <c r="AM241" s="643">
        <v>2</v>
      </c>
      <c r="AN241" s="643" t="s">
        <v>192</v>
      </c>
    </row>
    <row r="242" spans="1:40">
      <c r="A242" s="643" t="s">
        <v>756</v>
      </c>
      <c r="B242" s="643" t="s">
        <v>398</v>
      </c>
      <c r="C242" s="643">
        <v>86</v>
      </c>
      <c r="D242" s="643">
        <v>79</v>
      </c>
      <c r="E242" s="643">
        <v>95</v>
      </c>
      <c r="F242" s="643">
        <v>50</v>
      </c>
      <c r="G242" s="643">
        <v>69</v>
      </c>
      <c r="H242" s="643">
        <v>53</v>
      </c>
      <c r="I242" s="643">
        <v>65</v>
      </c>
      <c r="J242" s="643">
        <v>68</v>
      </c>
      <c r="K242" s="643" t="s">
        <v>135</v>
      </c>
      <c r="L242" s="643">
        <v>565</v>
      </c>
      <c r="M242" s="643">
        <v>100</v>
      </c>
      <c r="N242" s="643" t="s">
        <v>192</v>
      </c>
      <c r="O242" s="643" t="s">
        <v>192</v>
      </c>
      <c r="P242" s="642"/>
      <c r="Q242" s="643" t="s">
        <v>192</v>
      </c>
      <c r="R242" s="643" t="s">
        <v>192</v>
      </c>
      <c r="S242" s="642"/>
      <c r="T242" s="643" t="s">
        <v>132</v>
      </c>
      <c r="U242" s="643" t="str">
        <f>VLOOKUP(A242,'2012 SG'!$D$9:$AC$424,26,FALSE)</f>
        <v>A</v>
      </c>
      <c r="V242" s="643" t="b">
        <f t="shared" si="3"/>
        <v>1</v>
      </c>
      <c r="W242" s="643" t="s">
        <v>132</v>
      </c>
      <c r="X242" s="643" t="s">
        <v>132</v>
      </c>
      <c r="Y242" s="643" t="s">
        <v>132</v>
      </c>
      <c r="Z242" s="643" t="s">
        <v>112</v>
      </c>
      <c r="AA242" s="643" t="s">
        <v>132</v>
      </c>
      <c r="AB242" s="643" t="s">
        <v>112</v>
      </c>
      <c r="AC242" s="643" t="s">
        <v>114</v>
      </c>
      <c r="AD242" s="643" t="s">
        <v>112</v>
      </c>
      <c r="AE242" s="643" t="s">
        <v>114</v>
      </c>
      <c r="AF242" s="643" t="s">
        <v>112</v>
      </c>
      <c r="AG242" s="643" t="s">
        <v>112</v>
      </c>
      <c r="AH242" s="643" t="s">
        <v>112</v>
      </c>
      <c r="AI242" s="643" t="s">
        <v>193</v>
      </c>
      <c r="AJ242" s="643" t="s">
        <v>194</v>
      </c>
      <c r="AK242" s="643" t="s">
        <v>1857</v>
      </c>
      <c r="AL242" s="643" t="s">
        <v>1808</v>
      </c>
      <c r="AM242" s="643">
        <v>4</v>
      </c>
      <c r="AN242" s="643" t="s">
        <v>192</v>
      </c>
    </row>
    <row r="243" spans="1:40">
      <c r="A243" s="643" t="s">
        <v>757</v>
      </c>
      <c r="B243" s="643" t="s">
        <v>399</v>
      </c>
      <c r="C243" s="643">
        <v>78</v>
      </c>
      <c r="D243" s="643">
        <v>75</v>
      </c>
      <c r="E243" s="643">
        <v>76</v>
      </c>
      <c r="F243" s="643">
        <v>53</v>
      </c>
      <c r="G243" s="643">
        <v>68</v>
      </c>
      <c r="H243" s="643">
        <v>66</v>
      </c>
      <c r="I243" s="643">
        <v>60</v>
      </c>
      <c r="J243" s="643">
        <v>63</v>
      </c>
      <c r="K243" s="643" t="s">
        <v>135</v>
      </c>
      <c r="L243" s="643">
        <v>539</v>
      </c>
      <c r="M243" s="643">
        <v>100</v>
      </c>
      <c r="N243" s="643" t="s">
        <v>193</v>
      </c>
      <c r="O243" s="643" t="s">
        <v>192</v>
      </c>
      <c r="P243" s="642"/>
      <c r="Q243" s="643" t="s">
        <v>192</v>
      </c>
      <c r="R243" s="643" t="s">
        <v>192</v>
      </c>
      <c r="S243" s="642"/>
      <c r="T243" s="643" t="s">
        <v>132</v>
      </c>
      <c r="U243" s="643" t="str">
        <f>VLOOKUP(A243,'2012 SG'!$D$9:$AC$424,26,FALSE)</f>
        <v>A</v>
      </c>
      <c r="V243" s="643" t="b">
        <f t="shared" si="3"/>
        <v>1</v>
      </c>
      <c r="W243" s="643" t="s">
        <v>114</v>
      </c>
      <c r="X243" s="643" t="s">
        <v>132</v>
      </c>
      <c r="Y243" s="643" t="s">
        <v>114</v>
      </c>
      <c r="Z243" s="643" t="s">
        <v>114</v>
      </c>
      <c r="AA243" s="643" t="s">
        <v>114</v>
      </c>
      <c r="AB243" s="643" t="s">
        <v>110</v>
      </c>
      <c r="AC243" s="643" t="s">
        <v>110</v>
      </c>
      <c r="AD243" s="643" t="s">
        <v>132</v>
      </c>
      <c r="AE243" s="643" t="s">
        <v>132</v>
      </c>
      <c r="AF243" s="643" t="s">
        <v>112</v>
      </c>
      <c r="AG243" s="643" t="s">
        <v>110</v>
      </c>
      <c r="AH243" s="643" t="s">
        <v>110</v>
      </c>
      <c r="AI243" s="643" t="s">
        <v>193</v>
      </c>
      <c r="AJ243" s="643" t="s">
        <v>194</v>
      </c>
      <c r="AK243" s="643" t="s">
        <v>1821</v>
      </c>
      <c r="AL243" s="643" t="s">
        <v>1811</v>
      </c>
      <c r="AM243" s="643">
        <v>4</v>
      </c>
      <c r="AN243" s="643" t="s">
        <v>192</v>
      </c>
    </row>
    <row r="244" spans="1:40">
      <c r="A244" s="643" t="s">
        <v>758</v>
      </c>
      <c r="B244" s="643" t="s">
        <v>400</v>
      </c>
      <c r="C244" s="643">
        <v>88</v>
      </c>
      <c r="D244" s="643">
        <v>90</v>
      </c>
      <c r="E244" s="643">
        <v>88</v>
      </c>
      <c r="F244" s="643">
        <v>75</v>
      </c>
      <c r="G244" s="643">
        <v>70</v>
      </c>
      <c r="H244" s="643">
        <v>65</v>
      </c>
      <c r="I244" s="643">
        <v>72</v>
      </c>
      <c r="J244" s="643">
        <v>64</v>
      </c>
      <c r="K244" s="643" t="s">
        <v>135</v>
      </c>
      <c r="L244" s="643">
        <v>612</v>
      </c>
      <c r="M244" s="643">
        <v>100</v>
      </c>
      <c r="N244" s="643" t="s">
        <v>192</v>
      </c>
      <c r="O244" s="643" t="s">
        <v>192</v>
      </c>
      <c r="P244" s="642"/>
      <c r="Q244" s="643" t="s">
        <v>192</v>
      </c>
      <c r="R244" s="643" t="s">
        <v>192</v>
      </c>
      <c r="S244" s="642"/>
      <c r="T244" s="643" t="s">
        <v>132</v>
      </c>
      <c r="U244" s="643" t="str">
        <f>VLOOKUP(A244,'2012 SG'!$D$9:$AC$424,26,FALSE)</f>
        <v>A</v>
      </c>
      <c r="V244" s="643" t="b">
        <f t="shared" si="3"/>
        <v>1</v>
      </c>
      <c r="W244" s="643" t="s">
        <v>132</v>
      </c>
      <c r="X244" s="643" t="s">
        <v>132</v>
      </c>
      <c r="Y244" s="643" t="s">
        <v>132</v>
      </c>
      <c r="Z244" s="643" t="s">
        <v>132</v>
      </c>
      <c r="AA244" s="643" t="s">
        <v>132</v>
      </c>
      <c r="AB244" s="643" t="s">
        <v>132</v>
      </c>
      <c r="AC244" s="643" t="s">
        <v>132</v>
      </c>
      <c r="AD244" s="643" t="s">
        <v>132</v>
      </c>
      <c r="AE244" s="643" t="s">
        <v>132</v>
      </c>
      <c r="AF244" s="643" t="s">
        <v>132</v>
      </c>
      <c r="AG244" s="643" t="s">
        <v>112</v>
      </c>
      <c r="AH244" s="643" t="s">
        <v>112</v>
      </c>
      <c r="AI244" s="643" t="s">
        <v>193</v>
      </c>
      <c r="AJ244" s="643" t="s">
        <v>194</v>
      </c>
      <c r="AK244" s="643" t="s">
        <v>1833</v>
      </c>
      <c r="AL244" s="643" t="s">
        <v>1811</v>
      </c>
      <c r="AM244" s="643">
        <v>2</v>
      </c>
      <c r="AN244" s="643" t="s">
        <v>192</v>
      </c>
    </row>
    <row r="245" spans="1:40">
      <c r="A245" s="643" t="s">
        <v>759</v>
      </c>
      <c r="B245" s="643" t="s">
        <v>401</v>
      </c>
      <c r="C245" s="643">
        <v>93</v>
      </c>
      <c r="D245" s="643">
        <v>93</v>
      </c>
      <c r="E245" s="643">
        <v>77</v>
      </c>
      <c r="F245" s="643">
        <v>76</v>
      </c>
      <c r="G245" s="643">
        <v>77</v>
      </c>
      <c r="H245" s="643">
        <v>72</v>
      </c>
      <c r="I245" s="643">
        <v>63</v>
      </c>
      <c r="J245" s="643">
        <v>77</v>
      </c>
      <c r="K245" s="643" t="s">
        <v>135</v>
      </c>
      <c r="L245" s="643">
        <v>628</v>
      </c>
      <c r="M245" s="643">
        <v>100</v>
      </c>
      <c r="N245" s="643" t="s">
        <v>192</v>
      </c>
      <c r="O245" s="643" t="s">
        <v>192</v>
      </c>
      <c r="P245" s="642"/>
      <c r="Q245" s="643" t="s">
        <v>192</v>
      </c>
      <c r="R245" s="643" t="s">
        <v>192</v>
      </c>
      <c r="S245" s="642"/>
      <c r="T245" s="643" t="s">
        <v>132</v>
      </c>
      <c r="U245" s="643" t="str">
        <f>VLOOKUP(A245,'2012 SG'!$D$9:$AC$424,26,FALSE)</f>
        <v>A</v>
      </c>
      <c r="V245" s="643" t="b">
        <f t="shared" si="3"/>
        <v>1</v>
      </c>
      <c r="W245" s="643" t="s">
        <v>132</v>
      </c>
      <c r="X245" s="643" t="s">
        <v>132</v>
      </c>
      <c r="Y245" s="643" t="s">
        <v>132</v>
      </c>
      <c r="Z245" s="643" t="s">
        <v>132</v>
      </c>
      <c r="AA245" s="643" t="s">
        <v>132</v>
      </c>
      <c r="AB245" s="643" t="s">
        <v>132</v>
      </c>
      <c r="AC245" s="643" t="s">
        <v>132</v>
      </c>
      <c r="AD245" s="643" t="s">
        <v>114</v>
      </c>
      <c r="AE245" s="643" t="s">
        <v>132</v>
      </c>
      <c r="AF245" s="643" t="s">
        <v>132</v>
      </c>
      <c r="AG245" s="643" t="s">
        <v>132</v>
      </c>
      <c r="AH245" s="643" t="s">
        <v>114</v>
      </c>
      <c r="AI245" s="643" t="s">
        <v>193</v>
      </c>
      <c r="AJ245" s="643" t="s">
        <v>194</v>
      </c>
      <c r="AK245" s="643" t="s">
        <v>1827</v>
      </c>
      <c r="AL245" s="643" t="s">
        <v>1808</v>
      </c>
      <c r="AM245" s="643">
        <v>4</v>
      </c>
      <c r="AN245" s="643" t="s">
        <v>192</v>
      </c>
    </row>
    <row r="246" spans="1:40">
      <c r="A246" s="643" t="s">
        <v>760</v>
      </c>
      <c r="B246" s="643" t="s">
        <v>402</v>
      </c>
      <c r="C246" s="643">
        <v>92</v>
      </c>
      <c r="D246" s="643">
        <v>86</v>
      </c>
      <c r="E246" s="643">
        <v>96</v>
      </c>
      <c r="F246" s="643">
        <v>78</v>
      </c>
      <c r="G246" s="643">
        <v>67</v>
      </c>
      <c r="H246" s="643">
        <v>73</v>
      </c>
      <c r="I246" s="643">
        <v>71</v>
      </c>
      <c r="J246" s="643">
        <v>62</v>
      </c>
      <c r="K246" s="643" t="s">
        <v>135</v>
      </c>
      <c r="L246" s="643">
        <v>625</v>
      </c>
      <c r="M246" s="643">
        <v>100</v>
      </c>
      <c r="N246" s="643" t="s">
        <v>192</v>
      </c>
      <c r="O246" s="643" t="s">
        <v>192</v>
      </c>
      <c r="P246" s="642"/>
      <c r="Q246" s="643" t="s">
        <v>192</v>
      </c>
      <c r="R246" s="643" t="s">
        <v>192</v>
      </c>
      <c r="S246" s="642"/>
      <c r="T246" s="643" t="s">
        <v>132</v>
      </c>
      <c r="U246" s="643" t="str">
        <f>VLOOKUP(A246,'2012 SG'!$D$9:$AC$424,26,FALSE)</f>
        <v>A</v>
      </c>
      <c r="V246" s="643" t="b">
        <f t="shared" si="3"/>
        <v>1</v>
      </c>
      <c r="W246" s="643" t="s">
        <v>132</v>
      </c>
      <c r="X246" s="643" t="s">
        <v>132</v>
      </c>
      <c r="Y246" s="643" t="s">
        <v>132</v>
      </c>
      <c r="Z246" s="643" t="s">
        <v>132</v>
      </c>
      <c r="AA246" s="643" t="s">
        <v>132</v>
      </c>
      <c r="AB246" s="643" t="s">
        <v>132</v>
      </c>
      <c r="AC246" s="643" t="s">
        <v>132</v>
      </c>
      <c r="AD246" s="643" t="s">
        <v>132</v>
      </c>
      <c r="AE246" s="643" t="s">
        <v>132</v>
      </c>
      <c r="AF246" s="643" t="s">
        <v>132</v>
      </c>
      <c r="AG246" s="643" t="s">
        <v>112</v>
      </c>
      <c r="AH246" s="643" t="s">
        <v>112</v>
      </c>
      <c r="AI246" s="643" t="s">
        <v>193</v>
      </c>
      <c r="AJ246" s="643" t="s">
        <v>197</v>
      </c>
      <c r="AK246" s="643" t="s">
        <v>1820</v>
      </c>
      <c r="AL246" s="643" t="s">
        <v>1864</v>
      </c>
      <c r="AM246" s="643">
        <v>5</v>
      </c>
      <c r="AN246" s="643" t="s">
        <v>193</v>
      </c>
    </row>
    <row r="247" spans="1:40">
      <c r="A247" s="643" t="s">
        <v>761</v>
      </c>
      <c r="B247" s="643" t="s">
        <v>403</v>
      </c>
      <c r="C247" s="643">
        <v>70</v>
      </c>
      <c r="D247" s="643">
        <v>73</v>
      </c>
      <c r="E247" s="643">
        <v>90</v>
      </c>
      <c r="F247" s="643">
        <v>42</v>
      </c>
      <c r="G247" s="643">
        <v>64</v>
      </c>
      <c r="H247" s="643">
        <v>68</v>
      </c>
      <c r="I247" s="643">
        <v>66</v>
      </c>
      <c r="J247" s="643">
        <v>83</v>
      </c>
      <c r="K247" s="643" t="s">
        <v>135</v>
      </c>
      <c r="L247" s="643">
        <v>556</v>
      </c>
      <c r="M247" s="643">
        <v>100</v>
      </c>
      <c r="N247" s="643" t="s">
        <v>192</v>
      </c>
      <c r="O247" s="643" t="s">
        <v>192</v>
      </c>
      <c r="P247" s="642"/>
      <c r="Q247" s="643" t="s">
        <v>192</v>
      </c>
      <c r="R247" s="643" t="s">
        <v>192</v>
      </c>
      <c r="S247" s="642"/>
      <c r="T247" s="643" t="s">
        <v>132</v>
      </c>
      <c r="U247" s="643" t="str">
        <f>VLOOKUP(A247,'2012 SG'!$D$9:$AC$424,26,FALSE)</f>
        <v>A</v>
      </c>
      <c r="V247" s="643" t="b">
        <f t="shared" si="3"/>
        <v>1</v>
      </c>
      <c r="W247" s="643" t="s">
        <v>132</v>
      </c>
      <c r="X247" s="643" t="s">
        <v>132</v>
      </c>
      <c r="Y247" s="643" t="s">
        <v>132</v>
      </c>
      <c r="Z247" s="643" t="s">
        <v>132</v>
      </c>
      <c r="AA247" s="643" t="s">
        <v>132</v>
      </c>
      <c r="AB247" s="643" t="s">
        <v>132</v>
      </c>
      <c r="AC247" s="643" t="s">
        <v>132</v>
      </c>
      <c r="AD247" s="643" t="s">
        <v>114</v>
      </c>
      <c r="AE247" s="643" t="s">
        <v>132</v>
      </c>
      <c r="AF247" s="643" t="s">
        <v>112</v>
      </c>
      <c r="AG247" s="643" t="s">
        <v>110</v>
      </c>
      <c r="AH247" s="643" t="s">
        <v>110</v>
      </c>
      <c r="AI247" s="643" t="s">
        <v>193</v>
      </c>
      <c r="AJ247" s="643" t="s">
        <v>194</v>
      </c>
      <c r="AK247" s="643" t="s">
        <v>1830</v>
      </c>
      <c r="AL247" s="643" t="s">
        <v>1811</v>
      </c>
      <c r="AM247" s="643">
        <v>2</v>
      </c>
      <c r="AN247" s="643" t="s">
        <v>192</v>
      </c>
    </row>
    <row r="248" spans="1:40">
      <c r="A248" s="643" t="s">
        <v>762</v>
      </c>
      <c r="B248" s="643" t="s">
        <v>404</v>
      </c>
      <c r="C248" s="643">
        <v>48</v>
      </c>
      <c r="D248" s="643">
        <v>52</v>
      </c>
      <c r="E248" s="643">
        <v>83</v>
      </c>
      <c r="F248" s="643">
        <v>22</v>
      </c>
      <c r="G248" s="643">
        <v>56</v>
      </c>
      <c r="H248" s="643">
        <v>47</v>
      </c>
      <c r="I248" s="643">
        <v>43</v>
      </c>
      <c r="J248" s="643">
        <v>70</v>
      </c>
      <c r="K248" s="643" t="s">
        <v>135</v>
      </c>
      <c r="L248" s="643">
        <v>421</v>
      </c>
      <c r="M248" s="643">
        <v>100</v>
      </c>
      <c r="N248" s="643" t="s">
        <v>193</v>
      </c>
      <c r="O248" s="643" t="s">
        <v>193</v>
      </c>
      <c r="P248" s="643" t="s">
        <v>192</v>
      </c>
      <c r="Q248" s="643" t="s">
        <v>192</v>
      </c>
      <c r="R248" s="643" t="s">
        <v>192</v>
      </c>
      <c r="S248" s="642"/>
      <c r="T248" s="643" t="s">
        <v>110</v>
      </c>
      <c r="U248" s="643" t="str">
        <f>VLOOKUP(A248,'2012 SG'!$D$9:$AC$424,26,FALSE)</f>
        <v>D</v>
      </c>
      <c r="V248" s="643" t="b">
        <f t="shared" si="3"/>
        <v>1</v>
      </c>
      <c r="W248" s="643" t="s">
        <v>110</v>
      </c>
      <c r="X248" s="643" t="s">
        <v>112</v>
      </c>
      <c r="Y248" s="643" t="s">
        <v>112</v>
      </c>
      <c r="Z248" s="643" t="s">
        <v>116</v>
      </c>
      <c r="AA248" s="643" t="s">
        <v>114</v>
      </c>
      <c r="AB248" s="643" t="s">
        <v>110</v>
      </c>
      <c r="AC248" s="643" t="s">
        <v>110</v>
      </c>
      <c r="AD248" s="643" t="s">
        <v>112</v>
      </c>
      <c r="AE248" s="643" t="s">
        <v>110</v>
      </c>
      <c r="AF248" s="643" t="s">
        <v>110</v>
      </c>
      <c r="AG248" s="643" t="s">
        <v>110</v>
      </c>
      <c r="AH248" s="643" t="s">
        <v>110</v>
      </c>
      <c r="AI248" s="643" t="s">
        <v>193</v>
      </c>
      <c r="AJ248" s="643" t="s">
        <v>194</v>
      </c>
      <c r="AK248" s="643" t="s">
        <v>1816</v>
      </c>
      <c r="AL248" s="643" t="s">
        <v>1811</v>
      </c>
      <c r="AM248" s="643">
        <v>5</v>
      </c>
      <c r="AN248" s="643" t="s">
        <v>192</v>
      </c>
    </row>
    <row r="249" spans="1:40">
      <c r="A249" s="643" t="s">
        <v>763</v>
      </c>
      <c r="B249" s="643" t="s">
        <v>405</v>
      </c>
      <c r="C249" s="643">
        <v>96</v>
      </c>
      <c r="D249" s="643">
        <v>98</v>
      </c>
      <c r="E249" s="643">
        <v>91</v>
      </c>
      <c r="F249" s="643">
        <v>95</v>
      </c>
      <c r="G249" s="643">
        <v>64</v>
      </c>
      <c r="H249" s="643">
        <v>76</v>
      </c>
      <c r="I249" s="643">
        <v>64</v>
      </c>
      <c r="J249" s="643">
        <v>76</v>
      </c>
      <c r="K249" s="643" t="s">
        <v>135</v>
      </c>
      <c r="L249" s="643">
        <v>660</v>
      </c>
      <c r="M249" s="643">
        <v>100</v>
      </c>
      <c r="N249" s="643" t="s">
        <v>192</v>
      </c>
      <c r="O249" s="643" t="s">
        <v>192</v>
      </c>
      <c r="P249" s="643"/>
      <c r="Q249" s="643" t="s">
        <v>192</v>
      </c>
      <c r="R249" s="643" t="s">
        <v>192</v>
      </c>
      <c r="S249" s="642"/>
      <c r="T249" s="643" t="s">
        <v>132</v>
      </c>
      <c r="U249" s="643" t="str">
        <f>VLOOKUP(A249,'2012 SG'!$D$9:$AC$424,26,FALSE)</f>
        <v>A</v>
      </c>
      <c r="V249" s="643" t="b">
        <f t="shared" si="3"/>
        <v>1</v>
      </c>
      <c r="W249" s="643" t="s">
        <v>132</v>
      </c>
      <c r="X249" s="643" t="s">
        <v>132</v>
      </c>
      <c r="Y249" s="643" t="s">
        <v>132</v>
      </c>
      <c r="Z249" s="643" t="s">
        <v>132</v>
      </c>
      <c r="AA249" s="643" t="s">
        <v>132</v>
      </c>
      <c r="AB249" s="643" t="s">
        <v>132</v>
      </c>
      <c r="AC249" s="643" t="s">
        <v>132</v>
      </c>
      <c r="AD249" s="643" t="s">
        <v>132</v>
      </c>
      <c r="AE249" s="643" t="s">
        <v>132</v>
      </c>
      <c r="AF249" s="643" t="s">
        <v>114</v>
      </c>
      <c r="AG249" s="643" t="s">
        <v>132</v>
      </c>
      <c r="AH249" s="643" t="s">
        <v>114</v>
      </c>
      <c r="AI249" s="643" t="s">
        <v>193</v>
      </c>
      <c r="AJ249" s="643" t="s">
        <v>194</v>
      </c>
      <c r="AK249" s="643" t="s">
        <v>1871</v>
      </c>
      <c r="AL249" s="643" t="s">
        <v>1843</v>
      </c>
      <c r="AM249" s="643">
        <v>4</v>
      </c>
      <c r="AN249" s="643" t="s">
        <v>193</v>
      </c>
    </row>
    <row r="250" spans="1:40">
      <c r="A250" s="643" t="s">
        <v>764</v>
      </c>
      <c r="B250" s="643" t="s">
        <v>406</v>
      </c>
      <c r="C250" s="643">
        <v>46</v>
      </c>
      <c r="D250" s="643">
        <v>68</v>
      </c>
      <c r="E250" s="643">
        <v>65</v>
      </c>
      <c r="F250" s="643">
        <v>35</v>
      </c>
      <c r="G250" s="643">
        <v>51</v>
      </c>
      <c r="H250" s="643">
        <v>72</v>
      </c>
      <c r="I250" s="643">
        <v>50</v>
      </c>
      <c r="J250" s="643">
        <v>63</v>
      </c>
      <c r="K250" s="643" t="s">
        <v>135</v>
      </c>
      <c r="L250" s="643">
        <v>450</v>
      </c>
      <c r="M250" s="643">
        <v>99</v>
      </c>
      <c r="N250" s="643" t="s">
        <v>192</v>
      </c>
      <c r="O250" s="643" t="s">
        <v>192</v>
      </c>
      <c r="P250" s="642"/>
      <c r="Q250" s="643" t="s">
        <v>192</v>
      </c>
      <c r="R250" s="643" t="s">
        <v>192</v>
      </c>
      <c r="S250" s="642"/>
      <c r="T250" s="643" t="s">
        <v>112</v>
      </c>
      <c r="U250" s="643" t="str">
        <f>VLOOKUP(A250,'2012 SG'!$D$9:$AC$424,26,FALSE)</f>
        <v>C</v>
      </c>
      <c r="V250" s="643" t="b">
        <f t="shared" si="3"/>
        <v>1</v>
      </c>
      <c r="W250" s="643" t="s">
        <v>110</v>
      </c>
      <c r="X250" s="643" t="s">
        <v>116</v>
      </c>
      <c r="Y250" s="643" t="s">
        <v>112</v>
      </c>
      <c r="Z250" s="643" t="s">
        <v>112</v>
      </c>
      <c r="AA250" s="643" t="s">
        <v>112</v>
      </c>
      <c r="AB250" s="643" t="s">
        <v>110</v>
      </c>
      <c r="AC250" s="643" t="s">
        <v>116</v>
      </c>
      <c r="AD250" s="643" t="s">
        <v>196</v>
      </c>
      <c r="AE250" s="643" t="s">
        <v>116</v>
      </c>
      <c r="AF250" s="643" t="s">
        <v>110</v>
      </c>
      <c r="AG250" s="643" t="s">
        <v>110</v>
      </c>
      <c r="AH250" s="643" t="s">
        <v>110</v>
      </c>
      <c r="AI250" s="643" t="s">
        <v>193</v>
      </c>
      <c r="AJ250" s="643" t="s">
        <v>194</v>
      </c>
      <c r="AK250" s="643" t="s">
        <v>1817</v>
      </c>
      <c r="AL250" s="643" t="s">
        <v>1811</v>
      </c>
      <c r="AM250" s="643">
        <v>6</v>
      </c>
      <c r="AN250" s="643" t="s">
        <v>192</v>
      </c>
    </row>
    <row r="251" spans="1:40">
      <c r="A251" s="643" t="s">
        <v>765</v>
      </c>
      <c r="B251" s="643" t="s">
        <v>407</v>
      </c>
      <c r="C251" s="643">
        <v>51</v>
      </c>
      <c r="D251" s="643">
        <v>74</v>
      </c>
      <c r="E251" s="643">
        <v>88</v>
      </c>
      <c r="F251" s="643">
        <v>27</v>
      </c>
      <c r="G251" s="643">
        <v>57</v>
      </c>
      <c r="H251" s="643">
        <v>64</v>
      </c>
      <c r="I251" s="643">
        <v>48</v>
      </c>
      <c r="J251" s="643">
        <v>65</v>
      </c>
      <c r="K251" s="643" t="s">
        <v>135</v>
      </c>
      <c r="L251" s="643">
        <v>474</v>
      </c>
      <c r="M251" s="643">
        <v>100</v>
      </c>
      <c r="N251" s="643" t="s">
        <v>192</v>
      </c>
      <c r="O251" s="643" t="s">
        <v>193</v>
      </c>
      <c r="P251" s="642"/>
      <c r="Q251" s="643" t="s">
        <v>192</v>
      </c>
      <c r="R251" s="643" t="s">
        <v>192</v>
      </c>
      <c r="S251" s="642"/>
      <c r="T251" s="643" t="s">
        <v>112</v>
      </c>
      <c r="U251" s="643" t="str">
        <f>VLOOKUP(A251,'2012 SG'!$D$9:$AC$424,26,FALSE)</f>
        <v>C</v>
      </c>
      <c r="V251" s="643" t="b">
        <f t="shared" si="3"/>
        <v>1</v>
      </c>
      <c r="W251" s="643" t="s">
        <v>112</v>
      </c>
      <c r="X251" s="643" t="s">
        <v>112</v>
      </c>
      <c r="Y251" s="643" t="s">
        <v>112</v>
      </c>
      <c r="Z251" s="643" t="s">
        <v>114</v>
      </c>
      <c r="AA251" s="643" t="s">
        <v>112</v>
      </c>
      <c r="AB251" s="643" t="s">
        <v>114</v>
      </c>
      <c r="AC251" s="643" t="s">
        <v>112</v>
      </c>
      <c r="AD251" s="643" t="s">
        <v>112</v>
      </c>
      <c r="AE251" s="643" t="s">
        <v>110</v>
      </c>
      <c r="AF251" s="643" t="s">
        <v>110</v>
      </c>
      <c r="AG251" s="643" t="s">
        <v>110</v>
      </c>
      <c r="AH251" s="643" t="s">
        <v>110</v>
      </c>
      <c r="AI251" s="643" t="s">
        <v>193</v>
      </c>
      <c r="AJ251" s="643" t="s">
        <v>194</v>
      </c>
      <c r="AK251" s="643" t="s">
        <v>1810</v>
      </c>
      <c r="AL251" s="643" t="s">
        <v>1816</v>
      </c>
      <c r="AM251" s="643">
        <v>1</v>
      </c>
      <c r="AN251" s="643" t="s">
        <v>192</v>
      </c>
    </row>
    <row r="252" spans="1:40">
      <c r="A252" s="643" t="s">
        <v>766</v>
      </c>
      <c r="B252" s="643" t="s">
        <v>408</v>
      </c>
      <c r="C252" s="643">
        <v>64</v>
      </c>
      <c r="D252" s="643">
        <v>82</v>
      </c>
      <c r="E252" s="643">
        <v>71</v>
      </c>
      <c r="F252" s="643">
        <v>35</v>
      </c>
      <c r="G252" s="643">
        <v>77</v>
      </c>
      <c r="H252" s="643">
        <v>89</v>
      </c>
      <c r="I252" s="643">
        <v>77</v>
      </c>
      <c r="J252" s="643">
        <v>90</v>
      </c>
      <c r="K252" s="643" t="s">
        <v>135</v>
      </c>
      <c r="L252" s="643">
        <v>585</v>
      </c>
      <c r="M252" s="643">
        <v>100</v>
      </c>
      <c r="N252" s="643" t="s">
        <v>193</v>
      </c>
      <c r="O252" s="643" t="s">
        <v>192</v>
      </c>
      <c r="P252" s="642"/>
      <c r="Q252" s="643" t="s">
        <v>192</v>
      </c>
      <c r="R252" s="643" t="s">
        <v>192</v>
      </c>
      <c r="S252" s="642"/>
      <c r="T252" s="643" t="s">
        <v>132</v>
      </c>
      <c r="U252" s="643" t="str">
        <f>VLOOKUP(A252,'2012 SG'!$D$9:$AC$424,26,FALSE)</f>
        <v>A</v>
      </c>
      <c r="V252" s="643" t="b">
        <f t="shared" si="3"/>
        <v>1</v>
      </c>
      <c r="W252" s="643" t="s">
        <v>116</v>
      </c>
      <c r="X252" s="643" t="s">
        <v>112</v>
      </c>
      <c r="Y252" s="643" t="s">
        <v>110</v>
      </c>
      <c r="Z252" s="643" t="s">
        <v>110</v>
      </c>
      <c r="AA252" s="643" t="s">
        <v>112</v>
      </c>
      <c r="AB252" s="643" t="s">
        <v>110</v>
      </c>
      <c r="AC252" s="643" t="s">
        <v>110</v>
      </c>
      <c r="AD252" s="643" t="s">
        <v>110</v>
      </c>
      <c r="AE252" s="643" t="s">
        <v>110</v>
      </c>
      <c r="AF252" s="643" t="s">
        <v>110</v>
      </c>
      <c r="AG252" s="643" t="s">
        <v>110</v>
      </c>
      <c r="AH252" s="643" t="s">
        <v>116</v>
      </c>
      <c r="AI252" s="643" t="s">
        <v>193</v>
      </c>
      <c r="AJ252" s="643" t="s">
        <v>194</v>
      </c>
      <c r="AK252" s="643" t="s">
        <v>1811</v>
      </c>
      <c r="AL252" s="643" t="s">
        <v>1816</v>
      </c>
      <c r="AM252" s="643">
        <v>6</v>
      </c>
      <c r="AN252" s="643" t="s">
        <v>192</v>
      </c>
    </row>
    <row r="253" spans="1:40">
      <c r="A253" s="643" t="s">
        <v>767</v>
      </c>
      <c r="B253" s="643" t="s">
        <v>409</v>
      </c>
      <c r="C253" s="643">
        <v>86</v>
      </c>
      <c r="D253" s="643">
        <v>83</v>
      </c>
      <c r="E253" s="643">
        <v>93</v>
      </c>
      <c r="F253" s="643">
        <v>63</v>
      </c>
      <c r="G253" s="643">
        <v>68</v>
      </c>
      <c r="H253" s="643">
        <v>67</v>
      </c>
      <c r="I253" s="643">
        <v>56</v>
      </c>
      <c r="J253" s="643">
        <v>59</v>
      </c>
      <c r="K253" s="643" t="s">
        <v>135</v>
      </c>
      <c r="L253" s="643">
        <v>575</v>
      </c>
      <c r="M253" s="643">
        <v>100</v>
      </c>
      <c r="N253" s="643" t="s">
        <v>192</v>
      </c>
      <c r="O253" s="643" t="s">
        <v>192</v>
      </c>
      <c r="P253" s="642"/>
      <c r="Q253" s="643" t="s">
        <v>192</v>
      </c>
      <c r="R253" s="643" t="s">
        <v>192</v>
      </c>
      <c r="S253" s="642"/>
      <c r="T253" s="643" t="s">
        <v>132</v>
      </c>
      <c r="U253" s="643" t="str">
        <f>VLOOKUP(A253,'2012 SG'!$D$9:$AC$424,26,FALSE)</f>
        <v>A</v>
      </c>
      <c r="V253" s="643" t="b">
        <f t="shared" si="3"/>
        <v>1</v>
      </c>
      <c r="W253" s="643" t="s">
        <v>132</v>
      </c>
      <c r="X253" s="643" t="s">
        <v>132</v>
      </c>
      <c r="Y253" s="643" t="s">
        <v>132</v>
      </c>
      <c r="Z253" s="643" t="s">
        <v>132</v>
      </c>
      <c r="AA253" s="643" t="s">
        <v>132</v>
      </c>
      <c r="AB253" s="643" t="s">
        <v>132</v>
      </c>
      <c r="AC253" s="643" t="s">
        <v>132</v>
      </c>
      <c r="AD253" s="643" t="s">
        <v>132</v>
      </c>
      <c r="AE253" s="643" t="s">
        <v>132</v>
      </c>
      <c r="AF253" s="643" t="s">
        <v>114</v>
      </c>
      <c r="AG253" s="643" t="s">
        <v>114</v>
      </c>
      <c r="AH253" s="643" t="s">
        <v>114</v>
      </c>
      <c r="AI253" s="643" t="s">
        <v>193</v>
      </c>
      <c r="AJ253" s="643" t="s">
        <v>194</v>
      </c>
      <c r="AK253" s="643" t="s">
        <v>1834</v>
      </c>
      <c r="AL253" s="643" t="s">
        <v>1832</v>
      </c>
      <c r="AM253" s="643">
        <v>5</v>
      </c>
      <c r="AN253" s="643" t="s">
        <v>193</v>
      </c>
    </row>
    <row r="254" spans="1:40">
      <c r="A254" s="643" t="s">
        <v>768</v>
      </c>
      <c r="B254" s="643" t="s">
        <v>126</v>
      </c>
      <c r="C254" s="643">
        <v>82</v>
      </c>
      <c r="D254" s="643">
        <v>87</v>
      </c>
      <c r="E254" s="643">
        <v>95</v>
      </c>
      <c r="F254" s="643">
        <v>58</v>
      </c>
      <c r="G254" s="643">
        <v>69</v>
      </c>
      <c r="H254" s="643">
        <v>73</v>
      </c>
      <c r="I254" s="643">
        <v>67</v>
      </c>
      <c r="J254" s="643">
        <v>71</v>
      </c>
      <c r="K254" s="643" t="s">
        <v>135</v>
      </c>
      <c r="L254" s="643">
        <v>602</v>
      </c>
      <c r="M254" s="643">
        <v>100</v>
      </c>
      <c r="N254" s="643" t="s">
        <v>192</v>
      </c>
      <c r="O254" s="643" t="s">
        <v>192</v>
      </c>
      <c r="P254" s="642"/>
      <c r="Q254" s="643" t="s">
        <v>192</v>
      </c>
      <c r="R254" s="643" t="s">
        <v>192</v>
      </c>
      <c r="S254" s="642"/>
      <c r="T254" s="643" t="s">
        <v>132</v>
      </c>
      <c r="U254" s="643" t="str">
        <f>VLOOKUP(A254,'2012 SG'!$D$9:$AC$424,26,FALSE)</f>
        <v>A</v>
      </c>
      <c r="V254" s="643" t="b">
        <f t="shared" si="3"/>
        <v>1</v>
      </c>
      <c r="W254" s="643" t="s">
        <v>132</v>
      </c>
      <c r="X254" s="643" t="s">
        <v>132</v>
      </c>
      <c r="Y254" s="643" t="s">
        <v>132</v>
      </c>
      <c r="Z254" s="643" t="s">
        <v>132</v>
      </c>
      <c r="AA254" s="643" t="s">
        <v>132</v>
      </c>
      <c r="AB254" s="643" t="s">
        <v>132</v>
      </c>
      <c r="AC254" s="643" t="s">
        <v>132</v>
      </c>
      <c r="AD254" s="643" t="s">
        <v>132</v>
      </c>
      <c r="AE254" s="643" t="s">
        <v>132</v>
      </c>
      <c r="AF254" s="643" t="s">
        <v>112</v>
      </c>
      <c r="AG254" s="643" t="s">
        <v>114</v>
      </c>
      <c r="AH254" s="643" t="s">
        <v>112</v>
      </c>
      <c r="AI254" s="643" t="s">
        <v>193</v>
      </c>
      <c r="AJ254" s="643" t="s">
        <v>197</v>
      </c>
      <c r="AK254" s="643" t="s">
        <v>1859</v>
      </c>
      <c r="AL254" s="643" t="s">
        <v>1809</v>
      </c>
      <c r="AM254" s="643">
        <v>5</v>
      </c>
      <c r="AN254" s="643" t="s">
        <v>192</v>
      </c>
    </row>
    <row r="255" spans="1:40">
      <c r="A255" s="643" t="s">
        <v>769</v>
      </c>
      <c r="B255" s="643" t="s">
        <v>410</v>
      </c>
      <c r="C255" s="643">
        <v>55</v>
      </c>
      <c r="D255" s="643">
        <v>44</v>
      </c>
      <c r="E255" s="643">
        <v>84</v>
      </c>
      <c r="F255" s="643">
        <v>49</v>
      </c>
      <c r="G255" s="643">
        <v>67</v>
      </c>
      <c r="H255" s="643">
        <v>33</v>
      </c>
      <c r="I255" s="643">
        <v>57</v>
      </c>
      <c r="J255" s="643">
        <v>42</v>
      </c>
      <c r="K255" s="643" t="s">
        <v>135</v>
      </c>
      <c r="L255" s="643">
        <v>431</v>
      </c>
      <c r="M255" s="643">
        <v>100</v>
      </c>
      <c r="N255" s="643" t="s">
        <v>192</v>
      </c>
      <c r="O255" s="643" t="s">
        <v>192</v>
      </c>
      <c r="P255" s="643"/>
      <c r="Q255" s="643" t="s">
        <v>192</v>
      </c>
      <c r="R255" s="643" t="s">
        <v>193</v>
      </c>
      <c r="S255" s="642"/>
      <c r="T255" s="643" t="s">
        <v>110</v>
      </c>
      <c r="U255" s="643" t="str">
        <f>VLOOKUP(A255,'2012 SG'!$D$9:$AC$424,26,FALSE)</f>
        <v>D</v>
      </c>
      <c r="V255" s="643" t="b">
        <f t="shared" si="3"/>
        <v>1</v>
      </c>
      <c r="W255" s="643" t="s">
        <v>110</v>
      </c>
      <c r="X255" s="643" t="s">
        <v>112</v>
      </c>
      <c r="Y255" s="643" t="s">
        <v>112</v>
      </c>
      <c r="Z255" s="643" t="s">
        <v>110</v>
      </c>
      <c r="AA255" s="643" t="s">
        <v>116</v>
      </c>
      <c r="AB255" s="643" t="s">
        <v>132</v>
      </c>
      <c r="AC255" s="643" t="s">
        <v>112</v>
      </c>
      <c r="AD255" s="643" t="s">
        <v>114</v>
      </c>
      <c r="AE255" s="643" t="s">
        <v>110</v>
      </c>
      <c r="AF255" s="643" t="s">
        <v>110</v>
      </c>
      <c r="AG255" s="643" t="s">
        <v>110</v>
      </c>
      <c r="AH255" s="643" t="s">
        <v>110</v>
      </c>
      <c r="AI255" s="643" t="s">
        <v>193</v>
      </c>
      <c r="AJ255" s="643" t="s">
        <v>194</v>
      </c>
      <c r="AK255" s="643" t="s">
        <v>1817</v>
      </c>
      <c r="AL255" s="643" t="s">
        <v>1812</v>
      </c>
      <c r="AM255" s="643">
        <v>2</v>
      </c>
      <c r="AN255" s="643" t="s">
        <v>192</v>
      </c>
    </row>
    <row r="256" spans="1:40">
      <c r="A256" s="643" t="s">
        <v>770</v>
      </c>
      <c r="B256" s="643" t="s">
        <v>411</v>
      </c>
      <c r="C256" s="643">
        <v>72</v>
      </c>
      <c r="D256" s="643">
        <v>62</v>
      </c>
      <c r="E256" s="643">
        <v>78</v>
      </c>
      <c r="F256" s="643">
        <v>38</v>
      </c>
      <c r="G256" s="643">
        <v>66</v>
      </c>
      <c r="H256" s="643">
        <v>54</v>
      </c>
      <c r="I256" s="643">
        <v>68</v>
      </c>
      <c r="J256" s="643">
        <v>63</v>
      </c>
      <c r="K256" s="643" t="s">
        <v>135</v>
      </c>
      <c r="L256" s="643">
        <v>501</v>
      </c>
      <c r="M256" s="643">
        <v>100</v>
      </c>
      <c r="N256" s="643" t="s">
        <v>192</v>
      </c>
      <c r="O256" s="643" t="s">
        <v>192</v>
      </c>
      <c r="P256" s="642"/>
      <c r="Q256" s="643" t="s">
        <v>192</v>
      </c>
      <c r="R256" s="643" t="s">
        <v>192</v>
      </c>
      <c r="S256" s="642"/>
      <c r="T256" s="643" t="s">
        <v>114</v>
      </c>
      <c r="U256" s="643" t="str">
        <f>VLOOKUP(A256,'2012 SG'!$D$9:$AC$424,26,FALSE)</f>
        <v>B</v>
      </c>
      <c r="V256" s="643" t="b">
        <f t="shared" si="3"/>
        <v>1</v>
      </c>
      <c r="W256" s="643" t="s">
        <v>114</v>
      </c>
      <c r="X256" s="643" t="s">
        <v>114</v>
      </c>
      <c r="Y256" s="643" t="s">
        <v>114</v>
      </c>
      <c r="Z256" s="643" t="s">
        <v>112</v>
      </c>
      <c r="AA256" s="643" t="s">
        <v>132</v>
      </c>
      <c r="AB256" s="643" t="s">
        <v>112</v>
      </c>
      <c r="AC256" s="643" t="s">
        <v>114</v>
      </c>
      <c r="AD256" s="643" t="s">
        <v>112</v>
      </c>
      <c r="AE256" s="643" t="s">
        <v>112</v>
      </c>
      <c r="AF256" s="643" t="s">
        <v>112</v>
      </c>
      <c r="AG256" s="643" t="s">
        <v>110</v>
      </c>
      <c r="AH256" s="643" t="s">
        <v>110</v>
      </c>
      <c r="AI256" s="643" t="s">
        <v>193</v>
      </c>
      <c r="AJ256" s="643" t="s">
        <v>194</v>
      </c>
      <c r="AK256" s="643" t="s">
        <v>1815</v>
      </c>
      <c r="AL256" s="643" t="s">
        <v>1806</v>
      </c>
      <c r="AM256" s="643">
        <v>5</v>
      </c>
      <c r="AN256" s="643" t="s">
        <v>192</v>
      </c>
    </row>
    <row r="257" spans="1:40">
      <c r="A257" s="643" t="s">
        <v>771</v>
      </c>
      <c r="B257" s="643" t="s">
        <v>412</v>
      </c>
      <c r="C257" s="643">
        <v>65</v>
      </c>
      <c r="D257" s="643">
        <v>63</v>
      </c>
      <c r="E257" s="643">
        <v>75</v>
      </c>
      <c r="F257" s="643">
        <v>40</v>
      </c>
      <c r="G257" s="643">
        <v>59</v>
      </c>
      <c r="H257" s="643">
        <v>56</v>
      </c>
      <c r="I257" s="643">
        <v>53</v>
      </c>
      <c r="J257" s="643">
        <v>65</v>
      </c>
      <c r="K257" s="643" t="s">
        <v>135</v>
      </c>
      <c r="L257" s="643">
        <v>476</v>
      </c>
      <c r="M257" s="643">
        <v>100</v>
      </c>
      <c r="N257" s="643" t="s">
        <v>192</v>
      </c>
      <c r="O257" s="643" t="s">
        <v>192</v>
      </c>
      <c r="P257" s="642"/>
      <c r="Q257" s="643" t="s">
        <v>192</v>
      </c>
      <c r="R257" s="643" t="s">
        <v>192</v>
      </c>
      <c r="S257" s="642"/>
      <c r="T257" s="643" t="s">
        <v>112</v>
      </c>
      <c r="U257" s="643" t="str">
        <f>VLOOKUP(A257,'2012 SG'!$D$9:$AC$424,26,FALSE)</f>
        <v>C</v>
      </c>
      <c r="V257" s="643" t="b">
        <f t="shared" si="3"/>
        <v>1</v>
      </c>
      <c r="W257" s="643" t="s">
        <v>112</v>
      </c>
      <c r="X257" s="643" t="s">
        <v>114</v>
      </c>
      <c r="Y257" s="643" t="s">
        <v>112</v>
      </c>
      <c r="Z257" s="643" t="s">
        <v>112</v>
      </c>
      <c r="AA257" s="643" t="s">
        <v>132</v>
      </c>
      <c r="AB257" s="643" t="s">
        <v>132</v>
      </c>
      <c r="AC257" s="643" t="s">
        <v>114</v>
      </c>
      <c r="AD257" s="643" t="s">
        <v>114</v>
      </c>
      <c r="AE257" s="643" t="s">
        <v>112</v>
      </c>
      <c r="AF257" s="643" t="s">
        <v>112</v>
      </c>
      <c r="AG257" s="643" t="s">
        <v>112</v>
      </c>
      <c r="AH257" s="643" t="s">
        <v>110</v>
      </c>
      <c r="AI257" s="643" t="s">
        <v>193</v>
      </c>
      <c r="AJ257" s="643" t="s">
        <v>194</v>
      </c>
      <c r="AK257" s="643" t="s">
        <v>1801</v>
      </c>
      <c r="AL257" s="643" t="s">
        <v>1810</v>
      </c>
      <c r="AM257" s="643">
        <v>1</v>
      </c>
      <c r="AN257" s="643" t="s">
        <v>192</v>
      </c>
    </row>
    <row r="258" spans="1:40">
      <c r="A258" s="643" t="s">
        <v>772</v>
      </c>
      <c r="B258" s="643" t="s">
        <v>413</v>
      </c>
      <c r="C258" s="643">
        <v>94</v>
      </c>
      <c r="D258" s="643">
        <v>93</v>
      </c>
      <c r="E258" s="643">
        <v>94</v>
      </c>
      <c r="F258" s="643">
        <v>82</v>
      </c>
      <c r="G258" s="643">
        <v>73</v>
      </c>
      <c r="H258" s="643">
        <v>76</v>
      </c>
      <c r="I258" s="643">
        <v>84</v>
      </c>
      <c r="J258" s="643">
        <v>80</v>
      </c>
      <c r="K258" s="643" t="s">
        <v>135</v>
      </c>
      <c r="L258" s="643">
        <v>676</v>
      </c>
      <c r="M258" s="643">
        <v>100</v>
      </c>
      <c r="N258" s="643" t="s">
        <v>192</v>
      </c>
      <c r="O258" s="643" t="s">
        <v>192</v>
      </c>
      <c r="P258" s="642"/>
      <c r="Q258" s="643" t="s">
        <v>192</v>
      </c>
      <c r="R258" s="643" t="s">
        <v>192</v>
      </c>
      <c r="S258" s="642"/>
      <c r="T258" s="643" t="s">
        <v>132</v>
      </c>
      <c r="U258" s="643" t="str">
        <f>VLOOKUP(A258,'2012 SG'!$D$9:$AC$424,26,FALSE)</f>
        <v>A</v>
      </c>
      <c r="V258" s="643" t="b">
        <f t="shared" si="3"/>
        <v>1</v>
      </c>
      <c r="W258" s="643" t="s">
        <v>132</v>
      </c>
      <c r="X258" s="643" t="s">
        <v>132</v>
      </c>
      <c r="Y258" s="643" t="s">
        <v>132</v>
      </c>
      <c r="Z258" s="643" t="s">
        <v>132</v>
      </c>
      <c r="AA258" s="643" t="s">
        <v>132</v>
      </c>
      <c r="AB258" s="643" t="s">
        <v>132</v>
      </c>
      <c r="AC258" s="643" t="s">
        <v>132</v>
      </c>
      <c r="AD258" s="643" t="s">
        <v>132</v>
      </c>
      <c r="AE258" s="643" t="s">
        <v>132</v>
      </c>
      <c r="AF258" s="643" t="s">
        <v>132</v>
      </c>
      <c r="AG258" s="643" t="s">
        <v>112</v>
      </c>
      <c r="AH258" s="643" t="s">
        <v>112</v>
      </c>
      <c r="AI258" s="643" t="s">
        <v>193</v>
      </c>
      <c r="AJ258" s="643" t="s">
        <v>274</v>
      </c>
      <c r="AK258" s="643" t="s">
        <v>1853</v>
      </c>
      <c r="AL258" s="643" t="s">
        <v>1824</v>
      </c>
      <c r="AM258" s="643">
        <v>5</v>
      </c>
      <c r="AN258" s="643" t="s">
        <v>193</v>
      </c>
    </row>
    <row r="259" spans="1:40">
      <c r="A259" s="643" t="s">
        <v>773</v>
      </c>
      <c r="B259" s="643" t="s">
        <v>414</v>
      </c>
      <c r="C259" s="643">
        <v>81</v>
      </c>
      <c r="D259" s="643">
        <v>77</v>
      </c>
      <c r="E259" s="643">
        <v>79</v>
      </c>
      <c r="F259" s="643">
        <v>76</v>
      </c>
      <c r="G259" s="643">
        <v>68</v>
      </c>
      <c r="H259" s="643">
        <v>71</v>
      </c>
      <c r="I259" s="643">
        <v>64</v>
      </c>
      <c r="J259" s="643">
        <v>59</v>
      </c>
      <c r="K259" s="643" t="s">
        <v>135</v>
      </c>
      <c r="L259" s="643">
        <v>575</v>
      </c>
      <c r="M259" s="643">
        <v>100</v>
      </c>
      <c r="N259" s="643" t="s">
        <v>192</v>
      </c>
      <c r="O259" s="643" t="s">
        <v>192</v>
      </c>
      <c r="P259" s="642"/>
      <c r="Q259" s="643" t="s">
        <v>192</v>
      </c>
      <c r="R259" s="643" t="s">
        <v>192</v>
      </c>
      <c r="S259" s="642"/>
      <c r="T259" s="643" t="s">
        <v>132</v>
      </c>
      <c r="U259" s="643" t="str">
        <f>VLOOKUP(A259,'2012 SG'!$D$9:$AC$424,26,FALSE)</f>
        <v>A</v>
      </c>
      <c r="V259" s="643" t="b">
        <f t="shared" si="3"/>
        <v>1</v>
      </c>
      <c r="W259" s="643" t="s">
        <v>132</v>
      </c>
      <c r="X259" s="643" t="s">
        <v>132</v>
      </c>
      <c r="Y259" s="643" t="s">
        <v>132</v>
      </c>
      <c r="Z259" s="643" t="s">
        <v>114</v>
      </c>
      <c r="AA259" s="643" t="s">
        <v>132</v>
      </c>
      <c r="AB259" s="643" t="s">
        <v>110</v>
      </c>
      <c r="AC259" s="643"/>
      <c r="AD259" s="643"/>
      <c r="AE259" s="643"/>
      <c r="AF259" s="643"/>
      <c r="AG259" s="643"/>
      <c r="AH259" s="643"/>
      <c r="AI259" s="643" t="s">
        <v>192</v>
      </c>
      <c r="AJ259" s="643" t="s">
        <v>274</v>
      </c>
      <c r="AK259" s="643" t="s">
        <v>1826</v>
      </c>
      <c r="AL259" s="643" t="s">
        <v>1801</v>
      </c>
      <c r="AM259" s="643">
        <v>7</v>
      </c>
      <c r="AN259" s="643" t="s">
        <v>193</v>
      </c>
    </row>
    <row r="260" spans="1:40">
      <c r="A260" s="643" t="s">
        <v>774</v>
      </c>
      <c r="B260" s="643" t="s">
        <v>142</v>
      </c>
      <c r="C260" s="643">
        <v>98</v>
      </c>
      <c r="D260" s="643">
        <v>96</v>
      </c>
      <c r="E260" s="643">
        <v>99</v>
      </c>
      <c r="F260" s="643">
        <v>89</v>
      </c>
      <c r="G260" s="643">
        <v>78</v>
      </c>
      <c r="H260" s="643">
        <v>84</v>
      </c>
      <c r="I260" s="643">
        <v>92</v>
      </c>
      <c r="J260" s="643">
        <v>90</v>
      </c>
      <c r="K260" s="643" t="s">
        <v>135</v>
      </c>
      <c r="L260" s="643">
        <v>726</v>
      </c>
      <c r="M260" s="643">
        <v>100</v>
      </c>
      <c r="N260" s="643" t="s">
        <v>192</v>
      </c>
      <c r="O260" s="643" t="s">
        <v>192</v>
      </c>
      <c r="P260" s="642"/>
      <c r="Q260" s="643" t="s">
        <v>192</v>
      </c>
      <c r="R260" s="643" t="s">
        <v>192</v>
      </c>
      <c r="S260" s="642"/>
      <c r="T260" s="643" t="s">
        <v>132</v>
      </c>
      <c r="U260" s="643" t="str">
        <f>VLOOKUP(A260,'2012 SG'!$D$9:$AC$424,26,FALSE)</f>
        <v>A</v>
      </c>
      <c r="V260" s="643" t="b">
        <f t="shared" si="3"/>
        <v>1</v>
      </c>
      <c r="W260" s="643" t="s">
        <v>132</v>
      </c>
      <c r="X260" s="643" t="s">
        <v>132</v>
      </c>
      <c r="Y260" s="643" t="s">
        <v>132</v>
      </c>
      <c r="Z260" s="643" t="s">
        <v>132</v>
      </c>
      <c r="AA260" s="643" t="s">
        <v>132</v>
      </c>
      <c r="AB260" s="643"/>
      <c r="AC260" s="643"/>
      <c r="AD260" s="643"/>
      <c r="AE260" s="643"/>
      <c r="AF260" s="643"/>
      <c r="AG260" s="643"/>
      <c r="AH260" s="643"/>
      <c r="AI260" s="643" t="s">
        <v>192</v>
      </c>
      <c r="AJ260" s="643" t="s">
        <v>274</v>
      </c>
      <c r="AK260" s="643" t="s">
        <v>1872</v>
      </c>
      <c r="AL260" s="643" t="s">
        <v>1852</v>
      </c>
      <c r="AM260" s="643">
        <v>7</v>
      </c>
      <c r="AN260" s="643" t="s">
        <v>193</v>
      </c>
    </row>
    <row r="261" spans="1:40">
      <c r="A261" s="643" t="s">
        <v>775</v>
      </c>
      <c r="B261" s="643" t="s">
        <v>2</v>
      </c>
      <c r="C261" s="643">
        <v>42</v>
      </c>
      <c r="D261" s="643">
        <v>48</v>
      </c>
      <c r="E261" s="643">
        <v>75</v>
      </c>
      <c r="F261" s="643">
        <v>20</v>
      </c>
      <c r="G261" s="643">
        <v>61</v>
      </c>
      <c r="H261" s="643">
        <v>81</v>
      </c>
      <c r="I261" s="643">
        <v>77</v>
      </c>
      <c r="J261" s="643">
        <v>93</v>
      </c>
      <c r="K261" s="643" t="s">
        <v>135</v>
      </c>
      <c r="L261" s="643">
        <v>497</v>
      </c>
      <c r="M261" s="643">
        <v>100</v>
      </c>
      <c r="N261" s="643" t="s">
        <v>192</v>
      </c>
      <c r="O261" s="643" t="s">
        <v>192</v>
      </c>
      <c r="P261" s="642"/>
      <c r="Q261" s="643" t="s">
        <v>192</v>
      </c>
      <c r="R261" s="643" t="s">
        <v>192</v>
      </c>
      <c r="S261" s="642"/>
      <c r="T261" s="643" t="s">
        <v>114</v>
      </c>
      <c r="U261" s="643" t="str">
        <f>VLOOKUP(A261,'2012 SG'!$D$9:$AC$424,26,FALSE)</f>
        <v>B</v>
      </c>
      <c r="V261" s="643" t="b">
        <f t="shared" si="3"/>
        <v>1</v>
      </c>
      <c r="W261" s="643" t="s">
        <v>110</v>
      </c>
      <c r="X261" s="643" t="s">
        <v>114</v>
      </c>
      <c r="Y261" s="643" t="s">
        <v>112</v>
      </c>
      <c r="Z261" s="643" t="s">
        <v>116</v>
      </c>
      <c r="AA261" s="643" t="s">
        <v>112</v>
      </c>
      <c r="AB261" s="643"/>
      <c r="AC261" s="643"/>
      <c r="AD261" s="643"/>
      <c r="AE261" s="643"/>
      <c r="AF261" s="643"/>
      <c r="AG261" s="643"/>
      <c r="AH261" s="643"/>
      <c r="AI261" s="643" t="s">
        <v>192</v>
      </c>
      <c r="AJ261" s="643" t="s">
        <v>274</v>
      </c>
      <c r="AK261" s="643" t="s">
        <v>1833</v>
      </c>
      <c r="AL261" s="643" t="s">
        <v>1811</v>
      </c>
      <c r="AM261" s="643">
        <v>7</v>
      </c>
      <c r="AN261" s="643" t="s">
        <v>192</v>
      </c>
    </row>
    <row r="262" spans="1:40">
      <c r="A262" s="643" t="s">
        <v>776</v>
      </c>
      <c r="B262" s="643" t="s">
        <v>416</v>
      </c>
      <c r="C262" s="643">
        <v>57</v>
      </c>
      <c r="D262" s="643">
        <v>61</v>
      </c>
      <c r="E262" s="643">
        <v>81</v>
      </c>
      <c r="F262" s="643">
        <v>36</v>
      </c>
      <c r="G262" s="643">
        <v>57</v>
      </c>
      <c r="H262" s="643">
        <v>61</v>
      </c>
      <c r="I262" s="643">
        <v>73</v>
      </c>
      <c r="J262" s="643">
        <v>64</v>
      </c>
      <c r="K262" s="643" t="s">
        <v>135</v>
      </c>
      <c r="L262" s="643">
        <v>490</v>
      </c>
      <c r="M262" s="643">
        <v>100</v>
      </c>
      <c r="N262" s="643" t="s">
        <v>192</v>
      </c>
      <c r="O262" s="643" t="s">
        <v>192</v>
      </c>
      <c r="P262" s="642"/>
      <c r="Q262" s="643" t="s">
        <v>192</v>
      </c>
      <c r="R262" s="643" t="s">
        <v>192</v>
      </c>
      <c r="S262" s="642"/>
      <c r="T262" s="643" t="s">
        <v>112</v>
      </c>
      <c r="U262" s="643" t="str">
        <f>VLOOKUP(A262,'2012 SG'!$D$9:$AC$424,26,FALSE)</f>
        <v>C</v>
      </c>
      <c r="V262" s="643" t="b">
        <f t="shared" si="3"/>
        <v>1</v>
      </c>
      <c r="W262" s="643" t="s">
        <v>114</v>
      </c>
      <c r="X262" s="643" t="s">
        <v>112</v>
      </c>
      <c r="Y262" s="643" t="s">
        <v>132</v>
      </c>
      <c r="Z262" s="643" t="s">
        <v>132</v>
      </c>
      <c r="AA262" s="643" t="s">
        <v>132</v>
      </c>
      <c r="AB262" s="643"/>
      <c r="AC262" s="643"/>
      <c r="AD262" s="643"/>
      <c r="AE262" s="643"/>
      <c r="AF262" s="643"/>
      <c r="AG262" s="643"/>
      <c r="AH262" s="643"/>
      <c r="AI262" s="643" t="s">
        <v>192</v>
      </c>
      <c r="AJ262" s="643" t="s">
        <v>274</v>
      </c>
      <c r="AK262" s="643" t="s">
        <v>1850</v>
      </c>
      <c r="AL262" s="643" t="s">
        <v>1811</v>
      </c>
      <c r="AM262" s="643">
        <v>7</v>
      </c>
      <c r="AN262" s="643" t="s">
        <v>192</v>
      </c>
    </row>
    <row r="263" spans="1:40">
      <c r="A263" s="643" t="s">
        <v>777</v>
      </c>
      <c r="B263" s="643" t="s">
        <v>417</v>
      </c>
      <c r="C263" s="643">
        <v>54</v>
      </c>
      <c r="D263" s="643">
        <v>62</v>
      </c>
      <c r="E263" s="643">
        <v>65</v>
      </c>
      <c r="F263" s="643">
        <v>58</v>
      </c>
      <c r="G263" s="643">
        <v>64</v>
      </c>
      <c r="H263" s="643">
        <v>66</v>
      </c>
      <c r="I263" s="643">
        <v>82</v>
      </c>
      <c r="J263" s="643">
        <v>62</v>
      </c>
      <c r="K263" s="643" t="s">
        <v>135</v>
      </c>
      <c r="L263" s="643">
        <v>513</v>
      </c>
      <c r="M263" s="643">
        <v>100</v>
      </c>
      <c r="N263" s="643" t="s">
        <v>192</v>
      </c>
      <c r="O263" s="643" t="s">
        <v>192</v>
      </c>
      <c r="P263" s="642"/>
      <c r="Q263" s="643" t="s">
        <v>192</v>
      </c>
      <c r="R263" s="643" t="s">
        <v>192</v>
      </c>
      <c r="S263" s="642"/>
      <c r="T263" s="643" t="s">
        <v>114</v>
      </c>
      <c r="U263" s="643" t="str">
        <f>VLOOKUP(A263,'2012 SG'!$D$9:$AC$424,26,FALSE)</f>
        <v>B</v>
      </c>
      <c r="V263" s="643" t="b">
        <f t="shared" ref="V263:V326" si="4">EXACT(T263,U263)</f>
        <v>1</v>
      </c>
      <c r="W263" s="643" t="s">
        <v>132</v>
      </c>
      <c r="X263" s="643" t="s">
        <v>132</v>
      </c>
      <c r="Y263" s="643" t="s">
        <v>114</v>
      </c>
      <c r="Z263" s="643" t="s">
        <v>114</v>
      </c>
      <c r="AA263" s="643" t="s">
        <v>112</v>
      </c>
      <c r="AB263" s="643" t="s">
        <v>112</v>
      </c>
      <c r="AC263" s="643" t="s">
        <v>110</v>
      </c>
      <c r="AD263" s="643" t="s">
        <v>110</v>
      </c>
      <c r="AE263" s="643" t="s">
        <v>116</v>
      </c>
      <c r="AF263" s="643" t="s">
        <v>196</v>
      </c>
      <c r="AG263" s="643"/>
      <c r="AH263" s="643"/>
      <c r="AI263" s="643" t="s">
        <v>192</v>
      </c>
      <c r="AJ263" s="643" t="s">
        <v>274</v>
      </c>
      <c r="AK263" s="643" t="s">
        <v>1830</v>
      </c>
      <c r="AL263" s="643" t="s">
        <v>1812</v>
      </c>
      <c r="AM263" s="643">
        <v>7</v>
      </c>
      <c r="AN263" s="643" t="s">
        <v>192</v>
      </c>
    </row>
    <row r="264" spans="1:40">
      <c r="A264" s="643" t="s">
        <v>778</v>
      </c>
      <c r="B264" s="643" t="s">
        <v>418</v>
      </c>
      <c r="C264" s="643">
        <v>36</v>
      </c>
      <c r="D264" s="643">
        <v>32</v>
      </c>
      <c r="E264" s="643">
        <v>78</v>
      </c>
      <c r="F264" s="643">
        <v>20</v>
      </c>
      <c r="G264" s="643">
        <v>56</v>
      </c>
      <c r="H264" s="643">
        <v>52</v>
      </c>
      <c r="I264" s="643">
        <v>76</v>
      </c>
      <c r="J264" s="643">
        <v>64</v>
      </c>
      <c r="K264" s="643" t="s">
        <v>135</v>
      </c>
      <c r="L264" s="643">
        <v>414</v>
      </c>
      <c r="M264" s="643">
        <v>100</v>
      </c>
      <c r="N264" s="643" t="s">
        <v>192</v>
      </c>
      <c r="O264" s="643" t="s">
        <v>192</v>
      </c>
      <c r="P264" s="642"/>
      <c r="Q264" s="643" t="s">
        <v>192</v>
      </c>
      <c r="R264" s="643" t="s">
        <v>192</v>
      </c>
      <c r="S264" s="642"/>
      <c r="T264" s="643" t="s">
        <v>110</v>
      </c>
      <c r="U264" s="643" t="str">
        <f>VLOOKUP(A264,'2012 SG'!$D$9:$AC$424,26,FALSE)</f>
        <v>D</v>
      </c>
      <c r="V264" s="643" t="b">
        <f t="shared" si="4"/>
        <v>1</v>
      </c>
      <c r="W264" s="643" t="s">
        <v>110</v>
      </c>
      <c r="X264" s="643" t="s">
        <v>110</v>
      </c>
      <c r="Y264" s="643" t="s">
        <v>112</v>
      </c>
      <c r="Z264" s="643" t="s">
        <v>116</v>
      </c>
      <c r="AA264" s="643" t="s">
        <v>112</v>
      </c>
      <c r="AB264" s="643" t="s">
        <v>110</v>
      </c>
      <c r="AC264" s="643" t="s">
        <v>116</v>
      </c>
      <c r="AD264" s="643" t="s">
        <v>110</v>
      </c>
      <c r="AE264" s="643" t="s">
        <v>110</v>
      </c>
      <c r="AF264" s="643" t="s">
        <v>110</v>
      </c>
      <c r="AG264" s="643" t="s">
        <v>110</v>
      </c>
      <c r="AH264" s="643" t="s">
        <v>110</v>
      </c>
      <c r="AI264" s="643" t="s">
        <v>193</v>
      </c>
      <c r="AJ264" s="643" t="s">
        <v>274</v>
      </c>
      <c r="AK264" s="643" t="s">
        <v>1806</v>
      </c>
      <c r="AL264" s="643" t="s">
        <v>1816</v>
      </c>
      <c r="AM264" s="643">
        <v>6</v>
      </c>
      <c r="AN264" s="643" t="s">
        <v>192</v>
      </c>
    </row>
    <row r="265" spans="1:40">
      <c r="A265" s="643" t="s">
        <v>779</v>
      </c>
      <c r="B265" s="643" t="s">
        <v>419</v>
      </c>
      <c r="C265" s="643">
        <v>75</v>
      </c>
      <c r="D265" s="643">
        <v>80</v>
      </c>
      <c r="E265" s="643">
        <v>90</v>
      </c>
      <c r="F265" s="643">
        <v>53</v>
      </c>
      <c r="G265" s="643">
        <v>71</v>
      </c>
      <c r="H265" s="643">
        <v>70</v>
      </c>
      <c r="I265" s="643">
        <v>76</v>
      </c>
      <c r="J265" s="643">
        <v>72</v>
      </c>
      <c r="K265" s="643" t="s">
        <v>135</v>
      </c>
      <c r="L265" s="643">
        <v>587</v>
      </c>
      <c r="M265" s="643">
        <v>100</v>
      </c>
      <c r="N265" s="643" t="s">
        <v>192</v>
      </c>
      <c r="O265" s="643" t="s">
        <v>192</v>
      </c>
      <c r="P265" s="643"/>
      <c r="Q265" s="643" t="s">
        <v>192</v>
      </c>
      <c r="R265" s="643" t="s">
        <v>192</v>
      </c>
      <c r="S265" s="642"/>
      <c r="T265" s="643" t="s">
        <v>132</v>
      </c>
      <c r="U265" s="643" t="str">
        <f>VLOOKUP(A265,'2012 SG'!$D$9:$AC$424,26,FALSE)</f>
        <v>A</v>
      </c>
      <c r="V265" s="643" t="b">
        <f t="shared" si="4"/>
        <v>1</v>
      </c>
      <c r="W265" s="643" t="s">
        <v>132</v>
      </c>
      <c r="X265" s="643" t="s">
        <v>132</v>
      </c>
      <c r="Y265" s="643" t="s">
        <v>132</v>
      </c>
      <c r="Z265" s="643" t="s">
        <v>114</v>
      </c>
      <c r="AA265" s="643" t="s">
        <v>132</v>
      </c>
      <c r="AB265" s="643" t="s">
        <v>132</v>
      </c>
      <c r="AC265" s="643" t="s">
        <v>112</v>
      </c>
      <c r="AD265" s="643"/>
      <c r="AE265" s="643"/>
      <c r="AF265" s="643"/>
      <c r="AG265" s="643"/>
      <c r="AH265" s="643"/>
      <c r="AI265" s="643" t="s">
        <v>192</v>
      </c>
      <c r="AJ265" s="643" t="s">
        <v>274</v>
      </c>
      <c r="AK265" s="643" t="s">
        <v>1838</v>
      </c>
      <c r="AL265" s="643" t="s">
        <v>1811</v>
      </c>
      <c r="AM265" s="643">
        <v>7</v>
      </c>
      <c r="AN265" s="643" t="s">
        <v>192</v>
      </c>
    </row>
    <row r="266" spans="1:40">
      <c r="A266" s="643" t="s">
        <v>1019</v>
      </c>
      <c r="B266" s="643" t="s">
        <v>1363</v>
      </c>
      <c r="C266" s="643">
        <v>70</v>
      </c>
      <c r="D266" s="643">
        <v>72</v>
      </c>
      <c r="E266" s="643">
        <v>89</v>
      </c>
      <c r="F266" s="643">
        <v>63</v>
      </c>
      <c r="G266" s="643">
        <v>67</v>
      </c>
      <c r="H266" s="643">
        <v>76</v>
      </c>
      <c r="I266" s="643">
        <v>67</v>
      </c>
      <c r="J266" s="643">
        <v>87</v>
      </c>
      <c r="K266" s="643" t="s">
        <v>135</v>
      </c>
      <c r="L266" s="643">
        <v>591</v>
      </c>
      <c r="M266" s="643">
        <v>100</v>
      </c>
      <c r="N266" s="643" t="s">
        <v>192</v>
      </c>
      <c r="O266" s="643" t="s">
        <v>192</v>
      </c>
      <c r="P266" s="642"/>
      <c r="Q266" s="643" t="s">
        <v>192</v>
      </c>
      <c r="R266" s="643" t="s">
        <v>192</v>
      </c>
      <c r="S266" s="642"/>
      <c r="T266" s="643" t="s">
        <v>132</v>
      </c>
      <c r="U266" s="643" t="str">
        <f>VLOOKUP(A266,'2012 SG'!$D$9:$AC$424,26,FALSE)</f>
        <v>A</v>
      </c>
      <c r="V266" s="643" t="b">
        <f t="shared" si="4"/>
        <v>1</v>
      </c>
      <c r="W266" s="643" t="s">
        <v>132</v>
      </c>
      <c r="X266" s="643"/>
      <c r="Y266" s="643"/>
      <c r="Z266" s="643"/>
      <c r="AA266" s="643"/>
      <c r="AB266" s="643"/>
      <c r="AC266" s="643"/>
      <c r="AD266" s="643"/>
      <c r="AE266" s="643"/>
      <c r="AF266" s="643"/>
      <c r="AG266" s="643"/>
      <c r="AH266" s="643"/>
      <c r="AI266" s="643" t="s">
        <v>192</v>
      </c>
      <c r="AJ266" s="643" t="s">
        <v>274</v>
      </c>
      <c r="AK266" s="643" t="s">
        <v>1859</v>
      </c>
      <c r="AL266" s="643" t="s">
        <v>1815</v>
      </c>
      <c r="AM266" s="643">
        <v>7</v>
      </c>
      <c r="AN266" s="643" t="s">
        <v>193</v>
      </c>
    </row>
    <row r="267" spans="1:40">
      <c r="A267" s="643" t="s">
        <v>780</v>
      </c>
      <c r="B267" s="643" t="s">
        <v>1785</v>
      </c>
      <c r="C267" s="643">
        <v>59</v>
      </c>
      <c r="D267" s="643">
        <v>51</v>
      </c>
      <c r="E267" s="643">
        <v>87</v>
      </c>
      <c r="F267" s="643">
        <v>24</v>
      </c>
      <c r="G267" s="643">
        <v>66</v>
      </c>
      <c r="H267" s="643">
        <v>67</v>
      </c>
      <c r="I267" s="643">
        <v>81</v>
      </c>
      <c r="J267" s="643">
        <v>73</v>
      </c>
      <c r="K267" s="643" t="s">
        <v>135</v>
      </c>
      <c r="L267" s="643">
        <v>508</v>
      </c>
      <c r="M267" s="643">
        <v>100</v>
      </c>
      <c r="N267" s="643" t="s">
        <v>192</v>
      </c>
      <c r="O267" s="643" t="s">
        <v>192</v>
      </c>
      <c r="P267" s="642"/>
      <c r="Q267" s="643" t="s">
        <v>192</v>
      </c>
      <c r="R267" s="643" t="s">
        <v>192</v>
      </c>
      <c r="S267" s="642"/>
      <c r="T267" s="643" t="s">
        <v>114</v>
      </c>
      <c r="U267" s="643" t="str">
        <f>VLOOKUP(A267,'2012 SG'!$D$9:$AC$424,26,FALSE)</f>
        <v>B</v>
      </c>
      <c r="V267" s="643" t="b">
        <f t="shared" si="4"/>
        <v>1</v>
      </c>
      <c r="W267" s="643" t="s">
        <v>112</v>
      </c>
      <c r="X267" s="643" t="s">
        <v>112</v>
      </c>
      <c r="Y267" s="643" t="s">
        <v>112</v>
      </c>
      <c r="Z267" s="643" t="s">
        <v>114</v>
      </c>
      <c r="AA267" s="643" t="s">
        <v>132</v>
      </c>
      <c r="AB267" s="643" t="s">
        <v>112</v>
      </c>
      <c r="AC267" s="643" t="s">
        <v>112</v>
      </c>
      <c r="AD267" s="643" t="s">
        <v>112</v>
      </c>
      <c r="AE267" s="643" t="s">
        <v>196</v>
      </c>
      <c r="AF267" s="643"/>
      <c r="AG267" s="643"/>
      <c r="AH267" s="643"/>
      <c r="AI267" s="643" t="s">
        <v>192</v>
      </c>
      <c r="AJ267" s="643" t="s">
        <v>274</v>
      </c>
      <c r="AK267" s="643" t="s">
        <v>1810</v>
      </c>
      <c r="AL267" s="643" t="s">
        <v>1812</v>
      </c>
      <c r="AM267" s="643">
        <v>7</v>
      </c>
      <c r="AN267" s="643" t="s">
        <v>192</v>
      </c>
    </row>
    <row r="268" spans="1:40">
      <c r="A268" s="643" t="s">
        <v>781</v>
      </c>
      <c r="B268" s="643" t="s">
        <v>3</v>
      </c>
      <c r="C268" s="643">
        <v>82</v>
      </c>
      <c r="D268" s="643">
        <v>82</v>
      </c>
      <c r="E268" s="643">
        <v>88</v>
      </c>
      <c r="F268" s="643">
        <v>56</v>
      </c>
      <c r="G268" s="643">
        <v>66</v>
      </c>
      <c r="H268" s="643">
        <v>73</v>
      </c>
      <c r="I268" s="643">
        <v>71</v>
      </c>
      <c r="J268" s="643">
        <v>69</v>
      </c>
      <c r="K268" s="643" t="s">
        <v>135</v>
      </c>
      <c r="L268" s="643">
        <v>587</v>
      </c>
      <c r="M268" s="643">
        <v>100</v>
      </c>
      <c r="N268" s="643" t="s">
        <v>192</v>
      </c>
      <c r="O268" s="643" t="s">
        <v>192</v>
      </c>
      <c r="P268" s="642"/>
      <c r="Q268" s="643" t="s">
        <v>192</v>
      </c>
      <c r="R268" s="643" t="s">
        <v>192</v>
      </c>
      <c r="S268" s="642"/>
      <c r="T268" s="643" t="s">
        <v>132</v>
      </c>
      <c r="U268" s="643" t="str">
        <f>VLOOKUP(A268,'2012 SG'!$D$9:$AC$424,26,FALSE)</f>
        <v>A</v>
      </c>
      <c r="V268" s="643" t="b">
        <f t="shared" si="4"/>
        <v>1</v>
      </c>
      <c r="W268" s="643" t="s">
        <v>132</v>
      </c>
      <c r="X268" s="643" t="s">
        <v>132</v>
      </c>
      <c r="Y268" s="643" t="s">
        <v>132</v>
      </c>
      <c r="Z268" s="643" t="s">
        <v>132</v>
      </c>
      <c r="AA268" s="643" t="s">
        <v>132</v>
      </c>
      <c r="AB268" s="643" t="s">
        <v>132</v>
      </c>
      <c r="AC268" s="643" t="s">
        <v>114</v>
      </c>
      <c r="AD268" s="643" t="s">
        <v>132</v>
      </c>
      <c r="AE268" s="643" t="s">
        <v>132</v>
      </c>
      <c r="AF268" s="643" t="s">
        <v>112</v>
      </c>
      <c r="AG268" s="643" t="s">
        <v>114</v>
      </c>
      <c r="AH268" s="643" t="s">
        <v>132</v>
      </c>
      <c r="AI268" s="643" t="s">
        <v>193</v>
      </c>
      <c r="AJ268" s="643" t="s">
        <v>274</v>
      </c>
      <c r="AK268" s="643" t="s">
        <v>1834</v>
      </c>
      <c r="AL268" s="643" t="s">
        <v>1838</v>
      </c>
      <c r="AM268" s="643">
        <v>5</v>
      </c>
      <c r="AN268" s="643" t="s">
        <v>193</v>
      </c>
    </row>
    <row r="269" spans="1:40">
      <c r="A269" s="643" t="s">
        <v>782</v>
      </c>
      <c r="B269" s="643" t="s">
        <v>422</v>
      </c>
      <c r="C269" s="643">
        <v>77</v>
      </c>
      <c r="D269" s="643">
        <v>68</v>
      </c>
      <c r="E269" s="643">
        <v>84</v>
      </c>
      <c r="F269" s="643">
        <v>48</v>
      </c>
      <c r="G269" s="643">
        <v>70</v>
      </c>
      <c r="H269" s="643">
        <v>68</v>
      </c>
      <c r="I269" s="643">
        <v>70</v>
      </c>
      <c r="J269" s="643">
        <v>66</v>
      </c>
      <c r="K269" s="643" t="s">
        <v>135</v>
      </c>
      <c r="L269" s="643">
        <v>551</v>
      </c>
      <c r="M269" s="643">
        <v>100</v>
      </c>
      <c r="N269" s="643" t="s">
        <v>192</v>
      </c>
      <c r="O269" s="643" t="s">
        <v>192</v>
      </c>
      <c r="P269" s="642"/>
      <c r="Q269" s="643" t="s">
        <v>192</v>
      </c>
      <c r="R269" s="643" t="s">
        <v>192</v>
      </c>
      <c r="S269" s="642"/>
      <c r="T269" s="643" t="s">
        <v>132</v>
      </c>
      <c r="U269" s="643" t="str">
        <f>VLOOKUP(A269,'2012 SG'!$D$9:$AC$424,26,FALSE)</f>
        <v>A</v>
      </c>
      <c r="V269" s="643" t="b">
        <f t="shared" si="4"/>
        <v>1</v>
      </c>
      <c r="W269" s="643" t="s">
        <v>114</v>
      </c>
      <c r="X269" s="643" t="s">
        <v>132</v>
      </c>
      <c r="Y269" s="643" t="s">
        <v>132</v>
      </c>
      <c r="Z269" s="643" t="s">
        <v>132</v>
      </c>
      <c r="AA269" s="643" t="s">
        <v>132</v>
      </c>
      <c r="AB269" s="643" t="s">
        <v>132</v>
      </c>
      <c r="AC269" s="643" t="s">
        <v>132</v>
      </c>
      <c r="AD269" s="643"/>
      <c r="AE269" s="643"/>
      <c r="AF269" s="643"/>
      <c r="AG269" s="643"/>
      <c r="AH269" s="643"/>
      <c r="AI269" s="643" t="s">
        <v>192</v>
      </c>
      <c r="AJ269" s="643" t="s">
        <v>274</v>
      </c>
      <c r="AK269" s="643" t="s">
        <v>1853</v>
      </c>
      <c r="AL269" s="643" t="s">
        <v>1809</v>
      </c>
      <c r="AM269" s="643">
        <v>7</v>
      </c>
      <c r="AN269" s="643" t="s">
        <v>193</v>
      </c>
    </row>
    <row r="270" spans="1:40">
      <c r="A270" s="643" t="s">
        <v>783</v>
      </c>
      <c r="B270" s="643" t="s">
        <v>155</v>
      </c>
      <c r="C270" s="643">
        <v>56</v>
      </c>
      <c r="D270" s="643">
        <v>60</v>
      </c>
      <c r="E270" s="643">
        <v>76</v>
      </c>
      <c r="F270" s="643">
        <v>32</v>
      </c>
      <c r="G270" s="643">
        <v>62</v>
      </c>
      <c r="H270" s="643">
        <v>69</v>
      </c>
      <c r="I270" s="643">
        <v>73</v>
      </c>
      <c r="J270" s="643">
        <v>76</v>
      </c>
      <c r="K270" s="643" t="s">
        <v>135</v>
      </c>
      <c r="L270" s="643">
        <v>504</v>
      </c>
      <c r="M270" s="643">
        <v>100</v>
      </c>
      <c r="N270" s="643" t="s">
        <v>192</v>
      </c>
      <c r="O270" s="643" t="s">
        <v>192</v>
      </c>
      <c r="P270" s="642"/>
      <c r="Q270" s="643" t="s">
        <v>192</v>
      </c>
      <c r="R270" s="643" t="s">
        <v>192</v>
      </c>
      <c r="S270" s="642"/>
      <c r="T270" s="643" t="s">
        <v>114</v>
      </c>
      <c r="U270" s="643" t="str">
        <f>VLOOKUP(A270,'2012 SG'!$D$9:$AC$424,26,FALSE)</f>
        <v>B</v>
      </c>
      <c r="V270" s="643" t="b">
        <f t="shared" si="4"/>
        <v>1</v>
      </c>
      <c r="W270" s="643" t="s">
        <v>132</v>
      </c>
      <c r="X270" s="643" t="s">
        <v>110</v>
      </c>
      <c r="Y270" s="643"/>
      <c r="Z270" s="643"/>
      <c r="AA270" s="643"/>
      <c r="AB270" s="643"/>
      <c r="AC270" s="643"/>
      <c r="AD270" s="643"/>
      <c r="AE270" s="643"/>
      <c r="AF270" s="643"/>
      <c r="AG270" s="643"/>
      <c r="AH270" s="643"/>
      <c r="AI270" s="643" t="s">
        <v>193</v>
      </c>
      <c r="AJ270" s="643" t="s">
        <v>274</v>
      </c>
      <c r="AK270" s="643" t="s">
        <v>1842</v>
      </c>
      <c r="AL270" s="643" t="s">
        <v>1816</v>
      </c>
      <c r="AM270" s="643">
        <v>1</v>
      </c>
      <c r="AN270" s="643" t="s">
        <v>192</v>
      </c>
    </row>
    <row r="271" spans="1:40">
      <c r="A271" s="643" t="s">
        <v>784</v>
      </c>
      <c r="B271" s="643" t="s">
        <v>423</v>
      </c>
      <c r="C271" s="643">
        <v>85</v>
      </c>
      <c r="D271" s="643">
        <v>74</v>
      </c>
      <c r="E271" s="643">
        <v>90</v>
      </c>
      <c r="F271" s="643">
        <v>60</v>
      </c>
      <c r="G271" s="643">
        <v>76</v>
      </c>
      <c r="H271" s="643">
        <v>62</v>
      </c>
      <c r="I271" s="643">
        <v>77</v>
      </c>
      <c r="J271" s="643">
        <v>60</v>
      </c>
      <c r="K271" s="643" t="s">
        <v>135</v>
      </c>
      <c r="L271" s="643">
        <v>584</v>
      </c>
      <c r="M271" s="643">
        <v>100</v>
      </c>
      <c r="N271" s="643" t="s">
        <v>192</v>
      </c>
      <c r="O271" s="643" t="s">
        <v>192</v>
      </c>
      <c r="P271" s="642"/>
      <c r="Q271" s="643" t="s">
        <v>192</v>
      </c>
      <c r="R271" s="643" t="s">
        <v>192</v>
      </c>
      <c r="S271" s="642"/>
      <c r="T271" s="643" t="s">
        <v>132</v>
      </c>
      <c r="U271" s="643" t="str">
        <f>VLOOKUP(A271,'2012 SG'!$D$9:$AC$424,26,FALSE)</f>
        <v>A</v>
      </c>
      <c r="V271" s="643" t="b">
        <f t="shared" si="4"/>
        <v>1</v>
      </c>
      <c r="W271" s="643" t="s">
        <v>132</v>
      </c>
      <c r="X271" s="643" t="s">
        <v>132</v>
      </c>
      <c r="Y271" s="643" t="s">
        <v>132</v>
      </c>
      <c r="Z271" s="643" t="s">
        <v>114</v>
      </c>
      <c r="AA271" s="643" t="s">
        <v>132</v>
      </c>
      <c r="AB271" s="643"/>
      <c r="AC271" s="643"/>
      <c r="AD271" s="643"/>
      <c r="AE271" s="643"/>
      <c r="AF271" s="643"/>
      <c r="AG271" s="643"/>
      <c r="AH271" s="643"/>
      <c r="AI271" s="643" t="s">
        <v>192</v>
      </c>
      <c r="AJ271" s="643" t="s">
        <v>274</v>
      </c>
      <c r="AK271" s="643" t="s">
        <v>1873</v>
      </c>
      <c r="AL271" s="643" t="s">
        <v>1833</v>
      </c>
      <c r="AM271" s="643">
        <v>7</v>
      </c>
      <c r="AN271" s="643" t="s">
        <v>193</v>
      </c>
    </row>
    <row r="272" spans="1:40">
      <c r="A272" s="643" t="s">
        <v>785</v>
      </c>
      <c r="B272" s="643" t="s">
        <v>424</v>
      </c>
      <c r="C272" s="643">
        <v>83</v>
      </c>
      <c r="D272" s="643">
        <v>80</v>
      </c>
      <c r="E272" s="643">
        <v>85</v>
      </c>
      <c r="F272" s="643">
        <v>58</v>
      </c>
      <c r="G272" s="643">
        <v>71</v>
      </c>
      <c r="H272" s="643">
        <v>64</v>
      </c>
      <c r="I272" s="643">
        <v>73</v>
      </c>
      <c r="J272" s="643">
        <v>65</v>
      </c>
      <c r="K272" s="643" t="s">
        <v>135</v>
      </c>
      <c r="L272" s="643">
        <v>579</v>
      </c>
      <c r="M272" s="643">
        <v>100</v>
      </c>
      <c r="N272" s="643" t="s">
        <v>192</v>
      </c>
      <c r="O272" s="643" t="s">
        <v>192</v>
      </c>
      <c r="P272" s="643"/>
      <c r="Q272" s="643" t="s">
        <v>192</v>
      </c>
      <c r="R272" s="643" t="s">
        <v>192</v>
      </c>
      <c r="S272" s="642"/>
      <c r="T272" s="643" t="s">
        <v>132</v>
      </c>
      <c r="U272" s="643" t="str">
        <f>VLOOKUP(A272,'2012 SG'!$D$9:$AC$424,26,FALSE)</f>
        <v>A</v>
      </c>
      <c r="V272" s="643" t="b">
        <f t="shared" si="4"/>
        <v>1</v>
      </c>
      <c r="W272" s="643" t="s">
        <v>132</v>
      </c>
      <c r="X272" s="643" t="s">
        <v>132</v>
      </c>
      <c r="Y272" s="643" t="s">
        <v>132</v>
      </c>
      <c r="Z272" s="643" t="s">
        <v>132</v>
      </c>
      <c r="AA272" s="643" t="s">
        <v>132</v>
      </c>
      <c r="AB272" s="643" t="s">
        <v>132</v>
      </c>
      <c r="AC272" s="643" t="s">
        <v>132</v>
      </c>
      <c r="AD272" s="643" t="s">
        <v>132</v>
      </c>
      <c r="AE272" s="643" t="s">
        <v>114</v>
      </c>
      <c r="AF272" s="643" t="s">
        <v>196</v>
      </c>
      <c r="AG272" s="643"/>
      <c r="AH272" s="643"/>
      <c r="AI272" s="643" t="s">
        <v>192</v>
      </c>
      <c r="AJ272" s="643" t="s">
        <v>274</v>
      </c>
      <c r="AK272" s="643" t="s">
        <v>1834</v>
      </c>
      <c r="AL272" s="643" t="s">
        <v>1821</v>
      </c>
      <c r="AM272" s="643">
        <v>7</v>
      </c>
      <c r="AN272" s="643" t="s">
        <v>193</v>
      </c>
    </row>
    <row r="273" spans="1:40">
      <c r="A273" s="643" t="s">
        <v>786</v>
      </c>
      <c r="B273" s="643" t="s">
        <v>425</v>
      </c>
      <c r="C273" s="643">
        <v>35</v>
      </c>
      <c r="D273" s="643">
        <v>35</v>
      </c>
      <c r="E273" s="643">
        <v>91</v>
      </c>
      <c r="F273" s="643">
        <v>38</v>
      </c>
      <c r="G273" s="643">
        <v>52</v>
      </c>
      <c r="H273" s="643">
        <v>52</v>
      </c>
      <c r="I273" s="643">
        <v>69</v>
      </c>
      <c r="J273" s="643">
        <v>58</v>
      </c>
      <c r="K273" s="643" t="s">
        <v>135</v>
      </c>
      <c r="L273" s="643">
        <v>430</v>
      </c>
      <c r="M273" s="643">
        <v>99</v>
      </c>
      <c r="N273" s="643" t="s">
        <v>192</v>
      </c>
      <c r="O273" s="643" t="s">
        <v>192</v>
      </c>
      <c r="P273" s="642"/>
      <c r="Q273" s="643" t="s">
        <v>192</v>
      </c>
      <c r="R273" s="643" t="s">
        <v>192</v>
      </c>
      <c r="S273" s="642"/>
      <c r="T273" s="643" t="s">
        <v>110</v>
      </c>
      <c r="U273" s="643" t="str">
        <f>VLOOKUP(A273,'2012 SG'!$D$9:$AC$424,26,FALSE)</f>
        <v>D</v>
      </c>
      <c r="V273" s="643" t="b">
        <f t="shared" si="4"/>
        <v>1</v>
      </c>
      <c r="W273" s="643" t="s">
        <v>112</v>
      </c>
      <c r="X273" s="643" t="s">
        <v>112</v>
      </c>
      <c r="Y273" s="643" t="s">
        <v>112</v>
      </c>
      <c r="Z273" s="643" t="s">
        <v>116</v>
      </c>
      <c r="AA273" s="643" t="s">
        <v>112</v>
      </c>
      <c r="AB273" s="643" t="s">
        <v>112</v>
      </c>
      <c r="AC273" s="643" t="s">
        <v>110</v>
      </c>
      <c r="AD273" s="643" t="s">
        <v>110</v>
      </c>
      <c r="AE273" s="643" t="s">
        <v>112</v>
      </c>
      <c r="AF273" s="643" t="s">
        <v>110</v>
      </c>
      <c r="AG273" s="643" t="s">
        <v>110</v>
      </c>
      <c r="AH273" s="643" t="s">
        <v>110</v>
      </c>
      <c r="AI273" s="643" t="s">
        <v>193</v>
      </c>
      <c r="AJ273" s="643" t="s">
        <v>274</v>
      </c>
      <c r="AK273" s="643" t="s">
        <v>1808</v>
      </c>
      <c r="AL273" s="643" t="s">
        <v>1812</v>
      </c>
      <c r="AM273" s="643">
        <v>1</v>
      </c>
      <c r="AN273" s="643" t="s">
        <v>192</v>
      </c>
    </row>
    <row r="274" spans="1:40">
      <c r="A274" s="643" t="s">
        <v>787</v>
      </c>
      <c r="B274" s="643" t="s">
        <v>426</v>
      </c>
      <c r="C274" s="643">
        <v>70</v>
      </c>
      <c r="D274" s="643">
        <v>73</v>
      </c>
      <c r="E274" s="643">
        <v>87</v>
      </c>
      <c r="F274" s="643">
        <v>36</v>
      </c>
      <c r="G274" s="643">
        <v>63</v>
      </c>
      <c r="H274" s="643">
        <v>62</v>
      </c>
      <c r="I274" s="643">
        <v>67</v>
      </c>
      <c r="J274" s="643">
        <v>65</v>
      </c>
      <c r="K274" s="643" t="s">
        <v>135</v>
      </c>
      <c r="L274" s="643">
        <v>523</v>
      </c>
      <c r="M274" s="643">
        <v>100</v>
      </c>
      <c r="N274" s="643" t="s">
        <v>192</v>
      </c>
      <c r="O274" s="643" t="s">
        <v>192</v>
      </c>
      <c r="P274" s="642"/>
      <c r="Q274" s="643" t="s">
        <v>192</v>
      </c>
      <c r="R274" s="643" t="s">
        <v>192</v>
      </c>
      <c r="S274" s="642"/>
      <c r="T274" s="643" t="s">
        <v>114</v>
      </c>
      <c r="U274" s="643" t="str">
        <f>VLOOKUP(A274,'2012 SG'!$D$9:$AC$424,26,FALSE)</f>
        <v>B</v>
      </c>
      <c r="V274" s="643" t="b">
        <f t="shared" si="4"/>
        <v>1</v>
      </c>
      <c r="W274" s="643" t="s">
        <v>132</v>
      </c>
      <c r="X274" s="643" t="s">
        <v>132</v>
      </c>
      <c r="Y274" s="643" t="s">
        <v>114</v>
      </c>
      <c r="Z274" s="643" t="s">
        <v>112</v>
      </c>
      <c r="AA274" s="643"/>
      <c r="AB274" s="643"/>
      <c r="AC274" s="643"/>
      <c r="AD274" s="643"/>
      <c r="AE274" s="643"/>
      <c r="AF274" s="643"/>
      <c r="AG274" s="643"/>
      <c r="AH274" s="643"/>
      <c r="AI274" s="643" t="s">
        <v>192</v>
      </c>
      <c r="AJ274" s="643" t="s">
        <v>274</v>
      </c>
      <c r="AK274" s="643" t="s">
        <v>1854</v>
      </c>
      <c r="AL274" s="643" t="s">
        <v>1809</v>
      </c>
      <c r="AM274" s="643">
        <v>7</v>
      </c>
      <c r="AN274" s="643" t="s">
        <v>192</v>
      </c>
    </row>
    <row r="275" spans="1:40">
      <c r="A275" s="643" t="s">
        <v>789</v>
      </c>
      <c r="B275" s="643" t="s">
        <v>428</v>
      </c>
      <c r="C275" s="643">
        <v>64</v>
      </c>
      <c r="D275" s="643">
        <v>52</v>
      </c>
      <c r="E275" s="643">
        <v>84</v>
      </c>
      <c r="F275" s="643">
        <v>32</v>
      </c>
      <c r="G275" s="643">
        <v>64</v>
      </c>
      <c r="H275" s="643">
        <v>59</v>
      </c>
      <c r="I275" s="643">
        <v>68</v>
      </c>
      <c r="J275" s="643">
        <v>61</v>
      </c>
      <c r="K275" s="643" t="s">
        <v>135</v>
      </c>
      <c r="L275" s="643">
        <v>484</v>
      </c>
      <c r="M275" s="643">
        <v>100</v>
      </c>
      <c r="N275" s="643" t="s">
        <v>192</v>
      </c>
      <c r="O275" s="643" t="s">
        <v>192</v>
      </c>
      <c r="P275" s="642"/>
      <c r="Q275" s="643" t="s">
        <v>192</v>
      </c>
      <c r="R275" s="643" t="s">
        <v>192</v>
      </c>
      <c r="S275" s="642"/>
      <c r="T275" s="643" t="s">
        <v>112</v>
      </c>
      <c r="U275" s="643" t="str">
        <f>VLOOKUP(A275,'2012 SG'!$D$9:$AC$424,26,FALSE)</f>
        <v>C</v>
      </c>
      <c r="V275" s="643" t="b">
        <f t="shared" si="4"/>
        <v>1</v>
      </c>
      <c r="W275" s="643" t="s">
        <v>132</v>
      </c>
      <c r="X275" s="643" t="s">
        <v>132</v>
      </c>
      <c r="Y275" s="643" t="s">
        <v>132</v>
      </c>
      <c r="Z275" s="643" t="s">
        <v>114</v>
      </c>
      <c r="AA275" s="643" t="s">
        <v>132</v>
      </c>
      <c r="AB275" s="643" t="s">
        <v>132</v>
      </c>
      <c r="AC275" s="643" t="s">
        <v>114</v>
      </c>
      <c r="AD275" s="643" t="s">
        <v>132</v>
      </c>
      <c r="AE275" s="643" t="s">
        <v>114</v>
      </c>
      <c r="AF275" s="643" t="s">
        <v>112</v>
      </c>
      <c r="AG275" s="643" t="s">
        <v>112</v>
      </c>
      <c r="AH275" s="643" t="s">
        <v>112</v>
      </c>
      <c r="AI275" s="643" t="s">
        <v>193</v>
      </c>
      <c r="AJ275" s="643" t="s">
        <v>274</v>
      </c>
      <c r="AK275" s="643" t="s">
        <v>1806</v>
      </c>
      <c r="AL275" s="643" t="s">
        <v>1810</v>
      </c>
      <c r="AM275" s="643">
        <v>4</v>
      </c>
      <c r="AN275" s="643" t="s">
        <v>192</v>
      </c>
    </row>
    <row r="276" spans="1:40">
      <c r="A276" s="643" t="s">
        <v>790</v>
      </c>
      <c r="B276" s="643" t="s">
        <v>429</v>
      </c>
      <c r="C276" s="643">
        <v>81</v>
      </c>
      <c r="D276" s="643">
        <v>74</v>
      </c>
      <c r="E276" s="643">
        <v>90</v>
      </c>
      <c r="F276" s="643">
        <v>70</v>
      </c>
      <c r="G276" s="643">
        <v>67</v>
      </c>
      <c r="H276" s="643">
        <v>45</v>
      </c>
      <c r="I276" s="643">
        <v>77</v>
      </c>
      <c r="J276" s="643">
        <v>37</v>
      </c>
      <c r="K276" s="643" t="s">
        <v>135</v>
      </c>
      <c r="L276" s="643">
        <v>541</v>
      </c>
      <c r="M276" s="643">
        <v>100</v>
      </c>
      <c r="N276" s="643" t="s">
        <v>192</v>
      </c>
      <c r="O276" s="643" t="s">
        <v>192</v>
      </c>
      <c r="P276" s="643"/>
      <c r="Q276" s="643" t="s">
        <v>192</v>
      </c>
      <c r="R276" s="643" t="s">
        <v>193</v>
      </c>
      <c r="S276" s="643" t="s">
        <v>193</v>
      </c>
      <c r="T276" s="643" t="s">
        <v>114</v>
      </c>
      <c r="U276" s="643" t="str">
        <f>VLOOKUP(A276,'2012 SG'!$D$9:$AC$424,26,FALSE)</f>
        <v>B</v>
      </c>
      <c r="V276" s="643" t="b">
        <f t="shared" si="4"/>
        <v>1</v>
      </c>
      <c r="W276" s="643" t="s">
        <v>132</v>
      </c>
      <c r="X276" s="643" t="s">
        <v>132</v>
      </c>
      <c r="Y276" s="643" t="s">
        <v>112</v>
      </c>
      <c r="Z276" s="643"/>
      <c r="AA276" s="643"/>
      <c r="AB276" s="643"/>
      <c r="AC276" s="643"/>
      <c r="AD276" s="643"/>
      <c r="AE276" s="643"/>
      <c r="AF276" s="643"/>
      <c r="AG276" s="643"/>
      <c r="AH276" s="643"/>
      <c r="AI276" s="643" t="s">
        <v>192</v>
      </c>
      <c r="AJ276" s="643" t="s">
        <v>274</v>
      </c>
      <c r="AK276" s="643" t="s">
        <v>1813</v>
      </c>
      <c r="AL276" s="643" t="s">
        <v>1821</v>
      </c>
      <c r="AM276" s="643">
        <v>7</v>
      </c>
      <c r="AN276" s="643" t="s">
        <v>193</v>
      </c>
    </row>
    <row r="277" spans="1:40">
      <c r="A277" s="643" t="s">
        <v>1015</v>
      </c>
      <c r="B277" s="643" t="s">
        <v>1364</v>
      </c>
      <c r="C277" s="643">
        <v>74</v>
      </c>
      <c r="D277" s="643">
        <v>79</v>
      </c>
      <c r="E277" s="643">
        <v>89</v>
      </c>
      <c r="F277" s="643">
        <v>38</v>
      </c>
      <c r="G277" s="643">
        <v>66</v>
      </c>
      <c r="H277" s="643">
        <v>80</v>
      </c>
      <c r="I277" s="643">
        <v>78</v>
      </c>
      <c r="J277" s="643">
        <v>87</v>
      </c>
      <c r="K277" s="643" t="s">
        <v>135</v>
      </c>
      <c r="L277" s="643">
        <v>591</v>
      </c>
      <c r="M277" s="643">
        <v>100</v>
      </c>
      <c r="N277" s="643" t="s">
        <v>192</v>
      </c>
      <c r="O277" s="643" t="s">
        <v>192</v>
      </c>
      <c r="P277" s="642"/>
      <c r="Q277" s="643" t="s">
        <v>192</v>
      </c>
      <c r="R277" s="643" t="s">
        <v>192</v>
      </c>
      <c r="S277" s="643"/>
      <c r="T277" s="643" t="s">
        <v>132</v>
      </c>
      <c r="U277" s="643" t="str">
        <f>VLOOKUP(A277,'2012 SG'!$D$9:$AC$424,26,FALSE)</f>
        <v>A</v>
      </c>
      <c r="V277" s="643" t="b">
        <f t="shared" si="4"/>
        <v>1</v>
      </c>
      <c r="W277" s="643" t="s">
        <v>114</v>
      </c>
      <c r="X277" s="643"/>
      <c r="Y277" s="643"/>
      <c r="Z277" s="643"/>
      <c r="AA277" s="643"/>
      <c r="AB277" s="643"/>
      <c r="AC277" s="643"/>
      <c r="AD277" s="643"/>
      <c r="AE277" s="643"/>
      <c r="AF277" s="643"/>
      <c r="AG277" s="643"/>
      <c r="AH277" s="643"/>
      <c r="AI277" s="643" t="s">
        <v>192</v>
      </c>
      <c r="AJ277" s="643" t="s">
        <v>274</v>
      </c>
      <c r="AK277" s="643" t="s">
        <v>1864</v>
      </c>
      <c r="AL277" s="643" t="s">
        <v>1850</v>
      </c>
      <c r="AM277" s="643">
        <v>7</v>
      </c>
      <c r="AN277" s="643" t="s">
        <v>192</v>
      </c>
    </row>
    <row r="278" spans="1:40">
      <c r="A278" s="643" t="s">
        <v>792</v>
      </c>
      <c r="B278" s="643" t="s">
        <v>432</v>
      </c>
      <c r="C278" s="643">
        <v>71</v>
      </c>
      <c r="D278" s="643">
        <v>56</v>
      </c>
      <c r="E278" s="643">
        <v>92</v>
      </c>
      <c r="F278" s="643">
        <v>63</v>
      </c>
      <c r="G278" s="643">
        <v>76</v>
      </c>
      <c r="H278" s="643">
        <v>54</v>
      </c>
      <c r="I278" s="643">
        <v>84</v>
      </c>
      <c r="J278" s="643">
        <v>55</v>
      </c>
      <c r="K278" s="643" t="s">
        <v>135</v>
      </c>
      <c r="L278" s="643">
        <v>551</v>
      </c>
      <c r="M278" s="643">
        <v>100</v>
      </c>
      <c r="N278" s="643" t="s">
        <v>192</v>
      </c>
      <c r="O278" s="643" t="s">
        <v>192</v>
      </c>
      <c r="P278" s="642"/>
      <c r="Q278" s="643" t="s">
        <v>192</v>
      </c>
      <c r="R278" s="643" t="s">
        <v>192</v>
      </c>
      <c r="S278" s="642"/>
      <c r="T278" s="643" t="s">
        <v>132</v>
      </c>
      <c r="U278" s="643" t="str">
        <f>VLOOKUP(A278,'2012 SG'!$D$9:$AC$424,26,FALSE)</f>
        <v>A</v>
      </c>
      <c r="V278" s="643" t="b">
        <f t="shared" si="4"/>
        <v>1</v>
      </c>
      <c r="W278" s="643" t="s">
        <v>132</v>
      </c>
      <c r="X278" s="643"/>
      <c r="Y278" s="643"/>
      <c r="Z278" s="643"/>
      <c r="AA278" s="643"/>
      <c r="AB278" s="643"/>
      <c r="AC278" s="642"/>
      <c r="AD278" s="642"/>
      <c r="AE278" s="642"/>
      <c r="AF278" s="642"/>
      <c r="AG278" s="642"/>
      <c r="AH278" s="643"/>
      <c r="AI278" s="643" t="s">
        <v>192</v>
      </c>
      <c r="AJ278" s="643" t="s">
        <v>274</v>
      </c>
      <c r="AK278" s="643" t="s">
        <v>1852</v>
      </c>
      <c r="AL278" s="643" t="s">
        <v>1811</v>
      </c>
      <c r="AM278" s="643">
        <v>7</v>
      </c>
      <c r="AN278" s="643" t="s">
        <v>192</v>
      </c>
    </row>
    <row r="279" spans="1:40">
      <c r="A279" s="643" t="s">
        <v>793</v>
      </c>
      <c r="B279" s="643" t="s">
        <v>433</v>
      </c>
      <c r="C279" s="643">
        <v>56</v>
      </c>
      <c r="D279" s="643">
        <v>63</v>
      </c>
      <c r="E279" s="643">
        <v>81</v>
      </c>
      <c r="F279" s="643">
        <v>28</v>
      </c>
      <c r="G279" s="643">
        <v>58</v>
      </c>
      <c r="H279" s="643">
        <v>58</v>
      </c>
      <c r="I279" s="643">
        <v>66</v>
      </c>
      <c r="J279" s="643">
        <v>63</v>
      </c>
      <c r="K279" s="643" t="s">
        <v>135</v>
      </c>
      <c r="L279" s="643">
        <v>473</v>
      </c>
      <c r="M279" s="643">
        <v>100</v>
      </c>
      <c r="N279" s="643" t="s">
        <v>192</v>
      </c>
      <c r="O279" s="643" t="s">
        <v>192</v>
      </c>
      <c r="P279" s="642"/>
      <c r="Q279" s="643" t="s">
        <v>192</v>
      </c>
      <c r="R279" s="643" t="s">
        <v>192</v>
      </c>
      <c r="S279" s="642"/>
      <c r="T279" s="643" t="s">
        <v>112</v>
      </c>
      <c r="U279" s="643" t="str">
        <f>VLOOKUP(A279,'2012 SG'!$D$9:$AC$424,26,FALSE)</f>
        <v>C</v>
      </c>
      <c r="V279" s="643" t="b">
        <f t="shared" si="4"/>
        <v>1</v>
      </c>
      <c r="W279" s="643" t="s">
        <v>132</v>
      </c>
      <c r="X279" s="643" t="s">
        <v>132</v>
      </c>
      <c r="Y279" s="643" t="s">
        <v>112</v>
      </c>
      <c r="Z279" s="643"/>
      <c r="AA279" s="643"/>
      <c r="AB279" s="643"/>
      <c r="AC279" s="643"/>
      <c r="AD279" s="643"/>
      <c r="AE279" s="643"/>
      <c r="AF279" s="643"/>
      <c r="AG279" s="643"/>
      <c r="AH279" s="643"/>
      <c r="AI279" s="643" t="s">
        <v>192</v>
      </c>
      <c r="AJ279" s="643" t="s">
        <v>274</v>
      </c>
      <c r="AK279" s="643" t="s">
        <v>1804</v>
      </c>
      <c r="AL279" s="643" t="s">
        <v>1817</v>
      </c>
      <c r="AM279" s="643">
        <v>7</v>
      </c>
      <c r="AN279" s="643" t="s">
        <v>192</v>
      </c>
    </row>
    <row r="280" spans="1:40">
      <c r="A280" s="643" t="s">
        <v>794</v>
      </c>
      <c r="B280" s="643" t="s">
        <v>434</v>
      </c>
      <c r="C280" s="643">
        <v>42</v>
      </c>
      <c r="D280" s="643">
        <v>33</v>
      </c>
      <c r="E280" s="643">
        <v>87</v>
      </c>
      <c r="F280" s="643">
        <v>44</v>
      </c>
      <c r="G280" s="643">
        <v>66</v>
      </c>
      <c r="H280" s="643">
        <v>56</v>
      </c>
      <c r="I280" s="643">
        <v>70</v>
      </c>
      <c r="J280" s="643">
        <v>60</v>
      </c>
      <c r="K280" s="643" t="s">
        <v>135</v>
      </c>
      <c r="L280" s="643">
        <v>458</v>
      </c>
      <c r="M280" s="643">
        <v>99</v>
      </c>
      <c r="N280" s="643" t="s">
        <v>192</v>
      </c>
      <c r="O280" s="643" t="s">
        <v>192</v>
      </c>
      <c r="P280" s="642"/>
      <c r="Q280" s="643" t="s">
        <v>193</v>
      </c>
      <c r="R280" s="643" t="s">
        <v>192</v>
      </c>
      <c r="S280" s="642"/>
      <c r="T280" s="643" t="s">
        <v>112</v>
      </c>
      <c r="U280" s="643" t="str">
        <f>VLOOKUP(A280,'2012 SG'!$D$9:$AC$424,26,FALSE)</f>
        <v>C</v>
      </c>
      <c r="V280" s="643" t="b">
        <f t="shared" si="4"/>
        <v>1</v>
      </c>
      <c r="W280" s="643" t="s">
        <v>112</v>
      </c>
      <c r="X280" s="643"/>
      <c r="Y280" s="643"/>
      <c r="Z280" s="643"/>
      <c r="AA280" s="643"/>
      <c r="AB280" s="643"/>
      <c r="AC280" s="643"/>
      <c r="AD280" s="643"/>
      <c r="AE280" s="643"/>
      <c r="AF280" s="643"/>
      <c r="AG280" s="643"/>
      <c r="AH280" s="643"/>
      <c r="AI280" s="643" t="s">
        <v>192</v>
      </c>
      <c r="AJ280" s="643" t="s">
        <v>274</v>
      </c>
      <c r="AK280" s="643" t="s">
        <v>1857</v>
      </c>
      <c r="AL280" s="643" t="s">
        <v>1821</v>
      </c>
      <c r="AM280" s="643">
        <v>7</v>
      </c>
      <c r="AN280" s="643" t="s">
        <v>193</v>
      </c>
    </row>
    <row r="281" spans="1:40">
      <c r="A281" s="643" t="s">
        <v>795</v>
      </c>
      <c r="B281" s="643" t="s">
        <v>435</v>
      </c>
      <c r="C281" s="643">
        <v>37</v>
      </c>
      <c r="D281" s="643">
        <v>39</v>
      </c>
      <c r="E281" s="643">
        <v>78</v>
      </c>
      <c r="F281" s="643">
        <v>17</v>
      </c>
      <c r="G281" s="643">
        <v>53</v>
      </c>
      <c r="H281" s="643">
        <v>58</v>
      </c>
      <c r="I281" s="643">
        <v>65</v>
      </c>
      <c r="J281" s="643">
        <v>63</v>
      </c>
      <c r="K281" s="643" t="s">
        <v>135</v>
      </c>
      <c r="L281" s="643">
        <v>410</v>
      </c>
      <c r="M281" s="643">
        <v>100</v>
      </c>
      <c r="N281" s="643" t="s">
        <v>192</v>
      </c>
      <c r="O281" s="643" t="s">
        <v>192</v>
      </c>
      <c r="P281" s="642"/>
      <c r="Q281" s="643" t="s">
        <v>192</v>
      </c>
      <c r="R281" s="643" t="s">
        <v>192</v>
      </c>
      <c r="S281" s="642"/>
      <c r="T281" s="643" t="s">
        <v>110</v>
      </c>
      <c r="U281" s="643" t="str">
        <f>VLOOKUP(A281,'2012 SG'!$D$9:$AC$424,26,FALSE)</f>
        <v>D</v>
      </c>
      <c r="V281" s="643" t="b">
        <f t="shared" si="4"/>
        <v>1</v>
      </c>
      <c r="W281" s="643" t="s">
        <v>110</v>
      </c>
      <c r="X281" s="643" t="s">
        <v>112</v>
      </c>
      <c r="Y281" s="643" t="s">
        <v>112</v>
      </c>
      <c r="Z281" s="643" t="s">
        <v>116</v>
      </c>
      <c r="AA281" s="643" t="s">
        <v>112</v>
      </c>
      <c r="AB281" s="643" t="s">
        <v>110</v>
      </c>
      <c r="AC281" s="643" t="s">
        <v>112</v>
      </c>
      <c r="AD281" s="643" t="s">
        <v>110</v>
      </c>
      <c r="AE281" s="643" t="s">
        <v>110</v>
      </c>
      <c r="AF281" s="643" t="s">
        <v>110</v>
      </c>
      <c r="AG281" s="643" t="s">
        <v>110</v>
      </c>
      <c r="AH281" s="643" t="s">
        <v>110</v>
      </c>
      <c r="AI281" s="643" t="s">
        <v>193</v>
      </c>
      <c r="AJ281" s="643" t="s">
        <v>274</v>
      </c>
      <c r="AK281" s="643" t="s">
        <v>1830</v>
      </c>
      <c r="AL281" s="643" t="s">
        <v>1812</v>
      </c>
      <c r="AM281" s="643">
        <v>1</v>
      </c>
      <c r="AN281" s="643" t="s">
        <v>192</v>
      </c>
    </row>
    <row r="282" spans="1:40">
      <c r="A282" s="643" t="s">
        <v>796</v>
      </c>
      <c r="B282" s="643" t="s">
        <v>127</v>
      </c>
      <c r="C282" s="643">
        <v>82</v>
      </c>
      <c r="D282" s="643">
        <v>74</v>
      </c>
      <c r="E282" s="643">
        <v>88</v>
      </c>
      <c r="F282" s="643">
        <v>62</v>
      </c>
      <c r="G282" s="643">
        <v>72</v>
      </c>
      <c r="H282" s="643">
        <v>66</v>
      </c>
      <c r="I282" s="643">
        <v>75</v>
      </c>
      <c r="J282" s="643">
        <v>68</v>
      </c>
      <c r="K282" s="643" t="s">
        <v>135</v>
      </c>
      <c r="L282" s="643">
        <v>587</v>
      </c>
      <c r="M282" s="643">
        <v>100</v>
      </c>
      <c r="N282" s="643" t="s">
        <v>192</v>
      </c>
      <c r="O282" s="643" t="s">
        <v>192</v>
      </c>
      <c r="P282" s="642"/>
      <c r="Q282" s="643" t="s">
        <v>192</v>
      </c>
      <c r="R282" s="643" t="s">
        <v>192</v>
      </c>
      <c r="S282" s="642"/>
      <c r="T282" s="643" t="s">
        <v>132</v>
      </c>
      <c r="U282" s="643" t="str">
        <f>VLOOKUP(A282,'2012 SG'!$D$9:$AC$424,26,FALSE)</f>
        <v>A</v>
      </c>
      <c r="V282" s="643" t="b">
        <f t="shared" si="4"/>
        <v>1</v>
      </c>
      <c r="W282" s="643" t="s">
        <v>132</v>
      </c>
      <c r="X282" s="643" t="s">
        <v>132</v>
      </c>
      <c r="Y282" s="643"/>
      <c r="Z282" s="643"/>
      <c r="AA282" s="643"/>
      <c r="AB282" s="643"/>
      <c r="AC282" s="643"/>
      <c r="AD282" s="643"/>
      <c r="AE282" s="643"/>
      <c r="AF282" s="643"/>
      <c r="AG282" s="643"/>
      <c r="AH282" s="643"/>
      <c r="AI282" s="643" t="s">
        <v>193</v>
      </c>
      <c r="AJ282" s="643" t="s">
        <v>274</v>
      </c>
      <c r="AK282" s="643" t="s">
        <v>1848</v>
      </c>
      <c r="AL282" s="643" t="s">
        <v>1817</v>
      </c>
      <c r="AM282" s="643">
        <v>4</v>
      </c>
      <c r="AN282" s="643" t="s">
        <v>192</v>
      </c>
    </row>
    <row r="283" spans="1:40">
      <c r="A283" s="643" t="s">
        <v>1014</v>
      </c>
      <c r="B283" s="643" t="s">
        <v>1365</v>
      </c>
      <c r="C283" s="643">
        <v>93</v>
      </c>
      <c r="D283" s="643">
        <v>89</v>
      </c>
      <c r="E283" s="643">
        <v>84</v>
      </c>
      <c r="F283" s="643">
        <v>47</v>
      </c>
      <c r="G283" s="643">
        <v>86</v>
      </c>
      <c r="H283" s="643">
        <v>73</v>
      </c>
      <c r="I283" s="643">
        <v>86</v>
      </c>
      <c r="J283" s="643">
        <v>87</v>
      </c>
      <c r="K283" s="643" t="s">
        <v>135</v>
      </c>
      <c r="L283" s="643">
        <v>645</v>
      </c>
      <c r="M283" s="643">
        <v>100</v>
      </c>
      <c r="N283" s="643"/>
      <c r="O283" s="643" t="s">
        <v>192</v>
      </c>
      <c r="P283" s="642"/>
      <c r="Q283" s="643"/>
      <c r="R283" s="643" t="s">
        <v>192</v>
      </c>
      <c r="S283" s="642"/>
      <c r="T283" s="643" t="s">
        <v>132</v>
      </c>
      <c r="U283" s="643" t="str">
        <f>VLOOKUP(A283,'2012 SG'!$D$9:$AC$424,26,FALSE)</f>
        <v>A</v>
      </c>
      <c r="V283" s="643" t="b">
        <f t="shared" si="4"/>
        <v>1</v>
      </c>
      <c r="W283" s="643"/>
      <c r="X283" s="643"/>
      <c r="Y283" s="643"/>
      <c r="Z283" s="643"/>
      <c r="AA283" s="643"/>
      <c r="AB283" s="643"/>
      <c r="AC283" s="643"/>
      <c r="AD283" s="643"/>
      <c r="AE283" s="643"/>
      <c r="AF283" s="643"/>
      <c r="AG283" s="643"/>
      <c r="AH283" s="643"/>
      <c r="AI283" s="643" t="s">
        <v>192</v>
      </c>
      <c r="AJ283" s="643" t="s">
        <v>274</v>
      </c>
      <c r="AK283" s="643" t="s">
        <v>1875</v>
      </c>
      <c r="AL283" s="643" t="s">
        <v>1824</v>
      </c>
      <c r="AM283" s="643">
        <v>7</v>
      </c>
      <c r="AN283" s="643" t="s">
        <v>193</v>
      </c>
    </row>
    <row r="284" spans="1:40">
      <c r="A284" s="643" t="s">
        <v>797</v>
      </c>
      <c r="B284" s="643" t="s">
        <v>143</v>
      </c>
      <c r="C284" s="643">
        <v>66</v>
      </c>
      <c r="D284" s="643">
        <v>76</v>
      </c>
      <c r="E284" s="643">
        <v>75</v>
      </c>
      <c r="F284" s="643">
        <v>34</v>
      </c>
      <c r="G284" s="643">
        <v>71</v>
      </c>
      <c r="H284" s="643">
        <v>81</v>
      </c>
      <c r="I284" s="643">
        <v>70</v>
      </c>
      <c r="J284" s="643">
        <v>86</v>
      </c>
      <c r="K284" s="643" t="s">
        <v>135</v>
      </c>
      <c r="L284" s="643">
        <v>559</v>
      </c>
      <c r="M284" s="643">
        <v>100</v>
      </c>
      <c r="N284" s="643" t="s">
        <v>192</v>
      </c>
      <c r="O284" s="643" t="s">
        <v>192</v>
      </c>
      <c r="P284" s="642"/>
      <c r="Q284" s="643" t="s">
        <v>192</v>
      </c>
      <c r="R284" s="643" t="s">
        <v>192</v>
      </c>
      <c r="S284" s="642"/>
      <c r="T284" s="643" t="s">
        <v>132</v>
      </c>
      <c r="U284" s="643" t="str">
        <f>VLOOKUP(A284,'2012 SG'!$D$9:$AC$424,26,FALSE)</f>
        <v>A</v>
      </c>
      <c r="V284" s="643" t="b">
        <f t="shared" si="4"/>
        <v>1</v>
      </c>
      <c r="W284" s="643" t="s">
        <v>132</v>
      </c>
      <c r="X284" s="643" t="s">
        <v>132</v>
      </c>
      <c r="Y284" s="643" t="s">
        <v>114</v>
      </c>
      <c r="Z284" s="643" t="s">
        <v>132</v>
      </c>
      <c r="AA284" s="643" t="s">
        <v>114</v>
      </c>
      <c r="AB284" s="643" t="s">
        <v>112</v>
      </c>
      <c r="AC284" s="643" t="s">
        <v>112</v>
      </c>
      <c r="AD284" s="643" t="s">
        <v>110</v>
      </c>
      <c r="AE284" s="643" t="s">
        <v>116</v>
      </c>
      <c r="AF284" s="643" t="s">
        <v>196</v>
      </c>
      <c r="AG284" s="643"/>
      <c r="AH284" s="643"/>
      <c r="AI284" s="643" t="s">
        <v>192</v>
      </c>
      <c r="AJ284" s="643" t="s">
        <v>274</v>
      </c>
      <c r="AK284" s="643" t="s">
        <v>1823</v>
      </c>
      <c r="AL284" s="643" t="s">
        <v>1817</v>
      </c>
      <c r="AM284" s="643">
        <v>7</v>
      </c>
      <c r="AN284" s="643" t="s">
        <v>192</v>
      </c>
    </row>
    <row r="285" spans="1:40">
      <c r="A285" s="643" t="s">
        <v>798</v>
      </c>
      <c r="B285" s="643" t="s">
        <v>436</v>
      </c>
      <c r="C285" s="643">
        <v>34</v>
      </c>
      <c r="D285" s="643">
        <v>36</v>
      </c>
      <c r="E285" s="643">
        <v>81</v>
      </c>
      <c r="F285" s="643">
        <v>17</v>
      </c>
      <c r="G285" s="643">
        <v>55</v>
      </c>
      <c r="H285" s="643">
        <v>60</v>
      </c>
      <c r="I285" s="643">
        <v>69</v>
      </c>
      <c r="J285" s="643">
        <v>68</v>
      </c>
      <c r="K285" s="643" t="s">
        <v>135</v>
      </c>
      <c r="L285" s="643">
        <v>420</v>
      </c>
      <c r="M285" s="643">
        <v>98</v>
      </c>
      <c r="N285" s="643" t="s">
        <v>192</v>
      </c>
      <c r="O285" s="643" t="s">
        <v>192</v>
      </c>
      <c r="P285" s="642"/>
      <c r="Q285" s="643" t="s">
        <v>192</v>
      </c>
      <c r="R285" s="643" t="s">
        <v>192</v>
      </c>
      <c r="S285" s="642"/>
      <c r="T285" s="643" t="s">
        <v>110</v>
      </c>
      <c r="U285" s="643" t="str">
        <f>VLOOKUP(A285,'2012 SG'!$D$9:$AC$424,26,FALSE)</f>
        <v>D</v>
      </c>
      <c r="V285" s="643" t="b">
        <f t="shared" si="4"/>
        <v>1</v>
      </c>
      <c r="W285" s="643" t="s">
        <v>110</v>
      </c>
      <c r="X285" s="643" t="s">
        <v>112</v>
      </c>
      <c r="Y285" s="643" t="s">
        <v>112</v>
      </c>
      <c r="Z285" s="643" t="s">
        <v>116</v>
      </c>
      <c r="AA285" s="643" t="s">
        <v>112</v>
      </c>
      <c r="AB285" s="643" t="s">
        <v>110</v>
      </c>
      <c r="AC285" s="643" t="s">
        <v>110</v>
      </c>
      <c r="AD285" s="643" t="s">
        <v>112</v>
      </c>
      <c r="AE285" s="643" t="s">
        <v>112</v>
      </c>
      <c r="AF285" s="643" t="s">
        <v>110</v>
      </c>
      <c r="AG285" s="643" t="s">
        <v>110</v>
      </c>
      <c r="AH285" s="643" t="s">
        <v>110</v>
      </c>
      <c r="AI285" s="643" t="s">
        <v>193</v>
      </c>
      <c r="AJ285" s="643" t="s">
        <v>274</v>
      </c>
      <c r="AK285" s="643" t="s">
        <v>1808</v>
      </c>
      <c r="AL285" s="643" t="s">
        <v>1810</v>
      </c>
      <c r="AM285" s="643">
        <v>5</v>
      </c>
      <c r="AN285" s="643" t="s">
        <v>192</v>
      </c>
    </row>
    <row r="286" spans="1:40">
      <c r="A286" s="643" t="s">
        <v>799</v>
      </c>
      <c r="B286" s="643" t="s">
        <v>437</v>
      </c>
      <c r="C286" s="643">
        <v>54</v>
      </c>
      <c r="D286" s="643">
        <v>58</v>
      </c>
      <c r="E286" s="643">
        <v>80</v>
      </c>
      <c r="F286" s="643">
        <v>28</v>
      </c>
      <c r="G286" s="643">
        <v>61</v>
      </c>
      <c r="H286" s="643">
        <v>68</v>
      </c>
      <c r="I286" s="643">
        <v>70</v>
      </c>
      <c r="J286" s="643">
        <v>65</v>
      </c>
      <c r="K286" s="643" t="s">
        <v>135</v>
      </c>
      <c r="L286" s="643">
        <v>484</v>
      </c>
      <c r="M286" s="643">
        <v>100</v>
      </c>
      <c r="N286" s="643" t="s">
        <v>192</v>
      </c>
      <c r="O286" s="643" t="s">
        <v>192</v>
      </c>
      <c r="P286" s="642"/>
      <c r="Q286" s="643" t="s">
        <v>192</v>
      </c>
      <c r="R286" s="643" t="s">
        <v>192</v>
      </c>
      <c r="S286" s="642"/>
      <c r="T286" s="643" t="s">
        <v>112</v>
      </c>
      <c r="U286" s="643" t="str">
        <f>VLOOKUP(A286,'2012 SG'!$D$9:$AC$424,26,FALSE)</f>
        <v>C</v>
      </c>
      <c r="V286" s="643" t="b">
        <f t="shared" si="4"/>
        <v>1</v>
      </c>
      <c r="W286" s="643" t="s">
        <v>114</v>
      </c>
      <c r="X286" s="643" t="s">
        <v>114</v>
      </c>
      <c r="Y286" s="643" t="s">
        <v>114</v>
      </c>
      <c r="Z286" s="643" t="s">
        <v>112</v>
      </c>
      <c r="AA286" s="643" t="s">
        <v>112</v>
      </c>
      <c r="AB286" s="643" t="s">
        <v>112</v>
      </c>
      <c r="AC286" s="643" t="s">
        <v>112</v>
      </c>
      <c r="AD286" s="643" t="s">
        <v>110</v>
      </c>
      <c r="AE286" s="643" t="s">
        <v>196</v>
      </c>
      <c r="AF286" s="643"/>
      <c r="AG286" s="643"/>
      <c r="AH286" s="643"/>
      <c r="AI286" s="643" t="s">
        <v>192</v>
      </c>
      <c r="AJ286" s="643" t="s">
        <v>274</v>
      </c>
      <c r="AK286" s="643" t="s">
        <v>1811</v>
      </c>
      <c r="AL286" s="643" t="s">
        <v>1816</v>
      </c>
      <c r="AM286" s="643">
        <v>7</v>
      </c>
      <c r="AN286" s="643" t="s">
        <v>192</v>
      </c>
    </row>
    <row r="287" spans="1:40">
      <c r="A287" s="643" t="s">
        <v>800</v>
      </c>
      <c r="B287" s="643" t="s">
        <v>438</v>
      </c>
      <c r="C287" s="643">
        <v>97</v>
      </c>
      <c r="D287" s="643">
        <v>97</v>
      </c>
      <c r="E287" s="643">
        <v>96</v>
      </c>
      <c r="F287" s="643">
        <v>90</v>
      </c>
      <c r="G287" s="643">
        <v>75</v>
      </c>
      <c r="H287" s="643">
        <v>79</v>
      </c>
      <c r="I287" s="643">
        <v>90</v>
      </c>
      <c r="J287" s="643">
        <v>92</v>
      </c>
      <c r="K287" s="643" t="s">
        <v>135</v>
      </c>
      <c r="L287" s="643">
        <v>716</v>
      </c>
      <c r="M287" s="643">
        <v>100</v>
      </c>
      <c r="N287" s="643" t="s">
        <v>192</v>
      </c>
      <c r="O287" s="643" t="s">
        <v>192</v>
      </c>
      <c r="P287" s="642"/>
      <c r="Q287" s="643" t="s">
        <v>192</v>
      </c>
      <c r="R287" s="643" t="s">
        <v>192</v>
      </c>
      <c r="S287" s="642"/>
      <c r="T287" s="643" t="s">
        <v>132</v>
      </c>
      <c r="U287" s="643" t="str">
        <f>VLOOKUP(A287,'2012 SG'!$D$9:$AC$424,26,FALSE)</f>
        <v>A</v>
      </c>
      <c r="V287" s="643" t="b">
        <f t="shared" si="4"/>
        <v>1</v>
      </c>
      <c r="W287" s="643" t="s">
        <v>132</v>
      </c>
      <c r="X287" s="643" t="s">
        <v>132</v>
      </c>
      <c r="Y287" s="643" t="s">
        <v>132</v>
      </c>
      <c r="Z287" s="643" t="s">
        <v>132</v>
      </c>
      <c r="AA287" s="643" t="s">
        <v>132</v>
      </c>
      <c r="AB287" s="643" t="s">
        <v>132</v>
      </c>
      <c r="AC287" s="643" t="s">
        <v>132</v>
      </c>
      <c r="AD287" s="643" t="s">
        <v>132</v>
      </c>
      <c r="AE287" s="643" t="s">
        <v>132</v>
      </c>
      <c r="AF287" s="642" t="s">
        <v>112</v>
      </c>
      <c r="AG287" s="643" t="s">
        <v>132</v>
      </c>
      <c r="AH287" s="643" t="s">
        <v>114</v>
      </c>
      <c r="AI287" s="643" t="s">
        <v>193</v>
      </c>
      <c r="AJ287" s="643" t="s">
        <v>274</v>
      </c>
      <c r="AK287" s="643" t="s">
        <v>1876</v>
      </c>
      <c r="AL287" s="643" t="s">
        <v>1843</v>
      </c>
      <c r="AM287" s="643">
        <v>4</v>
      </c>
      <c r="AN287" s="643" t="s">
        <v>193</v>
      </c>
    </row>
    <row r="288" spans="1:40">
      <c r="A288" s="643" t="s">
        <v>801</v>
      </c>
      <c r="B288" s="643" t="s">
        <v>439</v>
      </c>
      <c r="C288" s="643">
        <v>48</v>
      </c>
      <c r="D288" s="643">
        <v>43</v>
      </c>
      <c r="E288" s="643">
        <v>79</v>
      </c>
      <c r="F288" s="643">
        <v>36</v>
      </c>
      <c r="G288" s="643">
        <v>61</v>
      </c>
      <c r="H288" s="643">
        <v>61</v>
      </c>
      <c r="I288" s="643">
        <v>72</v>
      </c>
      <c r="J288" s="643">
        <v>66</v>
      </c>
      <c r="K288" s="643" t="s">
        <v>135</v>
      </c>
      <c r="L288" s="643">
        <v>466</v>
      </c>
      <c r="M288" s="643">
        <v>100</v>
      </c>
      <c r="N288" s="643" t="s">
        <v>192</v>
      </c>
      <c r="O288" s="643" t="s">
        <v>192</v>
      </c>
      <c r="P288" s="642"/>
      <c r="Q288" s="643" t="s">
        <v>192</v>
      </c>
      <c r="R288" s="643" t="s">
        <v>192</v>
      </c>
      <c r="S288" s="642"/>
      <c r="T288" s="643" t="s">
        <v>112</v>
      </c>
      <c r="U288" s="643" t="str">
        <f>VLOOKUP(A288,'2012 SG'!$D$9:$AC$424,26,FALSE)</f>
        <v>C</v>
      </c>
      <c r="V288" s="643" t="b">
        <f t="shared" si="4"/>
        <v>1</v>
      </c>
      <c r="W288" s="643" t="s">
        <v>114</v>
      </c>
      <c r="X288" s="643" t="s">
        <v>112</v>
      </c>
      <c r="Y288" s="643" t="s">
        <v>112</v>
      </c>
      <c r="Z288" s="643" t="s">
        <v>112</v>
      </c>
      <c r="AA288" s="643" t="s">
        <v>114</v>
      </c>
      <c r="AB288" s="643" t="s">
        <v>112</v>
      </c>
      <c r="AC288" s="643" t="s">
        <v>112</v>
      </c>
      <c r="AD288" s="643" t="s">
        <v>112</v>
      </c>
      <c r="AE288" s="643" t="s">
        <v>112</v>
      </c>
      <c r="AF288" s="643" t="s">
        <v>112</v>
      </c>
      <c r="AG288" s="643" t="s">
        <v>112</v>
      </c>
      <c r="AH288" s="643" t="s">
        <v>110</v>
      </c>
      <c r="AI288" s="643" t="s">
        <v>193</v>
      </c>
      <c r="AJ288" s="643" t="s">
        <v>274</v>
      </c>
      <c r="AK288" s="643" t="s">
        <v>1804</v>
      </c>
      <c r="AL288" s="643" t="s">
        <v>1821</v>
      </c>
      <c r="AM288" s="643">
        <v>5</v>
      </c>
      <c r="AN288" s="643" t="s">
        <v>192</v>
      </c>
    </row>
    <row r="289" spans="1:40">
      <c r="A289" s="643" t="s">
        <v>802</v>
      </c>
      <c r="B289" s="643" t="s">
        <v>440</v>
      </c>
      <c r="C289" s="643">
        <v>41</v>
      </c>
      <c r="D289" s="643">
        <v>35</v>
      </c>
      <c r="E289" s="643">
        <v>76</v>
      </c>
      <c r="F289" s="643">
        <v>24</v>
      </c>
      <c r="G289" s="643">
        <v>60</v>
      </c>
      <c r="H289" s="643">
        <v>58</v>
      </c>
      <c r="I289" s="643">
        <v>74</v>
      </c>
      <c r="J289" s="643">
        <v>71</v>
      </c>
      <c r="K289" s="643" t="s">
        <v>135</v>
      </c>
      <c r="L289" s="643">
        <v>439</v>
      </c>
      <c r="M289" s="643">
        <v>100</v>
      </c>
      <c r="N289" s="643" t="s">
        <v>192</v>
      </c>
      <c r="O289" s="643" t="s">
        <v>192</v>
      </c>
      <c r="P289" s="642"/>
      <c r="Q289" s="643" t="s">
        <v>192</v>
      </c>
      <c r="R289" s="643" t="s">
        <v>192</v>
      </c>
      <c r="S289" s="642"/>
      <c r="T289" s="643" t="s">
        <v>112</v>
      </c>
      <c r="U289" s="643" t="str">
        <f>VLOOKUP(A289,'2012 SG'!$D$9:$AC$424,26,FALSE)</f>
        <v>C</v>
      </c>
      <c r="V289" s="643" t="b">
        <f t="shared" si="4"/>
        <v>1</v>
      </c>
      <c r="W289" s="643" t="s">
        <v>110</v>
      </c>
      <c r="X289" s="643" t="s">
        <v>112</v>
      </c>
      <c r="Y289" s="643" t="s">
        <v>112</v>
      </c>
      <c r="Z289" s="643" t="s">
        <v>110</v>
      </c>
      <c r="AA289" s="643" t="s">
        <v>112</v>
      </c>
      <c r="AB289" s="643" t="s">
        <v>112</v>
      </c>
      <c r="AC289" s="643" t="s">
        <v>110</v>
      </c>
      <c r="AD289" s="643" t="s">
        <v>112</v>
      </c>
      <c r="AE289" s="643" t="s">
        <v>112</v>
      </c>
      <c r="AF289" s="643" t="s">
        <v>112</v>
      </c>
      <c r="AG289" s="643" t="s">
        <v>110</v>
      </c>
      <c r="AH289" s="643" t="s">
        <v>110</v>
      </c>
      <c r="AI289" s="643" t="s">
        <v>193</v>
      </c>
      <c r="AJ289" s="643" t="s">
        <v>274</v>
      </c>
      <c r="AK289" s="643" t="s">
        <v>1817</v>
      </c>
      <c r="AL289" s="643" t="s">
        <v>1811</v>
      </c>
      <c r="AM289" s="643">
        <v>4</v>
      </c>
      <c r="AN289" s="643" t="s">
        <v>192</v>
      </c>
    </row>
    <row r="290" spans="1:40">
      <c r="A290" s="643" t="s">
        <v>803</v>
      </c>
      <c r="B290" s="643" t="s">
        <v>441</v>
      </c>
      <c r="C290" s="643">
        <v>52</v>
      </c>
      <c r="D290" s="643">
        <v>42</v>
      </c>
      <c r="E290" s="643">
        <v>84</v>
      </c>
      <c r="F290" s="643">
        <v>38</v>
      </c>
      <c r="G290" s="643">
        <v>57</v>
      </c>
      <c r="H290" s="643">
        <v>56</v>
      </c>
      <c r="I290" s="643">
        <v>68</v>
      </c>
      <c r="J290" s="643">
        <v>65</v>
      </c>
      <c r="K290" s="643" t="s">
        <v>135</v>
      </c>
      <c r="L290" s="643">
        <v>462</v>
      </c>
      <c r="M290" s="643">
        <v>100</v>
      </c>
      <c r="N290" s="643" t="s">
        <v>192</v>
      </c>
      <c r="O290" s="643" t="s">
        <v>192</v>
      </c>
      <c r="P290" s="642"/>
      <c r="Q290" s="643" t="s">
        <v>192</v>
      </c>
      <c r="R290" s="643" t="s">
        <v>192</v>
      </c>
      <c r="S290" s="642"/>
      <c r="T290" s="643" t="s">
        <v>112</v>
      </c>
      <c r="U290" s="643" t="str">
        <f>VLOOKUP(A290,'2012 SG'!$D$9:$AC$424,26,FALSE)</f>
        <v>C</v>
      </c>
      <c r="V290" s="643" t="b">
        <f t="shared" si="4"/>
        <v>1</v>
      </c>
      <c r="W290" s="643" t="s">
        <v>112</v>
      </c>
      <c r="X290" s="643" t="s">
        <v>112</v>
      </c>
      <c r="Y290" s="643" t="s">
        <v>112</v>
      </c>
      <c r="Z290" s="643" t="s">
        <v>112</v>
      </c>
      <c r="AA290" s="643" t="s">
        <v>132</v>
      </c>
      <c r="AB290" s="643" t="s">
        <v>112</v>
      </c>
      <c r="AC290" s="643" t="s">
        <v>112</v>
      </c>
      <c r="AD290" s="643" t="s">
        <v>114</v>
      </c>
      <c r="AE290" s="643" t="s">
        <v>114</v>
      </c>
      <c r="AF290" s="643" t="s">
        <v>112</v>
      </c>
      <c r="AG290" s="643" t="s">
        <v>112</v>
      </c>
      <c r="AH290" s="643" t="s">
        <v>112</v>
      </c>
      <c r="AI290" s="643" t="s">
        <v>193</v>
      </c>
      <c r="AJ290" s="643" t="s">
        <v>274</v>
      </c>
      <c r="AK290" s="643" t="s">
        <v>1801</v>
      </c>
      <c r="AL290" s="643" t="s">
        <v>1804</v>
      </c>
      <c r="AM290" s="643">
        <v>5</v>
      </c>
      <c r="AN290" s="643" t="s">
        <v>192</v>
      </c>
    </row>
    <row r="291" spans="1:40">
      <c r="A291" s="643" t="s">
        <v>804</v>
      </c>
      <c r="B291" s="643" t="s">
        <v>442</v>
      </c>
      <c r="C291" s="643">
        <v>69</v>
      </c>
      <c r="D291" s="643">
        <v>65</v>
      </c>
      <c r="E291" s="643">
        <v>89</v>
      </c>
      <c r="F291" s="643">
        <v>47</v>
      </c>
      <c r="G291" s="643">
        <v>67</v>
      </c>
      <c r="H291" s="643">
        <v>64</v>
      </c>
      <c r="I291" s="643">
        <v>69</v>
      </c>
      <c r="J291" s="643">
        <v>62</v>
      </c>
      <c r="K291" s="643" t="s">
        <v>135</v>
      </c>
      <c r="L291" s="643">
        <v>532</v>
      </c>
      <c r="M291" s="643">
        <v>100</v>
      </c>
      <c r="N291" s="643" t="s">
        <v>192</v>
      </c>
      <c r="O291" s="643" t="s">
        <v>192</v>
      </c>
      <c r="P291" s="642"/>
      <c r="Q291" s="643" t="s">
        <v>192</v>
      </c>
      <c r="R291" s="643" t="s">
        <v>192</v>
      </c>
      <c r="S291" s="642"/>
      <c r="T291" s="643" t="s">
        <v>132</v>
      </c>
      <c r="U291" s="643" t="str">
        <f>VLOOKUP(A291,'2012 SG'!$D$9:$AC$424,26,FALSE)</f>
        <v>A</v>
      </c>
      <c r="V291" s="643" t="b">
        <f t="shared" si="4"/>
        <v>1</v>
      </c>
      <c r="W291" s="643" t="s">
        <v>132</v>
      </c>
      <c r="X291" s="643" t="s">
        <v>132</v>
      </c>
      <c r="Y291" s="643" t="s">
        <v>132</v>
      </c>
      <c r="Z291" s="643" t="s">
        <v>114</v>
      </c>
      <c r="AA291" s="643" t="s">
        <v>132</v>
      </c>
      <c r="AB291" s="643" t="s">
        <v>112</v>
      </c>
      <c r="AC291" s="643" t="s">
        <v>112</v>
      </c>
      <c r="AD291" s="643" t="s">
        <v>114</v>
      </c>
      <c r="AE291" s="643" t="s">
        <v>114</v>
      </c>
      <c r="AF291" s="643" t="s">
        <v>112</v>
      </c>
      <c r="AG291" s="643" t="s">
        <v>112</v>
      </c>
      <c r="AH291" s="643" t="s">
        <v>112</v>
      </c>
      <c r="AI291" s="643" t="s">
        <v>193</v>
      </c>
      <c r="AJ291" s="643" t="s">
        <v>274</v>
      </c>
      <c r="AK291" s="643" t="s">
        <v>1801</v>
      </c>
      <c r="AL291" s="643" t="s">
        <v>1811</v>
      </c>
      <c r="AM291" s="643">
        <v>4</v>
      </c>
      <c r="AN291" s="643" t="s">
        <v>192</v>
      </c>
    </row>
    <row r="292" spans="1:40">
      <c r="A292" s="643" t="s">
        <v>805</v>
      </c>
      <c r="B292" s="643" t="s">
        <v>443</v>
      </c>
      <c r="C292" s="643">
        <v>65</v>
      </c>
      <c r="D292" s="643">
        <v>58</v>
      </c>
      <c r="E292" s="643">
        <v>81</v>
      </c>
      <c r="F292" s="643">
        <v>42</v>
      </c>
      <c r="G292" s="643">
        <v>66</v>
      </c>
      <c r="H292" s="643">
        <v>64</v>
      </c>
      <c r="I292" s="643">
        <v>69</v>
      </c>
      <c r="J292" s="643">
        <v>64</v>
      </c>
      <c r="K292" s="643" t="s">
        <v>135</v>
      </c>
      <c r="L292" s="643">
        <v>509</v>
      </c>
      <c r="M292" s="643">
        <v>100</v>
      </c>
      <c r="N292" s="643" t="s">
        <v>192</v>
      </c>
      <c r="O292" s="643" t="s">
        <v>192</v>
      </c>
      <c r="P292" s="642"/>
      <c r="Q292" s="643" t="s">
        <v>192</v>
      </c>
      <c r="R292" s="643" t="s">
        <v>192</v>
      </c>
      <c r="S292" s="642"/>
      <c r="T292" s="643" t="s">
        <v>114</v>
      </c>
      <c r="U292" s="643" t="e">
        <f>VLOOKUP(A292,'2012 SG'!$D$9:$AC$424,26,FALSE)</f>
        <v>#N/A</v>
      </c>
      <c r="V292" s="643" t="e">
        <f t="shared" si="4"/>
        <v>#N/A</v>
      </c>
      <c r="W292" s="643" t="s">
        <v>132</v>
      </c>
      <c r="X292" s="643" t="s">
        <v>114</v>
      </c>
      <c r="Y292" s="643" t="s">
        <v>114</v>
      </c>
      <c r="Z292" s="643" t="s">
        <v>114</v>
      </c>
      <c r="AA292" s="643" t="s">
        <v>132</v>
      </c>
      <c r="AB292" s="643" t="s">
        <v>114</v>
      </c>
      <c r="AC292" s="643" t="s">
        <v>114</v>
      </c>
      <c r="AD292" s="643" t="s">
        <v>114</v>
      </c>
      <c r="AE292" s="643" t="s">
        <v>114</v>
      </c>
      <c r="AF292" s="643" t="s">
        <v>112</v>
      </c>
      <c r="AG292" s="643" t="s">
        <v>112</v>
      </c>
      <c r="AH292" s="643" t="s">
        <v>112</v>
      </c>
      <c r="AI292" s="643" t="s">
        <v>193</v>
      </c>
      <c r="AJ292" s="643" t="s">
        <v>274</v>
      </c>
      <c r="AK292" s="643" t="s">
        <v>1833</v>
      </c>
      <c r="AL292" s="643" t="s">
        <v>1809</v>
      </c>
      <c r="AM292" s="643">
        <v>4</v>
      </c>
      <c r="AN292" s="643" t="s">
        <v>192</v>
      </c>
    </row>
    <row r="293" spans="1:40">
      <c r="A293" s="643" t="s">
        <v>806</v>
      </c>
      <c r="B293" s="643" t="s">
        <v>444</v>
      </c>
      <c r="C293" s="643">
        <v>35</v>
      </c>
      <c r="D293" s="643">
        <v>35</v>
      </c>
      <c r="E293" s="643">
        <v>83</v>
      </c>
      <c r="F293" s="643">
        <v>22</v>
      </c>
      <c r="G293" s="643">
        <v>62</v>
      </c>
      <c r="H293" s="643">
        <v>56</v>
      </c>
      <c r="I293" s="643">
        <v>74</v>
      </c>
      <c r="J293" s="643">
        <v>61</v>
      </c>
      <c r="K293" s="643" t="s">
        <v>135</v>
      </c>
      <c r="L293" s="643">
        <v>428</v>
      </c>
      <c r="M293" s="643">
        <v>99</v>
      </c>
      <c r="N293" s="643" t="s">
        <v>192</v>
      </c>
      <c r="O293" s="643" t="s">
        <v>192</v>
      </c>
      <c r="P293" s="642"/>
      <c r="Q293" s="643" t="s">
        <v>192</v>
      </c>
      <c r="R293" s="643" t="s">
        <v>192</v>
      </c>
      <c r="S293" s="642"/>
      <c r="T293" s="643" t="s">
        <v>110</v>
      </c>
      <c r="U293" s="643" t="str">
        <f>VLOOKUP(A293,'2012 SG'!$D$9:$AC$424,26,FALSE)</f>
        <v>D</v>
      </c>
      <c r="V293" s="643" t="b">
        <f t="shared" si="4"/>
        <v>1</v>
      </c>
      <c r="W293" s="643" t="s">
        <v>110</v>
      </c>
      <c r="X293" s="643" t="s">
        <v>110</v>
      </c>
      <c r="Y293" s="643" t="s">
        <v>110</v>
      </c>
      <c r="Z293" s="643" t="s">
        <v>110</v>
      </c>
      <c r="AA293" s="643" t="s">
        <v>112</v>
      </c>
      <c r="AB293" s="643" t="s">
        <v>110</v>
      </c>
      <c r="AC293" s="643" t="s">
        <v>116</v>
      </c>
      <c r="AD293" s="643" t="s">
        <v>110</v>
      </c>
      <c r="AE293" s="643" t="s">
        <v>110</v>
      </c>
      <c r="AF293" s="643" t="s">
        <v>110</v>
      </c>
      <c r="AG293" s="643" t="s">
        <v>110</v>
      </c>
      <c r="AH293" s="643" t="s">
        <v>116</v>
      </c>
      <c r="AI293" s="643" t="s">
        <v>193</v>
      </c>
      <c r="AJ293" s="643" t="s">
        <v>274</v>
      </c>
      <c r="AK293" s="643" t="s">
        <v>1817</v>
      </c>
      <c r="AL293" s="643" t="s">
        <v>1812</v>
      </c>
      <c r="AM293" s="643">
        <v>6</v>
      </c>
      <c r="AN293" s="643" t="s">
        <v>192</v>
      </c>
    </row>
    <row r="294" spans="1:40">
      <c r="A294" s="643" t="s">
        <v>807</v>
      </c>
      <c r="B294" s="643" t="s">
        <v>4</v>
      </c>
      <c r="C294" s="643">
        <v>76</v>
      </c>
      <c r="D294" s="643">
        <v>69</v>
      </c>
      <c r="E294" s="643">
        <v>93</v>
      </c>
      <c r="F294" s="643">
        <v>60</v>
      </c>
      <c r="G294" s="643">
        <v>69</v>
      </c>
      <c r="H294" s="643">
        <v>69</v>
      </c>
      <c r="I294" s="643">
        <v>83</v>
      </c>
      <c r="J294" s="643">
        <v>64</v>
      </c>
      <c r="K294" s="643" t="s">
        <v>135</v>
      </c>
      <c r="L294" s="643">
        <v>583</v>
      </c>
      <c r="M294" s="643">
        <v>100</v>
      </c>
      <c r="N294" s="643" t="s">
        <v>192</v>
      </c>
      <c r="O294" s="643" t="s">
        <v>192</v>
      </c>
      <c r="P294" s="642"/>
      <c r="Q294" s="643" t="s">
        <v>192</v>
      </c>
      <c r="R294" s="643" t="s">
        <v>192</v>
      </c>
      <c r="S294" s="642"/>
      <c r="T294" s="643" t="s">
        <v>132</v>
      </c>
      <c r="U294" s="643" t="str">
        <f>VLOOKUP(A294,'2012 SG'!$D$9:$AC$424,26,FALSE)</f>
        <v>A</v>
      </c>
      <c r="V294" s="643" t="b">
        <f t="shared" si="4"/>
        <v>1</v>
      </c>
      <c r="W294" s="643" t="s">
        <v>132</v>
      </c>
      <c r="X294" s="643" t="s">
        <v>132</v>
      </c>
      <c r="Y294" s="643" t="s">
        <v>132</v>
      </c>
      <c r="Z294" s="643" t="s">
        <v>132</v>
      </c>
      <c r="AA294" s="643" t="s">
        <v>132</v>
      </c>
      <c r="AB294" s="643" t="s">
        <v>132</v>
      </c>
      <c r="AC294" s="643" t="s">
        <v>132</v>
      </c>
      <c r="AD294" s="643" t="s">
        <v>132</v>
      </c>
      <c r="AE294" s="643" t="s">
        <v>132</v>
      </c>
      <c r="AF294" s="643" t="s">
        <v>196</v>
      </c>
      <c r="AG294" s="643"/>
      <c r="AH294" s="643"/>
      <c r="AI294" s="643" t="s">
        <v>193</v>
      </c>
      <c r="AJ294" s="643" t="s">
        <v>274</v>
      </c>
      <c r="AK294" s="643" t="s">
        <v>1822</v>
      </c>
      <c r="AL294" s="643" t="s">
        <v>1823</v>
      </c>
      <c r="AM294" s="643">
        <v>1</v>
      </c>
      <c r="AN294" s="643" t="s">
        <v>193</v>
      </c>
    </row>
    <row r="295" spans="1:40">
      <c r="A295" s="643" t="s">
        <v>808</v>
      </c>
      <c r="B295" s="643" t="s">
        <v>445</v>
      </c>
      <c r="C295" s="643">
        <v>60</v>
      </c>
      <c r="D295" s="643">
        <v>49</v>
      </c>
      <c r="E295" s="643">
        <v>77</v>
      </c>
      <c r="F295" s="643">
        <v>46</v>
      </c>
      <c r="G295" s="643">
        <v>59</v>
      </c>
      <c r="H295" s="643">
        <v>52</v>
      </c>
      <c r="I295" s="643">
        <v>64</v>
      </c>
      <c r="J295" s="643">
        <v>55</v>
      </c>
      <c r="K295" s="643" t="s">
        <v>135</v>
      </c>
      <c r="L295" s="643">
        <v>462</v>
      </c>
      <c r="M295" s="643">
        <v>99</v>
      </c>
      <c r="N295" s="643" t="s">
        <v>192</v>
      </c>
      <c r="O295" s="643" t="s">
        <v>192</v>
      </c>
      <c r="P295" s="642"/>
      <c r="Q295" s="643" t="s">
        <v>192</v>
      </c>
      <c r="R295" s="643" t="s">
        <v>192</v>
      </c>
      <c r="S295" s="642"/>
      <c r="T295" s="643" t="s">
        <v>112</v>
      </c>
      <c r="U295" s="643" t="str">
        <f>VLOOKUP(A295,'2012 SG'!$D$9:$AC$424,26,FALSE)</f>
        <v>C</v>
      </c>
      <c r="V295" s="643" t="b">
        <f t="shared" si="4"/>
        <v>1</v>
      </c>
      <c r="W295" s="643" t="s">
        <v>112</v>
      </c>
      <c r="X295" s="643" t="s">
        <v>114</v>
      </c>
      <c r="Y295" s="643" t="s">
        <v>132</v>
      </c>
      <c r="Z295" s="643" t="s">
        <v>114</v>
      </c>
      <c r="AA295" s="643" t="s">
        <v>132</v>
      </c>
      <c r="AB295" s="643" t="s">
        <v>114</v>
      </c>
      <c r="AC295" s="643" t="s">
        <v>114</v>
      </c>
      <c r="AD295" s="643" t="s">
        <v>114</v>
      </c>
      <c r="AE295" s="643" t="s">
        <v>114</v>
      </c>
      <c r="AF295" s="643" t="s">
        <v>196</v>
      </c>
      <c r="AG295" s="643"/>
      <c r="AH295" s="643"/>
      <c r="AI295" s="643" t="s">
        <v>193</v>
      </c>
      <c r="AJ295" s="643" t="s">
        <v>274</v>
      </c>
      <c r="AK295" s="643" t="s">
        <v>1847</v>
      </c>
      <c r="AL295" s="643" t="s">
        <v>1808</v>
      </c>
      <c r="AM295" s="643">
        <v>1</v>
      </c>
      <c r="AN295" s="643" t="s">
        <v>192</v>
      </c>
    </row>
    <row r="296" spans="1:40">
      <c r="A296" s="643" t="s">
        <v>809</v>
      </c>
      <c r="B296" s="643" t="s">
        <v>446</v>
      </c>
      <c r="C296" s="643">
        <v>61</v>
      </c>
      <c r="D296" s="643">
        <v>63</v>
      </c>
      <c r="E296" s="643">
        <v>79</v>
      </c>
      <c r="F296" s="643">
        <v>42</v>
      </c>
      <c r="G296" s="643">
        <v>66</v>
      </c>
      <c r="H296" s="643">
        <v>70</v>
      </c>
      <c r="I296" s="643">
        <v>71</v>
      </c>
      <c r="J296" s="643">
        <v>76</v>
      </c>
      <c r="K296" s="643" t="s">
        <v>135</v>
      </c>
      <c r="L296" s="643">
        <v>528</v>
      </c>
      <c r="M296" s="643">
        <v>100</v>
      </c>
      <c r="N296" s="643" t="s">
        <v>192</v>
      </c>
      <c r="O296" s="643" t="s">
        <v>192</v>
      </c>
      <c r="P296" s="642"/>
      <c r="Q296" s="643" t="s">
        <v>192</v>
      </c>
      <c r="R296" s="643" t="s">
        <v>192</v>
      </c>
      <c r="S296" s="642"/>
      <c r="T296" s="643" t="s">
        <v>132</v>
      </c>
      <c r="U296" s="643" t="str">
        <f>VLOOKUP(A296,'2012 SG'!$D$9:$AC$424,26,FALSE)</f>
        <v>A</v>
      </c>
      <c r="V296" s="643" t="b">
        <f t="shared" si="4"/>
        <v>1</v>
      </c>
      <c r="W296" s="643" t="s">
        <v>132</v>
      </c>
      <c r="X296" s="643" t="s">
        <v>132</v>
      </c>
      <c r="Y296" s="643" t="s">
        <v>132</v>
      </c>
      <c r="Z296" s="643" t="s">
        <v>114</v>
      </c>
      <c r="AA296" s="643" t="s">
        <v>132</v>
      </c>
      <c r="AB296" s="643" t="s">
        <v>112</v>
      </c>
      <c r="AC296" s="643" t="s">
        <v>112</v>
      </c>
      <c r="AD296" s="643" t="s">
        <v>114</v>
      </c>
      <c r="AE296" s="643" t="s">
        <v>114</v>
      </c>
      <c r="AF296" s="643" t="s">
        <v>112</v>
      </c>
      <c r="AG296" s="643" t="s">
        <v>112</v>
      </c>
      <c r="AH296" s="643" t="s">
        <v>112</v>
      </c>
      <c r="AI296" s="643" t="s">
        <v>193</v>
      </c>
      <c r="AJ296" s="643" t="s">
        <v>274</v>
      </c>
      <c r="AK296" s="643" t="s">
        <v>1830</v>
      </c>
      <c r="AL296" s="643" t="s">
        <v>1816</v>
      </c>
      <c r="AM296" s="643">
        <v>2</v>
      </c>
      <c r="AN296" s="643" t="s">
        <v>192</v>
      </c>
    </row>
    <row r="297" spans="1:40">
      <c r="A297" s="643" t="s">
        <v>810</v>
      </c>
      <c r="B297" s="643" t="s">
        <v>5</v>
      </c>
      <c r="C297" s="643">
        <v>78</v>
      </c>
      <c r="D297" s="643">
        <v>77</v>
      </c>
      <c r="E297" s="643">
        <v>87</v>
      </c>
      <c r="F297" s="643">
        <v>59</v>
      </c>
      <c r="G297" s="643">
        <v>69</v>
      </c>
      <c r="H297" s="643">
        <v>74</v>
      </c>
      <c r="I297" s="643">
        <v>79</v>
      </c>
      <c r="J297" s="643">
        <v>73</v>
      </c>
      <c r="K297" s="643" t="s">
        <v>135</v>
      </c>
      <c r="L297" s="643">
        <v>596</v>
      </c>
      <c r="M297" s="643">
        <v>100</v>
      </c>
      <c r="N297" s="643" t="s">
        <v>192</v>
      </c>
      <c r="O297" s="643" t="s">
        <v>192</v>
      </c>
      <c r="P297" s="642"/>
      <c r="Q297" s="643" t="s">
        <v>192</v>
      </c>
      <c r="R297" s="643" t="s">
        <v>192</v>
      </c>
      <c r="S297" s="642"/>
      <c r="T297" s="643" t="s">
        <v>132</v>
      </c>
      <c r="U297" s="643" t="str">
        <f>VLOOKUP(A297,'2012 SG'!$D$9:$AC$424,26,FALSE)</f>
        <v>A</v>
      </c>
      <c r="V297" s="643" t="b">
        <f t="shared" si="4"/>
        <v>1</v>
      </c>
      <c r="W297" s="643" t="s">
        <v>132</v>
      </c>
      <c r="X297" s="643" t="s">
        <v>132</v>
      </c>
      <c r="Y297" s="643" t="s">
        <v>132</v>
      </c>
      <c r="Z297" s="643" t="s">
        <v>132</v>
      </c>
      <c r="AA297" s="643" t="s">
        <v>132</v>
      </c>
      <c r="AB297" s="643" t="s">
        <v>132</v>
      </c>
      <c r="AC297" s="643" t="s">
        <v>114</v>
      </c>
      <c r="AD297" s="643" t="s">
        <v>132</v>
      </c>
      <c r="AE297" s="643" t="s">
        <v>132</v>
      </c>
      <c r="AF297" s="643" t="s">
        <v>132</v>
      </c>
      <c r="AG297" s="643" t="s">
        <v>112</v>
      </c>
      <c r="AH297" s="643" t="s">
        <v>114</v>
      </c>
      <c r="AI297" s="643" t="s">
        <v>193</v>
      </c>
      <c r="AJ297" s="643" t="s">
        <v>274</v>
      </c>
      <c r="AK297" s="643" t="s">
        <v>1877</v>
      </c>
      <c r="AL297" s="643" t="s">
        <v>1850</v>
      </c>
      <c r="AM297" s="643">
        <v>5</v>
      </c>
      <c r="AN297" s="643" t="s">
        <v>192</v>
      </c>
    </row>
    <row r="298" spans="1:40">
      <c r="A298" s="643" t="s">
        <v>811</v>
      </c>
      <c r="B298" s="643" t="s">
        <v>6</v>
      </c>
      <c r="C298" s="643">
        <v>73</v>
      </c>
      <c r="D298" s="643">
        <v>68</v>
      </c>
      <c r="E298" s="643">
        <v>88</v>
      </c>
      <c r="F298" s="643">
        <v>54</v>
      </c>
      <c r="G298" s="643">
        <v>64</v>
      </c>
      <c r="H298" s="643">
        <v>65</v>
      </c>
      <c r="I298" s="643">
        <v>73</v>
      </c>
      <c r="J298" s="643">
        <v>65</v>
      </c>
      <c r="K298" s="643" t="s">
        <v>135</v>
      </c>
      <c r="L298" s="643">
        <v>550</v>
      </c>
      <c r="M298" s="643">
        <v>100</v>
      </c>
      <c r="N298" s="643" t="s">
        <v>192</v>
      </c>
      <c r="O298" s="643" t="s">
        <v>192</v>
      </c>
      <c r="P298" s="642"/>
      <c r="Q298" s="643" t="s">
        <v>192</v>
      </c>
      <c r="R298" s="643" t="s">
        <v>192</v>
      </c>
      <c r="S298" s="642"/>
      <c r="T298" s="643" t="s">
        <v>132</v>
      </c>
      <c r="U298" s="643" t="str">
        <f>VLOOKUP(A298,'2012 SG'!$D$9:$AC$424,26,FALSE)</f>
        <v>A</v>
      </c>
      <c r="V298" s="643" t="b">
        <f t="shared" si="4"/>
        <v>1</v>
      </c>
      <c r="W298" s="643" t="s">
        <v>132</v>
      </c>
      <c r="X298" s="643" t="s">
        <v>132</v>
      </c>
      <c r="Y298" s="643" t="s">
        <v>132</v>
      </c>
      <c r="Z298" s="643" t="s">
        <v>132</v>
      </c>
      <c r="AA298" s="643" t="s">
        <v>132</v>
      </c>
      <c r="AB298" s="643" t="s">
        <v>132</v>
      </c>
      <c r="AC298" s="643" t="s">
        <v>114</v>
      </c>
      <c r="AD298" s="643" t="s">
        <v>132</v>
      </c>
      <c r="AE298" s="643" t="s">
        <v>132</v>
      </c>
      <c r="AF298" s="643" t="s">
        <v>112</v>
      </c>
      <c r="AG298" s="643" t="s">
        <v>132</v>
      </c>
      <c r="AH298" s="643" t="s">
        <v>132</v>
      </c>
      <c r="AI298" s="643" t="s">
        <v>193</v>
      </c>
      <c r="AJ298" s="643" t="s">
        <v>274</v>
      </c>
      <c r="AK298" s="643" t="s">
        <v>1877</v>
      </c>
      <c r="AL298" s="643" t="s">
        <v>1806</v>
      </c>
      <c r="AM298" s="643">
        <v>5</v>
      </c>
      <c r="AN298" s="643" t="s">
        <v>192</v>
      </c>
    </row>
    <row r="299" spans="1:40">
      <c r="A299" s="643" t="s">
        <v>812</v>
      </c>
      <c r="B299" s="643" t="s">
        <v>7</v>
      </c>
      <c r="C299" s="643">
        <v>57</v>
      </c>
      <c r="D299" s="643">
        <v>47</v>
      </c>
      <c r="E299" s="643">
        <v>85</v>
      </c>
      <c r="F299" s="643">
        <v>34</v>
      </c>
      <c r="G299" s="643">
        <v>62</v>
      </c>
      <c r="H299" s="643">
        <v>55</v>
      </c>
      <c r="I299" s="643">
        <v>75</v>
      </c>
      <c r="J299" s="643">
        <v>70</v>
      </c>
      <c r="K299" s="643" t="s">
        <v>135</v>
      </c>
      <c r="L299" s="643">
        <v>485</v>
      </c>
      <c r="M299" s="643">
        <v>100</v>
      </c>
      <c r="N299" s="643" t="s">
        <v>192</v>
      </c>
      <c r="O299" s="643" t="s">
        <v>192</v>
      </c>
      <c r="P299" s="642"/>
      <c r="Q299" s="643" t="s">
        <v>192</v>
      </c>
      <c r="R299" s="643" t="s">
        <v>192</v>
      </c>
      <c r="S299" s="642"/>
      <c r="T299" s="643" t="s">
        <v>112</v>
      </c>
      <c r="U299" s="643" t="str">
        <f>VLOOKUP(A299,'2012 SG'!$D$9:$AC$424,26,FALSE)</f>
        <v>C</v>
      </c>
      <c r="V299" s="643" t="b">
        <f t="shared" si="4"/>
        <v>1</v>
      </c>
      <c r="W299" s="643" t="s">
        <v>112</v>
      </c>
      <c r="X299" s="643" t="s">
        <v>112</v>
      </c>
      <c r="Y299" s="643" t="s">
        <v>112</v>
      </c>
      <c r="Z299" s="643" t="s">
        <v>112</v>
      </c>
      <c r="AA299" s="643" t="s">
        <v>132</v>
      </c>
      <c r="AB299" s="643" t="s">
        <v>112</v>
      </c>
      <c r="AC299" s="643" t="s">
        <v>112</v>
      </c>
      <c r="AD299" s="643" t="s">
        <v>114</v>
      </c>
      <c r="AE299" s="643" t="s">
        <v>112</v>
      </c>
      <c r="AF299" s="643" t="s">
        <v>112</v>
      </c>
      <c r="AG299" s="643" t="s">
        <v>110</v>
      </c>
      <c r="AH299" s="643" t="s">
        <v>110</v>
      </c>
      <c r="AI299" s="643" t="s">
        <v>193</v>
      </c>
      <c r="AJ299" s="643" t="s">
        <v>274</v>
      </c>
      <c r="AK299" s="643" t="s">
        <v>1823</v>
      </c>
      <c r="AL299" s="643" t="s">
        <v>1810</v>
      </c>
      <c r="AM299" s="643">
        <v>2</v>
      </c>
      <c r="AN299" s="643" t="s">
        <v>192</v>
      </c>
    </row>
    <row r="300" spans="1:40">
      <c r="A300" s="643" t="s">
        <v>813</v>
      </c>
      <c r="B300" s="643" t="s">
        <v>447</v>
      </c>
      <c r="C300" s="643">
        <v>70</v>
      </c>
      <c r="D300" s="643">
        <v>67</v>
      </c>
      <c r="E300" s="643">
        <v>91</v>
      </c>
      <c r="F300" s="643">
        <v>46</v>
      </c>
      <c r="G300" s="643">
        <v>65</v>
      </c>
      <c r="H300" s="643">
        <v>70</v>
      </c>
      <c r="I300" s="643">
        <v>69</v>
      </c>
      <c r="J300" s="643">
        <v>68</v>
      </c>
      <c r="K300" s="643" t="s">
        <v>135</v>
      </c>
      <c r="L300" s="643">
        <v>546</v>
      </c>
      <c r="M300" s="643">
        <v>100</v>
      </c>
      <c r="N300" s="643" t="s">
        <v>192</v>
      </c>
      <c r="O300" s="643" t="s">
        <v>192</v>
      </c>
      <c r="P300" s="642"/>
      <c r="Q300" s="643" t="s">
        <v>192</v>
      </c>
      <c r="R300" s="643" t="s">
        <v>192</v>
      </c>
      <c r="S300" s="642"/>
      <c r="T300" s="643" t="s">
        <v>132</v>
      </c>
      <c r="U300" s="643" t="str">
        <f>VLOOKUP(A300,'2012 SG'!$D$9:$AC$424,26,FALSE)</f>
        <v>A</v>
      </c>
      <c r="V300" s="643" t="b">
        <f t="shared" si="4"/>
        <v>1</v>
      </c>
      <c r="W300" s="643" t="s">
        <v>132</v>
      </c>
      <c r="X300" s="643" t="s">
        <v>132</v>
      </c>
      <c r="Y300" s="643" t="s">
        <v>132</v>
      </c>
      <c r="Z300" s="643" t="s">
        <v>132</v>
      </c>
      <c r="AA300" s="643" t="s">
        <v>132</v>
      </c>
      <c r="AB300" s="643" t="s">
        <v>132</v>
      </c>
      <c r="AC300" s="643" t="s">
        <v>114</v>
      </c>
      <c r="AD300" s="643" t="s">
        <v>132</v>
      </c>
      <c r="AE300" s="643" t="s">
        <v>132</v>
      </c>
      <c r="AF300" s="643" t="s">
        <v>112</v>
      </c>
      <c r="AG300" s="643" t="s">
        <v>112</v>
      </c>
      <c r="AH300" s="643" t="s">
        <v>112</v>
      </c>
      <c r="AI300" s="643" t="s">
        <v>193</v>
      </c>
      <c r="AJ300" s="643" t="s">
        <v>274</v>
      </c>
      <c r="AK300" s="643" t="s">
        <v>1854</v>
      </c>
      <c r="AL300" s="643" t="s">
        <v>1838</v>
      </c>
      <c r="AM300" s="643">
        <v>2</v>
      </c>
      <c r="AN300" s="643" t="s">
        <v>192</v>
      </c>
    </row>
    <row r="301" spans="1:40">
      <c r="A301" s="643" t="s">
        <v>814</v>
      </c>
      <c r="B301" s="643" t="s">
        <v>8</v>
      </c>
      <c r="C301" s="643">
        <v>49</v>
      </c>
      <c r="D301" s="643">
        <v>45</v>
      </c>
      <c r="E301" s="643">
        <v>83</v>
      </c>
      <c r="F301" s="643">
        <v>25</v>
      </c>
      <c r="G301" s="643">
        <v>62</v>
      </c>
      <c r="H301" s="643">
        <v>63</v>
      </c>
      <c r="I301" s="643">
        <v>70</v>
      </c>
      <c r="J301" s="643">
        <v>68</v>
      </c>
      <c r="K301" s="643" t="s">
        <v>135</v>
      </c>
      <c r="L301" s="643">
        <v>465</v>
      </c>
      <c r="M301" s="643">
        <v>99</v>
      </c>
      <c r="N301" s="643" t="s">
        <v>192</v>
      </c>
      <c r="O301" s="643" t="s">
        <v>192</v>
      </c>
      <c r="P301" s="642"/>
      <c r="Q301" s="643" t="s">
        <v>192</v>
      </c>
      <c r="R301" s="643" t="s">
        <v>192</v>
      </c>
      <c r="S301" s="642"/>
      <c r="T301" s="643" t="s">
        <v>112</v>
      </c>
      <c r="U301" s="643" t="str">
        <f>VLOOKUP(A301,'2012 SG'!$D$9:$AC$424,26,FALSE)</f>
        <v>C</v>
      </c>
      <c r="V301" s="643" t="b">
        <f t="shared" si="4"/>
        <v>1</v>
      </c>
      <c r="W301" s="643" t="s">
        <v>112</v>
      </c>
      <c r="X301" s="643" t="s">
        <v>114</v>
      </c>
      <c r="Y301" s="643" t="s">
        <v>114</v>
      </c>
      <c r="Z301" s="643" t="s">
        <v>110</v>
      </c>
      <c r="AA301" s="643" t="s">
        <v>114</v>
      </c>
      <c r="AB301" s="643" t="s">
        <v>112</v>
      </c>
      <c r="AC301" s="643" t="s">
        <v>112</v>
      </c>
      <c r="AD301" s="643" t="s">
        <v>112</v>
      </c>
      <c r="AE301" s="643" t="s">
        <v>112</v>
      </c>
      <c r="AF301" s="643" t="s">
        <v>110</v>
      </c>
      <c r="AG301" s="643" t="s">
        <v>110</v>
      </c>
      <c r="AH301" s="643" t="s">
        <v>110</v>
      </c>
      <c r="AI301" s="643" t="s">
        <v>193</v>
      </c>
      <c r="AJ301" s="643" t="s">
        <v>274</v>
      </c>
      <c r="AK301" s="643" t="s">
        <v>1809</v>
      </c>
      <c r="AL301" s="643" t="s">
        <v>1817</v>
      </c>
      <c r="AM301" s="643">
        <v>5</v>
      </c>
      <c r="AN301" s="643" t="s">
        <v>192</v>
      </c>
    </row>
    <row r="302" spans="1:40">
      <c r="A302" s="643" t="s">
        <v>815</v>
      </c>
      <c r="B302" s="643" t="s">
        <v>448</v>
      </c>
      <c r="C302" s="643">
        <v>39</v>
      </c>
      <c r="D302" s="643">
        <v>39</v>
      </c>
      <c r="E302" s="643">
        <v>69</v>
      </c>
      <c r="F302" s="643">
        <v>18</v>
      </c>
      <c r="G302" s="643">
        <v>55</v>
      </c>
      <c r="H302" s="643">
        <v>58</v>
      </c>
      <c r="I302" s="643">
        <v>64</v>
      </c>
      <c r="J302" s="643">
        <v>74</v>
      </c>
      <c r="K302" s="643" t="s">
        <v>135</v>
      </c>
      <c r="L302" s="643">
        <v>416</v>
      </c>
      <c r="M302" s="643">
        <v>100</v>
      </c>
      <c r="N302" s="643" t="s">
        <v>192</v>
      </c>
      <c r="O302" s="643" t="s">
        <v>192</v>
      </c>
      <c r="P302" s="642"/>
      <c r="Q302" s="643" t="s">
        <v>192</v>
      </c>
      <c r="R302" s="643" t="s">
        <v>192</v>
      </c>
      <c r="S302" s="642"/>
      <c r="T302" s="643" t="s">
        <v>110</v>
      </c>
      <c r="U302" s="643" t="str">
        <f>VLOOKUP(A302,'2012 SG'!$D$9:$AC$424,26,FALSE)</f>
        <v>D</v>
      </c>
      <c r="V302" s="643" t="b">
        <f t="shared" si="4"/>
        <v>1</v>
      </c>
      <c r="W302" s="643" t="s">
        <v>112</v>
      </c>
      <c r="X302" s="643" t="s">
        <v>112</v>
      </c>
      <c r="Y302" s="643" t="s">
        <v>112</v>
      </c>
      <c r="Z302" s="643" t="s">
        <v>112</v>
      </c>
      <c r="AA302" s="643" t="s">
        <v>112</v>
      </c>
      <c r="AB302" s="643" t="s">
        <v>112</v>
      </c>
      <c r="AC302" s="643" t="s">
        <v>112</v>
      </c>
      <c r="AD302" s="643" t="s">
        <v>112</v>
      </c>
      <c r="AE302" s="643" t="s">
        <v>110</v>
      </c>
      <c r="AF302" s="643" t="s">
        <v>110</v>
      </c>
      <c r="AG302" s="643" t="s">
        <v>110</v>
      </c>
      <c r="AH302" s="643" t="s">
        <v>110</v>
      </c>
      <c r="AI302" s="643" t="s">
        <v>193</v>
      </c>
      <c r="AJ302" s="643" t="s">
        <v>274</v>
      </c>
      <c r="AK302" s="643" t="s">
        <v>1821</v>
      </c>
      <c r="AL302" s="643" t="s">
        <v>1816</v>
      </c>
      <c r="AM302" s="643">
        <v>2</v>
      </c>
      <c r="AN302" s="643" t="s">
        <v>192</v>
      </c>
    </row>
    <row r="303" spans="1:40">
      <c r="A303" s="643" t="s">
        <v>816</v>
      </c>
      <c r="B303" s="643" t="s">
        <v>449</v>
      </c>
      <c r="C303" s="643">
        <v>65</v>
      </c>
      <c r="D303" s="643">
        <v>65</v>
      </c>
      <c r="E303" s="643">
        <v>82</v>
      </c>
      <c r="F303" s="643">
        <v>48</v>
      </c>
      <c r="G303" s="643">
        <v>64</v>
      </c>
      <c r="H303" s="643">
        <v>68</v>
      </c>
      <c r="I303" s="643">
        <v>69</v>
      </c>
      <c r="J303" s="643">
        <v>70</v>
      </c>
      <c r="K303" s="643" t="s">
        <v>135</v>
      </c>
      <c r="L303" s="643">
        <v>531</v>
      </c>
      <c r="M303" s="643">
        <v>99</v>
      </c>
      <c r="N303" s="643" t="s">
        <v>192</v>
      </c>
      <c r="O303" s="643" t="s">
        <v>192</v>
      </c>
      <c r="P303" s="642"/>
      <c r="Q303" s="643" t="s">
        <v>192</v>
      </c>
      <c r="R303" s="643" t="s">
        <v>192</v>
      </c>
      <c r="S303" s="642"/>
      <c r="T303" s="643" t="s">
        <v>132</v>
      </c>
      <c r="U303" s="643" t="str">
        <f>VLOOKUP(A303,'2012 SG'!$D$9:$AC$424,26,FALSE)</f>
        <v>A</v>
      </c>
      <c r="V303" s="643" t="b">
        <f t="shared" si="4"/>
        <v>1</v>
      </c>
      <c r="W303" s="643" t="s">
        <v>114</v>
      </c>
      <c r="X303" s="643" t="s">
        <v>132</v>
      </c>
      <c r="Y303" s="643" t="s">
        <v>132</v>
      </c>
      <c r="Z303" s="643" t="s">
        <v>114</v>
      </c>
      <c r="AA303" s="643" t="s">
        <v>132</v>
      </c>
      <c r="AB303" s="643" t="s">
        <v>114</v>
      </c>
      <c r="AC303" s="643" t="s">
        <v>112</v>
      </c>
      <c r="AD303" s="643" t="s">
        <v>112</v>
      </c>
      <c r="AE303" s="643" t="s">
        <v>112</v>
      </c>
      <c r="AF303" s="643" t="s">
        <v>112</v>
      </c>
      <c r="AG303" s="643" t="s">
        <v>110</v>
      </c>
      <c r="AH303" s="643" t="s">
        <v>110</v>
      </c>
      <c r="AI303" s="643" t="s">
        <v>193</v>
      </c>
      <c r="AJ303" s="643" t="s">
        <v>274</v>
      </c>
      <c r="AK303" s="643" t="s">
        <v>1850</v>
      </c>
      <c r="AL303" s="643" t="s">
        <v>1817</v>
      </c>
      <c r="AM303" s="643">
        <v>1</v>
      </c>
      <c r="AN303" s="643" t="s">
        <v>192</v>
      </c>
    </row>
    <row r="304" spans="1:40">
      <c r="A304" s="643" t="s">
        <v>817</v>
      </c>
      <c r="B304" s="643" t="s">
        <v>450</v>
      </c>
      <c r="C304" s="643">
        <v>53</v>
      </c>
      <c r="D304" s="643">
        <v>57</v>
      </c>
      <c r="E304" s="643">
        <v>83</v>
      </c>
      <c r="F304" s="643">
        <v>34</v>
      </c>
      <c r="G304" s="643">
        <v>62</v>
      </c>
      <c r="H304" s="643">
        <v>69</v>
      </c>
      <c r="I304" s="643">
        <v>68</v>
      </c>
      <c r="J304" s="643">
        <v>71</v>
      </c>
      <c r="K304" s="643" t="s">
        <v>135</v>
      </c>
      <c r="L304" s="643">
        <v>497</v>
      </c>
      <c r="M304" s="643">
        <v>99</v>
      </c>
      <c r="N304" s="643" t="s">
        <v>192</v>
      </c>
      <c r="O304" s="643" t="s">
        <v>192</v>
      </c>
      <c r="P304" s="642"/>
      <c r="Q304" s="643" t="s">
        <v>192</v>
      </c>
      <c r="R304" s="643" t="s">
        <v>192</v>
      </c>
      <c r="S304" s="642"/>
      <c r="T304" s="643" t="s">
        <v>114</v>
      </c>
      <c r="U304" s="643" t="str">
        <f>VLOOKUP(A304,'2012 SG'!$D$9:$AC$424,26,FALSE)</f>
        <v>B</v>
      </c>
      <c r="V304" s="643" t="b">
        <f t="shared" si="4"/>
        <v>1</v>
      </c>
      <c r="W304" s="643" t="s">
        <v>114</v>
      </c>
      <c r="X304" s="643" t="s">
        <v>114</v>
      </c>
      <c r="Y304" s="643" t="s">
        <v>112</v>
      </c>
      <c r="Z304" s="643" t="s">
        <v>112</v>
      </c>
      <c r="AA304" s="643" t="s">
        <v>114</v>
      </c>
      <c r="AB304" s="643" t="s">
        <v>112</v>
      </c>
      <c r="AC304" s="643" t="s">
        <v>112</v>
      </c>
      <c r="AD304" s="643" t="s">
        <v>114</v>
      </c>
      <c r="AE304" s="643" t="s">
        <v>112</v>
      </c>
      <c r="AF304" s="643" t="s">
        <v>112</v>
      </c>
      <c r="AG304" s="643" t="s">
        <v>112</v>
      </c>
      <c r="AH304" s="643" t="s">
        <v>112</v>
      </c>
      <c r="AI304" s="643" t="s">
        <v>193</v>
      </c>
      <c r="AJ304" s="643" t="s">
        <v>274</v>
      </c>
      <c r="AK304" s="643" t="s">
        <v>1830</v>
      </c>
      <c r="AL304" s="643" t="s">
        <v>1811</v>
      </c>
      <c r="AM304" s="643">
        <v>4</v>
      </c>
      <c r="AN304" s="643" t="s">
        <v>192</v>
      </c>
    </row>
    <row r="305" spans="1:40">
      <c r="A305" s="643" t="s">
        <v>818</v>
      </c>
      <c r="B305" s="643" t="s">
        <v>451</v>
      </c>
      <c r="C305" s="643">
        <v>48</v>
      </c>
      <c r="D305" s="643">
        <v>61</v>
      </c>
      <c r="E305" s="643">
        <v>80</v>
      </c>
      <c r="F305" s="643">
        <v>35</v>
      </c>
      <c r="G305" s="643">
        <v>62</v>
      </c>
      <c r="H305" s="643">
        <v>70</v>
      </c>
      <c r="I305" s="643">
        <v>71</v>
      </c>
      <c r="J305" s="643">
        <v>73</v>
      </c>
      <c r="K305" s="643" t="s">
        <v>135</v>
      </c>
      <c r="L305" s="643">
        <v>500</v>
      </c>
      <c r="M305" s="643">
        <v>100</v>
      </c>
      <c r="N305" s="643" t="s">
        <v>192</v>
      </c>
      <c r="O305" s="643" t="s">
        <v>192</v>
      </c>
      <c r="P305" s="642"/>
      <c r="Q305" s="643" t="s">
        <v>192</v>
      </c>
      <c r="R305" s="643" t="s">
        <v>192</v>
      </c>
      <c r="S305" s="642"/>
      <c r="T305" s="643" t="s">
        <v>114</v>
      </c>
      <c r="U305" s="643" t="str">
        <f>VLOOKUP(A305,'2012 SG'!$D$9:$AC$424,26,FALSE)</f>
        <v>B</v>
      </c>
      <c r="V305" s="643" t="b">
        <f t="shared" si="4"/>
        <v>1</v>
      </c>
      <c r="W305" s="643" t="s">
        <v>110</v>
      </c>
      <c r="X305" s="643" t="s">
        <v>114</v>
      </c>
      <c r="Y305" s="643" t="s">
        <v>114</v>
      </c>
      <c r="Z305" s="643" t="s">
        <v>112</v>
      </c>
      <c r="AA305" s="643" t="s">
        <v>114</v>
      </c>
      <c r="AB305" s="643" t="s">
        <v>112</v>
      </c>
      <c r="AC305" s="643" t="s">
        <v>112</v>
      </c>
      <c r="AD305" s="643" t="s">
        <v>112</v>
      </c>
      <c r="AE305" s="643" t="s">
        <v>112</v>
      </c>
      <c r="AF305" s="643" t="s">
        <v>110</v>
      </c>
      <c r="AG305" s="643" t="s">
        <v>110</v>
      </c>
      <c r="AH305" s="643" t="s">
        <v>110</v>
      </c>
      <c r="AI305" s="643" t="s">
        <v>193</v>
      </c>
      <c r="AJ305" s="643" t="s">
        <v>274</v>
      </c>
      <c r="AK305" s="643" t="s">
        <v>1823</v>
      </c>
      <c r="AL305" s="643" t="s">
        <v>1816</v>
      </c>
      <c r="AM305" s="643">
        <v>1</v>
      </c>
      <c r="AN305" s="643" t="s">
        <v>192</v>
      </c>
    </row>
    <row r="306" spans="1:40">
      <c r="A306" s="643" t="s">
        <v>819</v>
      </c>
      <c r="B306" s="643" t="s">
        <v>452</v>
      </c>
      <c r="C306" s="643">
        <v>44</v>
      </c>
      <c r="D306" s="643">
        <v>33</v>
      </c>
      <c r="E306" s="643">
        <v>71</v>
      </c>
      <c r="F306" s="643">
        <v>19</v>
      </c>
      <c r="G306" s="643">
        <v>62</v>
      </c>
      <c r="H306" s="643">
        <v>60</v>
      </c>
      <c r="I306" s="643">
        <v>80</v>
      </c>
      <c r="J306" s="643">
        <v>71</v>
      </c>
      <c r="K306" s="643" t="s">
        <v>135</v>
      </c>
      <c r="L306" s="643">
        <v>440</v>
      </c>
      <c r="M306" s="643">
        <v>97</v>
      </c>
      <c r="N306" s="643" t="s">
        <v>192</v>
      </c>
      <c r="O306" s="643" t="s">
        <v>192</v>
      </c>
      <c r="P306" s="642"/>
      <c r="Q306" s="643" t="s">
        <v>192</v>
      </c>
      <c r="R306" s="643" t="s">
        <v>192</v>
      </c>
      <c r="S306" s="642"/>
      <c r="T306" s="643" t="s">
        <v>112</v>
      </c>
      <c r="U306" s="643" t="str">
        <f>VLOOKUP(A306,'2012 SG'!$D$9:$AC$424,26,FALSE)</f>
        <v>C</v>
      </c>
      <c r="V306" s="643" t="b">
        <f t="shared" si="4"/>
        <v>1</v>
      </c>
      <c r="W306" s="643" t="s">
        <v>116</v>
      </c>
      <c r="X306" s="643" t="s">
        <v>112</v>
      </c>
      <c r="Y306" s="643" t="s">
        <v>110</v>
      </c>
      <c r="Z306" s="643" t="s">
        <v>110</v>
      </c>
      <c r="AA306" s="643" t="s">
        <v>112</v>
      </c>
      <c r="AB306" s="643" t="s">
        <v>110</v>
      </c>
      <c r="AC306" s="643" t="s">
        <v>110</v>
      </c>
      <c r="AD306" s="643" t="s">
        <v>110</v>
      </c>
      <c r="AE306" s="643" t="s">
        <v>110</v>
      </c>
      <c r="AF306" s="643" t="s">
        <v>110</v>
      </c>
      <c r="AG306" s="643" t="s">
        <v>196</v>
      </c>
      <c r="AH306" s="643"/>
      <c r="AI306" s="643" t="s">
        <v>193</v>
      </c>
      <c r="AJ306" s="643" t="s">
        <v>274</v>
      </c>
      <c r="AK306" s="643" t="s">
        <v>1808</v>
      </c>
      <c r="AL306" s="643" t="s">
        <v>1816</v>
      </c>
      <c r="AM306" s="643">
        <v>6</v>
      </c>
      <c r="AN306" s="643" t="s">
        <v>192</v>
      </c>
    </row>
    <row r="307" spans="1:40">
      <c r="A307" s="643" t="s">
        <v>820</v>
      </c>
      <c r="B307" s="643" t="s">
        <v>9</v>
      </c>
      <c r="C307" s="643">
        <v>37</v>
      </c>
      <c r="D307" s="643">
        <v>43</v>
      </c>
      <c r="E307" s="643">
        <v>75</v>
      </c>
      <c r="F307" s="643">
        <v>21</v>
      </c>
      <c r="G307" s="643">
        <v>56</v>
      </c>
      <c r="H307" s="643">
        <v>64</v>
      </c>
      <c r="I307" s="643">
        <v>68</v>
      </c>
      <c r="J307" s="643">
        <v>66</v>
      </c>
      <c r="K307" s="643" t="s">
        <v>135</v>
      </c>
      <c r="L307" s="643">
        <v>430</v>
      </c>
      <c r="M307" s="643">
        <v>99</v>
      </c>
      <c r="N307" s="643" t="s">
        <v>192</v>
      </c>
      <c r="O307" s="643" t="s">
        <v>192</v>
      </c>
      <c r="P307" s="642"/>
      <c r="Q307" s="643" t="s">
        <v>192</v>
      </c>
      <c r="R307" s="643" t="s">
        <v>192</v>
      </c>
      <c r="S307" s="642"/>
      <c r="T307" s="643" t="s">
        <v>110</v>
      </c>
      <c r="U307" s="643" t="str">
        <f>VLOOKUP(A307,'2012 SG'!$D$9:$AC$424,26,FALSE)</f>
        <v>D</v>
      </c>
      <c r="V307" s="643" t="b">
        <f t="shared" si="4"/>
        <v>1</v>
      </c>
      <c r="W307" s="643" t="s">
        <v>110</v>
      </c>
      <c r="X307" s="643" t="s">
        <v>110</v>
      </c>
      <c r="Y307" s="643" t="s">
        <v>112</v>
      </c>
      <c r="Z307" s="643" t="s">
        <v>116</v>
      </c>
      <c r="AA307" s="643" t="s">
        <v>112</v>
      </c>
      <c r="AB307" s="643" t="s">
        <v>110</v>
      </c>
      <c r="AC307" s="643" t="s">
        <v>116</v>
      </c>
      <c r="AD307" s="643" t="s">
        <v>110</v>
      </c>
      <c r="AE307" s="643" t="s">
        <v>110</v>
      </c>
      <c r="AF307" s="643" t="s">
        <v>110</v>
      </c>
      <c r="AG307" s="643" t="s">
        <v>110</v>
      </c>
      <c r="AH307" s="643" t="s">
        <v>110</v>
      </c>
      <c r="AI307" s="643" t="s">
        <v>193</v>
      </c>
      <c r="AJ307" s="643" t="s">
        <v>274</v>
      </c>
      <c r="AK307" s="643" t="s">
        <v>1830</v>
      </c>
      <c r="AL307" s="643" t="s">
        <v>1812</v>
      </c>
      <c r="AM307" s="643">
        <v>6</v>
      </c>
      <c r="AN307" s="643" t="s">
        <v>192</v>
      </c>
    </row>
    <row r="308" spans="1:40">
      <c r="A308" s="643" t="s">
        <v>821</v>
      </c>
      <c r="B308" s="643" t="s">
        <v>453</v>
      </c>
      <c r="C308" s="643">
        <v>50</v>
      </c>
      <c r="D308" s="643">
        <v>51</v>
      </c>
      <c r="E308" s="643">
        <v>69</v>
      </c>
      <c r="F308" s="643">
        <v>29</v>
      </c>
      <c r="G308" s="643">
        <v>60</v>
      </c>
      <c r="H308" s="643">
        <v>68</v>
      </c>
      <c r="I308" s="643">
        <v>64</v>
      </c>
      <c r="J308" s="643">
        <v>73</v>
      </c>
      <c r="K308" s="643" t="s">
        <v>135</v>
      </c>
      <c r="L308" s="643">
        <v>464</v>
      </c>
      <c r="M308" s="643">
        <v>99</v>
      </c>
      <c r="N308" s="643" t="s">
        <v>192</v>
      </c>
      <c r="O308" s="643" t="s">
        <v>192</v>
      </c>
      <c r="P308" s="642"/>
      <c r="Q308" s="643" t="s">
        <v>192</v>
      </c>
      <c r="R308" s="643" t="s">
        <v>192</v>
      </c>
      <c r="S308" s="642"/>
      <c r="T308" s="643" t="s">
        <v>112</v>
      </c>
      <c r="U308" s="643" t="str">
        <f>VLOOKUP(A308,'2012 SG'!$D$9:$AC$424,26,FALSE)</f>
        <v>C</v>
      </c>
      <c r="V308" s="643" t="b">
        <f t="shared" si="4"/>
        <v>1</v>
      </c>
      <c r="W308" s="643" t="s">
        <v>112</v>
      </c>
      <c r="X308" s="643" t="s">
        <v>112</v>
      </c>
      <c r="Y308" s="643" t="s">
        <v>112</v>
      </c>
      <c r="Z308" s="643" t="s">
        <v>110</v>
      </c>
      <c r="AA308" s="643" t="s">
        <v>112</v>
      </c>
      <c r="AB308" s="643" t="s">
        <v>112</v>
      </c>
      <c r="AC308" s="643" t="s">
        <v>110</v>
      </c>
      <c r="AD308" s="643" t="s">
        <v>112</v>
      </c>
      <c r="AE308" s="643" t="s">
        <v>112</v>
      </c>
      <c r="AF308" s="643" t="s">
        <v>110</v>
      </c>
      <c r="AG308" s="643" t="s">
        <v>112</v>
      </c>
      <c r="AH308" s="643" t="s">
        <v>110</v>
      </c>
      <c r="AI308" s="643" t="s">
        <v>193</v>
      </c>
      <c r="AJ308" s="643" t="s">
        <v>274</v>
      </c>
      <c r="AK308" s="643" t="s">
        <v>1809</v>
      </c>
      <c r="AL308" s="643" t="s">
        <v>1816</v>
      </c>
      <c r="AM308" s="643">
        <v>2</v>
      </c>
      <c r="AN308" s="643" t="s">
        <v>192</v>
      </c>
    </row>
    <row r="309" spans="1:40">
      <c r="A309" s="643" t="s">
        <v>822</v>
      </c>
      <c r="B309" s="643" t="s">
        <v>454</v>
      </c>
      <c r="C309" s="643">
        <v>59</v>
      </c>
      <c r="D309" s="643">
        <v>56</v>
      </c>
      <c r="E309" s="643">
        <v>64</v>
      </c>
      <c r="F309" s="643">
        <v>32</v>
      </c>
      <c r="G309" s="643">
        <v>64</v>
      </c>
      <c r="H309" s="643">
        <v>65</v>
      </c>
      <c r="I309" s="643">
        <v>73</v>
      </c>
      <c r="J309" s="643">
        <v>67</v>
      </c>
      <c r="K309" s="643" t="s">
        <v>135</v>
      </c>
      <c r="L309" s="643">
        <v>480</v>
      </c>
      <c r="M309" s="643">
        <v>100</v>
      </c>
      <c r="N309" s="643" t="s">
        <v>192</v>
      </c>
      <c r="O309" s="643" t="s">
        <v>192</v>
      </c>
      <c r="P309" s="642"/>
      <c r="Q309" s="643" t="s">
        <v>192</v>
      </c>
      <c r="R309" s="643" t="s">
        <v>192</v>
      </c>
      <c r="S309" s="642"/>
      <c r="T309" s="643" t="s">
        <v>112</v>
      </c>
      <c r="U309" s="643" t="str">
        <f>VLOOKUP(A309,'2012 SG'!$D$9:$AC$424,26,FALSE)</f>
        <v>C</v>
      </c>
      <c r="V309" s="643" t="b">
        <f t="shared" si="4"/>
        <v>1</v>
      </c>
      <c r="W309" s="643" t="s">
        <v>112</v>
      </c>
      <c r="X309" s="643" t="s">
        <v>114</v>
      </c>
      <c r="Y309" s="643" t="s">
        <v>114</v>
      </c>
      <c r="Z309" s="643" t="s">
        <v>112</v>
      </c>
      <c r="AA309" s="643" t="s">
        <v>132</v>
      </c>
      <c r="AB309" s="643" t="s">
        <v>112</v>
      </c>
      <c r="AC309" s="643" t="s">
        <v>112</v>
      </c>
      <c r="AD309" s="643" t="s">
        <v>114</v>
      </c>
      <c r="AE309" s="643" t="s">
        <v>112</v>
      </c>
      <c r="AF309" s="643" t="s">
        <v>112</v>
      </c>
      <c r="AG309" s="643" t="s">
        <v>112</v>
      </c>
      <c r="AH309" s="643" t="s">
        <v>110</v>
      </c>
      <c r="AI309" s="643" t="s">
        <v>193</v>
      </c>
      <c r="AJ309" s="643" t="s">
        <v>274</v>
      </c>
      <c r="AK309" s="643" t="s">
        <v>1821</v>
      </c>
      <c r="AL309" s="643" t="s">
        <v>1811</v>
      </c>
      <c r="AM309" s="643">
        <v>2</v>
      </c>
      <c r="AN309" s="643" t="s">
        <v>192</v>
      </c>
    </row>
    <row r="310" spans="1:40">
      <c r="A310" s="643" t="s">
        <v>823</v>
      </c>
      <c r="B310" s="643" t="s">
        <v>455</v>
      </c>
      <c r="C310" s="643">
        <v>47</v>
      </c>
      <c r="D310" s="643">
        <v>45</v>
      </c>
      <c r="E310" s="643">
        <v>78</v>
      </c>
      <c r="F310" s="643">
        <v>32</v>
      </c>
      <c r="G310" s="643">
        <v>64</v>
      </c>
      <c r="H310" s="643">
        <v>59</v>
      </c>
      <c r="I310" s="643">
        <v>75</v>
      </c>
      <c r="J310" s="643">
        <v>62</v>
      </c>
      <c r="K310" s="643" t="s">
        <v>135</v>
      </c>
      <c r="L310" s="643">
        <v>462</v>
      </c>
      <c r="M310" s="643">
        <v>99</v>
      </c>
      <c r="N310" s="643" t="s">
        <v>192</v>
      </c>
      <c r="O310" s="643" t="s">
        <v>192</v>
      </c>
      <c r="P310" s="642"/>
      <c r="Q310" s="643" t="s">
        <v>192</v>
      </c>
      <c r="R310" s="643" t="s">
        <v>192</v>
      </c>
      <c r="S310" s="642"/>
      <c r="T310" s="643" t="s">
        <v>112</v>
      </c>
      <c r="U310" s="643" t="str">
        <f>VLOOKUP(A310,'2012 SG'!$D$9:$AC$424,26,FALSE)</f>
        <v>C</v>
      </c>
      <c r="V310" s="643" t="b">
        <f t="shared" si="4"/>
        <v>1</v>
      </c>
      <c r="W310" s="643" t="s">
        <v>112</v>
      </c>
      <c r="X310" s="643" t="s">
        <v>112</v>
      </c>
      <c r="Y310" s="643" t="s">
        <v>112</v>
      </c>
      <c r="Z310" s="643" t="s">
        <v>110</v>
      </c>
      <c r="AA310" s="643" t="s">
        <v>112</v>
      </c>
      <c r="AB310" s="643" t="s">
        <v>112</v>
      </c>
      <c r="AC310" s="643" t="s">
        <v>110</v>
      </c>
      <c r="AD310" s="643" t="s">
        <v>112</v>
      </c>
      <c r="AE310" s="643" t="s">
        <v>112</v>
      </c>
      <c r="AF310" s="643" t="s">
        <v>112</v>
      </c>
      <c r="AG310" s="643" t="s">
        <v>112</v>
      </c>
      <c r="AH310" s="643" t="s">
        <v>110</v>
      </c>
      <c r="AI310" s="643" t="s">
        <v>193</v>
      </c>
      <c r="AJ310" s="643" t="s">
        <v>274</v>
      </c>
      <c r="AK310" s="643" t="s">
        <v>1809</v>
      </c>
      <c r="AL310" s="643" t="s">
        <v>1811</v>
      </c>
      <c r="AM310" s="643">
        <v>5</v>
      </c>
      <c r="AN310" s="643" t="s">
        <v>192</v>
      </c>
    </row>
    <row r="311" spans="1:40">
      <c r="A311" s="643" t="s">
        <v>824</v>
      </c>
      <c r="B311" s="643" t="s">
        <v>456</v>
      </c>
      <c r="C311" s="643">
        <v>73</v>
      </c>
      <c r="D311" s="643">
        <v>76</v>
      </c>
      <c r="E311" s="643">
        <v>86</v>
      </c>
      <c r="F311" s="643">
        <v>52</v>
      </c>
      <c r="G311" s="643">
        <v>63</v>
      </c>
      <c r="H311" s="643">
        <v>71</v>
      </c>
      <c r="I311" s="643">
        <v>71</v>
      </c>
      <c r="J311" s="643">
        <v>70</v>
      </c>
      <c r="K311" s="643" t="s">
        <v>135</v>
      </c>
      <c r="L311" s="643">
        <v>562</v>
      </c>
      <c r="M311" s="643">
        <v>99</v>
      </c>
      <c r="N311" s="643" t="s">
        <v>192</v>
      </c>
      <c r="O311" s="643" t="s">
        <v>192</v>
      </c>
      <c r="P311" s="642"/>
      <c r="Q311" s="643" t="s">
        <v>192</v>
      </c>
      <c r="R311" s="643" t="s">
        <v>192</v>
      </c>
      <c r="S311" s="642"/>
      <c r="T311" s="643" t="s">
        <v>132</v>
      </c>
      <c r="U311" s="643" t="str">
        <f>VLOOKUP(A311,'2012 SG'!$D$9:$AC$424,26,FALSE)</f>
        <v>A</v>
      </c>
      <c r="V311" s="643" t="b">
        <f t="shared" si="4"/>
        <v>1</v>
      </c>
      <c r="W311" s="643" t="s">
        <v>132</v>
      </c>
      <c r="X311" s="643" t="s">
        <v>132</v>
      </c>
      <c r="Y311" s="643" t="s">
        <v>132</v>
      </c>
      <c r="Z311" s="643" t="s">
        <v>132</v>
      </c>
      <c r="AA311" s="643" t="s">
        <v>132</v>
      </c>
      <c r="AB311" s="643" t="s">
        <v>114</v>
      </c>
      <c r="AC311" s="643" t="s">
        <v>114</v>
      </c>
      <c r="AD311" s="643" t="s">
        <v>114</v>
      </c>
      <c r="AE311" s="643" t="s">
        <v>132</v>
      </c>
      <c r="AF311" s="643" t="s">
        <v>112</v>
      </c>
      <c r="AG311" s="643" t="s">
        <v>112</v>
      </c>
      <c r="AH311" s="643" t="s">
        <v>132</v>
      </c>
      <c r="AI311" s="643" t="s">
        <v>193</v>
      </c>
      <c r="AJ311" s="643" t="s">
        <v>274</v>
      </c>
      <c r="AK311" s="643" t="s">
        <v>1831</v>
      </c>
      <c r="AL311" s="643" t="s">
        <v>1821</v>
      </c>
      <c r="AM311" s="643">
        <v>4</v>
      </c>
      <c r="AN311" s="643" t="s">
        <v>192</v>
      </c>
    </row>
    <row r="312" spans="1:40">
      <c r="A312" s="643" t="s">
        <v>825</v>
      </c>
      <c r="B312" s="643" t="s">
        <v>457</v>
      </c>
      <c r="C312" s="643">
        <v>30</v>
      </c>
      <c r="D312" s="643">
        <v>45</v>
      </c>
      <c r="E312" s="643">
        <v>77</v>
      </c>
      <c r="F312" s="643">
        <v>22</v>
      </c>
      <c r="G312" s="643">
        <v>50</v>
      </c>
      <c r="H312" s="643">
        <v>64</v>
      </c>
      <c r="I312" s="643">
        <v>65</v>
      </c>
      <c r="J312" s="643">
        <v>71</v>
      </c>
      <c r="K312" s="643" t="s">
        <v>135</v>
      </c>
      <c r="L312" s="643">
        <v>424</v>
      </c>
      <c r="M312" s="643">
        <v>100</v>
      </c>
      <c r="N312" s="643" t="s">
        <v>192</v>
      </c>
      <c r="O312" s="643" t="s">
        <v>192</v>
      </c>
      <c r="P312" s="642"/>
      <c r="Q312" s="643" t="s">
        <v>192</v>
      </c>
      <c r="R312" s="643" t="s">
        <v>192</v>
      </c>
      <c r="S312" s="642"/>
      <c r="T312" s="643" t="s">
        <v>110</v>
      </c>
      <c r="U312" s="643" t="str">
        <f>VLOOKUP(A312,'2012 SG'!$D$9:$AC$424,26,FALSE)</f>
        <v>D</v>
      </c>
      <c r="V312" s="643" t="b">
        <f t="shared" si="4"/>
        <v>1</v>
      </c>
      <c r="W312" s="643" t="s">
        <v>112</v>
      </c>
      <c r="X312" s="643" t="s">
        <v>110</v>
      </c>
      <c r="Y312" s="643" t="s">
        <v>110</v>
      </c>
      <c r="Z312" s="643" t="s">
        <v>131</v>
      </c>
      <c r="AA312" s="643" t="s">
        <v>112</v>
      </c>
      <c r="AB312" s="643" t="s">
        <v>110</v>
      </c>
      <c r="AC312" s="643" t="s">
        <v>116</v>
      </c>
      <c r="AD312" s="643" t="s">
        <v>110</v>
      </c>
      <c r="AE312" s="643" t="s">
        <v>112</v>
      </c>
      <c r="AF312" s="643" t="s">
        <v>110</v>
      </c>
      <c r="AG312" s="643" t="s">
        <v>110</v>
      </c>
      <c r="AH312" s="643" t="s">
        <v>110</v>
      </c>
      <c r="AI312" s="643" t="s">
        <v>193</v>
      </c>
      <c r="AJ312" s="643" t="s">
        <v>274</v>
      </c>
      <c r="AK312" s="643" t="s">
        <v>1810</v>
      </c>
      <c r="AL312" s="643" t="s">
        <v>1816</v>
      </c>
      <c r="AM312" s="643">
        <v>6</v>
      </c>
      <c r="AN312" s="643" t="s">
        <v>192</v>
      </c>
    </row>
    <row r="313" spans="1:40">
      <c r="A313" s="643" t="s">
        <v>826</v>
      </c>
      <c r="B313" s="643" t="s">
        <v>458</v>
      </c>
      <c r="C313" s="643">
        <v>71</v>
      </c>
      <c r="D313" s="643">
        <v>69</v>
      </c>
      <c r="E313" s="643">
        <v>83</v>
      </c>
      <c r="F313" s="643">
        <v>40</v>
      </c>
      <c r="G313" s="643">
        <v>63</v>
      </c>
      <c r="H313" s="643">
        <v>70</v>
      </c>
      <c r="I313" s="643">
        <v>64</v>
      </c>
      <c r="J313" s="643">
        <v>74</v>
      </c>
      <c r="K313" s="643" t="s">
        <v>135</v>
      </c>
      <c r="L313" s="643">
        <v>534</v>
      </c>
      <c r="M313" s="643">
        <v>100</v>
      </c>
      <c r="N313" s="643" t="s">
        <v>192</v>
      </c>
      <c r="O313" s="643" t="s">
        <v>192</v>
      </c>
      <c r="P313" s="642"/>
      <c r="Q313" s="643" t="s">
        <v>192</v>
      </c>
      <c r="R313" s="643" t="s">
        <v>192</v>
      </c>
      <c r="S313" s="642"/>
      <c r="T313" s="643" t="s">
        <v>132</v>
      </c>
      <c r="U313" s="643" t="str">
        <f>VLOOKUP(A313,'2012 SG'!$D$9:$AC$424,26,FALSE)</f>
        <v>A</v>
      </c>
      <c r="V313" s="643" t="b">
        <f t="shared" si="4"/>
        <v>1</v>
      </c>
      <c r="W313" s="643" t="s">
        <v>132</v>
      </c>
      <c r="X313" s="643" t="s">
        <v>132</v>
      </c>
      <c r="Y313" s="643" t="s">
        <v>132</v>
      </c>
      <c r="Z313" s="643" t="s">
        <v>112</v>
      </c>
      <c r="AA313" s="643" t="s">
        <v>132</v>
      </c>
      <c r="AB313" s="643" t="s">
        <v>114</v>
      </c>
      <c r="AC313" s="643" t="s">
        <v>114</v>
      </c>
      <c r="AD313" s="643" t="s">
        <v>114</v>
      </c>
      <c r="AE313" s="643" t="s">
        <v>132</v>
      </c>
      <c r="AF313" s="643" t="s">
        <v>112</v>
      </c>
      <c r="AG313" s="643" t="s">
        <v>112</v>
      </c>
      <c r="AH313" s="643" t="s">
        <v>112</v>
      </c>
      <c r="AI313" s="643" t="s">
        <v>193</v>
      </c>
      <c r="AJ313" s="643" t="s">
        <v>274</v>
      </c>
      <c r="AK313" s="643" t="s">
        <v>1842</v>
      </c>
      <c r="AL313" s="643" t="s">
        <v>1817</v>
      </c>
      <c r="AM313" s="643">
        <v>2</v>
      </c>
      <c r="AN313" s="643" t="s">
        <v>192</v>
      </c>
    </row>
    <row r="314" spans="1:40">
      <c r="A314" s="643" t="s">
        <v>827</v>
      </c>
      <c r="B314" s="643" t="s">
        <v>459</v>
      </c>
      <c r="C314" s="643">
        <v>62</v>
      </c>
      <c r="D314" s="643">
        <v>57</v>
      </c>
      <c r="E314" s="643">
        <v>78</v>
      </c>
      <c r="F314" s="643">
        <v>43</v>
      </c>
      <c r="G314" s="643">
        <v>62</v>
      </c>
      <c r="H314" s="643">
        <v>61</v>
      </c>
      <c r="I314" s="643">
        <v>68</v>
      </c>
      <c r="J314" s="643">
        <v>68</v>
      </c>
      <c r="K314" s="643" t="s">
        <v>135</v>
      </c>
      <c r="L314" s="643">
        <v>499</v>
      </c>
      <c r="M314" s="643">
        <v>100</v>
      </c>
      <c r="N314" s="643" t="s">
        <v>192</v>
      </c>
      <c r="O314" s="643" t="s">
        <v>192</v>
      </c>
      <c r="P314" s="642"/>
      <c r="Q314" s="643" t="s">
        <v>192</v>
      </c>
      <c r="R314" s="643" t="s">
        <v>192</v>
      </c>
      <c r="S314" s="642"/>
      <c r="T314" s="643" t="s">
        <v>114</v>
      </c>
      <c r="U314" s="643" t="str">
        <f>VLOOKUP(A314,'2012 SG'!$D$9:$AC$424,26,FALSE)</f>
        <v>B</v>
      </c>
      <c r="V314" s="643" t="b">
        <f t="shared" si="4"/>
        <v>1</v>
      </c>
      <c r="W314" s="643" t="s">
        <v>114</v>
      </c>
      <c r="X314" s="643" t="s">
        <v>114</v>
      </c>
      <c r="Y314" s="643" t="s">
        <v>112</v>
      </c>
      <c r="Z314" s="643" t="s">
        <v>112</v>
      </c>
      <c r="AA314" s="643" t="s">
        <v>132</v>
      </c>
      <c r="AB314" s="643" t="s">
        <v>112</v>
      </c>
      <c r="AC314" s="643" t="s">
        <v>112</v>
      </c>
      <c r="AD314" s="643" t="s">
        <v>112</v>
      </c>
      <c r="AE314" s="643" t="s">
        <v>112</v>
      </c>
      <c r="AF314" s="643" t="s">
        <v>112</v>
      </c>
      <c r="AG314" s="643" t="s">
        <v>112</v>
      </c>
      <c r="AH314" s="643" t="s">
        <v>112</v>
      </c>
      <c r="AI314" s="643" t="s">
        <v>193</v>
      </c>
      <c r="AJ314" s="643" t="s">
        <v>274</v>
      </c>
      <c r="AK314" s="643" t="s">
        <v>1852</v>
      </c>
      <c r="AL314" s="643" t="s">
        <v>1808</v>
      </c>
      <c r="AM314" s="643">
        <v>1</v>
      </c>
      <c r="AN314" s="643" t="s">
        <v>192</v>
      </c>
    </row>
    <row r="315" spans="1:40">
      <c r="A315" s="643" t="s">
        <v>828</v>
      </c>
      <c r="B315" s="643" t="s">
        <v>10</v>
      </c>
      <c r="C315" s="643">
        <v>70</v>
      </c>
      <c r="D315" s="643">
        <v>70</v>
      </c>
      <c r="E315" s="643">
        <v>77</v>
      </c>
      <c r="F315" s="643">
        <v>44</v>
      </c>
      <c r="G315" s="643">
        <v>65</v>
      </c>
      <c r="H315" s="643">
        <v>68</v>
      </c>
      <c r="I315" s="643">
        <v>62</v>
      </c>
      <c r="J315" s="643">
        <v>62</v>
      </c>
      <c r="K315" s="643" t="s">
        <v>135</v>
      </c>
      <c r="L315" s="643">
        <v>518</v>
      </c>
      <c r="M315" s="643">
        <v>99</v>
      </c>
      <c r="N315" s="643" t="s">
        <v>192</v>
      </c>
      <c r="O315" s="643" t="s">
        <v>192</v>
      </c>
      <c r="P315" s="642"/>
      <c r="Q315" s="643" t="s">
        <v>192</v>
      </c>
      <c r="R315" s="643" t="s">
        <v>192</v>
      </c>
      <c r="S315" s="642"/>
      <c r="T315" s="643" t="s">
        <v>114</v>
      </c>
      <c r="U315" s="643" t="str">
        <f>VLOOKUP(A315,'2012 SG'!$D$9:$AC$424,26,FALSE)</f>
        <v>B</v>
      </c>
      <c r="V315" s="643" t="b">
        <f t="shared" si="4"/>
        <v>1</v>
      </c>
      <c r="W315" s="643" t="s">
        <v>132</v>
      </c>
      <c r="X315" s="643" t="s">
        <v>132</v>
      </c>
      <c r="Y315" s="643" t="s">
        <v>132</v>
      </c>
      <c r="Z315" s="643" t="s">
        <v>114</v>
      </c>
      <c r="AA315" s="643" t="s">
        <v>132</v>
      </c>
      <c r="AB315" s="643" t="s">
        <v>112</v>
      </c>
      <c r="AC315" s="643" t="s">
        <v>114</v>
      </c>
      <c r="AD315" s="643" t="s">
        <v>114</v>
      </c>
      <c r="AE315" s="643" t="s">
        <v>114</v>
      </c>
      <c r="AF315" s="643" t="s">
        <v>112</v>
      </c>
      <c r="AG315" s="643" t="s">
        <v>112</v>
      </c>
      <c r="AH315" s="643" t="s">
        <v>112</v>
      </c>
      <c r="AI315" s="643" t="s">
        <v>193</v>
      </c>
      <c r="AJ315" s="643" t="s">
        <v>274</v>
      </c>
      <c r="AK315" s="643" t="s">
        <v>1864</v>
      </c>
      <c r="AL315" s="643" t="s">
        <v>1819</v>
      </c>
      <c r="AM315" s="643">
        <v>2</v>
      </c>
      <c r="AN315" s="643" t="s">
        <v>192</v>
      </c>
    </row>
    <row r="316" spans="1:40">
      <c r="A316" s="643" t="s">
        <v>829</v>
      </c>
      <c r="B316" s="643" t="s">
        <v>11</v>
      </c>
      <c r="C316" s="643">
        <v>51</v>
      </c>
      <c r="D316" s="643">
        <v>52</v>
      </c>
      <c r="E316" s="643">
        <v>81</v>
      </c>
      <c r="F316" s="643">
        <v>29</v>
      </c>
      <c r="G316" s="643">
        <v>59</v>
      </c>
      <c r="H316" s="643">
        <v>62</v>
      </c>
      <c r="I316" s="643">
        <v>68</v>
      </c>
      <c r="J316" s="643">
        <v>70</v>
      </c>
      <c r="K316" s="643" t="s">
        <v>135</v>
      </c>
      <c r="L316" s="643">
        <v>472</v>
      </c>
      <c r="M316" s="643">
        <v>100</v>
      </c>
      <c r="N316" s="643" t="s">
        <v>192</v>
      </c>
      <c r="O316" s="643" t="s">
        <v>192</v>
      </c>
      <c r="P316" s="642"/>
      <c r="Q316" s="643" t="s">
        <v>192</v>
      </c>
      <c r="R316" s="643" t="s">
        <v>192</v>
      </c>
      <c r="S316" s="642"/>
      <c r="T316" s="643" t="s">
        <v>112</v>
      </c>
      <c r="U316" s="643" t="str">
        <f>VLOOKUP(A316,'2012 SG'!$D$9:$AC$424,26,FALSE)</f>
        <v>C</v>
      </c>
      <c r="V316" s="643" t="b">
        <f t="shared" si="4"/>
        <v>1</v>
      </c>
      <c r="W316" s="643" t="s">
        <v>112</v>
      </c>
      <c r="X316" s="643" t="s">
        <v>112</v>
      </c>
      <c r="Y316" s="643" t="s">
        <v>112</v>
      </c>
      <c r="Z316" s="643" t="s">
        <v>110</v>
      </c>
      <c r="AA316" s="643" t="s">
        <v>114</v>
      </c>
      <c r="AB316" s="643" t="s">
        <v>112</v>
      </c>
      <c r="AC316" s="643" t="s">
        <v>112</v>
      </c>
      <c r="AD316" s="643" t="s">
        <v>112</v>
      </c>
      <c r="AE316" s="643" t="s">
        <v>112</v>
      </c>
      <c r="AF316" s="643" t="s">
        <v>112</v>
      </c>
      <c r="AG316" s="643" t="s">
        <v>112</v>
      </c>
      <c r="AH316" s="643" t="s">
        <v>110</v>
      </c>
      <c r="AI316" s="643" t="s">
        <v>193</v>
      </c>
      <c r="AJ316" s="643" t="s">
        <v>274</v>
      </c>
      <c r="AK316" s="643" t="s">
        <v>1842</v>
      </c>
      <c r="AL316" s="643" t="s">
        <v>1812</v>
      </c>
      <c r="AM316" s="643">
        <v>1</v>
      </c>
      <c r="AN316" s="643" t="s">
        <v>192</v>
      </c>
    </row>
    <row r="317" spans="1:40">
      <c r="A317" s="643" t="s">
        <v>830</v>
      </c>
      <c r="B317" s="643" t="s">
        <v>460</v>
      </c>
      <c r="C317" s="643">
        <v>49</v>
      </c>
      <c r="D317" s="643">
        <v>42</v>
      </c>
      <c r="E317" s="643">
        <v>59</v>
      </c>
      <c r="F317" s="643">
        <v>21</v>
      </c>
      <c r="G317" s="643">
        <v>56</v>
      </c>
      <c r="H317" s="643">
        <v>54</v>
      </c>
      <c r="I317" s="643">
        <v>62</v>
      </c>
      <c r="J317" s="643">
        <v>66</v>
      </c>
      <c r="K317" s="643" t="s">
        <v>135</v>
      </c>
      <c r="L317" s="643">
        <v>409</v>
      </c>
      <c r="M317" s="643">
        <v>98</v>
      </c>
      <c r="N317" s="643" t="s">
        <v>192</v>
      </c>
      <c r="O317" s="643" t="s">
        <v>192</v>
      </c>
      <c r="P317" s="642"/>
      <c r="Q317" s="643" t="s">
        <v>192</v>
      </c>
      <c r="R317" s="643" t="s">
        <v>192</v>
      </c>
      <c r="S317" s="642"/>
      <c r="T317" s="643" t="s">
        <v>110</v>
      </c>
      <c r="U317" s="643" t="str">
        <f>VLOOKUP(A317,'2012 SG'!$D$9:$AC$424,26,FALSE)</f>
        <v>D</v>
      </c>
      <c r="V317" s="643" t="b">
        <f t="shared" si="4"/>
        <v>1</v>
      </c>
      <c r="W317" s="643" t="s">
        <v>112</v>
      </c>
      <c r="X317" s="643" t="s">
        <v>112</v>
      </c>
      <c r="Y317" s="643" t="s">
        <v>112</v>
      </c>
      <c r="Z317" s="643" t="s">
        <v>112</v>
      </c>
      <c r="AA317" s="643" t="s">
        <v>114</v>
      </c>
      <c r="AB317" s="643" t="s">
        <v>112</v>
      </c>
      <c r="AC317" s="643" t="s">
        <v>112</v>
      </c>
      <c r="AD317" s="643" t="s">
        <v>112</v>
      </c>
      <c r="AE317" s="643" t="s">
        <v>112</v>
      </c>
      <c r="AF317" s="643" t="s">
        <v>110</v>
      </c>
      <c r="AG317" s="643" t="s">
        <v>110</v>
      </c>
      <c r="AH317" s="643" t="s">
        <v>110</v>
      </c>
      <c r="AI317" s="643" t="s">
        <v>193</v>
      </c>
      <c r="AJ317" s="643" t="s">
        <v>274</v>
      </c>
      <c r="AK317" s="643" t="s">
        <v>1806</v>
      </c>
      <c r="AL317" s="643" t="s">
        <v>1812</v>
      </c>
      <c r="AM317" s="643">
        <v>2</v>
      </c>
      <c r="AN317" s="643" t="s">
        <v>192</v>
      </c>
    </row>
    <row r="318" spans="1:40">
      <c r="A318" s="643" t="s">
        <v>831</v>
      </c>
      <c r="B318" s="643" t="s">
        <v>461</v>
      </c>
      <c r="C318" s="643">
        <v>63</v>
      </c>
      <c r="D318" s="643">
        <v>58</v>
      </c>
      <c r="E318" s="643">
        <v>75</v>
      </c>
      <c r="F318" s="643">
        <v>44</v>
      </c>
      <c r="G318" s="643">
        <v>61</v>
      </c>
      <c r="H318" s="643">
        <v>61</v>
      </c>
      <c r="I318" s="643">
        <v>70</v>
      </c>
      <c r="J318" s="643">
        <v>69</v>
      </c>
      <c r="K318" s="643" t="s">
        <v>135</v>
      </c>
      <c r="L318" s="643">
        <v>501</v>
      </c>
      <c r="M318" s="643">
        <v>100</v>
      </c>
      <c r="N318" s="643" t="s">
        <v>192</v>
      </c>
      <c r="O318" s="643" t="s">
        <v>192</v>
      </c>
      <c r="P318" s="642"/>
      <c r="Q318" s="643" t="s">
        <v>192</v>
      </c>
      <c r="R318" s="643" t="s">
        <v>192</v>
      </c>
      <c r="S318" s="642"/>
      <c r="T318" s="643" t="s">
        <v>114</v>
      </c>
      <c r="U318" s="643" t="str">
        <f>VLOOKUP(A318,'2012 SG'!$D$9:$AC$424,26,FALSE)</f>
        <v>B</v>
      </c>
      <c r="V318" s="643" t="b">
        <f t="shared" si="4"/>
        <v>1</v>
      </c>
      <c r="W318" s="643" t="s">
        <v>132</v>
      </c>
      <c r="X318" s="643" t="s">
        <v>132</v>
      </c>
      <c r="Y318" s="643" t="s">
        <v>132</v>
      </c>
      <c r="Z318" s="643" t="s">
        <v>110</v>
      </c>
      <c r="AA318" s="643"/>
      <c r="AB318" s="643"/>
      <c r="AC318" s="643"/>
      <c r="AD318" s="643"/>
      <c r="AE318" s="643"/>
      <c r="AF318" s="643"/>
      <c r="AG318" s="643"/>
      <c r="AH318" s="643"/>
      <c r="AI318" s="643" t="s">
        <v>193</v>
      </c>
      <c r="AJ318" s="643" t="s">
        <v>274</v>
      </c>
      <c r="AK318" s="643" t="s">
        <v>1831</v>
      </c>
      <c r="AL318" s="643" t="s">
        <v>1817</v>
      </c>
      <c r="AM318" s="643">
        <v>1</v>
      </c>
      <c r="AN318" s="643" t="s">
        <v>192</v>
      </c>
    </row>
    <row r="319" spans="1:40">
      <c r="A319" s="643" t="s">
        <v>832</v>
      </c>
      <c r="B319" s="643" t="s">
        <v>462</v>
      </c>
      <c r="C319" s="643">
        <v>44</v>
      </c>
      <c r="D319" s="643">
        <v>44</v>
      </c>
      <c r="E319" s="643">
        <v>71</v>
      </c>
      <c r="F319" s="643">
        <v>23</v>
      </c>
      <c r="G319" s="643">
        <v>61</v>
      </c>
      <c r="H319" s="643">
        <v>61</v>
      </c>
      <c r="I319" s="643">
        <v>75</v>
      </c>
      <c r="J319" s="643">
        <v>68</v>
      </c>
      <c r="K319" s="643" t="s">
        <v>135</v>
      </c>
      <c r="L319" s="643">
        <v>447</v>
      </c>
      <c r="M319" s="643">
        <v>100</v>
      </c>
      <c r="N319" s="643" t="s">
        <v>192</v>
      </c>
      <c r="O319" s="643" t="s">
        <v>192</v>
      </c>
      <c r="P319" s="642"/>
      <c r="Q319" s="643" t="s">
        <v>192</v>
      </c>
      <c r="R319" s="643" t="s">
        <v>192</v>
      </c>
      <c r="S319" s="642"/>
      <c r="T319" s="643" t="s">
        <v>112</v>
      </c>
      <c r="U319" s="643" t="str">
        <f>VLOOKUP(A319,'2012 SG'!$D$9:$AC$424,26,FALSE)</f>
        <v>C</v>
      </c>
      <c r="V319" s="643" t="b">
        <f t="shared" si="4"/>
        <v>1</v>
      </c>
      <c r="W319" s="643" t="s">
        <v>112</v>
      </c>
      <c r="X319" s="643" t="s">
        <v>110</v>
      </c>
      <c r="Y319" s="643" t="s">
        <v>110</v>
      </c>
      <c r="Z319" s="643" t="s">
        <v>110</v>
      </c>
      <c r="AA319" s="642" t="s">
        <v>112</v>
      </c>
      <c r="AB319" s="642" t="s">
        <v>112</v>
      </c>
      <c r="AC319" s="642" t="s">
        <v>110</v>
      </c>
      <c r="AD319" s="642" t="s">
        <v>112</v>
      </c>
      <c r="AE319" s="642" t="s">
        <v>112</v>
      </c>
      <c r="AF319" s="642" t="s">
        <v>110</v>
      </c>
      <c r="AG319" s="642" t="s">
        <v>110</v>
      </c>
      <c r="AH319" s="643" t="s">
        <v>110</v>
      </c>
      <c r="AI319" s="643" t="s">
        <v>193</v>
      </c>
      <c r="AJ319" s="643" t="s">
        <v>274</v>
      </c>
      <c r="AK319" s="643" t="s">
        <v>1808</v>
      </c>
      <c r="AL319" s="643" t="s">
        <v>1812</v>
      </c>
      <c r="AM319" s="643">
        <v>6</v>
      </c>
      <c r="AN319" s="643" t="s">
        <v>192</v>
      </c>
    </row>
    <row r="320" spans="1:40">
      <c r="A320" s="643" t="s">
        <v>833</v>
      </c>
      <c r="B320" s="643" t="s">
        <v>463</v>
      </c>
      <c r="C320" s="643">
        <v>62</v>
      </c>
      <c r="D320" s="643">
        <v>66</v>
      </c>
      <c r="E320" s="643">
        <v>86</v>
      </c>
      <c r="F320" s="643">
        <v>44</v>
      </c>
      <c r="G320" s="643">
        <v>64</v>
      </c>
      <c r="H320" s="643">
        <v>66</v>
      </c>
      <c r="I320" s="643">
        <v>75</v>
      </c>
      <c r="J320" s="643">
        <v>70</v>
      </c>
      <c r="K320" s="643" t="s">
        <v>135</v>
      </c>
      <c r="L320" s="643">
        <v>533</v>
      </c>
      <c r="M320" s="643">
        <v>100</v>
      </c>
      <c r="N320" s="643" t="s">
        <v>192</v>
      </c>
      <c r="O320" s="643" t="s">
        <v>192</v>
      </c>
      <c r="P320" s="642"/>
      <c r="Q320" s="643" t="s">
        <v>192</v>
      </c>
      <c r="R320" s="643" t="s">
        <v>192</v>
      </c>
      <c r="S320" s="642"/>
      <c r="T320" s="643" t="s">
        <v>132</v>
      </c>
      <c r="U320" s="643" t="str">
        <f>VLOOKUP(A320,'2012 SG'!$D$9:$AC$424,26,FALSE)</f>
        <v>A</v>
      </c>
      <c r="V320" s="643" t="b">
        <f t="shared" si="4"/>
        <v>1</v>
      </c>
      <c r="W320" s="643" t="s">
        <v>114</v>
      </c>
      <c r="X320" s="643" t="s">
        <v>132</v>
      </c>
      <c r="Y320" s="643" t="s">
        <v>114</v>
      </c>
      <c r="Z320" s="643" t="s">
        <v>112</v>
      </c>
      <c r="AA320" s="643" t="s">
        <v>132</v>
      </c>
      <c r="AB320" s="643" t="s">
        <v>114</v>
      </c>
      <c r="AC320" s="643" t="s">
        <v>112</v>
      </c>
      <c r="AD320" s="643" t="s">
        <v>114</v>
      </c>
      <c r="AE320" s="643" t="s">
        <v>114</v>
      </c>
      <c r="AF320" s="643" t="s">
        <v>112</v>
      </c>
      <c r="AG320" s="643" t="s">
        <v>112</v>
      </c>
      <c r="AH320" s="643" t="s">
        <v>112</v>
      </c>
      <c r="AI320" s="643" t="s">
        <v>193</v>
      </c>
      <c r="AJ320" s="643" t="s">
        <v>274</v>
      </c>
      <c r="AK320" s="643" t="s">
        <v>1806</v>
      </c>
      <c r="AL320" s="643" t="s">
        <v>1811</v>
      </c>
      <c r="AM320" s="643">
        <v>2</v>
      </c>
      <c r="AN320" s="643" t="s">
        <v>192</v>
      </c>
    </row>
    <row r="321" spans="1:40">
      <c r="A321" s="643" t="s">
        <v>834</v>
      </c>
      <c r="B321" s="643" t="s">
        <v>12</v>
      </c>
      <c r="C321" s="643">
        <v>85</v>
      </c>
      <c r="D321" s="643">
        <v>83</v>
      </c>
      <c r="E321" s="643">
        <v>94</v>
      </c>
      <c r="F321" s="643">
        <v>73</v>
      </c>
      <c r="G321" s="643">
        <v>71</v>
      </c>
      <c r="H321" s="643">
        <v>77</v>
      </c>
      <c r="I321" s="643">
        <v>68</v>
      </c>
      <c r="J321" s="643">
        <v>63</v>
      </c>
      <c r="K321" s="643" t="s">
        <v>135</v>
      </c>
      <c r="L321" s="643">
        <v>614</v>
      </c>
      <c r="M321" s="643">
        <v>99</v>
      </c>
      <c r="N321" s="643" t="s">
        <v>192</v>
      </c>
      <c r="O321" s="643" t="s">
        <v>192</v>
      </c>
      <c r="P321" s="642"/>
      <c r="Q321" s="643" t="s">
        <v>192</v>
      </c>
      <c r="R321" s="643" t="s">
        <v>192</v>
      </c>
      <c r="S321" s="642"/>
      <c r="T321" s="643" t="s">
        <v>132</v>
      </c>
      <c r="U321" s="643" t="str">
        <f>VLOOKUP(A321,'2012 SG'!$D$9:$AC$424,26,FALSE)</f>
        <v>A</v>
      </c>
      <c r="V321" s="643" t="b">
        <f t="shared" si="4"/>
        <v>1</v>
      </c>
      <c r="W321" s="643" t="s">
        <v>132</v>
      </c>
      <c r="X321" s="643" t="s">
        <v>132</v>
      </c>
      <c r="Y321" s="643" t="s">
        <v>132</v>
      </c>
      <c r="Z321" s="643" t="s">
        <v>132</v>
      </c>
      <c r="AA321" s="643" t="s">
        <v>132</v>
      </c>
      <c r="AB321" s="643" t="s">
        <v>132</v>
      </c>
      <c r="AC321" s="643" t="s">
        <v>132</v>
      </c>
      <c r="AD321" s="643" t="s">
        <v>132</v>
      </c>
      <c r="AE321" s="643" t="s">
        <v>132</v>
      </c>
      <c r="AF321" s="643" t="s">
        <v>114</v>
      </c>
      <c r="AG321" s="643" t="s">
        <v>114</v>
      </c>
      <c r="AH321" s="643" t="s">
        <v>112</v>
      </c>
      <c r="AI321" s="643" t="s">
        <v>193</v>
      </c>
      <c r="AJ321" s="643" t="s">
        <v>274</v>
      </c>
      <c r="AK321" s="643" t="s">
        <v>1878</v>
      </c>
      <c r="AL321" s="643" t="s">
        <v>1800</v>
      </c>
      <c r="AM321" s="643">
        <v>5</v>
      </c>
      <c r="AN321" s="643" t="s">
        <v>193</v>
      </c>
    </row>
    <row r="322" spans="1:40">
      <c r="A322" s="643" t="s">
        <v>835</v>
      </c>
      <c r="B322" s="643" t="s">
        <v>464</v>
      </c>
      <c r="C322" s="643">
        <v>44</v>
      </c>
      <c r="D322" s="643">
        <v>39</v>
      </c>
      <c r="E322" s="643">
        <v>68</v>
      </c>
      <c r="F322" s="643">
        <v>14</v>
      </c>
      <c r="G322" s="643">
        <v>55</v>
      </c>
      <c r="H322" s="643">
        <v>61</v>
      </c>
      <c r="I322" s="643">
        <v>66</v>
      </c>
      <c r="J322" s="643">
        <v>65</v>
      </c>
      <c r="K322" s="643" t="s">
        <v>135</v>
      </c>
      <c r="L322" s="643">
        <v>412</v>
      </c>
      <c r="M322" s="643">
        <v>100</v>
      </c>
      <c r="N322" s="643" t="s">
        <v>192</v>
      </c>
      <c r="O322" s="643" t="s">
        <v>192</v>
      </c>
      <c r="P322" s="642"/>
      <c r="Q322" s="643" t="s">
        <v>192</v>
      </c>
      <c r="R322" s="643" t="s">
        <v>192</v>
      </c>
      <c r="S322" s="642"/>
      <c r="T322" s="643" t="s">
        <v>110</v>
      </c>
      <c r="U322" s="643" t="str">
        <f>VLOOKUP(A322,'2012 SG'!$D$9:$AC$424,26,FALSE)</f>
        <v>D</v>
      </c>
      <c r="V322" s="643" t="b">
        <f t="shared" si="4"/>
        <v>1</v>
      </c>
      <c r="W322" s="643" t="s">
        <v>110</v>
      </c>
      <c r="X322" s="643" t="s">
        <v>110</v>
      </c>
      <c r="Y322" s="643" t="s">
        <v>112</v>
      </c>
      <c r="Z322" s="643" t="s">
        <v>110</v>
      </c>
      <c r="AA322" s="643" t="s">
        <v>112</v>
      </c>
      <c r="AB322" s="643" t="s">
        <v>112</v>
      </c>
      <c r="AC322" s="643" t="s">
        <v>110</v>
      </c>
      <c r="AD322" s="643" t="s">
        <v>110</v>
      </c>
      <c r="AE322" s="643" t="s">
        <v>112</v>
      </c>
      <c r="AF322" s="643" t="s">
        <v>110</v>
      </c>
      <c r="AG322" s="643" t="s">
        <v>110</v>
      </c>
      <c r="AH322" s="643" t="s">
        <v>110</v>
      </c>
      <c r="AI322" s="643" t="s">
        <v>193</v>
      </c>
      <c r="AJ322" s="643" t="s">
        <v>274</v>
      </c>
      <c r="AK322" s="643" t="s">
        <v>1823</v>
      </c>
      <c r="AL322" s="643" t="s">
        <v>1816</v>
      </c>
      <c r="AM322" s="643">
        <v>6</v>
      </c>
      <c r="AN322" s="643" t="s">
        <v>192</v>
      </c>
    </row>
    <row r="323" spans="1:40">
      <c r="A323" s="643" t="s">
        <v>836</v>
      </c>
      <c r="B323" s="643" t="s">
        <v>465</v>
      </c>
      <c r="C323" s="643">
        <v>69</v>
      </c>
      <c r="D323" s="643">
        <v>64</v>
      </c>
      <c r="E323" s="643">
        <v>91</v>
      </c>
      <c r="F323" s="643">
        <v>48</v>
      </c>
      <c r="G323" s="643">
        <v>66</v>
      </c>
      <c r="H323" s="643">
        <v>71</v>
      </c>
      <c r="I323" s="643">
        <v>70</v>
      </c>
      <c r="J323" s="643">
        <v>68</v>
      </c>
      <c r="K323" s="643" t="s">
        <v>135</v>
      </c>
      <c r="L323" s="643">
        <v>547</v>
      </c>
      <c r="M323" s="643">
        <v>100</v>
      </c>
      <c r="N323" s="643" t="s">
        <v>192</v>
      </c>
      <c r="O323" s="643" t="s">
        <v>192</v>
      </c>
      <c r="P323" s="642"/>
      <c r="Q323" s="643" t="s">
        <v>192</v>
      </c>
      <c r="R323" s="643" t="s">
        <v>192</v>
      </c>
      <c r="S323" s="642"/>
      <c r="T323" s="643" t="s">
        <v>132</v>
      </c>
      <c r="U323" s="643" t="str">
        <f>VLOOKUP(A323,'2012 SG'!$D$9:$AC$424,26,FALSE)</f>
        <v>A</v>
      </c>
      <c r="V323" s="643" t="b">
        <f t="shared" si="4"/>
        <v>1</v>
      </c>
      <c r="W323" s="643" t="s">
        <v>132</v>
      </c>
      <c r="X323" s="643" t="s">
        <v>132</v>
      </c>
      <c r="Y323" s="643" t="s">
        <v>132</v>
      </c>
      <c r="Z323" s="643" t="s">
        <v>114</v>
      </c>
      <c r="AA323" s="643" t="s">
        <v>132</v>
      </c>
      <c r="AB323" s="643" t="s">
        <v>112</v>
      </c>
      <c r="AC323" s="643" t="s">
        <v>112</v>
      </c>
      <c r="AD323" s="643" t="s">
        <v>114</v>
      </c>
      <c r="AE323" s="643" t="s">
        <v>114</v>
      </c>
      <c r="AF323" s="643" t="s">
        <v>112</v>
      </c>
      <c r="AG323" s="643" t="s">
        <v>110</v>
      </c>
      <c r="AH323" s="643" t="s">
        <v>110</v>
      </c>
      <c r="AI323" s="643" t="s">
        <v>193</v>
      </c>
      <c r="AJ323" s="643" t="s">
        <v>274</v>
      </c>
      <c r="AK323" s="643" t="s">
        <v>1819</v>
      </c>
      <c r="AL323" s="643" t="s">
        <v>1818</v>
      </c>
      <c r="AM323" s="643">
        <v>4</v>
      </c>
      <c r="AN323" s="643" t="s">
        <v>192</v>
      </c>
    </row>
    <row r="324" spans="1:40">
      <c r="A324" s="643" t="s">
        <v>837</v>
      </c>
      <c r="B324" s="643" t="s">
        <v>466</v>
      </c>
      <c r="C324" s="643">
        <v>71</v>
      </c>
      <c r="D324" s="643">
        <v>64</v>
      </c>
      <c r="E324" s="643">
        <v>84</v>
      </c>
      <c r="F324" s="643">
        <v>39</v>
      </c>
      <c r="G324" s="643">
        <v>70</v>
      </c>
      <c r="H324" s="643">
        <v>66</v>
      </c>
      <c r="I324" s="643">
        <v>77</v>
      </c>
      <c r="J324" s="643">
        <v>63</v>
      </c>
      <c r="K324" s="643" t="s">
        <v>135</v>
      </c>
      <c r="L324" s="643">
        <v>534</v>
      </c>
      <c r="M324" s="643">
        <v>100</v>
      </c>
      <c r="N324" s="643" t="s">
        <v>192</v>
      </c>
      <c r="O324" s="643" t="s">
        <v>192</v>
      </c>
      <c r="P324" s="642"/>
      <c r="Q324" s="643" t="s">
        <v>192</v>
      </c>
      <c r="R324" s="643" t="s">
        <v>192</v>
      </c>
      <c r="S324" s="642"/>
      <c r="T324" s="643" t="s">
        <v>132</v>
      </c>
      <c r="U324" s="643" t="str">
        <f>VLOOKUP(A324,'2012 SG'!$D$9:$AC$424,26,FALSE)</f>
        <v>A</v>
      </c>
      <c r="V324" s="643" t="b">
        <f t="shared" si="4"/>
        <v>1</v>
      </c>
      <c r="W324" s="643" t="s">
        <v>132</v>
      </c>
      <c r="X324" s="643" t="s">
        <v>114</v>
      </c>
      <c r="Y324" s="643"/>
      <c r="Z324" s="643"/>
      <c r="AA324" s="643"/>
      <c r="AB324" s="643"/>
      <c r="AC324" s="643"/>
      <c r="AD324" s="643"/>
      <c r="AE324" s="643"/>
      <c r="AF324" s="643"/>
      <c r="AG324" s="643"/>
      <c r="AH324" s="643"/>
      <c r="AI324" s="643" t="s">
        <v>193</v>
      </c>
      <c r="AJ324" s="643" t="s">
        <v>274</v>
      </c>
      <c r="AK324" s="643" t="s">
        <v>1852</v>
      </c>
      <c r="AL324" s="643" t="s">
        <v>1810</v>
      </c>
      <c r="AM324" s="643">
        <v>2</v>
      </c>
      <c r="AN324" s="643" t="s">
        <v>192</v>
      </c>
    </row>
    <row r="325" spans="1:40">
      <c r="A325" s="643" t="s">
        <v>838</v>
      </c>
      <c r="B325" s="643" t="s">
        <v>13</v>
      </c>
      <c r="C325" s="643">
        <v>50</v>
      </c>
      <c r="D325" s="643">
        <v>42</v>
      </c>
      <c r="E325" s="643">
        <v>90</v>
      </c>
      <c r="F325" s="643">
        <v>22</v>
      </c>
      <c r="G325" s="643">
        <v>61</v>
      </c>
      <c r="H325" s="643">
        <v>62</v>
      </c>
      <c r="I325" s="643">
        <v>68</v>
      </c>
      <c r="J325" s="643">
        <v>69</v>
      </c>
      <c r="K325" s="643" t="s">
        <v>135</v>
      </c>
      <c r="L325" s="643">
        <v>464</v>
      </c>
      <c r="M325" s="643">
        <v>100</v>
      </c>
      <c r="N325" s="643" t="s">
        <v>192</v>
      </c>
      <c r="O325" s="643" t="s">
        <v>192</v>
      </c>
      <c r="P325" s="642"/>
      <c r="Q325" s="643" t="s">
        <v>192</v>
      </c>
      <c r="R325" s="643" t="s">
        <v>192</v>
      </c>
      <c r="S325" s="642"/>
      <c r="T325" s="643" t="s">
        <v>112</v>
      </c>
      <c r="U325" s="643" t="str">
        <f>VLOOKUP(A325,'2012 SG'!$D$9:$AC$424,26,FALSE)</f>
        <v>C</v>
      </c>
      <c r="V325" s="643" t="b">
        <f t="shared" si="4"/>
        <v>1</v>
      </c>
      <c r="W325" s="643" t="s">
        <v>112</v>
      </c>
      <c r="X325" s="643" t="s">
        <v>112</v>
      </c>
      <c r="Y325" s="643" t="s">
        <v>112</v>
      </c>
      <c r="Z325" s="643" t="s">
        <v>110</v>
      </c>
      <c r="AA325" s="643" t="s">
        <v>114</v>
      </c>
      <c r="AB325" s="643" t="s">
        <v>112</v>
      </c>
      <c r="AC325" s="643" t="s">
        <v>110</v>
      </c>
      <c r="AD325" s="643" t="s">
        <v>112</v>
      </c>
      <c r="AE325" s="643" t="s">
        <v>112</v>
      </c>
      <c r="AF325" s="643" t="s">
        <v>112</v>
      </c>
      <c r="AG325" s="643" t="s">
        <v>110</v>
      </c>
      <c r="AH325" s="643" t="s">
        <v>110</v>
      </c>
      <c r="AI325" s="643" t="s">
        <v>193</v>
      </c>
      <c r="AJ325" s="643" t="s">
        <v>274</v>
      </c>
      <c r="AK325" s="643" t="s">
        <v>1818</v>
      </c>
      <c r="AL325" s="643" t="s">
        <v>1806</v>
      </c>
      <c r="AM325" s="643">
        <v>5</v>
      </c>
      <c r="AN325" s="643" t="s">
        <v>192</v>
      </c>
    </row>
    <row r="326" spans="1:40">
      <c r="A326" s="643" t="s">
        <v>839</v>
      </c>
      <c r="B326" s="643" t="s">
        <v>467</v>
      </c>
      <c r="C326" s="643">
        <v>72</v>
      </c>
      <c r="D326" s="643">
        <v>67</v>
      </c>
      <c r="E326" s="643">
        <v>81</v>
      </c>
      <c r="F326" s="643">
        <v>46</v>
      </c>
      <c r="G326" s="643">
        <v>70</v>
      </c>
      <c r="H326" s="643">
        <v>69</v>
      </c>
      <c r="I326" s="643">
        <v>79</v>
      </c>
      <c r="J326" s="643">
        <v>66</v>
      </c>
      <c r="K326" s="643" t="s">
        <v>135</v>
      </c>
      <c r="L326" s="643">
        <v>550</v>
      </c>
      <c r="M326" s="643">
        <v>99</v>
      </c>
      <c r="N326" s="643" t="s">
        <v>192</v>
      </c>
      <c r="O326" s="643" t="s">
        <v>192</v>
      </c>
      <c r="P326" s="642"/>
      <c r="Q326" s="643" t="s">
        <v>192</v>
      </c>
      <c r="R326" s="643" t="s">
        <v>192</v>
      </c>
      <c r="S326" s="642"/>
      <c r="T326" s="643" t="s">
        <v>132</v>
      </c>
      <c r="U326" s="643" t="str">
        <f>VLOOKUP(A326,'2012 SG'!$D$9:$AC$424,26,FALSE)</f>
        <v>A</v>
      </c>
      <c r="V326" s="643" t="b">
        <f t="shared" si="4"/>
        <v>1</v>
      </c>
      <c r="W326" s="643" t="s">
        <v>132</v>
      </c>
      <c r="X326" s="643" t="s">
        <v>132</v>
      </c>
      <c r="Y326" s="643" t="s">
        <v>112</v>
      </c>
      <c r="Z326" s="643"/>
      <c r="AA326" s="643"/>
      <c r="AB326" s="643"/>
      <c r="AC326" s="643"/>
      <c r="AD326" s="643"/>
      <c r="AE326" s="643"/>
      <c r="AF326" s="643"/>
      <c r="AG326" s="643"/>
      <c r="AH326" s="643"/>
      <c r="AI326" s="643" t="s">
        <v>193</v>
      </c>
      <c r="AJ326" s="643" t="s">
        <v>274</v>
      </c>
      <c r="AK326" s="643" t="s">
        <v>1848</v>
      </c>
      <c r="AL326" s="643" t="s">
        <v>1818</v>
      </c>
      <c r="AM326" s="643">
        <v>5</v>
      </c>
      <c r="AN326" s="643" t="s">
        <v>192</v>
      </c>
    </row>
    <row r="327" spans="1:40">
      <c r="A327" s="643" t="s">
        <v>840</v>
      </c>
      <c r="B327" s="643" t="s">
        <v>468</v>
      </c>
      <c r="C327" s="643">
        <v>63</v>
      </c>
      <c r="D327" s="643">
        <v>55</v>
      </c>
      <c r="E327" s="643">
        <v>74</v>
      </c>
      <c r="F327" s="643">
        <v>37</v>
      </c>
      <c r="G327" s="643">
        <v>62</v>
      </c>
      <c r="H327" s="643">
        <v>65</v>
      </c>
      <c r="I327" s="643">
        <v>71</v>
      </c>
      <c r="J327" s="643">
        <v>63</v>
      </c>
      <c r="K327" s="643" t="s">
        <v>135</v>
      </c>
      <c r="L327" s="643">
        <v>490</v>
      </c>
      <c r="M327" s="643">
        <v>99</v>
      </c>
      <c r="N327" s="643" t="s">
        <v>192</v>
      </c>
      <c r="O327" s="643" t="s">
        <v>192</v>
      </c>
      <c r="P327" s="642"/>
      <c r="Q327" s="643" t="s">
        <v>192</v>
      </c>
      <c r="R327" s="643" t="s">
        <v>192</v>
      </c>
      <c r="S327" s="642"/>
      <c r="T327" s="643" t="s">
        <v>112</v>
      </c>
      <c r="U327" s="643" t="str">
        <f>VLOOKUP(A327,'2012 SG'!$D$9:$AC$424,26,FALSE)</f>
        <v>C</v>
      </c>
      <c r="V327" s="643" t="b">
        <f t="shared" ref="V327:V390" si="5">EXACT(T327,U327)</f>
        <v>1</v>
      </c>
      <c r="W327" s="643" t="s">
        <v>114</v>
      </c>
      <c r="X327" s="643" t="s">
        <v>112</v>
      </c>
      <c r="Y327" s="643" t="s">
        <v>132</v>
      </c>
      <c r="Z327" s="643" t="s">
        <v>112</v>
      </c>
      <c r="AA327" s="643" t="s">
        <v>114</v>
      </c>
      <c r="AB327" s="643" t="s">
        <v>112</v>
      </c>
      <c r="AC327" s="643" t="s">
        <v>112</v>
      </c>
      <c r="AD327" s="643" t="s">
        <v>112</v>
      </c>
      <c r="AE327" s="643" t="s">
        <v>112</v>
      </c>
      <c r="AF327" s="643" t="s">
        <v>110</v>
      </c>
      <c r="AG327" s="643" t="s">
        <v>112</v>
      </c>
      <c r="AH327" s="643" t="s">
        <v>112</v>
      </c>
      <c r="AI327" s="643" t="s">
        <v>193</v>
      </c>
      <c r="AJ327" s="643" t="s">
        <v>274</v>
      </c>
      <c r="AK327" s="643" t="s">
        <v>1842</v>
      </c>
      <c r="AL327" s="643" t="s">
        <v>1821</v>
      </c>
      <c r="AM327" s="643">
        <v>5</v>
      </c>
      <c r="AN327" s="643" t="s">
        <v>192</v>
      </c>
    </row>
    <row r="328" spans="1:40">
      <c r="A328" s="643" t="s">
        <v>841</v>
      </c>
      <c r="B328" s="643" t="s">
        <v>24</v>
      </c>
      <c r="C328" s="643">
        <v>67</v>
      </c>
      <c r="D328" s="643">
        <v>57</v>
      </c>
      <c r="E328" s="643">
        <v>78</v>
      </c>
      <c r="F328" s="643">
        <v>48</v>
      </c>
      <c r="G328" s="643">
        <v>64</v>
      </c>
      <c r="H328" s="643">
        <v>61</v>
      </c>
      <c r="I328" s="643">
        <v>71</v>
      </c>
      <c r="J328" s="643">
        <v>66</v>
      </c>
      <c r="K328" s="643" t="s">
        <v>135</v>
      </c>
      <c r="L328" s="643">
        <v>512</v>
      </c>
      <c r="M328" s="643">
        <v>99</v>
      </c>
      <c r="N328" s="643" t="s">
        <v>192</v>
      </c>
      <c r="O328" s="643" t="s">
        <v>192</v>
      </c>
      <c r="P328" s="642"/>
      <c r="Q328" s="643" t="s">
        <v>192</v>
      </c>
      <c r="R328" s="643" t="s">
        <v>192</v>
      </c>
      <c r="S328" s="642"/>
      <c r="T328" s="643" t="s">
        <v>114</v>
      </c>
      <c r="U328" s="643" t="str">
        <f>VLOOKUP(A328,'2012 SG'!$D$9:$AC$424,26,FALSE)</f>
        <v>B</v>
      </c>
      <c r="V328" s="643" t="b">
        <f t="shared" si="5"/>
        <v>1</v>
      </c>
      <c r="W328" s="643" t="s">
        <v>114</v>
      </c>
      <c r="X328" s="643" t="s">
        <v>112</v>
      </c>
      <c r="Y328" s="643" t="s">
        <v>114</v>
      </c>
      <c r="Z328" s="643" t="s">
        <v>112</v>
      </c>
      <c r="AA328" s="643" t="s">
        <v>132</v>
      </c>
      <c r="AB328" s="643" t="s">
        <v>112</v>
      </c>
      <c r="AC328" s="643" t="s">
        <v>112</v>
      </c>
      <c r="AD328" s="643" t="s">
        <v>114</v>
      </c>
      <c r="AE328" s="643" t="s">
        <v>112</v>
      </c>
      <c r="AF328" s="643" t="s">
        <v>112</v>
      </c>
      <c r="AG328" s="643" t="s">
        <v>112</v>
      </c>
      <c r="AH328" s="643" t="s">
        <v>112</v>
      </c>
      <c r="AI328" s="643" t="s">
        <v>193</v>
      </c>
      <c r="AJ328" s="643" t="s">
        <v>274</v>
      </c>
      <c r="AK328" s="643" t="s">
        <v>1842</v>
      </c>
      <c r="AL328" s="643" t="s">
        <v>1809</v>
      </c>
      <c r="AM328" s="643">
        <v>4</v>
      </c>
      <c r="AN328" s="643" t="s">
        <v>192</v>
      </c>
    </row>
    <row r="329" spans="1:40">
      <c r="A329" s="643" t="s">
        <v>842</v>
      </c>
      <c r="B329" s="643" t="s">
        <v>25</v>
      </c>
      <c r="C329" s="643">
        <v>76</v>
      </c>
      <c r="D329" s="643">
        <v>74</v>
      </c>
      <c r="E329" s="643">
        <v>93</v>
      </c>
      <c r="F329" s="643">
        <v>58</v>
      </c>
      <c r="G329" s="643">
        <v>68</v>
      </c>
      <c r="H329" s="643">
        <v>70</v>
      </c>
      <c r="I329" s="643">
        <v>71</v>
      </c>
      <c r="J329" s="643">
        <v>72</v>
      </c>
      <c r="K329" s="643" t="s">
        <v>135</v>
      </c>
      <c r="L329" s="643">
        <v>582</v>
      </c>
      <c r="M329" s="643">
        <v>100</v>
      </c>
      <c r="N329" s="643" t="s">
        <v>192</v>
      </c>
      <c r="O329" s="643" t="s">
        <v>192</v>
      </c>
      <c r="P329" s="642"/>
      <c r="Q329" s="643" t="s">
        <v>192</v>
      </c>
      <c r="R329" s="643" t="s">
        <v>192</v>
      </c>
      <c r="S329" s="642"/>
      <c r="T329" s="643" t="s">
        <v>132</v>
      </c>
      <c r="U329" s="643" t="str">
        <f>VLOOKUP(A329,'2012 SG'!$D$9:$AC$424,26,FALSE)</f>
        <v>A</v>
      </c>
      <c r="V329" s="643" t="b">
        <f t="shared" si="5"/>
        <v>1</v>
      </c>
      <c r="W329" s="643" t="s">
        <v>132</v>
      </c>
      <c r="X329" s="643" t="s">
        <v>132</v>
      </c>
      <c r="Y329" s="643" t="s">
        <v>132</v>
      </c>
      <c r="Z329" s="643" t="s">
        <v>132</v>
      </c>
      <c r="AA329" s="643" t="s">
        <v>132</v>
      </c>
      <c r="AB329" s="643" t="s">
        <v>132</v>
      </c>
      <c r="AC329" s="643" t="s">
        <v>132</v>
      </c>
      <c r="AD329" s="643" t="s">
        <v>132</v>
      </c>
      <c r="AE329" s="643" t="s">
        <v>132</v>
      </c>
      <c r="AF329" s="643" t="s">
        <v>112</v>
      </c>
      <c r="AG329" s="643" t="s">
        <v>112</v>
      </c>
      <c r="AH329" s="643" t="s">
        <v>112</v>
      </c>
      <c r="AI329" s="643" t="s">
        <v>193</v>
      </c>
      <c r="AJ329" s="643" t="s">
        <v>274</v>
      </c>
      <c r="AK329" s="643" t="s">
        <v>1860</v>
      </c>
      <c r="AL329" s="643" t="s">
        <v>1817</v>
      </c>
      <c r="AM329" s="643">
        <v>4</v>
      </c>
      <c r="AN329" s="643" t="s">
        <v>192</v>
      </c>
    </row>
    <row r="330" spans="1:40">
      <c r="A330" s="643" t="s">
        <v>843</v>
      </c>
      <c r="B330" s="643" t="s">
        <v>469</v>
      </c>
      <c r="C330" s="643">
        <v>58</v>
      </c>
      <c r="D330" s="643">
        <v>50</v>
      </c>
      <c r="E330" s="643">
        <v>77</v>
      </c>
      <c r="F330" s="643">
        <v>35</v>
      </c>
      <c r="G330" s="643">
        <v>60</v>
      </c>
      <c r="H330" s="643">
        <v>61</v>
      </c>
      <c r="I330" s="643">
        <v>65</v>
      </c>
      <c r="J330" s="643">
        <v>60</v>
      </c>
      <c r="K330" s="643" t="s">
        <v>135</v>
      </c>
      <c r="L330" s="643">
        <v>466</v>
      </c>
      <c r="M330" s="643">
        <v>100</v>
      </c>
      <c r="N330" s="643" t="s">
        <v>192</v>
      </c>
      <c r="O330" s="643" t="s">
        <v>192</v>
      </c>
      <c r="P330" s="642"/>
      <c r="Q330" s="643" t="s">
        <v>192</v>
      </c>
      <c r="R330" s="643" t="s">
        <v>192</v>
      </c>
      <c r="S330" s="642"/>
      <c r="T330" s="643" t="s">
        <v>112</v>
      </c>
      <c r="U330" s="643" t="str">
        <f>VLOOKUP(A330,'2012 SG'!$D$9:$AC$424,26,FALSE)</f>
        <v>C</v>
      </c>
      <c r="V330" s="643" t="b">
        <f t="shared" si="5"/>
        <v>1</v>
      </c>
      <c r="W330" s="643" t="s">
        <v>112</v>
      </c>
      <c r="X330" s="643" t="s">
        <v>114</v>
      </c>
      <c r="Y330" s="643" t="s">
        <v>112</v>
      </c>
      <c r="Z330" s="643" t="s">
        <v>112</v>
      </c>
      <c r="AA330" s="643" t="s">
        <v>114</v>
      </c>
      <c r="AB330" s="643" t="s">
        <v>112</v>
      </c>
      <c r="AC330" s="643" t="s">
        <v>112</v>
      </c>
      <c r="AD330" s="643" t="s">
        <v>112</v>
      </c>
      <c r="AE330" s="643" t="s">
        <v>112</v>
      </c>
      <c r="AF330" s="643" t="s">
        <v>112</v>
      </c>
      <c r="AG330" s="643" t="s">
        <v>110</v>
      </c>
      <c r="AH330" s="643" t="s">
        <v>110</v>
      </c>
      <c r="AI330" s="643" t="s">
        <v>193</v>
      </c>
      <c r="AJ330" s="643" t="s">
        <v>274</v>
      </c>
      <c r="AK330" s="643" t="s">
        <v>1806</v>
      </c>
      <c r="AL330" s="643" t="s">
        <v>1810</v>
      </c>
      <c r="AM330" s="643">
        <v>4</v>
      </c>
      <c r="AN330" s="643" t="s">
        <v>192</v>
      </c>
    </row>
    <row r="331" spans="1:40">
      <c r="A331" s="643" t="s">
        <v>844</v>
      </c>
      <c r="B331" s="643" t="s">
        <v>26</v>
      </c>
      <c r="C331" s="643">
        <v>81</v>
      </c>
      <c r="D331" s="643">
        <v>80</v>
      </c>
      <c r="E331" s="643">
        <v>88</v>
      </c>
      <c r="F331" s="643">
        <v>68</v>
      </c>
      <c r="G331" s="643">
        <v>67</v>
      </c>
      <c r="H331" s="643">
        <v>77</v>
      </c>
      <c r="I331" s="643">
        <v>67</v>
      </c>
      <c r="J331" s="643">
        <v>68</v>
      </c>
      <c r="K331" s="643" t="s">
        <v>135</v>
      </c>
      <c r="L331" s="643">
        <v>596</v>
      </c>
      <c r="M331" s="643">
        <v>100</v>
      </c>
      <c r="N331" s="643" t="s">
        <v>192</v>
      </c>
      <c r="O331" s="643" t="s">
        <v>192</v>
      </c>
      <c r="P331" s="642"/>
      <c r="Q331" s="643" t="s">
        <v>192</v>
      </c>
      <c r="R331" s="643" t="s">
        <v>192</v>
      </c>
      <c r="S331" s="642"/>
      <c r="T331" s="643" t="s">
        <v>132</v>
      </c>
      <c r="U331" s="643" t="str">
        <f>VLOOKUP(A331,'2012 SG'!$D$9:$AC$424,26,FALSE)</f>
        <v>A</v>
      </c>
      <c r="V331" s="643" t="b">
        <f t="shared" si="5"/>
        <v>1</v>
      </c>
      <c r="W331" s="643" t="s">
        <v>132</v>
      </c>
      <c r="X331" s="643" t="s">
        <v>132</v>
      </c>
      <c r="Y331" s="643" t="s">
        <v>132</v>
      </c>
      <c r="Z331" s="643" t="s">
        <v>132</v>
      </c>
      <c r="AA331" s="643" t="s">
        <v>132</v>
      </c>
      <c r="AB331" s="643" t="s">
        <v>132</v>
      </c>
      <c r="AC331" s="643" t="s">
        <v>132</v>
      </c>
      <c r="AD331" s="643" t="s">
        <v>132</v>
      </c>
      <c r="AE331" s="643" t="s">
        <v>132</v>
      </c>
      <c r="AF331" s="643" t="s">
        <v>132</v>
      </c>
      <c r="AG331" s="643" t="s">
        <v>114</v>
      </c>
      <c r="AH331" s="643" t="s">
        <v>114</v>
      </c>
      <c r="AI331" s="643" t="s">
        <v>193</v>
      </c>
      <c r="AJ331" s="643" t="s">
        <v>274</v>
      </c>
      <c r="AK331" s="643" t="s">
        <v>1879</v>
      </c>
      <c r="AL331" s="643" t="s">
        <v>1843</v>
      </c>
      <c r="AM331" s="643">
        <v>5</v>
      </c>
      <c r="AN331" s="643" t="s">
        <v>193</v>
      </c>
    </row>
    <row r="332" spans="1:40">
      <c r="A332" s="643" t="s">
        <v>845</v>
      </c>
      <c r="B332" s="643" t="s">
        <v>470</v>
      </c>
      <c r="C332" s="643">
        <v>83</v>
      </c>
      <c r="D332" s="643">
        <v>83</v>
      </c>
      <c r="E332" s="643">
        <v>90</v>
      </c>
      <c r="F332" s="643">
        <v>60</v>
      </c>
      <c r="G332" s="643">
        <v>71</v>
      </c>
      <c r="H332" s="643">
        <v>76</v>
      </c>
      <c r="I332" s="643">
        <v>71</v>
      </c>
      <c r="J332" s="643">
        <v>69</v>
      </c>
      <c r="K332" s="643" t="s">
        <v>135</v>
      </c>
      <c r="L332" s="643">
        <v>603</v>
      </c>
      <c r="M332" s="643">
        <v>100</v>
      </c>
      <c r="N332" s="643" t="s">
        <v>192</v>
      </c>
      <c r="O332" s="643" t="s">
        <v>192</v>
      </c>
      <c r="P332" s="642"/>
      <c r="Q332" s="643" t="s">
        <v>192</v>
      </c>
      <c r="R332" s="643" t="s">
        <v>192</v>
      </c>
      <c r="S332" s="642"/>
      <c r="T332" s="643" t="s">
        <v>132</v>
      </c>
      <c r="U332" s="643" t="str">
        <f>VLOOKUP(A332,'2012 SG'!$D$9:$AC$424,26,FALSE)</f>
        <v>A</v>
      </c>
      <c r="V332" s="643" t="b">
        <f t="shared" si="5"/>
        <v>1</v>
      </c>
      <c r="W332" s="643" t="s">
        <v>132</v>
      </c>
      <c r="X332" s="643" t="s">
        <v>132</v>
      </c>
      <c r="Y332" s="643" t="s">
        <v>132</v>
      </c>
      <c r="Z332" s="643" t="s">
        <v>132</v>
      </c>
      <c r="AA332" s="643" t="s">
        <v>132</v>
      </c>
      <c r="AB332" s="643" t="s">
        <v>132</v>
      </c>
      <c r="AC332" s="643" t="s">
        <v>132</v>
      </c>
      <c r="AD332" s="643" t="s">
        <v>132</v>
      </c>
      <c r="AE332" s="643" t="s">
        <v>132</v>
      </c>
      <c r="AF332" s="643" t="s">
        <v>112</v>
      </c>
      <c r="AG332" s="643" t="s">
        <v>112</v>
      </c>
      <c r="AH332" s="643" t="s">
        <v>112</v>
      </c>
      <c r="AI332" s="643" t="s">
        <v>193</v>
      </c>
      <c r="AJ332" s="643" t="s">
        <v>274</v>
      </c>
      <c r="AK332" s="643" t="s">
        <v>1853</v>
      </c>
      <c r="AL332" s="643" t="s">
        <v>1838</v>
      </c>
      <c r="AM332" s="643">
        <v>4</v>
      </c>
      <c r="AN332" s="643" t="s">
        <v>193</v>
      </c>
    </row>
    <row r="333" spans="1:40">
      <c r="A333" s="643" t="s">
        <v>846</v>
      </c>
      <c r="B333" s="643" t="s">
        <v>471</v>
      </c>
      <c r="C333" s="643">
        <v>69</v>
      </c>
      <c r="D333" s="643">
        <v>65</v>
      </c>
      <c r="E333" s="643">
        <v>94</v>
      </c>
      <c r="F333" s="643">
        <v>37</v>
      </c>
      <c r="G333" s="643">
        <v>67</v>
      </c>
      <c r="H333" s="643">
        <v>63</v>
      </c>
      <c r="I333" s="643">
        <v>73</v>
      </c>
      <c r="J333" s="643">
        <v>59</v>
      </c>
      <c r="K333" s="643" t="s">
        <v>135</v>
      </c>
      <c r="L333" s="643">
        <v>527</v>
      </c>
      <c r="M333" s="643">
        <v>100</v>
      </c>
      <c r="N333" s="643" t="s">
        <v>192</v>
      </c>
      <c r="O333" s="643" t="s">
        <v>192</v>
      </c>
      <c r="P333" s="642"/>
      <c r="Q333" s="643" t="s">
        <v>192</v>
      </c>
      <c r="R333" s="643" t="s">
        <v>192</v>
      </c>
      <c r="S333" s="642"/>
      <c r="T333" s="643" t="s">
        <v>132</v>
      </c>
      <c r="U333" s="643" t="str">
        <f>VLOOKUP(A333,'2012 SG'!$D$9:$AC$424,26,FALSE)</f>
        <v>A</v>
      </c>
      <c r="V333" s="643" t="b">
        <f t="shared" si="5"/>
        <v>1</v>
      </c>
      <c r="W333" s="643" t="s">
        <v>132</v>
      </c>
      <c r="X333" s="643" t="s">
        <v>114</v>
      </c>
      <c r="Y333" s="643" t="s">
        <v>132</v>
      </c>
      <c r="Z333" s="643" t="s">
        <v>114</v>
      </c>
      <c r="AA333" s="643" t="s">
        <v>132</v>
      </c>
      <c r="AB333" s="643" t="s">
        <v>114</v>
      </c>
      <c r="AC333" s="643" t="s">
        <v>114</v>
      </c>
      <c r="AD333" s="643" t="s">
        <v>114</v>
      </c>
      <c r="AE333" s="643" t="s">
        <v>114</v>
      </c>
      <c r="AF333" s="643" t="s">
        <v>112</v>
      </c>
      <c r="AG333" s="643" t="s">
        <v>112</v>
      </c>
      <c r="AH333" s="643" t="s">
        <v>112</v>
      </c>
      <c r="AI333" s="643" t="s">
        <v>193</v>
      </c>
      <c r="AJ333" s="643" t="s">
        <v>274</v>
      </c>
      <c r="AK333" s="643" t="s">
        <v>1819</v>
      </c>
      <c r="AL333" s="643" t="s">
        <v>1808</v>
      </c>
      <c r="AM333" s="643">
        <v>4</v>
      </c>
      <c r="AN333" s="643" t="s">
        <v>192</v>
      </c>
    </row>
    <row r="334" spans="1:40">
      <c r="A334" s="643" t="s">
        <v>847</v>
      </c>
      <c r="B334" s="643" t="s">
        <v>472</v>
      </c>
      <c r="C334" s="643">
        <v>85</v>
      </c>
      <c r="D334" s="643">
        <v>84</v>
      </c>
      <c r="E334" s="643">
        <v>96</v>
      </c>
      <c r="F334" s="643">
        <v>66</v>
      </c>
      <c r="G334" s="643">
        <v>70</v>
      </c>
      <c r="H334" s="643">
        <v>72</v>
      </c>
      <c r="I334" s="643">
        <v>66</v>
      </c>
      <c r="J334" s="643">
        <v>66</v>
      </c>
      <c r="K334" s="643" t="s">
        <v>135</v>
      </c>
      <c r="L334" s="643">
        <v>605</v>
      </c>
      <c r="M334" s="643">
        <v>100</v>
      </c>
      <c r="N334" s="643" t="s">
        <v>192</v>
      </c>
      <c r="O334" s="643" t="s">
        <v>192</v>
      </c>
      <c r="P334" s="642"/>
      <c r="Q334" s="643" t="s">
        <v>192</v>
      </c>
      <c r="R334" s="643" t="s">
        <v>192</v>
      </c>
      <c r="S334" s="642"/>
      <c r="T334" s="643" t="s">
        <v>132</v>
      </c>
      <c r="U334" s="643" t="str">
        <f>VLOOKUP(A334,'2012 SG'!$D$9:$AC$424,26,FALSE)</f>
        <v>A</v>
      </c>
      <c r="V334" s="643" t="b">
        <f t="shared" si="5"/>
        <v>1</v>
      </c>
      <c r="W334" s="643" t="s">
        <v>132</v>
      </c>
      <c r="X334" s="643" t="s">
        <v>132</v>
      </c>
      <c r="Y334" s="643" t="s">
        <v>132</v>
      </c>
      <c r="Z334" s="643" t="s">
        <v>132</v>
      </c>
      <c r="AA334" s="643" t="s">
        <v>132</v>
      </c>
      <c r="AB334" s="643" t="s">
        <v>132</v>
      </c>
      <c r="AC334" s="643" t="s">
        <v>114</v>
      </c>
      <c r="AD334" s="643"/>
      <c r="AE334" s="643"/>
      <c r="AF334" s="643"/>
      <c r="AG334" s="643"/>
      <c r="AH334" s="643"/>
      <c r="AI334" s="643" t="s">
        <v>193</v>
      </c>
      <c r="AJ334" s="643" t="s">
        <v>274</v>
      </c>
      <c r="AK334" s="643" t="s">
        <v>1828</v>
      </c>
      <c r="AL334" s="643" t="s">
        <v>1821</v>
      </c>
      <c r="AM334" s="643">
        <v>4</v>
      </c>
      <c r="AN334" s="643" t="s">
        <v>192</v>
      </c>
    </row>
    <row r="335" spans="1:40">
      <c r="A335" s="643" t="s">
        <v>848</v>
      </c>
      <c r="B335" s="643" t="s">
        <v>473</v>
      </c>
      <c r="C335" s="643">
        <v>61</v>
      </c>
      <c r="D335" s="643">
        <v>57</v>
      </c>
      <c r="E335" s="643">
        <v>81</v>
      </c>
      <c r="F335" s="643">
        <v>44</v>
      </c>
      <c r="G335" s="643">
        <v>65</v>
      </c>
      <c r="H335" s="643">
        <v>66</v>
      </c>
      <c r="I335" s="643">
        <v>74</v>
      </c>
      <c r="J335" s="643">
        <v>74</v>
      </c>
      <c r="K335" s="643" t="s">
        <v>135</v>
      </c>
      <c r="L335" s="643">
        <v>522</v>
      </c>
      <c r="M335" s="643">
        <v>100</v>
      </c>
      <c r="N335" s="643" t="s">
        <v>192</v>
      </c>
      <c r="O335" s="643" t="s">
        <v>192</v>
      </c>
      <c r="P335" s="642"/>
      <c r="Q335" s="643" t="s">
        <v>192</v>
      </c>
      <c r="R335" s="643" t="s">
        <v>192</v>
      </c>
      <c r="S335" s="642"/>
      <c r="T335" s="643" t="s">
        <v>114</v>
      </c>
      <c r="U335" s="643" t="str">
        <f>VLOOKUP(A335,'2012 SG'!$D$9:$AC$424,26,FALSE)</f>
        <v>B</v>
      </c>
      <c r="V335" s="643" t="b">
        <f t="shared" si="5"/>
        <v>1</v>
      </c>
      <c r="W335" s="643" t="s">
        <v>114</v>
      </c>
      <c r="X335" s="643" t="s">
        <v>132</v>
      </c>
      <c r="Y335" s="643" t="s">
        <v>132</v>
      </c>
      <c r="Z335" s="643" t="s">
        <v>114</v>
      </c>
      <c r="AA335" s="643" t="s">
        <v>132</v>
      </c>
      <c r="AB335" s="643" t="s">
        <v>114</v>
      </c>
      <c r="AC335" s="643" t="s">
        <v>114</v>
      </c>
      <c r="AD335" s="643" t="s">
        <v>114</v>
      </c>
      <c r="AE335" s="643" t="s">
        <v>114</v>
      </c>
      <c r="AF335" s="643" t="s">
        <v>112</v>
      </c>
      <c r="AG335" s="643" t="s">
        <v>112</v>
      </c>
      <c r="AH335" s="643" t="s">
        <v>112</v>
      </c>
      <c r="AI335" s="643" t="s">
        <v>193</v>
      </c>
      <c r="AJ335" s="643" t="s">
        <v>274</v>
      </c>
      <c r="AK335" s="643" t="s">
        <v>1818</v>
      </c>
      <c r="AL335" s="643" t="s">
        <v>1810</v>
      </c>
      <c r="AM335" s="643">
        <v>4</v>
      </c>
      <c r="AN335" s="643" t="s">
        <v>192</v>
      </c>
    </row>
    <row r="336" spans="1:40">
      <c r="A336" s="643" t="s">
        <v>849</v>
      </c>
      <c r="B336" s="643" t="s">
        <v>27</v>
      </c>
      <c r="C336" s="643">
        <v>43</v>
      </c>
      <c r="D336" s="643">
        <v>43</v>
      </c>
      <c r="E336" s="643">
        <v>80</v>
      </c>
      <c r="F336" s="643">
        <v>22</v>
      </c>
      <c r="G336" s="643">
        <v>63</v>
      </c>
      <c r="H336" s="643">
        <v>66</v>
      </c>
      <c r="I336" s="643">
        <v>77</v>
      </c>
      <c r="J336" s="643">
        <v>71</v>
      </c>
      <c r="K336" s="643" t="s">
        <v>135</v>
      </c>
      <c r="L336" s="643">
        <v>465</v>
      </c>
      <c r="M336" s="643">
        <v>100</v>
      </c>
      <c r="N336" s="643" t="s">
        <v>192</v>
      </c>
      <c r="O336" s="643" t="s">
        <v>192</v>
      </c>
      <c r="P336" s="643"/>
      <c r="Q336" s="643" t="s">
        <v>192</v>
      </c>
      <c r="R336" s="643" t="s">
        <v>192</v>
      </c>
      <c r="S336" s="642"/>
      <c r="T336" s="643" t="s">
        <v>112</v>
      </c>
      <c r="U336" s="643" t="str">
        <f>VLOOKUP(A336,'2012 SG'!$D$9:$AC$424,26,FALSE)</f>
        <v>C</v>
      </c>
      <c r="V336" s="643" t="b">
        <f t="shared" si="5"/>
        <v>1</v>
      </c>
      <c r="W336" s="643" t="s">
        <v>110</v>
      </c>
      <c r="X336" s="643" t="s">
        <v>112</v>
      </c>
      <c r="Y336" s="643" t="s">
        <v>110</v>
      </c>
      <c r="Z336" s="643" t="s">
        <v>110</v>
      </c>
      <c r="AA336" s="643" t="s">
        <v>110</v>
      </c>
      <c r="AB336" s="643" t="s">
        <v>131</v>
      </c>
      <c r="AC336" s="643" t="s">
        <v>110</v>
      </c>
      <c r="AD336" s="643" t="s">
        <v>112</v>
      </c>
      <c r="AE336" s="643" t="s">
        <v>112</v>
      </c>
      <c r="AF336" s="643" t="s">
        <v>110</v>
      </c>
      <c r="AG336" s="643" t="s">
        <v>110</v>
      </c>
      <c r="AH336" s="643" t="s">
        <v>110</v>
      </c>
      <c r="AI336" s="643" t="s">
        <v>193</v>
      </c>
      <c r="AJ336" s="643" t="s">
        <v>274</v>
      </c>
      <c r="AK336" s="643" t="s">
        <v>1808</v>
      </c>
      <c r="AL336" s="643" t="s">
        <v>1816</v>
      </c>
      <c r="AM336" s="643">
        <v>1</v>
      </c>
      <c r="AN336" s="643" t="s">
        <v>192</v>
      </c>
    </row>
    <row r="337" spans="1:40">
      <c r="A337" s="643" t="s">
        <v>851</v>
      </c>
      <c r="B337" s="643" t="s">
        <v>476</v>
      </c>
      <c r="C337" s="643">
        <v>67</v>
      </c>
      <c r="D337" s="643">
        <v>95</v>
      </c>
      <c r="E337" s="643">
        <v>100</v>
      </c>
      <c r="F337" s="643">
        <v>33</v>
      </c>
      <c r="G337" s="643">
        <v>60</v>
      </c>
      <c r="H337" s="643">
        <v>82</v>
      </c>
      <c r="I337" s="643">
        <v>53</v>
      </c>
      <c r="J337" s="643">
        <v>82</v>
      </c>
      <c r="K337" s="643" t="s">
        <v>135</v>
      </c>
      <c r="L337" s="643">
        <v>572</v>
      </c>
      <c r="M337" s="643">
        <v>99</v>
      </c>
      <c r="N337" s="643" t="s">
        <v>192</v>
      </c>
      <c r="O337" s="643" t="s">
        <v>192</v>
      </c>
      <c r="P337" s="642"/>
      <c r="Q337" s="643" t="s">
        <v>192</v>
      </c>
      <c r="R337" s="643" t="s">
        <v>192</v>
      </c>
      <c r="S337" s="642"/>
      <c r="T337" s="643" t="s">
        <v>132</v>
      </c>
      <c r="U337" s="643" t="str">
        <f>VLOOKUP(A337,'2012 SG'!$D$9:$AC$424,26,FALSE)</f>
        <v>A</v>
      </c>
      <c r="V337" s="643" t="b">
        <f t="shared" si="5"/>
        <v>1</v>
      </c>
      <c r="W337" s="643" t="s">
        <v>132</v>
      </c>
      <c r="X337" s="643" t="s">
        <v>132</v>
      </c>
      <c r="Y337" s="643" t="s">
        <v>132</v>
      </c>
      <c r="Z337" s="643"/>
      <c r="AA337" s="643" t="s">
        <v>132</v>
      </c>
      <c r="AB337" s="643"/>
      <c r="AC337" s="643"/>
      <c r="AD337" s="643"/>
      <c r="AE337" s="643"/>
      <c r="AF337" s="643"/>
      <c r="AG337" s="643"/>
      <c r="AH337" s="643"/>
      <c r="AI337" s="643" t="s">
        <v>192</v>
      </c>
      <c r="AJ337" s="643" t="s">
        <v>475</v>
      </c>
      <c r="AK337" s="643" t="s">
        <v>1828</v>
      </c>
      <c r="AL337" s="643" t="s">
        <v>1817</v>
      </c>
      <c r="AM337" s="643">
        <v>7</v>
      </c>
      <c r="AN337" s="643" t="s">
        <v>193</v>
      </c>
    </row>
    <row r="338" spans="1:40">
      <c r="A338" s="643" t="s">
        <v>853</v>
      </c>
      <c r="B338" s="643" t="s">
        <v>478</v>
      </c>
      <c r="C338" s="643">
        <v>68</v>
      </c>
      <c r="D338" s="643">
        <v>92</v>
      </c>
      <c r="E338" s="643">
        <v>85</v>
      </c>
      <c r="F338" s="643">
        <v>41</v>
      </c>
      <c r="G338" s="643">
        <v>63</v>
      </c>
      <c r="H338" s="643">
        <v>87</v>
      </c>
      <c r="I338" s="643">
        <v>64</v>
      </c>
      <c r="J338" s="643">
        <v>83</v>
      </c>
      <c r="K338" s="643" t="s">
        <v>135</v>
      </c>
      <c r="L338" s="643">
        <v>583</v>
      </c>
      <c r="M338" s="643">
        <v>100</v>
      </c>
      <c r="N338" s="643" t="s">
        <v>193</v>
      </c>
      <c r="O338" s="643" t="s">
        <v>192</v>
      </c>
      <c r="P338" s="642"/>
      <c r="Q338" s="643" t="s">
        <v>192</v>
      </c>
      <c r="R338" s="643" t="s">
        <v>192</v>
      </c>
      <c r="S338" s="642"/>
      <c r="T338" s="643" t="s">
        <v>132</v>
      </c>
      <c r="U338" s="643" t="str">
        <f>VLOOKUP(A338,'2012 SG'!$D$9:$AC$424,26,FALSE)</f>
        <v>A</v>
      </c>
      <c r="V338" s="643" t="b">
        <f t="shared" si="5"/>
        <v>1</v>
      </c>
      <c r="W338" s="643" t="s">
        <v>114</v>
      </c>
      <c r="X338" s="643" t="s">
        <v>132</v>
      </c>
      <c r="Y338" s="643" t="s">
        <v>132</v>
      </c>
      <c r="Z338" s="643" t="s">
        <v>110</v>
      </c>
      <c r="AA338" s="643" t="s">
        <v>114</v>
      </c>
      <c r="AB338" s="643"/>
      <c r="AC338" s="643"/>
      <c r="AD338" s="643"/>
      <c r="AE338" s="643"/>
      <c r="AF338" s="643"/>
      <c r="AG338" s="643"/>
      <c r="AH338" s="643"/>
      <c r="AI338" s="643" t="s">
        <v>192</v>
      </c>
      <c r="AJ338" s="643" t="s">
        <v>475</v>
      </c>
      <c r="AK338" s="643" t="s">
        <v>1815</v>
      </c>
      <c r="AL338" s="643" t="s">
        <v>1810</v>
      </c>
      <c r="AM338" s="643">
        <v>7</v>
      </c>
      <c r="AN338" s="643" t="s">
        <v>192</v>
      </c>
    </row>
    <row r="339" spans="1:40">
      <c r="A339" s="643" t="s">
        <v>1004</v>
      </c>
      <c r="B339" s="643" t="s">
        <v>157</v>
      </c>
      <c r="C339" s="643">
        <v>73</v>
      </c>
      <c r="D339" s="643">
        <v>100</v>
      </c>
      <c r="E339" s="643">
        <v>67</v>
      </c>
      <c r="F339" s="643">
        <v>41</v>
      </c>
      <c r="G339" s="643">
        <v>63</v>
      </c>
      <c r="H339" s="643">
        <v>100</v>
      </c>
      <c r="I339" s="643">
        <v>63</v>
      </c>
      <c r="J339" s="643">
        <v>100</v>
      </c>
      <c r="K339" s="643" t="s">
        <v>135</v>
      </c>
      <c r="L339" s="643">
        <v>607</v>
      </c>
      <c r="M339" s="643">
        <v>100</v>
      </c>
      <c r="N339" s="643" t="s">
        <v>193</v>
      </c>
      <c r="O339" s="643" t="s">
        <v>192</v>
      </c>
      <c r="P339" s="642"/>
      <c r="Q339" s="643" t="s">
        <v>192</v>
      </c>
      <c r="R339" s="643" t="s">
        <v>192</v>
      </c>
      <c r="S339" s="642"/>
      <c r="T339" s="643"/>
      <c r="U339" s="643">
        <f>VLOOKUP(A339,'2012 SG'!$D$9:$AC$424,26,FALSE)</f>
        <v>0</v>
      </c>
      <c r="V339" s="643" t="b">
        <f t="shared" si="5"/>
        <v>0</v>
      </c>
      <c r="W339" s="643" t="s">
        <v>112</v>
      </c>
      <c r="X339" s="643"/>
      <c r="Y339" s="643"/>
      <c r="Z339" s="643"/>
      <c r="AA339" s="643"/>
      <c r="AB339" s="643"/>
      <c r="AC339" s="643"/>
      <c r="AD339" s="643"/>
      <c r="AE339" s="643"/>
      <c r="AF339" s="643"/>
      <c r="AG339" s="643"/>
      <c r="AH339" s="643"/>
      <c r="AI339" s="643" t="s">
        <v>192</v>
      </c>
      <c r="AJ339" s="643" t="s">
        <v>475</v>
      </c>
      <c r="AK339" s="643" t="s">
        <v>1819</v>
      </c>
      <c r="AL339" s="643" t="s">
        <v>1811</v>
      </c>
      <c r="AM339" s="643">
        <v>7</v>
      </c>
      <c r="AN339" s="643" t="s">
        <v>192</v>
      </c>
    </row>
    <row r="340" spans="1:40">
      <c r="A340" s="643" t="s">
        <v>1002</v>
      </c>
      <c r="B340" s="643" t="s">
        <v>1366</v>
      </c>
      <c r="C340" s="643">
        <v>76</v>
      </c>
      <c r="D340" s="643">
        <v>93</v>
      </c>
      <c r="E340" s="643">
        <v>92</v>
      </c>
      <c r="F340" s="643">
        <v>41</v>
      </c>
      <c r="G340" s="643">
        <v>69</v>
      </c>
      <c r="H340" s="643">
        <v>89</v>
      </c>
      <c r="I340" s="643">
        <v>59</v>
      </c>
      <c r="J340" s="643">
        <v>85</v>
      </c>
      <c r="K340" s="643" t="s">
        <v>135</v>
      </c>
      <c r="L340" s="643">
        <v>604</v>
      </c>
      <c r="M340" s="643">
        <v>100</v>
      </c>
      <c r="N340" s="643" t="s">
        <v>192</v>
      </c>
      <c r="O340" s="643" t="s">
        <v>192</v>
      </c>
      <c r="P340" s="642"/>
      <c r="Q340" s="643" t="s">
        <v>192</v>
      </c>
      <c r="R340" s="643" t="s">
        <v>192</v>
      </c>
      <c r="S340" s="642"/>
      <c r="T340" s="643" t="s">
        <v>132</v>
      </c>
      <c r="U340" s="643" t="str">
        <f>VLOOKUP(A340,'2012 SG'!$D$9:$AC$424,26,FALSE)</f>
        <v>A</v>
      </c>
      <c r="V340" s="643" t="b">
        <f t="shared" si="5"/>
        <v>1</v>
      </c>
      <c r="W340" s="643" t="s">
        <v>132</v>
      </c>
      <c r="X340" s="643"/>
      <c r="Y340" s="643"/>
      <c r="Z340" s="643"/>
      <c r="AA340" s="643"/>
      <c r="AB340" s="643"/>
      <c r="AC340" s="643"/>
      <c r="AD340" s="643"/>
      <c r="AE340" s="643"/>
      <c r="AF340" s="643"/>
      <c r="AG340" s="643"/>
      <c r="AH340" s="643"/>
      <c r="AI340" s="643" t="s">
        <v>193</v>
      </c>
      <c r="AJ340" s="643" t="s">
        <v>475</v>
      </c>
      <c r="AK340" s="643" t="s">
        <v>1855</v>
      </c>
      <c r="AL340" s="643" t="s">
        <v>1831</v>
      </c>
      <c r="AM340" s="643">
        <v>4</v>
      </c>
      <c r="AN340" s="643" t="s">
        <v>193</v>
      </c>
    </row>
    <row r="341" spans="1:40">
      <c r="A341" s="643" t="s">
        <v>1000</v>
      </c>
      <c r="B341" s="643" t="s">
        <v>1367</v>
      </c>
      <c r="C341" s="643">
        <v>68</v>
      </c>
      <c r="D341" s="643">
        <v>91</v>
      </c>
      <c r="E341" s="643">
        <v>93</v>
      </c>
      <c r="F341" s="643">
        <v>41</v>
      </c>
      <c r="G341" s="643">
        <v>66</v>
      </c>
      <c r="H341" s="643">
        <v>87</v>
      </c>
      <c r="I341" s="643">
        <v>62</v>
      </c>
      <c r="J341" s="643">
        <v>80</v>
      </c>
      <c r="K341" s="643" t="s">
        <v>135</v>
      </c>
      <c r="L341" s="643">
        <v>588</v>
      </c>
      <c r="M341" s="643">
        <v>100</v>
      </c>
      <c r="N341" s="643" t="s">
        <v>192</v>
      </c>
      <c r="O341" s="643" t="s">
        <v>192</v>
      </c>
      <c r="P341" s="642"/>
      <c r="Q341" s="643" t="s">
        <v>192</v>
      </c>
      <c r="R341" s="643" t="s">
        <v>192</v>
      </c>
      <c r="S341" s="642"/>
      <c r="T341" s="643" t="s">
        <v>132</v>
      </c>
      <c r="U341" s="643" t="str">
        <f>VLOOKUP(A341,'2012 SG'!$D$9:$AC$424,26,FALSE)</f>
        <v>A</v>
      </c>
      <c r="V341" s="643" t="b">
        <f t="shared" si="5"/>
        <v>1</v>
      </c>
      <c r="W341" s="643" t="s">
        <v>132</v>
      </c>
      <c r="X341" s="643"/>
      <c r="Y341" s="643"/>
      <c r="Z341" s="643"/>
      <c r="AA341" s="643"/>
      <c r="AB341" s="643"/>
      <c r="AC341" s="643"/>
      <c r="AD341" s="643"/>
      <c r="AE341" s="643"/>
      <c r="AF341" s="642"/>
      <c r="AG341" s="643"/>
      <c r="AH341" s="643"/>
      <c r="AI341" s="643" t="s">
        <v>193</v>
      </c>
      <c r="AJ341" s="643" t="s">
        <v>475</v>
      </c>
      <c r="AK341" s="643" t="s">
        <v>1829</v>
      </c>
      <c r="AL341" s="643" t="s">
        <v>1808</v>
      </c>
      <c r="AM341" s="643">
        <v>4</v>
      </c>
      <c r="AN341" s="643" t="s">
        <v>192</v>
      </c>
    </row>
    <row r="342" spans="1:40">
      <c r="A342" s="643" t="s">
        <v>857</v>
      </c>
      <c r="B342" s="643" t="s">
        <v>482</v>
      </c>
      <c r="C342" s="643">
        <v>17</v>
      </c>
      <c r="D342" s="643">
        <v>65</v>
      </c>
      <c r="E342" s="643">
        <v>86</v>
      </c>
      <c r="F342" s="643">
        <v>22</v>
      </c>
      <c r="G342" s="643">
        <v>52</v>
      </c>
      <c r="H342" s="643">
        <v>90</v>
      </c>
      <c r="I342" s="643">
        <v>52</v>
      </c>
      <c r="J342" s="643">
        <v>90</v>
      </c>
      <c r="K342" s="643" t="s">
        <v>135</v>
      </c>
      <c r="L342" s="643">
        <v>474</v>
      </c>
      <c r="M342" s="643">
        <v>100</v>
      </c>
      <c r="N342" s="643" t="s">
        <v>193</v>
      </c>
      <c r="O342" s="643" t="s">
        <v>192</v>
      </c>
      <c r="P342" s="642"/>
      <c r="Q342" s="643" t="s">
        <v>192</v>
      </c>
      <c r="R342" s="643" t="s">
        <v>192</v>
      </c>
      <c r="S342" s="642"/>
      <c r="T342" s="643"/>
      <c r="U342" s="643">
        <f>VLOOKUP(A342,'2012 SG'!$D$9:$AC$424,26,FALSE)</f>
        <v>0</v>
      </c>
      <c r="V342" s="643" t="b">
        <f t="shared" si="5"/>
        <v>0</v>
      </c>
      <c r="W342" s="643" t="s">
        <v>110</v>
      </c>
      <c r="X342" s="643" t="s">
        <v>112</v>
      </c>
      <c r="Y342" s="643"/>
      <c r="Z342" s="643"/>
      <c r="AA342" s="643"/>
      <c r="AB342" s="643"/>
      <c r="AC342" s="643"/>
      <c r="AD342" s="643"/>
      <c r="AE342" s="643"/>
      <c r="AF342" s="643"/>
      <c r="AG342" s="643"/>
      <c r="AH342" s="643"/>
      <c r="AI342" s="643" t="s">
        <v>192</v>
      </c>
      <c r="AJ342" s="643" t="s">
        <v>475</v>
      </c>
      <c r="AK342" s="643" t="s">
        <v>1829</v>
      </c>
      <c r="AL342" s="643" t="s">
        <v>1817</v>
      </c>
      <c r="AM342" s="643">
        <v>7</v>
      </c>
      <c r="AN342" s="643" t="s">
        <v>192</v>
      </c>
    </row>
    <row r="343" spans="1:40">
      <c r="A343" s="643" t="s">
        <v>996</v>
      </c>
      <c r="B343" s="643" t="s">
        <v>1369</v>
      </c>
      <c r="C343" s="643">
        <v>54</v>
      </c>
      <c r="D343" s="643">
        <v>80</v>
      </c>
      <c r="E343" s="643">
        <v>82</v>
      </c>
      <c r="F343" s="643">
        <v>45</v>
      </c>
      <c r="G343" s="643">
        <v>50</v>
      </c>
      <c r="H343" s="643">
        <v>79</v>
      </c>
      <c r="I343" s="643">
        <v>46</v>
      </c>
      <c r="J343" s="643">
        <v>69</v>
      </c>
      <c r="K343" s="643" t="s">
        <v>135</v>
      </c>
      <c r="L343" s="643">
        <v>505</v>
      </c>
      <c r="M343" s="643">
        <v>99</v>
      </c>
      <c r="N343" s="643" t="s">
        <v>193</v>
      </c>
      <c r="O343" s="643" t="s">
        <v>193</v>
      </c>
      <c r="P343" s="642" t="s">
        <v>193</v>
      </c>
      <c r="Q343" s="643" t="s">
        <v>192</v>
      </c>
      <c r="R343" s="643" t="s">
        <v>192</v>
      </c>
      <c r="S343" s="642"/>
      <c r="T343" s="643" t="s">
        <v>112</v>
      </c>
      <c r="U343" s="643" t="str">
        <f>VLOOKUP(A343,'2012 SG'!$D$9:$AC$424,26,FALSE)</f>
        <v>C</v>
      </c>
      <c r="V343" s="643" t="b">
        <f t="shared" si="5"/>
        <v>1</v>
      </c>
      <c r="W343" s="643" t="s">
        <v>114</v>
      </c>
      <c r="X343" s="643"/>
      <c r="Y343" s="643"/>
      <c r="Z343" s="643"/>
      <c r="AA343" s="643"/>
      <c r="AB343" s="643"/>
      <c r="AC343" s="643"/>
      <c r="AD343" s="643"/>
      <c r="AE343" s="643"/>
      <c r="AF343" s="643"/>
      <c r="AG343" s="643"/>
      <c r="AH343" s="643"/>
      <c r="AI343" s="643" t="s">
        <v>193</v>
      </c>
      <c r="AJ343" s="643" t="s">
        <v>475</v>
      </c>
      <c r="AK343" s="643" t="s">
        <v>1865</v>
      </c>
      <c r="AL343" s="643" t="s">
        <v>1854</v>
      </c>
      <c r="AM343" s="643">
        <v>2</v>
      </c>
      <c r="AN343" s="643" t="s">
        <v>193</v>
      </c>
    </row>
    <row r="344" spans="1:40">
      <c r="A344" s="643" t="s">
        <v>995</v>
      </c>
      <c r="B344" s="643" t="s">
        <v>1370</v>
      </c>
      <c r="C344" s="643">
        <v>42</v>
      </c>
      <c r="D344" s="643">
        <v>72</v>
      </c>
      <c r="E344" s="643">
        <v>84</v>
      </c>
      <c r="F344" s="643">
        <v>41</v>
      </c>
      <c r="G344" s="643">
        <v>55</v>
      </c>
      <c r="H344" s="643">
        <v>82</v>
      </c>
      <c r="I344" s="643">
        <v>63</v>
      </c>
      <c r="J344" s="643">
        <v>77</v>
      </c>
      <c r="K344" s="643" t="s">
        <v>135</v>
      </c>
      <c r="L344" s="643">
        <v>516</v>
      </c>
      <c r="M344" s="643">
        <v>100</v>
      </c>
      <c r="N344" s="643" t="s">
        <v>193</v>
      </c>
      <c r="O344" s="643" t="s">
        <v>192</v>
      </c>
      <c r="P344" s="642"/>
      <c r="Q344" s="643" t="s">
        <v>192</v>
      </c>
      <c r="R344" s="643" t="s">
        <v>192</v>
      </c>
      <c r="S344" s="642"/>
      <c r="T344" s="643" t="s">
        <v>114</v>
      </c>
      <c r="U344" s="643" t="str">
        <f>VLOOKUP(A344,'2012 SG'!$D$9:$AC$424,26,FALSE)</f>
        <v>B</v>
      </c>
      <c r="V344" s="643" t="b">
        <f t="shared" si="5"/>
        <v>1</v>
      </c>
      <c r="W344" s="643" t="s">
        <v>110</v>
      </c>
      <c r="X344" s="643"/>
      <c r="Y344" s="643"/>
      <c r="Z344" s="643"/>
      <c r="AA344" s="643"/>
      <c r="AB344" s="643"/>
      <c r="AC344" s="643"/>
      <c r="AD344" s="643"/>
      <c r="AE344" s="643"/>
      <c r="AF344" s="643"/>
      <c r="AG344" s="643"/>
      <c r="AH344" s="643"/>
      <c r="AI344" s="643" t="s">
        <v>192</v>
      </c>
      <c r="AJ344" s="643" t="s">
        <v>475</v>
      </c>
      <c r="AK344" s="643" t="s">
        <v>1880</v>
      </c>
      <c r="AL344" s="643" t="s">
        <v>1821</v>
      </c>
      <c r="AM344" s="643">
        <v>7</v>
      </c>
      <c r="AN344" s="643" t="s">
        <v>193</v>
      </c>
    </row>
    <row r="345" spans="1:40">
      <c r="A345" s="643" t="s">
        <v>992</v>
      </c>
      <c r="B345" s="643" t="s">
        <v>1309</v>
      </c>
      <c r="C345" s="643">
        <v>19</v>
      </c>
      <c r="D345" s="643">
        <v>44</v>
      </c>
      <c r="E345" s="643">
        <v>56</v>
      </c>
      <c r="F345" s="643">
        <v>41</v>
      </c>
      <c r="G345" s="643">
        <v>44</v>
      </c>
      <c r="H345" s="643">
        <v>76</v>
      </c>
      <c r="I345" s="643">
        <v>43</v>
      </c>
      <c r="J345" s="643">
        <v>76</v>
      </c>
      <c r="K345" s="643" t="s">
        <v>135</v>
      </c>
      <c r="L345" s="643">
        <v>399</v>
      </c>
      <c r="M345" s="643">
        <v>100</v>
      </c>
      <c r="N345" s="643"/>
      <c r="O345" s="643" t="s">
        <v>193</v>
      </c>
      <c r="P345" s="642"/>
      <c r="Q345" s="643"/>
      <c r="R345" s="643" t="s">
        <v>192</v>
      </c>
      <c r="S345" s="642"/>
      <c r="T345" s="643"/>
      <c r="U345" s="643">
        <f>VLOOKUP(A345,'2012 SG'!$D$9:$AC$424,26,FALSE)</f>
        <v>0</v>
      </c>
      <c r="V345" s="643" t="b">
        <f t="shared" si="5"/>
        <v>0</v>
      </c>
      <c r="W345" s="643"/>
      <c r="X345" s="643"/>
      <c r="Y345" s="643"/>
      <c r="Z345" s="643"/>
      <c r="AA345" s="643"/>
      <c r="AB345" s="643"/>
      <c r="AC345" s="643"/>
      <c r="AD345" s="643"/>
      <c r="AE345" s="643"/>
      <c r="AF345" s="643"/>
      <c r="AG345" s="643"/>
      <c r="AH345" s="643"/>
      <c r="AI345" s="643" t="s">
        <v>192</v>
      </c>
      <c r="AJ345" s="643" t="s">
        <v>475</v>
      </c>
      <c r="AK345" s="643" t="s">
        <v>1831</v>
      </c>
      <c r="AL345" s="643" t="s">
        <v>1817</v>
      </c>
      <c r="AM345" s="643">
        <v>7</v>
      </c>
      <c r="AN345" s="643" t="s">
        <v>192</v>
      </c>
    </row>
    <row r="346" spans="1:40">
      <c r="A346" s="643" t="s">
        <v>879</v>
      </c>
      <c r="B346" s="643" t="s">
        <v>503</v>
      </c>
      <c r="C346" s="643">
        <v>37</v>
      </c>
      <c r="D346" s="643">
        <v>87</v>
      </c>
      <c r="E346" s="643">
        <v>74</v>
      </c>
      <c r="F346" s="643">
        <v>32</v>
      </c>
      <c r="G346" s="643">
        <v>54</v>
      </c>
      <c r="H346" s="643">
        <v>96</v>
      </c>
      <c r="I346" s="643">
        <v>61</v>
      </c>
      <c r="J346" s="643">
        <v>97</v>
      </c>
      <c r="K346" s="643" t="s">
        <v>135</v>
      </c>
      <c r="L346" s="643">
        <v>538</v>
      </c>
      <c r="M346" s="643">
        <v>100</v>
      </c>
      <c r="N346" s="643" t="s">
        <v>192</v>
      </c>
      <c r="O346" s="643" t="s">
        <v>192</v>
      </c>
      <c r="P346" s="642"/>
      <c r="Q346" s="643" t="s">
        <v>192</v>
      </c>
      <c r="R346" s="643" t="s">
        <v>192</v>
      </c>
      <c r="S346" s="642"/>
      <c r="T346" s="643" t="s">
        <v>132</v>
      </c>
      <c r="U346" s="643" t="str">
        <f>VLOOKUP(A346,'2012 SG'!$D$9:$AC$424,26,FALSE)</f>
        <v>A</v>
      </c>
      <c r="V346" s="643" t="b">
        <f t="shared" si="5"/>
        <v>1</v>
      </c>
      <c r="W346" s="643" t="s">
        <v>112</v>
      </c>
      <c r="X346" s="643" t="s">
        <v>112</v>
      </c>
      <c r="Y346" s="643"/>
      <c r="Z346" s="643"/>
      <c r="AA346" s="643"/>
      <c r="AB346" s="643"/>
      <c r="AC346" s="643"/>
      <c r="AD346" s="643"/>
      <c r="AE346" s="643"/>
      <c r="AF346" s="643"/>
      <c r="AG346" s="643"/>
      <c r="AH346" s="643"/>
      <c r="AI346" s="643" t="s">
        <v>192</v>
      </c>
      <c r="AJ346" s="643" t="s">
        <v>475</v>
      </c>
      <c r="AK346" s="643" t="s">
        <v>1838</v>
      </c>
      <c r="AL346" s="643" t="s">
        <v>1810</v>
      </c>
      <c r="AM346" s="643">
        <v>7</v>
      </c>
      <c r="AN346" s="643" t="s">
        <v>192</v>
      </c>
    </row>
    <row r="347" spans="1:40">
      <c r="A347" s="643" t="s">
        <v>880</v>
      </c>
      <c r="B347" s="643" t="s">
        <v>504</v>
      </c>
      <c r="C347" s="643">
        <v>89</v>
      </c>
      <c r="D347" s="643">
        <v>97</v>
      </c>
      <c r="E347" s="643">
        <v>94</v>
      </c>
      <c r="F347" s="643">
        <v>84</v>
      </c>
      <c r="G347" s="643">
        <v>79</v>
      </c>
      <c r="H347" s="643">
        <v>97</v>
      </c>
      <c r="I347" s="643">
        <v>77</v>
      </c>
      <c r="J347" s="643">
        <v>97</v>
      </c>
      <c r="K347" s="643" t="s">
        <v>135</v>
      </c>
      <c r="L347" s="643">
        <v>714</v>
      </c>
      <c r="M347" s="643">
        <v>97</v>
      </c>
      <c r="N347" s="643" t="s">
        <v>192</v>
      </c>
      <c r="O347" s="643" t="s">
        <v>192</v>
      </c>
      <c r="P347" s="642"/>
      <c r="Q347" s="643" t="s">
        <v>192</v>
      </c>
      <c r="R347" s="643" t="s">
        <v>192</v>
      </c>
      <c r="S347" s="642"/>
      <c r="T347" s="643" t="s">
        <v>132</v>
      </c>
      <c r="U347" s="643" t="e">
        <f>VLOOKUP(A347,'2012 SG'!$D$9:$AC$424,26,FALSE)</f>
        <v>#N/A</v>
      </c>
      <c r="V347" s="643" t="e">
        <f t="shared" si="5"/>
        <v>#N/A</v>
      </c>
      <c r="W347" s="643" t="s">
        <v>132</v>
      </c>
      <c r="X347" s="643" t="s">
        <v>132</v>
      </c>
      <c r="Y347" s="643"/>
      <c r="Z347" s="643"/>
      <c r="AA347" s="643"/>
      <c r="AB347" s="643"/>
      <c r="AC347" s="643"/>
      <c r="AD347" s="643"/>
      <c r="AE347" s="643"/>
      <c r="AF347" s="643"/>
      <c r="AG347" s="643"/>
      <c r="AH347" s="643"/>
      <c r="AI347" s="643" t="s">
        <v>192</v>
      </c>
      <c r="AJ347" s="643" t="s">
        <v>475</v>
      </c>
      <c r="AK347" s="643" t="s">
        <v>1840</v>
      </c>
      <c r="AL347" s="643" t="s">
        <v>1833</v>
      </c>
      <c r="AM347" s="643">
        <v>7</v>
      </c>
      <c r="AN347" s="643" t="s">
        <v>193</v>
      </c>
    </row>
    <row r="348" spans="1:40">
      <c r="A348" s="643" t="s">
        <v>788</v>
      </c>
      <c r="B348" s="643" t="s">
        <v>427</v>
      </c>
      <c r="C348" s="643">
        <v>80</v>
      </c>
      <c r="D348" s="643">
        <v>91</v>
      </c>
      <c r="E348" s="643">
        <v>92</v>
      </c>
      <c r="F348" s="643">
        <v>48</v>
      </c>
      <c r="G348" s="643">
        <v>65</v>
      </c>
      <c r="H348" s="643">
        <v>85</v>
      </c>
      <c r="I348" s="643">
        <v>66</v>
      </c>
      <c r="J348" s="643">
        <v>84</v>
      </c>
      <c r="K348" s="643" t="s">
        <v>135</v>
      </c>
      <c r="L348" s="643">
        <v>611</v>
      </c>
      <c r="M348" s="643">
        <v>100</v>
      </c>
      <c r="N348" s="643" t="s">
        <v>192</v>
      </c>
      <c r="O348" s="643" t="s">
        <v>192</v>
      </c>
      <c r="P348" s="643"/>
      <c r="Q348" s="643" t="s">
        <v>192</v>
      </c>
      <c r="R348" s="643" t="s">
        <v>192</v>
      </c>
      <c r="S348" s="642"/>
      <c r="T348" s="643" t="s">
        <v>132</v>
      </c>
      <c r="U348" s="643" t="str">
        <f>VLOOKUP(A348,'2012 SG'!$D$9:$AC$424,26,FALSE)</f>
        <v>A</v>
      </c>
      <c r="V348" s="643" t="b">
        <f t="shared" si="5"/>
        <v>1</v>
      </c>
      <c r="W348" s="643" t="s">
        <v>114</v>
      </c>
      <c r="X348" s="643" t="s">
        <v>132</v>
      </c>
      <c r="Y348" s="643" t="s">
        <v>132</v>
      </c>
      <c r="Z348" s="643" t="s">
        <v>132</v>
      </c>
      <c r="AA348" s="643" t="s">
        <v>132</v>
      </c>
      <c r="AB348" s="643" t="s">
        <v>132</v>
      </c>
      <c r="AC348" s="643" t="s">
        <v>132</v>
      </c>
      <c r="AD348" s="643" t="s">
        <v>132</v>
      </c>
      <c r="AE348" s="643" t="s">
        <v>132</v>
      </c>
      <c r="AF348" s="643" t="s">
        <v>114</v>
      </c>
      <c r="AG348" s="643" t="s">
        <v>196</v>
      </c>
      <c r="AH348" s="643"/>
      <c r="AI348" s="643" t="s">
        <v>192</v>
      </c>
      <c r="AJ348" s="643" t="s">
        <v>197</v>
      </c>
      <c r="AK348" s="643" t="s">
        <v>1874</v>
      </c>
      <c r="AL348" s="643" t="s">
        <v>1847</v>
      </c>
      <c r="AM348" s="643">
        <v>7</v>
      </c>
      <c r="AN348" s="643" t="s">
        <v>193</v>
      </c>
    </row>
    <row r="349" spans="1:40">
      <c r="A349" s="643" t="s">
        <v>850</v>
      </c>
      <c r="B349" s="643" t="s">
        <v>474</v>
      </c>
      <c r="C349" s="643">
        <v>61</v>
      </c>
      <c r="D349" s="643">
        <v>92</v>
      </c>
      <c r="E349" s="643">
        <v>86</v>
      </c>
      <c r="F349" s="643">
        <v>65</v>
      </c>
      <c r="G349" s="643">
        <v>63</v>
      </c>
      <c r="H349" s="643">
        <v>88</v>
      </c>
      <c r="I349" s="643">
        <v>60</v>
      </c>
      <c r="J349" s="643">
        <v>84</v>
      </c>
      <c r="K349" s="643" t="s">
        <v>135</v>
      </c>
      <c r="L349" s="643">
        <v>599</v>
      </c>
      <c r="M349" s="643">
        <v>100</v>
      </c>
      <c r="N349" s="643" t="s">
        <v>192</v>
      </c>
      <c r="O349" s="643" t="s">
        <v>192</v>
      </c>
      <c r="P349" s="643"/>
      <c r="Q349" s="643" t="s">
        <v>192</v>
      </c>
      <c r="R349" s="643" t="s">
        <v>192</v>
      </c>
      <c r="S349" s="642"/>
      <c r="T349" s="643" t="s">
        <v>132</v>
      </c>
      <c r="U349" s="643" t="str">
        <f>VLOOKUP(A349,'2012 SG'!$D$9:$AC$424,26,FALSE)</f>
        <v>A</v>
      </c>
      <c r="V349" s="643" t="b">
        <f t="shared" si="5"/>
        <v>1</v>
      </c>
      <c r="W349" s="643" t="s">
        <v>132</v>
      </c>
      <c r="X349" s="643" t="s">
        <v>132</v>
      </c>
      <c r="Y349" s="643" t="s">
        <v>132</v>
      </c>
      <c r="Z349" s="643" t="s">
        <v>114</v>
      </c>
      <c r="AA349" s="643" t="s">
        <v>132</v>
      </c>
      <c r="AB349" s="643" t="s">
        <v>132</v>
      </c>
      <c r="AC349" s="643"/>
      <c r="AD349" s="643"/>
      <c r="AE349" s="643"/>
      <c r="AF349" s="643"/>
      <c r="AG349" s="643"/>
      <c r="AH349" s="643"/>
      <c r="AI349" s="643" t="s">
        <v>192</v>
      </c>
      <c r="AJ349" s="643" t="s">
        <v>475</v>
      </c>
      <c r="AK349" s="643" t="s">
        <v>1813</v>
      </c>
      <c r="AL349" s="643" t="s">
        <v>1842</v>
      </c>
      <c r="AM349" s="643">
        <v>7</v>
      </c>
      <c r="AN349" s="643" t="s">
        <v>193</v>
      </c>
    </row>
    <row r="350" spans="1:40">
      <c r="A350" s="643" t="s">
        <v>852</v>
      </c>
      <c r="B350" s="643" t="s">
        <v>477</v>
      </c>
      <c r="C350" s="643">
        <v>33</v>
      </c>
      <c r="D350" s="643">
        <v>64</v>
      </c>
      <c r="E350" s="643">
        <v>72</v>
      </c>
      <c r="F350" s="643">
        <v>25</v>
      </c>
      <c r="G350" s="643">
        <v>45</v>
      </c>
      <c r="H350" s="643">
        <v>66</v>
      </c>
      <c r="I350" s="643">
        <v>52</v>
      </c>
      <c r="J350" s="643">
        <v>60</v>
      </c>
      <c r="K350" s="643" t="s">
        <v>140</v>
      </c>
      <c r="L350" s="643">
        <v>417</v>
      </c>
      <c r="M350" s="643">
        <v>99</v>
      </c>
      <c r="N350" s="643" t="s">
        <v>193</v>
      </c>
      <c r="O350" s="643" t="s">
        <v>192</v>
      </c>
      <c r="P350" s="642"/>
      <c r="Q350" s="643" t="s">
        <v>192</v>
      </c>
      <c r="R350" s="643" t="s">
        <v>192</v>
      </c>
      <c r="S350" s="642"/>
      <c r="T350" s="643" t="s">
        <v>112</v>
      </c>
      <c r="U350" s="643" t="str">
        <f>VLOOKUP(A350,'2012 SG'!$D$9:$AC$424,26,FALSE)</f>
        <v>C</v>
      </c>
      <c r="V350" s="643" t="b">
        <f t="shared" si="5"/>
        <v>1</v>
      </c>
      <c r="W350" s="643" t="s">
        <v>112</v>
      </c>
      <c r="X350" s="643" t="s">
        <v>112</v>
      </c>
      <c r="Y350" s="643" t="s">
        <v>112</v>
      </c>
      <c r="Z350" s="643" t="s">
        <v>110</v>
      </c>
      <c r="AA350" s="643" t="s">
        <v>112</v>
      </c>
      <c r="AB350" s="643" t="s">
        <v>112</v>
      </c>
      <c r="AC350" s="643" t="s">
        <v>110</v>
      </c>
      <c r="AD350" s="643" t="s">
        <v>110</v>
      </c>
      <c r="AE350" s="643" t="s">
        <v>112</v>
      </c>
      <c r="AF350" s="643" t="s">
        <v>112</v>
      </c>
      <c r="AG350" s="643" t="s">
        <v>112</v>
      </c>
      <c r="AH350" s="643" t="s">
        <v>110</v>
      </c>
      <c r="AI350" s="643" t="s">
        <v>193</v>
      </c>
      <c r="AJ350" s="643" t="s">
        <v>475</v>
      </c>
      <c r="AK350" s="643" t="s">
        <v>1829</v>
      </c>
      <c r="AL350" s="643" t="s">
        <v>1817</v>
      </c>
      <c r="AM350" s="643">
        <v>1</v>
      </c>
      <c r="AN350" s="643" t="s">
        <v>192</v>
      </c>
    </row>
    <row r="351" spans="1:40">
      <c r="A351" s="643" t="s">
        <v>854</v>
      </c>
      <c r="B351" s="643" t="s">
        <v>479</v>
      </c>
      <c r="C351" s="643">
        <v>44</v>
      </c>
      <c r="D351" s="643">
        <v>77</v>
      </c>
      <c r="E351" s="643">
        <v>84</v>
      </c>
      <c r="F351" s="643">
        <v>28</v>
      </c>
      <c r="G351" s="643">
        <v>51</v>
      </c>
      <c r="H351" s="643">
        <v>84</v>
      </c>
      <c r="I351" s="643">
        <v>41</v>
      </c>
      <c r="J351" s="643">
        <v>80</v>
      </c>
      <c r="K351" s="643" t="s">
        <v>141</v>
      </c>
      <c r="L351" s="643">
        <v>499</v>
      </c>
      <c r="M351" s="643">
        <v>99</v>
      </c>
      <c r="N351" s="643" t="s">
        <v>192</v>
      </c>
      <c r="O351" s="643" t="s">
        <v>193</v>
      </c>
      <c r="P351" s="643"/>
      <c r="Q351" s="643" t="s">
        <v>192</v>
      </c>
      <c r="R351" s="643" t="s">
        <v>192</v>
      </c>
      <c r="S351" s="642"/>
      <c r="T351" s="643" t="s">
        <v>114</v>
      </c>
      <c r="U351" s="643" t="str">
        <f>VLOOKUP(A351,'2012 SG'!$D$9:$AC$424,26,FALSE)</f>
        <v>B</v>
      </c>
      <c r="V351" s="643" t="b">
        <f t="shared" si="5"/>
        <v>1</v>
      </c>
      <c r="W351" s="643" t="s">
        <v>114</v>
      </c>
      <c r="X351" s="643" t="s">
        <v>114</v>
      </c>
      <c r="Y351" s="643" t="s">
        <v>112</v>
      </c>
      <c r="Z351" s="643" t="s">
        <v>110</v>
      </c>
      <c r="AA351" s="643"/>
      <c r="AB351" s="643"/>
      <c r="AC351" s="643"/>
      <c r="AD351" s="643"/>
      <c r="AE351" s="643"/>
      <c r="AF351" s="643"/>
      <c r="AG351" s="643"/>
      <c r="AH351" s="643"/>
      <c r="AI351" s="643" t="s">
        <v>192</v>
      </c>
      <c r="AJ351" s="643" t="s">
        <v>475</v>
      </c>
      <c r="AK351" s="643" t="s">
        <v>1832</v>
      </c>
      <c r="AL351" s="643" t="s">
        <v>1808</v>
      </c>
      <c r="AM351" s="643">
        <v>7</v>
      </c>
      <c r="AN351" s="643" t="s">
        <v>193</v>
      </c>
    </row>
    <row r="352" spans="1:40">
      <c r="A352" s="643" t="s">
        <v>855</v>
      </c>
      <c r="B352" s="643" t="s">
        <v>480</v>
      </c>
      <c r="C352" s="643">
        <v>65</v>
      </c>
      <c r="D352" s="643">
        <v>90</v>
      </c>
      <c r="E352" s="643">
        <v>84</v>
      </c>
      <c r="F352" s="643">
        <v>41</v>
      </c>
      <c r="G352" s="643">
        <v>64</v>
      </c>
      <c r="H352" s="643">
        <v>79</v>
      </c>
      <c r="I352" s="643">
        <v>65</v>
      </c>
      <c r="J352" s="643">
        <v>77</v>
      </c>
      <c r="K352" s="643" t="s">
        <v>135</v>
      </c>
      <c r="L352" s="643">
        <v>565</v>
      </c>
      <c r="M352" s="643">
        <v>100</v>
      </c>
      <c r="N352" s="643" t="s">
        <v>192</v>
      </c>
      <c r="O352" s="643" t="s">
        <v>192</v>
      </c>
      <c r="P352" s="642"/>
      <c r="Q352" s="643" t="s">
        <v>192</v>
      </c>
      <c r="R352" s="643" t="s">
        <v>192</v>
      </c>
      <c r="S352" s="642"/>
      <c r="T352" s="643" t="s">
        <v>132</v>
      </c>
      <c r="U352" s="643" t="str">
        <f>VLOOKUP(A352,'2012 SG'!$D$9:$AC$424,26,FALSE)</f>
        <v>A</v>
      </c>
      <c r="V352" s="643" t="b">
        <f t="shared" si="5"/>
        <v>1</v>
      </c>
      <c r="W352" s="643" t="s">
        <v>132</v>
      </c>
      <c r="X352" s="643" t="s">
        <v>132</v>
      </c>
      <c r="Y352" s="643" t="s">
        <v>132</v>
      </c>
      <c r="Z352" s="643" t="s">
        <v>132</v>
      </c>
      <c r="AA352" s="643" t="s">
        <v>114</v>
      </c>
      <c r="AB352" s="643" t="s">
        <v>114</v>
      </c>
      <c r="AC352" s="643" t="s">
        <v>112</v>
      </c>
      <c r="AD352" s="643" t="s">
        <v>132</v>
      </c>
      <c r="AE352" s="643" t="s">
        <v>196</v>
      </c>
      <c r="AF352" s="643"/>
      <c r="AG352" s="643"/>
      <c r="AH352" s="643"/>
      <c r="AI352" s="643" t="s">
        <v>192</v>
      </c>
      <c r="AJ352" s="643" t="s">
        <v>475</v>
      </c>
      <c r="AK352" s="643" t="s">
        <v>1866</v>
      </c>
      <c r="AL352" s="643" t="s">
        <v>1809</v>
      </c>
      <c r="AM352" s="643">
        <v>7</v>
      </c>
      <c r="AN352" s="643" t="s">
        <v>193</v>
      </c>
    </row>
    <row r="353" spans="1:40">
      <c r="A353" s="643" t="s">
        <v>856</v>
      </c>
      <c r="B353" s="643" t="s">
        <v>481</v>
      </c>
      <c r="C353" s="643">
        <v>63</v>
      </c>
      <c r="D353" s="643">
        <v>81</v>
      </c>
      <c r="E353" s="643">
        <v>91</v>
      </c>
      <c r="F353" s="643">
        <v>50</v>
      </c>
      <c r="G353" s="643">
        <v>66</v>
      </c>
      <c r="H353" s="643">
        <v>90</v>
      </c>
      <c r="I353" s="643">
        <v>63</v>
      </c>
      <c r="J353" s="643">
        <v>80</v>
      </c>
      <c r="K353" s="643" t="s">
        <v>135</v>
      </c>
      <c r="L353" s="643">
        <v>584</v>
      </c>
      <c r="M353" s="643">
        <v>99</v>
      </c>
      <c r="N353" s="643" t="s">
        <v>193</v>
      </c>
      <c r="O353" s="643" t="s">
        <v>192</v>
      </c>
      <c r="P353" s="642"/>
      <c r="Q353" s="643" t="s">
        <v>192</v>
      </c>
      <c r="R353" s="643" t="s">
        <v>192</v>
      </c>
      <c r="S353" s="642"/>
      <c r="T353" s="643" t="s">
        <v>132</v>
      </c>
      <c r="U353" s="643" t="str">
        <f>VLOOKUP(A353,'2012 SG'!$D$9:$AC$424,26,FALSE)</f>
        <v>A</v>
      </c>
      <c r="V353" s="643" t="b">
        <f t="shared" si="5"/>
        <v>1</v>
      </c>
      <c r="W353" s="643" t="s">
        <v>132</v>
      </c>
      <c r="X353" s="643" t="s">
        <v>114</v>
      </c>
      <c r="Y353" s="643" t="s">
        <v>114</v>
      </c>
      <c r="Z353" s="643" t="s">
        <v>112</v>
      </c>
      <c r="AA353" s="643" t="s">
        <v>114</v>
      </c>
      <c r="AB353" s="643" t="s">
        <v>112</v>
      </c>
      <c r="AC353" s="643"/>
      <c r="AD353" s="643"/>
      <c r="AE353" s="643"/>
      <c r="AF353" s="643"/>
      <c r="AG353" s="643"/>
      <c r="AH353" s="643"/>
      <c r="AI353" s="643" t="s">
        <v>192</v>
      </c>
      <c r="AJ353" s="643" t="s">
        <v>475</v>
      </c>
      <c r="AK353" s="643" t="s">
        <v>1814</v>
      </c>
      <c r="AL353" s="643" t="s">
        <v>1819</v>
      </c>
      <c r="AM353" s="643">
        <v>7</v>
      </c>
      <c r="AN353" s="643" t="s">
        <v>193</v>
      </c>
    </row>
    <row r="354" spans="1:40">
      <c r="A354" s="643" t="s">
        <v>858</v>
      </c>
      <c r="B354" s="643" t="s">
        <v>483</v>
      </c>
      <c r="C354" s="643">
        <v>39</v>
      </c>
      <c r="D354" s="643">
        <v>79</v>
      </c>
      <c r="E354" s="643">
        <v>65</v>
      </c>
      <c r="F354" s="643">
        <v>30</v>
      </c>
      <c r="G354" s="643">
        <v>57</v>
      </c>
      <c r="H354" s="643">
        <v>81</v>
      </c>
      <c r="I354" s="643">
        <v>59</v>
      </c>
      <c r="J354" s="643">
        <v>83</v>
      </c>
      <c r="K354" s="643" t="s">
        <v>135</v>
      </c>
      <c r="L354" s="643">
        <v>493</v>
      </c>
      <c r="M354" s="643">
        <v>99</v>
      </c>
      <c r="N354" s="643" t="s">
        <v>193</v>
      </c>
      <c r="O354" s="643" t="s">
        <v>192</v>
      </c>
      <c r="P354" s="642"/>
      <c r="Q354" s="643" t="s">
        <v>192</v>
      </c>
      <c r="R354" s="643" t="s">
        <v>192</v>
      </c>
      <c r="S354" s="642"/>
      <c r="T354" s="643" t="s">
        <v>132</v>
      </c>
      <c r="U354" s="643" t="str">
        <f>VLOOKUP(A354,'2012 SG'!$D$9:$AC$424,26,FALSE)</f>
        <v>A</v>
      </c>
      <c r="V354" s="643" t="b">
        <f t="shared" si="5"/>
        <v>1</v>
      </c>
      <c r="W354" s="643" t="s">
        <v>114</v>
      </c>
      <c r="X354" s="643" t="s">
        <v>112</v>
      </c>
      <c r="Y354" s="643" t="s">
        <v>114</v>
      </c>
      <c r="Z354" s="643"/>
      <c r="AA354" s="643"/>
      <c r="AB354" s="643"/>
      <c r="AC354" s="643"/>
      <c r="AD354" s="643"/>
      <c r="AE354" s="643"/>
      <c r="AF354" s="643"/>
      <c r="AG354" s="643"/>
      <c r="AH354" s="643"/>
      <c r="AI354" s="643" t="s">
        <v>192</v>
      </c>
      <c r="AJ354" s="643" t="s">
        <v>475</v>
      </c>
      <c r="AK354" s="643" t="s">
        <v>1831</v>
      </c>
      <c r="AL354" s="643" t="s">
        <v>1811</v>
      </c>
      <c r="AM354" s="643">
        <v>7</v>
      </c>
      <c r="AN354" s="643" t="s">
        <v>192</v>
      </c>
    </row>
    <row r="355" spans="1:40">
      <c r="A355" s="643" t="s">
        <v>859</v>
      </c>
      <c r="B355" s="643" t="s">
        <v>484</v>
      </c>
      <c r="C355" s="643">
        <v>37</v>
      </c>
      <c r="D355" s="643">
        <v>93</v>
      </c>
      <c r="E355" s="643">
        <v>75</v>
      </c>
      <c r="F355" s="643">
        <v>43</v>
      </c>
      <c r="G355" s="643">
        <v>51</v>
      </c>
      <c r="H355" s="643">
        <v>91</v>
      </c>
      <c r="I355" s="643">
        <v>61</v>
      </c>
      <c r="J355" s="643">
        <v>90</v>
      </c>
      <c r="K355" s="643" t="s">
        <v>135</v>
      </c>
      <c r="L355" s="643">
        <v>541</v>
      </c>
      <c r="M355" s="643">
        <v>100</v>
      </c>
      <c r="N355" s="643" t="s">
        <v>192</v>
      </c>
      <c r="O355" s="643" t="s">
        <v>192</v>
      </c>
      <c r="P355" s="642"/>
      <c r="Q355" s="643" t="s">
        <v>192</v>
      </c>
      <c r="R355" s="643" t="s">
        <v>192</v>
      </c>
      <c r="S355" s="642"/>
      <c r="T355" s="643" t="s">
        <v>132</v>
      </c>
      <c r="U355" s="643" t="str">
        <f>VLOOKUP(A355,'2012 SG'!$D$9:$AC$424,26,FALSE)</f>
        <v>A</v>
      </c>
      <c r="V355" s="643" t="b">
        <f t="shared" si="5"/>
        <v>1</v>
      </c>
      <c r="W355" s="643" t="s">
        <v>132</v>
      </c>
      <c r="X355" s="643" t="s">
        <v>114</v>
      </c>
      <c r="Y355" s="643"/>
      <c r="Z355" s="643" t="s">
        <v>132</v>
      </c>
      <c r="AA355" s="643"/>
      <c r="AB355" s="643"/>
      <c r="AC355" s="643"/>
      <c r="AD355" s="643"/>
      <c r="AE355" s="643"/>
      <c r="AF355" s="643"/>
      <c r="AG355" s="643"/>
      <c r="AH355" s="643"/>
      <c r="AI355" s="643" t="s">
        <v>192</v>
      </c>
      <c r="AJ355" s="643" t="s">
        <v>475</v>
      </c>
      <c r="AK355" s="643" t="s">
        <v>1838</v>
      </c>
      <c r="AL355" s="643" t="s">
        <v>1809</v>
      </c>
      <c r="AM355" s="643">
        <v>7</v>
      </c>
      <c r="AN355" s="643" t="s">
        <v>192</v>
      </c>
    </row>
    <row r="356" spans="1:40">
      <c r="A356" s="643" t="s">
        <v>860</v>
      </c>
      <c r="B356" s="643" t="s">
        <v>485</v>
      </c>
      <c r="C356" s="643">
        <v>37</v>
      </c>
      <c r="D356" s="643">
        <v>63</v>
      </c>
      <c r="E356" s="643">
        <v>74</v>
      </c>
      <c r="F356" s="643">
        <v>32</v>
      </c>
      <c r="G356" s="643">
        <v>52</v>
      </c>
      <c r="H356" s="643">
        <v>75</v>
      </c>
      <c r="I356" s="643">
        <v>62</v>
      </c>
      <c r="J356" s="643">
        <v>79</v>
      </c>
      <c r="K356" s="643" t="s">
        <v>140</v>
      </c>
      <c r="L356" s="643">
        <v>474</v>
      </c>
      <c r="M356" s="643">
        <v>99</v>
      </c>
      <c r="N356" s="643" t="s">
        <v>193</v>
      </c>
      <c r="O356" s="643" t="s">
        <v>192</v>
      </c>
      <c r="P356" s="643"/>
      <c r="Q356" s="643" t="s">
        <v>192</v>
      </c>
      <c r="R356" s="643" t="s">
        <v>192</v>
      </c>
      <c r="S356" s="642"/>
      <c r="T356" s="643" t="s">
        <v>132</v>
      </c>
      <c r="U356" s="643" t="str">
        <f>VLOOKUP(A356,'2012 SG'!$D$9:$AC$424,26,FALSE)</f>
        <v>A</v>
      </c>
      <c r="V356" s="643" t="b">
        <f t="shared" si="5"/>
        <v>1</v>
      </c>
      <c r="W356" s="643" t="s">
        <v>114</v>
      </c>
      <c r="X356" s="643" t="s">
        <v>112</v>
      </c>
      <c r="Y356" s="643" t="s">
        <v>112</v>
      </c>
      <c r="Z356" s="643"/>
      <c r="AA356" s="643"/>
      <c r="AB356" s="643"/>
      <c r="AC356" s="643"/>
      <c r="AD356" s="643"/>
      <c r="AE356" s="642"/>
      <c r="AF356" s="642"/>
      <c r="AG356" s="642"/>
      <c r="AH356" s="643"/>
      <c r="AI356" s="643" t="s">
        <v>193</v>
      </c>
      <c r="AJ356" s="643" t="s">
        <v>475</v>
      </c>
      <c r="AK356" s="643" t="s">
        <v>1833</v>
      </c>
      <c r="AL356" s="643" t="s">
        <v>1811</v>
      </c>
      <c r="AM356" s="643">
        <v>2</v>
      </c>
      <c r="AN356" s="643" t="s">
        <v>192</v>
      </c>
    </row>
    <row r="357" spans="1:40">
      <c r="A357" s="643" t="s">
        <v>861</v>
      </c>
      <c r="B357" s="643" t="s">
        <v>486</v>
      </c>
      <c r="C357" s="643">
        <v>47</v>
      </c>
      <c r="D357" s="643">
        <v>76</v>
      </c>
      <c r="E357" s="643">
        <v>85</v>
      </c>
      <c r="F357" s="643">
        <v>44</v>
      </c>
      <c r="G357" s="643">
        <v>51</v>
      </c>
      <c r="H357" s="643">
        <v>74</v>
      </c>
      <c r="I357" s="643">
        <v>51</v>
      </c>
      <c r="J357" s="643">
        <v>61</v>
      </c>
      <c r="K357" s="643" t="s">
        <v>140</v>
      </c>
      <c r="L357" s="643">
        <v>489</v>
      </c>
      <c r="M357" s="643">
        <v>98</v>
      </c>
      <c r="N357" s="643" t="s">
        <v>193</v>
      </c>
      <c r="O357" s="643" t="s">
        <v>192</v>
      </c>
      <c r="P357" s="642"/>
      <c r="Q357" s="643" t="s">
        <v>192</v>
      </c>
      <c r="R357" s="643" t="s">
        <v>192</v>
      </c>
      <c r="S357" s="642"/>
      <c r="T357" s="643" t="s">
        <v>132</v>
      </c>
      <c r="U357" s="643" t="str">
        <f>VLOOKUP(A357,'2012 SG'!$D$9:$AC$424,26,FALSE)</f>
        <v>A</v>
      </c>
      <c r="V357" s="643" t="b">
        <f t="shared" si="5"/>
        <v>1</v>
      </c>
      <c r="W357" s="643" t="s">
        <v>112</v>
      </c>
      <c r="X357" s="643" t="s">
        <v>112</v>
      </c>
      <c r="Y357" s="643" t="s">
        <v>112</v>
      </c>
      <c r="Z357" s="643" t="s">
        <v>112</v>
      </c>
      <c r="AA357" s="643" t="s">
        <v>112</v>
      </c>
      <c r="AB357" s="643" t="s">
        <v>112</v>
      </c>
      <c r="AC357" s="643" t="s">
        <v>112</v>
      </c>
      <c r="AD357" s="643" t="s">
        <v>112</v>
      </c>
      <c r="AE357" s="643" t="s">
        <v>112</v>
      </c>
      <c r="AF357" s="643" t="s">
        <v>112</v>
      </c>
      <c r="AG357" s="643" t="s">
        <v>112</v>
      </c>
      <c r="AH357" s="643" t="s">
        <v>112</v>
      </c>
      <c r="AI357" s="643" t="s">
        <v>193</v>
      </c>
      <c r="AJ357" s="643" t="s">
        <v>475</v>
      </c>
      <c r="AK357" s="643" t="s">
        <v>1843</v>
      </c>
      <c r="AL357" s="643" t="s">
        <v>1817</v>
      </c>
      <c r="AM357" s="643">
        <v>4</v>
      </c>
      <c r="AN357" s="643" t="s">
        <v>192</v>
      </c>
    </row>
    <row r="358" spans="1:40">
      <c r="A358" s="643" t="s">
        <v>862</v>
      </c>
      <c r="B358" s="643" t="s">
        <v>487</v>
      </c>
      <c r="C358" s="643">
        <v>83</v>
      </c>
      <c r="D358" s="643">
        <v>91</v>
      </c>
      <c r="E358" s="643">
        <v>92</v>
      </c>
      <c r="F358" s="643">
        <v>58</v>
      </c>
      <c r="G358" s="643">
        <v>69</v>
      </c>
      <c r="H358" s="643">
        <v>91</v>
      </c>
      <c r="I358" s="643">
        <v>71</v>
      </c>
      <c r="J358" s="643">
        <v>90</v>
      </c>
      <c r="K358" s="643" t="s">
        <v>135</v>
      </c>
      <c r="L358" s="643">
        <v>645</v>
      </c>
      <c r="M358" s="643">
        <v>100</v>
      </c>
      <c r="N358" s="643" t="s">
        <v>192</v>
      </c>
      <c r="O358" s="643" t="s">
        <v>192</v>
      </c>
      <c r="P358" s="642"/>
      <c r="Q358" s="643" t="s">
        <v>192</v>
      </c>
      <c r="R358" s="643" t="s">
        <v>192</v>
      </c>
      <c r="S358" s="642"/>
      <c r="T358" s="643" t="s">
        <v>132</v>
      </c>
      <c r="U358" s="643" t="str">
        <f>VLOOKUP(A358,'2012 SG'!$D$9:$AC$424,26,FALSE)</f>
        <v>A</v>
      </c>
      <c r="V358" s="643" t="b">
        <f t="shared" si="5"/>
        <v>1</v>
      </c>
      <c r="W358" s="643" t="s">
        <v>132</v>
      </c>
      <c r="X358" s="643" t="s">
        <v>132</v>
      </c>
      <c r="Y358" s="643" t="s">
        <v>132</v>
      </c>
      <c r="Z358" s="643" t="s">
        <v>114</v>
      </c>
      <c r="AA358" s="643"/>
      <c r="AB358" s="643"/>
      <c r="AC358" s="643"/>
      <c r="AD358" s="643"/>
      <c r="AE358" s="643"/>
      <c r="AF358" s="643"/>
      <c r="AG358" s="643"/>
      <c r="AH358" s="643"/>
      <c r="AI358" s="643" t="s">
        <v>193</v>
      </c>
      <c r="AJ358" s="643" t="s">
        <v>197</v>
      </c>
      <c r="AK358" s="643" t="s">
        <v>1859</v>
      </c>
      <c r="AL358" s="643" t="s">
        <v>1818</v>
      </c>
      <c r="AM358" s="643">
        <v>4</v>
      </c>
      <c r="AN358" s="643" t="s">
        <v>192</v>
      </c>
    </row>
    <row r="359" spans="1:40">
      <c r="A359" s="643" t="s">
        <v>863</v>
      </c>
      <c r="B359" s="643" t="s">
        <v>129</v>
      </c>
      <c r="C359" s="643">
        <v>37</v>
      </c>
      <c r="D359" s="643">
        <v>72</v>
      </c>
      <c r="E359" s="643">
        <v>74</v>
      </c>
      <c r="F359" s="643">
        <v>51</v>
      </c>
      <c r="G359" s="643">
        <v>46</v>
      </c>
      <c r="H359" s="643">
        <v>87</v>
      </c>
      <c r="I359" s="643">
        <v>40</v>
      </c>
      <c r="J359" s="643">
        <v>83</v>
      </c>
      <c r="K359" s="643" t="s">
        <v>135</v>
      </c>
      <c r="L359" s="643">
        <v>490</v>
      </c>
      <c r="M359" s="643">
        <v>100</v>
      </c>
      <c r="N359" s="643" t="s">
        <v>192</v>
      </c>
      <c r="O359" s="643" t="s">
        <v>193</v>
      </c>
      <c r="P359" s="642"/>
      <c r="Q359" s="643" t="s">
        <v>192</v>
      </c>
      <c r="R359" s="643" t="s">
        <v>192</v>
      </c>
      <c r="S359" s="642"/>
      <c r="T359" s="643" t="s">
        <v>112</v>
      </c>
      <c r="U359" s="643" t="str">
        <f>VLOOKUP(A359,'2012 SG'!$D$9:$AC$424,26,FALSE)</f>
        <v>C</v>
      </c>
      <c r="V359" s="643" t="b">
        <f t="shared" si="5"/>
        <v>1</v>
      </c>
      <c r="W359" s="643" t="s">
        <v>114</v>
      </c>
      <c r="X359" s="643" t="s">
        <v>132</v>
      </c>
      <c r="Y359" s="643"/>
      <c r="Z359" s="643"/>
      <c r="AA359" s="643"/>
      <c r="AB359" s="643"/>
      <c r="AC359" s="643"/>
      <c r="AD359" s="643"/>
      <c r="AE359" s="643"/>
      <c r="AF359" s="643"/>
      <c r="AG359" s="643"/>
      <c r="AH359" s="643"/>
      <c r="AI359" s="643" t="s">
        <v>193</v>
      </c>
      <c r="AJ359" s="643" t="s">
        <v>475</v>
      </c>
      <c r="AK359" s="643" t="s">
        <v>1851</v>
      </c>
      <c r="AL359" s="643" t="s">
        <v>1817</v>
      </c>
      <c r="AM359" s="643">
        <v>4</v>
      </c>
      <c r="AN359" s="643" t="s">
        <v>192</v>
      </c>
    </row>
    <row r="360" spans="1:40">
      <c r="A360" s="643" t="s">
        <v>991</v>
      </c>
      <c r="B360" s="643" t="s">
        <v>951</v>
      </c>
      <c r="C360" s="643">
        <v>78</v>
      </c>
      <c r="D360" s="643">
        <v>71</v>
      </c>
      <c r="E360" s="643">
        <v>85</v>
      </c>
      <c r="F360" s="643">
        <v>55</v>
      </c>
      <c r="G360" s="643">
        <v>64</v>
      </c>
      <c r="H360" s="643">
        <v>68</v>
      </c>
      <c r="I360" s="643">
        <v>66</v>
      </c>
      <c r="J360" s="643">
        <v>72</v>
      </c>
      <c r="K360" s="643" t="s">
        <v>135</v>
      </c>
      <c r="L360" s="643">
        <v>559</v>
      </c>
      <c r="M360" s="643">
        <v>99</v>
      </c>
      <c r="N360" s="643" t="s">
        <v>192</v>
      </c>
      <c r="O360" s="643" t="s">
        <v>192</v>
      </c>
      <c r="P360" s="642"/>
      <c r="Q360" s="643" t="s">
        <v>192</v>
      </c>
      <c r="R360" s="643" t="s">
        <v>192</v>
      </c>
      <c r="S360" s="642"/>
      <c r="T360" s="643" t="s">
        <v>132</v>
      </c>
      <c r="U360" s="643" t="str">
        <f>VLOOKUP(A360,'2012 SG'!$D$9:$AC$424,26,FALSE)</f>
        <v>A</v>
      </c>
      <c r="V360" s="643" t="b">
        <f t="shared" si="5"/>
        <v>1</v>
      </c>
      <c r="W360" s="643" t="s">
        <v>114</v>
      </c>
      <c r="X360" s="643"/>
      <c r="Y360" s="643"/>
      <c r="Z360" s="643"/>
      <c r="AA360" s="643"/>
      <c r="AB360" s="643"/>
      <c r="AC360" s="643"/>
      <c r="AD360" s="643"/>
      <c r="AE360" s="643"/>
      <c r="AF360" s="643"/>
      <c r="AG360" s="643"/>
      <c r="AH360" s="643"/>
      <c r="AI360" s="643" t="s">
        <v>192</v>
      </c>
      <c r="AJ360" s="643" t="s">
        <v>197</v>
      </c>
      <c r="AK360" s="643" t="s">
        <v>1835</v>
      </c>
      <c r="AL360" s="643" t="s">
        <v>1867</v>
      </c>
      <c r="AM360" s="643">
        <v>7</v>
      </c>
      <c r="AN360" s="643" t="s">
        <v>193</v>
      </c>
    </row>
    <row r="361" spans="1:40">
      <c r="A361" s="643" t="s">
        <v>864</v>
      </c>
      <c r="B361" s="643" t="s">
        <v>488</v>
      </c>
      <c r="C361" s="643">
        <v>48</v>
      </c>
      <c r="D361" s="643">
        <v>82</v>
      </c>
      <c r="E361" s="643">
        <v>82</v>
      </c>
      <c r="F361" s="643">
        <v>41</v>
      </c>
      <c r="G361" s="643">
        <v>52</v>
      </c>
      <c r="H361" s="643">
        <v>81</v>
      </c>
      <c r="I361" s="643">
        <v>47</v>
      </c>
      <c r="J361" s="643">
        <v>78</v>
      </c>
      <c r="K361" s="643" t="s">
        <v>140</v>
      </c>
      <c r="L361" s="643">
        <v>511</v>
      </c>
      <c r="M361" s="643">
        <v>99</v>
      </c>
      <c r="N361" s="643" t="s">
        <v>192</v>
      </c>
      <c r="O361" s="643" t="s">
        <v>193</v>
      </c>
      <c r="P361" s="643"/>
      <c r="Q361" s="643" t="s">
        <v>192</v>
      </c>
      <c r="R361" s="643" t="s">
        <v>192</v>
      </c>
      <c r="S361" s="642"/>
      <c r="T361" s="643" t="s">
        <v>114</v>
      </c>
      <c r="U361" s="643" t="str">
        <f>VLOOKUP(A361,'2012 SG'!$D$9:$AC$424,26,FALSE)</f>
        <v>B</v>
      </c>
      <c r="V361" s="643" t="b">
        <f t="shared" si="5"/>
        <v>1</v>
      </c>
      <c r="W361" s="643" t="s">
        <v>132</v>
      </c>
      <c r="X361" s="643" t="s">
        <v>112</v>
      </c>
      <c r="Y361" s="643" t="s">
        <v>112</v>
      </c>
      <c r="Z361" s="643" t="s">
        <v>112</v>
      </c>
      <c r="AA361" s="643" t="s">
        <v>112</v>
      </c>
      <c r="AB361" s="643" t="s">
        <v>112</v>
      </c>
      <c r="AC361" s="643" t="s">
        <v>112</v>
      </c>
      <c r="AD361" s="643" t="s">
        <v>112</v>
      </c>
      <c r="AE361" s="643" t="s">
        <v>112</v>
      </c>
      <c r="AF361" s="643" t="s">
        <v>112</v>
      </c>
      <c r="AG361" s="643" t="s">
        <v>112</v>
      </c>
      <c r="AH361" s="643" t="s">
        <v>112</v>
      </c>
      <c r="AI361" s="643" t="s">
        <v>193</v>
      </c>
      <c r="AJ361" s="643" t="s">
        <v>475</v>
      </c>
      <c r="AK361" s="643" t="s">
        <v>1854</v>
      </c>
      <c r="AL361" s="643" t="s">
        <v>1806</v>
      </c>
      <c r="AM361" s="643">
        <v>4</v>
      </c>
      <c r="AN361" s="643" t="s">
        <v>192</v>
      </c>
    </row>
    <row r="362" spans="1:40">
      <c r="A362" s="643" t="s">
        <v>865</v>
      </c>
      <c r="B362" s="643" t="s">
        <v>924</v>
      </c>
      <c r="C362" s="643">
        <v>86</v>
      </c>
      <c r="D362" s="643">
        <v>97</v>
      </c>
      <c r="E362" s="643">
        <v>98</v>
      </c>
      <c r="F362" s="643">
        <v>81</v>
      </c>
      <c r="G362" s="643">
        <v>77</v>
      </c>
      <c r="H362" s="643">
        <v>85</v>
      </c>
      <c r="I362" s="643">
        <v>66</v>
      </c>
      <c r="J362" s="643">
        <v>91</v>
      </c>
      <c r="K362" s="643" t="s">
        <v>135</v>
      </c>
      <c r="L362" s="643">
        <v>681</v>
      </c>
      <c r="M362" s="643">
        <v>100</v>
      </c>
      <c r="N362" s="643" t="s">
        <v>192</v>
      </c>
      <c r="O362" s="643" t="s">
        <v>192</v>
      </c>
      <c r="P362" s="642"/>
      <c r="Q362" s="643" t="s">
        <v>192</v>
      </c>
      <c r="R362" s="643" t="s">
        <v>192</v>
      </c>
      <c r="S362" s="642"/>
      <c r="T362" s="643" t="s">
        <v>132</v>
      </c>
      <c r="U362" s="643" t="str">
        <f>VLOOKUP(A362,'2012 SG'!$D$9:$AC$424,26,FALSE)</f>
        <v>A</v>
      </c>
      <c r="V362" s="643" t="b">
        <f t="shared" si="5"/>
        <v>1</v>
      </c>
      <c r="W362" s="643" t="s">
        <v>132</v>
      </c>
      <c r="X362" s="643" t="s">
        <v>132</v>
      </c>
      <c r="Y362" s="643" t="s">
        <v>132</v>
      </c>
      <c r="Z362" s="643" t="s">
        <v>132</v>
      </c>
      <c r="AA362" s="643" t="s">
        <v>132</v>
      </c>
      <c r="AB362" s="643" t="s">
        <v>132</v>
      </c>
      <c r="AC362" s="643" t="s">
        <v>132</v>
      </c>
      <c r="AD362" s="643" t="s">
        <v>132</v>
      </c>
      <c r="AE362" s="643" t="s">
        <v>132</v>
      </c>
      <c r="AF362" s="643" t="s">
        <v>132</v>
      </c>
      <c r="AG362" s="643" t="s">
        <v>112</v>
      </c>
      <c r="AH362" s="643" t="s">
        <v>112</v>
      </c>
      <c r="AI362" s="643" t="s">
        <v>193</v>
      </c>
      <c r="AJ362" s="643" t="s">
        <v>475</v>
      </c>
      <c r="AK362" s="643" t="s">
        <v>1855</v>
      </c>
      <c r="AL362" s="643" t="s">
        <v>1847</v>
      </c>
      <c r="AM362" s="643">
        <v>2</v>
      </c>
      <c r="AN362" s="643" t="s">
        <v>193</v>
      </c>
    </row>
    <row r="363" spans="1:40">
      <c r="A363" s="643" t="s">
        <v>866</v>
      </c>
      <c r="B363" s="643" t="s">
        <v>490</v>
      </c>
      <c r="C363" s="643">
        <v>78</v>
      </c>
      <c r="D363" s="643">
        <v>92</v>
      </c>
      <c r="E363" s="643">
        <v>95</v>
      </c>
      <c r="F363" s="643">
        <v>63</v>
      </c>
      <c r="G363" s="643">
        <v>72</v>
      </c>
      <c r="H363" s="643">
        <v>82</v>
      </c>
      <c r="I363" s="643">
        <v>63</v>
      </c>
      <c r="J363" s="643">
        <v>81</v>
      </c>
      <c r="K363" s="643" t="s">
        <v>141</v>
      </c>
      <c r="L363" s="643">
        <v>636</v>
      </c>
      <c r="M363" s="643">
        <v>100</v>
      </c>
      <c r="N363" s="643" t="s">
        <v>192</v>
      </c>
      <c r="O363" s="643" t="s">
        <v>192</v>
      </c>
      <c r="P363" s="642"/>
      <c r="Q363" s="643" t="s">
        <v>192</v>
      </c>
      <c r="R363" s="643" t="s">
        <v>192</v>
      </c>
      <c r="S363" s="642"/>
      <c r="T363" s="643" t="s">
        <v>132</v>
      </c>
      <c r="U363" s="643" t="str">
        <f>VLOOKUP(A363,'2012 SG'!$D$9:$AC$424,26,FALSE)</f>
        <v>A</v>
      </c>
      <c r="V363" s="643" t="b">
        <f t="shared" si="5"/>
        <v>1</v>
      </c>
      <c r="W363" s="643" t="s">
        <v>132</v>
      </c>
      <c r="X363" s="643" t="s">
        <v>132</v>
      </c>
      <c r="Y363" s="643" t="s">
        <v>132</v>
      </c>
      <c r="Z363" s="643" t="s">
        <v>114</v>
      </c>
      <c r="AA363" s="643" t="s">
        <v>132</v>
      </c>
      <c r="AB363" s="643" t="s">
        <v>132</v>
      </c>
      <c r="AC363" s="643" t="s">
        <v>132</v>
      </c>
      <c r="AD363" s="643" t="s">
        <v>132</v>
      </c>
      <c r="AE363" s="643" t="s">
        <v>132</v>
      </c>
      <c r="AF363" s="643" t="s">
        <v>114</v>
      </c>
      <c r="AG363" s="643" t="s">
        <v>132</v>
      </c>
      <c r="AH363" s="643" t="s">
        <v>112</v>
      </c>
      <c r="AI363" s="643" t="s">
        <v>193</v>
      </c>
      <c r="AJ363" s="643" t="s">
        <v>475</v>
      </c>
      <c r="AK363" s="643" t="s">
        <v>1879</v>
      </c>
      <c r="AL363" s="643" t="s">
        <v>1838</v>
      </c>
      <c r="AM363" s="643">
        <v>5</v>
      </c>
      <c r="AN363" s="643" t="s">
        <v>193</v>
      </c>
    </row>
    <row r="364" spans="1:40">
      <c r="A364" s="643" t="s">
        <v>867</v>
      </c>
      <c r="B364" s="643" t="s">
        <v>491</v>
      </c>
      <c r="C364" s="643">
        <v>37</v>
      </c>
      <c r="D364" s="643">
        <v>71</v>
      </c>
      <c r="E364" s="643">
        <v>72</v>
      </c>
      <c r="F364" s="643">
        <v>28</v>
      </c>
      <c r="G364" s="643">
        <v>50</v>
      </c>
      <c r="H364" s="643">
        <v>75</v>
      </c>
      <c r="I364" s="643">
        <v>52</v>
      </c>
      <c r="J364" s="643">
        <v>65</v>
      </c>
      <c r="K364" s="643" t="s">
        <v>140</v>
      </c>
      <c r="L364" s="643">
        <v>450</v>
      </c>
      <c r="M364" s="643">
        <v>99</v>
      </c>
      <c r="N364" s="643" t="s">
        <v>193</v>
      </c>
      <c r="O364" s="643" t="s">
        <v>192</v>
      </c>
      <c r="P364" s="643"/>
      <c r="Q364" s="643" t="s">
        <v>192</v>
      </c>
      <c r="R364" s="643" t="s">
        <v>192</v>
      </c>
      <c r="S364" s="642"/>
      <c r="T364" s="643" t="s">
        <v>112</v>
      </c>
      <c r="U364" s="643" t="str">
        <f>VLOOKUP(A364,'2012 SG'!$D$9:$AC$424,26,FALSE)</f>
        <v>C</v>
      </c>
      <c r="V364" s="643" t="b">
        <f t="shared" si="5"/>
        <v>1</v>
      </c>
      <c r="W364" s="643" t="s">
        <v>112</v>
      </c>
      <c r="X364" s="643" t="s">
        <v>110</v>
      </c>
      <c r="Y364" s="643" t="s">
        <v>112</v>
      </c>
      <c r="Z364" s="643" t="s">
        <v>116</v>
      </c>
      <c r="AA364" s="643" t="s">
        <v>112</v>
      </c>
      <c r="AB364" s="643" t="s">
        <v>112</v>
      </c>
      <c r="AC364" s="643" t="s">
        <v>110</v>
      </c>
      <c r="AD364" s="643" t="s">
        <v>110</v>
      </c>
      <c r="AE364" s="643" t="s">
        <v>112</v>
      </c>
      <c r="AF364" s="643" t="s">
        <v>110</v>
      </c>
      <c r="AG364" s="643" t="s">
        <v>110</v>
      </c>
      <c r="AH364" s="643" t="s">
        <v>110</v>
      </c>
      <c r="AI364" s="643" t="s">
        <v>193</v>
      </c>
      <c r="AJ364" s="643" t="s">
        <v>475</v>
      </c>
      <c r="AK364" s="643" t="s">
        <v>1804</v>
      </c>
      <c r="AL364" s="643" t="s">
        <v>1811</v>
      </c>
      <c r="AM364" s="643">
        <v>2</v>
      </c>
      <c r="AN364" s="643" t="s">
        <v>192</v>
      </c>
    </row>
    <row r="365" spans="1:40">
      <c r="A365" s="643" t="s">
        <v>868</v>
      </c>
      <c r="B365" s="643" t="s">
        <v>492</v>
      </c>
      <c r="C365" s="643">
        <v>61</v>
      </c>
      <c r="D365" s="643">
        <v>85</v>
      </c>
      <c r="E365" s="643">
        <v>85</v>
      </c>
      <c r="F365" s="643">
        <v>54</v>
      </c>
      <c r="G365" s="643">
        <v>57</v>
      </c>
      <c r="H365" s="643">
        <v>78</v>
      </c>
      <c r="I365" s="643">
        <v>53</v>
      </c>
      <c r="J365" s="643">
        <v>68</v>
      </c>
      <c r="K365" s="643" t="s">
        <v>141</v>
      </c>
      <c r="L365" s="643">
        <v>551</v>
      </c>
      <c r="M365" s="643">
        <v>99</v>
      </c>
      <c r="N365" s="643" t="s">
        <v>193</v>
      </c>
      <c r="O365" s="643" t="s">
        <v>192</v>
      </c>
      <c r="P365" s="642"/>
      <c r="Q365" s="643" t="s">
        <v>192</v>
      </c>
      <c r="R365" s="643" t="s">
        <v>192</v>
      </c>
      <c r="S365" s="642"/>
      <c r="T365" s="643" t="s">
        <v>114</v>
      </c>
      <c r="U365" s="643" t="str">
        <f>VLOOKUP(A365,'2012 SG'!$D$9:$AC$424,26,FALSE)</f>
        <v>B</v>
      </c>
      <c r="V365" s="643" t="b">
        <f t="shared" si="5"/>
        <v>1</v>
      </c>
      <c r="W365" s="643" t="s">
        <v>114</v>
      </c>
      <c r="X365" s="643" t="s">
        <v>132</v>
      </c>
      <c r="Y365" s="643" t="s">
        <v>114</v>
      </c>
      <c r="Z365" s="643" t="s">
        <v>112</v>
      </c>
      <c r="AA365" s="643" t="s">
        <v>114</v>
      </c>
      <c r="AB365" s="643" t="s">
        <v>132</v>
      </c>
      <c r="AC365" s="643" t="s">
        <v>112</v>
      </c>
      <c r="AD365" s="643"/>
      <c r="AE365" s="643"/>
      <c r="AF365" s="643"/>
      <c r="AG365" s="643"/>
      <c r="AH365" s="643"/>
      <c r="AI365" s="643" t="s">
        <v>193</v>
      </c>
      <c r="AJ365" s="643" t="s">
        <v>475</v>
      </c>
      <c r="AK365" s="643" t="s">
        <v>1866</v>
      </c>
      <c r="AL365" s="643" t="s">
        <v>1830</v>
      </c>
      <c r="AM365" s="643">
        <v>4</v>
      </c>
      <c r="AN365" s="643" t="s">
        <v>193</v>
      </c>
    </row>
    <row r="366" spans="1:40">
      <c r="A366" s="643" t="s">
        <v>869</v>
      </c>
      <c r="B366" s="643" t="s">
        <v>493</v>
      </c>
      <c r="C366" s="643">
        <v>32</v>
      </c>
      <c r="D366" s="643">
        <v>61</v>
      </c>
      <c r="E366" s="643">
        <v>74</v>
      </c>
      <c r="F366" s="643">
        <v>26</v>
      </c>
      <c r="G366" s="643">
        <v>44</v>
      </c>
      <c r="H366" s="643">
        <v>66</v>
      </c>
      <c r="I366" s="643">
        <v>44</v>
      </c>
      <c r="J366" s="643">
        <v>60</v>
      </c>
      <c r="K366" s="643" t="s">
        <v>140</v>
      </c>
      <c r="L366" s="643">
        <v>407</v>
      </c>
      <c r="M366" s="643">
        <v>99</v>
      </c>
      <c r="N366" s="643" t="s">
        <v>193</v>
      </c>
      <c r="O366" s="643" t="s">
        <v>193</v>
      </c>
      <c r="P366" s="642" t="s">
        <v>193</v>
      </c>
      <c r="Q366" s="643" t="s">
        <v>192</v>
      </c>
      <c r="R366" s="643" t="s">
        <v>192</v>
      </c>
      <c r="S366" s="642"/>
      <c r="T366" s="643" t="s">
        <v>110</v>
      </c>
      <c r="U366" s="643" t="str">
        <f>VLOOKUP(A366,'2012 SG'!$D$9:$AC$424,26,FALSE)</f>
        <v>D</v>
      </c>
      <c r="V366" s="643" t="b">
        <f t="shared" si="5"/>
        <v>1</v>
      </c>
      <c r="W366" s="643" t="s">
        <v>112</v>
      </c>
      <c r="X366" s="643" t="s">
        <v>110</v>
      </c>
      <c r="Y366" s="643" t="s">
        <v>110</v>
      </c>
      <c r="Z366" s="643" t="s">
        <v>116</v>
      </c>
      <c r="AA366" s="643" t="s">
        <v>112</v>
      </c>
      <c r="AB366" s="643" t="s">
        <v>110</v>
      </c>
      <c r="AC366" s="643" t="s">
        <v>110</v>
      </c>
      <c r="AD366" s="643" t="s">
        <v>112</v>
      </c>
      <c r="AE366" s="643" t="s">
        <v>110</v>
      </c>
      <c r="AF366" s="643" t="s">
        <v>112</v>
      </c>
      <c r="AG366" s="643" t="s">
        <v>110</v>
      </c>
      <c r="AH366" s="643" t="s">
        <v>110</v>
      </c>
      <c r="AI366" s="643" t="s">
        <v>193</v>
      </c>
      <c r="AJ366" s="643" t="s">
        <v>475</v>
      </c>
      <c r="AK366" s="643" t="s">
        <v>1838</v>
      </c>
      <c r="AL366" s="643" t="s">
        <v>1817</v>
      </c>
      <c r="AM366" s="643">
        <v>2</v>
      </c>
      <c r="AN366" s="643" t="s">
        <v>192</v>
      </c>
    </row>
    <row r="367" spans="1:40">
      <c r="A367" s="643" t="s">
        <v>870</v>
      </c>
      <c r="B367" s="643" t="s">
        <v>494</v>
      </c>
      <c r="C367" s="643">
        <v>57</v>
      </c>
      <c r="D367" s="643">
        <v>83</v>
      </c>
      <c r="E367" s="643">
        <v>75</v>
      </c>
      <c r="F367" s="643">
        <v>44</v>
      </c>
      <c r="G367" s="643">
        <v>57</v>
      </c>
      <c r="H367" s="643">
        <v>76</v>
      </c>
      <c r="I367" s="643">
        <v>51</v>
      </c>
      <c r="J367" s="643">
        <v>67</v>
      </c>
      <c r="K367" s="643" t="s">
        <v>141</v>
      </c>
      <c r="L367" s="643">
        <v>520</v>
      </c>
      <c r="M367" s="643">
        <v>98</v>
      </c>
      <c r="N367" s="643" t="s">
        <v>192</v>
      </c>
      <c r="O367" s="643" t="s">
        <v>192</v>
      </c>
      <c r="P367" s="642"/>
      <c r="Q367" s="643" t="s">
        <v>192</v>
      </c>
      <c r="R367" s="643" t="s">
        <v>192</v>
      </c>
      <c r="S367" s="642"/>
      <c r="T367" s="643" t="s">
        <v>132</v>
      </c>
      <c r="U367" s="643" t="str">
        <f>VLOOKUP(A367,'2012 SG'!$D$9:$AC$424,26,FALSE)</f>
        <v>A</v>
      </c>
      <c r="V367" s="643" t="b">
        <f t="shared" si="5"/>
        <v>1</v>
      </c>
      <c r="W367" s="643" t="s">
        <v>132</v>
      </c>
      <c r="X367" s="643" t="s">
        <v>114</v>
      </c>
      <c r="Y367" s="643" t="s">
        <v>132</v>
      </c>
      <c r="Z367" s="643" t="s">
        <v>112</v>
      </c>
      <c r="AA367" s="643" t="s">
        <v>114</v>
      </c>
      <c r="AB367" s="643" t="s">
        <v>114</v>
      </c>
      <c r="AC367" s="643" t="s">
        <v>114</v>
      </c>
      <c r="AD367" s="643" t="s">
        <v>114</v>
      </c>
      <c r="AE367" s="642" t="s">
        <v>132</v>
      </c>
      <c r="AF367" s="642" t="s">
        <v>112</v>
      </c>
      <c r="AG367" s="642" t="s">
        <v>112</v>
      </c>
      <c r="AH367" s="643" t="s">
        <v>112</v>
      </c>
      <c r="AI367" s="643" t="s">
        <v>193</v>
      </c>
      <c r="AJ367" s="643" t="s">
        <v>475</v>
      </c>
      <c r="AK367" s="643" t="s">
        <v>1853</v>
      </c>
      <c r="AL367" s="643" t="s">
        <v>1815</v>
      </c>
      <c r="AM367" s="643">
        <v>2</v>
      </c>
      <c r="AN367" s="643" t="s">
        <v>193</v>
      </c>
    </row>
    <row r="368" spans="1:40">
      <c r="A368" s="643" t="s">
        <v>871</v>
      </c>
      <c r="B368" s="643" t="s">
        <v>495</v>
      </c>
      <c r="C368" s="643">
        <v>21</v>
      </c>
      <c r="D368" s="643">
        <v>59</v>
      </c>
      <c r="E368" s="643">
        <v>68</v>
      </c>
      <c r="F368" s="643">
        <v>27</v>
      </c>
      <c r="G368" s="643">
        <v>36</v>
      </c>
      <c r="H368" s="643">
        <v>66</v>
      </c>
      <c r="I368" s="643">
        <v>47</v>
      </c>
      <c r="J368" s="643">
        <v>62</v>
      </c>
      <c r="K368" s="643" t="s">
        <v>140</v>
      </c>
      <c r="L368" s="643">
        <v>386</v>
      </c>
      <c r="M368" s="643">
        <v>97</v>
      </c>
      <c r="N368" s="643" t="s">
        <v>193</v>
      </c>
      <c r="O368" s="643" t="s">
        <v>193</v>
      </c>
      <c r="P368" s="642"/>
      <c r="Q368" s="643" t="s">
        <v>192</v>
      </c>
      <c r="R368" s="643" t="s">
        <v>192</v>
      </c>
      <c r="S368" s="642"/>
      <c r="T368" s="643" t="s">
        <v>112</v>
      </c>
      <c r="U368" s="643" t="str">
        <f>VLOOKUP(A368,'2012 SG'!$D$9:$AC$424,26,FALSE)</f>
        <v>C</v>
      </c>
      <c r="V368" s="643" t="b">
        <f t="shared" si="5"/>
        <v>1</v>
      </c>
      <c r="W368" s="643" t="s">
        <v>110</v>
      </c>
      <c r="X368" s="643" t="s">
        <v>110</v>
      </c>
      <c r="Y368" s="643" t="s">
        <v>116</v>
      </c>
      <c r="Z368" s="643" t="s">
        <v>116</v>
      </c>
      <c r="AA368" s="643" t="s">
        <v>110</v>
      </c>
      <c r="AB368" s="643" t="s">
        <v>116</v>
      </c>
      <c r="AC368" s="643" t="s">
        <v>110</v>
      </c>
      <c r="AD368" s="643" t="s">
        <v>110</v>
      </c>
      <c r="AE368" s="643" t="s">
        <v>110</v>
      </c>
      <c r="AF368" s="643" t="s">
        <v>110</v>
      </c>
      <c r="AG368" s="643" t="s">
        <v>110</v>
      </c>
      <c r="AH368" s="643" t="s">
        <v>110</v>
      </c>
      <c r="AI368" s="643" t="s">
        <v>193</v>
      </c>
      <c r="AJ368" s="643" t="s">
        <v>475</v>
      </c>
      <c r="AK368" s="643" t="s">
        <v>1801</v>
      </c>
      <c r="AL368" s="643" t="s">
        <v>1817</v>
      </c>
      <c r="AM368" s="643">
        <v>6</v>
      </c>
      <c r="AN368" s="643" t="s">
        <v>192</v>
      </c>
    </row>
    <row r="369" spans="1:40">
      <c r="A369" s="643" t="s">
        <v>872</v>
      </c>
      <c r="B369" s="643" t="s">
        <v>496</v>
      </c>
      <c r="C369" s="643">
        <v>52</v>
      </c>
      <c r="D369" s="643">
        <v>81</v>
      </c>
      <c r="E369" s="643">
        <v>86</v>
      </c>
      <c r="F369" s="643">
        <v>46</v>
      </c>
      <c r="G369" s="643">
        <v>59</v>
      </c>
      <c r="H369" s="643">
        <v>81</v>
      </c>
      <c r="I369" s="643">
        <v>56</v>
      </c>
      <c r="J369" s="643">
        <v>74</v>
      </c>
      <c r="K369" s="643" t="s">
        <v>135</v>
      </c>
      <c r="L369" s="643">
        <v>535</v>
      </c>
      <c r="M369" s="643">
        <v>100</v>
      </c>
      <c r="N369" s="643" t="s">
        <v>192</v>
      </c>
      <c r="O369" s="643" t="s">
        <v>192</v>
      </c>
      <c r="P369" s="643"/>
      <c r="Q369" s="643" t="s">
        <v>192</v>
      </c>
      <c r="R369" s="643" t="s">
        <v>192</v>
      </c>
      <c r="S369" s="642"/>
      <c r="T369" s="643" t="s">
        <v>132</v>
      </c>
      <c r="U369" s="643" t="str">
        <f>VLOOKUP(A369,'2012 SG'!$D$9:$AC$424,26,FALSE)</f>
        <v>A</v>
      </c>
      <c r="V369" s="643" t="b">
        <f t="shared" si="5"/>
        <v>1</v>
      </c>
      <c r="W369" s="643" t="s">
        <v>132</v>
      </c>
      <c r="X369" s="643" t="s">
        <v>132</v>
      </c>
      <c r="Y369" s="643" t="s">
        <v>132</v>
      </c>
      <c r="Z369" s="643" t="s">
        <v>112</v>
      </c>
      <c r="AA369" s="643" t="s">
        <v>114</v>
      </c>
      <c r="AB369" s="643" t="s">
        <v>114</v>
      </c>
      <c r="AC369" s="643" t="s">
        <v>112</v>
      </c>
      <c r="AD369" s="643" t="s">
        <v>196</v>
      </c>
      <c r="AE369" s="643"/>
      <c r="AF369" s="643"/>
      <c r="AG369" s="643"/>
      <c r="AH369" s="643"/>
      <c r="AI369" s="643" t="s">
        <v>192</v>
      </c>
      <c r="AJ369" s="643" t="s">
        <v>475</v>
      </c>
      <c r="AK369" s="643" t="s">
        <v>1831</v>
      </c>
      <c r="AL369" s="643" t="s">
        <v>1810</v>
      </c>
      <c r="AM369" s="643">
        <v>7</v>
      </c>
      <c r="AN369" s="643" t="s">
        <v>192</v>
      </c>
    </row>
    <row r="370" spans="1:40">
      <c r="A370" s="643" t="s">
        <v>873</v>
      </c>
      <c r="B370" s="643" t="s">
        <v>86</v>
      </c>
      <c r="C370" s="643">
        <v>94</v>
      </c>
      <c r="D370" s="643">
        <v>99</v>
      </c>
      <c r="E370" s="643">
        <v>96</v>
      </c>
      <c r="F370" s="643">
        <v>84</v>
      </c>
      <c r="G370" s="643">
        <v>77</v>
      </c>
      <c r="H370" s="643">
        <v>84</v>
      </c>
      <c r="I370" s="643">
        <v>85</v>
      </c>
      <c r="J370" s="643">
        <v>84</v>
      </c>
      <c r="K370" s="643" t="s">
        <v>135</v>
      </c>
      <c r="L370" s="643">
        <v>703</v>
      </c>
      <c r="M370" s="643">
        <v>100</v>
      </c>
      <c r="N370" s="643" t="s">
        <v>192</v>
      </c>
      <c r="O370" s="643" t="s">
        <v>192</v>
      </c>
      <c r="P370" s="642"/>
      <c r="Q370" s="643" t="s">
        <v>192</v>
      </c>
      <c r="R370" s="643" t="s">
        <v>192</v>
      </c>
      <c r="S370" s="642"/>
      <c r="T370" s="643" t="s">
        <v>132</v>
      </c>
      <c r="U370" s="643" t="str">
        <f>VLOOKUP(A370,'2012 SG'!$D$9:$AC$424,26,FALSE)</f>
        <v>A</v>
      </c>
      <c r="V370" s="643" t="b">
        <f t="shared" si="5"/>
        <v>1</v>
      </c>
      <c r="W370" s="643" t="s">
        <v>132</v>
      </c>
      <c r="X370" s="643" t="s">
        <v>132</v>
      </c>
      <c r="Y370" s="643" t="s">
        <v>132</v>
      </c>
      <c r="Z370" s="643" t="s">
        <v>132</v>
      </c>
      <c r="AA370" s="643" t="s">
        <v>132</v>
      </c>
      <c r="AB370" s="643" t="s">
        <v>132</v>
      </c>
      <c r="AC370" s="643" t="s">
        <v>132</v>
      </c>
      <c r="AD370" s="643" t="s">
        <v>114</v>
      </c>
      <c r="AE370" s="643" t="s">
        <v>132</v>
      </c>
      <c r="AF370" s="643" t="s">
        <v>132</v>
      </c>
      <c r="AG370" s="643" t="s">
        <v>132</v>
      </c>
      <c r="AH370" s="643" t="s">
        <v>114</v>
      </c>
      <c r="AI370" s="643" t="s">
        <v>193</v>
      </c>
      <c r="AJ370" s="643" t="s">
        <v>475</v>
      </c>
      <c r="AK370" s="643" t="s">
        <v>1805</v>
      </c>
      <c r="AL370" s="643" t="s">
        <v>1847</v>
      </c>
      <c r="AM370" s="643">
        <v>4</v>
      </c>
      <c r="AN370" s="643" t="s">
        <v>193</v>
      </c>
    </row>
    <row r="371" spans="1:40">
      <c r="A371" s="643" t="s">
        <v>874</v>
      </c>
      <c r="B371" s="643" t="s">
        <v>498</v>
      </c>
      <c r="C371" s="643">
        <v>42</v>
      </c>
      <c r="D371" s="643">
        <v>80</v>
      </c>
      <c r="E371" s="643">
        <v>86</v>
      </c>
      <c r="F371" s="643">
        <v>36</v>
      </c>
      <c r="G371" s="643">
        <v>49</v>
      </c>
      <c r="H371" s="643">
        <v>80</v>
      </c>
      <c r="I371" s="643">
        <v>47</v>
      </c>
      <c r="J371" s="643">
        <v>79</v>
      </c>
      <c r="K371" s="643" t="s">
        <v>141</v>
      </c>
      <c r="L371" s="643">
        <v>509</v>
      </c>
      <c r="M371" s="643">
        <v>99</v>
      </c>
      <c r="N371" s="643" t="s">
        <v>193</v>
      </c>
      <c r="O371" s="643" t="s">
        <v>193</v>
      </c>
      <c r="P371" s="642" t="s">
        <v>192</v>
      </c>
      <c r="Q371" s="643" t="s">
        <v>192</v>
      </c>
      <c r="R371" s="643" t="s">
        <v>192</v>
      </c>
      <c r="S371" s="642"/>
      <c r="T371" s="643" t="s">
        <v>114</v>
      </c>
      <c r="U371" s="643" t="str">
        <f>VLOOKUP(A371,'2012 SG'!$D$9:$AC$424,26,FALSE)</f>
        <v>B</v>
      </c>
      <c r="V371" s="643" t="b">
        <f t="shared" si="5"/>
        <v>1</v>
      </c>
      <c r="W371" s="643" t="s">
        <v>112</v>
      </c>
      <c r="X371" s="643" t="s">
        <v>114</v>
      </c>
      <c r="Y371" s="643"/>
      <c r="Z371" s="643"/>
      <c r="AA371" s="643"/>
      <c r="AB371" s="643"/>
      <c r="AC371" s="643"/>
      <c r="AD371" s="643"/>
      <c r="AE371" s="643"/>
      <c r="AF371" s="643"/>
      <c r="AG371" s="643"/>
      <c r="AH371" s="643"/>
      <c r="AI371" s="643" t="s">
        <v>193</v>
      </c>
      <c r="AJ371" s="643" t="s">
        <v>475</v>
      </c>
      <c r="AK371" s="643" t="s">
        <v>1852</v>
      </c>
      <c r="AL371" s="643" t="s">
        <v>1810</v>
      </c>
      <c r="AM371" s="643">
        <v>2</v>
      </c>
      <c r="AN371" s="643" t="s">
        <v>192</v>
      </c>
    </row>
    <row r="372" spans="1:40">
      <c r="A372" s="643" t="s">
        <v>875</v>
      </c>
      <c r="B372" s="643" t="s">
        <v>499</v>
      </c>
      <c r="C372" s="643">
        <v>50</v>
      </c>
      <c r="D372" s="643">
        <v>77</v>
      </c>
      <c r="E372" s="643">
        <v>81</v>
      </c>
      <c r="F372" s="643">
        <v>36</v>
      </c>
      <c r="G372" s="643">
        <v>54</v>
      </c>
      <c r="H372" s="643">
        <v>76</v>
      </c>
      <c r="I372" s="643">
        <v>53</v>
      </c>
      <c r="J372" s="643">
        <v>72</v>
      </c>
      <c r="K372" s="643" t="s">
        <v>140</v>
      </c>
      <c r="L372" s="643">
        <v>499</v>
      </c>
      <c r="M372" s="643">
        <v>98</v>
      </c>
      <c r="N372" s="643" t="s">
        <v>192</v>
      </c>
      <c r="O372" s="643" t="s">
        <v>192</v>
      </c>
      <c r="P372" s="642"/>
      <c r="Q372" s="643" t="s">
        <v>192</v>
      </c>
      <c r="R372" s="643" t="s">
        <v>192</v>
      </c>
      <c r="S372" s="642"/>
      <c r="T372" s="643" t="s">
        <v>132</v>
      </c>
      <c r="U372" s="643" t="str">
        <f>VLOOKUP(A372,'2012 SG'!$D$9:$AC$424,26,FALSE)</f>
        <v>A</v>
      </c>
      <c r="V372" s="643" t="b">
        <f t="shared" si="5"/>
        <v>1</v>
      </c>
      <c r="W372" s="643" t="s">
        <v>114</v>
      </c>
      <c r="X372" s="643" t="s">
        <v>114</v>
      </c>
      <c r="Y372" s="643" t="s">
        <v>114</v>
      </c>
      <c r="Z372" s="643" t="s">
        <v>110</v>
      </c>
      <c r="AA372" s="643" t="s">
        <v>112</v>
      </c>
      <c r="AB372" s="643" t="s">
        <v>112</v>
      </c>
      <c r="AC372" s="643" t="s">
        <v>112</v>
      </c>
      <c r="AD372" s="643" t="s">
        <v>112</v>
      </c>
      <c r="AE372" s="643" t="s">
        <v>112</v>
      </c>
      <c r="AF372" s="643" t="s">
        <v>112</v>
      </c>
      <c r="AG372" s="643" t="s">
        <v>112</v>
      </c>
      <c r="AH372" s="643" t="s">
        <v>110</v>
      </c>
      <c r="AI372" s="643" t="s">
        <v>193</v>
      </c>
      <c r="AJ372" s="643" t="s">
        <v>475</v>
      </c>
      <c r="AK372" s="643" t="s">
        <v>1851</v>
      </c>
      <c r="AL372" s="643" t="s">
        <v>1857</v>
      </c>
      <c r="AM372" s="643">
        <v>2</v>
      </c>
      <c r="AN372" s="643" t="s">
        <v>192</v>
      </c>
    </row>
    <row r="373" spans="1:40">
      <c r="A373" s="643" t="s">
        <v>876</v>
      </c>
      <c r="B373" s="643" t="s">
        <v>500</v>
      </c>
      <c r="C373" s="643">
        <v>19</v>
      </c>
      <c r="D373" s="643">
        <v>51</v>
      </c>
      <c r="E373" s="643">
        <v>65</v>
      </c>
      <c r="F373" s="643">
        <v>23</v>
      </c>
      <c r="G373" s="643">
        <v>41</v>
      </c>
      <c r="H373" s="643">
        <v>60</v>
      </c>
      <c r="I373" s="643">
        <v>55</v>
      </c>
      <c r="J373" s="643">
        <v>69</v>
      </c>
      <c r="K373" s="643" t="s">
        <v>140</v>
      </c>
      <c r="L373" s="643">
        <v>383</v>
      </c>
      <c r="M373" s="643">
        <v>98</v>
      </c>
      <c r="N373" s="643" t="s">
        <v>193</v>
      </c>
      <c r="O373" s="643" t="s">
        <v>192</v>
      </c>
      <c r="P373" s="642"/>
      <c r="Q373" s="643" t="s">
        <v>192</v>
      </c>
      <c r="R373" s="643" t="s">
        <v>192</v>
      </c>
      <c r="S373" s="642"/>
      <c r="T373" s="643" t="s">
        <v>112</v>
      </c>
      <c r="U373" s="643" t="str">
        <f>VLOOKUP(A373,'2012 SG'!$D$9:$AC$424,26,FALSE)</f>
        <v>C</v>
      </c>
      <c r="V373" s="643" t="b">
        <f t="shared" si="5"/>
        <v>1</v>
      </c>
      <c r="W373" s="643" t="s">
        <v>110</v>
      </c>
      <c r="X373" s="643" t="s">
        <v>110</v>
      </c>
      <c r="Y373" s="643" t="s">
        <v>116</v>
      </c>
      <c r="Z373" s="643" t="s">
        <v>116</v>
      </c>
      <c r="AA373" s="643" t="s">
        <v>110</v>
      </c>
      <c r="AB373" s="643" t="s">
        <v>110</v>
      </c>
      <c r="AC373" s="643" t="s">
        <v>110</v>
      </c>
      <c r="AD373" s="643" t="s">
        <v>110</v>
      </c>
      <c r="AE373" s="643" t="s">
        <v>110</v>
      </c>
      <c r="AF373" s="643" t="s">
        <v>110</v>
      </c>
      <c r="AG373" s="643" t="s">
        <v>110</v>
      </c>
      <c r="AH373" s="643" t="s">
        <v>110</v>
      </c>
      <c r="AI373" s="643" t="s">
        <v>193</v>
      </c>
      <c r="AJ373" s="643" t="s">
        <v>475</v>
      </c>
      <c r="AK373" s="643" t="s">
        <v>1857</v>
      </c>
      <c r="AL373" s="643" t="s">
        <v>1816</v>
      </c>
      <c r="AM373" s="643">
        <v>6</v>
      </c>
      <c r="AN373" s="643" t="s">
        <v>192</v>
      </c>
    </row>
    <row r="374" spans="1:40">
      <c r="A374" s="643" t="s">
        <v>877</v>
      </c>
      <c r="B374" s="643" t="s">
        <v>501</v>
      </c>
      <c r="C374" s="643">
        <v>60</v>
      </c>
      <c r="D374" s="643">
        <v>86</v>
      </c>
      <c r="E374" s="643">
        <v>89</v>
      </c>
      <c r="F374" s="643">
        <v>54</v>
      </c>
      <c r="G374" s="643">
        <v>60</v>
      </c>
      <c r="H374" s="643">
        <v>75</v>
      </c>
      <c r="I374" s="643">
        <v>61</v>
      </c>
      <c r="J374" s="643">
        <v>65</v>
      </c>
      <c r="K374" s="643" t="s">
        <v>141</v>
      </c>
      <c r="L374" s="643">
        <v>560</v>
      </c>
      <c r="M374" s="643">
        <v>100</v>
      </c>
      <c r="N374" s="643" t="s">
        <v>192</v>
      </c>
      <c r="O374" s="643" t="s">
        <v>192</v>
      </c>
      <c r="P374" s="642"/>
      <c r="Q374" s="643" t="s">
        <v>192</v>
      </c>
      <c r="R374" s="643" t="s">
        <v>192</v>
      </c>
      <c r="S374" s="642"/>
      <c r="T374" s="643" t="s">
        <v>132</v>
      </c>
      <c r="U374" s="643" t="str">
        <f>VLOOKUP(A374,'2012 SG'!$D$9:$AC$424,26,FALSE)</f>
        <v>A</v>
      </c>
      <c r="V374" s="643" t="b">
        <f t="shared" si="5"/>
        <v>1</v>
      </c>
      <c r="W374" s="643" t="s">
        <v>132</v>
      </c>
      <c r="X374" s="643" t="s">
        <v>132</v>
      </c>
      <c r="Y374" s="643" t="s">
        <v>132</v>
      </c>
      <c r="Z374" s="643" t="s">
        <v>132</v>
      </c>
      <c r="AA374" s="643"/>
      <c r="AB374" s="643"/>
      <c r="AC374" s="643"/>
      <c r="AD374" s="643"/>
      <c r="AE374" s="643"/>
      <c r="AF374" s="643"/>
      <c r="AG374" s="643"/>
      <c r="AH374" s="643"/>
      <c r="AI374" s="643" t="s">
        <v>193</v>
      </c>
      <c r="AJ374" s="643" t="s">
        <v>475</v>
      </c>
      <c r="AK374" s="643" t="s">
        <v>1840</v>
      </c>
      <c r="AL374" s="643" t="s">
        <v>1823</v>
      </c>
      <c r="AM374" s="643">
        <v>1</v>
      </c>
      <c r="AN374" s="643" t="s">
        <v>193</v>
      </c>
    </row>
    <row r="375" spans="1:40">
      <c r="A375" s="643" t="s">
        <v>878</v>
      </c>
      <c r="B375" s="643" t="s">
        <v>502</v>
      </c>
      <c r="C375" s="643">
        <v>16</v>
      </c>
      <c r="D375" s="643">
        <v>47</v>
      </c>
      <c r="E375" s="643">
        <v>73</v>
      </c>
      <c r="F375" s="643">
        <v>18</v>
      </c>
      <c r="G375" s="643">
        <v>34</v>
      </c>
      <c r="H375" s="643">
        <v>59</v>
      </c>
      <c r="I375" s="643">
        <v>48</v>
      </c>
      <c r="J375" s="643">
        <v>58</v>
      </c>
      <c r="K375" s="643" t="s">
        <v>140</v>
      </c>
      <c r="L375" s="643">
        <v>353</v>
      </c>
      <c r="M375" s="643">
        <v>98</v>
      </c>
      <c r="N375" s="643" t="s">
        <v>193</v>
      </c>
      <c r="O375" s="643" t="s">
        <v>193</v>
      </c>
      <c r="P375" s="642"/>
      <c r="Q375" s="643" t="s">
        <v>192</v>
      </c>
      <c r="R375" s="643" t="s">
        <v>192</v>
      </c>
      <c r="S375" s="642"/>
      <c r="T375" s="643" t="s">
        <v>110</v>
      </c>
      <c r="U375" s="643" t="str">
        <f>VLOOKUP(A375,'2012 SG'!$D$9:$AC$424,26,FALSE)</f>
        <v>D</v>
      </c>
      <c r="V375" s="643" t="b">
        <f t="shared" si="5"/>
        <v>1</v>
      </c>
      <c r="W375" s="643" t="s">
        <v>112</v>
      </c>
      <c r="X375" s="643" t="s">
        <v>110</v>
      </c>
      <c r="Y375" s="643" t="s">
        <v>116</v>
      </c>
      <c r="Z375" s="643" t="s">
        <v>116</v>
      </c>
      <c r="AA375" s="643" t="s">
        <v>116</v>
      </c>
      <c r="AB375" s="643" t="s">
        <v>116</v>
      </c>
      <c r="AC375" s="643" t="s">
        <v>116</v>
      </c>
      <c r="AD375" s="643" t="s">
        <v>110</v>
      </c>
      <c r="AE375" s="643" t="s">
        <v>110</v>
      </c>
      <c r="AF375" s="643" t="s">
        <v>110</v>
      </c>
      <c r="AG375" s="643" t="s">
        <v>110</v>
      </c>
      <c r="AH375" s="643" t="s">
        <v>110</v>
      </c>
      <c r="AI375" s="643" t="s">
        <v>193</v>
      </c>
      <c r="AJ375" s="643" t="s">
        <v>475</v>
      </c>
      <c r="AK375" s="643" t="s">
        <v>1838</v>
      </c>
      <c r="AL375" s="643" t="s">
        <v>1812</v>
      </c>
      <c r="AM375" s="643">
        <v>6</v>
      </c>
      <c r="AN375" s="643" t="s">
        <v>192</v>
      </c>
    </row>
    <row r="376" spans="1:40">
      <c r="A376" s="643" t="s">
        <v>881</v>
      </c>
      <c r="B376" s="643" t="s">
        <v>505</v>
      </c>
      <c r="C376" s="643">
        <v>52</v>
      </c>
      <c r="D376" s="643">
        <v>77</v>
      </c>
      <c r="E376" s="643">
        <v>79</v>
      </c>
      <c r="F376" s="643">
        <v>43</v>
      </c>
      <c r="G376" s="643">
        <v>60</v>
      </c>
      <c r="H376" s="643">
        <v>75</v>
      </c>
      <c r="I376" s="643">
        <v>61</v>
      </c>
      <c r="J376" s="643">
        <v>64</v>
      </c>
      <c r="K376" s="643" t="s">
        <v>141</v>
      </c>
      <c r="L376" s="643">
        <v>521</v>
      </c>
      <c r="M376" s="643">
        <v>99</v>
      </c>
      <c r="N376" s="643" t="s">
        <v>193</v>
      </c>
      <c r="O376" s="643" t="s">
        <v>192</v>
      </c>
      <c r="P376" s="642"/>
      <c r="Q376" s="643" t="s">
        <v>192</v>
      </c>
      <c r="R376" s="643" t="s">
        <v>192</v>
      </c>
      <c r="S376" s="642"/>
      <c r="T376" s="643" t="s">
        <v>132</v>
      </c>
      <c r="U376" s="643" t="str">
        <f>VLOOKUP(A376,'2012 SG'!$D$9:$AC$424,26,FALSE)</f>
        <v>A</v>
      </c>
      <c r="V376" s="643" t="b">
        <f t="shared" si="5"/>
        <v>1</v>
      </c>
      <c r="W376" s="643" t="s">
        <v>110</v>
      </c>
      <c r="X376" s="643" t="s">
        <v>112</v>
      </c>
      <c r="Y376" s="643" t="s">
        <v>112</v>
      </c>
      <c r="Z376" s="643" t="s">
        <v>112</v>
      </c>
      <c r="AA376" s="643" t="s">
        <v>112</v>
      </c>
      <c r="AB376" s="643" t="s">
        <v>112</v>
      </c>
      <c r="AC376" s="643" t="s">
        <v>112</v>
      </c>
      <c r="AD376" s="643" t="s">
        <v>112</v>
      </c>
      <c r="AE376" s="643" t="s">
        <v>112</v>
      </c>
      <c r="AF376" s="643" t="s">
        <v>112</v>
      </c>
      <c r="AG376" s="643" t="s">
        <v>112</v>
      </c>
      <c r="AH376" s="643" t="s">
        <v>112</v>
      </c>
      <c r="AI376" s="643" t="s">
        <v>193</v>
      </c>
      <c r="AJ376" s="643" t="s">
        <v>475</v>
      </c>
      <c r="AK376" s="643" t="s">
        <v>1867</v>
      </c>
      <c r="AL376" s="643" t="s">
        <v>1817</v>
      </c>
      <c r="AM376" s="643">
        <v>4</v>
      </c>
      <c r="AN376" s="643" t="s">
        <v>192</v>
      </c>
    </row>
    <row r="377" spans="1:40">
      <c r="A377" s="643" t="s">
        <v>882</v>
      </c>
      <c r="B377" s="643" t="s">
        <v>506</v>
      </c>
      <c r="C377" s="643">
        <v>15</v>
      </c>
      <c r="D377" s="643">
        <v>41</v>
      </c>
      <c r="E377" s="643">
        <v>63</v>
      </c>
      <c r="F377" s="643">
        <v>22</v>
      </c>
      <c r="G377" s="643">
        <v>41</v>
      </c>
      <c r="H377" s="643">
        <v>70</v>
      </c>
      <c r="I377" s="643">
        <v>57</v>
      </c>
      <c r="J377" s="643">
        <v>65</v>
      </c>
      <c r="K377" s="643" t="s">
        <v>140</v>
      </c>
      <c r="L377" s="643">
        <v>374</v>
      </c>
      <c r="M377" s="643">
        <v>99</v>
      </c>
      <c r="N377" s="643" t="s">
        <v>193</v>
      </c>
      <c r="O377" s="643" t="s">
        <v>192</v>
      </c>
      <c r="P377" s="642"/>
      <c r="Q377" s="643" t="s">
        <v>192</v>
      </c>
      <c r="R377" s="643" t="s">
        <v>192</v>
      </c>
      <c r="S377" s="642"/>
      <c r="T377" s="643" t="s">
        <v>112</v>
      </c>
      <c r="U377" s="643" t="str">
        <f>VLOOKUP(A377,'2012 SG'!$D$9:$AC$424,26,FALSE)</f>
        <v>C</v>
      </c>
      <c r="V377" s="643" t="b">
        <f t="shared" si="5"/>
        <v>1</v>
      </c>
      <c r="W377" s="643" t="s">
        <v>112</v>
      </c>
      <c r="X377" s="643" t="s">
        <v>116</v>
      </c>
      <c r="Y377" s="643" t="s">
        <v>116</v>
      </c>
      <c r="Z377" s="643" t="s">
        <v>110</v>
      </c>
      <c r="AA377" s="643" t="s">
        <v>116</v>
      </c>
      <c r="AB377" s="643" t="s">
        <v>116</v>
      </c>
      <c r="AC377" s="643" t="s">
        <v>116</v>
      </c>
      <c r="AD377" s="643" t="s">
        <v>116</v>
      </c>
      <c r="AE377" s="643" t="s">
        <v>116</v>
      </c>
      <c r="AF377" s="643" t="s">
        <v>110</v>
      </c>
      <c r="AG377" s="643" t="s">
        <v>110</v>
      </c>
      <c r="AH377" s="643" t="s">
        <v>116</v>
      </c>
      <c r="AI377" s="643" t="s">
        <v>193</v>
      </c>
      <c r="AJ377" s="643" t="s">
        <v>475</v>
      </c>
      <c r="AK377" s="643" t="s">
        <v>1823</v>
      </c>
      <c r="AL377" s="643" t="s">
        <v>1812</v>
      </c>
      <c r="AM377" s="643">
        <v>6</v>
      </c>
      <c r="AN377" s="643" t="s">
        <v>192</v>
      </c>
    </row>
    <row r="378" spans="1:40" s="982" customFormat="1">
      <c r="A378" s="979" t="s">
        <v>883</v>
      </c>
      <c r="B378" s="979" t="s">
        <v>507</v>
      </c>
      <c r="C378" s="979">
        <v>14</v>
      </c>
      <c r="D378" s="979">
        <v>55</v>
      </c>
      <c r="E378" s="979">
        <v>78</v>
      </c>
      <c r="F378" s="979">
        <v>18</v>
      </c>
      <c r="G378" s="979">
        <v>34</v>
      </c>
      <c r="H378" s="979">
        <v>65</v>
      </c>
      <c r="I378" s="979">
        <v>46</v>
      </c>
      <c r="J378" s="979">
        <v>71</v>
      </c>
      <c r="K378" s="979" t="s">
        <v>140</v>
      </c>
      <c r="L378" s="979">
        <v>381</v>
      </c>
      <c r="M378" s="979">
        <v>100</v>
      </c>
      <c r="N378" s="979" t="s">
        <v>193</v>
      </c>
      <c r="O378" s="979" t="s">
        <v>193</v>
      </c>
      <c r="P378" s="980"/>
      <c r="Q378" s="979" t="s">
        <v>192</v>
      </c>
      <c r="R378" s="979" t="s">
        <v>192</v>
      </c>
      <c r="S378" s="980"/>
      <c r="T378" s="979" t="s">
        <v>132</v>
      </c>
      <c r="U378" s="981" t="str">
        <f>VLOOKUP(A378,'2012 SG'!$D$9:$AC$424,26,FALSE)</f>
        <v>A</v>
      </c>
      <c r="V378" s="979" t="b">
        <f t="shared" si="5"/>
        <v>1</v>
      </c>
      <c r="W378" s="979" t="s">
        <v>110</v>
      </c>
      <c r="X378" s="979" t="s">
        <v>116</v>
      </c>
      <c r="Y378" s="979" t="s">
        <v>110</v>
      </c>
      <c r="Z378" s="979" t="s">
        <v>110</v>
      </c>
      <c r="AA378" s="979" t="s">
        <v>116</v>
      </c>
      <c r="AB378" s="979" t="s">
        <v>110</v>
      </c>
      <c r="AC378" s="979" t="s">
        <v>116</v>
      </c>
      <c r="AD378" s="979" t="s">
        <v>116</v>
      </c>
      <c r="AE378" s="979" t="s">
        <v>116</v>
      </c>
      <c r="AF378" s="979" t="s">
        <v>110</v>
      </c>
      <c r="AG378" s="979" t="s">
        <v>110</v>
      </c>
      <c r="AH378" s="979" t="s">
        <v>110</v>
      </c>
      <c r="AI378" s="979" t="s">
        <v>193</v>
      </c>
      <c r="AJ378" s="979" t="s">
        <v>475</v>
      </c>
      <c r="AK378" s="979" t="s">
        <v>1809</v>
      </c>
      <c r="AL378" s="979" t="s">
        <v>1816</v>
      </c>
      <c r="AM378" s="979">
        <v>6</v>
      </c>
      <c r="AN378" s="979" t="s">
        <v>192</v>
      </c>
    </row>
    <row r="379" spans="1:40">
      <c r="A379" s="643" t="s">
        <v>884</v>
      </c>
      <c r="B379" s="643" t="s">
        <v>508</v>
      </c>
      <c r="C379" s="643">
        <v>47</v>
      </c>
      <c r="D379" s="643">
        <v>77</v>
      </c>
      <c r="E379" s="643">
        <v>80</v>
      </c>
      <c r="F379" s="643">
        <v>54</v>
      </c>
      <c r="G379" s="643">
        <v>52</v>
      </c>
      <c r="H379" s="643">
        <v>78</v>
      </c>
      <c r="I379" s="643">
        <v>52</v>
      </c>
      <c r="J379" s="643">
        <v>70</v>
      </c>
      <c r="K379" s="643" t="s">
        <v>141</v>
      </c>
      <c r="L379" s="643">
        <v>520</v>
      </c>
      <c r="M379" s="643">
        <v>99</v>
      </c>
      <c r="N379" s="643" t="s">
        <v>193</v>
      </c>
      <c r="O379" s="643" t="s">
        <v>192</v>
      </c>
      <c r="P379" s="642"/>
      <c r="Q379" s="643" t="s">
        <v>192</v>
      </c>
      <c r="R379" s="643" t="s">
        <v>192</v>
      </c>
      <c r="S379" s="642"/>
      <c r="T379" s="643" t="s">
        <v>114</v>
      </c>
      <c r="U379" s="643" t="str">
        <f>VLOOKUP(A379,'2012 SG'!$D$9:$AC$424,26,FALSE)</f>
        <v>B</v>
      </c>
      <c r="V379" s="643" t="b">
        <f t="shared" si="5"/>
        <v>1</v>
      </c>
      <c r="W379" s="643" t="s">
        <v>114</v>
      </c>
      <c r="X379" s="643" t="s">
        <v>112</v>
      </c>
      <c r="Y379" s="643" t="s">
        <v>114</v>
      </c>
      <c r="Z379" s="643" t="s">
        <v>112</v>
      </c>
      <c r="AA379" s="643" t="s">
        <v>114</v>
      </c>
      <c r="AB379" s="643" t="s">
        <v>114</v>
      </c>
      <c r="AC379" s="643" t="s">
        <v>114</v>
      </c>
      <c r="AD379" s="643" t="s">
        <v>114</v>
      </c>
      <c r="AE379" s="643" t="s">
        <v>112</v>
      </c>
      <c r="AF379" s="643" t="s">
        <v>112</v>
      </c>
      <c r="AG379" s="643" t="s">
        <v>112</v>
      </c>
      <c r="AH379" s="643" t="s">
        <v>112</v>
      </c>
      <c r="AI379" s="643" t="s">
        <v>193</v>
      </c>
      <c r="AJ379" s="643" t="s">
        <v>475</v>
      </c>
      <c r="AK379" s="643" t="s">
        <v>1865</v>
      </c>
      <c r="AL379" s="643" t="s">
        <v>1838</v>
      </c>
      <c r="AM379" s="643">
        <v>5</v>
      </c>
      <c r="AN379" s="643" t="s">
        <v>193</v>
      </c>
    </row>
    <row r="380" spans="1:40">
      <c r="A380" s="643" t="s">
        <v>885</v>
      </c>
      <c r="B380" s="643" t="s">
        <v>509</v>
      </c>
      <c r="C380" s="643">
        <v>56</v>
      </c>
      <c r="D380" s="643">
        <v>84</v>
      </c>
      <c r="E380" s="643">
        <v>86</v>
      </c>
      <c r="F380" s="643">
        <v>45</v>
      </c>
      <c r="G380" s="643">
        <v>56</v>
      </c>
      <c r="H380" s="643">
        <v>83</v>
      </c>
      <c r="I380" s="643">
        <v>55</v>
      </c>
      <c r="J380" s="643">
        <v>76</v>
      </c>
      <c r="K380" s="643" t="s">
        <v>140</v>
      </c>
      <c r="L380" s="643">
        <v>541</v>
      </c>
      <c r="M380" s="643">
        <v>99</v>
      </c>
      <c r="N380" s="643" t="s">
        <v>192</v>
      </c>
      <c r="O380" s="643" t="s">
        <v>192</v>
      </c>
      <c r="P380" s="642"/>
      <c r="Q380" s="643" t="s">
        <v>192</v>
      </c>
      <c r="R380" s="643" t="s">
        <v>192</v>
      </c>
      <c r="S380" s="642"/>
      <c r="T380" s="643" t="s">
        <v>132</v>
      </c>
      <c r="U380" s="643" t="str">
        <f>VLOOKUP(A380,'2012 SG'!$D$9:$AC$424,26,FALSE)</f>
        <v>A</v>
      </c>
      <c r="V380" s="643" t="b">
        <f t="shared" si="5"/>
        <v>1</v>
      </c>
      <c r="W380" s="643" t="s">
        <v>132</v>
      </c>
      <c r="X380" s="643" t="s">
        <v>114</v>
      </c>
      <c r="Y380" s="643" t="s">
        <v>132</v>
      </c>
      <c r="Z380" s="643" t="s">
        <v>112</v>
      </c>
      <c r="AA380" s="643" t="s">
        <v>114</v>
      </c>
      <c r="AB380" s="643" t="s">
        <v>112</v>
      </c>
      <c r="AC380" s="643" t="s">
        <v>112</v>
      </c>
      <c r="AD380" s="643"/>
      <c r="AE380" s="643"/>
      <c r="AF380" s="643"/>
      <c r="AG380" s="643"/>
      <c r="AH380" s="643"/>
      <c r="AI380" s="643" t="s">
        <v>193</v>
      </c>
      <c r="AJ380" s="643" t="s">
        <v>475</v>
      </c>
      <c r="AK380" s="643" t="s">
        <v>1861</v>
      </c>
      <c r="AL380" s="643" t="s">
        <v>1804</v>
      </c>
      <c r="AM380" s="643">
        <v>5</v>
      </c>
      <c r="AN380" s="643" t="s">
        <v>193</v>
      </c>
    </row>
    <row r="381" spans="1:40">
      <c r="A381" s="643" t="s">
        <v>886</v>
      </c>
      <c r="B381" s="643" t="s">
        <v>510</v>
      </c>
      <c r="C381" s="643">
        <v>17</v>
      </c>
      <c r="D381" s="643">
        <v>46</v>
      </c>
      <c r="E381" s="643">
        <v>76</v>
      </c>
      <c r="F381" s="643">
        <v>27</v>
      </c>
      <c r="G381" s="643">
        <v>35</v>
      </c>
      <c r="H381" s="643">
        <v>63</v>
      </c>
      <c r="I381" s="643">
        <v>44</v>
      </c>
      <c r="J381" s="643">
        <v>65</v>
      </c>
      <c r="K381" s="643" t="s">
        <v>140</v>
      </c>
      <c r="L381" s="643">
        <v>373</v>
      </c>
      <c r="M381" s="643">
        <v>98</v>
      </c>
      <c r="N381" s="643" t="s">
        <v>193</v>
      </c>
      <c r="O381" s="643" t="s">
        <v>193</v>
      </c>
      <c r="P381" s="642"/>
      <c r="Q381" s="643" t="s">
        <v>192</v>
      </c>
      <c r="R381" s="643" t="s">
        <v>192</v>
      </c>
      <c r="S381" s="642"/>
      <c r="T381" s="643" t="s">
        <v>112</v>
      </c>
      <c r="U381" s="643" t="str">
        <f>VLOOKUP(A381,'2012 SG'!$D$9:$AC$424,26,FALSE)</f>
        <v>C</v>
      </c>
      <c r="V381" s="643" t="b">
        <f t="shared" si="5"/>
        <v>1</v>
      </c>
      <c r="W381" s="643" t="s">
        <v>110</v>
      </c>
      <c r="X381" s="643" t="s">
        <v>110</v>
      </c>
      <c r="Y381" s="643" t="s">
        <v>116</v>
      </c>
      <c r="Z381" s="643" t="s">
        <v>116</v>
      </c>
      <c r="AA381" s="643" t="s">
        <v>110</v>
      </c>
      <c r="AB381" s="643" t="s">
        <v>110</v>
      </c>
      <c r="AC381" s="643" t="s">
        <v>110</v>
      </c>
      <c r="AD381" s="643" t="s">
        <v>110</v>
      </c>
      <c r="AE381" s="643" t="s">
        <v>116</v>
      </c>
      <c r="AF381" s="643" t="s">
        <v>110</v>
      </c>
      <c r="AG381" s="643" t="s">
        <v>110</v>
      </c>
      <c r="AH381" s="643" t="s">
        <v>110</v>
      </c>
      <c r="AI381" s="643" t="s">
        <v>193</v>
      </c>
      <c r="AJ381" s="643" t="s">
        <v>475</v>
      </c>
      <c r="AK381" s="643" t="s">
        <v>1847</v>
      </c>
      <c r="AL381" s="643" t="s">
        <v>1812</v>
      </c>
      <c r="AM381" s="643">
        <v>6</v>
      </c>
      <c r="AN381" s="643" t="s">
        <v>192</v>
      </c>
    </row>
    <row r="382" spans="1:40">
      <c r="A382" s="643" t="s">
        <v>887</v>
      </c>
      <c r="B382" s="643" t="s">
        <v>511</v>
      </c>
      <c r="C382" s="643">
        <v>59</v>
      </c>
      <c r="D382" s="643">
        <v>87</v>
      </c>
      <c r="E382" s="643">
        <v>83</v>
      </c>
      <c r="F382" s="643">
        <v>47</v>
      </c>
      <c r="G382" s="643">
        <v>58</v>
      </c>
      <c r="H382" s="643">
        <v>87</v>
      </c>
      <c r="I382" s="643">
        <v>56</v>
      </c>
      <c r="J382" s="643">
        <v>78</v>
      </c>
      <c r="K382" s="643" t="s">
        <v>141</v>
      </c>
      <c r="L382" s="643">
        <v>565</v>
      </c>
      <c r="M382" s="643">
        <v>100</v>
      </c>
      <c r="N382" s="643" t="s">
        <v>192</v>
      </c>
      <c r="O382" s="643" t="s">
        <v>192</v>
      </c>
      <c r="P382" s="642"/>
      <c r="Q382" s="643" t="s">
        <v>192</v>
      </c>
      <c r="R382" s="643" t="s">
        <v>192</v>
      </c>
      <c r="S382" s="642"/>
      <c r="T382" s="643" t="s">
        <v>132</v>
      </c>
      <c r="U382" s="643" t="str">
        <f>VLOOKUP(A382,'2012 SG'!$D$9:$AC$424,26,FALSE)</f>
        <v>A</v>
      </c>
      <c r="V382" s="643" t="b">
        <f t="shared" si="5"/>
        <v>1</v>
      </c>
      <c r="W382" s="643" t="s">
        <v>132</v>
      </c>
      <c r="X382" s="643" t="s">
        <v>132</v>
      </c>
      <c r="Y382" s="643" t="s">
        <v>132</v>
      </c>
      <c r="Z382" s="643" t="s">
        <v>114</v>
      </c>
      <c r="AA382" s="643" t="s">
        <v>132</v>
      </c>
      <c r="AB382" s="643" t="s">
        <v>114</v>
      </c>
      <c r="AC382" s="643" t="s">
        <v>112</v>
      </c>
      <c r="AD382" s="643" t="s">
        <v>112</v>
      </c>
      <c r="AE382" s="643" t="s">
        <v>112</v>
      </c>
      <c r="AF382" s="643" t="s">
        <v>196</v>
      </c>
      <c r="AG382" s="643"/>
      <c r="AH382" s="643"/>
      <c r="AI382" s="643" t="s">
        <v>193</v>
      </c>
      <c r="AJ382" s="643" t="s">
        <v>475</v>
      </c>
      <c r="AK382" s="643" t="s">
        <v>1854</v>
      </c>
      <c r="AL382" s="643" t="s">
        <v>1810</v>
      </c>
      <c r="AM382" s="643">
        <v>2</v>
      </c>
      <c r="AN382" s="643" t="s">
        <v>192</v>
      </c>
    </row>
    <row r="383" spans="1:40">
      <c r="A383" s="643" t="s">
        <v>888</v>
      </c>
      <c r="B383" s="643" t="s">
        <v>512</v>
      </c>
      <c r="C383" s="643">
        <v>19</v>
      </c>
      <c r="D383" s="643">
        <v>54</v>
      </c>
      <c r="E383" s="643">
        <v>78</v>
      </c>
      <c r="F383" s="643">
        <v>28</v>
      </c>
      <c r="G383" s="643">
        <v>39</v>
      </c>
      <c r="H383" s="643">
        <v>65</v>
      </c>
      <c r="I383" s="643">
        <v>48</v>
      </c>
      <c r="J383" s="643">
        <v>71</v>
      </c>
      <c r="K383" s="643" t="s">
        <v>140</v>
      </c>
      <c r="L383" s="643">
        <v>402</v>
      </c>
      <c r="M383" s="643">
        <v>99</v>
      </c>
      <c r="N383" s="643" t="s">
        <v>193</v>
      </c>
      <c r="O383" s="643" t="s">
        <v>193</v>
      </c>
      <c r="P383" s="643" t="s">
        <v>192</v>
      </c>
      <c r="Q383" s="643" t="s">
        <v>192</v>
      </c>
      <c r="R383" s="643" t="s">
        <v>192</v>
      </c>
      <c r="S383" s="642"/>
      <c r="T383" s="643" t="s">
        <v>114</v>
      </c>
      <c r="U383" s="643" t="str">
        <f>VLOOKUP(A383,'2012 SG'!$D$9:$AC$424,26,FALSE)</f>
        <v>B</v>
      </c>
      <c r="V383" s="643" t="b">
        <f t="shared" si="5"/>
        <v>1</v>
      </c>
      <c r="W383" s="643" t="s">
        <v>110</v>
      </c>
      <c r="X383" s="643" t="s">
        <v>116</v>
      </c>
      <c r="Y383" s="643" t="s">
        <v>110</v>
      </c>
      <c r="Z383" s="643" t="s">
        <v>116</v>
      </c>
      <c r="AA383" s="643" t="s">
        <v>110</v>
      </c>
      <c r="AB383" s="643" t="s">
        <v>110</v>
      </c>
      <c r="AC383" s="643" t="s">
        <v>110</v>
      </c>
      <c r="AD383" s="643" t="s">
        <v>116</v>
      </c>
      <c r="AE383" s="643" t="s">
        <v>116</v>
      </c>
      <c r="AF383" s="643" t="s">
        <v>110</v>
      </c>
      <c r="AG383" s="643" t="s">
        <v>110</v>
      </c>
      <c r="AH383" s="643" t="s">
        <v>110</v>
      </c>
      <c r="AI383" s="643" t="s">
        <v>193</v>
      </c>
      <c r="AJ383" s="643" t="s">
        <v>475</v>
      </c>
      <c r="AK383" s="643" t="s">
        <v>1824</v>
      </c>
      <c r="AL383" s="643" t="s">
        <v>1812</v>
      </c>
      <c r="AM383" s="643">
        <v>6</v>
      </c>
      <c r="AN383" s="643" t="s">
        <v>192</v>
      </c>
    </row>
    <row r="384" spans="1:40">
      <c r="A384" s="643" t="s">
        <v>889</v>
      </c>
      <c r="B384" s="643" t="s">
        <v>513</v>
      </c>
      <c r="C384" s="643">
        <v>62</v>
      </c>
      <c r="D384" s="643">
        <v>81</v>
      </c>
      <c r="E384" s="643">
        <v>72</v>
      </c>
      <c r="F384" s="643">
        <v>58</v>
      </c>
      <c r="G384" s="643">
        <v>61</v>
      </c>
      <c r="H384" s="643">
        <v>79</v>
      </c>
      <c r="I384" s="643">
        <v>50</v>
      </c>
      <c r="J384" s="643">
        <v>63</v>
      </c>
      <c r="K384" s="643" t="s">
        <v>141</v>
      </c>
      <c r="L384" s="643">
        <v>536</v>
      </c>
      <c r="M384" s="643">
        <v>99</v>
      </c>
      <c r="N384" s="643" t="s">
        <v>193</v>
      </c>
      <c r="O384" s="643" t="s">
        <v>192</v>
      </c>
      <c r="P384" s="642"/>
      <c r="Q384" s="643" t="s">
        <v>192</v>
      </c>
      <c r="R384" s="643" t="s">
        <v>192</v>
      </c>
      <c r="S384" s="642"/>
      <c r="T384" s="643" t="s">
        <v>132</v>
      </c>
      <c r="U384" s="643" t="str">
        <f>VLOOKUP(A384,'2012 SG'!$D$9:$AC$424,26,FALSE)</f>
        <v>A</v>
      </c>
      <c r="V384" s="643" t="b">
        <f t="shared" si="5"/>
        <v>1</v>
      </c>
      <c r="W384" s="643" t="s">
        <v>114</v>
      </c>
      <c r="X384" s="643" t="s">
        <v>132</v>
      </c>
      <c r="Y384" s="643" t="s">
        <v>132</v>
      </c>
      <c r="Z384" s="643" t="s">
        <v>114</v>
      </c>
      <c r="AA384" s="643" t="s">
        <v>132</v>
      </c>
      <c r="AB384" s="643" t="s">
        <v>132</v>
      </c>
      <c r="AC384" s="643" t="s">
        <v>114</v>
      </c>
      <c r="AD384" s="643" t="s">
        <v>132</v>
      </c>
      <c r="AE384" s="643" t="s">
        <v>132</v>
      </c>
      <c r="AF384" s="643" t="s">
        <v>132</v>
      </c>
      <c r="AG384" s="643" t="s">
        <v>112</v>
      </c>
      <c r="AH384" s="643" t="s">
        <v>112</v>
      </c>
      <c r="AI384" s="643" t="s">
        <v>193</v>
      </c>
      <c r="AJ384" s="643" t="s">
        <v>475</v>
      </c>
      <c r="AK384" s="643" t="s">
        <v>1881</v>
      </c>
      <c r="AL384" s="643" t="s">
        <v>1836</v>
      </c>
      <c r="AM384" s="643">
        <v>5</v>
      </c>
      <c r="AN384" s="643" t="s">
        <v>193</v>
      </c>
    </row>
    <row r="385" spans="1:40">
      <c r="A385" s="643" t="s">
        <v>890</v>
      </c>
      <c r="B385" s="643" t="s">
        <v>514</v>
      </c>
      <c r="C385" s="643">
        <v>34</v>
      </c>
      <c r="D385" s="643">
        <v>64</v>
      </c>
      <c r="E385" s="643">
        <v>80</v>
      </c>
      <c r="F385" s="643">
        <v>34</v>
      </c>
      <c r="G385" s="643">
        <v>50</v>
      </c>
      <c r="H385" s="643">
        <v>70</v>
      </c>
      <c r="I385" s="643">
        <v>59</v>
      </c>
      <c r="J385" s="643">
        <v>66</v>
      </c>
      <c r="K385" s="643" t="s">
        <v>140</v>
      </c>
      <c r="L385" s="643">
        <v>457</v>
      </c>
      <c r="M385" s="643">
        <v>98</v>
      </c>
      <c r="N385" s="643" t="s">
        <v>192</v>
      </c>
      <c r="O385" s="643" t="s">
        <v>192</v>
      </c>
      <c r="P385" s="642"/>
      <c r="Q385" s="643" t="s">
        <v>192</v>
      </c>
      <c r="R385" s="643" t="s">
        <v>192</v>
      </c>
      <c r="S385" s="642"/>
      <c r="T385" s="643" t="s">
        <v>114</v>
      </c>
      <c r="U385" s="643" t="str">
        <f>VLOOKUP(A385,'2012 SG'!$D$9:$AC$424,26,FALSE)</f>
        <v>B</v>
      </c>
      <c r="V385" s="643" t="b">
        <f t="shared" si="5"/>
        <v>1</v>
      </c>
      <c r="W385" s="643" t="s">
        <v>112</v>
      </c>
      <c r="X385" s="643" t="s">
        <v>112</v>
      </c>
      <c r="Y385" s="643" t="s">
        <v>112</v>
      </c>
      <c r="Z385" s="643" t="s">
        <v>110</v>
      </c>
      <c r="AA385" s="643" t="s">
        <v>112</v>
      </c>
      <c r="AB385" s="643" t="s">
        <v>112</v>
      </c>
      <c r="AC385" s="643" t="s">
        <v>112</v>
      </c>
      <c r="AD385" s="643" t="s">
        <v>110</v>
      </c>
      <c r="AE385" s="643" t="s">
        <v>110</v>
      </c>
      <c r="AF385" s="643" t="s">
        <v>110</v>
      </c>
      <c r="AG385" s="643" t="s">
        <v>110</v>
      </c>
      <c r="AH385" s="643" t="s">
        <v>110</v>
      </c>
      <c r="AI385" s="643" t="s">
        <v>193</v>
      </c>
      <c r="AJ385" s="643" t="s">
        <v>475</v>
      </c>
      <c r="AK385" s="643" t="s">
        <v>1801</v>
      </c>
      <c r="AL385" s="643" t="s">
        <v>1811</v>
      </c>
      <c r="AM385" s="643">
        <v>4</v>
      </c>
      <c r="AN385" s="643" t="s">
        <v>192</v>
      </c>
    </row>
    <row r="386" spans="1:40">
      <c r="A386" s="643" t="s">
        <v>891</v>
      </c>
      <c r="B386" s="643" t="s">
        <v>515</v>
      </c>
      <c r="C386" s="643">
        <v>39</v>
      </c>
      <c r="D386" s="643">
        <v>74</v>
      </c>
      <c r="E386" s="643">
        <v>76</v>
      </c>
      <c r="F386" s="643">
        <v>27</v>
      </c>
      <c r="G386" s="643">
        <v>48</v>
      </c>
      <c r="H386" s="643">
        <v>74</v>
      </c>
      <c r="I386" s="643">
        <v>53</v>
      </c>
      <c r="J386" s="643">
        <v>62</v>
      </c>
      <c r="K386" s="643" t="s">
        <v>140</v>
      </c>
      <c r="L386" s="643">
        <v>453</v>
      </c>
      <c r="M386" s="643">
        <v>99</v>
      </c>
      <c r="N386" s="643" t="s">
        <v>193</v>
      </c>
      <c r="O386" s="643" t="s">
        <v>192</v>
      </c>
      <c r="P386" s="642"/>
      <c r="Q386" s="643" t="s">
        <v>192</v>
      </c>
      <c r="R386" s="643" t="s">
        <v>192</v>
      </c>
      <c r="S386" s="642"/>
      <c r="T386" s="643" t="s">
        <v>112</v>
      </c>
      <c r="U386" s="643" t="str">
        <f>VLOOKUP(A386,'2012 SG'!$D$9:$AC$424,26,FALSE)</f>
        <v>C</v>
      </c>
      <c r="V386" s="643" t="b">
        <f t="shared" si="5"/>
        <v>1</v>
      </c>
      <c r="W386" s="643" t="s">
        <v>114</v>
      </c>
      <c r="X386" s="643" t="s">
        <v>114</v>
      </c>
      <c r="Y386" s="643" t="s">
        <v>114</v>
      </c>
      <c r="Z386" s="643" t="s">
        <v>112</v>
      </c>
      <c r="AA386" s="643" t="s">
        <v>114</v>
      </c>
      <c r="AB386" s="643" t="s">
        <v>114</v>
      </c>
      <c r="AC386" s="643" t="s">
        <v>112</v>
      </c>
      <c r="AD386" s="643" t="s">
        <v>110</v>
      </c>
      <c r="AE386" s="643" t="s">
        <v>110</v>
      </c>
      <c r="AF386" s="643" t="s">
        <v>110</v>
      </c>
      <c r="AG386" s="643" t="s">
        <v>110</v>
      </c>
      <c r="AH386" s="643" t="s">
        <v>110</v>
      </c>
      <c r="AI386" s="643" t="s">
        <v>193</v>
      </c>
      <c r="AJ386" s="643" t="s">
        <v>475</v>
      </c>
      <c r="AK386" s="643" t="s">
        <v>1829</v>
      </c>
      <c r="AL386" s="643" t="s">
        <v>1830</v>
      </c>
      <c r="AM386" s="643">
        <v>1</v>
      </c>
      <c r="AN386" s="643" t="s">
        <v>192</v>
      </c>
    </row>
    <row r="387" spans="1:40">
      <c r="A387" s="643" t="s">
        <v>892</v>
      </c>
      <c r="B387" s="643" t="s">
        <v>516</v>
      </c>
      <c r="C387" s="643">
        <v>44</v>
      </c>
      <c r="D387" s="643">
        <v>75</v>
      </c>
      <c r="E387" s="643">
        <v>75</v>
      </c>
      <c r="F387" s="643">
        <v>30</v>
      </c>
      <c r="G387" s="643">
        <v>47</v>
      </c>
      <c r="H387" s="643">
        <v>72</v>
      </c>
      <c r="I387" s="643">
        <v>47</v>
      </c>
      <c r="J387" s="643">
        <v>60</v>
      </c>
      <c r="K387" s="643" t="s">
        <v>141</v>
      </c>
      <c r="L387" s="643">
        <v>460</v>
      </c>
      <c r="M387" s="643">
        <v>99</v>
      </c>
      <c r="N387" s="643" t="s">
        <v>192</v>
      </c>
      <c r="O387" s="643" t="s">
        <v>193</v>
      </c>
      <c r="P387" s="642"/>
      <c r="Q387" s="643" t="s">
        <v>192</v>
      </c>
      <c r="R387" s="643" t="s">
        <v>192</v>
      </c>
      <c r="S387" s="642"/>
      <c r="T387" s="643" t="s">
        <v>112</v>
      </c>
      <c r="U387" s="643" t="str">
        <f>VLOOKUP(A387,'2012 SG'!$D$9:$AC$424,26,FALSE)</f>
        <v>C</v>
      </c>
      <c r="V387" s="643" t="b">
        <f t="shared" si="5"/>
        <v>1</v>
      </c>
      <c r="W387" s="643" t="s">
        <v>112</v>
      </c>
      <c r="X387" s="643" t="s">
        <v>114</v>
      </c>
      <c r="Y387" s="643" t="s">
        <v>114</v>
      </c>
      <c r="Z387" s="643" t="s">
        <v>110</v>
      </c>
      <c r="AA387" s="643" t="s">
        <v>112</v>
      </c>
      <c r="AB387" s="643" t="s">
        <v>112</v>
      </c>
      <c r="AC387" s="643" t="s">
        <v>112</v>
      </c>
      <c r="AD387" s="643" t="s">
        <v>112</v>
      </c>
      <c r="AE387" s="643" t="s">
        <v>112</v>
      </c>
      <c r="AF387" s="643" t="s">
        <v>112</v>
      </c>
      <c r="AG387" s="643" t="s">
        <v>112</v>
      </c>
      <c r="AH387" s="643" t="s">
        <v>112</v>
      </c>
      <c r="AI387" s="643" t="s">
        <v>193</v>
      </c>
      <c r="AJ387" s="643" t="s">
        <v>475</v>
      </c>
      <c r="AK387" s="643" t="s">
        <v>1828</v>
      </c>
      <c r="AL387" s="643" t="s">
        <v>1806</v>
      </c>
      <c r="AM387" s="643">
        <v>5</v>
      </c>
      <c r="AN387" s="643" t="s">
        <v>192</v>
      </c>
    </row>
    <row r="388" spans="1:40">
      <c r="A388" s="643" t="s">
        <v>893</v>
      </c>
      <c r="B388" s="643" t="s">
        <v>517</v>
      </c>
      <c r="C388" s="643">
        <v>37</v>
      </c>
      <c r="D388" s="643">
        <v>72</v>
      </c>
      <c r="E388" s="643">
        <v>70</v>
      </c>
      <c r="F388" s="643">
        <v>35</v>
      </c>
      <c r="G388" s="643">
        <v>47</v>
      </c>
      <c r="H388" s="643">
        <v>76</v>
      </c>
      <c r="I388" s="643">
        <v>46</v>
      </c>
      <c r="J388" s="643">
        <v>77</v>
      </c>
      <c r="K388" s="643" t="s">
        <v>140</v>
      </c>
      <c r="L388" s="643">
        <v>460</v>
      </c>
      <c r="M388" s="643">
        <v>98</v>
      </c>
      <c r="N388" s="643" t="s">
        <v>193</v>
      </c>
      <c r="O388" s="643" t="s">
        <v>193</v>
      </c>
      <c r="P388" s="643" t="s">
        <v>192</v>
      </c>
      <c r="Q388" s="643" t="s">
        <v>192</v>
      </c>
      <c r="R388" s="643" t="s">
        <v>192</v>
      </c>
      <c r="S388" s="642"/>
      <c r="T388" s="643" t="s">
        <v>114</v>
      </c>
      <c r="U388" s="643" t="str">
        <f>VLOOKUP(A388,'2012 SG'!$D$9:$AC$424,26,FALSE)</f>
        <v>B</v>
      </c>
      <c r="V388" s="643" t="b">
        <f t="shared" si="5"/>
        <v>1</v>
      </c>
      <c r="W388" s="643" t="s">
        <v>112</v>
      </c>
      <c r="X388" s="643" t="s">
        <v>110</v>
      </c>
      <c r="Y388" s="643" t="s">
        <v>112</v>
      </c>
      <c r="Z388" s="643" t="s">
        <v>110</v>
      </c>
      <c r="AA388" s="643" t="s">
        <v>112</v>
      </c>
      <c r="AB388" s="643" t="s">
        <v>112</v>
      </c>
      <c r="AC388" s="643" t="s">
        <v>112</v>
      </c>
      <c r="AD388" s="643" t="s">
        <v>112</v>
      </c>
      <c r="AE388" s="643" t="s">
        <v>112</v>
      </c>
      <c r="AF388" s="643" t="s">
        <v>110</v>
      </c>
      <c r="AG388" s="643" t="s">
        <v>110</v>
      </c>
      <c r="AH388" s="643" t="s">
        <v>110</v>
      </c>
      <c r="AI388" s="643" t="s">
        <v>193</v>
      </c>
      <c r="AJ388" s="643" t="s">
        <v>475</v>
      </c>
      <c r="AK388" s="643" t="s">
        <v>1838</v>
      </c>
      <c r="AL388" s="643" t="s">
        <v>1817</v>
      </c>
      <c r="AM388" s="643">
        <v>1</v>
      </c>
      <c r="AN388" s="643" t="s">
        <v>192</v>
      </c>
    </row>
    <row r="389" spans="1:40">
      <c r="A389" s="643" t="s">
        <v>894</v>
      </c>
      <c r="B389" s="643" t="s">
        <v>518</v>
      </c>
      <c r="C389" s="643">
        <v>26</v>
      </c>
      <c r="D389" s="643">
        <v>53</v>
      </c>
      <c r="E389" s="643">
        <v>77</v>
      </c>
      <c r="F389" s="643">
        <v>32</v>
      </c>
      <c r="G389" s="643">
        <v>42</v>
      </c>
      <c r="H389" s="643">
        <v>71</v>
      </c>
      <c r="I389" s="643">
        <v>54</v>
      </c>
      <c r="J389" s="643">
        <v>74</v>
      </c>
      <c r="K389" s="643" t="s">
        <v>140</v>
      </c>
      <c r="L389" s="643">
        <v>429</v>
      </c>
      <c r="M389" s="643">
        <v>99</v>
      </c>
      <c r="N389" s="643" t="s">
        <v>193</v>
      </c>
      <c r="O389" s="643" t="s">
        <v>192</v>
      </c>
      <c r="P389" s="642"/>
      <c r="Q389" s="643" t="s">
        <v>192</v>
      </c>
      <c r="R389" s="643" t="s">
        <v>192</v>
      </c>
      <c r="S389" s="642"/>
      <c r="T389" s="643" t="s">
        <v>112</v>
      </c>
      <c r="U389" s="643" t="str">
        <f>VLOOKUP(A389,'2012 SG'!$D$9:$AC$424,26,FALSE)</f>
        <v>C</v>
      </c>
      <c r="V389" s="643" t="b">
        <f t="shared" si="5"/>
        <v>1</v>
      </c>
      <c r="W389" s="643" t="s">
        <v>110</v>
      </c>
      <c r="X389" s="643" t="s">
        <v>110</v>
      </c>
      <c r="Y389" s="643" t="s">
        <v>116</v>
      </c>
      <c r="Z389" s="643" t="s">
        <v>116</v>
      </c>
      <c r="AA389" s="643" t="s">
        <v>110</v>
      </c>
      <c r="AB389" s="643" t="s">
        <v>110</v>
      </c>
      <c r="AC389" s="643" t="s">
        <v>110</v>
      </c>
      <c r="AD389" s="643" t="s">
        <v>112</v>
      </c>
      <c r="AE389" s="643" t="s">
        <v>110</v>
      </c>
      <c r="AF389" s="643" t="s">
        <v>110</v>
      </c>
      <c r="AG389" s="643" t="s">
        <v>110</v>
      </c>
      <c r="AH389" s="643" t="s">
        <v>110</v>
      </c>
      <c r="AI389" s="643" t="s">
        <v>193</v>
      </c>
      <c r="AJ389" s="643" t="s">
        <v>475</v>
      </c>
      <c r="AK389" s="643" t="s">
        <v>1857</v>
      </c>
      <c r="AL389" s="643" t="s">
        <v>1816</v>
      </c>
      <c r="AM389" s="643">
        <v>6</v>
      </c>
      <c r="AN389" s="643" t="s">
        <v>192</v>
      </c>
    </row>
    <row r="390" spans="1:40">
      <c r="A390" s="643" t="s">
        <v>895</v>
      </c>
      <c r="B390" s="643" t="s">
        <v>519</v>
      </c>
      <c r="C390" s="643">
        <v>43</v>
      </c>
      <c r="D390" s="643">
        <v>77</v>
      </c>
      <c r="E390" s="643">
        <v>78</v>
      </c>
      <c r="F390" s="643">
        <v>35</v>
      </c>
      <c r="G390" s="643">
        <v>47</v>
      </c>
      <c r="H390" s="643">
        <v>77</v>
      </c>
      <c r="I390" s="643">
        <v>46</v>
      </c>
      <c r="J390" s="643">
        <v>68</v>
      </c>
      <c r="K390" s="643" t="s">
        <v>141</v>
      </c>
      <c r="L390" s="643">
        <v>481</v>
      </c>
      <c r="M390" s="643">
        <v>100</v>
      </c>
      <c r="N390" s="643" t="s">
        <v>193</v>
      </c>
      <c r="O390" s="643" t="s">
        <v>193</v>
      </c>
      <c r="P390" s="643" t="s">
        <v>193</v>
      </c>
      <c r="Q390" s="643" t="s">
        <v>192</v>
      </c>
      <c r="R390" s="643" t="s">
        <v>192</v>
      </c>
      <c r="S390" s="642"/>
      <c r="T390" s="643" t="s">
        <v>114</v>
      </c>
      <c r="U390" s="643" t="str">
        <f>VLOOKUP(A390,'2012 SG'!$D$9:$AC$424,26,FALSE)</f>
        <v>B</v>
      </c>
      <c r="V390" s="643" t="b">
        <f t="shared" si="5"/>
        <v>1</v>
      </c>
      <c r="W390" s="643" t="s">
        <v>114</v>
      </c>
      <c r="X390" s="643" t="s">
        <v>112</v>
      </c>
      <c r="Y390" s="643" t="s">
        <v>112</v>
      </c>
      <c r="Z390" s="643" t="s">
        <v>112</v>
      </c>
      <c r="AA390" s="643" t="s">
        <v>114</v>
      </c>
      <c r="AB390" s="643" t="s">
        <v>112</v>
      </c>
      <c r="AC390" s="643" t="s">
        <v>112</v>
      </c>
      <c r="AD390" s="643" t="s">
        <v>112</v>
      </c>
      <c r="AE390" s="643" t="s">
        <v>112</v>
      </c>
      <c r="AF390" s="643" t="s">
        <v>112</v>
      </c>
      <c r="AG390" s="643" t="s">
        <v>110</v>
      </c>
      <c r="AH390" s="643" t="s">
        <v>112</v>
      </c>
      <c r="AI390" s="643" t="s">
        <v>193</v>
      </c>
      <c r="AJ390" s="643" t="s">
        <v>475</v>
      </c>
      <c r="AK390" s="643" t="s">
        <v>1824</v>
      </c>
      <c r="AL390" s="643" t="s">
        <v>1816</v>
      </c>
      <c r="AM390" s="643">
        <v>1</v>
      </c>
      <c r="AN390" s="643" t="s">
        <v>192</v>
      </c>
    </row>
    <row r="391" spans="1:40">
      <c r="A391" s="643" t="s">
        <v>897</v>
      </c>
      <c r="B391" s="643" t="s">
        <v>520</v>
      </c>
      <c r="C391" s="643">
        <v>36</v>
      </c>
      <c r="D391" s="643">
        <v>65</v>
      </c>
      <c r="E391" s="643">
        <v>75</v>
      </c>
      <c r="F391" s="643">
        <v>36</v>
      </c>
      <c r="G391" s="643">
        <v>42</v>
      </c>
      <c r="H391" s="643">
        <v>71</v>
      </c>
      <c r="I391" s="643">
        <v>42</v>
      </c>
      <c r="J391" s="643">
        <v>61</v>
      </c>
      <c r="K391" s="643" t="s">
        <v>141</v>
      </c>
      <c r="L391" s="643">
        <v>438</v>
      </c>
      <c r="M391" s="643">
        <v>98</v>
      </c>
      <c r="N391" s="643" t="s">
        <v>193</v>
      </c>
      <c r="O391" s="643" t="s">
        <v>193</v>
      </c>
      <c r="P391" s="643" t="s">
        <v>192</v>
      </c>
      <c r="Q391" s="643" t="s">
        <v>192</v>
      </c>
      <c r="R391" s="643" t="s">
        <v>192</v>
      </c>
      <c r="S391" s="642"/>
      <c r="T391" s="643" t="s">
        <v>112</v>
      </c>
      <c r="U391" s="643" t="str">
        <f>VLOOKUP(A391,'2012 SG'!$D$9:$AC$424,26,FALSE)</f>
        <v>C</v>
      </c>
      <c r="V391" s="643" t="b">
        <f t="shared" ref="V391:V399" si="6">EXACT(T391,U391)</f>
        <v>1</v>
      </c>
      <c r="W391" s="643" t="s">
        <v>110</v>
      </c>
      <c r="X391" s="643" t="s">
        <v>110</v>
      </c>
      <c r="Y391" s="643" t="s">
        <v>110</v>
      </c>
      <c r="Z391" s="643" t="s">
        <v>116</v>
      </c>
      <c r="AA391" s="643" t="s">
        <v>110</v>
      </c>
      <c r="AB391" s="643" t="s">
        <v>110</v>
      </c>
      <c r="AC391" s="643" t="s">
        <v>110</v>
      </c>
      <c r="AD391" s="643" t="s">
        <v>110</v>
      </c>
      <c r="AE391" s="643" t="s">
        <v>110</v>
      </c>
      <c r="AF391" s="643" t="s">
        <v>112</v>
      </c>
      <c r="AG391" s="643" t="s">
        <v>110</v>
      </c>
      <c r="AH391" s="643" t="s">
        <v>112</v>
      </c>
      <c r="AI391" s="643" t="s">
        <v>193</v>
      </c>
      <c r="AJ391" s="643" t="s">
        <v>475</v>
      </c>
      <c r="AK391" s="643" t="s">
        <v>1867</v>
      </c>
      <c r="AL391" s="643" t="s">
        <v>1833</v>
      </c>
      <c r="AM391" s="643">
        <v>5</v>
      </c>
      <c r="AN391" s="643" t="s">
        <v>192</v>
      </c>
    </row>
    <row r="392" spans="1:40">
      <c r="A392" s="643" t="s">
        <v>898</v>
      </c>
      <c r="B392" s="643" t="s">
        <v>521</v>
      </c>
      <c r="C392" s="643">
        <v>39</v>
      </c>
      <c r="D392" s="643">
        <v>71</v>
      </c>
      <c r="E392" s="643">
        <v>73</v>
      </c>
      <c r="F392" s="643">
        <v>38</v>
      </c>
      <c r="G392" s="643">
        <v>49</v>
      </c>
      <c r="H392" s="643">
        <v>70</v>
      </c>
      <c r="I392" s="643">
        <v>54</v>
      </c>
      <c r="J392" s="643">
        <v>58</v>
      </c>
      <c r="K392" s="643" t="s">
        <v>140</v>
      </c>
      <c r="L392" s="643">
        <v>452</v>
      </c>
      <c r="M392" s="643">
        <v>98</v>
      </c>
      <c r="N392" s="643" t="s">
        <v>193</v>
      </c>
      <c r="O392" s="643" t="s">
        <v>192</v>
      </c>
      <c r="P392" s="643"/>
      <c r="Q392" s="643" t="s">
        <v>192</v>
      </c>
      <c r="R392" s="643" t="s">
        <v>192</v>
      </c>
      <c r="S392" s="642"/>
      <c r="T392" s="643" t="s">
        <v>112</v>
      </c>
      <c r="U392" s="643" t="str">
        <f>VLOOKUP(A392,'2012 SG'!$D$9:$AC$424,26,FALSE)</f>
        <v>C</v>
      </c>
      <c r="V392" s="643" t="b">
        <f t="shared" si="6"/>
        <v>1</v>
      </c>
      <c r="W392" s="643" t="s">
        <v>114</v>
      </c>
      <c r="X392" s="643" t="s">
        <v>114</v>
      </c>
      <c r="Y392" s="643" t="s">
        <v>110</v>
      </c>
      <c r="Z392" s="643" t="s">
        <v>112</v>
      </c>
      <c r="AA392" s="643" t="s">
        <v>112</v>
      </c>
      <c r="AB392" s="643" t="s">
        <v>112</v>
      </c>
      <c r="AC392" s="643" t="s">
        <v>110</v>
      </c>
      <c r="AD392" s="643" t="s">
        <v>112</v>
      </c>
      <c r="AE392" s="643" t="s">
        <v>112</v>
      </c>
      <c r="AF392" s="643" t="s">
        <v>112</v>
      </c>
      <c r="AG392" s="643" t="s">
        <v>112</v>
      </c>
      <c r="AH392" s="643" t="s">
        <v>112</v>
      </c>
      <c r="AI392" s="643" t="s">
        <v>193</v>
      </c>
      <c r="AJ392" s="643" t="s">
        <v>475</v>
      </c>
      <c r="AK392" s="643" t="s">
        <v>1860</v>
      </c>
      <c r="AL392" s="643" t="s">
        <v>1821</v>
      </c>
      <c r="AM392" s="643">
        <v>4</v>
      </c>
      <c r="AN392" s="643" t="s">
        <v>192</v>
      </c>
    </row>
    <row r="393" spans="1:40">
      <c r="A393" s="643" t="s">
        <v>899</v>
      </c>
      <c r="B393" s="643" t="s">
        <v>522</v>
      </c>
      <c r="C393" s="643">
        <v>29</v>
      </c>
      <c r="D393" s="643">
        <v>60</v>
      </c>
      <c r="E393" s="643">
        <v>73</v>
      </c>
      <c r="F393" s="643">
        <v>31</v>
      </c>
      <c r="G393" s="643">
        <v>45</v>
      </c>
      <c r="H393" s="643">
        <v>68</v>
      </c>
      <c r="I393" s="643">
        <v>49</v>
      </c>
      <c r="J393" s="643">
        <v>57</v>
      </c>
      <c r="K393" s="643" t="s">
        <v>140</v>
      </c>
      <c r="L393" s="643">
        <v>412</v>
      </c>
      <c r="M393" s="643">
        <v>98</v>
      </c>
      <c r="N393" s="643" t="s">
        <v>193</v>
      </c>
      <c r="O393" s="643" t="s">
        <v>193</v>
      </c>
      <c r="P393" s="643" t="s">
        <v>192</v>
      </c>
      <c r="Q393" s="643" t="s">
        <v>192</v>
      </c>
      <c r="R393" s="643" t="s">
        <v>192</v>
      </c>
      <c r="S393" s="642"/>
      <c r="T393" s="643" t="s">
        <v>132</v>
      </c>
      <c r="U393" s="643" t="str">
        <f>VLOOKUP(A393,'2012 SG'!$D$9:$AC$424,26,FALSE)</f>
        <v>A</v>
      </c>
      <c r="V393" s="643" t="b">
        <f t="shared" si="6"/>
        <v>1</v>
      </c>
      <c r="W393" s="643" t="s">
        <v>110</v>
      </c>
      <c r="X393" s="643" t="s">
        <v>116</v>
      </c>
      <c r="Y393" s="643" t="s">
        <v>110</v>
      </c>
      <c r="Z393" s="643" t="s">
        <v>116</v>
      </c>
      <c r="AA393" s="643" t="s">
        <v>110</v>
      </c>
      <c r="AB393" s="643" t="s">
        <v>112</v>
      </c>
      <c r="AC393" s="643" t="s">
        <v>110</v>
      </c>
      <c r="AD393" s="643" t="s">
        <v>110</v>
      </c>
      <c r="AE393" s="643" t="s">
        <v>112</v>
      </c>
      <c r="AF393" s="643" t="s">
        <v>112</v>
      </c>
      <c r="AG393" s="643" t="s">
        <v>112</v>
      </c>
      <c r="AH393" s="643" t="s">
        <v>112</v>
      </c>
      <c r="AI393" s="643" t="s">
        <v>193</v>
      </c>
      <c r="AJ393" s="643" t="s">
        <v>475</v>
      </c>
      <c r="AK393" s="643" t="s">
        <v>1857</v>
      </c>
      <c r="AL393" s="643" t="s">
        <v>1821</v>
      </c>
      <c r="AM393" s="643">
        <v>6</v>
      </c>
      <c r="AN393" s="643" t="s">
        <v>192</v>
      </c>
    </row>
    <row r="394" spans="1:40">
      <c r="A394" s="643" t="s">
        <v>900</v>
      </c>
      <c r="B394" s="643" t="s">
        <v>523</v>
      </c>
      <c r="C394" s="643">
        <v>48</v>
      </c>
      <c r="D394" s="643">
        <v>77</v>
      </c>
      <c r="E394" s="643">
        <v>77</v>
      </c>
      <c r="F394" s="643">
        <v>44</v>
      </c>
      <c r="G394" s="643">
        <v>58</v>
      </c>
      <c r="H394" s="643">
        <v>74</v>
      </c>
      <c r="I394" s="643">
        <v>58</v>
      </c>
      <c r="J394" s="643">
        <v>65</v>
      </c>
      <c r="K394" s="643" t="s">
        <v>141</v>
      </c>
      <c r="L394" s="643">
        <v>511</v>
      </c>
      <c r="M394" s="643">
        <v>99</v>
      </c>
      <c r="N394" s="643" t="s">
        <v>192</v>
      </c>
      <c r="O394" s="643" t="s">
        <v>192</v>
      </c>
      <c r="P394" s="642"/>
      <c r="Q394" s="643" t="s">
        <v>192</v>
      </c>
      <c r="R394" s="643" t="s">
        <v>192</v>
      </c>
      <c r="S394" s="642"/>
      <c r="T394" s="643" t="s">
        <v>132</v>
      </c>
      <c r="U394" s="643" t="str">
        <f>VLOOKUP(A394,'2012 SG'!$D$9:$AC$424,26,FALSE)</f>
        <v>A</v>
      </c>
      <c r="V394" s="643" t="b">
        <f t="shared" si="6"/>
        <v>1</v>
      </c>
      <c r="W394" s="643" t="s">
        <v>132</v>
      </c>
      <c r="X394" s="643" t="s">
        <v>114</v>
      </c>
      <c r="Y394" s="643" t="s">
        <v>114</v>
      </c>
      <c r="Z394" s="643" t="s">
        <v>112</v>
      </c>
      <c r="AA394" s="643" t="s">
        <v>114</v>
      </c>
      <c r="AB394" s="643" t="s">
        <v>112</v>
      </c>
      <c r="AC394" s="643" t="s">
        <v>112</v>
      </c>
      <c r="AD394" s="643" t="s">
        <v>112</v>
      </c>
      <c r="AE394" s="643" t="s">
        <v>112</v>
      </c>
      <c r="AF394" s="643" t="s">
        <v>110</v>
      </c>
      <c r="AG394" s="643" t="s">
        <v>112</v>
      </c>
      <c r="AH394" s="643" t="s">
        <v>112</v>
      </c>
      <c r="AI394" s="643" t="s">
        <v>193</v>
      </c>
      <c r="AJ394" s="643" t="s">
        <v>475</v>
      </c>
      <c r="AK394" s="643" t="s">
        <v>1848</v>
      </c>
      <c r="AL394" s="643" t="s">
        <v>1821</v>
      </c>
      <c r="AM394" s="643">
        <v>4</v>
      </c>
      <c r="AN394" s="643" t="s">
        <v>192</v>
      </c>
    </row>
    <row r="395" spans="1:40">
      <c r="A395" s="643" t="s">
        <v>901</v>
      </c>
      <c r="B395" s="643" t="s">
        <v>524</v>
      </c>
      <c r="C395" s="643">
        <v>45</v>
      </c>
      <c r="D395" s="643">
        <v>79</v>
      </c>
      <c r="E395" s="643">
        <v>80</v>
      </c>
      <c r="F395" s="643">
        <v>36</v>
      </c>
      <c r="G395" s="643">
        <v>47</v>
      </c>
      <c r="H395" s="643">
        <v>76</v>
      </c>
      <c r="I395" s="643">
        <v>44</v>
      </c>
      <c r="J395" s="643">
        <v>65</v>
      </c>
      <c r="K395" s="643" t="s">
        <v>140</v>
      </c>
      <c r="L395" s="643">
        <v>472</v>
      </c>
      <c r="M395" s="643">
        <v>97</v>
      </c>
      <c r="N395" s="643" t="s">
        <v>192</v>
      </c>
      <c r="O395" s="643" t="s">
        <v>193</v>
      </c>
      <c r="P395" s="642"/>
      <c r="Q395" s="643" t="s">
        <v>192</v>
      </c>
      <c r="R395" s="643" t="s">
        <v>192</v>
      </c>
      <c r="S395" s="642"/>
      <c r="T395" s="643" t="s">
        <v>114</v>
      </c>
      <c r="U395" s="643" t="str">
        <f>VLOOKUP(A395,'2012 SG'!$D$9:$AC$424,26,FALSE)</f>
        <v>B</v>
      </c>
      <c r="V395" s="643" t="b">
        <f t="shared" si="6"/>
        <v>1</v>
      </c>
      <c r="W395" s="643" t="s">
        <v>112</v>
      </c>
      <c r="X395" s="643" t="s">
        <v>112</v>
      </c>
      <c r="Y395" s="643" t="s">
        <v>112</v>
      </c>
      <c r="Z395" s="643" t="s">
        <v>110</v>
      </c>
      <c r="AA395" s="643" t="s">
        <v>112</v>
      </c>
      <c r="AB395" s="643" t="s">
        <v>112</v>
      </c>
      <c r="AC395" s="643" t="s">
        <v>112</v>
      </c>
      <c r="AD395" s="643" t="s">
        <v>112</v>
      </c>
      <c r="AE395" s="643" t="s">
        <v>112</v>
      </c>
      <c r="AF395" s="643" t="s">
        <v>112</v>
      </c>
      <c r="AG395" s="643" t="s">
        <v>110</v>
      </c>
      <c r="AH395" s="643" t="s">
        <v>110</v>
      </c>
      <c r="AI395" s="643" t="s">
        <v>193</v>
      </c>
      <c r="AJ395" s="643" t="s">
        <v>475</v>
      </c>
      <c r="AK395" s="643" t="s">
        <v>1836</v>
      </c>
      <c r="AL395" s="643" t="s">
        <v>1830</v>
      </c>
      <c r="AM395" s="643">
        <v>2</v>
      </c>
      <c r="AN395" s="643" t="s">
        <v>193</v>
      </c>
    </row>
    <row r="396" spans="1:40">
      <c r="A396" s="643" t="s">
        <v>902</v>
      </c>
      <c r="B396" s="643" t="s">
        <v>525</v>
      </c>
      <c r="C396" s="643">
        <v>46</v>
      </c>
      <c r="D396" s="643">
        <v>79</v>
      </c>
      <c r="E396" s="643">
        <v>80</v>
      </c>
      <c r="F396" s="643">
        <v>41</v>
      </c>
      <c r="G396" s="643">
        <v>52</v>
      </c>
      <c r="H396" s="643">
        <v>77</v>
      </c>
      <c r="I396" s="643">
        <v>55</v>
      </c>
      <c r="J396" s="643">
        <v>71</v>
      </c>
      <c r="K396" s="643" t="s">
        <v>141</v>
      </c>
      <c r="L396" s="643">
        <v>511</v>
      </c>
      <c r="M396" s="643">
        <v>98</v>
      </c>
      <c r="N396" s="643" t="s">
        <v>192</v>
      </c>
      <c r="O396" s="643" t="s">
        <v>192</v>
      </c>
      <c r="P396" s="642"/>
      <c r="Q396" s="643" t="s">
        <v>192</v>
      </c>
      <c r="R396" s="643" t="s">
        <v>192</v>
      </c>
      <c r="S396" s="642"/>
      <c r="T396" s="643" t="s">
        <v>132</v>
      </c>
      <c r="U396" s="643" t="str">
        <f>VLOOKUP(A396,'2012 SG'!$D$9:$AC$424,26,FALSE)</f>
        <v>A</v>
      </c>
      <c r="V396" s="643" t="b">
        <f t="shared" si="6"/>
        <v>1</v>
      </c>
      <c r="W396" s="643" t="s">
        <v>132</v>
      </c>
      <c r="X396" s="643" t="s">
        <v>112</v>
      </c>
      <c r="Y396" s="643" t="s">
        <v>114</v>
      </c>
      <c r="Z396" s="643" t="s">
        <v>112</v>
      </c>
      <c r="AA396" s="643" t="s">
        <v>112</v>
      </c>
      <c r="AB396" s="643" t="s">
        <v>114</v>
      </c>
      <c r="AC396" s="643" t="s">
        <v>112</v>
      </c>
      <c r="AD396" s="643" t="s">
        <v>112</v>
      </c>
      <c r="AE396" s="643" t="s">
        <v>114</v>
      </c>
      <c r="AF396" s="643" t="s">
        <v>196</v>
      </c>
      <c r="AG396" s="642"/>
      <c r="AH396" s="643"/>
      <c r="AI396" s="643" t="s">
        <v>193</v>
      </c>
      <c r="AJ396" s="643" t="s">
        <v>475</v>
      </c>
      <c r="AK396" s="643" t="s">
        <v>1800</v>
      </c>
      <c r="AL396" s="643" t="s">
        <v>1806</v>
      </c>
      <c r="AM396" s="643">
        <v>5</v>
      </c>
      <c r="AN396" s="643" t="s">
        <v>193</v>
      </c>
    </row>
    <row r="397" spans="1:40">
      <c r="A397" s="643" t="s">
        <v>903</v>
      </c>
      <c r="B397" s="643" t="s">
        <v>144</v>
      </c>
      <c r="C397" s="643">
        <v>16</v>
      </c>
      <c r="D397" s="643">
        <v>59</v>
      </c>
      <c r="E397" s="643">
        <v>68</v>
      </c>
      <c r="F397" s="643">
        <v>22</v>
      </c>
      <c r="G397" s="643">
        <v>38</v>
      </c>
      <c r="H397" s="643">
        <v>75</v>
      </c>
      <c r="I397" s="643">
        <v>39</v>
      </c>
      <c r="J397" s="643">
        <v>72</v>
      </c>
      <c r="K397" s="643" t="s">
        <v>140</v>
      </c>
      <c r="L397" s="643">
        <v>389</v>
      </c>
      <c r="M397" s="643">
        <v>99</v>
      </c>
      <c r="N397" s="643" t="s">
        <v>193</v>
      </c>
      <c r="O397" s="643" t="s">
        <v>193</v>
      </c>
      <c r="P397" s="642"/>
      <c r="Q397" s="643" t="s">
        <v>192</v>
      </c>
      <c r="R397" s="643" t="s">
        <v>192</v>
      </c>
      <c r="S397" s="642"/>
      <c r="T397" s="643" t="s">
        <v>110</v>
      </c>
      <c r="U397" s="643" t="str">
        <f>VLOOKUP(A397,'2012 SG'!$D$9:$AC$424,26,FALSE)</f>
        <v>D</v>
      </c>
      <c r="V397" s="643" t="b">
        <f t="shared" si="6"/>
        <v>1</v>
      </c>
      <c r="W397" s="643" t="s">
        <v>116</v>
      </c>
      <c r="X397" s="643" t="s">
        <v>116</v>
      </c>
      <c r="Y397" s="643" t="s">
        <v>110</v>
      </c>
      <c r="Z397" s="643" t="s">
        <v>116</v>
      </c>
      <c r="AA397" s="643" t="s">
        <v>110</v>
      </c>
      <c r="AB397" s="643" t="s">
        <v>110</v>
      </c>
      <c r="AC397" s="643" t="s">
        <v>110</v>
      </c>
      <c r="AD397" s="643" t="s">
        <v>116</v>
      </c>
      <c r="AE397" s="643" t="s">
        <v>116</v>
      </c>
      <c r="AF397" s="643" t="s">
        <v>110</v>
      </c>
      <c r="AG397" s="643" t="s">
        <v>196</v>
      </c>
      <c r="AH397" s="643"/>
      <c r="AI397" s="643" t="s">
        <v>193</v>
      </c>
      <c r="AJ397" s="643" t="s">
        <v>475</v>
      </c>
      <c r="AK397" s="643" t="s">
        <v>1830</v>
      </c>
      <c r="AL397" s="643" t="s">
        <v>1811</v>
      </c>
      <c r="AM397" s="643">
        <v>6</v>
      </c>
      <c r="AN397" s="643" t="s">
        <v>192</v>
      </c>
    </row>
    <row r="398" spans="1:40">
      <c r="A398" s="643" t="s">
        <v>908</v>
      </c>
      <c r="B398" s="643" t="s">
        <v>147</v>
      </c>
      <c r="C398" s="643">
        <v>77</v>
      </c>
      <c r="D398" s="643">
        <v>96</v>
      </c>
      <c r="E398" s="643">
        <v>98</v>
      </c>
      <c r="F398" s="643">
        <v>52</v>
      </c>
      <c r="G398" s="643">
        <v>67</v>
      </c>
      <c r="H398" s="643">
        <v>85</v>
      </c>
      <c r="I398" s="643">
        <v>60</v>
      </c>
      <c r="J398" s="643">
        <v>88</v>
      </c>
      <c r="K398" s="643" t="s">
        <v>135</v>
      </c>
      <c r="L398" s="643">
        <v>623</v>
      </c>
      <c r="M398" s="643">
        <v>100</v>
      </c>
      <c r="N398" s="643" t="s">
        <v>192</v>
      </c>
      <c r="O398" s="643" t="s">
        <v>192</v>
      </c>
      <c r="P398" s="642"/>
      <c r="Q398" s="643" t="s">
        <v>192</v>
      </c>
      <c r="R398" s="643" t="s">
        <v>192</v>
      </c>
      <c r="S398" s="642"/>
      <c r="T398" s="643" t="s">
        <v>132</v>
      </c>
      <c r="U398" s="643" t="str">
        <f>VLOOKUP(A398,'2012 SG'!$D$9:$AC$424,26,FALSE)</f>
        <v>A</v>
      </c>
      <c r="V398" s="643" t="b">
        <f t="shared" si="6"/>
        <v>1</v>
      </c>
      <c r="W398" s="643" t="s">
        <v>132</v>
      </c>
      <c r="X398" s="643" t="s">
        <v>114</v>
      </c>
      <c r="Y398" s="643" t="s">
        <v>132</v>
      </c>
      <c r="Z398" s="643" t="s">
        <v>132</v>
      </c>
      <c r="AA398" s="643" t="s">
        <v>132</v>
      </c>
      <c r="AB398" s="643" t="s">
        <v>132</v>
      </c>
      <c r="AC398" s="643" t="s">
        <v>132</v>
      </c>
      <c r="AD398" s="643" t="s">
        <v>132</v>
      </c>
      <c r="AE398" s="643" t="s">
        <v>132</v>
      </c>
      <c r="AF398" s="643" t="s">
        <v>132</v>
      </c>
      <c r="AG398" s="643" t="s">
        <v>132</v>
      </c>
      <c r="AH398" s="643" t="s">
        <v>114</v>
      </c>
      <c r="AI398" s="643" t="s">
        <v>193</v>
      </c>
      <c r="AJ398" s="643" t="s">
        <v>475</v>
      </c>
      <c r="AK398" s="643" t="s">
        <v>1882</v>
      </c>
      <c r="AL398" s="643" t="s">
        <v>1864</v>
      </c>
      <c r="AM398" s="643">
        <v>4</v>
      </c>
      <c r="AN398" s="643" t="s">
        <v>193</v>
      </c>
    </row>
    <row r="399" spans="1:40">
      <c r="A399" s="643" t="s">
        <v>918</v>
      </c>
      <c r="B399" s="643" t="s">
        <v>530</v>
      </c>
      <c r="C399" s="643">
        <v>64</v>
      </c>
      <c r="D399" s="643">
        <v>71</v>
      </c>
      <c r="E399" s="643">
        <v>83</v>
      </c>
      <c r="F399" s="643">
        <v>47</v>
      </c>
      <c r="G399" s="643">
        <v>61</v>
      </c>
      <c r="H399" s="643">
        <v>67</v>
      </c>
      <c r="I399" s="643">
        <v>60</v>
      </c>
      <c r="J399" s="643">
        <v>66</v>
      </c>
      <c r="K399" s="643"/>
      <c r="L399" s="643">
        <v>519</v>
      </c>
      <c r="M399" s="643">
        <v>99</v>
      </c>
      <c r="N399" s="643" t="s">
        <v>192</v>
      </c>
      <c r="O399" s="643" t="s">
        <v>192</v>
      </c>
      <c r="P399" s="643"/>
      <c r="Q399" s="643" t="s">
        <v>192</v>
      </c>
      <c r="R399" s="643" t="s">
        <v>192</v>
      </c>
      <c r="S399" s="643"/>
      <c r="T399" s="643" t="s">
        <v>114</v>
      </c>
      <c r="U399" s="643" t="e">
        <f>VLOOKUP(A399,'2012 SG'!$D$9:$AC$424,26,FALSE)</f>
        <v>#N/A</v>
      </c>
      <c r="V399" s="643" t="e">
        <f t="shared" si="6"/>
        <v>#N/A</v>
      </c>
      <c r="W399" s="643" t="s">
        <v>114</v>
      </c>
      <c r="X399" s="643" t="s">
        <v>114</v>
      </c>
      <c r="Y399" s="643" t="s">
        <v>114</v>
      </c>
      <c r="Z399" s="643" t="s">
        <v>112</v>
      </c>
      <c r="AA399" s="643" t="s">
        <v>114</v>
      </c>
      <c r="AB399" s="643" t="s">
        <v>114</v>
      </c>
      <c r="AC399" s="643" t="s">
        <v>112</v>
      </c>
      <c r="AD399" s="642"/>
      <c r="AE399" s="642"/>
      <c r="AF399" s="642"/>
      <c r="AG399" s="642"/>
      <c r="AH399" s="642"/>
      <c r="AI399" s="642"/>
      <c r="AJ399" s="642"/>
      <c r="AK399" s="642"/>
      <c r="AL399" s="642"/>
      <c r="AM399" s="642"/>
      <c r="AN399" s="642"/>
    </row>
  </sheetData>
  <autoFilter ref="A5:AN399"/>
  <pageMargins left="0.75" right="0.75" top="1" bottom="1" header="0.5" footer="0.5"/>
  <pageSetup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0000"/>
    <pageSetUpPr fitToPage="1"/>
  </sheetPr>
  <dimension ref="A1:BA53"/>
  <sheetViews>
    <sheetView zoomScaleNormal="100" workbookViewId="0">
      <selection activeCell="M1" sqref="M1"/>
    </sheetView>
  </sheetViews>
  <sheetFormatPr defaultColWidth="8.85546875" defaultRowHeight="15"/>
  <cols>
    <col min="1" max="1" width="15.42578125" style="999" customWidth="1"/>
    <col min="2" max="2" width="21.140625" style="1000" customWidth="1"/>
    <col min="3" max="6" width="7.7109375" style="1000" customWidth="1"/>
    <col min="7" max="7" width="14.28515625" style="73" customWidth="1"/>
    <col min="8" max="8" width="29.140625" style="73" customWidth="1"/>
    <col min="9" max="9" width="11.5703125" style="73" customWidth="1"/>
    <col min="10" max="10" width="11.85546875" style="73" customWidth="1"/>
    <col min="11" max="11" width="13.5703125" style="73" customWidth="1"/>
    <col min="12" max="39" width="8.85546875" style="995" customWidth="1"/>
    <col min="40" max="40" width="8.85546875" style="73" customWidth="1"/>
    <col min="41" max="41" width="13.140625" style="73" bestFit="1" customWidth="1"/>
    <col min="42" max="42" width="10.7109375" style="73" bestFit="1" customWidth="1"/>
    <col min="43" max="43" width="13.28515625" style="2" bestFit="1" customWidth="1"/>
    <col min="44" max="44" width="9.85546875" style="2" bestFit="1" customWidth="1"/>
    <col min="45" max="49" width="8.85546875" style="2" customWidth="1"/>
    <col min="50" max="52" width="8.85546875" style="3" customWidth="1"/>
    <col min="53" max="53" width="8.85546875" style="3"/>
    <col min="54" max="16384" width="8.85546875" style="2"/>
  </cols>
  <sheetData>
    <row r="1" spans="1:53" s="35" customFormat="1" ht="21">
      <c r="A1" s="1148" t="s">
        <v>3116</v>
      </c>
      <c r="B1" s="1148"/>
      <c r="C1" s="1148"/>
      <c r="D1" s="1148"/>
      <c r="E1" s="1148"/>
      <c r="F1" s="1148"/>
      <c r="G1" s="1148"/>
      <c r="H1" s="1148"/>
      <c r="I1" s="1148"/>
      <c r="J1" s="1148"/>
      <c r="K1" s="114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1028"/>
      <c r="AO1" s="1028"/>
      <c r="AP1" s="1028"/>
      <c r="AQ1" s="1028"/>
      <c r="AR1" s="1028"/>
      <c r="AS1" s="1028"/>
      <c r="AT1" s="1028"/>
      <c r="AU1" s="4"/>
    </row>
    <row r="2" spans="1:53" s="35" customFormat="1" hidden="1">
      <c r="A2" s="1030">
        <f>'Select School'!$B$3</f>
        <v>9999</v>
      </c>
      <c r="B2" s="1029"/>
      <c r="C2" s="1029"/>
      <c r="D2" s="1029"/>
      <c r="E2" s="1029"/>
      <c r="F2" s="1029"/>
      <c r="G2" s="1029"/>
      <c r="H2" s="1029"/>
      <c r="I2" s="1029"/>
      <c r="J2" s="1029"/>
      <c r="K2" s="10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c r="AM2" s="1129"/>
      <c r="AN2" s="1029"/>
      <c r="AO2" s="1029"/>
      <c r="AP2" s="1029"/>
      <c r="AQ2" s="1029"/>
      <c r="AR2" s="1029"/>
      <c r="AS2" s="1029"/>
      <c r="AT2" s="1029"/>
      <c r="AU2" s="1029"/>
      <c r="AV2" s="1029"/>
      <c r="AW2" s="1029"/>
    </row>
    <row r="3" spans="1:53" s="1" customFormat="1" ht="23.25">
      <c r="A3" s="1149" t="s">
        <v>3108</v>
      </c>
      <c r="B3" s="1149"/>
      <c r="C3" s="1149"/>
      <c r="D3" s="1149"/>
      <c r="E3" s="1149"/>
      <c r="F3" s="1149"/>
      <c r="G3" s="1149"/>
      <c r="H3" s="1149"/>
      <c r="I3" s="1149"/>
      <c r="J3" s="1149"/>
      <c r="K3" s="1149"/>
      <c r="L3" s="1130"/>
      <c r="M3" s="1130"/>
      <c r="N3" s="1130"/>
      <c r="O3" s="1130"/>
      <c r="P3" s="1130"/>
      <c r="Q3" s="1130"/>
      <c r="R3" s="1130"/>
      <c r="S3" s="1130"/>
      <c r="T3" s="1130"/>
      <c r="U3" s="1130"/>
      <c r="V3" s="1130"/>
      <c r="W3" s="1130"/>
      <c r="X3" s="1130"/>
      <c r="Y3" s="1130"/>
      <c r="Z3" s="1130"/>
      <c r="AA3" s="1130"/>
      <c r="AB3" s="1130"/>
      <c r="AC3" s="1130"/>
      <c r="AD3" s="1130"/>
      <c r="AE3" s="1130"/>
      <c r="AF3" s="1130"/>
      <c r="AG3" s="1130"/>
      <c r="AH3" s="1130"/>
      <c r="AI3" s="1130"/>
      <c r="AJ3" s="1130"/>
      <c r="AK3" s="1130"/>
      <c r="AL3" s="1130"/>
      <c r="AM3" s="1130"/>
      <c r="AN3" s="1150" t="s">
        <v>2062</v>
      </c>
      <c r="AO3" s="1150"/>
      <c r="AP3" s="1150"/>
      <c r="AQ3" s="1150"/>
      <c r="AR3" s="1150"/>
      <c r="AS3" s="1003"/>
      <c r="AT3" s="1003"/>
      <c r="AU3" s="1003"/>
      <c r="AV3" s="1003"/>
      <c r="AW3" s="1003"/>
      <c r="AX3" s="35"/>
      <c r="AY3" s="35"/>
      <c r="AZ3" s="35"/>
      <c r="BA3" s="35"/>
    </row>
    <row r="4" spans="1:53" s="4" customFormat="1" ht="23.25">
      <c r="A4" s="1151" t="str">
        <f>TEXT(A2,"0000")&amp;"-"&amp;VLOOKUP(A2,SchList!$A$1:$B$499,2,FALSE)</f>
        <v>9999-District</v>
      </c>
      <c r="B4" s="1151"/>
      <c r="C4" s="1151"/>
      <c r="D4" s="1151"/>
      <c r="E4" s="1151"/>
      <c r="F4" s="1151"/>
      <c r="G4" s="1151"/>
      <c r="H4" s="1151"/>
      <c r="I4" s="1151"/>
      <c r="J4" s="1151"/>
      <c r="K4" s="1151"/>
      <c r="L4" s="1130"/>
      <c r="M4" s="1130"/>
      <c r="N4" s="1130"/>
      <c r="O4" s="1130"/>
      <c r="P4" s="1130"/>
      <c r="Q4" s="1130"/>
      <c r="R4" s="1130"/>
      <c r="S4" s="1130"/>
      <c r="T4" s="1130"/>
      <c r="U4" s="1130"/>
      <c r="V4" s="1130"/>
      <c r="W4" s="1130"/>
      <c r="X4" s="1130"/>
      <c r="Y4" s="1130"/>
      <c r="Z4" s="1130"/>
      <c r="AA4" s="1130"/>
      <c r="AB4" s="1130"/>
      <c r="AC4" s="1130"/>
      <c r="AD4" s="1130"/>
      <c r="AE4" s="1130"/>
      <c r="AF4" s="1130"/>
      <c r="AG4" s="1130"/>
      <c r="AH4" s="1130"/>
      <c r="AI4" s="1130"/>
      <c r="AJ4" s="1130"/>
      <c r="AK4" s="1130"/>
      <c r="AL4" s="1130"/>
      <c r="AM4" s="1130"/>
      <c r="AN4" s="1152" t="s">
        <v>107</v>
      </c>
      <c r="AO4" s="1152"/>
      <c r="AP4" s="1152"/>
      <c r="AQ4" s="1152"/>
      <c r="AR4" s="1152"/>
      <c r="AS4" s="1003"/>
      <c r="AT4" s="1003"/>
      <c r="AU4" s="1003"/>
      <c r="AV4" s="1003"/>
      <c r="AW4" s="1003"/>
    </row>
    <row r="5" spans="1:53" s="4" customFormat="1" ht="57.75" customHeight="1">
      <c r="A5" s="1153" t="s">
        <v>3102</v>
      </c>
      <c r="B5" s="1153"/>
      <c r="C5" s="1153"/>
      <c r="D5" s="1153"/>
      <c r="E5" s="1153"/>
      <c r="F5" s="1154"/>
      <c r="G5" s="1155" t="s">
        <v>3096</v>
      </c>
      <c r="H5" s="1156"/>
      <c r="I5" s="1156"/>
      <c r="J5" s="1156"/>
      <c r="K5" s="1156"/>
      <c r="L5" s="1130"/>
      <c r="M5" s="1130"/>
      <c r="N5" s="1130"/>
      <c r="O5" s="1130"/>
      <c r="P5" s="1130"/>
      <c r="Q5" s="1130"/>
      <c r="R5" s="1130"/>
      <c r="S5" s="1130"/>
      <c r="T5" s="1130"/>
      <c r="U5" s="1130"/>
      <c r="V5" s="1130"/>
      <c r="W5" s="1130"/>
      <c r="X5" s="1130"/>
      <c r="Y5" s="1130"/>
      <c r="Z5" s="1130"/>
      <c r="AA5" s="1130"/>
      <c r="AB5" s="1130"/>
      <c r="AC5" s="1130"/>
      <c r="AD5" s="1130"/>
      <c r="AE5" s="1130"/>
      <c r="AF5" s="1130"/>
      <c r="AG5" s="1130"/>
      <c r="AH5" s="1130"/>
      <c r="AI5" s="1130"/>
      <c r="AJ5" s="1130"/>
      <c r="AK5" s="1130"/>
      <c r="AL5" s="1130"/>
      <c r="AM5" s="1131"/>
      <c r="AN5" s="1026"/>
      <c r="AO5" s="1027" t="s">
        <v>3099</v>
      </c>
      <c r="AP5" s="1027" t="s">
        <v>3109</v>
      </c>
      <c r="AQ5" s="1027" t="s">
        <v>3110</v>
      </c>
      <c r="AR5" s="1027" t="s">
        <v>3107</v>
      </c>
      <c r="AS5" s="1003"/>
      <c r="AT5" s="1003"/>
      <c r="AU5" s="1003"/>
      <c r="AV5" s="1003"/>
      <c r="AW5" s="1003"/>
    </row>
    <row r="6" spans="1:53" s="1006" customFormat="1" ht="30" customHeight="1">
      <c r="A6" s="1157"/>
      <c r="B6" s="1018"/>
      <c r="C6" s="1158"/>
      <c r="D6" s="1158"/>
      <c r="E6" s="1158"/>
      <c r="F6" s="1158"/>
      <c r="G6" s="1008" t="s">
        <v>2503</v>
      </c>
      <c r="H6" s="935" t="s">
        <v>2504</v>
      </c>
      <c r="I6" s="1032">
        <v>2010</v>
      </c>
      <c r="J6" s="1032">
        <v>2011</v>
      </c>
      <c r="K6" s="1032">
        <v>2012</v>
      </c>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997"/>
      <c r="AN6" s="1002">
        <v>2011</v>
      </c>
      <c r="AO6" s="1002">
        <f>IFERROR(IF(OR(VLOOKUP(TEXT($A$2,"0000"),'2011-2012 RM'!$A$3:$J$500,9,FALSE)=".",VLOOKUP(TEXT($A$2,"0000"),'2011-2012 RM'!$A$3:$J$500,9,FALSE)=""),"NA",VLOOKUP(TEXT($A$2,"0000"),'2011-2012 RM'!$A$3:$J$500,9,FALSE)),"NA")</f>
        <v>52</v>
      </c>
      <c r="AP6" s="1002">
        <f>IFERROR(IF(OR(VLOOKUP($A$2,'R-2011'!$A$7:$O$500,11,FALSE)=".",VLOOKUP($A$2,'R-2011'!$A$7:$O$500,11,FALSE)=""),"NA",VLOOKUP($A$2,'R-2011'!$A$7:$O$500,11,FALSE)),"NA")</f>
        <v>52</v>
      </c>
      <c r="AQ6" s="1002">
        <f>IFERROR(IF(OR(VLOOKUP($A$2,'R-2011'!$Q$7:$AE$500,11,FALSE)=".",VLOOKUP($A$2,'R-2011'!$Q$7:$AE$500,11,FALSE)=""),"NA",VLOOKUP($A$2,'R-2011'!$Q$7:$AE$500,11,FALSE)),"NA")</f>
        <v>57</v>
      </c>
      <c r="AR6" s="1002">
        <f>IFERROR(IF(OR(VLOOKUP($A$2,'R-2011'!$AG$7:$AU$500,11,FALSE)=".",VLOOKUP($A$2,'R-2011'!$AG$7:$AU$500,11,FALSE)=""),"NA",VLOOKUP($A$2,'R-2011'!$AG$7:$AU$500,11,FALSE)),"NA")</f>
        <v>55</v>
      </c>
      <c r="AS6" s="1005"/>
      <c r="AT6" s="1005"/>
      <c r="AU6" s="1005"/>
      <c r="AV6" s="1005"/>
      <c r="AW6" s="1005"/>
      <c r="AX6" s="1007"/>
      <c r="AY6" s="1007"/>
      <c r="AZ6" s="1007"/>
      <c r="BA6" s="1007"/>
    </row>
    <row r="7" spans="1:53" s="1006" customFormat="1" ht="30" customHeight="1">
      <c r="A7" s="1157"/>
      <c r="B7" s="1020"/>
      <c r="C7" s="1018"/>
      <c r="D7" s="1018"/>
      <c r="E7" s="1018"/>
      <c r="F7" s="1018"/>
      <c r="G7" s="1009" t="s">
        <v>1509</v>
      </c>
      <c r="H7" s="1009" t="s">
        <v>2499</v>
      </c>
      <c r="I7" s="1033" t="str">
        <f>IF(VLOOKUP($A$2,'2010 SG'!$A$3:$AI$500,3,FALSE)="","NG",IFERROR(VLOOKUP($A$2,'2010 SG'!$A$3:$AI$500,3,FALSE),""))</f>
        <v>B</v>
      </c>
      <c r="J7" s="1033" t="str">
        <f>IF(VLOOKUP(TEXT($A$2,"0000"),'2011 SG'!$A$3:$AN$500,20,FALSE)="","NG",IFERROR(VLOOKUP(TEXT($A$2,"0000"),'2011 SG'!$A$3:$AN$500,20,FALSE),""))</f>
        <v>B</v>
      </c>
      <c r="K7" s="1033" t="str">
        <f>IF(VLOOKUP(TEXT($A$2,"0000"),'2012 SG'!$D$9:$ABA$500,25,FALSE)="","NG",IFERROR(VLOOKUP(TEXT($A$2,"0000"),'2012 SG'!$D$9:$BA$500,25,FALSE)&amp;VLOOKUP(TEXT($A$2,"0000"),'2012 SG'!$D$9:$BA$500,50,FALSE),""))</f>
        <v>B</v>
      </c>
      <c r="L7" s="1004"/>
      <c r="M7" s="1004"/>
      <c r="N7" s="1004"/>
      <c r="O7" s="1004"/>
      <c r="P7" s="1004"/>
      <c r="Q7" s="1004"/>
      <c r="R7" s="1004"/>
      <c r="S7" s="1004"/>
      <c r="T7" s="1004"/>
      <c r="U7" s="1004"/>
      <c r="V7" s="1004"/>
      <c r="W7" s="1004"/>
      <c r="X7" s="1004"/>
      <c r="Y7" s="1004"/>
      <c r="Z7" s="1004"/>
      <c r="AA7" s="1004"/>
      <c r="AB7" s="1004"/>
      <c r="AC7" s="1004"/>
      <c r="AD7" s="1004"/>
      <c r="AE7" s="1004"/>
      <c r="AF7" s="1004"/>
      <c r="AG7" s="1004"/>
      <c r="AH7" s="1004"/>
      <c r="AI7" s="1004"/>
      <c r="AJ7" s="1004"/>
      <c r="AK7" s="1004"/>
      <c r="AL7" s="1004"/>
      <c r="AM7" s="1118"/>
      <c r="AN7" s="1002">
        <v>2012</v>
      </c>
      <c r="AO7" s="1002">
        <f>IFERROR(IF(OR(VLOOKUP(TEXT($A$2,"0000"),'2011-2012 RM'!$A$3:$J$500,4,FALSE)=".",VLOOKUP(TEXT($A$2,"0000"),'2011-2012 RM'!$A$3:$J$500,4,FALSE)=""),"NA",VLOOKUP(TEXT($A$2,"0000"),'2011-2012 RM'!$A$3:$J$500,4,FALSE)),"NA")</f>
        <v>53</v>
      </c>
      <c r="AP7" s="1002">
        <f>IFERROR(IF(OR(VLOOKUP($A$2,'R-2012'!$A$7:$N$500,10,FALSE)=".",VLOOKUP($A$2,'R-2012'!$A$7:$N$500,10,FALSE)=""),"NA",VLOOKUP($A$2,'R-2012'!$A$7:$N$500,10,FALSE)),"NA")</f>
        <v>53</v>
      </c>
      <c r="AQ7" s="1002">
        <f>IFERROR(IF(OR(VLOOKUP($A$2,'R-2012'!$P$7:$AC$500,10,FALSE)=".",VLOOKUP($A$2,'R-2012'!$P$7:$AC$500,10,FALSE)=""),"NA",VLOOKUP($A$2,'R-2012'!$P$7:$AC$500,10,FALSE)),"NA")</f>
        <v>60</v>
      </c>
      <c r="AR7" s="1002">
        <f>IFERROR(IF(OR(VLOOKUP($A$2,'R-2012'!$AE$7:$AR$500,10,FALSE)=".",VLOOKUP($A$2,'R-2012'!$AE$7:$AR$500,10,FALSE)=""),"NA",VLOOKUP($A$2,'R-2012'!$AE$7:$AR$500,10,FALSE)),"NA")</f>
        <v>60</v>
      </c>
      <c r="AS7" s="1005"/>
      <c r="AT7" s="1005"/>
      <c r="AU7" s="1005"/>
      <c r="AV7" s="1005"/>
      <c r="AW7" s="1005"/>
      <c r="AX7" s="1007"/>
      <c r="AY7" s="1007"/>
      <c r="AZ7" s="1007"/>
      <c r="BA7" s="1007"/>
    </row>
    <row r="8" spans="1:53" s="1006" customFormat="1" ht="30" customHeight="1">
      <c r="A8" s="1158"/>
      <c r="B8" s="1021"/>
      <c r="C8" s="1021"/>
      <c r="D8" s="1021"/>
      <c r="E8" s="907"/>
      <c r="F8" s="1018"/>
      <c r="G8" s="1008" t="s">
        <v>1416</v>
      </c>
      <c r="H8" s="1031" t="s">
        <v>3095</v>
      </c>
      <c r="I8" s="1032">
        <f>IFERROR(VLOOKUP($A$2,'2010 SG'!$A$3:$AI$500,23,FALSE),"")</f>
        <v>521</v>
      </c>
      <c r="J8" s="1032">
        <f>IF(VLOOKUP(TEXT($A$2,"0000"),'2011 SG'!$A$3:$AN$500,12,FALSE)="","NG",IFERROR(VLOOKUP(TEXT($A$2,"0000"),'2011 SG'!$A$3:$AN$500,12,FALSE),""))</f>
        <v>519</v>
      </c>
      <c r="K8" s="1032">
        <f>IF(VLOOKUP(TEXT($A$2,"0000"),'2012 SG'!$D$9:$AW$500,19,FALSE)="","NA",IFERROR(VLOOKUP(TEXT($A$2,"0000"),'2012 SG'!$D$9:$AW$500,19,FALSE),""))</f>
        <v>512</v>
      </c>
      <c r="L8" s="1004"/>
      <c r="M8" s="1004"/>
      <c r="N8" s="1004"/>
      <c r="O8" s="1004"/>
      <c r="P8" s="1004"/>
      <c r="Q8" s="1004"/>
      <c r="R8" s="1004"/>
      <c r="S8" s="1004"/>
      <c r="T8" s="1004"/>
      <c r="U8" s="1004"/>
      <c r="V8" s="1004"/>
      <c r="W8" s="1004"/>
      <c r="X8" s="1004"/>
      <c r="Y8" s="1004"/>
      <c r="Z8" s="1004"/>
      <c r="AA8" s="1004"/>
      <c r="AB8" s="1004"/>
      <c r="AC8" s="1004"/>
      <c r="AD8" s="1004"/>
      <c r="AE8" s="1004"/>
      <c r="AF8" s="1004"/>
      <c r="AG8" s="1004"/>
      <c r="AH8" s="1004"/>
      <c r="AI8" s="1004"/>
      <c r="AJ8" s="1004"/>
      <c r="AK8" s="1004"/>
      <c r="AL8" s="1004"/>
      <c r="AM8" s="1118"/>
      <c r="AN8" s="1160" t="s">
        <v>108</v>
      </c>
      <c r="AO8" s="1160"/>
      <c r="AP8" s="1160"/>
      <c r="AQ8" s="1160"/>
      <c r="AR8" s="1160"/>
      <c r="AS8" s="1005"/>
      <c r="AT8" s="1005"/>
      <c r="AU8" s="1005"/>
      <c r="AV8" s="1005"/>
      <c r="AW8" s="1005"/>
      <c r="AX8" s="1007"/>
      <c r="AY8" s="1007"/>
      <c r="AZ8" s="1007"/>
      <c r="BA8" s="1007"/>
    </row>
    <row r="9" spans="1:53" s="1006" customFormat="1" ht="30" customHeight="1">
      <c r="A9" s="1158"/>
      <c r="B9" s="1021"/>
      <c r="C9" s="1021"/>
      <c r="D9" s="1021"/>
      <c r="E9" s="907"/>
      <c r="F9" s="1018"/>
      <c r="G9" s="1161" t="s">
        <v>107</v>
      </c>
      <c r="H9" s="1034" t="s">
        <v>3094</v>
      </c>
      <c r="I9" s="1123">
        <f>IFERROR(VLOOKUP($A$2,'2010 SG'!$A$3:$AI$500,14,FALSE),"")</f>
        <v>64</v>
      </c>
      <c r="J9" s="1123">
        <f>IF(VLOOKUP(TEXT($A$2,"0000"),'2011 SG'!$A$3:$AN$500,3,FALSE)="","NG",IFERROR(VLOOKUP(TEXT($A$2,"0000"),'2011 SG'!$A$3:$AN$500,3,FALSE),""))</f>
        <v>64</v>
      </c>
      <c r="K9" s="1123">
        <f>IF(VLOOKUP(TEXT($A$2,"0000"),'2012 SG'!$D$9:$AW$500,3,FALSE)="","NA",IFERROR(VLOOKUP(TEXT($A$2,"0000"),'2012 SG'!$D$9:$AW$500,3,FALSE),""))</f>
        <v>55</v>
      </c>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1122"/>
      <c r="AN9" s="1026"/>
      <c r="AO9" s="1027" t="s">
        <v>3099</v>
      </c>
      <c r="AP9" s="1027" t="s">
        <v>3109</v>
      </c>
      <c r="AQ9" s="1027" t="s">
        <v>3110</v>
      </c>
      <c r="AR9" s="1027" t="s">
        <v>3107</v>
      </c>
      <c r="AS9" s="1005"/>
      <c r="AT9" s="1005"/>
      <c r="AU9" s="1005"/>
      <c r="AV9" s="1005"/>
      <c r="AW9" s="1005"/>
      <c r="AX9" s="1007"/>
      <c r="AY9" s="1007"/>
      <c r="AZ9" s="1007"/>
      <c r="BA9" s="1007"/>
    </row>
    <row r="10" spans="1:53" s="1006" customFormat="1" ht="30" customHeight="1">
      <c r="A10" s="1158"/>
      <c r="B10" s="1021"/>
      <c r="C10" s="1021"/>
      <c r="D10" s="1021"/>
      <c r="E10" s="907"/>
      <c r="F10" s="1018"/>
      <c r="G10" s="1161"/>
      <c r="H10" s="1008" t="s">
        <v>2496</v>
      </c>
      <c r="I10" s="1124">
        <f>IFERROR(VLOOKUP($A$2,'2010 SG'!$A$3:$AI$500,18,FALSE),"")</f>
        <v>63</v>
      </c>
      <c r="J10" s="1124">
        <f>IF(VLOOKUP(TEXT($A$2,"0000"),'2011 SG'!$A$3:$AN$500,7,FALSE)="","NG",IFERROR(VLOOKUP(TEXT($A$2,"0000"),'2011 SG'!$A$3:$AN$500,7,FALSE),""))</f>
        <v>61</v>
      </c>
      <c r="K10" s="1124">
        <f>IF(VLOOKUP(TEXT($A$2,"0000"),'2012 SG'!$D$9:$AW$500,7,FALSE)="","NA",IFERROR(VLOOKUP(TEXT($A$2,"0000"),'2012 SG'!$D$9:$AW$500,7,FALSE),""))</f>
        <v>68</v>
      </c>
      <c r="L10" s="1004"/>
      <c r="M10" s="1004"/>
      <c r="N10" s="1004"/>
      <c r="O10" s="1004"/>
      <c r="P10" s="1004"/>
      <c r="Q10" s="1004"/>
      <c r="R10" s="1004"/>
      <c r="S10" s="1004"/>
      <c r="T10" s="1004"/>
      <c r="U10" s="1004"/>
      <c r="V10" s="1004"/>
      <c r="W10" s="1004"/>
      <c r="X10" s="1004"/>
      <c r="Y10" s="1004"/>
      <c r="Z10" s="1004"/>
      <c r="AA10" s="1004"/>
      <c r="AB10" s="1004"/>
      <c r="AC10" s="1004"/>
      <c r="AD10" s="1004"/>
      <c r="AE10" s="1004"/>
      <c r="AF10" s="1004"/>
      <c r="AG10" s="1004"/>
      <c r="AH10" s="1004"/>
      <c r="AI10" s="1004"/>
      <c r="AJ10" s="1004"/>
      <c r="AK10" s="1004"/>
      <c r="AL10" s="1004"/>
      <c r="AM10" s="1122"/>
      <c r="AN10" s="1002">
        <v>2011</v>
      </c>
      <c r="AO10" s="1002">
        <f>IFERROR(IF(OR(VLOOKUP(TEXT($A$2,"0000"),'2011-2012 RM'!$A$3:$J$500,10,FALSE)=".",VLOOKUP(TEXT($A$2,"0000"),'2011-2012 RM'!$A$3:$J$500,10,FALSE)=""),"NA",VLOOKUP(TEXT($A$2,"0000"),'2011-2012 RM'!$A$3:$J$500,10,FALSE)),"NA")</f>
        <v>54</v>
      </c>
      <c r="AP10" s="1002">
        <f>IFERROR(IF(OR(VLOOKUP($A$2,'M-2011'!$A$7:$N$500,11,FALSE)=".",VLOOKUP($A$2,'M-2011'!$A$7:$N$500,11,FALSE)=""),"NA",VLOOKUP($A$2,'M-2011'!$A$7:$N$500,11,FALSE)),"NA")</f>
        <v>58</v>
      </c>
      <c r="AQ10" s="1002">
        <f>IFERROR(IF(OR(VLOOKUP($A$2,'M-2011'!$P$7:$AC$500,11,FALSE)=".",VLOOKUP($A$2,'M-2011'!$P$7:$AC$500,11,FALSE)=""),"NA",VLOOKUP($A$2,'M-2011'!$P$7:$AC$500,11,FALSE)),"NA")</f>
        <v>61</v>
      </c>
      <c r="AR10" s="1002">
        <f>IFERROR(IF(OR(VLOOKUP($A$2,'M-2011'!$AE$7:$AR$500,11,FALSE)=".",VLOOKUP($A$2,'M-2011'!$AE$7:$AR$500,11,FALSE)=""),"NA",VLOOKUP($A$2,'M-2011'!$AE$7:$AR$500,11,FALSE)),"NA")</f>
        <v>54</v>
      </c>
      <c r="AS10" s="1005"/>
      <c r="AT10" s="1005"/>
      <c r="AU10" s="1005"/>
      <c r="AV10" s="1005"/>
      <c r="AW10" s="1005"/>
      <c r="AX10" s="1007"/>
      <c r="AY10" s="1007"/>
      <c r="AZ10" s="1007"/>
      <c r="BA10" s="1007"/>
    </row>
    <row r="11" spans="1:53" s="1006" customFormat="1" ht="30" customHeight="1">
      <c r="A11" s="1158"/>
      <c r="B11" s="1021"/>
      <c r="C11" s="1021"/>
      <c r="D11" s="1021"/>
      <c r="E11" s="1018"/>
      <c r="F11" s="1018"/>
      <c r="G11" s="1161"/>
      <c r="H11" s="1008" t="s">
        <v>2497</v>
      </c>
      <c r="I11" s="1124">
        <f>IFERROR(VLOOKUP($A$2,'2010 SG'!$A$3:$AI$500,20,FALSE),"")</f>
        <v>58</v>
      </c>
      <c r="J11" s="1124">
        <f>IF(VLOOKUP(TEXT($A$2,"0000"),'2011 SG'!$A$3:$AN$500,9,FALSE)="","NG",IFERROR(VLOOKUP(TEXT($A$2,"0000"),'2011 SG'!$A$3:$AN$500,9,FALSE),""))</f>
        <v>60</v>
      </c>
      <c r="K11" s="1124">
        <f>IF(VLOOKUP(TEXT($A$2,"0000"),'2012 SG'!$D$9:$AW$500,9,FALSE)="","NA",IFERROR(VLOOKUP(TEXT($A$2,"0000"),'2012 SG'!$D$9:$AW$500,9,FALSE),""))</f>
        <v>70</v>
      </c>
      <c r="L11" s="1004"/>
      <c r="M11" s="1004"/>
      <c r="N11" s="1004"/>
      <c r="O11" s="1004"/>
      <c r="P11" s="1004"/>
      <c r="Q11" s="1004"/>
      <c r="R11" s="1004"/>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122"/>
      <c r="AN11" s="1002">
        <v>2012</v>
      </c>
      <c r="AO11" s="1002">
        <f>IFERROR(IF(OR(VLOOKUP(TEXT($A$2,"0000"),'2011-2012 RM'!$A$3:$J$500,7,FALSE)=".",VLOOKUP(TEXT($A$2,"0000"),'2011-2012 RM'!$A$3:$J$500,7,FALSE)=""),"NA",VLOOKUP(TEXT($A$2,"0000"),'2011-2012 RM'!$A$3:$J$500,7,FALSE)),"NA")</f>
        <v>56</v>
      </c>
      <c r="AP11" s="1002">
        <f>IFERROR(IF(OR(VLOOKUP($A$2,'M-2012'!$A$7:$M$500,10,FALSE)=".",VLOOKUP($A$2,'M-2012'!$A$7:$M$500,10,FALSE)=""),"NA",VLOOKUP($A$2,'M-2012'!$A$7:$M$500,10,FALSE)),"NA")</f>
        <v>60</v>
      </c>
      <c r="AQ11" s="1002">
        <f>IFERROR(IF(OR(VLOOKUP($A$2,'M-2012'!$O$7:$AA$500,10,FALSE)=".",VLOOKUP($A$2,'M-2012'!$O$7:$AA$500,10,FALSE)=""),"NA",VLOOKUP($A$2,'M-2012'!$O$7:$AA$500,10,FALSE)),"NA")</f>
        <v>62</v>
      </c>
      <c r="AR11" s="1002">
        <f>IFERROR(IF(OR(VLOOKUP($A$2,'M-2012'!$AC$7:$AO$500,10,FALSE)=".",VLOOKUP($A$2,'M-2012'!$AC$7:$AO$500,10,FALSE)=""),"NA",VLOOKUP($A$2,'M-2012'!$AC$7:$AO$500,10,FALSE)),"NA")</f>
        <v>58</v>
      </c>
      <c r="AS11" s="1005"/>
      <c r="AT11" s="1005"/>
      <c r="AU11" s="1005"/>
      <c r="AV11" s="1005"/>
      <c r="AW11" s="1005"/>
      <c r="AX11" s="1007"/>
      <c r="AY11" s="1007"/>
      <c r="AZ11" s="1007"/>
      <c r="BA11" s="1007"/>
    </row>
    <row r="12" spans="1:53" s="1006" customFormat="1" ht="30" customHeight="1">
      <c r="A12" s="1158"/>
      <c r="B12" s="1021"/>
      <c r="C12" s="1021"/>
      <c r="D12" s="1021"/>
      <c r="E12" s="1018"/>
      <c r="F12" s="1018"/>
      <c r="G12" s="1159" t="s">
        <v>2498</v>
      </c>
      <c r="H12" s="1011" t="s">
        <v>3094</v>
      </c>
      <c r="I12" s="1125">
        <f>IFERROR(VLOOKUP($A$2,'2010 SG'!$A$3:$AI$500,15,FALSE),"")</f>
        <v>71</v>
      </c>
      <c r="J12" s="1125">
        <f>IF(VLOOKUP(TEXT($A$2,"0000"),'2011 SG'!$A$3:$AN$500,4,FALSE)="","NG",IFERROR(VLOOKUP(TEXT($A$2,"0000"),'2011 SG'!$A$3:$AN$500,4,FALSE),""))</f>
        <v>71</v>
      </c>
      <c r="K12" s="1125">
        <f>IF(VLOOKUP(TEXT($A$2,"0000"),'2012 SG'!$D$9:$AW$500,4,FALSE)="","NA",IFERROR(VLOOKUP(TEXT($A$2,"0000"),'2012 SG'!$D$9:$AW$500,4,FALSE),""))</f>
        <v>57</v>
      </c>
      <c r="L12" s="1004"/>
      <c r="M12" s="1004"/>
      <c r="N12" s="1004"/>
      <c r="O12" s="1004"/>
      <c r="P12" s="1004"/>
      <c r="Q12" s="1004"/>
      <c r="R12" s="1004"/>
      <c r="S12" s="1004"/>
      <c r="T12" s="1004"/>
      <c r="U12" s="1004"/>
      <c r="V12" s="1004"/>
      <c r="W12" s="1004"/>
      <c r="X12" s="1004"/>
      <c r="Y12" s="1004"/>
      <c r="Z12" s="1004"/>
      <c r="AA12" s="1004"/>
      <c r="AB12" s="1004"/>
      <c r="AC12" s="1004"/>
      <c r="AD12" s="1004"/>
      <c r="AE12" s="1004"/>
      <c r="AF12" s="1004"/>
      <c r="AG12" s="1004"/>
      <c r="AH12" s="1004"/>
      <c r="AI12" s="1004"/>
      <c r="AJ12" s="1004"/>
      <c r="AK12" s="1004"/>
      <c r="AL12" s="1004"/>
      <c r="AM12" s="1004"/>
      <c r="AN12" s="1162" t="s">
        <v>137</v>
      </c>
      <c r="AO12" s="1162"/>
      <c r="AP12" s="1162"/>
      <c r="AQ12" s="1162"/>
      <c r="AR12" s="1162"/>
      <c r="AS12" s="1005"/>
      <c r="AT12" s="1005"/>
      <c r="AU12" s="1005"/>
      <c r="AV12" s="1005"/>
      <c r="AW12" s="1005"/>
      <c r="AX12" s="1007"/>
      <c r="AY12" s="1007"/>
      <c r="AZ12" s="1007"/>
      <c r="BA12" s="1007"/>
    </row>
    <row r="13" spans="1:53" s="1006" customFormat="1" ht="30" customHeight="1">
      <c r="A13" s="1020"/>
      <c r="B13" s="1022"/>
      <c r="C13" s="1021"/>
      <c r="D13" s="1021"/>
      <c r="E13" s="1018"/>
      <c r="F13" s="1018"/>
      <c r="G13" s="1159"/>
      <c r="H13" s="1008" t="s">
        <v>2496</v>
      </c>
      <c r="I13" s="1124">
        <f>IFERROR(VLOOKUP($A$2,'2010 SG'!$A$3:$AI$500,19,FALSE),"")</f>
        <v>69</v>
      </c>
      <c r="J13" s="1124">
        <f>IF(VLOOKUP(TEXT($A$2,"0000"),'2011 SG'!$A$3:$AN$500,8,FALSE)="","NG",IFERROR(VLOOKUP(TEXT($A$2,"0000"),'2011 SG'!$A$3:$AN$500,8,FALSE),""))</f>
        <v>67</v>
      </c>
      <c r="K13" s="1124">
        <f>IF(VLOOKUP(TEXT($A$2,"0000"),'2012 SG'!$D$9:$AW$500,8,FALSE)="","NA",IFERROR(VLOOKUP(TEXT($A$2,"0000"),'2012 SG'!$D$9:$AW$500,8,FALSE),""))</f>
        <v>68</v>
      </c>
      <c r="L13" s="1004"/>
      <c r="M13" s="1004"/>
      <c r="N13" s="1004"/>
      <c r="O13" s="1004"/>
      <c r="P13" s="1004"/>
      <c r="Q13" s="1004"/>
      <c r="R13" s="1004"/>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26"/>
      <c r="AO13" s="1140" t="s">
        <v>3103</v>
      </c>
      <c r="AP13" s="1140" t="s">
        <v>3104</v>
      </c>
      <c r="AQ13" s="1027"/>
      <c r="AR13" s="1027"/>
      <c r="AS13" s="1005"/>
      <c r="AT13" s="1005"/>
      <c r="AU13" s="1005"/>
      <c r="AV13" s="1005"/>
      <c r="AW13" s="1005"/>
      <c r="AX13" s="1007"/>
      <c r="AY13" s="1007"/>
      <c r="AZ13" s="1007"/>
      <c r="BA13" s="1007"/>
    </row>
    <row r="14" spans="1:53" s="1006" customFormat="1" ht="30" customHeight="1">
      <c r="A14" s="1157"/>
      <c r="B14" s="1018"/>
      <c r="C14" s="1018"/>
      <c r="D14" s="1018"/>
      <c r="E14" s="1018"/>
      <c r="F14" s="1018"/>
      <c r="G14" s="1159"/>
      <c r="H14" s="1008" t="s">
        <v>2497</v>
      </c>
      <c r="I14" s="1124">
        <f>IFERROR(VLOOKUP($A$2,'2010 SG'!$A$3:$AI$500,21,FALSE),"")</f>
        <v>67</v>
      </c>
      <c r="J14" s="1124">
        <f>IF(VLOOKUP(TEXT($A$2,"0000"),'2011 SG'!$A$3:$AN$500,10,FALSE)="","NG",IFERROR(VLOOKUP(TEXT($A$2,"0000"),'2011 SG'!$A$3:$AN$500,10,FALSE),""))</f>
        <v>66</v>
      </c>
      <c r="K14" s="1124">
        <f>IF(VLOOKUP(TEXT($A$2,"0000"),'2012 SG'!$D$9:$AW$500,10,FALSE)="","NA",IFERROR(VLOOKUP(TEXT($A$2,"0000"),'2012 SG'!$D$9:$AW$500,10,FALSE),""))</f>
        <v>66</v>
      </c>
      <c r="L14" s="1004"/>
      <c r="M14" s="1004"/>
      <c r="N14" s="1004"/>
      <c r="O14" s="1004"/>
      <c r="P14" s="1004"/>
      <c r="Q14" s="1004"/>
      <c r="R14" s="1004"/>
      <c r="S14" s="1004"/>
      <c r="T14" s="1004"/>
      <c r="U14" s="1004"/>
      <c r="V14" s="1004"/>
      <c r="W14" s="1004"/>
      <c r="X14" s="1004"/>
      <c r="Y14" s="1004"/>
      <c r="Z14" s="1004"/>
      <c r="AA14" s="1004"/>
      <c r="AB14" s="1004"/>
      <c r="AC14" s="1004"/>
      <c r="AD14" s="1004"/>
      <c r="AE14" s="1004"/>
      <c r="AF14" s="1004"/>
      <c r="AG14" s="1004"/>
      <c r="AH14" s="1004"/>
      <c r="AI14" s="1004"/>
      <c r="AJ14" s="1004"/>
      <c r="AK14" s="1004"/>
      <c r="AL14" s="1004"/>
      <c r="AM14" s="1004"/>
      <c r="AN14" s="1002">
        <v>2011</v>
      </c>
      <c r="AO14" s="1002">
        <f>IFERROR(IF(OR(VLOOKUP($A$2,'W11'!$A$7:$M$500,12,FALSE)=".",VLOOKUP($A$2,'W11'!$A$7:$M$500,12,FALSE)=""),"NA",VLOOKUP($A$2,'W11'!$A$7:$M$500,12,FALSE)),"NA")</f>
        <v>96</v>
      </c>
      <c r="AP14" s="1002">
        <f>IFERROR(IF(OR(VLOOKUP($A$2,'W11'!$A$7:$M$500,13,FALSE)=".",VLOOKUP($A$2,'W11'!$A$7:$M$500,13,FALSE)=""),"NA",VLOOKUP($A$2,'W11'!$A$7:$M$500,13,FALSE)),"NA")</f>
        <v>80</v>
      </c>
      <c r="AQ14" s="1002"/>
      <c r="AR14" s="1002"/>
      <c r="AS14" s="1005"/>
      <c r="AT14" s="1005"/>
      <c r="AU14" s="1005"/>
      <c r="AV14" s="1005"/>
      <c r="AW14" s="1005"/>
      <c r="AX14" s="1007"/>
      <c r="AY14" s="1007"/>
      <c r="AZ14" s="1007"/>
      <c r="BA14" s="1007"/>
    </row>
    <row r="15" spans="1:53" s="1006" customFormat="1" ht="30" customHeight="1">
      <c r="A15" s="1157"/>
      <c r="B15" s="1018"/>
      <c r="C15" s="1018"/>
      <c r="D15" s="1018"/>
      <c r="E15" s="1018"/>
      <c r="F15" s="1018"/>
      <c r="G15" s="1163" t="s">
        <v>137</v>
      </c>
      <c r="H15" s="1166" t="s">
        <v>3094</v>
      </c>
      <c r="I15" s="1168">
        <f>IFERROR(VLOOKUP($A$2,'2010 SG'!$A$3:$AI$500,16,FALSE),"")</f>
        <v>88</v>
      </c>
      <c r="J15" s="1168">
        <f>IF(VLOOKUP(TEXT($A$2,"0000"),'2011 SG'!$A$3:$AN$500,5,FALSE)="","NG",IFERROR(VLOOKUP(TEXT($A$2,"0000"),'2011 SG'!$A$3:$AN$500,5,FALSE),""))</f>
        <v>83</v>
      </c>
      <c r="K15" s="1168">
        <f>IF(VLOOKUP(TEXT($A$2,"0000"),'2012 SG'!$D$9:$AW$500,5,FALSE)="","NA",IFERROR(VLOOKUP(TEXT($A$2,"0000"),'2012 SG'!$D$9:$AW$500,5,FALSE),""))</f>
        <v>81</v>
      </c>
      <c r="L15" s="1004"/>
      <c r="M15" s="1004"/>
      <c r="N15" s="1004"/>
      <c r="O15" s="1004"/>
      <c r="P15" s="1004"/>
      <c r="Q15" s="1004"/>
      <c r="R15" s="1004"/>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2">
        <v>2012</v>
      </c>
      <c r="AO15" s="1002">
        <f>IFERROR(IF(OR(VLOOKUP($A$2,'W12'!$A$7:$S$500,17,FALSE)=".",VLOOKUP($A$2,'W12'!$A$7:$S$500,17,FALSE)=""),"NA",VLOOKUP($A$2,'W12'!$A$7:$S$500,17,FALSE)),"NA")</f>
        <v>81</v>
      </c>
      <c r="AP15" s="1002">
        <f>IFERROR(IF(OR(VLOOKUP($A$2,'W12'!$A$7:$S$500,19,FALSE)=".",VLOOKUP($A$2,'W12'!$A$7:$S$500,19,FALSE)=""),"NA",VLOOKUP($A$2,'W12'!$A$7:$S$500,19,FALSE)),"NA")</f>
        <v>26</v>
      </c>
      <c r="AQ15" s="1002"/>
      <c r="AR15" s="1002"/>
      <c r="AS15" s="1005"/>
      <c r="AT15" s="1005"/>
      <c r="AU15" s="1005"/>
      <c r="AV15" s="1005"/>
      <c r="AW15" s="1005"/>
      <c r="AX15" s="1007"/>
      <c r="AY15" s="1007"/>
      <c r="AZ15" s="1007"/>
      <c r="BA15" s="1007"/>
    </row>
    <row r="16" spans="1:53" s="1006" customFormat="1" ht="30" customHeight="1">
      <c r="A16" s="1157"/>
      <c r="B16" s="1018"/>
      <c r="C16" s="1018"/>
      <c r="D16" s="1018"/>
      <c r="E16" s="1018"/>
      <c r="F16" s="1018"/>
      <c r="G16" s="1164"/>
      <c r="H16" s="1167"/>
      <c r="I16" s="1169"/>
      <c r="J16" s="1169"/>
      <c r="K16" s="1169"/>
      <c r="L16" s="1004"/>
      <c r="M16" s="1004"/>
      <c r="N16" s="1004"/>
      <c r="O16" s="1004"/>
      <c r="P16" s="1004"/>
      <c r="Q16" s="1004"/>
      <c r="R16" s="1004"/>
      <c r="S16" s="1004"/>
      <c r="T16" s="1004"/>
      <c r="U16" s="1004"/>
      <c r="V16" s="1004"/>
      <c r="W16" s="1004"/>
      <c r="X16" s="1004"/>
      <c r="Y16" s="1004"/>
      <c r="Z16" s="1004"/>
      <c r="AA16" s="1004"/>
      <c r="AB16" s="1004"/>
      <c r="AC16" s="1004"/>
      <c r="AD16" s="1004"/>
      <c r="AE16" s="1004"/>
      <c r="AF16" s="1004"/>
      <c r="AG16" s="1004"/>
      <c r="AH16" s="1004"/>
      <c r="AI16" s="1004"/>
      <c r="AJ16" s="1004"/>
      <c r="AK16" s="1004"/>
      <c r="AL16" s="1004"/>
      <c r="AM16" s="1004"/>
      <c r="AN16" s="1165" t="s">
        <v>138</v>
      </c>
      <c r="AO16" s="1165"/>
      <c r="AP16" s="1165"/>
      <c r="AQ16" s="1165"/>
      <c r="AR16" s="1165"/>
      <c r="AS16" s="1005"/>
      <c r="AT16" s="1005"/>
      <c r="AU16" s="1005"/>
      <c r="AV16" s="1005"/>
      <c r="AW16" s="1005"/>
      <c r="AX16" s="1007"/>
      <c r="AY16" s="1007"/>
      <c r="AZ16" s="1007"/>
      <c r="BA16" s="1007"/>
    </row>
    <row r="17" spans="1:53" s="1006" customFormat="1" ht="30" customHeight="1">
      <c r="A17" s="1158"/>
      <c r="B17" s="1018"/>
      <c r="C17" s="1018"/>
      <c r="D17" s="1018"/>
      <c r="E17" s="1018"/>
      <c r="F17" s="1018"/>
      <c r="G17" s="1170" t="s">
        <v>138</v>
      </c>
      <c r="H17" s="1171" t="s">
        <v>3094</v>
      </c>
      <c r="I17" s="1172">
        <f>IFERROR(VLOOKUP($A$2,'2010 SG'!$A$3:$AI$500,17,FALSE),"")</f>
        <v>41</v>
      </c>
      <c r="J17" s="1172">
        <f>IF(VLOOKUP(TEXT($A$2,"0000"),'2011 SG'!$A$3:$AN$500,6,FALSE)="","NG",IFERROR(VLOOKUP(TEXT($A$2,"0000"),'2011 SG'!$A$3:$AN$500,6,FALSE),""))</f>
        <v>47</v>
      </c>
      <c r="K17" s="1172">
        <f>IF(VLOOKUP(TEXT($A$2,"0000"),'2012 SG'!$D$9:$AW$500,6,FALSE)="","NA",IFERROR(VLOOKUP(TEXT($A$2,"0000"),'2012 SG'!$D$9:$AW$500,6,FALSE),""))</f>
        <v>47</v>
      </c>
      <c r="L17" s="1004"/>
      <c r="M17" s="1004"/>
      <c r="N17" s="1004"/>
      <c r="O17" s="1004"/>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26"/>
      <c r="AO17" s="1027" t="s">
        <v>3107</v>
      </c>
      <c r="AP17" s="1027"/>
      <c r="AQ17" s="1027"/>
      <c r="AR17" s="1027"/>
      <c r="AS17" s="1005"/>
      <c r="AT17" s="1005"/>
      <c r="AU17" s="1005"/>
      <c r="AV17" s="1005"/>
      <c r="AW17" s="1005"/>
      <c r="AX17" s="1007"/>
      <c r="AY17" s="1007"/>
      <c r="AZ17" s="1007"/>
      <c r="BA17" s="1007"/>
    </row>
    <row r="18" spans="1:53" s="1006" customFormat="1" ht="30" customHeight="1">
      <c r="A18" s="1158"/>
      <c r="B18" s="1018"/>
      <c r="C18" s="1018"/>
      <c r="D18" s="1018"/>
      <c r="E18" s="1018"/>
      <c r="F18" s="1018"/>
      <c r="G18" s="1170"/>
      <c r="H18" s="1171"/>
      <c r="I18" s="1172"/>
      <c r="J18" s="1172"/>
      <c r="K18" s="1172"/>
      <c r="L18" s="1004"/>
      <c r="M18" s="1004"/>
      <c r="N18" s="1004"/>
      <c r="O18" s="1004"/>
      <c r="P18" s="1004"/>
      <c r="Q18" s="1004"/>
      <c r="R18" s="1004"/>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2">
        <v>2011</v>
      </c>
      <c r="AO18" s="1002">
        <f>IFERROR(VLOOKUP($A$2,'S-2011'!$A$7:$O$500,10,FALSE),"")</f>
        <v>49</v>
      </c>
      <c r="AP18" s="1002"/>
      <c r="AQ18" s="1002"/>
      <c r="AR18" s="1002"/>
      <c r="AS18" s="1005"/>
      <c r="AT18" s="1005"/>
      <c r="AU18" s="1005"/>
      <c r="AV18" s="1005"/>
      <c r="AW18" s="1005"/>
      <c r="AX18" s="1007"/>
      <c r="AY18" s="1007"/>
      <c r="AZ18" s="1007"/>
      <c r="BA18" s="1007"/>
    </row>
    <row r="19" spans="1:53" ht="33.75" customHeight="1">
      <c r="A19" s="997"/>
      <c r="B19" s="997"/>
      <c r="C19" s="997"/>
      <c r="D19" s="997"/>
      <c r="E19" s="997"/>
      <c r="F19" s="997"/>
      <c r="G19" s="1048"/>
      <c r="H19" s="1018"/>
      <c r="I19" s="1049"/>
      <c r="J19" s="1049"/>
      <c r="K19" s="1049"/>
      <c r="AN19" s="1002">
        <v>2012</v>
      </c>
      <c r="AO19" s="1002">
        <f>IFERROR(VLOOKUP($A$2,'S-2012'!$A$7:$N$500,10,FALSE),"")</f>
        <v>48</v>
      </c>
      <c r="AP19" s="1002"/>
      <c r="AQ19" s="1002"/>
      <c r="AR19" s="1002"/>
      <c r="AS19" s="994"/>
      <c r="AT19" s="994"/>
      <c r="AU19" s="994"/>
      <c r="AV19" s="994"/>
      <c r="AW19" s="994"/>
    </row>
    <row r="20" spans="1:53">
      <c r="A20" s="997"/>
      <c r="B20" s="997"/>
      <c r="C20" s="997"/>
      <c r="D20" s="997"/>
      <c r="E20" s="997"/>
      <c r="F20" s="997"/>
      <c r="G20" s="995"/>
      <c r="H20" s="995"/>
      <c r="I20" s="995"/>
      <c r="J20" s="995"/>
      <c r="K20" s="995"/>
      <c r="AN20" s="995"/>
      <c r="AO20" s="995"/>
      <c r="AP20" s="995"/>
      <c r="AQ20" s="994"/>
      <c r="AR20" s="994"/>
      <c r="AS20" s="994"/>
      <c r="AT20" s="994"/>
      <c r="AU20" s="994"/>
      <c r="AV20" s="994"/>
      <c r="AW20" s="994"/>
    </row>
    <row r="21" spans="1:53">
      <c r="A21" s="997"/>
      <c r="B21" s="997"/>
      <c r="C21" s="997"/>
      <c r="D21" s="997"/>
      <c r="E21" s="997"/>
      <c r="F21" s="997"/>
      <c r="G21" s="995"/>
      <c r="H21" s="995"/>
      <c r="I21" s="995"/>
      <c r="J21" s="995"/>
      <c r="K21" s="995"/>
      <c r="AN21" s="995"/>
      <c r="AO21" s="995"/>
      <c r="AP21" s="995"/>
      <c r="AQ21" s="994"/>
      <c r="AR21" s="994"/>
      <c r="AS21" s="994"/>
      <c r="AT21" s="994"/>
      <c r="AU21" s="994"/>
      <c r="AV21" s="994"/>
      <c r="AW21" s="994"/>
    </row>
    <row r="22" spans="1:53" ht="15" customHeight="1">
      <c r="A22" s="997"/>
      <c r="B22" s="997"/>
      <c r="C22" s="997"/>
      <c r="D22" s="997"/>
      <c r="E22" s="997"/>
      <c r="F22" s="997"/>
      <c r="G22" s="995"/>
      <c r="H22" s="995"/>
      <c r="I22" s="995"/>
      <c r="J22" s="995"/>
      <c r="K22" s="995"/>
      <c r="AN22" s="995"/>
      <c r="AO22" s="995"/>
      <c r="AP22" s="995"/>
      <c r="AQ22" s="994"/>
      <c r="AR22" s="994"/>
      <c r="AS22" s="994"/>
      <c r="AT22" s="994"/>
      <c r="AU22" s="994"/>
      <c r="AV22" s="994"/>
      <c r="AW22" s="994"/>
    </row>
    <row r="23" spans="1:53">
      <c r="A23" s="997"/>
      <c r="B23" s="997"/>
      <c r="C23" s="997"/>
      <c r="D23" s="997"/>
      <c r="E23" s="997"/>
      <c r="F23" s="997"/>
      <c r="G23" s="995"/>
      <c r="H23" s="995"/>
      <c r="I23" s="995"/>
      <c r="J23" s="995"/>
      <c r="K23" s="995"/>
      <c r="AN23" s="995"/>
      <c r="AO23" s="995"/>
      <c r="AP23" s="995"/>
      <c r="AQ23" s="994"/>
      <c r="AR23" s="994"/>
      <c r="AS23" s="994"/>
      <c r="AT23" s="994"/>
      <c r="AU23" s="994"/>
      <c r="AV23" s="994"/>
      <c r="AW23" s="994"/>
    </row>
    <row r="24" spans="1:53">
      <c r="A24" s="997"/>
      <c r="B24" s="997"/>
      <c r="C24" s="997"/>
      <c r="D24" s="997"/>
      <c r="E24" s="997"/>
      <c r="F24" s="997"/>
      <c r="G24" s="995"/>
      <c r="H24" s="995"/>
      <c r="I24" s="995"/>
      <c r="J24" s="995"/>
      <c r="K24" s="995"/>
      <c r="AN24" s="995"/>
      <c r="AO24" s="995"/>
      <c r="AP24" s="995"/>
      <c r="AQ24" s="994"/>
      <c r="AR24" s="994"/>
      <c r="AS24" s="994"/>
      <c r="AT24" s="994"/>
      <c r="AU24" s="994"/>
      <c r="AV24" s="994"/>
      <c r="AW24" s="994"/>
    </row>
    <row r="25" spans="1:53">
      <c r="A25" s="997"/>
      <c r="B25" s="997"/>
      <c r="C25" s="997"/>
      <c r="D25" s="997"/>
      <c r="E25" s="997"/>
      <c r="F25" s="997"/>
      <c r="G25" s="995"/>
      <c r="H25" s="995"/>
      <c r="I25" s="995"/>
      <c r="J25" s="995"/>
      <c r="K25" s="995"/>
      <c r="AN25" s="995"/>
      <c r="AO25" s="995"/>
      <c r="AP25" s="995"/>
      <c r="AQ25" s="994"/>
      <c r="AR25" s="994"/>
      <c r="AS25" s="994"/>
      <c r="AT25" s="994"/>
      <c r="AU25" s="994"/>
      <c r="AV25" s="994"/>
      <c r="AW25" s="994"/>
    </row>
    <row r="26" spans="1:53" ht="15" customHeight="1">
      <c r="A26" s="997"/>
      <c r="B26" s="997"/>
      <c r="C26" s="997"/>
      <c r="D26" s="997"/>
      <c r="E26" s="997"/>
      <c r="F26" s="997"/>
      <c r="G26" s="995"/>
      <c r="H26" s="995"/>
      <c r="I26" s="995"/>
      <c r="J26" s="995"/>
      <c r="K26" s="995"/>
      <c r="AN26" s="995"/>
      <c r="AO26" s="995"/>
      <c r="AP26" s="995"/>
      <c r="AQ26" s="994"/>
      <c r="AR26" s="994"/>
      <c r="AS26" s="994"/>
      <c r="AT26" s="994"/>
      <c r="AU26" s="994"/>
      <c r="AV26" s="994"/>
      <c r="AW26" s="994"/>
    </row>
    <row r="27" spans="1:53">
      <c r="A27" s="997"/>
      <c r="B27" s="997"/>
      <c r="C27" s="997"/>
      <c r="D27" s="997"/>
      <c r="E27" s="997"/>
      <c r="F27" s="997"/>
      <c r="G27" s="995"/>
      <c r="H27" s="995"/>
      <c r="I27" s="995"/>
      <c r="J27" s="995"/>
      <c r="K27" s="995"/>
      <c r="AN27" s="995"/>
      <c r="AO27" s="995"/>
      <c r="AP27" s="995"/>
      <c r="AQ27" s="994"/>
      <c r="AR27" s="994"/>
      <c r="AS27" s="994"/>
      <c r="AT27" s="994"/>
      <c r="AU27" s="994"/>
      <c r="AV27" s="994"/>
      <c r="AW27" s="994"/>
    </row>
    <row r="28" spans="1:53">
      <c r="A28" s="997"/>
      <c r="B28" s="997"/>
      <c r="C28" s="997"/>
      <c r="D28" s="997"/>
      <c r="E28" s="997"/>
      <c r="F28" s="997"/>
      <c r="G28" s="995"/>
      <c r="H28" s="995"/>
      <c r="I28" s="995"/>
      <c r="J28" s="995"/>
      <c r="K28" s="995"/>
      <c r="AN28" s="995"/>
      <c r="AO28" s="995"/>
      <c r="AP28" s="995"/>
      <c r="AQ28" s="994"/>
      <c r="AR28" s="994"/>
      <c r="AS28" s="994"/>
      <c r="AT28" s="994"/>
      <c r="AU28" s="994"/>
      <c r="AV28" s="994"/>
      <c r="AW28" s="994"/>
    </row>
    <row r="29" spans="1:53">
      <c r="A29" s="997"/>
      <c r="B29" s="997"/>
      <c r="C29" s="997"/>
      <c r="D29" s="997"/>
      <c r="E29" s="997"/>
      <c r="F29" s="997"/>
      <c r="G29" s="995"/>
      <c r="H29" s="995"/>
      <c r="I29" s="995"/>
      <c r="J29" s="995"/>
      <c r="K29" s="995"/>
      <c r="AN29" s="995"/>
      <c r="AO29" s="995"/>
      <c r="AP29" s="995"/>
      <c r="AQ29" s="994"/>
      <c r="AR29" s="994"/>
      <c r="AS29" s="994"/>
      <c r="AT29" s="994"/>
      <c r="AU29" s="994"/>
      <c r="AV29" s="994"/>
      <c r="AW29" s="994"/>
    </row>
    <row r="30" spans="1:53">
      <c r="A30" s="997"/>
      <c r="B30" s="997"/>
      <c r="C30" s="997"/>
      <c r="D30" s="997"/>
      <c r="E30" s="997"/>
      <c r="F30" s="997"/>
      <c r="G30" s="995"/>
      <c r="H30" s="995"/>
      <c r="I30" s="995"/>
      <c r="J30" s="995"/>
      <c r="K30" s="995"/>
      <c r="AN30" s="995"/>
      <c r="AO30" s="995"/>
      <c r="AP30" s="995"/>
      <c r="AQ30" s="994"/>
      <c r="AR30" s="994"/>
      <c r="AS30" s="994"/>
      <c r="AT30" s="994"/>
      <c r="AU30" s="994"/>
      <c r="AV30" s="994"/>
      <c r="AW30" s="994"/>
    </row>
    <row r="31" spans="1:53">
      <c r="A31" s="997"/>
      <c r="B31" s="997"/>
      <c r="C31" s="997"/>
      <c r="D31" s="997"/>
      <c r="E31" s="997"/>
      <c r="F31" s="997"/>
      <c r="G31" s="995"/>
      <c r="H31" s="995"/>
      <c r="I31" s="995"/>
      <c r="J31" s="995"/>
      <c r="K31" s="995"/>
      <c r="AN31" s="995"/>
      <c r="AO31" s="995"/>
      <c r="AP31" s="995"/>
      <c r="AQ31" s="994"/>
      <c r="AR31" s="994"/>
      <c r="AS31" s="994"/>
      <c r="AT31" s="994"/>
      <c r="AU31" s="994"/>
      <c r="AV31" s="994"/>
      <c r="AW31" s="994"/>
    </row>
    <row r="32" spans="1:53">
      <c r="A32" s="997"/>
      <c r="B32" s="997"/>
      <c r="C32" s="997"/>
      <c r="D32" s="997"/>
      <c r="E32" s="997"/>
      <c r="F32" s="997"/>
      <c r="G32" s="995"/>
      <c r="H32" s="995"/>
      <c r="I32" s="995"/>
      <c r="J32" s="995"/>
      <c r="K32" s="995"/>
      <c r="AN32" s="995"/>
      <c r="AO32" s="995"/>
      <c r="AP32" s="995"/>
      <c r="AQ32" s="994"/>
      <c r="AR32" s="994"/>
      <c r="AS32" s="994"/>
      <c r="AT32" s="994"/>
      <c r="AU32" s="994"/>
      <c r="AV32" s="994"/>
      <c r="AW32" s="994"/>
    </row>
    <row r="33" spans="1:49">
      <c r="A33" s="997"/>
      <c r="B33" s="997"/>
      <c r="C33" s="997"/>
      <c r="D33" s="997"/>
      <c r="E33" s="997"/>
      <c r="F33" s="997"/>
      <c r="G33" s="995"/>
      <c r="H33" s="995"/>
      <c r="I33" s="995"/>
      <c r="J33" s="995"/>
      <c r="K33" s="995"/>
      <c r="AN33" s="995"/>
      <c r="AO33" s="995"/>
      <c r="AP33" s="995"/>
      <c r="AQ33" s="994"/>
      <c r="AR33" s="994"/>
      <c r="AS33" s="994"/>
      <c r="AT33" s="994"/>
      <c r="AU33" s="994"/>
      <c r="AV33" s="994"/>
      <c r="AW33" s="994"/>
    </row>
    <row r="34" spans="1:49">
      <c r="A34" s="997"/>
      <c r="B34" s="997"/>
      <c r="C34" s="997"/>
      <c r="D34" s="997"/>
      <c r="E34" s="997"/>
      <c r="F34" s="997"/>
      <c r="G34" s="995"/>
      <c r="H34" s="995"/>
      <c r="I34" s="995"/>
      <c r="J34" s="995"/>
      <c r="K34" s="995"/>
      <c r="AN34" s="995"/>
      <c r="AO34" s="995"/>
      <c r="AP34" s="995"/>
      <c r="AQ34" s="994"/>
      <c r="AR34" s="994"/>
      <c r="AS34" s="994"/>
      <c r="AT34" s="994"/>
      <c r="AU34" s="994"/>
      <c r="AV34" s="994"/>
      <c r="AW34" s="994"/>
    </row>
    <row r="35" spans="1:49">
      <c r="A35" s="997"/>
      <c r="B35" s="997"/>
      <c r="C35" s="997"/>
      <c r="D35" s="997"/>
      <c r="E35" s="997"/>
      <c r="F35" s="997"/>
      <c r="G35" s="995"/>
      <c r="H35" s="995"/>
      <c r="I35" s="995"/>
      <c r="J35" s="995"/>
      <c r="K35" s="995"/>
      <c r="AN35" s="995"/>
      <c r="AO35" s="995"/>
      <c r="AP35" s="995"/>
      <c r="AQ35" s="994"/>
      <c r="AR35" s="994"/>
      <c r="AS35" s="994"/>
      <c r="AT35" s="994"/>
      <c r="AU35" s="994"/>
      <c r="AV35" s="994"/>
      <c r="AW35" s="994"/>
    </row>
    <row r="36" spans="1:49">
      <c r="A36" s="997"/>
      <c r="B36" s="997"/>
      <c r="C36" s="997"/>
      <c r="D36" s="997"/>
      <c r="E36" s="997"/>
      <c r="F36" s="997"/>
      <c r="G36" s="995"/>
      <c r="H36" s="995"/>
      <c r="I36" s="995"/>
      <c r="J36" s="995"/>
      <c r="K36" s="995"/>
      <c r="AN36" s="995"/>
      <c r="AO36" s="995"/>
      <c r="AP36" s="995"/>
      <c r="AQ36" s="994"/>
      <c r="AR36" s="994"/>
      <c r="AS36" s="994"/>
      <c r="AT36" s="994"/>
      <c r="AU36" s="994"/>
      <c r="AV36" s="994"/>
      <c r="AW36" s="994"/>
    </row>
    <row r="37" spans="1:49">
      <c r="A37" s="997"/>
      <c r="B37" s="997"/>
      <c r="C37" s="997"/>
      <c r="D37" s="997"/>
      <c r="E37" s="997"/>
      <c r="F37" s="997"/>
      <c r="G37" s="995"/>
      <c r="H37" s="995"/>
      <c r="I37" s="995"/>
      <c r="J37" s="995"/>
      <c r="K37" s="995"/>
      <c r="AN37" s="995"/>
      <c r="AO37" s="995"/>
      <c r="AP37" s="995"/>
      <c r="AQ37" s="994"/>
      <c r="AR37" s="994"/>
      <c r="AS37" s="994"/>
      <c r="AT37" s="994"/>
      <c r="AU37" s="994"/>
      <c r="AV37" s="994"/>
      <c r="AW37" s="994"/>
    </row>
    <row r="38" spans="1:49">
      <c r="A38" s="997"/>
      <c r="B38" s="997"/>
      <c r="C38" s="997"/>
      <c r="D38" s="997"/>
      <c r="E38" s="997"/>
      <c r="F38" s="997"/>
      <c r="G38" s="995"/>
      <c r="H38" s="995"/>
      <c r="I38" s="995"/>
      <c r="J38" s="995"/>
      <c r="K38" s="995"/>
      <c r="AN38" s="995"/>
      <c r="AO38" s="995"/>
      <c r="AP38" s="995"/>
      <c r="AQ38" s="994"/>
      <c r="AR38" s="994"/>
      <c r="AS38" s="994"/>
      <c r="AT38" s="994"/>
      <c r="AU38" s="994"/>
      <c r="AV38" s="994"/>
      <c r="AW38" s="994"/>
    </row>
    <row r="39" spans="1:49">
      <c r="A39" s="997"/>
      <c r="B39" s="997"/>
      <c r="C39" s="997"/>
      <c r="D39" s="997"/>
      <c r="E39" s="997"/>
      <c r="F39" s="997"/>
      <c r="G39" s="995"/>
      <c r="H39" s="995"/>
      <c r="I39" s="995"/>
      <c r="J39" s="995"/>
      <c r="K39" s="995"/>
      <c r="AN39" s="995"/>
      <c r="AO39" s="995"/>
      <c r="AP39" s="995"/>
      <c r="AQ39" s="994"/>
      <c r="AR39" s="994"/>
      <c r="AS39" s="994"/>
      <c r="AT39" s="994"/>
      <c r="AU39" s="994"/>
      <c r="AV39" s="994"/>
      <c r="AW39" s="994"/>
    </row>
    <row r="40" spans="1:49">
      <c r="A40" s="997"/>
      <c r="B40" s="997"/>
      <c r="C40" s="997"/>
      <c r="D40" s="997"/>
      <c r="E40" s="997"/>
      <c r="F40" s="997"/>
      <c r="G40" s="995"/>
      <c r="H40" s="995"/>
      <c r="I40" s="995"/>
      <c r="J40" s="995"/>
      <c r="K40" s="995"/>
      <c r="AN40" s="995"/>
      <c r="AO40" s="995"/>
      <c r="AP40" s="995"/>
      <c r="AQ40" s="994"/>
      <c r="AR40" s="994"/>
      <c r="AS40" s="994"/>
      <c r="AT40" s="994"/>
      <c r="AU40" s="994"/>
      <c r="AV40" s="994"/>
      <c r="AW40" s="994"/>
    </row>
    <row r="41" spans="1:49">
      <c r="A41" s="997"/>
      <c r="B41" s="997"/>
      <c r="C41" s="997"/>
      <c r="D41" s="997"/>
      <c r="E41" s="997"/>
      <c r="F41" s="997"/>
      <c r="G41" s="995"/>
      <c r="H41" s="995"/>
      <c r="I41" s="995"/>
      <c r="J41" s="995"/>
      <c r="K41" s="995"/>
      <c r="AN41" s="995"/>
      <c r="AO41" s="995"/>
      <c r="AP41" s="995"/>
      <c r="AQ41" s="994"/>
      <c r="AR41" s="994"/>
      <c r="AS41" s="994"/>
      <c r="AT41" s="994"/>
      <c r="AU41" s="994"/>
      <c r="AV41" s="994"/>
      <c r="AW41" s="994"/>
    </row>
    <row r="42" spans="1:49">
      <c r="A42" s="997"/>
      <c r="B42" s="997"/>
      <c r="C42" s="997"/>
      <c r="D42" s="997"/>
      <c r="E42" s="997"/>
      <c r="F42" s="997"/>
      <c r="G42" s="995"/>
      <c r="H42" s="995"/>
      <c r="I42" s="995"/>
      <c r="J42" s="995"/>
      <c r="K42" s="995"/>
      <c r="AN42" s="995"/>
      <c r="AO42" s="995"/>
      <c r="AP42" s="995"/>
      <c r="AQ42" s="994"/>
      <c r="AR42" s="994"/>
      <c r="AS42" s="994"/>
      <c r="AT42" s="994"/>
      <c r="AU42" s="994"/>
      <c r="AV42" s="994"/>
      <c r="AW42" s="994"/>
    </row>
    <row r="43" spans="1:49">
      <c r="A43" s="997"/>
      <c r="B43" s="997"/>
      <c r="C43" s="997"/>
      <c r="D43" s="997"/>
      <c r="E43" s="997"/>
      <c r="F43" s="997"/>
      <c r="G43" s="995"/>
      <c r="H43" s="995"/>
      <c r="I43" s="995"/>
      <c r="J43" s="995"/>
      <c r="K43" s="995"/>
      <c r="AN43" s="995"/>
      <c r="AO43" s="995"/>
      <c r="AP43" s="995"/>
      <c r="AQ43" s="994"/>
      <c r="AR43" s="994"/>
      <c r="AS43" s="994"/>
      <c r="AT43" s="994"/>
      <c r="AU43" s="994"/>
      <c r="AV43" s="994"/>
      <c r="AW43" s="994"/>
    </row>
    <row r="44" spans="1:49">
      <c r="A44" s="997"/>
      <c r="B44" s="997"/>
      <c r="C44" s="997"/>
      <c r="D44" s="997"/>
      <c r="E44" s="997"/>
      <c r="F44" s="997"/>
      <c r="G44" s="995"/>
      <c r="H44" s="995"/>
      <c r="I44" s="995"/>
      <c r="J44" s="995"/>
      <c r="K44" s="995"/>
      <c r="AN44" s="995"/>
      <c r="AO44" s="995"/>
      <c r="AP44" s="995"/>
      <c r="AQ44" s="994"/>
      <c r="AR44" s="994"/>
      <c r="AS44" s="994"/>
      <c r="AT44" s="994"/>
      <c r="AU44" s="994"/>
      <c r="AV44" s="994"/>
      <c r="AW44" s="994"/>
    </row>
    <row r="45" spans="1:49">
      <c r="A45" s="997"/>
      <c r="B45" s="997"/>
      <c r="C45" s="997"/>
      <c r="D45" s="997"/>
      <c r="E45" s="997"/>
      <c r="F45" s="997"/>
      <c r="G45" s="995"/>
      <c r="H45" s="995"/>
      <c r="I45" s="995"/>
      <c r="J45" s="995"/>
      <c r="K45" s="995"/>
      <c r="AN45" s="995"/>
      <c r="AO45" s="995"/>
      <c r="AP45" s="995"/>
      <c r="AQ45" s="994"/>
      <c r="AR45" s="994"/>
      <c r="AS45" s="994"/>
      <c r="AT45" s="994"/>
      <c r="AU45" s="994"/>
      <c r="AV45" s="994"/>
      <c r="AW45" s="994"/>
    </row>
    <row r="46" spans="1:49">
      <c r="A46" s="997"/>
      <c r="B46" s="997"/>
      <c r="C46" s="997"/>
      <c r="D46" s="997"/>
      <c r="E46" s="997"/>
      <c r="F46" s="997"/>
      <c r="G46" s="995"/>
      <c r="H46" s="995"/>
      <c r="I46" s="995"/>
      <c r="J46" s="995"/>
      <c r="K46" s="995"/>
      <c r="AN46" s="995"/>
      <c r="AO46" s="995"/>
      <c r="AP46" s="995"/>
      <c r="AQ46" s="994"/>
      <c r="AR46" s="994"/>
      <c r="AS46" s="994"/>
      <c r="AT46" s="994"/>
      <c r="AU46" s="994"/>
      <c r="AV46" s="994"/>
      <c r="AW46" s="994"/>
    </row>
    <row r="47" spans="1:49">
      <c r="A47" s="997"/>
      <c r="B47" s="997"/>
      <c r="C47" s="997"/>
      <c r="D47" s="997"/>
      <c r="E47" s="997"/>
      <c r="F47" s="997"/>
      <c r="G47" s="995"/>
      <c r="H47" s="995"/>
      <c r="I47" s="995"/>
      <c r="J47" s="995"/>
      <c r="K47" s="995"/>
      <c r="AN47" s="995"/>
      <c r="AO47" s="995"/>
      <c r="AP47" s="995"/>
      <c r="AQ47" s="994"/>
      <c r="AR47" s="994"/>
      <c r="AS47" s="994"/>
      <c r="AT47" s="994"/>
      <c r="AU47" s="994"/>
      <c r="AV47" s="994"/>
      <c r="AW47" s="994"/>
    </row>
    <row r="48" spans="1:49">
      <c r="A48" s="997"/>
      <c r="B48" s="997"/>
      <c r="C48" s="997"/>
      <c r="D48" s="997"/>
      <c r="E48" s="997"/>
      <c r="F48" s="997"/>
      <c r="G48" s="995"/>
      <c r="H48" s="995"/>
      <c r="I48" s="995"/>
      <c r="J48" s="995"/>
      <c r="K48" s="995"/>
      <c r="AN48" s="995"/>
      <c r="AO48" s="995"/>
      <c r="AP48" s="995"/>
      <c r="AQ48" s="994"/>
      <c r="AR48" s="994"/>
      <c r="AS48" s="994"/>
      <c r="AT48" s="994"/>
      <c r="AU48" s="994"/>
      <c r="AV48" s="994"/>
      <c r="AW48" s="994"/>
    </row>
    <row r="49" spans="1:49">
      <c r="A49" s="997"/>
      <c r="B49" s="997"/>
      <c r="C49" s="997"/>
      <c r="D49" s="997"/>
      <c r="E49" s="997"/>
      <c r="F49" s="997"/>
      <c r="G49" s="995"/>
      <c r="H49" s="995"/>
      <c r="I49" s="995"/>
      <c r="J49" s="995"/>
      <c r="K49" s="995"/>
      <c r="AN49" s="995"/>
      <c r="AO49" s="995"/>
      <c r="AP49" s="995"/>
      <c r="AQ49" s="994"/>
      <c r="AR49" s="994"/>
      <c r="AS49" s="994"/>
      <c r="AT49" s="994"/>
      <c r="AU49" s="994"/>
      <c r="AV49" s="994"/>
      <c r="AW49" s="994"/>
    </row>
    <row r="50" spans="1:49">
      <c r="A50" s="997"/>
      <c r="B50" s="997"/>
      <c r="C50" s="997"/>
      <c r="D50" s="997"/>
      <c r="E50" s="997"/>
      <c r="F50" s="997"/>
      <c r="G50" s="995"/>
      <c r="H50" s="995"/>
      <c r="I50" s="995"/>
      <c r="J50" s="995"/>
      <c r="K50" s="995"/>
      <c r="AN50" s="995"/>
      <c r="AO50" s="995"/>
      <c r="AP50" s="995"/>
      <c r="AQ50" s="994"/>
      <c r="AR50" s="994"/>
      <c r="AS50" s="994"/>
      <c r="AT50" s="994"/>
      <c r="AU50" s="994"/>
      <c r="AV50" s="994"/>
      <c r="AW50" s="994"/>
    </row>
    <row r="51" spans="1:49">
      <c r="A51" s="997"/>
      <c r="B51" s="997"/>
      <c r="C51" s="997"/>
      <c r="D51" s="997"/>
      <c r="E51" s="997"/>
      <c r="F51" s="997"/>
      <c r="G51" s="995"/>
      <c r="H51" s="995"/>
      <c r="I51" s="995"/>
      <c r="J51" s="995"/>
      <c r="K51" s="995"/>
      <c r="AN51" s="995"/>
      <c r="AO51" s="995"/>
      <c r="AP51" s="995"/>
      <c r="AQ51" s="994"/>
      <c r="AR51" s="994"/>
      <c r="AS51" s="994"/>
      <c r="AT51" s="994"/>
      <c r="AU51" s="994"/>
      <c r="AV51" s="994"/>
      <c r="AW51" s="994"/>
    </row>
    <row r="52" spans="1:49">
      <c r="A52" s="997"/>
      <c r="B52" s="997"/>
      <c r="C52" s="997"/>
      <c r="D52" s="997"/>
      <c r="E52" s="997"/>
      <c r="F52" s="997"/>
      <c r="G52" s="995"/>
      <c r="H52" s="995"/>
      <c r="I52" s="995"/>
      <c r="J52" s="995"/>
      <c r="K52" s="995"/>
      <c r="AN52" s="995"/>
      <c r="AO52" s="995"/>
      <c r="AP52" s="995"/>
      <c r="AQ52" s="994"/>
      <c r="AR52" s="994"/>
      <c r="AS52" s="994"/>
      <c r="AT52" s="994"/>
      <c r="AU52" s="994"/>
      <c r="AV52" s="994"/>
      <c r="AW52" s="994"/>
    </row>
    <row r="53" spans="1:49">
      <c r="A53" s="997"/>
      <c r="B53" s="997"/>
      <c r="C53" s="997"/>
      <c r="D53" s="997"/>
      <c r="E53" s="997"/>
      <c r="F53" s="997"/>
      <c r="G53" s="995"/>
      <c r="H53" s="995"/>
      <c r="I53" s="995"/>
      <c r="J53" s="995"/>
      <c r="K53" s="995"/>
      <c r="AN53" s="995"/>
      <c r="AO53" s="995"/>
      <c r="AP53" s="995"/>
      <c r="AQ53" s="994"/>
      <c r="AR53" s="994"/>
      <c r="AS53" s="994"/>
      <c r="AT53" s="994"/>
      <c r="AU53" s="994"/>
      <c r="AV53" s="994"/>
      <c r="AW53" s="994"/>
    </row>
  </sheetData>
  <dataConsolidate/>
  <mergeCells count="29">
    <mergeCell ref="A17:A18"/>
    <mergeCell ref="H15:H16"/>
    <mergeCell ref="I15:I16"/>
    <mergeCell ref="J15:J16"/>
    <mergeCell ref="K15:K16"/>
    <mergeCell ref="G17:G18"/>
    <mergeCell ref="H17:H18"/>
    <mergeCell ref="I17:I18"/>
    <mergeCell ref="J17:J18"/>
    <mergeCell ref="K17:K18"/>
    <mergeCell ref="A8:A10"/>
    <mergeCell ref="AN8:AR8"/>
    <mergeCell ref="G9:G11"/>
    <mergeCell ref="A11:A12"/>
    <mergeCell ref="G12:G14"/>
    <mergeCell ref="AN12:AR12"/>
    <mergeCell ref="A14:A16"/>
    <mergeCell ref="G15:G16"/>
    <mergeCell ref="AN16:AR16"/>
    <mergeCell ref="A5:F5"/>
    <mergeCell ref="G5:K5"/>
    <mergeCell ref="A6:A7"/>
    <mergeCell ref="C6:D6"/>
    <mergeCell ref="E6:F6"/>
    <mergeCell ref="A1:K1"/>
    <mergeCell ref="A3:K3"/>
    <mergeCell ref="AN3:AR3"/>
    <mergeCell ref="A4:K4"/>
    <mergeCell ref="AN4:AR4"/>
  </mergeCells>
  <hyperlinks>
    <hyperlink ref="A1:K1" location="'Select School'!A1" display="Click Here to &quot;Select School&quot; Page"/>
  </hyperlinks>
  <printOptions horizontalCentered="1"/>
  <pageMargins left="0.5" right="0.5" top="0.73" bottom="0.5" header="0.5" footer="0.25"/>
  <pageSetup scale="81" orientation="landscape" r:id="rId1"/>
  <headerFooter alignWithMargins="0">
    <oddHeader xml:space="preserve">&amp;C&amp;"Arial,Bold"&amp;18 </oddHeader>
    <oddFooter>&amp;LFor questions regarding this report, call Dr. Yuwadee Wongbundhit at 305-995-1988.&amp;R&amp;A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AJ400"/>
  <sheetViews>
    <sheetView topLeftCell="J1" workbookViewId="0">
      <pane ySplit="1" topLeftCell="A2" activePane="bottomLeft" state="frozen"/>
      <selection sqref="A1:K1"/>
      <selection pane="bottomLeft" sqref="A1:K1"/>
    </sheetView>
  </sheetViews>
  <sheetFormatPr defaultRowHeight="12.75"/>
  <cols>
    <col min="1" max="1" width="9.140625" style="15"/>
    <col min="2" max="2" width="49" style="15" customWidth="1"/>
    <col min="3" max="3" width="9.140625" style="690"/>
    <col min="4" max="13" width="9.140625" style="15" customWidth="1"/>
    <col min="14" max="16384" width="9.140625" style="15"/>
  </cols>
  <sheetData>
    <row r="1" spans="1:36" s="34" customFormat="1" ht="43.5" customHeight="1">
      <c r="A1" s="30">
        <v>1</v>
      </c>
      <c r="B1" s="30">
        <v>2</v>
      </c>
      <c r="C1" s="31">
        <v>3</v>
      </c>
      <c r="D1" s="32">
        <v>4</v>
      </c>
      <c r="E1" s="32">
        <v>5</v>
      </c>
      <c r="F1" s="29">
        <v>6</v>
      </c>
      <c r="G1" s="33">
        <v>7</v>
      </c>
      <c r="H1" s="33">
        <v>8</v>
      </c>
      <c r="I1" s="33">
        <v>9</v>
      </c>
      <c r="J1" s="29">
        <v>10</v>
      </c>
      <c r="K1" s="33">
        <v>11</v>
      </c>
      <c r="L1" s="33">
        <v>12</v>
      </c>
      <c r="M1" s="33">
        <v>13</v>
      </c>
      <c r="N1" s="29">
        <f>COLUMN()</f>
        <v>14</v>
      </c>
      <c r="O1" s="29">
        <f>COLUMN()</f>
        <v>15</v>
      </c>
      <c r="P1" s="29">
        <f>COLUMN()</f>
        <v>16</v>
      </c>
      <c r="Q1" s="29">
        <f>COLUMN()</f>
        <v>17</v>
      </c>
      <c r="R1" s="29">
        <f>COLUMN()</f>
        <v>18</v>
      </c>
      <c r="S1" s="29">
        <f>COLUMN()</f>
        <v>19</v>
      </c>
      <c r="T1" s="29">
        <f>COLUMN()</f>
        <v>20</v>
      </c>
      <c r="U1" s="29">
        <f>COLUMN()</f>
        <v>21</v>
      </c>
      <c r="V1" s="29">
        <f>COLUMN()</f>
        <v>22</v>
      </c>
      <c r="W1" s="29">
        <f>COLUMN()</f>
        <v>23</v>
      </c>
      <c r="X1" s="29">
        <f>COLUMN()</f>
        <v>24</v>
      </c>
      <c r="Y1" s="29">
        <f>COLUMN()</f>
        <v>25</v>
      </c>
      <c r="Z1" s="29">
        <f>COLUMN()</f>
        <v>26</v>
      </c>
      <c r="AA1" s="29">
        <f>COLUMN()</f>
        <v>27</v>
      </c>
      <c r="AB1" s="29">
        <f>COLUMN()</f>
        <v>28</v>
      </c>
      <c r="AC1" s="29">
        <f>COLUMN()</f>
        <v>29</v>
      </c>
      <c r="AD1" s="29">
        <f>COLUMN()</f>
        <v>30</v>
      </c>
      <c r="AE1" s="29">
        <f>COLUMN()</f>
        <v>31</v>
      </c>
      <c r="AF1" s="29">
        <f>COLUMN()</f>
        <v>32</v>
      </c>
      <c r="AG1" s="29">
        <f>COLUMN()</f>
        <v>33</v>
      </c>
      <c r="AH1" s="29">
        <f>COLUMN()</f>
        <v>34</v>
      </c>
      <c r="AI1" s="29">
        <f>COLUMN()</f>
        <v>35</v>
      </c>
    </row>
    <row r="2" spans="1:36" s="28" customFormat="1" ht="68.25" customHeight="1">
      <c r="A2" s="26" t="s">
        <v>30</v>
      </c>
      <c r="B2" s="26" t="s">
        <v>31</v>
      </c>
      <c r="C2" s="687" t="s">
        <v>1340</v>
      </c>
      <c r="D2" s="26" t="s">
        <v>1341</v>
      </c>
      <c r="E2" s="26" t="s">
        <v>1342</v>
      </c>
      <c r="F2" s="26" t="s">
        <v>1343</v>
      </c>
      <c r="G2" s="26" t="s">
        <v>1344</v>
      </c>
      <c r="H2" s="26" t="s">
        <v>1345</v>
      </c>
      <c r="I2" s="26" t="s">
        <v>1346</v>
      </c>
      <c r="J2" s="26" t="s">
        <v>1347</v>
      </c>
      <c r="K2" s="26" t="s">
        <v>1348</v>
      </c>
      <c r="L2" s="26" t="s">
        <v>1349</v>
      </c>
      <c r="M2" s="26" t="s">
        <v>1350</v>
      </c>
      <c r="N2" s="26" t="s">
        <v>170</v>
      </c>
      <c r="O2" s="26" t="s">
        <v>171</v>
      </c>
      <c r="P2" s="26" t="s">
        <v>172</v>
      </c>
      <c r="Q2" s="26" t="s">
        <v>173</v>
      </c>
      <c r="R2" s="26" t="s">
        <v>174</v>
      </c>
      <c r="S2" s="26" t="s">
        <v>175</v>
      </c>
      <c r="T2" s="26" t="s">
        <v>176</v>
      </c>
      <c r="U2" s="26" t="s">
        <v>177</v>
      </c>
      <c r="V2" s="26" t="s">
        <v>136</v>
      </c>
      <c r="W2" s="26" t="s">
        <v>178</v>
      </c>
      <c r="X2" s="26" t="s">
        <v>179</v>
      </c>
      <c r="Y2" s="26" t="s">
        <v>181</v>
      </c>
      <c r="Z2" s="26" t="s">
        <v>1351</v>
      </c>
      <c r="AA2" s="27" t="s">
        <v>182</v>
      </c>
      <c r="AB2" s="26" t="s">
        <v>184</v>
      </c>
      <c r="AC2" s="26" t="s">
        <v>1352</v>
      </c>
      <c r="AD2" s="27" t="s">
        <v>185</v>
      </c>
      <c r="AE2" s="26" t="s">
        <v>186</v>
      </c>
      <c r="AF2" s="26" t="s">
        <v>187</v>
      </c>
      <c r="AG2" s="26" t="s">
        <v>188</v>
      </c>
      <c r="AH2" s="26" t="s">
        <v>189</v>
      </c>
      <c r="AI2" s="26" t="s">
        <v>190</v>
      </c>
      <c r="AJ2" s="28" t="s">
        <v>920</v>
      </c>
    </row>
    <row r="3" spans="1:36">
      <c r="A3" s="16">
        <v>41</v>
      </c>
      <c r="B3" s="16" t="s">
        <v>191</v>
      </c>
      <c r="C3" s="686" t="s">
        <v>132</v>
      </c>
      <c r="D3" s="16" t="s">
        <v>132</v>
      </c>
      <c r="E3" s="16" t="s">
        <v>132</v>
      </c>
      <c r="F3" s="16" t="s">
        <v>132</v>
      </c>
      <c r="G3" s="16" t="s">
        <v>132</v>
      </c>
      <c r="H3" s="16" t="s">
        <v>132</v>
      </c>
      <c r="I3" s="16" t="s">
        <v>132</v>
      </c>
      <c r="J3" s="16" t="s">
        <v>132</v>
      </c>
      <c r="K3" s="18" t="s">
        <v>132</v>
      </c>
      <c r="L3" s="18" t="s">
        <v>112</v>
      </c>
      <c r="M3" s="18" t="s">
        <v>112</v>
      </c>
      <c r="N3" s="16">
        <v>93</v>
      </c>
      <c r="O3" s="16">
        <v>86</v>
      </c>
      <c r="P3" s="16">
        <v>99</v>
      </c>
      <c r="Q3" s="16">
        <v>65</v>
      </c>
      <c r="R3" s="16">
        <v>75</v>
      </c>
      <c r="S3" s="16">
        <v>67</v>
      </c>
      <c r="T3" s="16">
        <v>72</v>
      </c>
      <c r="U3" s="16">
        <v>66</v>
      </c>
      <c r="V3" s="16" t="s">
        <v>135</v>
      </c>
      <c r="W3" s="16">
        <v>623</v>
      </c>
      <c r="X3" s="16">
        <v>100</v>
      </c>
      <c r="Y3" s="16" t="s">
        <v>192</v>
      </c>
      <c r="Z3" s="16" t="s">
        <v>192</v>
      </c>
      <c r="AA3" s="18"/>
      <c r="AB3" s="16" t="s">
        <v>192</v>
      </c>
      <c r="AC3" s="16" t="s">
        <v>192</v>
      </c>
      <c r="AD3" s="18"/>
      <c r="AE3" s="16" t="s">
        <v>193</v>
      </c>
      <c r="AF3" s="16">
        <v>59.577460000000002</v>
      </c>
      <c r="AG3" s="16">
        <v>85.915490000000005</v>
      </c>
      <c r="AH3" s="16" t="s">
        <v>194</v>
      </c>
      <c r="AI3" s="16">
        <v>5</v>
      </c>
      <c r="AJ3" s="15" t="s">
        <v>192</v>
      </c>
    </row>
    <row r="4" spans="1:36">
      <c r="A4" s="16">
        <v>70</v>
      </c>
      <c r="B4" s="16" t="s">
        <v>195</v>
      </c>
      <c r="C4" s="686" t="s">
        <v>132</v>
      </c>
      <c r="D4" s="16" t="s">
        <v>132</v>
      </c>
      <c r="E4" s="16" t="s">
        <v>132</v>
      </c>
      <c r="F4" s="16" t="s">
        <v>114</v>
      </c>
      <c r="G4" s="16" t="s">
        <v>132</v>
      </c>
      <c r="H4" s="16" t="s">
        <v>112</v>
      </c>
      <c r="I4" s="16" t="s">
        <v>112</v>
      </c>
      <c r="J4" s="16" t="s">
        <v>132</v>
      </c>
      <c r="K4" s="18" t="s">
        <v>196</v>
      </c>
      <c r="L4" s="18"/>
      <c r="M4" s="18"/>
      <c r="N4" s="16">
        <v>82</v>
      </c>
      <c r="O4" s="16">
        <v>82</v>
      </c>
      <c r="P4" s="16">
        <v>81</v>
      </c>
      <c r="Q4" s="16">
        <v>48</v>
      </c>
      <c r="R4" s="16">
        <v>74</v>
      </c>
      <c r="S4" s="16">
        <v>78</v>
      </c>
      <c r="T4" s="16">
        <v>61</v>
      </c>
      <c r="U4" s="16">
        <v>82</v>
      </c>
      <c r="V4" s="16" t="s">
        <v>135</v>
      </c>
      <c r="W4" s="16">
        <v>588</v>
      </c>
      <c r="X4" s="16">
        <v>100</v>
      </c>
      <c r="Y4" s="16" t="s">
        <v>192</v>
      </c>
      <c r="Z4" s="16" t="s">
        <v>192</v>
      </c>
      <c r="AA4" s="18"/>
      <c r="AB4" s="16" t="s">
        <v>192</v>
      </c>
      <c r="AC4" s="16" t="s">
        <v>192</v>
      </c>
      <c r="AD4" s="18"/>
      <c r="AE4" s="16" t="s">
        <v>192</v>
      </c>
      <c r="AF4" s="16">
        <v>30</v>
      </c>
      <c r="AG4" s="16">
        <v>84.44444</v>
      </c>
      <c r="AH4" s="16" t="s">
        <v>197</v>
      </c>
      <c r="AI4" s="16">
        <v>5</v>
      </c>
      <c r="AJ4" s="15" t="s">
        <v>193</v>
      </c>
    </row>
    <row r="5" spans="1:36">
      <c r="A5" s="16">
        <v>71</v>
      </c>
      <c r="B5" s="16" t="s">
        <v>198</v>
      </c>
      <c r="C5" s="686" t="s">
        <v>132</v>
      </c>
      <c r="D5" s="16" t="s">
        <v>132</v>
      </c>
      <c r="E5" s="18" t="s">
        <v>132</v>
      </c>
      <c r="F5" s="18" t="s">
        <v>132</v>
      </c>
      <c r="G5" s="18" t="s">
        <v>132</v>
      </c>
      <c r="H5" s="18" t="s">
        <v>132</v>
      </c>
      <c r="I5" s="18" t="s">
        <v>132</v>
      </c>
      <c r="J5" s="18" t="s">
        <v>132</v>
      </c>
      <c r="K5" s="18" t="s">
        <v>196</v>
      </c>
      <c r="L5" s="18"/>
      <c r="M5" s="18"/>
      <c r="N5" s="16">
        <v>84</v>
      </c>
      <c r="O5" s="16">
        <v>82</v>
      </c>
      <c r="P5" s="16">
        <v>99</v>
      </c>
      <c r="Q5" s="16">
        <v>64</v>
      </c>
      <c r="R5" s="16">
        <v>73</v>
      </c>
      <c r="S5" s="16">
        <v>70</v>
      </c>
      <c r="T5" s="16">
        <v>71</v>
      </c>
      <c r="U5" s="16">
        <v>63</v>
      </c>
      <c r="V5" s="16" t="s">
        <v>135</v>
      </c>
      <c r="W5" s="16">
        <v>606</v>
      </c>
      <c r="X5" s="16">
        <v>100</v>
      </c>
      <c r="Y5" s="16" t="s">
        <v>192</v>
      </c>
      <c r="Z5" s="16" t="s">
        <v>192</v>
      </c>
      <c r="AA5" s="18"/>
      <c r="AB5" s="16" t="s">
        <v>192</v>
      </c>
      <c r="AC5" s="16" t="s">
        <v>192</v>
      </c>
      <c r="AD5" s="18"/>
      <c r="AE5" s="16" t="s">
        <v>193</v>
      </c>
      <c r="AF5" s="16">
        <v>33.460070000000002</v>
      </c>
      <c r="AG5" s="16">
        <v>88.846639999999994</v>
      </c>
      <c r="AH5" s="16" t="s">
        <v>197</v>
      </c>
      <c r="AI5" s="16">
        <v>5</v>
      </c>
      <c r="AJ5" s="15" t="s">
        <v>193</v>
      </c>
    </row>
    <row r="6" spans="1:36">
      <c r="A6" s="16">
        <v>72</v>
      </c>
      <c r="B6" s="16" t="s">
        <v>1212</v>
      </c>
      <c r="C6" s="686" t="s">
        <v>132</v>
      </c>
      <c r="D6" s="16" t="s">
        <v>132</v>
      </c>
      <c r="E6" s="16" t="s">
        <v>112</v>
      </c>
      <c r="F6" s="16"/>
      <c r="G6" s="16"/>
      <c r="H6" s="16"/>
      <c r="I6" s="16"/>
      <c r="J6" s="16"/>
      <c r="K6" s="16"/>
      <c r="L6" s="16"/>
      <c r="M6" s="16"/>
      <c r="N6" s="16">
        <v>67</v>
      </c>
      <c r="O6" s="16">
        <v>68</v>
      </c>
      <c r="P6" s="16">
        <v>88</v>
      </c>
      <c r="Q6" s="16">
        <v>41</v>
      </c>
      <c r="R6" s="16">
        <v>66</v>
      </c>
      <c r="S6" s="16">
        <v>64</v>
      </c>
      <c r="T6" s="16">
        <v>65</v>
      </c>
      <c r="U6" s="16">
        <v>71</v>
      </c>
      <c r="V6" s="16" t="s">
        <v>135</v>
      </c>
      <c r="W6" s="16">
        <v>530</v>
      </c>
      <c r="X6" s="16">
        <v>100</v>
      </c>
      <c r="Y6" s="16" t="s">
        <v>192</v>
      </c>
      <c r="Z6" s="16" t="s">
        <v>192</v>
      </c>
      <c r="AA6" s="18"/>
      <c r="AB6" s="16" t="s">
        <v>192</v>
      </c>
      <c r="AC6" s="16" t="s">
        <v>192</v>
      </c>
      <c r="AD6" s="18"/>
      <c r="AE6" s="16" t="s">
        <v>192</v>
      </c>
      <c r="AF6" s="16">
        <v>45.833329999999997</v>
      </c>
      <c r="AG6" s="16">
        <v>92.391300000000001</v>
      </c>
      <c r="AH6" s="16" t="s">
        <v>194</v>
      </c>
      <c r="AI6" s="16">
        <v>5</v>
      </c>
      <c r="AJ6" s="15" t="s">
        <v>193</v>
      </c>
    </row>
    <row r="7" spans="1:36">
      <c r="A7" s="16">
        <v>73</v>
      </c>
      <c r="B7" s="16" t="s">
        <v>199</v>
      </c>
      <c r="C7" s="686" t="s">
        <v>112</v>
      </c>
      <c r="D7" s="16" t="s">
        <v>110</v>
      </c>
      <c r="E7" s="16"/>
      <c r="F7" s="16"/>
      <c r="G7" s="16"/>
      <c r="H7" s="16"/>
      <c r="I7" s="16"/>
      <c r="J7" s="16"/>
      <c r="K7" s="16"/>
      <c r="L7" s="16"/>
      <c r="M7" s="16"/>
      <c r="N7" s="16">
        <v>51</v>
      </c>
      <c r="O7" s="16">
        <v>60</v>
      </c>
      <c r="P7" s="16">
        <v>81</v>
      </c>
      <c r="Q7" s="16">
        <v>23</v>
      </c>
      <c r="R7" s="16">
        <v>60</v>
      </c>
      <c r="S7" s="16">
        <v>66</v>
      </c>
      <c r="T7" s="16">
        <v>55</v>
      </c>
      <c r="U7" s="16">
        <v>65</v>
      </c>
      <c r="V7" s="16" t="s">
        <v>135</v>
      </c>
      <c r="W7" s="16">
        <v>461</v>
      </c>
      <c r="X7" s="16">
        <v>100</v>
      </c>
      <c r="Y7" s="16" t="s">
        <v>192</v>
      </c>
      <c r="Z7" s="16" t="s">
        <v>192</v>
      </c>
      <c r="AA7" s="18"/>
      <c r="AB7" s="16" t="s">
        <v>192</v>
      </c>
      <c r="AC7" s="16" t="s">
        <v>192</v>
      </c>
      <c r="AD7" s="18"/>
      <c r="AE7" s="16" t="s">
        <v>193</v>
      </c>
      <c r="AF7" s="16">
        <v>94.456599999999995</v>
      </c>
      <c r="AG7" s="16">
        <v>97.082419999999999</v>
      </c>
      <c r="AH7" s="16" t="s">
        <v>197</v>
      </c>
      <c r="AI7" s="16">
        <v>5</v>
      </c>
      <c r="AJ7" s="15" t="s">
        <v>192</v>
      </c>
    </row>
    <row r="8" spans="1:36">
      <c r="A8" s="16">
        <v>81</v>
      </c>
      <c r="B8" s="16" t="s">
        <v>200</v>
      </c>
      <c r="C8" s="686" t="s">
        <v>116</v>
      </c>
      <c r="D8" s="16" t="s">
        <v>110</v>
      </c>
      <c r="E8" s="16" t="s">
        <v>112</v>
      </c>
      <c r="F8" s="16" t="s">
        <v>112</v>
      </c>
      <c r="G8" s="16" t="s">
        <v>116</v>
      </c>
      <c r="H8" s="16" t="s">
        <v>114</v>
      </c>
      <c r="I8" s="16" t="s">
        <v>112</v>
      </c>
      <c r="J8" s="18" t="s">
        <v>112</v>
      </c>
      <c r="K8" s="18" t="s">
        <v>110</v>
      </c>
      <c r="L8" s="18" t="s">
        <v>110</v>
      </c>
      <c r="M8" s="18" t="s">
        <v>110</v>
      </c>
      <c r="N8" s="16">
        <v>45</v>
      </c>
      <c r="O8" s="16">
        <v>45</v>
      </c>
      <c r="P8" s="16">
        <v>75</v>
      </c>
      <c r="Q8" s="16">
        <v>15</v>
      </c>
      <c r="R8" s="16">
        <v>48</v>
      </c>
      <c r="S8" s="16">
        <v>52</v>
      </c>
      <c r="T8" s="16">
        <v>34</v>
      </c>
      <c r="U8" s="16">
        <v>49</v>
      </c>
      <c r="V8" s="16" t="s">
        <v>135</v>
      </c>
      <c r="W8" s="16">
        <v>363</v>
      </c>
      <c r="X8" s="16">
        <v>100</v>
      </c>
      <c r="Y8" s="16" t="s">
        <v>192</v>
      </c>
      <c r="Z8" s="16" t="s">
        <v>193</v>
      </c>
      <c r="AA8" s="18"/>
      <c r="AB8" s="16" t="s">
        <v>192</v>
      </c>
      <c r="AC8" s="16" t="s">
        <v>193</v>
      </c>
      <c r="AD8" s="18"/>
      <c r="AE8" s="16" t="s">
        <v>193</v>
      </c>
      <c r="AF8" s="16">
        <v>96.303899999999999</v>
      </c>
      <c r="AG8" s="16">
        <v>100</v>
      </c>
      <c r="AH8" s="16" t="s">
        <v>194</v>
      </c>
      <c r="AI8" s="16">
        <v>5</v>
      </c>
      <c r="AJ8" s="15" t="s">
        <v>192</v>
      </c>
    </row>
    <row r="9" spans="1:36">
      <c r="A9" s="16">
        <v>91</v>
      </c>
      <c r="B9" s="16" t="s">
        <v>201</v>
      </c>
      <c r="C9" s="686" t="s">
        <v>132</v>
      </c>
      <c r="D9" s="16" t="s">
        <v>132</v>
      </c>
      <c r="E9" s="16" t="s">
        <v>132</v>
      </c>
      <c r="F9" s="16" t="s">
        <v>132</v>
      </c>
      <c r="G9" s="16" t="s">
        <v>132</v>
      </c>
      <c r="H9" s="16" t="s">
        <v>132</v>
      </c>
      <c r="I9" s="16" t="s">
        <v>132</v>
      </c>
      <c r="J9" s="16" t="s">
        <v>196</v>
      </c>
      <c r="K9" s="16"/>
      <c r="L9" s="18"/>
      <c r="M9" s="18"/>
      <c r="N9" s="16">
        <v>79</v>
      </c>
      <c r="O9" s="16">
        <v>79</v>
      </c>
      <c r="P9" s="16">
        <v>92</v>
      </c>
      <c r="Q9" s="16">
        <v>50</v>
      </c>
      <c r="R9" s="16">
        <v>69</v>
      </c>
      <c r="S9" s="16">
        <v>72</v>
      </c>
      <c r="T9" s="16">
        <v>63</v>
      </c>
      <c r="U9" s="16">
        <v>62</v>
      </c>
      <c r="V9" s="16" t="s">
        <v>135</v>
      </c>
      <c r="W9" s="16">
        <v>566</v>
      </c>
      <c r="X9" s="16">
        <v>100</v>
      </c>
      <c r="Y9" s="16" t="s">
        <v>192</v>
      </c>
      <c r="Z9" s="16" t="s">
        <v>192</v>
      </c>
      <c r="AA9" s="18"/>
      <c r="AB9" s="16" t="s">
        <v>192</v>
      </c>
      <c r="AC9" s="16" t="s">
        <v>192</v>
      </c>
      <c r="AD9" s="18"/>
      <c r="AE9" s="16" t="s">
        <v>193</v>
      </c>
      <c r="AF9" s="16">
        <v>46.766159999999999</v>
      </c>
      <c r="AG9" s="16">
        <v>93.034819999999996</v>
      </c>
      <c r="AH9" s="16" t="s">
        <v>197</v>
      </c>
      <c r="AI9" s="16">
        <v>5</v>
      </c>
      <c r="AJ9" s="15" t="s">
        <v>192</v>
      </c>
    </row>
    <row r="10" spans="1:36">
      <c r="A10" s="16">
        <v>92</v>
      </c>
      <c r="B10" s="16" t="s">
        <v>122</v>
      </c>
      <c r="C10" s="686" t="s">
        <v>132</v>
      </c>
      <c r="D10" s="16" t="s">
        <v>132</v>
      </c>
      <c r="E10" s="16"/>
      <c r="F10" s="16"/>
      <c r="G10" s="16"/>
      <c r="H10" s="16"/>
      <c r="I10" s="16"/>
      <c r="J10" s="16"/>
      <c r="K10" s="16"/>
      <c r="L10" s="16"/>
      <c r="M10" s="16"/>
      <c r="N10" s="16">
        <v>89</v>
      </c>
      <c r="O10" s="16">
        <v>86</v>
      </c>
      <c r="P10" s="16">
        <v>95</v>
      </c>
      <c r="Q10" s="16">
        <v>61</v>
      </c>
      <c r="R10" s="16">
        <v>77</v>
      </c>
      <c r="S10" s="16">
        <v>67</v>
      </c>
      <c r="T10" s="16">
        <v>75</v>
      </c>
      <c r="U10" s="16">
        <v>64</v>
      </c>
      <c r="V10" s="16" t="s">
        <v>135</v>
      </c>
      <c r="W10" s="16">
        <v>614</v>
      </c>
      <c r="X10" s="16">
        <v>100</v>
      </c>
      <c r="Y10" s="16" t="s">
        <v>192</v>
      </c>
      <c r="Z10" s="16" t="s">
        <v>192</v>
      </c>
      <c r="AA10" s="18"/>
      <c r="AB10" s="16" t="s">
        <v>192</v>
      </c>
      <c r="AC10" s="16" t="s">
        <v>192</v>
      </c>
      <c r="AD10" s="18"/>
      <c r="AE10" s="16" t="s">
        <v>193</v>
      </c>
      <c r="AF10" s="16">
        <v>46.133150000000001</v>
      </c>
      <c r="AG10" s="16">
        <v>59.784799999999997</v>
      </c>
      <c r="AH10" s="16" t="s">
        <v>194</v>
      </c>
      <c r="AI10" s="16">
        <v>5</v>
      </c>
      <c r="AJ10" s="15" t="s">
        <v>192</v>
      </c>
    </row>
    <row r="11" spans="1:36">
      <c r="A11" s="16">
        <v>100</v>
      </c>
      <c r="B11" s="16" t="s">
        <v>109</v>
      </c>
      <c r="C11" s="686" t="s">
        <v>132</v>
      </c>
      <c r="D11" s="16" t="s">
        <v>132</v>
      </c>
      <c r="E11" s="16" t="s">
        <v>132</v>
      </c>
      <c r="F11" s="16" t="s">
        <v>132</v>
      </c>
      <c r="G11" s="16" t="s">
        <v>132</v>
      </c>
      <c r="H11" s="16" t="s">
        <v>132</v>
      </c>
      <c r="I11" s="16" t="s">
        <v>132</v>
      </c>
      <c r="J11" s="16" t="s">
        <v>132</v>
      </c>
      <c r="K11" s="16" t="s">
        <v>114</v>
      </c>
      <c r="L11" s="16" t="s">
        <v>196</v>
      </c>
      <c r="M11" s="16"/>
      <c r="N11" s="16">
        <v>82</v>
      </c>
      <c r="O11" s="16">
        <v>83</v>
      </c>
      <c r="P11" s="16">
        <v>94</v>
      </c>
      <c r="Q11" s="16">
        <v>72</v>
      </c>
      <c r="R11" s="16">
        <v>73</v>
      </c>
      <c r="S11" s="16">
        <v>66</v>
      </c>
      <c r="T11" s="16">
        <v>59</v>
      </c>
      <c r="U11" s="16">
        <v>56</v>
      </c>
      <c r="V11" s="16" t="s">
        <v>135</v>
      </c>
      <c r="W11" s="16">
        <v>585</v>
      </c>
      <c r="X11" s="16">
        <v>100</v>
      </c>
      <c r="Y11" s="16" t="s">
        <v>192</v>
      </c>
      <c r="Z11" s="16" t="s">
        <v>192</v>
      </c>
      <c r="AA11" s="18"/>
      <c r="AB11" s="16" t="s">
        <v>192</v>
      </c>
      <c r="AC11" s="16" t="s">
        <v>192</v>
      </c>
      <c r="AD11" s="18"/>
      <c r="AE11" s="16" t="s">
        <v>192</v>
      </c>
      <c r="AF11" s="16">
        <v>78.653289999999998</v>
      </c>
      <c r="AG11" s="16">
        <v>98.424059999999997</v>
      </c>
      <c r="AH11" s="16" t="s">
        <v>194</v>
      </c>
      <c r="AI11" s="16">
        <v>5</v>
      </c>
      <c r="AJ11" s="15" t="s">
        <v>192</v>
      </c>
    </row>
    <row r="12" spans="1:36">
      <c r="A12" s="16">
        <v>101</v>
      </c>
      <c r="B12" s="16" t="s">
        <v>202</v>
      </c>
      <c r="C12" s="686" t="s">
        <v>110</v>
      </c>
      <c r="D12" s="16" t="s">
        <v>112</v>
      </c>
      <c r="E12" s="16" t="s">
        <v>110</v>
      </c>
      <c r="F12" s="16" t="s">
        <v>112</v>
      </c>
      <c r="G12" s="16" t="s">
        <v>112</v>
      </c>
      <c r="H12" s="16" t="s">
        <v>112</v>
      </c>
      <c r="I12" s="16" t="s">
        <v>112</v>
      </c>
      <c r="J12" s="16" t="s">
        <v>112</v>
      </c>
      <c r="K12" s="16" t="s">
        <v>112</v>
      </c>
      <c r="L12" s="16" t="s">
        <v>110</v>
      </c>
      <c r="M12" s="16" t="s">
        <v>110</v>
      </c>
      <c r="N12" s="16">
        <v>48</v>
      </c>
      <c r="O12" s="16">
        <v>55</v>
      </c>
      <c r="P12" s="16">
        <v>77</v>
      </c>
      <c r="Q12" s="16">
        <v>36</v>
      </c>
      <c r="R12" s="16">
        <v>53</v>
      </c>
      <c r="S12" s="16">
        <v>56</v>
      </c>
      <c r="T12" s="16">
        <v>55</v>
      </c>
      <c r="U12" s="16">
        <v>52</v>
      </c>
      <c r="V12" s="16" t="s">
        <v>135</v>
      </c>
      <c r="W12" s="16">
        <v>432</v>
      </c>
      <c r="X12" s="16">
        <v>100</v>
      </c>
      <c r="Y12" s="16" t="s">
        <v>193</v>
      </c>
      <c r="Z12" s="16" t="s">
        <v>192</v>
      </c>
      <c r="AA12" s="18"/>
      <c r="AB12" s="16" t="s">
        <v>192</v>
      </c>
      <c r="AC12" s="16" t="s">
        <v>192</v>
      </c>
      <c r="AD12" s="18"/>
      <c r="AE12" s="16" t="s">
        <v>193</v>
      </c>
      <c r="AF12" s="16">
        <v>93.75</v>
      </c>
      <c r="AG12" s="16">
        <v>99.166659999999993</v>
      </c>
      <c r="AH12" s="16" t="s">
        <v>194</v>
      </c>
      <c r="AI12" s="16">
        <v>5</v>
      </c>
      <c r="AJ12" s="15" t="s">
        <v>192</v>
      </c>
    </row>
    <row r="13" spans="1:36">
      <c r="A13" s="16">
        <v>102</v>
      </c>
      <c r="B13" s="16" t="s">
        <v>203</v>
      </c>
      <c r="C13" s="686" t="s">
        <v>112</v>
      </c>
      <c r="D13" s="16" t="s">
        <v>132</v>
      </c>
      <c r="E13" s="16" t="s">
        <v>116</v>
      </c>
      <c r="F13" s="16" t="s">
        <v>112</v>
      </c>
      <c r="G13" s="16" t="s">
        <v>112</v>
      </c>
      <c r="H13" s="16"/>
      <c r="I13" s="16"/>
      <c r="J13" s="16"/>
      <c r="K13" s="16"/>
      <c r="L13" s="16"/>
      <c r="M13" s="16"/>
      <c r="N13" s="16">
        <v>62</v>
      </c>
      <c r="O13" s="16">
        <v>64</v>
      </c>
      <c r="P13" s="16">
        <v>75</v>
      </c>
      <c r="Q13" s="16">
        <v>30</v>
      </c>
      <c r="R13" s="16">
        <v>52</v>
      </c>
      <c r="S13" s="16">
        <v>45</v>
      </c>
      <c r="T13" s="16">
        <v>63</v>
      </c>
      <c r="U13" s="16">
        <v>45</v>
      </c>
      <c r="V13" s="16" t="s">
        <v>135</v>
      </c>
      <c r="W13" s="16">
        <v>436</v>
      </c>
      <c r="X13" s="16">
        <v>100</v>
      </c>
      <c r="Y13" s="16" t="s">
        <v>192</v>
      </c>
      <c r="Z13" s="16" t="s">
        <v>192</v>
      </c>
      <c r="AA13" s="18"/>
      <c r="AB13" s="16" t="s">
        <v>192</v>
      </c>
      <c r="AC13" s="16" t="s">
        <v>193</v>
      </c>
      <c r="AD13" s="18"/>
      <c r="AE13" s="16" t="s">
        <v>192</v>
      </c>
      <c r="AF13" s="16">
        <v>91.304339999999996</v>
      </c>
      <c r="AG13" s="16">
        <v>98.209710000000001</v>
      </c>
      <c r="AH13" s="16" t="s">
        <v>194</v>
      </c>
      <c r="AI13" s="16">
        <v>5</v>
      </c>
      <c r="AJ13" s="15" t="s">
        <v>192</v>
      </c>
    </row>
    <row r="14" spans="1:36">
      <c r="A14" s="16">
        <v>111</v>
      </c>
      <c r="B14" s="16" t="s">
        <v>204</v>
      </c>
      <c r="C14" s="686" t="s">
        <v>114</v>
      </c>
      <c r="D14" s="16" t="s">
        <v>112</v>
      </c>
      <c r="E14" s="16" t="s">
        <v>110</v>
      </c>
      <c r="F14" s="16" t="s">
        <v>132</v>
      </c>
      <c r="G14" s="16" t="s">
        <v>114</v>
      </c>
      <c r="H14" s="16" t="s">
        <v>112</v>
      </c>
      <c r="I14" s="16" t="s">
        <v>114</v>
      </c>
      <c r="J14" s="16" t="s">
        <v>110</v>
      </c>
      <c r="K14" s="16" t="s">
        <v>112</v>
      </c>
      <c r="L14" s="16" t="s">
        <v>112</v>
      </c>
      <c r="M14" s="16" t="s">
        <v>110</v>
      </c>
      <c r="N14" s="16">
        <v>60</v>
      </c>
      <c r="O14" s="16">
        <v>75</v>
      </c>
      <c r="P14" s="16">
        <v>83</v>
      </c>
      <c r="Q14" s="16">
        <v>39</v>
      </c>
      <c r="R14" s="16">
        <v>59</v>
      </c>
      <c r="S14" s="16">
        <v>60</v>
      </c>
      <c r="T14" s="16">
        <v>61</v>
      </c>
      <c r="U14" s="16">
        <v>67</v>
      </c>
      <c r="V14" s="16" t="s">
        <v>135</v>
      </c>
      <c r="W14" s="16">
        <v>504</v>
      </c>
      <c r="X14" s="16">
        <v>100</v>
      </c>
      <c r="Y14" s="16" t="s">
        <v>192</v>
      </c>
      <c r="Z14" s="16" t="s">
        <v>192</v>
      </c>
      <c r="AA14" s="18"/>
      <c r="AB14" s="16" t="s">
        <v>192</v>
      </c>
      <c r="AC14" s="16" t="s">
        <v>192</v>
      </c>
      <c r="AD14" s="18"/>
      <c r="AE14" s="16" t="s">
        <v>193</v>
      </c>
      <c r="AF14" s="16">
        <v>94.098879999999994</v>
      </c>
      <c r="AG14" s="16">
        <v>99.202550000000002</v>
      </c>
      <c r="AH14" s="16" t="s">
        <v>194</v>
      </c>
      <c r="AI14" s="16">
        <v>5</v>
      </c>
      <c r="AJ14" s="15" t="s">
        <v>192</v>
      </c>
    </row>
    <row r="15" spans="1:36">
      <c r="A15" s="16">
        <v>113</v>
      </c>
      <c r="B15" s="16" t="s">
        <v>111</v>
      </c>
      <c r="C15" s="686" t="s">
        <v>116</v>
      </c>
      <c r="D15" s="16" t="s">
        <v>112</v>
      </c>
      <c r="E15" s="16"/>
      <c r="F15" s="16"/>
      <c r="G15" s="16"/>
      <c r="H15" s="16"/>
      <c r="I15" s="16"/>
      <c r="J15" s="16"/>
      <c r="K15" s="16"/>
      <c r="L15" s="16"/>
      <c r="M15" s="16"/>
      <c r="N15" s="16">
        <v>55</v>
      </c>
      <c r="O15" s="16">
        <v>35</v>
      </c>
      <c r="P15" s="16">
        <v>76</v>
      </c>
      <c r="Q15" s="16">
        <v>31</v>
      </c>
      <c r="R15" s="16">
        <v>49</v>
      </c>
      <c r="S15" s="16">
        <v>18</v>
      </c>
      <c r="T15" s="16">
        <v>35</v>
      </c>
      <c r="U15" s="16">
        <v>17</v>
      </c>
      <c r="V15" s="16" t="s">
        <v>135</v>
      </c>
      <c r="W15" s="16">
        <v>316</v>
      </c>
      <c r="X15" s="16">
        <v>100</v>
      </c>
      <c r="Y15" s="16" t="s">
        <v>192</v>
      </c>
      <c r="Z15" s="16" t="s">
        <v>193</v>
      </c>
      <c r="AA15" s="18"/>
      <c r="AB15" s="16" t="s">
        <v>193</v>
      </c>
      <c r="AC15" s="16" t="s">
        <v>193</v>
      </c>
      <c r="AD15" s="18"/>
      <c r="AE15" s="16" t="s">
        <v>192</v>
      </c>
      <c r="AF15" s="16">
        <v>76.241129999999998</v>
      </c>
      <c r="AG15" s="16">
        <v>96.099289999999996</v>
      </c>
      <c r="AH15" s="16" t="s">
        <v>194</v>
      </c>
      <c r="AI15" s="16">
        <v>5</v>
      </c>
      <c r="AJ15" s="15" t="s">
        <v>192</v>
      </c>
    </row>
    <row r="16" spans="1:36">
      <c r="A16" s="16">
        <v>121</v>
      </c>
      <c r="B16" s="16" t="s">
        <v>205</v>
      </c>
      <c r="C16" s="686" t="s">
        <v>114</v>
      </c>
      <c r="D16" s="16" t="s">
        <v>132</v>
      </c>
      <c r="E16" s="16" t="s">
        <v>114</v>
      </c>
      <c r="F16" s="18" t="s">
        <v>112</v>
      </c>
      <c r="G16" s="18" t="s">
        <v>132</v>
      </c>
      <c r="H16" s="18" t="s">
        <v>114</v>
      </c>
      <c r="I16" s="18" t="s">
        <v>114</v>
      </c>
      <c r="J16" s="18" t="s">
        <v>132</v>
      </c>
      <c r="K16" s="18" t="s">
        <v>112</v>
      </c>
      <c r="L16" s="18" t="s">
        <v>110</v>
      </c>
      <c r="M16" s="18" t="s">
        <v>110</v>
      </c>
      <c r="N16" s="16">
        <v>69</v>
      </c>
      <c r="O16" s="16">
        <v>71</v>
      </c>
      <c r="P16" s="16">
        <v>86</v>
      </c>
      <c r="Q16" s="16">
        <v>47</v>
      </c>
      <c r="R16" s="16">
        <v>63</v>
      </c>
      <c r="S16" s="16">
        <v>58</v>
      </c>
      <c r="T16" s="16">
        <v>58</v>
      </c>
      <c r="U16" s="16">
        <v>58</v>
      </c>
      <c r="V16" s="16" t="s">
        <v>135</v>
      </c>
      <c r="W16" s="16">
        <v>510</v>
      </c>
      <c r="X16" s="16">
        <v>100</v>
      </c>
      <c r="Y16" s="16" t="s">
        <v>192</v>
      </c>
      <c r="Z16" s="16" t="s">
        <v>192</v>
      </c>
      <c r="AA16" s="18"/>
      <c r="AB16" s="16" t="s">
        <v>192</v>
      </c>
      <c r="AC16" s="16" t="s">
        <v>192</v>
      </c>
      <c r="AD16" s="18"/>
      <c r="AE16" s="16" t="s">
        <v>193</v>
      </c>
      <c r="AF16" s="16">
        <v>88.008340000000004</v>
      </c>
      <c r="AG16" s="16">
        <v>97.080290000000005</v>
      </c>
      <c r="AH16" s="16" t="s">
        <v>194</v>
      </c>
      <c r="AI16" s="16">
        <v>5</v>
      </c>
      <c r="AJ16" s="15" t="s">
        <v>192</v>
      </c>
    </row>
    <row r="17" spans="1:36">
      <c r="A17" s="16">
        <v>122</v>
      </c>
      <c r="B17" s="16" t="s">
        <v>123</v>
      </c>
      <c r="C17" s="686" t="s">
        <v>132</v>
      </c>
      <c r="D17" s="16" t="s">
        <v>132</v>
      </c>
      <c r="E17" s="16"/>
      <c r="F17" s="16"/>
      <c r="G17" s="16"/>
      <c r="H17" s="16"/>
      <c r="I17" s="16"/>
      <c r="J17" s="16"/>
      <c r="K17" s="16"/>
      <c r="L17" s="16"/>
      <c r="M17" s="16"/>
      <c r="N17" s="16">
        <v>84</v>
      </c>
      <c r="O17" s="16">
        <v>83</v>
      </c>
      <c r="P17" s="16">
        <v>90</v>
      </c>
      <c r="Q17" s="16">
        <v>63</v>
      </c>
      <c r="R17" s="16">
        <v>76</v>
      </c>
      <c r="S17" s="16">
        <v>73</v>
      </c>
      <c r="T17" s="16">
        <v>65</v>
      </c>
      <c r="U17" s="16">
        <v>68</v>
      </c>
      <c r="V17" s="16" t="s">
        <v>135</v>
      </c>
      <c r="W17" s="16">
        <v>602</v>
      </c>
      <c r="X17" s="16">
        <v>100</v>
      </c>
      <c r="Y17" s="16" t="s">
        <v>192</v>
      </c>
      <c r="Z17" s="16" t="s">
        <v>192</v>
      </c>
      <c r="AA17" s="18"/>
      <c r="AB17" s="16" t="s">
        <v>192</v>
      </c>
      <c r="AC17" s="16" t="s">
        <v>192</v>
      </c>
      <c r="AD17" s="18"/>
      <c r="AE17" s="16" t="s">
        <v>193</v>
      </c>
      <c r="AF17" s="16">
        <v>34.116849999999999</v>
      </c>
      <c r="AG17" s="16">
        <v>91.269300000000001</v>
      </c>
      <c r="AH17" s="16" t="s">
        <v>194</v>
      </c>
      <c r="AI17" s="16">
        <v>5</v>
      </c>
      <c r="AJ17" s="15" t="s">
        <v>193</v>
      </c>
    </row>
    <row r="18" spans="1:36">
      <c r="A18" s="16">
        <v>125</v>
      </c>
      <c r="B18" s="16" t="s">
        <v>206</v>
      </c>
      <c r="C18" s="686" t="s">
        <v>132</v>
      </c>
      <c r="D18" s="16" t="s">
        <v>132</v>
      </c>
      <c r="E18" s="16" t="s">
        <v>132</v>
      </c>
      <c r="F18" s="16" t="s">
        <v>132</v>
      </c>
      <c r="G18" s="16"/>
      <c r="H18" s="16"/>
      <c r="I18" s="16"/>
      <c r="J18" s="16"/>
      <c r="K18" s="16"/>
      <c r="L18" s="16"/>
      <c r="M18" s="16"/>
      <c r="N18" s="16">
        <v>87</v>
      </c>
      <c r="O18" s="16">
        <v>90</v>
      </c>
      <c r="P18" s="16">
        <v>92</v>
      </c>
      <c r="Q18" s="16">
        <v>73</v>
      </c>
      <c r="R18" s="16">
        <v>73</v>
      </c>
      <c r="S18" s="16">
        <v>75</v>
      </c>
      <c r="T18" s="16">
        <v>69</v>
      </c>
      <c r="U18" s="16">
        <v>78</v>
      </c>
      <c r="V18" s="16" t="s">
        <v>135</v>
      </c>
      <c r="W18" s="16">
        <v>637</v>
      </c>
      <c r="X18" s="16">
        <v>100</v>
      </c>
      <c r="Y18" s="16" t="s">
        <v>192</v>
      </c>
      <c r="Z18" s="16" t="s">
        <v>192</v>
      </c>
      <c r="AA18" s="18"/>
      <c r="AB18" s="16" t="s">
        <v>192</v>
      </c>
      <c r="AC18" s="16" t="s">
        <v>192</v>
      </c>
      <c r="AD18" s="18"/>
      <c r="AE18" s="16" t="s">
        <v>193</v>
      </c>
      <c r="AF18" s="16">
        <v>53.834350000000001</v>
      </c>
      <c r="AG18" s="16">
        <v>90.337419999999995</v>
      </c>
      <c r="AH18" s="16" t="s">
        <v>194</v>
      </c>
      <c r="AI18" s="16">
        <v>5</v>
      </c>
      <c r="AJ18" s="15" t="s">
        <v>192</v>
      </c>
    </row>
    <row r="19" spans="1:36">
      <c r="A19" s="16">
        <v>201</v>
      </c>
      <c r="B19" s="16" t="s">
        <v>207</v>
      </c>
      <c r="C19" s="686" t="s">
        <v>132</v>
      </c>
      <c r="D19" s="18" t="s">
        <v>132</v>
      </c>
      <c r="E19" s="18" t="s">
        <v>132</v>
      </c>
      <c r="F19" s="18" t="s">
        <v>132</v>
      </c>
      <c r="G19" s="18" t="s">
        <v>132</v>
      </c>
      <c r="H19" s="18" t="s">
        <v>132</v>
      </c>
      <c r="I19" s="18" t="s">
        <v>132</v>
      </c>
      <c r="J19" s="18" t="s">
        <v>114</v>
      </c>
      <c r="K19" s="18" t="s">
        <v>132</v>
      </c>
      <c r="L19" s="18" t="s">
        <v>114</v>
      </c>
      <c r="M19" s="18" t="s">
        <v>112</v>
      </c>
      <c r="N19" s="16">
        <v>86</v>
      </c>
      <c r="O19" s="16">
        <v>86</v>
      </c>
      <c r="P19" s="16">
        <v>94</v>
      </c>
      <c r="Q19" s="16">
        <v>75</v>
      </c>
      <c r="R19" s="16">
        <v>77</v>
      </c>
      <c r="S19" s="16">
        <v>64</v>
      </c>
      <c r="T19" s="16">
        <v>60</v>
      </c>
      <c r="U19" s="16">
        <v>77</v>
      </c>
      <c r="V19" s="16" t="s">
        <v>135</v>
      </c>
      <c r="W19" s="16">
        <v>619</v>
      </c>
      <c r="X19" s="16">
        <v>100</v>
      </c>
      <c r="Y19" s="18" t="s">
        <v>192</v>
      </c>
      <c r="Z19" s="16" t="s">
        <v>192</v>
      </c>
      <c r="AA19" s="18"/>
      <c r="AB19" s="18" t="s">
        <v>192</v>
      </c>
      <c r="AC19" s="16" t="s">
        <v>192</v>
      </c>
      <c r="AD19" s="18"/>
      <c r="AE19" s="16" t="s">
        <v>193</v>
      </c>
      <c r="AF19" s="16">
        <v>79.850740000000002</v>
      </c>
      <c r="AG19" s="16">
        <v>95.771140000000003</v>
      </c>
      <c r="AH19" s="16" t="s">
        <v>194</v>
      </c>
      <c r="AI19" s="16">
        <v>5</v>
      </c>
      <c r="AJ19" s="15" t="s">
        <v>192</v>
      </c>
    </row>
    <row r="20" spans="1:36">
      <c r="A20" s="16">
        <v>211</v>
      </c>
      <c r="B20" s="16" t="s">
        <v>208</v>
      </c>
      <c r="C20" s="686" t="s">
        <v>132</v>
      </c>
      <c r="D20" s="16" t="s">
        <v>132</v>
      </c>
      <c r="E20" s="16"/>
      <c r="F20" s="16"/>
      <c r="G20" s="16"/>
      <c r="H20" s="16"/>
      <c r="I20" s="16"/>
      <c r="J20" s="16"/>
      <c r="K20" s="16"/>
      <c r="L20" s="16"/>
      <c r="M20" s="16"/>
      <c r="N20" s="16">
        <v>82</v>
      </c>
      <c r="O20" s="16">
        <v>84</v>
      </c>
      <c r="P20" s="16">
        <v>86</v>
      </c>
      <c r="Q20" s="16">
        <v>57</v>
      </c>
      <c r="R20" s="16">
        <v>67</v>
      </c>
      <c r="S20" s="16">
        <v>74</v>
      </c>
      <c r="T20" s="16">
        <v>58</v>
      </c>
      <c r="U20" s="16">
        <v>70</v>
      </c>
      <c r="V20" s="16" t="s">
        <v>135</v>
      </c>
      <c r="W20" s="16">
        <v>578</v>
      </c>
      <c r="X20" s="16">
        <v>100</v>
      </c>
      <c r="Y20" s="16" t="s">
        <v>192</v>
      </c>
      <c r="Z20" s="16" t="s">
        <v>192</v>
      </c>
      <c r="AA20" s="18"/>
      <c r="AB20" s="16" t="s">
        <v>192</v>
      </c>
      <c r="AC20" s="16" t="s">
        <v>192</v>
      </c>
      <c r="AD20" s="18"/>
      <c r="AE20" s="16" t="s">
        <v>193</v>
      </c>
      <c r="AF20" s="16">
        <v>61.409390000000002</v>
      </c>
      <c r="AG20" s="16">
        <v>93.512299999999996</v>
      </c>
      <c r="AH20" s="16" t="s">
        <v>194</v>
      </c>
      <c r="AI20" s="16">
        <v>5</v>
      </c>
      <c r="AJ20" s="15" t="s">
        <v>192</v>
      </c>
    </row>
    <row r="21" spans="1:36">
      <c r="A21" s="16">
        <v>215</v>
      </c>
      <c r="B21" s="16" t="s">
        <v>1353</v>
      </c>
      <c r="C21" s="686" t="s">
        <v>116</v>
      </c>
      <c r="D21" s="16"/>
      <c r="E21" s="16"/>
      <c r="F21" s="16"/>
      <c r="G21" s="16"/>
      <c r="H21" s="16"/>
      <c r="I21" s="16"/>
      <c r="J21" s="16"/>
      <c r="K21" s="16"/>
      <c r="L21" s="16"/>
      <c r="M21" s="16"/>
      <c r="N21" s="16">
        <v>39</v>
      </c>
      <c r="O21" s="16">
        <v>43</v>
      </c>
      <c r="P21" s="16">
        <v>88</v>
      </c>
      <c r="Q21" s="16">
        <v>0</v>
      </c>
      <c r="R21" s="16">
        <v>50</v>
      </c>
      <c r="S21" s="16">
        <v>53</v>
      </c>
      <c r="T21" s="16">
        <v>50</v>
      </c>
      <c r="U21" s="16">
        <v>53</v>
      </c>
      <c r="V21" s="16" t="s">
        <v>135</v>
      </c>
      <c r="W21" s="16">
        <v>376</v>
      </c>
      <c r="X21" s="16">
        <v>100</v>
      </c>
      <c r="Y21" s="16"/>
      <c r="Z21" s="16" t="s">
        <v>192</v>
      </c>
      <c r="AA21" s="18"/>
      <c r="AB21" s="16"/>
      <c r="AC21" s="16" t="s">
        <v>192</v>
      </c>
      <c r="AD21" s="18"/>
      <c r="AE21" s="16" t="s">
        <v>192</v>
      </c>
      <c r="AF21" s="16">
        <v>95.121949999999998</v>
      </c>
      <c r="AG21" s="16">
        <v>97.560969999999998</v>
      </c>
      <c r="AH21" s="16" t="s">
        <v>194</v>
      </c>
      <c r="AI21" s="16">
        <v>5</v>
      </c>
      <c r="AJ21" s="15" t="s">
        <v>192</v>
      </c>
    </row>
    <row r="22" spans="1:36">
      <c r="A22" s="16">
        <v>231</v>
      </c>
      <c r="B22" s="16" t="s">
        <v>124</v>
      </c>
      <c r="C22" s="686" t="s">
        <v>132</v>
      </c>
      <c r="D22" s="16" t="s">
        <v>132</v>
      </c>
      <c r="E22" s="16"/>
      <c r="F22" s="16"/>
      <c r="G22" s="16"/>
      <c r="H22" s="16"/>
      <c r="I22" s="16"/>
      <c r="J22" s="16"/>
      <c r="K22" s="16"/>
      <c r="L22" s="16"/>
      <c r="M22" s="16"/>
      <c r="N22" s="16">
        <v>83</v>
      </c>
      <c r="O22" s="16">
        <v>79</v>
      </c>
      <c r="P22" s="16">
        <v>86</v>
      </c>
      <c r="Q22" s="16">
        <v>56</v>
      </c>
      <c r="R22" s="16">
        <v>75</v>
      </c>
      <c r="S22" s="16">
        <v>68</v>
      </c>
      <c r="T22" s="16">
        <v>65</v>
      </c>
      <c r="U22" s="16">
        <v>59</v>
      </c>
      <c r="V22" s="16" t="s">
        <v>135</v>
      </c>
      <c r="W22" s="16">
        <v>571</v>
      </c>
      <c r="X22" s="16">
        <v>100</v>
      </c>
      <c r="Y22" s="16" t="s">
        <v>192</v>
      </c>
      <c r="Z22" s="16" t="s">
        <v>192</v>
      </c>
      <c r="AA22" s="18"/>
      <c r="AB22" s="16" t="s">
        <v>192</v>
      </c>
      <c r="AC22" s="16" t="s">
        <v>192</v>
      </c>
      <c r="AD22" s="18"/>
      <c r="AE22" s="16" t="s">
        <v>193</v>
      </c>
      <c r="AF22" s="16">
        <v>47.836530000000003</v>
      </c>
      <c r="AG22" s="16">
        <v>69.230760000000004</v>
      </c>
      <c r="AH22" s="16" t="s">
        <v>194</v>
      </c>
      <c r="AI22" s="16">
        <v>5</v>
      </c>
      <c r="AJ22" s="15" t="s">
        <v>192</v>
      </c>
    </row>
    <row r="23" spans="1:36">
      <c r="A23" s="16">
        <v>241</v>
      </c>
      <c r="B23" s="16" t="s">
        <v>209</v>
      </c>
      <c r="C23" s="686" t="s">
        <v>132</v>
      </c>
      <c r="D23" s="16" t="s">
        <v>132</v>
      </c>
      <c r="E23" s="16" t="s">
        <v>132</v>
      </c>
      <c r="F23" s="16" t="s">
        <v>132</v>
      </c>
      <c r="G23" s="16" t="s">
        <v>132</v>
      </c>
      <c r="H23" s="16" t="s">
        <v>132</v>
      </c>
      <c r="I23" s="16" t="s">
        <v>132</v>
      </c>
      <c r="J23" s="16" t="s">
        <v>132</v>
      </c>
      <c r="K23" s="16" t="s">
        <v>132</v>
      </c>
      <c r="L23" s="16" t="s">
        <v>132</v>
      </c>
      <c r="M23" s="16" t="s">
        <v>132</v>
      </c>
      <c r="N23" s="16">
        <v>91</v>
      </c>
      <c r="O23" s="16">
        <v>90</v>
      </c>
      <c r="P23" s="16">
        <v>95</v>
      </c>
      <c r="Q23" s="16">
        <v>71</v>
      </c>
      <c r="R23" s="16">
        <v>76</v>
      </c>
      <c r="S23" s="16">
        <v>75</v>
      </c>
      <c r="T23" s="16">
        <v>71</v>
      </c>
      <c r="U23" s="16">
        <v>70</v>
      </c>
      <c r="V23" s="16" t="s">
        <v>135</v>
      </c>
      <c r="W23" s="16">
        <v>639</v>
      </c>
      <c r="X23" s="16">
        <v>100</v>
      </c>
      <c r="Y23" s="16" t="s">
        <v>192</v>
      </c>
      <c r="Z23" s="16" t="s">
        <v>192</v>
      </c>
      <c r="AA23" s="18"/>
      <c r="AB23" s="16" t="s">
        <v>192</v>
      </c>
      <c r="AC23" s="16" t="s">
        <v>192</v>
      </c>
      <c r="AD23" s="18"/>
      <c r="AE23" s="16" t="s">
        <v>193</v>
      </c>
      <c r="AF23" s="16">
        <v>41.31944</v>
      </c>
      <c r="AG23" s="16">
        <v>61.19791</v>
      </c>
      <c r="AH23" s="16" t="s">
        <v>194</v>
      </c>
      <c r="AI23" s="16">
        <v>5</v>
      </c>
      <c r="AJ23" s="15" t="s">
        <v>193</v>
      </c>
    </row>
    <row r="24" spans="1:36">
      <c r="A24" s="16">
        <v>251</v>
      </c>
      <c r="B24" s="16" t="s">
        <v>210</v>
      </c>
      <c r="C24" s="686" t="s">
        <v>132</v>
      </c>
      <c r="D24" s="16" t="s">
        <v>132</v>
      </c>
      <c r="E24" s="16" t="s">
        <v>132</v>
      </c>
      <c r="F24" s="16" t="s">
        <v>132</v>
      </c>
      <c r="G24" s="16" t="s">
        <v>132</v>
      </c>
      <c r="H24" s="16" t="s">
        <v>132</v>
      </c>
      <c r="I24" s="16" t="s">
        <v>132</v>
      </c>
      <c r="J24" s="16" t="s">
        <v>132</v>
      </c>
      <c r="K24" s="16" t="s">
        <v>132</v>
      </c>
      <c r="L24" s="16" t="s">
        <v>114</v>
      </c>
      <c r="M24" s="16" t="s">
        <v>114</v>
      </c>
      <c r="N24" s="16">
        <v>93</v>
      </c>
      <c r="O24" s="16">
        <v>93</v>
      </c>
      <c r="P24" s="16">
        <v>97</v>
      </c>
      <c r="Q24" s="16">
        <v>66</v>
      </c>
      <c r="R24" s="16">
        <v>83</v>
      </c>
      <c r="S24" s="16">
        <v>76</v>
      </c>
      <c r="T24" s="16">
        <v>87</v>
      </c>
      <c r="U24" s="16">
        <v>86</v>
      </c>
      <c r="V24" s="16" t="s">
        <v>135</v>
      </c>
      <c r="W24" s="16">
        <v>681</v>
      </c>
      <c r="X24" s="16">
        <v>100</v>
      </c>
      <c r="Y24" s="16" t="s">
        <v>192</v>
      </c>
      <c r="Z24" s="16" t="s">
        <v>192</v>
      </c>
      <c r="AA24" s="18"/>
      <c r="AB24" s="16" t="s">
        <v>192</v>
      </c>
      <c r="AC24" s="16" t="s">
        <v>192</v>
      </c>
      <c r="AD24" s="18"/>
      <c r="AE24" s="16" t="s">
        <v>193</v>
      </c>
      <c r="AF24" s="16">
        <v>73.414299999999997</v>
      </c>
      <c r="AG24" s="16">
        <v>97.435890000000001</v>
      </c>
      <c r="AH24" s="16" t="s">
        <v>194</v>
      </c>
      <c r="AI24" s="16">
        <v>5</v>
      </c>
      <c r="AJ24" s="15" t="s">
        <v>192</v>
      </c>
    </row>
    <row r="25" spans="1:36">
      <c r="A25" s="16">
        <v>261</v>
      </c>
      <c r="B25" s="16" t="s">
        <v>211</v>
      </c>
      <c r="C25" s="686" t="s">
        <v>112</v>
      </c>
      <c r="D25" s="16" t="s">
        <v>132</v>
      </c>
      <c r="E25" s="18" t="s">
        <v>112</v>
      </c>
      <c r="F25" s="18" t="s">
        <v>112</v>
      </c>
      <c r="G25" s="18" t="s">
        <v>114</v>
      </c>
      <c r="H25" s="18" t="s">
        <v>112</v>
      </c>
      <c r="I25" s="18" t="s">
        <v>112</v>
      </c>
      <c r="J25" s="18" t="s">
        <v>112</v>
      </c>
      <c r="K25" s="18" t="s">
        <v>110</v>
      </c>
      <c r="L25" s="18" t="s">
        <v>110</v>
      </c>
      <c r="M25" s="18" t="s">
        <v>110</v>
      </c>
      <c r="N25" s="16">
        <v>62</v>
      </c>
      <c r="O25" s="16">
        <v>66</v>
      </c>
      <c r="P25" s="16">
        <v>91</v>
      </c>
      <c r="Q25" s="16">
        <v>31</v>
      </c>
      <c r="R25" s="16">
        <v>50</v>
      </c>
      <c r="S25" s="16">
        <v>59</v>
      </c>
      <c r="T25" s="16">
        <v>38</v>
      </c>
      <c r="U25" s="16">
        <v>67</v>
      </c>
      <c r="V25" s="16" t="s">
        <v>135</v>
      </c>
      <c r="W25" s="16">
        <v>464</v>
      </c>
      <c r="X25" s="16">
        <v>98</v>
      </c>
      <c r="Y25" s="16" t="s">
        <v>192</v>
      </c>
      <c r="Z25" s="16" t="s">
        <v>193</v>
      </c>
      <c r="AA25" s="18"/>
      <c r="AB25" s="16" t="s">
        <v>192</v>
      </c>
      <c r="AC25" s="16" t="s">
        <v>192</v>
      </c>
      <c r="AD25" s="18"/>
      <c r="AE25" s="16" t="s">
        <v>193</v>
      </c>
      <c r="AF25" s="16">
        <v>93.213570000000004</v>
      </c>
      <c r="AG25" s="16">
        <v>94.211569999999995</v>
      </c>
      <c r="AH25" s="16" t="s">
        <v>194</v>
      </c>
      <c r="AI25" s="16">
        <v>5</v>
      </c>
      <c r="AJ25" s="15" t="s">
        <v>192</v>
      </c>
    </row>
    <row r="26" spans="1:36">
      <c r="A26" s="16">
        <v>271</v>
      </c>
      <c r="B26" s="16" t="s">
        <v>212</v>
      </c>
      <c r="C26" s="686" t="s">
        <v>132</v>
      </c>
      <c r="D26" s="16" t="s">
        <v>132</v>
      </c>
      <c r="E26" s="16" t="s">
        <v>132</v>
      </c>
      <c r="F26" s="18" t="s">
        <v>132</v>
      </c>
      <c r="G26" s="18" t="s">
        <v>132</v>
      </c>
      <c r="H26" s="18" t="s">
        <v>132</v>
      </c>
      <c r="I26" s="18" t="s">
        <v>132</v>
      </c>
      <c r="J26" s="18" t="s">
        <v>132</v>
      </c>
      <c r="K26" s="18" t="s">
        <v>132</v>
      </c>
      <c r="L26" s="18" t="s">
        <v>132</v>
      </c>
      <c r="M26" s="18" t="s">
        <v>114</v>
      </c>
      <c r="N26" s="16">
        <v>87</v>
      </c>
      <c r="O26" s="16">
        <v>89</v>
      </c>
      <c r="P26" s="16">
        <v>92</v>
      </c>
      <c r="Q26" s="16">
        <v>69</v>
      </c>
      <c r="R26" s="16">
        <v>82</v>
      </c>
      <c r="S26" s="16">
        <v>81</v>
      </c>
      <c r="T26" s="16">
        <v>70</v>
      </c>
      <c r="U26" s="16">
        <v>84</v>
      </c>
      <c r="V26" s="16" t="s">
        <v>135</v>
      </c>
      <c r="W26" s="16">
        <v>654</v>
      </c>
      <c r="X26" s="16">
        <v>100</v>
      </c>
      <c r="Y26" s="16" t="s">
        <v>192</v>
      </c>
      <c r="Z26" s="16" t="s">
        <v>192</v>
      </c>
      <c r="AA26" s="18"/>
      <c r="AB26" s="16" t="s">
        <v>192</v>
      </c>
      <c r="AC26" s="16" t="s">
        <v>192</v>
      </c>
      <c r="AD26" s="18"/>
      <c r="AE26" s="16" t="s">
        <v>193</v>
      </c>
      <c r="AF26" s="16">
        <v>77.430549999999997</v>
      </c>
      <c r="AG26" s="16">
        <v>95.486109999999996</v>
      </c>
      <c r="AH26" s="16" t="s">
        <v>194</v>
      </c>
      <c r="AI26" s="16">
        <v>5</v>
      </c>
      <c r="AJ26" s="15" t="s">
        <v>192</v>
      </c>
    </row>
    <row r="27" spans="1:36">
      <c r="A27" s="16">
        <v>311</v>
      </c>
      <c r="B27" s="16" t="s">
        <v>119</v>
      </c>
      <c r="C27" s="686" t="s">
        <v>132</v>
      </c>
      <c r="D27" s="16" t="s">
        <v>110</v>
      </c>
      <c r="E27" s="16" t="s">
        <v>110</v>
      </c>
      <c r="F27" s="16"/>
      <c r="G27" s="16"/>
      <c r="H27" s="16"/>
      <c r="I27" s="16"/>
      <c r="J27" s="16"/>
      <c r="K27" s="16"/>
      <c r="L27" s="16"/>
      <c r="M27" s="16"/>
      <c r="N27" s="16">
        <v>61</v>
      </c>
      <c r="O27" s="16">
        <v>65</v>
      </c>
      <c r="P27" s="16">
        <v>96</v>
      </c>
      <c r="Q27" s="16">
        <v>17</v>
      </c>
      <c r="R27" s="16">
        <v>62</v>
      </c>
      <c r="S27" s="16">
        <v>75</v>
      </c>
      <c r="T27" s="16">
        <v>75</v>
      </c>
      <c r="U27" s="16">
        <v>81</v>
      </c>
      <c r="V27" s="16" t="s">
        <v>135</v>
      </c>
      <c r="W27" s="16">
        <v>532</v>
      </c>
      <c r="X27" s="16">
        <v>100</v>
      </c>
      <c r="Y27" s="16" t="s">
        <v>192</v>
      </c>
      <c r="Z27" s="16" t="s">
        <v>192</v>
      </c>
      <c r="AA27" s="18"/>
      <c r="AB27" s="16" t="s">
        <v>192</v>
      </c>
      <c r="AC27" s="16" t="s">
        <v>192</v>
      </c>
      <c r="AD27" s="18"/>
      <c r="AE27" s="16" t="s">
        <v>193</v>
      </c>
      <c r="AF27" s="16">
        <v>94.943820000000002</v>
      </c>
      <c r="AG27" s="16">
        <v>99.250929999999997</v>
      </c>
      <c r="AH27" s="16" t="s">
        <v>194</v>
      </c>
      <c r="AI27" s="16">
        <v>5</v>
      </c>
      <c r="AJ27" s="15" t="s">
        <v>192</v>
      </c>
    </row>
    <row r="28" spans="1:36">
      <c r="A28" s="16">
        <v>312</v>
      </c>
      <c r="B28" s="16" t="s">
        <v>14</v>
      </c>
      <c r="C28" s="686" t="s">
        <v>132</v>
      </c>
      <c r="D28" s="16" t="s">
        <v>132</v>
      </c>
      <c r="E28" s="16" t="s">
        <v>132</v>
      </c>
      <c r="F28" s="16" t="s">
        <v>114</v>
      </c>
      <c r="G28" s="16"/>
      <c r="H28" s="16"/>
      <c r="I28" s="16"/>
      <c r="J28" s="16"/>
      <c r="K28" s="16"/>
      <c r="L28" s="16"/>
      <c r="M28" s="16"/>
      <c r="N28" s="16">
        <v>84</v>
      </c>
      <c r="O28" s="16">
        <v>86</v>
      </c>
      <c r="P28" s="16">
        <v>98</v>
      </c>
      <c r="Q28" s="16">
        <v>65</v>
      </c>
      <c r="R28" s="16">
        <v>76</v>
      </c>
      <c r="S28" s="16">
        <v>80</v>
      </c>
      <c r="T28" s="16">
        <v>57</v>
      </c>
      <c r="U28" s="16">
        <v>63</v>
      </c>
      <c r="V28" s="16" t="s">
        <v>135</v>
      </c>
      <c r="W28" s="16">
        <v>609</v>
      </c>
      <c r="X28" s="16">
        <v>100</v>
      </c>
      <c r="Y28" s="16" t="s">
        <v>192</v>
      </c>
      <c r="Z28" s="16" t="s">
        <v>192</v>
      </c>
      <c r="AA28" s="18"/>
      <c r="AB28" s="16" t="s">
        <v>192</v>
      </c>
      <c r="AC28" s="16" t="s">
        <v>192</v>
      </c>
      <c r="AD28" s="18"/>
      <c r="AE28" s="16" t="s">
        <v>192</v>
      </c>
      <c r="AF28" s="16">
        <v>55.684449999999998</v>
      </c>
      <c r="AG28" s="16">
        <v>93.039439999999999</v>
      </c>
      <c r="AH28" s="16" t="s">
        <v>194</v>
      </c>
      <c r="AI28" s="16">
        <v>5</v>
      </c>
      <c r="AJ28" s="15" t="s">
        <v>192</v>
      </c>
    </row>
    <row r="29" spans="1:36">
      <c r="A29" s="16">
        <v>321</v>
      </c>
      <c r="B29" s="16" t="s">
        <v>213</v>
      </c>
      <c r="C29" s="686" t="s">
        <v>114</v>
      </c>
      <c r="D29" s="16" t="s">
        <v>132</v>
      </c>
      <c r="E29" s="18" t="s">
        <v>132</v>
      </c>
      <c r="F29" s="18" t="s">
        <v>132</v>
      </c>
      <c r="G29" s="18" t="s">
        <v>132</v>
      </c>
      <c r="H29" s="18" t="s">
        <v>114</v>
      </c>
      <c r="I29" s="18" t="s">
        <v>114</v>
      </c>
      <c r="J29" s="18" t="s">
        <v>132</v>
      </c>
      <c r="K29" s="18" t="s">
        <v>114</v>
      </c>
      <c r="L29" s="18" t="s">
        <v>132</v>
      </c>
      <c r="M29" s="18" t="s">
        <v>112</v>
      </c>
      <c r="N29" s="16">
        <v>68</v>
      </c>
      <c r="O29" s="16">
        <v>72</v>
      </c>
      <c r="P29" s="16">
        <v>87</v>
      </c>
      <c r="Q29" s="16">
        <v>32</v>
      </c>
      <c r="R29" s="16">
        <v>65</v>
      </c>
      <c r="S29" s="16">
        <v>63</v>
      </c>
      <c r="T29" s="16">
        <v>62</v>
      </c>
      <c r="U29" s="16">
        <v>66</v>
      </c>
      <c r="V29" s="16" t="s">
        <v>135</v>
      </c>
      <c r="W29" s="16">
        <v>515</v>
      </c>
      <c r="X29" s="16">
        <v>100</v>
      </c>
      <c r="Y29" s="16" t="s">
        <v>192</v>
      </c>
      <c r="Z29" s="16" t="s">
        <v>192</v>
      </c>
      <c r="AA29" s="18"/>
      <c r="AB29" s="16" t="s">
        <v>192</v>
      </c>
      <c r="AC29" s="16" t="s">
        <v>192</v>
      </c>
      <c r="AD29" s="18"/>
      <c r="AE29" s="16" t="s">
        <v>193</v>
      </c>
      <c r="AF29" s="16">
        <v>90.148910000000001</v>
      </c>
      <c r="AG29" s="16">
        <v>91.86712</v>
      </c>
      <c r="AH29" s="16" t="s">
        <v>194</v>
      </c>
      <c r="AI29" s="16">
        <v>5</v>
      </c>
      <c r="AJ29" s="15" t="s">
        <v>192</v>
      </c>
    </row>
    <row r="30" spans="1:36">
      <c r="A30" s="16">
        <v>332</v>
      </c>
      <c r="B30" s="16" t="s">
        <v>214</v>
      </c>
      <c r="C30" s="686" t="s">
        <v>132</v>
      </c>
      <c r="D30" s="16" t="s">
        <v>132</v>
      </c>
      <c r="E30" s="16" t="s">
        <v>114</v>
      </c>
      <c r="F30" s="18"/>
      <c r="G30" s="18"/>
      <c r="H30" s="18"/>
      <c r="I30" s="18"/>
      <c r="J30" s="18"/>
      <c r="K30" s="18"/>
      <c r="L30" s="18"/>
      <c r="M30" s="18"/>
      <c r="N30" s="16">
        <v>73</v>
      </c>
      <c r="O30" s="16">
        <v>69</v>
      </c>
      <c r="P30" s="16">
        <v>89</v>
      </c>
      <c r="Q30" s="16">
        <v>37</v>
      </c>
      <c r="R30" s="16">
        <v>70</v>
      </c>
      <c r="S30" s="16">
        <v>67</v>
      </c>
      <c r="T30" s="16">
        <v>69</v>
      </c>
      <c r="U30" s="16">
        <v>65</v>
      </c>
      <c r="V30" s="16" t="s">
        <v>135</v>
      </c>
      <c r="W30" s="16">
        <v>539</v>
      </c>
      <c r="X30" s="16">
        <v>100</v>
      </c>
      <c r="Y30" s="16" t="s">
        <v>192</v>
      </c>
      <c r="Z30" s="16" t="s">
        <v>192</v>
      </c>
      <c r="AA30" s="18"/>
      <c r="AB30" s="16" t="s">
        <v>192</v>
      </c>
      <c r="AC30" s="16" t="s">
        <v>192</v>
      </c>
      <c r="AD30" s="18"/>
      <c r="AE30" s="16" t="s">
        <v>192</v>
      </c>
      <c r="AF30" s="16">
        <v>79.523799999999994</v>
      </c>
      <c r="AG30" s="16">
        <v>94.190470000000005</v>
      </c>
      <c r="AH30" s="16" t="s">
        <v>197</v>
      </c>
      <c r="AI30" s="16">
        <v>5</v>
      </c>
      <c r="AJ30" s="15" t="s">
        <v>192</v>
      </c>
    </row>
    <row r="31" spans="1:36">
      <c r="A31" s="16">
        <v>339</v>
      </c>
      <c r="B31" s="16" t="s">
        <v>1354</v>
      </c>
      <c r="C31" s="686" t="s">
        <v>110</v>
      </c>
      <c r="D31" s="16"/>
      <c r="E31" s="16"/>
      <c r="F31" s="16"/>
      <c r="G31" s="16"/>
      <c r="H31" s="16"/>
      <c r="I31" s="16"/>
      <c r="J31" s="16"/>
      <c r="K31" s="16"/>
      <c r="L31" s="16"/>
      <c r="M31" s="16"/>
      <c r="N31" s="16">
        <v>61</v>
      </c>
      <c r="O31" s="16">
        <v>54</v>
      </c>
      <c r="P31" s="16">
        <v>83</v>
      </c>
      <c r="Q31" s="16">
        <v>34</v>
      </c>
      <c r="R31" s="16">
        <v>50</v>
      </c>
      <c r="S31" s="16">
        <v>45</v>
      </c>
      <c r="T31" s="16">
        <v>50</v>
      </c>
      <c r="U31" s="16">
        <v>45</v>
      </c>
      <c r="V31" s="16" t="s">
        <v>135</v>
      </c>
      <c r="W31" s="16">
        <v>422</v>
      </c>
      <c r="X31" s="16">
        <v>100</v>
      </c>
      <c r="Y31" s="16"/>
      <c r="Z31" s="16" t="s">
        <v>192</v>
      </c>
      <c r="AA31" s="18"/>
      <c r="AB31" s="16"/>
      <c r="AC31" s="16" t="s">
        <v>193</v>
      </c>
      <c r="AD31" s="18"/>
      <c r="AE31" s="16" t="s">
        <v>192</v>
      </c>
      <c r="AF31" s="16">
        <v>61.194020000000002</v>
      </c>
      <c r="AG31" s="16">
        <v>81.716409999999996</v>
      </c>
      <c r="AH31" s="16" t="s">
        <v>194</v>
      </c>
      <c r="AI31" s="16">
        <v>5</v>
      </c>
      <c r="AJ31" s="15" t="s">
        <v>193</v>
      </c>
    </row>
    <row r="32" spans="1:36">
      <c r="A32" s="16">
        <v>341</v>
      </c>
      <c r="B32" s="16" t="s">
        <v>215</v>
      </c>
      <c r="C32" s="686" t="s">
        <v>132</v>
      </c>
      <c r="D32" s="16" t="s">
        <v>132</v>
      </c>
      <c r="E32" s="16"/>
      <c r="F32" s="16"/>
      <c r="G32" s="16"/>
      <c r="H32" s="16"/>
      <c r="I32" s="16"/>
      <c r="J32" s="16"/>
      <c r="K32" s="16"/>
      <c r="L32" s="16"/>
      <c r="M32" s="16"/>
      <c r="N32" s="16">
        <v>76</v>
      </c>
      <c r="O32" s="16">
        <v>68</v>
      </c>
      <c r="P32" s="16">
        <v>91</v>
      </c>
      <c r="Q32" s="16">
        <v>37</v>
      </c>
      <c r="R32" s="16">
        <v>72</v>
      </c>
      <c r="S32" s="16">
        <v>69</v>
      </c>
      <c r="T32" s="16">
        <v>65</v>
      </c>
      <c r="U32" s="16">
        <v>72</v>
      </c>
      <c r="V32" s="16" t="s">
        <v>135</v>
      </c>
      <c r="W32" s="16">
        <v>550</v>
      </c>
      <c r="X32" s="16">
        <v>100</v>
      </c>
      <c r="Y32" s="16" t="s">
        <v>192</v>
      </c>
      <c r="Z32" s="16" t="s">
        <v>192</v>
      </c>
      <c r="AA32" s="18"/>
      <c r="AB32" s="16" t="s">
        <v>192</v>
      </c>
      <c r="AC32" s="16" t="s">
        <v>192</v>
      </c>
      <c r="AD32" s="18"/>
      <c r="AE32" s="16" t="s">
        <v>193</v>
      </c>
      <c r="AF32" s="16">
        <v>94.354830000000007</v>
      </c>
      <c r="AG32" s="16">
        <v>98.548379999999995</v>
      </c>
      <c r="AH32" s="16" t="s">
        <v>194</v>
      </c>
      <c r="AI32" s="16">
        <v>5</v>
      </c>
      <c r="AJ32" s="15" t="s">
        <v>192</v>
      </c>
    </row>
    <row r="33" spans="1:36">
      <c r="A33" s="16">
        <v>342</v>
      </c>
      <c r="B33" s="16" t="s">
        <v>216</v>
      </c>
      <c r="C33" s="686" t="s">
        <v>132</v>
      </c>
      <c r="D33" s="16" t="s">
        <v>132</v>
      </c>
      <c r="E33" s="16" t="s">
        <v>132</v>
      </c>
      <c r="F33" s="16" t="s">
        <v>132</v>
      </c>
      <c r="G33" s="16"/>
      <c r="H33" s="16"/>
      <c r="I33" s="16"/>
      <c r="J33" s="16"/>
      <c r="K33" s="16"/>
      <c r="L33" s="16"/>
      <c r="M33" s="16"/>
      <c r="N33" s="16">
        <v>78</v>
      </c>
      <c r="O33" s="16">
        <v>78</v>
      </c>
      <c r="P33" s="16">
        <v>86</v>
      </c>
      <c r="Q33" s="16">
        <v>52</v>
      </c>
      <c r="R33" s="16">
        <v>71</v>
      </c>
      <c r="S33" s="16">
        <v>67</v>
      </c>
      <c r="T33" s="16">
        <v>69</v>
      </c>
      <c r="U33" s="16">
        <v>75</v>
      </c>
      <c r="V33" s="16" t="s">
        <v>135</v>
      </c>
      <c r="W33" s="16">
        <v>576</v>
      </c>
      <c r="X33" s="16">
        <v>100</v>
      </c>
      <c r="Y33" s="16" t="s">
        <v>192</v>
      </c>
      <c r="Z33" s="16" t="s">
        <v>192</v>
      </c>
      <c r="AA33" s="18"/>
      <c r="AB33" s="16" t="s">
        <v>192</v>
      </c>
      <c r="AC33" s="16" t="s">
        <v>192</v>
      </c>
      <c r="AD33" s="18"/>
      <c r="AE33" s="16" t="s">
        <v>192</v>
      </c>
      <c r="AF33" s="16">
        <v>51.405619999999999</v>
      </c>
      <c r="AG33" s="16">
        <v>93.975899999999996</v>
      </c>
      <c r="AH33" s="16" t="s">
        <v>194</v>
      </c>
      <c r="AI33" s="16">
        <v>5</v>
      </c>
      <c r="AJ33" s="15" t="s">
        <v>193</v>
      </c>
    </row>
    <row r="34" spans="1:36">
      <c r="A34" s="16">
        <v>361</v>
      </c>
      <c r="B34" s="16" t="s">
        <v>217</v>
      </c>
      <c r="C34" s="686" t="s">
        <v>114</v>
      </c>
      <c r="D34" s="16" t="s">
        <v>112</v>
      </c>
      <c r="E34" s="16" t="s">
        <v>112</v>
      </c>
      <c r="F34" s="16" t="s">
        <v>112</v>
      </c>
      <c r="G34" s="16" t="s">
        <v>112</v>
      </c>
      <c r="H34" s="16" t="s">
        <v>112</v>
      </c>
      <c r="I34" s="16" t="s">
        <v>112</v>
      </c>
      <c r="J34" s="16" t="s">
        <v>112</v>
      </c>
      <c r="K34" s="16" t="s">
        <v>114</v>
      </c>
      <c r="L34" s="16" t="s">
        <v>110</v>
      </c>
      <c r="M34" s="16" t="s">
        <v>110</v>
      </c>
      <c r="N34" s="16">
        <v>61</v>
      </c>
      <c r="O34" s="16">
        <v>61</v>
      </c>
      <c r="P34" s="16">
        <v>85</v>
      </c>
      <c r="Q34" s="16">
        <v>27</v>
      </c>
      <c r="R34" s="16">
        <v>67</v>
      </c>
      <c r="S34" s="16">
        <v>69</v>
      </c>
      <c r="T34" s="16">
        <v>65</v>
      </c>
      <c r="U34" s="16">
        <v>71</v>
      </c>
      <c r="V34" s="16" t="s">
        <v>135</v>
      </c>
      <c r="W34" s="16">
        <v>506</v>
      </c>
      <c r="X34" s="16">
        <v>100</v>
      </c>
      <c r="Y34" s="16" t="s">
        <v>192</v>
      </c>
      <c r="Z34" s="16" t="s">
        <v>192</v>
      </c>
      <c r="AA34" s="16"/>
      <c r="AB34" s="16" t="s">
        <v>193</v>
      </c>
      <c r="AC34" s="16" t="s">
        <v>192</v>
      </c>
      <c r="AD34" s="18"/>
      <c r="AE34" s="16" t="s">
        <v>193</v>
      </c>
      <c r="AF34" s="16">
        <v>90.057630000000003</v>
      </c>
      <c r="AG34" s="16">
        <v>97.694519999999997</v>
      </c>
      <c r="AH34" s="16" t="s">
        <v>194</v>
      </c>
      <c r="AI34" s="16">
        <v>5</v>
      </c>
      <c r="AJ34" s="15" t="s">
        <v>192</v>
      </c>
    </row>
    <row r="35" spans="1:36">
      <c r="A35" s="16">
        <v>400</v>
      </c>
      <c r="B35" s="16" t="s">
        <v>218</v>
      </c>
      <c r="C35" s="686" t="s">
        <v>132</v>
      </c>
      <c r="D35" s="16" t="s">
        <v>132</v>
      </c>
      <c r="E35" s="16" t="s">
        <v>132</v>
      </c>
      <c r="F35" s="16" t="s">
        <v>132</v>
      </c>
      <c r="G35" s="16" t="s">
        <v>132</v>
      </c>
      <c r="H35" s="16" t="s">
        <v>132</v>
      </c>
      <c r="I35" s="16" t="s">
        <v>132</v>
      </c>
      <c r="J35" s="16" t="s">
        <v>132</v>
      </c>
      <c r="K35" s="16" t="s">
        <v>112</v>
      </c>
      <c r="L35" s="16" t="s">
        <v>196</v>
      </c>
      <c r="M35" s="16"/>
      <c r="N35" s="16">
        <v>95</v>
      </c>
      <c r="O35" s="16">
        <v>95</v>
      </c>
      <c r="P35" s="16">
        <v>92</v>
      </c>
      <c r="Q35" s="16">
        <v>84</v>
      </c>
      <c r="R35" s="16">
        <v>74</v>
      </c>
      <c r="S35" s="16">
        <v>66</v>
      </c>
      <c r="T35" s="16">
        <v>88</v>
      </c>
      <c r="U35" s="16">
        <v>82</v>
      </c>
      <c r="V35" s="16" t="s">
        <v>135</v>
      </c>
      <c r="W35" s="16">
        <v>676</v>
      </c>
      <c r="X35" s="16">
        <v>100</v>
      </c>
      <c r="Y35" s="16" t="s">
        <v>192</v>
      </c>
      <c r="Z35" s="16" t="s">
        <v>192</v>
      </c>
      <c r="AA35" s="16"/>
      <c r="AB35" s="16" t="s">
        <v>192</v>
      </c>
      <c r="AC35" s="16" t="s">
        <v>192</v>
      </c>
      <c r="AD35" s="18"/>
      <c r="AE35" s="16" t="s">
        <v>192</v>
      </c>
      <c r="AF35" s="16">
        <v>21.11553</v>
      </c>
      <c r="AG35" s="16">
        <v>82.270910000000001</v>
      </c>
      <c r="AH35" s="16" t="s">
        <v>194</v>
      </c>
      <c r="AI35" s="16">
        <v>5</v>
      </c>
      <c r="AJ35" s="15" t="s">
        <v>193</v>
      </c>
    </row>
    <row r="36" spans="1:36">
      <c r="A36" s="16">
        <v>401</v>
      </c>
      <c r="B36" s="16" t="s">
        <v>219</v>
      </c>
      <c r="C36" s="686" t="s">
        <v>114</v>
      </c>
      <c r="D36" s="16" t="s">
        <v>114</v>
      </c>
      <c r="E36" s="16" t="s">
        <v>132</v>
      </c>
      <c r="F36" s="16" t="s">
        <v>132</v>
      </c>
      <c r="G36" s="16" t="s">
        <v>132</v>
      </c>
      <c r="H36" s="16" t="s">
        <v>132</v>
      </c>
      <c r="I36" s="16" t="s">
        <v>114</v>
      </c>
      <c r="J36" s="16" t="s">
        <v>114</v>
      </c>
      <c r="K36" s="16" t="s">
        <v>112</v>
      </c>
      <c r="L36" s="16" t="s">
        <v>110</v>
      </c>
      <c r="M36" s="16" t="s">
        <v>110</v>
      </c>
      <c r="N36" s="16">
        <v>53</v>
      </c>
      <c r="O36" s="16">
        <v>66</v>
      </c>
      <c r="P36" s="16">
        <v>86</v>
      </c>
      <c r="Q36" s="16">
        <v>53</v>
      </c>
      <c r="R36" s="16">
        <v>61</v>
      </c>
      <c r="S36" s="16">
        <v>75</v>
      </c>
      <c r="T36" s="16">
        <v>53</v>
      </c>
      <c r="U36" s="16">
        <v>76</v>
      </c>
      <c r="V36" s="16" t="s">
        <v>135</v>
      </c>
      <c r="W36" s="16">
        <v>523</v>
      </c>
      <c r="X36" s="16">
        <v>100</v>
      </c>
      <c r="Y36" s="16" t="s">
        <v>192</v>
      </c>
      <c r="Z36" s="16" t="s">
        <v>192</v>
      </c>
      <c r="AA36" s="18"/>
      <c r="AB36" s="16" t="s">
        <v>192</v>
      </c>
      <c r="AC36" s="16" t="s">
        <v>192</v>
      </c>
      <c r="AD36" s="18"/>
      <c r="AE36" s="16" t="s">
        <v>193</v>
      </c>
      <c r="AF36" s="16">
        <v>96.534649999999999</v>
      </c>
      <c r="AG36" s="16">
        <v>99.009900000000002</v>
      </c>
      <c r="AH36" s="16" t="s">
        <v>194</v>
      </c>
      <c r="AI36" s="16">
        <v>5</v>
      </c>
      <c r="AJ36" s="15" t="s">
        <v>192</v>
      </c>
    </row>
    <row r="37" spans="1:36">
      <c r="A37" s="16">
        <v>441</v>
      </c>
      <c r="B37" s="16" t="s">
        <v>220</v>
      </c>
      <c r="C37" s="686" t="s">
        <v>132</v>
      </c>
      <c r="D37" s="16" t="s">
        <v>114</v>
      </c>
      <c r="E37" s="16" t="s">
        <v>132</v>
      </c>
      <c r="F37" s="16" t="s">
        <v>132</v>
      </c>
      <c r="G37" s="16" t="s">
        <v>132</v>
      </c>
      <c r="H37" s="16" t="s">
        <v>132</v>
      </c>
      <c r="I37" s="16" t="s">
        <v>132</v>
      </c>
      <c r="J37" s="16" t="s">
        <v>114</v>
      </c>
      <c r="K37" s="16" t="s">
        <v>132</v>
      </c>
      <c r="L37" s="16" t="s">
        <v>112</v>
      </c>
      <c r="M37" s="16" t="s">
        <v>112</v>
      </c>
      <c r="N37" s="16">
        <v>94</v>
      </c>
      <c r="O37" s="16">
        <v>91</v>
      </c>
      <c r="P37" s="16">
        <v>95</v>
      </c>
      <c r="Q37" s="16">
        <v>70</v>
      </c>
      <c r="R37" s="16">
        <v>79</v>
      </c>
      <c r="S37" s="16">
        <v>76</v>
      </c>
      <c r="T37" s="16">
        <v>75</v>
      </c>
      <c r="U37" s="16">
        <v>82</v>
      </c>
      <c r="V37" s="16" t="s">
        <v>135</v>
      </c>
      <c r="W37" s="16">
        <v>662</v>
      </c>
      <c r="X37" s="16">
        <v>100</v>
      </c>
      <c r="Y37" s="16" t="s">
        <v>193</v>
      </c>
      <c r="Z37" s="16" t="s">
        <v>192</v>
      </c>
      <c r="AA37" s="18"/>
      <c r="AB37" s="16" t="s">
        <v>192</v>
      </c>
      <c r="AC37" s="16" t="s">
        <v>192</v>
      </c>
      <c r="AD37" s="18"/>
      <c r="AE37" s="16" t="s">
        <v>193</v>
      </c>
      <c r="AF37" s="16">
        <v>56.751820000000002</v>
      </c>
      <c r="AG37" s="16">
        <v>87.591239999999999</v>
      </c>
      <c r="AH37" s="16" t="s">
        <v>194</v>
      </c>
      <c r="AI37" s="16">
        <v>5</v>
      </c>
      <c r="AJ37" s="15" t="s">
        <v>192</v>
      </c>
    </row>
    <row r="38" spans="1:36">
      <c r="A38" s="16">
        <v>451</v>
      </c>
      <c r="B38" s="16" t="s">
        <v>221</v>
      </c>
      <c r="C38" s="686" t="s">
        <v>132</v>
      </c>
      <c r="D38" s="16" t="s">
        <v>132</v>
      </c>
      <c r="E38" s="16" t="s">
        <v>132</v>
      </c>
      <c r="F38" s="16" t="s">
        <v>132</v>
      </c>
      <c r="G38" s="16" t="s">
        <v>132</v>
      </c>
      <c r="H38" s="16" t="s">
        <v>132</v>
      </c>
      <c r="I38" s="16" t="s">
        <v>132</v>
      </c>
      <c r="J38" s="16" t="s">
        <v>132</v>
      </c>
      <c r="K38" s="16" t="s">
        <v>132</v>
      </c>
      <c r="L38" s="16" t="s">
        <v>112</v>
      </c>
      <c r="M38" s="16" t="s">
        <v>112</v>
      </c>
      <c r="N38" s="16">
        <v>82</v>
      </c>
      <c r="O38" s="16">
        <v>81</v>
      </c>
      <c r="P38" s="16">
        <v>87</v>
      </c>
      <c r="Q38" s="16">
        <v>52</v>
      </c>
      <c r="R38" s="16">
        <v>68</v>
      </c>
      <c r="S38" s="16">
        <v>66</v>
      </c>
      <c r="T38" s="16">
        <v>58</v>
      </c>
      <c r="U38" s="16">
        <v>66</v>
      </c>
      <c r="V38" s="16" t="s">
        <v>135</v>
      </c>
      <c r="W38" s="16">
        <v>560</v>
      </c>
      <c r="X38" s="16">
        <v>100</v>
      </c>
      <c r="Y38" s="16" t="s">
        <v>192</v>
      </c>
      <c r="Z38" s="16" t="s">
        <v>192</v>
      </c>
      <c r="AA38" s="18"/>
      <c r="AB38" s="16" t="s">
        <v>192</v>
      </c>
      <c r="AC38" s="16" t="s">
        <v>192</v>
      </c>
      <c r="AD38" s="18"/>
      <c r="AE38" s="16" t="s">
        <v>193</v>
      </c>
      <c r="AF38" s="16">
        <v>74.598389999999995</v>
      </c>
      <c r="AG38" s="16">
        <v>93.273089999999996</v>
      </c>
      <c r="AH38" s="16" t="s">
        <v>194</v>
      </c>
      <c r="AI38" s="16">
        <v>5</v>
      </c>
      <c r="AJ38" s="15" t="s">
        <v>192</v>
      </c>
    </row>
    <row r="39" spans="1:36">
      <c r="A39" s="16">
        <v>461</v>
      </c>
      <c r="B39" s="16" t="s">
        <v>222</v>
      </c>
      <c r="C39" s="686" t="s">
        <v>112</v>
      </c>
      <c r="D39" s="16" t="s">
        <v>114</v>
      </c>
      <c r="E39" s="16" t="s">
        <v>132</v>
      </c>
      <c r="F39" s="16" t="s">
        <v>110</v>
      </c>
      <c r="G39" s="16" t="s">
        <v>112</v>
      </c>
      <c r="H39" s="18" t="s">
        <v>112</v>
      </c>
      <c r="I39" s="18" t="s">
        <v>112</v>
      </c>
      <c r="J39" s="18" t="s">
        <v>110</v>
      </c>
      <c r="K39" s="18" t="s">
        <v>112</v>
      </c>
      <c r="L39" s="18" t="s">
        <v>114</v>
      </c>
      <c r="M39" s="18" t="s">
        <v>110</v>
      </c>
      <c r="N39" s="16">
        <v>54</v>
      </c>
      <c r="O39" s="16">
        <v>63</v>
      </c>
      <c r="P39" s="16">
        <v>80</v>
      </c>
      <c r="Q39" s="16">
        <v>27</v>
      </c>
      <c r="R39" s="16">
        <v>59</v>
      </c>
      <c r="S39" s="16">
        <v>70</v>
      </c>
      <c r="T39" s="16">
        <v>61</v>
      </c>
      <c r="U39" s="16">
        <v>69</v>
      </c>
      <c r="V39" s="16" t="s">
        <v>135</v>
      </c>
      <c r="W39" s="16">
        <v>483</v>
      </c>
      <c r="X39" s="16">
        <v>100</v>
      </c>
      <c r="Y39" s="16" t="s">
        <v>192</v>
      </c>
      <c r="Z39" s="16" t="s">
        <v>192</v>
      </c>
      <c r="AA39" s="18"/>
      <c r="AB39" s="16" t="s">
        <v>192</v>
      </c>
      <c r="AC39" s="16" t="s">
        <v>192</v>
      </c>
      <c r="AD39" s="16"/>
      <c r="AE39" s="16" t="s">
        <v>193</v>
      </c>
      <c r="AF39" s="16">
        <v>91.636790000000005</v>
      </c>
      <c r="AG39" s="16">
        <v>99.402619999999999</v>
      </c>
      <c r="AH39" s="16" t="s">
        <v>194</v>
      </c>
      <c r="AI39" s="16">
        <v>5</v>
      </c>
      <c r="AJ39" s="15" t="s">
        <v>192</v>
      </c>
    </row>
    <row r="40" spans="1:36">
      <c r="A40" s="16">
        <v>481</v>
      </c>
      <c r="B40" s="16" t="s">
        <v>223</v>
      </c>
      <c r="C40" s="686" t="s">
        <v>132</v>
      </c>
      <c r="D40" s="16" t="s">
        <v>132</v>
      </c>
      <c r="E40" s="16" t="s">
        <v>114</v>
      </c>
      <c r="F40" s="16" t="s">
        <v>114</v>
      </c>
      <c r="G40" s="16" t="s">
        <v>132</v>
      </c>
      <c r="H40" s="16" t="s">
        <v>114</v>
      </c>
      <c r="I40" s="16" t="s">
        <v>114</v>
      </c>
      <c r="J40" s="16" t="s">
        <v>114</v>
      </c>
      <c r="K40" s="16" t="s">
        <v>114</v>
      </c>
      <c r="L40" s="16" t="s">
        <v>110</v>
      </c>
      <c r="M40" s="16" t="s">
        <v>110</v>
      </c>
      <c r="N40" s="16">
        <v>73</v>
      </c>
      <c r="O40" s="16">
        <v>76</v>
      </c>
      <c r="P40" s="16">
        <v>93</v>
      </c>
      <c r="Q40" s="16">
        <v>30</v>
      </c>
      <c r="R40" s="16">
        <v>70</v>
      </c>
      <c r="S40" s="16">
        <v>62</v>
      </c>
      <c r="T40" s="16">
        <v>74</v>
      </c>
      <c r="U40" s="16">
        <v>59</v>
      </c>
      <c r="V40" s="16" t="s">
        <v>135</v>
      </c>
      <c r="W40" s="16">
        <v>537</v>
      </c>
      <c r="X40" s="16">
        <v>100</v>
      </c>
      <c r="Y40" s="16" t="s">
        <v>192</v>
      </c>
      <c r="Z40" s="16" t="s">
        <v>192</v>
      </c>
      <c r="AA40" s="18"/>
      <c r="AB40" s="16" t="s">
        <v>192</v>
      </c>
      <c r="AC40" s="16" t="s">
        <v>192</v>
      </c>
      <c r="AD40" s="16"/>
      <c r="AE40" s="16" t="s">
        <v>193</v>
      </c>
      <c r="AF40" s="16">
        <v>94.452340000000007</v>
      </c>
      <c r="AG40" s="16">
        <v>99.288759999999996</v>
      </c>
      <c r="AH40" s="16" t="s">
        <v>194</v>
      </c>
      <c r="AI40" s="16">
        <v>5</v>
      </c>
      <c r="AJ40" s="15" t="s">
        <v>192</v>
      </c>
    </row>
    <row r="41" spans="1:36">
      <c r="A41" s="16">
        <v>510</v>
      </c>
      <c r="B41" s="16" t="s">
        <v>38</v>
      </c>
      <c r="C41" s="686" t="s">
        <v>132</v>
      </c>
      <c r="D41" s="16" t="s">
        <v>132</v>
      </c>
      <c r="E41" s="16" t="s">
        <v>132</v>
      </c>
      <c r="F41" s="16" t="s">
        <v>132</v>
      </c>
      <c r="G41" s="16" t="s">
        <v>132</v>
      </c>
      <c r="H41" s="16" t="s">
        <v>132</v>
      </c>
      <c r="I41" s="16"/>
      <c r="J41" s="16"/>
      <c r="K41" s="16"/>
      <c r="L41" s="16"/>
      <c r="M41" s="16"/>
      <c r="N41" s="16">
        <v>97</v>
      </c>
      <c r="O41" s="16">
        <v>97</v>
      </c>
      <c r="P41" s="16">
        <v>96</v>
      </c>
      <c r="Q41" s="16">
        <v>78</v>
      </c>
      <c r="R41" s="16">
        <v>80</v>
      </c>
      <c r="S41" s="16">
        <v>80</v>
      </c>
      <c r="T41" s="16">
        <v>89</v>
      </c>
      <c r="U41" s="16">
        <v>89</v>
      </c>
      <c r="V41" s="16" t="s">
        <v>135</v>
      </c>
      <c r="W41" s="16">
        <v>706</v>
      </c>
      <c r="X41" s="16">
        <v>100</v>
      </c>
      <c r="Y41" s="16" t="s">
        <v>192</v>
      </c>
      <c r="Z41" s="16" t="s">
        <v>192</v>
      </c>
      <c r="AA41" s="18"/>
      <c r="AB41" s="16" t="s">
        <v>192</v>
      </c>
      <c r="AC41" s="16" t="s">
        <v>192</v>
      </c>
      <c r="AD41" s="18"/>
      <c r="AE41" s="16" t="s">
        <v>192</v>
      </c>
      <c r="AF41" s="16">
        <v>43.691580000000002</v>
      </c>
      <c r="AG41" s="16">
        <v>78.738309999999998</v>
      </c>
      <c r="AH41" s="16" t="s">
        <v>194</v>
      </c>
      <c r="AI41" s="16">
        <v>5</v>
      </c>
      <c r="AJ41" s="15" t="s">
        <v>193</v>
      </c>
    </row>
    <row r="42" spans="1:36">
      <c r="A42" s="16">
        <v>520</v>
      </c>
      <c r="B42" s="16" t="s">
        <v>224</v>
      </c>
      <c r="C42" s="686" t="s">
        <v>132</v>
      </c>
      <c r="D42" s="16" t="s">
        <v>114</v>
      </c>
      <c r="E42" s="16" t="s">
        <v>132</v>
      </c>
      <c r="F42" s="16" t="s">
        <v>132</v>
      </c>
      <c r="G42" s="16" t="s">
        <v>132</v>
      </c>
      <c r="H42" s="16"/>
      <c r="I42" s="16"/>
      <c r="J42" s="16"/>
      <c r="K42" s="16"/>
      <c r="L42" s="16"/>
      <c r="M42" s="16"/>
      <c r="N42" s="16">
        <v>85</v>
      </c>
      <c r="O42" s="16">
        <v>88</v>
      </c>
      <c r="P42" s="16">
        <v>91</v>
      </c>
      <c r="Q42" s="16">
        <v>61</v>
      </c>
      <c r="R42" s="16">
        <v>75</v>
      </c>
      <c r="S42" s="16">
        <v>67</v>
      </c>
      <c r="T42" s="16">
        <v>78</v>
      </c>
      <c r="U42" s="16">
        <v>80</v>
      </c>
      <c r="V42" s="16" t="s">
        <v>135</v>
      </c>
      <c r="W42" s="16">
        <v>625</v>
      </c>
      <c r="X42" s="16">
        <v>100</v>
      </c>
      <c r="Y42" s="16" t="s">
        <v>192</v>
      </c>
      <c r="Z42" s="16" t="s">
        <v>192</v>
      </c>
      <c r="AA42" s="18"/>
      <c r="AB42" s="16" t="s">
        <v>193</v>
      </c>
      <c r="AC42" s="16" t="s">
        <v>192</v>
      </c>
      <c r="AD42" s="18"/>
      <c r="AE42" s="16" t="s">
        <v>192</v>
      </c>
      <c r="AF42" s="16">
        <v>44.731969999999997</v>
      </c>
      <c r="AG42" s="16">
        <v>91.127539999999996</v>
      </c>
      <c r="AH42" s="16" t="s">
        <v>194</v>
      </c>
      <c r="AI42" s="16">
        <v>5</v>
      </c>
      <c r="AJ42" s="15" t="s">
        <v>192</v>
      </c>
    </row>
    <row r="43" spans="1:36">
      <c r="A43" s="16">
        <v>521</v>
      </c>
      <c r="B43" s="16" t="s">
        <v>225</v>
      </c>
      <c r="C43" s="686" t="s">
        <v>112</v>
      </c>
      <c r="D43" s="16" t="s">
        <v>112</v>
      </c>
      <c r="E43" s="16" t="s">
        <v>112</v>
      </c>
      <c r="F43" s="16" t="s">
        <v>112</v>
      </c>
      <c r="G43" s="16" t="s">
        <v>114</v>
      </c>
      <c r="H43" s="16" t="s">
        <v>110</v>
      </c>
      <c r="I43" s="16" t="s">
        <v>112</v>
      </c>
      <c r="J43" s="16" t="s">
        <v>112</v>
      </c>
      <c r="K43" s="16" t="s">
        <v>110</v>
      </c>
      <c r="L43" s="16" t="s">
        <v>110</v>
      </c>
      <c r="M43" s="16" t="s">
        <v>110</v>
      </c>
      <c r="N43" s="16">
        <v>55</v>
      </c>
      <c r="O43" s="16">
        <v>64</v>
      </c>
      <c r="P43" s="16">
        <v>87</v>
      </c>
      <c r="Q43" s="16">
        <v>23</v>
      </c>
      <c r="R43" s="16">
        <v>57</v>
      </c>
      <c r="S43" s="16">
        <v>62</v>
      </c>
      <c r="T43" s="16">
        <v>72</v>
      </c>
      <c r="U43" s="16">
        <v>74</v>
      </c>
      <c r="V43" s="16" t="s">
        <v>135</v>
      </c>
      <c r="W43" s="16">
        <v>494</v>
      </c>
      <c r="X43" s="16">
        <v>100</v>
      </c>
      <c r="Y43" s="16" t="s">
        <v>192</v>
      </c>
      <c r="Z43" s="16" t="s">
        <v>192</v>
      </c>
      <c r="AA43" s="18"/>
      <c r="AB43" s="16" t="s">
        <v>192</v>
      </c>
      <c r="AC43" s="16" t="s">
        <v>192</v>
      </c>
      <c r="AD43" s="18"/>
      <c r="AE43" s="16" t="s">
        <v>193</v>
      </c>
      <c r="AF43" s="16">
        <v>96.074380000000005</v>
      </c>
      <c r="AG43" s="16">
        <v>98.347099999999998</v>
      </c>
      <c r="AH43" s="16" t="s">
        <v>194</v>
      </c>
      <c r="AI43" s="16">
        <v>5</v>
      </c>
      <c r="AJ43" s="15" t="s">
        <v>192</v>
      </c>
    </row>
    <row r="44" spans="1:36">
      <c r="A44" s="16">
        <v>561</v>
      </c>
      <c r="B44" s="16" t="s">
        <v>226</v>
      </c>
      <c r="C44" s="686" t="s">
        <v>112</v>
      </c>
      <c r="D44" s="16" t="s">
        <v>114</v>
      </c>
      <c r="E44" s="16" t="s">
        <v>112</v>
      </c>
      <c r="F44" s="16" t="s">
        <v>112</v>
      </c>
      <c r="G44" s="16" t="s">
        <v>112</v>
      </c>
      <c r="H44" s="16" t="s">
        <v>112</v>
      </c>
      <c r="I44" s="16" t="s">
        <v>114</v>
      </c>
      <c r="J44" s="16" t="s">
        <v>114</v>
      </c>
      <c r="K44" s="16" t="s">
        <v>114</v>
      </c>
      <c r="L44" s="16" t="s">
        <v>112</v>
      </c>
      <c r="M44" s="16" t="s">
        <v>112</v>
      </c>
      <c r="N44" s="16">
        <v>58</v>
      </c>
      <c r="O44" s="16">
        <v>59</v>
      </c>
      <c r="P44" s="16">
        <v>78</v>
      </c>
      <c r="Q44" s="16">
        <v>38</v>
      </c>
      <c r="R44" s="16">
        <v>59</v>
      </c>
      <c r="S44" s="16">
        <v>60</v>
      </c>
      <c r="T44" s="16">
        <v>48</v>
      </c>
      <c r="U44" s="16">
        <v>66</v>
      </c>
      <c r="V44" s="16" t="s">
        <v>135</v>
      </c>
      <c r="W44" s="16">
        <v>466</v>
      </c>
      <c r="X44" s="16">
        <v>100</v>
      </c>
      <c r="Y44" s="16" t="s">
        <v>192</v>
      </c>
      <c r="Z44" s="16" t="s">
        <v>193</v>
      </c>
      <c r="AA44" s="18"/>
      <c r="AB44" s="16" t="s">
        <v>192</v>
      </c>
      <c r="AC44" s="16" t="s">
        <v>192</v>
      </c>
      <c r="AD44" s="18"/>
      <c r="AE44" s="16" t="s">
        <v>193</v>
      </c>
      <c r="AF44" s="16">
        <v>93.592960000000005</v>
      </c>
      <c r="AG44" s="16">
        <v>98.115570000000005</v>
      </c>
      <c r="AH44" s="16" t="s">
        <v>194</v>
      </c>
      <c r="AI44" s="16">
        <v>5</v>
      </c>
      <c r="AJ44" s="15" t="s">
        <v>192</v>
      </c>
    </row>
    <row r="45" spans="1:36">
      <c r="A45" s="16">
        <v>600</v>
      </c>
      <c r="B45" s="16" t="s">
        <v>227</v>
      </c>
      <c r="C45" s="686" t="s">
        <v>132</v>
      </c>
      <c r="D45" s="16" t="s">
        <v>132</v>
      </c>
      <c r="E45" s="16" t="s">
        <v>114</v>
      </c>
      <c r="F45" s="16" t="s">
        <v>132</v>
      </c>
      <c r="G45" s="16" t="s">
        <v>132</v>
      </c>
      <c r="H45" s="16" t="s">
        <v>132</v>
      </c>
      <c r="I45" s="16" t="s">
        <v>132</v>
      </c>
      <c r="J45" s="16" t="s">
        <v>196</v>
      </c>
      <c r="K45" s="16"/>
      <c r="L45" s="16"/>
      <c r="M45" s="16"/>
      <c r="N45" s="16">
        <v>90</v>
      </c>
      <c r="O45" s="16">
        <v>92</v>
      </c>
      <c r="P45" s="16">
        <v>91</v>
      </c>
      <c r="Q45" s="16">
        <v>77</v>
      </c>
      <c r="R45" s="16">
        <v>82</v>
      </c>
      <c r="S45" s="16">
        <v>76</v>
      </c>
      <c r="T45" s="16">
        <v>83</v>
      </c>
      <c r="U45" s="16">
        <v>85</v>
      </c>
      <c r="V45" s="16" t="s">
        <v>135</v>
      </c>
      <c r="W45" s="16">
        <v>676</v>
      </c>
      <c r="X45" s="16">
        <v>100</v>
      </c>
      <c r="Y45" s="16" t="s">
        <v>192</v>
      </c>
      <c r="Z45" s="16" t="s">
        <v>192</v>
      </c>
      <c r="AA45" s="18"/>
      <c r="AB45" s="16" t="s">
        <v>192</v>
      </c>
      <c r="AC45" s="16" t="s">
        <v>192</v>
      </c>
      <c r="AD45" s="18"/>
      <c r="AE45" s="16" t="s">
        <v>192</v>
      </c>
      <c r="AF45" s="16">
        <v>33.538460000000001</v>
      </c>
      <c r="AG45" s="16">
        <v>93.846149999999994</v>
      </c>
      <c r="AH45" s="16" t="s">
        <v>194</v>
      </c>
      <c r="AI45" s="16">
        <v>5</v>
      </c>
      <c r="AJ45" s="15" t="s">
        <v>193</v>
      </c>
    </row>
    <row r="46" spans="1:36">
      <c r="A46" s="16">
        <v>641</v>
      </c>
      <c r="B46" s="16" t="s">
        <v>228</v>
      </c>
      <c r="C46" s="686" t="s">
        <v>112</v>
      </c>
      <c r="D46" s="16" t="s">
        <v>114</v>
      </c>
      <c r="E46" s="16" t="s">
        <v>112</v>
      </c>
      <c r="F46" s="16" t="s">
        <v>132</v>
      </c>
      <c r="G46" s="16" t="s">
        <v>112</v>
      </c>
      <c r="H46" s="16" t="s">
        <v>112</v>
      </c>
      <c r="I46" s="16" t="s">
        <v>110</v>
      </c>
      <c r="J46" s="16" t="s">
        <v>110</v>
      </c>
      <c r="K46" s="16" t="s">
        <v>112</v>
      </c>
      <c r="L46" s="16" t="s">
        <v>112</v>
      </c>
      <c r="M46" s="16" t="s">
        <v>110</v>
      </c>
      <c r="N46" s="16">
        <v>60</v>
      </c>
      <c r="O46" s="16">
        <v>58</v>
      </c>
      <c r="P46" s="16">
        <v>92</v>
      </c>
      <c r="Q46" s="16">
        <v>30</v>
      </c>
      <c r="R46" s="16">
        <v>54</v>
      </c>
      <c r="S46" s="16">
        <v>57</v>
      </c>
      <c r="T46" s="16">
        <v>45</v>
      </c>
      <c r="U46" s="16">
        <v>57</v>
      </c>
      <c r="V46" s="16" t="s">
        <v>135</v>
      </c>
      <c r="W46" s="16">
        <v>453</v>
      </c>
      <c r="X46" s="16">
        <v>100</v>
      </c>
      <c r="Y46" s="16" t="s">
        <v>192</v>
      </c>
      <c r="Z46" s="16" t="s">
        <v>193</v>
      </c>
      <c r="AA46" s="18"/>
      <c r="AB46" s="16" t="s">
        <v>192</v>
      </c>
      <c r="AC46" s="16" t="s">
        <v>192</v>
      </c>
      <c r="AD46" s="18"/>
      <c r="AE46" s="16" t="s">
        <v>193</v>
      </c>
      <c r="AF46" s="16">
        <v>93.920969999999997</v>
      </c>
      <c r="AG46" s="16">
        <v>97.872339999999994</v>
      </c>
      <c r="AH46" s="16" t="s">
        <v>194</v>
      </c>
      <c r="AI46" s="16">
        <v>5</v>
      </c>
      <c r="AJ46" s="15" t="s">
        <v>192</v>
      </c>
    </row>
    <row r="47" spans="1:36">
      <c r="A47" s="16">
        <v>651</v>
      </c>
      <c r="B47" s="16" t="s">
        <v>229</v>
      </c>
      <c r="C47" s="686" t="s">
        <v>112</v>
      </c>
      <c r="D47" s="16" t="s">
        <v>112</v>
      </c>
      <c r="E47" s="16" t="s">
        <v>112</v>
      </c>
      <c r="F47" s="16" t="s">
        <v>112</v>
      </c>
      <c r="G47" s="16" t="s">
        <v>114</v>
      </c>
      <c r="H47" s="16" t="s">
        <v>112</v>
      </c>
      <c r="I47" s="16" t="s">
        <v>112</v>
      </c>
      <c r="J47" s="16" t="s">
        <v>112</v>
      </c>
      <c r="K47" s="16" t="s">
        <v>112</v>
      </c>
      <c r="L47" s="16" t="s">
        <v>110</v>
      </c>
      <c r="M47" s="16" t="s">
        <v>110</v>
      </c>
      <c r="N47" s="16">
        <v>60</v>
      </c>
      <c r="O47" s="16">
        <v>56</v>
      </c>
      <c r="P47" s="16">
        <v>78</v>
      </c>
      <c r="Q47" s="16">
        <v>33</v>
      </c>
      <c r="R47" s="16">
        <v>61</v>
      </c>
      <c r="S47" s="16">
        <v>59</v>
      </c>
      <c r="T47" s="16">
        <v>48</v>
      </c>
      <c r="U47" s="16">
        <v>69</v>
      </c>
      <c r="V47" s="16" t="s">
        <v>135</v>
      </c>
      <c r="W47" s="16">
        <v>464</v>
      </c>
      <c r="X47" s="16">
        <v>100</v>
      </c>
      <c r="Y47" s="16" t="s">
        <v>192</v>
      </c>
      <c r="Z47" s="16" t="s">
        <v>193</v>
      </c>
      <c r="AA47" s="18"/>
      <c r="AB47" s="16" t="s">
        <v>192</v>
      </c>
      <c r="AC47" s="16" t="s">
        <v>192</v>
      </c>
      <c r="AD47" s="18"/>
      <c r="AE47" s="16" t="s">
        <v>193</v>
      </c>
      <c r="AF47" s="16">
        <v>95.972219999999993</v>
      </c>
      <c r="AG47" s="16">
        <v>97.361109999999996</v>
      </c>
      <c r="AH47" s="16" t="s">
        <v>194</v>
      </c>
      <c r="AI47" s="16">
        <v>5</v>
      </c>
      <c r="AJ47" s="15" t="s">
        <v>192</v>
      </c>
    </row>
    <row r="48" spans="1:36">
      <c r="A48" s="16">
        <v>661</v>
      </c>
      <c r="B48" s="16" t="s">
        <v>230</v>
      </c>
      <c r="C48" s="686" t="s">
        <v>112</v>
      </c>
      <c r="D48" s="16" t="s">
        <v>112</v>
      </c>
      <c r="E48" s="16" t="s">
        <v>110</v>
      </c>
      <c r="F48" s="16" t="s">
        <v>112</v>
      </c>
      <c r="G48" s="16" t="s">
        <v>112</v>
      </c>
      <c r="H48" s="16" t="s">
        <v>110</v>
      </c>
      <c r="I48" s="16" t="s">
        <v>112</v>
      </c>
      <c r="J48" s="16" t="s">
        <v>112</v>
      </c>
      <c r="K48" s="16" t="s">
        <v>110</v>
      </c>
      <c r="L48" s="16" t="s">
        <v>110</v>
      </c>
      <c r="M48" s="16" t="s">
        <v>110</v>
      </c>
      <c r="N48" s="16">
        <v>53</v>
      </c>
      <c r="O48" s="16">
        <v>64</v>
      </c>
      <c r="P48" s="16">
        <v>79</v>
      </c>
      <c r="Q48" s="16">
        <v>34</v>
      </c>
      <c r="R48" s="16">
        <v>58</v>
      </c>
      <c r="S48" s="16">
        <v>51</v>
      </c>
      <c r="T48" s="16">
        <v>67</v>
      </c>
      <c r="U48" s="16">
        <v>61</v>
      </c>
      <c r="V48" s="16" t="s">
        <v>135</v>
      </c>
      <c r="W48" s="16">
        <v>467</v>
      </c>
      <c r="X48" s="16">
        <v>100</v>
      </c>
      <c r="Y48" s="16" t="s">
        <v>192</v>
      </c>
      <c r="Z48" s="16" t="s">
        <v>192</v>
      </c>
      <c r="AA48" s="18"/>
      <c r="AB48" s="16" t="s">
        <v>192</v>
      </c>
      <c r="AC48" s="16" t="s">
        <v>192</v>
      </c>
      <c r="AD48" s="18"/>
      <c r="AE48" s="16" t="s">
        <v>193</v>
      </c>
      <c r="AF48" s="16">
        <v>92.96875</v>
      </c>
      <c r="AG48" s="16">
        <v>97.526039999999995</v>
      </c>
      <c r="AH48" s="16" t="s">
        <v>194</v>
      </c>
      <c r="AI48" s="16">
        <v>5</v>
      </c>
      <c r="AJ48" s="15" t="s">
        <v>192</v>
      </c>
    </row>
    <row r="49" spans="1:36">
      <c r="A49" s="16">
        <v>671</v>
      </c>
      <c r="B49" s="16" t="s">
        <v>231</v>
      </c>
      <c r="C49" s="686" t="s">
        <v>132</v>
      </c>
      <c r="D49" s="16" t="s">
        <v>132</v>
      </c>
      <c r="E49" s="16" t="s">
        <v>132</v>
      </c>
      <c r="F49" s="16" t="s">
        <v>132</v>
      </c>
      <c r="G49" s="16" t="s">
        <v>132</v>
      </c>
      <c r="H49" s="16" t="s">
        <v>132</v>
      </c>
      <c r="I49" s="16" t="s">
        <v>132</v>
      </c>
      <c r="J49" s="16" t="s">
        <v>132</v>
      </c>
      <c r="K49" s="16" t="s">
        <v>132</v>
      </c>
      <c r="L49" s="16" t="s">
        <v>112</v>
      </c>
      <c r="M49" s="16" t="s">
        <v>132</v>
      </c>
      <c r="N49" s="16">
        <v>93</v>
      </c>
      <c r="O49" s="16">
        <v>94</v>
      </c>
      <c r="P49" s="16">
        <v>94</v>
      </c>
      <c r="Q49" s="16">
        <v>68</v>
      </c>
      <c r="R49" s="16">
        <v>73</v>
      </c>
      <c r="S49" s="16">
        <v>62</v>
      </c>
      <c r="T49" s="16">
        <v>66</v>
      </c>
      <c r="U49" s="16">
        <v>71</v>
      </c>
      <c r="V49" s="16" t="s">
        <v>135</v>
      </c>
      <c r="W49" s="16">
        <v>621</v>
      </c>
      <c r="X49" s="16">
        <v>100</v>
      </c>
      <c r="Y49" s="16" t="s">
        <v>192</v>
      </c>
      <c r="Z49" s="16" t="s">
        <v>192</v>
      </c>
      <c r="AA49" s="18"/>
      <c r="AB49" s="16" t="s">
        <v>192</v>
      </c>
      <c r="AC49" s="16" t="s">
        <v>192</v>
      </c>
      <c r="AD49" s="18"/>
      <c r="AE49" s="16" t="s">
        <v>193</v>
      </c>
      <c r="AF49" s="16">
        <v>45.853079999999999</v>
      </c>
      <c r="AG49" s="16">
        <v>81.516580000000005</v>
      </c>
      <c r="AH49" s="16" t="s">
        <v>194</v>
      </c>
      <c r="AI49" s="16">
        <v>5</v>
      </c>
      <c r="AJ49" s="15" t="s">
        <v>193</v>
      </c>
    </row>
    <row r="50" spans="1:36">
      <c r="A50" s="16">
        <v>681</v>
      </c>
      <c r="B50" s="16" t="s">
        <v>232</v>
      </c>
      <c r="C50" s="686" t="s">
        <v>114</v>
      </c>
      <c r="D50" s="16" t="s">
        <v>132</v>
      </c>
      <c r="E50" s="16" t="s">
        <v>114</v>
      </c>
      <c r="F50" s="16" t="s">
        <v>112</v>
      </c>
      <c r="G50" s="16" t="s">
        <v>112</v>
      </c>
      <c r="H50" s="16" t="s">
        <v>112</v>
      </c>
      <c r="I50" s="16" t="s">
        <v>112</v>
      </c>
      <c r="J50" s="16" t="s">
        <v>112</v>
      </c>
      <c r="K50" s="16" t="s">
        <v>112</v>
      </c>
      <c r="L50" s="16" t="s">
        <v>110</v>
      </c>
      <c r="M50" s="16" t="s">
        <v>110</v>
      </c>
      <c r="N50" s="16">
        <v>56</v>
      </c>
      <c r="O50" s="16">
        <v>77</v>
      </c>
      <c r="P50" s="16">
        <v>74</v>
      </c>
      <c r="Q50" s="16">
        <v>24</v>
      </c>
      <c r="R50" s="16">
        <v>65</v>
      </c>
      <c r="S50" s="16">
        <v>68</v>
      </c>
      <c r="T50" s="16">
        <v>64</v>
      </c>
      <c r="U50" s="16">
        <v>68</v>
      </c>
      <c r="V50" s="16" t="s">
        <v>135</v>
      </c>
      <c r="W50" s="16">
        <v>496</v>
      </c>
      <c r="X50" s="16">
        <v>100</v>
      </c>
      <c r="Y50" s="16" t="s">
        <v>192</v>
      </c>
      <c r="Z50" s="16" t="s">
        <v>192</v>
      </c>
      <c r="AA50" s="18"/>
      <c r="AB50" s="16" t="s">
        <v>192</v>
      </c>
      <c r="AC50" s="16" t="s">
        <v>192</v>
      </c>
      <c r="AD50" s="18"/>
      <c r="AE50" s="16" t="s">
        <v>193</v>
      </c>
      <c r="AF50" s="16">
        <v>90.838499999999996</v>
      </c>
      <c r="AG50" s="16">
        <v>99.378879999999995</v>
      </c>
      <c r="AH50" s="16" t="s">
        <v>194</v>
      </c>
      <c r="AI50" s="16">
        <v>5</v>
      </c>
      <c r="AJ50" s="15" t="s">
        <v>192</v>
      </c>
    </row>
    <row r="51" spans="1:36">
      <c r="A51" s="16">
        <v>721</v>
      </c>
      <c r="B51" s="16" t="s">
        <v>233</v>
      </c>
      <c r="C51" s="686" t="s">
        <v>132</v>
      </c>
      <c r="D51" s="16" t="s">
        <v>114</v>
      </c>
      <c r="E51" s="16" t="s">
        <v>114</v>
      </c>
      <c r="F51" s="16" t="s">
        <v>114</v>
      </c>
      <c r="G51" s="16" t="s">
        <v>132</v>
      </c>
      <c r="H51" s="16" t="s">
        <v>132</v>
      </c>
      <c r="I51" s="16" t="s">
        <v>132</v>
      </c>
      <c r="J51" s="16" t="s">
        <v>132</v>
      </c>
      <c r="K51" s="16" t="s">
        <v>132</v>
      </c>
      <c r="L51" s="16" t="s">
        <v>112</v>
      </c>
      <c r="M51" s="16" t="s">
        <v>132</v>
      </c>
      <c r="N51" s="16">
        <v>72</v>
      </c>
      <c r="O51" s="16">
        <v>71</v>
      </c>
      <c r="P51" s="16">
        <v>81</v>
      </c>
      <c r="Q51" s="16">
        <v>51</v>
      </c>
      <c r="R51" s="16">
        <v>68</v>
      </c>
      <c r="S51" s="16">
        <v>63</v>
      </c>
      <c r="T51" s="16">
        <v>76</v>
      </c>
      <c r="U51" s="16">
        <v>63</v>
      </c>
      <c r="V51" s="16" t="s">
        <v>135</v>
      </c>
      <c r="W51" s="16">
        <v>545</v>
      </c>
      <c r="X51" s="16">
        <v>100</v>
      </c>
      <c r="Y51" s="16" t="s">
        <v>192</v>
      </c>
      <c r="Z51" s="16" t="s">
        <v>192</v>
      </c>
      <c r="AA51" s="18"/>
      <c r="AB51" s="16" t="s">
        <v>192</v>
      </c>
      <c r="AC51" s="16" t="s">
        <v>192</v>
      </c>
      <c r="AD51" s="18"/>
      <c r="AE51" s="16" t="s">
        <v>193</v>
      </c>
      <c r="AF51" s="16">
        <v>68.106989999999996</v>
      </c>
      <c r="AG51" s="16">
        <v>88.477360000000004</v>
      </c>
      <c r="AH51" s="16" t="s">
        <v>194</v>
      </c>
      <c r="AI51" s="16">
        <v>5</v>
      </c>
      <c r="AJ51" s="15" t="s">
        <v>192</v>
      </c>
    </row>
    <row r="52" spans="1:36">
      <c r="A52" s="16">
        <v>761</v>
      </c>
      <c r="B52" s="16" t="s">
        <v>234</v>
      </c>
      <c r="C52" s="686" t="s">
        <v>132</v>
      </c>
      <c r="D52" s="16" t="s">
        <v>132</v>
      </c>
      <c r="E52" s="16" t="s">
        <v>132</v>
      </c>
      <c r="F52" s="16" t="s">
        <v>114</v>
      </c>
      <c r="G52" s="16" t="s">
        <v>132</v>
      </c>
      <c r="H52" s="16" t="s">
        <v>132</v>
      </c>
      <c r="I52" s="16" t="s">
        <v>114</v>
      </c>
      <c r="J52" s="16" t="s">
        <v>132</v>
      </c>
      <c r="K52" s="16" t="s">
        <v>132</v>
      </c>
      <c r="L52" s="16" t="s">
        <v>114</v>
      </c>
      <c r="M52" s="16" t="s">
        <v>132</v>
      </c>
      <c r="N52" s="16">
        <v>64</v>
      </c>
      <c r="O52" s="16">
        <v>67</v>
      </c>
      <c r="P52" s="16">
        <v>90</v>
      </c>
      <c r="Q52" s="16">
        <v>38</v>
      </c>
      <c r="R52" s="16">
        <v>67</v>
      </c>
      <c r="S52" s="16">
        <v>66</v>
      </c>
      <c r="T52" s="16">
        <v>67</v>
      </c>
      <c r="U52" s="16">
        <v>69</v>
      </c>
      <c r="V52" s="16" t="s">
        <v>135</v>
      </c>
      <c r="W52" s="16">
        <v>528</v>
      </c>
      <c r="X52" s="16">
        <v>100</v>
      </c>
      <c r="Y52" s="16" t="s">
        <v>192</v>
      </c>
      <c r="Z52" s="16" t="s">
        <v>192</v>
      </c>
      <c r="AA52" s="18"/>
      <c r="AB52" s="16" t="s">
        <v>192</v>
      </c>
      <c r="AC52" s="16" t="s">
        <v>192</v>
      </c>
      <c r="AD52" s="18"/>
      <c r="AE52" s="16" t="s">
        <v>193</v>
      </c>
      <c r="AF52" s="16">
        <v>82.026139999999998</v>
      </c>
      <c r="AG52" s="16">
        <v>84.858379999999997</v>
      </c>
      <c r="AH52" s="16" t="s">
        <v>197</v>
      </c>
      <c r="AI52" s="16">
        <v>5</v>
      </c>
      <c r="AJ52" s="15" t="s">
        <v>192</v>
      </c>
    </row>
    <row r="53" spans="1:36">
      <c r="A53" s="16">
        <v>771</v>
      </c>
      <c r="B53" s="16" t="s">
        <v>235</v>
      </c>
      <c r="C53" s="686" t="s">
        <v>112</v>
      </c>
      <c r="D53" s="16" t="s">
        <v>132</v>
      </c>
      <c r="E53" s="16" t="s">
        <v>112</v>
      </c>
      <c r="F53" s="16" t="s">
        <v>112</v>
      </c>
      <c r="G53" s="16" t="s">
        <v>112</v>
      </c>
      <c r="H53" s="16" t="s">
        <v>112</v>
      </c>
      <c r="I53" s="16" t="s">
        <v>112</v>
      </c>
      <c r="J53" s="16" t="s">
        <v>110</v>
      </c>
      <c r="K53" s="16" t="s">
        <v>110</v>
      </c>
      <c r="L53" s="16" t="s">
        <v>110</v>
      </c>
      <c r="M53" s="16" t="s">
        <v>110</v>
      </c>
      <c r="N53" s="16">
        <v>57</v>
      </c>
      <c r="O53" s="16">
        <v>71</v>
      </c>
      <c r="P53" s="16">
        <v>91</v>
      </c>
      <c r="Q53" s="16">
        <v>27</v>
      </c>
      <c r="R53" s="16">
        <v>57</v>
      </c>
      <c r="S53" s="16">
        <v>62</v>
      </c>
      <c r="T53" s="16">
        <v>50</v>
      </c>
      <c r="U53" s="16">
        <v>70</v>
      </c>
      <c r="V53" s="16" t="s">
        <v>135</v>
      </c>
      <c r="W53" s="16">
        <v>485</v>
      </c>
      <c r="X53" s="16">
        <v>100</v>
      </c>
      <c r="Y53" s="16" t="s">
        <v>192</v>
      </c>
      <c r="Z53" s="16" t="s">
        <v>192</v>
      </c>
      <c r="AA53" s="18"/>
      <c r="AB53" s="16" t="s">
        <v>192</v>
      </c>
      <c r="AC53" s="16" t="s">
        <v>192</v>
      </c>
      <c r="AD53" s="18"/>
      <c r="AE53" s="16" t="s">
        <v>193</v>
      </c>
      <c r="AF53" s="16">
        <v>94.037940000000006</v>
      </c>
      <c r="AG53" s="16">
        <v>95.934950000000001</v>
      </c>
      <c r="AH53" s="16" t="s">
        <v>194</v>
      </c>
      <c r="AI53" s="16">
        <v>5</v>
      </c>
      <c r="AJ53" s="15" t="s">
        <v>192</v>
      </c>
    </row>
    <row r="54" spans="1:36">
      <c r="A54" s="16">
        <v>801</v>
      </c>
      <c r="B54" s="16" t="s">
        <v>236</v>
      </c>
      <c r="C54" s="686" t="s">
        <v>112</v>
      </c>
      <c r="D54" s="16" t="s">
        <v>112</v>
      </c>
      <c r="E54" s="16" t="s">
        <v>112</v>
      </c>
      <c r="F54" s="16" t="s">
        <v>110</v>
      </c>
      <c r="G54" s="16" t="s">
        <v>112</v>
      </c>
      <c r="H54" s="16" t="s">
        <v>110</v>
      </c>
      <c r="I54" s="16" t="s">
        <v>112</v>
      </c>
      <c r="J54" s="16" t="s">
        <v>112</v>
      </c>
      <c r="K54" s="16" t="s">
        <v>112</v>
      </c>
      <c r="L54" s="16" t="s">
        <v>110</v>
      </c>
      <c r="M54" s="16" t="s">
        <v>110</v>
      </c>
      <c r="N54" s="16">
        <v>50</v>
      </c>
      <c r="O54" s="16">
        <v>63</v>
      </c>
      <c r="P54" s="16">
        <v>73</v>
      </c>
      <c r="Q54" s="16">
        <v>36</v>
      </c>
      <c r="R54" s="16">
        <v>59</v>
      </c>
      <c r="S54" s="16">
        <v>63</v>
      </c>
      <c r="T54" s="16">
        <v>54</v>
      </c>
      <c r="U54" s="16">
        <v>81</v>
      </c>
      <c r="V54" s="16" t="s">
        <v>135</v>
      </c>
      <c r="W54" s="16">
        <v>479</v>
      </c>
      <c r="X54" s="16">
        <v>100</v>
      </c>
      <c r="Y54" s="16" t="s">
        <v>193</v>
      </c>
      <c r="Z54" s="16" t="s">
        <v>192</v>
      </c>
      <c r="AA54" s="18"/>
      <c r="AB54" s="16" t="s">
        <v>192</v>
      </c>
      <c r="AC54" s="16" t="s">
        <v>192</v>
      </c>
      <c r="AD54" s="18"/>
      <c r="AE54" s="16" t="s">
        <v>193</v>
      </c>
      <c r="AF54" s="16">
        <v>94.150109999999998</v>
      </c>
      <c r="AG54" s="16">
        <v>99.337739999999997</v>
      </c>
      <c r="AH54" s="16" t="s">
        <v>194</v>
      </c>
      <c r="AI54" s="16">
        <v>5</v>
      </c>
      <c r="AJ54" s="15" t="s">
        <v>192</v>
      </c>
    </row>
    <row r="55" spans="1:36">
      <c r="A55" s="16">
        <v>831</v>
      </c>
      <c r="B55" s="16" t="s">
        <v>237</v>
      </c>
      <c r="C55" s="686" t="s">
        <v>132</v>
      </c>
      <c r="D55" s="16" t="s">
        <v>132</v>
      </c>
      <c r="E55" s="16" t="s">
        <v>132</v>
      </c>
      <c r="F55" s="16" t="s">
        <v>132</v>
      </c>
      <c r="G55" s="16" t="s">
        <v>132</v>
      </c>
      <c r="H55" s="16" t="s">
        <v>132</v>
      </c>
      <c r="I55" s="16" t="s">
        <v>132</v>
      </c>
      <c r="J55" s="16" t="s">
        <v>132</v>
      </c>
      <c r="K55" s="16" t="s">
        <v>132</v>
      </c>
      <c r="L55" s="16" t="s">
        <v>112</v>
      </c>
      <c r="M55" s="16" t="s">
        <v>112</v>
      </c>
      <c r="N55" s="16">
        <v>89</v>
      </c>
      <c r="O55" s="16">
        <v>86</v>
      </c>
      <c r="P55" s="16">
        <v>88</v>
      </c>
      <c r="Q55" s="16">
        <v>57</v>
      </c>
      <c r="R55" s="16">
        <v>76</v>
      </c>
      <c r="S55" s="16">
        <v>65</v>
      </c>
      <c r="T55" s="16">
        <v>63</v>
      </c>
      <c r="U55" s="16">
        <v>75</v>
      </c>
      <c r="V55" s="16" t="s">
        <v>135</v>
      </c>
      <c r="W55" s="16">
        <v>599</v>
      </c>
      <c r="X55" s="16">
        <v>100</v>
      </c>
      <c r="Y55" s="16" t="s">
        <v>192</v>
      </c>
      <c r="Z55" s="16" t="s">
        <v>192</v>
      </c>
      <c r="AA55" s="18"/>
      <c r="AB55" s="16" t="s">
        <v>192</v>
      </c>
      <c r="AC55" s="16" t="s">
        <v>192</v>
      </c>
      <c r="AD55" s="18"/>
      <c r="AE55" s="16" t="s">
        <v>193</v>
      </c>
      <c r="AF55" s="16">
        <v>63.36056</v>
      </c>
      <c r="AG55" s="16">
        <v>91.948650000000001</v>
      </c>
      <c r="AH55" s="16" t="s">
        <v>194</v>
      </c>
      <c r="AI55" s="16">
        <v>5</v>
      </c>
      <c r="AJ55" s="15" t="s">
        <v>192</v>
      </c>
    </row>
    <row r="56" spans="1:36">
      <c r="A56" s="16">
        <v>841</v>
      </c>
      <c r="B56" s="16" t="s">
        <v>238</v>
      </c>
      <c r="C56" s="686" t="s">
        <v>114</v>
      </c>
      <c r="D56" s="16" t="s">
        <v>114</v>
      </c>
      <c r="E56" s="16" t="s">
        <v>114</v>
      </c>
      <c r="F56" s="16" t="s">
        <v>132</v>
      </c>
      <c r="G56" s="16" t="s">
        <v>132</v>
      </c>
      <c r="H56" s="16" t="s">
        <v>132</v>
      </c>
      <c r="I56" s="16" t="s">
        <v>132</v>
      </c>
      <c r="J56" s="16" t="s">
        <v>112</v>
      </c>
      <c r="K56" s="16" t="s">
        <v>132</v>
      </c>
      <c r="L56" s="16" t="s">
        <v>114</v>
      </c>
      <c r="M56" s="16" t="s">
        <v>132</v>
      </c>
      <c r="N56" s="16">
        <v>78</v>
      </c>
      <c r="O56" s="16">
        <v>77</v>
      </c>
      <c r="P56" s="16">
        <v>88</v>
      </c>
      <c r="Q56" s="16">
        <v>46</v>
      </c>
      <c r="R56" s="16">
        <v>64</v>
      </c>
      <c r="S56" s="16">
        <v>69</v>
      </c>
      <c r="T56" s="16">
        <v>43</v>
      </c>
      <c r="U56" s="16">
        <v>67</v>
      </c>
      <c r="V56" s="16" t="s">
        <v>135</v>
      </c>
      <c r="W56" s="16">
        <v>532</v>
      </c>
      <c r="X56" s="16">
        <v>100</v>
      </c>
      <c r="Y56" s="16" t="s">
        <v>192</v>
      </c>
      <c r="Z56" s="16" t="s">
        <v>193</v>
      </c>
      <c r="AA56" s="18" t="s">
        <v>193</v>
      </c>
      <c r="AB56" s="16" t="s">
        <v>192</v>
      </c>
      <c r="AC56" s="16" t="s">
        <v>192</v>
      </c>
      <c r="AD56" s="18"/>
      <c r="AE56" s="16" t="s">
        <v>193</v>
      </c>
      <c r="AF56" s="16">
        <v>56.33802</v>
      </c>
      <c r="AG56" s="16">
        <v>71.267600000000002</v>
      </c>
      <c r="AH56" s="16" t="s">
        <v>194</v>
      </c>
      <c r="AI56" s="16">
        <v>5</v>
      </c>
      <c r="AJ56" s="15" t="s">
        <v>192</v>
      </c>
    </row>
    <row r="57" spans="1:36">
      <c r="A57" s="16">
        <v>861</v>
      </c>
      <c r="B57" s="16" t="s">
        <v>239</v>
      </c>
      <c r="C57" s="686" t="s">
        <v>112</v>
      </c>
      <c r="D57" s="16" t="s">
        <v>132</v>
      </c>
      <c r="E57" s="16" t="s">
        <v>112</v>
      </c>
      <c r="F57" s="16" t="s">
        <v>112</v>
      </c>
      <c r="G57" s="16" t="s">
        <v>112</v>
      </c>
      <c r="H57" s="16" t="s">
        <v>132</v>
      </c>
      <c r="I57" s="16" t="s">
        <v>110</v>
      </c>
      <c r="J57" s="16" t="s">
        <v>112</v>
      </c>
      <c r="K57" s="16" t="s">
        <v>112</v>
      </c>
      <c r="L57" s="16" t="s">
        <v>110</v>
      </c>
      <c r="M57" s="16" t="s">
        <v>112</v>
      </c>
      <c r="N57" s="16">
        <v>67</v>
      </c>
      <c r="O57" s="16">
        <v>68</v>
      </c>
      <c r="P57" s="16">
        <v>86</v>
      </c>
      <c r="Q57" s="16">
        <v>25</v>
      </c>
      <c r="R57" s="16">
        <v>58</v>
      </c>
      <c r="S57" s="16">
        <v>42</v>
      </c>
      <c r="T57" s="16">
        <v>50</v>
      </c>
      <c r="U57" s="16">
        <v>50</v>
      </c>
      <c r="V57" s="16" t="s">
        <v>135</v>
      </c>
      <c r="W57" s="16">
        <v>446</v>
      </c>
      <c r="X57" s="16">
        <v>100</v>
      </c>
      <c r="Y57" s="16" t="s">
        <v>192</v>
      </c>
      <c r="Z57" s="16" t="s">
        <v>192</v>
      </c>
      <c r="AA57" s="18"/>
      <c r="AB57" s="16" t="s">
        <v>192</v>
      </c>
      <c r="AC57" s="16" t="s">
        <v>192</v>
      </c>
      <c r="AD57" s="18"/>
      <c r="AE57" s="16" t="s">
        <v>193</v>
      </c>
      <c r="AF57" s="16">
        <v>88.109750000000005</v>
      </c>
      <c r="AG57" s="16">
        <v>96.951210000000003</v>
      </c>
      <c r="AH57" s="16" t="s">
        <v>194</v>
      </c>
      <c r="AI57" s="16">
        <v>5</v>
      </c>
      <c r="AJ57" s="15" t="s">
        <v>192</v>
      </c>
    </row>
    <row r="58" spans="1:36">
      <c r="A58" s="16">
        <v>881</v>
      </c>
      <c r="B58" s="16" t="s">
        <v>240</v>
      </c>
      <c r="C58" s="686" t="s">
        <v>112</v>
      </c>
      <c r="D58" s="16" t="s">
        <v>112</v>
      </c>
      <c r="E58" s="16" t="s">
        <v>112</v>
      </c>
      <c r="F58" s="16" t="s">
        <v>112</v>
      </c>
      <c r="G58" s="16" t="s">
        <v>114</v>
      </c>
      <c r="H58" s="16" t="s">
        <v>112</v>
      </c>
      <c r="I58" s="16" t="s">
        <v>112</v>
      </c>
      <c r="J58" s="16" t="s">
        <v>112</v>
      </c>
      <c r="K58" s="16" t="s">
        <v>116</v>
      </c>
      <c r="L58" s="16" t="s">
        <v>110</v>
      </c>
      <c r="M58" s="16" t="s">
        <v>110</v>
      </c>
      <c r="N58" s="16">
        <v>65</v>
      </c>
      <c r="O58" s="16">
        <v>62</v>
      </c>
      <c r="P58" s="16">
        <v>78</v>
      </c>
      <c r="Q58" s="16">
        <v>25</v>
      </c>
      <c r="R58" s="16">
        <v>65</v>
      </c>
      <c r="S58" s="16">
        <v>54</v>
      </c>
      <c r="T58" s="16">
        <v>55</v>
      </c>
      <c r="U58" s="16">
        <v>62</v>
      </c>
      <c r="V58" s="16" t="s">
        <v>135</v>
      </c>
      <c r="W58" s="16">
        <v>466</v>
      </c>
      <c r="X58" s="16">
        <v>100</v>
      </c>
      <c r="Y58" s="16" t="s">
        <v>192</v>
      </c>
      <c r="Z58" s="16" t="s">
        <v>192</v>
      </c>
      <c r="AA58" s="18"/>
      <c r="AB58" s="16" t="s">
        <v>192</v>
      </c>
      <c r="AC58" s="16" t="s">
        <v>192</v>
      </c>
      <c r="AD58" s="18"/>
      <c r="AE58" s="16" t="s">
        <v>193</v>
      </c>
      <c r="AF58" s="16">
        <v>98.673299999999998</v>
      </c>
      <c r="AG58" s="16">
        <v>99.668319999999994</v>
      </c>
      <c r="AH58" s="16" t="s">
        <v>194</v>
      </c>
      <c r="AI58" s="16">
        <v>5</v>
      </c>
      <c r="AJ58" s="15" t="s">
        <v>192</v>
      </c>
    </row>
    <row r="59" spans="1:36">
      <c r="A59" s="16">
        <v>950</v>
      </c>
      <c r="B59" s="16" t="s">
        <v>241</v>
      </c>
      <c r="C59" s="686" t="s">
        <v>132</v>
      </c>
      <c r="D59" s="16" t="s">
        <v>132</v>
      </c>
      <c r="E59" s="16" t="s">
        <v>132</v>
      </c>
      <c r="F59" s="16" t="s">
        <v>132</v>
      </c>
      <c r="G59" s="16" t="s">
        <v>132</v>
      </c>
      <c r="H59" s="16" t="s">
        <v>132</v>
      </c>
      <c r="I59" s="16" t="s">
        <v>114</v>
      </c>
      <c r="J59" s="16"/>
      <c r="K59" s="16"/>
      <c r="L59" s="16"/>
      <c r="M59" s="16"/>
      <c r="N59" s="16">
        <v>92</v>
      </c>
      <c r="O59" s="16">
        <v>85</v>
      </c>
      <c r="P59" s="16">
        <v>87</v>
      </c>
      <c r="Q59" s="16">
        <v>67</v>
      </c>
      <c r="R59" s="16">
        <v>75</v>
      </c>
      <c r="S59" s="16">
        <v>69</v>
      </c>
      <c r="T59" s="16">
        <v>75</v>
      </c>
      <c r="U59" s="16">
        <v>70</v>
      </c>
      <c r="V59" s="16" t="s">
        <v>135</v>
      </c>
      <c r="W59" s="16">
        <v>620</v>
      </c>
      <c r="X59" s="16">
        <v>100</v>
      </c>
      <c r="Y59" s="16" t="s">
        <v>192</v>
      </c>
      <c r="Z59" s="16" t="s">
        <v>192</v>
      </c>
      <c r="AA59" s="18"/>
      <c r="AB59" s="16" t="s">
        <v>192</v>
      </c>
      <c r="AC59" s="16" t="s">
        <v>192</v>
      </c>
      <c r="AD59" s="18"/>
      <c r="AE59" s="16" t="s">
        <v>192</v>
      </c>
      <c r="AF59" s="16">
        <v>13.94849</v>
      </c>
      <c r="AG59" s="16">
        <v>40.343339999999998</v>
      </c>
      <c r="AH59" s="16" t="s">
        <v>197</v>
      </c>
      <c r="AI59" s="16">
        <v>5</v>
      </c>
      <c r="AJ59" s="15" t="s">
        <v>193</v>
      </c>
    </row>
    <row r="60" spans="1:36">
      <c r="A60" s="16">
        <v>961</v>
      </c>
      <c r="B60" s="16" t="s">
        <v>242</v>
      </c>
      <c r="C60" s="686" t="s">
        <v>132</v>
      </c>
      <c r="D60" s="16" t="s">
        <v>132</v>
      </c>
      <c r="E60" s="16" t="s">
        <v>132</v>
      </c>
      <c r="F60" s="16" t="s">
        <v>132</v>
      </c>
      <c r="G60" s="16" t="s">
        <v>132</v>
      </c>
      <c r="H60" s="16" t="s">
        <v>132</v>
      </c>
      <c r="I60" s="18" t="s">
        <v>132</v>
      </c>
      <c r="J60" s="18" t="s">
        <v>132</v>
      </c>
      <c r="K60" s="18" t="s">
        <v>132</v>
      </c>
      <c r="L60" s="18" t="s">
        <v>132</v>
      </c>
      <c r="M60" s="18" t="s">
        <v>132</v>
      </c>
      <c r="N60" s="16">
        <v>95</v>
      </c>
      <c r="O60" s="16">
        <v>93</v>
      </c>
      <c r="P60" s="16">
        <v>97</v>
      </c>
      <c r="Q60" s="16">
        <v>86</v>
      </c>
      <c r="R60" s="16">
        <v>74</v>
      </c>
      <c r="S60" s="16">
        <v>72</v>
      </c>
      <c r="T60" s="16">
        <v>65</v>
      </c>
      <c r="U60" s="16">
        <v>58</v>
      </c>
      <c r="V60" s="16" t="s">
        <v>135</v>
      </c>
      <c r="W60" s="16">
        <v>640</v>
      </c>
      <c r="X60" s="16">
        <v>100</v>
      </c>
      <c r="Y60" s="16" t="s">
        <v>192</v>
      </c>
      <c r="Z60" s="16" t="s">
        <v>192</v>
      </c>
      <c r="AA60" s="18"/>
      <c r="AB60" s="16" t="s">
        <v>192</v>
      </c>
      <c r="AC60" s="16" t="s">
        <v>192</v>
      </c>
      <c r="AD60" s="18"/>
      <c r="AE60" s="16" t="s">
        <v>193</v>
      </c>
      <c r="AF60" s="16">
        <v>31.2</v>
      </c>
      <c r="AG60" s="16">
        <v>71.36</v>
      </c>
      <c r="AH60" s="16" t="s">
        <v>194</v>
      </c>
      <c r="AI60" s="16">
        <v>5</v>
      </c>
      <c r="AJ60" s="15" t="s">
        <v>193</v>
      </c>
    </row>
    <row r="61" spans="1:36">
      <c r="A61" s="16">
        <v>1001</v>
      </c>
      <c r="B61" s="16" t="s">
        <v>243</v>
      </c>
      <c r="C61" s="686" t="s">
        <v>132</v>
      </c>
      <c r="D61" s="16" t="s">
        <v>132</v>
      </c>
      <c r="E61" s="16" t="s">
        <v>132</v>
      </c>
      <c r="F61" s="16" t="s">
        <v>132</v>
      </c>
      <c r="G61" s="16" t="s">
        <v>132</v>
      </c>
      <c r="H61" s="16" t="s">
        <v>132</v>
      </c>
      <c r="I61" s="16" t="s">
        <v>132</v>
      </c>
      <c r="J61" s="16" t="s">
        <v>132</v>
      </c>
      <c r="K61" s="16" t="s">
        <v>132</v>
      </c>
      <c r="L61" s="16" t="s">
        <v>132</v>
      </c>
      <c r="M61" s="16" t="s">
        <v>114</v>
      </c>
      <c r="N61" s="16">
        <v>95</v>
      </c>
      <c r="O61" s="16">
        <v>94</v>
      </c>
      <c r="P61" s="16">
        <v>97</v>
      </c>
      <c r="Q61" s="16">
        <v>76</v>
      </c>
      <c r="R61" s="16">
        <v>75</v>
      </c>
      <c r="S61" s="16">
        <v>75</v>
      </c>
      <c r="T61" s="16">
        <v>77</v>
      </c>
      <c r="U61" s="16">
        <v>76</v>
      </c>
      <c r="V61" s="16" t="s">
        <v>135</v>
      </c>
      <c r="W61" s="16">
        <v>665</v>
      </c>
      <c r="X61" s="16">
        <v>100</v>
      </c>
      <c r="Y61" s="16" t="s">
        <v>192</v>
      </c>
      <c r="Z61" s="16" t="s">
        <v>192</v>
      </c>
      <c r="AA61" s="18"/>
      <c r="AB61" s="16" t="s">
        <v>192</v>
      </c>
      <c r="AC61" s="16" t="s">
        <v>192</v>
      </c>
      <c r="AD61" s="18"/>
      <c r="AE61" s="16" t="s">
        <v>193</v>
      </c>
      <c r="AF61" s="16">
        <v>66.942139999999995</v>
      </c>
      <c r="AG61" s="16">
        <v>97.153350000000003</v>
      </c>
      <c r="AH61" s="16" t="s">
        <v>194</v>
      </c>
      <c r="AI61" s="16">
        <v>5</v>
      </c>
      <c r="AJ61" s="15" t="s">
        <v>192</v>
      </c>
    </row>
    <row r="62" spans="1:36">
      <c r="A62" s="16">
        <v>1010</v>
      </c>
      <c r="B62" s="16" t="s">
        <v>244</v>
      </c>
      <c r="C62" s="686" t="s">
        <v>132</v>
      </c>
      <c r="D62" s="16" t="s">
        <v>132</v>
      </c>
      <c r="E62" s="16" t="s">
        <v>132</v>
      </c>
      <c r="F62" s="16" t="s">
        <v>114</v>
      </c>
      <c r="G62" s="16" t="s">
        <v>114</v>
      </c>
      <c r="H62" s="16"/>
      <c r="I62" s="16"/>
      <c r="J62" s="16"/>
      <c r="K62" s="16"/>
      <c r="L62" s="16"/>
      <c r="M62" s="16"/>
      <c r="N62" s="16">
        <v>76</v>
      </c>
      <c r="O62" s="16">
        <v>72</v>
      </c>
      <c r="P62" s="16">
        <v>96</v>
      </c>
      <c r="Q62" s="16">
        <v>41</v>
      </c>
      <c r="R62" s="16">
        <v>73</v>
      </c>
      <c r="S62" s="16">
        <v>66</v>
      </c>
      <c r="T62" s="16">
        <v>67</v>
      </c>
      <c r="U62" s="16">
        <v>63</v>
      </c>
      <c r="V62" s="16" t="s">
        <v>135</v>
      </c>
      <c r="W62" s="16">
        <v>554</v>
      </c>
      <c r="X62" s="16">
        <v>100</v>
      </c>
      <c r="Y62" s="16" t="s">
        <v>192</v>
      </c>
      <c r="Z62" s="16" t="s">
        <v>192</v>
      </c>
      <c r="AA62" s="18"/>
      <c r="AB62" s="16" t="s">
        <v>192</v>
      </c>
      <c r="AC62" s="16" t="s">
        <v>192</v>
      </c>
      <c r="AD62" s="18"/>
      <c r="AE62" s="16" t="s">
        <v>192</v>
      </c>
      <c r="AF62" s="16">
        <v>37.088380000000001</v>
      </c>
      <c r="AG62" s="16">
        <v>89.51473</v>
      </c>
      <c r="AH62" s="16" t="s">
        <v>197</v>
      </c>
      <c r="AI62" s="16">
        <v>5</v>
      </c>
      <c r="AJ62" s="15" t="s">
        <v>192</v>
      </c>
    </row>
    <row r="63" spans="1:36">
      <c r="A63" s="16">
        <v>1012</v>
      </c>
      <c r="B63" s="16" t="s">
        <v>591</v>
      </c>
      <c r="C63" s="686"/>
      <c r="D63" s="16"/>
      <c r="E63" s="16"/>
      <c r="F63" s="16"/>
      <c r="G63" s="16"/>
      <c r="H63" s="16"/>
      <c r="I63" s="16"/>
      <c r="J63" s="16"/>
      <c r="K63" s="16"/>
      <c r="L63" s="16"/>
      <c r="M63" s="16"/>
      <c r="N63" s="16">
        <v>14</v>
      </c>
      <c r="O63" s="16">
        <v>14</v>
      </c>
      <c r="P63" s="16">
        <v>77</v>
      </c>
      <c r="Q63" s="16">
        <v>0</v>
      </c>
      <c r="R63" s="16">
        <v>41</v>
      </c>
      <c r="S63" s="16">
        <v>45</v>
      </c>
      <c r="T63" s="16">
        <v>41</v>
      </c>
      <c r="U63" s="16">
        <v>45</v>
      </c>
      <c r="V63" s="16" t="s">
        <v>135</v>
      </c>
      <c r="W63" s="16">
        <v>277</v>
      </c>
      <c r="X63" s="16">
        <v>99</v>
      </c>
      <c r="Y63" s="16"/>
      <c r="Z63" s="16" t="s">
        <v>193</v>
      </c>
      <c r="AA63" s="18"/>
      <c r="AB63" s="16"/>
      <c r="AC63" s="16" t="s">
        <v>193</v>
      </c>
      <c r="AD63" s="18"/>
      <c r="AE63" s="16" t="s">
        <v>192</v>
      </c>
      <c r="AF63" s="16">
        <v>85.185180000000003</v>
      </c>
      <c r="AG63" s="16">
        <v>100</v>
      </c>
      <c r="AH63" s="16" t="s">
        <v>194</v>
      </c>
      <c r="AI63" s="16">
        <v>5</v>
      </c>
      <c r="AJ63" s="15" t="s">
        <v>192</v>
      </c>
    </row>
    <row r="64" spans="1:36">
      <c r="A64" s="16">
        <v>1014</v>
      </c>
      <c r="B64" s="16" t="s">
        <v>1223</v>
      </c>
      <c r="C64" s="686"/>
      <c r="D64" s="16"/>
      <c r="E64" s="16"/>
      <c r="F64" s="16"/>
      <c r="G64" s="16"/>
      <c r="H64" s="16"/>
      <c r="I64" s="16"/>
      <c r="J64" s="16"/>
      <c r="K64" s="16"/>
      <c r="L64" s="16"/>
      <c r="M64" s="16"/>
      <c r="N64" s="16">
        <v>56</v>
      </c>
      <c r="O64" s="16">
        <v>53</v>
      </c>
      <c r="P64" s="16">
        <v>79</v>
      </c>
      <c r="Q64" s="16">
        <v>50</v>
      </c>
      <c r="R64" s="16">
        <v>50</v>
      </c>
      <c r="S64" s="16">
        <v>31</v>
      </c>
      <c r="T64" s="16">
        <v>50</v>
      </c>
      <c r="U64" s="16">
        <v>31</v>
      </c>
      <c r="V64" s="16" t="s">
        <v>135</v>
      </c>
      <c r="W64" s="16">
        <v>400</v>
      </c>
      <c r="X64" s="16">
        <v>100</v>
      </c>
      <c r="Y64" s="16"/>
      <c r="Z64" s="16" t="s">
        <v>192</v>
      </c>
      <c r="AA64" s="18"/>
      <c r="AB64" s="16"/>
      <c r="AC64" s="16" t="s">
        <v>193</v>
      </c>
      <c r="AD64" s="18"/>
      <c r="AE64" s="16" t="s">
        <v>192</v>
      </c>
      <c r="AF64" s="16">
        <v>64.534880000000001</v>
      </c>
      <c r="AG64" s="16">
        <v>95.930229999999995</v>
      </c>
      <c r="AH64" s="16" t="s">
        <v>194</v>
      </c>
      <c r="AI64" s="16">
        <v>5</v>
      </c>
      <c r="AJ64" s="15" t="s">
        <v>193</v>
      </c>
    </row>
    <row r="65" spans="1:36">
      <c r="A65" s="16">
        <v>1017</v>
      </c>
      <c r="B65" s="16" t="s">
        <v>1355</v>
      </c>
      <c r="C65" s="686" t="s">
        <v>114</v>
      </c>
      <c r="D65" s="16"/>
      <c r="E65" s="16"/>
      <c r="F65" s="16"/>
      <c r="G65" s="16"/>
      <c r="H65" s="16"/>
      <c r="I65" s="16"/>
      <c r="J65" s="16"/>
      <c r="K65" s="16"/>
      <c r="L65" s="16"/>
      <c r="M65" s="16"/>
      <c r="N65" s="16">
        <v>59</v>
      </c>
      <c r="O65" s="16">
        <v>76</v>
      </c>
      <c r="P65" s="16">
        <v>83</v>
      </c>
      <c r="Q65" s="16">
        <v>37</v>
      </c>
      <c r="R65" s="16">
        <v>58</v>
      </c>
      <c r="S65" s="16">
        <v>67</v>
      </c>
      <c r="T65" s="16">
        <v>58</v>
      </c>
      <c r="U65" s="16">
        <v>67</v>
      </c>
      <c r="V65" s="16" t="s">
        <v>135</v>
      </c>
      <c r="W65" s="16">
        <v>505</v>
      </c>
      <c r="X65" s="16">
        <v>100</v>
      </c>
      <c r="Y65" s="16"/>
      <c r="Z65" s="16" t="s">
        <v>192</v>
      </c>
      <c r="AA65" s="18"/>
      <c r="AB65" s="16"/>
      <c r="AC65" s="16" t="s">
        <v>192</v>
      </c>
      <c r="AD65" s="18"/>
      <c r="AE65" s="16" t="s">
        <v>192</v>
      </c>
      <c r="AF65" s="16">
        <v>87.5</v>
      </c>
      <c r="AG65" s="16">
        <v>98.611109999999996</v>
      </c>
      <c r="AH65" s="16" t="s">
        <v>194</v>
      </c>
      <c r="AI65" s="16">
        <v>5</v>
      </c>
      <c r="AJ65" s="15" t="s">
        <v>192</v>
      </c>
    </row>
    <row r="66" spans="1:36">
      <c r="A66" s="16">
        <v>1020</v>
      </c>
      <c r="B66" s="16" t="s">
        <v>245</v>
      </c>
      <c r="C66" s="686" t="s">
        <v>132</v>
      </c>
      <c r="D66" s="16" t="s">
        <v>132</v>
      </c>
      <c r="E66" s="16" t="s">
        <v>132</v>
      </c>
      <c r="F66" s="16" t="s">
        <v>132</v>
      </c>
      <c r="G66" s="16" t="s">
        <v>132</v>
      </c>
      <c r="H66" s="16" t="s">
        <v>132</v>
      </c>
      <c r="I66" s="16" t="s">
        <v>132</v>
      </c>
      <c r="J66" s="16"/>
      <c r="K66" s="16"/>
      <c r="L66" s="16"/>
      <c r="M66" s="16"/>
      <c r="N66" s="16">
        <v>79</v>
      </c>
      <c r="O66" s="16">
        <v>78</v>
      </c>
      <c r="P66" s="16">
        <v>96</v>
      </c>
      <c r="Q66" s="16">
        <v>62</v>
      </c>
      <c r="R66" s="16">
        <v>75</v>
      </c>
      <c r="S66" s="16">
        <v>75</v>
      </c>
      <c r="T66" s="16">
        <v>79</v>
      </c>
      <c r="U66" s="16">
        <v>68</v>
      </c>
      <c r="V66" s="16" t="s">
        <v>135</v>
      </c>
      <c r="W66" s="16">
        <v>612</v>
      </c>
      <c r="X66" s="16">
        <v>100</v>
      </c>
      <c r="Y66" s="16" t="s">
        <v>192</v>
      </c>
      <c r="Z66" s="16" t="s">
        <v>192</v>
      </c>
      <c r="AA66" s="18"/>
      <c r="AB66" s="16" t="s">
        <v>192</v>
      </c>
      <c r="AC66" s="16" t="s">
        <v>192</v>
      </c>
      <c r="AD66" s="16"/>
      <c r="AE66" s="16" t="s">
        <v>192</v>
      </c>
      <c r="AF66" s="16">
        <v>81.628780000000006</v>
      </c>
      <c r="AG66" s="16">
        <v>97.537869999999998</v>
      </c>
      <c r="AH66" s="16" t="s">
        <v>197</v>
      </c>
      <c r="AI66" s="16">
        <v>5</v>
      </c>
      <c r="AJ66" s="15" t="s">
        <v>192</v>
      </c>
    </row>
    <row r="67" spans="1:36">
      <c r="A67" s="16">
        <v>1041</v>
      </c>
      <c r="B67" s="16" t="s">
        <v>246</v>
      </c>
      <c r="C67" s="686" t="s">
        <v>132</v>
      </c>
      <c r="D67" s="16" t="s">
        <v>132</v>
      </c>
      <c r="E67" s="16" t="s">
        <v>132</v>
      </c>
      <c r="F67" s="16" t="s">
        <v>132</v>
      </c>
      <c r="G67" s="16" t="s">
        <v>132</v>
      </c>
      <c r="H67" s="16" t="s">
        <v>132</v>
      </c>
      <c r="I67" s="16" t="s">
        <v>132</v>
      </c>
      <c r="J67" s="16" t="s">
        <v>132</v>
      </c>
      <c r="K67" s="16" t="s">
        <v>132</v>
      </c>
      <c r="L67" s="16" t="s">
        <v>112</v>
      </c>
      <c r="M67" s="16" t="s">
        <v>132</v>
      </c>
      <c r="N67" s="16">
        <v>89</v>
      </c>
      <c r="O67" s="16">
        <v>83</v>
      </c>
      <c r="P67" s="16">
        <v>93</v>
      </c>
      <c r="Q67" s="16">
        <v>65</v>
      </c>
      <c r="R67" s="16">
        <v>77</v>
      </c>
      <c r="S67" s="16">
        <v>58</v>
      </c>
      <c r="T67" s="16">
        <v>61</v>
      </c>
      <c r="U67" s="16">
        <v>53</v>
      </c>
      <c r="V67" s="16" t="s">
        <v>135</v>
      </c>
      <c r="W67" s="16">
        <v>579</v>
      </c>
      <c r="X67" s="16">
        <v>100</v>
      </c>
      <c r="Y67" s="16" t="s">
        <v>192</v>
      </c>
      <c r="Z67" s="16" t="s">
        <v>192</v>
      </c>
      <c r="AA67" s="18"/>
      <c r="AB67" s="16" t="s">
        <v>192</v>
      </c>
      <c r="AC67" s="16" t="s">
        <v>192</v>
      </c>
      <c r="AD67" s="16"/>
      <c r="AE67" s="16" t="s">
        <v>193</v>
      </c>
      <c r="AF67" s="16">
        <v>33.404020000000003</v>
      </c>
      <c r="AG67" s="16">
        <v>58.748669999999997</v>
      </c>
      <c r="AH67" s="16" t="s">
        <v>194</v>
      </c>
      <c r="AI67" s="16">
        <v>5</v>
      </c>
      <c r="AJ67" s="15" t="s">
        <v>193</v>
      </c>
    </row>
    <row r="68" spans="1:36">
      <c r="A68" s="16">
        <v>1081</v>
      </c>
      <c r="B68" s="16" t="s">
        <v>247</v>
      </c>
      <c r="C68" s="686" t="s">
        <v>132</v>
      </c>
      <c r="D68" s="16" t="s">
        <v>112</v>
      </c>
      <c r="E68" s="16" t="s">
        <v>114</v>
      </c>
      <c r="F68" s="16" t="s">
        <v>132</v>
      </c>
      <c r="G68" s="16" t="s">
        <v>114</v>
      </c>
      <c r="H68" s="16" t="s">
        <v>114</v>
      </c>
      <c r="I68" s="16" t="s">
        <v>114</v>
      </c>
      <c r="J68" s="16" t="s">
        <v>132</v>
      </c>
      <c r="K68" s="16" t="s">
        <v>112</v>
      </c>
      <c r="L68" s="16" t="s">
        <v>112</v>
      </c>
      <c r="M68" s="16" t="s">
        <v>112</v>
      </c>
      <c r="N68" s="16">
        <v>84</v>
      </c>
      <c r="O68" s="16">
        <v>80</v>
      </c>
      <c r="P68" s="16">
        <v>89</v>
      </c>
      <c r="Q68" s="16">
        <v>50</v>
      </c>
      <c r="R68" s="16">
        <v>75</v>
      </c>
      <c r="S68" s="16">
        <v>78</v>
      </c>
      <c r="T68" s="16">
        <v>76</v>
      </c>
      <c r="U68" s="16">
        <v>87</v>
      </c>
      <c r="V68" s="16" t="s">
        <v>135</v>
      </c>
      <c r="W68" s="16">
        <v>619</v>
      </c>
      <c r="X68" s="16">
        <v>100</v>
      </c>
      <c r="Y68" s="16" t="s">
        <v>192</v>
      </c>
      <c r="Z68" s="16" t="s">
        <v>192</v>
      </c>
      <c r="AA68" s="18"/>
      <c r="AB68" s="16" t="s">
        <v>192</v>
      </c>
      <c r="AC68" s="16" t="s">
        <v>192</v>
      </c>
      <c r="AD68" s="18"/>
      <c r="AE68" s="16" t="s">
        <v>193</v>
      </c>
      <c r="AF68" s="16">
        <v>89.839569999999995</v>
      </c>
      <c r="AG68" s="16">
        <v>97.147949999999994</v>
      </c>
      <c r="AH68" s="16" t="s">
        <v>194</v>
      </c>
      <c r="AI68" s="16">
        <v>5</v>
      </c>
      <c r="AJ68" s="15" t="s">
        <v>192</v>
      </c>
    </row>
    <row r="69" spans="1:36">
      <c r="A69" s="16">
        <v>1121</v>
      </c>
      <c r="B69" s="16" t="s">
        <v>115</v>
      </c>
      <c r="C69" s="686" t="s">
        <v>132</v>
      </c>
      <c r="D69" s="16" t="s">
        <v>132</v>
      </c>
      <c r="E69" s="16" t="s">
        <v>132</v>
      </c>
      <c r="F69" s="16" t="s">
        <v>132</v>
      </c>
      <c r="G69" s="16" t="s">
        <v>132</v>
      </c>
      <c r="H69" s="16" t="s">
        <v>132</v>
      </c>
      <c r="I69" s="16" t="s">
        <v>132</v>
      </c>
      <c r="J69" s="16" t="s">
        <v>132</v>
      </c>
      <c r="K69" s="16" t="s">
        <v>132</v>
      </c>
      <c r="L69" s="16" t="s">
        <v>112</v>
      </c>
      <c r="M69" s="16" t="s">
        <v>132</v>
      </c>
      <c r="N69" s="16">
        <v>80</v>
      </c>
      <c r="O69" s="16">
        <v>75</v>
      </c>
      <c r="P69" s="16">
        <v>93</v>
      </c>
      <c r="Q69" s="16">
        <v>55</v>
      </c>
      <c r="R69" s="16">
        <v>71</v>
      </c>
      <c r="S69" s="16">
        <v>64</v>
      </c>
      <c r="T69" s="16">
        <v>69</v>
      </c>
      <c r="U69" s="16">
        <v>58</v>
      </c>
      <c r="V69" s="16" t="s">
        <v>135</v>
      </c>
      <c r="W69" s="16">
        <v>565</v>
      </c>
      <c r="X69" s="16">
        <v>100</v>
      </c>
      <c r="Y69" s="16" t="s">
        <v>192</v>
      </c>
      <c r="Z69" s="16" t="s">
        <v>192</v>
      </c>
      <c r="AA69" s="18"/>
      <c r="AB69" s="16" t="s">
        <v>192</v>
      </c>
      <c r="AC69" s="16" t="s">
        <v>192</v>
      </c>
      <c r="AD69" s="18"/>
      <c r="AE69" s="16" t="s">
        <v>193</v>
      </c>
      <c r="AF69" s="16">
        <v>71.624139999999997</v>
      </c>
      <c r="AG69" s="16">
        <v>89.856870000000001</v>
      </c>
      <c r="AH69" s="16" t="s">
        <v>197</v>
      </c>
      <c r="AI69" s="16">
        <v>5</v>
      </c>
      <c r="AJ69" s="15" t="s">
        <v>192</v>
      </c>
    </row>
    <row r="70" spans="1:36">
      <c r="A70" s="16">
        <v>1161</v>
      </c>
      <c r="B70" s="16" t="s">
        <v>248</v>
      </c>
      <c r="C70" s="686" t="s">
        <v>112</v>
      </c>
      <c r="D70" s="16" t="s">
        <v>114</v>
      </c>
      <c r="E70" s="16" t="s">
        <v>112</v>
      </c>
      <c r="F70" s="16" t="s">
        <v>112</v>
      </c>
      <c r="G70" s="16" t="s">
        <v>132</v>
      </c>
      <c r="H70" s="16" t="s">
        <v>132</v>
      </c>
      <c r="I70" s="16" t="s">
        <v>132</v>
      </c>
      <c r="J70" s="16" t="s">
        <v>112</v>
      </c>
      <c r="K70" s="16" t="s">
        <v>132</v>
      </c>
      <c r="L70" s="16" t="s">
        <v>112</v>
      </c>
      <c r="M70" s="16" t="s">
        <v>112</v>
      </c>
      <c r="N70" s="16">
        <v>71</v>
      </c>
      <c r="O70" s="16">
        <v>71</v>
      </c>
      <c r="P70" s="16">
        <v>81</v>
      </c>
      <c r="Q70" s="16">
        <v>25</v>
      </c>
      <c r="R70" s="16">
        <v>64</v>
      </c>
      <c r="S70" s="16">
        <v>61</v>
      </c>
      <c r="T70" s="16">
        <v>64</v>
      </c>
      <c r="U70" s="16">
        <v>49</v>
      </c>
      <c r="V70" s="16" t="s">
        <v>135</v>
      </c>
      <c r="W70" s="16">
        <v>486</v>
      </c>
      <c r="X70" s="16">
        <v>100</v>
      </c>
      <c r="Y70" s="16" t="s">
        <v>192</v>
      </c>
      <c r="Z70" s="16" t="s">
        <v>192</v>
      </c>
      <c r="AA70" s="18"/>
      <c r="AB70" s="16" t="s">
        <v>192</v>
      </c>
      <c r="AC70" s="16" t="s">
        <v>193</v>
      </c>
      <c r="AD70" s="18"/>
      <c r="AE70" s="16" t="s">
        <v>193</v>
      </c>
      <c r="AF70" s="16">
        <v>82.706760000000003</v>
      </c>
      <c r="AG70" s="16">
        <v>99.749369999999999</v>
      </c>
      <c r="AH70" s="16" t="s">
        <v>194</v>
      </c>
      <c r="AI70" s="16">
        <v>5</v>
      </c>
      <c r="AJ70" s="15" t="s">
        <v>192</v>
      </c>
    </row>
    <row r="71" spans="1:36">
      <c r="A71" s="16">
        <v>1241</v>
      </c>
      <c r="B71" s="16" t="s">
        <v>249</v>
      </c>
      <c r="C71" s="686" t="s">
        <v>132</v>
      </c>
      <c r="D71" s="16" t="s">
        <v>132</v>
      </c>
      <c r="E71" s="16" t="s">
        <v>132</v>
      </c>
      <c r="F71" s="16" t="s">
        <v>132</v>
      </c>
      <c r="G71" s="16" t="s">
        <v>132</v>
      </c>
      <c r="H71" s="16" t="s">
        <v>132</v>
      </c>
      <c r="I71" s="16" t="s">
        <v>132</v>
      </c>
      <c r="J71" s="16" t="s">
        <v>132</v>
      </c>
      <c r="K71" s="16" t="s">
        <v>114</v>
      </c>
      <c r="L71" s="16" t="s">
        <v>112</v>
      </c>
      <c r="M71" s="16" t="s">
        <v>132</v>
      </c>
      <c r="N71" s="16">
        <v>82</v>
      </c>
      <c r="O71" s="16">
        <v>82</v>
      </c>
      <c r="P71" s="16">
        <v>94</v>
      </c>
      <c r="Q71" s="16">
        <v>59</v>
      </c>
      <c r="R71" s="16">
        <v>72</v>
      </c>
      <c r="S71" s="16">
        <v>72</v>
      </c>
      <c r="T71" s="16">
        <v>55</v>
      </c>
      <c r="U71" s="16">
        <v>65</v>
      </c>
      <c r="V71" s="16" t="s">
        <v>135</v>
      </c>
      <c r="W71" s="16">
        <v>581</v>
      </c>
      <c r="X71" s="16">
        <v>100</v>
      </c>
      <c r="Y71" s="16" t="s">
        <v>192</v>
      </c>
      <c r="Z71" s="16" t="s">
        <v>192</v>
      </c>
      <c r="AA71" s="18"/>
      <c r="AB71" s="16" t="s">
        <v>192</v>
      </c>
      <c r="AC71" s="16" t="s">
        <v>192</v>
      </c>
      <c r="AD71" s="18"/>
      <c r="AE71" s="16" t="s">
        <v>193</v>
      </c>
      <c r="AF71" s="16">
        <v>61.129939999999998</v>
      </c>
      <c r="AG71" s="16">
        <v>77.966099999999997</v>
      </c>
      <c r="AH71" s="16" t="s">
        <v>194</v>
      </c>
      <c r="AI71" s="16">
        <v>5</v>
      </c>
      <c r="AJ71" s="15" t="s">
        <v>192</v>
      </c>
    </row>
    <row r="72" spans="1:36">
      <c r="A72" s="16">
        <v>1281</v>
      </c>
      <c r="B72" s="16" t="s">
        <v>250</v>
      </c>
      <c r="C72" s="686" t="s">
        <v>132</v>
      </c>
      <c r="D72" s="16" t="s">
        <v>114</v>
      </c>
      <c r="E72" s="16" t="s">
        <v>132</v>
      </c>
      <c r="F72" s="16" t="s">
        <v>132</v>
      </c>
      <c r="G72" s="16" t="s">
        <v>132</v>
      </c>
      <c r="H72" s="16" t="s">
        <v>132</v>
      </c>
      <c r="I72" s="16" t="s">
        <v>132</v>
      </c>
      <c r="J72" s="16" t="s">
        <v>132</v>
      </c>
      <c r="K72" s="16" t="s">
        <v>132</v>
      </c>
      <c r="L72" s="16" t="s">
        <v>132</v>
      </c>
      <c r="M72" s="16" t="s">
        <v>112</v>
      </c>
      <c r="N72" s="16">
        <v>92</v>
      </c>
      <c r="O72" s="16">
        <v>92</v>
      </c>
      <c r="P72" s="16">
        <v>90</v>
      </c>
      <c r="Q72" s="16">
        <v>77</v>
      </c>
      <c r="R72" s="16">
        <v>74</v>
      </c>
      <c r="S72" s="16">
        <v>68</v>
      </c>
      <c r="T72" s="16">
        <v>71</v>
      </c>
      <c r="U72" s="16">
        <v>60</v>
      </c>
      <c r="V72" s="16" t="s">
        <v>135</v>
      </c>
      <c r="W72" s="16">
        <v>624</v>
      </c>
      <c r="X72" s="16">
        <v>100</v>
      </c>
      <c r="Y72" s="16" t="s">
        <v>192</v>
      </c>
      <c r="Z72" s="16" t="s">
        <v>192</v>
      </c>
      <c r="AA72" s="18"/>
      <c r="AB72" s="16" t="s">
        <v>193</v>
      </c>
      <c r="AC72" s="16" t="s">
        <v>192</v>
      </c>
      <c r="AD72" s="18"/>
      <c r="AE72" s="16" t="s">
        <v>193</v>
      </c>
      <c r="AF72" s="16">
        <v>65.796340000000001</v>
      </c>
      <c r="AG72" s="16">
        <v>90.600520000000003</v>
      </c>
      <c r="AH72" s="16" t="s">
        <v>194</v>
      </c>
      <c r="AI72" s="16">
        <v>5</v>
      </c>
      <c r="AJ72" s="15" t="s">
        <v>192</v>
      </c>
    </row>
    <row r="73" spans="1:36">
      <c r="A73" s="16">
        <v>1331</v>
      </c>
      <c r="B73" s="16" t="s">
        <v>15</v>
      </c>
      <c r="C73" s="686" t="s">
        <v>132</v>
      </c>
      <c r="D73" s="16" t="s">
        <v>132</v>
      </c>
      <c r="E73" s="16" t="s">
        <v>132</v>
      </c>
      <c r="F73" s="16" t="s">
        <v>132</v>
      </c>
      <c r="G73" s="16" t="s">
        <v>132</v>
      </c>
      <c r="H73" s="16" t="s">
        <v>132</v>
      </c>
      <c r="I73" s="16" t="s">
        <v>132</v>
      </c>
      <c r="J73" s="16" t="s">
        <v>132</v>
      </c>
      <c r="K73" s="16" t="s">
        <v>132</v>
      </c>
      <c r="L73" s="16" t="s">
        <v>132</v>
      </c>
      <c r="M73" s="16" t="s">
        <v>132</v>
      </c>
      <c r="N73" s="16">
        <v>85</v>
      </c>
      <c r="O73" s="16">
        <v>86</v>
      </c>
      <c r="P73" s="16">
        <v>93</v>
      </c>
      <c r="Q73" s="16">
        <v>55</v>
      </c>
      <c r="R73" s="16">
        <v>70</v>
      </c>
      <c r="S73" s="16">
        <v>71</v>
      </c>
      <c r="T73" s="16">
        <v>62</v>
      </c>
      <c r="U73" s="16">
        <v>67</v>
      </c>
      <c r="V73" s="16" t="s">
        <v>135</v>
      </c>
      <c r="W73" s="16">
        <v>589</v>
      </c>
      <c r="X73" s="16">
        <v>100</v>
      </c>
      <c r="Y73" s="16" t="s">
        <v>192</v>
      </c>
      <c r="Z73" s="16" t="s">
        <v>192</v>
      </c>
      <c r="AA73" s="18"/>
      <c r="AB73" s="16" t="s">
        <v>192</v>
      </c>
      <c r="AC73" s="16" t="s">
        <v>192</v>
      </c>
      <c r="AD73" s="18"/>
      <c r="AE73" s="16" t="s">
        <v>193</v>
      </c>
      <c r="AF73" s="16">
        <v>45.401919999999997</v>
      </c>
      <c r="AG73" s="16">
        <v>84.180059999999997</v>
      </c>
      <c r="AH73" s="16" t="s">
        <v>197</v>
      </c>
      <c r="AI73" s="16">
        <v>5</v>
      </c>
      <c r="AJ73" s="15" t="s">
        <v>193</v>
      </c>
    </row>
    <row r="74" spans="1:36">
      <c r="A74" s="16">
        <v>1361</v>
      </c>
      <c r="B74" s="16" t="s">
        <v>251</v>
      </c>
      <c r="C74" s="686" t="s">
        <v>116</v>
      </c>
      <c r="D74" s="16" t="s">
        <v>110</v>
      </c>
      <c r="E74" s="16" t="s">
        <v>110</v>
      </c>
      <c r="F74" s="16" t="s">
        <v>112</v>
      </c>
      <c r="G74" s="16" t="s">
        <v>112</v>
      </c>
      <c r="H74" s="16" t="s">
        <v>110</v>
      </c>
      <c r="I74" s="16" t="s">
        <v>112</v>
      </c>
      <c r="J74" s="16" t="s">
        <v>112</v>
      </c>
      <c r="K74" s="16" t="s">
        <v>116</v>
      </c>
      <c r="L74" s="16" t="s">
        <v>110</v>
      </c>
      <c r="M74" s="16" t="s">
        <v>110</v>
      </c>
      <c r="N74" s="16">
        <v>36</v>
      </c>
      <c r="O74" s="16">
        <v>41</v>
      </c>
      <c r="P74" s="16">
        <v>66</v>
      </c>
      <c r="Q74" s="16">
        <v>23</v>
      </c>
      <c r="R74" s="16">
        <v>45</v>
      </c>
      <c r="S74" s="16">
        <v>50</v>
      </c>
      <c r="T74" s="16">
        <v>44</v>
      </c>
      <c r="U74" s="16">
        <v>53</v>
      </c>
      <c r="V74" s="16" t="s">
        <v>135</v>
      </c>
      <c r="W74" s="16">
        <v>358</v>
      </c>
      <c r="X74" s="16">
        <v>100</v>
      </c>
      <c r="Y74" s="16" t="s">
        <v>192</v>
      </c>
      <c r="Z74" s="16" t="s">
        <v>193</v>
      </c>
      <c r="AA74" s="18"/>
      <c r="AB74" s="16" t="s">
        <v>192</v>
      </c>
      <c r="AC74" s="16" t="s">
        <v>192</v>
      </c>
      <c r="AD74" s="18"/>
      <c r="AE74" s="16" t="s">
        <v>193</v>
      </c>
      <c r="AF74" s="16">
        <v>99.047610000000006</v>
      </c>
      <c r="AG74" s="16">
        <v>99.523799999999994</v>
      </c>
      <c r="AH74" s="16" t="s">
        <v>194</v>
      </c>
      <c r="AI74" s="16">
        <v>5</v>
      </c>
      <c r="AJ74" s="15" t="s">
        <v>192</v>
      </c>
    </row>
    <row r="75" spans="1:36">
      <c r="A75" s="16">
        <v>1371</v>
      </c>
      <c r="B75" s="16" t="s">
        <v>252</v>
      </c>
      <c r="C75" s="686" t="s">
        <v>132</v>
      </c>
      <c r="D75" s="16" t="s">
        <v>132</v>
      </c>
      <c r="E75" s="16" t="s">
        <v>132</v>
      </c>
      <c r="F75" s="16" t="s">
        <v>132</v>
      </c>
      <c r="G75" s="16" t="s">
        <v>132</v>
      </c>
      <c r="H75" s="16" t="s">
        <v>132</v>
      </c>
      <c r="I75" s="16" t="s">
        <v>132</v>
      </c>
      <c r="J75" s="16" t="s">
        <v>132</v>
      </c>
      <c r="K75" s="16" t="s">
        <v>114</v>
      </c>
      <c r="L75" s="16" t="s">
        <v>112</v>
      </c>
      <c r="M75" s="16" t="s">
        <v>112</v>
      </c>
      <c r="N75" s="16">
        <v>84</v>
      </c>
      <c r="O75" s="16">
        <v>85</v>
      </c>
      <c r="P75" s="16">
        <v>90</v>
      </c>
      <c r="Q75" s="16">
        <v>66</v>
      </c>
      <c r="R75" s="16">
        <v>76</v>
      </c>
      <c r="S75" s="16">
        <v>69</v>
      </c>
      <c r="T75" s="16">
        <v>69</v>
      </c>
      <c r="U75" s="16">
        <v>61</v>
      </c>
      <c r="V75" s="16" t="s">
        <v>135</v>
      </c>
      <c r="W75" s="16">
        <v>600</v>
      </c>
      <c r="X75" s="16">
        <v>100</v>
      </c>
      <c r="Y75" s="16" t="s">
        <v>192</v>
      </c>
      <c r="Z75" s="16" t="s">
        <v>192</v>
      </c>
      <c r="AA75" s="18"/>
      <c r="AB75" s="16" t="s">
        <v>192</v>
      </c>
      <c r="AC75" s="16" t="s">
        <v>192</v>
      </c>
      <c r="AD75" s="18"/>
      <c r="AE75" s="16" t="s">
        <v>193</v>
      </c>
      <c r="AF75" s="16">
        <v>74.107879999999994</v>
      </c>
      <c r="AG75" s="16">
        <v>96.680490000000006</v>
      </c>
      <c r="AH75" s="16" t="s">
        <v>194</v>
      </c>
      <c r="AI75" s="16">
        <v>5</v>
      </c>
      <c r="AJ75" s="15" t="s">
        <v>192</v>
      </c>
    </row>
    <row r="76" spans="1:36">
      <c r="A76" s="16">
        <v>1401</v>
      </c>
      <c r="B76" s="16" t="s">
        <v>253</v>
      </c>
      <c r="C76" s="686" t="s">
        <v>110</v>
      </c>
      <c r="D76" s="16" t="s">
        <v>114</v>
      </c>
      <c r="E76" s="16" t="s">
        <v>112</v>
      </c>
      <c r="F76" s="16" t="s">
        <v>112</v>
      </c>
      <c r="G76" s="16" t="s">
        <v>112</v>
      </c>
      <c r="H76" s="16" t="s">
        <v>132</v>
      </c>
      <c r="I76" s="16" t="s">
        <v>112</v>
      </c>
      <c r="J76" s="16" t="s">
        <v>132</v>
      </c>
      <c r="K76" s="16" t="s">
        <v>132</v>
      </c>
      <c r="L76" s="16" t="s">
        <v>110</v>
      </c>
      <c r="M76" s="16" t="s">
        <v>110</v>
      </c>
      <c r="N76" s="16">
        <v>65</v>
      </c>
      <c r="O76" s="16">
        <v>63</v>
      </c>
      <c r="P76" s="16">
        <v>80</v>
      </c>
      <c r="Q76" s="16">
        <v>25</v>
      </c>
      <c r="R76" s="16">
        <v>51</v>
      </c>
      <c r="S76" s="16">
        <v>46</v>
      </c>
      <c r="T76" s="16">
        <v>50</v>
      </c>
      <c r="U76" s="16">
        <v>47</v>
      </c>
      <c r="V76" s="16" t="s">
        <v>135</v>
      </c>
      <c r="W76" s="16">
        <v>427</v>
      </c>
      <c r="X76" s="16">
        <v>100</v>
      </c>
      <c r="Y76" s="16" t="s">
        <v>192</v>
      </c>
      <c r="Z76" s="16" t="s">
        <v>192</v>
      </c>
      <c r="AA76" s="18"/>
      <c r="AB76" s="16" t="s">
        <v>192</v>
      </c>
      <c r="AC76" s="16" t="s">
        <v>193</v>
      </c>
      <c r="AD76" s="18"/>
      <c r="AE76" s="16" t="s">
        <v>193</v>
      </c>
      <c r="AF76" s="16">
        <v>93.805300000000003</v>
      </c>
      <c r="AG76" s="16">
        <v>100</v>
      </c>
      <c r="AH76" s="16" t="s">
        <v>194</v>
      </c>
      <c r="AI76" s="16">
        <v>5</v>
      </c>
      <c r="AJ76" s="15" t="s">
        <v>192</v>
      </c>
    </row>
    <row r="77" spans="1:36">
      <c r="A77" s="16">
        <v>1441</v>
      </c>
      <c r="B77" s="16" t="s">
        <v>254</v>
      </c>
      <c r="C77" s="686" t="s">
        <v>112</v>
      </c>
      <c r="D77" s="16" t="s">
        <v>112</v>
      </c>
      <c r="E77" s="16" t="s">
        <v>112</v>
      </c>
      <c r="F77" s="16" t="s">
        <v>110</v>
      </c>
      <c r="G77" s="16" t="s">
        <v>112</v>
      </c>
      <c r="H77" s="16" t="s">
        <v>112</v>
      </c>
      <c r="I77" s="16" t="s">
        <v>110</v>
      </c>
      <c r="J77" s="16" t="s">
        <v>110</v>
      </c>
      <c r="K77" s="16" t="s">
        <v>116</v>
      </c>
      <c r="L77" s="16" t="s">
        <v>110</v>
      </c>
      <c r="M77" s="16" t="s">
        <v>110</v>
      </c>
      <c r="N77" s="16">
        <v>56</v>
      </c>
      <c r="O77" s="16">
        <v>47</v>
      </c>
      <c r="P77" s="16">
        <v>92</v>
      </c>
      <c r="Q77" s="16">
        <v>23</v>
      </c>
      <c r="R77" s="16">
        <v>63</v>
      </c>
      <c r="S77" s="16">
        <v>60</v>
      </c>
      <c r="T77" s="16">
        <v>57</v>
      </c>
      <c r="U77" s="16">
        <v>70</v>
      </c>
      <c r="V77" s="16" t="s">
        <v>135</v>
      </c>
      <c r="W77" s="16">
        <v>468</v>
      </c>
      <c r="X77" s="16">
        <v>100</v>
      </c>
      <c r="Y77" s="16" t="s">
        <v>192</v>
      </c>
      <c r="Z77" s="16" t="s">
        <v>192</v>
      </c>
      <c r="AA77" s="18"/>
      <c r="AB77" s="16" t="s">
        <v>192</v>
      </c>
      <c r="AC77" s="16" t="s">
        <v>192</v>
      </c>
      <c r="AD77" s="18"/>
      <c r="AE77" s="16" t="s">
        <v>193</v>
      </c>
      <c r="AF77" s="16">
        <v>97.5</v>
      </c>
      <c r="AG77" s="16">
        <v>98.88888</v>
      </c>
      <c r="AH77" s="16" t="s">
        <v>194</v>
      </c>
      <c r="AI77" s="16">
        <v>5</v>
      </c>
      <c r="AJ77" s="15" t="s">
        <v>192</v>
      </c>
    </row>
    <row r="78" spans="1:36">
      <c r="A78" s="16">
        <v>1481</v>
      </c>
      <c r="B78" s="16" t="s">
        <v>255</v>
      </c>
      <c r="C78" s="686" t="s">
        <v>132</v>
      </c>
      <c r="D78" s="16" t="s">
        <v>132</v>
      </c>
      <c r="E78" s="16" t="s">
        <v>132</v>
      </c>
      <c r="F78" s="16" t="s">
        <v>132</v>
      </c>
      <c r="G78" s="16" t="s">
        <v>132</v>
      </c>
      <c r="H78" s="16" t="s">
        <v>132</v>
      </c>
      <c r="I78" s="16" t="s">
        <v>114</v>
      </c>
      <c r="J78" s="16" t="s">
        <v>114</v>
      </c>
      <c r="K78" s="16" t="s">
        <v>112</v>
      </c>
      <c r="L78" s="16" t="s">
        <v>132</v>
      </c>
      <c r="M78" s="16" t="s">
        <v>132</v>
      </c>
      <c r="N78" s="16">
        <v>81</v>
      </c>
      <c r="O78" s="16">
        <v>82</v>
      </c>
      <c r="P78" s="16">
        <v>88</v>
      </c>
      <c r="Q78" s="16">
        <v>54</v>
      </c>
      <c r="R78" s="16">
        <v>65</v>
      </c>
      <c r="S78" s="16">
        <v>66</v>
      </c>
      <c r="T78" s="16">
        <v>60</v>
      </c>
      <c r="U78" s="16">
        <v>77</v>
      </c>
      <c r="V78" s="16" t="s">
        <v>135</v>
      </c>
      <c r="W78" s="16">
        <v>573</v>
      </c>
      <c r="X78" s="16">
        <v>100</v>
      </c>
      <c r="Y78" s="16" t="s">
        <v>192</v>
      </c>
      <c r="Z78" s="16" t="s">
        <v>192</v>
      </c>
      <c r="AA78" s="18"/>
      <c r="AB78" s="16" t="s">
        <v>192</v>
      </c>
      <c r="AC78" s="16" t="s">
        <v>192</v>
      </c>
      <c r="AD78" s="18"/>
      <c r="AE78" s="16" t="s">
        <v>193</v>
      </c>
      <c r="AF78" s="16">
        <v>81.552160000000001</v>
      </c>
      <c r="AG78" s="16">
        <v>98.0916</v>
      </c>
      <c r="AH78" s="16" t="s">
        <v>194</v>
      </c>
      <c r="AI78" s="16">
        <v>5</v>
      </c>
      <c r="AJ78" s="15" t="s">
        <v>192</v>
      </c>
    </row>
    <row r="79" spans="1:36">
      <c r="A79" s="16">
        <v>1521</v>
      </c>
      <c r="B79" s="16" t="s">
        <v>256</v>
      </c>
      <c r="C79" s="686" t="s">
        <v>132</v>
      </c>
      <c r="D79" s="16" t="s">
        <v>132</v>
      </c>
      <c r="E79" s="16" t="s">
        <v>132</v>
      </c>
      <c r="F79" s="16" t="s">
        <v>132</v>
      </c>
      <c r="G79" s="16" t="s">
        <v>132</v>
      </c>
      <c r="H79" s="16" t="s">
        <v>132</v>
      </c>
      <c r="I79" s="16" t="s">
        <v>132</v>
      </c>
      <c r="J79" s="16" t="s">
        <v>132</v>
      </c>
      <c r="K79" s="16" t="s">
        <v>132</v>
      </c>
      <c r="L79" s="16" t="s">
        <v>112</v>
      </c>
      <c r="M79" s="16" t="s">
        <v>112</v>
      </c>
      <c r="N79" s="16">
        <v>71</v>
      </c>
      <c r="O79" s="16">
        <v>70</v>
      </c>
      <c r="P79" s="16">
        <v>96</v>
      </c>
      <c r="Q79" s="16">
        <v>63</v>
      </c>
      <c r="R79" s="16">
        <v>73</v>
      </c>
      <c r="S79" s="16">
        <v>64</v>
      </c>
      <c r="T79" s="16">
        <v>58</v>
      </c>
      <c r="U79" s="16">
        <v>67</v>
      </c>
      <c r="V79" s="16" t="s">
        <v>135</v>
      </c>
      <c r="W79" s="16">
        <v>562</v>
      </c>
      <c r="X79" s="16">
        <v>100</v>
      </c>
      <c r="Y79" s="16" t="s">
        <v>192</v>
      </c>
      <c r="Z79" s="16" t="s">
        <v>192</v>
      </c>
      <c r="AA79" s="18"/>
      <c r="AB79" s="16" t="s">
        <v>192</v>
      </c>
      <c r="AC79" s="16" t="s">
        <v>192</v>
      </c>
      <c r="AD79" s="18"/>
      <c r="AE79" s="16" t="s">
        <v>193</v>
      </c>
      <c r="AF79" s="16">
        <v>87.313429999999997</v>
      </c>
      <c r="AG79" s="16">
        <v>98.880589999999998</v>
      </c>
      <c r="AH79" s="16" t="s">
        <v>194</v>
      </c>
      <c r="AI79" s="16">
        <v>5</v>
      </c>
      <c r="AJ79" s="15" t="s">
        <v>192</v>
      </c>
    </row>
    <row r="80" spans="1:36">
      <c r="A80" s="16">
        <v>1561</v>
      </c>
      <c r="B80" s="16" t="s">
        <v>257</v>
      </c>
      <c r="C80" s="686" t="s">
        <v>132</v>
      </c>
      <c r="D80" s="16" t="s">
        <v>110</v>
      </c>
      <c r="E80" s="16" t="s">
        <v>110</v>
      </c>
      <c r="F80" s="16" t="s">
        <v>112</v>
      </c>
      <c r="G80" s="16" t="s">
        <v>112</v>
      </c>
      <c r="H80" s="16" t="s">
        <v>114</v>
      </c>
      <c r="I80" s="16" t="s">
        <v>112</v>
      </c>
      <c r="J80" s="16" t="s">
        <v>112</v>
      </c>
      <c r="K80" s="16" t="s">
        <v>110</v>
      </c>
      <c r="L80" s="16" t="s">
        <v>110</v>
      </c>
      <c r="M80" s="16" t="s">
        <v>110</v>
      </c>
      <c r="N80" s="16">
        <v>64</v>
      </c>
      <c r="O80" s="16">
        <v>71</v>
      </c>
      <c r="P80" s="16">
        <v>81</v>
      </c>
      <c r="Q80" s="16">
        <v>60</v>
      </c>
      <c r="R80" s="16">
        <v>81</v>
      </c>
      <c r="S80" s="16">
        <v>79</v>
      </c>
      <c r="T80" s="16">
        <v>88</v>
      </c>
      <c r="U80" s="16">
        <v>67</v>
      </c>
      <c r="V80" s="16" t="s">
        <v>135</v>
      </c>
      <c r="W80" s="16">
        <v>591</v>
      </c>
      <c r="X80" s="16">
        <v>100</v>
      </c>
      <c r="Y80" s="16" t="s">
        <v>193</v>
      </c>
      <c r="Z80" s="16" t="s">
        <v>192</v>
      </c>
      <c r="AA80" s="18"/>
      <c r="AB80" s="16" t="s">
        <v>192</v>
      </c>
      <c r="AC80" s="16" t="s">
        <v>192</v>
      </c>
      <c r="AD80" s="18"/>
      <c r="AE80" s="16" t="s">
        <v>193</v>
      </c>
      <c r="AF80" s="16">
        <v>98.859309999999994</v>
      </c>
      <c r="AG80" s="16">
        <v>98.669200000000004</v>
      </c>
      <c r="AH80" s="16" t="s">
        <v>194</v>
      </c>
      <c r="AI80" s="16">
        <v>5</v>
      </c>
      <c r="AJ80" s="15" t="s">
        <v>192</v>
      </c>
    </row>
    <row r="81" spans="1:36">
      <c r="A81" s="16">
        <v>1601</v>
      </c>
      <c r="B81" s="16" t="s">
        <v>258</v>
      </c>
      <c r="C81" s="686" t="s">
        <v>110</v>
      </c>
      <c r="D81" s="16" t="s">
        <v>114</v>
      </c>
      <c r="E81" s="16" t="s">
        <v>112</v>
      </c>
      <c r="F81" s="16" t="s">
        <v>112</v>
      </c>
      <c r="G81" s="16" t="s">
        <v>110</v>
      </c>
      <c r="H81" s="16" t="s">
        <v>110</v>
      </c>
      <c r="I81" s="16" t="s">
        <v>110</v>
      </c>
      <c r="J81" s="16" t="s">
        <v>112</v>
      </c>
      <c r="K81" s="16" t="s">
        <v>116</v>
      </c>
      <c r="L81" s="16" t="s">
        <v>110</v>
      </c>
      <c r="M81" s="16" t="s">
        <v>110</v>
      </c>
      <c r="N81" s="16">
        <v>46</v>
      </c>
      <c r="O81" s="16">
        <v>52</v>
      </c>
      <c r="P81" s="16">
        <v>79</v>
      </c>
      <c r="Q81" s="16">
        <v>16</v>
      </c>
      <c r="R81" s="16">
        <v>50</v>
      </c>
      <c r="S81" s="16">
        <v>52</v>
      </c>
      <c r="T81" s="16">
        <v>42</v>
      </c>
      <c r="U81" s="16">
        <v>65</v>
      </c>
      <c r="V81" s="16" t="s">
        <v>135</v>
      </c>
      <c r="W81" s="16">
        <v>402</v>
      </c>
      <c r="X81" s="16">
        <v>100</v>
      </c>
      <c r="Y81" s="16" t="s">
        <v>192</v>
      </c>
      <c r="Z81" s="16" t="s">
        <v>193</v>
      </c>
      <c r="AA81" s="18"/>
      <c r="AB81" s="16" t="s">
        <v>192</v>
      </c>
      <c r="AC81" s="16" t="s">
        <v>192</v>
      </c>
      <c r="AD81" s="18"/>
      <c r="AE81" s="16" t="s">
        <v>193</v>
      </c>
      <c r="AF81" s="16">
        <v>93.967510000000004</v>
      </c>
      <c r="AG81" s="16">
        <v>99.303939999999997</v>
      </c>
      <c r="AH81" s="16" t="s">
        <v>194</v>
      </c>
      <c r="AI81" s="16">
        <v>5</v>
      </c>
      <c r="AJ81" s="15" t="s">
        <v>192</v>
      </c>
    </row>
    <row r="82" spans="1:36">
      <c r="A82" s="16">
        <v>1641</v>
      </c>
      <c r="B82" s="16" t="s">
        <v>259</v>
      </c>
      <c r="C82" s="686" t="s">
        <v>132</v>
      </c>
      <c r="D82" s="16" t="s">
        <v>132</v>
      </c>
      <c r="E82" s="16" t="s">
        <v>114</v>
      </c>
      <c r="F82" s="16" t="s">
        <v>132</v>
      </c>
      <c r="G82" s="16" t="s">
        <v>132</v>
      </c>
      <c r="H82" s="16" t="s">
        <v>132</v>
      </c>
      <c r="I82" s="16" t="s">
        <v>132</v>
      </c>
      <c r="J82" s="16" t="s">
        <v>132</v>
      </c>
      <c r="K82" s="16" t="s">
        <v>132</v>
      </c>
      <c r="L82" s="16" t="s">
        <v>112</v>
      </c>
      <c r="M82" s="16" t="s">
        <v>112</v>
      </c>
      <c r="N82" s="16">
        <v>78</v>
      </c>
      <c r="O82" s="16">
        <v>84</v>
      </c>
      <c r="P82" s="16">
        <v>94</v>
      </c>
      <c r="Q82" s="16">
        <v>67</v>
      </c>
      <c r="R82" s="16">
        <v>76</v>
      </c>
      <c r="S82" s="16">
        <v>64</v>
      </c>
      <c r="T82" s="16">
        <v>80</v>
      </c>
      <c r="U82" s="16">
        <v>67</v>
      </c>
      <c r="V82" s="16" t="s">
        <v>135</v>
      </c>
      <c r="W82" s="16">
        <v>610</v>
      </c>
      <c r="X82" s="16">
        <v>100</v>
      </c>
      <c r="Y82" s="16" t="s">
        <v>192</v>
      </c>
      <c r="Z82" s="16" t="s">
        <v>192</v>
      </c>
      <c r="AA82" s="18"/>
      <c r="AB82" s="16" t="s">
        <v>192</v>
      </c>
      <c r="AC82" s="16" t="s">
        <v>192</v>
      </c>
      <c r="AD82" s="18"/>
      <c r="AE82" s="16" t="s">
        <v>193</v>
      </c>
      <c r="AF82" s="16">
        <v>72.836529999999996</v>
      </c>
      <c r="AG82" s="16">
        <v>96.153840000000002</v>
      </c>
      <c r="AH82" s="16" t="s">
        <v>194</v>
      </c>
      <c r="AI82" s="16">
        <v>5</v>
      </c>
      <c r="AJ82" s="15" t="s">
        <v>192</v>
      </c>
    </row>
    <row r="83" spans="1:36">
      <c r="A83" s="16">
        <v>1681</v>
      </c>
      <c r="B83" s="16" t="s">
        <v>260</v>
      </c>
      <c r="C83" s="686" t="s">
        <v>132</v>
      </c>
      <c r="D83" s="16" t="s">
        <v>132</v>
      </c>
      <c r="E83" s="16" t="s">
        <v>114</v>
      </c>
      <c r="F83" s="16" t="s">
        <v>132</v>
      </c>
      <c r="G83" s="16" t="s">
        <v>114</v>
      </c>
      <c r="H83" s="16" t="s">
        <v>114</v>
      </c>
      <c r="I83" s="16" t="s">
        <v>132</v>
      </c>
      <c r="J83" s="16" t="s">
        <v>114</v>
      </c>
      <c r="K83" s="16" t="s">
        <v>116</v>
      </c>
      <c r="L83" s="16" t="s">
        <v>110</v>
      </c>
      <c r="M83" s="16" t="s">
        <v>110</v>
      </c>
      <c r="N83" s="16">
        <v>69</v>
      </c>
      <c r="O83" s="16">
        <v>76</v>
      </c>
      <c r="P83" s="16">
        <v>93</v>
      </c>
      <c r="Q83" s="16">
        <v>29</v>
      </c>
      <c r="R83" s="16">
        <v>69</v>
      </c>
      <c r="S83" s="16">
        <v>73</v>
      </c>
      <c r="T83" s="16">
        <v>63</v>
      </c>
      <c r="U83" s="16">
        <v>61</v>
      </c>
      <c r="V83" s="16" t="s">
        <v>135</v>
      </c>
      <c r="W83" s="16">
        <v>533</v>
      </c>
      <c r="X83" s="16">
        <v>100</v>
      </c>
      <c r="Y83" s="16" t="s">
        <v>192</v>
      </c>
      <c r="Z83" s="16" t="s">
        <v>192</v>
      </c>
      <c r="AA83" s="18"/>
      <c r="AB83" s="16" t="s">
        <v>192</v>
      </c>
      <c r="AC83" s="16" t="s">
        <v>192</v>
      </c>
      <c r="AD83" s="18"/>
      <c r="AE83" s="16" t="s">
        <v>193</v>
      </c>
      <c r="AF83" s="16">
        <v>96.75</v>
      </c>
      <c r="AG83" s="16">
        <v>100</v>
      </c>
      <c r="AH83" s="16" t="s">
        <v>194</v>
      </c>
      <c r="AI83" s="16">
        <v>5</v>
      </c>
      <c r="AJ83" s="15" t="s">
        <v>192</v>
      </c>
    </row>
    <row r="84" spans="1:36">
      <c r="A84" s="16">
        <v>1691</v>
      </c>
      <c r="B84" s="16" t="s">
        <v>261</v>
      </c>
      <c r="C84" s="686" t="s">
        <v>132</v>
      </c>
      <c r="D84" s="16" t="s">
        <v>132</v>
      </c>
      <c r="E84" s="16" t="s">
        <v>132</v>
      </c>
      <c r="F84" s="16" t="s">
        <v>132</v>
      </c>
      <c r="G84" s="16" t="s">
        <v>132</v>
      </c>
      <c r="H84" s="16" t="s">
        <v>132</v>
      </c>
      <c r="I84" s="16" t="s">
        <v>132</v>
      </c>
      <c r="J84" s="16" t="s">
        <v>132</v>
      </c>
      <c r="K84" s="16" t="s">
        <v>132</v>
      </c>
      <c r="L84" s="16" t="s">
        <v>196</v>
      </c>
      <c r="M84" s="16"/>
      <c r="N84" s="16">
        <v>97</v>
      </c>
      <c r="O84" s="16">
        <v>96</v>
      </c>
      <c r="P84" s="16">
        <v>97</v>
      </c>
      <c r="Q84" s="16">
        <v>69</v>
      </c>
      <c r="R84" s="16">
        <v>78</v>
      </c>
      <c r="S84" s="16">
        <v>68</v>
      </c>
      <c r="T84" s="16">
        <v>79</v>
      </c>
      <c r="U84" s="16">
        <v>63</v>
      </c>
      <c r="V84" s="16" t="s">
        <v>135</v>
      </c>
      <c r="W84" s="16">
        <v>647</v>
      </c>
      <c r="X84" s="16">
        <v>100</v>
      </c>
      <c r="Y84" s="16" t="s">
        <v>192</v>
      </c>
      <c r="Z84" s="16" t="s">
        <v>192</v>
      </c>
      <c r="AA84" s="18"/>
      <c r="AB84" s="16" t="s">
        <v>192</v>
      </c>
      <c r="AC84" s="16" t="s">
        <v>192</v>
      </c>
      <c r="AD84" s="18"/>
      <c r="AE84" s="16" t="s">
        <v>193</v>
      </c>
      <c r="AF84" s="16">
        <v>48.927610000000001</v>
      </c>
      <c r="AG84" s="16">
        <v>92.35924</v>
      </c>
      <c r="AH84" s="16" t="s">
        <v>194</v>
      </c>
      <c r="AI84" s="16">
        <v>5</v>
      </c>
      <c r="AJ84" s="15" t="s">
        <v>192</v>
      </c>
    </row>
    <row r="85" spans="1:36">
      <c r="A85" s="16">
        <v>1721</v>
      </c>
      <c r="B85" s="16" t="s">
        <v>40</v>
      </c>
      <c r="C85" s="686" t="s">
        <v>132</v>
      </c>
      <c r="D85" s="16" t="s">
        <v>132</v>
      </c>
      <c r="E85" s="16" t="s">
        <v>132</v>
      </c>
      <c r="F85" s="16" t="s">
        <v>132</v>
      </c>
      <c r="G85" s="16" t="s">
        <v>132</v>
      </c>
      <c r="H85" s="16" t="s">
        <v>132</v>
      </c>
      <c r="I85" s="16" t="s">
        <v>132</v>
      </c>
      <c r="J85" s="16" t="s">
        <v>132</v>
      </c>
      <c r="K85" s="16" t="s">
        <v>132</v>
      </c>
      <c r="L85" s="16" t="s">
        <v>132</v>
      </c>
      <c r="M85" s="16" t="s">
        <v>132</v>
      </c>
      <c r="N85" s="16">
        <v>82</v>
      </c>
      <c r="O85" s="16">
        <v>82</v>
      </c>
      <c r="P85" s="16">
        <v>96</v>
      </c>
      <c r="Q85" s="16">
        <v>46</v>
      </c>
      <c r="R85" s="16">
        <v>75</v>
      </c>
      <c r="S85" s="16">
        <v>72</v>
      </c>
      <c r="T85" s="16">
        <v>73</v>
      </c>
      <c r="U85" s="16">
        <v>72</v>
      </c>
      <c r="V85" s="16" t="s">
        <v>135</v>
      </c>
      <c r="W85" s="16">
        <v>598</v>
      </c>
      <c r="X85" s="16">
        <v>100</v>
      </c>
      <c r="Y85" s="16" t="s">
        <v>192</v>
      </c>
      <c r="Z85" s="16" t="s">
        <v>192</v>
      </c>
      <c r="AA85" s="18"/>
      <c r="AB85" s="16" t="s">
        <v>192</v>
      </c>
      <c r="AC85" s="16" t="s">
        <v>192</v>
      </c>
      <c r="AD85" s="18"/>
      <c r="AE85" s="16" t="s">
        <v>193</v>
      </c>
      <c r="AF85" s="16">
        <v>65.080709999999996</v>
      </c>
      <c r="AG85" s="16">
        <v>93.457939999999994</v>
      </c>
      <c r="AH85" s="16" t="s">
        <v>197</v>
      </c>
      <c r="AI85" s="16">
        <v>5</v>
      </c>
      <c r="AJ85" s="15" t="s">
        <v>192</v>
      </c>
    </row>
    <row r="86" spans="1:36">
      <c r="A86" s="16">
        <v>1761</v>
      </c>
      <c r="B86" s="16" t="s">
        <v>262</v>
      </c>
      <c r="C86" s="686" t="s">
        <v>132</v>
      </c>
      <c r="D86" s="16" t="s">
        <v>132</v>
      </c>
      <c r="E86" s="16" t="s">
        <v>132</v>
      </c>
      <c r="F86" s="16" t="s">
        <v>132</v>
      </c>
      <c r="G86" s="16" t="s">
        <v>132</v>
      </c>
      <c r="H86" s="16" t="s">
        <v>132</v>
      </c>
      <c r="I86" s="16" t="s">
        <v>132</v>
      </c>
      <c r="J86" s="16" t="s">
        <v>132</v>
      </c>
      <c r="K86" s="16" t="s">
        <v>132</v>
      </c>
      <c r="L86" s="16" t="s">
        <v>132</v>
      </c>
      <c r="M86" s="16" t="s">
        <v>112</v>
      </c>
      <c r="N86" s="16">
        <v>92</v>
      </c>
      <c r="O86" s="16">
        <v>88</v>
      </c>
      <c r="P86" s="16">
        <v>95</v>
      </c>
      <c r="Q86" s="16">
        <v>76</v>
      </c>
      <c r="R86" s="16">
        <v>71</v>
      </c>
      <c r="S86" s="16">
        <v>54</v>
      </c>
      <c r="T86" s="16">
        <v>61</v>
      </c>
      <c r="U86" s="16">
        <v>56</v>
      </c>
      <c r="V86" s="16" t="s">
        <v>135</v>
      </c>
      <c r="W86" s="16">
        <v>593</v>
      </c>
      <c r="X86" s="16">
        <v>100</v>
      </c>
      <c r="Y86" s="16" t="s">
        <v>192</v>
      </c>
      <c r="Z86" s="16" t="s">
        <v>192</v>
      </c>
      <c r="AA86" s="18"/>
      <c r="AB86" s="16" t="s">
        <v>192</v>
      </c>
      <c r="AC86" s="16" t="s">
        <v>192</v>
      </c>
      <c r="AD86" s="18"/>
      <c r="AE86" s="16" t="s">
        <v>193</v>
      </c>
      <c r="AF86" s="16">
        <v>37.561770000000003</v>
      </c>
      <c r="AG86" s="16">
        <v>81.713340000000002</v>
      </c>
      <c r="AH86" s="16" t="s">
        <v>194</v>
      </c>
      <c r="AI86" s="16">
        <v>5</v>
      </c>
      <c r="AJ86" s="15" t="s">
        <v>193</v>
      </c>
    </row>
    <row r="87" spans="1:36">
      <c r="A87" s="16">
        <v>1801</v>
      </c>
      <c r="B87" s="16" t="s">
        <v>263</v>
      </c>
      <c r="C87" s="686" t="s">
        <v>132</v>
      </c>
      <c r="D87" s="16" t="s">
        <v>132</v>
      </c>
      <c r="E87" s="16" t="s">
        <v>132</v>
      </c>
      <c r="F87" s="16" t="s">
        <v>132</v>
      </c>
      <c r="G87" s="16" t="s">
        <v>132</v>
      </c>
      <c r="H87" s="16" t="s">
        <v>132</v>
      </c>
      <c r="I87" s="16" t="s">
        <v>132</v>
      </c>
      <c r="J87" s="16" t="s">
        <v>132</v>
      </c>
      <c r="K87" s="16" t="s">
        <v>114</v>
      </c>
      <c r="L87" s="16" t="s">
        <v>112</v>
      </c>
      <c r="M87" s="16" t="s">
        <v>112</v>
      </c>
      <c r="N87" s="16">
        <v>85</v>
      </c>
      <c r="O87" s="16">
        <v>89</v>
      </c>
      <c r="P87" s="16">
        <v>98</v>
      </c>
      <c r="Q87" s="16">
        <v>60</v>
      </c>
      <c r="R87" s="16">
        <v>77</v>
      </c>
      <c r="S87" s="16">
        <v>71</v>
      </c>
      <c r="T87" s="16">
        <v>61</v>
      </c>
      <c r="U87" s="16">
        <v>69</v>
      </c>
      <c r="V87" s="16" t="s">
        <v>135</v>
      </c>
      <c r="W87" s="16">
        <v>610</v>
      </c>
      <c r="X87" s="16">
        <v>100</v>
      </c>
      <c r="Y87" s="16" t="s">
        <v>192</v>
      </c>
      <c r="Z87" s="16" t="s">
        <v>192</v>
      </c>
      <c r="AA87" s="18"/>
      <c r="AB87" s="16" t="s">
        <v>192</v>
      </c>
      <c r="AC87" s="16" t="s">
        <v>192</v>
      </c>
      <c r="AD87" s="18"/>
      <c r="AE87" s="16" t="s">
        <v>193</v>
      </c>
      <c r="AF87" s="16">
        <v>84.13391</v>
      </c>
      <c r="AG87" s="16">
        <v>98.107709999999997</v>
      </c>
      <c r="AH87" s="16" t="s">
        <v>194</v>
      </c>
      <c r="AI87" s="16">
        <v>5</v>
      </c>
      <c r="AJ87" s="15" t="s">
        <v>192</v>
      </c>
    </row>
    <row r="88" spans="1:36">
      <c r="A88" s="16">
        <v>1811</v>
      </c>
      <c r="B88" s="16" t="s">
        <v>264</v>
      </c>
      <c r="C88" s="686" t="s">
        <v>132</v>
      </c>
      <c r="D88" s="18" t="s">
        <v>132</v>
      </c>
      <c r="E88" s="18" t="s">
        <v>132</v>
      </c>
      <c r="F88" s="18" t="s">
        <v>132</v>
      </c>
      <c r="G88" s="18" t="s">
        <v>132</v>
      </c>
      <c r="H88" s="18" t="s">
        <v>132</v>
      </c>
      <c r="I88" s="18" t="s">
        <v>132</v>
      </c>
      <c r="J88" s="18" t="s">
        <v>132</v>
      </c>
      <c r="K88" s="18" t="s">
        <v>132</v>
      </c>
      <c r="L88" s="18" t="s">
        <v>114</v>
      </c>
      <c r="M88" s="18" t="s">
        <v>132</v>
      </c>
      <c r="N88" s="16">
        <v>88</v>
      </c>
      <c r="O88" s="16">
        <v>90</v>
      </c>
      <c r="P88" s="16">
        <v>90</v>
      </c>
      <c r="Q88" s="16">
        <v>59</v>
      </c>
      <c r="R88" s="16">
        <v>71</v>
      </c>
      <c r="S88" s="16">
        <v>66</v>
      </c>
      <c r="T88" s="16">
        <v>61</v>
      </c>
      <c r="U88" s="16">
        <v>65</v>
      </c>
      <c r="V88" s="16" t="s">
        <v>135</v>
      </c>
      <c r="W88" s="16">
        <v>590</v>
      </c>
      <c r="X88" s="16">
        <v>100</v>
      </c>
      <c r="Y88" s="18" t="s">
        <v>192</v>
      </c>
      <c r="Z88" s="16" t="s">
        <v>192</v>
      </c>
      <c r="AA88" s="18"/>
      <c r="AB88" s="18" t="s">
        <v>192</v>
      </c>
      <c r="AC88" s="16" t="s">
        <v>192</v>
      </c>
      <c r="AD88" s="18"/>
      <c r="AE88" s="16" t="s">
        <v>193</v>
      </c>
      <c r="AF88" s="16">
        <v>79.112750000000005</v>
      </c>
      <c r="AG88" s="16">
        <v>97.042509999999993</v>
      </c>
      <c r="AH88" s="16" t="s">
        <v>194</v>
      </c>
      <c r="AI88" s="16">
        <v>5</v>
      </c>
      <c r="AJ88" s="15" t="s">
        <v>192</v>
      </c>
    </row>
    <row r="89" spans="1:36">
      <c r="A89" s="16">
        <v>1841</v>
      </c>
      <c r="B89" s="16" t="s">
        <v>265</v>
      </c>
      <c r="C89" s="686" t="s">
        <v>132</v>
      </c>
      <c r="D89" s="16" t="s">
        <v>132</v>
      </c>
      <c r="E89" s="16" t="s">
        <v>132</v>
      </c>
      <c r="F89" s="16" t="s">
        <v>114</v>
      </c>
      <c r="G89" s="16" t="s">
        <v>132</v>
      </c>
      <c r="H89" s="16" t="s">
        <v>132</v>
      </c>
      <c r="I89" s="16" t="s">
        <v>112</v>
      </c>
      <c r="J89" s="16" t="s">
        <v>132</v>
      </c>
      <c r="K89" s="16" t="s">
        <v>114</v>
      </c>
      <c r="L89" s="16" t="s">
        <v>112</v>
      </c>
      <c r="M89" s="16" t="s">
        <v>112</v>
      </c>
      <c r="N89" s="16">
        <v>86</v>
      </c>
      <c r="O89" s="16">
        <v>80</v>
      </c>
      <c r="P89" s="16">
        <v>93</v>
      </c>
      <c r="Q89" s="16">
        <v>54</v>
      </c>
      <c r="R89" s="16">
        <v>78</v>
      </c>
      <c r="S89" s="16">
        <v>57</v>
      </c>
      <c r="T89" s="16">
        <v>79</v>
      </c>
      <c r="U89" s="16">
        <v>62</v>
      </c>
      <c r="V89" s="16" t="s">
        <v>135</v>
      </c>
      <c r="W89" s="16">
        <v>589</v>
      </c>
      <c r="X89" s="16">
        <v>100</v>
      </c>
      <c r="Y89" s="16" t="s">
        <v>192</v>
      </c>
      <c r="Z89" s="16" t="s">
        <v>192</v>
      </c>
      <c r="AA89" s="18"/>
      <c r="AB89" s="16" t="s">
        <v>192</v>
      </c>
      <c r="AC89" s="16" t="s">
        <v>192</v>
      </c>
      <c r="AD89" s="18"/>
      <c r="AE89" s="16" t="s">
        <v>193</v>
      </c>
      <c r="AF89" s="16">
        <v>84.220529999999997</v>
      </c>
      <c r="AG89" s="16">
        <v>96.958169999999996</v>
      </c>
      <c r="AH89" s="16" t="s">
        <v>194</v>
      </c>
      <c r="AI89" s="16">
        <v>5</v>
      </c>
      <c r="AJ89" s="15" t="s">
        <v>192</v>
      </c>
    </row>
    <row r="90" spans="1:36">
      <c r="A90" s="16">
        <v>1881</v>
      </c>
      <c r="B90" s="16" t="s">
        <v>266</v>
      </c>
      <c r="C90" s="686" t="s">
        <v>132</v>
      </c>
      <c r="D90" s="16" t="s">
        <v>132</v>
      </c>
      <c r="E90" s="16" t="s">
        <v>132</v>
      </c>
      <c r="F90" s="16" t="s">
        <v>132</v>
      </c>
      <c r="G90" s="16" t="s">
        <v>132</v>
      </c>
      <c r="H90" s="16" t="s">
        <v>114</v>
      </c>
      <c r="I90" s="16" t="s">
        <v>114</v>
      </c>
      <c r="J90" s="16" t="s">
        <v>112</v>
      </c>
      <c r="K90" s="16" t="s">
        <v>114</v>
      </c>
      <c r="L90" s="16" t="s">
        <v>112</v>
      </c>
      <c r="M90" s="16" t="s">
        <v>112</v>
      </c>
      <c r="N90" s="16">
        <v>84</v>
      </c>
      <c r="O90" s="16">
        <v>83</v>
      </c>
      <c r="P90" s="16">
        <v>95</v>
      </c>
      <c r="Q90" s="16">
        <v>57</v>
      </c>
      <c r="R90" s="16">
        <v>76</v>
      </c>
      <c r="S90" s="16">
        <v>61</v>
      </c>
      <c r="T90" s="16">
        <v>67</v>
      </c>
      <c r="U90" s="16">
        <v>66</v>
      </c>
      <c r="V90" s="16" t="s">
        <v>135</v>
      </c>
      <c r="W90" s="16">
        <v>589</v>
      </c>
      <c r="X90" s="16">
        <v>100</v>
      </c>
      <c r="Y90" s="16" t="s">
        <v>192</v>
      </c>
      <c r="Z90" s="16" t="s">
        <v>192</v>
      </c>
      <c r="AA90" s="18"/>
      <c r="AB90" s="16" t="s">
        <v>192</v>
      </c>
      <c r="AC90" s="16" t="s">
        <v>192</v>
      </c>
      <c r="AD90" s="18"/>
      <c r="AE90" s="16" t="s">
        <v>193</v>
      </c>
      <c r="AF90" s="16">
        <v>89.916960000000003</v>
      </c>
      <c r="AG90" s="16">
        <v>97.864760000000004</v>
      </c>
      <c r="AH90" s="16" t="s">
        <v>194</v>
      </c>
      <c r="AI90" s="16">
        <v>5</v>
      </c>
      <c r="AJ90" s="15" t="s">
        <v>192</v>
      </c>
    </row>
    <row r="91" spans="1:36">
      <c r="A91" s="16">
        <v>1921</v>
      </c>
      <c r="B91" s="16" t="s">
        <v>267</v>
      </c>
      <c r="C91" s="686" t="s">
        <v>132</v>
      </c>
      <c r="D91" s="16" t="s">
        <v>132</v>
      </c>
      <c r="E91" s="16" t="s">
        <v>132</v>
      </c>
      <c r="F91" s="16" t="s">
        <v>132</v>
      </c>
      <c r="G91" s="16" t="s">
        <v>132</v>
      </c>
      <c r="H91" s="16" t="s">
        <v>132</v>
      </c>
      <c r="I91" s="16" t="s">
        <v>114</v>
      </c>
      <c r="J91" s="16" t="s">
        <v>132</v>
      </c>
      <c r="K91" s="16" t="s">
        <v>132</v>
      </c>
      <c r="L91" s="16" t="s">
        <v>132</v>
      </c>
      <c r="M91" s="16" t="s">
        <v>132</v>
      </c>
      <c r="N91" s="16">
        <v>72</v>
      </c>
      <c r="O91" s="16">
        <v>70</v>
      </c>
      <c r="P91" s="16">
        <v>94</v>
      </c>
      <c r="Q91" s="16">
        <v>46</v>
      </c>
      <c r="R91" s="16">
        <v>67</v>
      </c>
      <c r="S91" s="16">
        <v>60</v>
      </c>
      <c r="T91" s="16">
        <v>64</v>
      </c>
      <c r="U91" s="16">
        <v>66</v>
      </c>
      <c r="V91" s="16" t="s">
        <v>135</v>
      </c>
      <c r="W91" s="16">
        <v>539</v>
      </c>
      <c r="X91" s="16">
        <v>100</v>
      </c>
      <c r="Y91" s="16" t="s">
        <v>192</v>
      </c>
      <c r="Z91" s="16" t="s">
        <v>192</v>
      </c>
      <c r="AA91" s="18"/>
      <c r="AB91" s="16" t="s">
        <v>192</v>
      </c>
      <c r="AC91" s="16" t="s">
        <v>192</v>
      </c>
      <c r="AD91" s="18"/>
      <c r="AE91" s="16" t="s">
        <v>193</v>
      </c>
      <c r="AF91" s="16">
        <v>90.034360000000007</v>
      </c>
      <c r="AG91" s="16">
        <v>97.365399999999994</v>
      </c>
      <c r="AH91" s="16" t="s">
        <v>194</v>
      </c>
      <c r="AI91" s="16">
        <v>5</v>
      </c>
      <c r="AJ91" s="15" t="s">
        <v>192</v>
      </c>
    </row>
    <row r="92" spans="1:36">
      <c r="A92" s="16">
        <v>2001</v>
      </c>
      <c r="B92" s="16" t="s">
        <v>268</v>
      </c>
      <c r="C92" s="686" t="s">
        <v>112</v>
      </c>
      <c r="D92" s="16" t="s">
        <v>112</v>
      </c>
      <c r="E92" s="16" t="s">
        <v>114</v>
      </c>
      <c r="F92" s="16" t="s">
        <v>112</v>
      </c>
      <c r="G92" s="16" t="s">
        <v>112</v>
      </c>
      <c r="H92" s="16" t="s">
        <v>112</v>
      </c>
      <c r="I92" s="16" t="s">
        <v>112</v>
      </c>
      <c r="J92" s="16" t="s">
        <v>110</v>
      </c>
      <c r="K92" s="16" t="s">
        <v>110</v>
      </c>
      <c r="L92" s="16" t="s">
        <v>110</v>
      </c>
      <c r="M92" s="16" t="s">
        <v>110</v>
      </c>
      <c r="N92" s="16">
        <v>54</v>
      </c>
      <c r="O92" s="16">
        <v>63</v>
      </c>
      <c r="P92" s="16">
        <v>81</v>
      </c>
      <c r="Q92" s="16">
        <v>17</v>
      </c>
      <c r="R92" s="16">
        <v>60</v>
      </c>
      <c r="S92" s="16">
        <v>68</v>
      </c>
      <c r="T92" s="16">
        <v>48</v>
      </c>
      <c r="U92" s="16">
        <v>80</v>
      </c>
      <c r="V92" s="16" t="s">
        <v>135</v>
      </c>
      <c r="W92" s="16">
        <v>471</v>
      </c>
      <c r="X92" s="16">
        <v>100</v>
      </c>
      <c r="Y92" s="16" t="s">
        <v>192</v>
      </c>
      <c r="Z92" s="16" t="s">
        <v>193</v>
      </c>
      <c r="AA92" s="18"/>
      <c r="AB92" s="16" t="s">
        <v>192</v>
      </c>
      <c r="AC92" s="16" t="s">
        <v>192</v>
      </c>
      <c r="AD92" s="18"/>
      <c r="AE92" s="16" t="s">
        <v>193</v>
      </c>
      <c r="AF92" s="16">
        <v>98.427260000000004</v>
      </c>
      <c r="AG92" s="16">
        <v>96.985579999999999</v>
      </c>
      <c r="AH92" s="16" t="s">
        <v>194</v>
      </c>
      <c r="AI92" s="16">
        <v>5</v>
      </c>
      <c r="AJ92" s="15" t="s">
        <v>192</v>
      </c>
    </row>
    <row r="93" spans="1:36">
      <c r="A93" s="16">
        <v>2005</v>
      </c>
      <c r="B93" s="16" t="s">
        <v>269</v>
      </c>
      <c r="C93" s="686" t="s">
        <v>132</v>
      </c>
      <c r="D93" s="16" t="s">
        <v>116</v>
      </c>
      <c r="E93" s="16"/>
      <c r="F93" s="16"/>
      <c r="G93" s="16"/>
      <c r="H93" s="16"/>
      <c r="I93" s="16"/>
      <c r="J93" s="16"/>
      <c r="K93" s="16"/>
      <c r="L93" s="16"/>
      <c r="M93" s="16"/>
      <c r="N93" s="16">
        <v>55</v>
      </c>
      <c r="O93" s="16">
        <v>44</v>
      </c>
      <c r="P93" s="16">
        <v>89</v>
      </c>
      <c r="Q93" s="16">
        <v>50</v>
      </c>
      <c r="R93" s="16">
        <v>84</v>
      </c>
      <c r="S93" s="16">
        <v>84</v>
      </c>
      <c r="T93" s="16">
        <v>73</v>
      </c>
      <c r="U93" s="16">
        <v>83</v>
      </c>
      <c r="V93" s="16" t="s">
        <v>135</v>
      </c>
      <c r="W93" s="16">
        <v>562</v>
      </c>
      <c r="X93" s="16">
        <v>100</v>
      </c>
      <c r="Y93" s="16" t="s">
        <v>193</v>
      </c>
      <c r="Z93" s="16" t="s">
        <v>192</v>
      </c>
      <c r="AA93" s="18"/>
      <c r="AB93" s="16" t="s">
        <v>193</v>
      </c>
      <c r="AC93" s="16" t="s">
        <v>192</v>
      </c>
      <c r="AD93" s="18"/>
      <c r="AE93" s="16" t="s">
        <v>192</v>
      </c>
      <c r="AF93" s="16">
        <v>89.830500000000001</v>
      </c>
      <c r="AG93" s="16">
        <v>95.762709999999998</v>
      </c>
      <c r="AH93" s="16" t="s">
        <v>194</v>
      </c>
      <c r="AI93" s="16">
        <v>5</v>
      </c>
      <c r="AJ93" s="15" t="s">
        <v>192</v>
      </c>
    </row>
    <row r="94" spans="1:36">
      <c r="A94" s="16">
        <v>2006</v>
      </c>
      <c r="B94" s="16" t="s">
        <v>270</v>
      </c>
      <c r="C94" s="686" t="s">
        <v>112</v>
      </c>
      <c r="D94" s="16"/>
      <c r="E94" s="16"/>
      <c r="F94" s="16"/>
      <c r="G94" s="16"/>
      <c r="H94" s="16"/>
      <c r="I94" s="16"/>
      <c r="J94" s="16"/>
      <c r="K94" s="16"/>
      <c r="L94" s="16"/>
      <c r="M94" s="16"/>
      <c r="N94" s="16">
        <v>46</v>
      </c>
      <c r="O94" s="16">
        <v>41</v>
      </c>
      <c r="P94" s="16">
        <v>61</v>
      </c>
      <c r="Q94" s="16">
        <v>35</v>
      </c>
      <c r="R94" s="16">
        <v>47</v>
      </c>
      <c r="S94" s="16">
        <v>82</v>
      </c>
      <c r="T94" s="16">
        <v>47</v>
      </c>
      <c r="U94" s="16">
        <v>80</v>
      </c>
      <c r="V94" s="16" t="s">
        <v>135</v>
      </c>
      <c r="W94" s="16">
        <v>439</v>
      </c>
      <c r="X94" s="16">
        <v>100</v>
      </c>
      <c r="Y94" s="16"/>
      <c r="Z94" s="16" t="s">
        <v>193</v>
      </c>
      <c r="AA94" s="18"/>
      <c r="AB94" s="16"/>
      <c r="AC94" s="16" t="s">
        <v>192</v>
      </c>
      <c r="AD94" s="18"/>
      <c r="AE94" s="16" t="s">
        <v>192</v>
      </c>
      <c r="AF94" s="16">
        <v>72.164940000000001</v>
      </c>
      <c r="AG94" s="16">
        <v>100</v>
      </c>
      <c r="AH94" s="16" t="s">
        <v>194</v>
      </c>
      <c r="AI94" s="16">
        <v>5</v>
      </c>
      <c r="AJ94" s="15" t="s">
        <v>192</v>
      </c>
    </row>
    <row r="95" spans="1:36">
      <c r="A95" s="16">
        <v>2007</v>
      </c>
      <c r="B95" s="16" t="s">
        <v>1356</v>
      </c>
      <c r="C95" s="686"/>
      <c r="D95" s="16"/>
      <c r="E95" s="16"/>
      <c r="F95" s="16"/>
      <c r="G95" s="16"/>
      <c r="H95" s="16"/>
      <c r="I95" s="16"/>
      <c r="J95" s="16"/>
      <c r="K95" s="16"/>
      <c r="L95" s="16"/>
      <c r="M95" s="16"/>
      <c r="N95" s="16">
        <v>91</v>
      </c>
      <c r="O95" s="16">
        <v>91</v>
      </c>
      <c r="P95" s="16">
        <v>93</v>
      </c>
      <c r="Q95" s="16">
        <v>79</v>
      </c>
      <c r="R95" s="16">
        <v>60</v>
      </c>
      <c r="S95" s="16">
        <v>60</v>
      </c>
      <c r="T95" s="16">
        <v>60</v>
      </c>
      <c r="U95" s="16">
        <v>60</v>
      </c>
      <c r="V95" s="16" t="s">
        <v>135</v>
      </c>
      <c r="W95" s="16">
        <v>594</v>
      </c>
      <c r="X95" s="16">
        <v>100</v>
      </c>
      <c r="Y95" s="16"/>
      <c r="Z95" s="16" t="s">
        <v>192</v>
      </c>
      <c r="AA95" s="18"/>
      <c r="AB95" s="16"/>
      <c r="AC95" s="16" t="s">
        <v>192</v>
      </c>
      <c r="AD95" s="18"/>
      <c r="AE95" s="16" t="s">
        <v>192</v>
      </c>
      <c r="AF95" s="16">
        <v>12</v>
      </c>
      <c r="AG95" s="16">
        <v>80.666659999999993</v>
      </c>
      <c r="AH95" s="16" t="s">
        <v>194</v>
      </c>
      <c r="AI95" s="16">
        <v>5</v>
      </c>
      <c r="AJ95" s="15" t="s">
        <v>193</v>
      </c>
    </row>
    <row r="96" spans="1:36">
      <c r="A96" s="16">
        <v>2012</v>
      </c>
      <c r="B96" s="16" t="s">
        <v>965</v>
      </c>
      <c r="C96" s="686"/>
      <c r="D96" s="16"/>
      <c r="E96" s="16"/>
      <c r="F96" s="16"/>
      <c r="G96" s="16"/>
      <c r="H96" s="16"/>
      <c r="I96" s="16"/>
      <c r="J96" s="16"/>
      <c r="K96" s="16"/>
      <c r="L96" s="16"/>
      <c r="M96" s="16"/>
      <c r="N96" s="16">
        <v>82</v>
      </c>
      <c r="O96" s="16">
        <v>84</v>
      </c>
      <c r="P96" s="16">
        <v>89</v>
      </c>
      <c r="Q96" s="16">
        <v>50</v>
      </c>
      <c r="R96" s="16">
        <v>52</v>
      </c>
      <c r="S96" s="16">
        <v>43</v>
      </c>
      <c r="T96" s="16">
        <v>52</v>
      </c>
      <c r="U96" s="16">
        <v>43</v>
      </c>
      <c r="V96" s="16" t="s">
        <v>135</v>
      </c>
      <c r="W96" s="16">
        <v>495</v>
      </c>
      <c r="X96" s="16">
        <v>100</v>
      </c>
      <c r="Y96" s="16"/>
      <c r="Z96" s="16" t="s">
        <v>192</v>
      </c>
      <c r="AA96" s="18"/>
      <c r="AB96" s="16"/>
      <c r="AC96" s="16" t="s">
        <v>193</v>
      </c>
      <c r="AD96" s="18"/>
      <c r="AE96" s="16" t="s">
        <v>192</v>
      </c>
      <c r="AF96" s="16">
        <v>47.715730000000001</v>
      </c>
      <c r="AG96" s="16">
        <v>67.005070000000003</v>
      </c>
      <c r="AH96" s="16" t="s">
        <v>194</v>
      </c>
      <c r="AI96" s="16">
        <v>5</v>
      </c>
      <c r="AJ96" s="15" t="s">
        <v>192</v>
      </c>
    </row>
    <row r="97" spans="1:36">
      <c r="A97" s="16">
        <v>2021</v>
      </c>
      <c r="B97" s="16" t="s">
        <v>271</v>
      </c>
      <c r="C97" s="686" t="s">
        <v>132</v>
      </c>
      <c r="D97" s="16" t="s">
        <v>114</v>
      </c>
      <c r="E97" s="16" t="s">
        <v>132</v>
      </c>
      <c r="F97" s="16" t="s">
        <v>132</v>
      </c>
      <c r="G97" s="16" t="s">
        <v>114</v>
      </c>
      <c r="H97" s="16" t="s">
        <v>114</v>
      </c>
      <c r="I97" s="16" t="s">
        <v>132</v>
      </c>
      <c r="J97" s="16" t="s">
        <v>114</v>
      </c>
      <c r="K97" s="16" t="s">
        <v>114</v>
      </c>
      <c r="L97" s="16" t="s">
        <v>112</v>
      </c>
      <c r="M97" s="16" t="s">
        <v>112</v>
      </c>
      <c r="N97" s="16">
        <v>83</v>
      </c>
      <c r="O97" s="16">
        <v>83</v>
      </c>
      <c r="P97" s="16">
        <v>90</v>
      </c>
      <c r="Q97" s="16">
        <v>46</v>
      </c>
      <c r="R97" s="16">
        <v>77</v>
      </c>
      <c r="S97" s="16">
        <v>68</v>
      </c>
      <c r="T97" s="16">
        <v>82</v>
      </c>
      <c r="U97" s="16">
        <v>82</v>
      </c>
      <c r="V97" s="16" t="s">
        <v>135</v>
      </c>
      <c r="W97" s="16">
        <v>611</v>
      </c>
      <c r="X97" s="16">
        <v>100</v>
      </c>
      <c r="Y97" s="16" t="s">
        <v>192</v>
      </c>
      <c r="Z97" s="16" t="s">
        <v>192</v>
      </c>
      <c r="AA97" s="18"/>
      <c r="AB97" s="16" t="s">
        <v>192</v>
      </c>
      <c r="AC97" s="16" t="s">
        <v>192</v>
      </c>
      <c r="AD97" s="18"/>
      <c r="AE97" s="16" t="s">
        <v>193</v>
      </c>
      <c r="AF97" s="16">
        <v>58.641060000000003</v>
      </c>
      <c r="AG97" s="16">
        <v>88.478579999999994</v>
      </c>
      <c r="AH97" s="16" t="s">
        <v>194</v>
      </c>
      <c r="AI97" s="16">
        <v>5</v>
      </c>
      <c r="AJ97" s="15" t="s">
        <v>192</v>
      </c>
    </row>
    <row r="98" spans="1:36">
      <c r="A98" s="16">
        <v>2041</v>
      </c>
      <c r="B98" s="16" t="s">
        <v>272</v>
      </c>
      <c r="C98" s="686" t="s">
        <v>110</v>
      </c>
      <c r="D98" s="16" t="s">
        <v>114</v>
      </c>
      <c r="E98" s="16" t="s">
        <v>112</v>
      </c>
      <c r="F98" s="16" t="s">
        <v>116</v>
      </c>
      <c r="G98" s="16" t="s">
        <v>114</v>
      </c>
      <c r="H98" s="16" t="s">
        <v>132</v>
      </c>
      <c r="I98" s="16" t="s">
        <v>112</v>
      </c>
      <c r="J98" s="16" t="s">
        <v>112</v>
      </c>
      <c r="K98" s="16" t="s">
        <v>112</v>
      </c>
      <c r="L98" s="16" t="s">
        <v>110</v>
      </c>
      <c r="M98" s="16" t="s">
        <v>110</v>
      </c>
      <c r="N98" s="16">
        <v>55</v>
      </c>
      <c r="O98" s="16">
        <v>59</v>
      </c>
      <c r="P98" s="16">
        <v>88</v>
      </c>
      <c r="Q98" s="16">
        <v>17</v>
      </c>
      <c r="R98" s="16">
        <v>56</v>
      </c>
      <c r="S98" s="16">
        <v>51</v>
      </c>
      <c r="T98" s="16">
        <v>55</v>
      </c>
      <c r="U98" s="16">
        <v>53</v>
      </c>
      <c r="V98" s="16" t="s">
        <v>135</v>
      </c>
      <c r="W98" s="16">
        <v>434</v>
      </c>
      <c r="X98" s="16">
        <v>100</v>
      </c>
      <c r="Y98" s="16" t="s">
        <v>192</v>
      </c>
      <c r="Z98" s="16" t="s">
        <v>192</v>
      </c>
      <c r="AA98" s="18"/>
      <c r="AB98" s="16" t="s">
        <v>192</v>
      </c>
      <c r="AC98" s="16" t="s">
        <v>192</v>
      </c>
      <c r="AD98" s="18"/>
      <c r="AE98" s="16" t="s">
        <v>193</v>
      </c>
      <c r="AF98" s="16">
        <v>95.677790000000002</v>
      </c>
      <c r="AG98" s="16">
        <v>99.21414</v>
      </c>
      <c r="AH98" s="16" t="s">
        <v>194</v>
      </c>
      <c r="AI98" s="16">
        <v>5</v>
      </c>
      <c r="AJ98" s="15" t="s">
        <v>192</v>
      </c>
    </row>
    <row r="99" spans="1:36">
      <c r="A99" s="16">
        <v>2060</v>
      </c>
      <c r="B99" s="16" t="s">
        <v>1357</v>
      </c>
      <c r="C99" s="686" t="s">
        <v>116</v>
      </c>
      <c r="D99" s="16"/>
      <c r="E99" s="16"/>
      <c r="F99" s="16"/>
      <c r="G99" s="16"/>
      <c r="H99" s="16"/>
      <c r="I99" s="16"/>
      <c r="J99" s="16"/>
      <c r="K99" s="16"/>
      <c r="L99" s="16"/>
      <c r="M99" s="16"/>
      <c r="N99" s="16">
        <v>24</v>
      </c>
      <c r="O99" s="16">
        <v>15</v>
      </c>
      <c r="P99" s="16">
        <v>64</v>
      </c>
      <c r="Q99" s="16">
        <v>3</v>
      </c>
      <c r="R99" s="16">
        <v>45</v>
      </c>
      <c r="S99" s="16">
        <v>35</v>
      </c>
      <c r="T99" s="16">
        <v>45</v>
      </c>
      <c r="U99" s="16">
        <v>41</v>
      </c>
      <c r="V99" s="16" t="s">
        <v>135</v>
      </c>
      <c r="W99" s="16">
        <v>272</v>
      </c>
      <c r="X99" s="16">
        <v>100</v>
      </c>
      <c r="Y99" s="16"/>
      <c r="Z99" s="16" t="s">
        <v>193</v>
      </c>
      <c r="AA99" s="18"/>
      <c r="AB99" s="16"/>
      <c r="AC99" s="16" t="s">
        <v>193</v>
      </c>
      <c r="AD99" s="18"/>
      <c r="AE99" s="16" t="s">
        <v>192</v>
      </c>
      <c r="AF99" s="16">
        <v>84.474879999999999</v>
      </c>
      <c r="AG99" s="16">
        <v>98.173509999999993</v>
      </c>
      <c r="AH99" s="16" t="s">
        <v>274</v>
      </c>
      <c r="AI99" s="16">
        <v>5</v>
      </c>
      <c r="AJ99" s="15" t="s">
        <v>192</v>
      </c>
    </row>
    <row r="100" spans="1:36">
      <c r="A100" s="16">
        <v>2081</v>
      </c>
      <c r="B100" s="16" t="s">
        <v>275</v>
      </c>
      <c r="C100" s="686" t="s">
        <v>132</v>
      </c>
      <c r="D100" s="16" t="s">
        <v>132</v>
      </c>
      <c r="E100" s="16" t="s">
        <v>112</v>
      </c>
      <c r="F100" s="16" t="s">
        <v>114</v>
      </c>
      <c r="G100" s="16" t="s">
        <v>114</v>
      </c>
      <c r="H100" s="16" t="s">
        <v>132</v>
      </c>
      <c r="I100" s="16" t="s">
        <v>132</v>
      </c>
      <c r="J100" s="16" t="s">
        <v>132</v>
      </c>
      <c r="K100" s="16" t="s">
        <v>114</v>
      </c>
      <c r="L100" s="16" t="s">
        <v>112</v>
      </c>
      <c r="M100" s="16" t="s">
        <v>110</v>
      </c>
      <c r="N100" s="16">
        <v>71</v>
      </c>
      <c r="O100" s="16">
        <v>75</v>
      </c>
      <c r="P100" s="16">
        <v>91</v>
      </c>
      <c r="Q100" s="16">
        <v>32</v>
      </c>
      <c r="R100" s="16">
        <v>69</v>
      </c>
      <c r="S100" s="16">
        <v>64</v>
      </c>
      <c r="T100" s="16">
        <v>69</v>
      </c>
      <c r="U100" s="16">
        <v>69</v>
      </c>
      <c r="V100" s="16" t="s">
        <v>135</v>
      </c>
      <c r="W100" s="16">
        <v>540</v>
      </c>
      <c r="X100" s="16">
        <v>100</v>
      </c>
      <c r="Y100" s="16" t="s">
        <v>192</v>
      </c>
      <c r="Z100" s="16" t="s">
        <v>192</v>
      </c>
      <c r="AA100" s="18"/>
      <c r="AB100" s="16" t="s">
        <v>192</v>
      </c>
      <c r="AC100" s="16" t="s">
        <v>192</v>
      </c>
      <c r="AD100" s="18"/>
      <c r="AE100" s="16" t="s">
        <v>193</v>
      </c>
      <c r="AF100" s="16">
        <v>93.07432</v>
      </c>
      <c r="AG100" s="16">
        <v>97.128370000000004</v>
      </c>
      <c r="AH100" s="16" t="s">
        <v>194</v>
      </c>
      <c r="AI100" s="16">
        <v>5</v>
      </c>
      <c r="AJ100" s="15" t="s">
        <v>192</v>
      </c>
    </row>
    <row r="101" spans="1:36">
      <c r="A101" s="16">
        <v>2111</v>
      </c>
      <c r="B101" s="16" t="s">
        <v>276</v>
      </c>
      <c r="C101" s="686" t="s">
        <v>114</v>
      </c>
      <c r="D101" s="16" t="s">
        <v>132</v>
      </c>
      <c r="E101" s="16" t="s">
        <v>132</v>
      </c>
      <c r="F101" s="16" t="s">
        <v>132</v>
      </c>
      <c r="G101" s="16" t="s">
        <v>132</v>
      </c>
      <c r="H101" s="16" t="s">
        <v>132</v>
      </c>
      <c r="I101" s="16" t="s">
        <v>132</v>
      </c>
      <c r="J101" s="16" t="s">
        <v>114</v>
      </c>
      <c r="K101" s="16" t="s">
        <v>114</v>
      </c>
      <c r="L101" s="16" t="s">
        <v>112</v>
      </c>
      <c r="M101" s="16" t="s">
        <v>112</v>
      </c>
      <c r="N101" s="16">
        <v>77</v>
      </c>
      <c r="O101" s="16">
        <v>75</v>
      </c>
      <c r="P101" s="16">
        <v>89</v>
      </c>
      <c r="Q101" s="16">
        <v>47</v>
      </c>
      <c r="R101" s="16">
        <v>68</v>
      </c>
      <c r="S101" s="16">
        <v>51</v>
      </c>
      <c r="T101" s="16">
        <v>56</v>
      </c>
      <c r="U101" s="16">
        <v>53</v>
      </c>
      <c r="V101" s="16" t="s">
        <v>135</v>
      </c>
      <c r="W101" s="16">
        <v>516</v>
      </c>
      <c r="X101" s="16">
        <v>100</v>
      </c>
      <c r="Y101" s="16" t="s">
        <v>192</v>
      </c>
      <c r="Z101" s="16" t="s">
        <v>192</v>
      </c>
      <c r="AA101" s="18"/>
      <c r="AB101" s="16" t="s">
        <v>192</v>
      </c>
      <c r="AC101" s="16" t="s">
        <v>192</v>
      </c>
      <c r="AD101" s="18"/>
      <c r="AE101" s="16" t="s">
        <v>193</v>
      </c>
      <c r="AF101" s="16">
        <v>79.601990000000001</v>
      </c>
      <c r="AG101" s="16">
        <v>97.114419999999996</v>
      </c>
      <c r="AH101" s="16" t="s">
        <v>194</v>
      </c>
      <c r="AI101" s="16">
        <v>5</v>
      </c>
      <c r="AJ101" s="15" t="s">
        <v>192</v>
      </c>
    </row>
    <row r="102" spans="1:36">
      <c r="A102" s="16">
        <v>2151</v>
      </c>
      <c r="B102" s="16" t="s">
        <v>277</v>
      </c>
      <c r="C102" s="686" t="s">
        <v>132</v>
      </c>
      <c r="D102" s="16" t="s">
        <v>132</v>
      </c>
      <c r="E102" s="16" t="s">
        <v>132</v>
      </c>
      <c r="F102" s="16" t="s">
        <v>132</v>
      </c>
      <c r="G102" s="16" t="s">
        <v>132</v>
      </c>
      <c r="H102" s="16" t="s">
        <v>132</v>
      </c>
      <c r="I102" s="16" t="s">
        <v>132</v>
      </c>
      <c r="J102" s="16" t="s">
        <v>132</v>
      </c>
      <c r="K102" s="16" t="s">
        <v>132</v>
      </c>
      <c r="L102" s="16" t="s">
        <v>114</v>
      </c>
      <c r="M102" s="16" t="s">
        <v>112</v>
      </c>
      <c r="N102" s="16">
        <v>83</v>
      </c>
      <c r="O102" s="16">
        <v>81</v>
      </c>
      <c r="P102" s="16">
        <v>94</v>
      </c>
      <c r="Q102" s="16">
        <v>57</v>
      </c>
      <c r="R102" s="16">
        <v>72</v>
      </c>
      <c r="S102" s="16">
        <v>67</v>
      </c>
      <c r="T102" s="16">
        <v>58</v>
      </c>
      <c r="U102" s="16">
        <v>70</v>
      </c>
      <c r="V102" s="16" t="s">
        <v>135</v>
      </c>
      <c r="W102" s="16">
        <v>582</v>
      </c>
      <c r="X102" s="16">
        <v>100</v>
      </c>
      <c r="Y102" s="16" t="s">
        <v>192</v>
      </c>
      <c r="Z102" s="16" t="s">
        <v>192</v>
      </c>
      <c r="AA102" s="18"/>
      <c r="AB102" s="16" t="s">
        <v>192</v>
      </c>
      <c r="AC102" s="16" t="s">
        <v>192</v>
      </c>
      <c r="AD102" s="18"/>
      <c r="AE102" s="16" t="s">
        <v>193</v>
      </c>
      <c r="AF102" s="16">
        <v>58.033360000000002</v>
      </c>
      <c r="AG102" s="16">
        <v>88.586470000000006</v>
      </c>
      <c r="AH102" s="16" t="s">
        <v>194</v>
      </c>
      <c r="AI102" s="16">
        <v>5</v>
      </c>
      <c r="AJ102" s="15" t="s">
        <v>192</v>
      </c>
    </row>
    <row r="103" spans="1:36">
      <c r="A103" s="16">
        <v>2161</v>
      </c>
      <c r="B103" s="16" t="s">
        <v>278</v>
      </c>
      <c r="C103" s="686" t="s">
        <v>110</v>
      </c>
      <c r="D103" s="16" t="s">
        <v>112</v>
      </c>
      <c r="E103" s="16" t="s">
        <v>112</v>
      </c>
      <c r="F103" s="16" t="s">
        <v>110</v>
      </c>
      <c r="G103" s="16" t="s">
        <v>112</v>
      </c>
      <c r="H103" s="16" t="s">
        <v>112</v>
      </c>
      <c r="I103" s="16" t="s">
        <v>112</v>
      </c>
      <c r="J103" s="16" t="s">
        <v>112</v>
      </c>
      <c r="K103" s="16" t="s">
        <v>112</v>
      </c>
      <c r="L103" s="16" t="s">
        <v>110</v>
      </c>
      <c r="M103" s="16" t="s">
        <v>110</v>
      </c>
      <c r="N103" s="16">
        <v>57</v>
      </c>
      <c r="O103" s="16">
        <v>50</v>
      </c>
      <c r="P103" s="16">
        <v>76</v>
      </c>
      <c r="Q103" s="16">
        <v>21</v>
      </c>
      <c r="R103" s="16">
        <v>56</v>
      </c>
      <c r="S103" s="16">
        <v>39</v>
      </c>
      <c r="T103" s="16">
        <v>48</v>
      </c>
      <c r="U103" s="16">
        <v>53</v>
      </c>
      <c r="V103" s="16" t="s">
        <v>135</v>
      </c>
      <c r="W103" s="16">
        <v>400</v>
      </c>
      <c r="X103" s="16">
        <v>100</v>
      </c>
      <c r="Y103" s="16" t="s">
        <v>193</v>
      </c>
      <c r="Z103" s="16" t="s">
        <v>193</v>
      </c>
      <c r="AA103" s="18" t="s">
        <v>192</v>
      </c>
      <c r="AB103" s="16" t="s">
        <v>192</v>
      </c>
      <c r="AC103" s="16" t="s">
        <v>192</v>
      </c>
      <c r="AD103" s="18"/>
      <c r="AE103" s="16" t="s">
        <v>193</v>
      </c>
      <c r="AF103" s="16">
        <v>95.072460000000007</v>
      </c>
      <c r="AG103" s="16">
        <v>100</v>
      </c>
      <c r="AH103" s="16" t="s">
        <v>194</v>
      </c>
      <c r="AI103" s="16">
        <v>5</v>
      </c>
      <c r="AJ103" s="15" t="s">
        <v>192</v>
      </c>
    </row>
    <row r="104" spans="1:36">
      <c r="A104" s="16">
        <v>2181</v>
      </c>
      <c r="B104" s="16" t="s">
        <v>279</v>
      </c>
      <c r="C104" s="686" t="s">
        <v>132</v>
      </c>
      <c r="D104" s="16" t="s">
        <v>132</v>
      </c>
      <c r="E104" s="16" t="s">
        <v>132</v>
      </c>
      <c r="F104" s="16" t="s">
        <v>114</v>
      </c>
      <c r="G104" s="16" t="s">
        <v>114</v>
      </c>
      <c r="H104" s="16" t="s">
        <v>114</v>
      </c>
      <c r="I104" s="16" t="s">
        <v>132</v>
      </c>
      <c r="J104" s="16" t="s">
        <v>114</v>
      </c>
      <c r="K104" s="16" t="s">
        <v>112</v>
      </c>
      <c r="L104" s="16" t="s">
        <v>112</v>
      </c>
      <c r="M104" s="16" t="s">
        <v>112</v>
      </c>
      <c r="N104" s="16">
        <v>76</v>
      </c>
      <c r="O104" s="16">
        <v>77</v>
      </c>
      <c r="P104" s="16">
        <v>90</v>
      </c>
      <c r="Q104" s="16">
        <v>51</v>
      </c>
      <c r="R104" s="16">
        <v>65</v>
      </c>
      <c r="S104" s="16">
        <v>64</v>
      </c>
      <c r="T104" s="16">
        <v>53</v>
      </c>
      <c r="U104" s="16">
        <v>58</v>
      </c>
      <c r="V104" s="16" t="s">
        <v>135</v>
      </c>
      <c r="W104" s="16">
        <v>534</v>
      </c>
      <c r="X104" s="16">
        <v>100</v>
      </c>
      <c r="Y104" s="16" t="s">
        <v>192</v>
      </c>
      <c r="Z104" s="16" t="s">
        <v>192</v>
      </c>
      <c r="AA104" s="18"/>
      <c r="AB104" s="16" t="s">
        <v>192</v>
      </c>
      <c r="AC104" s="16" t="s">
        <v>192</v>
      </c>
      <c r="AD104" s="18"/>
      <c r="AE104" s="16" t="s">
        <v>193</v>
      </c>
      <c r="AF104" s="16">
        <v>72.471909999999994</v>
      </c>
      <c r="AG104" s="16">
        <v>96.067409999999995</v>
      </c>
      <c r="AH104" s="16" t="s">
        <v>194</v>
      </c>
      <c r="AI104" s="16">
        <v>5</v>
      </c>
      <c r="AJ104" s="15" t="s">
        <v>192</v>
      </c>
    </row>
    <row r="105" spans="1:36">
      <c r="A105" s="16">
        <v>2191</v>
      </c>
      <c r="B105" s="16" t="s">
        <v>280</v>
      </c>
      <c r="C105" s="686" t="s">
        <v>132</v>
      </c>
      <c r="D105" s="16" t="s">
        <v>132</v>
      </c>
      <c r="E105" s="16" t="s">
        <v>132</v>
      </c>
      <c r="F105" s="16"/>
      <c r="G105" s="16"/>
      <c r="H105" s="16"/>
      <c r="I105" s="16"/>
      <c r="J105" s="16"/>
      <c r="K105" s="16"/>
      <c r="L105" s="16"/>
      <c r="M105" s="16"/>
      <c r="N105" s="16">
        <v>77</v>
      </c>
      <c r="O105" s="16">
        <v>83</v>
      </c>
      <c r="P105" s="16">
        <v>91</v>
      </c>
      <c r="Q105" s="16">
        <v>48</v>
      </c>
      <c r="R105" s="16">
        <v>66</v>
      </c>
      <c r="S105" s="16">
        <v>58</v>
      </c>
      <c r="T105" s="16">
        <v>54</v>
      </c>
      <c r="U105" s="16">
        <v>64</v>
      </c>
      <c r="V105" s="16" t="s">
        <v>135</v>
      </c>
      <c r="W105" s="16">
        <v>541</v>
      </c>
      <c r="X105" s="16">
        <v>100</v>
      </c>
      <c r="Y105" s="16" t="s">
        <v>192</v>
      </c>
      <c r="Z105" s="16" t="s">
        <v>192</v>
      </c>
      <c r="AA105" s="18"/>
      <c r="AB105" s="16" t="s">
        <v>192</v>
      </c>
      <c r="AC105" s="16" t="s">
        <v>192</v>
      </c>
      <c r="AD105" s="18"/>
      <c r="AE105" s="16" t="s">
        <v>193</v>
      </c>
      <c r="AF105" s="16">
        <v>74.541409999999999</v>
      </c>
      <c r="AG105" s="16">
        <v>96.498050000000006</v>
      </c>
      <c r="AH105" s="16" t="s">
        <v>194</v>
      </c>
      <c r="AI105" s="16">
        <v>5</v>
      </c>
      <c r="AJ105" s="15" t="s">
        <v>192</v>
      </c>
    </row>
    <row r="106" spans="1:36">
      <c r="A106" s="16">
        <v>2241</v>
      </c>
      <c r="B106" s="16" t="s">
        <v>281</v>
      </c>
      <c r="C106" s="686" t="s">
        <v>112</v>
      </c>
      <c r="D106" s="16" t="s">
        <v>114</v>
      </c>
      <c r="E106" s="16" t="s">
        <v>112</v>
      </c>
      <c r="F106" s="16" t="s">
        <v>114</v>
      </c>
      <c r="G106" s="16" t="s">
        <v>132</v>
      </c>
      <c r="H106" s="16" t="s">
        <v>114</v>
      </c>
      <c r="I106" s="16" t="s">
        <v>112</v>
      </c>
      <c r="J106" s="16" t="s">
        <v>112</v>
      </c>
      <c r="K106" s="16" t="s">
        <v>112</v>
      </c>
      <c r="L106" s="16" t="s">
        <v>110</v>
      </c>
      <c r="M106" s="16" t="s">
        <v>110</v>
      </c>
      <c r="N106" s="16">
        <v>59</v>
      </c>
      <c r="O106" s="16">
        <v>58</v>
      </c>
      <c r="P106" s="16">
        <v>77</v>
      </c>
      <c r="Q106" s="16">
        <v>27</v>
      </c>
      <c r="R106" s="16">
        <v>59</v>
      </c>
      <c r="S106" s="16">
        <v>62</v>
      </c>
      <c r="T106" s="16">
        <v>50</v>
      </c>
      <c r="U106" s="16">
        <v>69</v>
      </c>
      <c r="V106" s="16" t="s">
        <v>135</v>
      </c>
      <c r="W106" s="16">
        <v>461</v>
      </c>
      <c r="X106" s="16">
        <v>100</v>
      </c>
      <c r="Y106" s="16" t="s">
        <v>192</v>
      </c>
      <c r="Z106" s="16" t="s">
        <v>192</v>
      </c>
      <c r="AA106" s="18"/>
      <c r="AB106" s="16" t="s">
        <v>192</v>
      </c>
      <c r="AC106" s="16" t="s">
        <v>192</v>
      </c>
      <c r="AD106" s="18"/>
      <c r="AE106" s="16" t="s">
        <v>193</v>
      </c>
      <c r="AF106" s="16">
        <v>92.630240000000001</v>
      </c>
      <c r="AG106" s="16">
        <v>97.839889999999997</v>
      </c>
      <c r="AH106" s="16" t="s">
        <v>194</v>
      </c>
      <c r="AI106" s="16">
        <v>5</v>
      </c>
      <c r="AJ106" s="15" t="s">
        <v>192</v>
      </c>
    </row>
    <row r="107" spans="1:36">
      <c r="A107" s="16">
        <v>2261</v>
      </c>
      <c r="B107" s="16" t="s">
        <v>282</v>
      </c>
      <c r="C107" s="686" t="s">
        <v>132</v>
      </c>
      <c r="D107" s="16" t="s">
        <v>132</v>
      </c>
      <c r="E107" s="16" t="s">
        <v>132</v>
      </c>
      <c r="F107" s="16" t="s">
        <v>132</v>
      </c>
      <c r="G107" s="16" t="s">
        <v>132</v>
      </c>
      <c r="H107" s="16" t="s">
        <v>132</v>
      </c>
      <c r="I107" s="16" t="s">
        <v>114</v>
      </c>
      <c r="J107" s="16" t="s">
        <v>112</v>
      </c>
      <c r="K107" s="16" t="s">
        <v>132</v>
      </c>
      <c r="L107" s="16" t="s">
        <v>132</v>
      </c>
      <c r="M107" s="16" t="s">
        <v>132</v>
      </c>
      <c r="N107" s="16">
        <v>77</v>
      </c>
      <c r="O107" s="16">
        <v>78</v>
      </c>
      <c r="P107" s="16">
        <v>83</v>
      </c>
      <c r="Q107" s="16">
        <v>50</v>
      </c>
      <c r="R107" s="16">
        <v>73</v>
      </c>
      <c r="S107" s="16">
        <v>56</v>
      </c>
      <c r="T107" s="16">
        <v>74</v>
      </c>
      <c r="U107" s="16">
        <v>53</v>
      </c>
      <c r="V107" s="16" t="s">
        <v>135</v>
      </c>
      <c r="W107" s="16">
        <v>544</v>
      </c>
      <c r="X107" s="16">
        <v>100</v>
      </c>
      <c r="Y107" s="16" t="s">
        <v>192</v>
      </c>
      <c r="Z107" s="16" t="s">
        <v>192</v>
      </c>
      <c r="AA107" s="18"/>
      <c r="AB107" s="16" t="s">
        <v>192</v>
      </c>
      <c r="AC107" s="16" t="s">
        <v>192</v>
      </c>
      <c r="AD107" s="18"/>
      <c r="AE107" s="16" t="s">
        <v>193</v>
      </c>
      <c r="AF107" s="16">
        <v>66.304339999999996</v>
      </c>
      <c r="AG107" s="16">
        <v>95.186329999999998</v>
      </c>
      <c r="AH107" s="16" t="s">
        <v>194</v>
      </c>
      <c r="AI107" s="16">
        <v>5</v>
      </c>
      <c r="AJ107" s="15" t="s">
        <v>192</v>
      </c>
    </row>
    <row r="108" spans="1:36">
      <c r="A108" s="16">
        <v>2281</v>
      </c>
      <c r="B108" s="16" t="s">
        <v>283</v>
      </c>
      <c r="C108" s="686" t="s">
        <v>112</v>
      </c>
      <c r="D108" s="16" t="s">
        <v>132</v>
      </c>
      <c r="E108" s="16" t="s">
        <v>114</v>
      </c>
      <c r="F108" s="16" t="s">
        <v>132</v>
      </c>
      <c r="G108" s="16" t="s">
        <v>132</v>
      </c>
      <c r="H108" s="16" t="s">
        <v>132</v>
      </c>
      <c r="I108" s="16" t="s">
        <v>132</v>
      </c>
      <c r="J108" s="16" t="s">
        <v>114</v>
      </c>
      <c r="K108" s="16" t="s">
        <v>114</v>
      </c>
      <c r="L108" s="16" t="s">
        <v>112</v>
      </c>
      <c r="M108" s="16" t="s">
        <v>112</v>
      </c>
      <c r="N108" s="16">
        <v>66</v>
      </c>
      <c r="O108" s="16">
        <v>69</v>
      </c>
      <c r="P108" s="16">
        <v>83</v>
      </c>
      <c r="Q108" s="16">
        <v>44</v>
      </c>
      <c r="R108" s="16">
        <v>59</v>
      </c>
      <c r="S108" s="16">
        <v>55</v>
      </c>
      <c r="T108" s="16">
        <v>41</v>
      </c>
      <c r="U108" s="16">
        <v>44</v>
      </c>
      <c r="V108" s="16" t="s">
        <v>135</v>
      </c>
      <c r="W108" s="16">
        <v>461</v>
      </c>
      <c r="X108" s="16">
        <v>100</v>
      </c>
      <c r="Y108" s="16" t="s">
        <v>192</v>
      </c>
      <c r="Z108" s="16" t="s">
        <v>193</v>
      </c>
      <c r="AA108" s="18"/>
      <c r="AB108" s="16" t="s">
        <v>192</v>
      </c>
      <c r="AC108" s="16" t="s">
        <v>193</v>
      </c>
      <c r="AD108" s="18"/>
      <c r="AE108" s="16" t="s">
        <v>193</v>
      </c>
      <c r="AF108" s="16">
        <v>87.318839999999994</v>
      </c>
      <c r="AG108" s="16">
        <v>92.512069999999994</v>
      </c>
      <c r="AH108" s="16" t="s">
        <v>194</v>
      </c>
      <c r="AI108" s="16">
        <v>5</v>
      </c>
      <c r="AJ108" s="15" t="s">
        <v>192</v>
      </c>
    </row>
    <row r="109" spans="1:36">
      <c r="A109" s="16">
        <v>2321</v>
      </c>
      <c r="B109" s="16" t="s">
        <v>284</v>
      </c>
      <c r="C109" s="686" t="s">
        <v>132</v>
      </c>
      <c r="D109" s="16" t="s">
        <v>132</v>
      </c>
      <c r="E109" s="16" t="s">
        <v>114</v>
      </c>
      <c r="F109" s="16" t="s">
        <v>112</v>
      </c>
      <c r="G109" s="16" t="s">
        <v>114</v>
      </c>
      <c r="H109" s="16" t="s">
        <v>114</v>
      </c>
      <c r="I109" s="16" t="s">
        <v>112</v>
      </c>
      <c r="J109" s="16" t="s">
        <v>112</v>
      </c>
      <c r="K109" s="16" t="s">
        <v>112</v>
      </c>
      <c r="L109" s="16" t="s">
        <v>112</v>
      </c>
      <c r="M109" s="16" t="s">
        <v>112</v>
      </c>
      <c r="N109" s="16">
        <v>81</v>
      </c>
      <c r="O109" s="16">
        <v>77</v>
      </c>
      <c r="P109" s="16">
        <v>87</v>
      </c>
      <c r="Q109" s="16">
        <v>54</v>
      </c>
      <c r="R109" s="16">
        <v>70</v>
      </c>
      <c r="S109" s="16">
        <v>57</v>
      </c>
      <c r="T109" s="16">
        <v>55</v>
      </c>
      <c r="U109" s="16">
        <v>61</v>
      </c>
      <c r="V109" s="16" t="s">
        <v>135</v>
      </c>
      <c r="W109" s="16">
        <v>542</v>
      </c>
      <c r="X109" s="16">
        <v>100</v>
      </c>
      <c r="Y109" s="16" t="s">
        <v>192</v>
      </c>
      <c r="Z109" s="16" t="s">
        <v>192</v>
      </c>
      <c r="AA109" s="18"/>
      <c r="AB109" s="16" t="s">
        <v>192</v>
      </c>
      <c r="AC109" s="16" t="s">
        <v>192</v>
      </c>
      <c r="AD109" s="18"/>
      <c r="AE109" s="16" t="s">
        <v>193</v>
      </c>
      <c r="AF109" s="16">
        <v>78.643569999999997</v>
      </c>
      <c r="AG109" s="16">
        <v>88.600279999999998</v>
      </c>
      <c r="AH109" s="16" t="s">
        <v>194</v>
      </c>
      <c r="AI109" s="16">
        <v>5</v>
      </c>
      <c r="AJ109" s="15" t="s">
        <v>192</v>
      </c>
    </row>
    <row r="110" spans="1:36">
      <c r="A110" s="16">
        <v>2331</v>
      </c>
      <c r="B110" s="16" t="s">
        <v>285</v>
      </c>
      <c r="C110" s="686" t="s">
        <v>132</v>
      </c>
      <c r="D110" s="16" t="s">
        <v>132</v>
      </c>
      <c r="E110" s="16" t="s">
        <v>132</v>
      </c>
      <c r="F110" s="16" t="s">
        <v>132</v>
      </c>
      <c r="G110" s="16" t="s">
        <v>132</v>
      </c>
      <c r="H110" s="16" t="s">
        <v>132</v>
      </c>
      <c r="I110" s="16" t="s">
        <v>132</v>
      </c>
      <c r="J110" s="16" t="s">
        <v>132</v>
      </c>
      <c r="K110" s="16" t="s">
        <v>114</v>
      </c>
      <c r="L110" s="16" t="s">
        <v>132</v>
      </c>
      <c r="M110" s="16" t="s">
        <v>112</v>
      </c>
      <c r="N110" s="16">
        <v>86</v>
      </c>
      <c r="O110" s="16">
        <v>84</v>
      </c>
      <c r="P110" s="16">
        <v>95</v>
      </c>
      <c r="Q110" s="16">
        <v>62</v>
      </c>
      <c r="R110" s="16">
        <v>77</v>
      </c>
      <c r="S110" s="16">
        <v>63</v>
      </c>
      <c r="T110" s="16">
        <v>70</v>
      </c>
      <c r="U110" s="16">
        <v>53</v>
      </c>
      <c r="V110" s="16" t="s">
        <v>135</v>
      </c>
      <c r="W110" s="16">
        <v>590</v>
      </c>
      <c r="X110" s="16">
        <v>100</v>
      </c>
      <c r="Y110" s="16" t="s">
        <v>192</v>
      </c>
      <c r="Z110" s="16" t="s">
        <v>192</v>
      </c>
      <c r="AA110" s="18"/>
      <c r="AB110" s="16" t="s">
        <v>192</v>
      </c>
      <c r="AC110" s="16" t="s">
        <v>192</v>
      </c>
      <c r="AD110" s="18"/>
      <c r="AE110" s="16" t="s">
        <v>193</v>
      </c>
      <c r="AF110" s="16">
        <v>81.734309999999994</v>
      </c>
      <c r="AG110" s="16">
        <v>98.339479999999995</v>
      </c>
      <c r="AH110" s="16" t="s">
        <v>194</v>
      </c>
      <c r="AI110" s="16">
        <v>5</v>
      </c>
      <c r="AJ110" s="15" t="s">
        <v>192</v>
      </c>
    </row>
    <row r="111" spans="1:36">
      <c r="A111" s="16">
        <v>2341</v>
      </c>
      <c r="B111" s="16" t="s">
        <v>286</v>
      </c>
      <c r="C111" s="686" t="s">
        <v>132</v>
      </c>
      <c r="D111" s="16" t="s">
        <v>132</v>
      </c>
      <c r="E111" s="16" t="s">
        <v>132</v>
      </c>
      <c r="F111" s="16" t="s">
        <v>132</v>
      </c>
      <c r="G111" s="16" t="s">
        <v>132</v>
      </c>
      <c r="H111" s="16" t="s">
        <v>132</v>
      </c>
      <c r="I111" s="16" t="s">
        <v>132</v>
      </c>
      <c r="J111" s="16" t="s">
        <v>132</v>
      </c>
      <c r="K111" s="16" t="s">
        <v>132</v>
      </c>
      <c r="L111" s="16" t="s">
        <v>114</v>
      </c>
      <c r="M111" s="16" t="s">
        <v>132</v>
      </c>
      <c r="N111" s="16">
        <v>89</v>
      </c>
      <c r="O111" s="16">
        <v>90</v>
      </c>
      <c r="P111" s="16">
        <v>98</v>
      </c>
      <c r="Q111" s="16">
        <v>65</v>
      </c>
      <c r="R111" s="16">
        <v>71</v>
      </c>
      <c r="S111" s="16">
        <v>69</v>
      </c>
      <c r="T111" s="16">
        <v>61</v>
      </c>
      <c r="U111" s="16">
        <v>67</v>
      </c>
      <c r="V111" s="16" t="s">
        <v>135</v>
      </c>
      <c r="W111" s="16">
        <v>610</v>
      </c>
      <c r="X111" s="16">
        <v>100</v>
      </c>
      <c r="Y111" s="16" t="s">
        <v>192</v>
      </c>
      <c r="Z111" s="16" t="s">
        <v>192</v>
      </c>
      <c r="AA111" s="18"/>
      <c r="AB111" s="16" t="s">
        <v>192</v>
      </c>
      <c r="AC111" s="16" t="s">
        <v>192</v>
      </c>
      <c r="AD111" s="18"/>
      <c r="AE111" s="16" t="s">
        <v>193</v>
      </c>
      <c r="AF111" s="16">
        <v>58.798279999999998</v>
      </c>
      <c r="AG111" s="16">
        <v>96.852639999999994</v>
      </c>
      <c r="AH111" s="16" t="s">
        <v>194</v>
      </c>
      <c r="AI111" s="16">
        <v>5</v>
      </c>
      <c r="AJ111" s="15" t="s">
        <v>192</v>
      </c>
    </row>
    <row r="112" spans="1:36">
      <c r="A112" s="16">
        <v>2351</v>
      </c>
      <c r="B112" s="16" t="s">
        <v>287</v>
      </c>
      <c r="C112" s="686" t="s">
        <v>132</v>
      </c>
      <c r="D112" s="16" t="s">
        <v>112</v>
      </c>
      <c r="E112" s="16" t="s">
        <v>114</v>
      </c>
      <c r="F112" s="16" t="s">
        <v>112</v>
      </c>
      <c r="G112" s="16" t="s">
        <v>112</v>
      </c>
      <c r="H112" s="16" t="s">
        <v>110</v>
      </c>
      <c r="I112" s="16" t="s">
        <v>112</v>
      </c>
      <c r="J112" s="16" t="s">
        <v>112</v>
      </c>
      <c r="K112" s="16" t="s">
        <v>112</v>
      </c>
      <c r="L112" s="16" t="s">
        <v>110</v>
      </c>
      <c r="M112" s="16" t="s">
        <v>110</v>
      </c>
      <c r="N112" s="16">
        <v>65</v>
      </c>
      <c r="O112" s="16">
        <v>68</v>
      </c>
      <c r="P112" s="16">
        <v>78</v>
      </c>
      <c r="Q112" s="16">
        <v>39</v>
      </c>
      <c r="R112" s="16">
        <v>72</v>
      </c>
      <c r="S112" s="16">
        <v>71</v>
      </c>
      <c r="T112" s="16">
        <v>67</v>
      </c>
      <c r="U112" s="16">
        <v>75</v>
      </c>
      <c r="V112" s="16" t="s">
        <v>135</v>
      </c>
      <c r="W112" s="16">
        <v>535</v>
      </c>
      <c r="X112" s="16">
        <v>100</v>
      </c>
      <c r="Y112" s="16" t="s">
        <v>192</v>
      </c>
      <c r="Z112" s="16" t="s">
        <v>192</v>
      </c>
      <c r="AA112" s="18"/>
      <c r="AB112" s="16" t="s">
        <v>192</v>
      </c>
      <c r="AC112" s="16" t="s">
        <v>192</v>
      </c>
      <c r="AD112" s="18"/>
      <c r="AE112" s="16" t="s">
        <v>193</v>
      </c>
      <c r="AF112" s="16">
        <v>97.590360000000004</v>
      </c>
      <c r="AG112" s="16">
        <v>98.278819999999996</v>
      </c>
      <c r="AH112" s="16" t="s">
        <v>194</v>
      </c>
      <c r="AI112" s="16">
        <v>5</v>
      </c>
      <c r="AJ112" s="15" t="s">
        <v>192</v>
      </c>
    </row>
    <row r="113" spans="1:36">
      <c r="A113" s="16">
        <v>2361</v>
      </c>
      <c r="B113" s="16" t="s">
        <v>288</v>
      </c>
      <c r="C113" s="686" t="s">
        <v>132</v>
      </c>
      <c r="D113" s="16" t="s">
        <v>132</v>
      </c>
      <c r="E113" s="16" t="s">
        <v>132</v>
      </c>
      <c r="F113" s="16" t="s">
        <v>112</v>
      </c>
      <c r="G113" s="16" t="s">
        <v>114</v>
      </c>
      <c r="H113" s="16" t="s">
        <v>114</v>
      </c>
      <c r="I113" s="16" t="s">
        <v>112</v>
      </c>
      <c r="J113" s="16" t="s">
        <v>112</v>
      </c>
      <c r="K113" s="16" t="s">
        <v>110</v>
      </c>
      <c r="L113" s="16" t="s">
        <v>112</v>
      </c>
      <c r="M113" s="16" t="s">
        <v>110</v>
      </c>
      <c r="N113" s="16">
        <v>72</v>
      </c>
      <c r="O113" s="16">
        <v>76</v>
      </c>
      <c r="P113" s="16">
        <v>82</v>
      </c>
      <c r="Q113" s="16">
        <v>51</v>
      </c>
      <c r="R113" s="16">
        <v>73</v>
      </c>
      <c r="S113" s="16">
        <v>71</v>
      </c>
      <c r="T113" s="16">
        <v>87</v>
      </c>
      <c r="U113" s="16">
        <v>79</v>
      </c>
      <c r="V113" s="16" t="s">
        <v>135</v>
      </c>
      <c r="W113" s="16">
        <v>591</v>
      </c>
      <c r="X113" s="16">
        <v>100</v>
      </c>
      <c r="Y113" s="16" t="s">
        <v>192</v>
      </c>
      <c r="Z113" s="16" t="s">
        <v>192</v>
      </c>
      <c r="AA113" s="18"/>
      <c r="AB113" s="16" t="s">
        <v>192</v>
      </c>
      <c r="AC113" s="16" t="s">
        <v>192</v>
      </c>
      <c r="AD113" s="18"/>
      <c r="AE113" s="16" t="s">
        <v>193</v>
      </c>
      <c r="AF113" s="16">
        <v>89.788730000000001</v>
      </c>
      <c r="AG113" s="16">
        <v>97.887320000000003</v>
      </c>
      <c r="AH113" s="16" t="s">
        <v>194</v>
      </c>
      <c r="AI113" s="16">
        <v>5</v>
      </c>
      <c r="AJ113" s="15" t="s">
        <v>192</v>
      </c>
    </row>
    <row r="114" spans="1:36">
      <c r="A114" s="16">
        <v>2371</v>
      </c>
      <c r="B114" s="16" t="s">
        <v>289</v>
      </c>
      <c r="C114" s="686" t="s">
        <v>132</v>
      </c>
      <c r="D114" s="16" t="s">
        <v>112</v>
      </c>
      <c r="E114" s="16" t="s">
        <v>132</v>
      </c>
      <c r="F114" s="16"/>
      <c r="G114" s="16"/>
      <c r="H114" s="16"/>
      <c r="I114" s="16"/>
      <c r="J114" s="16"/>
      <c r="K114" s="16"/>
      <c r="L114" s="16"/>
      <c r="M114" s="16"/>
      <c r="N114" s="16">
        <v>76</v>
      </c>
      <c r="O114" s="16">
        <v>80</v>
      </c>
      <c r="P114" s="16">
        <v>88</v>
      </c>
      <c r="Q114" s="16">
        <v>42</v>
      </c>
      <c r="R114" s="16">
        <v>69</v>
      </c>
      <c r="S114" s="16">
        <v>78</v>
      </c>
      <c r="T114" s="16">
        <v>61</v>
      </c>
      <c r="U114" s="16">
        <v>77</v>
      </c>
      <c r="V114" s="16" t="s">
        <v>135</v>
      </c>
      <c r="W114" s="16">
        <v>571</v>
      </c>
      <c r="X114" s="16">
        <v>100</v>
      </c>
      <c r="Y114" s="16" t="s">
        <v>192</v>
      </c>
      <c r="Z114" s="16" t="s">
        <v>192</v>
      </c>
      <c r="AA114" s="18"/>
      <c r="AB114" s="16" t="s">
        <v>193</v>
      </c>
      <c r="AC114" s="16" t="s">
        <v>192</v>
      </c>
      <c r="AD114" s="18"/>
      <c r="AE114" s="16" t="s">
        <v>193</v>
      </c>
      <c r="AF114" s="16">
        <v>82.528530000000003</v>
      </c>
      <c r="AG114" s="16">
        <v>98.068479999999994</v>
      </c>
      <c r="AH114" s="16" t="s">
        <v>194</v>
      </c>
      <c r="AI114" s="16">
        <v>5</v>
      </c>
      <c r="AJ114" s="15" t="s">
        <v>192</v>
      </c>
    </row>
    <row r="115" spans="1:36">
      <c r="A115" s="16">
        <v>2401</v>
      </c>
      <c r="B115" s="16" t="s">
        <v>290</v>
      </c>
      <c r="C115" s="686" t="s">
        <v>112</v>
      </c>
      <c r="D115" s="16" t="s">
        <v>114</v>
      </c>
      <c r="E115" s="16" t="s">
        <v>132</v>
      </c>
      <c r="F115" s="16" t="s">
        <v>112</v>
      </c>
      <c r="G115" s="16" t="s">
        <v>132</v>
      </c>
      <c r="H115" s="16" t="s">
        <v>112</v>
      </c>
      <c r="I115" s="16" t="s">
        <v>112</v>
      </c>
      <c r="J115" s="16" t="s">
        <v>112</v>
      </c>
      <c r="K115" s="16" t="s">
        <v>114</v>
      </c>
      <c r="L115" s="16" t="s">
        <v>112</v>
      </c>
      <c r="M115" s="16" t="s">
        <v>112</v>
      </c>
      <c r="N115" s="16">
        <v>60</v>
      </c>
      <c r="O115" s="16">
        <v>65</v>
      </c>
      <c r="P115" s="16">
        <v>88</v>
      </c>
      <c r="Q115" s="16">
        <v>44</v>
      </c>
      <c r="R115" s="16">
        <v>63</v>
      </c>
      <c r="S115" s="16">
        <v>62</v>
      </c>
      <c r="T115" s="16">
        <v>50</v>
      </c>
      <c r="U115" s="16">
        <v>60</v>
      </c>
      <c r="V115" s="16" t="s">
        <v>135</v>
      </c>
      <c r="W115" s="16">
        <v>492</v>
      </c>
      <c r="X115" s="16">
        <v>100</v>
      </c>
      <c r="Y115" s="16" t="s">
        <v>192</v>
      </c>
      <c r="Z115" s="16" t="s">
        <v>192</v>
      </c>
      <c r="AA115" s="18"/>
      <c r="AB115" s="16" t="s">
        <v>192</v>
      </c>
      <c r="AC115" s="16" t="s">
        <v>192</v>
      </c>
      <c r="AD115" s="18"/>
      <c r="AE115" s="16" t="s">
        <v>193</v>
      </c>
      <c r="AF115" s="16">
        <v>86.156350000000003</v>
      </c>
      <c r="AG115" s="16">
        <v>98.697059999999993</v>
      </c>
      <c r="AH115" s="16" t="s">
        <v>194</v>
      </c>
      <c r="AI115" s="16">
        <v>5</v>
      </c>
      <c r="AJ115" s="15" t="s">
        <v>192</v>
      </c>
    </row>
    <row r="116" spans="1:36">
      <c r="A116" s="16">
        <v>2441</v>
      </c>
      <c r="B116" s="16" t="s">
        <v>291</v>
      </c>
      <c r="C116" s="686" t="s">
        <v>132</v>
      </c>
      <c r="D116" s="16" t="s">
        <v>132</v>
      </c>
      <c r="E116" s="16" t="s">
        <v>132</v>
      </c>
      <c r="F116" s="16" t="s">
        <v>132</v>
      </c>
      <c r="G116" s="16" t="s">
        <v>132</v>
      </c>
      <c r="H116" s="16" t="s">
        <v>132</v>
      </c>
      <c r="I116" s="16" t="s">
        <v>132</v>
      </c>
      <c r="J116" s="16" t="s">
        <v>132</v>
      </c>
      <c r="K116" s="16" t="s">
        <v>132</v>
      </c>
      <c r="L116" s="16" t="s">
        <v>132</v>
      </c>
      <c r="M116" s="16" t="s">
        <v>114</v>
      </c>
      <c r="N116" s="16">
        <v>90</v>
      </c>
      <c r="O116" s="16">
        <v>89</v>
      </c>
      <c r="P116" s="16">
        <v>92</v>
      </c>
      <c r="Q116" s="16">
        <v>72</v>
      </c>
      <c r="R116" s="16">
        <v>77</v>
      </c>
      <c r="S116" s="16">
        <v>67</v>
      </c>
      <c r="T116" s="16">
        <v>65</v>
      </c>
      <c r="U116" s="16">
        <v>63</v>
      </c>
      <c r="V116" s="16" t="s">
        <v>135</v>
      </c>
      <c r="W116" s="16">
        <v>615</v>
      </c>
      <c r="X116" s="16">
        <v>100</v>
      </c>
      <c r="Y116" s="16" t="s">
        <v>192</v>
      </c>
      <c r="Z116" s="16" t="s">
        <v>192</v>
      </c>
      <c r="AA116" s="18"/>
      <c r="AB116" s="16" t="s">
        <v>192</v>
      </c>
      <c r="AC116" s="16" t="s">
        <v>192</v>
      </c>
      <c r="AD116" s="18"/>
      <c r="AE116" s="16" t="s">
        <v>193</v>
      </c>
      <c r="AF116" s="16">
        <v>30.357140000000001</v>
      </c>
      <c r="AG116" s="16">
        <v>49.642850000000003</v>
      </c>
      <c r="AH116" s="16" t="s">
        <v>194</v>
      </c>
      <c r="AI116" s="16">
        <v>5</v>
      </c>
      <c r="AJ116" s="15" t="s">
        <v>193</v>
      </c>
    </row>
    <row r="117" spans="1:36">
      <c r="A117" s="16">
        <v>2501</v>
      </c>
      <c r="B117" s="16" t="s">
        <v>292</v>
      </c>
      <c r="C117" s="686" t="s">
        <v>112</v>
      </c>
      <c r="D117" s="16" t="s">
        <v>112</v>
      </c>
      <c r="E117" s="16" t="s">
        <v>116</v>
      </c>
      <c r="F117" s="16" t="s">
        <v>110</v>
      </c>
      <c r="G117" s="16" t="s">
        <v>112</v>
      </c>
      <c r="H117" s="16" t="s">
        <v>116</v>
      </c>
      <c r="I117" s="16" t="s">
        <v>116</v>
      </c>
      <c r="J117" s="16" t="s">
        <v>116</v>
      </c>
      <c r="K117" s="16" t="s">
        <v>110</v>
      </c>
      <c r="L117" s="16" t="s">
        <v>110</v>
      </c>
      <c r="M117" s="16" t="s">
        <v>110</v>
      </c>
      <c r="N117" s="16">
        <v>46</v>
      </c>
      <c r="O117" s="16">
        <v>67</v>
      </c>
      <c r="P117" s="16">
        <v>78</v>
      </c>
      <c r="Q117" s="16">
        <v>20</v>
      </c>
      <c r="R117" s="16">
        <v>54</v>
      </c>
      <c r="S117" s="16">
        <v>53</v>
      </c>
      <c r="T117" s="16">
        <v>61</v>
      </c>
      <c r="U117" s="16">
        <v>64</v>
      </c>
      <c r="V117" s="16" t="s">
        <v>135</v>
      </c>
      <c r="W117" s="16">
        <v>443</v>
      </c>
      <c r="X117" s="16">
        <v>100</v>
      </c>
      <c r="Y117" s="16" t="s">
        <v>192</v>
      </c>
      <c r="Z117" s="16" t="s">
        <v>192</v>
      </c>
      <c r="AA117" s="18"/>
      <c r="AB117" s="16" t="s">
        <v>192</v>
      </c>
      <c r="AC117" s="16" t="s">
        <v>192</v>
      </c>
      <c r="AD117" s="18"/>
      <c r="AE117" s="16" t="s">
        <v>193</v>
      </c>
      <c r="AF117" s="16">
        <v>97.916659999999993</v>
      </c>
      <c r="AG117" s="16">
        <v>99.768510000000006</v>
      </c>
      <c r="AH117" s="16" t="s">
        <v>194</v>
      </c>
      <c r="AI117" s="16">
        <v>5</v>
      </c>
      <c r="AJ117" s="15" t="s">
        <v>192</v>
      </c>
    </row>
    <row r="118" spans="1:36">
      <c r="A118" s="16">
        <v>2511</v>
      </c>
      <c r="B118" s="16" t="s">
        <v>293</v>
      </c>
      <c r="C118" s="686" t="s">
        <v>132</v>
      </c>
      <c r="D118" s="16" t="s">
        <v>132</v>
      </c>
      <c r="E118" s="16" t="s">
        <v>132</v>
      </c>
      <c r="F118" s="16" t="s">
        <v>132</v>
      </c>
      <c r="G118" s="16" t="s">
        <v>132</v>
      </c>
      <c r="H118" s="16" t="s">
        <v>132</v>
      </c>
      <c r="I118" s="16" t="s">
        <v>132</v>
      </c>
      <c r="J118" s="16" t="s">
        <v>132</v>
      </c>
      <c r="K118" s="16" t="s">
        <v>132</v>
      </c>
      <c r="L118" s="16" t="s">
        <v>112</v>
      </c>
      <c r="M118" s="16" t="s">
        <v>112</v>
      </c>
      <c r="N118" s="16">
        <v>80</v>
      </c>
      <c r="O118" s="16">
        <v>75</v>
      </c>
      <c r="P118" s="16">
        <v>93</v>
      </c>
      <c r="Q118" s="16">
        <v>44</v>
      </c>
      <c r="R118" s="16">
        <v>67</v>
      </c>
      <c r="S118" s="16">
        <v>58</v>
      </c>
      <c r="T118" s="16">
        <v>55</v>
      </c>
      <c r="U118" s="16">
        <v>65</v>
      </c>
      <c r="V118" s="16" t="s">
        <v>135</v>
      </c>
      <c r="W118" s="16">
        <v>537</v>
      </c>
      <c r="X118" s="16">
        <v>100</v>
      </c>
      <c r="Y118" s="16" t="s">
        <v>192</v>
      </c>
      <c r="Z118" s="16" t="s">
        <v>192</v>
      </c>
      <c r="AA118" s="18"/>
      <c r="AB118" s="16" t="s">
        <v>192</v>
      </c>
      <c r="AC118" s="16" t="s">
        <v>192</v>
      </c>
      <c r="AD118" s="18"/>
      <c r="AE118" s="16" t="s">
        <v>193</v>
      </c>
      <c r="AF118" s="16">
        <v>74.369739999999993</v>
      </c>
      <c r="AG118" s="16">
        <v>95.903360000000006</v>
      </c>
      <c r="AH118" s="16" t="s">
        <v>194</v>
      </c>
      <c r="AI118" s="16">
        <v>5</v>
      </c>
      <c r="AJ118" s="15" t="s">
        <v>192</v>
      </c>
    </row>
    <row r="119" spans="1:36">
      <c r="A119" s="16">
        <v>2521</v>
      </c>
      <c r="B119" s="16" t="s">
        <v>294</v>
      </c>
      <c r="C119" s="686" t="s">
        <v>132</v>
      </c>
      <c r="D119" s="16" t="s">
        <v>132</v>
      </c>
      <c r="E119" s="16" t="s">
        <v>132</v>
      </c>
      <c r="F119" s="16" t="s">
        <v>132</v>
      </c>
      <c r="G119" s="16" t="s">
        <v>132</v>
      </c>
      <c r="H119" s="16" t="s">
        <v>132</v>
      </c>
      <c r="I119" s="16" t="s">
        <v>132</v>
      </c>
      <c r="J119" s="16" t="s">
        <v>132</v>
      </c>
      <c r="K119" s="16" t="s">
        <v>132</v>
      </c>
      <c r="L119" s="16" t="s">
        <v>132</v>
      </c>
      <c r="M119" s="16" t="s">
        <v>132</v>
      </c>
      <c r="N119" s="16">
        <v>88</v>
      </c>
      <c r="O119" s="16">
        <v>90</v>
      </c>
      <c r="P119" s="16">
        <v>87</v>
      </c>
      <c r="Q119" s="16">
        <v>68</v>
      </c>
      <c r="R119" s="16">
        <v>80</v>
      </c>
      <c r="S119" s="16">
        <v>71</v>
      </c>
      <c r="T119" s="16">
        <v>69</v>
      </c>
      <c r="U119" s="16">
        <v>74</v>
      </c>
      <c r="V119" s="16" t="s">
        <v>135</v>
      </c>
      <c r="W119" s="16">
        <v>627</v>
      </c>
      <c r="X119" s="16">
        <v>100</v>
      </c>
      <c r="Y119" s="16" t="s">
        <v>192</v>
      </c>
      <c r="Z119" s="16" t="s">
        <v>192</v>
      </c>
      <c r="AA119" s="18"/>
      <c r="AB119" s="16" t="s">
        <v>192</v>
      </c>
      <c r="AC119" s="16" t="s">
        <v>192</v>
      </c>
      <c r="AD119" s="18"/>
      <c r="AE119" s="16" t="s">
        <v>193</v>
      </c>
      <c r="AF119" s="16">
        <v>63.939720000000001</v>
      </c>
      <c r="AG119" s="16">
        <v>91.280940000000001</v>
      </c>
      <c r="AH119" s="16" t="s">
        <v>194</v>
      </c>
      <c r="AI119" s="16">
        <v>5</v>
      </c>
      <c r="AJ119" s="15" t="s">
        <v>192</v>
      </c>
    </row>
    <row r="120" spans="1:36">
      <c r="A120" s="16">
        <v>2541</v>
      </c>
      <c r="B120" s="16" t="s">
        <v>295</v>
      </c>
      <c r="C120" s="686" t="s">
        <v>132</v>
      </c>
      <c r="D120" s="16" t="s">
        <v>132</v>
      </c>
      <c r="E120" s="16" t="s">
        <v>132</v>
      </c>
      <c r="F120" s="16" t="s">
        <v>132</v>
      </c>
      <c r="G120" s="16" t="s">
        <v>114</v>
      </c>
      <c r="H120" s="16" t="s">
        <v>132</v>
      </c>
      <c r="I120" s="16" t="s">
        <v>132</v>
      </c>
      <c r="J120" s="16" t="s">
        <v>132</v>
      </c>
      <c r="K120" s="16" t="s">
        <v>132</v>
      </c>
      <c r="L120" s="16" t="s">
        <v>114</v>
      </c>
      <c r="M120" s="16" t="s">
        <v>112</v>
      </c>
      <c r="N120" s="16">
        <v>86</v>
      </c>
      <c r="O120" s="16">
        <v>84</v>
      </c>
      <c r="P120" s="16">
        <v>92</v>
      </c>
      <c r="Q120" s="16">
        <v>64</v>
      </c>
      <c r="R120" s="16">
        <v>69</v>
      </c>
      <c r="S120" s="16">
        <v>67</v>
      </c>
      <c r="T120" s="16">
        <v>58</v>
      </c>
      <c r="U120" s="16">
        <v>61</v>
      </c>
      <c r="V120" s="16" t="s">
        <v>135</v>
      </c>
      <c r="W120" s="16">
        <v>581</v>
      </c>
      <c r="X120" s="16">
        <v>100</v>
      </c>
      <c r="Y120" s="16" t="s">
        <v>192</v>
      </c>
      <c r="Z120" s="16" t="s">
        <v>192</v>
      </c>
      <c r="AA120" s="18"/>
      <c r="AB120" s="16" t="s">
        <v>192</v>
      </c>
      <c r="AC120" s="16" t="s">
        <v>192</v>
      </c>
      <c r="AD120" s="18"/>
      <c r="AE120" s="16" t="s">
        <v>193</v>
      </c>
      <c r="AF120" s="16">
        <v>32.380949999999999</v>
      </c>
      <c r="AG120" s="16">
        <v>56.66666</v>
      </c>
      <c r="AH120" s="16" t="s">
        <v>194</v>
      </c>
      <c r="AI120" s="16">
        <v>5</v>
      </c>
      <c r="AJ120" s="15" t="s">
        <v>193</v>
      </c>
    </row>
    <row r="121" spans="1:36">
      <c r="A121" s="16">
        <v>2581</v>
      </c>
      <c r="B121" s="16" t="s">
        <v>296</v>
      </c>
      <c r="C121" s="686" t="s">
        <v>114</v>
      </c>
      <c r="D121" s="16" t="s">
        <v>132</v>
      </c>
      <c r="E121" s="16" t="s">
        <v>114</v>
      </c>
      <c r="F121" s="16" t="s">
        <v>132</v>
      </c>
      <c r="G121" s="16" t="s">
        <v>132</v>
      </c>
      <c r="H121" s="16" t="s">
        <v>132</v>
      </c>
      <c r="I121" s="16" t="s">
        <v>132</v>
      </c>
      <c r="J121" s="16" t="s">
        <v>114</v>
      </c>
      <c r="K121" s="16" t="s">
        <v>114</v>
      </c>
      <c r="L121" s="16" t="s">
        <v>112</v>
      </c>
      <c r="M121" s="16" t="s">
        <v>112</v>
      </c>
      <c r="N121" s="16">
        <v>68</v>
      </c>
      <c r="O121" s="16">
        <v>67</v>
      </c>
      <c r="P121" s="16">
        <v>88</v>
      </c>
      <c r="Q121" s="16">
        <v>52</v>
      </c>
      <c r="R121" s="16">
        <v>65</v>
      </c>
      <c r="S121" s="16">
        <v>54</v>
      </c>
      <c r="T121" s="16">
        <v>63</v>
      </c>
      <c r="U121" s="16">
        <v>59</v>
      </c>
      <c r="V121" s="16" t="s">
        <v>135</v>
      </c>
      <c r="W121" s="16">
        <v>516</v>
      </c>
      <c r="X121" s="16">
        <v>100</v>
      </c>
      <c r="Y121" s="16" t="s">
        <v>192</v>
      </c>
      <c r="Z121" s="16" t="s">
        <v>192</v>
      </c>
      <c r="AA121" s="18"/>
      <c r="AB121" s="16" t="s">
        <v>192</v>
      </c>
      <c r="AC121" s="16" t="s">
        <v>192</v>
      </c>
      <c r="AD121" s="18"/>
      <c r="AE121" s="16" t="s">
        <v>193</v>
      </c>
      <c r="AF121" s="16">
        <v>82.407399999999996</v>
      </c>
      <c r="AG121" s="16">
        <v>97.751320000000007</v>
      </c>
      <c r="AH121" s="16" t="s">
        <v>194</v>
      </c>
      <c r="AI121" s="16">
        <v>5</v>
      </c>
      <c r="AJ121" s="15" t="s">
        <v>192</v>
      </c>
    </row>
    <row r="122" spans="1:36">
      <c r="A122" s="16">
        <v>2641</v>
      </c>
      <c r="B122" s="16" t="s">
        <v>297</v>
      </c>
      <c r="C122" s="686" t="s">
        <v>132</v>
      </c>
      <c r="D122" s="16" t="s">
        <v>132</v>
      </c>
      <c r="E122" s="16" t="s">
        <v>132</v>
      </c>
      <c r="F122" s="16" t="s">
        <v>132</v>
      </c>
      <c r="G122" s="16" t="s">
        <v>132</v>
      </c>
      <c r="H122" s="16" t="s">
        <v>132</v>
      </c>
      <c r="I122" s="16" t="s">
        <v>132</v>
      </c>
      <c r="J122" s="16" t="s">
        <v>114</v>
      </c>
      <c r="K122" s="16" t="s">
        <v>132</v>
      </c>
      <c r="L122" s="16" t="s">
        <v>114</v>
      </c>
      <c r="M122" s="16" t="s">
        <v>114</v>
      </c>
      <c r="N122" s="16">
        <v>93</v>
      </c>
      <c r="O122" s="16">
        <v>86</v>
      </c>
      <c r="P122" s="16">
        <v>94</v>
      </c>
      <c r="Q122" s="16">
        <v>69</v>
      </c>
      <c r="R122" s="16">
        <v>79</v>
      </c>
      <c r="S122" s="16">
        <v>60</v>
      </c>
      <c r="T122" s="16">
        <v>75</v>
      </c>
      <c r="U122" s="16">
        <v>65</v>
      </c>
      <c r="V122" s="16" t="s">
        <v>135</v>
      </c>
      <c r="W122" s="16">
        <v>621</v>
      </c>
      <c r="X122" s="16">
        <v>100</v>
      </c>
      <c r="Y122" s="16" t="s">
        <v>192</v>
      </c>
      <c r="Z122" s="16" t="s">
        <v>192</v>
      </c>
      <c r="AA122" s="18"/>
      <c r="AB122" s="16" t="s">
        <v>192</v>
      </c>
      <c r="AC122" s="16" t="s">
        <v>192</v>
      </c>
      <c r="AD122" s="18"/>
      <c r="AE122" s="16" t="s">
        <v>193</v>
      </c>
      <c r="AF122" s="16">
        <v>43.057989999999997</v>
      </c>
      <c r="AG122" s="16">
        <v>82.601050000000001</v>
      </c>
      <c r="AH122" s="16" t="s">
        <v>194</v>
      </c>
      <c r="AI122" s="16">
        <v>5</v>
      </c>
      <c r="AJ122" s="15" t="s">
        <v>193</v>
      </c>
    </row>
    <row r="123" spans="1:36">
      <c r="A123" s="16">
        <v>2651</v>
      </c>
      <c r="B123" s="16" t="s">
        <v>298</v>
      </c>
      <c r="C123" s="686" t="s">
        <v>132</v>
      </c>
      <c r="D123" s="16" t="s">
        <v>132</v>
      </c>
      <c r="E123" s="16" t="s">
        <v>132</v>
      </c>
      <c r="F123" s="16" t="s">
        <v>132</v>
      </c>
      <c r="G123" s="16" t="s">
        <v>132</v>
      </c>
      <c r="H123" s="16" t="s">
        <v>132</v>
      </c>
      <c r="I123" s="16" t="s">
        <v>132</v>
      </c>
      <c r="J123" s="16" t="s">
        <v>132</v>
      </c>
      <c r="K123" s="16" t="s">
        <v>132</v>
      </c>
      <c r="L123" s="16" t="s">
        <v>132</v>
      </c>
      <c r="M123" s="16" t="s">
        <v>112</v>
      </c>
      <c r="N123" s="16">
        <v>91</v>
      </c>
      <c r="O123" s="16">
        <v>84</v>
      </c>
      <c r="P123" s="16">
        <v>97</v>
      </c>
      <c r="Q123" s="16">
        <v>70</v>
      </c>
      <c r="R123" s="16">
        <v>79</v>
      </c>
      <c r="S123" s="16">
        <v>57</v>
      </c>
      <c r="T123" s="16">
        <v>65</v>
      </c>
      <c r="U123" s="16">
        <v>50</v>
      </c>
      <c r="V123" s="16" t="s">
        <v>135</v>
      </c>
      <c r="W123" s="16">
        <v>593</v>
      </c>
      <c r="X123" s="16">
        <v>100</v>
      </c>
      <c r="Y123" s="16" t="s">
        <v>192</v>
      </c>
      <c r="Z123" s="16" t="s">
        <v>192</v>
      </c>
      <c r="AA123" s="18"/>
      <c r="AB123" s="16" t="s">
        <v>192</v>
      </c>
      <c r="AC123" s="16" t="s">
        <v>192</v>
      </c>
      <c r="AD123" s="18"/>
      <c r="AE123" s="16" t="s">
        <v>193</v>
      </c>
      <c r="AF123" s="16">
        <v>71.916970000000006</v>
      </c>
      <c r="AG123" s="16">
        <v>90.109889999999993</v>
      </c>
      <c r="AH123" s="16" t="s">
        <v>194</v>
      </c>
      <c r="AI123" s="16">
        <v>5</v>
      </c>
      <c r="AJ123" s="15" t="s">
        <v>192</v>
      </c>
    </row>
    <row r="124" spans="1:36">
      <c r="A124" s="16">
        <v>2661</v>
      </c>
      <c r="B124" s="16" t="s">
        <v>299</v>
      </c>
      <c r="C124" s="686" t="s">
        <v>132</v>
      </c>
      <c r="D124" s="16" t="s">
        <v>112</v>
      </c>
      <c r="E124" s="16" t="s">
        <v>114</v>
      </c>
      <c r="F124" s="16" t="s">
        <v>112</v>
      </c>
      <c r="G124" s="16" t="s">
        <v>114</v>
      </c>
      <c r="H124" s="16" t="s">
        <v>112</v>
      </c>
      <c r="I124" s="16" t="s">
        <v>114</v>
      </c>
      <c r="J124" s="16" t="s">
        <v>114</v>
      </c>
      <c r="K124" s="16" t="s">
        <v>114</v>
      </c>
      <c r="L124" s="16" t="s">
        <v>112</v>
      </c>
      <c r="M124" s="16" t="s">
        <v>112</v>
      </c>
      <c r="N124" s="16">
        <v>68</v>
      </c>
      <c r="O124" s="16">
        <v>65</v>
      </c>
      <c r="P124" s="16">
        <v>83</v>
      </c>
      <c r="Q124" s="16">
        <v>40</v>
      </c>
      <c r="R124" s="16">
        <v>73</v>
      </c>
      <c r="S124" s="16">
        <v>72</v>
      </c>
      <c r="T124" s="16">
        <v>66</v>
      </c>
      <c r="U124" s="16">
        <v>75</v>
      </c>
      <c r="V124" s="16" t="s">
        <v>135</v>
      </c>
      <c r="W124" s="16">
        <v>542</v>
      </c>
      <c r="X124" s="16">
        <v>100</v>
      </c>
      <c r="Y124" s="16" t="s">
        <v>192</v>
      </c>
      <c r="Z124" s="16" t="s">
        <v>192</v>
      </c>
      <c r="AA124" s="18"/>
      <c r="AB124" s="16" t="s">
        <v>192</v>
      </c>
      <c r="AC124" s="16" t="s">
        <v>192</v>
      </c>
      <c r="AD124" s="18"/>
      <c r="AE124" s="16" t="s">
        <v>193</v>
      </c>
      <c r="AF124" s="16">
        <v>88.052369999999996</v>
      </c>
      <c r="AG124" s="16">
        <v>97.708669999999998</v>
      </c>
      <c r="AH124" s="16" t="s">
        <v>194</v>
      </c>
      <c r="AI124" s="16">
        <v>5</v>
      </c>
      <c r="AJ124" s="15" t="s">
        <v>192</v>
      </c>
    </row>
    <row r="125" spans="1:36">
      <c r="A125" s="16">
        <v>2701</v>
      </c>
      <c r="B125" s="16" t="s">
        <v>41</v>
      </c>
      <c r="C125" s="686" t="s">
        <v>132</v>
      </c>
      <c r="D125" s="16" t="s">
        <v>132</v>
      </c>
      <c r="E125" s="16" t="s">
        <v>132</v>
      </c>
      <c r="F125" s="16" t="s">
        <v>132</v>
      </c>
      <c r="G125" s="16" t="s">
        <v>132</v>
      </c>
      <c r="H125" s="16" t="s">
        <v>132</v>
      </c>
      <c r="I125" s="16" t="s">
        <v>132</v>
      </c>
      <c r="J125" s="16" t="s">
        <v>132</v>
      </c>
      <c r="K125" s="16" t="s">
        <v>132</v>
      </c>
      <c r="L125" s="16" t="s">
        <v>112</v>
      </c>
      <c r="M125" s="16" t="s">
        <v>114</v>
      </c>
      <c r="N125" s="16">
        <v>82</v>
      </c>
      <c r="O125" s="16">
        <v>82</v>
      </c>
      <c r="P125" s="16">
        <v>95</v>
      </c>
      <c r="Q125" s="16">
        <v>51</v>
      </c>
      <c r="R125" s="16">
        <v>72</v>
      </c>
      <c r="S125" s="16">
        <v>73</v>
      </c>
      <c r="T125" s="16">
        <v>69</v>
      </c>
      <c r="U125" s="16">
        <v>76</v>
      </c>
      <c r="V125" s="16" t="s">
        <v>135</v>
      </c>
      <c r="W125" s="16">
        <v>600</v>
      </c>
      <c r="X125" s="16">
        <v>100</v>
      </c>
      <c r="Y125" s="16" t="s">
        <v>192</v>
      </c>
      <c r="Z125" s="16" t="s">
        <v>192</v>
      </c>
      <c r="AA125" s="18"/>
      <c r="AB125" s="16" t="s">
        <v>192</v>
      </c>
      <c r="AC125" s="16" t="s">
        <v>192</v>
      </c>
      <c r="AD125" s="18"/>
      <c r="AE125" s="16" t="s">
        <v>193</v>
      </c>
      <c r="AF125" s="16">
        <v>45.470230000000001</v>
      </c>
      <c r="AG125" s="16">
        <v>85.073329999999999</v>
      </c>
      <c r="AH125" s="16" t="s">
        <v>197</v>
      </c>
      <c r="AI125" s="16">
        <v>5</v>
      </c>
      <c r="AJ125" s="15" t="s">
        <v>193</v>
      </c>
    </row>
    <row r="126" spans="1:36">
      <c r="A126" s="16">
        <v>2741</v>
      </c>
      <c r="B126" s="16" t="s">
        <v>300</v>
      </c>
      <c r="C126" s="686" t="s">
        <v>132</v>
      </c>
      <c r="D126" s="16" t="s">
        <v>132</v>
      </c>
      <c r="E126" s="16" t="s">
        <v>132</v>
      </c>
      <c r="F126" s="16" t="s">
        <v>132</v>
      </c>
      <c r="G126" s="16" t="s">
        <v>132</v>
      </c>
      <c r="H126" s="16" t="s">
        <v>132</v>
      </c>
      <c r="I126" s="16" t="s">
        <v>132</v>
      </c>
      <c r="J126" s="16" t="s">
        <v>132</v>
      </c>
      <c r="K126" s="16" t="s">
        <v>132</v>
      </c>
      <c r="L126" s="16" t="s">
        <v>132</v>
      </c>
      <c r="M126" s="16" t="s">
        <v>114</v>
      </c>
      <c r="N126" s="16">
        <v>92</v>
      </c>
      <c r="O126" s="16">
        <v>88</v>
      </c>
      <c r="P126" s="16">
        <v>98</v>
      </c>
      <c r="Q126" s="16">
        <v>74</v>
      </c>
      <c r="R126" s="16">
        <v>75</v>
      </c>
      <c r="S126" s="16">
        <v>78</v>
      </c>
      <c r="T126" s="16">
        <v>77</v>
      </c>
      <c r="U126" s="16">
        <v>71</v>
      </c>
      <c r="V126" s="16" t="s">
        <v>135</v>
      </c>
      <c r="W126" s="16">
        <v>653</v>
      </c>
      <c r="X126" s="16">
        <v>100</v>
      </c>
      <c r="Y126" s="16" t="s">
        <v>192</v>
      </c>
      <c r="Z126" s="16" t="s">
        <v>192</v>
      </c>
      <c r="AA126" s="18"/>
      <c r="AB126" s="16" t="s">
        <v>192</v>
      </c>
      <c r="AC126" s="16" t="s">
        <v>192</v>
      </c>
      <c r="AD126" s="18"/>
      <c r="AE126" s="16" t="s">
        <v>193</v>
      </c>
      <c r="AF126" s="16">
        <v>11.38411</v>
      </c>
      <c r="AG126" s="16">
        <v>72.481570000000005</v>
      </c>
      <c r="AH126" s="16" t="s">
        <v>197</v>
      </c>
      <c r="AI126" s="16">
        <v>5</v>
      </c>
      <c r="AJ126" s="15" t="s">
        <v>193</v>
      </c>
    </row>
    <row r="127" spans="1:36">
      <c r="A127" s="16">
        <v>2781</v>
      </c>
      <c r="B127" s="16" t="s">
        <v>301</v>
      </c>
      <c r="C127" s="686" t="s">
        <v>114</v>
      </c>
      <c r="D127" s="16" t="s">
        <v>132</v>
      </c>
      <c r="E127" s="16" t="s">
        <v>132</v>
      </c>
      <c r="F127" s="16" t="s">
        <v>112</v>
      </c>
      <c r="G127" s="16" t="s">
        <v>132</v>
      </c>
      <c r="H127" s="16" t="s">
        <v>132</v>
      </c>
      <c r="I127" s="16" t="s">
        <v>114</v>
      </c>
      <c r="J127" s="16" t="s">
        <v>114</v>
      </c>
      <c r="K127" s="16" t="s">
        <v>132</v>
      </c>
      <c r="L127" s="16" t="s">
        <v>110</v>
      </c>
      <c r="M127" s="16" t="s">
        <v>110</v>
      </c>
      <c r="N127" s="16">
        <v>74</v>
      </c>
      <c r="O127" s="16">
        <v>72</v>
      </c>
      <c r="P127" s="16">
        <v>89</v>
      </c>
      <c r="Q127" s="16">
        <v>50</v>
      </c>
      <c r="R127" s="16">
        <v>67</v>
      </c>
      <c r="S127" s="16">
        <v>53</v>
      </c>
      <c r="T127" s="16">
        <v>62</v>
      </c>
      <c r="U127" s="16">
        <v>49</v>
      </c>
      <c r="V127" s="16" t="s">
        <v>135</v>
      </c>
      <c r="W127" s="16">
        <v>516</v>
      </c>
      <c r="X127" s="16">
        <v>100</v>
      </c>
      <c r="Y127" s="16" t="s">
        <v>192</v>
      </c>
      <c r="Z127" s="16" t="s">
        <v>192</v>
      </c>
      <c r="AA127" s="18"/>
      <c r="AB127" s="16" t="s">
        <v>192</v>
      </c>
      <c r="AC127" s="16" t="s">
        <v>193</v>
      </c>
      <c r="AD127" s="18"/>
      <c r="AE127" s="16" t="s">
        <v>193</v>
      </c>
      <c r="AF127" s="16">
        <v>91.314549999999997</v>
      </c>
      <c r="AG127" s="16">
        <v>98.356800000000007</v>
      </c>
      <c r="AH127" s="16" t="s">
        <v>194</v>
      </c>
      <c r="AI127" s="16">
        <v>5</v>
      </c>
      <c r="AJ127" s="15" t="s">
        <v>192</v>
      </c>
    </row>
    <row r="128" spans="1:36">
      <c r="A128" s="16">
        <v>2801</v>
      </c>
      <c r="B128" s="16" t="s">
        <v>302</v>
      </c>
      <c r="C128" s="686" t="s">
        <v>112</v>
      </c>
      <c r="D128" s="16" t="s">
        <v>114</v>
      </c>
      <c r="E128" s="16" t="s">
        <v>114</v>
      </c>
      <c r="F128" s="16" t="s">
        <v>112</v>
      </c>
      <c r="G128" s="16" t="s">
        <v>132</v>
      </c>
      <c r="H128" s="16" t="s">
        <v>112</v>
      </c>
      <c r="I128" s="16" t="s">
        <v>114</v>
      </c>
      <c r="J128" s="16" t="s">
        <v>112</v>
      </c>
      <c r="K128" s="16" t="s">
        <v>112</v>
      </c>
      <c r="L128" s="16" t="s">
        <v>112</v>
      </c>
      <c r="M128" s="16" t="s">
        <v>110</v>
      </c>
      <c r="N128" s="16">
        <v>61</v>
      </c>
      <c r="O128" s="16">
        <v>66</v>
      </c>
      <c r="P128" s="16">
        <v>79</v>
      </c>
      <c r="Q128" s="16">
        <v>19</v>
      </c>
      <c r="R128" s="16">
        <v>59</v>
      </c>
      <c r="S128" s="16">
        <v>63</v>
      </c>
      <c r="T128" s="16">
        <v>40</v>
      </c>
      <c r="U128" s="16">
        <v>67</v>
      </c>
      <c r="V128" s="16" t="s">
        <v>135</v>
      </c>
      <c r="W128" s="16">
        <v>454</v>
      </c>
      <c r="X128" s="16">
        <v>100</v>
      </c>
      <c r="Y128" s="16" t="s">
        <v>192</v>
      </c>
      <c r="Z128" s="16" t="s">
        <v>193</v>
      </c>
      <c r="AA128" s="18"/>
      <c r="AB128" s="16" t="s">
        <v>192</v>
      </c>
      <c r="AC128" s="16" t="s">
        <v>192</v>
      </c>
      <c r="AD128" s="18"/>
      <c r="AE128" s="16" t="s">
        <v>193</v>
      </c>
      <c r="AF128" s="16">
        <v>89.100809999999996</v>
      </c>
      <c r="AG128" s="16">
        <v>98.637600000000006</v>
      </c>
      <c r="AH128" s="16" t="s">
        <v>194</v>
      </c>
      <c r="AI128" s="16">
        <v>5</v>
      </c>
      <c r="AJ128" s="15" t="s">
        <v>192</v>
      </c>
    </row>
    <row r="129" spans="1:36">
      <c r="A129" s="16">
        <v>2821</v>
      </c>
      <c r="B129" s="16" t="s">
        <v>303</v>
      </c>
      <c r="C129" s="686" t="s">
        <v>112</v>
      </c>
      <c r="D129" s="16" t="s">
        <v>112</v>
      </c>
      <c r="E129" s="16" t="s">
        <v>112</v>
      </c>
      <c r="F129" s="16" t="s">
        <v>132</v>
      </c>
      <c r="G129" s="16" t="s">
        <v>132</v>
      </c>
      <c r="H129" s="16" t="s">
        <v>132</v>
      </c>
      <c r="I129" s="16" t="s">
        <v>110</v>
      </c>
      <c r="J129" s="16" t="s">
        <v>112</v>
      </c>
      <c r="K129" s="16" t="s">
        <v>112</v>
      </c>
      <c r="L129" s="16" t="s">
        <v>110</v>
      </c>
      <c r="M129" s="16" t="s">
        <v>110</v>
      </c>
      <c r="N129" s="16">
        <v>62</v>
      </c>
      <c r="O129" s="16">
        <v>67</v>
      </c>
      <c r="P129" s="16">
        <v>90</v>
      </c>
      <c r="Q129" s="16">
        <v>32</v>
      </c>
      <c r="R129" s="16">
        <v>68</v>
      </c>
      <c r="S129" s="16">
        <v>53</v>
      </c>
      <c r="T129" s="16">
        <v>64</v>
      </c>
      <c r="U129" s="16">
        <v>51</v>
      </c>
      <c r="V129" s="16" t="s">
        <v>135</v>
      </c>
      <c r="W129" s="16">
        <v>487</v>
      </c>
      <c r="X129" s="16">
        <v>100</v>
      </c>
      <c r="Y129" s="16" t="s">
        <v>192</v>
      </c>
      <c r="Z129" s="16" t="s">
        <v>192</v>
      </c>
      <c r="AA129" s="18"/>
      <c r="AB129" s="16" t="s">
        <v>192</v>
      </c>
      <c r="AC129" s="16" t="s">
        <v>192</v>
      </c>
      <c r="AD129" s="18"/>
      <c r="AE129" s="16" t="s">
        <v>193</v>
      </c>
      <c r="AF129" s="16">
        <v>96.640309999999999</v>
      </c>
      <c r="AG129" s="16">
        <v>99.209479999999999</v>
      </c>
      <c r="AH129" s="16" t="s">
        <v>194</v>
      </c>
      <c r="AI129" s="16">
        <v>5</v>
      </c>
      <c r="AJ129" s="15" t="s">
        <v>192</v>
      </c>
    </row>
    <row r="130" spans="1:36">
      <c r="A130" s="16">
        <v>2881</v>
      </c>
      <c r="B130" s="16" t="s">
        <v>304</v>
      </c>
      <c r="C130" s="686" t="s">
        <v>132</v>
      </c>
      <c r="D130" s="16" t="s">
        <v>132</v>
      </c>
      <c r="E130" s="16" t="s">
        <v>132</v>
      </c>
      <c r="F130" s="16" t="s">
        <v>132</v>
      </c>
      <c r="G130" s="16" t="s">
        <v>132</v>
      </c>
      <c r="H130" s="16" t="s">
        <v>132</v>
      </c>
      <c r="I130" s="16" t="s">
        <v>132</v>
      </c>
      <c r="J130" s="16" t="s">
        <v>132</v>
      </c>
      <c r="K130" s="16" t="s">
        <v>132</v>
      </c>
      <c r="L130" s="16" t="s">
        <v>132</v>
      </c>
      <c r="M130" s="16" t="s">
        <v>132</v>
      </c>
      <c r="N130" s="16">
        <v>91</v>
      </c>
      <c r="O130" s="16">
        <v>88</v>
      </c>
      <c r="P130" s="16">
        <v>86</v>
      </c>
      <c r="Q130" s="16">
        <v>79</v>
      </c>
      <c r="R130" s="16">
        <v>79</v>
      </c>
      <c r="S130" s="16">
        <v>68</v>
      </c>
      <c r="T130" s="16">
        <v>76</v>
      </c>
      <c r="U130" s="16">
        <v>74</v>
      </c>
      <c r="V130" s="16" t="s">
        <v>135</v>
      </c>
      <c r="W130" s="16">
        <v>641</v>
      </c>
      <c r="X130" s="16">
        <v>100</v>
      </c>
      <c r="Y130" s="16" t="s">
        <v>192</v>
      </c>
      <c r="Z130" s="16" t="s">
        <v>192</v>
      </c>
      <c r="AA130" s="18"/>
      <c r="AB130" s="16" t="s">
        <v>192</v>
      </c>
      <c r="AC130" s="16" t="s">
        <v>192</v>
      </c>
      <c r="AD130" s="18"/>
      <c r="AE130" s="16" t="s">
        <v>193</v>
      </c>
      <c r="AF130" s="16">
        <v>19.416049999999998</v>
      </c>
      <c r="AG130" s="16">
        <v>73.576639999999998</v>
      </c>
      <c r="AH130" s="16" t="s">
        <v>194</v>
      </c>
      <c r="AI130" s="16">
        <v>5</v>
      </c>
      <c r="AJ130" s="15" t="s">
        <v>193</v>
      </c>
    </row>
    <row r="131" spans="1:36">
      <c r="A131" s="16">
        <v>2891</v>
      </c>
      <c r="B131" s="16" t="s">
        <v>305</v>
      </c>
      <c r="C131" s="686" t="s">
        <v>132</v>
      </c>
      <c r="D131" s="16" t="s">
        <v>132</v>
      </c>
      <c r="E131" s="16" t="s">
        <v>132</v>
      </c>
      <c r="F131" s="16" t="s">
        <v>132</v>
      </c>
      <c r="G131" s="16" t="s">
        <v>132</v>
      </c>
      <c r="H131" s="16" t="s">
        <v>132</v>
      </c>
      <c r="I131" s="16" t="s">
        <v>132</v>
      </c>
      <c r="J131" s="16" t="s">
        <v>132</v>
      </c>
      <c r="K131" s="16" t="s">
        <v>114</v>
      </c>
      <c r="L131" s="16" t="s">
        <v>132</v>
      </c>
      <c r="M131" s="16" t="s">
        <v>132</v>
      </c>
      <c r="N131" s="16">
        <v>91</v>
      </c>
      <c r="O131" s="16">
        <v>88</v>
      </c>
      <c r="P131" s="16">
        <v>98</v>
      </c>
      <c r="Q131" s="16">
        <v>65</v>
      </c>
      <c r="R131" s="16">
        <v>75</v>
      </c>
      <c r="S131" s="16">
        <v>75</v>
      </c>
      <c r="T131" s="16">
        <v>75</v>
      </c>
      <c r="U131" s="16">
        <v>67</v>
      </c>
      <c r="V131" s="16" t="s">
        <v>135</v>
      </c>
      <c r="W131" s="16">
        <v>634</v>
      </c>
      <c r="X131" s="16">
        <v>100</v>
      </c>
      <c r="Y131" s="16" t="s">
        <v>192</v>
      </c>
      <c r="Z131" s="16" t="s">
        <v>192</v>
      </c>
      <c r="AA131" s="18"/>
      <c r="AB131" s="16" t="s">
        <v>192</v>
      </c>
      <c r="AC131" s="16" t="s">
        <v>192</v>
      </c>
      <c r="AD131" s="18"/>
      <c r="AE131" s="16" t="s">
        <v>193</v>
      </c>
      <c r="AF131" s="16">
        <v>48.669199999999996</v>
      </c>
      <c r="AG131" s="16">
        <v>81.495559999999998</v>
      </c>
      <c r="AH131" s="16" t="s">
        <v>194</v>
      </c>
      <c r="AI131" s="16">
        <v>5</v>
      </c>
      <c r="AJ131" s="15" t="s">
        <v>192</v>
      </c>
    </row>
    <row r="132" spans="1:36">
      <c r="A132" s="16">
        <v>2901</v>
      </c>
      <c r="B132" s="16" t="s">
        <v>306</v>
      </c>
      <c r="C132" s="686" t="s">
        <v>112</v>
      </c>
      <c r="D132" s="16" t="s">
        <v>114</v>
      </c>
      <c r="E132" s="16" t="s">
        <v>114</v>
      </c>
      <c r="F132" s="16" t="s">
        <v>112</v>
      </c>
      <c r="G132" s="16" t="s">
        <v>114</v>
      </c>
      <c r="H132" s="16" t="s">
        <v>112</v>
      </c>
      <c r="I132" s="16" t="s">
        <v>110</v>
      </c>
      <c r="J132" s="16" t="s">
        <v>110</v>
      </c>
      <c r="K132" s="16" t="s">
        <v>110</v>
      </c>
      <c r="L132" s="16" t="s">
        <v>110</v>
      </c>
      <c r="M132" s="16" t="s">
        <v>110</v>
      </c>
      <c r="N132" s="16">
        <v>53</v>
      </c>
      <c r="O132" s="16">
        <v>56</v>
      </c>
      <c r="P132" s="16">
        <v>83</v>
      </c>
      <c r="Q132" s="16">
        <v>23</v>
      </c>
      <c r="R132" s="16">
        <v>59</v>
      </c>
      <c r="S132" s="16">
        <v>60</v>
      </c>
      <c r="T132" s="16">
        <v>52</v>
      </c>
      <c r="U132" s="16">
        <v>57</v>
      </c>
      <c r="V132" s="16" t="s">
        <v>135</v>
      </c>
      <c r="W132" s="16">
        <v>443</v>
      </c>
      <c r="X132" s="16">
        <v>99</v>
      </c>
      <c r="Y132" s="16" t="s">
        <v>192</v>
      </c>
      <c r="Z132" s="16" t="s">
        <v>192</v>
      </c>
      <c r="AA132" s="18"/>
      <c r="AB132" s="16" t="s">
        <v>192</v>
      </c>
      <c r="AC132" s="16" t="s">
        <v>192</v>
      </c>
      <c r="AD132" s="18"/>
      <c r="AE132" s="16" t="s">
        <v>193</v>
      </c>
      <c r="AF132" s="16">
        <v>96.678319999999999</v>
      </c>
      <c r="AG132" s="16">
        <v>96.503489999999999</v>
      </c>
      <c r="AH132" s="16" t="s">
        <v>197</v>
      </c>
      <c r="AI132" s="16">
        <v>5</v>
      </c>
      <c r="AJ132" s="15" t="s">
        <v>192</v>
      </c>
    </row>
    <row r="133" spans="1:36">
      <c r="A133" s="16">
        <v>2911</v>
      </c>
      <c r="B133" s="16" t="s">
        <v>307</v>
      </c>
      <c r="C133" s="686" t="s">
        <v>112</v>
      </c>
      <c r="D133" s="16" t="s">
        <v>114</v>
      </c>
      <c r="E133" s="16" t="s">
        <v>112</v>
      </c>
      <c r="F133" s="16" t="s">
        <v>112</v>
      </c>
      <c r="G133" s="16" t="s">
        <v>114</v>
      </c>
      <c r="H133" s="16" t="s">
        <v>114</v>
      </c>
      <c r="I133" s="16" t="s">
        <v>112</v>
      </c>
      <c r="J133" s="16" t="s">
        <v>112</v>
      </c>
      <c r="K133" s="16" t="s">
        <v>112</v>
      </c>
      <c r="L133" s="16" t="s">
        <v>110</v>
      </c>
      <c r="M133" s="16" t="s">
        <v>110</v>
      </c>
      <c r="N133" s="16">
        <v>60</v>
      </c>
      <c r="O133" s="16">
        <v>58</v>
      </c>
      <c r="P133" s="16">
        <v>90</v>
      </c>
      <c r="Q133" s="16">
        <v>32</v>
      </c>
      <c r="R133" s="16">
        <v>62</v>
      </c>
      <c r="S133" s="16">
        <v>54</v>
      </c>
      <c r="T133" s="16">
        <v>57</v>
      </c>
      <c r="U133" s="16">
        <v>46</v>
      </c>
      <c r="V133" s="16" t="s">
        <v>135</v>
      </c>
      <c r="W133" s="16">
        <v>459</v>
      </c>
      <c r="X133" s="16">
        <v>100</v>
      </c>
      <c r="Y133" s="16" t="s">
        <v>192</v>
      </c>
      <c r="Z133" s="16" t="s">
        <v>192</v>
      </c>
      <c r="AA133" s="18"/>
      <c r="AB133" s="16" t="s">
        <v>192</v>
      </c>
      <c r="AC133" s="16" t="s">
        <v>193</v>
      </c>
      <c r="AD133" s="18"/>
      <c r="AE133" s="16" t="s">
        <v>193</v>
      </c>
      <c r="AF133" s="16">
        <v>92.350740000000002</v>
      </c>
      <c r="AG133" s="16">
        <v>99.347009999999997</v>
      </c>
      <c r="AH133" s="16" t="s">
        <v>197</v>
      </c>
      <c r="AI133" s="16">
        <v>5</v>
      </c>
      <c r="AJ133" s="15" t="s">
        <v>192</v>
      </c>
    </row>
    <row r="134" spans="1:36">
      <c r="A134" s="16">
        <v>2941</v>
      </c>
      <c r="B134" s="16" t="s">
        <v>308</v>
      </c>
      <c r="C134" s="686" t="s">
        <v>112</v>
      </c>
      <c r="D134" s="16" t="s">
        <v>110</v>
      </c>
      <c r="E134" s="16" t="s">
        <v>112</v>
      </c>
      <c r="F134" s="16" t="s">
        <v>114</v>
      </c>
      <c r="G134" s="16" t="s">
        <v>114</v>
      </c>
      <c r="H134" s="16" t="s">
        <v>112</v>
      </c>
      <c r="I134" s="16" t="s">
        <v>112</v>
      </c>
      <c r="J134" s="16" t="s">
        <v>116</v>
      </c>
      <c r="K134" s="16" t="s">
        <v>110</v>
      </c>
      <c r="L134" s="16" t="s">
        <v>110</v>
      </c>
      <c r="M134" s="16" t="s">
        <v>110</v>
      </c>
      <c r="N134" s="16">
        <v>48</v>
      </c>
      <c r="O134" s="16">
        <v>60</v>
      </c>
      <c r="P134" s="16">
        <v>77</v>
      </c>
      <c r="Q134" s="16">
        <v>18</v>
      </c>
      <c r="R134" s="16">
        <v>58</v>
      </c>
      <c r="S134" s="16">
        <v>67</v>
      </c>
      <c r="T134" s="16">
        <v>57</v>
      </c>
      <c r="U134" s="16">
        <v>75</v>
      </c>
      <c r="V134" s="16" t="s">
        <v>135</v>
      </c>
      <c r="W134" s="16">
        <v>460</v>
      </c>
      <c r="X134" s="16">
        <v>100</v>
      </c>
      <c r="Y134" s="16" t="s">
        <v>193</v>
      </c>
      <c r="Z134" s="16" t="s">
        <v>192</v>
      </c>
      <c r="AA134" s="18"/>
      <c r="AB134" s="16" t="s">
        <v>193</v>
      </c>
      <c r="AC134" s="16" t="s">
        <v>192</v>
      </c>
      <c r="AD134" s="18"/>
      <c r="AE134" s="16" t="s">
        <v>193</v>
      </c>
      <c r="AF134" s="16">
        <v>99.062129999999996</v>
      </c>
      <c r="AG134" s="16">
        <v>99.062129999999996</v>
      </c>
      <c r="AH134" s="16" t="s">
        <v>194</v>
      </c>
      <c r="AI134" s="16">
        <v>5</v>
      </c>
      <c r="AJ134" s="15" t="s">
        <v>192</v>
      </c>
    </row>
    <row r="135" spans="1:36">
      <c r="A135" s="16">
        <v>2981</v>
      </c>
      <c r="B135" s="16" t="s">
        <v>309</v>
      </c>
      <c r="C135" s="686" t="s">
        <v>112</v>
      </c>
      <c r="D135" s="16" t="s">
        <v>132</v>
      </c>
      <c r="E135" s="16" t="s">
        <v>116</v>
      </c>
      <c r="F135" s="16" t="s">
        <v>112</v>
      </c>
      <c r="G135" s="16" t="s">
        <v>112</v>
      </c>
      <c r="H135" s="16" t="s">
        <v>112</v>
      </c>
      <c r="I135" s="16" t="s">
        <v>112</v>
      </c>
      <c r="J135" s="16" t="s">
        <v>110</v>
      </c>
      <c r="K135" s="16" t="s">
        <v>112</v>
      </c>
      <c r="L135" s="16" t="s">
        <v>112</v>
      </c>
      <c r="M135" s="16" t="s">
        <v>110</v>
      </c>
      <c r="N135" s="16">
        <v>57</v>
      </c>
      <c r="O135" s="16">
        <v>69</v>
      </c>
      <c r="P135" s="16">
        <v>76</v>
      </c>
      <c r="Q135" s="16">
        <v>28</v>
      </c>
      <c r="R135" s="16">
        <v>55</v>
      </c>
      <c r="S135" s="16">
        <v>52</v>
      </c>
      <c r="T135" s="16">
        <v>57</v>
      </c>
      <c r="U135" s="16">
        <v>55</v>
      </c>
      <c r="V135" s="16" t="s">
        <v>135</v>
      </c>
      <c r="W135" s="16">
        <v>449</v>
      </c>
      <c r="X135" s="16">
        <v>100</v>
      </c>
      <c r="Y135" s="16" t="s">
        <v>192</v>
      </c>
      <c r="Z135" s="16" t="s">
        <v>192</v>
      </c>
      <c r="AA135" s="18"/>
      <c r="AB135" s="16" t="s">
        <v>192</v>
      </c>
      <c r="AC135" s="16" t="s">
        <v>192</v>
      </c>
      <c r="AD135" s="18"/>
      <c r="AE135" s="16" t="s">
        <v>193</v>
      </c>
      <c r="AF135" s="16">
        <v>97.560969999999998</v>
      </c>
      <c r="AG135" s="16">
        <v>100</v>
      </c>
      <c r="AH135" s="16" t="s">
        <v>194</v>
      </c>
      <c r="AI135" s="16">
        <v>5</v>
      </c>
      <c r="AJ135" s="15" t="s">
        <v>192</v>
      </c>
    </row>
    <row r="136" spans="1:36">
      <c r="A136" s="16">
        <v>3021</v>
      </c>
      <c r="B136" s="16" t="s">
        <v>1358</v>
      </c>
      <c r="C136" s="686" t="s">
        <v>112</v>
      </c>
      <c r="D136" s="16" t="s">
        <v>116</v>
      </c>
      <c r="E136" s="16" t="s">
        <v>110</v>
      </c>
      <c r="F136" s="16" t="s">
        <v>112</v>
      </c>
      <c r="G136" s="16" t="s">
        <v>112</v>
      </c>
      <c r="H136" s="16" t="s">
        <v>110</v>
      </c>
      <c r="I136" s="16" t="s">
        <v>110</v>
      </c>
      <c r="J136" s="16" t="s">
        <v>110</v>
      </c>
      <c r="K136" s="16" t="s">
        <v>112</v>
      </c>
      <c r="L136" s="16" t="s">
        <v>110</v>
      </c>
      <c r="M136" s="16" t="s">
        <v>116</v>
      </c>
      <c r="N136" s="16">
        <v>40</v>
      </c>
      <c r="O136" s="16">
        <v>56</v>
      </c>
      <c r="P136" s="16">
        <v>76</v>
      </c>
      <c r="Q136" s="16">
        <v>18</v>
      </c>
      <c r="R136" s="16">
        <v>62</v>
      </c>
      <c r="S136" s="16">
        <v>67</v>
      </c>
      <c r="T136" s="16">
        <v>68</v>
      </c>
      <c r="U136" s="16">
        <v>69</v>
      </c>
      <c r="V136" s="16" t="s">
        <v>135</v>
      </c>
      <c r="W136" s="16">
        <v>456</v>
      </c>
      <c r="X136" s="16">
        <v>100</v>
      </c>
      <c r="Y136" s="16" t="s">
        <v>192</v>
      </c>
      <c r="Z136" s="16" t="s">
        <v>192</v>
      </c>
      <c r="AA136" s="18"/>
      <c r="AB136" s="16" t="s">
        <v>192</v>
      </c>
      <c r="AC136" s="16" t="s">
        <v>192</v>
      </c>
      <c r="AD136" s="18"/>
      <c r="AE136" s="16" t="s">
        <v>193</v>
      </c>
      <c r="AF136" s="16">
        <v>97.715280000000007</v>
      </c>
      <c r="AG136" s="16">
        <v>99.648499999999999</v>
      </c>
      <c r="AH136" s="16" t="s">
        <v>194</v>
      </c>
      <c r="AI136" s="16">
        <v>5</v>
      </c>
      <c r="AJ136" s="15" t="s">
        <v>192</v>
      </c>
    </row>
    <row r="137" spans="1:36">
      <c r="A137" s="16">
        <v>3030</v>
      </c>
      <c r="B137" s="16" t="s">
        <v>133</v>
      </c>
      <c r="C137" s="686" t="s">
        <v>132</v>
      </c>
      <c r="D137" s="16" t="s">
        <v>132</v>
      </c>
      <c r="E137" s="16" t="s">
        <v>132</v>
      </c>
      <c r="F137" s="16" t="s">
        <v>132</v>
      </c>
      <c r="G137" s="16" t="s">
        <v>132</v>
      </c>
      <c r="H137" s="16" t="s">
        <v>132</v>
      </c>
      <c r="I137" s="16" t="s">
        <v>132</v>
      </c>
      <c r="J137" s="16"/>
      <c r="K137" s="16"/>
      <c r="L137" s="16"/>
      <c r="M137" s="16"/>
      <c r="N137" s="16">
        <v>89</v>
      </c>
      <c r="O137" s="16">
        <v>93</v>
      </c>
      <c r="P137" s="16">
        <v>93</v>
      </c>
      <c r="Q137" s="16">
        <v>67</v>
      </c>
      <c r="R137" s="16">
        <v>79</v>
      </c>
      <c r="S137" s="16">
        <v>67</v>
      </c>
      <c r="T137" s="16">
        <v>71</v>
      </c>
      <c r="U137" s="16">
        <v>67</v>
      </c>
      <c r="V137" s="16" t="s">
        <v>135</v>
      </c>
      <c r="W137" s="16">
        <v>626</v>
      </c>
      <c r="X137" s="16">
        <v>100</v>
      </c>
      <c r="Y137" s="16" t="s">
        <v>192</v>
      </c>
      <c r="Z137" s="16" t="s">
        <v>192</v>
      </c>
      <c r="AA137" s="18"/>
      <c r="AB137" s="16" t="s">
        <v>192</v>
      </c>
      <c r="AC137" s="16" t="s">
        <v>192</v>
      </c>
      <c r="AD137" s="18"/>
      <c r="AE137" s="16" t="s">
        <v>192</v>
      </c>
      <c r="AF137" s="16">
        <v>38.151040000000002</v>
      </c>
      <c r="AG137" s="16">
        <v>89.0625</v>
      </c>
      <c r="AH137" s="16" t="s">
        <v>194</v>
      </c>
      <c r="AI137" s="16">
        <v>5</v>
      </c>
      <c r="AJ137" s="15" t="s">
        <v>193</v>
      </c>
    </row>
    <row r="138" spans="1:36">
      <c r="A138" s="16">
        <v>3041</v>
      </c>
      <c r="B138" s="16" t="s">
        <v>311</v>
      </c>
      <c r="C138" s="686" t="s">
        <v>114</v>
      </c>
      <c r="D138" s="16" t="s">
        <v>112</v>
      </c>
      <c r="E138" s="16" t="s">
        <v>112</v>
      </c>
      <c r="F138" s="16" t="s">
        <v>112</v>
      </c>
      <c r="G138" s="16" t="s">
        <v>112</v>
      </c>
      <c r="H138" s="16" t="s">
        <v>132</v>
      </c>
      <c r="I138" s="16" t="s">
        <v>114</v>
      </c>
      <c r="J138" s="16" t="s">
        <v>112</v>
      </c>
      <c r="K138" s="16" t="s">
        <v>112</v>
      </c>
      <c r="L138" s="16" t="s">
        <v>110</v>
      </c>
      <c r="M138" s="16" t="s">
        <v>110</v>
      </c>
      <c r="N138" s="16">
        <v>59</v>
      </c>
      <c r="O138" s="16">
        <v>67</v>
      </c>
      <c r="P138" s="16">
        <v>90</v>
      </c>
      <c r="Q138" s="16">
        <v>24</v>
      </c>
      <c r="R138" s="16">
        <v>63</v>
      </c>
      <c r="S138" s="16">
        <v>63</v>
      </c>
      <c r="T138" s="16">
        <v>70</v>
      </c>
      <c r="U138" s="16">
        <v>60</v>
      </c>
      <c r="V138" s="16" t="s">
        <v>135</v>
      </c>
      <c r="W138" s="16">
        <v>496</v>
      </c>
      <c r="X138" s="16">
        <v>100</v>
      </c>
      <c r="Y138" s="16" t="s">
        <v>192</v>
      </c>
      <c r="Z138" s="16" t="s">
        <v>192</v>
      </c>
      <c r="AA138" s="18"/>
      <c r="AB138" s="16" t="s">
        <v>192</v>
      </c>
      <c r="AC138" s="16" t="s">
        <v>192</v>
      </c>
      <c r="AD138" s="18"/>
      <c r="AE138" s="16" t="s">
        <v>193</v>
      </c>
      <c r="AF138" s="16">
        <v>96.226410000000001</v>
      </c>
      <c r="AG138" s="16">
        <v>99.528300000000002</v>
      </c>
      <c r="AH138" s="16" t="s">
        <v>194</v>
      </c>
      <c r="AI138" s="16">
        <v>5</v>
      </c>
      <c r="AJ138" s="15" t="s">
        <v>192</v>
      </c>
    </row>
    <row r="139" spans="1:36">
      <c r="A139" s="16">
        <v>3051</v>
      </c>
      <c r="B139" s="16" t="s">
        <v>312</v>
      </c>
      <c r="C139" s="686" t="s">
        <v>132</v>
      </c>
      <c r="D139" s="16" t="s">
        <v>132</v>
      </c>
      <c r="E139" s="16" t="s">
        <v>112</v>
      </c>
      <c r="F139" s="16" t="s">
        <v>112</v>
      </c>
      <c r="G139" s="16" t="s">
        <v>112</v>
      </c>
      <c r="H139" s="16" t="s">
        <v>110</v>
      </c>
      <c r="I139" s="16" t="s">
        <v>112</v>
      </c>
      <c r="J139" s="16" t="s">
        <v>110</v>
      </c>
      <c r="K139" s="16" t="s">
        <v>110</v>
      </c>
      <c r="L139" s="16" t="s">
        <v>110</v>
      </c>
      <c r="M139" s="16" t="s">
        <v>110</v>
      </c>
      <c r="N139" s="16">
        <v>74</v>
      </c>
      <c r="O139" s="16">
        <v>66</v>
      </c>
      <c r="P139" s="16">
        <v>91</v>
      </c>
      <c r="Q139" s="16">
        <v>51</v>
      </c>
      <c r="R139" s="16">
        <v>59</v>
      </c>
      <c r="S139" s="16">
        <v>63</v>
      </c>
      <c r="T139" s="16">
        <v>68</v>
      </c>
      <c r="U139" s="16">
        <v>84</v>
      </c>
      <c r="V139" s="16" t="s">
        <v>135</v>
      </c>
      <c r="W139" s="16">
        <v>556</v>
      </c>
      <c r="X139" s="16">
        <v>100</v>
      </c>
      <c r="Y139" s="16" t="s">
        <v>192</v>
      </c>
      <c r="Z139" s="16" t="s">
        <v>192</v>
      </c>
      <c r="AA139" s="18"/>
      <c r="AB139" s="16" t="s">
        <v>192</v>
      </c>
      <c r="AC139" s="16" t="s">
        <v>192</v>
      </c>
      <c r="AD139" s="18"/>
      <c r="AE139" s="16" t="s">
        <v>193</v>
      </c>
      <c r="AF139" s="16">
        <v>97.188749999999999</v>
      </c>
      <c r="AG139" s="16">
        <v>99.196780000000004</v>
      </c>
      <c r="AH139" s="16" t="s">
        <v>194</v>
      </c>
      <c r="AI139" s="16">
        <v>5</v>
      </c>
      <c r="AJ139" s="15" t="s">
        <v>192</v>
      </c>
    </row>
    <row r="140" spans="1:36">
      <c r="A140" s="16">
        <v>3061</v>
      </c>
      <c r="B140" s="16" t="s">
        <v>313</v>
      </c>
      <c r="C140" s="686" t="s">
        <v>132</v>
      </c>
      <c r="D140" s="16" t="s">
        <v>132</v>
      </c>
      <c r="E140" s="16" t="s">
        <v>114</v>
      </c>
      <c r="F140" s="16" t="s">
        <v>132</v>
      </c>
      <c r="G140" s="16" t="s">
        <v>132</v>
      </c>
      <c r="H140" s="16" t="s">
        <v>132</v>
      </c>
      <c r="I140" s="16" t="s">
        <v>132</v>
      </c>
      <c r="J140" s="16" t="s">
        <v>132</v>
      </c>
      <c r="K140" s="16" t="s">
        <v>132</v>
      </c>
      <c r="L140" s="16" t="s">
        <v>132</v>
      </c>
      <c r="M140" s="16" t="s">
        <v>114</v>
      </c>
      <c r="N140" s="16">
        <v>82</v>
      </c>
      <c r="O140" s="16">
        <v>79</v>
      </c>
      <c r="P140" s="16">
        <v>91</v>
      </c>
      <c r="Q140" s="16">
        <v>68</v>
      </c>
      <c r="R140" s="16">
        <v>75</v>
      </c>
      <c r="S140" s="16">
        <v>71</v>
      </c>
      <c r="T140" s="16">
        <v>65</v>
      </c>
      <c r="U140" s="16">
        <v>68</v>
      </c>
      <c r="V140" s="16" t="s">
        <v>135</v>
      </c>
      <c r="W140" s="16">
        <v>599</v>
      </c>
      <c r="X140" s="16">
        <v>100</v>
      </c>
      <c r="Y140" s="16" t="s">
        <v>192</v>
      </c>
      <c r="Z140" s="16" t="s">
        <v>192</v>
      </c>
      <c r="AA140" s="18"/>
      <c r="AB140" s="16" t="s">
        <v>192</v>
      </c>
      <c r="AC140" s="16" t="s">
        <v>192</v>
      </c>
      <c r="AD140" s="18"/>
      <c r="AE140" s="16" t="s">
        <v>193</v>
      </c>
      <c r="AF140" s="16">
        <v>53.376899999999999</v>
      </c>
      <c r="AG140" s="16">
        <v>78.649230000000003</v>
      </c>
      <c r="AH140" s="16" t="s">
        <v>194</v>
      </c>
      <c r="AI140" s="16">
        <v>5</v>
      </c>
      <c r="AJ140" s="15" t="s">
        <v>192</v>
      </c>
    </row>
    <row r="141" spans="1:36">
      <c r="A141" s="16">
        <v>3100</v>
      </c>
      <c r="B141" s="16" t="s">
        <v>314</v>
      </c>
      <c r="C141" s="686" t="s">
        <v>132</v>
      </c>
      <c r="D141" s="16" t="s">
        <v>132</v>
      </c>
      <c r="E141" s="16" t="s">
        <v>132</v>
      </c>
      <c r="F141" s="16" t="s">
        <v>132</v>
      </c>
      <c r="G141" s="16" t="s">
        <v>132</v>
      </c>
      <c r="H141" s="16" t="s">
        <v>132</v>
      </c>
      <c r="I141" s="16" t="s">
        <v>112</v>
      </c>
      <c r="J141" s="16" t="s">
        <v>196</v>
      </c>
      <c r="K141" s="16"/>
      <c r="L141" s="16"/>
      <c r="M141" s="16"/>
      <c r="N141" s="16">
        <v>88</v>
      </c>
      <c r="O141" s="16">
        <v>91</v>
      </c>
      <c r="P141" s="16">
        <v>98</v>
      </c>
      <c r="Q141" s="16">
        <v>64</v>
      </c>
      <c r="R141" s="16">
        <v>83</v>
      </c>
      <c r="S141" s="16">
        <v>50</v>
      </c>
      <c r="T141" s="16">
        <v>94</v>
      </c>
      <c r="U141" s="16">
        <v>50</v>
      </c>
      <c r="V141" s="16" t="s">
        <v>135</v>
      </c>
      <c r="W141" s="16">
        <v>618</v>
      </c>
      <c r="X141" s="16">
        <v>100</v>
      </c>
      <c r="Y141" s="16" t="s">
        <v>192</v>
      </c>
      <c r="Z141" s="16" t="s">
        <v>192</v>
      </c>
      <c r="AA141" s="18"/>
      <c r="AB141" s="16" t="s">
        <v>192</v>
      </c>
      <c r="AC141" s="16" t="s">
        <v>192</v>
      </c>
      <c r="AD141" s="18"/>
      <c r="AE141" s="16" t="s">
        <v>192</v>
      </c>
      <c r="AF141" s="16">
        <v>87.962959999999995</v>
      </c>
      <c r="AG141" s="16">
        <v>97.222219999999993</v>
      </c>
      <c r="AH141" s="16" t="s">
        <v>194</v>
      </c>
      <c r="AI141" s="16">
        <v>5</v>
      </c>
      <c r="AJ141" s="15" t="s">
        <v>192</v>
      </c>
    </row>
    <row r="142" spans="1:36">
      <c r="A142" s="16">
        <v>3101</v>
      </c>
      <c r="B142" s="16" t="s">
        <v>315</v>
      </c>
      <c r="C142" s="686" t="s">
        <v>132</v>
      </c>
      <c r="D142" s="16" t="s">
        <v>132</v>
      </c>
      <c r="E142" s="16" t="s">
        <v>132</v>
      </c>
      <c r="F142" s="16" t="s">
        <v>132</v>
      </c>
      <c r="G142" s="16" t="s">
        <v>132</v>
      </c>
      <c r="H142" s="16" t="s">
        <v>132</v>
      </c>
      <c r="I142" s="16" t="s">
        <v>132</v>
      </c>
      <c r="J142" s="16" t="s">
        <v>132</v>
      </c>
      <c r="K142" s="16" t="s">
        <v>132</v>
      </c>
      <c r="L142" s="16" t="s">
        <v>132</v>
      </c>
      <c r="M142" s="16" t="s">
        <v>114</v>
      </c>
      <c r="N142" s="16">
        <v>91</v>
      </c>
      <c r="O142" s="16">
        <v>91</v>
      </c>
      <c r="P142" s="16">
        <v>93</v>
      </c>
      <c r="Q142" s="16">
        <v>70</v>
      </c>
      <c r="R142" s="16">
        <v>74</v>
      </c>
      <c r="S142" s="16">
        <v>72</v>
      </c>
      <c r="T142" s="16">
        <v>77</v>
      </c>
      <c r="U142" s="16">
        <v>76</v>
      </c>
      <c r="V142" s="16" t="s">
        <v>135</v>
      </c>
      <c r="W142" s="16">
        <v>644</v>
      </c>
      <c r="X142" s="16">
        <v>100</v>
      </c>
      <c r="Y142" s="16" t="s">
        <v>192</v>
      </c>
      <c r="Z142" s="16" t="s">
        <v>192</v>
      </c>
      <c r="AA142" s="18"/>
      <c r="AB142" s="16" t="s">
        <v>192</v>
      </c>
      <c r="AC142" s="16" t="s">
        <v>192</v>
      </c>
      <c r="AD142" s="18"/>
      <c r="AE142" s="16" t="s">
        <v>193</v>
      </c>
      <c r="AF142" s="16">
        <v>40.258620000000001</v>
      </c>
      <c r="AG142" s="16">
        <v>89.482749999999996</v>
      </c>
      <c r="AH142" s="16" t="s">
        <v>197</v>
      </c>
      <c r="AI142" s="16">
        <v>5</v>
      </c>
      <c r="AJ142" s="15" t="s">
        <v>193</v>
      </c>
    </row>
    <row r="143" spans="1:36">
      <c r="A143" s="16">
        <v>3111</v>
      </c>
      <c r="B143" s="16" t="s">
        <v>316</v>
      </c>
      <c r="C143" s="686" t="s">
        <v>132</v>
      </c>
      <c r="D143" s="16" t="s">
        <v>132</v>
      </c>
      <c r="E143" s="16" t="s">
        <v>132</v>
      </c>
      <c r="F143" s="16" t="s">
        <v>132</v>
      </c>
      <c r="G143" s="16" t="s">
        <v>132</v>
      </c>
      <c r="H143" s="16" t="s">
        <v>132</v>
      </c>
      <c r="I143" s="16" t="s">
        <v>132</v>
      </c>
      <c r="J143" s="16" t="s">
        <v>132</v>
      </c>
      <c r="K143" s="16" t="s">
        <v>132</v>
      </c>
      <c r="L143" s="16" t="s">
        <v>132</v>
      </c>
      <c r="M143" s="16" t="s">
        <v>112</v>
      </c>
      <c r="N143" s="16">
        <v>91</v>
      </c>
      <c r="O143" s="16">
        <v>86</v>
      </c>
      <c r="P143" s="16">
        <v>93</v>
      </c>
      <c r="Q143" s="16">
        <v>65</v>
      </c>
      <c r="R143" s="16">
        <v>71</v>
      </c>
      <c r="S143" s="16">
        <v>62</v>
      </c>
      <c r="T143" s="16">
        <v>69</v>
      </c>
      <c r="U143" s="16">
        <v>54</v>
      </c>
      <c r="V143" s="16" t="s">
        <v>135</v>
      </c>
      <c r="W143" s="16">
        <v>591</v>
      </c>
      <c r="X143" s="16">
        <v>100</v>
      </c>
      <c r="Y143" s="16" t="s">
        <v>192</v>
      </c>
      <c r="Z143" s="16" t="s">
        <v>192</v>
      </c>
      <c r="AA143" s="18"/>
      <c r="AB143" s="16" t="s">
        <v>192</v>
      </c>
      <c r="AC143" s="16" t="s">
        <v>192</v>
      </c>
      <c r="AD143" s="18"/>
      <c r="AE143" s="16" t="s">
        <v>193</v>
      </c>
      <c r="AF143" s="16">
        <v>73.267319999999998</v>
      </c>
      <c r="AG143" s="16">
        <v>93.234319999999997</v>
      </c>
      <c r="AH143" s="16" t="s">
        <v>194</v>
      </c>
      <c r="AI143" s="16">
        <v>5</v>
      </c>
      <c r="AJ143" s="15" t="s">
        <v>192</v>
      </c>
    </row>
    <row r="144" spans="1:36">
      <c r="A144" s="16">
        <v>3141</v>
      </c>
      <c r="B144" s="16" t="s">
        <v>317</v>
      </c>
      <c r="C144" s="686" t="s">
        <v>132</v>
      </c>
      <c r="D144" s="16" t="s">
        <v>132</v>
      </c>
      <c r="E144" s="16" t="s">
        <v>132</v>
      </c>
      <c r="F144" s="16" t="s">
        <v>132</v>
      </c>
      <c r="G144" s="16" t="s">
        <v>132</v>
      </c>
      <c r="H144" s="16" t="s">
        <v>132</v>
      </c>
      <c r="I144" s="16" t="s">
        <v>114</v>
      </c>
      <c r="J144" s="16" t="s">
        <v>114</v>
      </c>
      <c r="K144" s="16" t="s">
        <v>132</v>
      </c>
      <c r="L144" s="16" t="s">
        <v>114</v>
      </c>
      <c r="M144" s="16" t="s">
        <v>132</v>
      </c>
      <c r="N144" s="16">
        <v>74</v>
      </c>
      <c r="O144" s="16">
        <v>81</v>
      </c>
      <c r="P144" s="16">
        <v>95</v>
      </c>
      <c r="Q144" s="16">
        <v>59</v>
      </c>
      <c r="R144" s="16">
        <v>69</v>
      </c>
      <c r="S144" s="16">
        <v>63</v>
      </c>
      <c r="T144" s="16">
        <v>59</v>
      </c>
      <c r="U144" s="16">
        <v>65</v>
      </c>
      <c r="V144" s="16" t="s">
        <v>135</v>
      </c>
      <c r="W144" s="16">
        <v>565</v>
      </c>
      <c r="X144" s="16">
        <v>100</v>
      </c>
      <c r="Y144" s="16" t="s">
        <v>192</v>
      </c>
      <c r="Z144" s="16" t="s">
        <v>192</v>
      </c>
      <c r="AA144" s="18"/>
      <c r="AB144" s="16" t="s">
        <v>192</v>
      </c>
      <c r="AC144" s="16" t="s">
        <v>192</v>
      </c>
      <c r="AD144" s="18"/>
      <c r="AE144" s="16" t="s">
        <v>193</v>
      </c>
      <c r="AF144" s="16">
        <v>89.652090000000001</v>
      </c>
      <c r="AG144" s="16">
        <v>98.572699999999998</v>
      </c>
      <c r="AH144" s="16" t="s">
        <v>194</v>
      </c>
      <c r="AI144" s="16">
        <v>5</v>
      </c>
      <c r="AJ144" s="15" t="s">
        <v>192</v>
      </c>
    </row>
    <row r="145" spans="1:36">
      <c r="A145" s="16">
        <v>3181</v>
      </c>
      <c r="B145" s="16" t="s">
        <v>318</v>
      </c>
      <c r="C145" s="686" t="s">
        <v>112</v>
      </c>
      <c r="D145" s="16" t="s">
        <v>132</v>
      </c>
      <c r="E145" s="16"/>
      <c r="F145" s="16" t="s">
        <v>131</v>
      </c>
      <c r="G145" s="16" t="s">
        <v>114</v>
      </c>
      <c r="H145" s="16" t="s">
        <v>114</v>
      </c>
      <c r="I145" s="16" t="s">
        <v>112</v>
      </c>
      <c r="J145" s="16" t="s">
        <v>114</v>
      </c>
      <c r="K145" s="16" t="s">
        <v>114</v>
      </c>
      <c r="L145" s="16" t="s">
        <v>112</v>
      </c>
      <c r="M145" s="16" t="s">
        <v>110</v>
      </c>
      <c r="N145" s="16">
        <v>63</v>
      </c>
      <c r="O145" s="16">
        <v>63</v>
      </c>
      <c r="P145" s="16">
        <v>84</v>
      </c>
      <c r="Q145" s="16">
        <v>31</v>
      </c>
      <c r="R145" s="16">
        <v>60</v>
      </c>
      <c r="S145" s="16">
        <v>61</v>
      </c>
      <c r="T145" s="16">
        <v>56</v>
      </c>
      <c r="U145" s="16">
        <v>74</v>
      </c>
      <c r="V145" s="16" t="s">
        <v>135</v>
      </c>
      <c r="W145" s="16">
        <v>492</v>
      </c>
      <c r="X145" s="16">
        <v>100</v>
      </c>
      <c r="Y145" s="16" t="s">
        <v>192</v>
      </c>
      <c r="Z145" s="16" t="s">
        <v>192</v>
      </c>
      <c r="AA145" s="18"/>
      <c r="AB145" s="16" t="s">
        <v>192</v>
      </c>
      <c r="AC145" s="16" t="s">
        <v>192</v>
      </c>
      <c r="AD145" s="18"/>
      <c r="AE145" s="16" t="s">
        <v>193</v>
      </c>
      <c r="AF145" s="16">
        <v>96.660799999999995</v>
      </c>
      <c r="AG145" s="16">
        <v>99.648499999999999</v>
      </c>
      <c r="AH145" s="16" t="s">
        <v>194</v>
      </c>
      <c r="AI145" s="16">
        <v>5</v>
      </c>
      <c r="AJ145" s="15" t="s">
        <v>192</v>
      </c>
    </row>
    <row r="146" spans="1:36">
      <c r="A146" s="16">
        <v>3191</v>
      </c>
      <c r="B146" s="16" t="s">
        <v>125</v>
      </c>
      <c r="C146" s="686" t="s">
        <v>132</v>
      </c>
      <c r="D146" s="16" t="s">
        <v>132</v>
      </c>
      <c r="E146" s="16" t="s">
        <v>132</v>
      </c>
      <c r="F146" s="16" t="s">
        <v>132</v>
      </c>
      <c r="G146" s="16" t="s">
        <v>132</v>
      </c>
      <c r="H146" s="16"/>
      <c r="I146" s="16"/>
      <c r="J146" s="16"/>
      <c r="K146" s="16"/>
      <c r="L146" s="16"/>
      <c r="M146" s="16"/>
      <c r="N146" s="16">
        <v>93</v>
      </c>
      <c r="O146" s="16">
        <v>93</v>
      </c>
      <c r="P146" s="16">
        <v>98</v>
      </c>
      <c r="Q146" s="16">
        <v>82</v>
      </c>
      <c r="R146" s="16">
        <v>78</v>
      </c>
      <c r="S146" s="16">
        <v>70</v>
      </c>
      <c r="T146" s="16">
        <v>77</v>
      </c>
      <c r="U146" s="16">
        <v>78</v>
      </c>
      <c r="V146" s="16" t="s">
        <v>135</v>
      </c>
      <c r="W146" s="16">
        <v>669</v>
      </c>
      <c r="X146" s="16">
        <v>100</v>
      </c>
      <c r="Y146" s="16" t="s">
        <v>192</v>
      </c>
      <c r="Z146" s="16" t="s">
        <v>192</v>
      </c>
      <c r="AA146" s="18"/>
      <c r="AB146" s="16" t="s">
        <v>192</v>
      </c>
      <c r="AC146" s="16" t="s">
        <v>192</v>
      </c>
      <c r="AD146" s="18"/>
      <c r="AE146" s="16" t="s">
        <v>193</v>
      </c>
      <c r="AF146" s="16">
        <v>32.840229999999998</v>
      </c>
      <c r="AG146" s="16">
        <v>72.633129999999994</v>
      </c>
      <c r="AH146" s="16" t="s">
        <v>197</v>
      </c>
      <c r="AI146" s="16">
        <v>5</v>
      </c>
      <c r="AJ146" s="15" t="s">
        <v>193</v>
      </c>
    </row>
    <row r="147" spans="1:36">
      <c r="A147" s="16">
        <v>3241</v>
      </c>
      <c r="B147" s="16" t="s">
        <v>319</v>
      </c>
      <c r="C147" s="686" t="s">
        <v>112</v>
      </c>
      <c r="D147" s="16" t="s">
        <v>114</v>
      </c>
      <c r="E147" s="16" t="s">
        <v>114</v>
      </c>
      <c r="F147" s="16" t="s">
        <v>116</v>
      </c>
      <c r="G147" s="16" t="s">
        <v>114</v>
      </c>
      <c r="H147" s="16" t="s">
        <v>112</v>
      </c>
      <c r="I147" s="16" t="s">
        <v>114</v>
      </c>
      <c r="J147" s="16" t="s">
        <v>112</v>
      </c>
      <c r="K147" s="16" t="s">
        <v>112</v>
      </c>
      <c r="L147" s="16" t="s">
        <v>110</v>
      </c>
      <c r="M147" s="16" t="s">
        <v>110</v>
      </c>
      <c r="N147" s="16">
        <v>71</v>
      </c>
      <c r="O147" s="16">
        <v>77</v>
      </c>
      <c r="P147" s="16">
        <v>72</v>
      </c>
      <c r="Q147" s="16">
        <v>37</v>
      </c>
      <c r="R147" s="16">
        <v>66</v>
      </c>
      <c r="S147" s="16">
        <v>58</v>
      </c>
      <c r="T147" s="16">
        <v>57</v>
      </c>
      <c r="U147" s="16">
        <v>47</v>
      </c>
      <c r="V147" s="16" t="s">
        <v>135</v>
      </c>
      <c r="W147" s="16">
        <v>485</v>
      </c>
      <c r="X147" s="16">
        <v>100</v>
      </c>
      <c r="Y147" s="16" t="s">
        <v>192</v>
      </c>
      <c r="Z147" s="16" t="s">
        <v>192</v>
      </c>
      <c r="AA147" s="18"/>
      <c r="AB147" s="16" t="s">
        <v>192</v>
      </c>
      <c r="AC147" s="16" t="s">
        <v>193</v>
      </c>
      <c r="AD147" s="18"/>
      <c r="AE147" s="16" t="s">
        <v>193</v>
      </c>
      <c r="AF147" s="16">
        <v>92.966359999999995</v>
      </c>
      <c r="AG147" s="16">
        <v>96.941890000000001</v>
      </c>
      <c r="AH147" s="16" t="s">
        <v>194</v>
      </c>
      <c r="AI147" s="16">
        <v>5</v>
      </c>
      <c r="AJ147" s="15" t="s">
        <v>192</v>
      </c>
    </row>
    <row r="148" spans="1:36">
      <c r="A148" s="16">
        <v>3261</v>
      </c>
      <c r="B148" s="16" t="s">
        <v>320</v>
      </c>
      <c r="C148" s="686" t="s">
        <v>132</v>
      </c>
      <c r="D148" s="16" t="s">
        <v>132</v>
      </c>
      <c r="E148" s="16" t="s">
        <v>114</v>
      </c>
      <c r="F148" s="16" t="s">
        <v>112</v>
      </c>
      <c r="G148" s="16" t="s">
        <v>132</v>
      </c>
      <c r="H148" s="16" t="s">
        <v>132</v>
      </c>
      <c r="I148" s="16" t="s">
        <v>132</v>
      </c>
      <c r="J148" s="16" t="s">
        <v>132</v>
      </c>
      <c r="K148" s="16" t="s">
        <v>132</v>
      </c>
      <c r="L148" s="16" t="s">
        <v>112</v>
      </c>
      <c r="M148" s="16" t="s">
        <v>110</v>
      </c>
      <c r="N148" s="16">
        <v>75</v>
      </c>
      <c r="O148" s="16">
        <v>72</v>
      </c>
      <c r="P148" s="16">
        <v>87</v>
      </c>
      <c r="Q148" s="16">
        <v>41</v>
      </c>
      <c r="R148" s="16">
        <v>70</v>
      </c>
      <c r="S148" s="16">
        <v>57</v>
      </c>
      <c r="T148" s="16">
        <v>66</v>
      </c>
      <c r="U148" s="16">
        <v>59</v>
      </c>
      <c r="V148" s="16" t="s">
        <v>135</v>
      </c>
      <c r="W148" s="16">
        <v>527</v>
      </c>
      <c r="X148" s="16">
        <v>100</v>
      </c>
      <c r="Y148" s="16" t="s">
        <v>192</v>
      </c>
      <c r="Z148" s="16" t="s">
        <v>192</v>
      </c>
      <c r="AA148" s="18"/>
      <c r="AB148" s="16" t="s">
        <v>192</v>
      </c>
      <c r="AC148" s="16" t="s">
        <v>192</v>
      </c>
      <c r="AD148" s="18"/>
      <c r="AE148" s="16" t="s">
        <v>193</v>
      </c>
      <c r="AF148" s="16">
        <v>85.301609999999997</v>
      </c>
      <c r="AG148" s="16">
        <v>96.516559999999998</v>
      </c>
      <c r="AH148" s="16" t="s">
        <v>194</v>
      </c>
      <c r="AI148" s="16">
        <v>5</v>
      </c>
      <c r="AJ148" s="15" t="s">
        <v>192</v>
      </c>
    </row>
    <row r="149" spans="1:36">
      <c r="A149" s="16">
        <v>3281</v>
      </c>
      <c r="B149" s="16" t="s">
        <v>18</v>
      </c>
      <c r="C149" s="686" t="s">
        <v>132</v>
      </c>
      <c r="D149" s="16" t="s">
        <v>132</v>
      </c>
      <c r="E149" s="16" t="s">
        <v>132</v>
      </c>
      <c r="F149" s="16" t="s">
        <v>132</v>
      </c>
      <c r="G149" s="16" t="s">
        <v>132</v>
      </c>
      <c r="H149" s="16" t="s">
        <v>132</v>
      </c>
      <c r="I149" s="16" t="s">
        <v>132</v>
      </c>
      <c r="J149" s="16" t="s">
        <v>132</v>
      </c>
      <c r="K149" s="16" t="s">
        <v>132</v>
      </c>
      <c r="L149" s="16" t="s">
        <v>132</v>
      </c>
      <c r="M149" s="16" t="s">
        <v>132</v>
      </c>
      <c r="N149" s="16">
        <v>80</v>
      </c>
      <c r="O149" s="16">
        <v>77</v>
      </c>
      <c r="P149" s="16">
        <v>85</v>
      </c>
      <c r="Q149" s="16">
        <v>62</v>
      </c>
      <c r="R149" s="16">
        <v>71</v>
      </c>
      <c r="S149" s="16">
        <v>69</v>
      </c>
      <c r="T149" s="16">
        <v>63</v>
      </c>
      <c r="U149" s="16">
        <v>62</v>
      </c>
      <c r="V149" s="16" t="s">
        <v>135</v>
      </c>
      <c r="W149" s="16">
        <v>569</v>
      </c>
      <c r="X149" s="16">
        <v>100</v>
      </c>
      <c r="Y149" s="16" t="s">
        <v>192</v>
      </c>
      <c r="Z149" s="16" t="s">
        <v>192</v>
      </c>
      <c r="AA149" s="18"/>
      <c r="AB149" s="16" t="s">
        <v>192</v>
      </c>
      <c r="AC149" s="16" t="s">
        <v>192</v>
      </c>
      <c r="AD149" s="18"/>
      <c r="AE149" s="16" t="s">
        <v>193</v>
      </c>
      <c r="AF149" s="16">
        <v>40.648850000000003</v>
      </c>
      <c r="AG149" s="16">
        <v>87.595410000000001</v>
      </c>
      <c r="AH149" s="16" t="s">
        <v>197</v>
      </c>
      <c r="AI149" s="16">
        <v>5</v>
      </c>
      <c r="AJ149" s="15" t="s">
        <v>193</v>
      </c>
    </row>
    <row r="150" spans="1:36">
      <c r="A150" s="16">
        <v>3301</v>
      </c>
      <c r="B150" s="16" t="s">
        <v>321</v>
      </c>
      <c r="C150" s="686" t="s">
        <v>112</v>
      </c>
      <c r="D150" s="16" t="s">
        <v>112</v>
      </c>
      <c r="E150" s="16" t="s">
        <v>112</v>
      </c>
      <c r="F150" s="16" t="s">
        <v>116</v>
      </c>
      <c r="G150" s="16" t="s">
        <v>112</v>
      </c>
      <c r="H150" s="16" t="s">
        <v>112</v>
      </c>
      <c r="I150" s="16" t="s">
        <v>112</v>
      </c>
      <c r="J150" s="16" t="s">
        <v>110</v>
      </c>
      <c r="K150" s="16" t="s">
        <v>112</v>
      </c>
      <c r="L150" s="16" t="s">
        <v>110</v>
      </c>
      <c r="M150" s="16" t="s">
        <v>110</v>
      </c>
      <c r="N150" s="16">
        <v>50</v>
      </c>
      <c r="O150" s="16">
        <v>58</v>
      </c>
      <c r="P150" s="16">
        <v>87</v>
      </c>
      <c r="Q150" s="16">
        <v>33</v>
      </c>
      <c r="R150" s="16">
        <v>59</v>
      </c>
      <c r="S150" s="16">
        <v>60</v>
      </c>
      <c r="T150" s="16">
        <v>63</v>
      </c>
      <c r="U150" s="16">
        <v>68</v>
      </c>
      <c r="V150" s="16" t="s">
        <v>135</v>
      </c>
      <c r="W150" s="16">
        <v>478</v>
      </c>
      <c r="X150" s="16">
        <v>99</v>
      </c>
      <c r="Y150" s="16" t="s">
        <v>192</v>
      </c>
      <c r="Z150" s="16" t="s">
        <v>192</v>
      </c>
      <c r="AA150" s="18"/>
      <c r="AB150" s="16" t="s">
        <v>192</v>
      </c>
      <c r="AC150" s="16" t="s">
        <v>192</v>
      </c>
      <c r="AD150" s="18"/>
      <c r="AE150" s="16" t="s">
        <v>193</v>
      </c>
      <c r="AF150" s="16">
        <v>96.498050000000006</v>
      </c>
      <c r="AG150" s="16">
        <v>100</v>
      </c>
      <c r="AH150" s="16" t="s">
        <v>194</v>
      </c>
      <c r="AI150" s="16">
        <v>5</v>
      </c>
      <c r="AJ150" s="15" t="s">
        <v>192</v>
      </c>
    </row>
    <row r="151" spans="1:36">
      <c r="A151" s="16">
        <v>3341</v>
      </c>
      <c r="B151" s="16" t="s">
        <v>322</v>
      </c>
      <c r="C151" s="686" t="s">
        <v>132</v>
      </c>
      <c r="D151" s="16" t="s">
        <v>114</v>
      </c>
      <c r="E151" s="16" t="s">
        <v>132</v>
      </c>
      <c r="F151" s="16" t="s">
        <v>114</v>
      </c>
      <c r="G151" s="16" t="s">
        <v>132</v>
      </c>
      <c r="H151" s="16" t="s">
        <v>114</v>
      </c>
      <c r="I151" s="16" t="s">
        <v>132</v>
      </c>
      <c r="J151" s="18" t="s">
        <v>112</v>
      </c>
      <c r="K151" s="18" t="s">
        <v>112</v>
      </c>
      <c r="L151" s="18" t="s">
        <v>110</v>
      </c>
      <c r="M151" s="18" t="s">
        <v>112</v>
      </c>
      <c r="N151" s="16">
        <v>74</v>
      </c>
      <c r="O151" s="16">
        <v>80</v>
      </c>
      <c r="P151" s="16">
        <v>90</v>
      </c>
      <c r="Q151" s="16">
        <v>55</v>
      </c>
      <c r="R151" s="16">
        <v>70</v>
      </c>
      <c r="S151" s="16">
        <v>78</v>
      </c>
      <c r="T151" s="16">
        <v>67</v>
      </c>
      <c r="U151" s="16">
        <v>87</v>
      </c>
      <c r="V151" s="16" t="s">
        <v>135</v>
      </c>
      <c r="W151" s="16">
        <v>601</v>
      </c>
      <c r="X151" s="16">
        <v>100</v>
      </c>
      <c r="Y151" s="16" t="s">
        <v>192</v>
      </c>
      <c r="Z151" s="16" t="s">
        <v>192</v>
      </c>
      <c r="AA151" s="18"/>
      <c r="AB151" s="16" t="s">
        <v>192</v>
      </c>
      <c r="AC151" s="16" t="s">
        <v>192</v>
      </c>
      <c r="AD151" s="18"/>
      <c r="AE151" s="16" t="s">
        <v>193</v>
      </c>
      <c r="AF151" s="16">
        <v>68.829329999999999</v>
      </c>
      <c r="AG151" s="16">
        <v>86.459800000000001</v>
      </c>
      <c r="AH151" s="16" t="s">
        <v>194</v>
      </c>
      <c r="AI151" s="16">
        <v>5</v>
      </c>
      <c r="AJ151" s="15" t="s">
        <v>192</v>
      </c>
    </row>
    <row r="152" spans="1:36">
      <c r="A152" s="16">
        <v>3381</v>
      </c>
      <c r="B152" s="16" t="s">
        <v>323</v>
      </c>
      <c r="C152" s="686" t="s">
        <v>132</v>
      </c>
      <c r="D152" s="16" t="s">
        <v>132</v>
      </c>
      <c r="E152" s="16" t="s">
        <v>132</v>
      </c>
      <c r="F152" s="16" t="s">
        <v>132</v>
      </c>
      <c r="G152" s="16" t="s">
        <v>114</v>
      </c>
      <c r="H152" s="16" t="s">
        <v>132</v>
      </c>
      <c r="I152" s="16" t="s">
        <v>132</v>
      </c>
      <c r="J152" s="16" t="s">
        <v>132</v>
      </c>
      <c r="K152" s="16" t="s">
        <v>132</v>
      </c>
      <c r="L152" s="16" t="s">
        <v>114</v>
      </c>
      <c r="M152" s="16" t="s">
        <v>114</v>
      </c>
      <c r="N152" s="16">
        <v>80</v>
      </c>
      <c r="O152" s="16">
        <v>78</v>
      </c>
      <c r="P152" s="16">
        <v>93</v>
      </c>
      <c r="Q152" s="16">
        <v>58</v>
      </c>
      <c r="R152" s="16">
        <v>74</v>
      </c>
      <c r="S152" s="16">
        <v>65</v>
      </c>
      <c r="T152" s="16">
        <v>58</v>
      </c>
      <c r="U152" s="16">
        <v>65</v>
      </c>
      <c r="V152" s="16" t="s">
        <v>135</v>
      </c>
      <c r="W152" s="16">
        <v>571</v>
      </c>
      <c r="X152" s="16">
        <v>100</v>
      </c>
      <c r="Y152" s="16" t="s">
        <v>192</v>
      </c>
      <c r="Z152" s="16" t="s">
        <v>192</v>
      </c>
      <c r="AA152" s="18"/>
      <c r="AB152" s="16" t="s">
        <v>192</v>
      </c>
      <c r="AC152" s="16" t="s">
        <v>192</v>
      </c>
      <c r="AD152" s="18"/>
      <c r="AE152" s="16" t="s">
        <v>193</v>
      </c>
      <c r="AF152" s="16">
        <v>67.252390000000005</v>
      </c>
      <c r="AG152" s="16">
        <v>89.936099999999996</v>
      </c>
      <c r="AH152" s="16" t="s">
        <v>194</v>
      </c>
      <c r="AI152" s="16">
        <v>5</v>
      </c>
      <c r="AJ152" s="15" t="s">
        <v>192</v>
      </c>
    </row>
    <row r="153" spans="1:36">
      <c r="A153" s="16">
        <v>3421</v>
      </c>
      <c r="B153" s="16" t="s">
        <v>324</v>
      </c>
      <c r="C153" s="686" t="s">
        <v>132</v>
      </c>
      <c r="D153" s="16" t="s">
        <v>132</v>
      </c>
      <c r="E153" s="16" t="s">
        <v>132</v>
      </c>
      <c r="F153" s="16" t="s">
        <v>112</v>
      </c>
      <c r="G153" s="16" t="s">
        <v>132</v>
      </c>
      <c r="H153" s="16" t="s">
        <v>114</v>
      </c>
      <c r="I153" s="16" t="s">
        <v>114</v>
      </c>
      <c r="J153" s="16" t="s">
        <v>132</v>
      </c>
      <c r="K153" s="16" t="s">
        <v>114</v>
      </c>
      <c r="L153" s="16" t="s">
        <v>132</v>
      </c>
      <c r="M153" s="16" t="s">
        <v>110</v>
      </c>
      <c r="N153" s="16">
        <v>69</v>
      </c>
      <c r="O153" s="16">
        <v>64</v>
      </c>
      <c r="P153" s="16">
        <v>89</v>
      </c>
      <c r="Q153" s="16">
        <v>37</v>
      </c>
      <c r="R153" s="16">
        <v>71</v>
      </c>
      <c r="S153" s="16">
        <v>65</v>
      </c>
      <c r="T153" s="16">
        <v>71</v>
      </c>
      <c r="U153" s="16">
        <v>69</v>
      </c>
      <c r="V153" s="16" t="s">
        <v>135</v>
      </c>
      <c r="W153" s="16">
        <v>535</v>
      </c>
      <c r="X153" s="16">
        <v>100</v>
      </c>
      <c r="Y153" s="16" t="s">
        <v>192</v>
      </c>
      <c r="Z153" s="16" t="s">
        <v>192</v>
      </c>
      <c r="AA153" s="18"/>
      <c r="AB153" s="16" t="s">
        <v>192</v>
      </c>
      <c r="AC153" s="16" t="s">
        <v>192</v>
      </c>
      <c r="AD153" s="18"/>
      <c r="AE153" s="16" t="s">
        <v>193</v>
      </c>
      <c r="AF153" s="16">
        <v>85.940089999999998</v>
      </c>
      <c r="AG153" s="16">
        <v>98.58569</v>
      </c>
      <c r="AH153" s="16" t="s">
        <v>197</v>
      </c>
      <c r="AI153" s="16">
        <v>5</v>
      </c>
      <c r="AJ153" s="15" t="s">
        <v>192</v>
      </c>
    </row>
    <row r="154" spans="1:36">
      <c r="A154" s="16">
        <v>3431</v>
      </c>
      <c r="B154" s="16" t="s">
        <v>325</v>
      </c>
      <c r="C154" s="686" t="s">
        <v>132</v>
      </c>
      <c r="D154" s="16" t="s">
        <v>132</v>
      </c>
      <c r="E154" s="16" t="s">
        <v>132</v>
      </c>
      <c r="F154" s="16" t="s">
        <v>112</v>
      </c>
      <c r="G154" s="16" t="s">
        <v>132</v>
      </c>
      <c r="H154" s="16" t="s">
        <v>132</v>
      </c>
      <c r="I154" s="16" t="s">
        <v>132</v>
      </c>
      <c r="J154" s="16" t="s">
        <v>112</v>
      </c>
      <c r="K154" s="16" t="s">
        <v>114</v>
      </c>
      <c r="L154" s="16" t="s">
        <v>112</v>
      </c>
      <c r="M154" s="16" t="s">
        <v>110</v>
      </c>
      <c r="N154" s="16">
        <v>71</v>
      </c>
      <c r="O154" s="16">
        <v>73</v>
      </c>
      <c r="P154" s="16">
        <v>85</v>
      </c>
      <c r="Q154" s="16">
        <v>59</v>
      </c>
      <c r="R154" s="16">
        <v>71</v>
      </c>
      <c r="S154" s="16">
        <v>69</v>
      </c>
      <c r="T154" s="16">
        <v>66</v>
      </c>
      <c r="U154" s="16">
        <v>67</v>
      </c>
      <c r="V154" s="16" t="s">
        <v>135</v>
      </c>
      <c r="W154" s="16">
        <v>561</v>
      </c>
      <c r="X154" s="16">
        <v>100</v>
      </c>
      <c r="Y154" s="16" t="s">
        <v>192</v>
      </c>
      <c r="Z154" s="16" t="s">
        <v>192</v>
      </c>
      <c r="AA154" s="18"/>
      <c r="AB154" s="16" t="s">
        <v>192</v>
      </c>
      <c r="AC154" s="16" t="s">
        <v>192</v>
      </c>
      <c r="AD154" s="18"/>
      <c r="AE154" s="16" t="s">
        <v>193</v>
      </c>
      <c r="AF154" s="16">
        <v>86.062240000000003</v>
      </c>
      <c r="AG154" s="16">
        <v>94.046000000000006</v>
      </c>
      <c r="AH154" s="16" t="s">
        <v>194</v>
      </c>
      <c r="AI154" s="16">
        <v>5</v>
      </c>
      <c r="AJ154" s="15" t="s">
        <v>192</v>
      </c>
    </row>
    <row r="155" spans="1:36">
      <c r="A155" s="16">
        <v>3501</v>
      </c>
      <c r="B155" s="16" t="s">
        <v>326</v>
      </c>
      <c r="C155" s="686" t="s">
        <v>112</v>
      </c>
      <c r="D155" s="16" t="s">
        <v>114</v>
      </c>
      <c r="E155" s="16" t="s">
        <v>114</v>
      </c>
      <c r="F155" s="16" t="s">
        <v>112</v>
      </c>
      <c r="G155" s="16" t="s">
        <v>114</v>
      </c>
      <c r="H155" s="16" t="s">
        <v>112</v>
      </c>
      <c r="I155" s="16" t="s">
        <v>112</v>
      </c>
      <c r="J155" s="16" t="s">
        <v>112</v>
      </c>
      <c r="K155" s="16" t="s">
        <v>112</v>
      </c>
      <c r="L155" s="16" t="s">
        <v>110</v>
      </c>
      <c r="M155" s="16" t="s">
        <v>110</v>
      </c>
      <c r="N155" s="16">
        <v>63</v>
      </c>
      <c r="O155" s="16">
        <v>69</v>
      </c>
      <c r="P155" s="16">
        <v>82</v>
      </c>
      <c r="Q155" s="16">
        <v>25</v>
      </c>
      <c r="R155" s="16">
        <v>62</v>
      </c>
      <c r="S155" s="16">
        <v>55</v>
      </c>
      <c r="T155" s="16">
        <v>58</v>
      </c>
      <c r="U155" s="16">
        <v>63</v>
      </c>
      <c r="V155" s="16" t="s">
        <v>135</v>
      </c>
      <c r="W155" s="16">
        <v>477</v>
      </c>
      <c r="X155" s="16">
        <v>100</v>
      </c>
      <c r="Y155" s="16" t="s">
        <v>192</v>
      </c>
      <c r="Z155" s="16" t="s">
        <v>192</v>
      </c>
      <c r="AA155" s="18"/>
      <c r="AB155" s="16" t="s">
        <v>192</v>
      </c>
      <c r="AC155" s="16" t="s">
        <v>192</v>
      </c>
      <c r="AD155" s="18"/>
      <c r="AE155" s="16" t="s">
        <v>193</v>
      </c>
      <c r="AF155" s="16">
        <v>91.991339999999994</v>
      </c>
      <c r="AG155" s="16">
        <v>95.454539999999994</v>
      </c>
      <c r="AH155" s="16" t="s">
        <v>194</v>
      </c>
      <c r="AI155" s="16">
        <v>5</v>
      </c>
      <c r="AJ155" s="15" t="s">
        <v>192</v>
      </c>
    </row>
    <row r="156" spans="1:36">
      <c r="A156" s="16">
        <v>3541</v>
      </c>
      <c r="B156" s="16" t="s">
        <v>327</v>
      </c>
      <c r="C156" s="686" t="s">
        <v>112</v>
      </c>
      <c r="D156" s="16" t="s">
        <v>112</v>
      </c>
      <c r="E156" s="16" t="s">
        <v>112</v>
      </c>
      <c r="F156" s="16" t="s">
        <v>110</v>
      </c>
      <c r="G156" s="16" t="s">
        <v>114</v>
      </c>
      <c r="H156" s="16" t="s">
        <v>114</v>
      </c>
      <c r="I156" s="16" t="s">
        <v>114</v>
      </c>
      <c r="J156" s="16" t="s">
        <v>114</v>
      </c>
      <c r="K156" s="16" t="s">
        <v>112</v>
      </c>
      <c r="L156" s="16" t="s">
        <v>112</v>
      </c>
      <c r="M156" s="16" t="s">
        <v>112</v>
      </c>
      <c r="N156" s="16">
        <v>62</v>
      </c>
      <c r="O156" s="16">
        <v>62</v>
      </c>
      <c r="P156" s="16">
        <v>83</v>
      </c>
      <c r="Q156" s="16">
        <v>27</v>
      </c>
      <c r="R156" s="16">
        <v>64</v>
      </c>
      <c r="S156" s="16">
        <v>58</v>
      </c>
      <c r="T156" s="16">
        <v>53</v>
      </c>
      <c r="U156" s="16">
        <v>65</v>
      </c>
      <c r="V156" s="16" t="s">
        <v>135</v>
      </c>
      <c r="W156" s="16">
        <v>474</v>
      </c>
      <c r="X156" s="16">
        <v>100</v>
      </c>
      <c r="Y156" s="16" t="s">
        <v>193</v>
      </c>
      <c r="Z156" s="16" t="s">
        <v>192</v>
      </c>
      <c r="AA156" s="18"/>
      <c r="AB156" s="16" t="s">
        <v>192</v>
      </c>
      <c r="AC156" s="16" t="s">
        <v>192</v>
      </c>
      <c r="AD156" s="18"/>
      <c r="AE156" s="16" t="s">
        <v>193</v>
      </c>
      <c r="AF156" s="16">
        <v>94.606740000000002</v>
      </c>
      <c r="AG156" s="16">
        <v>99.101119999999995</v>
      </c>
      <c r="AH156" s="16" t="s">
        <v>194</v>
      </c>
      <c r="AI156" s="16">
        <v>5</v>
      </c>
      <c r="AJ156" s="15" t="s">
        <v>192</v>
      </c>
    </row>
    <row r="157" spans="1:36">
      <c r="A157" s="16">
        <v>3581</v>
      </c>
      <c r="B157" s="16" t="s">
        <v>328</v>
      </c>
      <c r="C157" s="686" t="s">
        <v>112</v>
      </c>
      <c r="D157" s="16" t="s">
        <v>112</v>
      </c>
      <c r="E157" s="16" t="s">
        <v>110</v>
      </c>
      <c r="F157" s="16" t="s">
        <v>110</v>
      </c>
      <c r="G157" s="16" t="s">
        <v>112</v>
      </c>
      <c r="H157" s="16" t="s">
        <v>110</v>
      </c>
      <c r="I157" s="16" t="s">
        <v>110</v>
      </c>
      <c r="J157" s="16" t="s">
        <v>110</v>
      </c>
      <c r="K157" s="16" t="s">
        <v>114</v>
      </c>
      <c r="L157" s="16" t="s">
        <v>112</v>
      </c>
      <c r="M157" s="16" t="s">
        <v>110</v>
      </c>
      <c r="N157" s="16">
        <v>54</v>
      </c>
      <c r="O157" s="16">
        <v>53</v>
      </c>
      <c r="P157" s="16">
        <v>86</v>
      </c>
      <c r="Q157" s="16">
        <v>33</v>
      </c>
      <c r="R157" s="16">
        <v>54</v>
      </c>
      <c r="S157" s="16">
        <v>50</v>
      </c>
      <c r="T157" s="16">
        <v>63</v>
      </c>
      <c r="U157" s="16">
        <v>67</v>
      </c>
      <c r="V157" s="16" t="s">
        <v>135</v>
      </c>
      <c r="W157" s="16">
        <v>460</v>
      </c>
      <c r="X157" s="16">
        <v>100</v>
      </c>
      <c r="Y157" s="16" t="s">
        <v>192</v>
      </c>
      <c r="Z157" s="16" t="s">
        <v>192</v>
      </c>
      <c r="AA157" s="18"/>
      <c r="AB157" s="16" t="s">
        <v>192</v>
      </c>
      <c r="AC157" s="16" t="s">
        <v>192</v>
      </c>
      <c r="AD157" s="18"/>
      <c r="AE157" s="16" t="s">
        <v>193</v>
      </c>
      <c r="AF157" s="16">
        <v>92.874690000000001</v>
      </c>
      <c r="AG157" s="16">
        <v>99.754289999999997</v>
      </c>
      <c r="AH157" s="16" t="s">
        <v>194</v>
      </c>
      <c r="AI157" s="16">
        <v>5</v>
      </c>
      <c r="AJ157" s="15" t="s">
        <v>192</v>
      </c>
    </row>
    <row r="158" spans="1:36">
      <c r="A158" s="16">
        <v>3600</v>
      </c>
      <c r="B158" s="16" t="s">
        <v>329</v>
      </c>
      <c r="C158" s="686" t="s">
        <v>110</v>
      </c>
      <c r="D158" s="16" t="s">
        <v>112</v>
      </c>
      <c r="E158" s="16" t="s">
        <v>112</v>
      </c>
      <c r="F158" s="16" t="s">
        <v>116</v>
      </c>
      <c r="G158" s="16" t="s">
        <v>112</v>
      </c>
      <c r="H158" s="16" t="s">
        <v>112</v>
      </c>
      <c r="I158" s="16" t="s">
        <v>116</v>
      </c>
      <c r="J158" s="16" t="s">
        <v>196</v>
      </c>
      <c r="K158" s="16"/>
      <c r="L158" s="16"/>
      <c r="M158" s="16"/>
      <c r="N158" s="16">
        <v>53</v>
      </c>
      <c r="O158" s="16">
        <v>44</v>
      </c>
      <c r="P158" s="16">
        <v>77</v>
      </c>
      <c r="Q158" s="16">
        <v>20</v>
      </c>
      <c r="R158" s="16">
        <v>62</v>
      </c>
      <c r="S158" s="16">
        <v>41</v>
      </c>
      <c r="T158" s="16">
        <v>61</v>
      </c>
      <c r="U158" s="16">
        <v>50</v>
      </c>
      <c r="V158" s="16" t="s">
        <v>135</v>
      </c>
      <c r="W158" s="16">
        <v>408</v>
      </c>
      <c r="X158" s="16">
        <v>100</v>
      </c>
      <c r="Y158" s="16" t="s">
        <v>192</v>
      </c>
      <c r="Z158" s="16" t="s">
        <v>192</v>
      </c>
      <c r="AA158" s="18"/>
      <c r="AB158" s="16" t="s">
        <v>192</v>
      </c>
      <c r="AC158" s="16" t="s">
        <v>192</v>
      </c>
      <c r="AD158" s="18"/>
      <c r="AE158" s="16" t="s">
        <v>192</v>
      </c>
      <c r="AF158" s="16">
        <v>87.460809999999995</v>
      </c>
      <c r="AG158" s="16">
        <v>96.708460000000002</v>
      </c>
      <c r="AH158" s="16" t="s">
        <v>194</v>
      </c>
      <c r="AI158" s="16">
        <v>5</v>
      </c>
      <c r="AJ158" s="15" t="s">
        <v>192</v>
      </c>
    </row>
    <row r="159" spans="1:36">
      <c r="A159" s="16">
        <v>3610</v>
      </c>
      <c r="B159" s="16" t="s">
        <v>330</v>
      </c>
      <c r="C159" s="686" t="s">
        <v>132</v>
      </c>
      <c r="D159" s="16" t="s">
        <v>132</v>
      </c>
      <c r="E159" s="16" t="s">
        <v>132</v>
      </c>
      <c r="F159" s="16" t="s">
        <v>114</v>
      </c>
      <c r="G159" s="16" t="s">
        <v>114</v>
      </c>
      <c r="H159" s="16" t="s">
        <v>114</v>
      </c>
      <c r="I159" s="16" t="s">
        <v>130</v>
      </c>
      <c r="J159" s="16"/>
      <c r="K159" s="16"/>
      <c r="L159" s="16"/>
      <c r="M159" s="16"/>
      <c r="N159" s="16">
        <v>78</v>
      </c>
      <c r="O159" s="16">
        <v>76</v>
      </c>
      <c r="P159" s="16">
        <v>84</v>
      </c>
      <c r="Q159" s="16">
        <v>52</v>
      </c>
      <c r="R159" s="16">
        <v>74</v>
      </c>
      <c r="S159" s="16">
        <v>71</v>
      </c>
      <c r="T159" s="16">
        <v>68</v>
      </c>
      <c r="U159" s="16">
        <v>71</v>
      </c>
      <c r="V159" s="16" t="s">
        <v>135</v>
      </c>
      <c r="W159" s="16">
        <v>574</v>
      </c>
      <c r="X159" s="16">
        <v>100</v>
      </c>
      <c r="Y159" s="16" t="s">
        <v>192</v>
      </c>
      <c r="Z159" s="16" t="s">
        <v>192</v>
      </c>
      <c r="AA159" s="18"/>
      <c r="AB159" s="16" t="s">
        <v>192</v>
      </c>
      <c r="AC159" s="16" t="s">
        <v>192</v>
      </c>
      <c r="AD159" s="18"/>
      <c r="AE159" s="16" t="s">
        <v>192</v>
      </c>
      <c r="AF159" s="16">
        <v>49.652169999999998</v>
      </c>
      <c r="AG159" s="16">
        <v>68.782600000000002</v>
      </c>
      <c r="AH159" s="16" t="s">
        <v>197</v>
      </c>
      <c r="AI159" s="16">
        <v>5</v>
      </c>
      <c r="AJ159" s="15" t="s">
        <v>193</v>
      </c>
    </row>
    <row r="160" spans="1:36">
      <c r="A160" s="16">
        <v>3621</v>
      </c>
      <c r="B160" s="16" t="s">
        <v>331</v>
      </c>
      <c r="C160" s="686" t="s">
        <v>112</v>
      </c>
      <c r="D160" s="16" t="s">
        <v>110</v>
      </c>
      <c r="E160" s="16" t="s">
        <v>112</v>
      </c>
      <c r="F160" s="16" t="s">
        <v>116</v>
      </c>
      <c r="G160" s="16" t="s">
        <v>110</v>
      </c>
      <c r="H160" s="16" t="s">
        <v>112</v>
      </c>
      <c r="I160" s="16" t="s">
        <v>112</v>
      </c>
      <c r="J160" s="16" t="s">
        <v>110</v>
      </c>
      <c r="K160" s="16" t="s">
        <v>112</v>
      </c>
      <c r="L160" s="16" t="s">
        <v>110</v>
      </c>
      <c r="M160" s="16" t="s">
        <v>110</v>
      </c>
      <c r="N160" s="16">
        <v>54</v>
      </c>
      <c r="O160" s="16">
        <v>65</v>
      </c>
      <c r="P160" s="16">
        <v>84</v>
      </c>
      <c r="Q160" s="16">
        <v>25</v>
      </c>
      <c r="R160" s="16">
        <v>60</v>
      </c>
      <c r="S160" s="16">
        <v>69</v>
      </c>
      <c r="T160" s="16">
        <v>60</v>
      </c>
      <c r="U160" s="16">
        <v>67</v>
      </c>
      <c r="V160" s="16" t="s">
        <v>135</v>
      </c>
      <c r="W160" s="16">
        <v>484</v>
      </c>
      <c r="X160" s="16">
        <v>100</v>
      </c>
      <c r="Y160" s="16" t="s">
        <v>192</v>
      </c>
      <c r="Z160" s="16" t="s">
        <v>192</v>
      </c>
      <c r="AA160" s="18"/>
      <c r="AB160" s="16" t="s">
        <v>192</v>
      </c>
      <c r="AC160" s="16" t="s">
        <v>192</v>
      </c>
      <c r="AD160" s="18"/>
      <c r="AE160" s="16" t="s">
        <v>193</v>
      </c>
      <c r="AF160" s="16">
        <v>93.179950000000005</v>
      </c>
      <c r="AG160" s="16">
        <v>97.452749999999995</v>
      </c>
      <c r="AH160" s="16" t="s">
        <v>194</v>
      </c>
      <c r="AI160" s="16">
        <v>5</v>
      </c>
      <c r="AJ160" s="15" t="s">
        <v>192</v>
      </c>
    </row>
    <row r="161" spans="1:36">
      <c r="A161" s="16">
        <v>3661</v>
      </c>
      <c r="B161" s="16" t="s">
        <v>332</v>
      </c>
      <c r="C161" s="686" t="s">
        <v>112</v>
      </c>
      <c r="D161" s="16" t="s">
        <v>114</v>
      </c>
      <c r="E161" s="16" t="s">
        <v>112</v>
      </c>
      <c r="F161" s="16" t="s">
        <v>112</v>
      </c>
      <c r="G161" s="16" t="s">
        <v>114</v>
      </c>
      <c r="H161" s="16" t="s">
        <v>114</v>
      </c>
      <c r="I161" s="16" t="s">
        <v>112</v>
      </c>
      <c r="J161" s="16" t="s">
        <v>112</v>
      </c>
      <c r="K161" s="16" t="s">
        <v>112</v>
      </c>
      <c r="L161" s="16" t="s">
        <v>112</v>
      </c>
      <c r="M161" s="16" t="s">
        <v>110</v>
      </c>
      <c r="N161" s="16">
        <v>58</v>
      </c>
      <c r="O161" s="16">
        <v>66</v>
      </c>
      <c r="P161" s="16">
        <v>81</v>
      </c>
      <c r="Q161" s="16">
        <v>28</v>
      </c>
      <c r="R161" s="16">
        <v>58</v>
      </c>
      <c r="S161" s="16">
        <v>74</v>
      </c>
      <c r="T161" s="16">
        <v>45</v>
      </c>
      <c r="U161" s="16">
        <v>71</v>
      </c>
      <c r="V161" s="16" t="s">
        <v>135</v>
      </c>
      <c r="W161" s="16">
        <v>481</v>
      </c>
      <c r="X161" s="16">
        <v>100</v>
      </c>
      <c r="Y161" s="16" t="s">
        <v>192</v>
      </c>
      <c r="Z161" s="16" t="s">
        <v>193</v>
      </c>
      <c r="AA161" s="18"/>
      <c r="AB161" s="16" t="s">
        <v>192</v>
      </c>
      <c r="AC161" s="16" t="s">
        <v>192</v>
      </c>
      <c r="AD161" s="18"/>
      <c r="AE161" s="16" t="s">
        <v>193</v>
      </c>
      <c r="AF161" s="16">
        <v>92.270529999999994</v>
      </c>
      <c r="AG161" s="16">
        <v>98.067629999999994</v>
      </c>
      <c r="AH161" s="16" t="s">
        <v>194</v>
      </c>
      <c r="AI161" s="16">
        <v>5</v>
      </c>
      <c r="AJ161" s="15" t="s">
        <v>192</v>
      </c>
    </row>
    <row r="162" spans="1:36">
      <c r="A162" s="16">
        <v>3701</v>
      </c>
      <c r="B162" s="16" t="s">
        <v>333</v>
      </c>
      <c r="C162" s="686" t="s">
        <v>112</v>
      </c>
      <c r="D162" s="16" t="s">
        <v>114</v>
      </c>
      <c r="E162" s="16" t="s">
        <v>114</v>
      </c>
      <c r="F162" s="16" t="s">
        <v>112</v>
      </c>
      <c r="G162" s="16" t="s">
        <v>132</v>
      </c>
      <c r="H162" s="16" t="s">
        <v>114</v>
      </c>
      <c r="I162" s="16" t="s">
        <v>110</v>
      </c>
      <c r="J162" s="16" t="s">
        <v>110</v>
      </c>
      <c r="K162" s="16" t="s">
        <v>112</v>
      </c>
      <c r="L162" s="16" t="s">
        <v>110</v>
      </c>
      <c r="M162" s="16" t="s">
        <v>110</v>
      </c>
      <c r="N162" s="16">
        <v>62</v>
      </c>
      <c r="O162" s="16">
        <v>65</v>
      </c>
      <c r="P162" s="16">
        <v>85</v>
      </c>
      <c r="Q162" s="16">
        <v>31</v>
      </c>
      <c r="R162" s="16">
        <v>59</v>
      </c>
      <c r="S162" s="16">
        <v>49</v>
      </c>
      <c r="T162" s="16">
        <v>60</v>
      </c>
      <c r="U162" s="16">
        <v>51</v>
      </c>
      <c r="V162" s="16" t="s">
        <v>135</v>
      </c>
      <c r="W162" s="16">
        <v>462</v>
      </c>
      <c r="X162" s="16">
        <v>99</v>
      </c>
      <c r="Y162" s="16" t="s">
        <v>192</v>
      </c>
      <c r="Z162" s="16" t="s">
        <v>192</v>
      </c>
      <c r="AA162" s="18"/>
      <c r="AB162" s="16" t="s">
        <v>192</v>
      </c>
      <c r="AC162" s="16" t="s">
        <v>192</v>
      </c>
      <c r="AD162" s="18"/>
      <c r="AE162" s="16" t="s">
        <v>193</v>
      </c>
      <c r="AF162" s="16">
        <v>85.438329999999993</v>
      </c>
      <c r="AG162" s="16">
        <v>99.851410000000001</v>
      </c>
      <c r="AH162" s="16" t="s">
        <v>194</v>
      </c>
      <c r="AI162" s="16">
        <v>5</v>
      </c>
      <c r="AJ162" s="15" t="s">
        <v>192</v>
      </c>
    </row>
    <row r="163" spans="1:36">
      <c r="A163" s="16">
        <v>3741</v>
      </c>
      <c r="B163" s="16" t="s">
        <v>334</v>
      </c>
      <c r="C163" s="686" t="s">
        <v>114</v>
      </c>
      <c r="D163" s="16" t="s">
        <v>132</v>
      </c>
      <c r="E163" s="16" t="s">
        <v>132</v>
      </c>
      <c r="F163" s="16" t="s">
        <v>132</v>
      </c>
      <c r="G163" s="16" t="s">
        <v>132</v>
      </c>
      <c r="H163" s="16" t="s">
        <v>132</v>
      </c>
      <c r="I163" s="16" t="s">
        <v>132</v>
      </c>
      <c r="J163" s="16" t="s">
        <v>132</v>
      </c>
      <c r="K163" s="16" t="s">
        <v>132</v>
      </c>
      <c r="L163" s="16" t="s">
        <v>132</v>
      </c>
      <c r="M163" s="16" t="s">
        <v>132</v>
      </c>
      <c r="N163" s="16">
        <v>91</v>
      </c>
      <c r="O163" s="16">
        <v>86</v>
      </c>
      <c r="P163" s="16">
        <v>99</v>
      </c>
      <c r="Q163" s="16">
        <v>71</v>
      </c>
      <c r="R163" s="16">
        <v>82</v>
      </c>
      <c r="S163" s="16">
        <v>61</v>
      </c>
      <c r="T163" s="16">
        <v>69</v>
      </c>
      <c r="U163" s="16">
        <v>49</v>
      </c>
      <c r="V163" s="16" t="s">
        <v>135</v>
      </c>
      <c r="W163" s="16">
        <v>608</v>
      </c>
      <c r="X163" s="16">
        <v>100</v>
      </c>
      <c r="Y163" s="16" t="s">
        <v>192</v>
      </c>
      <c r="Z163" s="16" t="s">
        <v>192</v>
      </c>
      <c r="AA163" s="18"/>
      <c r="AB163" s="16" t="s">
        <v>192</v>
      </c>
      <c r="AC163" s="16" t="s">
        <v>193</v>
      </c>
      <c r="AD163" s="18" t="s">
        <v>193</v>
      </c>
      <c r="AE163" s="16" t="s">
        <v>193</v>
      </c>
      <c r="AF163" s="16">
        <v>36.004159999999999</v>
      </c>
      <c r="AG163" s="16">
        <v>47.866799999999998</v>
      </c>
      <c r="AH163" s="16" t="s">
        <v>194</v>
      </c>
      <c r="AI163" s="16">
        <v>5</v>
      </c>
      <c r="AJ163" s="15" t="s">
        <v>193</v>
      </c>
    </row>
    <row r="164" spans="1:36">
      <c r="A164" s="16">
        <v>3781</v>
      </c>
      <c r="B164" s="16" t="s">
        <v>335</v>
      </c>
      <c r="C164" s="686" t="s">
        <v>114</v>
      </c>
      <c r="D164" s="16" t="s">
        <v>114</v>
      </c>
      <c r="E164" s="16" t="s">
        <v>112</v>
      </c>
      <c r="F164" s="16" t="s">
        <v>112</v>
      </c>
      <c r="G164" s="16" t="s">
        <v>110</v>
      </c>
      <c r="H164" s="16" t="s">
        <v>112</v>
      </c>
      <c r="I164" s="16" t="s">
        <v>114</v>
      </c>
      <c r="J164" s="16" t="s">
        <v>110</v>
      </c>
      <c r="K164" s="16" t="s">
        <v>110</v>
      </c>
      <c r="L164" s="16" t="s">
        <v>110</v>
      </c>
      <c r="M164" s="16" t="s">
        <v>112</v>
      </c>
      <c r="N164" s="16">
        <v>66</v>
      </c>
      <c r="O164" s="16">
        <v>73</v>
      </c>
      <c r="P164" s="16">
        <v>90</v>
      </c>
      <c r="Q164" s="16">
        <v>31</v>
      </c>
      <c r="R164" s="16">
        <v>62</v>
      </c>
      <c r="S164" s="16">
        <v>56</v>
      </c>
      <c r="T164" s="16">
        <v>58</v>
      </c>
      <c r="U164" s="16">
        <v>60</v>
      </c>
      <c r="V164" s="16" t="s">
        <v>135</v>
      </c>
      <c r="W164" s="16">
        <v>496</v>
      </c>
      <c r="X164" s="16">
        <v>100</v>
      </c>
      <c r="Y164" s="16" t="s">
        <v>192</v>
      </c>
      <c r="Z164" s="16" t="s">
        <v>192</v>
      </c>
      <c r="AA164" s="18"/>
      <c r="AB164" s="16" t="s">
        <v>192</v>
      </c>
      <c r="AC164" s="16" t="s">
        <v>192</v>
      </c>
      <c r="AD164" s="18"/>
      <c r="AE164" s="16" t="s">
        <v>193</v>
      </c>
      <c r="AF164" s="16">
        <v>89.705879999999993</v>
      </c>
      <c r="AG164" s="16">
        <v>99.411760000000001</v>
      </c>
      <c r="AH164" s="16" t="s">
        <v>194</v>
      </c>
      <c r="AI164" s="16">
        <v>5</v>
      </c>
      <c r="AJ164" s="15" t="s">
        <v>192</v>
      </c>
    </row>
    <row r="165" spans="1:36">
      <c r="A165" s="16">
        <v>3821</v>
      </c>
      <c r="B165" s="16" t="s">
        <v>336</v>
      </c>
      <c r="C165" s="686" t="s">
        <v>110</v>
      </c>
      <c r="D165" s="16" t="s">
        <v>110</v>
      </c>
      <c r="E165" s="16" t="s">
        <v>110</v>
      </c>
      <c r="F165" s="16" t="s">
        <v>112</v>
      </c>
      <c r="G165" s="16" t="s">
        <v>112</v>
      </c>
      <c r="H165" s="16" t="s">
        <v>112</v>
      </c>
      <c r="I165" s="16" t="s">
        <v>110</v>
      </c>
      <c r="J165" s="16" t="s">
        <v>112</v>
      </c>
      <c r="K165" s="16" t="s">
        <v>112</v>
      </c>
      <c r="L165" s="16" t="s">
        <v>112</v>
      </c>
      <c r="M165" s="16" t="s">
        <v>110</v>
      </c>
      <c r="N165" s="16">
        <v>38</v>
      </c>
      <c r="O165" s="16">
        <v>46</v>
      </c>
      <c r="P165" s="16">
        <v>77</v>
      </c>
      <c r="Q165" s="16">
        <v>16</v>
      </c>
      <c r="R165" s="16">
        <v>42</v>
      </c>
      <c r="S165" s="16">
        <v>58</v>
      </c>
      <c r="T165" s="16">
        <v>53</v>
      </c>
      <c r="U165" s="16">
        <v>77</v>
      </c>
      <c r="V165" s="16" t="s">
        <v>135</v>
      </c>
      <c r="W165" s="16">
        <v>407</v>
      </c>
      <c r="X165" s="16">
        <v>100</v>
      </c>
      <c r="Y165" s="16" t="s">
        <v>192</v>
      </c>
      <c r="Z165" s="16" t="s">
        <v>192</v>
      </c>
      <c r="AA165" s="18"/>
      <c r="AB165" s="16" t="s">
        <v>192</v>
      </c>
      <c r="AC165" s="16" t="s">
        <v>192</v>
      </c>
      <c r="AD165" s="18"/>
      <c r="AE165" s="16" t="s">
        <v>193</v>
      </c>
      <c r="AF165" s="16">
        <v>96.476960000000005</v>
      </c>
      <c r="AG165" s="16">
        <v>99.728989999999996</v>
      </c>
      <c r="AH165" s="16" t="s">
        <v>194</v>
      </c>
      <c r="AI165" s="16">
        <v>5</v>
      </c>
      <c r="AJ165" s="15" t="s">
        <v>192</v>
      </c>
    </row>
    <row r="166" spans="1:36">
      <c r="A166" s="16">
        <v>3861</v>
      </c>
      <c r="B166" s="16" t="s">
        <v>337</v>
      </c>
      <c r="C166" s="686" t="s">
        <v>112</v>
      </c>
      <c r="D166" s="16" t="s">
        <v>132</v>
      </c>
      <c r="E166" s="16" t="s">
        <v>114</v>
      </c>
      <c r="F166" s="16" t="s">
        <v>112</v>
      </c>
      <c r="G166" s="16" t="s">
        <v>132</v>
      </c>
      <c r="H166" s="16" t="s">
        <v>132</v>
      </c>
      <c r="I166" s="16" t="s">
        <v>114</v>
      </c>
      <c r="J166" s="16" t="s">
        <v>112</v>
      </c>
      <c r="K166" s="16" t="s">
        <v>110</v>
      </c>
      <c r="L166" s="16" t="s">
        <v>110</v>
      </c>
      <c r="M166" s="16" t="s">
        <v>110</v>
      </c>
      <c r="N166" s="16">
        <v>63</v>
      </c>
      <c r="O166" s="16">
        <v>74</v>
      </c>
      <c r="P166" s="16">
        <v>91</v>
      </c>
      <c r="Q166" s="16">
        <v>43</v>
      </c>
      <c r="R166" s="16">
        <v>67</v>
      </c>
      <c r="S166" s="16">
        <v>49</v>
      </c>
      <c r="T166" s="16">
        <v>55</v>
      </c>
      <c r="U166" s="16">
        <v>48</v>
      </c>
      <c r="V166" s="16" t="s">
        <v>135</v>
      </c>
      <c r="W166" s="16">
        <v>490</v>
      </c>
      <c r="X166" s="16">
        <v>100</v>
      </c>
      <c r="Y166" s="16" t="s">
        <v>192</v>
      </c>
      <c r="Z166" s="16" t="s">
        <v>192</v>
      </c>
      <c r="AA166" s="18"/>
      <c r="AB166" s="16" t="s">
        <v>192</v>
      </c>
      <c r="AC166" s="16" t="s">
        <v>193</v>
      </c>
      <c r="AD166" s="18"/>
      <c r="AE166" s="16" t="s">
        <v>193</v>
      </c>
      <c r="AF166" s="16">
        <v>92.713560000000001</v>
      </c>
      <c r="AG166" s="16">
        <v>98.492459999999994</v>
      </c>
      <c r="AH166" s="16" t="s">
        <v>194</v>
      </c>
      <c r="AI166" s="16">
        <v>5</v>
      </c>
      <c r="AJ166" s="15" t="s">
        <v>192</v>
      </c>
    </row>
    <row r="167" spans="1:36">
      <c r="A167" s="16">
        <v>3901</v>
      </c>
      <c r="B167" s="16" t="s">
        <v>338</v>
      </c>
      <c r="C167" s="686" t="s">
        <v>132</v>
      </c>
      <c r="D167" s="16" t="s">
        <v>132</v>
      </c>
      <c r="E167" s="16" t="s">
        <v>132</v>
      </c>
      <c r="F167" s="16" t="s">
        <v>132</v>
      </c>
      <c r="G167" s="16" t="s">
        <v>114</v>
      </c>
      <c r="H167" s="16" t="s">
        <v>132</v>
      </c>
      <c r="I167" s="16" t="s">
        <v>112</v>
      </c>
      <c r="J167" s="16" t="s">
        <v>132</v>
      </c>
      <c r="K167" s="16" t="s">
        <v>114</v>
      </c>
      <c r="L167" s="16" t="s">
        <v>110</v>
      </c>
      <c r="M167" s="16" t="s">
        <v>112</v>
      </c>
      <c r="N167" s="16">
        <v>71</v>
      </c>
      <c r="O167" s="16">
        <v>75</v>
      </c>
      <c r="P167" s="16">
        <v>91</v>
      </c>
      <c r="Q167" s="16">
        <v>51</v>
      </c>
      <c r="R167" s="16">
        <v>68</v>
      </c>
      <c r="S167" s="16">
        <v>68</v>
      </c>
      <c r="T167" s="16">
        <v>77</v>
      </c>
      <c r="U167" s="16">
        <v>75</v>
      </c>
      <c r="V167" s="16" t="s">
        <v>135</v>
      </c>
      <c r="W167" s="16">
        <v>576</v>
      </c>
      <c r="X167" s="16">
        <v>100</v>
      </c>
      <c r="Y167" s="16" t="s">
        <v>192</v>
      </c>
      <c r="Z167" s="16" t="s">
        <v>192</v>
      </c>
      <c r="AA167" s="18"/>
      <c r="AB167" s="16" t="s">
        <v>192</v>
      </c>
      <c r="AC167" s="16" t="s">
        <v>192</v>
      </c>
      <c r="AD167" s="18"/>
      <c r="AE167" s="16" t="s">
        <v>193</v>
      </c>
      <c r="AF167" s="16">
        <v>88.973960000000005</v>
      </c>
      <c r="AG167" s="16">
        <v>96.171509999999998</v>
      </c>
      <c r="AH167" s="16" t="s">
        <v>194</v>
      </c>
      <c r="AI167" s="16">
        <v>5</v>
      </c>
      <c r="AJ167" s="15" t="s">
        <v>192</v>
      </c>
    </row>
    <row r="168" spans="1:36">
      <c r="A168" s="16">
        <v>3941</v>
      </c>
      <c r="B168" s="16" t="s">
        <v>339</v>
      </c>
      <c r="C168" s="686" t="s">
        <v>114</v>
      </c>
      <c r="D168" s="16" t="s">
        <v>132</v>
      </c>
      <c r="E168" s="16" t="s">
        <v>112</v>
      </c>
      <c r="F168" s="16" t="s">
        <v>132</v>
      </c>
      <c r="G168" s="16" t="s">
        <v>112</v>
      </c>
      <c r="H168" s="16" t="s">
        <v>112</v>
      </c>
      <c r="I168" s="16" t="s">
        <v>112</v>
      </c>
      <c r="J168" s="16" t="s">
        <v>112</v>
      </c>
      <c r="K168" s="16" t="s">
        <v>112</v>
      </c>
      <c r="L168" s="16" t="s">
        <v>110</v>
      </c>
      <c r="M168" s="16" t="s">
        <v>110</v>
      </c>
      <c r="N168" s="16">
        <v>61</v>
      </c>
      <c r="O168" s="16">
        <v>62</v>
      </c>
      <c r="P168" s="16">
        <v>83</v>
      </c>
      <c r="Q168" s="16">
        <v>33</v>
      </c>
      <c r="R168" s="16">
        <v>64</v>
      </c>
      <c r="S168" s="16">
        <v>63</v>
      </c>
      <c r="T168" s="16">
        <v>57</v>
      </c>
      <c r="U168" s="16">
        <v>72</v>
      </c>
      <c r="V168" s="16" t="s">
        <v>135</v>
      </c>
      <c r="W168" s="16">
        <v>495</v>
      </c>
      <c r="X168" s="16">
        <v>100</v>
      </c>
      <c r="Y168" s="16" t="s">
        <v>192</v>
      </c>
      <c r="Z168" s="16" t="s">
        <v>192</v>
      </c>
      <c r="AA168" s="18"/>
      <c r="AB168" s="16" t="s">
        <v>192</v>
      </c>
      <c r="AC168" s="16" t="s">
        <v>192</v>
      </c>
      <c r="AD168" s="18"/>
      <c r="AE168" s="16" t="s">
        <v>193</v>
      </c>
      <c r="AF168" s="16">
        <v>94.336560000000006</v>
      </c>
      <c r="AG168" s="16">
        <v>99.676370000000006</v>
      </c>
      <c r="AH168" s="16" t="s">
        <v>194</v>
      </c>
      <c r="AI168" s="16">
        <v>5</v>
      </c>
      <c r="AJ168" s="15" t="s">
        <v>192</v>
      </c>
    </row>
    <row r="169" spans="1:36">
      <c r="A169" s="16">
        <v>3981</v>
      </c>
      <c r="B169" s="16" t="s">
        <v>340</v>
      </c>
      <c r="C169" s="686" t="s">
        <v>132</v>
      </c>
      <c r="D169" s="16" t="s">
        <v>132</v>
      </c>
      <c r="E169" s="16" t="s">
        <v>132</v>
      </c>
      <c r="F169" s="16" t="s">
        <v>132</v>
      </c>
      <c r="G169" s="16" t="s">
        <v>132</v>
      </c>
      <c r="H169" s="16" t="s">
        <v>132</v>
      </c>
      <c r="I169" s="16" t="s">
        <v>132</v>
      </c>
      <c r="J169" s="16" t="s">
        <v>114</v>
      </c>
      <c r="K169" s="16" t="s">
        <v>132</v>
      </c>
      <c r="L169" s="16" t="s">
        <v>132</v>
      </c>
      <c r="M169" s="16" t="s">
        <v>110</v>
      </c>
      <c r="N169" s="16">
        <v>87</v>
      </c>
      <c r="O169" s="16">
        <v>93</v>
      </c>
      <c r="P169" s="16">
        <v>95</v>
      </c>
      <c r="Q169" s="16">
        <v>59</v>
      </c>
      <c r="R169" s="16">
        <v>75</v>
      </c>
      <c r="S169" s="16">
        <v>74</v>
      </c>
      <c r="T169" s="16">
        <v>66</v>
      </c>
      <c r="U169" s="16">
        <v>62</v>
      </c>
      <c r="V169" s="16" t="s">
        <v>135</v>
      </c>
      <c r="W169" s="16">
        <v>611</v>
      </c>
      <c r="X169" s="16">
        <v>100</v>
      </c>
      <c r="Y169" s="16" t="s">
        <v>192</v>
      </c>
      <c r="Z169" s="16" t="s">
        <v>192</v>
      </c>
      <c r="AA169" s="18"/>
      <c r="AB169" s="16" t="s">
        <v>192</v>
      </c>
      <c r="AC169" s="16" t="s">
        <v>192</v>
      </c>
      <c r="AD169" s="18"/>
      <c r="AE169" s="16" t="s">
        <v>193</v>
      </c>
      <c r="AF169" s="16">
        <v>91.573030000000003</v>
      </c>
      <c r="AG169" s="16">
        <v>99.438199999999995</v>
      </c>
      <c r="AH169" s="16" t="s">
        <v>194</v>
      </c>
      <c r="AI169" s="16">
        <v>5</v>
      </c>
      <c r="AJ169" s="15" t="s">
        <v>192</v>
      </c>
    </row>
    <row r="170" spans="1:36">
      <c r="A170" s="16">
        <v>4001</v>
      </c>
      <c r="B170" s="16" t="s">
        <v>341</v>
      </c>
      <c r="C170" s="686" t="s">
        <v>132</v>
      </c>
      <c r="D170" s="16" t="s">
        <v>132</v>
      </c>
      <c r="E170" s="16" t="s">
        <v>132</v>
      </c>
      <c r="F170" s="16" t="s">
        <v>132</v>
      </c>
      <c r="G170" s="16" t="s">
        <v>132</v>
      </c>
      <c r="H170" s="16" t="s">
        <v>114</v>
      </c>
      <c r="I170" s="16" t="s">
        <v>132</v>
      </c>
      <c r="J170" s="16" t="s">
        <v>114</v>
      </c>
      <c r="K170" s="16" t="s">
        <v>114</v>
      </c>
      <c r="L170" s="16" t="s">
        <v>110</v>
      </c>
      <c r="M170" s="16" t="s">
        <v>110</v>
      </c>
      <c r="N170" s="16">
        <v>74</v>
      </c>
      <c r="O170" s="16">
        <v>83</v>
      </c>
      <c r="P170" s="16">
        <v>87</v>
      </c>
      <c r="Q170" s="16">
        <v>45</v>
      </c>
      <c r="R170" s="16">
        <v>74</v>
      </c>
      <c r="S170" s="16">
        <v>70</v>
      </c>
      <c r="T170" s="16">
        <v>61</v>
      </c>
      <c r="U170" s="16">
        <v>65</v>
      </c>
      <c r="V170" s="16" t="s">
        <v>135</v>
      </c>
      <c r="W170" s="16">
        <v>559</v>
      </c>
      <c r="X170" s="16">
        <v>100</v>
      </c>
      <c r="Y170" s="16" t="s">
        <v>192</v>
      </c>
      <c r="Z170" s="16" t="s">
        <v>192</v>
      </c>
      <c r="AA170" s="18"/>
      <c r="AB170" s="16" t="s">
        <v>192</v>
      </c>
      <c r="AC170" s="16" t="s">
        <v>192</v>
      </c>
      <c r="AD170" s="18"/>
      <c r="AE170" s="16" t="s">
        <v>193</v>
      </c>
      <c r="AF170" s="16">
        <v>82.846000000000004</v>
      </c>
      <c r="AG170" s="16">
        <v>99.02534</v>
      </c>
      <c r="AH170" s="16" t="s">
        <v>194</v>
      </c>
      <c r="AI170" s="16">
        <v>5</v>
      </c>
      <c r="AJ170" s="15" t="s">
        <v>192</v>
      </c>
    </row>
    <row r="171" spans="1:36">
      <c r="A171" s="16">
        <v>4021</v>
      </c>
      <c r="B171" s="16" t="s">
        <v>342</v>
      </c>
      <c r="C171" s="686" t="s">
        <v>112</v>
      </c>
      <c r="D171" s="16" t="s">
        <v>114</v>
      </c>
      <c r="E171" s="16" t="s">
        <v>114</v>
      </c>
      <c r="F171" s="16" t="s">
        <v>114</v>
      </c>
      <c r="G171" s="16" t="s">
        <v>112</v>
      </c>
      <c r="H171" s="16" t="s">
        <v>132</v>
      </c>
      <c r="I171" s="16" t="s">
        <v>114</v>
      </c>
      <c r="J171" s="16" t="s">
        <v>114</v>
      </c>
      <c r="K171" s="16" t="s">
        <v>114</v>
      </c>
      <c r="L171" s="16" t="s">
        <v>112</v>
      </c>
      <c r="M171" s="16" t="s">
        <v>110</v>
      </c>
      <c r="N171" s="16">
        <v>63</v>
      </c>
      <c r="O171" s="16">
        <v>70</v>
      </c>
      <c r="P171" s="16">
        <v>81</v>
      </c>
      <c r="Q171" s="16">
        <v>29</v>
      </c>
      <c r="R171" s="16">
        <v>61</v>
      </c>
      <c r="S171" s="16">
        <v>61</v>
      </c>
      <c r="T171" s="16">
        <v>58</v>
      </c>
      <c r="U171" s="16">
        <v>58</v>
      </c>
      <c r="V171" s="16" t="s">
        <v>135</v>
      </c>
      <c r="W171" s="16">
        <v>481</v>
      </c>
      <c r="X171" s="16">
        <v>100</v>
      </c>
      <c r="Y171" s="16" t="s">
        <v>192</v>
      </c>
      <c r="Z171" s="16" t="s">
        <v>192</v>
      </c>
      <c r="AA171" s="18"/>
      <c r="AB171" s="16" t="s">
        <v>192</v>
      </c>
      <c r="AC171" s="16" t="s">
        <v>192</v>
      </c>
      <c r="AD171" s="18"/>
      <c r="AE171" s="16" t="s">
        <v>193</v>
      </c>
      <c r="AF171" s="16">
        <v>92.307689999999994</v>
      </c>
      <c r="AG171" s="16">
        <v>99.230760000000004</v>
      </c>
      <c r="AH171" s="16" t="s">
        <v>194</v>
      </c>
      <c r="AI171" s="16">
        <v>5</v>
      </c>
      <c r="AJ171" s="15" t="s">
        <v>192</v>
      </c>
    </row>
    <row r="172" spans="1:36">
      <c r="A172" s="16">
        <v>4031</v>
      </c>
      <c r="B172" s="16" t="s">
        <v>1359</v>
      </c>
      <c r="C172" s="686" t="s">
        <v>114</v>
      </c>
      <c r="D172" s="16"/>
      <c r="E172" s="16"/>
      <c r="F172" s="16"/>
      <c r="G172" s="16"/>
      <c r="H172" s="16"/>
      <c r="I172" s="16"/>
      <c r="J172" s="16"/>
      <c r="K172" s="16"/>
      <c r="L172" s="16"/>
      <c r="M172" s="16"/>
      <c r="N172" s="16">
        <v>63</v>
      </c>
      <c r="O172" s="16">
        <v>67</v>
      </c>
      <c r="P172" s="16">
        <v>85</v>
      </c>
      <c r="Q172" s="16">
        <v>50</v>
      </c>
      <c r="R172" s="16">
        <v>63</v>
      </c>
      <c r="S172" s="16">
        <v>68</v>
      </c>
      <c r="T172" s="16">
        <v>60</v>
      </c>
      <c r="U172" s="16">
        <v>59</v>
      </c>
      <c r="V172" s="16" t="s">
        <v>135</v>
      </c>
      <c r="W172" s="16">
        <v>515</v>
      </c>
      <c r="X172" s="16">
        <v>100</v>
      </c>
      <c r="Y172" s="16"/>
      <c r="Z172" s="16" t="s">
        <v>192</v>
      </c>
      <c r="AA172" s="18"/>
      <c r="AB172" s="16"/>
      <c r="AC172" s="16" t="s">
        <v>192</v>
      </c>
      <c r="AD172" s="18"/>
      <c r="AE172" s="16" t="s">
        <v>193</v>
      </c>
      <c r="AF172" s="16">
        <v>85.939549999999997</v>
      </c>
      <c r="AG172" s="16">
        <v>91.590010000000007</v>
      </c>
      <c r="AH172" s="16" t="s">
        <v>197</v>
      </c>
      <c r="AI172" s="16">
        <v>5</v>
      </c>
      <c r="AJ172" s="15" t="s">
        <v>193</v>
      </c>
    </row>
    <row r="173" spans="1:36">
      <c r="A173" s="16">
        <v>4061</v>
      </c>
      <c r="B173" s="16" t="s">
        <v>343</v>
      </c>
      <c r="C173" s="686" t="s">
        <v>132</v>
      </c>
      <c r="D173" s="16" t="s">
        <v>132</v>
      </c>
      <c r="E173" s="16" t="s">
        <v>114</v>
      </c>
      <c r="F173" s="16" t="s">
        <v>132</v>
      </c>
      <c r="G173" s="16" t="s">
        <v>132</v>
      </c>
      <c r="H173" s="16" t="s">
        <v>132</v>
      </c>
      <c r="I173" s="16" t="s">
        <v>132</v>
      </c>
      <c r="J173" s="16" t="s">
        <v>132</v>
      </c>
      <c r="K173" s="16" t="s">
        <v>132</v>
      </c>
      <c r="L173" s="16" t="s">
        <v>132</v>
      </c>
      <c r="M173" s="16" t="s">
        <v>132</v>
      </c>
      <c r="N173" s="16">
        <v>81</v>
      </c>
      <c r="O173" s="16">
        <v>80</v>
      </c>
      <c r="P173" s="16">
        <v>90</v>
      </c>
      <c r="Q173" s="16">
        <v>54</v>
      </c>
      <c r="R173" s="16">
        <v>73</v>
      </c>
      <c r="S173" s="16">
        <v>67</v>
      </c>
      <c r="T173" s="16">
        <v>64</v>
      </c>
      <c r="U173" s="16">
        <v>70</v>
      </c>
      <c r="V173" s="16" t="s">
        <v>135</v>
      </c>
      <c r="W173" s="16">
        <v>579</v>
      </c>
      <c r="X173" s="16">
        <v>100</v>
      </c>
      <c r="Y173" s="16" t="s">
        <v>192</v>
      </c>
      <c r="Z173" s="16" t="s">
        <v>192</v>
      </c>
      <c r="AA173" s="18"/>
      <c r="AB173" s="16" t="s">
        <v>192</v>
      </c>
      <c r="AC173" s="16" t="s">
        <v>192</v>
      </c>
      <c r="AD173" s="18"/>
      <c r="AE173" s="16" t="s">
        <v>193</v>
      </c>
      <c r="AF173" s="16">
        <v>74.480360000000005</v>
      </c>
      <c r="AG173" s="16">
        <v>84.872969999999995</v>
      </c>
      <c r="AH173" s="16" t="s">
        <v>194</v>
      </c>
      <c r="AI173" s="16">
        <v>5</v>
      </c>
      <c r="AJ173" s="15" t="s">
        <v>192</v>
      </c>
    </row>
    <row r="174" spans="1:36">
      <c r="A174" s="16">
        <v>4071</v>
      </c>
      <c r="B174" s="16" t="s">
        <v>344</v>
      </c>
      <c r="C174" s="686" t="s">
        <v>110</v>
      </c>
      <c r="D174" s="16" t="s">
        <v>114</v>
      </c>
      <c r="E174" s="16" t="s">
        <v>112</v>
      </c>
      <c r="F174" s="16" t="s">
        <v>112</v>
      </c>
      <c r="G174" s="16" t="s">
        <v>112</v>
      </c>
      <c r="H174" s="16" t="s">
        <v>132</v>
      </c>
      <c r="I174" s="16" t="s">
        <v>132</v>
      </c>
      <c r="J174" s="16" t="s">
        <v>132</v>
      </c>
      <c r="K174" s="16" t="s">
        <v>114</v>
      </c>
      <c r="L174" s="16" t="s">
        <v>110</v>
      </c>
      <c r="M174" s="16" t="s">
        <v>110</v>
      </c>
      <c r="N174" s="16">
        <v>46</v>
      </c>
      <c r="O174" s="16">
        <v>51</v>
      </c>
      <c r="P174" s="16">
        <v>84</v>
      </c>
      <c r="Q174" s="16">
        <v>29</v>
      </c>
      <c r="R174" s="16">
        <v>50</v>
      </c>
      <c r="S174" s="16">
        <v>44</v>
      </c>
      <c r="T174" s="16">
        <v>53</v>
      </c>
      <c r="U174" s="16">
        <v>60</v>
      </c>
      <c r="V174" s="16" t="s">
        <v>135</v>
      </c>
      <c r="W174" s="16">
        <v>417</v>
      </c>
      <c r="X174" s="16">
        <v>100</v>
      </c>
      <c r="Y174" s="16" t="s">
        <v>192</v>
      </c>
      <c r="Z174" s="16" t="s">
        <v>192</v>
      </c>
      <c r="AA174" s="18"/>
      <c r="AB174" s="16" t="s">
        <v>192</v>
      </c>
      <c r="AC174" s="16" t="s">
        <v>192</v>
      </c>
      <c r="AD174" s="18"/>
      <c r="AE174" s="16" t="s">
        <v>193</v>
      </c>
      <c r="AF174" s="16">
        <v>98.488659999999996</v>
      </c>
      <c r="AG174" s="16">
        <v>99.496219999999994</v>
      </c>
      <c r="AH174" s="16" t="s">
        <v>194</v>
      </c>
      <c r="AI174" s="16">
        <v>5</v>
      </c>
      <c r="AJ174" s="15" t="s">
        <v>192</v>
      </c>
    </row>
    <row r="175" spans="1:36">
      <c r="A175" s="16">
        <v>4091</v>
      </c>
      <c r="B175" s="16" t="s">
        <v>345</v>
      </c>
      <c r="C175" s="686" t="s">
        <v>132</v>
      </c>
      <c r="D175" s="16" t="s">
        <v>132</v>
      </c>
      <c r="E175" s="16" t="s">
        <v>132</v>
      </c>
      <c r="F175" s="16" t="s">
        <v>114</v>
      </c>
      <c r="G175" s="16" t="s">
        <v>132</v>
      </c>
      <c r="H175" s="16" t="s">
        <v>132</v>
      </c>
      <c r="I175" s="16" t="s">
        <v>132</v>
      </c>
      <c r="J175" s="16" t="s">
        <v>132</v>
      </c>
      <c r="K175" s="16" t="s">
        <v>132</v>
      </c>
      <c r="L175" s="16" t="s">
        <v>112</v>
      </c>
      <c r="M175" s="16" t="s">
        <v>132</v>
      </c>
      <c r="N175" s="16">
        <v>80</v>
      </c>
      <c r="O175" s="16">
        <v>76</v>
      </c>
      <c r="P175" s="16">
        <v>91</v>
      </c>
      <c r="Q175" s="16">
        <v>41</v>
      </c>
      <c r="R175" s="16">
        <v>64</v>
      </c>
      <c r="S175" s="16">
        <v>67</v>
      </c>
      <c r="T175" s="16">
        <v>61</v>
      </c>
      <c r="U175" s="16">
        <v>77</v>
      </c>
      <c r="V175" s="16" t="s">
        <v>135</v>
      </c>
      <c r="W175" s="16">
        <v>557</v>
      </c>
      <c r="X175" s="16">
        <v>100</v>
      </c>
      <c r="Y175" s="16" t="s">
        <v>192</v>
      </c>
      <c r="Z175" s="16" t="s">
        <v>192</v>
      </c>
      <c r="AA175" s="18"/>
      <c r="AB175" s="16" t="s">
        <v>192</v>
      </c>
      <c r="AC175" s="16" t="s">
        <v>192</v>
      </c>
      <c r="AD175" s="18"/>
      <c r="AE175" s="16" t="s">
        <v>193</v>
      </c>
      <c r="AF175" s="16">
        <v>89.266540000000006</v>
      </c>
      <c r="AG175" s="16">
        <v>98.032200000000003</v>
      </c>
      <c r="AH175" s="16" t="s">
        <v>194</v>
      </c>
      <c r="AI175" s="16">
        <v>5</v>
      </c>
      <c r="AJ175" s="15" t="s">
        <v>192</v>
      </c>
    </row>
    <row r="176" spans="1:36">
      <c r="A176" s="16">
        <v>4121</v>
      </c>
      <c r="B176" s="16" t="s">
        <v>346</v>
      </c>
      <c r="C176" s="686" t="s">
        <v>112</v>
      </c>
      <c r="D176" s="16" t="s">
        <v>112</v>
      </c>
      <c r="E176" s="16" t="s">
        <v>112</v>
      </c>
      <c r="F176" s="16" t="s">
        <v>112</v>
      </c>
      <c r="G176" s="16" t="s">
        <v>112</v>
      </c>
      <c r="H176" s="16" t="s">
        <v>112</v>
      </c>
      <c r="I176" s="16" t="s">
        <v>110</v>
      </c>
      <c r="J176" s="16" t="s">
        <v>110</v>
      </c>
      <c r="K176" s="16" t="s">
        <v>112</v>
      </c>
      <c r="L176" s="16" t="s">
        <v>110</v>
      </c>
      <c r="M176" s="16" t="s">
        <v>110</v>
      </c>
      <c r="N176" s="16">
        <v>57</v>
      </c>
      <c r="O176" s="16">
        <v>59</v>
      </c>
      <c r="P176" s="16">
        <v>65</v>
      </c>
      <c r="Q176" s="16">
        <v>33</v>
      </c>
      <c r="R176" s="16">
        <v>65</v>
      </c>
      <c r="S176" s="16">
        <v>56</v>
      </c>
      <c r="T176" s="16">
        <v>65</v>
      </c>
      <c r="U176" s="16">
        <v>63</v>
      </c>
      <c r="V176" s="16" t="s">
        <v>135</v>
      </c>
      <c r="W176" s="16">
        <v>463</v>
      </c>
      <c r="X176" s="16">
        <v>100</v>
      </c>
      <c r="Y176" s="16" t="s">
        <v>192</v>
      </c>
      <c r="Z176" s="16" t="s">
        <v>192</v>
      </c>
      <c r="AA176" s="18"/>
      <c r="AB176" s="16" t="s">
        <v>192</v>
      </c>
      <c r="AC176" s="16" t="s">
        <v>192</v>
      </c>
      <c r="AD176" s="18"/>
      <c r="AE176" s="16" t="s">
        <v>193</v>
      </c>
      <c r="AF176" s="16">
        <v>98.680729999999997</v>
      </c>
      <c r="AG176" s="16">
        <v>99.208439999999996</v>
      </c>
      <c r="AH176" s="16" t="s">
        <v>194</v>
      </c>
      <c r="AI176" s="16">
        <v>5</v>
      </c>
      <c r="AJ176" s="15" t="s">
        <v>192</v>
      </c>
    </row>
    <row r="177" spans="1:36">
      <c r="A177" s="16">
        <v>4171</v>
      </c>
      <c r="B177" s="16" t="s">
        <v>347</v>
      </c>
      <c r="C177" s="686" t="s">
        <v>114</v>
      </c>
      <c r="D177" s="16" t="s">
        <v>110</v>
      </c>
      <c r="E177" s="16" t="s">
        <v>112</v>
      </c>
      <c r="F177" s="16" t="s">
        <v>112</v>
      </c>
      <c r="G177" s="16" t="s">
        <v>112</v>
      </c>
      <c r="H177" s="16" t="s">
        <v>114</v>
      </c>
      <c r="I177" s="16" t="s">
        <v>112</v>
      </c>
      <c r="J177" s="16" t="s">
        <v>112</v>
      </c>
      <c r="K177" s="16" t="s">
        <v>112</v>
      </c>
      <c r="L177" s="16" t="s">
        <v>110</v>
      </c>
      <c r="M177" s="16" t="s">
        <v>110</v>
      </c>
      <c r="N177" s="16">
        <v>52</v>
      </c>
      <c r="O177" s="16">
        <v>46</v>
      </c>
      <c r="P177" s="16">
        <v>78</v>
      </c>
      <c r="Q177" s="16">
        <v>32</v>
      </c>
      <c r="R177" s="16">
        <v>59</v>
      </c>
      <c r="S177" s="16">
        <v>72</v>
      </c>
      <c r="T177" s="16">
        <v>75</v>
      </c>
      <c r="U177" s="16">
        <v>88</v>
      </c>
      <c r="V177" s="16" t="s">
        <v>135</v>
      </c>
      <c r="W177" s="16">
        <v>502</v>
      </c>
      <c r="X177" s="16">
        <v>100</v>
      </c>
      <c r="Y177" s="16" t="s">
        <v>192</v>
      </c>
      <c r="Z177" s="16" t="s">
        <v>192</v>
      </c>
      <c r="AA177" s="18"/>
      <c r="AB177" s="16" t="s">
        <v>192</v>
      </c>
      <c r="AC177" s="16" t="s">
        <v>192</v>
      </c>
      <c r="AD177" s="18"/>
      <c r="AE177" s="16" t="s">
        <v>193</v>
      </c>
      <c r="AF177" s="16">
        <v>96.788989999999998</v>
      </c>
      <c r="AG177" s="16">
        <v>99.54128</v>
      </c>
      <c r="AH177" s="16" t="s">
        <v>194</v>
      </c>
      <c r="AI177" s="16">
        <v>5</v>
      </c>
      <c r="AJ177" s="15" t="s">
        <v>192</v>
      </c>
    </row>
    <row r="178" spans="1:36">
      <c r="A178" s="16">
        <v>4221</v>
      </c>
      <c r="B178" s="16" t="s">
        <v>348</v>
      </c>
      <c r="C178" s="686" t="s">
        <v>132</v>
      </c>
      <c r="D178" s="16" t="s">
        <v>132</v>
      </c>
      <c r="E178" s="16" t="s">
        <v>132</v>
      </c>
      <c r="F178" s="16" t="s">
        <v>132</v>
      </c>
      <c r="G178" s="16" t="s">
        <v>132</v>
      </c>
      <c r="H178" s="16" t="s">
        <v>132</v>
      </c>
      <c r="I178" s="16" t="s">
        <v>132</v>
      </c>
      <c r="J178" s="16" t="s">
        <v>132</v>
      </c>
      <c r="K178" s="16" t="s">
        <v>132</v>
      </c>
      <c r="L178" s="16" t="s">
        <v>114</v>
      </c>
      <c r="M178" s="16" t="s">
        <v>132</v>
      </c>
      <c r="N178" s="16">
        <v>93</v>
      </c>
      <c r="O178" s="16">
        <v>90</v>
      </c>
      <c r="P178" s="16">
        <v>88</v>
      </c>
      <c r="Q178" s="16">
        <v>73</v>
      </c>
      <c r="R178" s="16">
        <v>76</v>
      </c>
      <c r="S178" s="16">
        <v>72</v>
      </c>
      <c r="T178" s="16">
        <v>64</v>
      </c>
      <c r="U178" s="16">
        <v>71</v>
      </c>
      <c r="V178" s="16" t="s">
        <v>135</v>
      </c>
      <c r="W178" s="16">
        <v>627</v>
      </c>
      <c r="X178" s="16">
        <v>100</v>
      </c>
      <c r="Y178" s="16" t="s">
        <v>192</v>
      </c>
      <c r="Z178" s="16" t="s">
        <v>192</v>
      </c>
      <c r="AA178" s="18"/>
      <c r="AB178" s="16" t="s">
        <v>192</v>
      </c>
      <c r="AC178" s="16" t="s">
        <v>192</v>
      </c>
      <c r="AD178" s="18"/>
      <c r="AE178" s="16" t="s">
        <v>193</v>
      </c>
      <c r="AF178" s="16">
        <v>24.958939999999998</v>
      </c>
      <c r="AG178" s="16">
        <v>55.500819999999997</v>
      </c>
      <c r="AH178" s="16" t="s">
        <v>194</v>
      </c>
      <c r="AI178" s="16">
        <v>5</v>
      </c>
      <c r="AJ178" s="15" t="s">
        <v>193</v>
      </c>
    </row>
    <row r="179" spans="1:36">
      <c r="A179" s="16">
        <v>4241</v>
      </c>
      <c r="B179" s="16" t="s">
        <v>349</v>
      </c>
      <c r="C179" s="686" t="s">
        <v>132</v>
      </c>
      <c r="D179" s="16" t="s">
        <v>132</v>
      </c>
      <c r="E179" s="16" t="s">
        <v>132</v>
      </c>
      <c r="F179" s="16" t="s">
        <v>132</v>
      </c>
      <c r="G179" s="16" t="s">
        <v>114</v>
      </c>
      <c r="H179" s="16" t="s">
        <v>132</v>
      </c>
      <c r="I179" s="16" t="s">
        <v>132</v>
      </c>
      <c r="J179" s="16" t="s">
        <v>114</v>
      </c>
      <c r="K179" s="16" t="s">
        <v>112</v>
      </c>
      <c r="L179" s="16" t="s">
        <v>112</v>
      </c>
      <c r="M179" s="16" t="s">
        <v>112</v>
      </c>
      <c r="N179" s="16">
        <v>79</v>
      </c>
      <c r="O179" s="16">
        <v>75</v>
      </c>
      <c r="P179" s="16">
        <v>88</v>
      </c>
      <c r="Q179" s="16">
        <v>53</v>
      </c>
      <c r="R179" s="16">
        <v>73</v>
      </c>
      <c r="S179" s="16">
        <v>54</v>
      </c>
      <c r="T179" s="16">
        <v>61</v>
      </c>
      <c r="U179" s="16">
        <v>56</v>
      </c>
      <c r="V179" s="16" t="s">
        <v>135</v>
      </c>
      <c r="W179" s="16">
        <v>539</v>
      </c>
      <c r="X179" s="16">
        <v>100</v>
      </c>
      <c r="Y179" s="16" t="s">
        <v>192</v>
      </c>
      <c r="Z179" s="16" t="s">
        <v>192</v>
      </c>
      <c r="AA179" s="18"/>
      <c r="AB179" s="16" t="s">
        <v>192</v>
      </c>
      <c r="AC179" s="16" t="s">
        <v>192</v>
      </c>
      <c r="AD179" s="18"/>
      <c r="AE179" s="16" t="s">
        <v>193</v>
      </c>
      <c r="AF179" s="16">
        <v>85.698560000000001</v>
      </c>
      <c r="AG179" s="16">
        <v>96.80968</v>
      </c>
      <c r="AH179" s="16" t="s">
        <v>194</v>
      </c>
      <c r="AI179" s="16">
        <v>5</v>
      </c>
      <c r="AJ179" s="15" t="s">
        <v>192</v>
      </c>
    </row>
    <row r="180" spans="1:36">
      <c r="A180" s="16">
        <v>4261</v>
      </c>
      <c r="B180" s="16" t="s">
        <v>350</v>
      </c>
      <c r="C180" s="686" t="s">
        <v>132</v>
      </c>
      <c r="D180" s="16" t="s">
        <v>132</v>
      </c>
      <c r="E180" s="16" t="s">
        <v>132</v>
      </c>
      <c r="F180" s="16" t="s">
        <v>132</v>
      </c>
      <c r="G180" s="16" t="s">
        <v>132</v>
      </c>
      <c r="H180" s="16" t="s">
        <v>132</v>
      </c>
      <c r="I180" s="16" t="s">
        <v>132</v>
      </c>
      <c r="J180" s="16" t="s">
        <v>132</v>
      </c>
      <c r="K180" s="16" t="s">
        <v>112</v>
      </c>
      <c r="L180" s="16" t="s">
        <v>132</v>
      </c>
      <c r="M180" s="16" t="s">
        <v>112</v>
      </c>
      <c r="N180" s="16">
        <v>79</v>
      </c>
      <c r="O180" s="16">
        <v>83</v>
      </c>
      <c r="P180" s="16">
        <v>93</v>
      </c>
      <c r="Q180" s="16">
        <v>53</v>
      </c>
      <c r="R180" s="16">
        <v>77</v>
      </c>
      <c r="S180" s="16">
        <v>75</v>
      </c>
      <c r="T180" s="16">
        <v>66</v>
      </c>
      <c r="U180" s="16">
        <v>82</v>
      </c>
      <c r="V180" s="16" t="s">
        <v>135</v>
      </c>
      <c r="W180" s="16">
        <v>608</v>
      </c>
      <c r="X180" s="16">
        <v>100</v>
      </c>
      <c r="Y180" s="16" t="s">
        <v>192</v>
      </c>
      <c r="Z180" s="16" t="s">
        <v>192</v>
      </c>
      <c r="AA180" s="18"/>
      <c r="AB180" s="16" t="s">
        <v>192</v>
      </c>
      <c r="AC180" s="16" t="s">
        <v>192</v>
      </c>
      <c r="AD180" s="18"/>
      <c r="AE180" s="16" t="s">
        <v>193</v>
      </c>
      <c r="AF180" s="16">
        <v>87.644779999999997</v>
      </c>
      <c r="AG180" s="16">
        <v>98.198189999999997</v>
      </c>
      <c r="AH180" s="16" t="s">
        <v>194</v>
      </c>
      <c r="AI180" s="16">
        <v>5</v>
      </c>
      <c r="AJ180" s="15" t="s">
        <v>192</v>
      </c>
    </row>
    <row r="181" spans="1:36">
      <c r="A181" s="16">
        <v>4281</v>
      </c>
      <c r="B181" s="16" t="s">
        <v>351</v>
      </c>
      <c r="C181" s="686" t="s">
        <v>132</v>
      </c>
      <c r="D181" s="16" t="s">
        <v>132</v>
      </c>
      <c r="E181" s="16" t="s">
        <v>132</v>
      </c>
      <c r="F181" s="16" t="s">
        <v>114</v>
      </c>
      <c r="G181" s="16" t="s">
        <v>132</v>
      </c>
      <c r="H181" s="16" t="s">
        <v>132</v>
      </c>
      <c r="I181" s="16" t="s">
        <v>132</v>
      </c>
      <c r="J181" s="16" t="s">
        <v>112</v>
      </c>
      <c r="K181" s="16" t="s">
        <v>114</v>
      </c>
      <c r="L181" s="16" t="s">
        <v>132</v>
      </c>
      <c r="M181" s="16" t="s">
        <v>112</v>
      </c>
      <c r="N181" s="16">
        <v>83</v>
      </c>
      <c r="O181" s="16">
        <v>87</v>
      </c>
      <c r="P181" s="16">
        <v>94</v>
      </c>
      <c r="Q181" s="16">
        <v>59</v>
      </c>
      <c r="R181" s="16">
        <v>74</v>
      </c>
      <c r="S181" s="16">
        <v>54</v>
      </c>
      <c r="T181" s="16">
        <v>68</v>
      </c>
      <c r="U181" s="16">
        <v>57</v>
      </c>
      <c r="V181" s="16" t="s">
        <v>135</v>
      </c>
      <c r="W181" s="16">
        <v>576</v>
      </c>
      <c r="X181" s="16">
        <v>100</v>
      </c>
      <c r="Y181" s="16" t="s">
        <v>192</v>
      </c>
      <c r="Z181" s="16" t="s">
        <v>192</v>
      </c>
      <c r="AA181" s="18"/>
      <c r="AB181" s="16" t="s">
        <v>192</v>
      </c>
      <c r="AC181" s="16" t="s">
        <v>192</v>
      </c>
      <c r="AD181" s="18"/>
      <c r="AE181" s="16" t="s">
        <v>193</v>
      </c>
      <c r="AF181" s="16">
        <v>62.5</v>
      </c>
      <c r="AG181" s="16">
        <v>92.930319999999995</v>
      </c>
      <c r="AH181" s="16" t="s">
        <v>194</v>
      </c>
      <c r="AI181" s="16">
        <v>5</v>
      </c>
      <c r="AJ181" s="15" t="s">
        <v>192</v>
      </c>
    </row>
    <row r="182" spans="1:36">
      <c r="A182" s="16">
        <v>4301</v>
      </c>
      <c r="B182" s="16" t="s">
        <v>352</v>
      </c>
      <c r="C182" s="686" t="s">
        <v>114</v>
      </c>
      <c r="D182" s="16" t="s">
        <v>132</v>
      </c>
      <c r="E182" s="16" t="s">
        <v>132</v>
      </c>
      <c r="F182" s="16" t="s">
        <v>112</v>
      </c>
      <c r="G182" s="16" t="s">
        <v>114</v>
      </c>
      <c r="H182" s="16" t="s">
        <v>114</v>
      </c>
      <c r="I182" s="16" t="s">
        <v>114</v>
      </c>
      <c r="J182" s="16" t="s">
        <v>112</v>
      </c>
      <c r="K182" s="16" t="s">
        <v>114</v>
      </c>
      <c r="L182" s="16" t="s">
        <v>110</v>
      </c>
      <c r="M182" s="16" t="s">
        <v>110</v>
      </c>
      <c r="N182" s="16">
        <v>70</v>
      </c>
      <c r="O182" s="16">
        <v>70</v>
      </c>
      <c r="P182" s="16">
        <v>88</v>
      </c>
      <c r="Q182" s="16">
        <v>64</v>
      </c>
      <c r="R182" s="16">
        <v>66</v>
      </c>
      <c r="S182" s="16">
        <v>60</v>
      </c>
      <c r="T182" s="16">
        <v>48</v>
      </c>
      <c r="U182" s="16">
        <v>63</v>
      </c>
      <c r="V182" s="16" t="s">
        <v>135</v>
      </c>
      <c r="W182" s="16">
        <v>529</v>
      </c>
      <c r="X182" s="16">
        <v>100</v>
      </c>
      <c r="Y182" s="16" t="s">
        <v>192</v>
      </c>
      <c r="Z182" s="16" t="s">
        <v>193</v>
      </c>
      <c r="AA182" s="18" t="s">
        <v>193</v>
      </c>
      <c r="AB182" s="16" t="s">
        <v>192</v>
      </c>
      <c r="AC182" s="16" t="s">
        <v>192</v>
      </c>
      <c r="AD182" s="18"/>
      <c r="AE182" s="16" t="s">
        <v>193</v>
      </c>
      <c r="AF182" s="16">
        <v>91.163790000000006</v>
      </c>
      <c r="AG182" s="16">
        <v>99.353440000000006</v>
      </c>
      <c r="AH182" s="16" t="s">
        <v>194</v>
      </c>
      <c r="AI182" s="16">
        <v>5</v>
      </c>
      <c r="AJ182" s="15" t="s">
        <v>192</v>
      </c>
    </row>
    <row r="183" spans="1:36">
      <c r="A183" s="16">
        <v>4341</v>
      </c>
      <c r="B183" s="16" t="s">
        <v>353</v>
      </c>
      <c r="C183" s="686" t="s">
        <v>112</v>
      </c>
      <c r="D183" s="16" t="s">
        <v>132</v>
      </c>
      <c r="E183" s="16" t="s">
        <v>110</v>
      </c>
      <c r="F183" s="16" t="s">
        <v>114</v>
      </c>
      <c r="G183" s="16" t="s">
        <v>114</v>
      </c>
      <c r="H183" s="16" t="s">
        <v>132</v>
      </c>
      <c r="I183" s="16" t="s">
        <v>112</v>
      </c>
      <c r="J183" s="16" t="s">
        <v>114</v>
      </c>
      <c r="K183" s="16" t="s">
        <v>114</v>
      </c>
      <c r="L183" s="16" t="s">
        <v>112</v>
      </c>
      <c r="M183" s="16" t="s">
        <v>110</v>
      </c>
      <c r="N183" s="16">
        <v>60</v>
      </c>
      <c r="O183" s="16">
        <v>63</v>
      </c>
      <c r="P183" s="16">
        <v>92</v>
      </c>
      <c r="Q183" s="16">
        <v>12</v>
      </c>
      <c r="R183" s="16">
        <v>52</v>
      </c>
      <c r="S183" s="16">
        <v>61</v>
      </c>
      <c r="T183" s="16">
        <v>68</v>
      </c>
      <c r="U183" s="16">
        <v>65</v>
      </c>
      <c r="V183" s="16" t="s">
        <v>135</v>
      </c>
      <c r="W183" s="16">
        <v>473</v>
      </c>
      <c r="X183" s="16">
        <v>100</v>
      </c>
      <c r="Y183" s="16" t="s">
        <v>192</v>
      </c>
      <c r="Z183" s="16" t="s">
        <v>192</v>
      </c>
      <c r="AA183" s="18"/>
      <c r="AB183" s="16" t="s">
        <v>192</v>
      </c>
      <c r="AC183" s="16" t="s">
        <v>192</v>
      </c>
      <c r="AD183" s="18"/>
      <c r="AE183" s="16" t="s">
        <v>193</v>
      </c>
      <c r="AF183" s="16">
        <v>90.120480000000001</v>
      </c>
      <c r="AG183" s="16">
        <v>99.277100000000004</v>
      </c>
      <c r="AH183" s="16" t="s">
        <v>194</v>
      </c>
      <c r="AI183" s="16">
        <v>5</v>
      </c>
      <c r="AJ183" s="15" t="s">
        <v>192</v>
      </c>
    </row>
    <row r="184" spans="1:36">
      <c r="A184" s="16">
        <v>4381</v>
      </c>
      <c r="B184" s="16" t="s">
        <v>354</v>
      </c>
      <c r="C184" s="686" t="s">
        <v>132</v>
      </c>
      <c r="D184" s="16" t="s">
        <v>132</v>
      </c>
      <c r="E184" s="16" t="s">
        <v>132</v>
      </c>
      <c r="F184" s="16" t="s">
        <v>132</v>
      </c>
      <c r="G184" s="16" t="s">
        <v>132</v>
      </c>
      <c r="H184" s="16" t="s">
        <v>132</v>
      </c>
      <c r="I184" s="16" t="s">
        <v>132</v>
      </c>
      <c r="J184" s="16" t="s">
        <v>132</v>
      </c>
      <c r="K184" s="16" t="s">
        <v>132</v>
      </c>
      <c r="L184" s="16" t="s">
        <v>112</v>
      </c>
      <c r="M184" s="16" t="s">
        <v>112</v>
      </c>
      <c r="N184" s="16">
        <v>79</v>
      </c>
      <c r="O184" s="16">
        <v>77</v>
      </c>
      <c r="P184" s="16">
        <v>91</v>
      </c>
      <c r="Q184" s="16">
        <v>54</v>
      </c>
      <c r="R184" s="16">
        <v>70</v>
      </c>
      <c r="S184" s="16">
        <v>71</v>
      </c>
      <c r="T184" s="16">
        <v>56</v>
      </c>
      <c r="U184" s="16">
        <v>61</v>
      </c>
      <c r="V184" s="16" t="s">
        <v>135</v>
      </c>
      <c r="W184" s="16">
        <v>559</v>
      </c>
      <c r="X184" s="16">
        <v>100</v>
      </c>
      <c r="Y184" s="16" t="s">
        <v>192</v>
      </c>
      <c r="Z184" s="16" t="s">
        <v>192</v>
      </c>
      <c r="AA184" s="18"/>
      <c r="AB184" s="16" t="s">
        <v>192</v>
      </c>
      <c r="AC184" s="16" t="s">
        <v>192</v>
      </c>
      <c r="AD184" s="18"/>
      <c r="AE184" s="16" t="s">
        <v>193</v>
      </c>
      <c r="AF184" s="16">
        <v>65.879570000000001</v>
      </c>
      <c r="AG184" s="16">
        <v>82.408500000000004</v>
      </c>
      <c r="AH184" s="16" t="s">
        <v>194</v>
      </c>
      <c r="AI184" s="16">
        <v>5</v>
      </c>
      <c r="AJ184" s="15" t="s">
        <v>192</v>
      </c>
    </row>
    <row r="185" spans="1:36">
      <c r="A185" s="16">
        <v>4391</v>
      </c>
      <c r="B185" s="16" t="s">
        <v>355</v>
      </c>
      <c r="C185" s="686" t="s">
        <v>132</v>
      </c>
      <c r="D185" s="16" t="s">
        <v>132</v>
      </c>
      <c r="E185" s="16" t="s">
        <v>114</v>
      </c>
      <c r="F185" s="16" t="s">
        <v>112</v>
      </c>
      <c r="G185" s="16" t="s">
        <v>114</v>
      </c>
      <c r="H185" s="16" t="s">
        <v>132</v>
      </c>
      <c r="I185" s="16" t="s">
        <v>112</v>
      </c>
      <c r="J185" s="16" t="s">
        <v>112</v>
      </c>
      <c r="K185" s="16" t="s">
        <v>114</v>
      </c>
      <c r="L185" s="16" t="s">
        <v>110</v>
      </c>
      <c r="M185" s="16" t="s">
        <v>110</v>
      </c>
      <c r="N185" s="16">
        <v>67</v>
      </c>
      <c r="O185" s="16">
        <v>74</v>
      </c>
      <c r="P185" s="16">
        <v>94</v>
      </c>
      <c r="Q185" s="16">
        <v>26</v>
      </c>
      <c r="R185" s="16">
        <v>67</v>
      </c>
      <c r="S185" s="16">
        <v>59</v>
      </c>
      <c r="T185" s="16">
        <v>72</v>
      </c>
      <c r="U185" s="16">
        <v>66</v>
      </c>
      <c r="V185" s="16" t="s">
        <v>135</v>
      </c>
      <c r="W185" s="16">
        <v>525</v>
      </c>
      <c r="X185" s="16">
        <v>100</v>
      </c>
      <c r="Y185" s="16" t="s">
        <v>192</v>
      </c>
      <c r="Z185" s="16" t="s">
        <v>192</v>
      </c>
      <c r="AA185" s="18"/>
      <c r="AB185" s="16" t="s">
        <v>192</v>
      </c>
      <c r="AC185" s="16" t="s">
        <v>192</v>
      </c>
      <c r="AD185" s="18"/>
      <c r="AE185" s="16" t="s">
        <v>193</v>
      </c>
      <c r="AF185" s="16">
        <v>93.627449999999996</v>
      </c>
      <c r="AG185" s="16">
        <v>95.915030000000002</v>
      </c>
      <c r="AH185" s="16" t="s">
        <v>194</v>
      </c>
      <c r="AI185" s="16">
        <v>5</v>
      </c>
      <c r="AJ185" s="15" t="s">
        <v>192</v>
      </c>
    </row>
    <row r="186" spans="1:36">
      <c r="A186" s="16">
        <v>4401</v>
      </c>
      <c r="B186" s="16" t="s">
        <v>356</v>
      </c>
      <c r="C186" s="686" t="s">
        <v>116</v>
      </c>
      <c r="D186" s="16" t="s">
        <v>114</v>
      </c>
      <c r="E186" s="16" t="s">
        <v>110</v>
      </c>
      <c r="F186" s="16" t="s">
        <v>110</v>
      </c>
      <c r="G186" s="16" t="s">
        <v>110</v>
      </c>
      <c r="H186" s="16" t="s">
        <v>114</v>
      </c>
      <c r="I186" s="16" t="s">
        <v>112</v>
      </c>
      <c r="J186" s="16" t="s">
        <v>112</v>
      </c>
      <c r="K186" s="16" t="s">
        <v>110</v>
      </c>
      <c r="L186" s="16" t="s">
        <v>110</v>
      </c>
      <c r="M186" s="16" t="s">
        <v>110</v>
      </c>
      <c r="N186" s="16">
        <v>41</v>
      </c>
      <c r="O186" s="16">
        <v>51</v>
      </c>
      <c r="P186" s="16">
        <v>86</v>
      </c>
      <c r="Q186" s="16">
        <v>14</v>
      </c>
      <c r="R186" s="16">
        <v>47</v>
      </c>
      <c r="S186" s="16">
        <v>43</v>
      </c>
      <c r="T186" s="16">
        <v>33</v>
      </c>
      <c r="U186" s="16">
        <v>43</v>
      </c>
      <c r="V186" s="16" t="s">
        <v>135</v>
      </c>
      <c r="W186" s="16">
        <v>358</v>
      </c>
      <c r="X186" s="16">
        <v>99</v>
      </c>
      <c r="Y186" s="16" t="s">
        <v>192</v>
      </c>
      <c r="Z186" s="16" t="s">
        <v>193</v>
      </c>
      <c r="AA186" s="18"/>
      <c r="AB186" s="16" t="s">
        <v>192</v>
      </c>
      <c r="AC186" s="16" t="s">
        <v>193</v>
      </c>
      <c r="AD186" s="18"/>
      <c r="AE186" s="16" t="s">
        <v>193</v>
      </c>
      <c r="AF186" s="16">
        <v>91.683989999999994</v>
      </c>
      <c r="AG186" s="16">
        <v>98.752589999999998</v>
      </c>
      <c r="AH186" s="16" t="s">
        <v>194</v>
      </c>
      <c r="AI186" s="16">
        <v>5</v>
      </c>
      <c r="AJ186" s="15" t="s">
        <v>192</v>
      </c>
    </row>
    <row r="187" spans="1:36">
      <c r="A187" s="16">
        <v>4421</v>
      </c>
      <c r="B187" s="16" t="s">
        <v>357</v>
      </c>
      <c r="C187" s="686" t="s">
        <v>132</v>
      </c>
      <c r="D187" s="16" t="s">
        <v>132</v>
      </c>
      <c r="E187" s="16" t="s">
        <v>132</v>
      </c>
      <c r="F187" s="16" t="s">
        <v>132</v>
      </c>
      <c r="G187" s="16" t="s">
        <v>132</v>
      </c>
      <c r="H187" s="16" t="s">
        <v>132</v>
      </c>
      <c r="I187" s="16" t="s">
        <v>132</v>
      </c>
      <c r="J187" s="16" t="s">
        <v>132</v>
      </c>
      <c r="K187" s="16" t="s">
        <v>132</v>
      </c>
      <c r="L187" s="16" t="s">
        <v>132</v>
      </c>
      <c r="M187" s="16" t="s">
        <v>132</v>
      </c>
      <c r="N187" s="16">
        <v>95</v>
      </c>
      <c r="O187" s="16">
        <v>93</v>
      </c>
      <c r="P187" s="16">
        <v>92</v>
      </c>
      <c r="Q187" s="16">
        <v>84</v>
      </c>
      <c r="R187" s="16">
        <v>77</v>
      </c>
      <c r="S187" s="16">
        <v>71</v>
      </c>
      <c r="T187" s="16">
        <v>62</v>
      </c>
      <c r="U187" s="16">
        <v>77</v>
      </c>
      <c r="V187" s="16" t="s">
        <v>135</v>
      </c>
      <c r="W187" s="16">
        <v>651</v>
      </c>
      <c r="X187" s="16">
        <v>100</v>
      </c>
      <c r="Y187" s="16" t="s">
        <v>192</v>
      </c>
      <c r="Z187" s="16" t="s">
        <v>192</v>
      </c>
      <c r="AA187" s="18"/>
      <c r="AB187" s="16" t="s">
        <v>192</v>
      </c>
      <c r="AC187" s="16" t="s">
        <v>192</v>
      </c>
      <c r="AD187" s="18"/>
      <c r="AE187" s="16" t="s">
        <v>193</v>
      </c>
      <c r="AF187" s="16">
        <v>16.268979999999999</v>
      </c>
      <c r="AG187" s="16">
        <v>61.605200000000004</v>
      </c>
      <c r="AH187" s="16" t="s">
        <v>194</v>
      </c>
      <c r="AI187" s="16">
        <v>5</v>
      </c>
      <c r="AJ187" s="15" t="s">
        <v>193</v>
      </c>
    </row>
    <row r="188" spans="1:36">
      <c r="A188" s="16">
        <v>4441</v>
      </c>
      <c r="B188" s="16" t="s">
        <v>358</v>
      </c>
      <c r="C188" s="686" t="s">
        <v>132</v>
      </c>
      <c r="D188" s="16" t="s">
        <v>132</v>
      </c>
      <c r="E188" s="16" t="s">
        <v>114</v>
      </c>
      <c r="F188" s="16" t="s">
        <v>110</v>
      </c>
      <c r="G188" s="16" t="s">
        <v>112</v>
      </c>
      <c r="H188" s="16" t="s">
        <v>112</v>
      </c>
      <c r="I188" s="16" t="s">
        <v>132</v>
      </c>
      <c r="J188" s="16" t="s">
        <v>114</v>
      </c>
      <c r="K188" s="16" t="s">
        <v>110</v>
      </c>
      <c r="L188" s="16" t="s">
        <v>110</v>
      </c>
      <c r="M188" s="16" t="s">
        <v>112</v>
      </c>
      <c r="N188" s="16">
        <v>69</v>
      </c>
      <c r="O188" s="16">
        <v>66</v>
      </c>
      <c r="P188" s="16">
        <v>84</v>
      </c>
      <c r="Q188" s="16">
        <v>41</v>
      </c>
      <c r="R188" s="16">
        <v>65</v>
      </c>
      <c r="S188" s="16">
        <v>71</v>
      </c>
      <c r="T188" s="16">
        <v>53</v>
      </c>
      <c r="U188" s="16">
        <v>77</v>
      </c>
      <c r="V188" s="16" t="s">
        <v>135</v>
      </c>
      <c r="W188" s="16">
        <v>526</v>
      </c>
      <c r="X188" s="16">
        <v>100</v>
      </c>
      <c r="Y188" s="16" t="s">
        <v>192</v>
      </c>
      <c r="Z188" s="16" t="s">
        <v>192</v>
      </c>
      <c r="AA188" s="18"/>
      <c r="AB188" s="16" t="s">
        <v>192</v>
      </c>
      <c r="AC188" s="16" t="s">
        <v>192</v>
      </c>
      <c r="AD188" s="18"/>
      <c r="AE188" s="16" t="s">
        <v>193</v>
      </c>
      <c r="AF188" s="16">
        <v>89.867840000000001</v>
      </c>
      <c r="AG188" s="16">
        <v>97.797349999999994</v>
      </c>
      <c r="AH188" s="16" t="s">
        <v>194</v>
      </c>
      <c r="AI188" s="16">
        <v>5</v>
      </c>
      <c r="AJ188" s="15" t="s">
        <v>192</v>
      </c>
    </row>
    <row r="189" spans="1:36">
      <c r="A189" s="16">
        <v>4461</v>
      </c>
      <c r="B189" s="16" t="s">
        <v>359</v>
      </c>
      <c r="C189" s="686" t="s">
        <v>112</v>
      </c>
      <c r="D189" s="16" t="s">
        <v>110</v>
      </c>
      <c r="E189" s="16" t="s">
        <v>112</v>
      </c>
      <c r="F189" s="16" t="s">
        <v>116</v>
      </c>
      <c r="G189" s="16" t="s">
        <v>110</v>
      </c>
      <c r="H189" s="16" t="s">
        <v>112</v>
      </c>
      <c r="I189" s="16" t="s">
        <v>112</v>
      </c>
      <c r="J189" s="16" t="s">
        <v>112</v>
      </c>
      <c r="K189" s="16" t="s">
        <v>110</v>
      </c>
      <c r="L189" s="16" t="s">
        <v>112</v>
      </c>
      <c r="M189" s="16" t="s">
        <v>110</v>
      </c>
      <c r="N189" s="16">
        <v>56</v>
      </c>
      <c r="O189" s="16">
        <v>58</v>
      </c>
      <c r="P189" s="16">
        <v>68</v>
      </c>
      <c r="Q189" s="16">
        <v>28</v>
      </c>
      <c r="R189" s="16">
        <v>65</v>
      </c>
      <c r="S189" s="16">
        <v>82</v>
      </c>
      <c r="T189" s="16">
        <v>53</v>
      </c>
      <c r="U189" s="16">
        <v>77</v>
      </c>
      <c r="V189" s="16" t="s">
        <v>135</v>
      </c>
      <c r="W189" s="16">
        <v>487</v>
      </c>
      <c r="X189" s="16">
        <v>100</v>
      </c>
      <c r="Y189" s="16" t="s">
        <v>192</v>
      </c>
      <c r="Z189" s="16" t="s">
        <v>192</v>
      </c>
      <c r="AA189" s="18"/>
      <c r="AB189" s="16" t="s">
        <v>192</v>
      </c>
      <c r="AC189" s="16" t="s">
        <v>192</v>
      </c>
      <c r="AD189" s="18"/>
      <c r="AE189" s="16" t="s">
        <v>193</v>
      </c>
      <c r="AF189" s="16">
        <v>95.275589999999994</v>
      </c>
      <c r="AG189" s="16">
        <v>98.687659999999994</v>
      </c>
      <c r="AH189" s="16" t="s">
        <v>194</v>
      </c>
      <c r="AI189" s="16">
        <v>5</v>
      </c>
      <c r="AJ189" s="15" t="s">
        <v>192</v>
      </c>
    </row>
    <row r="190" spans="1:36">
      <c r="A190" s="16">
        <v>4491</v>
      </c>
      <c r="B190" s="16" t="s">
        <v>360</v>
      </c>
      <c r="C190" s="686" t="s">
        <v>112</v>
      </c>
      <c r="D190" s="16" t="s">
        <v>132</v>
      </c>
      <c r="E190" s="16" t="s">
        <v>132</v>
      </c>
      <c r="F190" s="16" t="s">
        <v>112</v>
      </c>
      <c r="G190" s="16" t="s">
        <v>114</v>
      </c>
      <c r="H190" s="16" t="s">
        <v>112</v>
      </c>
      <c r="I190" s="16" t="s">
        <v>110</v>
      </c>
      <c r="J190" s="16" t="s">
        <v>112</v>
      </c>
      <c r="K190" s="16" t="s">
        <v>110</v>
      </c>
      <c r="L190" s="16" t="s">
        <v>110</v>
      </c>
      <c r="M190" s="16" t="s">
        <v>110</v>
      </c>
      <c r="N190" s="16">
        <v>58</v>
      </c>
      <c r="O190" s="16">
        <v>70</v>
      </c>
      <c r="P190" s="16">
        <v>90</v>
      </c>
      <c r="Q190" s="16">
        <v>28</v>
      </c>
      <c r="R190" s="16">
        <v>57</v>
      </c>
      <c r="S190" s="16">
        <v>57</v>
      </c>
      <c r="T190" s="16">
        <v>37</v>
      </c>
      <c r="U190" s="16">
        <v>52</v>
      </c>
      <c r="V190" s="16" t="s">
        <v>135</v>
      </c>
      <c r="W190" s="16">
        <v>449</v>
      </c>
      <c r="X190" s="16">
        <v>100</v>
      </c>
      <c r="Y190" s="16" t="s">
        <v>192</v>
      </c>
      <c r="Z190" s="16" t="s">
        <v>193</v>
      </c>
      <c r="AA190" s="18"/>
      <c r="AB190" s="16" t="s">
        <v>192</v>
      </c>
      <c r="AC190" s="16" t="s">
        <v>192</v>
      </c>
      <c r="AD190" s="18"/>
      <c r="AE190" s="16" t="s">
        <v>193</v>
      </c>
      <c r="AF190" s="16">
        <v>93.073040000000006</v>
      </c>
      <c r="AG190" s="16">
        <v>99.496219999999994</v>
      </c>
      <c r="AH190" s="16" t="s">
        <v>194</v>
      </c>
      <c r="AI190" s="16">
        <v>5</v>
      </c>
      <c r="AJ190" s="15" t="s">
        <v>192</v>
      </c>
    </row>
    <row r="191" spans="1:36">
      <c r="A191" s="16">
        <v>4501</v>
      </c>
      <c r="B191" s="16" t="s">
        <v>361</v>
      </c>
      <c r="C191" s="686" t="s">
        <v>112</v>
      </c>
      <c r="D191" s="16" t="s">
        <v>132</v>
      </c>
      <c r="E191" s="16" t="s">
        <v>112</v>
      </c>
      <c r="F191" s="16" t="s">
        <v>132</v>
      </c>
      <c r="G191" s="16" t="s">
        <v>114</v>
      </c>
      <c r="H191" s="16" t="s">
        <v>114</v>
      </c>
      <c r="I191" s="16" t="s">
        <v>114</v>
      </c>
      <c r="J191" s="16" t="s">
        <v>110</v>
      </c>
      <c r="K191" s="16" t="s">
        <v>110</v>
      </c>
      <c r="L191" s="16" t="s">
        <v>110</v>
      </c>
      <c r="M191" s="16" t="s">
        <v>110</v>
      </c>
      <c r="N191" s="16">
        <v>48</v>
      </c>
      <c r="O191" s="16">
        <v>69</v>
      </c>
      <c r="P191" s="16">
        <v>74</v>
      </c>
      <c r="Q191" s="16">
        <v>33</v>
      </c>
      <c r="R191" s="16">
        <v>50</v>
      </c>
      <c r="S191" s="16">
        <v>56</v>
      </c>
      <c r="T191" s="16">
        <v>60</v>
      </c>
      <c r="U191" s="16">
        <v>58</v>
      </c>
      <c r="V191" s="16" t="s">
        <v>135</v>
      </c>
      <c r="W191" s="16">
        <v>448</v>
      </c>
      <c r="X191" s="16">
        <v>100</v>
      </c>
      <c r="Y191" s="16" t="s">
        <v>192</v>
      </c>
      <c r="Z191" s="16" t="s">
        <v>192</v>
      </c>
      <c r="AA191" s="18"/>
      <c r="AB191" s="16" t="s">
        <v>192</v>
      </c>
      <c r="AC191" s="16" t="s">
        <v>192</v>
      </c>
      <c r="AD191" s="18"/>
      <c r="AE191" s="16" t="s">
        <v>193</v>
      </c>
      <c r="AF191" s="16">
        <v>95.515690000000006</v>
      </c>
      <c r="AG191" s="16">
        <v>98.654700000000005</v>
      </c>
      <c r="AH191" s="16" t="s">
        <v>194</v>
      </c>
      <c r="AI191" s="16">
        <v>5</v>
      </c>
      <c r="AJ191" s="15" t="s">
        <v>192</v>
      </c>
    </row>
    <row r="192" spans="1:36">
      <c r="A192" s="16">
        <v>4511</v>
      </c>
      <c r="B192" s="16" t="s">
        <v>362</v>
      </c>
      <c r="C192" s="686" t="s">
        <v>132</v>
      </c>
      <c r="D192" s="16" t="s">
        <v>132</v>
      </c>
      <c r="E192" s="16" t="s">
        <v>132</v>
      </c>
      <c r="F192" s="16" t="s">
        <v>132</v>
      </c>
      <c r="G192" s="16" t="s">
        <v>132</v>
      </c>
      <c r="H192" s="16" t="s">
        <v>132</v>
      </c>
      <c r="I192" s="16" t="s">
        <v>132</v>
      </c>
      <c r="J192" s="16" t="s">
        <v>132</v>
      </c>
      <c r="K192" s="16" t="s">
        <v>132</v>
      </c>
      <c r="L192" s="16" t="s">
        <v>114</v>
      </c>
      <c r="M192" s="16" t="s">
        <v>132</v>
      </c>
      <c r="N192" s="16">
        <v>83</v>
      </c>
      <c r="O192" s="16">
        <v>84</v>
      </c>
      <c r="P192" s="16">
        <v>94</v>
      </c>
      <c r="Q192" s="16">
        <v>55</v>
      </c>
      <c r="R192" s="16">
        <v>72</v>
      </c>
      <c r="S192" s="16">
        <v>54</v>
      </c>
      <c r="T192" s="16">
        <v>59</v>
      </c>
      <c r="U192" s="16">
        <v>51</v>
      </c>
      <c r="V192" s="16" t="s">
        <v>135</v>
      </c>
      <c r="W192" s="16">
        <v>552</v>
      </c>
      <c r="X192" s="16">
        <v>100</v>
      </c>
      <c r="Y192" s="16" t="s">
        <v>192</v>
      </c>
      <c r="Z192" s="16" t="s">
        <v>192</v>
      </c>
      <c r="AA192" s="18"/>
      <c r="AB192" s="16" t="s">
        <v>192</v>
      </c>
      <c r="AC192" s="16" t="s">
        <v>192</v>
      </c>
      <c r="AD192" s="18"/>
      <c r="AE192" s="16" t="s">
        <v>193</v>
      </c>
      <c r="AF192" s="16">
        <v>60.340629999999997</v>
      </c>
      <c r="AG192" s="16">
        <v>87.347930000000005</v>
      </c>
      <c r="AH192" s="16" t="s">
        <v>194</v>
      </c>
      <c r="AI192" s="16">
        <v>5</v>
      </c>
      <c r="AJ192" s="15" t="s">
        <v>192</v>
      </c>
    </row>
    <row r="193" spans="1:36">
      <c r="A193" s="16">
        <v>4541</v>
      </c>
      <c r="B193" s="16" t="s">
        <v>363</v>
      </c>
      <c r="C193" s="686" t="s">
        <v>112</v>
      </c>
      <c r="D193" s="16" t="s">
        <v>132</v>
      </c>
      <c r="E193" s="16" t="s">
        <v>110</v>
      </c>
      <c r="F193" s="16" t="s">
        <v>110</v>
      </c>
      <c r="G193" s="16" t="s">
        <v>114</v>
      </c>
      <c r="H193" s="16" t="s">
        <v>114</v>
      </c>
      <c r="I193" s="16" t="s">
        <v>114</v>
      </c>
      <c r="J193" s="16" t="s">
        <v>112</v>
      </c>
      <c r="K193" s="16" t="s">
        <v>112</v>
      </c>
      <c r="L193" s="16" t="s">
        <v>110</v>
      </c>
      <c r="M193" s="16" t="s">
        <v>112</v>
      </c>
      <c r="N193" s="16">
        <v>59</v>
      </c>
      <c r="O193" s="16">
        <v>59</v>
      </c>
      <c r="P193" s="16">
        <v>84</v>
      </c>
      <c r="Q193" s="16">
        <v>24</v>
      </c>
      <c r="R193" s="16">
        <v>59</v>
      </c>
      <c r="S193" s="16">
        <v>53</v>
      </c>
      <c r="T193" s="16">
        <v>44</v>
      </c>
      <c r="U193" s="16">
        <v>57</v>
      </c>
      <c r="V193" s="16" t="s">
        <v>135</v>
      </c>
      <c r="W193" s="16">
        <v>439</v>
      </c>
      <c r="X193" s="16">
        <v>100</v>
      </c>
      <c r="Y193" s="16" t="s">
        <v>192</v>
      </c>
      <c r="Z193" s="16" t="s">
        <v>193</v>
      </c>
      <c r="AA193" s="18"/>
      <c r="AB193" s="16" t="s">
        <v>192</v>
      </c>
      <c r="AC193" s="16" t="s">
        <v>192</v>
      </c>
      <c r="AD193" s="18"/>
      <c r="AE193" s="16" t="s">
        <v>193</v>
      </c>
      <c r="AF193" s="16">
        <v>92.452830000000006</v>
      </c>
      <c r="AG193" s="16">
        <v>99.764150000000001</v>
      </c>
      <c r="AH193" s="16" t="s">
        <v>194</v>
      </c>
      <c r="AI193" s="16">
        <v>5</v>
      </c>
      <c r="AJ193" s="15" t="s">
        <v>192</v>
      </c>
    </row>
    <row r="194" spans="1:36">
      <c r="A194" s="16">
        <v>4581</v>
      </c>
      <c r="B194" s="16" t="s">
        <v>364</v>
      </c>
      <c r="C194" s="686" t="s">
        <v>132</v>
      </c>
      <c r="D194" s="16" t="s">
        <v>132</v>
      </c>
      <c r="E194" s="16" t="s">
        <v>132</v>
      </c>
      <c r="F194" s="16" t="s">
        <v>114</v>
      </c>
      <c r="G194" s="16" t="s">
        <v>132</v>
      </c>
      <c r="H194" s="16" t="s">
        <v>132</v>
      </c>
      <c r="I194" s="16" t="s">
        <v>132</v>
      </c>
      <c r="J194" s="16" t="s">
        <v>114</v>
      </c>
      <c r="K194" s="16" t="s">
        <v>132</v>
      </c>
      <c r="L194" s="16" t="s">
        <v>114</v>
      </c>
      <c r="M194" s="16" t="s">
        <v>112</v>
      </c>
      <c r="N194" s="16">
        <v>72</v>
      </c>
      <c r="O194" s="16">
        <v>73</v>
      </c>
      <c r="P194" s="16">
        <v>86</v>
      </c>
      <c r="Q194" s="16">
        <v>52</v>
      </c>
      <c r="R194" s="16">
        <v>68</v>
      </c>
      <c r="S194" s="16">
        <v>71</v>
      </c>
      <c r="T194" s="16">
        <v>55</v>
      </c>
      <c r="U194" s="16">
        <v>70</v>
      </c>
      <c r="V194" s="16" t="s">
        <v>135</v>
      </c>
      <c r="W194" s="16">
        <v>547</v>
      </c>
      <c r="X194" s="16">
        <v>100</v>
      </c>
      <c r="Y194" s="16" t="s">
        <v>192</v>
      </c>
      <c r="Z194" s="16" t="s">
        <v>192</v>
      </c>
      <c r="AA194" s="18"/>
      <c r="AB194" s="16" t="s">
        <v>192</v>
      </c>
      <c r="AC194" s="16" t="s">
        <v>192</v>
      </c>
      <c r="AD194" s="18"/>
      <c r="AE194" s="16" t="s">
        <v>193</v>
      </c>
      <c r="AF194" s="16">
        <v>81.018020000000007</v>
      </c>
      <c r="AG194" s="16">
        <v>83.669139999999999</v>
      </c>
      <c r="AH194" s="16" t="s">
        <v>194</v>
      </c>
      <c r="AI194" s="16">
        <v>5</v>
      </c>
      <c r="AJ194" s="15" t="s">
        <v>192</v>
      </c>
    </row>
    <row r="195" spans="1:36">
      <c r="A195" s="16">
        <v>4651</v>
      </c>
      <c r="B195" s="16" t="s">
        <v>365</v>
      </c>
      <c r="C195" s="686" t="s">
        <v>110</v>
      </c>
      <c r="D195" s="16" t="s">
        <v>112</v>
      </c>
      <c r="E195" s="16" t="s">
        <v>112</v>
      </c>
      <c r="F195" s="16" t="s">
        <v>112</v>
      </c>
      <c r="G195" s="16" t="s">
        <v>132</v>
      </c>
      <c r="H195" s="16" t="s">
        <v>132</v>
      </c>
      <c r="I195" s="16" t="s">
        <v>114</v>
      </c>
      <c r="J195" s="16" t="s">
        <v>112</v>
      </c>
      <c r="K195" s="16" t="s">
        <v>132</v>
      </c>
      <c r="L195" s="16" t="s">
        <v>110</v>
      </c>
      <c r="M195" s="16" t="s">
        <v>110</v>
      </c>
      <c r="N195" s="16">
        <v>52</v>
      </c>
      <c r="O195" s="16">
        <v>55</v>
      </c>
      <c r="P195" s="16">
        <v>84</v>
      </c>
      <c r="Q195" s="16">
        <v>14</v>
      </c>
      <c r="R195" s="16">
        <v>49</v>
      </c>
      <c r="S195" s="16">
        <v>48</v>
      </c>
      <c r="T195" s="16">
        <v>60</v>
      </c>
      <c r="U195" s="16">
        <v>50</v>
      </c>
      <c r="V195" s="16" t="s">
        <v>135</v>
      </c>
      <c r="W195" s="16">
        <v>412</v>
      </c>
      <c r="X195" s="16">
        <v>100</v>
      </c>
      <c r="Y195" s="16" t="s">
        <v>192</v>
      </c>
      <c r="Z195" s="16" t="s">
        <v>192</v>
      </c>
      <c r="AA195" s="18"/>
      <c r="AB195" s="16" t="s">
        <v>192</v>
      </c>
      <c r="AC195" s="16" t="s">
        <v>192</v>
      </c>
      <c r="AD195" s="18"/>
      <c r="AE195" s="16" t="s">
        <v>193</v>
      </c>
      <c r="AF195" s="16">
        <v>93.35548</v>
      </c>
      <c r="AG195" s="16">
        <v>99.667770000000004</v>
      </c>
      <c r="AH195" s="16" t="s">
        <v>194</v>
      </c>
      <c r="AI195" s="16">
        <v>5</v>
      </c>
      <c r="AJ195" s="15" t="s">
        <v>192</v>
      </c>
    </row>
    <row r="196" spans="1:36">
      <c r="A196" s="16">
        <v>4681</v>
      </c>
      <c r="B196" s="16" t="s">
        <v>366</v>
      </c>
      <c r="C196" s="686" t="s">
        <v>112</v>
      </c>
      <c r="D196" s="16" t="s">
        <v>112</v>
      </c>
      <c r="E196" s="16" t="s">
        <v>114</v>
      </c>
      <c r="F196" s="16" t="s">
        <v>112</v>
      </c>
      <c r="G196" s="16" t="s">
        <v>132</v>
      </c>
      <c r="H196" s="16" t="s">
        <v>114</v>
      </c>
      <c r="I196" s="16" t="s">
        <v>112</v>
      </c>
      <c r="J196" s="16" t="s">
        <v>112</v>
      </c>
      <c r="K196" s="16" t="s">
        <v>112</v>
      </c>
      <c r="L196" s="16" t="s">
        <v>110</v>
      </c>
      <c r="M196" s="16" t="s">
        <v>110</v>
      </c>
      <c r="N196" s="16">
        <v>53</v>
      </c>
      <c r="O196" s="16">
        <v>57</v>
      </c>
      <c r="P196" s="16">
        <v>82</v>
      </c>
      <c r="Q196" s="16">
        <v>36</v>
      </c>
      <c r="R196" s="16">
        <v>60</v>
      </c>
      <c r="S196" s="16">
        <v>52</v>
      </c>
      <c r="T196" s="16">
        <v>63</v>
      </c>
      <c r="U196" s="16">
        <v>53</v>
      </c>
      <c r="V196" s="16" t="s">
        <v>135</v>
      </c>
      <c r="W196" s="16">
        <v>456</v>
      </c>
      <c r="X196" s="16">
        <v>100</v>
      </c>
      <c r="Y196" s="16" t="s">
        <v>193</v>
      </c>
      <c r="Z196" s="16" t="s">
        <v>192</v>
      </c>
      <c r="AA196" s="18"/>
      <c r="AB196" s="16" t="s">
        <v>193</v>
      </c>
      <c r="AC196" s="16" t="s">
        <v>192</v>
      </c>
      <c r="AD196" s="18"/>
      <c r="AE196" s="16" t="s">
        <v>193</v>
      </c>
      <c r="AF196" s="16">
        <v>96.847819999999999</v>
      </c>
      <c r="AG196" s="16">
        <v>99.347819999999999</v>
      </c>
      <c r="AH196" s="16" t="s">
        <v>194</v>
      </c>
      <c r="AI196" s="16">
        <v>5</v>
      </c>
      <c r="AJ196" s="15" t="s">
        <v>192</v>
      </c>
    </row>
    <row r="197" spans="1:36">
      <c r="A197" s="16">
        <v>4691</v>
      </c>
      <c r="B197" s="16" t="s">
        <v>367</v>
      </c>
      <c r="C197" s="686" t="s">
        <v>132</v>
      </c>
      <c r="D197" s="16" t="s">
        <v>132</v>
      </c>
      <c r="E197" s="16" t="s">
        <v>132</v>
      </c>
      <c r="F197" s="16" t="s">
        <v>132</v>
      </c>
      <c r="G197" s="16" t="s">
        <v>132</v>
      </c>
      <c r="H197" s="16" t="s">
        <v>132</v>
      </c>
      <c r="I197" s="16" t="s">
        <v>132</v>
      </c>
      <c r="J197" s="16" t="s">
        <v>132</v>
      </c>
      <c r="K197" s="16" t="s">
        <v>132</v>
      </c>
      <c r="L197" s="16" t="s">
        <v>112</v>
      </c>
      <c r="M197" s="16" t="s">
        <v>114</v>
      </c>
      <c r="N197" s="16">
        <v>85</v>
      </c>
      <c r="O197" s="16">
        <v>84</v>
      </c>
      <c r="P197" s="16">
        <v>95</v>
      </c>
      <c r="Q197" s="16">
        <v>62</v>
      </c>
      <c r="R197" s="16">
        <v>71</v>
      </c>
      <c r="S197" s="16">
        <v>74</v>
      </c>
      <c r="T197" s="16">
        <v>66</v>
      </c>
      <c r="U197" s="16">
        <v>74</v>
      </c>
      <c r="V197" s="16" t="s">
        <v>135</v>
      </c>
      <c r="W197" s="16">
        <v>611</v>
      </c>
      <c r="X197" s="16">
        <v>100</v>
      </c>
      <c r="Y197" s="16" t="s">
        <v>192</v>
      </c>
      <c r="Z197" s="16" t="s">
        <v>192</v>
      </c>
      <c r="AA197" s="18"/>
      <c r="AB197" s="16" t="s">
        <v>192</v>
      </c>
      <c r="AC197" s="16" t="s">
        <v>192</v>
      </c>
      <c r="AD197" s="18"/>
      <c r="AE197" s="16" t="s">
        <v>193</v>
      </c>
      <c r="AF197" s="16">
        <v>49.06953</v>
      </c>
      <c r="AG197" s="16">
        <v>90.107730000000004</v>
      </c>
      <c r="AH197" s="16" t="s">
        <v>197</v>
      </c>
      <c r="AI197" s="16">
        <v>5</v>
      </c>
      <c r="AJ197" s="15" t="s">
        <v>192</v>
      </c>
    </row>
    <row r="198" spans="1:36">
      <c r="A198" s="16">
        <v>4721</v>
      </c>
      <c r="B198" s="16" t="s">
        <v>368</v>
      </c>
      <c r="C198" s="686" t="s">
        <v>132</v>
      </c>
      <c r="D198" s="16" t="s">
        <v>132</v>
      </c>
      <c r="E198" s="16" t="s">
        <v>114</v>
      </c>
      <c r="F198" s="16" t="s">
        <v>132</v>
      </c>
      <c r="G198" s="16" t="s">
        <v>132</v>
      </c>
      <c r="H198" s="16" t="s">
        <v>132</v>
      </c>
      <c r="I198" s="16" t="s">
        <v>132</v>
      </c>
      <c r="J198" s="16" t="s">
        <v>132</v>
      </c>
      <c r="K198" s="16" t="s">
        <v>132</v>
      </c>
      <c r="L198" s="16" t="s">
        <v>112</v>
      </c>
      <c r="M198" s="16" t="s">
        <v>112</v>
      </c>
      <c r="N198" s="16">
        <v>80</v>
      </c>
      <c r="O198" s="16">
        <v>77</v>
      </c>
      <c r="P198" s="16">
        <v>89</v>
      </c>
      <c r="Q198" s="16">
        <v>53</v>
      </c>
      <c r="R198" s="16">
        <v>72</v>
      </c>
      <c r="S198" s="16">
        <v>68</v>
      </c>
      <c r="T198" s="16">
        <v>60</v>
      </c>
      <c r="U198" s="16">
        <v>80</v>
      </c>
      <c r="V198" s="16" t="s">
        <v>135</v>
      </c>
      <c r="W198" s="16">
        <v>579</v>
      </c>
      <c r="X198" s="16">
        <v>100</v>
      </c>
      <c r="Y198" s="16" t="s">
        <v>192</v>
      </c>
      <c r="Z198" s="16" t="s">
        <v>192</v>
      </c>
      <c r="AA198" s="18"/>
      <c r="AB198" s="16" t="s">
        <v>192</v>
      </c>
      <c r="AC198" s="16" t="s">
        <v>192</v>
      </c>
      <c r="AD198" s="18"/>
      <c r="AE198" s="16" t="s">
        <v>193</v>
      </c>
      <c r="AF198" s="16">
        <v>71.518979999999999</v>
      </c>
      <c r="AG198" s="16">
        <v>93.88185</v>
      </c>
      <c r="AH198" s="16" t="s">
        <v>194</v>
      </c>
      <c r="AI198" s="16">
        <v>5</v>
      </c>
      <c r="AJ198" s="15" t="s">
        <v>192</v>
      </c>
    </row>
    <row r="199" spans="1:36">
      <c r="A199" s="16">
        <v>4741</v>
      </c>
      <c r="B199" s="16" t="s">
        <v>369</v>
      </c>
      <c r="C199" s="686" t="s">
        <v>132</v>
      </c>
      <c r="D199" s="16" t="s">
        <v>132</v>
      </c>
      <c r="E199" s="16" t="s">
        <v>132</v>
      </c>
      <c r="F199" s="18" t="s">
        <v>132</v>
      </c>
      <c r="G199" s="18" t="s">
        <v>132</v>
      </c>
      <c r="H199" s="18" t="s">
        <v>132</v>
      </c>
      <c r="I199" s="18" t="s">
        <v>132</v>
      </c>
      <c r="J199" s="18" t="s">
        <v>132</v>
      </c>
      <c r="K199" s="18" t="s">
        <v>114</v>
      </c>
      <c r="L199" s="18" t="s">
        <v>132</v>
      </c>
      <c r="M199" s="18" t="s">
        <v>112</v>
      </c>
      <c r="N199" s="16">
        <v>85</v>
      </c>
      <c r="O199" s="16">
        <v>85</v>
      </c>
      <c r="P199" s="16">
        <v>93</v>
      </c>
      <c r="Q199" s="16">
        <v>61</v>
      </c>
      <c r="R199" s="16">
        <v>72</v>
      </c>
      <c r="S199" s="16">
        <v>71</v>
      </c>
      <c r="T199" s="16">
        <v>75</v>
      </c>
      <c r="U199" s="16">
        <v>72</v>
      </c>
      <c r="V199" s="16" t="s">
        <v>135</v>
      </c>
      <c r="W199" s="16">
        <v>614</v>
      </c>
      <c r="X199" s="16">
        <v>100</v>
      </c>
      <c r="Y199" s="16" t="s">
        <v>192</v>
      </c>
      <c r="Z199" s="16" t="s">
        <v>192</v>
      </c>
      <c r="AA199" s="18"/>
      <c r="AB199" s="16" t="s">
        <v>192</v>
      </c>
      <c r="AC199" s="16" t="s">
        <v>192</v>
      </c>
      <c r="AD199" s="18"/>
      <c r="AE199" s="16" t="s">
        <v>193</v>
      </c>
      <c r="AF199" s="16">
        <v>85.070779999999999</v>
      </c>
      <c r="AG199" s="16">
        <v>95.881590000000003</v>
      </c>
      <c r="AH199" s="16" t="s">
        <v>194</v>
      </c>
      <c r="AI199" s="16">
        <v>5</v>
      </c>
      <c r="AJ199" s="15" t="s">
        <v>192</v>
      </c>
    </row>
    <row r="200" spans="1:36">
      <c r="A200" s="16">
        <v>4761</v>
      </c>
      <c r="B200" s="16" t="s">
        <v>370</v>
      </c>
      <c r="C200" s="686" t="s">
        <v>132</v>
      </c>
      <c r="D200" s="16" t="s">
        <v>132</v>
      </c>
      <c r="E200" s="16" t="s">
        <v>132</v>
      </c>
      <c r="F200" s="18" t="s">
        <v>132</v>
      </c>
      <c r="G200" s="18" t="s">
        <v>132</v>
      </c>
      <c r="H200" s="18" t="s">
        <v>132</v>
      </c>
      <c r="I200" s="18" t="s">
        <v>132</v>
      </c>
      <c r="J200" s="18" t="s">
        <v>132</v>
      </c>
      <c r="K200" s="18" t="s">
        <v>132</v>
      </c>
      <c r="L200" s="18" t="s">
        <v>112</v>
      </c>
      <c r="M200" s="18" t="s">
        <v>132</v>
      </c>
      <c r="N200" s="16">
        <v>89</v>
      </c>
      <c r="O200" s="16">
        <v>88</v>
      </c>
      <c r="P200" s="16">
        <v>98</v>
      </c>
      <c r="Q200" s="16">
        <v>46</v>
      </c>
      <c r="R200" s="16">
        <v>75</v>
      </c>
      <c r="S200" s="16">
        <v>69</v>
      </c>
      <c r="T200" s="16">
        <v>68</v>
      </c>
      <c r="U200" s="16">
        <v>70</v>
      </c>
      <c r="V200" s="16" t="s">
        <v>135</v>
      </c>
      <c r="W200" s="16">
        <v>603</v>
      </c>
      <c r="X200" s="16">
        <v>100</v>
      </c>
      <c r="Y200" s="16" t="s">
        <v>192</v>
      </c>
      <c r="Z200" s="16" t="s">
        <v>192</v>
      </c>
      <c r="AA200" s="18"/>
      <c r="AB200" s="16" t="s">
        <v>192</v>
      </c>
      <c r="AC200" s="16" t="s">
        <v>192</v>
      </c>
      <c r="AD200" s="18"/>
      <c r="AE200" s="16" t="s">
        <v>193</v>
      </c>
      <c r="AF200" s="16">
        <v>79.613349999999997</v>
      </c>
      <c r="AG200" s="16">
        <v>95.606319999999997</v>
      </c>
      <c r="AH200" s="16" t="s">
        <v>194</v>
      </c>
      <c r="AI200" s="16">
        <v>5</v>
      </c>
      <c r="AJ200" s="15" t="s">
        <v>192</v>
      </c>
    </row>
    <row r="201" spans="1:36">
      <c r="A201" s="16">
        <v>4801</v>
      </c>
      <c r="B201" s="16" t="s">
        <v>371</v>
      </c>
      <c r="C201" s="686" t="s">
        <v>132</v>
      </c>
      <c r="D201" s="16" t="s">
        <v>132</v>
      </c>
      <c r="E201" s="16" t="s">
        <v>132</v>
      </c>
      <c r="F201" s="16" t="s">
        <v>132</v>
      </c>
      <c r="G201" s="16" t="s">
        <v>132</v>
      </c>
      <c r="H201" s="16" t="s">
        <v>132</v>
      </c>
      <c r="I201" s="16" t="s">
        <v>132</v>
      </c>
      <c r="J201" s="16" t="s">
        <v>132</v>
      </c>
      <c r="K201" s="16" t="s">
        <v>114</v>
      </c>
      <c r="L201" s="16" t="s">
        <v>114</v>
      </c>
      <c r="M201" s="16" t="s">
        <v>114</v>
      </c>
      <c r="N201" s="16">
        <v>70</v>
      </c>
      <c r="O201" s="16">
        <v>71</v>
      </c>
      <c r="P201" s="16">
        <v>90</v>
      </c>
      <c r="Q201" s="16">
        <v>48</v>
      </c>
      <c r="R201" s="16">
        <v>69</v>
      </c>
      <c r="S201" s="16">
        <v>64</v>
      </c>
      <c r="T201" s="16">
        <v>51</v>
      </c>
      <c r="U201" s="16">
        <v>68</v>
      </c>
      <c r="V201" s="16" t="s">
        <v>135</v>
      </c>
      <c r="W201" s="16">
        <v>531</v>
      </c>
      <c r="X201" s="16">
        <v>100</v>
      </c>
      <c r="Y201" s="16" t="s">
        <v>192</v>
      </c>
      <c r="Z201" s="16" t="s">
        <v>192</v>
      </c>
      <c r="AA201" s="18"/>
      <c r="AB201" s="16" t="s">
        <v>192</v>
      </c>
      <c r="AC201" s="16" t="s">
        <v>192</v>
      </c>
      <c r="AD201" s="18"/>
      <c r="AE201" s="16" t="s">
        <v>193</v>
      </c>
      <c r="AF201" s="16">
        <v>91.517319999999998</v>
      </c>
      <c r="AG201" s="16">
        <v>99.044200000000004</v>
      </c>
      <c r="AH201" s="16" t="s">
        <v>194</v>
      </c>
      <c r="AI201" s="16">
        <v>5</v>
      </c>
      <c r="AJ201" s="15" t="s">
        <v>192</v>
      </c>
    </row>
    <row r="202" spans="1:36">
      <c r="A202" s="16">
        <v>4841</v>
      </c>
      <c r="B202" s="16" t="s">
        <v>372</v>
      </c>
      <c r="C202" s="686" t="s">
        <v>114</v>
      </c>
      <c r="D202" s="16" t="s">
        <v>132</v>
      </c>
      <c r="E202" s="16" t="s">
        <v>132</v>
      </c>
      <c r="F202" s="16" t="s">
        <v>112</v>
      </c>
      <c r="G202" s="16" t="s">
        <v>114</v>
      </c>
      <c r="H202" s="16" t="s">
        <v>110</v>
      </c>
      <c r="I202" s="16" t="s">
        <v>110</v>
      </c>
      <c r="J202" s="16" t="s">
        <v>112</v>
      </c>
      <c r="K202" s="16" t="s">
        <v>110</v>
      </c>
      <c r="L202" s="16" t="s">
        <v>110</v>
      </c>
      <c r="M202" s="16" t="s">
        <v>110</v>
      </c>
      <c r="N202" s="16">
        <v>63</v>
      </c>
      <c r="O202" s="16">
        <v>67</v>
      </c>
      <c r="P202" s="16">
        <v>95</v>
      </c>
      <c r="Q202" s="16">
        <v>43</v>
      </c>
      <c r="R202" s="16">
        <v>60</v>
      </c>
      <c r="S202" s="16">
        <v>55</v>
      </c>
      <c r="T202" s="16">
        <v>48</v>
      </c>
      <c r="U202" s="16">
        <v>68</v>
      </c>
      <c r="V202" s="16" t="s">
        <v>135</v>
      </c>
      <c r="W202" s="16">
        <v>499</v>
      </c>
      <c r="X202" s="16">
        <v>100</v>
      </c>
      <c r="Y202" s="16" t="s">
        <v>192</v>
      </c>
      <c r="Z202" s="16" t="s">
        <v>193</v>
      </c>
      <c r="AA202" s="18"/>
      <c r="AB202" s="16" t="s">
        <v>192</v>
      </c>
      <c r="AC202" s="16" t="s">
        <v>192</v>
      </c>
      <c r="AD202" s="18"/>
      <c r="AE202" s="16" t="s">
        <v>193</v>
      </c>
      <c r="AF202" s="16">
        <v>97.001760000000004</v>
      </c>
      <c r="AG202" s="16">
        <v>99.470889999999997</v>
      </c>
      <c r="AH202" s="16" t="s">
        <v>194</v>
      </c>
      <c r="AI202" s="16">
        <v>5</v>
      </c>
      <c r="AJ202" s="15" t="s">
        <v>192</v>
      </c>
    </row>
    <row r="203" spans="1:36">
      <c r="A203" s="16">
        <v>4881</v>
      </c>
      <c r="B203" s="16" t="s">
        <v>373</v>
      </c>
      <c r="C203" s="686" t="s">
        <v>112</v>
      </c>
      <c r="D203" s="16" t="s">
        <v>132</v>
      </c>
      <c r="E203" s="16" t="s">
        <v>114</v>
      </c>
      <c r="F203" s="16" t="s">
        <v>114</v>
      </c>
      <c r="G203" s="16" t="s">
        <v>112</v>
      </c>
      <c r="H203" s="16" t="s">
        <v>132</v>
      </c>
      <c r="I203" s="16" t="s">
        <v>114</v>
      </c>
      <c r="J203" s="16" t="s">
        <v>112</v>
      </c>
      <c r="K203" s="16" t="s">
        <v>114</v>
      </c>
      <c r="L203" s="16" t="s">
        <v>114</v>
      </c>
      <c r="M203" s="16" t="s">
        <v>112</v>
      </c>
      <c r="N203" s="16">
        <v>66</v>
      </c>
      <c r="O203" s="16">
        <v>65</v>
      </c>
      <c r="P203" s="16">
        <v>87</v>
      </c>
      <c r="Q203" s="16">
        <v>22</v>
      </c>
      <c r="R203" s="16">
        <v>67</v>
      </c>
      <c r="S203" s="16">
        <v>51</v>
      </c>
      <c r="T203" s="16">
        <v>61</v>
      </c>
      <c r="U203" s="16">
        <v>35</v>
      </c>
      <c r="V203" s="16" t="s">
        <v>135</v>
      </c>
      <c r="W203" s="16">
        <v>454</v>
      </c>
      <c r="X203" s="16">
        <v>100</v>
      </c>
      <c r="Y203" s="16" t="s">
        <v>192</v>
      </c>
      <c r="Z203" s="16" t="s">
        <v>192</v>
      </c>
      <c r="AA203" s="18"/>
      <c r="AB203" s="16" t="s">
        <v>192</v>
      </c>
      <c r="AC203" s="16" t="s">
        <v>193</v>
      </c>
      <c r="AD203" s="18"/>
      <c r="AE203" s="16" t="s">
        <v>193</v>
      </c>
      <c r="AF203" s="16">
        <v>83.118970000000004</v>
      </c>
      <c r="AG203" s="16">
        <v>99.19614</v>
      </c>
      <c r="AH203" s="16" t="s">
        <v>194</v>
      </c>
      <c r="AI203" s="16">
        <v>5</v>
      </c>
      <c r="AJ203" s="15" t="s">
        <v>192</v>
      </c>
    </row>
    <row r="204" spans="1:36">
      <c r="A204" s="16">
        <v>4921</v>
      </c>
      <c r="B204" s="16" t="s">
        <v>374</v>
      </c>
      <c r="C204" s="686" t="s">
        <v>132</v>
      </c>
      <c r="D204" s="16" t="s">
        <v>132</v>
      </c>
      <c r="E204" s="16" t="s">
        <v>114</v>
      </c>
      <c r="F204" s="16" t="s">
        <v>132</v>
      </c>
      <c r="G204" s="16" t="s">
        <v>132</v>
      </c>
      <c r="H204" s="16" t="s">
        <v>132</v>
      </c>
      <c r="I204" s="16" t="s">
        <v>132</v>
      </c>
      <c r="J204" s="16" t="s">
        <v>132</v>
      </c>
      <c r="K204" s="16" t="s">
        <v>132</v>
      </c>
      <c r="L204" s="16" t="s">
        <v>114</v>
      </c>
      <c r="M204" s="16" t="s">
        <v>112</v>
      </c>
      <c r="N204" s="16">
        <v>90</v>
      </c>
      <c r="O204" s="16">
        <v>89</v>
      </c>
      <c r="P204" s="16">
        <v>93</v>
      </c>
      <c r="Q204" s="16">
        <v>74</v>
      </c>
      <c r="R204" s="16">
        <v>78</v>
      </c>
      <c r="S204" s="16">
        <v>51</v>
      </c>
      <c r="T204" s="16">
        <v>72</v>
      </c>
      <c r="U204" s="16">
        <v>55</v>
      </c>
      <c r="V204" s="16" t="s">
        <v>135</v>
      </c>
      <c r="W204" s="16">
        <v>602</v>
      </c>
      <c r="X204" s="16">
        <v>100</v>
      </c>
      <c r="Y204" s="16" t="s">
        <v>192</v>
      </c>
      <c r="Z204" s="16" t="s">
        <v>192</v>
      </c>
      <c r="AA204" s="18"/>
      <c r="AB204" s="16" t="s">
        <v>192</v>
      </c>
      <c r="AC204" s="16" t="s">
        <v>192</v>
      </c>
      <c r="AD204" s="18"/>
      <c r="AE204" s="16" t="s">
        <v>193</v>
      </c>
      <c r="AF204" s="16">
        <v>82.122900000000001</v>
      </c>
      <c r="AG204" s="16">
        <v>97.579139999999995</v>
      </c>
      <c r="AH204" s="16" t="s">
        <v>194</v>
      </c>
      <c r="AI204" s="16">
        <v>5</v>
      </c>
      <c r="AJ204" s="15" t="s">
        <v>192</v>
      </c>
    </row>
    <row r="205" spans="1:36">
      <c r="A205" s="16">
        <v>4961</v>
      </c>
      <c r="B205" s="16" t="s">
        <v>375</v>
      </c>
      <c r="C205" s="686" t="s">
        <v>112</v>
      </c>
      <c r="D205" s="16" t="s">
        <v>132</v>
      </c>
      <c r="E205" s="16" t="s">
        <v>112</v>
      </c>
      <c r="F205" s="16" t="s">
        <v>132</v>
      </c>
      <c r="G205" s="16" t="s">
        <v>114</v>
      </c>
      <c r="H205" s="16" t="s">
        <v>110</v>
      </c>
      <c r="I205" s="16" t="s">
        <v>110</v>
      </c>
      <c r="J205" s="16" t="s">
        <v>112</v>
      </c>
      <c r="K205" s="16" t="s">
        <v>110</v>
      </c>
      <c r="L205" s="16" t="s">
        <v>110</v>
      </c>
      <c r="M205" s="16" t="s">
        <v>116</v>
      </c>
      <c r="N205" s="16">
        <v>52</v>
      </c>
      <c r="O205" s="16">
        <v>68</v>
      </c>
      <c r="P205" s="16">
        <v>79</v>
      </c>
      <c r="Q205" s="16">
        <v>23</v>
      </c>
      <c r="R205" s="16">
        <v>57</v>
      </c>
      <c r="S205" s="16">
        <v>64</v>
      </c>
      <c r="T205" s="16">
        <v>57</v>
      </c>
      <c r="U205" s="16">
        <v>77</v>
      </c>
      <c r="V205" s="16" t="s">
        <v>135</v>
      </c>
      <c r="W205" s="16">
        <v>477</v>
      </c>
      <c r="X205" s="16">
        <v>99</v>
      </c>
      <c r="Y205" s="16" t="s">
        <v>192</v>
      </c>
      <c r="Z205" s="16" t="s">
        <v>192</v>
      </c>
      <c r="AA205" s="18"/>
      <c r="AB205" s="16" t="s">
        <v>192</v>
      </c>
      <c r="AC205" s="16" t="s">
        <v>192</v>
      </c>
      <c r="AD205" s="18"/>
      <c r="AE205" s="16" t="s">
        <v>193</v>
      </c>
      <c r="AF205" s="16">
        <v>96.317279999999997</v>
      </c>
      <c r="AG205" s="16">
        <v>99.716710000000006</v>
      </c>
      <c r="AH205" s="16" t="s">
        <v>194</v>
      </c>
      <c r="AI205" s="16">
        <v>5</v>
      </c>
      <c r="AJ205" s="15" t="s">
        <v>192</v>
      </c>
    </row>
    <row r="206" spans="1:36">
      <c r="A206" s="16">
        <v>5001</v>
      </c>
      <c r="B206" s="16" t="s">
        <v>376</v>
      </c>
      <c r="C206" s="686" t="s">
        <v>132</v>
      </c>
      <c r="D206" s="16" t="s">
        <v>132</v>
      </c>
      <c r="E206" s="16" t="s">
        <v>114</v>
      </c>
      <c r="F206" s="16" t="s">
        <v>112</v>
      </c>
      <c r="G206" s="16" t="s">
        <v>132</v>
      </c>
      <c r="H206" s="16" t="s">
        <v>114</v>
      </c>
      <c r="I206" s="16" t="s">
        <v>112</v>
      </c>
      <c r="J206" s="16" t="s">
        <v>114</v>
      </c>
      <c r="K206" s="16" t="s">
        <v>112</v>
      </c>
      <c r="L206" s="16" t="s">
        <v>112</v>
      </c>
      <c r="M206" s="16" t="s">
        <v>110</v>
      </c>
      <c r="N206" s="16">
        <v>68</v>
      </c>
      <c r="O206" s="16">
        <v>68</v>
      </c>
      <c r="P206" s="16">
        <v>85</v>
      </c>
      <c r="Q206" s="16">
        <v>45</v>
      </c>
      <c r="R206" s="16">
        <v>66</v>
      </c>
      <c r="S206" s="16">
        <v>63</v>
      </c>
      <c r="T206" s="16">
        <v>59</v>
      </c>
      <c r="U206" s="16">
        <v>78</v>
      </c>
      <c r="V206" s="16" t="s">
        <v>135</v>
      </c>
      <c r="W206" s="16">
        <v>532</v>
      </c>
      <c r="X206" s="16">
        <v>100</v>
      </c>
      <c r="Y206" s="16" t="s">
        <v>192</v>
      </c>
      <c r="Z206" s="16" t="s">
        <v>192</v>
      </c>
      <c r="AA206" s="18"/>
      <c r="AB206" s="16" t="s">
        <v>192</v>
      </c>
      <c r="AC206" s="16" t="s">
        <v>192</v>
      </c>
      <c r="AD206" s="18"/>
      <c r="AE206" s="16" t="s">
        <v>193</v>
      </c>
      <c r="AF206" s="16">
        <v>95.070419999999999</v>
      </c>
      <c r="AG206" s="16">
        <v>98.792749999999998</v>
      </c>
      <c r="AH206" s="16" t="s">
        <v>194</v>
      </c>
      <c r="AI206" s="16">
        <v>5</v>
      </c>
      <c r="AJ206" s="15" t="s">
        <v>192</v>
      </c>
    </row>
    <row r="207" spans="1:36">
      <c r="A207" s="16">
        <v>5003</v>
      </c>
      <c r="B207" s="16" t="s">
        <v>120</v>
      </c>
      <c r="C207" s="686" t="s">
        <v>112</v>
      </c>
      <c r="D207" s="16" t="s">
        <v>114</v>
      </c>
      <c r="E207" s="16" t="s">
        <v>112</v>
      </c>
      <c r="F207" s="16"/>
      <c r="G207" s="16"/>
      <c r="H207" s="16"/>
      <c r="I207" s="16"/>
      <c r="J207" s="16"/>
      <c r="K207" s="16"/>
      <c r="L207" s="16"/>
      <c r="M207" s="16"/>
      <c r="N207" s="16">
        <v>60</v>
      </c>
      <c r="O207" s="16">
        <v>65</v>
      </c>
      <c r="P207" s="16">
        <v>83</v>
      </c>
      <c r="Q207" s="16">
        <v>33</v>
      </c>
      <c r="R207" s="16">
        <v>57</v>
      </c>
      <c r="S207" s="16">
        <v>61</v>
      </c>
      <c r="T207" s="16">
        <v>55</v>
      </c>
      <c r="U207" s="16">
        <v>62</v>
      </c>
      <c r="V207" s="16" t="s">
        <v>135</v>
      </c>
      <c r="W207" s="16">
        <v>476</v>
      </c>
      <c r="X207" s="16">
        <v>100</v>
      </c>
      <c r="Y207" s="16" t="s">
        <v>192</v>
      </c>
      <c r="Z207" s="16" t="s">
        <v>192</v>
      </c>
      <c r="AA207" s="18"/>
      <c r="AB207" s="16" t="s">
        <v>192</v>
      </c>
      <c r="AC207" s="16" t="s">
        <v>192</v>
      </c>
      <c r="AD207" s="18"/>
      <c r="AE207" s="16" t="s">
        <v>193</v>
      </c>
      <c r="AF207" s="16">
        <v>83.040539999999993</v>
      </c>
      <c r="AG207" s="16">
        <v>86.351349999999996</v>
      </c>
      <c r="AH207" s="16" t="s">
        <v>197</v>
      </c>
      <c r="AI207" s="16">
        <v>5</v>
      </c>
      <c r="AJ207" s="15" t="s">
        <v>192</v>
      </c>
    </row>
    <row r="208" spans="1:36">
      <c r="A208" s="16">
        <v>5005</v>
      </c>
      <c r="B208" s="16" t="s">
        <v>377</v>
      </c>
      <c r="C208" s="686" t="s">
        <v>132</v>
      </c>
      <c r="D208" s="16" t="s">
        <v>132</v>
      </c>
      <c r="E208" s="16" t="s">
        <v>114</v>
      </c>
      <c r="F208" s="16" t="s">
        <v>112</v>
      </c>
      <c r="G208" s="16"/>
      <c r="H208" s="16"/>
      <c r="I208" s="16"/>
      <c r="J208" s="16"/>
      <c r="K208" s="16"/>
      <c r="L208" s="16"/>
      <c r="M208" s="16"/>
      <c r="N208" s="16">
        <v>67</v>
      </c>
      <c r="O208" s="16">
        <v>69</v>
      </c>
      <c r="P208" s="16">
        <v>88</v>
      </c>
      <c r="Q208" s="16">
        <v>46</v>
      </c>
      <c r="R208" s="16">
        <v>66</v>
      </c>
      <c r="S208" s="16">
        <v>68</v>
      </c>
      <c r="T208" s="16">
        <v>64</v>
      </c>
      <c r="U208" s="16">
        <v>67</v>
      </c>
      <c r="V208" s="16" t="s">
        <v>135</v>
      </c>
      <c r="W208" s="16">
        <v>535</v>
      </c>
      <c r="X208" s="16">
        <v>100</v>
      </c>
      <c r="Y208" s="16" t="s">
        <v>192</v>
      </c>
      <c r="Z208" s="16" t="s">
        <v>192</v>
      </c>
      <c r="AA208" s="18"/>
      <c r="AB208" s="16" t="s">
        <v>192</v>
      </c>
      <c r="AC208" s="16" t="s">
        <v>192</v>
      </c>
      <c r="AD208" s="18"/>
      <c r="AE208" s="16" t="s">
        <v>193</v>
      </c>
      <c r="AF208" s="16">
        <v>69.596540000000005</v>
      </c>
      <c r="AG208" s="16">
        <v>83.285300000000007</v>
      </c>
      <c r="AH208" s="16" t="s">
        <v>197</v>
      </c>
      <c r="AI208" s="16">
        <v>5</v>
      </c>
      <c r="AJ208" s="15" t="s">
        <v>192</v>
      </c>
    </row>
    <row r="209" spans="1:36">
      <c r="A209" s="16">
        <v>5007</v>
      </c>
      <c r="B209" s="16" t="s">
        <v>1360</v>
      </c>
      <c r="C209" s="686" t="s">
        <v>110</v>
      </c>
      <c r="D209" s="16"/>
      <c r="E209" s="16"/>
      <c r="F209" s="16"/>
      <c r="G209" s="16"/>
      <c r="H209" s="16"/>
      <c r="I209" s="16"/>
      <c r="J209" s="16"/>
      <c r="K209" s="16"/>
      <c r="L209" s="16"/>
      <c r="M209" s="16"/>
      <c r="N209" s="16">
        <v>48</v>
      </c>
      <c r="O209" s="16">
        <v>47</v>
      </c>
      <c r="P209" s="16">
        <v>78</v>
      </c>
      <c r="Q209" s="16">
        <v>29</v>
      </c>
      <c r="R209" s="16">
        <v>53</v>
      </c>
      <c r="S209" s="16">
        <v>51</v>
      </c>
      <c r="T209" s="16">
        <v>60</v>
      </c>
      <c r="U209" s="16">
        <v>48</v>
      </c>
      <c r="V209" s="16" t="s">
        <v>135</v>
      </c>
      <c r="W209" s="16">
        <v>414</v>
      </c>
      <c r="X209" s="16">
        <v>99</v>
      </c>
      <c r="Y209" s="16"/>
      <c r="Z209" s="16" t="s">
        <v>192</v>
      </c>
      <c r="AA209" s="18"/>
      <c r="AB209" s="16"/>
      <c r="AC209" s="16" t="s">
        <v>193</v>
      </c>
      <c r="AD209" s="18"/>
      <c r="AE209" s="16" t="s">
        <v>192</v>
      </c>
      <c r="AF209" s="16">
        <v>39.016390000000001</v>
      </c>
      <c r="AG209" s="16">
        <v>98.032780000000002</v>
      </c>
      <c r="AH209" s="16" t="s">
        <v>197</v>
      </c>
      <c r="AI209" s="16">
        <v>5</v>
      </c>
      <c r="AJ209" s="15" t="s">
        <v>193</v>
      </c>
    </row>
    <row r="210" spans="1:36">
      <c r="A210" s="16">
        <v>5010</v>
      </c>
      <c r="B210" s="16" t="s">
        <v>0</v>
      </c>
      <c r="C210" s="686"/>
      <c r="D210" s="16"/>
      <c r="E210" s="16"/>
      <c r="F210" s="16"/>
      <c r="G210" s="16"/>
      <c r="H210" s="16"/>
      <c r="I210" s="16"/>
      <c r="J210" s="16"/>
      <c r="K210" s="16"/>
      <c r="L210" s="16"/>
      <c r="M210" s="16"/>
      <c r="N210" s="16">
        <v>89</v>
      </c>
      <c r="O210" s="16">
        <v>72</v>
      </c>
      <c r="P210" s="16">
        <v>92</v>
      </c>
      <c r="Q210" s="16">
        <v>50</v>
      </c>
      <c r="R210" s="16">
        <v>82</v>
      </c>
      <c r="S210" s="16">
        <v>45</v>
      </c>
      <c r="T210" s="16">
        <v>82</v>
      </c>
      <c r="U210" s="16">
        <v>45</v>
      </c>
      <c r="V210" s="16" t="s">
        <v>135</v>
      </c>
      <c r="W210" s="16">
        <v>557</v>
      </c>
      <c r="X210" s="16">
        <v>100</v>
      </c>
      <c r="Y210" s="16"/>
      <c r="Z210" s="16" t="s">
        <v>192</v>
      </c>
      <c r="AA210" s="18"/>
      <c r="AB210" s="16"/>
      <c r="AC210" s="16" t="s">
        <v>193</v>
      </c>
      <c r="AD210" s="18"/>
      <c r="AE210" s="16" t="s">
        <v>192</v>
      </c>
      <c r="AF210" s="16">
        <v>47.445250000000001</v>
      </c>
      <c r="AG210" s="16">
        <v>81.021889999999999</v>
      </c>
      <c r="AH210" s="16" t="s">
        <v>194</v>
      </c>
      <c r="AI210" s="16">
        <v>5</v>
      </c>
      <c r="AJ210" s="15" t="s">
        <v>192</v>
      </c>
    </row>
    <row r="211" spans="1:36">
      <c r="A211" s="16">
        <v>5021</v>
      </c>
      <c r="B211" s="16" t="s">
        <v>378</v>
      </c>
      <c r="C211" s="686" t="s">
        <v>132</v>
      </c>
      <c r="D211" s="16" t="s">
        <v>132</v>
      </c>
      <c r="E211" s="16" t="s">
        <v>132</v>
      </c>
      <c r="F211" s="16" t="s">
        <v>114</v>
      </c>
      <c r="G211" s="16" t="s">
        <v>132</v>
      </c>
      <c r="H211" s="16" t="s">
        <v>132</v>
      </c>
      <c r="I211" s="16" t="s">
        <v>132</v>
      </c>
      <c r="J211" s="16" t="s">
        <v>114</v>
      </c>
      <c r="K211" s="16" t="s">
        <v>114</v>
      </c>
      <c r="L211" s="16" t="s">
        <v>112</v>
      </c>
      <c r="M211" s="16" t="s">
        <v>112</v>
      </c>
      <c r="N211" s="16">
        <v>76</v>
      </c>
      <c r="O211" s="16">
        <v>78</v>
      </c>
      <c r="P211" s="16">
        <v>86</v>
      </c>
      <c r="Q211" s="16">
        <v>44</v>
      </c>
      <c r="R211" s="16">
        <v>72</v>
      </c>
      <c r="S211" s="16">
        <v>64</v>
      </c>
      <c r="T211" s="16">
        <v>70</v>
      </c>
      <c r="U211" s="16">
        <v>66</v>
      </c>
      <c r="V211" s="16" t="s">
        <v>135</v>
      </c>
      <c r="W211" s="16">
        <v>556</v>
      </c>
      <c r="X211" s="16">
        <v>100</v>
      </c>
      <c r="Y211" s="16" t="s">
        <v>192</v>
      </c>
      <c r="Z211" s="16" t="s">
        <v>192</v>
      </c>
      <c r="AA211" s="18"/>
      <c r="AB211" s="16" t="s">
        <v>192</v>
      </c>
      <c r="AC211" s="16" t="s">
        <v>192</v>
      </c>
      <c r="AD211" s="18"/>
      <c r="AE211" s="16" t="s">
        <v>193</v>
      </c>
      <c r="AF211" s="16">
        <v>91.022220000000004</v>
      </c>
      <c r="AG211" s="16">
        <v>98.4</v>
      </c>
      <c r="AH211" s="16" t="s">
        <v>194</v>
      </c>
      <c r="AI211" s="16">
        <v>5</v>
      </c>
      <c r="AJ211" s="15" t="s">
        <v>192</v>
      </c>
    </row>
    <row r="212" spans="1:36">
      <c r="A212" s="16">
        <v>5025</v>
      </c>
      <c r="B212" s="16" t="s">
        <v>1361</v>
      </c>
      <c r="C212" s="686" t="s">
        <v>116</v>
      </c>
      <c r="D212" s="16"/>
      <c r="E212" s="16"/>
      <c r="F212" s="16"/>
      <c r="G212" s="16"/>
      <c r="H212" s="16"/>
      <c r="I212" s="16"/>
      <c r="J212" s="16"/>
      <c r="K212" s="16"/>
      <c r="L212" s="16"/>
      <c r="M212" s="16"/>
      <c r="N212" s="16">
        <v>37</v>
      </c>
      <c r="O212" s="16">
        <v>35</v>
      </c>
      <c r="P212" s="16">
        <v>70</v>
      </c>
      <c r="Q212" s="16">
        <v>14</v>
      </c>
      <c r="R212" s="16">
        <v>51</v>
      </c>
      <c r="S212" s="16">
        <v>43</v>
      </c>
      <c r="T212" s="16">
        <v>52</v>
      </c>
      <c r="U212" s="16">
        <v>58</v>
      </c>
      <c r="V212" s="16" t="s">
        <v>135</v>
      </c>
      <c r="W212" s="16">
        <v>360</v>
      </c>
      <c r="X212" s="16">
        <v>99</v>
      </c>
      <c r="Y212" s="16"/>
      <c r="Z212" s="16" t="s">
        <v>192</v>
      </c>
      <c r="AA212" s="18"/>
      <c r="AB212" s="16"/>
      <c r="AC212" s="16" t="s">
        <v>192</v>
      </c>
      <c r="AD212" s="18"/>
      <c r="AE212" s="16" t="s">
        <v>192</v>
      </c>
      <c r="AF212" s="16">
        <v>59.566780000000001</v>
      </c>
      <c r="AG212" s="16">
        <v>99.097470000000001</v>
      </c>
      <c r="AH212" s="16" t="s">
        <v>197</v>
      </c>
      <c r="AI212" s="16">
        <v>5</v>
      </c>
      <c r="AJ212" s="15" t="s">
        <v>193</v>
      </c>
    </row>
    <row r="213" spans="1:36">
      <c r="A213" s="16">
        <v>5029</v>
      </c>
      <c r="B213" s="16" t="s">
        <v>1362</v>
      </c>
      <c r="C213" s="686" t="s">
        <v>112</v>
      </c>
      <c r="D213" s="16" t="s">
        <v>112</v>
      </c>
      <c r="E213" s="16"/>
      <c r="F213" s="16"/>
      <c r="G213" s="16"/>
      <c r="H213" s="16"/>
      <c r="I213" s="16"/>
      <c r="J213" s="16"/>
      <c r="K213" s="16"/>
      <c r="L213" s="16"/>
      <c r="M213" s="16"/>
      <c r="N213" s="16">
        <v>60</v>
      </c>
      <c r="O213" s="16">
        <v>51</v>
      </c>
      <c r="P213" s="16">
        <v>87</v>
      </c>
      <c r="Q213" s="16">
        <v>37</v>
      </c>
      <c r="R213" s="16">
        <v>63</v>
      </c>
      <c r="S213" s="16">
        <v>61</v>
      </c>
      <c r="T213" s="16">
        <v>62</v>
      </c>
      <c r="U213" s="16">
        <v>66</v>
      </c>
      <c r="V213" s="16" t="s">
        <v>135</v>
      </c>
      <c r="W213" s="16">
        <v>487</v>
      </c>
      <c r="X213" s="16">
        <v>100</v>
      </c>
      <c r="Y213" s="16" t="s">
        <v>192</v>
      </c>
      <c r="Z213" s="16" t="s">
        <v>192</v>
      </c>
      <c r="AA213" s="18"/>
      <c r="AB213" s="16" t="s">
        <v>192</v>
      </c>
      <c r="AC213" s="16" t="s">
        <v>192</v>
      </c>
      <c r="AD213" s="18"/>
      <c r="AE213" s="16" t="s">
        <v>192</v>
      </c>
      <c r="AF213" s="16">
        <v>87.393519999999995</v>
      </c>
      <c r="AG213" s="16">
        <v>97.103909999999999</v>
      </c>
      <c r="AH213" s="16" t="s">
        <v>197</v>
      </c>
      <c r="AI213" s="16">
        <v>5</v>
      </c>
      <c r="AJ213" s="15" t="s">
        <v>192</v>
      </c>
    </row>
    <row r="214" spans="1:36">
      <c r="A214" s="16">
        <v>5032</v>
      </c>
      <c r="B214" s="16" t="s">
        <v>927</v>
      </c>
      <c r="C214" s="686" t="s">
        <v>116</v>
      </c>
      <c r="D214" s="16"/>
      <c r="E214" s="16"/>
      <c r="F214" s="16"/>
      <c r="G214" s="16"/>
      <c r="H214" s="16"/>
      <c r="I214" s="16"/>
      <c r="J214" s="16"/>
      <c r="K214" s="16"/>
      <c r="L214" s="16"/>
      <c r="M214" s="16"/>
      <c r="N214" s="16">
        <v>41</v>
      </c>
      <c r="O214" s="16">
        <v>45</v>
      </c>
      <c r="P214" s="16">
        <v>64</v>
      </c>
      <c r="Q214" s="16">
        <v>50</v>
      </c>
      <c r="R214" s="16">
        <v>40</v>
      </c>
      <c r="S214" s="16">
        <v>38</v>
      </c>
      <c r="T214" s="16">
        <v>37</v>
      </c>
      <c r="U214" s="16">
        <v>37</v>
      </c>
      <c r="V214" s="16" t="s">
        <v>135</v>
      </c>
      <c r="W214" s="16">
        <v>352</v>
      </c>
      <c r="X214" s="16">
        <v>100</v>
      </c>
      <c r="Y214" s="16"/>
      <c r="Z214" s="16" t="s">
        <v>193</v>
      </c>
      <c r="AA214" s="18"/>
      <c r="AB214" s="16"/>
      <c r="AC214" s="16" t="s">
        <v>193</v>
      </c>
      <c r="AD214" s="18"/>
      <c r="AE214" s="16" t="s">
        <v>192</v>
      </c>
      <c r="AF214" s="16">
        <v>96.226410000000001</v>
      </c>
      <c r="AG214" s="16">
        <v>98.742130000000003</v>
      </c>
      <c r="AH214" s="16" t="s">
        <v>197</v>
      </c>
      <c r="AI214" s="16">
        <v>5</v>
      </c>
      <c r="AJ214" s="15" t="s">
        <v>193</v>
      </c>
    </row>
    <row r="215" spans="1:36">
      <c r="A215" s="16">
        <v>5041</v>
      </c>
      <c r="B215" s="16" t="s">
        <v>380</v>
      </c>
      <c r="C215" s="686" t="s">
        <v>132</v>
      </c>
      <c r="D215" s="16" t="s">
        <v>132</v>
      </c>
      <c r="E215" s="16" t="s">
        <v>112</v>
      </c>
      <c r="F215" s="16" t="s">
        <v>132</v>
      </c>
      <c r="G215" s="16" t="s">
        <v>112</v>
      </c>
      <c r="H215" s="16" t="s">
        <v>114</v>
      </c>
      <c r="I215" s="16" t="s">
        <v>132</v>
      </c>
      <c r="J215" s="16" t="s">
        <v>114</v>
      </c>
      <c r="K215" s="16" t="s">
        <v>112</v>
      </c>
      <c r="L215" s="16" t="s">
        <v>110</v>
      </c>
      <c r="M215" s="16" t="s">
        <v>112</v>
      </c>
      <c r="N215" s="16">
        <v>70</v>
      </c>
      <c r="O215" s="16">
        <v>78</v>
      </c>
      <c r="P215" s="16">
        <v>84</v>
      </c>
      <c r="Q215" s="16">
        <v>30</v>
      </c>
      <c r="R215" s="16">
        <v>64</v>
      </c>
      <c r="S215" s="16">
        <v>66</v>
      </c>
      <c r="T215" s="16">
        <v>64</v>
      </c>
      <c r="U215" s="16">
        <v>83</v>
      </c>
      <c r="V215" s="16" t="s">
        <v>135</v>
      </c>
      <c r="W215" s="16">
        <v>539</v>
      </c>
      <c r="X215" s="16">
        <v>100</v>
      </c>
      <c r="Y215" s="16" t="s">
        <v>192</v>
      </c>
      <c r="Z215" s="16" t="s">
        <v>192</v>
      </c>
      <c r="AA215" s="18"/>
      <c r="AB215" s="16" t="s">
        <v>192</v>
      </c>
      <c r="AC215" s="16" t="s">
        <v>192</v>
      </c>
      <c r="AD215" s="18"/>
      <c r="AE215" s="16" t="s">
        <v>193</v>
      </c>
      <c r="AF215" s="16">
        <v>82.214150000000004</v>
      </c>
      <c r="AG215" s="16">
        <v>95.825770000000006</v>
      </c>
      <c r="AH215" s="16" t="s">
        <v>194</v>
      </c>
      <c r="AI215" s="16">
        <v>5</v>
      </c>
      <c r="AJ215" s="15" t="s">
        <v>192</v>
      </c>
    </row>
    <row r="216" spans="1:36">
      <c r="A216" s="16">
        <v>5051</v>
      </c>
      <c r="B216" s="16" t="s">
        <v>381</v>
      </c>
      <c r="C216" s="686" t="s">
        <v>132</v>
      </c>
      <c r="D216" s="16" t="s">
        <v>132</v>
      </c>
      <c r="E216" s="16" t="s">
        <v>132</v>
      </c>
      <c r="F216" s="16" t="s">
        <v>132</v>
      </c>
      <c r="G216" s="16" t="s">
        <v>132</v>
      </c>
      <c r="H216" s="16" t="s">
        <v>132</v>
      </c>
      <c r="I216" s="16" t="s">
        <v>132</v>
      </c>
      <c r="J216" s="16" t="s">
        <v>132</v>
      </c>
      <c r="K216" s="16" t="s">
        <v>114</v>
      </c>
      <c r="L216" s="16" t="s">
        <v>132</v>
      </c>
      <c r="M216" s="16" t="s">
        <v>112</v>
      </c>
      <c r="N216" s="16">
        <v>83</v>
      </c>
      <c r="O216" s="16">
        <v>85</v>
      </c>
      <c r="P216" s="16">
        <v>95</v>
      </c>
      <c r="Q216" s="16">
        <v>60</v>
      </c>
      <c r="R216" s="16">
        <v>72</v>
      </c>
      <c r="S216" s="16">
        <v>66</v>
      </c>
      <c r="T216" s="16">
        <v>65</v>
      </c>
      <c r="U216" s="16">
        <v>61</v>
      </c>
      <c r="V216" s="16" t="s">
        <v>135</v>
      </c>
      <c r="W216" s="16">
        <v>587</v>
      </c>
      <c r="X216" s="16">
        <v>100</v>
      </c>
      <c r="Y216" s="16" t="s">
        <v>192</v>
      </c>
      <c r="Z216" s="16" t="s">
        <v>192</v>
      </c>
      <c r="AA216" s="18"/>
      <c r="AB216" s="16" t="s">
        <v>192</v>
      </c>
      <c r="AC216" s="16" t="s">
        <v>192</v>
      </c>
      <c r="AD216" s="18"/>
      <c r="AE216" s="16" t="s">
        <v>193</v>
      </c>
      <c r="AF216" s="16">
        <v>85.317750000000004</v>
      </c>
      <c r="AG216" s="16">
        <v>97.297290000000004</v>
      </c>
      <c r="AH216" s="16" t="s">
        <v>194</v>
      </c>
      <c r="AI216" s="16">
        <v>5</v>
      </c>
      <c r="AJ216" s="15" t="s">
        <v>192</v>
      </c>
    </row>
    <row r="217" spans="1:36">
      <c r="A217" s="16">
        <v>5061</v>
      </c>
      <c r="B217" s="16" t="s">
        <v>382</v>
      </c>
      <c r="C217" s="686" t="s">
        <v>132</v>
      </c>
      <c r="D217" s="16" t="s">
        <v>132</v>
      </c>
      <c r="E217" s="16" t="s">
        <v>132</v>
      </c>
      <c r="F217" s="16" t="s">
        <v>132</v>
      </c>
      <c r="G217" s="16" t="s">
        <v>132</v>
      </c>
      <c r="H217" s="16" t="s">
        <v>132</v>
      </c>
      <c r="I217" s="16" t="s">
        <v>132</v>
      </c>
      <c r="J217" s="16" t="s">
        <v>132</v>
      </c>
      <c r="K217" s="16" t="s">
        <v>114</v>
      </c>
      <c r="L217" s="16" t="s">
        <v>196</v>
      </c>
      <c r="M217" s="16"/>
      <c r="N217" s="16">
        <v>90</v>
      </c>
      <c r="O217" s="16">
        <v>87</v>
      </c>
      <c r="P217" s="16">
        <v>93</v>
      </c>
      <c r="Q217" s="16">
        <v>60</v>
      </c>
      <c r="R217" s="16">
        <v>77</v>
      </c>
      <c r="S217" s="16">
        <v>77</v>
      </c>
      <c r="T217" s="16">
        <v>72</v>
      </c>
      <c r="U217" s="16">
        <v>76</v>
      </c>
      <c r="V217" s="16" t="s">
        <v>135</v>
      </c>
      <c r="W217" s="16">
        <v>632</v>
      </c>
      <c r="X217" s="16">
        <v>100</v>
      </c>
      <c r="Y217" s="16" t="s">
        <v>192</v>
      </c>
      <c r="Z217" s="16" t="s">
        <v>192</v>
      </c>
      <c r="AA217" s="18"/>
      <c r="AB217" s="16" t="s">
        <v>192</v>
      </c>
      <c r="AC217" s="16" t="s">
        <v>192</v>
      </c>
      <c r="AD217" s="18"/>
      <c r="AE217" s="16" t="s">
        <v>193</v>
      </c>
      <c r="AF217" s="16">
        <v>80.180179999999993</v>
      </c>
      <c r="AG217" s="16">
        <v>97.117109999999997</v>
      </c>
      <c r="AH217" s="16" t="s">
        <v>194</v>
      </c>
      <c r="AI217" s="16">
        <v>5</v>
      </c>
      <c r="AJ217" s="15" t="s">
        <v>192</v>
      </c>
    </row>
    <row r="218" spans="1:36">
      <c r="A218" s="16">
        <v>5081</v>
      </c>
      <c r="B218" s="16" t="s">
        <v>383</v>
      </c>
      <c r="C218" s="686" t="s">
        <v>132</v>
      </c>
      <c r="D218" s="16" t="s">
        <v>132</v>
      </c>
      <c r="E218" s="16" t="s">
        <v>112</v>
      </c>
      <c r="F218" s="16" t="s">
        <v>131</v>
      </c>
      <c r="G218" s="16" t="s">
        <v>132</v>
      </c>
      <c r="H218" s="16" t="s">
        <v>132</v>
      </c>
      <c r="I218" s="16" t="s">
        <v>110</v>
      </c>
      <c r="J218" s="16" t="s">
        <v>132</v>
      </c>
      <c r="K218" s="16" t="s">
        <v>132</v>
      </c>
      <c r="L218" s="16" t="s">
        <v>132</v>
      </c>
      <c r="M218" s="16" t="s">
        <v>112</v>
      </c>
      <c r="N218" s="16">
        <v>74</v>
      </c>
      <c r="O218" s="16">
        <v>70</v>
      </c>
      <c r="P218" s="16">
        <v>88</v>
      </c>
      <c r="Q218" s="16">
        <v>49</v>
      </c>
      <c r="R218" s="16">
        <v>69</v>
      </c>
      <c r="S218" s="16">
        <v>66</v>
      </c>
      <c r="T218" s="16">
        <v>61</v>
      </c>
      <c r="U218" s="16">
        <v>59</v>
      </c>
      <c r="V218" s="16" t="s">
        <v>135</v>
      </c>
      <c r="W218" s="16">
        <v>536</v>
      </c>
      <c r="X218" s="16">
        <v>100</v>
      </c>
      <c r="Y218" s="16" t="s">
        <v>192</v>
      </c>
      <c r="Z218" s="16" t="s">
        <v>192</v>
      </c>
      <c r="AA218" s="18"/>
      <c r="AB218" s="16" t="s">
        <v>192</v>
      </c>
      <c r="AC218" s="16" t="s">
        <v>192</v>
      </c>
      <c r="AD218" s="18"/>
      <c r="AE218" s="16" t="s">
        <v>193</v>
      </c>
      <c r="AF218" s="16">
        <v>87.914230000000003</v>
      </c>
      <c r="AG218" s="16">
        <v>99.415199999999999</v>
      </c>
      <c r="AH218" s="16" t="s">
        <v>194</v>
      </c>
      <c r="AI218" s="16">
        <v>5</v>
      </c>
      <c r="AJ218" s="15" t="s">
        <v>192</v>
      </c>
    </row>
    <row r="219" spans="1:36">
      <c r="A219" s="16">
        <v>5091</v>
      </c>
      <c r="B219" s="16" t="s">
        <v>384</v>
      </c>
      <c r="C219" s="686" t="s">
        <v>132</v>
      </c>
      <c r="D219" s="16" t="s">
        <v>132</v>
      </c>
      <c r="E219" s="16" t="s">
        <v>132</v>
      </c>
      <c r="F219" s="16" t="s">
        <v>132</v>
      </c>
      <c r="G219" s="16" t="s">
        <v>132</v>
      </c>
      <c r="H219" s="16" t="s">
        <v>132</v>
      </c>
      <c r="I219" s="16" t="s">
        <v>132</v>
      </c>
      <c r="J219" s="16" t="s">
        <v>114</v>
      </c>
      <c r="K219" s="16" t="s">
        <v>132</v>
      </c>
      <c r="L219" s="16" t="s">
        <v>132</v>
      </c>
      <c r="M219" s="16" t="s">
        <v>112</v>
      </c>
      <c r="N219" s="16">
        <v>92</v>
      </c>
      <c r="O219" s="16">
        <v>94</v>
      </c>
      <c r="P219" s="16">
        <v>90</v>
      </c>
      <c r="Q219" s="16">
        <v>68</v>
      </c>
      <c r="R219" s="16">
        <v>70</v>
      </c>
      <c r="S219" s="16">
        <v>60</v>
      </c>
      <c r="T219" s="16">
        <v>71</v>
      </c>
      <c r="U219" s="16">
        <v>80</v>
      </c>
      <c r="V219" s="16" t="s">
        <v>135</v>
      </c>
      <c r="W219" s="16">
        <v>625</v>
      </c>
      <c r="X219" s="16">
        <v>100</v>
      </c>
      <c r="Y219" s="16" t="s">
        <v>192</v>
      </c>
      <c r="Z219" s="16" t="s">
        <v>192</v>
      </c>
      <c r="AA219" s="18"/>
      <c r="AB219" s="16" t="s">
        <v>192</v>
      </c>
      <c r="AC219" s="16" t="s">
        <v>192</v>
      </c>
      <c r="AD219" s="18"/>
      <c r="AE219" s="16" t="s">
        <v>193</v>
      </c>
      <c r="AF219" s="16">
        <v>56.193890000000003</v>
      </c>
      <c r="AG219" s="16">
        <v>62.118490000000001</v>
      </c>
      <c r="AH219" s="16" t="s">
        <v>194</v>
      </c>
      <c r="AI219" s="16">
        <v>5</v>
      </c>
      <c r="AJ219" s="15" t="s">
        <v>192</v>
      </c>
    </row>
    <row r="220" spans="1:36">
      <c r="A220" s="16">
        <v>5101</v>
      </c>
      <c r="B220" s="16" t="s">
        <v>385</v>
      </c>
      <c r="C220" s="686" t="s">
        <v>132</v>
      </c>
      <c r="D220" s="16" t="s">
        <v>132</v>
      </c>
      <c r="E220" s="16" t="s">
        <v>132</v>
      </c>
      <c r="F220" s="16" t="s">
        <v>132</v>
      </c>
      <c r="G220" s="16" t="s">
        <v>132</v>
      </c>
      <c r="H220" s="16" t="s">
        <v>132</v>
      </c>
      <c r="I220" s="16" t="s">
        <v>132</v>
      </c>
      <c r="J220" s="16" t="s">
        <v>132</v>
      </c>
      <c r="K220" s="16" t="s">
        <v>132</v>
      </c>
      <c r="L220" s="16" t="s">
        <v>132</v>
      </c>
      <c r="M220" s="16" t="s">
        <v>114</v>
      </c>
      <c r="N220" s="16">
        <v>90</v>
      </c>
      <c r="O220" s="16">
        <v>84</v>
      </c>
      <c r="P220" s="16">
        <v>95</v>
      </c>
      <c r="Q220" s="16">
        <v>58</v>
      </c>
      <c r="R220" s="16">
        <v>79</v>
      </c>
      <c r="S220" s="16">
        <v>58</v>
      </c>
      <c r="T220" s="16">
        <v>70</v>
      </c>
      <c r="U220" s="16">
        <v>50</v>
      </c>
      <c r="V220" s="16" t="s">
        <v>135</v>
      </c>
      <c r="W220" s="16">
        <v>584</v>
      </c>
      <c r="X220" s="16">
        <v>100</v>
      </c>
      <c r="Y220" s="16" t="s">
        <v>192</v>
      </c>
      <c r="Z220" s="16" t="s">
        <v>192</v>
      </c>
      <c r="AA220" s="18"/>
      <c r="AB220" s="16" t="s">
        <v>192</v>
      </c>
      <c r="AC220" s="16" t="s">
        <v>192</v>
      </c>
      <c r="AD220" s="18"/>
      <c r="AE220" s="16" t="s">
        <v>193</v>
      </c>
      <c r="AF220" s="16">
        <v>34.86786</v>
      </c>
      <c r="AG220" s="16">
        <v>86.786010000000005</v>
      </c>
      <c r="AH220" s="16" t="s">
        <v>194</v>
      </c>
      <c r="AI220" s="16">
        <v>5</v>
      </c>
      <c r="AJ220" s="15" t="s">
        <v>193</v>
      </c>
    </row>
    <row r="221" spans="1:36">
      <c r="A221" s="16">
        <v>5121</v>
      </c>
      <c r="B221" s="16" t="s">
        <v>386</v>
      </c>
      <c r="C221" s="686" t="s">
        <v>132</v>
      </c>
      <c r="D221" s="16" t="s">
        <v>132</v>
      </c>
      <c r="E221" s="16" t="s">
        <v>132</v>
      </c>
      <c r="F221" s="16" t="s">
        <v>132</v>
      </c>
      <c r="G221" s="16" t="s">
        <v>132</v>
      </c>
      <c r="H221" s="16" t="s">
        <v>132</v>
      </c>
      <c r="I221" s="16" t="s">
        <v>132</v>
      </c>
      <c r="J221" s="16" t="s">
        <v>132</v>
      </c>
      <c r="K221" s="16" t="s">
        <v>132</v>
      </c>
      <c r="L221" s="16" t="s">
        <v>112</v>
      </c>
      <c r="M221" s="16" t="s">
        <v>112</v>
      </c>
      <c r="N221" s="16">
        <v>87</v>
      </c>
      <c r="O221" s="16">
        <v>85</v>
      </c>
      <c r="P221" s="16">
        <v>86</v>
      </c>
      <c r="Q221" s="16">
        <v>48</v>
      </c>
      <c r="R221" s="16">
        <v>76</v>
      </c>
      <c r="S221" s="16">
        <v>57</v>
      </c>
      <c r="T221" s="16">
        <v>71</v>
      </c>
      <c r="U221" s="16">
        <v>50</v>
      </c>
      <c r="V221" s="16" t="s">
        <v>135</v>
      </c>
      <c r="W221" s="16">
        <v>560</v>
      </c>
      <c r="X221" s="16">
        <v>100</v>
      </c>
      <c r="Y221" s="16" t="s">
        <v>192</v>
      </c>
      <c r="Z221" s="16" t="s">
        <v>192</v>
      </c>
      <c r="AA221" s="18"/>
      <c r="AB221" s="16" t="s">
        <v>192</v>
      </c>
      <c r="AC221" s="16" t="s">
        <v>192</v>
      </c>
      <c r="AD221" s="18"/>
      <c r="AE221" s="16" t="s">
        <v>193</v>
      </c>
      <c r="AF221" s="16">
        <v>51.304340000000003</v>
      </c>
      <c r="AG221" s="16">
        <v>93.217389999999995</v>
      </c>
      <c r="AH221" s="16" t="s">
        <v>194</v>
      </c>
      <c r="AI221" s="16">
        <v>5</v>
      </c>
      <c r="AJ221" s="15" t="s">
        <v>192</v>
      </c>
    </row>
    <row r="222" spans="1:36">
      <c r="A222" s="16">
        <v>5131</v>
      </c>
      <c r="B222" s="16" t="s">
        <v>387</v>
      </c>
      <c r="C222" s="686" t="s">
        <v>132</v>
      </c>
      <c r="D222" s="16" t="s">
        <v>132</v>
      </c>
      <c r="E222" s="16" t="s">
        <v>132</v>
      </c>
      <c r="F222" s="16" t="s">
        <v>132</v>
      </c>
      <c r="G222" s="16" t="s">
        <v>132</v>
      </c>
      <c r="H222" s="16" t="s">
        <v>132</v>
      </c>
      <c r="I222" s="16" t="s">
        <v>132</v>
      </c>
      <c r="J222" s="16" t="s">
        <v>132</v>
      </c>
      <c r="K222" s="16" t="s">
        <v>132</v>
      </c>
      <c r="L222" s="16" t="s">
        <v>132</v>
      </c>
      <c r="M222" s="16" t="s">
        <v>112</v>
      </c>
      <c r="N222" s="16">
        <v>85</v>
      </c>
      <c r="O222" s="16">
        <v>81</v>
      </c>
      <c r="P222" s="16">
        <v>94</v>
      </c>
      <c r="Q222" s="16">
        <v>67</v>
      </c>
      <c r="R222" s="16">
        <v>76</v>
      </c>
      <c r="S222" s="16">
        <v>73</v>
      </c>
      <c r="T222" s="16">
        <v>62</v>
      </c>
      <c r="U222" s="16">
        <v>66</v>
      </c>
      <c r="V222" s="16" t="s">
        <v>135</v>
      </c>
      <c r="W222" s="16">
        <v>604</v>
      </c>
      <c r="X222" s="16">
        <v>100</v>
      </c>
      <c r="Y222" s="16" t="s">
        <v>192</v>
      </c>
      <c r="Z222" s="16" t="s">
        <v>192</v>
      </c>
      <c r="AA222" s="18"/>
      <c r="AB222" s="16" t="s">
        <v>192</v>
      </c>
      <c r="AC222" s="16" t="s">
        <v>192</v>
      </c>
      <c r="AD222" s="18"/>
      <c r="AE222" s="16" t="s">
        <v>193</v>
      </c>
      <c r="AF222" s="16">
        <v>64.851479999999995</v>
      </c>
      <c r="AG222" s="16">
        <v>96.039599999999993</v>
      </c>
      <c r="AH222" s="16" t="s">
        <v>194</v>
      </c>
      <c r="AI222" s="16">
        <v>5</v>
      </c>
      <c r="AJ222" s="15" t="s">
        <v>192</v>
      </c>
    </row>
    <row r="223" spans="1:36">
      <c r="A223" s="16">
        <v>5141</v>
      </c>
      <c r="B223" s="16" t="s">
        <v>388</v>
      </c>
      <c r="C223" s="686" t="s">
        <v>112</v>
      </c>
      <c r="D223" s="16" t="s">
        <v>132</v>
      </c>
      <c r="E223" s="16" t="s">
        <v>110</v>
      </c>
      <c r="F223" s="16" t="s">
        <v>112</v>
      </c>
      <c r="G223" s="16" t="s">
        <v>112</v>
      </c>
      <c r="H223" s="16" t="s">
        <v>114</v>
      </c>
      <c r="I223" s="16" t="s">
        <v>114</v>
      </c>
      <c r="J223" s="16" t="s">
        <v>112</v>
      </c>
      <c r="K223" s="16" t="s">
        <v>196</v>
      </c>
      <c r="L223" s="16"/>
      <c r="M223" s="16"/>
      <c r="N223" s="16">
        <v>64</v>
      </c>
      <c r="O223" s="16">
        <v>63</v>
      </c>
      <c r="P223" s="16">
        <v>84</v>
      </c>
      <c r="Q223" s="16">
        <v>38</v>
      </c>
      <c r="R223" s="16">
        <v>59</v>
      </c>
      <c r="S223" s="16">
        <v>55</v>
      </c>
      <c r="T223" s="16">
        <v>50</v>
      </c>
      <c r="U223" s="16">
        <v>58</v>
      </c>
      <c r="V223" s="16" t="s">
        <v>135</v>
      </c>
      <c r="W223" s="16">
        <v>471</v>
      </c>
      <c r="X223" s="16">
        <v>100</v>
      </c>
      <c r="Y223" s="16" t="s">
        <v>192</v>
      </c>
      <c r="Z223" s="16" t="s">
        <v>192</v>
      </c>
      <c r="AA223" s="18"/>
      <c r="AB223" s="16" t="s">
        <v>192</v>
      </c>
      <c r="AC223" s="16" t="s">
        <v>192</v>
      </c>
      <c r="AD223" s="18"/>
      <c r="AE223" s="16" t="s">
        <v>193</v>
      </c>
      <c r="AF223" s="16">
        <v>95.128200000000007</v>
      </c>
      <c r="AG223" s="16">
        <v>99.487170000000006</v>
      </c>
      <c r="AH223" s="16" t="s">
        <v>194</v>
      </c>
      <c r="AI223" s="16">
        <v>5</v>
      </c>
      <c r="AJ223" s="15" t="s">
        <v>192</v>
      </c>
    </row>
    <row r="224" spans="1:36">
      <c r="A224" s="16">
        <v>5201</v>
      </c>
      <c r="B224" s="16" t="s">
        <v>389</v>
      </c>
      <c r="C224" s="686" t="s">
        <v>132</v>
      </c>
      <c r="D224" s="16" t="s">
        <v>132</v>
      </c>
      <c r="E224" s="16" t="s">
        <v>132</v>
      </c>
      <c r="F224" s="16" t="s">
        <v>132</v>
      </c>
      <c r="G224" s="16" t="s">
        <v>132</v>
      </c>
      <c r="H224" s="16" t="s">
        <v>132</v>
      </c>
      <c r="I224" s="16" t="s">
        <v>132</v>
      </c>
      <c r="J224" s="16" t="s">
        <v>112</v>
      </c>
      <c r="K224" s="16" t="s">
        <v>114</v>
      </c>
      <c r="L224" s="16" t="s">
        <v>112</v>
      </c>
      <c r="M224" s="16" t="s">
        <v>110</v>
      </c>
      <c r="N224" s="16">
        <v>73</v>
      </c>
      <c r="O224" s="16">
        <v>81</v>
      </c>
      <c r="P224" s="16">
        <v>89</v>
      </c>
      <c r="Q224" s="16">
        <v>39</v>
      </c>
      <c r="R224" s="16">
        <v>66</v>
      </c>
      <c r="S224" s="16">
        <v>70</v>
      </c>
      <c r="T224" s="16">
        <v>70</v>
      </c>
      <c r="U224" s="16">
        <v>68</v>
      </c>
      <c r="V224" s="16" t="s">
        <v>135</v>
      </c>
      <c r="W224" s="16">
        <v>556</v>
      </c>
      <c r="X224" s="16">
        <v>100</v>
      </c>
      <c r="Y224" s="16" t="s">
        <v>192</v>
      </c>
      <c r="Z224" s="16" t="s">
        <v>192</v>
      </c>
      <c r="AA224" s="18"/>
      <c r="AB224" s="16" t="s">
        <v>192</v>
      </c>
      <c r="AC224" s="16" t="s">
        <v>192</v>
      </c>
      <c r="AD224" s="18"/>
      <c r="AE224" s="16" t="s">
        <v>193</v>
      </c>
      <c r="AF224" s="16">
        <v>90.990989999999996</v>
      </c>
      <c r="AG224" s="16">
        <v>99.017189999999999</v>
      </c>
      <c r="AH224" s="16" t="s">
        <v>194</v>
      </c>
      <c r="AI224" s="16">
        <v>5</v>
      </c>
      <c r="AJ224" s="15" t="s">
        <v>192</v>
      </c>
    </row>
    <row r="225" spans="1:36">
      <c r="A225" s="16">
        <v>5241</v>
      </c>
      <c r="B225" s="16" t="s">
        <v>19</v>
      </c>
      <c r="C225" s="686" t="s">
        <v>132</v>
      </c>
      <c r="D225" s="16" t="s">
        <v>132</v>
      </c>
      <c r="E225" s="16" t="s">
        <v>132</v>
      </c>
      <c r="F225" s="16" t="s">
        <v>132</v>
      </c>
      <c r="G225" s="16" t="s">
        <v>132</v>
      </c>
      <c r="H225" s="16" t="s">
        <v>132</v>
      </c>
      <c r="I225" s="16" t="s">
        <v>114</v>
      </c>
      <c r="J225" s="16" t="s">
        <v>132</v>
      </c>
      <c r="K225" s="16" t="s">
        <v>132</v>
      </c>
      <c r="L225" s="16" t="s">
        <v>132</v>
      </c>
      <c r="M225" s="16" t="s">
        <v>114</v>
      </c>
      <c r="N225" s="16">
        <v>82</v>
      </c>
      <c r="O225" s="16">
        <v>82</v>
      </c>
      <c r="P225" s="16">
        <v>91</v>
      </c>
      <c r="Q225" s="16">
        <v>58</v>
      </c>
      <c r="R225" s="16">
        <v>67</v>
      </c>
      <c r="S225" s="16">
        <v>67</v>
      </c>
      <c r="T225" s="16">
        <v>62</v>
      </c>
      <c r="U225" s="16">
        <v>67</v>
      </c>
      <c r="V225" s="16" t="s">
        <v>135</v>
      </c>
      <c r="W225" s="16">
        <v>576</v>
      </c>
      <c r="X225" s="16">
        <v>100</v>
      </c>
      <c r="Y225" s="16" t="s">
        <v>192</v>
      </c>
      <c r="Z225" s="16" t="s">
        <v>192</v>
      </c>
      <c r="AA225" s="18"/>
      <c r="AB225" s="16" t="s">
        <v>192</v>
      </c>
      <c r="AC225" s="16" t="s">
        <v>192</v>
      </c>
      <c r="AD225" s="18"/>
      <c r="AE225" s="16" t="s">
        <v>193</v>
      </c>
      <c r="AF225" s="16">
        <v>59.723820000000003</v>
      </c>
      <c r="AG225" s="16">
        <v>84.234750000000005</v>
      </c>
      <c r="AH225" s="16" t="s">
        <v>197</v>
      </c>
      <c r="AI225" s="16">
        <v>5</v>
      </c>
      <c r="AJ225" s="15" t="s">
        <v>192</v>
      </c>
    </row>
    <row r="226" spans="1:36">
      <c r="A226" s="16">
        <v>5281</v>
      </c>
      <c r="B226" s="16" t="s">
        <v>390</v>
      </c>
      <c r="C226" s="686" t="s">
        <v>132</v>
      </c>
      <c r="D226" s="16" t="s">
        <v>132</v>
      </c>
      <c r="E226" s="16" t="s">
        <v>132</v>
      </c>
      <c r="F226" s="16" t="s">
        <v>112</v>
      </c>
      <c r="G226" s="16" t="s">
        <v>132</v>
      </c>
      <c r="H226" s="16" t="s">
        <v>132</v>
      </c>
      <c r="I226" s="16" t="s">
        <v>132</v>
      </c>
      <c r="J226" s="16" t="s">
        <v>112</v>
      </c>
      <c r="K226" s="16" t="s">
        <v>112</v>
      </c>
      <c r="L226" s="16" t="s">
        <v>110</v>
      </c>
      <c r="M226" s="16" t="s">
        <v>110</v>
      </c>
      <c r="N226" s="16">
        <v>70</v>
      </c>
      <c r="O226" s="16">
        <v>75</v>
      </c>
      <c r="P226" s="16">
        <v>91</v>
      </c>
      <c r="Q226" s="16">
        <v>46</v>
      </c>
      <c r="R226" s="16">
        <v>65</v>
      </c>
      <c r="S226" s="16">
        <v>72</v>
      </c>
      <c r="T226" s="16">
        <v>61</v>
      </c>
      <c r="U226" s="16">
        <v>75</v>
      </c>
      <c r="V226" s="16" t="s">
        <v>135</v>
      </c>
      <c r="W226" s="16">
        <v>555</v>
      </c>
      <c r="X226" s="16">
        <v>100</v>
      </c>
      <c r="Y226" s="16" t="s">
        <v>192</v>
      </c>
      <c r="Z226" s="16" t="s">
        <v>192</v>
      </c>
      <c r="AA226" s="18"/>
      <c r="AB226" s="16" t="s">
        <v>192</v>
      </c>
      <c r="AC226" s="16" t="s">
        <v>192</v>
      </c>
      <c r="AD226" s="18"/>
      <c r="AE226" s="16" t="s">
        <v>193</v>
      </c>
      <c r="AF226" s="16">
        <v>90.189869999999999</v>
      </c>
      <c r="AG226" s="16">
        <v>96.677210000000002</v>
      </c>
      <c r="AH226" s="16" t="s">
        <v>194</v>
      </c>
      <c r="AI226" s="16">
        <v>5</v>
      </c>
      <c r="AJ226" s="15" t="s">
        <v>192</v>
      </c>
    </row>
    <row r="227" spans="1:36">
      <c r="A227" s="16">
        <v>5361</v>
      </c>
      <c r="B227" s="16" t="s">
        <v>391</v>
      </c>
      <c r="C227" s="686" t="s">
        <v>114</v>
      </c>
      <c r="D227" s="16" t="s">
        <v>132</v>
      </c>
      <c r="E227" s="16" t="s">
        <v>132</v>
      </c>
      <c r="F227" s="16" t="s">
        <v>132</v>
      </c>
      <c r="G227" s="16" t="s">
        <v>132</v>
      </c>
      <c r="H227" s="16" t="s">
        <v>132</v>
      </c>
      <c r="I227" s="16" t="s">
        <v>132</v>
      </c>
      <c r="J227" s="16" t="s">
        <v>132</v>
      </c>
      <c r="K227" s="16" t="s">
        <v>132</v>
      </c>
      <c r="L227" s="16" t="s">
        <v>112</v>
      </c>
      <c r="M227" s="16" t="s">
        <v>132</v>
      </c>
      <c r="N227" s="16">
        <v>83</v>
      </c>
      <c r="O227" s="16">
        <v>82</v>
      </c>
      <c r="P227" s="16">
        <v>87</v>
      </c>
      <c r="Q227" s="16">
        <v>58</v>
      </c>
      <c r="R227" s="16">
        <v>70</v>
      </c>
      <c r="S227" s="16">
        <v>67</v>
      </c>
      <c r="T227" s="16">
        <v>49</v>
      </c>
      <c r="U227" s="16">
        <v>70</v>
      </c>
      <c r="V227" s="16" t="s">
        <v>135</v>
      </c>
      <c r="W227" s="16">
        <v>566</v>
      </c>
      <c r="X227" s="16">
        <v>100</v>
      </c>
      <c r="Y227" s="16" t="s">
        <v>192</v>
      </c>
      <c r="Z227" s="16" t="s">
        <v>193</v>
      </c>
      <c r="AA227" s="18" t="s">
        <v>193</v>
      </c>
      <c r="AB227" s="16" t="s">
        <v>192</v>
      </c>
      <c r="AC227" s="16" t="s">
        <v>192</v>
      </c>
      <c r="AD227" s="18"/>
      <c r="AE227" s="16" t="s">
        <v>193</v>
      </c>
      <c r="AF227" s="16">
        <v>55.393050000000002</v>
      </c>
      <c r="AG227" s="16">
        <v>92.321749999999994</v>
      </c>
      <c r="AH227" s="16" t="s">
        <v>194</v>
      </c>
      <c r="AI227" s="16">
        <v>5</v>
      </c>
      <c r="AJ227" s="15" t="s">
        <v>192</v>
      </c>
    </row>
    <row r="228" spans="1:36">
      <c r="A228" s="16">
        <v>5381</v>
      </c>
      <c r="B228" s="16" t="s">
        <v>392</v>
      </c>
      <c r="C228" s="686" t="s">
        <v>132</v>
      </c>
      <c r="D228" s="16" t="s">
        <v>132</v>
      </c>
      <c r="E228" s="16" t="s">
        <v>132</v>
      </c>
      <c r="F228" s="16" t="s">
        <v>132</v>
      </c>
      <c r="G228" s="16" t="s">
        <v>132</v>
      </c>
      <c r="H228" s="16" t="s">
        <v>132</v>
      </c>
      <c r="I228" s="16" t="s">
        <v>132</v>
      </c>
      <c r="J228" s="16" t="s">
        <v>132</v>
      </c>
      <c r="K228" s="16" t="s">
        <v>114</v>
      </c>
      <c r="L228" s="16" t="s">
        <v>132</v>
      </c>
      <c r="M228" s="16" t="s">
        <v>132</v>
      </c>
      <c r="N228" s="16">
        <v>81</v>
      </c>
      <c r="O228" s="16">
        <v>73</v>
      </c>
      <c r="P228" s="16">
        <v>93</v>
      </c>
      <c r="Q228" s="16">
        <v>52</v>
      </c>
      <c r="R228" s="16">
        <v>70</v>
      </c>
      <c r="S228" s="16">
        <v>54</v>
      </c>
      <c r="T228" s="16">
        <v>64</v>
      </c>
      <c r="U228" s="16">
        <v>58</v>
      </c>
      <c r="V228" s="16" t="s">
        <v>135</v>
      </c>
      <c r="W228" s="16">
        <v>545</v>
      </c>
      <c r="X228" s="16">
        <v>100</v>
      </c>
      <c r="Y228" s="16" t="s">
        <v>192</v>
      </c>
      <c r="Z228" s="16" t="s">
        <v>192</v>
      </c>
      <c r="AA228" s="18"/>
      <c r="AB228" s="16" t="s">
        <v>192</v>
      </c>
      <c r="AC228" s="16" t="s">
        <v>192</v>
      </c>
      <c r="AD228" s="18"/>
      <c r="AE228" s="16" t="s">
        <v>193</v>
      </c>
      <c r="AF228" s="16">
        <v>78.93544</v>
      </c>
      <c r="AG228" s="16">
        <v>96.715739999999997</v>
      </c>
      <c r="AH228" s="16" t="s">
        <v>194</v>
      </c>
      <c r="AI228" s="16">
        <v>5</v>
      </c>
      <c r="AJ228" s="15" t="s">
        <v>192</v>
      </c>
    </row>
    <row r="229" spans="1:36">
      <c r="A229" s="16">
        <v>5401</v>
      </c>
      <c r="B229" s="16" t="s">
        <v>393</v>
      </c>
      <c r="C229" s="686" t="s">
        <v>132</v>
      </c>
      <c r="D229" s="16" t="s">
        <v>132</v>
      </c>
      <c r="E229" s="16" t="s">
        <v>132</v>
      </c>
      <c r="F229" s="16" t="s">
        <v>132</v>
      </c>
      <c r="G229" s="16" t="s">
        <v>132</v>
      </c>
      <c r="H229" s="16" t="s">
        <v>132</v>
      </c>
      <c r="I229" s="16" t="s">
        <v>132</v>
      </c>
      <c r="J229" s="16" t="s">
        <v>132</v>
      </c>
      <c r="K229" s="16" t="s">
        <v>132</v>
      </c>
      <c r="L229" s="16" t="s">
        <v>132</v>
      </c>
      <c r="M229" s="16" t="s">
        <v>112</v>
      </c>
      <c r="N229" s="16">
        <v>97</v>
      </c>
      <c r="O229" s="16">
        <v>95</v>
      </c>
      <c r="P229" s="16">
        <v>95</v>
      </c>
      <c r="Q229" s="16">
        <v>86</v>
      </c>
      <c r="R229" s="16">
        <v>81</v>
      </c>
      <c r="S229" s="16">
        <v>66</v>
      </c>
      <c r="T229" s="16">
        <v>85</v>
      </c>
      <c r="U229" s="16">
        <v>73</v>
      </c>
      <c r="V229" s="16" t="s">
        <v>135</v>
      </c>
      <c r="W229" s="16">
        <v>678</v>
      </c>
      <c r="X229" s="16">
        <v>100</v>
      </c>
      <c r="Y229" s="16" t="s">
        <v>192</v>
      </c>
      <c r="Z229" s="16" t="s">
        <v>192</v>
      </c>
      <c r="AA229" s="18"/>
      <c r="AB229" s="16" t="s">
        <v>192</v>
      </c>
      <c r="AC229" s="16" t="s">
        <v>192</v>
      </c>
      <c r="AD229" s="18"/>
      <c r="AE229" s="16" t="s">
        <v>193</v>
      </c>
      <c r="AF229" s="16">
        <v>18.117850000000001</v>
      </c>
      <c r="AG229" s="16">
        <v>61.653469999999999</v>
      </c>
      <c r="AH229" s="16" t="s">
        <v>194</v>
      </c>
      <c r="AI229" s="16">
        <v>5</v>
      </c>
      <c r="AJ229" s="15" t="s">
        <v>193</v>
      </c>
    </row>
    <row r="230" spans="1:36">
      <c r="A230" s="16">
        <v>5421</v>
      </c>
      <c r="B230" s="16" t="s">
        <v>394</v>
      </c>
      <c r="C230" s="686" t="s">
        <v>132</v>
      </c>
      <c r="D230" s="16" t="s">
        <v>132</v>
      </c>
      <c r="E230" s="16" t="s">
        <v>132</v>
      </c>
      <c r="F230" s="16" t="s">
        <v>132</v>
      </c>
      <c r="G230" s="16" t="s">
        <v>114</v>
      </c>
      <c r="H230" s="16" t="s">
        <v>132</v>
      </c>
      <c r="I230" s="16" t="s">
        <v>132</v>
      </c>
      <c r="J230" s="16" t="s">
        <v>132</v>
      </c>
      <c r="K230" s="16" t="s">
        <v>132</v>
      </c>
      <c r="L230" s="16" t="s">
        <v>132</v>
      </c>
      <c r="M230" s="16" t="s">
        <v>112</v>
      </c>
      <c r="N230" s="16">
        <v>86</v>
      </c>
      <c r="O230" s="16">
        <v>91</v>
      </c>
      <c r="P230" s="16">
        <v>95</v>
      </c>
      <c r="Q230" s="16">
        <v>71</v>
      </c>
      <c r="R230" s="16">
        <v>71</v>
      </c>
      <c r="S230" s="16">
        <v>61</v>
      </c>
      <c r="T230" s="16">
        <v>63</v>
      </c>
      <c r="U230" s="16">
        <v>54</v>
      </c>
      <c r="V230" s="16" t="s">
        <v>135</v>
      </c>
      <c r="W230" s="16">
        <v>592</v>
      </c>
      <c r="X230" s="16">
        <v>100</v>
      </c>
      <c r="Y230" s="16" t="s">
        <v>192</v>
      </c>
      <c r="Z230" s="16" t="s">
        <v>192</v>
      </c>
      <c r="AA230" s="18"/>
      <c r="AB230" s="16" t="s">
        <v>192</v>
      </c>
      <c r="AC230" s="16" t="s">
        <v>192</v>
      </c>
      <c r="AD230" s="18"/>
      <c r="AE230" s="16" t="s">
        <v>193</v>
      </c>
      <c r="AF230" s="16">
        <v>69.05829</v>
      </c>
      <c r="AG230" s="16">
        <v>85.500739999999993</v>
      </c>
      <c r="AH230" s="16" t="s">
        <v>194</v>
      </c>
      <c r="AI230" s="16">
        <v>5</v>
      </c>
      <c r="AJ230" s="15" t="s">
        <v>192</v>
      </c>
    </row>
    <row r="231" spans="1:36">
      <c r="A231" s="16">
        <v>5431</v>
      </c>
      <c r="B231" s="16" t="s">
        <v>395</v>
      </c>
      <c r="C231" s="686" t="s">
        <v>132</v>
      </c>
      <c r="D231" s="16" t="s">
        <v>132</v>
      </c>
      <c r="E231" s="16" t="s">
        <v>132</v>
      </c>
      <c r="F231" s="16" t="s">
        <v>132</v>
      </c>
      <c r="G231" s="16" t="s">
        <v>132</v>
      </c>
      <c r="H231" s="16" t="s">
        <v>132</v>
      </c>
      <c r="I231" s="16" t="s">
        <v>132</v>
      </c>
      <c r="J231" s="16" t="s">
        <v>114</v>
      </c>
      <c r="K231" s="16" t="s">
        <v>114</v>
      </c>
      <c r="L231" s="16" t="s">
        <v>112</v>
      </c>
      <c r="M231" s="16" t="s">
        <v>132</v>
      </c>
      <c r="N231" s="16">
        <v>78</v>
      </c>
      <c r="O231" s="16">
        <v>78</v>
      </c>
      <c r="P231" s="16">
        <v>91</v>
      </c>
      <c r="Q231" s="16">
        <v>48</v>
      </c>
      <c r="R231" s="16">
        <v>67</v>
      </c>
      <c r="S231" s="16">
        <v>59</v>
      </c>
      <c r="T231" s="16">
        <v>50</v>
      </c>
      <c r="U231" s="16">
        <v>65</v>
      </c>
      <c r="V231" s="16" t="s">
        <v>135</v>
      </c>
      <c r="W231" s="16">
        <v>536</v>
      </c>
      <c r="X231" s="16">
        <v>100</v>
      </c>
      <c r="Y231" s="16" t="s">
        <v>192</v>
      </c>
      <c r="Z231" s="16" t="s">
        <v>192</v>
      </c>
      <c r="AA231" s="18"/>
      <c r="AB231" s="16" t="s">
        <v>192</v>
      </c>
      <c r="AC231" s="16" t="s">
        <v>192</v>
      </c>
      <c r="AD231" s="18"/>
      <c r="AE231" s="16" t="s">
        <v>193</v>
      </c>
      <c r="AF231" s="16">
        <v>94.3</v>
      </c>
      <c r="AG231" s="16">
        <v>99.4</v>
      </c>
      <c r="AH231" s="16" t="s">
        <v>194</v>
      </c>
      <c r="AI231" s="16">
        <v>5</v>
      </c>
      <c r="AJ231" s="15" t="s">
        <v>192</v>
      </c>
    </row>
    <row r="232" spans="1:36">
      <c r="A232" s="16">
        <v>5441</v>
      </c>
      <c r="B232" s="16" t="s">
        <v>396</v>
      </c>
      <c r="C232" s="686" t="s">
        <v>132</v>
      </c>
      <c r="D232" s="16" t="s">
        <v>132</v>
      </c>
      <c r="E232" s="16" t="s">
        <v>132</v>
      </c>
      <c r="F232" s="16" t="s">
        <v>114</v>
      </c>
      <c r="G232" s="16" t="s">
        <v>132</v>
      </c>
      <c r="H232" s="16" t="s">
        <v>132</v>
      </c>
      <c r="I232" s="16" t="s">
        <v>132</v>
      </c>
      <c r="J232" s="16" t="s">
        <v>132</v>
      </c>
      <c r="K232" s="16" t="s">
        <v>132</v>
      </c>
      <c r="L232" s="16" t="s">
        <v>112</v>
      </c>
      <c r="M232" s="16" t="s">
        <v>132</v>
      </c>
      <c r="N232" s="16">
        <v>81</v>
      </c>
      <c r="O232" s="16">
        <v>73</v>
      </c>
      <c r="P232" s="16">
        <v>94</v>
      </c>
      <c r="Q232" s="16">
        <v>65</v>
      </c>
      <c r="R232" s="16">
        <v>68</v>
      </c>
      <c r="S232" s="16">
        <v>58</v>
      </c>
      <c r="T232" s="16">
        <v>66</v>
      </c>
      <c r="U232" s="16">
        <v>51</v>
      </c>
      <c r="V232" s="16" t="s">
        <v>135</v>
      </c>
      <c r="W232" s="16">
        <v>556</v>
      </c>
      <c r="X232" s="16">
        <v>100</v>
      </c>
      <c r="Y232" s="16" t="s">
        <v>192</v>
      </c>
      <c r="Z232" s="16" t="s">
        <v>192</v>
      </c>
      <c r="AA232" s="18"/>
      <c r="AB232" s="16" t="s">
        <v>192</v>
      </c>
      <c r="AC232" s="16" t="s">
        <v>192</v>
      </c>
      <c r="AD232" s="18"/>
      <c r="AE232" s="16" t="s">
        <v>193</v>
      </c>
      <c r="AF232" s="16">
        <v>68.092100000000002</v>
      </c>
      <c r="AG232" s="16">
        <v>95.559209999999993</v>
      </c>
      <c r="AH232" s="16" t="s">
        <v>194</v>
      </c>
      <c r="AI232" s="16">
        <v>5</v>
      </c>
      <c r="AJ232" s="15" t="s">
        <v>192</v>
      </c>
    </row>
    <row r="233" spans="1:36">
      <c r="A233" s="16">
        <v>5481</v>
      </c>
      <c r="B233" s="16" t="s">
        <v>397</v>
      </c>
      <c r="C233" s="686" t="s">
        <v>132</v>
      </c>
      <c r="D233" s="16" t="s">
        <v>132</v>
      </c>
      <c r="E233" s="16" t="s">
        <v>114</v>
      </c>
      <c r="F233" s="16" t="s">
        <v>114</v>
      </c>
      <c r="G233" s="16" t="s">
        <v>132</v>
      </c>
      <c r="H233" s="16" t="s">
        <v>132</v>
      </c>
      <c r="I233" s="16" t="s">
        <v>132</v>
      </c>
      <c r="J233" s="16" t="s">
        <v>132</v>
      </c>
      <c r="K233" s="16" t="s">
        <v>132</v>
      </c>
      <c r="L233" s="16" t="s">
        <v>132</v>
      </c>
      <c r="M233" s="16" t="s">
        <v>110</v>
      </c>
      <c r="N233" s="16">
        <v>77</v>
      </c>
      <c r="O233" s="16">
        <v>76</v>
      </c>
      <c r="P233" s="16">
        <v>95</v>
      </c>
      <c r="Q233" s="16">
        <v>43</v>
      </c>
      <c r="R233" s="16">
        <v>71</v>
      </c>
      <c r="S233" s="16">
        <v>61</v>
      </c>
      <c r="T233" s="16">
        <v>61</v>
      </c>
      <c r="U233" s="16">
        <v>53</v>
      </c>
      <c r="V233" s="16" t="s">
        <v>135</v>
      </c>
      <c r="W233" s="16">
        <v>537</v>
      </c>
      <c r="X233" s="16">
        <v>100</v>
      </c>
      <c r="Y233" s="16" t="s">
        <v>192</v>
      </c>
      <c r="Z233" s="16" t="s">
        <v>192</v>
      </c>
      <c r="AA233" s="18"/>
      <c r="AB233" s="16" t="s">
        <v>192</v>
      </c>
      <c r="AC233" s="16" t="s">
        <v>192</v>
      </c>
      <c r="AD233" s="18"/>
      <c r="AE233" s="16" t="s">
        <v>193</v>
      </c>
      <c r="AF233" s="16">
        <v>81.743859999999998</v>
      </c>
      <c r="AG233" s="16">
        <v>85.286100000000005</v>
      </c>
      <c r="AH233" s="16" t="s">
        <v>194</v>
      </c>
      <c r="AI233" s="16">
        <v>5</v>
      </c>
      <c r="AJ233" s="15" t="s">
        <v>192</v>
      </c>
    </row>
    <row r="234" spans="1:36">
      <c r="A234" s="16">
        <v>5521</v>
      </c>
      <c r="B234" s="16" t="s">
        <v>398</v>
      </c>
      <c r="C234" s="686" t="s">
        <v>132</v>
      </c>
      <c r="D234" s="16" t="s">
        <v>132</v>
      </c>
      <c r="E234" s="16" t="s">
        <v>132</v>
      </c>
      <c r="F234" s="16" t="s">
        <v>112</v>
      </c>
      <c r="G234" s="16" t="s">
        <v>132</v>
      </c>
      <c r="H234" s="16" t="s">
        <v>112</v>
      </c>
      <c r="I234" s="16" t="s">
        <v>114</v>
      </c>
      <c r="J234" s="16" t="s">
        <v>112</v>
      </c>
      <c r="K234" s="16" t="s">
        <v>114</v>
      </c>
      <c r="L234" s="16" t="s">
        <v>112</v>
      </c>
      <c r="M234" s="16" t="s">
        <v>112</v>
      </c>
      <c r="N234" s="16">
        <v>78</v>
      </c>
      <c r="O234" s="16">
        <v>80</v>
      </c>
      <c r="P234" s="16">
        <v>89</v>
      </c>
      <c r="Q234" s="16">
        <v>35</v>
      </c>
      <c r="R234" s="16">
        <v>69</v>
      </c>
      <c r="S234" s="16">
        <v>65</v>
      </c>
      <c r="T234" s="16">
        <v>70</v>
      </c>
      <c r="U234" s="16">
        <v>61</v>
      </c>
      <c r="V234" s="16" t="s">
        <v>135</v>
      </c>
      <c r="W234" s="16">
        <v>547</v>
      </c>
      <c r="X234" s="16">
        <v>100</v>
      </c>
      <c r="Y234" s="16" t="s">
        <v>192</v>
      </c>
      <c r="Z234" s="16" t="s">
        <v>192</v>
      </c>
      <c r="AA234" s="18"/>
      <c r="AB234" s="16" t="s">
        <v>192</v>
      </c>
      <c r="AC234" s="16" t="s">
        <v>192</v>
      </c>
      <c r="AD234" s="18"/>
      <c r="AE234" s="16" t="s">
        <v>193</v>
      </c>
      <c r="AF234" s="16">
        <v>77.99145</v>
      </c>
      <c r="AG234" s="16">
        <v>94.230760000000004</v>
      </c>
      <c r="AH234" s="16" t="s">
        <v>194</v>
      </c>
      <c r="AI234" s="16">
        <v>5</v>
      </c>
      <c r="AJ234" s="15" t="s">
        <v>192</v>
      </c>
    </row>
    <row r="235" spans="1:36">
      <c r="A235" s="16">
        <v>5561</v>
      </c>
      <c r="B235" s="16" t="s">
        <v>399</v>
      </c>
      <c r="C235" s="686" t="s">
        <v>114</v>
      </c>
      <c r="D235" s="16" t="s">
        <v>132</v>
      </c>
      <c r="E235" s="16" t="s">
        <v>114</v>
      </c>
      <c r="F235" s="16" t="s">
        <v>114</v>
      </c>
      <c r="G235" s="16" t="s">
        <v>114</v>
      </c>
      <c r="H235" s="16" t="s">
        <v>110</v>
      </c>
      <c r="I235" s="16" t="s">
        <v>110</v>
      </c>
      <c r="J235" s="16" t="s">
        <v>132</v>
      </c>
      <c r="K235" s="16" t="s">
        <v>132</v>
      </c>
      <c r="L235" s="16" t="s">
        <v>112</v>
      </c>
      <c r="M235" s="16" t="s">
        <v>110</v>
      </c>
      <c r="N235" s="16">
        <v>67</v>
      </c>
      <c r="O235" s="16">
        <v>75</v>
      </c>
      <c r="P235" s="16">
        <v>90</v>
      </c>
      <c r="Q235" s="16">
        <v>46</v>
      </c>
      <c r="R235" s="16">
        <v>62</v>
      </c>
      <c r="S235" s="16">
        <v>62</v>
      </c>
      <c r="T235" s="16">
        <v>40</v>
      </c>
      <c r="U235" s="16">
        <v>67</v>
      </c>
      <c r="V235" s="16" t="s">
        <v>135</v>
      </c>
      <c r="W235" s="16">
        <v>509</v>
      </c>
      <c r="X235" s="16">
        <v>100</v>
      </c>
      <c r="Y235" s="16" t="s">
        <v>192</v>
      </c>
      <c r="Z235" s="16" t="s">
        <v>193</v>
      </c>
      <c r="AA235" s="18"/>
      <c r="AB235" s="16" t="s">
        <v>192</v>
      </c>
      <c r="AC235" s="16" t="s">
        <v>192</v>
      </c>
      <c r="AD235" s="18"/>
      <c r="AE235" s="16" t="s">
        <v>193</v>
      </c>
      <c r="AF235" s="16">
        <v>90.348519999999994</v>
      </c>
      <c r="AG235" s="16">
        <v>98.659509999999997</v>
      </c>
      <c r="AH235" s="16" t="s">
        <v>194</v>
      </c>
      <c r="AI235" s="16">
        <v>5</v>
      </c>
      <c r="AJ235" s="15" t="s">
        <v>192</v>
      </c>
    </row>
    <row r="236" spans="1:36">
      <c r="A236" s="16">
        <v>5601</v>
      </c>
      <c r="B236" s="16" t="s">
        <v>400</v>
      </c>
      <c r="C236" s="686" t="s">
        <v>132</v>
      </c>
      <c r="D236" s="16" t="s">
        <v>132</v>
      </c>
      <c r="E236" s="16" t="s">
        <v>132</v>
      </c>
      <c r="F236" s="16" t="s">
        <v>132</v>
      </c>
      <c r="G236" s="16" t="s">
        <v>132</v>
      </c>
      <c r="H236" s="16" t="s">
        <v>132</v>
      </c>
      <c r="I236" s="16" t="s">
        <v>132</v>
      </c>
      <c r="J236" s="16" t="s">
        <v>132</v>
      </c>
      <c r="K236" s="16" t="s">
        <v>132</v>
      </c>
      <c r="L236" s="16" t="s">
        <v>132</v>
      </c>
      <c r="M236" s="16" t="s">
        <v>112</v>
      </c>
      <c r="N236" s="16">
        <v>90</v>
      </c>
      <c r="O236" s="16">
        <v>96</v>
      </c>
      <c r="P236" s="16">
        <v>94</v>
      </c>
      <c r="Q236" s="16">
        <v>66</v>
      </c>
      <c r="R236" s="16">
        <v>80</v>
      </c>
      <c r="S236" s="16">
        <v>77</v>
      </c>
      <c r="T236" s="16">
        <v>82</v>
      </c>
      <c r="U236" s="16">
        <v>80</v>
      </c>
      <c r="V236" s="16" t="s">
        <v>135</v>
      </c>
      <c r="W236" s="16">
        <v>665</v>
      </c>
      <c r="X236" s="16">
        <v>100</v>
      </c>
      <c r="Y236" s="16" t="s">
        <v>192</v>
      </c>
      <c r="Z236" s="16" t="s">
        <v>192</v>
      </c>
      <c r="AA236" s="18"/>
      <c r="AB236" s="16" t="s">
        <v>192</v>
      </c>
      <c r="AC236" s="16" t="s">
        <v>192</v>
      </c>
      <c r="AD236" s="18"/>
      <c r="AE236" s="16" t="s">
        <v>193</v>
      </c>
      <c r="AF236" s="16">
        <v>83.624799999999993</v>
      </c>
      <c r="AG236" s="16">
        <v>97.297290000000004</v>
      </c>
      <c r="AH236" s="16" t="s">
        <v>194</v>
      </c>
      <c r="AI236" s="16">
        <v>5</v>
      </c>
      <c r="AJ236" s="15" t="s">
        <v>192</v>
      </c>
    </row>
    <row r="237" spans="1:36">
      <c r="A237" s="16">
        <v>5641</v>
      </c>
      <c r="B237" s="16" t="s">
        <v>401</v>
      </c>
      <c r="C237" s="686" t="s">
        <v>132</v>
      </c>
      <c r="D237" s="16" t="s">
        <v>132</v>
      </c>
      <c r="E237" s="16" t="s">
        <v>132</v>
      </c>
      <c r="F237" s="16" t="s">
        <v>132</v>
      </c>
      <c r="G237" s="16" t="s">
        <v>132</v>
      </c>
      <c r="H237" s="16" t="s">
        <v>132</v>
      </c>
      <c r="I237" s="16" t="s">
        <v>132</v>
      </c>
      <c r="J237" s="16" t="s">
        <v>114</v>
      </c>
      <c r="K237" s="16" t="s">
        <v>132</v>
      </c>
      <c r="L237" s="16" t="s">
        <v>132</v>
      </c>
      <c r="M237" s="16" t="s">
        <v>132</v>
      </c>
      <c r="N237" s="16">
        <v>87</v>
      </c>
      <c r="O237" s="16">
        <v>91</v>
      </c>
      <c r="P237" s="16">
        <v>85</v>
      </c>
      <c r="Q237" s="16">
        <v>67</v>
      </c>
      <c r="R237" s="16">
        <v>71</v>
      </c>
      <c r="S237" s="16">
        <v>74</v>
      </c>
      <c r="T237" s="16">
        <v>76</v>
      </c>
      <c r="U237" s="16">
        <v>85</v>
      </c>
      <c r="V237" s="16" t="s">
        <v>135</v>
      </c>
      <c r="W237" s="16">
        <v>636</v>
      </c>
      <c r="X237" s="16">
        <v>100</v>
      </c>
      <c r="Y237" s="16" t="s">
        <v>192</v>
      </c>
      <c r="Z237" s="16" t="s">
        <v>192</v>
      </c>
      <c r="AA237" s="18"/>
      <c r="AB237" s="16" t="s">
        <v>192</v>
      </c>
      <c r="AC237" s="16" t="s">
        <v>192</v>
      </c>
      <c r="AD237" s="18"/>
      <c r="AE237" s="16" t="s">
        <v>193</v>
      </c>
      <c r="AF237" s="16">
        <v>66.990290000000002</v>
      </c>
      <c r="AG237" s="16">
        <v>94.417469999999994</v>
      </c>
      <c r="AH237" s="16" t="s">
        <v>194</v>
      </c>
      <c r="AI237" s="16">
        <v>5</v>
      </c>
      <c r="AJ237" s="15" t="s">
        <v>192</v>
      </c>
    </row>
    <row r="238" spans="1:36">
      <c r="A238" s="16">
        <v>5671</v>
      </c>
      <c r="B238" s="16" t="s">
        <v>402</v>
      </c>
      <c r="C238" s="686" t="s">
        <v>132</v>
      </c>
      <c r="D238" s="16" t="s">
        <v>132</v>
      </c>
      <c r="E238" s="16" t="s">
        <v>132</v>
      </c>
      <c r="F238" s="16" t="s">
        <v>132</v>
      </c>
      <c r="G238" s="16" t="s">
        <v>132</v>
      </c>
      <c r="H238" s="16" t="s">
        <v>132</v>
      </c>
      <c r="I238" s="16" t="s">
        <v>132</v>
      </c>
      <c r="J238" s="16" t="s">
        <v>132</v>
      </c>
      <c r="K238" s="16" t="s">
        <v>132</v>
      </c>
      <c r="L238" s="16" t="s">
        <v>132</v>
      </c>
      <c r="M238" s="16" t="s">
        <v>112</v>
      </c>
      <c r="N238" s="16">
        <v>89</v>
      </c>
      <c r="O238" s="16">
        <v>83</v>
      </c>
      <c r="P238" s="16">
        <v>90</v>
      </c>
      <c r="Q238" s="16">
        <v>75</v>
      </c>
      <c r="R238" s="16">
        <v>71</v>
      </c>
      <c r="S238" s="16">
        <v>66</v>
      </c>
      <c r="T238" s="16">
        <v>60</v>
      </c>
      <c r="U238" s="16">
        <v>61</v>
      </c>
      <c r="V238" s="16" t="s">
        <v>135</v>
      </c>
      <c r="W238" s="16">
        <v>595</v>
      </c>
      <c r="X238" s="16">
        <v>100</v>
      </c>
      <c r="Y238" s="16" t="s">
        <v>192</v>
      </c>
      <c r="Z238" s="16" t="s">
        <v>192</v>
      </c>
      <c r="AA238" s="18"/>
      <c r="AB238" s="16" t="s">
        <v>192</v>
      </c>
      <c r="AC238" s="16" t="s">
        <v>192</v>
      </c>
      <c r="AD238" s="18"/>
      <c r="AE238" s="16" t="s">
        <v>193</v>
      </c>
      <c r="AF238" s="16">
        <v>38.024349999999998</v>
      </c>
      <c r="AG238" s="16">
        <v>74.289580000000001</v>
      </c>
      <c r="AH238" s="16" t="s">
        <v>194</v>
      </c>
      <c r="AI238" s="16">
        <v>5</v>
      </c>
      <c r="AJ238" s="15" t="s">
        <v>193</v>
      </c>
    </row>
    <row r="239" spans="1:36">
      <c r="A239" s="16">
        <v>5711</v>
      </c>
      <c r="B239" s="16" t="s">
        <v>403</v>
      </c>
      <c r="C239" s="686" t="s">
        <v>132</v>
      </c>
      <c r="D239" s="16" t="s">
        <v>132</v>
      </c>
      <c r="E239" s="16" t="s">
        <v>132</v>
      </c>
      <c r="F239" s="16" t="s">
        <v>132</v>
      </c>
      <c r="G239" s="16" t="s">
        <v>132</v>
      </c>
      <c r="H239" s="16" t="s">
        <v>132</v>
      </c>
      <c r="I239" s="16" t="s">
        <v>132</v>
      </c>
      <c r="J239" s="16" t="s">
        <v>114</v>
      </c>
      <c r="K239" s="16" t="s">
        <v>132</v>
      </c>
      <c r="L239" s="16" t="s">
        <v>112</v>
      </c>
      <c r="M239" s="16" t="s">
        <v>110</v>
      </c>
      <c r="N239" s="16">
        <v>73</v>
      </c>
      <c r="O239" s="16">
        <v>69</v>
      </c>
      <c r="P239" s="16">
        <v>93</v>
      </c>
      <c r="Q239" s="16">
        <v>47</v>
      </c>
      <c r="R239" s="16">
        <v>79</v>
      </c>
      <c r="S239" s="16">
        <v>71</v>
      </c>
      <c r="T239" s="16">
        <v>73</v>
      </c>
      <c r="U239" s="16">
        <v>75</v>
      </c>
      <c r="V239" s="16" t="s">
        <v>135</v>
      </c>
      <c r="W239" s="16">
        <v>580</v>
      </c>
      <c r="X239" s="16">
        <v>100</v>
      </c>
      <c r="Y239" s="16" t="s">
        <v>192</v>
      </c>
      <c r="Z239" s="16" t="s">
        <v>192</v>
      </c>
      <c r="AA239" s="18"/>
      <c r="AB239" s="16" t="s">
        <v>192</v>
      </c>
      <c r="AC239" s="16" t="s">
        <v>192</v>
      </c>
      <c r="AD239" s="18"/>
      <c r="AE239" s="16" t="s">
        <v>193</v>
      </c>
      <c r="AF239" s="16">
        <v>90.200999999999993</v>
      </c>
      <c r="AG239" s="16">
        <v>97.236180000000004</v>
      </c>
      <c r="AH239" s="16" t="s">
        <v>194</v>
      </c>
      <c r="AI239" s="16">
        <v>5</v>
      </c>
      <c r="AJ239" s="15" t="s">
        <v>192</v>
      </c>
    </row>
    <row r="240" spans="1:36">
      <c r="A240" s="16">
        <v>5791</v>
      </c>
      <c r="B240" s="16" t="s">
        <v>404</v>
      </c>
      <c r="C240" s="686" t="s">
        <v>110</v>
      </c>
      <c r="D240" s="16" t="s">
        <v>112</v>
      </c>
      <c r="E240" s="16" t="s">
        <v>112</v>
      </c>
      <c r="F240" s="16" t="s">
        <v>116</v>
      </c>
      <c r="G240" s="16" t="s">
        <v>114</v>
      </c>
      <c r="H240" s="18" t="s">
        <v>110</v>
      </c>
      <c r="I240" s="18" t="s">
        <v>110</v>
      </c>
      <c r="J240" s="18" t="s">
        <v>112</v>
      </c>
      <c r="K240" s="18" t="s">
        <v>110</v>
      </c>
      <c r="L240" s="18" t="s">
        <v>110</v>
      </c>
      <c r="M240" s="18" t="s">
        <v>110</v>
      </c>
      <c r="N240" s="16">
        <v>41</v>
      </c>
      <c r="O240" s="16">
        <v>57</v>
      </c>
      <c r="P240" s="16">
        <v>80</v>
      </c>
      <c r="Q240" s="16">
        <v>24</v>
      </c>
      <c r="R240" s="16">
        <v>49</v>
      </c>
      <c r="S240" s="16">
        <v>51</v>
      </c>
      <c r="T240" s="16">
        <v>34</v>
      </c>
      <c r="U240" s="16">
        <v>60</v>
      </c>
      <c r="V240" s="16" t="s">
        <v>135</v>
      </c>
      <c r="W240" s="16">
        <v>396</v>
      </c>
      <c r="X240" s="16">
        <v>100</v>
      </c>
      <c r="Y240" s="16" t="s">
        <v>192</v>
      </c>
      <c r="Z240" s="16" t="s">
        <v>193</v>
      </c>
      <c r="AA240" s="18"/>
      <c r="AB240" s="16" t="s">
        <v>192</v>
      </c>
      <c r="AC240" s="16" t="s">
        <v>192</v>
      </c>
      <c r="AD240" s="18"/>
      <c r="AE240" s="16" t="s">
        <v>193</v>
      </c>
      <c r="AF240" s="16">
        <v>97.713409999999996</v>
      </c>
      <c r="AG240" s="16">
        <v>98.018289999999993</v>
      </c>
      <c r="AH240" s="16" t="s">
        <v>194</v>
      </c>
      <c r="AI240" s="16">
        <v>5</v>
      </c>
      <c r="AJ240" s="15" t="s">
        <v>192</v>
      </c>
    </row>
    <row r="241" spans="1:36">
      <c r="A241" s="16">
        <v>5831</v>
      </c>
      <c r="B241" s="16" t="s">
        <v>405</v>
      </c>
      <c r="C241" s="686" t="s">
        <v>132</v>
      </c>
      <c r="D241" s="16" t="s">
        <v>132</v>
      </c>
      <c r="E241" s="16" t="s">
        <v>132</v>
      </c>
      <c r="F241" s="16" t="s">
        <v>132</v>
      </c>
      <c r="G241" s="18" t="s">
        <v>132</v>
      </c>
      <c r="H241" s="18" t="s">
        <v>132</v>
      </c>
      <c r="I241" s="18" t="s">
        <v>132</v>
      </c>
      <c r="J241" s="18" t="s">
        <v>132</v>
      </c>
      <c r="K241" s="18" t="s">
        <v>132</v>
      </c>
      <c r="L241" s="18" t="s">
        <v>114</v>
      </c>
      <c r="M241" s="18" t="s">
        <v>132</v>
      </c>
      <c r="N241" s="16">
        <v>96</v>
      </c>
      <c r="O241" s="16">
        <v>96</v>
      </c>
      <c r="P241" s="16">
        <v>100</v>
      </c>
      <c r="Q241" s="16">
        <v>68</v>
      </c>
      <c r="R241" s="16">
        <v>65</v>
      </c>
      <c r="S241" s="16">
        <v>78</v>
      </c>
      <c r="T241" s="16">
        <v>65</v>
      </c>
      <c r="U241" s="16">
        <v>78</v>
      </c>
      <c r="V241" s="16" t="s">
        <v>135</v>
      </c>
      <c r="W241" s="16">
        <v>646</v>
      </c>
      <c r="X241" s="16">
        <v>100</v>
      </c>
      <c r="Y241" s="16" t="s">
        <v>192</v>
      </c>
      <c r="Z241" s="16" t="s">
        <v>192</v>
      </c>
      <c r="AA241" s="18"/>
      <c r="AB241" s="16" t="s">
        <v>192</v>
      </c>
      <c r="AC241" s="16" t="s">
        <v>192</v>
      </c>
      <c r="AD241" s="18"/>
      <c r="AE241" s="16" t="s">
        <v>193</v>
      </c>
      <c r="AF241" s="16">
        <v>19.58333</v>
      </c>
      <c r="AG241" s="16">
        <v>71.25</v>
      </c>
      <c r="AH241" s="16" t="s">
        <v>194</v>
      </c>
      <c r="AI241" s="16">
        <v>5</v>
      </c>
      <c r="AJ241" s="15" t="s">
        <v>193</v>
      </c>
    </row>
    <row r="242" spans="1:36">
      <c r="A242" s="16">
        <v>5861</v>
      </c>
      <c r="B242" s="16" t="s">
        <v>406</v>
      </c>
      <c r="C242" s="686" t="s">
        <v>110</v>
      </c>
      <c r="D242" s="16" t="s">
        <v>116</v>
      </c>
      <c r="E242" s="16" t="s">
        <v>112</v>
      </c>
      <c r="F242" s="16" t="s">
        <v>112</v>
      </c>
      <c r="G242" s="18" t="s">
        <v>112</v>
      </c>
      <c r="H242" s="18" t="s">
        <v>110</v>
      </c>
      <c r="I242" s="18" t="s">
        <v>116</v>
      </c>
      <c r="J242" s="18" t="s">
        <v>196</v>
      </c>
      <c r="K242" s="18" t="s">
        <v>116</v>
      </c>
      <c r="L242" s="18" t="s">
        <v>110</v>
      </c>
      <c r="M242" s="18" t="s">
        <v>110</v>
      </c>
      <c r="N242" s="16">
        <v>45</v>
      </c>
      <c r="O242" s="16">
        <v>43</v>
      </c>
      <c r="P242" s="16">
        <v>76</v>
      </c>
      <c r="Q242" s="16">
        <v>23</v>
      </c>
      <c r="R242" s="16">
        <v>57</v>
      </c>
      <c r="S242" s="16">
        <v>45</v>
      </c>
      <c r="T242" s="16">
        <v>60</v>
      </c>
      <c r="U242" s="16">
        <v>57</v>
      </c>
      <c r="V242" s="16" t="s">
        <v>135</v>
      </c>
      <c r="W242" s="16">
        <v>406</v>
      </c>
      <c r="X242" s="16">
        <v>99</v>
      </c>
      <c r="Y242" s="16" t="s">
        <v>192</v>
      </c>
      <c r="Z242" s="16" t="s">
        <v>192</v>
      </c>
      <c r="AA242" s="18"/>
      <c r="AB242" s="16" t="s">
        <v>192</v>
      </c>
      <c r="AC242" s="16" t="s">
        <v>192</v>
      </c>
      <c r="AD242" s="18"/>
      <c r="AE242" s="16" t="s">
        <v>193</v>
      </c>
      <c r="AF242" s="16">
        <v>95.584410000000005</v>
      </c>
      <c r="AG242" s="16">
        <v>98.441550000000007</v>
      </c>
      <c r="AH242" s="16" t="s">
        <v>194</v>
      </c>
      <c r="AI242" s="16">
        <v>5</v>
      </c>
      <c r="AJ242" s="15" t="s">
        <v>192</v>
      </c>
    </row>
    <row r="243" spans="1:36">
      <c r="A243" s="16">
        <v>5901</v>
      </c>
      <c r="B243" s="16" t="s">
        <v>407</v>
      </c>
      <c r="C243" s="686" t="s">
        <v>112</v>
      </c>
      <c r="D243" s="16" t="s">
        <v>112</v>
      </c>
      <c r="E243" s="16" t="s">
        <v>112</v>
      </c>
      <c r="F243" s="16" t="s">
        <v>114</v>
      </c>
      <c r="G243" s="18" t="s">
        <v>112</v>
      </c>
      <c r="H243" s="18" t="s">
        <v>114</v>
      </c>
      <c r="I243" s="18" t="s">
        <v>112</v>
      </c>
      <c r="J243" s="18" t="s">
        <v>112</v>
      </c>
      <c r="K243" s="18" t="s">
        <v>110</v>
      </c>
      <c r="L243" s="18" t="s">
        <v>110</v>
      </c>
      <c r="M243" s="18" t="s">
        <v>110</v>
      </c>
      <c r="N243" s="16">
        <v>51</v>
      </c>
      <c r="O243" s="16">
        <v>64</v>
      </c>
      <c r="P243" s="16">
        <v>78</v>
      </c>
      <c r="Q243" s="16">
        <v>9</v>
      </c>
      <c r="R243" s="16">
        <v>51</v>
      </c>
      <c r="S243" s="16">
        <v>67</v>
      </c>
      <c r="T243" s="16">
        <v>53</v>
      </c>
      <c r="U243" s="16">
        <v>80</v>
      </c>
      <c r="V243" s="16" t="s">
        <v>135</v>
      </c>
      <c r="W243" s="16">
        <v>453</v>
      </c>
      <c r="X243" s="16">
        <v>100</v>
      </c>
      <c r="Y243" s="16" t="s">
        <v>192</v>
      </c>
      <c r="Z243" s="16" t="s">
        <v>192</v>
      </c>
      <c r="AA243" s="18"/>
      <c r="AB243" s="16" t="s">
        <v>193</v>
      </c>
      <c r="AC243" s="16" t="s">
        <v>192</v>
      </c>
      <c r="AD243" s="18"/>
      <c r="AE243" s="16" t="s">
        <v>193</v>
      </c>
      <c r="AF243" s="16">
        <v>94.736840000000001</v>
      </c>
      <c r="AG243" s="16">
        <v>99.473680000000002</v>
      </c>
      <c r="AH243" s="16" t="s">
        <v>194</v>
      </c>
      <c r="AI243" s="16">
        <v>5</v>
      </c>
      <c r="AJ243" s="15" t="s">
        <v>192</v>
      </c>
    </row>
    <row r="244" spans="1:36">
      <c r="A244" s="16">
        <v>5931</v>
      </c>
      <c r="B244" s="16" t="s">
        <v>408</v>
      </c>
      <c r="C244" s="686" t="s">
        <v>116</v>
      </c>
      <c r="D244" s="16" t="s">
        <v>112</v>
      </c>
      <c r="E244" s="16" t="s">
        <v>110</v>
      </c>
      <c r="F244" s="16" t="s">
        <v>110</v>
      </c>
      <c r="G244" s="16" t="s">
        <v>112</v>
      </c>
      <c r="H244" s="16" t="s">
        <v>110</v>
      </c>
      <c r="I244" s="16" t="s">
        <v>110</v>
      </c>
      <c r="J244" s="16" t="s">
        <v>110</v>
      </c>
      <c r="K244" s="16" t="s">
        <v>110</v>
      </c>
      <c r="L244" s="18" t="s">
        <v>110</v>
      </c>
      <c r="M244" s="18" t="s">
        <v>110</v>
      </c>
      <c r="N244" s="16">
        <v>34</v>
      </c>
      <c r="O244" s="16">
        <v>59</v>
      </c>
      <c r="P244" s="16">
        <v>72</v>
      </c>
      <c r="Q244" s="16">
        <v>11</v>
      </c>
      <c r="R244" s="16">
        <v>38</v>
      </c>
      <c r="S244" s="16">
        <v>55</v>
      </c>
      <c r="T244" s="16">
        <v>38</v>
      </c>
      <c r="U244" s="16">
        <v>57</v>
      </c>
      <c r="V244" s="16" t="s">
        <v>135</v>
      </c>
      <c r="W244" s="16">
        <v>364</v>
      </c>
      <c r="X244" s="16">
        <v>100</v>
      </c>
      <c r="Y244" s="16" t="s">
        <v>192</v>
      </c>
      <c r="Z244" s="16" t="s">
        <v>193</v>
      </c>
      <c r="AA244" s="18"/>
      <c r="AB244" s="16" t="s">
        <v>192</v>
      </c>
      <c r="AC244" s="16" t="s">
        <v>192</v>
      </c>
      <c r="AD244" s="18"/>
      <c r="AE244" s="16" t="s">
        <v>193</v>
      </c>
      <c r="AF244" s="16">
        <v>97.119339999999994</v>
      </c>
      <c r="AG244" s="16">
        <v>99.588470000000001</v>
      </c>
      <c r="AH244" s="16" t="s">
        <v>194</v>
      </c>
      <c r="AI244" s="16">
        <v>5</v>
      </c>
      <c r="AJ244" s="15" t="s">
        <v>192</v>
      </c>
    </row>
    <row r="245" spans="1:36">
      <c r="A245" s="16">
        <v>5951</v>
      </c>
      <c r="B245" s="16" t="s">
        <v>409</v>
      </c>
      <c r="C245" s="686" t="s">
        <v>132</v>
      </c>
      <c r="D245" s="16" t="s">
        <v>132</v>
      </c>
      <c r="E245" s="16" t="s">
        <v>132</v>
      </c>
      <c r="F245" s="16" t="s">
        <v>132</v>
      </c>
      <c r="G245" s="16" t="s">
        <v>132</v>
      </c>
      <c r="H245" s="16" t="s">
        <v>132</v>
      </c>
      <c r="I245" s="16" t="s">
        <v>132</v>
      </c>
      <c r="J245" s="16" t="s">
        <v>132</v>
      </c>
      <c r="K245" s="16" t="s">
        <v>132</v>
      </c>
      <c r="L245" s="16" t="s">
        <v>114</v>
      </c>
      <c r="M245" s="16" t="s">
        <v>114</v>
      </c>
      <c r="N245" s="16">
        <v>82</v>
      </c>
      <c r="O245" s="16">
        <v>82</v>
      </c>
      <c r="P245" s="16">
        <v>89</v>
      </c>
      <c r="Q245" s="16">
        <v>62</v>
      </c>
      <c r="R245" s="16">
        <v>69</v>
      </c>
      <c r="S245" s="16">
        <v>74</v>
      </c>
      <c r="T245" s="16">
        <v>67</v>
      </c>
      <c r="U245" s="16">
        <v>72</v>
      </c>
      <c r="V245" s="16" t="s">
        <v>135</v>
      </c>
      <c r="W245" s="16">
        <v>597</v>
      </c>
      <c r="X245" s="16">
        <v>100</v>
      </c>
      <c r="Y245" s="16" t="s">
        <v>192</v>
      </c>
      <c r="Z245" s="16" t="s">
        <v>192</v>
      </c>
      <c r="AA245" s="18"/>
      <c r="AB245" s="16" t="s">
        <v>192</v>
      </c>
      <c r="AC245" s="16" t="s">
        <v>192</v>
      </c>
      <c r="AD245" s="18"/>
      <c r="AE245" s="16" t="s">
        <v>193</v>
      </c>
      <c r="AF245" s="16">
        <v>49.194719999999997</v>
      </c>
      <c r="AG245" s="16">
        <v>63.982430000000001</v>
      </c>
      <c r="AH245" s="16" t="s">
        <v>194</v>
      </c>
      <c r="AI245" s="16">
        <v>5</v>
      </c>
      <c r="AJ245" s="15" t="s">
        <v>192</v>
      </c>
    </row>
    <row r="246" spans="1:36">
      <c r="A246" s="16">
        <v>5961</v>
      </c>
      <c r="B246" s="16" t="s">
        <v>126</v>
      </c>
      <c r="C246" s="686" t="s">
        <v>132</v>
      </c>
      <c r="D246" s="16" t="s">
        <v>132</v>
      </c>
      <c r="E246" s="16" t="s">
        <v>132</v>
      </c>
      <c r="F246" s="16" t="s">
        <v>132</v>
      </c>
      <c r="G246" s="16" t="s">
        <v>132</v>
      </c>
      <c r="H246" s="16" t="s">
        <v>132</v>
      </c>
      <c r="I246" s="16" t="s">
        <v>132</v>
      </c>
      <c r="J246" s="16" t="s">
        <v>132</v>
      </c>
      <c r="K246" s="16" t="s">
        <v>132</v>
      </c>
      <c r="L246" s="16" t="s">
        <v>112</v>
      </c>
      <c r="M246" s="16" t="s">
        <v>114</v>
      </c>
      <c r="N246" s="16">
        <v>83</v>
      </c>
      <c r="O246" s="16">
        <v>83</v>
      </c>
      <c r="P246" s="16">
        <v>90</v>
      </c>
      <c r="Q246" s="16">
        <v>49</v>
      </c>
      <c r="R246" s="16">
        <v>73</v>
      </c>
      <c r="S246" s="16">
        <v>70</v>
      </c>
      <c r="T246" s="16">
        <v>66</v>
      </c>
      <c r="U246" s="16">
        <v>68</v>
      </c>
      <c r="V246" s="16" t="s">
        <v>135</v>
      </c>
      <c r="W246" s="16">
        <v>582</v>
      </c>
      <c r="X246" s="16">
        <v>100</v>
      </c>
      <c r="Y246" s="16" t="s">
        <v>192</v>
      </c>
      <c r="Z246" s="16" t="s">
        <v>192</v>
      </c>
      <c r="AA246" s="18"/>
      <c r="AB246" s="16" t="s">
        <v>192</v>
      </c>
      <c r="AC246" s="16" t="s">
        <v>192</v>
      </c>
      <c r="AD246" s="18"/>
      <c r="AE246" s="16" t="s">
        <v>193</v>
      </c>
      <c r="AF246" s="16">
        <v>62.64808</v>
      </c>
      <c r="AG246" s="16">
        <v>93.031350000000003</v>
      </c>
      <c r="AH246" s="16" t="s">
        <v>197</v>
      </c>
      <c r="AI246" s="16">
        <v>5</v>
      </c>
      <c r="AJ246" s="15" t="s">
        <v>192</v>
      </c>
    </row>
    <row r="247" spans="1:36">
      <c r="A247" s="16">
        <v>5971</v>
      </c>
      <c r="B247" s="16" t="s">
        <v>410</v>
      </c>
      <c r="C247" s="686" t="s">
        <v>110</v>
      </c>
      <c r="D247" s="16" t="s">
        <v>112</v>
      </c>
      <c r="E247" s="16" t="s">
        <v>112</v>
      </c>
      <c r="F247" s="16" t="s">
        <v>110</v>
      </c>
      <c r="G247" s="16" t="s">
        <v>116</v>
      </c>
      <c r="H247" s="16" t="s">
        <v>132</v>
      </c>
      <c r="I247" s="18" t="s">
        <v>112</v>
      </c>
      <c r="J247" s="18" t="s">
        <v>114</v>
      </c>
      <c r="K247" s="18" t="s">
        <v>110</v>
      </c>
      <c r="L247" s="18" t="s">
        <v>110</v>
      </c>
      <c r="M247" s="18" t="s">
        <v>110</v>
      </c>
      <c r="N247" s="16">
        <v>46</v>
      </c>
      <c r="O247" s="16">
        <v>54</v>
      </c>
      <c r="P247" s="16">
        <v>69</v>
      </c>
      <c r="Q247" s="16">
        <v>24</v>
      </c>
      <c r="R247" s="16">
        <v>54</v>
      </c>
      <c r="S247" s="16">
        <v>60</v>
      </c>
      <c r="T247" s="16">
        <v>53</v>
      </c>
      <c r="U247" s="16">
        <v>60</v>
      </c>
      <c r="V247" s="16" t="s">
        <v>135</v>
      </c>
      <c r="W247" s="16">
        <v>420</v>
      </c>
      <c r="X247" s="16">
        <v>100</v>
      </c>
      <c r="Y247" s="16" t="s">
        <v>192</v>
      </c>
      <c r="Z247" s="16" t="s">
        <v>192</v>
      </c>
      <c r="AA247" s="18"/>
      <c r="AB247" s="16" t="s">
        <v>192</v>
      </c>
      <c r="AC247" s="16" t="s">
        <v>192</v>
      </c>
      <c r="AD247" s="18"/>
      <c r="AE247" s="16" t="s">
        <v>193</v>
      </c>
      <c r="AF247" s="16">
        <v>97.142849999999996</v>
      </c>
      <c r="AG247" s="16">
        <v>100</v>
      </c>
      <c r="AH247" s="16" t="s">
        <v>194</v>
      </c>
      <c r="AI247" s="16">
        <v>5</v>
      </c>
      <c r="AJ247" s="15" t="s">
        <v>192</v>
      </c>
    </row>
    <row r="248" spans="1:36">
      <c r="A248" s="16">
        <v>5981</v>
      </c>
      <c r="B248" s="16" t="s">
        <v>411</v>
      </c>
      <c r="C248" s="686" t="s">
        <v>114</v>
      </c>
      <c r="D248" s="16" t="s">
        <v>114</v>
      </c>
      <c r="E248" s="16" t="s">
        <v>114</v>
      </c>
      <c r="F248" s="16" t="s">
        <v>112</v>
      </c>
      <c r="G248" s="16" t="s">
        <v>132</v>
      </c>
      <c r="H248" s="16" t="s">
        <v>112</v>
      </c>
      <c r="I248" s="16" t="s">
        <v>114</v>
      </c>
      <c r="J248" s="16" t="s">
        <v>112</v>
      </c>
      <c r="K248" s="18" t="s">
        <v>112</v>
      </c>
      <c r="L248" s="18" t="s">
        <v>112</v>
      </c>
      <c r="M248" s="18" t="s">
        <v>110</v>
      </c>
      <c r="N248" s="16">
        <v>65</v>
      </c>
      <c r="O248" s="16">
        <v>63</v>
      </c>
      <c r="P248" s="16">
        <v>89</v>
      </c>
      <c r="Q248" s="16">
        <v>40</v>
      </c>
      <c r="R248" s="16">
        <v>62</v>
      </c>
      <c r="S248" s="16">
        <v>59</v>
      </c>
      <c r="T248" s="16">
        <v>54</v>
      </c>
      <c r="U248" s="16">
        <v>67</v>
      </c>
      <c r="V248" s="16" t="s">
        <v>135</v>
      </c>
      <c r="W248" s="16">
        <v>499</v>
      </c>
      <c r="X248" s="16">
        <v>100</v>
      </c>
      <c r="Y248" s="16" t="s">
        <v>192</v>
      </c>
      <c r="Z248" s="16" t="s">
        <v>192</v>
      </c>
      <c r="AA248" s="18"/>
      <c r="AB248" s="16" t="s">
        <v>192</v>
      </c>
      <c r="AC248" s="16" t="s">
        <v>192</v>
      </c>
      <c r="AD248" s="18"/>
      <c r="AE248" s="16" t="s">
        <v>193</v>
      </c>
      <c r="AF248" s="16">
        <v>71.1297</v>
      </c>
      <c r="AG248" s="16">
        <v>88.702920000000006</v>
      </c>
      <c r="AH248" s="16" t="s">
        <v>194</v>
      </c>
      <c r="AI248" s="16">
        <v>5</v>
      </c>
      <c r="AJ248" s="15" t="s">
        <v>192</v>
      </c>
    </row>
    <row r="249" spans="1:36">
      <c r="A249" s="16">
        <v>5991</v>
      </c>
      <c r="B249" s="16" t="s">
        <v>412</v>
      </c>
      <c r="C249" s="686" t="s">
        <v>112</v>
      </c>
      <c r="D249" s="16" t="s">
        <v>114</v>
      </c>
      <c r="E249" s="16" t="s">
        <v>112</v>
      </c>
      <c r="F249" s="16" t="s">
        <v>112</v>
      </c>
      <c r="G249" s="16" t="s">
        <v>132</v>
      </c>
      <c r="H249" s="16" t="s">
        <v>132</v>
      </c>
      <c r="I249" s="16" t="s">
        <v>114</v>
      </c>
      <c r="J249" s="16" t="s">
        <v>114</v>
      </c>
      <c r="K249" s="16" t="s">
        <v>112</v>
      </c>
      <c r="L249" s="16" t="s">
        <v>112</v>
      </c>
      <c r="M249" s="16" t="s">
        <v>112</v>
      </c>
      <c r="N249" s="16">
        <v>67</v>
      </c>
      <c r="O249" s="16">
        <v>67</v>
      </c>
      <c r="P249" s="16">
        <v>88</v>
      </c>
      <c r="Q249" s="16">
        <v>37</v>
      </c>
      <c r="R249" s="16">
        <v>61</v>
      </c>
      <c r="S249" s="16">
        <v>56</v>
      </c>
      <c r="T249" s="16">
        <v>57</v>
      </c>
      <c r="U249" s="16">
        <v>57</v>
      </c>
      <c r="V249" s="16" t="s">
        <v>135</v>
      </c>
      <c r="W249" s="16">
        <v>490</v>
      </c>
      <c r="X249" s="16">
        <v>100</v>
      </c>
      <c r="Y249" s="16" t="s">
        <v>193</v>
      </c>
      <c r="Z249" s="16" t="s">
        <v>192</v>
      </c>
      <c r="AA249" s="18"/>
      <c r="AB249" s="16" t="s">
        <v>192</v>
      </c>
      <c r="AC249" s="16" t="s">
        <v>192</v>
      </c>
      <c r="AD249" s="18"/>
      <c r="AE249" s="16" t="s">
        <v>193</v>
      </c>
      <c r="AF249" s="16">
        <v>83.244389999999996</v>
      </c>
      <c r="AG249" s="16">
        <v>97.545349999999999</v>
      </c>
      <c r="AH249" s="16" t="s">
        <v>194</v>
      </c>
      <c r="AI249" s="16">
        <v>5</v>
      </c>
      <c r="AJ249" s="15" t="s">
        <v>192</v>
      </c>
    </row>
    <row r="250" spans="1:36">
      <c r="A250" s="16">
        <v>6001</v>
      </c>
      <c r="B250" s="16" t="s">
        <v>413</v>
      </c>
      <c r="C250" s="686" t="s">
        <v>132</v>
      </c>
      <c r="D250" s="16" t="s">
        <v>132</v>
      </c>
      <c r="E250" s="16" t="s">
        <v>132</v>
      </c>
      <c r="F250" s="16" t="s">
        <v>132</v>
      </c>
      <c r="G250" s="16" t="s">
        <v>132</v>
      </c>
      <c r="H250" s="16" t="s">
        <v>132</v>
      </c>
      <c r="I250" s="16" t="s">
        <v>132</v>
      </c>
      <c r="J250" s="16" t="s">
        <v>132</v>
      </c>
      <c r="K250" s="16" t="s">
        <v>132</v>
      </c>
      <c r="L250" s="16" t="s">
        <v>132</v>
      </c>
      <c r="M250" s="16" t="s">
        <v>112</v>
      </c>
      <c r="N250" s="16">
        <v>94</v>
      </c>
      <c r="O250" s="16">
        <v>95</v>
      </c>
      <c r="P250" s="16">
        <v>97</v>
      </c>
      <c r="Q250" s="16">
        <v>73</v>
      </c>
      <c r="R250" s="16">
        <v>76</v>
      </c>
      <c r="S250" s="16">
        <v>81</v>
      </c>
      <c r="T250" s="16">
        <v>83</v>
      </c>
      <c r="U250" s="16">
        <v>86</v>
      </c>
      <c r="V250" s="16" t="s">
        <v>135</v>
      </c>
      <c r="W250" s="16">
        <v>685</v>
      </c>
      <c r="X250" s="16">
        <v>100</v>
      </c>
      <c r="Y250" s="16" t="s">
        <v>192</v>
      </c>
      <c r="Z250" s="16" t="s">
        <v>192</v>
      </c>
      <c r="AA250" s="18"/>
      <c r="AB250" s="16" t="s">
        <v>192</v>
      </c>
      <c r="AC250" s="16" t="s">
        <v>192</v>
      </c>
      <c r="AD250" s="18"/>
      <c r="AE250" s="16" t="s">
        <v>193</v>
      </c>
      <c r="AF250" s="16">
        <v>51.753630000000001</v>
      </c>
      <c r="AG250" s="16">
        <v>83.147980000000004</v>
      </c>
      <c r="AH250" s="16" t="s">
        <v>274</v>
      </c>
      <c r="AI250" s="16">
        <v>5</v>
      </c>
      <c r="AJ250" s="15" t="s">
        <v>192</v>
      </c>
    </row>
    <row r="251" spans="1:36">
      <c r="A251" s="16">
        <v>6004</v>
      </c>
      <c r="B251" s="16" t="s">
        <v>414</v>
      </c>
      <c r="C251" s="686" t="s">
        <v>132</v>
      </c>
      <c r="D251" s="16" t="s">
        <v>132</v>
      </c>
      <c r="E251" s="16" t="s">
        <v>132</v>
      </c>
      <c r="F251" s="16" t="s">
        <v>114</v>
      </c>
      <c r="G251" s="16" t="s">
        <v>132</v>
      </c>
      <c r="H251" s="16" t="s">
        <v>110</v>
      </c>
      <c r="I251" s="18"/>
      <c r="J251" s="18"/>
      <c r="K251" s="18"/>
      <c r="L251" s="18"/>
      <c r="M251" s="18"/>
      <c r="N251" s="16">
        <v>83</v>
      </c>
      <c r="O251" s="16">
        <v>84</v>
      </c>
      <c r="P251" s="16">
        <v>85</v>
      </c>
      <c r="Q251" s="16">
        <v>45</v>
      </c>
      <c r="R251" s="16">
        <v>75</v>
      </c>
      <c r="S251" s="16">
        <v>82</v>
      </c>
      <c r="T251" s="16">
        <v>78</v>
      </c>
      <c r="U251" s="16">
        <v>86</v>
      </c>
      <c r="V251" s="16" t="s">
        <v>135</v>
      </c>
      <c r="W251" s="16">
        <v>618</v>
      </c>
      <c r="X251" s="16">
        <v>100</v>
      </c>
      <c r="Y251" s="16" t="s">
        <v>192</v>
      </c>
      <c r="Z251" s="16" t="s">
        <v>192</v>
      </c>
      <c r="AA251" s="18"/>
      <c r="AB251" s="16" t="s">
        <v>192</v>
      </c>
      <c r="AC251" s="16" t="s">
        <v>192</v>
      </c>
      <c r="AD251" s="18"/>
      <c r="AE251" s="16" t="s">
        <v>192</v>
      </c>
      <c r="AF251" s="16">
        <v>36.805549999999997</v>
      </c>
      <c r="AG251" s="16">
        <v>86.805549999999997</v>
      </c>
      <c r="AH251" s="16" t="s">
        <v>274</v>
      </c>
      <c r="AI251" s="16">
        <v>5</v>
      </c>
      <c r="AJ251" s="15" t="s">
        <v>192</v>
      </c>
    </row>
    <row r="252" spans="1:36">
      <c r="A252" s="16">
        <v>6006</v>
      </c>
      <c r="B252" s="16" t="s">
        <v>142</v>
      </c>
      <c r="C252" s="686" t="s">
        <v>132</v>
      </c>
      <c r="D252" s="16" t="s">
        <v>132</v>
      </c>
      <c r="E252" s="16" t="s">
        <v>132</v>
      </c>
      <c r="F252" s="16" t="s">
        <v>132</v>
      </c>
      <c r="G252" s="18" t="s">
        <v>132</v>
      </c>
      <c r="H252" s="18"/>
      <c r="I252" s="18"/>
      <c r="J252" s="18"/>
      <c r="K252" s="18"/>
      <c r="L252" s="18"/>
      <c r="M252" s="18"/>
      <c r="N252" s="16">
        <v>97</v>
      </c>
      <c r="O252" s="16">
        <v>95</v>
      </c>
      <c r="P252" s="16">
        <v>99</v>
      </c>
      <c r="Q252" s="16">
        <v>91</v>
      </c>
      <c r="R252" s="16">
        <v>84</v>
      </c>
      <c r="S252" s="16">
        <v>88</v>
      </c>
      <c r="T252" s="16">
        <v>88</v>
      </c>
      <c r="U252" s="16">
        <v>89</v>
      </c>
      <c r="V252" s="16" t="s">
        <v>135</v>
      </c>
      <c r="W252" s="16">
        <v>731</v>
      </c>
      <c r="X252" s="16">
        <v>100</v>
      </c>
      <c r="Y252" s="16" t="s">
        <v>192</v>
      </c>
      <c r="Z252" s="16" t="s">
        <v>192</v>
      </c>
      <c r="AA252" s="18"/>
      <c r="AB252" s="16" t="s">
        <v>192</v>
      </c>
      <c r="AC252" s="16" t="s">
        <v>192</v>
      </c>
      <c r="AD252" s="18"/>
      <c r="AE252" s="16" t="s">
        <v>192</v>
      </c>
      <c r="AF252" s="16">
        <v>39.923949999999998</v>
      </c>
      <c r="AG252" s="16">
        <v>85.931550000000001</v>
      </c>
      <c r="AH252" s="16" t="s">
        <v>274</v>
      </c>
      <c r="AI252" s="16">
        <v>5</v>
      </c>
      <c r="AJ252" s="15" t="s">
        <v>193</v>
      </c>
    </row>
    <row r="253" spans="1:36">
      <c r="A253" s="16">
        <v>6008</v>
      </c>
      <c r="B253" s="16" t="s">
        <v>2</v>
      </c>
      <c r="C253" s="686" t="s">
        <v>110</v>
      </c>
      <c r="D253" s="16" t="s">
        <v>114</v>
      </c>
      <c r="E253" s="16" t="s">
        <v>112</v>
      </c>
      <c r="F253" s="16" t="s">
        <v>116</v>
      </c>
      <c r="G253" s="16" t="s">
        <v>112</v>
      </c>
      <c r="H253" s="16"/>
      <c r="I253" s="16"/>
      <c r="J253" s="16"/>
      <c r="K253" s="16"/>
      <c r="L253" s="18"/>
      <c r="M253" s="18"/>
      <c r="N253" s="16">
        <v>41</v>
      </c>
      <c r="O253" s="16">
        <v>34</v>
      </c>
      <c r="P253" s="16">
        <v>88</v>
      </c>
      <c r="Q253" s="16">
        <v>13</v>
      </c>
      <c r="R253" s="16">
        <v>59</v>
      </c>
      <c r="S253" s="16">
        <v>52</v>
      </c>
      <c r="T253" s="16">
        <v>57</v>
      </c>
      <c r="U253" s="16">
        <v>60</v>
      </c>
      <c r="V253" s="16" t="s">
        <v>135</v>
      </c>
      <c r="W253" s="16">
        <v>404</v>
      </c>
      <c r="X253" s="16">
        <v>99</v>
      </c>
      <c r="Y253" s="16" t="s">
        <v>192</v>
      </c>
      <c r="Z253" s="16" t="s">
        <v>192</v>
      </c>
      <c r="AA253" s="18"/>
      <c r="AB253" s="16" t="s">
        <v>192</v>
      </c>
      <c r="AC253" s="16" t="s">
        <v>192</v>
      </c>
      <c r="AD253" s="18"/>
      <c r="AE253" s="16" t="s">
        <v>192</v>
      </c>
      <c r="AF253" s="16">
        <v>94</v>
      </c>
      <c r="AG253" s="16">
        <v>98</v>
      </c>
      <c r="AH253" s="16" t="s">
        <v>274</v>
      </c>
      <c r="AI253" s="16">
        <v>5</v>
      </c>
      <c r="AJ253" s="15" t="s">
        <v>192</v>
      </c>
    </row>
    <row r="254" spans="1:36">
      <c r="A254" s="16">
        <v>6009</v>
      </c>
      <c r="B254" s="16" t="s">
        <v>416</v>
      </c>
      <c r="C254" s="686" t="s">
        <v>114</v>
      </c>
      <c r="D254" s="16" t="s">
        <v>112</v>
      </c>
      <c r="E254" s="16" t="s">
        <v>132</v>
      </c>
      <c r="F254" s="16" t="s">
        <v>132</v>
      </c>
      <c r="G254" s="16" t="s">
        <v>132</v>
      </c>
      <c r="H254" s="16"/>
      <c r="I254" s="16"/>
      <c r="J254" s="16"/>
      <c r="K254" s="16"/>
      <c r="L254" s="16"/>
      <c r="M254" s="16"/>
      <c r="N254" s="16">
        <v>60</v>
      </c>
      <c r="O254" s="16">
        <v>60</v>
      </c>
      <c r="P254" s="16">
        <v>82</v>
      </c>
      <c r="Q254" s="16">
        <v>34</v>
      </c>
      <c r="R254" s="16">
        <v>66</v>
      </c>
      <c r="S254" s="16">
        <v>68</v>
      </c>
      <c r="T254" s="16">
        <v>70</v>
      </c>
      <c r="U254" s="16">
        <v>75</v>
      </c>
      <c r="V254" s="16" t="s">
        <v>135</v>
      </c>
      <c r="W254" s="16">
        <v>515</v>
      </c>
      <c r="X254" s="16">
        <v>100</v>
      </c>
      <c r="Y254" s="16" t="s">
        <v>192</v>
      </c>
      <c r="Z254" s="16" t="s">
        <v>192</v>
      </c>
      <c r="AA254" s="18"/>
      <c r="AB254" s="16" t="s">
        <v>192</v>
      </c>
      <c r="AC254" s="16" t="s">
        <v>192</v>
      </c>
      <c r="AD254" s="18"/>
      <c r="AE254" s="16" t="s">
        <v>192</v>
      </c>
      <c r="AF254" s="16">
        <v>80.938410000000005</v>
      </c>
      <c r="AG254" s="16">
        <v>96.774190000000004</v>
      </c>
      <c r="AH254" s="16" t="s">
        <v>274</v>
      </c>
      <c r="AI254" s="16">
        <v>5</v>
      </c>
      <c r="AJ254" s="15" t="s">
        <v>192</v>
      </c>
    </row>
    <row r="255" spans="1:36">
      <c r="A255" s="16">
        <v>6010</v>
      </c>
      <c r="B255" s="16" t="s">
        <v>417</v>
      </c>
      <c r="C255" s="686" t="s">
        <v>132</v>
      </c>
      <c r="D255" s="16" t="s">
        <v>132</v>
      </c>
      <c r="E255" s="16" t="s">
        <v>114</v>
      </c>
      <c r="F255" s="16" t="s">
        <v>114</v>
      </c>
      <c r="G255" s="16" t="s">
        <v>112</v>
      </c>
      <c r="H255" s="16" t="s">
        <v>112</v>
      </c>
      <c r="I255" s="16" t="s">
        <v>110</v>
      </c>
      <c r="J255" s="16" t="s">
        <v>110</v>
      </c>
      <c r="K255" s="16" t="s">
        <v>116</v>
      </c>
      <c r="L255" s="16" t="s">
        <v>196</v>
      </c>
      <c r="M255" s="16"/>
      <c r="N255" s="16">
        <v>55</v>
      </c>
      <c r="O255" s="16">
        <v>69</v>
      </c>
      <c r="P255" s="16">
        <v>91</v>
      </c>
      <c r="Q255" s="16">
        <v>42</v>
      </c>
      <c r="R255" s="16">
        <v>62</v>
      </c>
      <c r="S255" s="16">
        <v>76</v>
      </c>
      <c r="T255" s="16">
        <v>65</v>
      </c>
      <c r="U255" s="16">
        <v>91</v>
      </c>
      <c r="V255" s="16" t="s">
        <v>135</v>
      </c>
      <c r="W255" s="16">
        <v>551</v>
      </c>
      <c r="X255" s="16">
        <v>100</v>
      </c>
      <c r="Y255" s="16" t="s">
        <v>192</v>
      </c>
      <c r="Z255" s="16" t="s">
        <v>192</v>
      </c>
      <c r="AA255" s="18"/>
      <c r="AB255" s="16" t="s">
        <v>192</v>
      </c>
      <c r="AC255" s="16" t="s">
        <v>192</v>
      </c>
      <c r="AD255" s="18"/>
      <c r="AE255" s="16" t="s">
        <v>192</v>
      </c>
      <c r="AF255" s="16">
        <v>94.666659999999993</v>
      </c>
      <c r="AG255" s="16">
        <v>99.666659999999993</v>
      </c>
      <c r="AH255" s="16" t="s">
        <v>274</v>
      </c>
      <c r="AI255" s="16">
        <v>5</v>
      </c>
      <c r="AJ255" s="15" t="s">
        <v>192</v>
      </c>
    </row>
    <row r="256" spans="1:36">
      <c r="A256" s="16">
        <v>6011</v>
      </c>
      <c r="B256" s="16" t="s">
        <v>418</v>
      </c>
      <c r="C256" s="686" t="s">
        <v>110</v>
      </c>
      <c r="D256" s="16" t="s">
        <v>110</v>
      </c>
      <c r="E256" s="16" t="s">
        <v>112</v>
      </c>
      <c r="F256" s="16" t="s">
        <v>116</v>
      </c>
      <c r="G256" s="16" t="s">
        <v>112</v>
      </c>
      <c r="H256" s="16" t="s">
        <v>110</v>
      </c>
      <c r="I256" s="16" t="s">
        <v>116</v>
      </c>
      <c r="J256" s="16" t="s">
        <v>110</v>
      </c>
      <c r="K256" s="16" t="s">
        <v>110</v>
      </c>
      <c r="L256" s="16" t="s">
        <v>110</v>
      </c>
      <c r="M256" s="18" t="s">
        <v>110</v>
      </c>
      <c r="N256" s="16">
        <v>35</v>
      </c>
      <c r="O256" s="16">
        <v>41</v>
      </c>
      <c r="P256" s="16">
        <v>90</v>
      </c>
      <c r="Q256" s="16">
        <v>12</v>
      </c>
      <c r="R256" s="16">
        <v>51</v>
      </c>
      <c r="S256" s="16">
        <v>61</v>
      </c>
      <c r="T256" s="16">
        <v>58</v>
      </c>
      <c r="U256" s="16">
        <v>60</v>
      </c>
      <c r="V256" s="16" t="s">
        <v>135</v>
      </c>
      <c r="W256" s="16">
        <v>408</v>
      </c>
      <c r="X256" s="16">
        <v>100</v>
      </c>
      <c r="Y256" s="16" t="s">
        <v>192</v>
      </c>
      <c r="Z256" s="16" t="s">
        <v>192</v>
      </c>
      <c r="AA256" s="18"/>
      <c r="AB256" s="16" t="s">
        <v>192</v>
      </c>
      <c r="AC256" s="16" t="s">
        <v>192</v>
      </c>
      <c r="AD256" s="18"/>
      <c r="AE256" s="16" t="s">
        <v>193</v>
      </c>
      <c r="AF256" s="16">
        <v>93.129769999999994</v>
      </c>
      <c r="AG256" s="16">
        <v>98.931290000000004</v>
      </c>
      <c r="AH256" s="16" t="s">
        <v>274</v>
      </c>
      <c r="AI256" s="16">
        <v>5</v>
      </c>
      <c r="AJ256" s="15" t="s">
        <v>192</v>
      </c>
    </row>
    <row r="257" spans="1:36">
      <c r="A257" s="16">
        <v>6012</v>
      </c>
      <c r="B257" s="16" t="s">
        <v>419</v>
      </c>
      <c r="C257" s="686" t="s">
        <v>132</v>
      </c>
      <c r="D257" s="16" t="s">
        <v>132</v>
      </c>
      <c r="E257" s="16" t="s">
        <v>132</v>
      </c>
      <c r="F257" s="16" t="s">
        <v>114</v>
      </c>
      <c r="G257" s="16" t="s">
        <v>132</v>
      </c>
      <c r="H257" s="16" t="s">
        <v>132</v>
      </c>
      <c r="I257" s="16" t="s">
        <v>112</v>
      </c>
      <c r="J257" s="16"/>
      <c r="K257" s="16"/>
      <c r="L257" s="16"/>
      <c r="M257" s="16"/>
      <c r="N257" s="16">
        <v>75</v>
      </c>
      <c r="O257" s="16">
        <v>77</v>
      </c>
      <c r="P257" s="16">
        <v>87</v>
      </c>
      <c r="Q257" s="16">
        <v>43</v>
      </c>
      <c r="R257" s="16">
        <v>68</v>
      </c>
      <c r="S257" s="16">
        <v>69</v>
      </c>
      <c r="T257" s="16">
        <v>67</v>
      </c>
      <c r="U257" s="16">
        <v>70</v>
      </c>
      <c r="V257" s="16" t="s">
        <v>135</v>
      </c>
      <c r="W257" s="16">
        <v>556</v>
      </c>
      <c r="X257" s="16">
        <v>100</v>
      </c>
      <c r="Y257" s="16" t="s">
        <v>192</v>
      </c>
      <c r="Z257" s="16" t="s">
        <v>192</v>
      </c>
      <c r="AA257" s="18"/>
      <c r="AB257" s="16" t="s">
        <v>192</v>
      </c>
      <c r="AC257" s="16" t="s">
        <v>192</v>
      </c>
      <c r="AD257" s="18"/>
      <c r="AE257" s="16" t="s">
        <v>192</v>
      </c>
      <c r="AF257" s="16">
        <v>81.869</v>
      </c>
      <c r="AG257" s="16">
        <v>97.28434</v>
      </c>
      <c r="AH257" s="16" t="s">
        <v>274</v>
      </c>
      <c r="AI257" s="16">
        <v>5</v>
      </c>
      <c r="AJ257" s="15" t="s">
        <v>192</v>
      </c>
    </row>
    <row r="258" spans="1:36">
      <c r="A258" s="16">
        <v>6013</v>
      </c>
      <c r="B258" s="16" t="s">
        <v>1363</v>
      </c>
      <c r="C258" s="686" t="s">
        <v>132</v>
      </c>
      <c r="D258" s="16"/>
      <c r="E258" s="16"/>
      <c r="F258" s="16"/>
      <c r="G258" s="16"/>
      <c r="H258" s="16"/>
      <c r="I258" s="16"/>
      <c r="J258" s="16"/>
      <c r="K258" s="16"/>
      <c r="L258" s="16"/>
      <c r="M258" s="16"/>
      <c r="N258" s="16">
        <v>67</v>
      </c>
      <c r="O258" s="16">
        <v>66</v>
      </c>
      <c r="P258" s="16">
        <v>94</v>
      </c>
      <c r="Q258" s="16">
        <v>15</v>
      </c>
      <c r="R258" s="16">
        <v>66</v>
      </c>
      <c r="S258" s="16">
        <v>89</v>
      </c>
      <c r="T258" s="16">
        <v>68</v>
      </c>
      <c r="U258" s="16">
        <v>87</v>
      </c>
      <c r="V258" s="16" t="s">
        <v>135</v>
      </c>
      <c r="W258" s="16">
        <v>552</v>
      </c>
      <c r="X258" s="16">
        <v>100</v>
      </c>
      <c r="Y258" s="16"/>
      <c r="Z258" s="16" t="s">
        <v>192</v>
      </c>
      <c r="AA258" s="18"/>
      <c r="AB258" s="16"/>
      <c r="AC258" s="16" t="s">
        <v>192</v>
      </c>
      <c r="AD258" s="18"/>
      <c r="AE258" s="16" t="s">
        <v>192</v>
      </c>
      <c r="AF258" s="16">
        <v>52.94117</v>
      </c>
      <c r="AG258" s="16">
        <v>77.450980000000001</v>
      </c>
      <c r="AH258" s="16" t="s">
        <v>274</v>
      </c>
      <c r="AI258" s="16">
        <v>5</v>
      </c>
      <c r="AJ258" s="15" t="s">
        <v>192</v>
      </c>
    </row>
    <row r="259" spans="1:36">
      <c r="A259" s="16">
        <v>6020</v>
      </c>
      <c r="B259" s="16" t="s">
        <v>421</v>
      </c>
      <c r="C259" s="686" t="s">
        <v>112</v>
      </c>
      <c r="D259" s="16" t="s">
        <v>112</v>
      </c>
      <c r="E259" s="18" t="s">
        <v>112</v>
      </c>
      <c r="F259" s="18" t="s">
        <v>114</v>
      </c>
      <c r="G259" s="18" t="s">
        <v>132</v>
      </c>
      <c r="H259" s="18" t="s">
        <v>112</v>
      </c>
      <c r="I259" s="18" t="s">
        <v>112</v>
      </c>
      <c r="J259" s="18" t="s">
        <v>112</v>
      </c>
      <c r="K259" s="18" t="s">
        <v>196</v>
      </c>
      <c r="L259" s="18"/>
      <c r="M259" s="18"/>
      <c r="N259" s="16">
        <v>59</v>
      </c>
      <c r="O259" s="16">
        <v>50</v>
      </c>
      <c r="P259" s="16">
        <v>81</v>
      </c>
      <c r="Q259" s="16">
        <v>18</v>
      </c>
      <c r="R259" s="16">
        <v>66</v>
      </c>
      <c r="S259" s="16">
        <v>67</v>
      </c>
      <c r="T259" s="16">
        <v>75</v>
      </c>
      <c r="U259" s="16">
        <v>74</v>
      </c>
      <c r="V259" s="16" t="s">
        <v>135</v>
      </c>
      <c r="W259" s="16">
        <v>490</v>
      </c>
      <c r="X259" s="16">
        <v>100</v>
      </c>
      <c r="Y259" s="16" t="s">
        <v>192</v>
      </c>
      <c r="Z259" s="16" t="s">
        <v>192</v>
      </c>
      <c r="AA259" s="18"/>
      <c r="AB259" s="16" t="s">
        <v>192</v>
      </c>
      <c r="AC259" s="16" t="s">
        <v>192</v>
      </c>
      <c r="AD259" s="18"/>
      <c r="AE259" s="16" t="s">
        <v>192</v>
      </c>
      <c r="AF259" s="16">
        <v>94.746049999999997</v>
      </c>
      <c r="AG259" s="16">
        <v>99.474599999999995</v>
      </c>
      <c r="AH259" s="16" t="s">
        <v>274</v>
      </c>
      <c r="AI259" s="16">
        <v>5</v>
      </c>
      <c r="AJ259" s="15" t="s">
        <v>192</v>
      </c>
    </row>
    <row r="260" spans="1:36">
      <c r="A260" s="16">
        <v>6021</v>
      </c>
      <c r="B260" s="16" t="s">
        <v>3</v>
      </c>
      <c r="C260" s="688" t="s">
        <v>132</v>
      </c>
      <c r="D260" s="16" t="s">
        <v>132</v>
      </c>
      <c r="E260" s="18" t="s">
        <v>132</v>
      </c>
      <c r="F260" s="18" t="s">
        <v>132</v>
      </c>
      <c r="G260" s="18" t="s">
        <v>132</v>
      </c>
      <c r="H260" s="18" t="s">
        <v>132</v>
      </c>
      <c r="I260" s="18" t="s">
        <v>114</v>
      </c>
      <c r="J260" s="18" t="s">
        <v>132</v>
      </c>
      <c r="K260" s="18" t="s">
        <v>132</v>
      </c>
      <c r="L260" s="18" t="s">
        <v>112</v>
      </c>
      <c r="M260" s="18" t="s">
        <v>114</v>
      </c>
      <c r="N260" s="16">
        <v>80</v>
      </c>
      <c r="O260" s="16">
        <v>79</v>
      </c>
      <c r="P260" s="16">
        <v>93</v>
      </c>
      <c r="Q260" s="16">
        <v>48</v>
      </c>
      <c r="R260" s="16">
        <v>67</v>
      </c>
      <c r="S260" s="16">
        <v>71</v>
      </c>
      <c r="T260" s="16">
        <v>68</v>
      </c>
      <c r="U260" s="16">
        <v>70</v>
      </c>
      <c r="V260" s="16" t="s">
        <v>135</v>
      </c>
      <c r="W260" s="16">
        <v>576</v>
      </c>
      <c r="X260" s="16">
        <v>100</v>
      </c>
      <c r="Y260" s="16" t="s">
        <v>192</v>
      </c>
      <c r="Z260" s="16" t="s">
        <v>192</v>
      </c>
      <c r="AA260" s="18"/>
      <c r="AB260" s="16" t="s">
        <v>192</v>
      </c>
      <c r="AC260" s="16" t="s">
        <v>192</v>
      </c>
      <c r="AD260" s="18"/>
      <c r="AE260" s="16" t="s">
        <v>193</v>
      </c>
      <c r="AF260" s="16">
        <v>48.389569999999999</v>
      </c>
      <c r="AG260" s="16">
        <v>80.291409999999999</v>
      </c>
      <c r="AH260" s="16" t="s">
        <v>274</v>
      </c>
      <c r="AI260" s="16">
        <v>5</v>
      </c>
      <c r="AJ260" s="15" t="s">
        <v>192</v>
      </c>
    </row>
    <row r="261" spans="1:36">
      <c r="A261" s="16">
        <v>6022</v>
      </c>
      <c r="B261" s="16" t="s">
        <v>422</v>
      </c>
      <c r="C261" s="688" t="s">
        <v>114</v>
      </c>
      <c r="D261" s="16" t="s">
        <v>132</v>
      </c>
      <c r="E261" s="18" t="s">
        <v>132</v>
      </c>
      <c r="F261" s="18" t="s">
        <v>132</v>
      </c>
      <c r="G261" s="18" t="s">
        <v>132</v>
      </c>
      <c r="H261" s="18" t="s">
        <v>132</v>
      </c>
      <c r="I261" s="18" t="s">
        <v>132</v>
      </c>
      <c r="J261" s="18"/>
      <c r="K261" s="18"/>
      <c r="L261" s="18"/>
      <c r="M261" s="18"/>
      <c r="N261" s="16">
        <v>74</v>
      </c>
      <c r="O261" s="16">
        <v>67</v>
      </c>
      <c r="P261" s="16">
        <v>91</v>
      </c>
      <c r="Q261" s="16">
        <v>41</v>
      </c>
      <c r="R261" s="16">
        <v>65</v>
      </c>
      <c r="S261" s="16">
        <v>63</v>
      </c>
      <c r="T261" s="16">
        <v>51</v>
      </c>
      <c r="U261" s="16">
        <v>64</v>
      </c>
      <c r="V261" s="16" t="s">
        <v>135</v>
      </c>
      <c r="W261" s="16">
        <v>516</v>
      </c>
      <c r="X261" s="16">
        <v>100</v>
      </c>
      <c r="Y261" s="16" t="s">
        <v>192</v>
      </c>
      <c r="Z261" s="16" t="s">
        <v>192</v>
      </c>
      <c r="AA261" s="18"/>
      <c r="AB261" s="16" t="s">
        <v>192</v>
      </c>
      <c r="AC261" s="16" t="s">
        <v>192</v>
      </c>
      <c r="AD261" s="18"/>
      <c r="AE261" s="16" t="s">
        <v>192</v>
      </c>
      <c r="AF261" s="16">
        <v>43.369729999999997</v>
      </c>
      <c r="AG261" s="16">
        <v>92.979709999999997</v>
      </c>
      <c r="AH261" s="16" t="s">
        <v>274</v>
      </c>
      <c r="AI261" s="16">
        <v>5</v>
      </c>
      <c r="AJ261" s="15" t="s">
        <v>193</v>
      </c>
    </row>
    <row r="262" spans="1:36">
      <c r="A262" s="16">
        <v>6023</v>
      </c>
      <c r="B262" s="16" t="s">
        <v>155</v>
      </c>
      <c r="C262" s="686" t="s">
        <v>132</v>
      </c>
      <c r="D262" s="16" t="s">
        <v>110</v>
      </c>
      <c r="E262" s="18"/>
      <c r="F262" s="18"/>
      <c r="G262" s="18"/>
      <c r="H262" s="18"/>
      <c r="I262" s="18"/>
      <c r="J262" s="18"/>
      <c r="K262" s="18"/>
      <c r="L262" s="18"/>
      <c r="M262" s="18"/>
      <c r="N262" s="16">
        <v>64</v>
      </c>
      <c r="O262" s="16">
        <v>59</v>
      </c>
      <c r="P262" s="16">
        <v>89</v>
      </c>
      <c r="Q262" s="16">
        <v>39</v>
      </c>
      <c r="R262" s="16">
        <v>72</v>
      </c>
      <c r="S262" s="16">
        <v>68</v>
      </c>
      <c r="T262" s="16">
        <v>69</v>
      </c>
      <c r="U262" s="16">
        <v>73</v>
      </c>
      <c r="V262" s="16" t="s">
        <v>135</v>
      </c>
      <c r="W262" s="16">
        <v>533</v>
      </c>
      <c r="X262" s="16">
        <v>100</v>
      </c>
      <c r="Y262" s="16" t="s">
        <v>192</v>
      </c>
      <c r="Z262" s="16" t="s">
        <v>192</v>
      </c>
      <c r="AA262" s="18"/>
      <c r="AB262" s="16" t="s">
        <v>193</v>
      </c>
      <c r="AC262" s="16" t="s">
        <v>192</v>
      </c>
      <c r="AD262" s="18"/>
      <c r="AE262" s="16" t="s">
        <v>193</v>
      </c>
      <c r="AF262" s="16">
        <v>81.430530000000005</v>
      </c>
      <c r="AG262" s="16">
        <v>99.174689999999998</v>
      </c>
      <c r="AH262" s="16" t="s">
        <v>274</v>
      </c>
      <c r="AI262" s="16">
        <v>5</v>
      </c>
      <c r="AJ262" s="15" t="s">
        <v>192</v>
      </c>
    </row>
    <row r="263" spans="1:36">
      <c r="A263" s="16">
        <v>6028</v>
      </c>
      <c r="B263" s="16" t="s">
        <v>423</v>
      </c>
      <c r="C263" s="686" t="s">
        <v>132</v>
      </c>
      <c r="D263" s="16" t="s">
        <v>132</v>
      </c>
      <c r="E263" s="18" t="s">
        <v>132</v>
      </c>
      <c r="F263" s="18" t="s">
        <v>114</v>
      </c>
      <c r="G263" s="18" t="s">
        <v>132</v>
      </c>
      <c r="H263" s="18"/>
      <c r="I263" s="18"/>
      <c r="J263" s="18"/>
      <c r="K263" s="18"/>
      <c r="L263" s="18"/>
      <c r="M263" s="18"/>
      <c r="N263" s="16">
        <v>88</v>
      </c>
      <c r="O263" s="16">
        <v>85</v>
      </c>
      <c r="P263" s="16">
        <v>97</v>
      </c>
      <c r="Q263" s="16">
        <v>60</v>
      </c>
      <c r="R263" s="16">
        <v>77</v>
      </c>
      <c r="S263" s="16">
        <v>67</v>
      </c>
      <c r="T263" s="16">
        <v>73</v>
      </c>
      <c r="U263" s="16">
        <v>74</v>
      </c>
      <c r="V263" s="16" t="s">
        <v>135</v>
      </c>
      <c r="W263" s="16">
        <v>621</v>
      </c>
      <c r="X263" s="16">
        <v>100</v>
      </c>
      <c r="Y263" s="16" t="s">
        <v>192</v>
      </c>
      <c r="Z263" s="16" t="s">
        <v>192</v>
      </c>
      <c r="AA263" s="18"/>
      <c r="AB263" s="16" t="s">
        <v>192</v>
      </c>
      <c r="AC263" s="16" t="s">
        <v>192</v>
      </c>
      <c r="AD263" s="18"/>
      <c r="AE263" s="16" t="s">
        <v>192</v>
      </c>
      <c r="AF263" s="16">
        <v>22.79411</v>
      </c>
      <c r="AG263" s="16">
        <v>77.94117</v>
      </c>
      <c r="AH263" s="16" t="s">
        <v>274</v>
      </c>
      <c r="AI263" s="16">
        <v>5</v>
      </c>
      <c r="AJ263" s="15" t="s">
        <v>193</v>
      </c>
    </row>
    <row r="264" spans="1:36">
      <c r="A264" s="16">
        <v>6030</v>
      </c>
      <c r="B264" s="16" t="s">
        <v>424</v>
      </c>
      <c r="C264" s="686" t="s">
        <v>132</v>
      </c>
      <c r="D264" s="16" t="s">
        <v>132</v>
      </c>
      <c r="E264" s="16" t="s">
        <v>132</v>
      </c>
      <c r="F264" s="16" t="s">
        <v>132</v>
      </c>
      <c r="G264" s="16" t="s">
        <v>132</v>
      </c>
      <c r="H264" s="16" t="s">
        <v>132</v>
      </c>
      <c r="I264" s="16" t="s">
        <v>132</v>
      </c>
      <c r="J264" s="16" t="s">
        <v>132</v>
      </c>
      <c r="K264" s="16" t="s">
        <v>114</v>
      </c>
      <c r="L264" s="16" t="s">
        <v>196</v>
      </c>
      <c r="M264" s="16"/>
      <c r="N264" s="16">
        <v>80</v>
      </c>
      <c r="O264" s="16">
        <v>83</v>
      </c>
      <c r="P264" s="16">
        <v>88</v>
      </c>
      <c r="Q264" s="16">
        <v>42</v>
      </c>
      <c r="R264" s="16">
        <v>66</v>
      </c>
      <c r="S264" s="16">
        <v>72</v>
      </c>
      <c r="T264" s="16">
        <v>62</v>
      </c>
      <c r="U264" s="16">
        <v>72</v>
      </c>
      <c r="V264" s="16" t="s">
        <v>135</v>
      </c>
      <c r="W264" s="16">
        <v>565</v>
      </c>
      <c r="X264" s="16">
        <v>100</v>
      </c>
      <c r="Y264" s="16" t="s">
        <v>192</v>
      </c>
      <c r="Z264" s="16" t="s">
        <v>192</v>
      </c>
      <c r="AA264" s="18"/>
      <c r="AB264" s="16" t="s">
        <v>192</v>
      </c>
      <c r="AC264" s="16" t="s">
        <v>192</v>
      </c>
      <c r="AD264" s="18"/>
      <c r="AE264" s="16" t="s">
        <v>192</v>
      </c>
      <c r="AF264" s="16">
        <v>51.331960000000002</v>
      </c>
      <c r="AG264" s="16">
        <v>92.110650000000007</v>
      </c>
      <c r="AH264" s="16" t="s">
        <v>274</v>
      </c>
      <c r="AI264" s="16">
        <v>5</v>
      </c>
      <c r="AJ264" s="15" t="s">
        <v>193</v>
      </c>
    </row>
    <row r="265" spans="1:36">
      <c r="A265" s="16">
        <v>6031</v>
      </c>
      <c r="B265" s="16" t="s">
        <v>425</v>
      </c>
      <c r="C265" s="686" t="s">
        <v>112</v>
      </c>
      <c r="D265" s="16" t="s">
        <v>112</v>
      </c>
      <c r="E265" s="16" t="s">
        <v>112</v>
      </c>
      <c r="F265" s="16" t="s">
        <v>116</v>
      </c>
      <c r="G265" s="16" t="s">
        <v>112</v>
      </c>
      <c r="H265" s="16" t="s">
        <v>112</v>
      </c>
      <c r="I265" s="16" t="s">
        <v>110</v>
      </c>
      <c r="J265" s="16" t="s">
        <v>110</v>
      </c>
      <c r="K265" s="16" t="s">
        <v>112</v>
      </c>
      <c r="L265" s="16" t="s">
        <v>110</v>
      </c>
      <c r="M265" s="16" t="s">
        <v>110</v>
      </c>
      <c r="N265" s="16">
        <v>38</v>
      </c>
      <c r="O265" s="16">
        <v>41</v>
      </c>
      <c r="P265" s="16">
        <v>92</v>
      </c>
      <c r="Q265" s="16">
        <v>17</v>
      </c>
      <c r="R265" s="16">
        <v>57</v>
      </c>
      <c r="S265" s="16">
        <v>66</v>
      </c>
      <c r="T265" s="16">
        <v>62</v>
      </c>
      <c r="U265" s="16">
        <v>72</v>
      </c>
      <c r="V265" s="16" t="s">
        <v>135</v>
      </c>
      <c r="W265" s="16">
        <v>445</v>
      </c>
      <c r="X265" s="16">
        <v>99</v>
      </c>
      <c r="Y265" s="16" t="s">
        <v>192</v>
      </c>
      <c r="Z265" s="16" t="s">
        <v>192</v>
      </c>
      <c r="AA265" s="18"/>
      <c r="AB265" s="16" t="s">
        <v>192</v>
      </c>
      <c r="AC265" s="16" t="s">
        <v>192</v>
      </c>
      <c r="AD265" s="18"/>
      <c r="AE265" s="16" t="s">
        <v>193</v>
      </c>
      <c r="AF265" s="16">
        <v>94.645439999999994</v>
      </c>
      <c r="AG265" s="16">
        <v>99.855279999999993</v>
      </c>
      <c r="AH265" s="16" t="s">
        <v>274</v>
      </c>
      <c r="AI265" s="16">
        <v>5</v>
      </c>
      <c r="AJ265" s="15" t="s">
        <v>192</v>
      </c>
    </row>
    <row r="266" spans="1:36">
      <c r="A266" s="16">
        <v>6033</v>
      </c>
      <c r="B266" s="16" t="s">
        <v>426</v>
      </c>
      <c r="C266" s="686" t="s">
        <v>132</v>
      </c>
      <c r="D266" s="16" t="s">
        <v>132</v>
      </c>
      <c r="E266" s="16" t="s">
        <v>114</v>
      </c>
      <c r="F266" s="16" t="s">
        <v>112</v>
      </c>
      <c r="G266" s="16"/>
      <c r="H266" s="16"/>
      <c r="I266" s="16"/>
      <c r="J266" s="16"/>
      <c r="K266" s="16"/>
      <c r="L266" s="18"/>
      <c r="M266" s="18"/>
      <c r="N266" s="16">
        <v>69</v>
      </c>
      <c r="O266" s="16">
        <v>72</v>
      </c>
      <c r="P266" s="16">
        <v>92</v>
      </c>
      <c r="Q266" s="16">
        <v>32</v>
      </c>
      <c r="R266" s="16">
        <v>67</v>
      </c>
      <c r="S266" s="16">
        <v>79</v>
      </c>
      <c r="T266" s="16">
        <v>70</v>
      </c>
      <c r="U266" s="16">
        <v>73</v>
      </c>
      <c r="V266" s="16" t="s">
        <v>135</v>
      </c>
      <c r="W266" s="16">
        <v>554</v>
      </c>
      <c r="X266" s="16">
        <v>100</v>
      </c>
      <c r="Y266" s="16" t="s">
        <v>192</v>
      </c>
      <c r="Z266" s="16" t="s">
        <v>192</v>
      </c>
      <c r="AA266" s="18"/>
      <c r="AB266" s="16" t="s">
        <v>192</v>
      </c>
      <c r="AC266" s="16" t="s">
        <v>192</v>
      </c>
      <c r="AD266" s="18"/>
      <c r="AE266" s="16" t="s">
        <v>192</v>
      </c>
      <c r="AF266" s="16">
        <v>61.574069999999999</v>
      </c>
      <c r="AG266" s="16">
        <v>91.666659999999993</v>
      </c>
      <c r="AH266" s="16" t="s">
        <v>274</v>
      </c>
      <c r="AI266" s="16">
        <v>5</v>
      </c>
      <c r="AJ266" s="15" t="s">
        <v>192</v>
      </c>
    </row>
    <row r="267" spans="1:36">
      <c r="A267" s="16">
        <v>6040</v>
      </c>
      <c r="B267" s="16" t="s">
        <v>427</v>
      </c>
      <c r="C267" s="686" t="s">
        <v>114</v>
      </c>
      <c r="D267" s="16" t="s">
        <v>132</v>
      </c>
      <c r="E267" s="16" t="s">
        <v>132</v>
      </c>
      <c r="F267" s="16" t="s">
        <v>132</v>
      </c>
      <c r="G267" s="16" t="s">
        <v>132</v>
      </c>
      <c r="H267" s="16" t="s">
        <v>132</v>
      </c>
      <c r="I267" s="16" t="s">
        <v>132</v>
      </c>
      <c r="J267" s="16" t="s">
        <v>132</v>
      </c>
      <c r="K267" s="16" t="s">
        <v>132</v>
      </c>
      <c r="L267" s="16" t="s">
        <v>114</v>
      </c>
      <c r="M267" s="16" t="s">
        <v>196</v>
      </c>
      <c r="N267" s="16">
        <v>74</v>
      </c>
      <c r="O267" s="16">
        <v>86</v>
      </c>
      <c r="P267" s="16">
        <v>96</v>
      </c>
      <c r="Q267" s="16">
        <v>58</v>
      </c>
      <c r="R267" s="16">
        <v>65</v>
      </c>
      <c r="S267" s="16">
        <v>75</v>
      </c>
      <c r="T267" s="16">
        <v>62</v>
      </c>
      <c r="U267" s="16">
        <v>73</v>
      </c>
      <c r="V267" s="16" t="s">
        <v>135</v>
      </c>
      <c r="W267" s="16">
        <v>589</v>
      </c>
      <c r="X267" s="16">
        <v>100</v>
      </c>
      <c r="Y267" s="16" t="s">
        <v>192</v>
      </c>
      <c r="Z267" s="16" t="s">
        <v>192</v>
      </c>
      <c r="AA267" s="18"/>
      <c r="AB267" s="16" t="s">
        <v>192</v>
      </c>
      <c r="AC267" s="16" t="s">
        <v>192</v>
      </c>
      <c r="AD267" s="18"/>
      <c r="AE267" s="16" t="s">
        <v>192</v>
      </c>
      <c r="AF267" s="16">
        <v>22.10144</v>
      </c>
      <c r="AG267" s="16">
        <v>75.543469999999999</v>
      </c>
      <c r="AH267" s="16" t="s">
        <v>197</v>
      </c>
      <c r="AI267" s="16">
        <v>5</v>
      </c>
      <c r="AJ267" s="15" t="s">
        <v>193</v>
      </c>
    </row>
    <row r="268" spans="1:36">
      <c r="A268" s="16">
        <v>6041</v>
      </c>
      <c r="B268" s="16" t="s">
        <v>428</v>
      </c>
      <c r="C268" s="686" t="s">
        <v>132</v>
      </c>
      <c r="D268" s="16" t="s">
        <v>132</v>
      </c>
      <c r="E268" s="16" t="s">
        <v>132</v>
      </c>
      <c r="F268" s="16" t="s">
        <v>114</v>
      </c>
      <c r="G268" s="16" t="s">
        <v>132</v>
      </c>
      <c r="H268" s="16" t="s">
        <v>132</v>
      </c>
      <c r="I268" s="16" t="s">
        <v>114</v>
      </c>
      <c r="J268" s="16" t="s">
        <v>132</v>
      </c>
      <c r="K268" s="16" t="s">
        <v>114</v>
      </c>
      <c r="L268" s="16" t="s">
        <v>112</v>
      </c>
      <c r="M268" s="16" t="s">
        <v>112</v>
      </c>
      <c r="N268" s="16">
        <v>70</v>
      </c>
      <c r="O268" s="16">
        <v>61</v>
      </c>
      <c r="P268" s="16">
        <v>91</v>
      </c>
      <c r="Q268" s="16">
        <v>41</v>
      </c>
      <c r="R268" s="16">
        <v>68</v>
      </c>
      <c r="S268" s="16">
        <v>67</v>
      </c>
      <c r="T268" s="16">
        <v>69</v>
      </c>
      <c r="U268" s="16">
        <v>71</v>
      </c>
      <c r="V268" s="16" t="s">
        <v>135</v>
      </c>
      <c r="W268" s="16">
        <v>538</v>
      </c>
      <c r="X268" s="16">
        <v>100</v>
      </c>
      <c r="Y268" s="16" t="s">
        <v>192</v>
      </c>
      <c r="Z268" s="16" t="s">
        <v>192</v>
      </c>
      <c r="AA268" s="18"/>
      <c r="AB268" s="16" t="s">
        <v>192</v>
      </c>
      <c r="AC268" s="16" t="s">
        <v>192</v>
      </c>
      <c r="AD268" s="18"/>
      <c r="AE268" s="16" t="s">
        <v>193</v>
      </c>
      <c r="AF268" s="16">
        <v>85.907550000000001</v>
      </c>
      <c r="AG268" s="16">
        <v>97.857939999999999</v>
      </c>
      <c r="AH268" s="16" t="s">
        <v>274</v>
      </c>
      <c r="AI268" s="16">
        <v>5</v>
      </c>
      <c r="AJ268" s="15" t="s">
        <v>192</v>
      </c>
    </row>
    <row r="269" spans="1:36">
      <c r="A269" s="16">
        <v>6042</v>
      </c>
      <c r="B269" s="16" t="s">
        <v>429</v>
      </c>
      <c r="C269" s="686" t="s">
        <v>132</v>
      </c>
      <c r="D269" s="16" t="s">
        <v>132</v>
      </c>
      <c r="E269" s="16" t="s">
        <v>112</v>
      </c>
      <c r="F269" s="16"/>
      <c r="G269" s="16"/>
      <c r="H269" s="16"/>
      <c r="I269" s="16"/>
      <c r="J269" s="16"/>
      <c r="K269" s="16"/>
      <c r="L269" s="16"/>
      <c r="M269" s="16"/>
      <c r="N269" s="16">
        <v>79</v>
      </c>
      <c r="O269" s="16">
        <v>76</v>
      </c>
      <c r="P269" s="16">
        <v>82</v>
      </c>
      <c r="Q269" s="16">
        <v>58</v>
      </c>
      <c r="R269" s="16">
        <v>67</v>
      </c>
      <c r="S269" s="16">
        <v>73</v>
      </c>
      <c r="T269" s="16">
        <v>60</v>
      </c>
      <c r="U269" s="16">
        <v>68</v>
      </c>
      <c r="V269" s="16" t="s">
        <v>135</v>
      </c>
      <c r="W269" s="16">
        <v>563</v>
      </c>
      <c r="X269" s="16">
        <v>100</v>
      </c>
      <c r="Y269" s="16" t="s">
        <v>192</v>
      </c>
      <c r="Z269" s="16" t="s">
        <v>192</v>
      </c>
      <c r="AA269" s="18"/>
      <c r="AB269" s="16" t="s">
        <v>192</v>
      </c>
      <c r="AC269" s="16" t="s">
        <v>192</v>
      </c>
      <c r="AD269" s="18"/>
      <c r="AE269" s="16" t="s">
        <v>192</v>
      </c>
      <c r="AF269" s="16">
        <v>50</v>
      </c>
      <c r="AG269" s="16">
        <v>93.548379999999995</v>
      </c>
      <c r="AH269" s="16" t="s">
        <v>274</v>
      </c>
      <c r="AI269" s="16">
        <v>5</v>
      </c>
      <c r="AJ269" s="15" t="s">
        <v>192</v>
      </c>
    </row>
    <row r="270" spans="1:36">
      <c r="A270" s="16">
        <v>6043</v>
      </c>
      <c r="B270" s="16" t="s">
        <v>430</v>
      </c>
      <c r="C270" s="686"/>
      <c r="D270" s="16"/>
      <c r="E270" s="16"/>
      <c r="F270" s="16"/>
      <c r="G270" s="16"/>
      <c r="H270" s="16"/>
      <c r="I270" s="16"/>
      <c r="J270" s="16"/>
      <c r="K270" s="16"/>
      <c r="L270" s="16"/>
      <c r="M270" s="16"/>
      <c r="N270" s="16">
        <v>55</v>
      </c>
      <c r="O270" s="16">
        <v>0</v>
      </c>
      <c r="P270" s="16">
        <v>89</v>
      </c>
      <c r="Q270" s="16">
        <v>39</v>
      </c>
      <c r="R270" s="16">
        <v>69</v>
      </c>
      <c r="S270" s="16">
        <v>38</v>
      </c>
      <c r="T270" s="16">
        <v>69</v>
      </c>
      <c r="U270" s="16">
        <v>38</v>
      </c>
      <c r="V270" s="16" t="s">
        <v>135</v>
      </c>
      <c r="W270" s="16">
        <v>397</v>
      </c>
      <c r="X270" s="16">
        <v>100</v>
      </c>
      <c r="Y270" s="16"/>
      <c r="Z270" s="16" t="s">
        <v>192</v>
      </c>
      <c r="AA270" s="18"/>
      <c r="AB270" s="16"/>
      <c r="AC270" s="16" t="s">
        <v>193</v>
      </c>
      <c r="AD270" s="18"/>
      <c r="AE270" s="16" t="s">
        <v>192</v>
      </c>
      <c r="AF270" s="16">
        <v>26.66666</v>
      </c>
      <c r="AG270" s="16">
        <v>100</v>
      </c>
      <c r="AH270" s="16" t="s">
        <v>274</v>
      </c>
      <c r="AI270" s="16">
        <v>5</v>
      </c>
      <c r="AJ270" s="15" t="s">
        <v>192</v>
      </c>
    </row>
    <row r="271" spans="1:36">
      <c r="A271" s="16">
        <v>6045</v>
      </c>
      <c r="B271" s="16" t="s">
        <v>1364</v>
      </c>
      <c r="C271" s="686" t="s">
        <v>114</v>
      </c>
      <c r="D271" s="16"/>
      <c r="E271" s="16"/>
      <c r="F271" s="16"/>
      <c r="G271" s="16"/>
      <c r="H271" s="16"/>
      <c r="I271" s="16"/>
      <c r="J271" s="16"/>
      <c r="K271" s="16"/>
      <c r="L271" s="16"/>
      <c r="M271" s="16"/>
      <c r="N271" s="16">
        <v>73</v>
      </c>
      <c r="O271" s="16">
        <v>57</v>
      </c>
      <c r="P271" s="16">
        <v>83</v>
      </c>
      <c r="Q271" s="16">
        <v>38</v>
      </c>
      <c r="R271" s="16">
        <v>69</v>
      </c>
      <c r="S271" s="16">
        <v>53</v>
      </c>
      <c r="T271" s="16">
        <v>77</v>
      </c>
      <c r="U271" s="16">
        <v>61</v>
      </c>
      <c r="V271" s="16" t="s">
        <v>135</v>
      </c>
      <c r="W271" s="16">
        <v>511</v>
      </c>
      <c r="X271" s="16">
        <v>100</v>
      </c>
      <c r="Y271" s="16"/>
      <c r="Z271" s="16" t="s">
        <v>192</v>
      </c>
      <c r="AA271" s="18"/>
      <c r="AB271" s="16"/>
      <c r="AC271" s="16" t="s">
        <v>192</v>
      </c>
      <c r="AD271" s="18"/>
      <c r="AE271" s="16" t="s">
        <v>192</v>
      </c>
      <c r="AF271" s="16">
        <v>69.918689999999998</v>
      </c>
      <c r="AG271" s="16">
        <v>91.869910000000004</v>
      </c>
      <c r="AH271" s="16" t="s">
        <v>274</v>
      </c>
      <c r="AI271" s="16">
        <v>5</v>
      </c>
      <c r="AJ271" s="15" t="s">
        <v>193</v>
      </c>
    </row>
    <row r="272" spans="1:36">
      <c r="A272" s="16">
        <v>6047</v>
      </c>
      <c r="B272" s="16" t="s">
        <v>432</v>
      </c>
      <c r="C272" s="686" t="s">
        <v>132</v>
      </c>
      <c r="D272" s="16"/>
      <c r="E272" s="16"/>
      <c r="F272" s="16"/>
      <c r="G272" s="16"/>
      <c r="H272" s="16"/>
      <c r="I272" s="16"/>
      <c r="J272" s="16"/>
      <c r="K272" s="16"/>
      <c r="L272" s="16"/>
      <c r="M272" s="16"/>
      <c r="N272" s="16">
        <v>75</v>
      </c>
      <c r="O272" s="16">
        <v>59</v>
      </c>
      <c r="P272" s="16">
        <v>97</v>
      </c>
      <c r="Q272" s="16">
        <v>44</v>
      </c>
      <c r="R272" s="16">
        <v>79</v>
      </c>
      <c r="S272" s="16">
        <v>58</v>
      </c>
      <c r="T272" s="16">
        <v>79</v>
      </c>
      <c r="U272" s="16">
        <v>58</v>
      </c>
      <c r="V272" s="16" t="s">
        <v>135</v>
      </c>
      <c r="W272" s="16">
        <v>549</v>
      </c>
      <c r="X272" s="16">
        <v>100</v>
      </c>
      <c r="Y272" s="16"/>
      <c r="Z272" s="16" t="s">
        <v>192</v>
      </c>
      <c r="AA272" s="18"/>
      <c r="AB272" s="16"/>
      <c r="AC272" s="16" t="s">
        <v>192</v>
      </c>
      <c r="AD272" s="18"/>
      <c r="AE272" s="16" t="s">
        <v>192</v>
      </c>
      <c r="AF272" s="16">
        <v>78.205119999999994</v>
      </c>
      <c r="AG272" s="16">
        <v>98.717939999999999</v>
      </c>
      <c r="AH272" s="16" t="s">
        <v>274</v>
      </c>
      <c r="AI272" s="16">
        <v>5</v>
      </c>
      <c r="AJ272" s="15" t="s">
        <v>192</v>
      </c>
    </row>
    <row r="273" spans="1:36">
      <c r="A273" s="16">
        <v>6048</v>
      </c>
      <c r="B273" s="16" t="s">
        <v>433</v>
      </c>
      <c r="C273" s="686" t="s">
        <v>132</v>
      </c>
      <c r="D273" s="16" t="s">
        <v>132</v>
      </c>
      <c r="E273" s="16" t="s">
        <v>112</v>
      </c>
      <c r="F273" s="16"/>
      <c r="G273" s="16"/>
      <c r="H273" s="16"/>
      <c r="I273" s="16"/>
      <c r="J273" s="16"/>
      <c r="K273" s="16"/>
      <c r="L273" s="16"/>
      <c r="M273" s="16"/>
      <c r="N273" s="16">
        <v>64</v>
      </c>
      <c r="O273" s="16">
        <v>75</v>
      </c>
      <c r="P273" s="16">
        <v>97</v>
      </c>
      <c r="Q273" s="16">
        <v>17</v>
      </c>
      <c r="R273" s="16">
        <v>70</v>
      </c>
      <c r="S273" s="16">
        <v>84</v>
      </c>
      <c r="T273" s="16">
        <v>70</v>
      </c>
      <c r="U273" s="16">
        <v>97</v>
      </c>
      <c r="V273" s="16" t="s">
        <v>135</v>
      </c>
      <c r="W273" s="16">
        <v>574</v>
      </c>
      <c r="X273" s="16">
        <v>97</v>
      </c>
      <c r="Y273" s="16" t="s">
        <v>192</v>
      </c>
      <c r="Z273" s="16" t="s">
        <v>192</v>
      </c>
      <c r="AA273" s="18"/>
      <c r="AB273" s="16" t="s">
        <v>192</v>
      </c>
      <c r="AC273" s="16" t="s">
        <v>192</v>
      </c>
      <c r="AD273" s="18"/>
      <c r="AE273" s="16" t="s">
        <v>192</v>
      </c>
      <c r="AF273" s="16">
        <v>89.32038</v>
      </c>
      <c r="AG273" s="16">
        <v>96.116500000000002</v>
      </c>
      <c r="AH273" s="16" t="s">
        <v>274</v>
      </c>
      <c r="AI273" s="16">
        <v>5</v>
      </c>
      <c r="AJ273" s="15" t="s">
        <v>192</v>
      </c>
    </row>
    <row r="274" spans="1:36">
      <c r="A274" s="16">
        <v>6049</v>
      </c>
      <c r="B274" s="16" t="s">
        <v>434</v>
      </c>
      <c r="C274" s="686" t="s">
        <v>112</v>
      </c>
      <c r="D274" s="16"/>
      <c r="E274" s="16"/>
      <c r="F274" s="16"/>
      <c r="G274" s="16"/>
      <c r="H274" s="16"/>
      <c r="I274" s="16"/>
      <c r="J274" s="16"/>
      <c r="K274" s="16"/>
      <c r="L274" s="16"/>
      <c r="M274" s="16"/>
      <c r="N274" s="16">
        <v>55</v>
      </c>
      <c r="O274" s="16">
        <v>45</v>
      </c>
      <c r="P274" s="16">
        <v>89</v>
      </c>
      <c r="Q274" s="16">
        <v>39</v>
      </c>
      <c r="R274" s="16">
        <v>53</v>
      </c>
      <c r="S274" s="16">
        <v>51</v>
      </c>
      <c r="T274" s="16">
        <v>58</v>
      </c>
      <c r="U274" s="16">
        <v>47</v>
      </c>
      <c r="V274" s="16" t="s">
        <v>135</v>
      </c>
      <c r="W274" s="16">
        <v>437</v>
      </c>
      <c r="X274" s="16">
        <v>100</v>
      </c>
      <c r="Y274" s="16"/>
      <c r="Z274" s="16" t="s">
        <v>192</v>
      </c>
      <c r="AA274" s="18"/>
      <c r="AB274" s="16"/>
      <c r="AC274" s="16" t="s">
        <v>193</v>
      </c>
      <c r="AD274" s="18"/>
      <c r="AE274" s="16" t="s">
        <v>192</v>
      </c>
      <c r="AF274" s="16">
        <v>44.615380000000002</v>
      </c>
      <c r="AG274" s="16">
        <v>89.230760000000004</v>
      </c>
      <c r="AH274" s="16" t="s">
        <v>274</v>
      </c>
      <c r="AI274" s="16">
        <v>5</v>
      </c>
      <c r="AJ274" s="15" t="s">
        <v>193</v>
      </c>
    </row>
    <row r="275" spans="1:36">
      <c r="A275" s="16">
        <v>6051</v>
      </c>
      <c r="B275" s="16" t="s">
        <v>435</v>
      </c>
      <c r="C275" s="686" t="s">
        <v>110</v>
      </c>
      <c r="D275" s="16" t="s">
        <v>112</v>
      </c>
      <c r="E275" s="16" t="s">
        <v>112</v>
      </c>
      <c r="F275" s="16" t="s">
        <v>116</v>
      </c>
      <c r="G275" s="16" t="s">
        <v>112</v>
      </c>
      <c r="H275" s="16" t="s">
        <v>110</v>
      </c>
      <c r="I275" s="16" t="s">
        <v>112</v>
      </c>
      <c r="J275" s="16" t="s">
        <v>110</v>
      </c>
      <c r="K275" s="16" t="s">
        <v>110</v>
      </c>
      <c r="L275" s="16" t="s">
        <v>110</v>
      </c>
      <c r="M275" s="16" t="s">
        <v>110</v>
      </c>
      <c r="N275" s="16">
        <v>38</v>
      </c>
      <c r="O275" s="16">
        <v>35</v>
      </c>
      <c r="P275" s="16">
        <v>89</v>
      </c>
      <c r="Q275" s="16">
        <v>14</v>
      </c>
      <c r="R275" s="16">
        <v>55</v>
      </c>
      <c r="S275" s="16">
        <v>59</v>
      </c>
      <c r="T275" s="16">
        <v>69</v>
      </c>
      <c r="U275" s="16">
        <v>64</v>
      </c>
      <c r="V275" s="16" t="s">
        <v>135</v>
      </c>
      <c r="W275" s="16">
        <v>423</v>
      </c>
      <c r="X275" s="16">
        <v>99</v>
      </c>
      <c r="Y275" s="16" t="s">
        <v>192</v>
      </c>
      <c r="Z275" s="16" t="s">
        <v>192</v>
      </c>
      <c r="AA275" s="18"/>
      <c r="AB275" s="16" t="s">
        <v>192</v>
      </c>
      <c r="AC275" s="16" t="s">
        <v>192</v>
      </c>
      <c r="AD275" s="18"/>
      <c r="AE275" s="16" t="s">
        <v>193</v>
      </c>
      <c r="AF275" s="16">
        <v>88.709670000000003</v>
      </c>
      <c r="AG275" s="16">
        <v>99.308750000000003</v>
      </c>
      <c r="AH275" s="16" t="s">
        <v>274</v>
      </c>
      <c r="AI275" s="16">
        <v>5</v>
      </c>
      <c r="AJ275" s="15" t="s">
        <v>192</v>
      </c>
    </row>
    <row r="276" spans="1:36">
      <c r="A276" s="16">
        <v>6052</v>
      </c>
      <c r="B276" s="16" t="s">
        <v>127</v>
      </c>
      <c r="C276" s="686" t="s">
        <v>132</v>
      </c>
      <c r="D276" s="16" t="s">
        <v>132</v>
      </c>
      <c r="E276" s="16"/>
      <c r="F276" s="16"/>
      <c r="G276" s="16"/>
      <c r="H276" s="16"/>
      <c r="I276" s="16"/>
      <c r="J276" s="16"/>
      <c r="K276" s="16"/>
      <c r="L276" s="16"/>
      <c r="M276" s="16"/>
      <c r="N276" s="16">
        <v>81</v>
      </c>
      <c r="O276" s="16">
        <v>76</v>
      </c>
      <c r="P276" s="16">
        <v>89</v>
      </c>
      <c r="Q276" s="16">
        <v>39</v>
      </c>
      <c r="R276" s="16">
        <v>72</v>
      </c>
      <c r="S276" s="16">
        <v>68</v>
      </c>
      <c r="T276" s="16">
        <v>66</v>
      </c>
      <c r="U276" s="16">
        <v>68</v>
      </c>
      <c r="V276" s="16" t="s">
        <v>135</v>
      </c>
      <c r="W276" s="16">
        <v>559</v>
      </c>
      <c r="X276" s="16">
        <v>100</v>
      </c>
      <c r="Y276" s="16" t="s">
        <v>192</v>
      </c>
      <c r="Z276" s="16" t="s">
        <v>192</v>
      </c>
      <c r="AA276" s="18"/>
      <c r="AB276" s="16" t="s">
        <v>192</v>
      </c>
      <c r="AC276" s="16" t="s">
        <v>192</v>
      </c>
      <c r="AD276" s="18"/>
      <c r="AE276" s="16" t="s">
        <v>193</v>
      </c>
      <c r="AF276" s="16">
        <v>65.525109999999998</v>
      </c>
      <c r="AG276" s="16">
        <v>96.004559999999998</v>
      </c>
      <c r="AH276" s="16" t="s">
        <v>274</v>
      </c>
      <c r="AI276" s="16">
        <v>5</v>
      </c>
      <c r="AJ276" s="15" t="s">
        <v>192</v>
      </c>
    </row>
    <row r="277" spans="1:36">
      <c r="A277" s="16">
        <v>6053</v>
      </c>
      <c r="B277" s="16" t="s">
        <v>1365</v>
      </c>
      <c r="C277" s="686"/>
      <c r="D277" s="16"/>
      <c r="E277" s="16"/>
      <c r="F277" s="16"/>
      <c r="G277" s="16"/>
      <c r="H277" s="16"/>
      <c r="I277" s="16"/>
      <c r="J277" s="16"/>
      <c r="K277" s="16"/>
      <c r="L277" s="18"/>
      <c r="M277" s="18"/>
      <c r="N277" s="16">
        <v>91</v>
      </c>
      <c r="O277" s="16">
        <v>100</v>
      </c>
      <c r="P277" s="16">
        <v>89</v>
      </c>
      <c r="Q277" s="16">
        <v>39</v>
      </c>
      <c r="R277" s="16">
        <v>73</v>
      </c>
      <c r="S277" s="16">
        <v>91</v>
      </c>
      <c r="T277" s="16">
        <v>73</v>
      </c>
      <c r="U277" s="16">
        <v>91</v>
      </c>
      <c r="V277" s="16" t="s">
        <v>135</v>
      </c>
      <c r="W277" s="16">
        <v>647</v>
      </c>
      <c r="X277" s="16">
        <v>100</v>
      </c>
      <c r="Y277" s="16"/>
      <c r="Z277" s="16" t="s">
        <v>192</v>
      </c>
      <c r="AA277" s="18"/>
      <c r="AB277" s="16"/>
      <c r="AC277" s="16" t="s">
        <v>192</v>
      </c>
      <c r="AD277" s="18"/>
      <c r="AE277" s="16" t="s">
        <v>192</v>
      </c>
      <c r="AF277" s="16">
        <v>8.3333329999999997</v>
      </c>
      <c r="AG277" s="16">
        <v>66.666659999999993</v>
      </c>
      <c r="AH277" s="16" t="s">
        <v>274</v>
      </c>
      <c r="AI277" s="16">
        <v>5</v>
      </c>
      <c r="AJ277" s="15" t="s">
        <v>193</v>
      </c>
    </row>
    <row r="278" spans="1:36">
      <c r="A278" s="16">
        <v>6060</v>
      </c>
      <c r="B278" s="16" t="s">
        <v>143</v>
      </c>
      <c r="C278" s="686" t="s">
        <v>132</v>
      </c>
      <c r="D278" s="16" t="s">
        <v>132</v>
      </c>
      <c r="E278" s="16" t="s">
        <v>114</v>
      </c>
      <c r="F278" s="16" t="s">
        <v>132</v>
      </c>
      <c r="G278" s="16" t="s">
        <v>114</v>
      </c>
      <c r="H278" s="16" t="s">
        <v>112</v>
      </c>
      <c r="I278" s="16" t="s">
        <v>112</v>
      </c>
      <c r="J278" s="16" t="s">
        <v>110</v>
      </c>
      <c r="K278" s="16" t="s">
        <v>116</v>
      </c>
      <c r="L278" s="16" t="s">
        <v>196</v>
      </c>
      <c r="M278" s="16"/>
      <c r="N278" s="16">
        <v>64</v>
      </c>
      <c r="O278" s="16">
        <v>69</v>
      </c>
      <c r="P278" s="16">
        <v>89</v>
      </c>
      <c r="Q278" s="16">
        <v>25</v>
      </c>
      <c r="R278" s="16">
        <v>66</v>
      </c>
      <c r="S278" s="16">
        <v>72</v>
      </c>
      <c r="T278" s="16">
        <v>70</v>
      </c>
      <c r="U278" s="16">
        <v>71</v>
      </c>
      <c r="V278" s="16" t="s">
        <v>135</v>
      </c>
      <c r="W278" s="16">
        <v>526</v>
      </c>
      <c r="X278" s="16">
        <v>100</v>
      </c>
      <c r="Y278" s="16" t="s">
        <v>192</v>
      </c>
      <c r="Z278" s="16" t="s">
        <v>192</v>
      </c>
      <c r="AA278" s="18"/>
      <c r="AB278" s="16" t="s">
        <v>192</v>
      </c>
      <c r="AC278" s="16" t="s">
        <v>192</v>
      </c>
      <c r="AD278" s="18"/>
      <c r="AE278" s="16" t="s">
        <v>192</v>
      </c>
      <c r="AF278" s="16">
        <v>92.932860000000005</v>
      </c>
      <c r="AG278" s="16">
        <v>95.759709999999998</v>
      </c>
      <c r="AH278" s="16" t="s">
        <v>274</v>
      </c>
      <c r="AI278" s="16">
        <v>5</v>
      </c>
      <c r="AJ278" s="15" t="s">
        <v>192</v>
      </c>
    </row>
    <row r="279" spans="1:36">
      <c r="A279" s="16">
        <v>6061</v>
      </c>
      <c r="B279" s="16" t="s">
        <v>436</v>
      </c>
      <c r="C279" s="686" t="s">
        <v>110</v>
      </c>
      <c r="D279" s="16" t="s">
        <v>112</v>
      </c>
      <c r="E279" s="16" t="s">
        <v>112</v>
      </c>
      <c r="F279" s="16" t="s">
        <v>116</v>
      </c>
      <c r="G279" s="16" t="s">
        <v>112</v>
      </c>
      <c r="H279" s="16" t="s">
        <v>110</v>
      </c>
      <c r="I279" s="16" t="s">
        <v>110</v>
      </c>
      <c r="J279" s="16" t="s">
        <v>112</v>
      </c>
      <c r="K279" s="16" t="s">
        <v>112</v>
      </c>
      <c r="L279" s="16" t="s">
        <v>110</v>
      </c>
      <c r="M279" s="16" t="s">
        <v>110</v>
      </c>
      <c r="N279" s="16">
        <v>34</v>
      </c>
      <c r="O279" s="16">
        <v>36</v>
      </c>
      <c r="P279" s="16">
        <v>85</v>
      </c>
      <c r="Q279" s="16">
        <v>14</v>
      </c>
      <c r="R279" s="16">
        <v>54</v>
      </c>
      <c r="S279" s="16">
        <v>62</v>
      </c>
      <c r="T279" s="16">
        <v>63</v>
      </c>
      <c r="U279" s="16">
        <v>67</v>
      </c>
      <c r="V279" s="16" t="s">
        <v>135</v>
      </c>
      <c r="W279" s="16">
        <v>415</v>
      </c>
      <c r="X279" s="16">
        <v>99</v>
      </c>
      <c r="Y279" s="16" t="s">
        <v>192</v>
      </c>
      <c r="Z279" s="16" t="s">
        <v>192</v>
      </c>
      <c r="AA279" s="18"/>
      <c r="AB279" s="16" t="s">
        <v>192</v>
      </c>
      <c r="AC279" s="16" t="s">
        <v>192</v>
      </c>
      <c r="AD279" s="18"/>
      <c r="AE279" s="16" t="s">
        <v>193</v>
      </c>
      <c r="AF279" s="16">
        <v>92.952610000000007</v>
      </c>
      <c r="AG279" s="16">
        <v>95.504249999999999</v>
      </c>
      <c r="AH279" s="16" t="s">
        <v>274</v>
      </c>
      <c r="AI279" s="16">
        <v>5</v>
      </c>
      <c r="AJ279" s="15" t="s">
        <v>192</v>
      </c>
    </row>
    <row r="280" spans="1:36">
      <c r="A280" s="16">
        <v>6070</v>
      </c>
      <c r="B280" s="16" t="s">
        <v>437</v>
      </c>
      <c r="C280" s="686" t="s">
        <v>114</v>
      </c>
      <c r="D280" s="16" t="s">
        <v>114</v>
      </c>
      <c r="E280" s="16" t="s">
        <v>114</v>
      </c>
      <c r="F280" s="16" t="s">
        <v>112</v>
      </c>
      <c r="G280" s="16" t="s">
        <v>112</v>
      </c>
      <c r="H280" s="16" t="s">
        <v>112</v>
      </c>
      <c r="I280" s="16" t="s">
        <v>112</v>
      </c>
      <c r="J280" s="16" t="s">
        <v>110</v>
      </c>
      <c r="K280" s="16" t="s">
        <v>196</v>
      </c>
      <c r="L280" s="16"/>
      <c r="M280" s="16"/>
      <c r="N280" s="16">
        <v>52</v>
      </c>
      <c r="O280" s="16">
        <v>58</v>
      </c>
      <c r="P280" s="16">
        <v>91</v>
      </c>
      <c r="Q280" s="16">
        <v>18</v>
      </c>
      <c r="R280" s="16">
        <v>63</v>
      </c>
      <c r="S280" s="16">
        <v>70</v>
      </c>
      <c r="T280" s="16">
        <v>71</v>
      </c>
      <c r="U280" s="16">
        <v>76</v>
      </c>
      <c r="V280" s="16" t="s">
        <v>135</v>
      </c>
      <c r="W280" s="16">
        <v>499</v>
      </c>
      <c r="X280" s="16">
        <v>100</v>
      </c>
      <c r="Y280" s="16" t="s">
        <v>192</v>
      </c>
      <c r="Z280" s="16" t="s">
        <v>192</v>
      </c>
      <c r="AA280" s="18"/>
      <c r="AB280" s="16" t="s">
        <v>192</v>
      </c>
      <c r="AC280" s="16" t="s">
        <v>192</v>
      </c>
      <c r="AD280" s="18"/>
      <c r="AE280" s="16" t="s">
        <v>192</v>
      </c>
      <c r="AF280" s="16">
        <v>97.858670000000004</v>
      </c>
      <c r="AG280" s="16">
        <v>99.571730000000002</v>
      </c>
      <c r="AH280" s="16" t="s">
        <v>274</v>
      </c>
      <c r="AI280" s="16">
        <v>5</v>
      </c>
      <c r="AJ280" s="15" t="s">
        <v>192</v>
      </c>
    </row>
    <row r="281" spans="1:36">
      <c r="A281" s="16">
        <v>6071</v>
      </c>
      <c r="B281" s="16" t="s">
        <v>438</v>
      </c>
      <c r="C281" s="686" t="s">
        <v>132</v>
      </c>
      <c r="D281" s="16" t="s">
        <v>132</v>
      </c>
      <c r="E281" s="16" t="s">
        <v>132</v>
      </c>
      <c r="F281" s="16" t="s">
        <v>132</v>
      </c>
      <c r="G281" s="16" t="s">
        <v>132</v>
      </c>
      <c r="H281" s="16" t="s">
        <v>132</v>
      </c>
      <c r="I281" s="16" t="s">
        <v>132</v>
      </c>
      <c r="J281" s="16" t="s">
        <v>132</v>
      </c>
      <c r="K281" s="16" t="s">
        <v>132</v>
      </c>
      <c r="L281" s="16" t="s">
        <v>112</v>
      </c>
      <c r="M281" s="16" t="s">
        <v>132</v>
      </c>
      <c r="N281" s="16">
        <v>97</v>
      </c>
      <c r="O281" s="16">
        <v>98</v>
      </c>
      <c r="P281" s="16">
        <v>99</v>
      </c>
      <c r="Q281" s="16">
        <v>90</v>
      </c>
      <c r="R281" s="16">
        <v>78</v>
      </c>
      <c r="S281" s="16">
        <v>82</v>
      </c>
      <c r="T281" s="16">
        <v>91</v>
      </c>
      <c r="U281" s="16">
        <v>95</v>
      </c>
      <c r="V281" s="16" t="s">
        <v>135</v>
      </c>
      <c r="W281" s="16">
        <v>730</v>
      </c>
      <c r="X281" s="16">
        <v>100</v>
      </c>
      <c r="Y281" s="16" t="s">
        <v>192</v>
      </c>
      <c r="Z281" s="16" t="s">
        <v>192</v>
      </c>
      <c r="AA281" s="18"/>
      <c r="AB281" s="16" t="s">
        <v>192</v>
      </c>
      <c r="AC281" s="16" t="s">
        <v>192</v>
      </c>
      <c r="AD281" s="18"/>
      <c r="AE281" s="16" t="s">
        <v>193</v>
      </c>
      <c r="AF281" s="16">
        <v>31.394179999999999</v>
      </c>
      <c r="AG281" s="16">
        <v>71.715140000000005</v>
      </c>
      <c r="AH281" s="16" t="s">
        <v>274</v>
      </c>
      <c r="AI281" s="16">
        <v>5</v>
      </c>
      <c r="AJ281" s="15" t="s">
        <v>193</v>
      </c>
    </row>
    <row r="282" spans="1:36">
      <c r="A282" s="16">
        <v>6081</v>
      </c>
      <c r="B282" s="16" t="s">
        <v>439</v>
      </c>
      <c r="C282" s="686" t="s">
        <v>114</v>
      </c>
      <c r="D282" s="16" t="s">
        <v>112</v>
      </c>
      <c r="E282" s="16" t="s">
        <v>112</v>
      </c>
      <c r="F282" s="16" t="s">
        <v>112</v>
      </c>
      <c r="G282" s="16" t="s">
        <v>114</v>
      </c>
      <c r="H282" s="16" t="s">
        <v>112</v>
      </c>
      <c r="I282" s="16" t="s">
        <v>112</v>
      </c>
      <c r="J282" s="16" t="s">
        <v>112</v>
      </c>
      <c r="K282" s="16" t="s">
        <v>112</v>
      </c>
      <c r="L282" s="16" t="s">
        <v>112</v>
      </c>
      <c r="M282" s="16" t="s">
        <v>112</v>
      </c>
      <c r="N282" s="16">
        <v>52</v>
      </c>
      <c r="O282" s="16">
        <v>50</v>
      </c>
      <c r="P282" s="16">
        <v>89</v>
      </c>
      <c r="Q282" s="16">
        <v>37</v>
      </c>
      <c r="R282" s="16">
        <v>64</v>
      </c>
      <c r="S282" s="16">
        <v>70</v>
      </c>
      <c r="T282" s="16">
        <v>71</v>
      </c>
      <c r="U282" s="16">
        <v>69</v>
      </c>
      <c r="V282" s="16" t="s">
        <v>135</v>
      </c>
      <c r="W282" s="16">
        <v>502</v>
      </c>
      <c r="X282" s="16">
        <v>100</v>
      </c>
      <c r="Y282" s="16" t="s">
        <v>192</v>
      </c>
      <c r="Z282" s="16" t="s">
        <v>192</v>
      </c>
      <c r="AA282" s="18"/>
      <c r="AB282" s="16" t="s">
        <v>192</v>
      </c>
      <c r="AC282" s="16" t="s">
        <v>192</v>
      </c>
      <c r="AD282" s="18"/>
      <c r="AE282" s="16" t="s">
        <v>193</v>
      </c>
      <c r="AF282" s="16">
        <v>85.9495</v>
      </c>
      <c r="AG282" s="16">
        <v>92.535669999999996</v>
      </c>
      <c r="AH282" s="16" t="s">
        <v>274</v>
      </c>
      <c r="AI282" s="16">
        <v>5</v>
      </c>
      <c r="AJ282" s="15" t="s">
        <v>192</v>
      </c>
    </row>
    <row r="283" spans="1:36">
      <c r="A283" s="16">
        <v>6091</v>
      </c>
      <c r="B283" s="16" t="s">
        <v>440</v>
      </c>
      <c r="C283" s="686" t="s">
        <v>110</v>
      </c>
      <c r="D283" s="16" t="s">
        <v>112</v>
      </c>
      <c r="E283" s="16" t="s">
        <v>112</v>
      </c>
      <c r="F283" s="16" t="s">
        <v>110</v>
      </c>
      <c r="G283" s="16" t="s">
        <v>112</v>
      </c>
      <c r="H283" s="16" t="s">
        <v>112</v>
      </c>
      <c r="I283" s="16" t="s">
        <v>110</v>
      </c>
      <c r="J283" s="16" t="s">
        <v>112</v>
      </c>
      <c r="K283" s="16" t="s">
        <v>112</v>
      </c>
      <c r="L283" s="16" t="s">
        <v>112</v>
      </c>
      <c r="M283" s="16" t="s">
        <v>110</v>
      </c>
      <c r="N283" s="16">
        <v>40</v>
      </c>
      <c r="O283" s="16">
        <v>38</v>
      </c>
      <c r="P283" s="16">
        <v>79</v>
      </c>
      <c r="Q283" s="16">
        <v>18</v>
      </c>
      <c r="R283" s="16">
        <v>57</v>
      </c>
      <c r="S283" s="16">
        <v>60</v>
      </c>
      <c r="T283" s="16">
        <v>64</v>
      </c>
      <c r="U283" s="16">
        <v>64</v>
      </c>
      <c r="V283" s="16" t="s">
        <v>135</v>
      </c>
      <c r="W283" s="16">
        <v>420</v>
      </c>
      <c r="X283" s="16">
        <v>100</v>
      </c>
      <c r="Y283" s="16" t="s">
        <v>192</v>
      </c>
      <c r="Z283" s="16" t="s">
        <v>192</v>
      </c>
      <c r="AA283" s="18"/>
      <c r="AB283" s="16" t="s">
        <v>192</v>
      </c>
      <c r="AC283" s="16" t="s">
        <v>192</v>
      </c>
      <c r="AD283" s="18"/>
      <c r="AE283" s="16" t="s">
        <v>193</v>
      </c>
      <c r="AF283" s="16">
        <v>94.460089999999994</v>
      </c>
      <c r="AG283" s="16">
        <v>98.591539999999995</v>
      </c>
      <c r="AH283" s="16" t="s">
        <v>274</v>
      </c>
      <c r="AI283" s="16">
        <v>5</v>
      </c>
      <c r="AJ283" s="15" t="s">
        <v>192</v>
      </c>
    </row>
    <row r="284" spans="1:36">
      <c r="A284" s="16">
        <v>6111</v>
      </c>
      <c r="B284" s="16" t="s">
        <v>441</v>
      </c>
      <c r="C284" s="686" t="s">
        <v>112</v>
      </c>
      <c r="D284" s="16" t="s">
        <v>112</v>
      </c>
      <c r="E284" s="16" t="s">
        <v>112</v>
      </c>
      <c r="F284" s="16" t="s">
        <v>112</v>
      </c>
      <c r="G284" s="16" t="s">
        <v>132</v>
      </c>
      <c r="H284" s="16" t="s">
        <v>112</v>
      </c>
      <c r="I284" s="16" t="s">
        <v>112</v>
      </c>
      <c r="J284" s="16" t="s">
        <v>114</v>
      </c>
      <c r="K284" s="16" t="s">
        <v>114</v>
      </c>
      <c r="L284" s="16" t="s">
        <v>112</v>
      </c>
      <c r="M284" s="16" t="s">
        <v>112</v>
      </c>
      <c r="N284" s="16">
        <v>56</v>
      </c>
      <c r="O284" s="16">
        <v>51</v>
      </c>
      <c r="P284" s="16">
        <v>87</v>
      </c>
      <c r="Q284" s="16">
        <v>33</v>
      </c>
      <c r="R284" s="16">
        <v>63</v>
      </c>
      <c r="S284" s="16">
        <v>62</v>
      </c>
      <c r="T284" s="16">
        <v>65</v>
      </c>
      <c r="U284" s="16">
        <v>67</v>
      </c>
      <c r="V284" s="16" t="s">
        <v>135</v>
      </c>
      <c r="W284" s="16">
        <v>484</v>
      </c>
      <c r="X284" s="16">
        <v>99</v>
      </c>
      <c r="Y284" s="16" t="s">
        <v>192</v>
      </c>
      <c r="Z284" s="16" t="s">
        <v>192</v>
      </c>
      <c r="AA284" s="18"/>
      <c r="AB284" s="16" t="s">
        <v>192</v>
      </c>
      <c r="AC284" s="16" t="s">
        <v>192</v>
      </c>
      <c r="AD284" s="18"/>
      <c r="AE284" s="16" t="s">
        <v>193</v>
      </c>
      <c r="AF284" s="16">
        <v>83.919589999999999</v>
      </c>
      <c r="AG284" s="16">
        <v>85.552760000000006</v>
      </c>
      <c r="AH284" s="16" t="s">
        <v>274</v>
      </c>
      <c r="AI284" s="16">
        <v>5</v>
      </c>
      <c r="AJ284" s="15" t="s">
        <v>192</v>
      </c>
    </row>
    <row r="285" spans="1:36">
      <c r="A285" s="16">
        <v>6121</v>
      </c>
      <c r="B285" s="16" t="s">
        <v>442</v>
      </c>
      <c r="C285" s="686" t="s">
        <v>132</v>
      </c>
      <c r="D285" s="16" t="s">
        <v>132</v>
      </c>
      <c r="E285" s="16" t="s">
        <v>132</v>
      </c>
      <c r="F285" s="16" t="s">
        <v>114</v>
      </c>
      <c r="G285" s="16" t="s">
        <v>132</v>
      </c>
      <c r="H285" s="16" t="s">
        <v>112</v>
      </c>
      <c r="I285" s="16" t="s">
        <v>112</v>
      </c>
      <c r="J285" s="16" t="s">
        <v>114</v>
      </c>
      <c r="K285" s="16" t="s">
        <v>114</v>
      </c>
      <c r="L285" s="16" t="s">
        <v>112</v>
      </c>
      <c r="M285" s="16" t="s">
        <v>112</v>
      </c>
      <c r="N285" s="16">
        <v>71</v>
      </c>
      <c r="O285" s="16">
        <v>68</v>
      </c>
      <c r="P285" s="16">
        <v>91</v>
      </c>
      <c r="Q285" s="16">
        <v>46</v>
      </c>
      <c r="R285" s="16">
        <v>70</v>
      </c>
      <c r="S285" s="16">
        <v>76</v>
      </c>
      <c r="T285" s="16">
        <v>74</v>
      </c>
      <c r="U285" s="16">
        <v>79</v>
      </c>
      <c r="V285" s="16" t="s">
        <v>135</v>
      </c>
      <c r="W285" s="16">
        <v>575</v>
      </c>
      <c r="X285" s="16">
        <v>100</v>
      </c>
      <c r="Y285" s="16" t="s">
        <v>192</v>
      </c>
      <c r="Z285" s="16" t="s">
        <v>192</v>
      </c>
      <c r="AA285" s="18"/>
      <c r="AB285" s="16" t="s">
        <v>192</v>
      </c>
      <c r="AC285" s="16" t="s">
        <v>192</v>
      </c>
      <c r="AD285" s="18"/>
      <c r="AE285" s="16" t="s">
        <v>193</v>
      </c>
      <c r="AF285" s="16">
        <v>86.043530000000004</v>
      </c>
      <c r="AG285" s="16">
        <v>97.951340000000002</v>
      </c>
      <c r="AH285" s="16" t="s">
        <v>274</v>
      </c>
      <c r="AI285" s="16">
        <v>5</v>
      </c>
      <c r="AJ285" s="15" t="s">
        <v>192</v>
      </c>
    </row>
    <row r="286" spans="1:36">
      <c r="A286" s="16">
        <v>6131</v>
      </c>
      <c r="B286" s="16" t="s">
        <v>443</v>
      </c>
      <c r="C286" s="686" t="s">
        <v>132</v>
      </c>
      <c r="D286" s="16" t="s">
        <v>114</v>
      </c>
      <c r="E286" s="16" t="s">
        <v>114</v>
      </c>
      <c r="F286" s="16" t="s">
        <v>114</v>
      </c>
      <c r="G286" s="16" t="s">
        <v>132</v>
      </c>
      <c r="H286" s="16" t="s">
        <v>114</v>
      </c>
      <c r="I286" s="16" t="s">
        <v>114</v>
      </c>
      <c r="J286" s="16" t="s">
        <v>114</v>
      </c>
      <c r="K286" s="16" t="s">
        <v>114</v>
      </c>
      <c r="L286" s="16" t="s">
        <v>112</v>
      </c>
      <c r="M286" s="16" t="s">
        <v>112</v>
      </c>
      <c r="N286" s="16">
        <v>70</v>
      </c>
      <c r="O286" s="16">
        <v>61</v>
      </c>
      <c r="P286" s="16">
        <v>92</v>
      </c>
      <c r="Q286" s="16">
        <v>35</v>
      </c>
      <c r="R286" s="16">
        <v>69</v>
      </c>
      <c r="S286" s="16">
        <v>67</v>
      </c>
      <c r="T286" s="16">
        <v>71</v>
      </c>
      <c r="U286" s="16">
        <v>68</v>
      </c>
      <c r="V286" s="16" t="s">
        <v>135</v>
      </c>
      <c r="W286" s="16">
        <v>533</v>
      </c>
      <c r="X286" s="16">
        <v>100</v>
      </c>
      <c r="Y286" s="16" t="s">
        <v>192</v>
      </c>
      <c r="Z286" s="16" t="s">
        <v>192</v>
      </c>
      <c r="AA286" s="18"/>
      <c r="AB286" s="16" t="s">
        <v>192</v>
      </c>
      <c r="AC286" s="16" t="s">
        <v>192</v>
      </c>
      <c r="AD286" s="18"/>
      <c r="AE286" s="16" t="s">
        <v>193</v>
      </c>
      <c r="AF286" s="16">
        <v>84.085509999999999</v>
      </c>
      <c r="AG286" s="16">
        <v>93.349159999999998</v>
      </c>
      <c r="AH286" s="16" t="s">
        <v>274</v>
      </c>
      <c r="AI286" s="16">
        <v>5</v>
      </c>
      <c r="AJ286" s="15" t="s">
        <v>192</v>
      </c>
    </row>
    <row r="287" spans="1:36">
      <c r="A287" s="16">
        <v>6141</v>
      </c>
      <c r="B287" s="16" t="s">
        <v>444</v>
      </c>
      <c r="C287" s="686" t="s">
        <v>110</v>
      </c>
      <c r="D287" s="16" t="s">
        <v>110</v>
      </c>
      <c r="E287" s="16" t="s">
        <v>110</v>
      </c>
      <c r="F287" s="16" t="s">
        <v>110</v>
      </c>
      <c r="G287" s="16" t="s">
        <v>112</v>
      </c>
      <c r="H287" s="16" t="s">
        <v>110</v>
      </c>
      <c r="I287" s="16" t="s">
        <v>116</v>
      </c>
      <c r="J287" s="16" t="s">
        <v>110</v>
      </c>
      <c r="K287" s="16" t="s">
        <v>110</v>
      </c>
      <c r="L287" s="16" t="s">
        <v>110</v>
      </c>
      <c r="M287" s="16" t="s">
        <v>110</v>
      </c>
      <c r="N287" s="16">
        <v>33</v>
      </c>
      <c r="O287" s="16">
        <v>33</v>
      </c>
      <c r="P287" s="16">
        <v>79</v>
      </c>
      <c r="Q287" s="16">
        <v>13</v>
      </c>
      <c r="R287" s="16">
        <v>51</v>
      </c>
      <c r="S287" s="16">
        <v>61</v>
      </c>
      <c r="T287" s="16">
        <v>60</v>
      </c>
      <c r="U287" s="16">
        <v>72</v>
      </c>
      <c r="V287" s="16" t="s">
        <v>135</v>
      </c>
      <c r="W287" s="16">
        <v>402</v>
      </c>
      <c r="X287" s="16">
        <v>99</v>
      </c>
      <c r="Y287" s="16" t="s">
        <v>192</v>
      </c>
      <c r="Z287" s="16" t="s">
        <v>192</v>
      </c>
      <c r="AA287" s="18"/>
      <c r="AB287" s="16" t="s">
        <v>192</v>
      </c>
      <c r="AC287" s="16" t="s">
        <v>192</v>
      </c>
      <c r="AD287" s="18"/>
      <c r="AE287" s="16" t="s">
        <v>193</v>
      </c>
      <c r="AF287" s="16">
        <v>94.839849999999998</v>
      </c>
      <c r="AG287" s="16">
        <v>99.644120000000001</v>
      </c>
      <c r="AH287" s="16" t="s">
        <v>274</v>
      </c>
      <c r="AI287" s="16">
        <v>5</v>
      </c>
      <c r="AJ287" s="15" t="s">
        <v>192</v>
      </c>
    </row>
    <row r="288" spans="1:36">
      <c r="A288" s="16">
        <v>6151</v>
      </c>
      <c r="B288" s="16" t="s">
        <v>4</v>
      </c>
      <c r="C288" s="686" t="s">
        <v>132</v>
      </c>
      <c r="D288" s="16" t="s">
        <v>132</v>
      </c>
      <c r="E288" s="16" t="s">
        <v>132</v>
      </c>
      <c r="F288" s="16" t="s">
        <v>132</v>
      </c>
      <c r="G288" s="16" t="s">
        <v>132</v>
      </c>
      <c r="H288" s="16" t="s">
        <v>132</v>
      </c>
      <c r="I288" s="16" t="s">
        <v>132</v>
      </c>
      <c r="J288" s="16" t="s">
        <v>132</v>
      </c>
      <c r="K288" s="16" t="s">
        <v>132</v>
      </c>
      <c r="L288" s="16" t="s">
        <v>196</v>
      </c>
      <c r="M288" s="16"/>
      <c r="N288" s="16">
        <v>78</v>
      </c>
      <c r="O288" s="16">
        <v>81</v>
      </c>
      <c r="P288" s="16">
        <v>95</v>
      </c>
      <c r="Q288" s="16">
        <v>56</v>
      </c>
      <c r="R288" s="16">
        <v>71</v>
      </c>
      <c r="S288" s="16">
        <v>81</v>
      </c>
      <c r="T288" s="16">
        <v>71</v>
      </c>
      <c r="U288" s="16">
        <v>84</v>
      </c>
      <c r="V288" s="16" t="s">
        <v>135</v>
      </c>
      <c r="W288" s="16">
        <v>617</v>
      </c>
      <c r="X288" s="16">
        <v>100</v>
      </c>
      <c r="Y288" s="16" t="s">
        <v>192</v>
      </c>
      <c r="Z288" s="16" t="s">
        <v>192</v>
      </c>
      <c r="AA288" s="18"/>
      <c r="AB288" s="16" t="s">
        <v>192</v>
      </c>
      <c r="AC288" s="16" t="s">
        <v>192</v>
      </c>
      <c r="AD288" s="18"/>
      <c r="AE288" s="16" t="s">
        <v>193</v>
      </c>
      <c r="AF288" s="16">
        <v>50.596649999999997</v>
      </c>
      <c r="AG288" s="16">
        <v>90.214789999999994</v>
      </c>
      <c r="AH288" s="16" t="s">
        <v>274</v>
      </c>
      <c r="AI288" s="16">
        <v>5</v>
      </c>
      <c r="AJ288" s="15" t="s">
        <v>193</v>
      </c>
    </row>
    <row r="289" spans="1:36">
      <c r="A289" s="16">
        <v>6161</v>
      </c>
      <c r="B289" s="16" t="s">
        <v>445</v>
      </c>
      <c r="C289" s="686" t="s">
        <v>112</v>
      </c>
      <c r="D289" s="16" t="s">
        <v>114</v>
      </c>
      <c r="E289" s="16" t="s">
        <v>132</v>
      </c>
      <c r="F289" s="16" t="s">
        <v>114</v>
      </c>
      <c r="G289" s="16" t="s">
        <v>132</v>
      </c>
      <c r="H289" s="16" t="s">
        <v>114</v>
      </c>
      <c r="I289" s="16" t="s">
        <v>114</v>
      </c>
      <c r="J289" s="16" t="s">
        <v>114</v>
      </c>
      <c r="K289" s="16" t="s">
        <v>114</v>
      </c>
      <c r="L289" s="16" t="s">
        <v>196</v>
      </c>
      <c r="M289" s="16"/>
      <c r="N289" s="16">
        <v>60</v>
      </c>
      <c r="O289" s="16">
        <v>56</v>
      </c>
      <c r="P289" s="16">
        <v>88</v>
      </c>
      <c r="Q289" s="16">
        <v>30</v>
      </c>
      <c r="R289" s="16">
        <v>61</v>
      </c>
      <c r="S289" s="16">
        <v>66</v>
      </c>
      <c r="T289" s="16">
        <v>62</v>
      </c>
      <c r="U289" s="16">
        <v>67</v>
      </c>
      <c r="V289" s="16" t="s">
        <v>135</v>
      </c>
      <c r="W289" s="16">
        <v>490</v>
      </c>
      <c r="X289" s="16">
        <v>99</v>
      </c>
      <c r="Y289" s="16" t="s">
        <v>192</v>
      </c>
      <c r="Z289" s="16" t="s">
        <v>192</v>
      </c>
      <c r="AA289" s="18"/>
      <c r="AB289" s="16" t="s">
        <v>192</v>
      </c>
      <c r="AC289" s="16" t="s">
        <v>192</v>
      </c>
      <c r="AD289" s="18"/>
      <c r="AE289" s="16" t="s">
        <v>193</v>
      </c>
      <c r="AF289" s="16">
        <v>72.698409999999996</v>
      </c>
      <c r="AG289" s="16">
        <v>92.804230000000004</v>
      </c>
      <c r="AH289" s="16" t="s">
        <v>274</v>
      </c>
      <c r="AI289" s="16">
        <v>5</v>
      </c>
      <c r="AJ289" s="15" t="s">
        <v>192</v>
      </c>
    </row>
    <row r="290" spans="1:36">
      <c r="A290" s="16">
        <v>6171</v>
      </c>
      <c r="B290" s="16" t="s">
        <v>446</v>
      </c>
      <c r="C290" s="686" t="s">
        <v>132</v>
      </c>
      <c r="D290" s="16" t="s">
        <v>132</v>
      </c>
      <c r="E290" s="16" t="s">
        <v>132</v>
      </c>
      <c r="F290" s="16" t="s">
        <v>114</v>
      </c>
      <c r="G290" s="16" t="s">
        <v>132</v>
      </c>
      <c r="H290" s="16" t="s">
        <v>112</v>
      </c>
      <c r="I290" s="16" t="s">
        <v>112</v>
      </c>
      <c r="J290" s="16" t="s">
        <v>114</v>
      </c>
      <c r="K290" s="16" t="s">
        <v>114</v>
      </c>
      <c r="L290" s="16" t="s">
        <v>112</v>
      </c>
      <c r="M290" s="16" t="s">
        <v>112</v>
      </c>
      <c r="N290" s="16">
        <v>60</v>
      </c>
      <c r="O290" s="16">
        <v>69</v>
      </c>
      <c r="P290" s="16">
        <v>84</v>
      </c>
      <c r="Q290" s="16">
        <v>34</v>
      </c>
      <c r="R290" s="16">
        <v>67</v>
      </c>
      <c r="S290" s="16">
        <v>75</v>
      </c>
      <c r="T290" s="16">
        <v>68</v>
      </c>
      <c r="U290" s="16">
        <v>77</v>
      </c>
      <c r="V290" s="16" t="s">
        <v>135</v>
      </c>
      <c r="W290" s="16">
        <v>534</v>
      </c>
      <c r="X290" s="16">
        <v>100</v>
      </c>
      <c r="Y290" s="16" t="s">
        <v>192</v>
      </c>
      <c r="Z290" s="16" t="s">
        <v>192</v>
      </c>
      <c r="AA290" s="18"/>
      <c r="AB290" s="16" t="s">
        <v>192</v>
      </c>
      <c r="AC290" s="16" t="s">
        <v>192</v>
      </c>
      <c r="AD290" s="18"/>
      <c r="AE290" s="16" t="s">
        <v>193</v>
      </c>
      <c r="AF290" s="16">
        <v>94.348889999999997</v>
      </c>
      <c r="AG290" s="16">
        <v>98.525790000000001</v>
      </c>
      <c r="AH290" s="16" t="s">
        <v>274</v>
      </c>
      <c r="AI290" s="16">
        <v>5</v>
      </c>
      <c r="AJ290" s="15" t="s">
        <v>192</v>
      </c>
    </row>
    <row r="291" spans="1:36">
      <c r="A291" s="16">
        <v>6211</v>
      </c>
      <c r="B291" s="16" t="s">
        <v>5</v>
      </c>
      <c r="C291" s="686" t="s">
        <v>132</v>
      </c>
      <c r="D291" s="16" t="s">
        <v>132</v>
      </c>
      <c r="E291" s="16" t="s">
        <v>132</v>
      </c>
      <c r="F291" s="16" t="s">
        <v>132</v>
      </c>
      <c r="G291" s="16" t="s">
        <v>132</v>
      </c>
      <c r="H291" s="16" t="s">
        <v>132</v>
      </c>
      <c r="I291" s="16" t="s">
        <v>114</v>
      </c>
      <c r="J291" s="16" t="s">
        <v>132</v>
      </c>
      <c r="K291" s="16" t="s">
        <v>132</v>
      </c>
      <c r="L291" s="16" t="s">
        <v>132</v>
      </c>
      <c r="M291" s="16" t="s">
        <v>112</v>
      </c>
      <c r="N291" s="16">
        <v>74</v>
      </c>
      <c r="O291" s="16">
        <v>70</v>
      </c>
      <c r="P291" s="16">
        <v>92</v>
      </c>
      <c r="Q291" s="16">
        <v>42</v>
      </c>
      <c r="R291" s="16">
        <v>67</v>
      </c>
      <c r="S291" s="16">
        <v>72</v>
      </c>
      <c r="T291" s="16">
        <v>68</v>
      </c>
      <c r="U291" s="16">
        <v>65</v>
      </c>
      <c r="V291" s="16" t="s">
        <v>135</v>
      </c>
      <c r="W291" s="16">
        <v>550</v>
      </c>
      <c r="X291" s="16">
        <v>100</v>
      </c>
      <c r="Y291" s="16" t="s">
        <v>192</v>
      </c>
      <c r="Z291" s="16" t="s">
        <v>192</v>
      </c>
      <c r="AA291" s="18"/>
      <c r="AB291" s="16" t="s">
        <v>192</v>
      </c>
      <c r="AC291" s="16" t="s">
        <v>192</v>
      </c>
      <c r="AD291" s="18"/>
      <c r="AE291" s="16" t="s">
        <v>193</v>
      </c>
      <c r="AF291" s="16">
        <v>62.559240000000003</v>
      </c>
      <c r="AG291" s="16">
        <v>86.966819999999998</v>
      </c>
      <c r="AH291" s="16" t="s">
        <v>274</v>
      </c>
      <c r="AI291" s="16">
        <v>5</v>
      </c>
      <c r="AJ291" s="15" t="s">
        <v>192</v>
      </c>
    </row>
    <row r="292" spans="1:36">
      <c r="A292" s="16">
        <v>6221</v>
      </c>
      <c r="B292" s="16" t="s">
        <v>6</v>
      </c>
      <c r="C292" s="686" t="s">
        <v>132</v>
      </c>
      <c r="D292" s="16" t="s">
        <v>132</v>
      </c>
      <c r="E292" s="16" t="s">
        <v>132</v>
      </c>
      <c r="F292" s="16" t="s">
        <v>132</v>
      </c>
      <c r="G292" s="16" t="s">
        <v>132</v>
      </c>
      <c r="H292" s="16" t="s">
        <v>132</v>
      </c>
      <c r="I292" s="16" t="s">
        <v>114</v>
      </c>
      <c r="J292" s="16" t="s">
        <v>132</v>
      </c>
      <c r="K292" s="16" t="s">
        <v>132</v>
      </c>
      <c r="L292" s="16" t="s">
        <v>112</v>
      </c>
      <c r="M292" s="16" t="s">
        <v>132</v>
      </c>
      <c r="N292" s="16">
        <v>74</v>
      </c>
      <c r="O292" s="16">
        <v>70</v>
      </c>
      <c r="P292" s="16">
        <v>93</v>
      </c>
      <c r="Q292" s="16">
        <v>48</v>
      </c>
      <c r="R292" s="16">
        <v>69</v>
      </c>
      <c r="S292" s="16">
        <v>71</v>
      </c>
      <c r="T292" s="16">
        <v>71</v>
      </c>
      <c r="U292" s="16">
        <v>67</v>
      </c>
      <c r="V292" s="16" t="s">
        <v>135</v>
      </c>
      <c r="W292" s="16">
        <v>563</v>
      </c>
      <c r="X292" s="16">
        <v>100</v>
      </c>
      <c r="Y292" s="16" t="s">
        <v>192</v>
      </c>
      <c r="Z292" s="16" t="s">
        <v>192</v>
      </c>
      <c r="AA292" s="18"/>
      <c r="AB292" s="16" t="s">
        <v>192</v>
      </c>
      <c r="AC292" s="16" t="s">
        <v>192</v>
      </c>
      <c r="AD292" s="18"/>
      <c r="AE292" s="16" t="s">
        <v>193</v>
      </c>
      <c r="AF292" s="16">
        <v>62.261139999999997</v>
      </c>
      <c r="AG292" s="16">
        <v>90.764330000000001</v>
      </c>
      <c r="AH292" s="16" t="s">
        <v>274</v>
      </c>
      <c r="AI292" s="16">
        <v>5</v>
      </c>
      <c r="AJ292" s="15" t="s">
        <v>192</v>
      </c>
    </row>
    <row r="293" spans="1:36">
      <c r="A293" s="16">
        <v>6231</v>
      </c>
      <c r="B293" s="16" t="s">
        <v>7</v>
      </c>
      <c r="C293" s="686" t="s">
        <v>112</v>
      </c>
      <c r="D293" s="16" t="s">
        <v>112</v>
      </c>
      <c r="E293" s="16" t="s">
        <v>112</v>
      </c>
      <c r="F293" s="16" t="s">
        <v>112</v>
      </c>
      <c r="G293" s="16" t="s">
        <v>132</v>
      </c>
      <c r="H293" s="16" t="s">
        <v>112</v>
      </c>
      <c r="I293" s="16" t="s">
        <v>112</v>
      </c>
      <c r="J293" s="16" t="s">
        <v>114</v>
      </c>
      <c r="K293" s="16" t="s">
        <v>112</v>
      </c>
      <c r="L293" s="16" t="s">
        <v>112</v>
      </c>
      <c r="M293" s="16" t="s">
        <v>110</v>
      </c>
      <c r="N293" s="16">
        <v>53</v>
      </c>
      <c r="O293" s="16">
        <v>52</v>
      </c>
      <c r="P293" s="16">
        <v>85</v>
      </c>
      <c r="Q293" s="16">
        <v>24</v>
      </c>
      <c r="R293" s="16">
        <v>60</v>
      </c>
      <c r="S293" s="16">
        <v>61</v>
      </c>
      <c r="T293" s="16">
        <v>74</v>
      </c>
      <c r="U293" s="16">
        <v>71</v>
      </c>
      <c r="V293" s="16" t="s">
        <v>135</v>
      </c>
      <c r="W293" s="16">
        <v>480</v>
      </c>
      <c r="X293" s="16">
        <v>100</v>
      </c>
      <c r="Y293" s="16" t="s">
        <v>192</v>
      </c>
      <c r="Z293" s="16" t="s">
        <v>192</v>
      </c>
      <c r="AA293" s="18"/>
      <c r="AB293" s="16" t="s">
        <v>192</v>
      </c>
      <c r="AC293" s="16" t="s">
        <v>192</v>
      </c>
      <c r="AD293" s="18"/>
      <c r="AE293" s="16" t="s">
        <v>193</v>
      </c>
      <c r="AF293" s="16">
        <v>89.057419999999993</v>
      </c>
      <c r="AG293" s="16">
        <v>97.508120000000005</v>
      </c>
      <c r="AH293" s="16" t="s">
        <v>274</v>
      </c>
      <c r="AI293" s="16">
        <v>5</v>
      </c>
      <c r="AJ293" s="15" t="s">
        <v>192</v>
      </c>
    </row>
    <row r="294" spans="1:36">
      <c r="A294" s="16">
        <v>6241</v>
      </c>
      <c r="B294" s="16" t="s">
        <v>447</v>
      </c>
      <c r="C294" s="686" t="s">
        <v>132</v>
      </c>
      <c r="D294" s="16" t="s">
        <v>132</v>
      </c>
      <c r="E294" s="16" t="s">
        <v>132</v>
      </c>
      <c r="F294" s="16" t="s">
        <v>132</v>
      </c>
      <c r="G294" s="16" t="s">
        <v>132</v>
      </c>
      <c r="H294" s="16" t="s">
        <v>132</v>
      </c>
      <c r="I294" s="16" t="s">
        <v>114</v>
      </c>
      <c r="J294" s="16" t="s">
        <v>132</v>
      </c>
      <c r="K294" s="16" t="s">
        <v>132</v>
      </c>
      <c r="L294" s="16" t="s">
        <v>112</v>
      </c>
      <c r="M294" s="16" t="s">
        <v>112</v>
      </c>
      <c r="N294" s="16">
        <v>73</v>
      </c>
      <c r="O294" s="16">
        <v>68</v>
      </c>
      <c r="P294" s="16">
        <v>89</v>
      </c>
      <c r="Q294" s="16">
        <v>45</v>
      </c>
      <c r="R294" s="16">
        <v>69</v>
      </c>
      <c r="S294" s="16">
        <v>69</v>
      </c>
      <c r="T294" s="16">
        <v>71</v>
      </c>
      <c r="U294" s="16">
        <v>67</v>
      </c>
      <c r="V294" s="16" t="s">
        <v>135</v>
      </c>
      <c r="W294" s="16">
        <v>551</v>
      </c>
      <c r="X294" s="16">
        <v>100</v>
      </c>
      <c r="Y294" s="16" t="s">
        <v>192</v>
      </c>
      <c r="Z294" s="16" t="s">
        <v>192</v>
      </c>
      <c r="AA294" s="18"/>
      <c r="AB294" s="16" t="s">
        <v>192</v>
      </c>
      <c r="AC294" s="16" t="s">
        <v>192</v>
      </c>
      <c r="AD294" s="18"/>
      <c r="AE294" s="16" t="s">
        <v>193</v>
      </c>
      <c r="AF294" s="16">
        <v>60.037750000000003</v>
      </c>
      <c r="AG294" s="16">
        <v>76.714910000000003</v>
      </c>
      <c r="AH294" s="16" t="s">
        <v>274</v>
      </c>
      <c r="AI294" s="16">
        <v>5</v>
      </c>
      <c r="AJ294" s="15" t="s">
        <v>192</v>
      </c>
    </row>
    <row r="295" spans="1:36">
      <c r="A295" s="16">
        <v>6251</v>
      </c>
      <c r="B295" s="16" t="s">
        <v>8</v>
      </c>
      <c r="C295" s="686" t="s">
        <v>112</v>
      </c>
      <c r="D295" s="16" t="s">
        <v>114</v>
      </c>
      <c r="E295" s="16" t="s">
        <v>114</v>
      </c>
      <c r="F295" s="16" t="s">
        <v>110</v>
      </c>
      <c r="G295" s="16" t="s">
        <v>114</v>
      </c>
      <c r="H295" s="16" t="s">
        <v>112</v>
      </c>
      <c r="I295" s="16" t="s">
        <v>112</v>
      </c>
      <c r="J295" s="16" t="s">
        <v>112</v>
      </c>
      <c r="K295" s="16" t="s">
        <v>112</v>
      </c>
      <c r="L295" s="16" t="s">
        <v>110</v>
      </c>
      <c r="M295" s="16" t="s">
        <v>110</v>
      </c>
      <c r="N295" s="16">
        <v>51</v>
      </c>
      <c r="O295" s="16">
        <v>49</v>
      </c>
      <c r="P295" s="16">
        <v>87</v>
      </c>
      <c r="Q295" s="16">
        <v>30</v>
      </c>
      <c r="R295" s="16">
        <v>60</v>
      </c>
      <c r="S295" s="16">
        <v>61</v>
      </c>
      <c r="T295" s="16">
        <v>67</v>
      </c>
      <c r="U295" s="16">
        <v>58</v>
      </c>
      <c r="V295" s="16" t="s">
        <v>135</v>
      </c>
      <c r="W295" s="16">
        <v>463</v>
      </c>
      <c r="X295" s="16">
        <v>99</v>
      </c>
      <c r="Y295" s="16" t="s">
        <v>192</v>
      </c>
      <c r="Z295" s="16" t="s">
        <v>192</v>
      </c>
      <c r="AA295" s="18"/>
      <c r="AB295" s="16" t="s">
        <v>192</v>
      </c>
      <c r="AC295" s="16" t="s">
        <v>192</v>
      </c>
      <c r="AD295" s="18"/>
      <c r="AE295" s="16" t="s">
        <v>193</v>
      </c>
      <c r="AF295" s="16">
        <v>93.029870000000003</v>
      </c>
      <c r="AG295" s="16">
        <v>95.30583</v>
      </c>
      <c r="AH295" s="16" t="s">
        <v>274</v>
      </c>
      <c r="AI295" s="16">
        <v>5</v>
      </c>
      <c r="AJ295" s="15" t="s">
        <v>192</v>
      </c>
    </row>
    <row r="296" spans="1:36">
      <c r="A296" s="16">
        <v>6281</v>
      </c>
      <c r="B296" s="16" t="s">
        <v>448</v>
      </c>
      <c r="C296" s="686" t="s">
        <v>112</v>
      </c>
      <c r="D296" s="16" t="s">
        <v>112</v>
      </c>
      <c r="E296" s="16" t="s">
        <v>112</v>
      </c>
      <c r="F296" s="16" t="s">
        <v>112</v>
      </c>
      <c r="G296" s="16" t="s">
        <v>112</v>
      </c>
      <c r="H296" s="16" t="s">
        <v>112</v>
      </c>
      <c r="I296" s="16" t="s">
        <v>112</v>
      </c>
      <c r="J296" s="16" t="s">
        <v>112</v>
      </c>
      <c r="K296" s="16" t="s">
        <v>110</v>
      </c>
      <c r="L296" s="16" t="s">
        <v>110</v>
      </c>
      <c r="M296" s="16" t="s">
        <v>110</v>
      </c>
      <c r="N296" s="16">
        <v>37</v>
      </c>
      <c r="O296" s="16">
        <v>39</v>
      </c>
      <c r="P296" s="16">
        <v>80</v>
      </c>
      <c r="Q296" s="16">
        <v>12</v>
      </c>
      <c r="R296" s="16">
        <v>63</v>
      </c>
      <c r="S296" s="16">
        <v>69</v>
      </c>
      <c r="T296" s="16">
        <v>68</v>
      </c>
      <c r="U296" s="16">
        <v>81</v>
      </c>
      <c r="V296" s="16" t="s">
        <v>135</v>
      </c>
      <c r="W296" s="16">
        <v>449</v>
      </c>
      <c r="X296" s="16">
        <v>100</v>
      </c>
      <c r="Y296" s="16" t="s">
        <v>192</v>
      </c>
      <c r="Z296" s="16" t="s">
        <v>192</v>
      </c>
      <c r="AA296" s="18"/>
      <c r="AB296" s="16" t="s">
        <v>192</v>
      </c>
      <c r="AC296" s="16" t="s">
        <v>192</v>
      </c>
      <c r="AD296" s="18"/>
      <c r="AE296" s="16" t="s">
        <v>193</v>
      </c>
      <c r="AF296" s="16">
        <v>88.20326</v>
      </c>
      <c r="AG296" s="16">
        <v>98.911069999999995</v>
      </c>
      <c r="AH296" s="16" t="s">
        <v>274</v>
      </c>
      <c r="AI296" s="16">
        <v>5</v>
      </c>
      <c r="AJ296" s="15" t="s">
        <v>192</v>
      </c>
    </row>
    <row r="297" spans="1:36">
      <c r="A297" s="16">
        <v>6301</v>
      </c>
      <c r="B297" s="16" t="s">
        <v>449</v>
      </c>
      <c r="C297" s="686" t="s">
        <v>114</v>
      </c>
      <c r="D297" s="16" t="s">
        <v>132</v>
      </c>
      <c r="E297" s="16" t="s">
        <v>132</v>
      </c>
      <c r="F297" s="16" t="s">
        <v>114</v>
      </c>
      <c r="G297" s="16" t="s">
        <v>132</v>
      </c>
      <c r="H297" s="16" t="s">
        <v>114</v>
      </c>
      <c r="I297" s="16" t="s">
        <v>112</v>
      </c>
      <c r="J297" s="16" t="s">
        <v>112</v>
      </c>
      <c r="K297" s="16" t="s">
        <v>112</v>
      </c>
      <c r="L297" s="16" t="s">
        <v>112</v>
      </c>
      <c r="M297" s="16" t="s">
        <v>110</v>
      </c>
      <c r="N297" s="16">
        <v>63</v>
      </c>
      <c r="O297" s="16">
        <v>63</v>
      </c>
      <c r="P297" s="16">
        <v>87</v>
      </c>
      <c r="Q297" s="16">
        <v>39</v>
      </c>
      <c r="R297" s="16">
        <v>62</v>
      </c>
      <c r="S297" s="16">
        <v>64</v>
      </c>
      <c r="T297" s="16">
        <v>61</v>
      </c>
      <c r="U297" s="16">
        <v>64</v>
      </c>
      <c r="V297" s="16" t="s">
        <v>135</v>
      </c>
      <c r="W297" s="16">
        <v>503</v>
      </c>
      <c r="X297" s="16">
        <v>100</v>
      </c>
      <c r="Y297" s="16" t="s">
        <v>192</v>
      </c>
      <c r="Z297" s="16" t="s">
        <v>192</v>
      </c>
      <c r="AA297" s="18"/>
      <c r="AB297" s="16" t="s">
        <v>192</v>
      </c>
      <c r="AC297" s="16" t="s">
        <v>192</v>
      </c>
      <c r="AD297" s="18"/>
      <c r="AE297" s="16" t="s">
        <v>193</v>
      </c>
      <c r="AF297" s="16">
        <v>85.652969999999996</v>
      </c>
      <c r="AG297" s="16">
        <v>96.382580000000004</v>
      </c>
      <c r="AH297" s="16" t="s">
        <v>274</v>
      </c>
      <c r="AI297" s="16">
        <v>5</v>
      </c>
      <c r="AJ297" s="15" t="s">
        <v>192</v>
      </c>
    </row>
    <row r="298" spans="1:36">
      <c r="A298" s="16">
        <v>6331</v>
      </c>
      <c r="B298" s="16" t="s">
        <v>450</v>
      </c>
      <c r="C298" s="686" t="s">
        <v>114</v>
      </c>
      <c r="D298" s="16" t="s">
        <v>114</v>
      </c>
      <c r="E298" s="16" t="s">
        <v>112</v>
      </c>
      <c r="F298" s="16" t="s">
        <v>112</v>
      </c>
      <c r="G298" s="16" t="s">
        <v>114</v>
      </c>
      <c r="H298" s="16" t="s">
        <v>112</v>
      </c>
      <c r="I298" s="16" t="s">
        <v>112</v>
      </c>
      <c r="J298" s="16" t="s">
        <v>114</v>
      </c>
      <c r="K298" s="16" t="s">
        <v>112</v>
      </c>
      <c r="L298" s="16" t="s">
        <v>112</v>
      </c>
      <c r="M298" s="16" t="s">
        <v>112</v>
      </c>
      <c r="N298" s="16">
        <v>58</v>
      </c>
      <c r="O298" s="16">
        <v>56</v>
      </c>
      <c r="P298" s="16">
        <v>91</v>
      </c>
      <c r="Q298" s="16">
        <v>26</v>
      </c>
      <c r="R298" s="16">
        <v>67</v>
      </c>
      <c r="S298" s="16">
        <v>68</v>
      </c>
      <c r="T298" s="16">
        <v>73</v>
      </c>
      <c r="U298" s="16">
        <v>73</v>
      </c>
      <c r="V298" s="16" t="s">
        <v>135</v>
      </c>
      <c r="W298" s="16">
        <v>512</v>
      </c>
      <c r="X298" s="16">
        <v>100</v>
      </c>
      <c r="Y298" s="16" t="s">
        <v>192</v>
      </c>
      <c r="Z298" s="16" t="s">
        <v>192</v>
      </c>
      <c r="AA298" s="18"/>
      <c r="AB298" s="16" t="s">
        <v>192</v>
      </c>
      <c r="AC298" s="16" t="s">
        <v>192</v>
      </c>
      <c r="AD298" s="18"/>
      <c r="AE298" s="16" t="s">
        <v>193</v>
      </c>
      <c r="AF298" s="16">
        <v>91.472859999999997</v>
      </c>
      <c r="AG298" s="16">
        <v>97.588279999999997</v>
      </c>
      <c r="AH298" s="16" t="s">
        <v>274</v>
      </c>
      <c r="AI298" s="16">
        <v>5</v>
      </c>
      <c r="AJ298" s="15" t="s">
        <v>192</v>
      </c>
    </row>
    <row r="299" spans="1:36">
      <c r="A299" s="16">
        <v>6351</v>
      </c>
      <c r="B299" s="16" t="s">
        <v>451</v>
      </c>
      <c r="C299" s="686" t="s">
        <v>110</v>
      </c>
      <c r="D299" s="16" t="s">
        <v>114</v>
      </c>
      <c r="E299" s="16" t="s">
        <v>114</v>
      </c>
      <c r="F299" s="16" t="s">
        <v>112</v>
      </c>
      <c r="G299" s="16" t="s">
        <v>114</v>
      </c>
      <c r="H299" s="16" t="s">
        <v>112</v>
      </c>
      <c r="I299" s="16" t="s">
        <v>112</v>
      </c>
      <c r="J299" s="16" t="s">
        <v>112</v>
      </c>
      <c r="K299" s="16" t="s">
        <v>112</v>
      </c>
      <c r="L299" s="16" t="s">
        <v>110</v>
      </c>
      <c r="M299" s="16" t="s">
        <v>110</v>
      </c>
      <c r="N299" s="16">
        <v>43</v>
      </c>
      <c r="O299" s="16">
        <v>51</v>
      </c>
      <c r="P299" s="16">
        <v>81</v>
      </c>
      <c r="Q299" s="16">
        <v>19</v>
      </c>
      <c r="R299" s="16">
        <v>53</v>
      </c>
      <c r="S299" s="16">
        <v>61</v>
      </c>
      <c r="T299" s="16">
        <v>59</v>
      </c>
      <c r="U299" s="16">
        <v>58</v>
      </c>
      <c r="V299" s="16" t="s">
        <v>135</v>
      </c>
      <c r="W299" s="16">
        <v>425</v>
      </c>
      <c r="X299" s="16">
        <v>99</v>
      </c>
      <c r="Y299" s="16" t="s">
        <v>192</v>
      </c>
      <c r="Z299" s="16" t="s">
        <v>192</v>
      </c>
      <c r="AA299" s="18"/>
      <c r="AB299" s="16" t="s">
        <v>192</v>
      </c>
      <c r="AC299" s="16" t="s">
        <v>192</v>
      </c>
      <c r="AD299" s="18"/>
      <c r="AE299" s="16" t="s">
        <v>193</v>
      </c>
      <c r="AF299" s="16">
        <v>88.639359999999996</v>
      </c>
      <c r="AG299" s="16">
        <v>98.811089999999993</v>
      </c>
      <c r="AH299" s="16" t="s">
        <v>274</v>
      </c>
      <c r="AI299" s="16">
        <v>5</v>
      </c>
      <c r="AJ299" s="15" t="s">
        <v>192</v>
      </c>
    </row>
    <row r="300" spans="1:36">
      <c r="A300" s="16">
        <v>6361</v>
      </c>
      <c r="B300" s="16" t="s">
        <v>452</v>
      </c>
      <c r="C300" s="686" t="s">
        <v>116</v>
      </c>
      <c r="D300" s="16" t="s">
        <v>112</v>
      </c>
      <c r="E300" s="16" t="s">
        <v>110</v>
      </c>
      <c r="F300" s="16" t="s">
        <v>110</v>
      </c>
      <c r="G300" s="16" t="s">
        <v>112</v>
      </c>
      <c r="H300" s="16" t="s">
        <v>110</v>
      </c>
      <c r="I300" s="16" t="s">
        <v>110</v>
      </c>
      <c r="J300" s="16" t="s">
        <v>110</v>
      </c>
      <c r="K300" s="16" t="s">
        <v>110</v>
      </c>
      <c r="L300" s="16" t="s">
        <v>110</v>
      </c>
      <c r="M300" s="16" t="s">
        <v>196</v>
      </c>
      <c r="N300" s="16">
        <v>29</v>
      </c>
      <c r="O300" s="16">
        <v>31</v>
      </c>
      <c r="P300" s="16">
        <v>78</v>
      </c>
      <c r="Q300" s="16">
        <v>8</v>
      </c>
      <c r="R300" s="16">
        <v>51</v>
      </c>
      <c r="S300" s="16">
        <v>55</v>
      </c>
      <c r="T300" s="16">
        <v>68</v>
      </c>
      <c r="U300" s="16">
        <v>59</v>
      </c>
      <c r="V300" s="16" t="s">
        <v>135</v>
      </c>
      <c r="W300" s="16">
        <v>379</v>
      </c>
      <c r="X300" s="16">
        <v>99</v>
      </c>
      <c r="Y300" s="16" t="s">
        <v>192</v>
      </c>
      <c r="Z300" s="16" t="s">
        <v>192</v>
      </c>
      <c r="AA300" s="18"/>
      <c r="AB300" s="16" t="s">
        <v>192</v>
      </c>
      <c r="AC300" s="16" t="s">
        <v>192</v>
      </c>
      <c r="AD300" s="18"/>
      <c r="AE300" s="16" t="s">
        <v>193</v>
      </c>
      <c r="AF300" s="16">
        <v>95.201229999999995</v>
      </c>
      <c r="AG300" s="16">
        <v>99.535600000000002</v>
      </c>
      <c r="AH300" s="16" t="s">
        <v>274</v>
      </c>
      <c r="AI300" s="16">
        <v>5</v>
      </c>
      <c r="AJ300" s="15" t="s">
        <v>192</v>
      </c>
    </row>
    <row r="301" spans="1:36">
      <c r="A301" s="16">
        <v>6391</v>
      </c>
      <c r="B301" s="16" t="s">
        <v>9</v>
      </c>
      <c r="C301" s="686" t="s">
        <v>110</v>
      </c>
      <c r="D301" s="16" t="s">
        <v>110</v>
      </c>
      <c r="E301" s="16" t="s">
        <v>112</v>
      </c>
      <c r="F301" s="16" t="s">
        <v>116</v>
      </c>
      <c r="G301" s="16" t="s">
        <v>112</v>
      </c>
      <c r="H301" s="16" t="s">
        <v>110</v>
      </c>
      <c r="I301" s="16" t="s">
        <v>116</v>
      </c>
      <c r="J301" s="16" t="s">
        <v>110</v>
      </c>
      <c r="K301" s="16" t="s">
        <v>110</v>
      </c>
      <c r="L301" s="16" t="s">
        <v>110</v>
      </c>
      <c r="M301" s="16" t="s">
        <v>110</v>
      </c>
      <c r="N301" s="16">
        <v>32</v>
      </c>
      <c r="O301" s="16">
        <v>42</v>
      </c>
      <c r="P301" s="16">
        <v>78</v>
      </c>
      <c r="Q301" s="16">
        <v>20</v>
      </c>
      <c r="R301" s="16">
        <v>55</v>
      </c>
      <c r="S301" s="16">
        <v>66</v>
      </c>
      <c r="T301" s="16">
        <v>68</v>
      </c>
      <c r="U301" s="16">
        <v>70</v>
      </c>
      <c r="V301" s="16" t="s">
        <v>135</v>
      </c>
      <c r="W301" s="16">
        <v>431</v>
      </c>
      <c r="X301" s="16">
        <v>99</v>
      </c>
      <c r="Y301" s="16" t="s">
        <v>192</v>
      </c>
      <c r="Z301" s="16" t="s">
        <v>192</v>
      </c>
      <c r="AA301" s="18"/>
      <c r="AB301" s="16" t="s">
        <v>192</v>
      </c>
      <c r="AC301" s="16" t="s">
        <v>192</v>
      </c>
      <c r="AD301" s="18"/>
      <c r="AE301" s="16" t="s">
        <v>193</v>
      </c>
      <c r="AF301" s="16">
        <v>89.311850000000007</v>
      </c>
      <c r="AG301" s="16">
        <v>99.853579999999994</v>
      </c>
      <c r="AH301" s="16" t="s">
        <v>274</v>
      </c>
      <c r="AI301" s="16">
        <v>5</v>
      </c>
      <c r="AJ301" s="15" t="s">
        <v>192</v>
      </c>
    </row>
    <row r="302" spans="1:36">
      <c r="A302" s="16">
        <v>6411</v>
      </c>
      <c r="B302" s="16" t="s">
        <v>453</v>
      </c>
      <c r="C302" s="686" t="s">
        <v>112</v>
      </c>
      <c r="D302" s="16" t="s">
        <v>112</v>
      </c>
      <c r="E302" s="16" t="s">
        <v>112</v>
      </c>
      <c r="F302" s="16" t="s">
        <v>110</v>
      </c>
      <c r="G302" s="16" t="s">
        <v>112</v>
      </c>
      <c r="H302" s="16" t="s">
        <v>112</v>
      </c>
      <c r="I302" s="16" t="s">
        <v>110</v>
      </c>
      <c r="J302" s="16" t="s">
        <v>112</v>
      </c>
      <c r="K302" s="16" t="s">
        <v>112</v>
      </c>
      <c r="L302" s="16" t="s">
        <v>110</v>
      </c>
      <c r="M302" s="16" t="s">
        <v>112</v>
      </c>
      <c r="N302" s="16">
        <v>45</v>
      </c>
      <c r="O302" s="16">
        <v>44</v>
      </c>
      <c r="P302" s="16">
        <v>80</v>
      </c>
      <c r="Q302" s="16">
        <v>19</v>
      </c>
      <c r="R302" s="16">
        <v>59</v>
      </c>
      <c r="S302" s="16">
        <v>61</v>
      </c>
      <c r="T302" s="16">
        <v>66</v>
      </c>
      <c r="U302" s="16">
        <v>68</v>
      </c>
      <c r="V302" s="16" t="s">
        <v>135</v>
      </c>
      <c r="W302" s="16">
        <v>442</v>
      </c>
      <c r="X302" s="16">
        <v>99</v>
      </c>
      <c r="Y302" s="16" t="s">
        <v>192</v>
      </c>
      <c r="Z302" s="16" t="s">
        <v>192</v>
      </c>
      <c r="AA302" s="18"/>
      <c r="AB302" s="16" t="s">
        <v>192</v>
      </c>
      <c r="AC302" s="16" t="s">
        <v>192</v>
      </c>
      <c r="AD302" s="18"/>
      <c r="AE302" s="16" t="s">
        <v>193</v>
      </c>
      <c r="AF302" s="16">
        <v>93.573260000000005</v>
      </c>
      <c r="AG302" s="16">
        <v>99.61439</v>
      </c>
      <c r="AH302" s="16" t="s">
        <v>274</v>
      </c>
      <c r="AI302" s="16">
        <v>5</v>
      </c>
      <c r="AJ302" s="15" t="s">
        <v>192</v>
      </c>
    </row>
    <row r="303" spans="1:36">
      <c r="A303" s="16">
        <v>6421</v>
      </c>
      <c r="B303" s="16" t="s">
        <v>454</v>
      </c>
      <c r="C303" s="686" t="s">
        <v>112</v>
      </c>
      <c r="D303" s="16" t="s">
        <v>114</v>
      </c>
      <c r="E303" s="16" t="s">
        <v>114</v>
      </c>
      <c r="F303" s="16" t="s">
        <v>112</v>
      </c>
      <c r="G303" s="16" t="s">
        <v>132</v>
      </c>
      <c r="H303" s="16" t="s">
        <v>112</v>
      </c>
      <c r="I303" s="16" t="s">
        <v>112</v>
      </c>
      <c r="J303" s="16" t="s">
        <v>114</v>
      </c>
      <c r="K303" s="16" t="s">
        <v>112</v>
      </c>
      <c r="L303" s="16" t="s">
        <v>112</v>
      </c>
      <c r="M303" s="16" t="s">
        <v>112</v>
      </c>
      <c r="N303" s="16">
        <v>55</v>
      </c>
      <c r="O303" s="16">
        <v>54</v>
      </c>
      <c r="P303" s="16">
        <v>82</v>
      </c>
      <c r="Q303" s="16">
        <v>19</v>
      </c>
      <c r="R303" s="16">
        <v>60</v>
      </c>
      <c r="S303" s="16">
        <v>67</v>
      </c>
      <c r="T303" s="16">
        <v>59</v>
      </c>
      <c r="U303" s="16">
        <v>65</v>
      </c>
      <c r="V303" s="16" t="s">
        <v>135</v>
      </c>
      <c r="W303" s="16">
        <v>461</v>
      </c>
      <c r="X303" s="16">
        <v>100</v>
      </c>
      <c r="Y303" s="16" t="s">
        <v>192</v>
      </c>
      <c r="Z303" s="16" t="s">
        <v>192</v>
      </c>
      <c r="AA303" s="18"/>
      <c r="AB303" s="16" t="s">
        <v>192</v>
      </c>
      <c r="AC303" s="16" t="s">
        <v>192</v>
      </c>
      <c r="AD303" s="18"/>
      <c r="AE303" s="16" t="s">
        <v>193</v>
      </c>
      <c r="AF303" s="16">
        <v>93.478260000000006</v>
      </c>
      <c r="AG303" s="16">
        <v>97.690209999999993</v>
      </c>
      <c r="AH303" s="16" t="s">
        <v>274</v>
      </c>
      <c r="AI303" s="16">
        <v>5</v>
      </c>
      <c r="AJ303" s="15" t="s">
        <v>192</v>
      </c>
    </row>
    <row r="304" spans="1:36">
      <c r="A304" s="16">
        <v>6431</v>
      </c>
      <c r="B304" s="16" t="s">
        <v>455</v>
      </c>
      <c r="C304" s="686" t="s">
        <v>112</v>
      </c>
      <c r="D304" s="16" t="s">
        <v>112</v>
      </c>
      <c r="E304" s="16" t="s">
        <v>112</v>
      </c>
      <c r="F304" s="16" t="s">
        <v>110</v>
      </c>
      <c r="G304" s="16" t="s">
        <v>112</v>
      </c>
      <c r="H304" s="16" t="s">
        <v>112</v>
      </c>
      <c r="I304" s="16" t="s">
        <v>110</v>
      </c>
      <c r="J304" s="16" t="s">
        <v>112</v>
      </c>
      <c r="K304" s="16" t="s">
        <v>112</v>
      </c>
      <c r="L304" s="16" t="s">
        <v>112</v>
      </c>
      <c r="M304" s="16" t="s">
        <v>112</v>
      </c>
      <c r="N304" s="16">
        <v>46</v>
      </c>
      <c r="O304" s="16">
        <v>51</v>
      </c>
      <c r="P304" s="16">
        <v>85</v>
      </c>
      <c r="Q304" s="16">
        <v>24</v>
      </c>
      <c r="R304" s="16">
        <v>56</v>
      </c>
      <c r="S304" s="16">
        <v>72</v>
      </c>
      <c r="T304" s="16">
        <v>53</v>
      </c>
      <c r="U304" s="16">
        <v>75</v>
      </c>
      <c r="V304" s="16" t="s">
        <v>135</v>
      </c>
      <c r="W304" s="16">
        <v>462</v>
      </c>
      <c r="X304" s="16">
        <v>99</v>
      </c>
      <c r="Y304" s="16" t="s">
        <v>192</v>
      </c>
      <c r="Z304" s="16" t="s">
        <v>192</v>
      </c>
      <c r="AA304" s="18"/>
      <c r="AB304" s="16" t="s">
        <v>192</v>
      </c>
      <c r="AC304" s="16" t="s">
        <v>192</v>
      </c>
      <c r="AD304" s="18"/>
      <c r="AE304" s="16" t="s">
        <v>193</v>
      </c>
      <c r="AF304" s="16">
        <v>92.069630000000004</v>
      </c>
      <c r="AG304" s="16">
        <v>98.065759999999997</v>
      </c>
      <c r="AH304" s="16" t="s">
        <v>274</v>
      </c>
      <c r="AI304" s="16">
        <v>5</v>
      </c>
      <c r="AJ304" s="15" t="s">
        <v>192</v>
      </c>
    </row>
    <row r="305" spans="1:36">
      <c r="A305" s="16">
        <v>6441</v>
      </c>
      <c r="B305" s="16" t="s">
        <v>456</v>
      </c>
      <c r="C305" s="686" t="s">
        <v>132</v>
      </c>
      <c r="D305" s="16" t="s">
        <v>132</v>
      </c>
      <c r="E305" s="16" t="s">
        <v>132</v>
      </c>
      <c r="F305" s="16" t="s">
        <v>132</v>
      </c>
      <c r="G305" s="16" t="s">
        <v>132</v>
      </c>
      <c r="H305" s="16" t="s">
        <v>114</v>
      </c>
      <c r="I305" s="16" t="s">
        <v>114</v>
      </c>
      <c r="J305" s="16" t="s">
        <v>114</v>
      </c>
      <c r="K305" s="16" t="s">
        <v>132</v>
      </c>
      <c r="L305" s="16" t="s">
        <v>112</v>
      </c>
      <c r="M305" s="16" t="s">
        <v>112</v>
      </c>
      <c r="N305" s="16">
        <v>71</v>
      </c>
      <c r="O305" s="16">
        <v>77</v>
      </c>
      <c r="P305" s="16">
        <v>91</v>
      </c>
      <c r="Q305" s="16">
        <v>46</v>
      </c>
      <c r="R305" s="16">
        <v>65</v>
      </c>
      <c r="S305" s="16">
        <v>69</v>
      </c>
      <c r="T305" s="16">
        <v>65</v>
      </c>
      <c r="U305" s="16">
        <v>69</v>
      </c>
      <c r="V305" s="16" t="s">
        <v>135</v>
      </c>
      <c r="W305" s="16">
        <v>553</v>
      </c>
      <c r="X305" s="16">
        <v>100</v>
      </c>
      <c r="Y305" s="16" t="s">
        <v>192</v>
      </c>
      <c r="Z305" s="16" t="s">
        <v>192</v>
      </c>
      <c r="AA305" s="18"/>
      <c r="AB305" s="16" t="s">
        <v>192</v>
      </c>
      <c r="AC305" s="16" t="s">
        <v>192</v>
      </c>
      <c r="AD305" s="18"/>
      <c r="AE305" s="16" t="s">
        <v>193</v>
      </c>
      <c r="AF305" s="16">
        <v>76.930689999999998</v>
      </c>
      <c r="AG305" s="16">
        <v>92.673259999999999</v>
      </c>
      <c r="AH305" s="16" t="s">
        <v>274</v>
      </c>
      <c r="AI305" s="16">
        <v>5</v>
      </c>
      <c r="AJ305" s="15" t="s">
        <v>192</v>
      </c>
    </row>
    <row r="306" spans="1:36">
      <c r="A306" s="16">
        <v>6481</v>
      </c>
      <c r="B306" s="16" t="s">
        <v>457</v>
      </c>
      <c r="C306" s="686" t="s">
        <v>112</v>
      </c>
      <c r="D306" s="16" t="s">
        <v>110</v>
      </c>
      <c r="E306" s="16" t="s">
        <v>110</v>
      </c>
      <c r="F306" s="16" t="s">
        <v>131</v>
      </c>
      <c r="G306" s="16" t="s">
        <v>112</v>
      </c>
      <c r="H306" s="16" t="s">
        <v>110</v>
      </c>
      <c r="I306" s="16" t="s">
        <v>116</v>
      </c>
      <c r="J306" s="16" t="s">
        <v>110</v>
      </c>
      <c r="K306" s="16" t="s">
        <v>112</v>
      </c>
      <c r="L306" s="16" t="s">
        <v>110</v>
      </c>
      <c r="M306" s="16" t="s">
        <v>110</v>
      </c>
      <c r="N306" s="16">
        <v>40</v>
      </c>
      <c r="O306" s="16">
        <v>48</v>
      </c>
      <c r="P306" s="16">
        <v>89</v>
      </c>
      <c r="Q306" s="16">
        <v>10</v>
      </c>
      <c r="R306" s="16">
        <v>63</v>
      </c>
      <c r="S306" s="16">
        <v>76</v>
      </c>
      <c r="T306" s="16">
        <v>70</v>
      </c>
      <c r="U306" s="16">
        <v>84</v>
      </c>
      <c r="V306" s="16" t="s">
        <v>135</v>
      </c>
      <c r="W306" s="16">
        <v>480</v>
      </c>
      <c r="X306" s="16">
        <v>99</v>
      </c>
      <c r="Y306" s="16" t="s">
        <v>192</v>
      </c>
      <c r="Z306" s="16" t="s">
        <v>192</v>
      </c>
      <c r="AA306" s="18"/>
      <c r="AB306" s="16" t="s">
        <v>192</v>
      </c>
      <c r="AC306" s="16" t="s">
        <v>192</v>
      </c>
      <c r="AD306" s="18"/>
      <c r="AE306" s="16" t="s">
        <v>193</v>
      </c>
      <c r="AF306" s="16">
        <v>98.101259999999996</v>
      </c>
      <c r="AG306" s="16">
        <v>99.578050000000005</v>
      </c>
      <c r="AH306" s="16" t="s">
        <v>274</v>
      </c>
      <c r="AI306" s="16">
        <v>5</v>
      </c>
      <c r="AJ306" s="15" t="s">
        <v>192</v>
      </c>
    </row>
    <row r="307" spans="1:36">
      <c r="A307" s="16">
        <v>6501</v>
      </c>
      <c r="B307" s="16" t="s">
        <v>458</v>
      </c>
      <c r="C307" s="686" t="s">
        <v>132</v>
      </c>
      <c r="D307" s="16" t="s">
        <v>132</v>
      </c>
      <c r="E307" s="16" t="s">
        <v>132</v>
      </c>
      <c r="F307" s="16" t="s">
        <v>112</v>
      </c>
      <c r="G307" s="16" t="s">
        <v>132</v>
      </c>
      <c r="H307" s="16" t="s">
        <v>114</v>
      </c>
      <c r="I307" s="16" t="s">
        <v>114</v>
      </c>
      <c r="J307" s="16" t="s">
        <v>114</v>
      </c>
      <c r="K307" s="16" t="s">
        <v>132</v>
      </c>
      <c r="L307" s="16" t="s">
        <v>112</v>
      </c>
      <c r="M307" s="16" t="s">
        <v>112</v>
      </c>
      <c r="N307" s="16">
        <v>67</v>
      </c>
      <c r="O307" s="16">
        <v>67</v>
      </c>
      <c r="P307" s="16">
        <v>83</v>
      </c>
      <c r="Q307" s="16">
        <v>42</v>
      </c>
      <c r="R307" s="16">
        <v>65</v>
      </c>
      <c r="S307" s="16">
        <v>72</v>
      </c>
      <c r="T307" s="16">
        <v>69</v>
      </c>
      <c r="U307" s="16">
        <v>66</v>
      </c>
      <c r="V307" s="16" t="s">
        <v>135</v>
      </c>
      <c r="W307" s="16">
        <v>531</v>
      </c>
      <c r="X307" s="16">
        <v>100</v>
      </c>
      <c r="Y307" s="16" t="s">
        <v>192</v>
      </c>
      <c r="Z307" s="16" t="s">
        <v>192</v>
      </c>
      <c r="AA307" s="18"/>
      <c r="AB307" s="16" t="s">
        <v>192</v>
      </c>
      <c r="AC307" s="16" t="s">
        <v>192</v>
      </c>
      <c r="AD307" s="18"/>
      <c r="AE307" s="16" t="s">
        <v>193</v>
      </c>
      <c r="AF307" s="16">
        <v>81.323869999999999</v>
      </c>
      <c r="AG307" s="16">
        <v>95.626469999999998</v>
      </c>
      <c r="AH307" s="16" t="s">
        <v>274</v>
      </c>
      <c r="AI307" s="16">
        <v>5</v>
      </c>
      <c r="AJ307" s="15" t="s">
        <v>192</v>
      </c>
    </row>
    <row r="308" spans="1:36">
      <c r="A308" s="16">
        <v>6521</v>
      </c>
      <c r="B308" s="16" t="s">
        <v>459</v>
      </c>
      <c r="C308" s="686" t="s">
        <v>114</v>
      </c>
      <c r="D308" s="16" t="s">
        <v>114</v>
      </c>
      <c r="E308" s="16" t="s">
        <v>112</v>
      </c>
      <c r="F308" s="16" t="s">
        <v>112</v>
      </c>
      <c r="G308" s="16" t="s">
        <v>132</v>
      </c>
      <c r="H308" s="16" t="s">
        <v>112</v>
      </c>
      <c r="I308" s="16" t="s">
        <v>112</v>
      </c>
      <c r="J308" s="16" t="s">
        <v>112</v>
      </c>
      <c r="K308" s="16" t="s">
        <v>112</v>
      </c>
      <c r="L308" s="16" t="s">
        <v>112</v>
      </c>
      <c r="M308" s="16" t="s">
        <v>112</v>
      </c>
      <c r="N308" s="16">
        <v>63</v>
      </c>
      <c r="O308" s="16">
        <v>58</v>
      </c>
      <c r="P308" s="16">
        <v>84</v>
      </c>
      <c r="Q308" s="16">
        <v>38</v>
      </c>
      <c r="R308" s="16">
        <v>66</v>
      </c>
      <c r="S308" s="16">
        <v>67</v>
      </c>
      <c r="T308" s="16">
        <v>68</v>
      </c>
      <c r="U308" s="16">
        <v>73</v>
      </c>
      <c r="V308" s="16" t="s">
        <v>135</v>
      </c>
      <c r="W308" s="16">
        <v>517</v>
      </c>
      <c r="X308" s="16">
        <v>100</v>
      </c>
      <c r="Y308" s="16" t="s">
        <v>192</v>
      </c>
      <c r="Z308" s="16" t="s">
        <v>192</v>
      </c>
      <c r="AA308" s="18"/>
      <c r="AB308" s="16" t="s">
        <v>192</v>
      </c>
      <c r="AC308" s="16" t="s">
        <v>192</v>
      </c>
      <c r="AD308" s="18"/>
      <c r="AE308" s="16" t="s">
        <v>193</v>
      </c>
      <c r="AF308" s="16">
        <v>82.795689999999993</v>
      </c>
      <c r="AG308" s="16">
        <v>94.324969999999993</v>
      </c>
      <c r="AH308" s="16" t="s">
        <v>274</v>
      </c>
      <c r="AI308" s="16">
        <v>5</v>
      </c>
      <c r="AJ308" s="15" t="s">
        <v>192</v>
      </c>
    </row>
    <row r="309" spans="1:36">
      <c r="A309" s="16">
        <v>6541</v>
      </c>
      <c r="B309" s="16" t="s">
        <v>10</v>
      </c>
      <c r="C309" s="686" t="s">
        <v>132</v>
      </c>
      <c r="D309" s="16" t="s">
        <v>132</v>
      </c>
      <c r="E309" s="16" t="s">
        <v>132</v>
      </c>
      <c r="F309" s="16" t="s">
        <v>114</v>
      </c>
      <c r="G309" s="16" t="s">
        <v>132</v>
      </c>
      <c r="H309" s="16" t="s">
        <v>112</v>
      </c>
      <c r="I309" s="16" t="s">
        <v>114</v>
      </c>
      <c r="J309" s="16" t="s">
        <v>114</v>
      </c>
      <c r="K309" s="16" t="s">
        <v>114</v>
      </c>
      <c r="L309" s="16" t="s">
        <v>112</v>
      </c>
      <c r="M309" s="16" t="s">
        <v>112</v>
      </c>
      <c r="N309" s="16">
        <v>70</v>
      </c>
      <c r="O309" s="16">
        <v>69</v>
      </c>
      <c r="P309" s="16">
        <v>92</v>
      </c>
      <c r="Q309" s="16">
        <v>38</v>
      </c>
      <c r="R309" s="16">
        <v>66</v>
      </c>
      <c r="S309" s="16">
        <v>65</v>
      </c>
      <c r="T309" s="16">
        <v>65</v>
      </c>
      <c r="U309" s="16">
        <v>68</v>
      </c>
      <c r="V309" s="16" t="s">
        <v>135</v>
      </c>
      <c r="W309" s="16">
        <v>533</v>
      </c>
      <c r="X309" s="16">
        <v>100</v>
      </c>
      <c r="Y309" s="16" t="s">
        <v>192</v>
      </c>
      <c r="Z309" s="16" t="s">
        <v>192</v>
      </c>
      <c r="AA309" s="18"/>
      <c r="AB309" s="16" t="s">
        <v>192</v>
      </c>
      <c r="AC309" s="16" t="s">
        <v>192</v>
      </c>
      <c r="AD309" s="18"/>
      <c r="AE309" s="16" t="s">
        <v>193</v>
      </c>
      <c r="AF309" s="16">
        <v>72.511009999999999</v>
      </c>
      <c r="AG309" s="16">
        <v>77.533029999999997</v>
      </c>
      <c r="AH309" s="16" t="s">
        <v>274</v>
      </c>
      <c r="AI309" s="16">
        <v>5</v>
      </c>
      <c r="AJ309" s="15" t="s">
        <v>192</v>
      </c>
    </row>
    <row r="310" spans="1:36">
      <c r="A310" s="16">
        <v>6571</v>
      </c>
      <c r="B310" s="16" t="s">
        <v>11</v>
      </c>
      <c r="C310" s="686" t="s">
        <v>112</v>
      </c>
      <c r="D310" s="16" t="s">
        <v>112</v>
      </c>
      <c r="E310" s="16" t="s">
        <v>112</v>
      </c>
      <c r="F310" s="16" t="s">
        <v>110</v>
      </c>
      <c r="G310" s="16" t="s">
        <v>114</v>
      </c>
      <c r="H310" s="16" t="s">
        <v>112</v>
      </c>
      <c r="I310" s="16" t="s">
        <v>112</v>
      </c>
      <c r="J310" s="16" t="s">
        <v>112</v>
      </c>
      <c r="K310" s="16" t="s">
        <v>112</v>
      </c>
      <c r="L310" s="16" t="s">
        <v>112</v>
      </c>
      <c r="M310" s="16" t="s">
        <v>112</v>
      </c>
      <c r="N310" s="16">
        <v>50</v>
      </c>
      <c r="O310" s="16">
        <v>46</v>
      </c>
      <c r="P310" s="16">
        <v>91</v>
      </c>
      <c r="Q310" s="16">
        <v>18</v>
      </c>
      <c r="R310" s="16">
        <v>63</v>
      </c>
      <c r="S310" s="16">
        <v>67</v>
      </c>
      <c r="T310" s="16">
        <v>69</v>
      </c>
      <c r="U310" s="16">
        <v>70</v>
      </c>
      <c r="V310" s="16" t="s">
        <v>135</v>
      </c>
      <c r="W310" s="16">
        <v>474</v>
      </c>
      <c r="X310" s="16">
        <v>100</v>
      </c>
      <c r="Y310" s="16" t="s">
        <v>192</v>
      </c>
      <c r="Z310" s="16" t="s">
        <v>192</v>
      </c>
      <c r="AA310" s="18"/>
      <c r="AB310" s="16" t="s">
        <v>192</v>
      </c>
      <c r="AC310" s="16" t="s">
        <v>192</v>
      </c>
      <c r="AD310" s="18"/>
      <c r="AE310" s="16" t="s">
        <v>193</v>
      </c>
      <c r="AF310" s="16">
        <v>83.317530000000005</v>
      </c>
      <c r="AG310" s="16">
        <v>99.526060000000001</v>
      </c>
      <c r="AH310" s="16" t="s">
        <v>274</v>
      </c>
      <c r="AI310" s="16">
        <v>5</v>
      </c>
      <c r="AJ310" s="15" t="s">
        <v>192</v>
      </c>
    </row>
    <row r="311" spans="1:36">
      <c r="A311" s="16">
        <v>6591</v>
      </c>
      <c r="B311" s="16" t="s">
        <v>460</v>
      </c>
      <c r="C311" s="686" t="s">
        <v>112</v>
      </c>
      <c r="D311" s="16" t="s">
        <v>112</v>
      </c>
      <c r="E311" s="16" t="s">
        <v>112</v>
      </c>
      <c r="F311" s="16" t="s">
        <v>112</v>
      </c>
      <c r="G311" s="16" t="s">
        <v>114</v>
      </c>
      <c r="H311" s="16" t="s">
        <v>112</v>
      </c>
      <c r="I311" s="16" t="s">
        <v>112</v>
      </c>
      <c r="J311" s="16" t="s">
        <v>112</v>
      </c>
      <c r="K311" s="16" t="s">
        <v>112</v>
      </c>
      <c r="L311" s="16" t="s">
        <v>110</v>
      </c>
      <c r="M311" s="16" t="s">
        <v>110</v>
      </c>
      <c r="N311" s="16">
        <v>48</v>
      </c>
      <c r="O311" s="16">
        <v>43</v>
      </c>
      <c r="P311" s="16">
        <v>86</v>
      </c>
      <c r="Q311" s="16">
        <v>21</v>
      </c>
      <c r="R311" s="16">
        <v>55</v>
      </c>
      <c r="S311" s="16">
        <v>62</v>
      </c>
      <c r="T311" s="16">
        <v>56</v>
      </c>
      <c r="U311" s="16">
        <v>66</v>
      </c>
      <c r="V311" s="16" t="s">
        <v>135</v>
      </c>
      <c r="W311" s="16">
        <v>437</v>
      </c>
      <c r="X311" s="16">
        <v>99</v>
      </c>
      <c r="Y311" s="16" t="s">
        <v>192</v>
      </c>
      <c r="Z311" s="16" t="s">
        <v>192</v>
      </c>
      <c r="AA311" s="18"/>
      <c r="AB311" s="16" t="s">
        <v>192</v>
      </c>
      <c r="AC311" s="16" t="s">
        <v>192</v>
      </c>
      <c r="AD311" s="18"/>
      <c r="AE311" s="16" t="s">
        <v>193</v>
      </c>
      <c r="AF311" s="16">
        <v>85.631339999999994</v>
      </c>
      <c r="AG311" s="16">
        <v>99.129170000000002</v>
      </c>
      <c r="AH311" s="16" t="s">
        <v>274</v>
      </c>
      <c r="AI311" s="16">
        <v>5</v>
      </c>
      <c r="AJ311" s="15" t="s">
        <v>192</v>
      </c>
    </row>
    <row r="312" spans="1:36">
      <c r="A312" s="16">
        <v>6611</v>
      </c>
      <c r="B312" s="16" t="s">
        <v>461</v>
      </c>
      <c r="C312" s="686" t="s">
        <v>132</v>
      </c>
      <c r="D312" s="16" t="s">
        <v>132</v>
      </c>
      <c r="E312" s="16" t="s">
        <v>132</v>
      </c>
      <c r="F312" s="16" t="s">
        <v>110</v>
      </c>
      <c r="G312" s="16"/>
      <c r="H312" s="16"/>
      <c r="I312" s="16"/>
      <c r="J312" s="16"/>
      <c r="K312" s="16"/>
      <c r="L312" s="16"/>
      <c r="M312" s="16"/>
      <c r="N312" s="16">
        <v>63</v>
      </c>
      <c r="O312" s="16">
        <v>65</v>
      </c>
      <c r="P312" s="16">
        <v>84</v>
      </c>
      <c r="Q312" s="16">
        <v>37</v>
      </c>
      <c r="R312" s="16">
        <v>66</v>
      </c>
      <c r="S312" s="16">
        <v>73</v>
      </c>
      <c r="T312" s="16">
        <v>72</v>
      </c>
      <c r="U312" s="16">
        <v>79</v>
      </c>
      <c r="V312" s="16" t="s">
        <v>135</v>
      </c>
      <c r="W312" s="16">
        <v>539</v>
      </c>
      <c r="X312" s="16">
        <v>100</v>
      </c>
      <c r="Y312" s="16" t="s">
        <v>192</v>
      </c>
      <c r="Z312" s="16" t="s">
        <v>192</v>
      </c>
      <c r="AA312" s="18"/>
      <c r="AB312" s="16" t="s">
        <v>192</v>
      </c>
      <c r="AC312" s="16" t="s">
        <v>192</v>
      </c>
      <c r="AD312" s="18"/>
      <c r="AE312" s="16" t="s">
        <v>193</v>
      </c>
      <c r="AF312" s="16">
        <v>78.659719999999993</v>
      </c>
      <c r="AG312" s="16">
        <v>95.966160000000002</v>
      </c>
      <c r="AH312" s="16" t="s">
        <v>274</v>
      </c>
      <c r="AI312" s="16">
        <v>5</v>
      </c>
      <c r="AJ312" s="15" t="s">
        <v>192</v>
      </c>
    </row>
    <row r="313" spans="1:36">
      <c r="A313" s="16">
        <v>6631</v>
      </c>
      <c r="B313" s="16" t="s">
        <v>462</v>
      </c>
      <c r="C313" s="686" t="s">
        <v>112</v>
      </c>
      <c r="D313" s="16" t="s">
        <v>110</v>
      </c>
      <c r="E313" s="16" t="s">
        <v>110</v>
      </c>
      <c r="F313" s="16" t="s">
        <v>110</v>
      </c>
      <c r="G313" s="16" t="s">
        <v>112</v>
      </c>
      <c r="H313" s="16" t="s">
        <v>112</v>
      </c>
      <c r="I313" s="16" t="s">
        <v>110</v>
      </c>
      <c r="J313" s="16" t="s">
        <v>112</v>
      </c>
      <c r="K313" s="16" t="s">
        <v>112</v>
      </c>
      <c r="L313" s="16" t="s">
        <v>110</v>
      </c>
      <c r="M313" s="16" t="s">
        <v>110</v>
      </c>
      <c r="N313" s="16">
        <v>45</v>
      </c>
      <c r="O313" s="16">
        <v>42</v>
      </c>
      <c r="P313" s="16">
        <v>86</v>
      </c>
      <c r="Q313" s="16">
        <v>14</v>
      </c>
      <c r="R313" s="16">
        <v>59</v>
      </c>
      <c r="S313" s="16">
        <v>65</v>
      </c>
      <c r="T313" s="16">
        <v>67</v>
      </c>
      <c r="U313" s="16">
        <v>67</v>
      </c>
      <c r="V313" s="16" t="s">
        <v>135</v>
      </c>
      <c r="W313" s="16">
        <v>445</v>
      </c>
      <c r="X313" s="16">
        <v>100</v>
      </c>
      <c r="Y313" s="16" t="s">
        <v>192</v>
      </c>
      <c r="Z313" s="16" t="s">
        <v>192</v>
      </c>
      <c r="AA313" s="18"/>
      <c r="AB313" s="16" t="s">
        <v>192</v>
      </c>
      <c r="AC313" s="16" t="s">
        <v>192</v>
      </c>
      <c r="AD313" s="18"/>
      <c r="AE313" s="16" t="s">
        <v>193</v>
      </c>
      <c r="AF313" s="16">
        <v>92.903819999999996</v>
      </c>
      <c r="AG313" s="16">
        <v>99.159660000000002</v>
      </c>
      <c r="AH313" s="16" t="s">
        <v>274</v>
      </c>
      <c r="AI313" s="16">
        <v>5</v>
      </c>
      <c r="AJ313" s="15" t="s">
        <v>192</v>
      </c>
    </row>
    <row r="314" spans="1:36">
      <c r="A314" s="16">
        <v>6681</v>
      </c>
      <c r="B314" s="16" t="s">
        <v>463</v>
      </c>
      <c r="C314" s="686" t="s">
        <v>114</v>
      </c>
      <c r="D314" s="16" t="s">
        <v>132</v>
      </c>
      <c r="E314" s="16" t="s">
        <v>114</v>
      </c>
      <c r="F314" s="16" t="s">
        <v>112</v>
      </c>
      <c r="G314" s="16" t="s">
        <v>132</v>
      </c>
      <c r="H314" s="16" t="s">
        <v>114</v>
      </c>
      <c r="I314" s="16" t="s">
        <v>112</v>
      </c>
      <c r="J314" s="16" t="s">
        <v>114</v>
      </c>
      <c r="K314" s="16" t="s">
        <v>114</v>
      </c>
      <c r="L314" s="16" t="s">
        <v>112</v>
      </c>
      <c r="M314" s="16" t="s">
        <v>112</v>
      </c>
      <c r="N314" s="16">
        <v>63</v>
      </c>
      <c r="O314" s="16">
        <v>61</v>
      </c>
      <c r="P314" s="16">
        <v>89</v>
      </c>
      <c r="Q314" s="16">
        <v>33</v>
      </c>
      <c r="R314" s="16">
        <v>63</v>
      </c>
      <c r="S314" s="16">
        <v>61</v>
      </c>
      <c r="T314" s="16">
        <v>61</v>
      </c>
      <c r="U314" s="16">
        <v>70</v>
      </c>
      <c r="V314" s="16" t="s">
        <v>135</v>
      </c>
      <c r="W314" s="16">
        <v>501</v>
      </c>
      <c r="X314" s="16">
        <v>100</v>
      </c>
      <c r="Y314" s="16" t="s">
        <v>192</v>
      </c>
      <c r="Z314" s="16" t="s">
        <v>192</v>
      </c>
      <c r="AA314" s="18"/>
      <c r="AB314" s="16" t="s">
        <v>192</v>
      </c>
      <c r="AC314" s="16" t="s">
        <v>192</v>
      </c>
      <c r="AD314" s="18"/>
      <c r="AE314" s="16" t="s">
        <v>193</v>
      </c>
      <c r="AF314" s="16">
        <v>86.141069999999999</v>
      </c>
      <c r="AG314" s="16">
        <v>97.261409999999998</v>
      </c>
      <c r="AH314" s="16" t="s">
        <v>274</v>
      </c>
      <c r="AI314" s="16">
        <v>5</v>
      </c>
      <c r="AJ314" s="15" t="s">
        <v>192</v>
      </c>
    </row>
    <row r="315" spans="1:36">
      <c r="A315" s="16">
        <v>6701</v>
      </c>
      <c r="B315" s="16" t="s">
        <v>12</v>
      </c>
      <c r="C315" s="686" t="s">
        <v>132</v>
      </c>
      <c r="D315" s="16" t="s">
        <v>132</v>
      </c>
      <c r="E315" s="16" t="s">
        <v>132</v>
      </c>
      <c r="F315" s="16" t="s">
        <v>132</v>
      </c>
      <c r="G315" s="16" t="s">
        <v>132</v>
      </c>
      <c r="H315" s="16" t="s">
        <v>132</v>
      </c>
      <c r="I315" s="16" t="s">
        <v>132</v>
      </c>
      <c r="J315" s="16" t="s">
        <v>132</v>
      </c>
      <c r="K315" s="16" t="s">
        <v>132</v>
      </c>
      <c r="L315" s="16" t="s">
        <v>114</v>
      </c>
      <c r="M315" s="16" t="s">
        <v>114</v>
      </c>
      <c r="N315" s="16">
        <v>86</v>
      </c>
      <c r="O315" s="16">
        <v>84</v>
      </c>
      <c r="P315" s="16">
        <v>87</v>
      </c>
      <c r="Q315" s="16">
        <v>69</v>
      </c>
      <c r="R315" s="16">
        <v>70</v>
      </c>
      <c r="S315" s="16">
        <v>77</v>
      </c>
      <c r="T315" s="16">
        <v>68</v>
      </c>
      <c r="U315" s="16">
        <v>69</v>
      </c>
      <c r="V315" s="16" t="s">
        <v>135</v>
      </c>
      <c r="W315" s="16">
        <v>610</v>
      </c>
      <c r="X315" s="16">
        <v>100</v>
      </c>
      <c r="Y315" s="16" t="s">
        <v>192</v>
      </c>
      <c r="Z315" s="16" t="s">
        <v>192</v>
      </c>
      <c r="AA315" s="18"/>
      <c r="AB315" s="16" t="s">
        <v>192</v>
      </c>
      <c r="AC315" s="16" t="s">
        <v>192</v>
      </c>
      <c r="AD315" s="18"/>
      <c r="AE315" s="16" t="s">
        <v>193</v>
      </c>
      <c r="AF315" s="16">
        <v>25.322209999999998</v>
      </c>
      <c r="AG315" s="16">
        <v>57.391959999999997</v>
      </c>
      <c r="AH315" s="16" t="s">
        <v>274</v>
      </c>
      <c r="AI315" s="16">
        <v>5</v>
      </c>
      <c r="AJ315" s="15" t="s">
        <v>193</v>
      </c>
    </row>
    <row r="316" spans="1:36">
      <c r="A316" s="16">
        <v>6721</v>
      </c>
      <c r="B316" s="16" t="s">
        <v>464</v>
      </c>
      <c r="C316" s="686" t="s">
        <v>110</v>
      </c>
      <c r="D316" s="16" t="s">
        <v>110</v>
      </c>
      <c r="E316" s="16" t="s">
        <v>112</v>
      </c>
      <c r="F316" s="16" t="s">
        <v>110</v>
      </c>
      <c r="G316" s="16" t="s">
        <v>112</v>
      </c>
      <c r="H316" s="16" t="s">
        <v>112</v>
      </c>
      <c r="I316" s="16" t="s">
        <v>110</v>
      </c>
      <c r="J316" s="16" t="s">
        <v>110</v>
      </c>
      <c r="K316" s="16" t="s">
        <v>112</v>
      </c>
      <c r="L316" s="16" t="s">
        <v>110</v>
      </c>
      <c r="M316" s="16" t="s">
        <v>110</v>
      </c>
      <c r="N316" s="16">
        <v>44</v>
      </c>
      <c r="O316" s="16">
        <v>36</v>
      </c>
      <c r="P316" s="16">
        <v>84</v>
      </c>
      <c r="Q316" s="16">
        <v>15</v>
      </c>
      <c r="R316" s="16">
        <v>55</v>
      </c>
      <c r="S316" s="16">
        <v>57</v>
      </c>
      <c r="T316" s="16">
        <v>64</v>
      </c>
      <c r="U316" s="16">
        <v>68</v>
      </c>
      <c r="V316" s="16" t="s">
        <v>135</v>
      </c>
      <c r="W316" s="16">
        <v>423</v>
      </c>
      <c r="X316" s="16">
        <v>99</v>
      </c>
      <c r="Y316" s="16" t="s">
        <v>192</v>
      </c>
      <c r="Z316" s="16" t="s">
        <v>192</v>
      </c>
      <c r="AA316" s="18"/>
      <c r="AB316" s="16" t="s">
        <v>192</v>
      </c>
      <c r="AC316" s="16" t="s">
        <v>192</v>
      </c>
      <c r="AD316" s="18"/>
      <c r="AE316" s="16" t="s">
        <v>193</v>
      </c>
      <c r="AF316" s="16">
        <v>86.105260000000001</v>
      </c>
      <c r="AG316" s="16">
        <v>99.36842</v>
      </c>
      <c r="AH316" s="16" t="s">
        <v>274</v>
      </c>
      <c r="AI316" s="16">
        <v>5</v>
      </c>
      <c r="AJ316" s="15" t="s">
        <v>192</v>
      </c>
    </row>
    <row r="317" spans="1:36">
      <c r="A317" s="16">
        <v>6741</v>
      </c>
      <c r="B317" s="16" t="s">
        <v>465</v>
      </c>
      <c r="C317" s="686" t="s">
        <v>132</v>
      </c>
      <c r="D317" s="16" t="s">
        <v>132</v>
      </c>
      <c r="E317" s="16" t="s">
        <v>132</v>
      </c>
      <c r="F317" s="16" t="s">
        <v>114</v>
      </c>
      <c r="G317" s="16" t="s">
        <v>132</v>
      </c>
      <c r="H317" s="16" t="s">
        <v>112</v>
      </c>
      <c r="I317" s="16" t="s">
        <v>112</v>
      </c>
      <c r="J317" s="16" t="s">
        <v>114</v>
      </c>
      <c r="K317" s="16" t="s">
        <v>114</v>
      </c>
      <c r="L317" s="16" t="s">
        <v>112</v>
      </c>
      <c r="M317" s="16" t="s">
        <v>110</v>
      </c>
      <c r="N317" s="16">
        <v>71</v>
      </c>
      <c r="O317" s="16">
        <v>65</v>
      </c>
      <c r="P317" s="16">
        <v>91</v>
      </c>
      <c r="Q317" s="16">
        <v>45</v>
      </c>
      <c r="R317" s="16">
        <v>66</v>
      </c>
      <c r="S317" s="16">
        <v>68</v>
      </c>
      <c r="T317" s="16">
        <v>65</v>
      </c>
      <c r="U317" s="16">
        <v>68</v>
      </c>
      <c r="V317" s="16" t="s">
        <v>135</v>
      </c>
      <c r="W317" s="16">
        <v>539</v>
      </c>
      <c r="X317" s="16">
        <v>100</v>
      </c>
      <c r="Y317" s="16" t="s">
        <v>192</v>
      </c>
      <c r="Z317" s="16" t="s">
        <v>192</v>
      </c>
      <c r="AA317" s="18"/>
      <c r="AB317" s="16" t="s">
        <v>192</v>
      </c>
      <c r="AC317" s="16" t="s">
        <v>192</v>
      </c>
      <c r="AD317" s="18"/>
      <c r="AE317" s="16" t="s">
        <v>193</v>
      </c>
      <c r="AF317" s="16">
        <v>74.290480000000002</v>
      </c>
      <c r="AG317" s="16">
        <v>89.565939999999998</v>
      </c>
      <c r="AH317" s="16" t="s">
        <v>274</v>
      </c>
      <c r="AI317" s="16">
        <v>5</v>
      </c>
      <c r="AJ317" s="15" t="s">
        <v>192</v>
      </c>
    </row>
    <row r="318" spans="1:36">
      <c r="A318" s="16">
        <v>6751</v>
      </c>
      <c r="B318" s="16" t="s">
        <v>466</v>
      </c>
      <c r="C318" s="686" t="s">
        <v>132</v>
      </c>
      <c r="D318" s="16" t="s">
        <v>114</v>
      </c>
      <c r="E318" s="16"/>
      <c r="F318" s="16"/>
      <c r="G318" s="16"/>
      <c r="H318" s="16"/>
      <c r="I318" s="16"/>
      <c r="J318" s="16"/>
      <c r="K318" s="16"/>
      <c r="L318" s="16"/>
      <c r="M318" s="16"/>
      <c r="N318" s="16">
        <v>70</v>
      </c>
      <c r="O318" s="16">
        <v>65</v>
      </c>
      <c r="P318" s="16">
        <v>91</v>
      </c>
      <c r="Q318" s="16">
        <v>38</v>
      </c>
      <c r="R318" s="16">
        <v>69</v>
      </c>
      <c r="S318" s="16">
        <v>71</v>
      </c>
      <c r="T318" s="16">
        <v>71</v>
      </c>
      <c r="U318" s="16">
        <v>77</v>
      </c>
      <c r="V318" s="16" t="s">
        <v>135</v>
      </c>
      <c r="W318" s="16">
        <v>552</v>
      </c>
      <c r="X318" s="16">
        <v>100</v>
      </c>
      <c r="Y318" s="16" t="s">
        <v>192</v>
      </c>
      <c r="Z318" s="16" t="s">
        <v>192</v>
      </c>
      <c r="AA318" s="18"/>
      <c r="AB318" s="16" t="s">
        <v>192</v>
      </c>
      <c r="AC318" s="16" t="s">
        <v>192</v>
      </c>
      <c r="AD318" s="18"/>
      <c r="AE318" s="16" t="s">
        <v>193</v>
      </c>
      <c r="AF318" s="16">
        <v>81.728880000000004</v>
      </c>
      <c r="AG318" s="16">
        <v>96.856579999999994</v>
      </c>
      <c r="AH318" s="16" t="s">
        <v>274</v>
      </c>
      <c r="AI318" s="16">
        <v>5</v>
      </c>
      <c r="AJ318" s="15" t="s">
        <v>192</v>
      </c>
    </row>
    <row r="319" spans="1:36">
      <c r="A319" s="16">
        <v>6761</v>
      </c>
      <c r="B319" s="16" t="s">
        <v>13</v>
      </c>
      <c r="C319" s="686" t="s">
        <v>112</v>
      </c>
      <c r="D319" s="16" t="s">
        <v>112</v>
      </c>
      <c r="E319" s="16" t="s">
        <v>112</v>
      </c>
      <c r="F319" s="16" t="s">
        <v>110</v>
      </c>
      <c r="G319" s="16" t="s">
        <v>114</v>
      </c>
      <c r="H319" s="16" t="s">
        <v>112</v>
      </c>
      <c r="I319" s="16" t="s">
        <v>110</v>
      </c>
      <c r="J319" s="16" t="s">
        <v>112</v>
      </c>
      <c r="K319" s="16" t="s">
        <v>112</v>
      </c>
      <c r="L319" s="16" t="s">
        <v>112</v>
      </c>
      <c r="M319" s="16" t="s">
        <v>110</v>
      </c>
      <c r="N319" s="16">
        <v>46</v>
      </c>
      <c r="O319" s="16">
        <v>41</v>
      </c>
      <c r="P319" s="16">
        <v>93</v>
      </c>
      <c r="Q319" s="16">
        <v>20</v>
      </c>
      <c r="R319" s="16">
        <v>61</v>
      </c>
      <c r="S319" s="16">
        <v>67</v>
      </c>
      <c r="T319" s="16">
        <v>66</v>
      </c>
      <c r="U319" s="16">
        <v>71</v>
      </c>
      <c r="V319" s="16" t="s">
        <v>135</v>
      </c>
      <c r="W319" s="16">
        <v>465</v>
      </c>
      <c r="X319" s="16">
        <v>99</v>
      </c>
      <c r="Y319" s="16" t="s">
        <v>192</v>
      </c>
      <c r="Z319" s="16" t="s">
        <v>192</v>
      </c>
      <c r="AA319" s="18"/>
      <c r="AB319" s="16" t="s">
        <v>192</v>
      </c>
      <c r="AC319" s="16" t="s">
        <v>192</v>
      </c>
      <c r="AD319" s="18"/>
      <c r="AE319" s="16" t="s">
        <v>193</v>
      </c>
      <c r="AF319" s="16">
        <v>87.989879999999999</v>
      </c>
      <c r="AG319" s="16">
        <v>91.403279999999995</v>
      </c>
      <c r="AH319" s="16" t="s">
        <v>274</v>
      </c>
      <c r="AI319" s="16">
        <v>5</v>
      </c>
      <c r="AJ319" s="15" t="s">
        <v>192</v>
      </c>
    </row>
    <row r="320" spans="1:36">
      <c r="A320" s="16">
        <v>6771</v>
      </c>
      <c r="B320" s="16" t="s">
        <v>467</v>
      </c>
      <c r="C320" s="686" t="s">
        <v>132</v>
      </c>
      <c r="D320" s="16" t="s">
        <v>132</v>
      </c>
      <c r="E320" s="16" t="s">
        <v>112</v>
      </c>
      <c r="F320" s="16"/>
      <c r="G320" s="16"/>
      <c r="H320" s="18"/>
      <c r="I320" s="18"/>
      <c r="J320" s="18"/>
      <c r="K320" s="18"/>
      <c r="L320" s="18"/>
      <c r="M320" s="18"/>
      <c r="N320" s="16">
        <v>67</v>
      </c>
      <c r="O320" s="16">
        <v>63</v>
      </c>
      <c r="P320" s="16">
        <v>88</v>
      </c>
      <c r="Q320" s="16">
        <v>43</v>
      </c>
      <c r="R320" s="16">
        <v>62</v>
      </c>
      <c r="S320" s="16">
        <v>70</v>
      </c>
      <c r="T320" s="16">
        <v>69</v>
      </c>
      <c r="U320" s="16">
        <v>72</v>
      </c>
      <c r="V320" s="16" t="s">
        <v>135</v>
      </c>
      <c r="W320" s="16">
        <v>534</v>
      </c>
      <c r="X320" s="16">
        <v>100</v>
      </c>
      <c r="Y320" s="16" t="s">
        <v>192</v>
      </c>
      <c r="Z320" s="16" t="s">
        <v>192</v>
      </c>
      <c r="AA320" s="18"/>
      <c r="AB320" s="16" t="s">
        <v>192</v>
      </c>
      <c r="AC320" s="16" t="s">
        <v>192</v>
      </c>
      <c r="AD320" s="18"/>
      <c r="AE320" s="16" t="s">
        <v>193</v>
      </c>
      <c r="AF320" s="16">
        <v>64.329890000000006</v>
      </c>
      <c r="AG320" s="16">
        <v>88.092780000000005</v>
      </c>
      <c r="AH320" s="16" t="s">
        <v>274</v>
      </c>
      <c r="AI320" s="16">
        <v>5</v>
      </c>
      <c r="AJ320" s="15" t="s">
        <v>192</v>
      </c>
    </row>
    <row r="321" spans="1:36">
      <c r="A321" s="16">
        <v>6781</v>
      </c>
      <c r="B321" s="16" t="s">
        <v>468</v>
      </c>
      <c r="C321" s="686" t="s">
        <v>114</v>
      </c>
      <c r="D321" s="16" t="s">
        <v>112</v>
      </c>
      <c r="E321" s="16" t="s">
        <v>132</v>
      </c>
      <c r="F321" s="16" t="s">
        <v>112</v>
      </c>
      <c r="G321" s="16" t="s">
        <v>114</v>
      </c>
      <c r="H321" s="16" t="s">
        <v>112</v>
      </c>
      <c r="I321" s="16" t="s">
        <v>112</v>
      </c>
      <c r="J321" s="16" t="s">
        <v>112</v>
      </c>
      <c r="K321" s="16" t="s">
        <v>112</v>
      </c>
      <c r="L321" s="16" t="s">
        <v>110</v>
      </c>
      <c r="M321" s="16" t="s">
        <v>112</v>
      </c>
      <c r="N321" s="16">
        <v>60</v>
      </c>
      <c r="O321" s="16">
        <v>55</v>
      </c>
      <c r="P321" s="16">
        <v>83</v>
      </c>
      <c r="Q321" s="16">
        <v>33</v>
      </c>
      <c r="R321" s="16">
        <v>64</v>
      </c>
      <c r="S321" s="16">
        <v>68</v>
      </c>
      <c r="T321" s="16">
        <v>65</v>
      </c>
      <c r="U321" s="16">
        <v>69</v>
      </c>
      <c r="V321" s="16" t="s">
        <v>135</v>
      </c>
      <c r="W321" s="16">
        <v>497</v>
      </c>
      <c r="X321" s="16">
        <v>99</v>
      </c>
      <c r="Y321" s="16" t="s">
        <v>192</v>
      </c>
      <c r="Z321" s="16" t="s">
        <v>192</v>
      </c>
      <c r="AA321" s="18"/>
      <c r="AB321" s="16" t="s">
        <v>192</v>
      </c>
      <c r="AC321" s="16" t="s">
        <v>192</v>
      </c>
      <c r="AD321" s="18"/>
      <c r="AE321" s="16" t="s">
        <v>193</v>
      </c>
      <c r="AF321" s="16">
        <v>79.166659999999993</v>
      </c>
      <c r="AG321" s="16">
        <v>93.928569999999993</v>
      </c>
      <c r="AH321" s="16" t="s">
        <v>274</v>
      </c>
      <c r="AI321" s="16">
        <v>5</v>
      </c>
      <c r="AJ321" s="15" t="s">
        <v>192</v>
      </c>
    </row>
    <row r="322" spans="1:36">
      <c r="A322" s="16">
        <v>6801</v>
      </c>
      <c r="B322" s="16" t="s">
        <v>24</v>
      </c>
      <c r="C322" s="686" t="s">
        <v>114</v>
      </c>
      <c r="D322" s="16" t="s">
        <v>112</v>
      </c>
      <c r="E322" s="16" t="s">
        <v>114</v>
      </c>
      <c r="F322" s="16" t="s">
        <v>112</v>
      </c>
      <c r="G322" s="16" t="s">
        <v>132</v>
      </c>
      <c r="H322" s="16" t="s">
        <v>112</v>
      </c>
      <c r="I322" s="16" t="s">
        <v>112</v>
      </c>
      <c r="J322" s="16" t="s">
        <v>114</v>
      </c>
      <c r="K322" s="16" t="s">
        <v>112</v>
      </c>
      <c r="L322" s="16" t="s">
        <v>112</v>
      </c>
      <c r="M322" s="16" t="s">
        <v>112</v>
      </c>
      <c r="N322" s="16">
        <v>67</v>
      </c>
      <c r="O322" s="16">
        <v>63</v>
      </c>
      <c r="P322" s="16">
        <v>90</v>
      </c>
      <c r="Q322" s="16">
        <v>43</v>
      </c>
      <c r="R322" s="16">
        <v>63</v>
      </c>
      <c r="S322" s="16">
        <v>62</v>
      </c>
      <c r="T322" s="16">
        <v>54</v>
      </c>
      <c r="U322" s="16">
        <v>63</v>
      </c>
      <c r="V322" s="16" t="s">
        <v>135</v>
      </c>
      <c r="W322" s="16">
        <v>505</v>
      </c>
      <c r="X322" s="16">
        <v>100</v>
      </c>
      <c r="Y322" s="16" t="s">
        <v>192</v>
      </c>
      <c r="Z322" s="16" t="s">
        <v>192</v>
      </c>
      <c r="AA322" s="18"/>
      <c r="AB322" s="16" t="s">
        <v>192</v>
      </c>
      <c r="AC322" s="16" t="s">
        <v>192</v>
      </c>
      <c r="AD322" s="18"/>
      <c r="AE322" s="16" t="s">
        <v>193</v>
      </c>
      <c r="AF322" s="16">
        <v>81.698560000000001</v>
      </c>
      <c r="AG322" s="16">
        <v>92.942580000000007</v>
      </c>
      <c r="AH322" s="16" t="s">
        <v>274</v>
      </c>
      <c r="AI322" s="16">
        <v>5</v>
      </c>
      <c r="AJ322" s="15" t="s">
        <v>192</v>
      </c>
    </row>
    <row r="323" spans="1:36">
      <c r="A323" s="16">
        <v>6821</v>
      </c>
      <c r="B323" s="16" t="s">
        <v>25</v>
      </c>
      <c r="C323" s="686" t="s">
        <v>132</v>
      </c>
      <c r="D323" s="16" t="s">
        <v>132</v>
      </c>
      <c r="E323" s="16" t="s">
        <v>132</v>
      </c>
      <c r="F323" s="16" t="s">
        <v>132</v>
      </c>
      <c r="G323" s="18" t="s">
        <v>132</v>
      </c>
      <c r="H323" s="18" t="s">
        <v>132</v>
      </c>
      <c r="I323" s="18" t="s">
        <v>132</v>
      </c>
      <c r="J323" s="18" t="s">
        <v>132</v>
      </c>
      <c r="K323" s="18" t="s">
        <v>132</v>
      </c>
      <c r="L323" s="18" t="s">
        <v>112</v>
      </c>
      <c r="M323" s="18" t="s">
        <v>112</v>
      </c>
      <c r="N323" s="16">
        <v>72</v>
      </c>
      <c r="O323" s="16">
        <v>73</v>
      </c>
      <c r="P323" s="16">
        <v>93</v>
      </c>
      <c r="Q323" s="16">
        <v>47</v>
      </c>
      <c r="R323" s="16">
        <v>65</v>
      </c>
      <c r="S323" s="16">
        <v>74</v>
      </c>
      <c r="T323" s="16">
        <v>63</v>
      </c>
      <c r="U323" s="16">
        <v>70</v>
      </c>
      <c r="V323" s="16" t="s">
        <v>135</v>
      </c>
      <c r="W323" s="16">
        <v>557</v>
      </c>
      <c r="X323" s="16">
        <v>100</v>
      </c>
      <c r="Y323" s="16" t="s">
        <v>192</v>
      </c>
      <c r="Z323" s="16" t="s">
        <v>192</v>
      </c>
      <c r="AA323" s="18"/>
      <c r="AB323" s="16" t="s">
        <v>192</v>
      </c>
      <c r="AC323" s="16" t="s">
        <v>192</v>
      </c>
      <c r="AD323" s="18"/>
      <c r="AE323" s="16" t="s">
        <v>193</v>
      </c>
      <c r="AF323" s="16">
        <v>73.886319999999998</v>
      </c>
      <c r="AG323" s="16">
        <v>95.622110000000006</v>
      </c>
      <c r="AH323" s="16" t="s">
        <v>274</v>
      </c>
      <c r="AI323" s="16">
        <v>5</v>
      </c>
      <c r="AJ323" s="15" t="s">
        <v>192</v>
      </c>
    </row>
    <row r="324" spans="1:36">
      <c r="A324" s="16">
        <v>6841</v>
      </c>
      <c r="B324" s="16" t="s">
        <v>469</v>
      </c>
      <c r="C324" s="686" t="s">
        <v>112</v>
      </c>
      <c r="D324" s="16" t="s">
        <v>114</v>
      </c>
      <c r="E324" s="16" t="s">
        <v>112</v>
      </c>
      <c r="F324" s="16" t="s">
        <v>112</v>
      </c>
      <c r="G324" s="16" t="s">
        <v>114</v>
      </c>
      <c r="H324" s="16" t="s">
        <v>112</v>
      </c>
      <c r="I324" s="16" t="s">
        <v>112</v>
      </c>
      <c r="J324" s="16" t="s">
        <v>112</v>
      </c>
      <c r="K324" s="18" t="s">
        <v>112</v>
      </c>
      <c r="L324" s="18" t="s">
        <v>112</v>
      </c>
      <c r="M324" s="18" t="s">
        <v>110</v>
      </c>
      <c r="N324" s="16">
        <v>59</v>
      </c>
      <c r="O324" s="16">
        <v>53</v>
      </c>
      <c r="P324" s="16">
        <v>86</v>
      </c>
      <c r="Q324" s="16">
        <v>36</v>
      </c>
      <c r="R324" s="16">
        <v>63</v>
      </c>
      <c r="S324" s="16">
        <v>61</v>
      </c>
      <c r="T324" s="16">
        <v>71</v>
      </c>
      <c r="U324" s="16">
        <v>61</v>
      </c>
      <c r="V324" s="16" t="s">
        <v>135</v>
      </c>
      <c r="W324" s="16">
        <v>490</v>
      </c>
      <c r="X324" s="16">
        <v>100</v>
      </c>
      <c r="Y324" s="16" t="s">
        <v>192</v>
      </c>
      <c r="Z324" s="16" t="s">
        <v>192</v>
      </c>
      <c r="AA324" s="18"/>
      <c r="AB324" s="16" t="s">
        <v>192</v>
      </c>
      <c r="AC324" s="16" t="s">
        <v>192</v>
      </c>
      <c r="AD324" s="18"/>
      <c r="AE324" s="16" t="s">
        <v>193</v>
      </c>
      <c r="AF324" s="16">
        <v>87.901859999999999</v>
      </c>
      <c r="AG324" s="16">
        <v>96.192890000000006</v>
      </c>
      <c r="AH324" s="16" t="s">
        <v>274</v>
      </c>
      <c r="AI324" s="16">
        <v>5</v>
      </c>
      <c r="AJ324" s="15" t="s">
        <v>192</v>
      </c>
    </row>
    <row r="325" spans="1:36">
      <c r="A325" s="16">
        <v>6861</v>
      </c>
      <c r="B325" s="16" t="s">
        <v>26</v>
      </c>
      <c r="C325" s="686" t="s">
        <v>132</v>
      </c>
      <c r="D325" s="16" t="s">
        <v>132</v>
      </c>
      <c r="E325" s="16" t="s">
        <v>132</v>
      </c>
      <c r="F325" s="16" t="s">
        <v>132</v>
      </c>
      <c r="G325" s="16" t="s">
        <v>132</v>
      </c>
      <c r="H325" s="16" t="s">
        <v>132</v>
      </c>
      <c r="I325" s="16" t="s">
        <v>132</v>
      </c>
      <c r="J325" s="16" t="s">
        <v>132</v>
      </c>
      <c r="K325" s="18" t="s">
        <v>132</v>
      </c>
      <c r="L325" s="18" t="s">
        <v>132</v>
      </c>
      <c r="M325" s="18" t="s">
        <v>114</v>
      </c>
      <c r="N325" s="16">
        <v>79</v>
      </c>
      <c r="O325" s="16">
        <v>78</v>
      </c>
      <c r="P325" s="16">
        <v>90</v>
      </c>
      <c r="Q325" s="16">
        <v>57</v>
      </c>
      <c r="R325" s="16">
        <v>67</v>
      </c>
      <c r="S325" s="16">
        <v>77</v>
      </c>
      <c r="T325" s="16">
        <v>63</v>
      </c>
      <c r="U325" s="16">
        <v>73</v>
      </c>
      <c r="V325" s="16" t="s">
        <v>135</v>
      </c>
      <c r="W325" s="16">
        <v>584</v>
      </c>
      <c r="X325" s="16">
        <v>100</v>
      </c>
      <c r="Y325" s="16" t="s">
        <v>192</v>
      </c>
      <c r="Z325" s="16" t="s">
        <v>192</v>
      </c>
      <c r="AA325" s="18"/>
      <c r="AB325" s="16" t="s">
        <v>192</v>
      </c>
      <c r="AC325" s="16" t="s">
        <v>192</v>
      </c>
      <c r="AD325" s="18"/>
      <c r="AE325" s="16" t="s">
        <v>193</v>
      </c>
      <c r="AF325" s="16">
        <v>41.110370000000003</v>
      </c>
      <c r="AG325" s="16">
        <v>68.274950000000004</v>
      </c>
      <c r="AH325" s="16" t="s">
        <v>274</v>
      </c>
      <c r="AI325" s="16">
        <v>5</v>
      </c>
      <c r="AJ325" s="15" t="s">
        <v>193</v>
      </c>
    </row>
    <row r="326" spans="1:36">
      <c r="A326" s="16">
        <v>6881</v>
      </c>
      <c r="B326" s="16" t="s">
        <v>470</v>
      </c>
      <c r="C326" s="686" t="s">
        <v>132</v>
      </c>
      <c r="D326" s="16" t="s">
        <v>132</v>
      </c>
      <c r="E326" s="16" t="s">
        <v>132</v>
      </c>
      <c r="F326" s="16" t="s">
        <v>132</v>
      </c>
      <c r="G326" s="16" t="s">
        <v>132</v>
      </c>
      <c r="H326" s="18" t="s">
        <v>132</v>
      </c>
      <c r="I326" s="18" t="s">
        <v>132</v>
      </c>
      <c r="J326" s="18" t="s">
        <v>132</v>
      </c>
      <c r="K326" s="18" t="s">
        <v>132</v>
      </c>
      <c r="L326" s="18" t="s">
        <v>112</v>
      </c>
      <c r="M326" s="18" t="s">
        <v>112</v>
      </c>
      <c r="N326" s="16">
        <v>84</v>
      </c>
      <c r="O326" s="16">
        <v>84</v>
      </c>
      <c r="P326" s="16">
        <v>93</v>
      </c>
      <c r="Q326" s="16">
        <v>52</v>
      </c>
      <c r="R326" s="16">
        <v>72</v>
      </c>
      <c r="S326" s="16">
        <v>81</v>
      </c>
      <c r="T326" s="16">
        <v>69</v>
      </c>
      <c r="U326" s="16">
        <v>71</v>
      </c>
      <c r="V326" s="16" t="s">
        <v>135</v>
      </c>
      <c r="W326" s="16">
        <v>606</v>
      </c>
      <c r="X326" s="16">
        <v>100</v>
      </c>
      <c r="Y326" s="16" t="s">
        <v>192</v>
      </c>
      <c r="Z326" s="16" t="s">
        <v>192</v>
      </c>
      <c r="AA326" s="18"/>
      <c r="AB326" s="16" t="s">
        <v>192</v>
      </c>
      <c r="AC326" s="16" t="s">
        <v>192</v>
      </c>
      <c r="AD326" s="18"/>
      <c r="AE326" s="16" t="s">
        <v>193</v>
      </c>
      <c r="AF326" s="16">
        <v>48.202129999999997</v>
      </c>
      <c r="AG326" s="16">
        <v>82.896010000000004</v>
      </c>
      <c r="AH326" s="16" t="s">
        <v>274</v>
      </c>
      <c r="AI326" s="16">
        <v>5</v>
      </c>
      <c r="AJ326" s="15" t="s">
        <v>192</v>
      </c>
    </row>
    <row r="327" spans="1:36">
      <c r="A327" s="16">
        <v>6901</v>
      </c>
      <c r="B327" s="16" t="s">
        <v>471</v>
      </c>
      <c r="C327" s="686" t="s">
        <v>132</v>
      </c>
      <c r="D327" s="18" t="s">
        <v>114</v>
      </c>
      <c r="E327" s="18" t="s">
        <v>132</v>
      </c>
      <c r="F327" s="18" t="s">
        <v>114</v>
      </c>
      <c r="G327" s="18" t="s">
        <v>132</v>
      </c>
      <c r="H327" s="18" t="s">
        <v>114</v>
      </c>
      <c r="I327" s="18" t="s">
        <v>114</v>
      </c>
      <c r="J327" s="18" t="s">
        <v>114</v>
      </c>
      <c r="K327" s="18" t="s">
        <v>114</v>
      </c>
      <c r="L327" s="18" t="s">
        <v>112</v>
      </c>
      <c r="M327" s="18" t="s">
        <v>112</v>
      </c>
      <c r="N327" s="16">
        <v>66</v>
      </c>
      <c r="O327" s="16">
        <v>65</v>
      </c>
      <c r="P327" s="16">
        <v>91</v>
      </c>
      <c r="Q327" s="16">
        <v>37</v>
      </c>
      <c r="R327" s="16">
        <v>67</v>
      </c>
      <c r="S327" s="16">
        <v>75</v>
      </c>
      <c r="T327" s="16">
        <v>67</v>
      </c>
      <c r="U327" s="16">
        <v>73</v>
      </c>
      <c r="V327" s="16" t="s">
        <v>135</v>
      </c>
      <c r="W327" s="16">
        <v>541</v>
      </c>
      <c r="X327" s="16">
        <v>100</v>
      </c>
      <c r="Y327" s="18" t="s">
        <v>192</v>
      </c>
      <c r="Z327" s="16" t="s">
        <v>192</v>
      </c>
      <c r="AA327" s="18"/>
      <c r="AB327" s="18" t="s">
        <v>192</v>
      </c>
      <c r="AC327" s="16" t="s">
        <v>192</v>
      </c>
      <c r="AD327" s="18"/>
      <c r="AE327" s="16" t="s">
        <v>193</v>
      </c>
      <c r="AF327" s="16">
        <v>76.737579999999994</v>
      </c>
      <c r="AG327" s="16">
        <v>95.177300000000002</v>
      </c>
      <c r="AH327" s="16" t="s">
        <v>274</v>
      </c>
      <c r="AI327" s="16">
        <v>5</v>
      </c>
      <c r="AJ327" s="15" t="s">
        <v>192</v>
      </c>
    </row>
    <row r="328" spans="1:36">
      <c r="A328" s="16">
        <v>6921</v>
      </c>
      <c r="B328" s="16" t="s">
        <v>472</v>
      </c>
      <c r="C328" s="686" t="s">
        <v>132</v>
      </c>
      <c r="D328" s="16" t="s">
        <v>132</v>
      </c>
      <c r="E328" s="18" t="s">
        <v>132</v>
      </c>
      <c r="F328" s="18" t="s">
        <v>132</v>
      </c>
      <c r="G328" s="18" t="s">
        <v>132</v>
      </c>
      <c r="H328" s="18" t="s">
        <v>132</v>
      </c>
      <c r="I328" s="18" t="s">
        <v>114</v>
      </c>
      <c r="J328" s="18"/>
      <c r="K328" s="18"/>
      <c r="L328" s="18"/>
      <c r="M328" s="18"/>
      <c r="N328" s="16">
        <v>83</v>
      </c>
      <c r="O328" s="16">
        <v>84</v>
      </c>
      <c r="P328" s="16">
        <v>96</v>
      </c>
      <c r="Q328" s="16">
        <v>57</v>
      </c>
      <c r="R328" s="16">
        <v>70</v>
      </c>
      <c r="S328" s="16">
        <v>77</v>
      </c>
      <c r="T328" s="16">
        <v>70</v>
      </c>
      <c r="U328" s="16">
        <v>73</v>
      </c>
      <c r="V328" s="16" t="s">
        <v>135</v>
      </c>
      <c r="W328" s="16">
        <v>610</v>
      </c>
      <c r="X328" s="16">
        <v>100</v>
      </c>
      <c r="Y328" s="16" t="s">
        <v>192</v>
      </c>
      <c r="Z328" s="16" t="s">
        <v>192</v>
      </c>
      <c r="AA328" s="18"/>
      <c r="AB328" s="16" t="s">
        <v>192</v>
      </c>
      <c r="AC328" s="16" t="s">
        <v>192</v>
      </c>
      <c r="AD328" s="18"/>
      <c r="AE328" s="16" t="s">
        <v>193</v>
      </c>
      <c r="AF328" s="16">
        <v>60.218400000000003</v>
      </c>
      <c r="AG328" s="16">
        <v>92.745699999999999</v>
      </c>
      <c r="AH328" s="16" t="s">
        <v>274</v>
      </c>
      <c r="AI328" s="16">
        <v>5</v>
      </c>
      <c r="AJ328" s="15" t="s">
        <v>192</v>
      </c>
    </row>
    <row r="329" spans="1:36">
      <c r="A329" s="16">
        <v>6961</v>
      </c>
      <c r="B329" s="16" t="s">
        <v>473</v>
      </c>
      <c r="C329" s="686" t="s">
        <v>114</v>
      </c>
      <c r="D329" s="16" t="s">
        <v>132</v>
      </c>
      <c r="E329" s="16" t="s">
        <v>132</v>
      </c>
      <c r="F329" s="18" t="s">
        <v>114</v>
      </c>
      <c r="G329" s="18" t="s">
        <v>132</v>
      </c>
      <c r="H329" s="18" t="s">
        <v>114</v>
      </c>
      <c r="I329" s="18" t="s">
        <v>114</v>
      </c>
      <c r="J329" s="18" t="s">
        <v>114</v>
      </c>
      <c r="K329" s="18" t="s">
        <v>114</v>
      </c>
      <c r="L329" s="18" t="s">
        <v>112</v>
      </c>
      <c r="M329" s="18" t="s">
        <v>112</v>
      </c>
      <c r="N329" s="16">
        <v>59</v>
      </c>
      <c r="O329" s="16">
        <v>57</v>
      </c>
      <c r="P329" s="16">
        <v>83</v>
      </c>
      <c r="Q329" s="16">
        <v>34</v>
      </c>
      <c r="R329" s="16">
        <v>63</v>
      </c>
      <c r="S329" s="16">
        <v>66</v>
      </c>
      <c r="T329" s="16">
        <v>71</v>
      </c>
      <c r="U329" s="16">
        <v>67</v>
      </c>
      <c r="V329" s="16" t="s">
        <v>135</v>
      </c>
      <c r="W329" s="16">
        <v>500</v>
      </c>
      <c r="X329" s="16">
        <v>100</v>
      </c>
      <c r="Y329" s="16" t="s">
        <v>192</v>
      </c>
      <c r="Z329" s="16" t="s">
        <v>192</v>
      </c>
      <c r="AA329" s="18"/>
      <c r="AB329" s="16" t="s">
        <v>192</v>
      </c>
      <c r="AC329" s="16" t="s">
        <v>192</v>
      </c>
      <c r="AD329" s="18"/>
      <c r="AE329" s="16" t="s">
        <v>193</v>
      </c>
      <c r="AF329" s="16">
        <v>85.115480000000005</v>
      </c>
      <c r="AG329" s="16">
        <v>95.80838</v>
      </c>
      <c r="AH329" s="16" t="s">
        <v>274</v>
      </c>
      <c r="AI329" s="16">
        <v>5</v>
      </c>
      <c r="AJ329" s="15" t="s">
        <v>192</v>
      </c>
    </row>
    <row r="330" spans="1:36">
      <c r="A330" s="16">
        <v>6981</v>
      </c>
      <c r="B330" s="16" t="s">
        <v>27</v>
      </c>
      <c r="C330" s="686" t="s">
        <v>110</v>
      </c>
      <c r="D330" s="16" t="s">
        <v>112</v>
      </c>
      <c r="E330" s="16" t="s">
        <v>110</v>
      </c>
      <c r="F330" s="18" t="s">
        <v>110</v>
      </c>
      <c r="G330" s="18" t="s">
        <v>110</v>
      </c>
      <c r="H330" s="18" t="s">
        <v>131</v>
      </c>
      <c r="I330" s="18" t="s">
        <v>110</v>
      </c>
      <c r="J330" s="18" t="s">
        <v>112</v>
      </c>
      <c r="K330" s="18" t="s">
        <v>112</v>
      </c>
      <c r="L330" s="18" t="s">
        <v>110</v>
      </c>
      <c r="M330" s="18" t="s">
        <v>110</v>
      </c>
      <c r="N330" s="16">
        <v>41</v>
      </c>
      <c r="O330" s="16">
        <v>39</v>
      </c>
      <c r="P330" s="16">
        <v>82</v>
      </c>
      <c r="Q330" s="16">
        <v>14</v>
      </c>
      <c r="R330" s="16">
        <v>59</v>
      </c>
      <c r="S330" s="16">
        <v>64</v>
      </c>
      <c r="T330" s="16">
        <v>61</v>
      </c>
      <c r="U330" s="16">
        <v>66</v>
      </c>
      <c r="V330" s="16" t="s">
        <v>135</v>
      </c>
      <c r="W330" s="16">
        <v>426</v>
      </c>
      <c r="X330" s="16">
        <v>99</v>
      </c>
      <c r="Y330" s="16" t="s">
        <v>192</v>
      </c>
      <c r="Z330" s="16" t="s">
        <v>192</v>
      </c>
      <c r="AA330" s="18"/>
      <c r="AB330" s="16" t="s">
        <v>192</v>
      </c>
      <c r="AC330" s="16" t="s">
        <v>192</v>
      </c>
      <c r="AD330" s="18"/>
      <c r="AE330" s="16" t="s">
        <v>193</v>
      </c>
      <c r="AF330" s="16">
        <v>92.329139999999995</v>
      </c>
      <c r="AG330" s="16">
        <v>98.884230000000002</v>
      </c>
      <c r="AH330" s="16" t="s">
        <v>274</v>
      </c>
      <c r="AI330" s="16">
        <v>5</v>
      </c>
      <c r="AJ330" s="15" t="s">
        <v>192</v>
      </c>
    </row>
    <row r="331" spans="1:36">
      <c r="A331" s="16">
        <v>7007</v>
      </c>
      <c r="B331" s="16" t="s">
        <v>474</v>
      </c>
      <c r="C331" s="686" t="s">
        <v>132</v>
      </c>
      <c r="D331" s="16" t="s">
        <v>132</v>
      </c>
      <c r="E331" s="16" t="s">
        <v>132</v>
      </c>
      <c r="F331" s="16" t="s">
        <v>114</v>
      </c>
      <c r="G331" s="16" t="s">
        <v>132</v>
      </c>
      <c r="H331" s="16" t="s">
        <v>132</v>
      </c>
      <c r="I331" s="16"/>
      <c r="J331" s="16"/>
      <c r="K331" s="16"/>
      <c r="L331" s="16"/>
      <c r="M331" s="16"/>
      <c r="N331" s="16">
        <v>71</v>
      </c>
      <c r="O331" s="16">
        <v>87</v>
      </c>
      <c r="P331" s="16">
        <v>90</v>
      </c>
      <c r="Q331" s="16">
        <v>71</v>
      </c>
      <c r="R331" s="16">
        <v>73</v>
      </c>
      <c r="S331" s="16">
        <v>83</v>
      </c>
      <c r="T331" s="16">
        <v>74</v>
      </c>
      <c r="U331" s="16">
        <v>82</v>
      </c>
      <c r="V331" s="16" t="s">
        <v>135</v>
      </c>
      <c r="W331" s="16">
        <v>631</v>
      </c>
      <c r="X331" s="16">
        <v>100</v>
      </c>
      <c r="Y331" s="16" t="s">
        <v>192</v>
      </c>
      <c r="Z331" s="16" t="s">
        <v>192</v>
      </c>
      <c r="AA331" s="18"/>
      <c r="AB331" s="16" t="s">
        <v>192</v>
      </c>
      <c r="AC331" s="16" t="s">
        <v>192</v>
      </c>
      <c r="AD331" s="18"/>
      <c r="AE331" s="16" t="s">
        <v>192</v>
      </c>
      <c r="AF331" s="16">
        <v>40.634920000000001</v>
      </c>
      <c r="AG331" s="16">
        <v>78.095230000000001</v>
      </c>
      <c r="AH331" s="16" t="s">
        <v>475</v>
      </c>
      <c r="AI331" s="16">
        <v>5</v>
      </c>
      <c r="AJ331" s="15" t="s">
        <v>193</v>
      </c>
    </row>
    <row r="332" spans="1:36">
      <c r="A332" s="16">
        <v>7009</v>
      </c>
      <c r="B332" s="16" t="s">
        <v>476</v>
      </c>
      <c r="C332" s="686" t="s">
        <v>132</v>
      </c>
      <c r="D332" s="16" t="s">
        <v>132</v>
      </c>
      <c r="E332" s="16" t="s">
        <v>132</v>
      </c>
      <c r="F332" s="16"/>
      <c r="G332" s="16" t="s">
        <v>132</v>
      </c>
      <c r="H332" s="16"/>
      <c r="I332" s="16"/>
      <c r="J332" s="16"/>
      <c r="K332" s="16"/>
      <c r="L332" s="16"/>
      <c r="M332" s="16"/>
      <c r="N332" s="16">
        <v>75</v>
      </c>
      <c r="O332" s="16">
        <v>95</v>
      </c>
      <c r="P332" s="16">
        <v>95</v>
      </c>
      <c r="Q332" s="16">
        <v>41</v>
      </c>
      <c r="R332" s="16">
        <v>78</v>
      </c>
      <c r="S332" s="16">
        <v>83</v>
      </c>
      <c r="T332" s="16">
        <v>70</v>
      </c>
      <c r="U332" s="16">
        <v>83</v>
      </c>
      <c r="V332" s="16" t="s">
        <v>135</v>
      </c>
      <c r="W332" s="16">
        <v>620</v>
      </c>
      <c r="X332" s="16">
        <v>99</v>
      </c>
      <c r="Y332" s="16" t="s">
        <v>192</v>
      </c>
      <c r="Z332" s="16" t="s">
        <v>192</v>
      </c>
      <c r="AA332" s="18"/>
      <c r="AB332" s="16" t="s">
        <v>192</v>
      </c>
      <c r="AC332" s="16" t="s">
        <v>192</v>
      </c>
      <c r="AD332" s="18"/>
      <c r="AE332" s="16" t="s">
        <v>192</v>
      </c>
      <c r="AF332" s="16">
        <v>48.514850000000003</v>
      </c>
      <c r="AG332" s="16">
        <v>95.049499999999995</v>
      </c>
      <c r="AH332" s="16" t="s">
        <v>475</v>
      </c>
      <c r="AI332" s="16">
        <v>5</v>
      </c>
      <c r="AJ332" s="15" t="s">
        <v>193</v>
      </c>
    </row>
    <row r="333" spans="1:36">
      <c r="A333" s="16">
        <v>7011</v>
      </c>
      <c r="B333" s="16" t="s">
        <v>477</v>
      </c>
      <c r="C333" s="686" t="s">
        <v>112</v>
      </c>
      <c r="D333" s="16" t="s">
        <v>112</v>
      </c>
      <c r="E333" s="16" t="s">
        <v>112</v>
      </c>
      <c r="F333" s="18" t="s">
        <v>110</v>
      </c>
      <c r="G333" s="18" t="s">
        <v>112</v>
      </c>
      <c r="H333" s="18" t="s">
        <v>112</v>
      </c>
      <c r="I333" s="18" t="s">
        <v>110</v>
      </c>
      <c r="J333" s="18" t="s">
        <v>110</v>
      </c>
      <c r="K333" s="18" t="s">
        <v>112</v>
      </c>
      <c r="L333" s="18" t="s">
        <v>112</v>
      </c>
      <c r="M333" s="18" t="s">
        <v>112</v>
      </c>
      <c r="N333" s="16">
        <v>33</v>
      </c>
      <c r="O333" s="16">
        <v>69</v>
      </c>
      <c r="P333" s="16">
        <v>84</v>
      </c>
      <c r="Q333" s="16">
        <v>26</v>
      </c>
      <c r="R333" s="16">
        <v>47</v>
      </c>
      <c r="S333" s="16">
        <v>73</v>
      </c>
      <c r="T333" s="16">
        <v>46</v>
      </c>
      <c r="U333" s="16">
        <v>67</v>
      </c>
      <c r="V333" s="16" t="s">
        <v>140</v>
      </c>
      <c r="W333" s="16">
        <v>445</v>
      </c>
      <c r="X333" s="16">
        <v>98</v>
      </c>
      <c r="Y333" s="16" t="s">
        <v>192</v>
      </c>
      <c r="Z333" s="16" t="s">
        <v>193</v>
      </c>
      <c r="AA333" s="18"/>
      <c r="AB333" s="16" t="s">
        <v>192</v>
      </c>
      <c r="AC333" s="16" t="s">
        <v>192</v>
      </c>
      <c r="AD333" s="18"/>
      <c r="AE333" s="16" t="s">
        <v>193</v>
      </c>
      <c r="AF333" s="16">
        <v>68.820359999999994</v>
      </c>
      <c r="AG333" s="16">
        <v>95.398920000000004</v>
      </c>
      <c r="AH333" s="16" t="s">
        <v>475</v>
      </c>
      <c r="AI333" s="16">
        <v>5</v>
      </c>
      <c r="AJ333" s="15" t="s">
        <v>192</v>
      </c>
    </row>
    <row r="334" spans="1:36">
      <c r="A334" s="16">
        <v>7014</v>
      </c>
      <c r="B334" s="16" t="s">
        <v>478</v>
      </c>
      <c r="C334" s="686" t="s">
        <v>114</v>
      </c>
      <c r="D334" s="16" t="s">
        <v>132</v>
      </c>
      <c r="E334" s="16" t="s">
        <v>132</v>
      </c>
      <c r="F334" s="16" t="s">
        <v>110</v>
      </c>
      <c r="G334" s="16" t="s">
        <v>114</v>
      </c>
      <c r="H334" s="16"/>
      <c r="I334" s="16"/>
      <c r="J334" s="16"/>
      <c r="K334" s="16"/>
      <c r="L334" s="16"/>
      <c r="M334" s="16"/>
      <c r="N334" s="16">
        <v>56</v>
      </c>
      <c r="O334" s="16">
        <v>90</v>
      </c>
      <c r="P334" s="16">
        <v>91</v>
      </c>
      <c r="Q334" s="16">
        <v>34</v>
      </c>
      <c r="R334" s="16">
        <v>52</v>
      </c>
      <c r="S334" s="16">
        <v>85</v>
      </c>
      <c r="T334" s="16">
        <v>33</v>
      </c>
      <c r="U334" s="16">
        <v>80</v>
      </c>
      <c r="V334" s="16" t="s">
        <v>135</v>
      </c>
      <c r="W334" s="16">
        <v>521</v>
      </c>
      <c r="X334" s="16">
        <v>100</v>
      </c>
      <c r="Y334" s="16" t="s">
        <v>192</v>
      </c>
      <c r="Z334" s="16" t="s">
        <v>193</v>
      </c>
      <c r="AA334" s="18"/>
      <c r="AB334" s="16" t="s">
        <v>192</v>
      </c>
      <c r="AC334" s="16" t="s">
        <v>192</v>
      </c>
      <c r="AD334" s="18"/>
      <c r="AE334" s="16" t="s">
        <v>192</v>
      </c>
      <c r="AF334" s="16">
        <v>77.058819999999997</v>
      </c>
      <c r="AG334" s="16">
        <v>98.235290000000006</v>
      </c>
      <c r="AH334" s="16" t="s">
        <v>475</v>
      </c>
      <c r="AI334" s="16">
        <v>5</v>
      </c>
      <c r="AJ334" s="15" t="s">
        <v>192</v>
      </c>
    </row>
    <row r="335" spans="1:36">
      <c r="A335" s="16">
        <v>7018</v>
      </c>
      <c r="B335" s="16" t="s">
        <v>479</v>
      </c>
      <c r="C335" s="686" t="s">
        <v>114</v>
      </c>
      <c r="D335" s="16" t="s">
        <v>114</v>
      </c>
      <c r="E335" s="16" t="s">
        <v>112</v>
      </c>
      <c r="F335" s="16" t="s">
        <v>110</v>
      </c>
      <c r="G335" s="16"/>
      <c r="H335" s="16"/>
      <c r="I335" s="16"/>
      <c r="J335" s="16"/>
      <c r="K335" s="16"/>
      <c r="L335" s="16"/>
      <c r="M335" s="16"/>
      <c r="N335" s="16">
        <v>46</v>
      </c>
      <c r="O335" s="16">
        <v>79</v>
      </c>
      <c r="P335" s="16">
        <v>87</v>
      </c>
      <c r="Q335" s="16">
        <v>30</v>
      </c>
      <c r="R335" s="16">
        <v>59</v>
      </c>
      <c r="S335" s="16">
        <v>75</v>
      </c>
      <c r="T335" s="16">
        <v>67</v>
      </c>
      <c r="U335" s="16">
        <v>59</v>
      </c>
      <c r="V335" s="16" t="s">
        <v>135</v>
      </c>
      <c r="W335" s="16">
        <v>502</v>
      </c>
      <c r="X335" s="16">
        <v>99</v>
      </c>
      <c r="Y335" s="16" t="s">
        <v>192</v>
      </c>
      <c r="Z335" s="16" t="s">
        <v>192</v>
      </c>
      <c r="AA335" s="18"/>
      <c r="AB335" s="16" t="s">
        <v>192</v>
      </c>
      <c r="AC335" s="16" t="s">
        <v>192</v>
      </c>
      <c r="AD335" s="18"/>
      <c r="AE335" s="16" t="s">
        <v>192</v>
      </c>
      <c r="AF335" s="16">
        <v>51.38888</v>
      </c>
      <c r="AG335" s="16">
        <v>95.833330000000004</v>
      </c>
      <c r="AH335" s="16" t="s">
        <v>475</v>
      </c>
      <c r="AI335" s="16">
        <v>5</v>
      </c>
      <c r="AJ335" s="15" t="s">
        <v>192</v>
      </c>
    </row>
    <row r="336" spans="1:36">
      <c r="A336" s="16">
        <v>7020</v>
      </c>
      <c r="B336" s="16" t="s">
        <v>480</v>
      </c>
      <c r="C336" s="686" t="s">
        <v>132</v>
      </c>
      <c r="D336" s="16" t="s">
        <v>132</v>
      </c>
      <c r="E336" s="16" t="s">
        <v>132</v>
      </c>
      <c r="F336" s="16" t="s">
        <v>132</v>
      </c>
      <c r="G336" s="16" t="s">
        <v>114</v>
      </c>
      <c r="H336" s="16" t="s">
        <v>114</v>
      </c>
      <c r="I336" s="16" t="s">
        <v>112</v>
      </c>
      <c r="J336" s="16" t="s">
        <v>132</v>
      </c>
      <c r="K336" s="16" t="s">
        <v>196</v>
      </c>
      <c r="L336" s="16"/>
      <c r="M336" s="16"/>
      <c r="N336" s="16">
        <v>61</v>
      </c>
      <c r="O336" s="16">
        <v>91</v>
      </c>
      <c r="P336" s="16">
        <v>90</v>
      </c>
      <c r="Q336" s="16">
        <v>42</v>
      </c>
      <c r="R336" s="16">
        <v>63</v>
      </c>
      <c r="S336" s="16">
        <v>84</v>
      </c>
      <c r="T336" s="16">
        <v>57</v>
      </c>
      <c r="U336" s="16">
        <v>82</v>
      </c>
      <c r="V336" s="16" t="s">
        <v>135</v>
      </c>
      <c r="W336" s="16">
        <v>570</v>
      </c>
      <c r="X336" s="16">
        <v>100</v>
      </c>
      <c r="Y336" s="16" t="s">
        <v>192</v>
      </c>
      <c r="Z336" s="16" t="s">
        <v>192</v>
      </c>
      <c r="AA336" s="18"/>
      <c r="AB336" s="16" t="s">
        <v>192</v>
      </c>
      <c r="AC336" s="16" t="s">
        <v>192</v>
      </c>
      <c r="AD336" s="18"/>
      <c r="AE336" s="16" t="s">
        <v>192</v>
      </c>
      <c r="AF336" s="16">
        <v>53.141640000000002</v>
      </c>
      <c r="AG336" s="16">
        <v>92.225769999999997</v>
      </c>
      <c r="AH336" s="16" t="s">
        <v>475</v>
      </c>
      <c r="AI336" s="16">
        <v>5</v>
      </c>
      <c r="AJ336" s="15" t="s">
        <v>192</v>
      </c>
    </row>
    <row r="337" spans="1:36">
      <c r="A337" s="16">
        <v>7022</v>
      </c>
      <c r="B337" s="16" t="s">
        <v>481</v>
      </c>
      <c r="C337" s="686" t="s">
        <v>132</v>
      </c>
      <c r="D337" s="16" t="s">
        <v>114</v>
      </c>
      <c r="E337" s="16" t="s">
        <v>114</v>
      </c>
      <c r="F337" s="16" t="s">
        <v>112</v>
      </c>
      <c r="G337" s="16" t="s">
        <v>114</v>
      </c>
      <c r="H337" s="16" t="s">
        <v>112</v>
      </c>
      <c r="I337" s="16"/>
      <c r="J337" s="16"/>
      <c r="K337" s="16"/>
      <c r="L337" s="16"/>
      <c r="M337" s="16"/>
      <c r="N337" s="16">
        <v>58</v>
      </c>
      <c r="O337" s="16">
        <v>67</v>
      </c>
      <c r="P337" s="16">
        <v>92</v>
      </c>
      <c r="Q337" s="16">
        <v>36</v>
      </c>
      <c r="R337" s="16">
        <v>54</v>
      </c>
      <c r="S337" s="16">
        <v>71</v>
      </c>
      <c r="T337" s="16">
        <v>40</v>
      </c>
      <c r="U337" s="16">
        <v>68</v>
      </c>
      <c r="V337" s="16" t="s">
        <v>135</v>
      </c>
      <c r="W337" s="16">
        <v>486</v>
      </c>
      <c r="X337" s="16">
        <v>99</v>
      </c>
      <c r="Y337" s="16" t="s">
        <v>193</v>
      </c>
      <c r="Z337" s="16" t="s">
        <v>193</v>
      </c>
      <c r="AA337" s="16" t="s">
        <v>192</v>
      </c>
      <c r="AB337" s="16" t="s">
        <v>192</v>
      </c>
      <c r="AC337" s="16" t="s">
        <v>192</v>
      </c>
      <c r="AD337" s="18"/>
      <c r="AE337" s="16" t="s">
        <v>192</v>
      </c>
      <c r="AF337" s="16">
        <v>43.40175</v>
      </c>
      <c r="AG337" s="16">
        <v>77.126090000000005</v>
      </c>
      <c r="AH337" s="16" t="s">
        <v>475</v>
      </c>
      <c r="AI337" s="16">
        <v>5</v>
      </c>
      <c r="AJ337" s="15" t="s">
        <v>193</v>
      </c>
    </row>
    <row r="338" spans="1:36">
      <c r="A338" s="16">
        <v>7024</v>
      </c>
      <c r="B338" s="16" t="s">
        <v>157</v>
      </c>
      <c r="C338" s="686" t="s">
        <v>112</v>
      </c>
      <c r="D338" s="16"/>
      <c r="E338" s="16"/>
      <c r="F338" s="16"/>
      <c r="G338" s="16"/>
      <c r="H338" s="16"/>
      <c r="I338" s="16"/>
      <c r="J338" s="16"/>
      <c r="K338" s="16"/>
      <c r="L338" s="16"/>
      <c r="M338" s="16"/>
      <c r="N338" s="16">
        <v>32</v>
      </c>
      <c r="O338" s="16">
        <v>65</v>
      </c>
      <c r="P338" s="16">
        <v>94</v>
      </c>
      <c r="Q338" s="16">
        <v>34</v>
      </c>
      <c r="R338" s="16">
        <v>44</v>
      </c>
      <c r="S338" s="16">
        <v>75</v>
      </c>
      <c r="T338" s="16">
        <v>39</v>
      </c>
      <c r="U338" s="16">
        <v>73</v>
      </c>
      <c r="V338" s="16" t="s">
        <v>135</v>
      </c>
      <c r="W338" s="16">
        <v>456</v>
      </c>
      <c r="X338" s="16">
        <v>100</v>
      </c>
      <c r="Y338" s="16"/>
      <c r="Z338" s="16" t="s">
        <v>193</v>
      </c>
      <c r="AA338" s="16"/>
      <c r="AB338" s="16"/>
      <c r="AC338" s="16" t="s">
        <v>192</v>
      </c>
      <c r="AD338" s="18"/>
      <c r="AE338" s="16" t="s">
        <v>192</v>
      </c>
      <c r="AF338" s="16">
        <v>70.454539999999994</v>
      </c>
      <c r="AG338" s="16">
        <v>97.727270000000004</v>
      </c>
      <c r="AH338" s="16" t="s">
        <v>475</v>
      </c>
      <c r="AI338" s="16">
        <v>5</v>
      </c>
      <c r="AJ338" s="15" t="s">
        <v>192</v>
      </c>
    </row>
    <row r="339" spans="1:36">
      <c r="A339" s="16">
        <v>7029</v>
      </c>
      <c r="B339" s="16" t="s">
        <v>1366</v>
      </c>
      <c r="C339" s="686" t="s">
        <v>132</v>
      </c>
      <c r="D339" s="16"/>
      <c r="E339" s="16"/>
      <c r="F339" s="16"/>
      <c r="G339" s="16"/>
      <c r="H339" s="16"/>
      <c r="I339" s="16"/>
      <c r="J339" s="16"/>
      <c r="K339" s="16"/>
      <c r="L339" s="16"/>
      <c r="M339" s="16"/>
      <c r="N339" s="16">
        <v>72</v>
      </c>
      <c r="O339" s="16">
        <v>84</v>
      </c>
      <c r="P339" s="16">
        <v>88</v>
      </c>
      <c r="Q339" s="16">
        <v>34</v>
      </c>
      <c r="R339" s="16">
        <v>68</v>
      </c>
      <c r="S339" s="16">
        <v>79</v>
      </c>
      <c r="T339" s="16">
        <v>59</v>
      </c>
      <c r="U339" s="16">
        <v>63</v>
      </c>
      <c r="V339" s="16" t="s">
        <v>135</v>
      </c>
      <c r="W339" s="16">
        <v>547</v>
      </c>
      <c r="X339" s="16">
        <v>100</v>
      </c>
      <c r="Y339" s="16"/>
      <c r="Z339" s="16" t="s">
        <v>192</v>
      </c>
      <c r="AA339" s="18"/>
      <c r="AB339" s="16"/>
      <c r="AC339" s="16" t="s">
        <v>192</v>
      </c>
      <c r="AD339" s="18"/>
      <c r="AE339" s="16" t="s">
        <v>193</v>
      </c>
      <c r="AF339" s="16">
        <v>35.245899999999999</v>
      </c>
      <c r="AG339" s="16">
        <v>78.073769999999996</v>
      </c>
      <c r="AH339" s="16" t="s">
        <v>475</v>
      </c>
      <c r="AI339" s="16">
        <v>5</v>
      </c>
      <c r="AJ339" s="15" t="s">
        <v>193</v>
      </c>
    </row>
    <row r="340" spans="1:36">
      <c r="A340" s="16">
        <v>7033</v>
      </c>
      <c r="B340" s="16" t="s">
        <v>1367</v>
      </c>
      <c r="C340" s="686" t="s">
        <v>132</v>
      </c>
      <c r="D340" s="16"/>
      <c r="E340" s="16"/>
      <c r="F340" s="16"/>
      <c r="G340" s="16"/>
      <c r="H340" s="16"/>
      <c r="I340" s="16"/>
      <c r="J340" s="16"/>
      <c r="K340" s="16"/>
      <c r="L340" s="16"/>
      <c r="M340" s="16"/>
      <c r="N340" s="16">
        <v>70</v>
      </c>
      <c r="O340" s="16">
        <v>83</v>
      </c>
      <c r="P340" s="16">
        <v>88</v>
      </c>
      <c r="Q340" s="16">
        <v>34</v>
      </c>
      <c r="R340" s="16">
        <v>70</v>
      </c>
      <c r="S340" s="16">
        <v>78</v>
      </c>
      <c r="T340" s="16">
        <v>56</v>
      </c>
      <c r="U340" s="16">
        <v>70</v>
      </c>
      <c r="V340" s="16" t="s">
        <v>135</v>
      </c>
      <c r="W340" s="16">
        <v>549</v>
      </c>
      <c r="X340" s="16">
        <v>100</v>
      </c>
      <c r="Y340" s="16"/>
      <c r="Z340" s="16" t="s">
        <v>192</v>
      </c>
      <c r="AA340" s="18"/>
      <c r="AB340" s="16"/>
      <c r="AC340" s="16" t="s">
        <v>192</v>
      </c>
      <c r="AD340" s="18"/>
      <c r="AE340" s="16" t="s">
        <v>193</v>
      </c>
      <c r="AF340" s="16">
        <v>71.171170000000004</v>
      </c>
      <c r="AG340" s="16">
        <v>92.792789999999997</v>
      </c>
      <c r="AH340" s="16" t="s">
        <v>475</v>
      </c>
      <c r="AI340" s="16">
        <v>5</v>
      </c>
      <c r="AJ340" s="15" t="s">
        <v>193</v>
      </c>
    </row>
    <row r="341" spans="1:36">
      <c r="A341" s="16">
        <v>7036</v>
      </c>
      <c r="B341" s="16" t="s">
        <v>482</v>
      </c>
      <c r="C341" s="686" t="s">
        <v>110</v>
      </c>
      <c r="D341" s="16" t="s">
        <v>112</v>
      </c>
      <c r="E341" s="16"/>
      <c r="F341" s="16"/>
      <c r="G341" s="16"/>
      <c r="H341" s="16"/>
      <c r="I341" s="16"/>
      <c r="J341" s="16"/>
      <c r="K341" s="16"/>
      <c r="L341" s="16"/>
      <c r="M341" s="16"/>
      <c r="N341" s="16">
        <v>20</v>
      </c>
      <c r="O341" s="16">
        <v>57</v>
      </c>
      <c r="P341" s="16">
        <v>89</v>
      </c>
      <c r="Q341" s="16">
        <v>0</v>
      </c>
      <c r="R341" s="16">
        <v>35</v>
      </c>
      <c r="S341" s="16">
        <v>79</v>
      </c>
      <c r="T341" s="16">
        <v>47</v>
      </c>
      <c r="U341" s="16">
        <v>73</v>
      </c>
      <c r="V341" s="16" t="s">
        <v>135</v>
      </c>
      <c r="W341" s="16">
        <v>400</v>
      </c>
      <c r="X341" s="16">
        <v>99</v>
      </c>
      <c r="Y341" s="16" t="s">
        <v>192</v>
      </c>
      <c r="Z341" s="16" t="s">
        <v>193</v>
      </c>
      <c r="AA341" s="16"/>
      <c r="AB341" s="16" t="s">
        <v>192</v>
      </c>
      <c r="AC341" s="16" t="s">
        <v>192</v>
      </c>
      <c r="AD341" s="18"/>
      <c r="AE341" s="16" t="s">
        <v>192</v>
      </c>
      <c r="AF341" s="16">
        <v>88.764039999999994</v>
      </c>
      <c r="AG341" s="16">
        <v>96.62921</v>
      </c>
      <c r="AH341" s="16" t="s">
        <v>475</v>
      </c>
      <c r="AI341" s="16">
        <v>5</v>
      </c>
      <c r="AJ341" s="15" t="s">
        <v>192</v>
      </c>
    </row>
    <row r="342" spans="1:36">
      <c r="A342" s="16">
        <v>7037</v>
      </c>
      <c r="B342" s="16" t="s">
        <v>483</v>
      </c>
      <c r="C342" s="686" t="s">
        <v>114</v>
      </c>
      <c r="D342" s="16" t="s">
        <v>112</v>
      </c>
      <c r="E342" s="16" t="s">
        <v>114</v>
      </c>
      <c r="F342" s="16"/>
      <c r="G342" s="16"/>
      <c r="H342" s="16"/>
      <c r="I342" s="16"/>
      <c r="J342" s="16"/>
      <c r="K342" s="16"/>
      <c r="L342" s="16"/>
      <c r="M342" s="16"/>
      <c r="N342" s="16">
        <v>36</v>
      </c>
      <c r="O342" s="16">
        <v>67</v>
      </c>
      <c r="P342" s="16">
        <v>85</v>
      </c>
      <c r="Q342" s="16">
        <v>28</v>
      </c>
      <c r="R342" s="16">
        <v>44</v>
      </c>
      <c r="S342" s="16">
        <v>72</v>
      </c>
      <c r="T342" s="16">
        <v>40</v>
      </c>
      <c r="U342" s="16">
        <v>53</v>
      </c>
      <c r="V342" s="16" t="s">
        <v>135</v>
      </c>
      <c r="W342" s="16">
        <v>425</v>
      </c>
      <c r="X342" s="16">
        <v>99</v>
      </c>
      <c r="Y342" s="16" t="s">
        <v>192</v>
      </c>
      <c r="Z342" s="16" t="s">
        <v>193</v>
      </c>
      <c r="AA342" s="16"/>
      <c r="AB342" s="16" t="s">
        <v>192</v>
      </c>
      <c r="AC342" s="16" t="s">
        <v>192</v>
      </c>
      <c r="AD342" s="18"/>
      <c r="AE342" s="16" t="s">
        <v>192</v>
      </c>
      <c r="AF342" s="16">
        <v>70.270269999999996</v>
      </c>
      <c r="AG342" s="16">
        <v>98.198189999999997</v>
      </c>
      <c r="AH342" s="16" t="s">
        <v>475</v>
      </c>
      <c r="AI342" s="16">
        <v>5</v>
      </c>
      <c r="AJ342" s="15" t="s">
        <v>192</v>
      </c>
    </row>
    <row r="343" spans="1:36">
      <c r="A343" s="16">
        <v>7038</v>
      </c>
      <c r="B343" s="16" t="s">
        <v>1368</v>
      </c>
      <c r="C343" s="686"/>
      <c r="D343" s="16"/>
      <c r="E343" s="16"/>
      <c r="F343" s="16"/>
      <c r="G343" s="16"/>
      <c r="H343" s="16"/>
      <c r="I343" s="16"/>
      <c r="J343" s="16"/>
      <c r="K343" s="16"/>
      <c r="L343" s="16"/>
      <c r="M343" s="16"/>
      <c r="N343" s="16">
        <v>38</v>
      </c>
      <c r="O343" s="16">
        <v>77</v>
      </c>
      <c r="P343" s="16">
        <v>85</v>
      </c>
      <c r="Q343" s="16">
        <v>34</v>
      </c>
      <c r="R343" s="16">
        <v>56</v>
      </c>
      <c r="S343" s="16">
        <v>89</v>
      </c>
      <c r="T343" s="16">
        <v>56</v>
      </c>
      <c r="U343" s="16">
        <v>89</v>
      </c>
      <c r="V343" s="16" t="s">
        <v>135</v>
      </c>
      <c r="W343" s="16">
        <v>524</v>
      </c>
      <c r="X343" s="16">
        <v>100</v>
      </c>
      <c r="Y343" s="16"/>
      <c r="Z343" s="16" t="s">
        <v>192</v>
      </c>
      <c r="AA343" s="18"/>
      <c r="AB343" s="16"/>
      <c r="AC343" s="16" t="s">
        <v>192</v>
      </c>
      <c r="AD343" s="18"/>
      <c r="AE343" s="16" t="s">
        <v>192</v>
      </c>
      <c r="AF343" s="16">
        <v>80</v>
      </c>
      <c r="AG343" s="16">
        <v>85</v>
      </c>
      <c r="AH343" s="16" t="s">
        <v>475</v>
      </c>
      <c r="AI343" s="16">
        <v>5</v>
      </c>
      <c r="AJ343" s="15" t="s">
        <v>192</v>
      </c>
    </row>
    <row r="344" spans="1:36">
      <c r="A344" s="16">
        <v>7042</v>
      </c>
      <c r="B344" s="16" t="s">
        <v>484</v>
      </c>
      <c r="C344" s="686" t="s">
        <v>132</v>
      </c>
      <c r="D344" s="16" t="s">
        <v>114</v>
      </c>
      <c r="E344" s="16"/>
      <c r="F344" s="16" t="s">
        <v>132</v>
      </c>
      <c r="G344" s="16"/>
      <c r="H344" s="16"/>
      <c r="I344" s="16"/>
      <c r="J344" s="16"/>
      <c r="K344" s="16"/>
      <c r="L344" s="16"/>
      <c r="M344" s="16"/>
      <c r="N344" s="16">
        <v>51</v>
      </c>
      <c r="O344" s="16">
        <v>83</v>
      </c>
      <c r="P344" s="16">
        <v>87</v>
      </c>
      <c r="Q344" s="16">
        <v>46</v>
      </c>
      <c r="R344" s="16">
        <v>60</v>
      </c>
      <c r="S344" s="16">
        <v>82</v>
      </c>
      <c r="T344" s="16">
        <v>63</v>
      </c>
      <c r="U344" s="16">
        <v>66</v>
      </c>
      <c r="V344" s="16" t="s">
        <v>135</v>
      </c>
      <c r="W344" s="16">
        <v>538</v>
      </c>
      <c r="X344" s="16">
        <v>100</v>
      </c>
      <c r="Y344" s="16" t="s">
        <v>192</v>
      </c>
      <c r="Z344" s="16" t="s">
        <v>192</v>
      </c>
      <c r="AA344" s="18"/>
      <c r="AB344" s="16" t="s">
        <v>192</v>
      </c>
      <c r="AC344" s="16" t="s">
        <v>192</v>
      </c>
      <c r="AD344" s="18"/>
      <c r="AE344" s="16" t="s">
        <v>192</v>
      </c>
      <c r="AF344" s="16">
        <v>71.938770000000005</v>
      </c>
      <c r="AG344" s="16">
        <v>93.877549999999999</v>
      </c>
      <c r="AH344" s="16" t="s">
        <v>475</v>
      </c>
      <c r="AI344" s="16">
        <v>5</v>
      </c>
      <c r="AJ344" s="15" t="s">
        <v>192</v>
      </c>
    </row>
    <row r="345" spans="1:36">
      <c r="A345" s="16">
        <v>7048</v>
      </c>
      <c r="B345" s="16" t="s">
        <v>1369</v>
      </c>
      <c r="C345" s="686" t="s">
        <v>114</v>
      </c>
      <c r="D345" s="16"/>
      <c r="E345" s="16"/>
      <c r="F345" s="16"/>
      <c r="G345" s="16"/>
      <c r="H345" s="16"/>
      <c r="I345" s="16"/>
      <c r="J345" s="16"/>
      <c r="K345" s="16"/>
      <c r="L345" s="16"/>
      <c r="M345" s="16"/>
      <c r="N345" s="16">
        <v>54</v>
      </c>
      <c r="O345" s="16">
        <v>81</v>
      </c>
      <c r="P345" s="16">
        <v>91</v>
      </c>
      <c r="Q345" s="16">
        <v>34</v>
      </c>
      <c r="R345" s="16">
        <v>57</v>
      </c>
      <c r="S345" s="16">
        <v>78</v>
      </c>
      <c r="T345" s="16">
        <v>47</v>
      </c>
      <c r="U345" s="16">
        <v>61</v>
      </c>
      <c r="V345" s="16" t="s">
        <v>135</v>
      </c>
      <c r="W345" s="16">
        <v>503</v>
      </c>
      <c r="X345" s="16">
        <v>99</v>
      </c>
      <c r="Y345" s="16"/>
      <c r="Z345" s="16" t="s">
        <v>193</v>
      </c>
      <c r="AA345" s="18"/>
      <c r="AB345" s="16"/>
      <c r="AC345" s="16" t="s">
        <v>192</v>
      </c>
      <c r="AD345" s="18"/>
      <c r="AE345" s="16" t="s">
        <v>193</v>
      </c>
      <c r="AF345" s="16">
        <v>48.760330000000003</v>
      </c>
      <c r="AG345" s="16">
        <v>65.977959999999996</v>
      </c>
      <c r="AH345" s="16" t="s">
        <v>475</v>
      </c>
      <c r="AI345" s="16">
        <v>5</v>
      </c>
      <c r="AJ345" s="15" t="s">
        <v>193</v>
      </c>
    </row>
    <row r="346" spans="1:36">
      <c r="A346" s="16">
        <v>7049</v>
      </c>
      <c r="B346" s="16" t="s">
        <v>485</v>
      </c>
      <c r="C346" s="686" t="s">
        <v>114</v>
      </c>
      <c r="D346" s="16" t="s">
        <v>112</v>
      </c>
      <c r="E346" s="16" t="s">
        <v>112</v>
      </c>
      <c r="F346" s="16"/>
      <c r="G346" s="16"/>
      <c r="H346" s="16"/>
      <c r="I346" s="16"/>
      <c r="J346" s="16"/>
      <c r="K346" s="16"/>
      <c r="L346" s="16"/>
      <c r="M346" s="16"/>
      <c r="N346" s="16">
        <v>36</v>
      </c>
      <c r="O346" s="16">
        <v>66</v>
      </c>
      <c r="P346" s="16">
        <v>90</v>
      </c>
      <c r="Q346" s="16">
        <v>22</v>
      </c>
      <c r="R346" s="16">
        <v>51</v>
      </c>
      <c r="S346" s="16">
        <v>70</v>
      </c>
      <c r="T346" s="16">
        <v>49</v>
      </c>
      <c r="U346" s="16">
        <v>64</v>
      </c>
      <c r="V346" s="16" t="s">
        <v>140</v>
      </c>
      <c r="W346" s="16">
        <v>448</v>
      </c>
      <c r="X346" s="16">
        <v>99</v>
      </c>
      <c r="Y346" s="16" t="s">
        <v>192</v>
      </c>
      <c r="Z346" s="16" t="s">
        <v>193</v>
      </c>
      <c r="AA346" s="18"/>
      <c r="AB346" s="16" t="s">
        <v>192</v>
      </c>
      <c r="AC346" s="16" t="s">
        <v>192</v>
      </c>
      <c r="AD346" s="18"/>
      <c r="AE346" s="16" t="s">
        <v>193</v>
      </c>
      <c r="AF346" s="16">
        <v>82.764809999999997</v>
      </c>
      <c r="AG346" s="16">
        <v>97.965289999999996</v>
      </c>
      <c r="AH346" s="16" t="s">
        <v>475</v>
      </c>
      <c r="AI346" s="16">
        <v>5</v>
      </c>
      <c r="AJ346" s="15" t="s">
        <v>192</v>
      </c>
    </row>
    <row r="347" spans="1:36">
      <c r="A347" s="16">
        <v>7051</v>
      </c>
      <c r="B347" s="16" t="s">
        <v>486</v>
      </c>
      <c r="C347" s="686" t="s">
        <v>112</v>
      </c>
      <c r="D347" s="16" t="s">
        <v>112</v>
      </c>
      <c r="E347" s="16" t="s">
        <v>112</v>
      </c>
      <c r="F347" s="16" t="s">
        <v>112</v>
      </c>
      <c r="G347" s="16" t="s">
        <v>112</v>
      </c>
      <c r="H347" s="16" t="s">
        <v>112</v>
      </c>
      <c r="I347" s="16" t="s">
        <v>112</v>
      </c>
      <c r="J347" s="16" t="s">
        <v>112</v>
      </c>
      <c r="K347" s="16" t="s">
        <v>112</v>
      </c>
      <c r="L347" s="16" t="s">
        <v>112</v>
      </c>
      <c r="M347" s="16" t="s">
        <v>112</v>
      </c>
      <c r="N347" s="16">
        <v>48</v>
      </c>
      <c r="O347" s="16">
        <v>79</v>
      </c>
      <c r="P347" s="16">
        <v>88</v>
      </c>
      <c r="Q347" s="16">
        <v>35</v>
      </c>
      <c r="R347" s="16">
        <v>51</v>
      </c>
      <c r="S347" s="16">
        <v>80</v>
      </c>
      <c r="T347" s="16">
        <v>44</v>
      </c>
      <c r="U347" s="16">
        <v>71</v>
      </c>
      <c r="V347" s="16" t="s">
        <v>141</v>
      </c>
      <c r="W347" s="16">
        <v>506</v>
      </c>
      <c r="X347" s="16">
        <v>97</v>
      </c>
      <c r="Y347" s="16" t="s">
        <v>193</v>
      </c>
      <c r="Z347" s="16" t="s">
        <v>193</v>
      </c>
      <c r="AA347" s="18" t="s">
        <v>193</v>
      </c>
      <c r="AB347" s="16" t="s">
        <v>192</v>
      </c>
      <c r="AC347" s="16" t="s">
        <v>192</v>
      </c>
      <c r="AD347" s="18"/>
      <c r="AE347" s="16" t="s">
        <v>193</v>
      </c>
      <c r="AF347" s="16">
        <v>63.727739999999997</v>
      </c>
      <c r="AG347" s="16">
        <v>95.43365</v>
      </c>
      <c r="AH347" s="16" t="s">
        <v>475</v>
      </c>
      <c r="AI347" s="16">
        <v>5</v>
      </c>
      <c r="AJ347" s="15" t="s">
        <v>192</v>
      </c>
    </row>
    <row r="348" spans="1:36">
      <c r="A348" s="16">
        <v>7053</v>
      </c>
      <c r="B348" s="16" t="s">
        <v>1370</v>
      </c>
      <c r="C348" s="686" t="s">
        <v>110</v>
      </c>
      <c r="D348" s="16"/>
      <c r="E348" s="16"/>
      <c r="F348" s="16"/>
      <c r="G348" s="16"/>
      <c r="H348" s="16"/>
      <c r="I348" s="16"/>
      <c r="J348" s="16"/>
      <c r="K348" s="16"/>
      <c r="L348" s="16"/>
      <c r="M348" s="16"/>
      <c r="N348" s="16">
        <v>26</v>
      </c>
      <c r="O348" s="16">
        <v>57</v>
      </c>
      <c r="P348" s="16">
        <v>88</v>
      </c>
      <c r="Q348" s="16">
        <v>34</v>
      </c>
      <c r="R348" s="16">
        <v>40</v>
      </c>
      <c r="S348" s="16">
        <v>68</v>
      </c>
      <c r="T348" s="16">
        <v>40</v>
      </c>
      <c r="U348" s="16">
        <v>57</v>
      </c>
      <c r="V348" s="16" t="s">
        <v>135</v>
      </c>
      <c r="W348" s="16">
        <v>410</v>
      </c>
      <c r="X348" s="16">
        <v>100</v>
      </c>
      <c r="Y348" s="16"/>
      <c r="Z348" s="16" t="s">
        <v>193</v>
      </c>
      <c r="AA348" s="18"/>
      <c r="AB348" s="16"/>
      <c r="AC348" s="16" t="s">
        <v>192</v>
      </c>
      <c r="AD348" s="18"/>
      <c r="AE348" s="16" t="s">
        <v>192</v>
      </c>
      <c r="AF348" s="16">
        <v>49.122799999999998</v>
      </c>
      <c r="AG348" s="16">
        <v>91.228070000000002</v>
      </c>
      <c r="AH348" s="16" t="s">
        <v>475</v>
      </c>
      <c r="AI348" s="16">
        <v>5</v>
      </c>
      <c r="AJ348" s="15" t="s">
        <v>193</v>
      </c>
    </row>
    <row r="349" spans="1:36">
      <c r="A349" s="16">
        <v>7055</v>
      </c>
      <c r="B349" s="16" t="s">
        <v>487</v>
      </c>
      <c r="C349" s="686" t="s">
        <v>132</v>
      </c>
      <c r="D349" s="16" t="s">
        <v>132</v>
      </c>
      <c r="E349" s="16" t="s">
        <v>132</v>
      </c>
      <c r="F349" s="16" t="s">
        <v>114</v>
      </c>
      <c r="G349" s="16"/>
      <c r="H349" s="16"/>
      <c r="I349" s="16"/>
      <c r="J349" s="16"/>
      <c r="K349" s="16"/>
      <c r="L349" s="16"/>
      <c r="M349" s="16"/>
      <c r="N349" s="16">
        <v>85</v>
      </c>
      <c r="O349" s="16">
        <v>89</v>
      </c>
      <c r="P349" s="16">
        <v>90</v>
      </c>
      <c r="Q349" s="16">
        <v>49</v>
      </c>
      <c r="R349" s="16">
        <v>78</v>
      </c>
      <c r="S349" s="16">
        <v>81</v>
      </c>
      <c r="T349" s="16">
        <v>78</v>
      </c>
      <c r="U349" s="16">
        <v>83</v>
      </c>
      <c r="V349" s="16" t="s">
        <v>135</v>
      </c>
      <c r="W349" s="16">
        <v>633</v>
      </c>
      <c r="X349" s="16">
        <v>100</v>
      </c>
      <c r="Y349" s="16" t="s">
        <v>192</v>
      </c>
      <c r="Z349" s="16" t="s">
        <v>192</v>
      </c>
      <c r="AA349" s="18"/>
      <c r="AB349" s="16" t="s">
        <v>192</v>
      </c>
      <c r="AC349" s="16" t="s">
        <v>192</v>
      </c>
      <c r="AD349" s="18"/>
      <c r="AE349" s="16" t="s">
        <v>193</v>
      </c>
      <c r="AF349" s="16">
        <v>62.251649999999998</v>
      </c>
      <c r="AG349" s="16">
        <v>84.768209999999996</v>
      </c>
      <c r="AH349" s="16" t="s">
        <v>197</v>
      </c>
      <c r="AI349" s="16">
        <v>5</v>
      </c>
      <c r="AJ349" s="15" t="s">
        <v>192</v>
      </c>
    </row>
    <row r="350" spans="1:36">
      <c r="A350" s="16">
        <v>7056</v>
      </c>
      <c r="B350" s="16" t="s">
        <v>129</v>
      </c>
      <c r="C350" s="686" t="s">
        <v>114</v>
      </c>
      <c r="D350" s="18" t="s">
        <v>132</v>
      </c>
      <c r="E350" s="18"/>
      <c r="F350" s="18"/>
      <c r="G350" s="18"/>
      <c r="H350" s="18"/>
      <c r="I350" s="18"/>
      <c r="J350" s="18"/>
      <c r="K350" s="18"/>
      <c r="L350" s="18"/>
      <c r="M350" s="18"/>
      <c r="N350" s="16">
        <v>36</v>
      </c>
      <c r="O350" s="16">
        <v>78</v>
      </c>
      <c r="P350" s="16">
        <v>86</v>
      </c>
      <c r="Q350" s="16">
        <v>34</v>
      </c>
      <c r="R350" s="16">
        <v>54</v>
      </c>
      <c r="S350" s="16">
        <v>84</v>
      </c>
      <c r="T350" s="16">
        <v>60</v>
      </c>
      <c r="U350" s="16">
        <v>80</v>
      </c>
      <c r="V350" s="16" t="s">
        <v>135</v>
      </c>
      <c r="W350" s="16">
        <v>512</v>
      </c>
      <c r="X350" s="16">
        <v>100</v>
      </c>
      <c r="Y350" s="18" t="s">
        <v>192</v>
      </c>
      <c r="Z350" s="16" t="s">
        <v>192</v>
      </c>
      <c r="AA350" s="18"/>
      <c r="AB350" s="18" t="s">
        <v>192</v>
      </c>
      <c r="AC350" s="16" t="s">
        <v>192</v>
      </c>
      <c r="AD350" s="18"/>
      <c r="AE350" s="16" t="s">
        <v>193</v>
      </c>
      <c r="AF350" s="16">
        <v>71.929820000000007</v>
      </c>
      <c r="AG350" s="16">
        <v>96.491219999999998</v>
      </c>
      <c r="AH350" s="16" t="s">
        <v>475</v>
      </c>
      <c r="AI350" s="16">
        <v>5</v>
      </c>
      <c r="AJ350" s="15" t="s">
        <v>192</v>
      </c>
    </row>
    <row r="351" spans="1:36">
      <c r="A351" s="16">
        <v>7058</v>
      </c>
      <c r="B351" s="16" t="s">
        <v>1309</v>
      </c>
      <c r="C351" s="686"/>
      <c r="D351" s="16"/>
      <c r="E351" s="16"/>
      <c r="F351" s="16"/>
      <c r="G351" s="16"/>
      <c r="H351" s="16"/>
      <c r="I351" s="16"/>
      <c r="J351" s="16"/>
      <c r="K351" s="16"/>
      <c r="L351" s="16"/>
      <c r="M351" s="16"/>
      <c r="N351" s="16">
        <v>25</v>
      </c>
      <c r="O351" s="16">
        <v>63</v>
      </c>
      <c r="P351" s="16">
        <v>88</v>
      </c>
      <c r="Q351" s="16">
        <v>34</v>
      </c>
      <c r="R351" s="16">
        <v>50</v>
      </c>
      <c r="S351" s="16">
        <v>78</v>
      </c>
      <c r="T351" s="16">
        <v>50</v>
      </c>
      <c r="U351" s="16">
        <v>78</v>
      </c>
      <c r="V351" s="16" t="s">
        <v>135</v>
      </c>
      <c r="W351" s="16">
        <v>466</v>
      </c>
      <c r="X351" s="16">
        <v>100</v>
      </c>
      <c r="Y351" s="16"/>
      <c r="Z351" s="16" t="s">
        <v>192</v>
      </c>
      <c r="AA351" s="18"/>
      <c r="AB351" s="16"/>
      <c r="AC351" s="16" t="s">
        <v>192</v>
      </c>
      <c r="AD351" s="18"/>
      <c r="AE351" s="16" t="s">
        <v>192</v>
      </c>
      <c r="AF351" s="16">
        <v>96</v>
      </c>
      <c r="AG351" s="16">
        <v>96</v>
      </c>
      <c r="AH351" s="16" t="s">
        <v>475</v>
      </c>
      <c r="AI351" s="16">
        <v>5</v>
      </c>
      <c r="AJ351" s="15" t="s">
        <v>193</v>
      </c>
    </row>
    <row r="352" spans="1:36">
      <c r="A352" s="16">
        <v>7059</v>
      </c>
      <c r="B352" s="16" t="s">
        <v>951</v>
      </c>
      <c r="C352" s="686" t="s">
        <v>114</v>
      </c>
      <c r="D352" s="16"/>
      <c r="E352" s="16"/>
      <c r="F352" s="16"/>
      <c r="G352" s="16"/>
      <c r="H352" s="16"/>
      <c r="I352" s="16"/>
      <c r="J352" s="16"/>
      <c r="K352" s="16"/>
      <c r="L352" s="16"/>
      <c r="M352" s="16"/>
      <c r="N352" s="16">
        <v>78</v>
      </c>
      <c r="O352" s="16">
        <v>69</v>
      </c>
      <c r="P352" s="16">
        <v>94</v>
      </c>
      <c r="Q352" s="16">
        <v>43</v>
      </c>
      <c r="R352" s="16">
        <v>66</v>
      </c>
      <c r="S352" s="16">
        <v>56</v>
      </c>
      <c r="T352" s="16">
        <v>58</v>
      </c>
      <c r="U352" s="16">
        <v>52</v>
      </c>
      <c r="V352" s="16" t="s">
        <v>135</v>
      </c>
      <c r="W352" s="16">
        <v>516</v>
      </c>
      <c r="X352" s="16">
        <v>99</v>
      </c>
      <c r="Y352" s="16"/>
      <c r="Z352" s="16" t="s">
        <v>192</v>
      </c>
      <c r="AA352" s="18"/>
      <c r="AB352" s="16"/>
      <c r="AC352" s="16" t="s">
        <v>192</v>
      </c>
      <c r="AD352" s="18"/>
      <c r="AE352" s="16" t="s">
        <v>192</v>
      </c>
      <c r="AF352" s="16">
        <v>20.190470000000001</v>
      </c>
      <c r="AG352" s="16">
        <v>68.190470000000005</v>
      </c>
      <c r="AH352" s="16" t="s">
        <v>475</v>
      </c>
      <c r="AI352" s="16">
        <v>5</v>
      </c>
      <c r="AJ352" s="15" t="s">
        <v>193</v>
      </c>
    </row>
    <row r="353" spans="1:36">
      <c r="A353" s="16">
        <v>7062</v>
      </c>
      <c r="B353" s="16" t="s">
        <v>1371</v>
      </c>
      <c r="C353" s="686"/>
      <c r="D353" s="16"/>
      <c r="E353" s="16"/>
      <c r="F353" s="16"/>
      <c r="G353" s="16"/>
      <c r="H353" s="16"/>
      <c r="I353" s="16"/>
      <c r="J353" s="16"/>
      <c r="K353" s="16"/>
      <c r="L353" s="16"/>
      <c r="M353" s="16"/>
      <c r="N353" s="16">
        <v>0</v>
      </c>
      <c r="O353" s="16">
        <v>17</v>
      </c>
      <c r="P353" s="16">
        <v>53</v>
      </c>
      <c r="Q353" s="16">
        <v>34</v>
      </c>
      <c r="R353" s="16">
        <v>29</v>
      </c>
      <c r="S353" s="16">
        <v>50</v>
      </c>
      <c r="T353" s="16">
        <v>29</v>
      </c>
      <c r="U353" s="16">
        <v>50</v>
      </c>
      <c r="V353" s="16" t="s">
        <v>135</v>
      </c>
      <c r="W353" s="16">
        <v>262</v>
      </c>
      <c r="X353" s="16">
        <v>73</v>
      </c>
      <c r="Y353" s="16"/>
      <c r="Z353" s="16" t="s">
        <v>193</v>
      </c>
      <c r="AA353" s="18"/>
      <c r="AB353" s="16"/>
      <c r="AC353" s="16" t="s">
        <v>192</v>
      </c>
      <c r="AD353" s="18"/>
      <c r="AE353" s="16" t="s">
        <v>192</v>
      </c>
      <c r="AF353" s="16">
        <v>49.24924</v>
      </c>
      <c r="AG353" s="16">
        <v>95.195189999999997</v>
      </c>
      <c r="AH353" s="16" t="s">
        <v>475</v>
      </c>
      <c r="AI353" s="16">
        <v>5</v>
      </c>
      <c r="AJ353" s="15" t="s">
        <v>193</v>
      </c>
    </row>
    <row r="354" spans="1:36">
      <c r="A354" s="16">
        <v>7065</v>
      </c>
      <c r="B354" s="16" t="s">
        <v>1372</v>
      </c>
      <c r="C354" s="686" t="s">
        <v>131</v>
      </c>
      <c r="D354" s="16"/>
      <c r="E354" s="16"/>
      <c r="F354" s="16"/>
      <c r="G354" s="16"/>
      <c r="H354" s="16"/>
      <c r="I354" s="16"/>
      <c r="J354" s="16"/>
      <c r="K354" s="16"/>
      <c r="L354" s="16"/>
      <c r="M354" s="16"/>
      <c r="N354" s="16"/>
      <c r="O354" s="16"/>
      <c r="P354" s="16"/>
      <c r="Q354" s="16"/>
      <c r="R354" s="16"/>
      <c r="S354" s="16"/>
      <c r="T354" s="16"/>
      <c r="U354" s="16"/>
      <c r="V354" s="16"/>
      <c r="W354" s="16"/>
      <c r="X354" s="16">
        <v>68</v>
      </c>
      <c r="Y354" s="16"/>
      <c r="Z354" s="16"/>
      <c r="AA354" s="16"/>
      <c r="AB354" s="16"/>
      <c r="AC354" s="16"/>
      <c r="AD354" s="18"/>
      <c r="AE354" s="16" t="s">
        <v>192</v>
      </c>
      <c r="AF354" s="16">
        <v>55.102040000000002</v>
      </c>
      <c r="AG354" s="16">
        <v>90.929699999999997</v>
      </c>
      <c r="AH354" s="16" t="s">
        <v>475</v>
      </c>
      <c r="AI354" s="16">
        <v>5</v>
      </c>
      <c r="AJ354" s="15" t="s">
        <v>193</v>
      </c>
    </row>
    <row r="355" spans="1:36">
      <c r="A355" s="16">
        <v>7071</v>
      </c>
      <c r="B355" s="16" t="s">
        <v>488</v>
      </c>
      <c r="C355" s="686" t="s">
        <v>132</v>
      </c>
      <c r="D355" s="16" t="s">
        <v>112</v>
      </c>
      <c r="E355" s="16" t="s">
        <v>112</v>
      </c>
      <c r="F355" s="16" t="s">
        <v>112</v>
      </c>
      <c r="G355" s="16" t="s">
        <v>112</v>
      </c>
      <c r="H355" s="16" t="s">
        <v>112</v>
      </c>
      <c r="I355" s="16" t="s">
        <v>112</v>
      </c>
      <c r="J355" s="16" t="s">
        <v>112</v>
      </c>
      <c r="K355" s="16" t="s">
        <v>112</v>
      </c>
      <c r="L355" s="16" t="s">
        <v>112</v>
      </c>
      <c r="M355" s="16" t="s">
        <v>112</v>
      </c>
      <c r="N355" s="16">
        <v>54</v>
      </c>
      <c r="O355" s="16">
        <v>77</v>
      </c>
      <c r="P355" s="16">
        <v>90</v>
      </c>
      <c r="Q355" s="16">
        <v>40</v>
      </c>
      <c r="R355" s="16">
        <v>60</v>
      </c>
      <c r="S355" s="16">
        <v>79</v>
      </c>
      <c r="T355" s="16">
        <v>55</v>
      </c>
      <c r="U355" s="16">
        <v>73</v>
      </c>
      <c r="V355" s="16" t="s">
        <v>141</v>
      </c>
      <c r="W355" s="16">
        <v>538</v>
      </c>
      <c r="X355" s="16">
        <v>99</v>
      </c>
      <c r="Y355" s="16" t="s">
        <v>193</v>
      </c>
      <c r="Z355" s="16" t="s">
        <v>192</v>
      </c>
      <c r="AA355" s="16"/>
      <c r="AB355" s="16" t="s">
        <v>192</v>
      </c>
      <c r="AC355" s="16" t="s">
        <v>192</v>
      </c>
      <c r="AD355" s="18"/>
      <c r="AE355" s="16" t="s">
        <v>193</v>
      </c>
      <c r="AF355" s="16">
        <v>64.122860000000003</v>
      </c>
      <c r="AG355" s="16">
        <v>90.278649999999999</v>
      </c>
      <c r="AH355" s="16" t="s">
        <v>475</v>
      </c>
      <c r="AI355" s="16">
        <v>5</v>
      </c>
      <c r="AJ355" s="15" t="s">
        <v>192</v>
      </c>
    </row>
    <row r="356" spans="1:36">
      <c r="A356" s="16">
        <v>7081</v>
      </c>
      <c r="B356" s="16" t="s">
        <v>924</v>
      </c>
      <c r="C356" s="686" t="s">
        <v>132</v>
      </c>
      <c r="D356" s="16" t="s">
        <v>132</v>
      </c>
      <c r="E356" s="16" t="s">
        <v>132</v>
      </c>
      <c r="F356" s="16" t="s">
        <v>132</v>
      </c>
      <c r="G356" s="16" t="s">
        <v>132</v>
      </c>
      <c r="H356" s="16" t="s">
        <v>132</v>
      </c>
      <c r="I356" s="16" t="s">
        <v>132</v>
      </c>
      <c r="J356" s="16" t="s">
        <v>132</v>
      </c>
      <c r="K356" s="16" t="s">
        <v>132</v>
      </c>
      <c r="L356" s="16" t="s">
        <v>132</v>
      </c>
      <c r="M356" s="16" t="s">
        <v>112</v>
      </c>
      <c r="N356" s="16">
        <v>87</v>
      </c>
      <c r="O356" s="16">
        <v>94</v>
      </c>
      <c r="P356" s="16">
        <v>99</v>
      </c>
      <c r="Q356" s="16">
        <v>74</v>
      </c>
      <c r="R356" s="16">
        <v>77</v>
      </c>
      <c r="S356" s="16">
        <v>85</v>
      </c>
      <c r="T356" s="16">
        <v>73</v>
      </c>
      <c r="U356" s="16">
        <v>89</v>
      </c>
      <c r="V356" s="16" t="s">
        <v>135</v>
      </c>
      <c r="W356" s="16">
        <v>678</v>
      </c>
      <c r="X356" s="16">
        <v>99</v>
      </c>
      <c r="Y356" s="16" t="s">
        <v>192</v>
      </c>
      <c r="Z356" s="16" t="s">
        <v>192</v>
      </c>
      <c r="AA356" s="18"/>
      <c r="AB356" s="16" t="s">
        <v>192</v>
      </c>
      <c r="AC356" s="16" t="s">
        <v>192</v>
      </c>
      <c r="AD356" s="18"/>
      <c r="AE356" s="16" t="s">
        <v>193</v>
      </c>
      <c r="AF356" s="16">
        <v>37.875749999999996</v>
      </c>
      <c r="AG356" s="16">
        <v>71.943879999999993</v>
      </c>
      <c r="AH356" s="16" t="s">
        <v>475</v>
      </c>
      <c r="AI356" s="16">
        <v>5</v>
      </c>
      <c r="AJ356" s="15" t="s">
        <v>193</v>
      </c>
    </row>
    <row r="357" spans="1:36">
      <c r="A357" s="16">
        <v>7101</v>
      </c>
      <c r="B357" s="16" t="s">
        <v>490</v>
      </c>
      <c r="C357" s="686" t="s">
        <v>132</v>
      </c>
      <c r="D357" s="16" t="s">
        <v>132</v>
      </c>
      <c r="E357" s="16" t="s">
        <v>132</v>
      </c>
      <c r="F357" s="16" t="s">
        <v>114</v>
      </c>
      <c r="G357" s="16" t="s">
        <v>132</v>
      </c>
      <c r="H357" s="16" t="s">
        <v>132</v>
      </c>
      <c r="I357" s="16" t="s">
        <v>132</v>
      </c>
      <c r="J357" s="16" t="s">
        <v>132</v>
      </c>
      <c r="K357" s="16" t="s">
        <v>132</v>
      </c>
      <c r="L357" s="16" t="s">
        <v>114</v>
      </c>
      <c r="M357" s="16" t="s">
        <v>132</v>
      </c>
      <c r="N357" s="16">
        <v>77</v>
      </c>
      <c r="O357" s="16">
        <v>91</v>
      </c>
      <c r="P357" s="16">
        <v>98</v>
      </c>
      <c r="Q357" s="16">
        <v>63</v>
      </c>
      <c r="R357" s="16">
        <v>70</v>
      </c>
      <c r="S357" s="16">
        <v>81</v>
      </c>
      <c r="T357" s="16">
        <v>54</v>
      </c>
      <c r="U357" s="16">
        <v>76</v>
      </c>
      <c r="V357" s="16" t="s">
        <v>141</v>
      </c>
      <c r="W357" s="16">
        <v>620</v>
      </c>
      <c r="X357" s="16">
        <v>100</v>
      </c>
      <c r="Y357" s="16" t="s">
        <v>192</v>
      </c>
      <c r="Z357" s="16" t="s">
        <v>192</v>
      </c>
      <c r="AA357" s="18"/>
      <c r="AB357" s="16" t="s">
        <v>192</v>
      </c>
      <c r="AC357" s="16" t="s">
        <v>192</v>
      </c>
      <c r="AD357" s="18"/>
      <c r="AE357" s="16" t="s">
        <v>193</v>
      </c>
      <c r="AF357" s="16">
        <v>44.060400000000001</v>
      </c>
      <c r="AG357" s="16">
        <v>80.402680000000004</v>
      </c>
      <c r="AH357" s="16" t="s">
        <v>475</v>
      </c>
      <c r="AI357" s="16">
        <v>5</v>
      </c>
      <c r="AJ357" s="15" t="s">
        <v>193</v>
      </c>
    </row>
    <row r="358" spans="1:36">
      <c r="A358" s="16">
        <v>7111</v>
      </c>
      <c r="B358" s="16" t="s">
        <v>491</v>
      </c>
      <c r="C358" s="686" t="s">
        <v>112</v>
      </c>
      <c r="D358" s="16" t="s">
        <v>110</v>
      </c>
      <c r="E358" s="16" t="s">
        <v>112</v>
      </c>
      <c r="F358" s="16" t="s">
        <v>116</v>
      </c>
      <c r="G358" s="16" t="s">
        <v>112</v>
      </c>
      <c r="H358" s="16" t="s">
        <v>112</v>
      </c>
      <c r="I358" s="16" t="s">
        <v>110</v>
      </c>
      <c r="J358" s="16" t="s">
        <v>110</v>
      </c>
      <c r="K358" s="16" t="s">
        <v>112</v>
      </c>
      <c r="L358" s="16" t="s">
        <v>110</v>
      </c>
      <c r="M358" s="16" t="s">
        <v>110</v>
      </c>
      <c r="N358" s="16">
        <v>36</v>
      </c>
      <c r="O358" s="16">
        <v>69</v>
      </c>
      <c r="P358" s="16">
        <v>86</v>
      </c>
      <c r="Q358" s="16">
        <v>24</v>
      </c>
      <c r="R358" s="16">
        <v>47</v>
      </c>
      <c r="S358" s="16">
        <v>76</v>
      </c>
      <c r="T358" s="16">
        <v>46</v>
      </c>
      <c r="U358" s="16">
        <v>73</v>
      </c>
      <c r="V358" s="16" t="s">
        <v>141</v>
      </c>
      <c r="W358" s="16">
        <v>467</v>
      </c>
      <c r="X358" s="16">
        <v>98</v>
      </c>
      <c r="Y358" s="16" t="s">
        <v>193</v>
      </c>
      <c r="Z358" s="16" t="s">
        <v>193</v>
      </c>
      <c r="AA358" s="18" t="s">
        <v>193</v>
      </c>
      <c r="AB358" s="16" t="s">
        <v>192</v>
      </c>
      <c r="AC358" s="16" t="s">
        <v>192</v>
      </c>
      <c r="AD358" s="18"/>
      <c r="AE358" s="16" t="s">
        <v>193</v>
      </c>
      <c r="AF358" s="16">
        <v>80.724819999999994</v>
      </c>
      <c r="AG358" s="16">
        <v>98.107759999999999</v>
      </c>
      <c r="AH358" s="16" t="s">
        <v>475</v>
      </c>
      <c r="AI358" s="16">
        <v>5</v>
      </c>
      <c r="AJ358" s="15" t="s">
        <v>192</v>
      </c>
    </row>
    <row r="359" spans="1:36">
      <c r="A359" s="16">
        <v>7121</v>
      </c>
      <c r="B359" s="16" t="s">
        <v>492</v>
      </c>
      <c r="C359" s="686" t="s">
        <v>114</v>
      </c>
      <c r="D359" s="16" t="s">
        <v>132</v>
      </c>
      <c r="E359" s="16" t="s">
        <v>114</v>
      </c>
      <c r="F359" s="16" t="s">
        <v>112</v>
      </c>
      <c r="G359" s="16" t="s">
        <v>114</v>
      </c>
      <c r="H359" s="16" t="s">
        <v>132</v>
      </c>
      <c r="I359" s="16" t="s">
        <v>112</v>
      </c>
      <c r="J359" s="16"/>
      <c r="K359" s="16"/>
      <c r="L359" s="16"/>
      <c r="M359" s="16"/>
      <c r="N359" s="16">
        <v>58</v>
      </c>
      <c r="O359" s="16">
        <v>86</v>
      </c>
      <c r="P359" s="16">
        <v>90</v>
      </c>
      <c r="Q359" s="16">
        <v>36</v>
      </c>
      <c r="R359" s="16">
        <v>57</v>
      </c>
      <c r="S359" s="16">
        <v>80</v>
      </c>
      <c r="T359" s="16">
        <v>48</v>
      </c>
      <c r="U359" s="16">
        <v>73</v>
      </c>
      <c r="V359" s="16" t="s">
        <v>141</v>
      </c>
      <c r="W359" s="16">
        <v>538</v>
      </c>
      <c r="X359" s="16">
        <v>99</v>
      </c>
      <c r="Y359" s="16" t="s">
        <v>192</v>
      </c>
      <c r="Z359" s="16" t="s">
        <v>193</v>
      </c>
      <c r="AA359" s="18" t="s">
        <v>193</v>
      </c>
      <c r="AB359" s="16" t="s">
        <v>192</v>
      </c>
      <c r="AC359" s="16" t="s">
        <v>192</v>
      </c>
      <c r="AD359" s="18"/>
      <c r="AE359" s="16" t="s">
        <v>193</v>
      </c>
      <c r="AF359" s="16">
        <v>50.891129999999997</v>
      </c>
      <c r="AG359" s="16">
        <v>91.594409999999996</v>
      </c>
      <c r="AH359" s="16" t="s">
        <v>475</v>
      </c>
      <c r="AI359" s="16">
        <v>5</v>
      </c>
      <c r="AJ359" s="15" t="s">
        <v>192</v>
      </c>
    </row>
    <row r="360" spans="1:36">
      <c r="A360" s="16">
        <v>7131</v>
      </c>
      <c r="B360" s="16" t="s">
        <v>493</v>
      </c>
      <c r="C360" s="686" t="s">
        <v>112</v>
      </c>
      <c r="D360" s="16" t="s">
        <v>110</v>
      </c>
      <c r="E360" s="16" t="s">
        <v>110</v>
      </c>
      <c r="F360" s="16" t="s">
        <v>116</v>
      </c>
      <c r="G360" s="16" t="s">
        <v>112</v>
      </c>
      <c r="H360" s="16" t="s">
        <v>110</v>
      </c>
      <c r="I360" s="16" t="s">
        <v>110</v>
      </c>
      <c r="J360" s="16" t="s">
        <v>112</v>
      </c>
      <c r="K360" s="16" t="s">
        <v>110</v>
      </c>
      <c r="L360" s="16" t="s">
        <v>112</v>
      </c>
      <c r="M360" s="16" t="s">
        <v>110</v>
      </c>
      <c r="N360" s="16">
        <v>28</v>
      </c>
      <c r="O360" s="16">
        <v>62</v>
      </c>
      <c r="P360" s="16">
        <v>83</v>
      </c>
      <c r="Q360" s="16">
        <v>28</v>
      </c>
      <c r="R360" s="16">
        <v>47</v>
      </c>
      <c r="S360" s="16">
        <v>71</v>
      </c>
      <c r="T360" s="16">
        <v>48</v>
      </c>
      <c r="U360" s="16">
        <v>68</v>
      </c>
      <c r="V360" s="16" t="s">
        <v>140</v>
      </c>
      <c r="W360" s="16">
        <v>435</v>
      </c>
      <c r="X360" s="16">
        <v>98</v>
      </c>
      <c r="Y360" s="16" t="s">
        <v>193</v>
      </c>
      <c r="Z360" s="16" t="s">
        <v>193</v>
      </c>
      <c r="AA360" s="18" t="s">
        <v>192</v>
      </c>
      <c r="AB360" s="16" t="s">
        <v>192</v>
      </c>
      <c r="AC360" s="16" t="s">
        <v>192</v>
      </c>
      <c r="AD360" s="18"/>
      <c r="AE360" s="16" t="s">
        <v>193</v>
      </c>
      <c r="AF360" s="16">
        <v>76.31447</v>
      </c>
      <c r="AG360" s="16">
        <v>96.394589999999994</v>
      </c>
      <c r="AH360" s="16" t="s">
        <v>475</v>
      </c>
      <c r="AI360" s="16">
        <v>5</v>
      </c>
      <c r="AJ360" s="15" t="s">
        <v>192</v>
      </c>
    </row>
    <row r="361" spans="1:36">
      <c r="A361" s="16">
        <v>7141</v>
      </c>
      <c r="B361" s="16" t="s">
        <v>494</v>
      </c>
      <c r="C361" s="686" t="s">
        <v>132</v>
      </c>
      <c r="D361" s="16" t="s">
        <v>114</v>
      </c>
      <c r="E361" s="16" t="s">
        <v>132</v>
      </c>
      <c r="F361" s="16" t="s">
        <v>112</v>
      </c>
      <c r="G361" s="16" t="s">
        <v>114</v>
      </c>
      <c r="H361" s="16" t="s">
        <v>114</v>
      </c>
      <c r="I361" s="16" t="s">
        <v>114</v>
      </c>
      <c r="J361" s="16" t="s">
        <v>114</v>
      </c>
      <c r="K361" s="16" t="s">
        <v>132</v>
      </c>
      <c r="L361" s="16" t="s">
        <v>112</v>
      </c>
      <c r="M361" s="16" t="s">
        <v>112</v>
      </c>
      <c r="N361" s="16">
        <v>55</v>
      </c>
      <c r="O361" s="16">
        <v>82</v>
      </c>
      <c r="P361" s="16">
        <v>87</v>
      </c>
      <c r="Q361" s="16">
        <v>41</v>
      </c>
      <c r="R361" s="16">
        <v>57</v>
      </c>
      <c r="S361" s="16">
        <v>82</v>
      </c>
      <c r="T361" s="16">
        <v>52</v>
      </c>
      <c r="U361" s="16">
        <v>71</v>
      </c>
      <c r="V361" s="16" t="s">
        <v>141</v>
      </c>
      <c r="W361" s="16">
        <v>537</v>
      </c>
      <c r="X361" s="16">
        <v>99</v>
      </c>
      <c r="Y361" s="16" t="s">
        <v>192</v>
      </c>
      <c r="Z361" s="16" t="s">
        <v>192</v>
      </c>
      <c r="AA361" s="18"/>
      <c r="AB361" s="16" t="s">
        <v>192</v>
      </c>
      <c r="AC361" s="16" t="s">
        <v>192</v>
      </c>
      <c r="AD361" s="18"/>
      <c r="AE361" s="16" t="s">
        <v>193</v>
      </c>
      <c r="AF361" s="16">
        <v>45.288939999999997</v>
      </c>
      <c r="AG361" s="16">
        <v>73.994969999999995</v>
      </c>
      <c r="AH361" s="16" t="s">
        <v>475</v>
      </c>
      <c r="AI361" s="16">
        <v>5</v>
      </c>
      <c r="AJ361" s="15" t="s">
        <v>193</v>
      </c>
    </row>
    <row r="362" spans="1:36">
      <c r="A362" s="16">
        <v>7151</v>
      </c>
      <c r="B362" s="16" t="s">
        <v>495</v>
      </c>
      <c r="C362" s="686" t="s">
        <v>110</v>
      </c>
      <c r="D362" s="16" t="s">
        <v>110</v>
      </c>
      <c r="E362" s="16" t="s">
        <v>116</v>
      </c>
      <c r="F362" s="16" t="s">
        <v>116</v>
      </c>
      <c r="G362" s="16" t="s">
        <v>110</v>
      </c>
      <c r="H362" s="16" t="s">
        <v>116</v>
      </c>
      <c r="I362" s="16" t="s">
        <v>110</v>
      </c>
      <c r="J362" s="16" t="s">
        <v>110</v>
      </c>
      <c r="K362" s="16" t="s">
        <v>110</v>
      </c>
      <c r="L362" s="16" t="s">
        <v>110</v>
      </c>
      <c r="M362" s="16" t="s">
        <v>110</v>
      </c>
      <c r="N362" s="16">
        <v>23</v>
      </c>
      <c r="O362" s="16">
        <v>56</v>
      </c>
      <c r="P362" s="16">
        <v>82</v>
      </c>
      <c r="Q362" s="16">
        <v>27</v>
      </c>
      <c r="R362" s="16">
        <v>37</v>
      </c>
      <c r="S362" s="16">
        <v>71</v>
      </c>
      <c r="T362" s="16">
        <v>34</v>
      </c>
      <c r="U362" s="16">
        <v>73</v>
      </c>
      <c r="V362" s="16" t="s">
        <v>140</v>
      </c>
      <c r="W362" s="16">
        <v>403</v>
      </c>
      <c r="X362" s="16">
        <v>96</v>
      </c>
      <c r="Y362" s="16" t="s">
        <v>193</v>
      </c>
      <c r="Z362" s="16" t="s">
        <v>193</v>
      </c>
      <c r="AA362" s="18" t="s">
        <v>193</v>
      </c>
      <c r="AB362" s="16" t="s">
        <v>192</v>
      </c>
      <c r="AC362" s="16" t="s">
        <v>192</v>
      </c>
      <c r="AD362" s="18"/>
      <c r="AE362" s="16" t="s">
        <v>193</v>
      </c>
      <c r="AF362" s="16">
        <v>85.917090000000002</v>
      </c>
      <c r="AG362" s="16">
        <v>95.229979999999998</v>
      </c>
      <c r="AH362" s="16" t="s">
        <v>475</v>
      </c>
      <c r="AI362" s="16">
        <v>5</v>
      </c>
      <c r="AJ362" s="15" t="s">
        <v>192</v>
      </c>
    </row>
    <row r="363" spans="1:36">
      <c r="A363" s="16">
        <v>7160</v>
      </c>
      <c r="B363" s="16" t="s">
        <v>496</v>
      </c>
      <c r="C363" s="686" t="s">
        <v>132</v>
      </c>
      <c r="D363" s="16" t="s">
        <v>132</v>
      </c>
      <c r="E363" s="16" t="s">
        <v>132</v>
      </c>
      <c r="F363" s="16" t="s">
        <v>112</v>
      </c>
      <c r="G363" s="16" t="s">
        <v>114</v>
      </c>
      <c r="H363" s="16" t="s">
        <v>114</v>
      </c>
      <c r="I363" s="16" t="s">
        <v>112</v>
      </c>
      <c r="J363" s="16" t="s">
        <v>196</v>
      </c>
      <c r="K363" s="16"/>
      <c r="L363" s="16"/>
      <c r="M363" s="16"/>
      <c r="N363" s="16">
        <v>55</v>
      </c>
      <c r="O363" s="16">
        <v>84</v>
      </c>
      <c r="P363" s="16">
        <v>90</v>
      </c>
      <c r="Q363" s="16">
        <v>40</v>
      </c>
      <c r="R363" s="16">
        <v>61</v>
      </c>
      <c r="S363" s="16">
        <v>84</v>
      </c>
      <c r="T363" s="16">
        <v>55</v>
      </c>
      <c r="U363" s="16">
        <v>81</v>
      </c>
      <c r="V363" s="16" t="s">
        <v>141</v>
      </c>
      <c r="W363" s="16">
        <v>560</v>
      </c>
      <c r="X363" s="16">
        <v>100</v>
      </c>
      <c r="Y363" s="16" t="s">
        <v>192</v>
      </c>
      <c r="Z363" s="16" t="s">
        <v>192</v>
      </c>
      <c r="AA363" s="16"/>
      <c r="AB363" s="16" t="s">
        <v>192</v>
      </c>
      <c r="AC363" s="16" t="s">
        <v>192</v>
      </c>
      <c r="AD363" s="18"/>
      <c r="AE363" s="16" t="s">
        <v>192</v>
      </c>
      <c r="AF363" s="16">
        <v>80.228399999999993</v>
      </c>
      <c r="AG363" s="16">
        <v>96.930760000000006</v>
      </c>
      <c r="AH363" s="16" t="s">
        <v>475</v>
      </c>
      <c r="AI363" s="16">
        <v>5</v>
      </c>
      <c r="AJ363" s="15" t="s">
        <v>192</v>
      </c>
    </row>
    <row r="364" spans="1:36">
      <c r="A364" s="16">
        <v>7161</v>
      </c>
      <c r="B364" s="16" t="s">
        <v>86</v>
      </c>
      <c r="C364" s="686" t="s">
        <v>132</v>
      </c>
      <c r="D364" s="16" t="s">
        <v>132</v>
      </c>
      <c r="E364" s="16" t="s">
        <v>132</v>
      </c>
      <c r="F364" s="16" t="s">
        <v>132</v>
      </c>
      <c r="G364" s="16" t="s">
        <v>132</v>
      </c>
      <c r="H364" s="16" t="s">
        <v>132</v>
      </c>
      <c r="I364" s="16" t="s">
        <v>132</v>
      </c>
      <c r="J364" s="16" t="s">
        <v>114</v>
      </c>
      <c r="K364" s="16" t="s">
        <v>132</v>
      </c>
      <c r="L364" s="16" t="s">
        <v>132</v>
      </c>
      <c r="M364" s="16" t="s">
        <v>132</v>
      </c>
      <c r="N364" s="16">
        <v>90</v>
      </c>
      <c r="O364" s="16">
        <v>100</v>
      </c>
      <c r="P364" s="16">
        <v>97</v>
      </c>
      <c r="Q364" s="16">
        <v>81</v>
      </c>
      <c r="R364" s="16">
        <v>81</v>
      </c>
      <c r="S364" s="16">
        <v>87</v>
      </c>
      <c r="T364" s="16">
        <v>76</v>
      </c>
      <c r="U364" s="16">
        <v>100</v>
      </c>
      <c r="V364" s="16" t="s">
        <v>135</v>
      </c>
      <c r="W364" s="16">
        <v>712</v>
      </c>
      <c r="X364" s="16">
        <v>100</v>
      </c>
      <c r="Y364" s="16" t="s">
        <v>192</v>
      </c>
      <c r="Z364" s="16" t="s">
        <v>192</v>
      </c>
      <c r="AA364" s="16"/>
      <c r="AB364" s="16" t="s">
        <v>192</v>
      </c>
      <c r="AC364" s="16" t="s">
        <v>192</v>
      </c>
      <c r="AD364" s="18"/>
      <c r="AE364" s="16" t="s">
        <v>193</v>
      </c>
      <c r="AF364" s="16">
        <v>35.753169999999997</v>
      </c>
      <c r="AG364" s="16">
        <v>76.225040000000007</v>
      </c>
      <c r="AH364" s="16" t="s">
        <v>475</v>
      </c>
      <c r="AI364" s="16">
        <v>5</v>
      </c>
      <c r="AJ364" s="15" t="s">
        <v>193</v>
      </c>
    </row>
    <row r="365" spans="1:36">
      <c r="A365" s="16">
        <v>7191</v>
      </c>
      <c r="B365" s="16" t="s">
        <v>498</v>
      </c>
      <c r="C365" s="686" t="s">
        <v>112</v>
      </c>
      <c r="D365" s="16" t="s">
        <v>114</v>
      </c>
      <c r="E365" s="16"/>
      <c r="F365" s="16"/>
      <c r="G365" s="16"/>
      <c r="H365" s="16"/>
      <c r="I365" s="16"/>
      <c r="J365" s="16"/>
      <c r="K365" s="16"/>
      <c r="L365" s="16"/>
      <c r="M365" s="16"/>
      <c r="N365" s="16">
        <v>41</v>
      </c>
      <c r="O365" s="16">
        <v>77</v>
      </c>
      <c r="P365" s="16">
        <v>92</v>
      </c>
      <c r="Q365" s="16">
        <v>33</v>
      </c>
      <c r="R365" s="16">
        <v>48</v>
      </c>
      <c r="S365" s="16">
        <v>76</v>
      </c>
      <c r="T365" s="16">
        <v>46</v>
      </c>
      <c r="U365" s="16">
        <v>71</v>
      </c>
      <c r="V365" s="16" t="s">
        <v>141</v>
      </c>
      <c r="W365" s="16">
        <v>494</v>
      </c>
      <c r="X365" s="16">
        <v>99</v>
      </c>
      <c r="Y365" s="16" t="s">
        <v>192</v>
      </c>
      <c r="Z365" s="16" t="s">
        <v>193</v>
      </c>
      <c r="AA365" s="18"/>
      <c r="AB365" s="16" t="s">
        <v>192</v>
      </c>
      <c r="AC365" s="16" t="s">
        <v>192</v>
      </c>
      <c r="AD365" s="18"/>
      <c r="AE365" s="16" t="s">
        <v>193</v>
      </c>
      <c r="AF365" s="16">
        <v>81.753550000000004</v>
      </c>
      <c r="AG365" s="16">
        <v>97.037909999999997</v>
      </c>
      <c r="AH365" s="16" t="s">
        <v>475</v>
      </c>
      <c r="AI365" s="16">
        <v>5</v>
      </c>
      <c r="AJ365" s="15" t="s">
        <v>192</v>
      </c>
    </row>
    <row r="366" spans="1:36">
      <c r="A366" s="16">
        <v>7201</v>
      </c>
      <c r="B366" s="16" t="s">
        <v>499</v>
      </c>
      <c r="C366" s="686" t="s">
        <v>114</v>
      </c>
      <c r="D366" s="16" t="s">
        <v>114</v>
      </c>
      <c r="E366" s="16" t="s">
        <v>114</v>
      </c>
      <c r="F366" s="16" t="s">
        <v>110</v>
      </c>
      <c r="G366" s="16" t="s">
        <v>112</v>
      </c>
      <c r="H366" s="16" t="s">
        <v>112</v>
      </c>
      <c r="I366" s="16" t="s">
        <v>112</v>
      </c>
      <c r="J366" s="16" t="s">
        <v>112</v>
      </c>
      <c r="K366" s="16" t="s">
        <v>112</v>
      </c>
      <c r="L366" s="16" t="s">
        <v>112</v>
      </c>
      <c r="M366" s="16" t="s">
        <v>112</v>
      </c>
      <c r="N366" s="16">
        <v>47</v>
      </c>
      <c r="O366" s="16">
        <v>77</v>
      </c>
      <c r="P366" s="16">
        <v>89</v>
      </c>
      <c r="Q366" s="16">
        <v>36</v>
      </c>
      <c r="R366" s="16">
        <v>55</v>
      </c>
      <c r="S366" s="16">
        <v>74</v>
      </c>
      <c r="T366" s="16">
        <v>51</v>
      </c>
      <c r="U366" s="16">
        <v>62</v>
      </c>
      <c r="V366" s="16" t="s">
        <v>141</v>
      </c>
      <c r="W366" s="16">
        <v>501</v>
      </c>
      <c r="X366" s="16">
        <v>98</v>
      </c>
      <c r="Y366" s="16" t="s">
        <v>192</v>
      </c>
      <c r="Z366" s="16" t="s">
        <v>192</v>
      </c>
      <c r="AA366" s="16"/>
      <c r="AB366" s="16" t="s">
        <v>192</v>
      </c>
      <c r="AC366" s="16" t="s">
        <v>192</v>
      </c>
      <c r="AD366" s="18"/>
      <c r="AE366" s="16" t="s">
        <v>193</v>
      </c>
      <c r="AF366" s="16">
        <v>65.217389999999995</v>
      </c>
      <c r="AG366" s="16">
        <v>78.821870000000004</v>
      </c>
      <c r="AH366" s="16" t="s">
        <v>475</v>
      </c>
      <c r="AI366" s="16">
        <v>5</v>
      </c>
      <c r="AJ366" s="15" t="s">
        <v>192</v>
      </c>
    </row>
    <row r="367" spans="1:36">
      <c r="A367" s="16">
        <v>7231</v>
      </c>
      <c r="B367" s="16" t="s">
        <v>500</v>
      </c>
      <c r="C367" s="686" t="s">
        <v>110</v>
      </c>
      <c r="D367" s="16" t="s">
        <v>110</v>
      </c>
      <c r="E367" s="16" t="s">
        <v>116</v>
      </c>
      <c r="F367" s="16" t="s">
        <v>116</v>
      </c>
      <c r="G367" s="16" t="s">
        <v>110</v>
      </c>
      <c r="H367" s="16" t="s">
        <v>110</v>
      </c>
      <c r="I367" s="16" t="s">
        <v>110</v>
      </c>
      <c r="J367" s="16" t="s">
        <v>110</v>
      </c>
      <c r="K367" s="16" t="s">
        <v>110</v>
      </c>
      <c r="L367" s="16" t="s">
        <v>110</v>
      </c>
      <c r="M367" s="16" t="s">
        <v>110</v>
      </c>
      <c r="N367" s="16">
        <v>18</v>
      </c>
      <c r="O367" s="16">
        <v>58</v>
      </c>
      <c r="P367" s="16">
        <v>84</v>
      </c>
      <c r="Q367" s="16">
        <v>12</v>
      </c>
      <c r="R367" s="16">
        <v>37</v>
      </c>
      <c r="S367" s="16">
        <v>72</v>
      </c>
      <c r="T367" s="16">
        <v>45</v>
      </c>
      <c r="U367" s="16">
        <v>76</v>
      </c>
      <c r="V367" s="16" t="s">
        <v>140</v>
      </c>
      <c r="W367" s="16">
        <v>402</v>
      </c>
      <c r="X367" s="16">
        <v>99</v>
      </c>
      <c r="Y367" s="16" t="s">
        <v>192</v>
      </c>
      <c r="Z367" s="16" t="s">
        <v>193</v>
      </c>
      <c r="AA367" s="16"/>
      <c r="AB367" s="16" t="s">
        <v>192</v>
      </c>
      <c r="AC367" s="16" t="s">
        <v>192</v>
      </c>
      <c r="AD367" s="18"/>
      <c r="AE367" s="16" t="s">
        <v>193</v>
      </c>
      <c r="AF367" s="16">
        <v>77.280550000000005</v>
      </c>
      <c r="AG367" s="16">
        <v>99.426270000000002</v>
      </c>
      <c r="AH367" s="16" t="s">
        <v>475</v>
      </c>
      <c r="AI367" s="16">
        <v>5</v>
      </c>
      <c r="AJ367" s="15" t="s">
        <v>192</v>
      </c>
    </row>
    <row r="368" spans="1:36">
      <c r="A368" s="16">
        <v>7241</v>
      </c>
      <c r="B368" s="16" t="s">
        <v>501</v>
      </c>
      <c r="C368" s="686" t="s">
        <v>132</v>
      </c>
      <c r="D368" s="16" t="s">
        <v>132</v>
      </c>
      <c r="E368" s="16" t="s">
        <v>132</v>
      </c>
      <c r="F368" s="16" t="s">
        <v>132</v>
      </c>
      <c r="G368" s="16"/>
      <c r="H368" s="16"/>
      <c r="I368" s="16"/>
      <c r="J368" s="16"/>
      <c r="K368" s="16"/>
      <c r="L368" s="16"/>
      <c r="M368" s="16"/>
      <c r="N368" s="16">
        <v>63</v>
      </c>
      <c r="O368" s="16">
        <v>87</v>
      </c>
      <c r="P368" s="16">
        <v>96</v>
      </c>
      <c r="Q368" s="16">
        <v>56</v>
      </c>
      <c r="R368" s="16">
        <v>68</v>
      </c>
      <c r="S368" s="16">
        <v>83</v>
      </c>
      <c r="T368" s="16">
        <v>64</v>
      </c>
      <c r="U368" s="16">
        <v>76</v>
      </c>
      <c r="V368" s="16" t="s">
        <v>141</v>
      </c>
      <c r="W368" s="16">
        <v>603</v>
      </c>
      <c r="X368" s="16">
        <v>99</v>
      </c>
      <c r="Y368" s="16" t="s">
        <v>192</v>
      </c>
      <c r="Z368" s="16" t="s">
        <v>192</v>
      </c>
      <c r="AA368" s="18"/>
      <c r="AB368" s="16" t="s">
        <v>192</v>
      </c>
      <c r="AC368" s="16" t="s">
        <v>192</v>
      </c>
      <c r="AD368" s="18"/>
      <c r="AE368" s="16" t="s">
        <v>193</v>
      </c>
      <c r="AF368" s="16">
        <v>36.385190000000001</v>
      </c>
      <c r="AG368" s="16">
        <v>89.800749999999994</v>
      </c>
      <c r="AH368" s="16" t="s">
        <v>475</v>
      </c>
      <c r="AI368" s="16">
        <v>5</v>
      </c>
      <c r="AJ368" s="15" t="s">
        <v>193</v>
      </c>
    </row>
    <row r="369" spans="1:36">
      <c r="A369" s="16">
        <v>7251</v>
      </c>
      <c r="B369" s="16" t="s">
        <v>502</v>
      </c>
      <c r="C369" s="686" t="s">
        <v>112</v>
      </c>
      <c r="D369" s="16" t="s">
        <v>110</v>
      </c>
      <c r="E369" s="16" t="s">
        <v>116</v>
      </c>
      <c r="F369" s="16" t="s">
        <v>116</v>
      </c>
      <c r="G369" s="16" t="s">
        <v>116</v>
      </c>
      <c r="H369" s="16" t="s">
        <v>116</v>
      </c>
      <c r="I369" s="16" t="s">
        <v>116</v>
      </c>
      <c r="J369" s="16" t="s">
        <v>110</v>
      </c>
      <c r="K369" s="16" t="s">
        <v>110</v>
      </c>
      <c r="L369" s="16" t="s">
        <v>110</v>
      </c>
      <c r="M369" s="16" t="s">
        <v>110</v>
      </c>
      <c r="N369" s="16">
        <v>16</v>
      </c>
      <c r="O369" s="16">
        <v>56</v>
      </c>
      <c r="P369" s="16">
        <v>88</v>
      </c>
      <c r="Q369" s="16">
        <v>20</v>
      </c>
      <c r="R369" s="16">
        <v>40</v>
      </c>
      <c r="S369" s="16">
        <v>74</v>
      </c>
      <c r="T369" s="16">
        <v>49</v>
      </c>
      <c r="U369" s="16">
        <v>74</v>
      </c>
      <c r="V369" s="16" t="s">
        <v>140</v>
      </c>
      <c r="W369" s="16">
        <v>417</v>
      </c>
      <c r="X369" s="16">
        <v>99</v>
      </c>
      <c r="Y369" s="16" t="s">
        <v>192</v>
      </c>
      <c r="Z369" s="16" t="s">
        <v>193</v>
      </c>
      <c r="AA369" s="18"/>
      <c r="AB369" s="16" t="s">
        <v>192</v>
      </c>
      <c r="AC369" s="16" t="s">
        <v>192</v>
      </c>
      <c r="AD369" s="18"/>
      <c r="AE369" s="16" t="s">
        <v>193</v>
      </c>
      <c r="AF369" s="16">
        <v>83.029539999999997</v>
      </c>
      <c r="AG369" s="16">
        <v>99.748580000000004</v>
      </c>
      <c r="AH369" s="16" t="s">
        <v>475</v>
      </c>
      <c r="AI369" s="16">
        <v>5</v>
      </c>
      <c r="AJ369" s="15" t="s">
        <v>192</v>
      </c>
    </row>
    <row r="370" spans="1:36">
      <c r="A370" s="16">
        <v>7262</v>
      </c>
      <c r="B370" s="16" t="s">
        <v>503</v>
      </c>
      <c r="C370" s="686" t="s">
        <v>112</v>
      </c>
      <c r="D370" s="16" t="s">
        <v>112</v>
      </c>
      <c r="E370" s="16"/>
      <c r="F370" s="16"/>
      <c r="G370" s="16"/>
      <c r="H370" s="16"/>
      <c r="I370" s="16"/>
      <c r="J370" s="16"/>
      <c r="K370" s="16"/>
      <c r="L370" s="16"/>
      <c r="M370" s="16"/>
      <c r="N370" s="16">
        <v>27</v>
      </c>
      <c r="O370" s="16">
        <v>75</v>
      </c>
      <c r="P370" s="16">
        <v>82</v>
      </c>
      <c r="Q370" s="16">
        <v>34</v>
      </c>
      <c r="R370" s="16">
        <v>48</v>
      </c>
      <c r="S370" s="16">
        <v>82</v>
      </c>
      <c r="T370" s="16">
        <v>60</v>
      </c>
      <c r="U370" s="16">
        <v>78</v>
      </c>
      <c r="V370" s="16" t="s">
        <v>135</v>
      </c>
      <c r="W370" s="16">
        <v>486</v>
      </c>
      <c r="X370" s="16">
        <v>100</v>
      </c>
      <c r="Y370" s="16" t="s">
        <v>192</v>
      </c>
      <c r="Z370" s="16" t="s">
        <v>192</v>
      </c>
      <c r="AA370" s="18"/>
      <c r="AB370" s="16" t="s">
        <v>192</v>
      </c>
      <c r="AC370" s="16" t="s">
        <v>192</v>
      </c>
      <c r="AD370" s="18"/>
      <c r="AE370" s="16" t="s">
        <v>192</v>
      </c>
      <c r="AF370" s="16">
        <v>86.610870000000006</v>
      </c>
      <c r="AG370" s="16">
        <v>97.907939999999996</v>
      </c>
      <c r="AH370" s="16" t="s">
        <v>475</v>
      </c>
      <c r="AI370" s="16">
        <v>5</v>
      </c>
      <c r="AJ370" s="15" t="s">
        <v>192</v>
      </c>
    </row>
    <row r="371" spans="1:36">
      <c r="A371" s="16">
        <v>7265</v>
      </c>
      <c r="B371" s="16" t="s">
        <v>504</v>
      </c>
      <c r="C371" s="686" t="s">
        <v>132</v>
      </c>
      <c r="D371" s="16" t="s">
        <v>132</v>
      </c>
      <c r="E371" s="16"/>
      <c r="F371" s="16"/>
      <c r="G371" s="16"/>
      <c r="H371" s="16"/>
      <c r="I371" s="16"/>
      <c r="J371" s="16"/>
      <c r="K371" s="16"/>
      <c r="L371" s="16"/>
      <c r="M371" s="16"/>
      <c r="N371" s="16">
        <v>82</v>
      </c>
      <c r="O371" s="16">
        <v>99</v>
      </c>
      <c r="P371" s="16">
        <v>98</v>
      </c>
      <c r="Q371" s="16">
        <v>34</v>
      </c>
      <c r="R371" s="16">
        <v>68</v>
      </c>
      <c r="S371" s="16">
        <v>79</v>
      </c>
      <c r="T371" s="16">
        <v>60</v>
      </c>
      <c r="U371" s="16">
        <v>79</v>
      </c>
      <c r="V371" s="16" t="s">
        <v>135</v>
      </c>
      <c r="W371" s="16">
        <v>599</v>
      </c>
      <c r="X371" s="16">
        <v>100</v>
      </c>
      <c r="Y371" s="16" t="s">
        <v>192</v>
      </c>
      <c r="Z371" s="16" t="s">
        <v>192</v>
      </c>
      <c r="AA371" s="18"/>
      <c r="AB371" s="16" t="s">
        <v>192</v>
      </c>
      <c r="AC371" s="16" t="s">
        <v>192</v>
      </c>
      <c r="AD371" s="18"/>
      <c r="AE371" s="16" t="s">
        <v>192</v>
      </c>
      <c r="AF371" s="16">
        <v>44</v>
      </c>
      <c r="AG371" s="16">
        <v>83</v>
      </c>
      <c r="AH371" s="16" t="s">
        <v>475</v>
      </c>
      <c r="AI371" s="16">
        <v>5</v>
      </c>
      <c r="AJ371" s="15" t="s">
        <v>193</v>
      </c>
    </row>
    <row r="372" spans="1:36">
      <c r="A372" s="16">
        <v>7271</v>
      </c>
      <c r="B372" s="16" t="s">
        <v>505</v>
      </c>
      <c r="C372" s="686" t="s">
        <v>110</v>
      </c>
      <c r="D372" s="16" t="s">
        <v>112</v>
      </c>
      <c r="E372" s="16" t="s">
        <v>112</v>
      </c>
      <c r="F372" s="16" t="s">
        <v>112</v>
      </c>
      <c r="G372" s="16" t="s">
        <v>112</v>
      </c>
      <c r="H372" s="16" t="s">
        <v>112</v>
      </c>
      <c r="I372" s="16" t="s">
        <v>112</v>
      </c>
      <c r="J372" s="16" t="s">
        <v>112</v>
      </c>
      <c r="K372" s="16" t="s">
        <v>112</v>
      </c>
      <c r="L372" s="16" t="s">
        <v>112</v>
      </c>
      <c r="M372" s="18" t="s">
        <v>112</v>
      </c>
      <c r="N372" s="16">
        <v>47</v>
      </c>
      <c r="O372" s="16">
        <v>79</v>
      </c>
      <c r="P372" s="16">
        <v>84</v>
      </c>
      <c r="Q372" s="16">
        <v>28</v>
      </c>
      <c r="R372" s="16">
        <v>53</v>
      </c>
      <c r="S372" s="16">
        <v>77</v>
      </c>
      <c r="T372" s="16">
        <v>45</v>
      </c>
      <c r="U372" s="16">
        <v>64</v>
      </c>
      <c r="V372" s="16" t="s">
        <v>141</v>
      </c>
      <c r="W372" s="16">
        <v>487</v>
      </c>
      <c r="X372" s="16">
        <v>98</v>
      </c>
      <c r="Y372" s="16" t="s">
        <v>193</v>
      </c>
      <c r="Z372" s="16" t="s">
        <v>193</v>
      </c>
      <c r="AA372" s="18" t="s">
        <v>193</v>
      </c>
      <c r="AB372" s="16" t="s">
        <v>192</v>
      </c>
      <c r="AC372" s="16" t="s">
        <v>192</v>
      </c>
      <c r="AD372" s="18"/>
      <c r="AE372" s="16" t="s">
        <v>193</v>
      </c>
      <c r="AF372" s="16">
        <v>69.031660000000002</v>
      </c>
      <c r="AG372" s="16">
        <v>95.797799999999995</v>
      </c>
      <c r="AH372" s="16" t="s">
        <v>475</v>
      </c>
      <c r="AI372" s="16">
        <v>5</v>
      </c>
      <c r="AJ372" s="15" t="s">
        <v>192</v>
      </c>
    </row>
    <row r="373" spans="1:36">
      <c r="A373" s="16">
        <v>7301</v>
      </c>
      <c r="B373" s="16" t="s">
        <v>506</v>
      </c>
      <c r="C373" s="686" t="s">
        <v>112</v>
      </c>
      <c r="D373" s="16" t="s">
        <v>116</v>
      </c>
      <c r="E373" s="16" t="s">
        <v>116</v>
      </c>
      <c r="F373" s="16" t="s">
        <v>110</v>
      </c>
      <c r="G373" s="16" t="s">
        <v>116</v>
      </c>
      <c r="H373" s="16" t="s">
        <v>116</v>
      </c>
      <c r="I373" s="16" t="s">
        <v>116</v>
      </c>
      <c r="J373" s="16" t="s">
        <v>116</v>
      </c>
      <c r="K373" s="16" t="s">
        <v>116</v>
      </c>
      <c r="L373" s="16" t="s">
        <v>110</v>
      </c>
      <c r="M373" s="18" t="s">
        <v>110</v>
      </c>
      <c r="N373" s="16">
        <v>12</v>
      </c>
      <c r="O373" s="16">
        <v>42</v>
      </c>
      <c r="P373" s="16">
        <v>80</v>
      </c>
      <c r="Q373" s="16">
        <v>24</v>
      </c>
      <c r="R373" s="16">
        <v>41</v>
      </c>
      <c r="S373" s="16">
        <v>77</v>
      </c>
      <c r="T373" s="16">
        <v>49</v>
      </c>
      <c r="U373" s="16">
        <v>89</v>
      </c>
      <c r="V373" s="16" t="s">
        <v>140</v>
      </c>
      <c r="W373" s="16">
        <v>414</v>
      </c>
      <c r="X373" s="16">
        <v>99</v>
      </c>
      <c r="Y373" s="16" t="s">
        <v>192</v>
      </c>
      <c r="Z373" s="16" t="s">
        <v>193</v>
      </c>
      <c r="AA373" s="18"/>
      <c r="AB373" s="16" t="s">
        <v>192</v>
      </c>
      <c r="AC373" s="16" t="s">
        <v>192</v>
      </c>
      <c r="AD373" s="18"/>
      <c r="AE373" s="16" t="s">
        <v>193</v>
      </c>
      <c r="AF373" s="16">
        <v>88.700559999999996</v>
      </c>
      <c r="AG373" s="16">
        <v>99.887</v>
      </c>
      <c r="AH373" s="16" t="s">
        <v>475</v>
      </c>
      <c r="AI373" s="16">
        <v>5</v>
      </c>
      <c r="AJ373" s="15" t="s">
        <v>192</v>
      </c>
    </row>
    <row r="374" spans="1:36">
      <c r="A374" s="16">
        <v>7341</v>
      </c>
      <c r="B374" s="16" t="s">
        <v>507</v>
      </c>
      <c r="C374" s="686" t="s">
        <v>110</v>
      </c>
      <c r="D374" s="16" t="s">
        <v>116</v>
      </c>
      <c r="E374" s="16" t="s">
        <v>110</v>
      </c>
      <c r="F374" s="16" t="s">
        <v>110</v>
      </c>
      <c r="G374" s="16" t="s">
        <v>116</v>
      </c>
      <c r="H374" s="16" t="s">
        <v>110</v>
      </c>
      <c r="I374" s="16" t="s">
        <v>116</v>
      </c>
      <c r="J374" s="16" t="s">
        <v>116</v>
      </c>
      <c r="K374" s="16" t="s">
        <v>116</v>
      </c>
      <c r="L374" s="16" t="s">
        <v>110</v>
      </c>
      <c r="M374" s="16" t="s">
        <v>110</v>
      </c>
      <c r="N374" s="16">
        <v>16</v>
      </c>
      <c r="O374" s="16">
        <v>55</v>
      </c>
      <c r="P374" s="16">
        <v>83</v>
      </c>
      <c r="Q374" s="16">
        <v>13</v>
      </c>
      <c r="R374" s="16">
        <v>38</v>
      </c>
      <c r="S374" s="16">
        <v>77</v>
      </c>
      <c r="T374" s="16">
        <v>45</v>
      </c>
      <c r="U374" s="16">
        <v>82</v>
      </c>
      <c r="V374" s="16" t="s">
        <v>140</v>
      </c>
      <c r="W374" s="16">
        <v>409</v>
      </c>
      <c r="X374" s="16">
        <v>99</v>
      </c>
      <c r="Y374" s="16" t="s">
        <v>192</v>
      </c>
      <c r="Z374" s="16" t="s">
        <v>193</v>
      </c>
      <c r="AA374" s="16"/>
      <c r="AB374" s="16" t="s">
        <v>192</v>
      </c>
      <c r="AC374" s="16" t="s">
        <v>192</v>
      </c>
      <c r="AD374" s="18"/>
      <c r="AE374" s="16" t="s">
        <v>193</v>
      </c>
      <c r="AF374" s="16">
        <v>88.069900000000004</v>
      </c>
      <c r="AG374" s="16">
        <v>99.620059999999995</v>
      </c>
      <c r="AH374" s="16" t="s">
        <v>475</v>
      </c>
      <c r="AI374" s="16">
        <v>5</v>
      </c>
      <c r="AJ374" s="15" t="s">
        <v>192</v>
      </c>
    </row>
    <row r="375" spans="1:36">
      <c r="A375" s="16">
        <v>7361</v>
      </c>
      <c r="B375" s="16" t="s">
        <v>508</v>
      </c>
      <c r="C375" s="686" t="s">
        <v>114</v>
      </c>
      <c r="D375" s="16" t="s">
        <v>112</v>
      </c>
      <c r="E375" s="16" t="s">
        <v>114</v>
      </c>
      <c r="F375" s="16" t="s">
        <v>112</v>
      </c>
      <c r="G375" s="16" t="s">
        <v>114</v>
      </c>
      <c r="H375" s="16" t="s">
        <v>114</v>
      </c>
      <c r="I375" s="16" t="s">
        <v>114</v>
      </c>
      <c r="J375" s="16" t="s">
        <v>114</v>
      </c>
      <c r="K375" s="16" t="s">
        <v>112</v>
      </c>
      <c r="L375" s="16" t="s">
        <v>112</v>
      </c>
      <c r="M375" s="16" t="s">
        <v>112</v>
      </c>
      <c r="N375" s="16">
        <v>49</v>
      </c>
      <c r="O375" s="16">
        <v>76</v>
      </c>
      <c r="P375" s="16">
        <v>89</v>
      </c>
      <c r="Q375" s="16">
        <v>44</v>
      </c>
      <c r="R375" s="16">
        <v>55</v>
      </c>
      <c r="S375" s="16">
        <v>77</v>
      </c>
      <c r="T375" s="16">
        <v>44</v>
      </c>
      <c r="U375" s="16">
        <v>67</v>
      </c>
      <c r="V375" s="16" t="s">
        <v>141</v>
      </c>
      <c r="W375" s="16">
        <v>511</v>
      </c>
      <c r="X375" s="16">
        <v>99</v>
      </c>
      <c r="Y375" s="16" t="s">
        <v>193</v>
      </c>
      <c r="Z375" s="16" t="s">
        <v>193</v>
      </c>
      <c r="AA375" s="16" t="s">
        <v>193</v>
      </c>
      <c r="AB375" s="16" t="s">
        <v>192</v>
      </c>
      <c r="AC375" s="16" t="s">
        <v>192</v>
      </c>
      <c r="AD375" s="18"/>
      <c r="AE375" s="16" t="s">
        <v>193</v>
      </c>
      <c r="AF375" s="16">
        <v>47.090269999999997</v>
      </c>
      <c r="AG375" s="16">
        <v>80.371179999999995</v>
      </c>
      <c r="AH375" s="16" t="s">
        <v>475</v>
      </c>
      <c r="AI375" s="16">
        <v>5</v>
      </c>
      <c r="AJ375" s="15" t="s">
        <v>193</v>
      </c>
    </row>
    <row r="376" spans="1:36">
      <c r="A376" s="16">
        <v>7371</v>
      </c>
      <c r="B376" s="16" t="s">
        <v>509</v>
      </c>
      <c r="C376" s="686" t="s">
        <v>132</v>
      </c>
      <c r="D376" s="18" t="s">
        <v>114</v>
      </c>
      <c r="E376" s="16" t="s">
        <v>132</v>
      </c>
      <c r="F376" s="16" t="s">
        <v>112</v>
      </c>
      <c r="G376" s="16" t="s">
        <v>114</v>
      </c>
      <c r="H376" s="16" t="s">
        <v>112</v>
      </c>
      <c r="I376" s="18" t="s">
        <v>112</v>
      </c>
      <c r="J376" s="18"/>
      <c r="K376" s="18"/>
      <c r="L376" s="18"/>
      <c r="M376" s="18"/>
      <c r="N376" s="16">
        <v>57</v>
      </c>
      <c r="O376" s="16">
        <v>82</v>
      </c>
      <c r="P376" s="16">
        <v>90</v>
      </c>
      <c r="Q376" s="16">
        <v>39</v>
      </c>
      <c r="R376" s="16">
        <v>58</v>
      </c>
      <c r="S376" s="16">
        <v>78</v>
      </c>
      <c r="T376" s="16">
        <v>55</v>
      </c>
      <c r="U376" s="16">
        <v>64</v>
      </c>
      <c r="V376" s="16" t="s">
        <v>141</v>
      </c>
      <c r="W376" s="16">
        <v>533</v>
      </c>
      <c r="X376" s="16">
        <v>99</v>
      </c>
      <c r="Y376" s="18" t="s">
        <v>192</v>
      </c>
      <c r="Z376" s="16" t="s">
        <v>192</v>
      </c>
      <c r="AA376" s="18"/>
      <c r="AB376" s="18" t="s">
        <v>192</v>
      </c>
      <c r="AC376" s="16" t="s">
        <v>192</v>
      </c>
      <c r="AD376" s="18"/>
      <c r="AE376" s="16" t="s">
        <v>193</v>
      </c>
      <c r="AF376" s="16">
        <v>46.374940000000002</v>
      </c>
      <c r="AG376" s="16">
        <v>83.826679999999996</v>
      </c>
      <c r="AH376" s="16" t="s">
        <v>475</v>
      </c>
      <c r="AI376" s="16">
        <v>5</v>
      </c>
      <c r="AJ376" s="15" t="s">
        <v>192</v>
      </c>
    </row>
    <row r="377" spans="1:36">
      <c r="A377" s="16">
        <v>7381</v>
      </c>
      <c r="B377" s="16" t="s">
        <v>510</v>
      </c>
      <c r="C377" s="686" t="s">
        <v>110</v>
      </c>
      <c r="D377" s="18" t="s">
        <v>110</v>
      </c>
      <c r="E377" s="16" t="s">
        <v>116</v>
      </c>
      <c r="F377" s="16" t="s">
        <v>116</v>
      </c>
      <c r="G377" s="16" t="s">
        <v>110</v>
      </c>
      <c r="H377" s="16" t="s">
        <v>110</v>
      </c>
      <c r="I377" s="18" t="s">
        <v>110</v>
      </c>
      <c r="J377" s="18" t="s">
        <v>110</v>
      </c>
      <c r="K377" s="18" t="s">
        <v>116</v>
      </c>
      <c r="L377" s="18" t="s">
        <v>110</v>
      </c>
      <c r="M377" s="18" t="s">
        <v>110</v>
      </c>
      <c r="N377" s="16">
        <v>17</v>
      </c>
      <c r="O377" s="16">
        <v>47</v>
      </c>
      <c r="P377" s="16">
        <v>79</v>
      </c>
      <c r="Q377" s="16">
        <v>18</v>
      </c>
      <c r="R377" s="16">
        <v>38</v>
      </c>
      <c r="S377" s="16">
        <v>72</v>
      </c>
      <c r="T377" s="16">
        <v>43</v>
      </c>
      <c r="U377" s="16">
        <v>72</v>
      </c>
      <c r="V377" s="16" t="s">
        <v>140</v>
      </c>
      <c r="W377" s="16">
        <v>386</v>
      </c>
      <c r="X377" s="16">
        <v>99</v>
      </c>
      <c r="Y377" s="18" t="s">
        <v>192</v>
      </c>
      <c r="Z377" s="16" t="s">
        <v>193</v>
      </c>
      <c r="AA377" s="18"/>
      <c r="AB377" s="18" t="s">
        <v>192</v>
      </c>
      <c r="AC377" s="16" t="s">
        <v>192</v>
      </c>
      <c r="AD377" s="18"/>
      <c r="AE377" s="16" t="s">
        <v>193</v>
      </c>
      <c r="AF377" s="16">
        <v>70.934030000000007</v>
      </c>
      <c r="AG377" s="16">
        <v>99.477459999999994</v>
      </c>
      <c r="AH377" s="16" t="s">
        <v>475</v>
      </c>
      <c r="AI377" s="16">
        <v>5</v>
      </c>
      <c r="AJ377" s="15" t="s">
        <v>192</v>
      </c>
    </row>
    <row r="378" spans="1:36">
      <c r="A378" s="16">
        <v>7391</v>
      </c>
      <c r="B378" s="16" t="s">
        <v>511</v>
      </c>
      <c r="C378" s="686" t="s">
        <v>132</v>
      </c>
      <c r="D378" s="18" t="s">
        <v>132</v>
      </c>
      <c r="E378" s="16" t="s">
        <v>132</v>
      </c>
      <c r="F378" s="16" t="s">
        <v>114</v>
      </c>
      <c r="G378" s="16" t="s">
        <v>132</v>
      </c>
      <c r="H378" s="16" t="s">
        <v>114</v>
      </c>
      <c r="I378" s="16" t="s">
        <v>112</v>
      </c>
      <c r="J378" s="16" t="s">
        <v>112</v>
      </c>
      <c r="K378" s="18" t="s">
        <v>112</v>
      </c>
      <c r="L378" s="18" t="s">
        <v>196</v>
      </c>
      <c r="M378" s="18"/>
      <c r="N378" s="16">
        <v>62</v>
      </c>
      <c r="O378" s="16">
        <v>85</v>
      </c>
      <c r="P378" s="16">
        <v>94</v>
      </c>
      <c r="Q378" s="16">
        <v>36</v>
      </c>
      <c r="R378" s="16">
        <v>62</v>
      </c>
      <c r="S378" s="16">
        <v>81</v>
      </c>
      <c r="T378" s="16">
        <v>55</v>
      </c>
      <c r="U378" s="16">
        <v>74</v>
      </c>
      <c r="V378" s="16" t="s">
        <v>140</v>
      </c>
      <c r="W378" s="16">
        <v>549</v>
      </c>
      <c r="X378" s="16">
        <v>100</v>
      </c>
      <c r="Y378" s="18" t="s">
        <v>192</v>
      </c>
      <c r="Z378" s="16" t="s">
        <v>192</v>
      </c>
      <c r="AA378" s="18"/>
      <c r="AB378" s="18" t="s">
        <v>192</v>
      </c>
      <c r="AC378" s="16" t="s">
        <v>192</v>
      </c>
      <c r="AD378" s="18"/>
      <c r="AE378" s="16" t="s">
        <v>193</v>
      </c>
      <c r="AF378" s="16">
        <v>67.179479999999998</v>
      </c>
      <c r="AG378" s="16">
        <v>96.089740000000006</v>
      </c>
      <c r="AH378" s="16" t="s">
        <v>475</v>
      </c>
      <c r="AI378" s="16">
        <v>5</v>
      </c>
      <c r="AJ378" s="15" t="s">
        <v>192</v>
      </c>
    </row>
    <row r="379" spans="1:36">
      <c r="A379" s="16">
        <v>7411</v>
      </c>
      <c r="B379" s="16" t="s">
        <v>512</v>
      </c>
      <c r="C379" s="686" t="s">
        <v>110</v>
      </c>
      <c r="D379" s="16" t="s">
        <v>116</v>
      </c>
      <c r="E379" s="16" t="s">
        <v>110</v>
      </c>
      <c r="F379" s="16" t="s">
        <v>116</v>
      </c>
      <c r="G379" s="16" t="s">
        <v>110</v>
      </c>
      <c r="H379" s="16" t="s">
        <v>110</v>
      </c>
      <c r="I379" s="16" t="s">
        <v>110</v>
      </c>
      <c r="J379" s="16" t="s">
        <v>116</v>
      </c>
      <c r="K379" s="18" t="s">
        <v>116</v>
      </c>
      <c r="L379" s="18" t="s">
        <v>110</v>
      </c>
      <c r="M379" s="18" t="s">
        <v>110</v>
      </c>
      <c r="N379" s="16">
        <v>19</v>
      </c>
      <c r="O379" s="16">
        <v>55</v>
      </c>
      <c r="P379" s="16">
        <v>85</v>
      </c>
      <c r="Q379" s="16">
        <v>17</v>
      </c>
      <c r="R379" s="16">
        <v>37</v>
      </c>
      <c r="S379" s="16">
        <v>73</v>
      </c>
      <c r="T379" s="16">
        <v>46</v>
      </c>
      <c r="U379" s="16">
        <v>74</v>
      </c>
      <c r="V379" s="16" t="s">
        <v>140</v>
      </c>
      <c r="W379" s="16">
        <v>406</v>
      </c>
      <c r="X379" s="16">
        <v>100</v>
      </c>
      <c r="Y379" s="16" t="s">
        <v>193</v>
      </c>
      <c r="Z379" s="16" t="s">
        <v>193</v>
      </c>
      <c r="AA379" s="18" t="s">
        <v>192</v>
      </c>
      <c r="AB379" s="16" t="s">
        <v>192</v>
      </c>
      <c r="AC379" s="16" t="s">
        <v>192</v>
      </c>
      <c r="AD379" s="18"/>
      <c r="AE379" s="16" t="s">
        <v>193</v>
      </c>
      <c r="AF379" s="16">
        <v>82.824650000000005</v>
      </c>
      <c r="AG379" s="16">
        <v>99.700770000000006</v>
      </c>
      <c r="AH379" s="16" t="s">
        <v>475</v>
      </c>
      <c r="AI379" s="16">
        <v>5</v>
      </c>
      <c r="AJ379" s="15" t="s">
        <v>192</v>
      </c>
    </row>
    <row r="380" spans="1:36">
      <c r="A380" s="16">
        <v>7431</v>
      </c>
      <c r="B380" s="16" t="s">
        <v>513</v>
      </c>
      <c r="C380" s="686" t="s">
        <v>114</v>
      </c>
      <c r="D380" s="16" t="s">
        <v>132</v>
      </c>
      <c r="E380" s="16" t="s">
        <v>132</v>
      </c>
      <c r="F380" s="16" t="s">
        <v>114</v>
      </c>
      <c r="G380" s="16" t="s">
        <v>132</v>
      </c>
      <c r="H380" s="16" t="s">
        <v>132</v>
      </c>
      <c r="I380" s="16" t="s">
        <v>114</v>
      </c>
      <c r="J380" s="16" t="s">
        <v>132</v>
      </c>
      <c r="K380" s="16" t="s">
        <v>132</v>
      </c>
      <c r="L380" s="16" t="s">
        <v>132</v>
      </c>
      <c r="M380" s="16" t="s">
        <v>112</v>
      </c>
      <c r="N380" s="16">
        <v>63</v>
      </c>
      <c r="O380" s="16">
        <v>84</v>
      </c>
      <c r="P380" s="16">
        <v>88</v>
      </c>
      <c r="Q380" s="16">
        <v>49</v>
      </c>
      <c r="R380" s="16">
        <v>59</v>
      </c>
      <c r="S380" s="16">
        <v>79</v>
      </c>
      <c r="T380" s="16">
        <v>44</v>
      </c>
      <c r="U380" s="16">
        <v>65</v>
      </c>
      <c r="V380" s="16" t="s">
        <v>141</v>
      </c>
      <c r="W380" s="16">
        <v>541</v>
      </c>
      <c r="X380" s="16">
        <v>99</v>
      </c>
      <c r="Y380" s="16" t="s">
        <v>192</v>
      </c>
      <c r="Z380" s="16" t="s">
        <v>193</v>
      </c>
      <c r="AA380" s="18" t="s">
        <v>193</v>
      </c>
      <c r="AB380" s="16" t="s">
        <v>192</v>
      </c>
      <c r="AC380" s="16" t="s">
        <v>192</v>
      </c>
      <c r="AD380" s="18"/>
      <c r="AE380" s="16" t="s">
        <v>193</v>
      </c>
      <c r="AF380" s="16">
        <v>23.123989999999999</v>
      </c>
      <c r="AG380" s="16">
        <v>59.903379999999999</v>
      </c>
      <c r="AH380" s="16" t="s">
        <v>475</v>
      </c>
      <c r="AI380" s="16">
        <v>5</v>
      </c>
      <c r="AJ380" s="15" t="s">
        <v>193</v>
      </c>
    </row>
    <row r="381" spans="1:36">
      <c r="A381" s="20">
        <v>7461</v>
      </c>
      <c r="B381" s="21" t="s">
        <v>514</v>
      </c>
      <c r="C381" s="686" t="s">
        <v>112</v>
      </c>
      <c r="D381" s="21" t="s">
        <v>112</v>
      </c>
      <c r="E381" s="21" t="s">
        <v>112</v>
      </c>
      <c r="F381" s="21" t="s">
        <v>110</v>
      </c>
      <c r="G381" s="21" t="s">
        <v>112</v>
      </c>
      <c r="H381" s="20" t="s">
        <v>112</v>
      </c>
      <c r="I381" s="20" t="s">
        <v>112</v>
      </c>
      <c r="J381" s="20" t="s">
        <v>110</v>
      </c>
      <c r="K381" s="20" t="s">
        <v>110</v>
      </c>
      <c r="L381" s="20" t="s">
        <v>110</v>
      </c>
      <c r="M381" s="20" t="s">
        <v>110</v>
      </c>
      <c r="N381" s="20">
        <v>32</v>
      </c>
      <c r="O381" s="20">
        <v>67</v>
      </c>
      <c r="P381" s="20">
        <v>88</v>
      </c>
      <c r="Q381" s="20">
        <v>29</v>
      </c>
      <c r="R381" s="20">
        <v>51</v>
      </c>
      <c r="S381" s="20">
        <v>78</v>
      </c>
      <c r="T381" s="20">
        <v>55</v>
      </c>
      <c r="U381" s="20">
        <v>79</v>
      </c>
      <c r="V381" s="21" t="s">
        <v>140</v>
      </c>
      <c r="W381" s="20">
        <v>479</v>
      </c>
      <c r="X381" s="20">
        <v>99</v>
      </c>
      <c r="Y381" s="20" t="s">
        <v>192</v>
      </c>
      <c r="Z381" s="20" t="s">
        <v>192</v>
      </c>
      <c r="AA381" s="23"/>
      <c r="AB381" s="20" t="s">
        <v>192</v>
      </c>
      <c r="AC381" s="20" t="s">
        <v>192</v>
      </c>
      <c r="AD381" s="23"/>
      <c r="AE381" s="20" t="s">
        <v>193</v>
      </c>
      <c r="AF381" s="20">
        <v>86.645179999999996</v>
      </c>
      <c r="AG381" s="20">
        <v>98.030789999999996</v>
      </c>
      <c r="AH381" s="20" t="s">
        <v>475</v>
      </c>
      <c r="AI381" s="20">
        <v>5</v>
      </c>
      <c r="AJ381" s="15" t="s">
        <v>192</v>
      </c>
    </row>
    <row r="382" spans="1:36">
      <c r="A382" s="15">
        <v>7511</v>
      </c>
      <c r="B382" s="15" t="s">
        <v>515</v>
      </c>
      <c r="C382" s="686" t="s">
        <v>114</v>
      </c>
      <c r="D382" s="15" t="s">
        <v>114</v>
      </c>
      <c r="E382" s="15" t="s">
        <v>114</v>
      </c>
      <c r="F382" s="15" t="s">
        <v>112</v>
      </c>
      <c r="G382" s="15" t="s">
        <v>114</v>
      </c>
      <c r="H382" s="15" t="s">
        <v>114</v>
      </c>
      <c r="I382" s="15" t="s">
        <v>112</v>
      </c>
      <c r="J382" s="15" t="s">
        <v>110</v>
      </c>
      <c r="K382" s="15" t="s">
        <v>110</v>
      </c>
      <c r="L382" s="15" t="s">
        <v>110</v>
      </c>
      <c r="M382" s="15" t="s">
        <v>110</v>
      </c>
      <c r="N382" s="15">
        <v>40</v>
      </c>
      <c r="O382" s="15">
        <v>75</v>
      </c>
      <c r="P382" s="15">
        <v>88</v>
      </c>
      <c r="Q382" s="15">
        <v>29</v>
      </c>
      <c r="R382" s="15">
        <v>52</v>
      </c>
      <c r="S382" s="15">
        <v>81</v>
      </c>
      <c r="T382" s="15">
        <v>43</v>
      </c>
      <c r="U382" s="15">
        <v>79</v>
      </c>
      <c r="V382" s="15" t="s">
        <v>141</v>
      </c>
      <c r="W382" s="15">
        <v>497</v>
      </c>
      <c r="X382" s="15">
        <v>99</v>
      </c>
      <c r="Y382" s="15" t="s">
        <v>192</v>
      </c>
      <c r="Z382" s="15" t="s">
        <v>193</v>
      </c>
      <c r="AB382" s="15" t="s">
        <v>192</v>
      </c>
      <c r="AC382" s="15" t="s">
        <v>192</v>
      </c>
      <c r="AE382" s="15" t="s">
        <v>193</v>
      </c>
      <c r="AF382" s="15">
        <v>68.179389999999998</v>
      </c>
      <c r="AG382" s="15">
        <v>92.68553</v>
      </c>
      <c r="AH382" s="15" t="s">
        <v>475</v>
      </c>
      <c r="AI382" s="15">
        <v>5</v>
      </c>
      <c r="AJ382" s="15" t="s">
        <v>192</v>
      </c>
    </row>
    <row r="383" spans="1:36">
      <c r="A383" s="15">
        <v>7531</v>
      </c>
      <c r="B383" s="15" t="s">
        <v>516</v>
      </c>
      <c r="C383" s="686" t="s">
        <v>112</v>
      </c>
      <c r="D383" s="15" t="s">
        <v>114</v>
      </c>
      <c r="E383" s="15" t="s">
        <v>114</v>
      </c>
      <c r="F383" s="15" t="s">
        <v>110</v>
      </c>
      <c r="G383" s="15" t="s">
        <v>112</v>
      </c>
      <c r="H383" s="15" t="s">
        <v>112</v>
      </c>
      <c r="I383" s="15" t="s">
        <v>112</v>
      </c>
      <c r="J383" s="15" t="s">
        <v>112</v>
      </c>
      <c r="K383" s="15" t="s">
        <v>112</v>
      </c>
      <c r="L383" s="15" t="s">
        <v>112</v>
      </c>
      <c r="M383" s="15" t="s">
        <v>112</v>
      </c>
      <c r="N383" s="15">
        <v>46</v>
      </c>
      <c r="O383" s="15">
        <v>74</v>
      </c>
      <c r="P383" s="15">
        <v>85</v>
      </c>
      <c r="Q383" s="15">
        <v>25</v>
      </c>
      <c r="R383" s="15">
        <v>54</v>
      </c>
      <c r="S383" s="15">
        <v>77</v>
      </c>
      <c r="T383" s="15">
        <v>53</v>
      </c>
      <c r="U383" s="15">
        <v>65</v>
      </c>
      <c r="V383" s="15" t="s">
        <v>141</v>
      </c>
      <c r="W383" s="15">
        <v>489</v>
      </c>
      <c r="X383" s="15">
        <v>99</v>
      </c>
      <c r="Y383" s="15" t="s">
        <v>192</v>
      </c>
      <c r="Z383" s="15" t="s">
        <v>192</v>
      </c>
      <c r="AB383" s="15" t="s">
        <v>192</v>
      </c>
      <c r="AC383" s="15" t="s">
        <v>192</v>
      </c>
      <c r="AE383" s="15" t="s">
        <v>193</v>
      </c>
      <c r="AF383" s="15">
        <v>59.88805</v>
      </c>
      <c r="AG383" s="15">
        <v>89.514920000000004</v>
      </c>
      <c r="AH383" s="15" t="s">
        <v>475</v>
      </c>
      <c r="AI383" s="15">
        <v>5</v>
      </c>
      <c r="AJ383" s="15" t="s">
        <v>192</v>
      </c>
    </row>
    <row r="384" spans="1:36">
      <c r="A384" s="15">
        <v>7541</v>
      </c>
      <c r="B384" s="15" t="s">
        <v>517</v>
      </c>
      <c r="C384" s="686" t="s">
        <v>112</v>
      </c>
      <c r="D384" s="15" t="s">
        <v>110</v>
      </c>
      <c r="E384" s="15" t="s">
        <v>112</v>
      </c>
      <c r="F384" s="15" t="s">
        <v>110</v>
      </c>
      <c r="G384" s="15" t="s">
        <v>112</v>
      </c>
      <c r="H384" s="15" t="s">
        <v>112</v>
      </c>
      <c r="I384" s="15" t="s">
        <v>112</v>
      </c>
      <c r="J384" s="15" t="s">
        <v>112</v>
      </c>
      <c r="K384" s="15" t="s">
        <v>112</v>
      </c>
      <c r="L384" s="15" t="s">
        <v>110</v>
      </c>
      <c r="M384" s="15" t="s">
        <v>110</v>
      </c>
      <c r="N384" s="15">
        <v>35</v>
      </c>
      <c r="O384" s="15">
        <v>70</v>
      </c>
      <c r="P384" s="15">
        <v>89</v>
      </c>
      <c r="Q384" s="15">
        <v>34</v>
      </c>
      <c r="R384" s="15">
        <v>45</v>
      </c>
      <c r="S384" s="15">
        <v>76</v>
      </c>
      <c r="T384" s="15">
        <v>41</v>
      </c>
      <c r="U384" s="15">
        <v>74</v>
      </c>
      <c r="V384" s="15" t="s">
        <v>140</v>
      </c>
      <c r="W384" s="15">
        <v>464</v>
      </c>
      <c r="X384" s="15">
        <v>99</v>
      </c>
      <c r="Y384" s="15" t="s">
        <v>193</v>
      </c>
      <c r="Z384" s="15" t="s">
        <v>193</v>
      </c>
      <c r="AA384" s="15" t="s">
        <v>193</v>
      </c>
      <c r="AB384" s="15" t="s">
        <v>192</v>
      </c>
      <c r="AC384" s="15" t="s">
        <v>192</v>
      </c>
      <c r="AE384" s="15" t="s">
        <v>193</v>
      </c>
      <c r="AF384" s="15">
        <v>79.428569999999993</v>
      </c>
      <c r="AG384" s="15">
        <v>96.204080000000005</v>
      </c>
      <c r="AH384" s="15" t="s">
        <v>475</v>
      </c>
      <c r="AI384" s="15">
        <v>5</v>
      </c>
      <c r="AJ384" s="15" t="s">
        <v>192</v>
      </c>
    </row>
    <row r="385" spans="1:36">
      <c r="A385" s="15">
        <v>7591</v>
      </c>
      <c r="B385" s="15" t="s">
        <v>518</v>
      </c>
      <c r="C385" s="686" t="s">
        <v>110</v>
      </c>
      <c r="D385" s="15" t="s">
        <v>110</v>
      </c>
      <c r="E385" s="15" t="s">
        <v>116</v>
      </c>
      <c r="F385" s="15" t="s">
        <v>116</v>
      </c>
      <c r="G385" s="15" t="s">
        <v>110</v>
      </c>
      <c r="H385" s="15" t="s">
        <v>110</v>
      </c>
      <c r="I385" s="15" t="s">
        <v>110</v>
      </c>
      <c r="J385" s="15" t="s">
        <v>112</v>
      </c>
      <c r="K385" s="15" t="s">
        <v>110</v>
      </c>
      <c r="L385" s="15" t="s">
        <v>110</v>
      </c>
      <c r="M385" s="15" t="s">
        <v>110</v>
      </c>
      <c r="N385" s="15">
        <v>21</v>
      </c>
      <c r="O385" s="15">
        <v>55</v>
      </c>
      <c r="P385" s="15">
        <v>79</v>
      </c>
      <c r="Q385" s="15">
        <v>20</v>
      </c>
      <c r="R385" s="15">
        <v>38</v>
      </c>
      <c r="S385" s="15">
        <v>70</v>
      </c>
      <c r="T385" s="15">
        <v>41</v>
      </c>
      <c r="U385" s="15">
        <v>71</v>
      </c>
      <c r="V385" s="15" t="s">
        <v>140</v>
      </c>
      <c r="W385" s="15">
        <v>395</v>
      </c>
      <c r="X385" s="15">
        <v>99</v>
      </c>
      <c r="Y385" s="15" t="s">
        <v>192</v>
      </c>
      <c r="Z385" s="15" t="s">
        <v>193</v>
      </c>
      <c r="AB385" s="15" t="s">
        <v>192</v>
      </c>
      <c r="AC385" s="15" t="s">
        <v>192</v>
      </c>
      <c r="AE385" s="15" t="s">
        <v>193</v>
      </c>
      <c r="AF385" s="15">
        <v>71.381450000000001</v>
      </c>
      <c r="AG385" s="15">
        <v>99.010620000000003</v>
      </c>
      <c r="AH385" s="15" t="s">
        <v>475</v>
      </c>
      <c r="AI385" s="15">
        <v>5</v>
      </c>
      <c r="AJ385" s="15" t="s">
        <v>192</v>
      </c>
    </row>
    <row r="386" spans="1:36">
      <c r="A386" s="15">
        <v>7601</v>
      </c>
      <c r="B386" s="15" t="s">
        <v>519</v>
      </c>
      <c r="C386" s="686" t="s">
        <v>114</v>
      </c>
      <c r="D386" s="15" t="s">
        <v>112</v>
      </c>
      <c r="E386" s="15" t="s">
        <v>112</v>
      </c>
      <c r="F386" s="15" t="s">
        <v>112</v>
      </c>
      <c r="G386" s="15" t="s">
        <v>114</v>
      </c>
      <c r="H386" s="15" t="s">
        <v>112</v>
      </c>
      <c r="I386" s="15" t="s">
        <v>112</v>
      </c>
      <c r="J386" s="15" t="s">
        <v>112</v>
      </c>
      <c r="K386" s="15" t="s">
        <v>112</v>
      </c>
      <c r="L386" s="15" t="s">
        <v>112</v>
      </c>
      <c r="M386" s="15" t="s">
        <v>110</v>
      </c>
      <c r="N386" s="15">
        <v>48</v>
      </c>
      <c r="O386" s="15">
        <v>80</v>
      </c>
      <c r="P386" s="15">
        <v>90</v>
      </c>
      <c r="Q386" s="15">
        <v>23</v>
      </c>
      <c r="R386" s="15">
        <v>52</v>
      </c>
      <c r="S386" s="15">
        <v>75</v>
      </c>
      <c r="T386" s="15">
        <v>47</v>
      </c>
      <c r="U386" s="15">
        <v>63</v>
      </c>
      <c r="V386" s="15" t="s">
        <v>141</v>
      </c>
      <c r="W386" s="15">
        <v>488</v>
      </c>
      <c r="X386" s="15">
        <v>100</v>
      </c>
      <c r="Y386" s="15" t="s">
        <v>192</v>
      </c>
      <c r="Z386" s="15" t="s">
        <v>193</v>
      </c>
      <c r="AB386" s="15" t="s">
        <v>192</v>
      </c>
      <c r="AC386" s="15" t="s">
        <v>192</v>
      </c>
      <c r="AE386" s="15" t="s">
        <v>193</v>
      </c>
      <c r="AF386" s="15">
        <v>78.993049999999997</v>
      </c>
      <c r="AG386" s="15">
        <v>98.842590000000001</v>
      </c>
      <c r="AH386" s="15" t="s">
        <v>475</v>
      </c>
      <c r="AI386" s="15">
        <v>5</v>
      </c>
      <c r="AJ386" s="15" t="s">
        <v>192</v>
      </c>
    </row>
    <row r="387" spans="1:36">
      <c r="A387" s="15">
        <v>7701</v>
      </c>
      <c r="B387" s="15" t="s">
        <v>520</v>
      </c>
      <c r="C387" s="686" t="s">
        <v>110</v>
      </c>
      <c r="D387" s="15" t="s">
        <v>110</v>
      </c>
      <c r="E387" s="15" t="s">
        <v>110</v>
      </c>
      <c r="F387" s="15" t="s">
        <v>116</v>
      </c>
      <c r="G387" s="15" t="s">
        <v>110</v>
      </c>
      <c r="H387" s="15" t="s">
        <v>110</v>
      </c>
      <c r="I387" s="15" t="s">
        <v>110</v>
      </c>
      <c r="J387" s="15" t="s">
        <v>110</v>
      </c>
      <c r="K387" s="15" t="s">
        <v>110</v>
      </c>
      <c r="L387" s="15" t="s">
        <v>112</v>
      </c>
      <c r="M387" s="15" t="s">
        <v>110</v>
      </c>
      <c r="N387" s="15">
        <v>35</v>
      </c>
      <c r="O387" s="15">
        <v>64</v>
      </c>
      <c r="P387" s="15">
        <v>88</v>
      </c>
      <c r="Q387" s="15">
        <v>24</v>
      </c>
      <c r="R387" s="15">
        <v>44</v>
      </c>
      <c r="S387" s="15">
        <v>69</v>
      </c>
      <c r="T387" s="15">
        <v>41</v>
      </c>
      <c r="U387" s="15">
        <v>61</v>
      </c>
      <c r="V387" s="15" t="s">
        <v>140</v>
      </c>
      <c r="W387" s="15">
        <v>426</v>
      </c>
      <c r="X387" s="15">
        <v>98</v>
      </c>
      <c r="Y387" s="15" t="s">
        <v>193</v>
      </c>
      <c r="Z387" s="15" t="s">
        <v>193</v>
      </c>
      <c r="AA387" s="15" t="s">
        <v>193</v>
      </c>
      <c r="AB387" s="15" t="s">
        <v>192</v>
      </c>
      <c r="AC387" s="15" t="s">
        <v>192</v>
      </c>
      <c r="AE387" s="15" t="s">
        <v>193</v>
      </c>
      <c r="AF387" s="15">
        <v>69.829899999999995</v>
      </c>
      <c r="AG387" s="15">
        <v>84.452399999999997</v>
      </c>
      <c r="AH387" s="15" t="s">
        <v>475</v>
      </c>
      <c r="AI387" s="15">
        <v>5</v>
      </c>
      <c r="AJ387" s="15" t="s">
        <v>192</v>
      </c>
    </row>
    <row r="388" spans="1:36">
      <c r="A388" s="15">
        <v>7721</v>
      </c>
      <c r="B388" s="15" t="s">
        <v>521</v>
      </c>
      <c r="C388" s="686" t="s">
        <v>114</v>
      </c>
      <c r="D388" s="15" t="s">
        <v>114</v>
      </c>
      <c r="E388" s="15" t="s">
        <v>110</v>
      </c>
      <c r="F388" s="15" t="s">
        <v>112</v>
      </c>
      <c r="G388" s="15" t="s">
        <v>112</v>
      </c>
      <c r="H388" s="15" t="s">
        <v>112</v>
      </c>
      <c r="I388" s="15" t="s">
        <v>110</v>
      </c>
      <c r="J388" s="15" t="s">
        <v>112</v>
      </c>
      <c r="K388" s="15" t="s">
        <v>112</v>
      </c>
      <c r="L388" s="15" t="s">
        <v>112</v>
      </c>
      <c r="M388" s="15" t="s">
        <v>112</v>
      </c>
      <c r="N388" s="15">
        <v>42</v>
      </c>
      <c r="O388" s="15">
        <v>73</v>
      </c>
      <c r="P388" s="15">
        <v>88</v>
      </c>
      <c r="Q388" s="15">
        <v>42</v>
      </c>
      <c r="R388" s="15">
        <v>51</v>
      </c>
      <c r="S388" s="15">
        <v>73</v>
      </c>
      <c r="T388" s="15">
        <v>43</v>
      </c>
      <c r="U388" s="15">
        <v>63</v>
      </c>
      <c r="V388" s="15" t="s">
        <v>141</v>
      </c>
      <c r="W388" s="15">
        <v>485</v>
      </c>
      <c r="X388" s="15">
        <v>98</v>
      </c>
      <c r="Y388" s="15" t="s">
        <v>192</v>
      </c>
      <c r="Z388" s="15" t="s">
        <v>193</v>
      </c>
      <c r="AB388" s="15" t="s">
        <v>192</v>
      </c>
      <c r="AC388" s="15" t="s">
        <v>192</v>
      </c>
      <c r="AE388" s="15" t="s">
        <v>193</v>
      </c>
      <c r="AF388" s="15">
        <v>71.130949999999999</v>
      </c>
      <c r="AG388" s="15">
        <v>93.324820000000003</v>
      </c>
      <c r="AH388" s="15" t="s">
        <v>475</v>
      </c>
      <c r="AI388" s="15">
        <v>5</v>
      </c>
      <c r="AJ388" s="15" t="s">
        <v>192</v>
      </c>
    </row>
    <row r="389" spans="1:36">
      <c r="A389" s="15">
        <v>7731</v>
      </c>
      <c r="B389" s="15" t="s">
        <v>522</v>
      </c>
      <c r="C389" s="686" t="s">
        <v>110</v>
      </c>
      <c r="D389" s="15" t="s">
        <v>116</v>
      </c>
      <c r="E389" s="15" t="s">
        <v>110</v>
      </c>
      <c r="F389" s="15" t="s">
        <v>116</v>
      </c>
      <c r="G389" s="15" t="s">
        <v>110</v>
      </c>
      <c r="H389" s="15" t="s">
        <v>112</v>
      </c>
      <c r="I389" s="15" t="s">
        <v>110</v>
      </c>
      <c r="J389" s="15" t="s">
        <v>110</v>
      </c>
      <c r="K389" s="15" t="s">
        <v>112</v>
      </c>
      <c r="L389" s="15" t="s">
        <v>112</v>
      </c>
      <c r="M389" s="15" t="s">
        <v>112</v>
      </c>
      <c r="N389" s="15">
        <v>25</v>
      </c>
      <c r="O389" s="15">
        <v>55</v>
      </c>
      <c r="P389" s="15">
        <v>84</v>
      </c>
      <c r="Q389" s="15">
        <v>23</v>
      </c>
      <c r="R389" s="15">
        <v>44</v>
      </c>
      <c r="S389" s="15">
        <v>75</v>
      </c>
      <c r="T389" s="15">
        <v>40</v>
      </c>
      <c r="U389" s="15">
        <v>72</v>
      </c>
      <c r="V389" s="15" t="s">
        <v>140</v>
      </c>
      <c r="W389" s="15">
        <v>418</v>
      </c>
      <c r="X389" s="15">
        <v>98</v>
      </c>
      <c r="Y389" s="15" t="s">
        <v>193</v>
      </c>
      <c r="Z389" s="15" t="s">
        <v>193</v>
      </c>
      <c r="AA389" s="15" t="s">
        <v>193</v>
      </c>
      <c r="AB389" s="15" t="s">
        <v>192</v>
      </c>
      <c r="AC389" s="15" t="s">
        <v>192</v>
      </c>
      <c r="AE389" s="15" t="s">
        <v>193</v>
      </c>
      <c r="AF389" s="15">
        <v>73.697469999999996</v>
      </c>
      <c r="AG389" s="15">
        <v>92.857140000000001</v>
      </c>
      <c r="AH389" s="15" t="s">
        <v>475</v>
      </c>
      <c r="AI389" s="15">
        <v>5</v>
      </c>
      <c r="AJ389" s="15" t="s">
        <v>192</v>
      </c>
    </row>
    <row r="390" spans="1:36">
      <c r="A390" s="15">
        <v>7741</v>
      </c>
      <c r="B390" s="15" t="s">
        <v>523</v>
      </c>
      <c r="C390" s="686" t="s">
        <v>132</v>
      </c>
      <c r="D390" s="15" t="s">
        <v>114</v>
      </c>
      <c r="E390" s="15" t="s">
        <v>114</v>
      </c>
      <c r="F390" s="15" t="s">
        <v>112</v>
      </c>
      <c r="G390" s="15" t="s">
        <v>114</v>
      </c>
      <c r="H390" s="15" t="s">
        <v>112</v>
      </c>
      <c r="I390" s="15" t="s">
        <v>112</v>
      </c>
      <c r="J390" s="15" t="s">
        <v>112</v>
      </c>
      <c r="K390" s="15" t="s">
        <v>112</v>
      </c>
      <c r="L390" s="15" t="s">
        <v>110</v>
      </c>
      <c r="M390" s="15" t="s">
        <v>112</v>
      </c>
      <c r="N390" s="15">
        <v>48</v>
      </c>
      <c r="O390" s="15">
        <v>80</v>
      </c>
      <c r="P390" s="15">
        <v>91</v>
      </c>
      <c r="Q390" s="15">
        <v>43</v>
      </c>
      <c r="R390" s="15">
        <v>56</v>
      </c>
      <c r="S390" s="15">
        <v>80</v>
      </c>
      <c r="T390" s="15">
        <v>54</v>
      </c>
      <c r="U390" s="15">
        <v>69</v>
      </c>
      <c r="V390" s="15" t="s">
        <v>141</v>
      </c>
      <c r="W390" s="15">
        <v>531</v>
      </c>
      <c r="X390" s="15">
        <v>99</v>
      </c>
      <c r="Y390" s="15" t="s">
        <v>192</v>
      </c>
      <c r="Z390" s="15" t="s">
        <v>192</v>
      </c>
      <c r="AB390" s="15" t="s">
        <v>192</v>
      </c>
      <c r="AC390" s="15" t="s">
        <v>192</v>
      </c>
      <c r="AE390" s="15" t="s">
        <v>193</v>
      </c>
      <c r="AF390" s="15">
        <v>66.911249999999995</v>
      </c>
      <c r="AG390" s="15">
        <v>92.522710000000004</v>
      </c>
      <c r="AH390" s="15" t="s">
        <v>475</v>
      </c>
      <c r="AI390" s="15">
        <v>5</v>
      </c>
      <c r="AJ390" s="15" t="s">
        <v>192</v>
      </c>
    </row>
    <row r="391" spans="1:36">
      <c r="A391" s="15">
        <v>7751</v>
      </c>
      <c r="B391" s="15" t="s">
        <v>524</v>
      </c>
      <c r="C391" s="686" t="s">
        <v>112</v>
      </c>
      <c r="D391" s="15" t="s">
        <v>112</v>
      </c>
      <c r="E391" s="15" t="s">
        <v>112</v>
      </c>
      <c r="F391" s="15" t="s">
        <v>110</v>
      </c>
      <c r="G391" s="15" t="s">
        <v>112</v>
      </c>
      <c r="H391" s="15" t="s">
        <v>112</v>
      </c>
      <c r="I391" s="15" t="s">
        <v>112</v>
      </c>
      <c r="J391" s="15" t="s">
        <v>112</v>
      </c>
      <c r="K391" s="15" t="s">
        <v>112</v>
      </c>
      <c r="L391" s="15" t="s">
        <v>112</v>
      </c>
      <c r="M391" s="15" t="s">
        <v>110</v>
      </c>
      <c r="N391" s="15">
        <v>47</v>
      </c>
      <c r="O391" s="15">
        <v>78</v>
      </c>
      <c r="P391" s="15">
        <v>89</v>
      </c>
      <c r="Q391" s="15">
        <v>23</v>
      </c>
      <c r="R391" s="15">
        <v>52</v>
      </c>
      <c r="S391" s="15">
        <v>72</v>
      </c>
      <c r="T391" s="15">
        <v>51</v>
      </c>
      <c r="U391" s="15">
        <v>58</v>
      </c>
      <c r="V391" s="15" t="s">
        <v>141</v>
      </c>
      <c r="W391" s="15">
        <v>480</v>
      </c>
      <c r="X391" s="15">
        <v>97</v>
      </c>
      <c r="Y391" s="15" t="s">
        <v>192</v>
      </c>
      <c r="Z391" s="15" t="s">
        <v>192</v>
      </c>
      <c r="AB391" s="15" t="s">
        <v>192</v>
      </c>
      <c r="AC391" s="15" t="s">
        <v>192</v>
      </c>
      <c r="AE391" s="15" t="s">
        <v>193</v>
      </c>
      <c r="AF391" s="15">
        <v>57.948920000000001</v>
      </c>
      <c r="AG391" s="15">
        <v>93.204279999999997</v>
      </c>
      <c r="AH391" s="15" t="s">
        <v>475</v>
      </c>
      <c r="AI391" s="15">
        <v>5</v>
      </c>
      <c r="AJ391" s="15" t="s">
        <v>192</v>
      </c>
    </row>
    <row r="392" spans="1:36">
      <c r="A392" s="15">
        <v>7781</v>
      </c>
      <c r="B392" s="15" t="s">
        <v>525</v>
      </c>
      <c r="C392" s="686" t="s">
        <v>132</v>
      </c>
      <c r="D392" s="15" t="s">
        <v>112</v>
      </c>
      <c r="E392" s="15" t="s">
        <v>114</v>
      </c>
      <c r="F392" s="15" t="s">
        <v>112</v>
      </c>
      <c r="G392" s="15" t="s">
        <v>112</v>
      </c>
      <c r="H392" s="15" t="s">
        <v>114</v>
      </c>
      <c r="I392" s="15" t="s">
        <v>112</v>
      </c>
      <c r="J392" s="15" t="s">
        <v>112</v>
      </c>
      <c r="K392" s="15" t="s">
        <v>114</v>
      </c>
      <c r="L392" s="15" t="s">
        <v>196</v>
      </c>
      <c r="N392" s="15">
        <v>49</v>
      </c>
      <c r="O392" s="15">
        <v>78</v>
      </c>
      <c r="P392" s="15">
        <v>89</v>
      </c>
      <c r="Q392" s="15">
        <v>36</v>
      </c>
      <c r="R392" s="15">
        <v>55</v>
      </c>
      <c r="S392" s="15">
        <v>78</v>
      </c>
      <c r="T392" s="15">
        <v>53</v>
      </c>
      <c r="U392" s="15">
        <v>68</v>
      </c>
      <c r="V392" s="15" t="s">
        <v>141</v>
      </c>
      <c r="W392" s="15">
        <v>516</v>
      </c>
      <c r="X392" s="15">
        <v>99</v>
      </c>
      <c r="Y392" s="15" t="s">
        <v>193</v>
      </c>
      <c r="Z392" s="15" t="s">
        <v>192</v>
      </c>
      <c r="AB392" s="15" t="s">
        <v>192</v>
      </c>
      <c r="AC392" s="15" t="s">
        <v>192</v>
      </c>
      <c r="AE392" s="15" t="s">
        <v>193</v>
      </c>
      <c r="AF392" s="15">
        <v>54.72972</v>
      </c>
      <c r="AG392" s="15">
        <v>90.154439999999994</v>
      </c>
      <c r="AH392" s="15" t="s">
        <v>475</v>
      </c>
      <c r="AI392" s="15">
        <v>5</v>
      </c>
      <c r="AJ392" s="15" t="s">
        <v>192</v>
      </c>
    </row>
    <row r="393" spans="1:36">
      <c r="A393" s="15">
        <v>7791</v>
      </c>
      <c r="B393" s="15" t="s">
        <v>144</v>
      </c>
      <c r="C393" s="686" t="s">
        <v>116</v>
      </c>
      <c r="D393" s="15" t="s">
        <v>116</v>
      </c>
      <c r="E393" s="15" t="s">
        <v>110</v>
      </c>
      <c r="F393" s="15" t="s">
        <v>116</v>
      </c>
      <c r="G393" s="15" t="s">
        <v>110</v>
      </c>
      <c r="H393" s="15" t="s">
        <v>110</v>
      </c>
      <c r="I393" s="15" t="s">
        <v>110</v>
      </c>
      <c r="J393" s="15" t="s">
        <v>116</v>
      </c>
      <c r="K393" s="15" t="s">
        <v>116</v>
      </c>
      <c r="L393" s="15" t="s">
        <v>110</v>
      </c>
      <c r="M393" s="15" t="s">
        <v>196</v>
      </c>
      <c r="N393" s="15">
        <v>15</v>
      </c>
      <c r="O393" s="15">
        <v>48</v>
      </c>
      <c r="P393" s="15">
        <v>78</v>
      </c>
      <c r="Q393" s="15">
        <v>15</v>
      </c>
      <c r="R393" s="15">
        <v>34</v>
      </c>
      <c r="S393" s="15">
        <v>66</v>
      </c>
      <c r="T393" s="15">
        <v>35</v>
      </c>
      <c r="U393" s="15">
        <v>64</v>
      </c>
      <c r="V393" s="15" t="s">
        <v>140</v>
      </c>
      <c r="W393" s="15">
        <v>355</v>
      </c>
      <c r="X393" s="15">
        <v>100</v>
      </c>
      <c r="Y393" s="15" t="s">
        <v>192</v>
      </c>
      <c r="Z393" s="15" t="s">
        <v>193</v>
      </c>
      <c r="AB393" s="15" t="s">
        <v>192</v>
      </c>
      <c r="AC393" s="15" t="s">
        <v>192</v>
      </c>
      <c r="AE393" s="15" t="s">
        <v>193</v>
      </c>
      <c r="AF393" s="15">
        <v>86.094669999999994</v>
      </c>
      <c r="AG393" s="15">
        <v>98.224850000000004</v>
      </c>
      <c r="AH393" s="15" t="s">
        <v>475</v>
      </c>
      <c r="AI393" s="15">
        <v>5</v>
      </c>
      <c r="AJ393" s="15" t="s">
        <v>192</v>
      </c>
    </row>
    <row r="394" spans="1:36">
      <c r="A394" s="15">
        <v>7829</v>
      </c>
      <c r="B394" s="15" t="s">
        <v>145</v>
      </c>
      <c r="C394" s="686" t="s">
        <v>116</v>
      </c>
      <c r="D394" s="15" t="s">
        <v>131</v>
      </c>
      <c r="N394" s="15">
        <v>2</v>
      </c>
      <c r="O394" s="15">
        <v>20</v>
      </c>
      <c r="P394" s="15">
        <v>53</v>
      </c>
      <c r="Q394" s="15">
        <v>0</v>
      </c>
      <c r="R394" s="15">
        <v>23</v>
      </c>
      <c r="S394" s="15">
        <v>50</v>
      </c>
      <c r="T394" s="15">
        <v>30</v>
      </c>
      <c r="U394" s="15">
        <v>50</v>
      </c>
      <c r="V394" s="15" t="s">
        <v>140</v>
      </c>
      <c r="W394" s="15">
        <v>228</v>
      </c>
      <c r="X394" s="15">
        <v>90</v>
      </c>
      <c r="Z394" s="15" t="s">
        <v>193</v>
      </c>
      <c r="AC394" s="15" t="s">
        <v>192</v>
      </c>
      <c r="AE394" s="15" t="s">
        <v>193</v>
      </c>
      <c r="AF394" s="15">
        <v>94.475129999999993</v>
      </c>
      <c r="AG394" s="15">
        <v>98.34254</v>
      </c>
      <c r="AH394" s="15" t="s">
        <v>475</v>
      </c>
      <c r="AI394" s="15">
        <v>5</v>
      </c>
      <c r="AJ394" s="15" t="s">
        <v>192</v>
      </c>
    </row>
    <row r="395" spans="1:36" s="685" customFormat="1">
      <c r="A395" s="685">
        <v>7901</v>
      </c>
      <c r="B395" s="685" t="s">
        <v>147</v>
      </c>
      <c r="C395" s="689" t="s">
        <v>132</v>
      </c>
      <c r="D395" s="685" t="s">
        <v>114</v>
      </c>
      <c r="E395" s="685" t="s">
        <v>132</v>
      </c>
      <c r="F395" s="685" t="s">
        <v>132</v>
      </c>
      <c r="G395" s="685" t="s">
        <v>132</v>
      </c>
      <c r="H395" s="685" t="s">
        <v>132</v>
      </c>
      <c r="I395" s="685" t="s">
        <v>132</v>
      </c>
      <c r="J395" s="685" t="s">
        <v>132</v>
      </c>
      <c r="K395" s="685" t="s">
        <v>132</v>
      </c>
      <c r="L395" s="685" t="s">
        <v>132</v>
      </c>
      <c r="M395" s="685" t="s">
        <v>132</v>
      </c>
      <c r="N395" s="685">
        <v>82</v>
      </c>
      <c r="O395" s="685">
        <v>96</v>
      </c>
      <c r="P395" s="685">
        <v>95</v>
      </c>
      <c r="Q395" s="685">
        <v>62</v>
      </c>
      <c r="R395" s="685">
        <v>75</v>
      </c>
      <c r="S395" s="685">
        <v>88</v>
      </c>
      <c r="T395" s="685">
        <v>71</v>
      </c>
      <c r="U395" s="685">
        <v>93</v>
      </c>
      <c r="V395" s="685" t="s">
        <v>135</v>
      </c>
      <c r="W395" s="685">
        <v>662</v>
      </c>
      <c r="X395" s="685">
        <v>100</v>
      </c>
      <c r="Y395" s="685" t="s">
        <v>193</v>
      </c>
      <c r="Z395" s="685" t="s">
        <v>192</v>
      </c>
      <c r="AB395" s="685" t="s">
        <v>192</v>
      </c>
      <c r="AC395" s="685" t="s">
        <v>192</v>
      </c>
      <c r="AE395" s="685" t="s">
        <v>193</v>
      </c>
      <c r="AF395" s="685">
        <v>29.894729999999999</v>
      </c>
      <c r="AG395" s="685">
        <v>71.157889999999995</v>
      </c>
      <c r="AH395" s="685" t="s">
        <v>475</v>
      </c>
      <c r="AI395" s="685">
        <v>5</v>
      </c>
      <c r="AJ395" s="685" t="s">
        <v>193</v>
      </c>
    </row>
    <row r="396" spans="1:36">
      <c r="A396" s="15">
        <v>8119</v>
      </c>
      <c r="B396" s="15" t="s">
        <v>526</v>
      </c>
      <c r="C396" s="690" t="s">
        <v>116</v>
      </c>
      <c r="D396" s="15" t="s">
        <v>116</v>
      </c>
      <c r="F396" s="15" t="s">
        <v>130</v>
      </c>
      <c r="G396" s="15" t="s">
        <v>130</v>
      </c>
      <c r="H396" s="15" t="s">
        <v>116</v>
      </c>
      <c r="I396" s="15" t="s">
        <v>130</v>
      </c>
      <c r="N396" s="15">
        <v>15</v>
      </c>
      <c r="O396" s="15">
        <v>20</v>
      </c>
      <c r="P396" s="15">
        <v>66</v>
      </c>
      <c r="Q396" s="15">
        <v>4</v>
      </c>
      <c r="R396" s="15">
        <v>44</v>
      </c>
      <c r="S396" s="15">
        <v>56</v>
      </c>
      <c r="T396" s="15">
        <v>50</v>
      </c>
      <c r="U396" s="15">
        <v>63</v>
      </c>
      <c r="V396" s="15" t="s">
        <v>135</v>
      </c>
      <c r="W396" s="15">
        <v>318</v>
      </c>
      <c r="X396" s="15">
        <v>97</v>
      </c>
      <c r="Y396" s="15" t="s">
        <v>192</v>
      </c>
      <c r="Z396" s="15" t="s">
        <v>192</v>
      </c>
      <c r="AB396" s="15" t="s">
        <v>192</v>
      </c>
      <c r="AC396" s="15" t="s">
        <v>192</v>
      </c>
      <c r="AE396" s="15" t="s">
        <v>193</v>
      </c>
      <c r="AF396" s="15">
        <v>86.290319999999994</v>
      </c>
      <c r="AG396" s="15">
        <v>99.193539999999999</v>
      </c>
      <c r="AH396" s="15" t="s">
        <v>197</v>
      </c>
      <c r="AI396" s="15">
        <v>5</v>
      </c>
      <c r="AJ396" s="15" t="s">
        <v>192</v>
      </c>
    </row>
    <row r="397" spans="1:36">
      <c r="A397" s="15">
        <v>8121</v>
      </c>
      <c r="B397" s="15" t="s">
        <v>148</v>
      </c>
      <c r="C397" s="686" t="s">
        <v>116</v>
      </c>
      <c r="G397" s="15" t="s">
        <v>130</v>
      </c>
      <c r="H397" s="15" t="s">
        <v>116</v>
      </c>
      <c r="I397" s="15" t="s">
        <v>130</v>
      </c>
      <c r="N397" s="15">
        <v>19</v>
      </c>
      <c r="O397" s="15">
        <v>43</v>
      </c>
      <c r="P397" s="15">
        <v>64</v>
      </c>
      <c r="Q397" s="15">
        <v>0</v>
      </c>
      <c r="R397" s="15">
        <v>44</v>
      </c>
      <c r="S397" s="15">
        <v>62</v>
      </c>
      <c r="T397" s="15">
        <v>37</v>
      </c>
      <c r="U397" s="15">
        <v>60</v>
      </c>
      <c r="V397" s="15" t="s">
        <v>135</v>
      </c>
      <c r="W397" s="15">
        <v>329</v>
      </c>
      <c r="X397" s="15">
        <v>95</v>
      </c>
      <c r="Z397" s="15" t="s">
        <v>193</v>
      </c>
      <c r="AC397" s="15" t="s">
        <v>192</v>
      </c>
      <c r="AE397" s="15" t="s">
        <v>193</v>
      </c>
      <c r="AF397" s="15">
        <v>90.445849999999993</v>
      </c>
      <c r="AG397" s="15">
        <v>99.363050000000001</v>
      </c>
      <c r="AH397" s="15" t="s">
        <v>197</v>
      </c>
      <c r="AI397" s="15">
        <v>5</v>
      </c>
      <c r="AJ397" s="15" t="s">
        <v>192</v>
      </c>
    </row>
    <row r="398" spans="1:36">
      <c r="A398" s="15">
        <v>8171</v>
      </c>
      <c r="B398" s="15" t="s">
        <v>149</v>
      </c>
      <c r="C398" s="686" t="s">
        <v>116</v>
      </c>
      <c r="D398" s="15" t="s">
        <v>112</v>
      </c>
      <c r="F398" s="15" t="s">
        <v>130</v>
      </c>
      <c r="G398" s="15" t="s">
        <v>130</v>
      </c>
      <c r="H398" s="15" t="s">
        <v>110</v>
      </c>
      <c r="I398" s="15" t="s">
        <v>116</v>
      </c>
      <c r="J398" s="15" t="s">
        <v>110</v>
      </c>
      <c r="K398" s="15" t="s">
        <v>196</v>
      </c>
      <c r="N398" s="15">
        <v>6</v>
      </c>
      <c r="O398" s="15">
        <v>46</v>
      </c>
      <c r="P398" s="15">
        <v>96</v>
      </c>
      <c r="Q398" s="15">
        <v>34</v>
      </c>
      <c r="R398" s="15">
        <v>6</v>
      </c>
      <c r="S398" s="15">
        <v>66</v>
      </c>
      <c r="T398" s="15">
        <v>3</v>
      </c>
      <c r="U398" s="15">
        <v>63</v>
      </c>
      <c r="V398" s="15" t="s">
        <v>135</v>
      </c>
      <c r="W398" s="15">
        <v>320</v>
      </c>
      <c r="X398" s="15">
        <v>99</v>
      </c>
      <c r="Y398" s="15" t="s">
        <v>192</v>
      </c>
      <c r="Z398" s="15" t="s">
        <v>193</v>
      </c>
      <c r="AB398" s="15" t="s">
        <v>192</v>
      </c>
      <c r="AC398" s="15" t="s">
        <v>192</v>
      </c>
      <c r="AE398" s="15" t="s">
        <v>193</v>
      </c>
      <c r="AF398" s="15">
        <v>84.057969999999997</v>
      </c>
      <c r="AG398" s="15">
        <v>100</v>
      </c>
      <c r="AH398" s="15" t="s">
        <v>475</v>
      </c>
      <c r="AI398" s="15">
        <v>5</v>
      </c>
      <c r="AJ398" s="15" t="s">
        <v>192</v>
      </c>
    </row>
    <row r="399" spans="1:36">
      <c r="A399" s="15">
        <v>9732</v>
      </c>
      <c r="B399" s="15" t="s">
        <v>528</v>
      </c>
      <c r="C399" s="686"/>
      <c r="D399" s="15" t="s">
        <v>131</v>
      </c>
      <c r="E399" s="15" t="s">
        <v>112</v>
      </c>
      <c r="F399" s="15" t="s">
        <v>116</v>
      </c>
      <c r="G399" s="15" t="s">
        <v>131</v>
      </c>
      <c r="H399" s="15" t="s">
        <v>116</v>
      </c>
      <c r="N399" s="15">
        <v>54</v>
      </c>
      <c r="O399" s="15">
        <v>34</v>
      </c>
      <c r="P399" s="15">
        <v>63</v>
      </c>
      <c r="Q399" s="15">
        <v>28</v>
      </c>
      <c r="R399" s="15">
        <v>32</v>
      </c>
      <c r="S399" s="15">
        <v>32</v>
      </c>
      <c r="T399" s="15">
        <v>67</v>
      </c>
      <c r="U399" s="15">
        <v>58</v>
      </c>
      <c r="V399" s="15" t="s">
        <v>135</v>
      </c>
      <c r="W399" s="15">
        <v>368</v>
      </c>
      <c r="X399" s="15">
        <v>94</v>
      </c>
      <c r="Z399" s="15" t="s">
        <v>192</v>
      </c>
      <c r="AC399" s="15" t="s">
        <v>192</v>
      </c>
      <c r="AE399" s="15" t="s">
        <v>193</v>
      </c>
      <c r="AF399" s="15">
        <v>55.701749999999997</v>
      </c>
      <c r="AG399" s="15">
        <v>89.035079999999994</v>
      </c>
      <c r="AH399" s="15" t="s">
        <v>197</v>
      </c>
      <c r="AI399" s="15">
        <v>5</v>
      </c>
      <c r="AJ399" s="15" t="s">
        <v>192</v>
      </c>
    </row>
    <row r="400" spans="1:36">
      <c r="A400" s="15">
        <v>9999</v>
      </c>
      <c r="B400" s="15" t="s">
        <v>37</v>
      </c>
      <c r="C400" s="690" t="s">
        <v>114</v>
      </c>
      <c r="D400" s="15" t="s">
        <v>114</v>
      </c>
      <c r="E400" s="15" t="s">
        <v>114</v>
      </c>
      <c r="F400" s="15" t="s">
        <v>112</v>
      </c>
      <c r="G400" s="15" t="s">
        <v>114</v>
      </c>
      <c r="H400" s="15" t="s">
        <v>114</v>
      </c>
      <c r="I400" s="15" t="s">
        <v>112</v>
      </c>
      <c r="N400" s="15">
        <v>64</v>
      </c>
      <c r="O400" s="15">
        <v>71</v>
      </c>
      <c r="P400" s="15">
        <v>88</v>
      </c>
      <c r="Q400" s="15">
        <v>41</v>
      </c>
      <c r="R400" s="15">
        <v>63</v>
      </c>
      <c r="S400" s="15">
        <v>69</v>
      </c>
      <c r="T400" s="15">
        <v>58</v>
      </c>
      <c r="U400" s="15">
        <v>67</v>
      </c>
      <c r="V400" s="15" t="s">
        <v>135</v>
      </c>
      <c r="W400" s="15">
        <v>521</v>
      </c>
      <c r="X400" s="15">
        <v>99</v>
      </c>
      <c r="Y400" s="15" t="s">
        <v>192</v>
      </c>
      <c r="Z400" s="15" t="s">
        <v>192</v>
      </c>
      <c r="AA400" s="15" t="s">
        <v>192</v>
      </c>
      <c r="AB400" s="15" t="s">
        <v>192</v>
      </c>
    </row>
  </sheetData>
  <autoFilter ref="A1:AI400"/>
  <printOptions horizontalCentered="1" gridLines="1"/>
  <pageMargins left="0.45" right="0.45" top="0.75" bottom="0.75" header="0.3" footer="0.3"/>
  <pageSetup paperSize="5" scale="4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AI382"/>
  <sheetViews>
    <sheetView topLeftCell="H1" workbookViewId="0">
      <pane ySplit="1" topLeftCell="A347" activePane="bottomLeft" state="frozen"/>
      <selection sqref="A1:K1"/>
      <selection pane="bottomLeft" sqref="A1:K1"/>
    </sheetView>
  </sheetViews>
  <sheetFormatPr defaultRowHeight="12.75"/>
  <cols>
    <col min="1" max="1" width="9.140625" style="15"/>
    <col min="2" max="2" width="31.42578125" style="15" customWidth="1"/>
    <col min="3" max="16384" width="9.140625" style="15"/>
  </cols>
  <sheetData>
    <row r="1" spans="1:35" ht="123.75">
      <c r="A1" s="5" t="s">
        <v>158</v>
      </c>
      <c r="B1" s="5" t="s">
        <v>31</v>
      </c>
      <c r="C1" s="6" t="s">
        <v>159</v>
      </c>
      <c r="D1" s="7" t="s">
        <v>160</v>
      </c>
      <c r="E1" s="7" t="s">
        <v>161</v>
      </c>
      <c r="F1" s="8" t="s">
        <v>162</v>
      </c>
      <c r="G1" s="9" t="s">
        <v>163</v>
      </c>
      <c r="H1" s="9" t="s">
        <v>164</v>
      </c>
      <c r="I1" s="9" t="s">
        <v>165</v>
      </c>
      <c r="J1" s="8" t="s">
        <v>166</v>
      </c>
      <c r="K1" s="9" t="s">
        <v>167</v>
      </c>
      <c r="L1" s="9" t="s">
        <v>168</v>
      </c>
      <c r="M1" s="9" t="s">
        <v>169</v>
      </c>
      <c r="N1" s="10" t="s">
        <v>170</v>
      </c>
      <c r="O1" s="10" t="s">
        <v>171</v>
      </c>
      <c r="P1" s="10" t="s">
        <v>172</v>
      </c>
      <c r="Q1" s="10" t="s">
        <v>173</v>
      </c>
      <c r="R1" s="10" t="s">
        <v>174</v>
      </c>
      <c r="S1" s="10" t="s">
        <v>175</v>
      </c>
      <c r="T1" s="10" t="s">
        <v>176</v>
      </c>
      <c r="U1" s="10" t="s">
        <v>177</v>
      </c>
      <c r="V1" s="10" t="s">
        <v>136</v>
      </c>
      <c r="W1" s="10" t="s">
        <v>178</v>
      </c>
      <c r="X1" s="10" t="s">
        <v>179</v>
      </c>
      <c r="Y1" s="10" t="s">
        <v>180</v>
      </c>
      <c r="Z1" s="10" t="s">
        <v>181</v>
      </c>
      <c r="AA1" s="11" t="s">
        <v>182</v>
      </c>
      <c r="AB1" s="10" t="s">
        <v>183</v>
      </c>
      <c r="AC1" s="10" t="s">
        <v>184</v>
      </c>
      <c r="AD1" s="11" t="s">
        <v>185</v>
      </c>
      <c r="AE1" s="12" t="s">
        <v>186</v>
      </c>
      <c r="AF1" s="10" t="s">
        <v>187</v>
      </c>
      <c r="AG1" s="10" t="s">
        <v>188</v>
      </c>
      <c r="AH1" s="13" t="s">
        <v>189</v>
      </c>
      <c r="AI1" s="14" t="s">
        <v>190</v>
      </c>
    </row>
    <row r="2" spans="1:35">
      <c r="A2" s="16">
        <v>41</v>
      </c>
      <c r="B2" s="16" t="s">
        <v>191</v>
      </c>
      <c r="C2" s="17" t="s">
        <v>132</v>
      </c>
      <c r="D2" s="16" t="s">
        <v>132</v>
      </c>
      <c r="E2" s="16" t="s">
        <v>132</v>
      </c>
      <c r="F2" s="16" t="s">
        <v>132</v>
      </c>
      <c r="G2" s="16" t="s">
        <v>132</v>
      </c>
      <c r="H2" s="16" t="s">
        <v>132</v>
      </c>
      <c r="I2" s="16" t="s">
        <v>132</v>
      </c>
      <c r="J2" s="16" t="s">
        <v>132</v>
      </c>
      <c r="K2" s="16" t="s">
        <v>112</v>
      </c>
      <c r="L2" s="16" t="s">
        <v>112</v>
      </c>
      <c r="M2" s="16" t="s">
        <v>112</v>
      </c>
      <c r="N2" s="16">
        <v>88</v>
      </c>
      <c r="O2" s="16">
        <v>88</v>
      </c>
      <c r="P2" s="16">
        <v>100</v>
      </c>
      <c r="Q2" s="16">
        <v>66</v>
      </c>
      <c r="R2" s="16">
        <v>74</v>
      </c>
      <c r="S2" s="16">
        <v>62</v>
      </c>
      <c r="T2" s="16">
        <v>67</v>
      </c>
      <c r="U2" s="16">
        <v>67</v>
      </c>
      <c r="V2" s="16" t="s">
        <v>135</v>
      </c>
      <c r="W2" s="16">
        <v>612</v>
      </c>
      <c r="X2" s="16">
        <v>99</v>
      </c>
      <c r="Y2" s="16" t="s">
        <v>192</v>
      </c>
      <c r="Z2" s="16" t="s">
        <v>192</v>
      </c>
      <c r="AA2" s="18"/>
      <c r="AB2" s="16" t="s">
        <v>192</v>
      </c>
      <c r="AC2" s="16" t="s">
        <v>192</v>
      </c>
      <c r="AD2" s="18"/>
      <c r="AE2" s="16" t="s">
        <v>193</v>
      </c>
      <c r="AF2" s="16">
        <v>55</v>
      </c>
      <c r="AG2" s="16">
        <v>86</v>
      </c>
      <c r="AH2" s="16" t="s">
        <v>194</v>
      </c>
      <c r="AI2" s="16">
        <v>5</v>
      </c>
    </row>
    <row r="3" spans="1:35">
      <c r="A3" s="16">
        <v>70</v>
      </c>
      <c r="B3" s="16" t="s">
        <v>195</v>
      </c>
      <c r="C3" s="17" t="s">
        <v>132</v>
      </c>
      <c r="D3" s="16" t="s">
        <v>132</v>
      </c>
      <c r="E3" s="16" t="s">
        <v>114</v>
      </c>
      <c r="F3" s="16" t="s">
        <v>132</v>
      </c>
      <c r="G3" s="16" t="s">
        <v>112</v>
      </c>
      <c r="H3" s="16" t="s">
        <v>112</v>
      </c>
      <c r="I3" s="16" t="s">
        <v>132</v>
      </c>
      <c r="J3" s="16" t="s">
        <v>196</v>
      </c>
      <c r="K3" s="18"/>
      <c r="L3" s="18"/>
      <c r="M3" s="18"/>
      <c r="N3" s="16">
        <v>70</v>
      </c>
      <c r="O3" s="16">
        <v>74</v>
      </c>
      <c r="P3" s="16">
        <v>90</v>
      </c>
      <c r="Q3" s="16">
        <v>54</v>
      </c>
      <c r="R3" s="16">
        <v>65</v>
      </c>
      <c r="S3" s="16">
        <v>77</v>
      </c>
      <c r="T3" s="16">
        <v>77</v>
      </c>
      <c r="U3" s="16">
        <v>76</v>
      </c>
      <c r="V3" s="16" t="s">
        <v>135</v>
      </c>
      <c r="W3" s="16">
        <v>583</v>
      </c>
      <c r="X3" s="16">
        <v>100</v>
      </c>
      <c r="Y3" s="16" t="s">
        <v>192</v>
      </c>
      <c r="Z3" s="16" t="s">
        <v>192</v>
      </c>
      <c r="AA3" s="18"/>
      <c r="AB3" s="16" t="s">
        <v>192</v>
      </c>
      <c r="AC3" s="16" t="s">
        <v>192</v>
      </c>
      <c r="AD3" s="18"/>
      <c r="AE3" s="16" t="s">
        <v>192</v>
      </c>
      <c r="AF3" s="16">
        <v>29</v>
      </c>
      <c r="AG3" s="16">
        <v>83</v>
      </c>
      <c r="AH3" s="16" t="s">
        <v>197</v>
      </c>
      <c r="AI3" s="16">
        <v>5</v>
      </c>
    </row>
    <row r="4" spans="1:35">
      <c r="A4" s="16">
        <v>71</v>
      </c>
      <c r="B4" s="16" t="s">
        <v>198</v>
      </c>
      <c r="C4" s="17" t="s">
        <v>132</v>
      </c>
      <c r="D4" s="16" t="s">
        <v>132</v>
      </c>
      <c r="E4" s="16" t="s">
        <v>132</v>
      </c>
      <c r="F4" s="16" t="s">
        <v>132</v>
      </c>
      <c r="G4" s="16" t="s">
        <v>132</v>
      </c>
      <c r="H4" s="16" t="s">
        <v>132</v>
      </c>
      <c r="I4" s="16" t="s">
        <v>132</v>
      </c>
      <c r="J4" s="16" t="s">
        <v>196</v>
      </c>
      <c r="K4" s="18"/>
      <c r="L4" s="18"/>
      <c r="M4" s="18"/>
      <c r="N4" s="16">
        <v>85</v>
      </c>
      <c r="O4" s="16">
        <v>81</v>
      </c>
      <c r="P4" s="16">
        <v>98</v>
      </c>
      <c r="Q4" s="16">
        <v>52</v>
      </c>
      <c r="R4" s="16">
        <v>79</v>
      </c>
      <c r="S4" s="16">
        <v>77</v>
      </c>
      <c r="T4" s="16">
        <v>78</v>
      </c>
      <c r="U4" s="16">
        <v>69</v>
      </c>
      <c r="V4" s="16" t="s">
        <v>135</v>
      </c>
      <c r="W4" s="16">
        <v>619</v>
      </c>
      <c r="X4" s="16">
        <v>100</v>
      </c>
      <c r="Y4" s="16" t="s">
        <v>192</v>
      </c>
      <c r="Z4" s="16" t="s">
        <v>192</v>
      </c>
      <c r="AA4" s="18"/>
      <c r="AB4" s="16" t="s">
        <v>192</v>
      </c>
      <c r="AC4" s="16" t="s">
        <v>192</v>
      </c>
      <c r="AD4" s="18"/>
      <c r="AE4" s="16" t="s">
        <v>193</v>
      </c>
      <c r="AF4" s="16">
        <v>27</v>
      </c>
      <c r="AG4" s="16">
        <v>87</v>
      </c>
      <c r="AH4" s="16" t="s">
        <v>197</v>
      </c>
      <c r="AI4" s="16">
        <v>5</v>
      </c>
    </row>
    <row r="5" spans="1:35">
      <c r="A5" s="16">
        <v>72</v>
      </c>
      <c r="B5" s="16" t="s">
        <v>117</v>
      </c>
      <c r="C5" s="17" t="s">
        <v>132</v>
      </c>
      <c r="D5" s="16" t="s">
        <v>112</v>
      </c>
      <c r="E5" s="18"/>
      <c r="F5" s="18"/>
      <c r="G5" s="18"/>
      <c r="H5" s="18"/>
      <c r="I5" s="18"/>
      <c r="J5" s="18"/>
      <c r="K5" s="18"/>
      <c r="L5" s="18"/>
      <c r="M5" s="18"/>
      <c r="N5" s="16">
        <v>70</v>
      </c>
      <c r="O5" s="16">
        <v>65</v>
      </c>
      <c r="P5" s="16">
        <v>86</v>
      </c>
      <c r="Q5" s="16">
        <v>34</v>
      </c>
      <c r="R5" s="16">
        <v>73</v>
      </c>
      <c r="S5" s="16">
        <v>69</v>
      </c>
      <c r="T5" s="16">
        <v>81</v>
      </c>
      <c r="U5" s="16">
        <v>71</v>
      </c>
      <c r="V5" s="16" t="s">
        <v>135</v>
      </c>
      <c r="W5" s="16">
        <v>549</v>
      </c>
      <c r="X5" s="16">
        <v>100</v>
      </c>
      <c r="Y5" s="16" t="s">
        <v>192</v>
      </c>
      <c r="Z5" s="16" t="s">
        <v>192</v>
      </c>
      <c r="AA5" s="18"/>
      <c r="AB5" s="16" t="s">
        <v>192</v>
      </c>
      <c r="AC5" s="16" t="s">
        <v>192</v>
      </c>
      <c r="AD5" s="18"/>
      <c r="AE5" s="16" t="s">
        <v>192</v>
      </c>
      <c r="AF5" s="16">
        <v>39</v>
      </c>
      <c r="AG5" s="16">
        <v>92</v>
      </c>
      <c r="AH5" s="16" t="s">
        <v>194</v>
      </c>
      <c r="AI5" s="16">
        <v>5</v>
      </c>
    </row>
    <row r="6" spans="1:35">
      <c r="A6" s="16">
        <v>73</v>
      </c>
      <c r="B6" s="16" t="s">
        <v>199</v>
      </c>
      <c r="C6" s="17" t="s">
        <v>110</v>
      </c>
      <c r="D6" s="16"/>
      <c r="E6" s="16"/>
      <c r="F6" s="16"/>
      <c r="G6" s="16"/>
      <c r="H6" s="16"/>
      <c r="I6" s="16"/>
      <c r="J6" s="16"/>
      <c r="K6" s="16"/>
      <c r="L6" s="16"/>
      <c r="M6" s="16"/>
      <c r="N6" s="16">
        <v>44</v>
      </c>
      <c r="O6" s="16">
        <v>47</v>
      </c>
      <c r="P6" s="16">
        <v>74</v>
      </c>
      <c r="Q6" s="16">
        <v>16</v>
      </c>
      <c r="R6" s="16">
        <v>56</v>
      </c>
      <c r="S6" s="16">
        <v>43</v>
      </c>
      <c r="T6" s="16">
        <v>57</v>
      </c>
      <c r="U6" s="16">
        <v>60</v>
      </c>
      <c r="V6" s="16" t="s">
        <v>135</v>
      </c>
      <c r="W6" s="16">
        <v>397</v>
      </c>
      <c r="X6" s="16">
        <v>100</v>
      </c>
      <c r="Y6" s="16"/>
      <c r="Z6" s="16" t="s">
        <v>192</v>
      </c>
      <c r="AA6" s="18"/>
      <c r="AB6" s="16"/>
      <c r="AC6" s="16" t="s">
        <v>192</v>
      </c>
      <c r="AD6" s="18"/>
      <c r="AE6" s="16" t="s">
        <v>193</v>
      </c>
      <c r="AF6" s="16">
        <v>91</v>
      </c>
      <c r="AG6" s="16">
        <v>96</v>
      </c>
      <c r="AH6" s="16" t="s">
        <v>197</v>
      </c>
      <c r="AI6" s="16">
        <v>5</v>
      </c>
    </row>
    <row r="7" spans="1:35">
      <c r="A7" s="16">
        <v>81</v>
      </c>
      <c r="B7" s="16" t="s">
        <v>200</v>
      </c>
      <c r="C7" s="17" t="s">
        <v>110</v>
      </c>
      <c r="D7" s="16" t="s">
        <v>112</v>
      </c>
      <c r="E7" s="16" t="s">
        <v>112</v>
      </c>
      <c r="F7" s="16" t="s">
        <v>116</v>
      </c>
      <c r="G7" s="16" t="s">
        <v>114</v>
      </c>
      <c r="H7" s="16" t="s">
        <v>112</v>
      </c>
      <c r="I7" s="16" t="s">
        <v>112</v>
      </c>
      <c r="J7" s="16" t="s">
        <v>110</v>
      </c>
      <c r="K7" s="16" t="s">
        <v>110</v>
      </c>
      <c r="L7" s="16" t="s">
        <v>110</v>
      </c>
      <c r="M7" s="16" t="s">
        <v>110</v>
      </c>
      <c r="N7" s="16">
        <v>51</v>
      </c>
      <c r="O7" s="16">
        <v>52</v>
      </c>
      <c r="P7" s="16">
        <v>62</v>
      </c>
      <c r="Q7" s="16">
        <v>23</v>
      </c>
      <c r="R7" s="16">
        <v>64</v>
      </c>
      <c r="S7" s="16">
        <v>42</v>
      </c>
      <c r="T7" s="16">
        <v>71</v>
      </c>
      <c r="U7" s="16">
        <v>55</v>
      </c>
      <c r="V7" s="16" t="s">
        <v>135</v>
      </c>
      <c r="W7" s="16">
        <v>420</v>
      </c>
      <c r="X7" s="16">
        <v>100</v>
      </c>
      <c r="Y7" s="16" t="s">
        <v>192</v>
      </c>
      <c r="Z7" s="16" t="s">
        <v>192</v>
      </c>
      <c r="AA7" s="18"/>
      <c r="AB7" s="16" t="s">
        <v>192</v>
      </c>
      <c r="AC7" s="16" t="s">
        <v>192</v>
      </c>
      <c r="AD7" s="18"/>
      <c r="AE7" s="16" t="s">
        <v>193</v>
      </c>
      <c r="AF7" s="16">
        <v>99</v>
      </c>
      <c r="AG7" s="16">
        <v>100</v>
      </c>
      <c r="AH7" s="16" t="s">
        <v>194</v>
      </c>
      <c r="AI7" s="16">
        <v>5</v>
      </c>
    </row>
    <row r="8" spans="1:35">
      <c r="A8" s="16">
        <v>91</v>
      </c>
      <c r="B8" s="16" t="s">
        <v>201</v>
      </c>
      <c r="C8" s="17" t="s">
        <v>132</v>
      </c>
      <c r="D8" s="16" t="s">
        <v>132</v>
      </c>
      <c r="E8" s="16" t="s">
        <v>132</v>
      </c>
      <c r="F8" s="16" t="s">
        <v>132</v>
      </c>
      <c r="G8" s="16" t="s">
        <v>132</v>
      </c>
      <c r="H8" s="16" t="s">
        <v>132</v>
      </c>
      <c r="I8" s="16" t="s">
        <v>196</v>
      </c>
      <c r="J8" s="18"/>
      <c r="K8" s="18"/>
      <c r="L8" s="18"/>
      <c r="M8" s="18"/>
      <c r="N8" s="16">
        <v>81</v>
      </c>
      <c r="O8" s="16">
        <v>83</v>
      </c>
      <c r="P8" s="16">
        <v>94</v>
      </c>
      <c r="Q8" s="16">
        <v>54</v>
      </c>
      <c r="R8" s="16">
        <v>69</v>
      </c>
      <c r="S8" s="16">
        <v>75</v>
      </c>
      <c r="T8" s="16">
        <v>69</v>
      </c>
      <c r="U8" s="16">
        <v>74</v>
      </c>
      <c r="V8" s="16" t="s">
        <v>135</v>
      </c>
      <c r="W8" s="16">
        <v>599</v>
      </c>
      <c r="X8" s="16">
        <v>100</v>
      </c>
      <c r="Y8" s="16" t="s">
        <v>192</v>
      </c>
      <c r="Z8" s="16" t="s">
        <v>192</v>
      </c>
      <c r="AA8" s="18"/>
      <c r="AB8" s="16" t="s">
        <v>192</v>
      </c>
      <c r="AC8" s="16" t="s">
        <v>192</v>
      </c>
      <c r="AD8" s="18"/>
      <c r="AE8" s="16" t="s">
        <v>193</v>
      </c>
      <c r="AF8" s="16">
        <v>41</v>
      </c>
      <c r="AG8" s="16">
        <v>91</v>
      </c>
      <c r="AH8" s="16" t="s">
        <v>197</v>
      </c>
      <c r="AI8" s="16">
        <v>5</v>
      </c>
    </row>
    <row r="9" spans="1:35">
      <c r="A9" s="16">
        <v>92</v>
      </c>
      <c r="B9" s="16" t="s">
        <v>122</v>
      </c>
      <c r="C9" s="17" t="s">
        <v>132</v>
      </c>
      <c r="D9" s="16"/>
      <c r="E9" s="16"/>
      <c r="F9" s="16"/>
      <c r="G9" s="16"/>
      <c r="H9" s="16"/>
      <c r="I9" s="16"/>
      <c r="J9" s="16"/>
      <c r="K9" s="16"/>
      <c r="L9" s="18"/>
      <c r="M9" s="18"/>
      <c r="N9" s="16">
        <v>86</v>
      </c>
      <c r="O9" s="16">
        <v>87</v>
      </c>
      <c r="P9" s="16">
        <v>97</v>
      </c>
      <c r="Q9" s="16">
        <v>60</v>
      </c>
      <c r="R9" s="16">
        <v>77</v>
      </c>
      <c r="S9" s="16">
        <v>78</v>
      </c>
      <c r="T9" s="16">
        <v>75</v>
      </c>
      <c r="U9" s="16">
        <v>71</v>
      </c>
      <c r="V9" s="16" t="s">
        <v>135</v>
      </c>
      <c r="W9" s="16">
        <v>631</v>
      </c>
      <c r="X9" s="16">
        <v>100</v>
      </c>
      <c r="Y9" s="16"/>
      <c r="Z9" s="16" t="s">
        <v>192</v>
      </c>
      <c r="AA9" s="18"/>
      <c r="AB9" s="16"/>
      <c r="AC9" s="16" t="s">
        <v>192</v>
      </c>
      <c r="AD9" s="18"/>
      <c r="AE9" s="16" t="s">
        <v>193</v>
      </c>
      <c r="AF9" s="16">
        <v>40</v>
      </c>
      <c r="AG9" s="16">
        <v>60</v>
      </c>
      <c r="AH9" s="16" t="s">
        <v>194</v>
      </c>
      <c r="AI9" s="16">
        <v>5</v>
      </c>
    </row>
    <row r="10" spans="1:35">
      <c r="A10" s="16">
        <v>100</v>
      </c>
      <c r="B10" s="16" t="s">
        <v>109</v>
      </c>
      <c r="C10" s="17" t="s">
        <v>132</v>
      </c>
      <c r="D10" s="16" t="s">
        <v>132</v>
      </c>
      <c r="E10" s="16" t="s">
        <v>132</v>
      </c>
      <c r="F10" s="16" t="s">
        <v>132</v>
      </c>
      <c r="G10" s="16" t="s">
        <v>132</v>
      </c>
      <c r="H10" s="16" t="s">
        <v>132</v>
      </c>
      <c r="I10" s="16" t="s">
        <v>132</v>
      </c>
      <c r="J10" s="16" t="s">
        <v>114</v>
      </c>
      <c r="K10" s="16" t="s">
        <v>196</v>
      </c>
      <c r="L10" s="16"/>
      <c r="M10" s="16"/>
      <c r="N10" s="16">
        <v>85</v>
      </c>
      <c r="O10" s="16">
        <v>88</v>
      </c>
      <c r="P10" s="16">
        <v>100</v>
      </c>
      <c r="Q10" s="16">
        <v>59</v>
      </c>
      <c r="R10" s="16">
        <v>79</v>
      </c>
      <c r="S10" s="16">
        <v>70</v>
      </c>
      <c r="T10" s="16">
        <v>85</v>
      </c>
      <c r="U10" s="16">
        <v>75</v>
      </c>
      <c r="V10" s="16" t="s">
        <v>135</v>
      </c>
      <c r="W10" s="16">
        <v>641</v>
      </c>
      <c r="X10" s="16">
        <v>100</v>
      </c>
      <c r="Y10" s="16" t="s">
        <v>192</v>
      </c>
      <c r="Z10" s="16" t="s">
        <v>192</v>
      </c>
      <c r="AA10" s="18"/>
      <c r="AB10" s="16" t="s">
        <v>192</v>
      </c>
      <c r="AC10" s="16" t="s">
        <v>192</v>
      </c>
      <c r="AD10" s="18"/>
      <c r="AE10" s="16" t="s">
        <v>192</v>
      </c>
      <c r="AF10" s="16">
        <v>74</v>
      </c>
      <c r="AG10" s="16">
        <v>98</v>
      </c>
      <c r="AH10" s="16" t="s">
        <v>194</v>
      </c>
      <c r="AI10" s="16">
        <v>5</v>
      </c>
    </row>
    <row r="11" spans="1:35">
      <c r="A11" s="16">
        <v>101</v>
      </c>
      <c r="B11" s="16" t="s">
        <v>202</v>
      </c>
      <c r="C11" s="17" t="s">
        <v>112</v>
      </c>
      <c r="D11" s="16" t="s">
        <v>110</v>
      </c>
      <c r="E11" s="16" t="s">
        <v>112</v>
      </c>
      <c r="F11" s="16" t="s">
        <v>112</v>
      </c>
      <c r="G11" s="16" t="s">
        <v>112</v>
      </c>
      <c r="H11" s="16" t="s">
        <v>112</v>
      </c>
      <c r="I11" s="16" t="s">
        <v>112</v>
      </c>
      <c r="J11" s="16" t="s">
        <v>112</v>
      </c>
      <c r="K11" s="16" t="s">
        <v>110</v>
      </c>
      <c r="L11" s="16" t="s">
        <v>110</v>
      </c>
      <c r="M11" s="16" t="s">
        <v>110</v>
      </c>
      <c r="N11" s="16">
        <v>55</v>
      </c>
      <c r="O11" s="16">
        <v>57</v>
      </c>
      <c r="P11" s="16">
        <v>69</v>
      </c>
      <c r="Q11" s="16">
        <v>30</v>
      </c>
      <c r="R11" s="16">
        <v>61</v>
      </c>
      <c r="S11" s="16">
        <v>68</v>
      </c>
      <c r="T11" s="16">
        <v>47</v>
      </c>
      <c r="U11" s="16">
        <v>74</v>
      </c>
      <c r="V11" s="16" t="s">
        <v>135</v>
      </c>
      <c r="W11" s="16">
        <v>461</v>
      </c>
      <c r="X11" s="16">
        <v>100</v>
      </c>
      <c r="Y11" s="16" t="s">
        <v>192</v>
      </c>
      <c r="Z11" s="16" t="s">
        <v>193</v>
      </c>
      <c r="AA11" s="18"/>
      <c r="AB11" s="16" t="s">
        <v>192</v>
      </c>
      <c r="AC11" s="16" t="s">
        <v>192</v>
      </c>
      <c r="AD11" s="18"/>
      <c r="AE11" s="16" t="s">
        <v>193</v>
      </c>
      <c r="AF11" s="16">
        <v>92</v>
      </c>
      <c r="AG11" s="16">
        <v>99</v>
      </c>
      <c r="AH11" s="16" t="s">
        <v>194</v>
      </c>
      <c r="AI11" s="16">
        <v>5</v>
      </c>
    </row>
    <row r="12" spans="1:35">
      <c r="A12" s="16">
        <v>102</v>
      </c>
      <c r="B12" s="16" t="s">
        <v>203</v>
      </c>
      <c r="C12" s="17" t="s">
        <v>132</v>
      </c>
      <c r="D12" s="16" t="s">
        <v>116</v>
      </c>
      <c r="E12" s="16" t="s">
        <v>112</v>
      </c>
      <c r="F12" s="16" t="s">
        <v>112</v>
      </c>
      <c r="G12" s="16"/>
      <c r="H12" s="16"/>
      <c r="I12" s="16"/>
      <c r="J12" s="16"/>
      <c r="K12" s="16"/>
      <c r="L12" s="16"/>
      <c r="M12" s="16"/>
      <c r="N12" s="16">
        <v>76</v>
      </c>
      <c r="O12" s="16">
        <v>79</v>
      </c>
      <c r="P12" s="16">
        <v>58</v>
      </c>
      <c r="Q12" s="16">
        <v>36</v>
      </c>
      <c r="R12" s="16">
        <v>84</v>
      </c>
      <c r="S12" s="16">
        <v>84</v>
      </c>
      <c r="T12" s="16">
        <v>80</v>
      </c>
      <c r="U12" s="16">
        <v>87</v>
      </c>
      <c r="V12" s="16" t="s">
        <v>135</v>
      </c>
      <c r="W12" s="16">
        <v>584</v>
      </c>
      <c r="X12" s="16">
        <v>99</v>
      </c>
      <c r="Y12" s="16" t="s">
        <v>193</v>
      </c>
      <c r="Z12" s="16" t="s">
        <v>192</v>
      </c>
      <c r="AA12" s="18"/>
      <c r="AB12" s="16" t="s">
        <v>192</v>
      </c>
      <c r="AC12" s="16" t="s">
        <v>192</v>
      </c>
      <c r="AD12" s="18"/>
      <c r="AE12" s="16" t="s">
        <v>192</v>
      </c>
      <c r="AF12" s="16">
        <v>66</v>
      </c>
      <c r="AG12" s="16">
        <v>97</v>
      </c>
      <c r="AH12" s="16" t="s">
        <v>194</v>
      </c>
      <c r="AI12" s="16">
        <v>5</v>
      </c>
    </row>
    <row r="13" spans="1:35">
      <c r="A13" s="16">
        <v>111</v>
      </c>
      <c r="B13" s="16" t="s">
        <v>204</v>
      </c>
      <c r="C13" s="17" t="s">
        <v>112</v>
      </c>
      <c r="D13" s="16" t="s">
        <v>110</v>
      </c>
      <c r="E13" s="16" t="s">
        <v>132</v>
      </c>
      <c r="F13" s="16" t="s">
        <v>114</v>
      </c>
      <c r="G13" s="16" t="s">
        <v>112</v>
      </c>
      <c r="H13" s="16" t="s">
        <v>114</v>
      </c>
      <c r="I13" s="16" t="s">
        <v>110</v>
      </c>
      <c r="J13" s="16" t="s">
        <v>112</v>
      </c>
      <c r="K13" s="16" t="s">
        <v>112</v>
      </c>
      <c r="L13" s="16" t="s">
        <v>110</v>
      </c>
      <c r="M13" s="16" t="s">
        <v>110</v>
      </c>
      <c r="N13" s="16">
        <v>65</v>
      </c>
      <c r="O13" s="16">
        <v>68</v>
      </c>
      <c r="P13" s="16">
        <v>73</v>
      </c>
      <c r="Q13" s="16">
        <v>25</v>
      </c>
      <c r="R13" s="16">
        <v>71</v>
      </c>
      <c r="S13" s="16">
        <v>63</v>
      </c>
      <c r="T13" s="16">
        <v>62</v>
      </c>
      <c r="U13" s="16">
        <v>66</v>
      </c>
      <c r="V13" s="16" t="s">
        <v>135</v>
      </c>
      <c r="W13" s="16">
        <v>493</v>
      </c>
      <c r="X13" s="16">
        <v>100</v>
      </c>
      <c r="Y13" s="16" t="s">
        <v>192</v>
      </c>
      <c r="Z13" s="16" t="s">
        <v>192</v>
      </c>
      <c r="AA13" s="18"/>
      <c r="AB13" s="16" t="s">
        <v>192</v>
      </c>
      <c r="AC13" s="16" t="s">
        <v>192</v>
      </c>
      <c r="AD13" s="18"/>
      <c r="AE13" s="16" t="s">
        <v>193</v>
      </c>
      <c r="AF13" s="16">
        <v>95</v>
      </c>
      <c r="AG13" s="16">
        <v>99</v>
      </c>
      <c r="AH13" s="16" t="s">
        <v>194</v>
      </c>
      <c r="AI13" s="16">
        <v>5</v>
      </c>
    </row>
    <row r="14" spans="1:35">
      <c r="A14" s="16">
        <v>113</v>
      </c>
      <c r="B14" s="16" t="s">
        <v>111</v>
      </c>
      <c r="C14" s="17" t="s">
        <v>112</v>
      </c>
      <c r="D14" s="16"/>
      <c r="E14" s="16"/>
      <c r="F14" s="16"/>
      <c r="G14" s="16"/>
      <c r="H14" s="16"/>
      <c r="I14" s="16"/>
      <c r="J14" s="16"/>
      <c r="K14" s="16"/>
      <c r="L14" s="16"/>
      <c r="M14" s="16"/>
      <c r="N14" s="16">
        <v>72</v>
      </c>
      <c r="O14" s="16">
        <v>63</v>
      </c>
      <c r="P14" s="16">
        <v>89</v>
      </c>
      <c r="Q14" s="16">
        <v>48</v>
      </c>
      <c r="R14" s="16">
        <v>62</v>
      </c>
      <c r="S14" s="16">
        <v>33</v>
      </c>
      <c r="T14" s="16">
        <v>62</v>
      </c>
      <c r="U14" s="16">
        <v>33</v>
      </c>
      <c r="V14" s="16" t="s">
        <v>135</v>
      </c>
      <c r="W14" s="16">
        <v>462</v>
      </c>
      <c r="X14" s="16">
        <v>94</v>
      </c>
      <c r="Y14" s="16"/>
      <c r="Z14" s="16" t="s">
        <v>192</v>
      </c>
      <c r="AA14" s="18"/>
      <c r="AB14" s="16"/>
      <c r="AC14" s="16" t="s">
        <v>193</v>
      </c>
      <c r="AD14" s="18"/>
      <c r="AE14" s="16" t="s">
        <v>192</v>
      </c>
      <c r="AF14" s="16">
        <v>63</v>
      </c>
      <c r="AG14" s="16">
        <v>96</v>
      </c>
      <c r="AH14" s="16" t="s">
        <v>194</v>
      </c>
      <c r="AI14" s="16">
        <v>5</v>
      </c>
    </row>
    <row r="15" spans="1:35">
      <c r="A15" s="16">
        <v>121</v>
      </c>
      <c r="B15" s="16" t="s">
        <v>205</v>
      </c>
      <c r="C15" s="17" t="s">
        <v>132</v>
      </c>
      <c r="D15" s="16" t="s">
        <v>114</v>
      </c>
      <c r="E15" s="16" t="s">
        <v>112</v>
      </c>
      <c r="F15" s="16" t="s">
        <v>132</v>
      </c>
      <c r="G15" s="16" t="s">
        <v>114</v>
      </c>
      <c r="H15" s="16" t="s">
        <v>114</v>
      </c>
      <c r="I15" s="16" t="s">
        <v>132</v>
      </c>
      <c r="J15" s="16" t="s">
        <v>112</v>
      </c>
      <c r="K15" s="16" t="s">
        <v>110</v>
      </c>
      <c r="L15" s="16" t="s">
        <v>110</v>
      </c>
      <c r="M15" s="16" t="s">
        <v>110</v>
      </c>
      <c r="N15" s="16">
        <v>75</v>
      </c>
      <c r="O15" s="16">
        <v>71</v>
      </c>
      <c r="P15" s="16">
        <v>93</v>
      </c>
      <c r="Q15" s="16">
        <v>49</v>
      </c>
      <c r="R15" s="16">
        <v>72</v>
      </c>
      <c r="S15" s="16">
        <v>68</v>
      </c>
      <c r="T15" s="16">
        <v>66</v>
      </c>
      <c r="U15" s="16">
        <v>70</v>
      </c>
      <c r="V15" s="16" t="s">
        <v>135</v>
      </c>
      <c r="W15" s="16">
        <v>564</v>
      </c>
      <c r="X15" s="16">
        <v>100</v>
      </c>
      <c r="Y15" s="16" t="s">
        <v>192</v>
      </c>
      <c r="Z15" s="16" t="s">
        <v>192</v>
      </c>
      <c r="AA15" s="18"/>
      <c r="AB15" s="16" t="s">
        <v>192</v>
      </c>
      <c r="AC15" s="16" t="s">
        <v>192</v>
      </c>
      <c r="AD15" s="18"/>
      <c r="AE15" s="16" t="s">
        <v>193</v>
      </c>
      <c r="AF15" s="16">
        <v>86</v>
      </c>
      <c r="AG15" s="16">
        <v>96</v>
      </c>
      <c r="AH15" s="16" t="s">
        <v>194</v>
      </c>
      <c r="AI15" s="16">
        <v>5</v>
      </c>
    </row>
    <row r="16" spans="1:35">
      <c r="A16" s="16">
        <v>122</v>
      </c>
      <c r="B16" s="16" t="s">
        <v>123</v>
      </c>
      <c r="C16" s="17" t="s">
        <v>132</v>
      </c>
      <c r="D16" s="16"/>
      <c r="E16" s="16"/>
      <c r="F16" s="18"/>
      <c r="G16" s="18"/>
      <c r="H16" s="18"/>
      <c r="I16" s="18"/>
      <c r="J16" s="18"/>
      <c r="K16" s="18"/>
      <c r="L16" s="18"/>
      <c r="M16" s="18"/>
      <c r="N16" s="16">
        <v>85</v>
      </c>
      <c r="O16" s="16">
        <v>83</v>
      </c>
      <c r="P16" s="16">
        <v>86</v>
      </c>
      <c r="Q16" s="16">
        <v>66</v>
      </c>
      <c r="R16" s="16">
        <v>79</v>
      </c>
      <c r="S16" s="16">
        <v>71</v>
      </c>
      <c r="T16" s="16">
        <v>76</v>
      </c>
      <c r="U16" s="16">
        <v>65</v>
      </c>
      <c r="V16" s="16" t="s">
        <v>135</v>
      </c>
      <c r="W16" s="16">
        <v>611</v>
      </c>
      <c r="X16" s="16">
        <v>100</v>
      </c>
      <c r="Y16" s="16"/>
      <c r="Z16" s="16" t="s">
        <v>192</v>
      </c>
      <c r="AA16" s="18"/>
      <c r="AB16" s="16"/>
      <c r="AC16" s="16" t="s">
        <v>192</v>
      </c>
      <c r="AD16" s="18"/>
      <c r="AE16" s="16" t="s">
        <v>193</v>
      </c>
      <c r="AF16" s="16">
        <v>29</v>
      </c>
      <c r="AG16" s="16">
        <v>90</v>
      </c>
      <c r="AH16" s="16" t="s">
        <v>194</v>
      </c>
      <c r="AI16" s="16">
        <v>5</v>
      </c>
    </row>
    <row r="17" spans="1:35">
      <c r="A17" s="16">
        <v>125</v>
      </c>
      <c r="B17" s="16" t="s">
        <v>206</v>
      </c>
      <c r="C17" s="17" t="s">
        <v>132</v>
      </c>
      <c r="D17" s="16" t="s">
        <v>132</v>
      </c>
      <c r="E17" s="16" t="s">
        <v>132</v>
      </c>
      <c r="F17" s="16"/>
      <c r="G17" s="16"/>
      <c r="H17" s="16"/>
      <c r="I17" s="16"/>
      <c r="J17" s="16"/>
      <c r="K17" s="16"/>
      <c r="L17" s="16"/>
      <c r="M17" s="16"/>
      <c r="N17" s="16">
        <v>86</v>
      </c>
      <c r="O17" s="16">
        <v>82</v>
      </c>
      <c r="P17" s="16">
        <v>97</v>
      </c>
      <c r="Q17" s="16">
        <v>63</v>
      </c>
      <c r="R17" s="16">
        <v>79</v>
      </c>
      <c r="S17" s="16">
        <v>59</v>
      </c>
      <c r="T17" s="16">
        <v>72</v>
      </c>
      <c r="U17" s="16">
        <v>53</v>
      </c>
      <c r="V17" s="16" t="s">
        <v>135</v>
      </c>
      <c r="W17" s="16">
        <v>591</v>
      </c>
      <c r="X17" s="16">
        <v>100</v>
      </c>
      <c r="Y17" s="16" t="s">
        <v>192</v>
      </c>
      <c r="Z17" s="16" t="s">
        <v>192</v>
      </c>
      <c r="AA17" s="18"/>
      <c r="AB17" s="16" t="s">
        <v>192</v>
      </c>
      <c r="AC17" s="16" t="s">
        <v>192</v>
      </c>
      <c r="AD17" s="18"/>
      <c r="AE17" s="16" t="s">
        <v>193</v>
      </c>
      <c r="AF17" s="16">
        <v>45</v>
      </c>
      <c r="AG17" s="16">
        <v>88</v>
      </c>
      <c r="AH17" s="16" t="s">
        <v>194</v>
      </c>
      <c r="AI17" s="16">
        <v>5</v>
      </c>
    </row>
    <row r="18" spans="1:35">
      <c r="A18" s="16">
        <v>201</v>
      </c>
      <c r="B18" s="16" t="s">
        <v>207</v>
      </c>
      <c r="C18" s="17" t="s">
        <v>132</v>
      </c>
      <c r="D18" s="16" t="s">
        <v>132</v>
      </c>
      <c r="E18" s="16" t="s">
        <v>132</v>
      </c>
      <c r="F18" s="16" t="s">
        <v>132</v>
      </c>
      <c r="G18" s="16" t="s">
        <v>132</v>
      </c>
      <c r="H18" s="16" t="s">
        <v>132</v>
      </c>
      <c r="I18" s="16" t="s">
        <v>114</v>
      </c>
      <c r="J18" s="16" t="s">
        <v>132</v>
      </c>
      <c r="K18" s="16" t="s">
        <v>114</v>
      </c>
      <c r="L18" s="16" t="s">
        <v>112</v>
      </c>
      <c r="M18" s="16" t="s">
        <v>112</v>
      </c>
      <c r="N18" s="16">
        <v>89</v>
      </c>
      <c r="O18" s="16">
        <v>89</v>
      </c>
      <c r="P18" s="16">
        <v>98</v>
      </c>
      <c r="Q18" s="16">
        <v>73</v>
      </c>
      <c r="R18" s="16">
        <v>78</v>
      </c>
      <c r="S18" s="16">
        <v>76</v>
      </c>
      <c r="T18" s="16">
        <v>67</v>
      </c>
      <c r="U18" s="16">
        <v>67</v>
      </c>
      <c r="V18" s="16" t="s">
        <v>135</v>
      </c>
      <c r="W18" s="16">
        <v>637</v>
      </c>
      <c r="X18" s="16">
        <v>100</v>
      </c>
      <c r="Y18" s="16" t="s">
        <v>192</v>
      </c>
      <c r="Z18" s="16" t="s">
        <v>192</v>
      </c>
      <c r="AA18" s="18"/>
      <c r="AB18" s="16" t="s">
        <v>192</v>
      </c>
      <c r="AC18" s="16" t="s">
        <v>192</v>
      </c>
      <c r="AD18" s="18"/>
      <c r="AE18" s="16" t="s">
        <v>193</v>
      </c>
      <c r="AF18" s="16">
        <v>74</v>
      </c>
      <c r="AG18" s="16">
        <v>96</v>
      </c>
      <c r="AH18" s="16" t="s">
        <v>194</v>
      </c>
      <c r="AI18" s="16">
        <v>5</v>
      </c>
    </row>
    <row r="19" spans="1:35">
      <c r="A19" s="16">
        <v>211</v>
      </c>
      <c r="B19" s="16" t="s">
        <v>208</v>
      </c>
      <c r="C19" s="17" t="s">
        <v>132</v>
      </c>
      <c r="D19" s="18"/>
      <c r="E19" s="18"/>
      <c r="F19" s="18"/>
      <c r="G19" s="18"/>
      <c r="H19" s="18"/>
      <c r="I19" s="18"/>
      <c r="J19" s="18"/>
      <c r="K19" s="18"/>
      <c r="L19" s="18"/>
      <c r="M19" s="18"/>
      <c r="N19" s="16">
        <v>83</v>
      </c>
      <c r="O19" s="16">
        <v>85</v>
      </c>
      <c r="P19" s="16">
        <v>84</v>
      </c>
      <c r="Q19" s="16">
        <v>48</v>
      </c>
      <c r="R19" s="16">
        <v>76</v>
      </c>
      <c r="S19" s="16">
        <v>59</v>
      </c>
      <c r="T19" s="16">
        <v>70</v>
      </c>
      <c r="U19" s="16">
        <v>68</v>
      </c>
      <c r="V19" s="16" t="s">
        <v>135</v>
      </c>
      <c r="W19" s="16">
        <v>573</v>
      </c>
      <c r="X19" s="16">
        <v>100</v>
      </c>
      <c r="Y19" s="18"/>
      <c r="Z19" s="16" t="s">
        <v>192</v>
      </c>
      <c r="AA19" s="18"/>
      <c r="AB19" s="18"/>
      <c r="AC19" s="16" t="s">
        <v>192</v>
      </c>
      <c r="AD19" s="18"/>
      <c r="AE19" s="16" t="s">
        <v>193</v>
      </c>
      <c r="AF19" s="16">
        <v>51</v>
      </c>
      <c r="AG19" s="16">
        <v>93</v>
      </c>
      <c r="AH19" s="16" t="s">
        <v>194</v>
      </c>
      <c r="AI19" s="16">
        <v>5</v>
      </c>
    </row>
    <row r="20" spans="1:35">
      <c r="A20" s="16">
        <v>231</v>
      </c>
      <c r="B20" s="16" t="s">
        <v>124</v>
      </c>
      <c r="C20" s="17" t="s">
        <v>132</v>
      </c>
      <c r="D20" s="16"/>
      <c r="E20" s="16"/>
      <c r="F20" s="16"/>
      <c r="G20" s="16"/>
      <c r="H20" s="16"/>
      <c r="I20" s="16"/>
      <c r="J20" s="16"/>
      <c r="K20" s="16"/>
      <c r="L20" s="16"/>
      <c r="M20" s="16"/>
      <c r="N20" s="16">
        <v>76</v>
      </c>
      <c r="O20" s="16">
        <v>80</v>
      </c>
      <c r="P20" s="16">
        <v>91</v>
      </c>
      <c r="Q20" s="16">
        <v>58</v>
      </c>
      <c r="R20" s="16">
        <v>71</v>
      </c>
      <c r="S20" s="16">
        <v>64</v>
      </c>
      <c r="T20" s="16">
        <v>61</v>
      </c>
      <c r="U20" s="16">
        <v>58</v>
      </c>
      <c r="V20" s="16" t="s">
        <v>135</v>
      </c>
      <c r="W20" s="16">
        <v>559</v>
      </c>
      <c r="X20" s="16">
        <v>100</v>
      </c>
      <c r="Y20" s="16"/>
      <c r="Z20" s="16" t="s">
        <v>192</v>
      </c>
      <c r="AA20" s="18"/>
      <c r="AB20" s="16"/>
      <c r="AC20" s="16" t="s">
        <v>192</v>
      </c>
      <c r="AD20" s="18"/>
      <c r="AE20" s="16" t="s">
        <v>193</v>
      </c>
      <c r="AF20" s="16">
        <v>45</v>
      </c>
      <c r="AG20" s="16">
        <v>69</v>
      </c>
      <c r="AH20" s="16" t="s">
        <v>194</v>
      </c>
      <c r="AI20" s="16">
        <v>5</v>
      </c>
    </row>
    <row r="21" spans="1:35">
      <c r="A21" s="16">
        <v>241</v>
      </c>
      <c r="B21" s="16" t="s">
        <v>209</v>
      </c>
      <c r="C21" s="17" t="s">
        <v>132</v>
      </c>
      <c r="D21" s="16" t="s">
        <v>132</v>
      </c>
      <c r="E21" s="16" t="s">
        <v>132</v>
      </c>
      <c r="F21" s="16" t="s">
        <v>132</v>
      </c>
      <c r="G21" s="16" t="s">
        <v>132</v>
      </c>
      <c r="H21" s="16" t="s">
        <v>132</v>
      </c>
      <c r="I21" s="16" t="s">
        <v>132</v>
      </c>
      <c r="J21" s="16" t="s">
        <v>132</v>
      </c>
      <c r="K21" s="16" t="s">
        <v>132</v>
      </c>
      <c r="L21" s="16" t="s">
        <v>132</v>
      </c>
      <c r="M21" s="16" t="s">
        <v>114</v>
      </c>
      <c r="N21" s="16">
        <v>89</v>
      </c>
      <c r="O21" s="16">
        <v>91</v>
      </c>
      <c r="P21" s="16">
        <v>98</v>
      </c>
      <c r="Q21" s="16">
        <v>74</v>
      </c>
      <c r="R21" s="16">
        <v>77</v>
      </c>
      <c r="S21" s="16">
        <v>77</v>
      </c>
      <c r="T21" s="16">
        <v>80</v>
      </c>
      <c r="U21" s="16">
        <v>81</v>
      </c>
      <c r="V21" s="16" t="s">
        <v>135</v>
      </c>
      <c r="W21" s="16">
        <v>667</v>
      </c>
      <c r="X21" s="16">
        <v>100</v>
      </c>
      <c r="Y21" s="16" t="s">
        <v>192</v>
      </c>
      <c r="Z21" s="16" t="s">
        <v>192</v>
      </c>
      <c r="AA21" s="18"/>
      <c r="AB21" s="16" t="s">
        <v>192</v>
      </c>
      <c r="AC21" s="16" t="s">
        <v>192</v>
      </c>
      <c r="AD21" s="18"/>
      <c r="AE21" s="16" t="s">
        <v>193</v>
      </c>
      <c r="AF21" s="16">
        <v>34</v>
      </c>
      <c r="AG21" s="16">
        <v>59</v>
      </c>
      <c r="AH21" s="16" t="s">
        <v>194</v>
      </c>
      <c r="AI21" s="16">
        <v>5</v>
      </c>
    </row>
    <row r="22" spans="1:35">
      <c r="A22" s="16">
        <v>251</v>
      </c>
      <c r="B22" s="16" t="s">
        <v>210</v>
      </c>
      <c r="C22" s="17" t="s">
        <v>132</v>
      </c>
      <c r="D22" s="16" t="s">
        <v>132</v>
      </c>
      <c r="E22" s="16" t="s">
        <v>132</v>
      </c>
      <c r="F22" s="16" t="s">
        <v>132</v>
      </c>
      <c r="G22" s="16" t="s">
        <v>132</v>
      </c>
      <c r="H22" s="16" t="s">
        <v>132</v>
      </c>
      <c r="I22" s="16" t="s">
        <v>132</v>
      </c>
      <c r="J22" s="16" t="s">
        <v>132</v>
      </c>
      <c r="K22" s="16" t="s">
        <v>114</v>
      </c>
      <c r="L22" s="16" t="s">
        <v>114</v>
      </c>
      <c r="M22" s="16" t="s">
        <v>112</v>
      </c>
      <c r="N22" s="16">
        <v>91</v>
      </c>
      <c r="O22" s="16">
        <v>88</v>
      </c>
      <c r="P22" s="16">
        <v>97</v>
      </c>
      <c r="Q22" s="16">
        <v>51</v>
      </c>
      <c r="R22" s="16">
        <v>80</v>
      </c>
      <c r="S22" s="16">
        <v>72</v>
      </c>
      <c r="T22" s="16">
        <v>81</v>
      </c>
      <c r="U22" s="16">
        <v>64</v>
      </c>
      <c r="V22" s="16" t="s">
        <v>135</v>
      </c>
      <c r="W22" s="16">
        <v>624</v>
      </c>
      <c r="X22" s="16">
        <v>100</v>
      </c>
      <c r="Y22" s="16" t="s">
        <v>192</v>
      </c>
      <c r="Z22" s="16" t="s">
        <v>192</v>
      </c>
      <c r="AA22" s="18"/>
      <c r="AB22" s="16" t="s">
        <v>192</v>
      </c>
      <c r="AC22" s="16" t="s">
        <v>192</v>
      </c>
      <c r="AD22" s="18"/>
      <c r="AE22" s="16" t="s">
        <v>193</v>
      </c>
      <c r="AF22" s="16">
        <v>72</v>
      </c>
      <c r="AG22" s="16">
        <v>98</v>
      </c>
      <c r="AH22" s="16" t="s">
        <v>194</v>
      </c>
      <c r="AI22" s="16">
        <v>5</v>
      </c>
    </row>
    <row r="23" spans="1:35">
      <c r="A23" s="16">
        <v>261</v>
      </c>
      <c r="B23" s="16" t="s">
        <v>211</v>
      </c>
      <c r="C23" s="17" t="s">
        <v>132</v>
      </c>
      <c r="D23" s="16" t="s">
        <v>112</v>
      </c>
      <c r="E23" s="16" t="s">
        <v>112</v>
      </c>
      <c r="F23" s="16" t="s">
        <v>114</v>
      </c>
      <c r="G23" s="16" t="s">
        <v>112</v>
      </c>
      <c r="H23" s="16" t="s">
        <v>112</v>
      </c>
      <c r="I23" s="16" t="s">
        <v>112</v>
      </c>
      <c r="J23" s="16" t="s">
        <v>110</v>
      </c>
      <c r="K23" s="16" t="s">
        <v>110</v>
      </c>
      <c r="L23" s="16" t="s">
        <v>110</v>
      </c>
      <c r="M23" s="16" t="s">
        <v>110</v>
      </c>
      <c r="N23" s="16">
        <v>66</v>
      </c>
      <c r="O23" s="16">
        <v>67</v>
      </c>
      <c r="P23" s="16">
        <v>94</v>
      </c>
      <c r="Q23" s="16">
        <v>34</v>
      </c>
      <c r="R23" s="16">
        <v>69</v>
      </c>
      <c r="S23" s="16">
        <v>77</v>
      </c>
      <c r="T23" s="16">
        <v>64</v>
      </c>
      <c r="U23" s="16">
        <v>85</v>
      </c>
      <c r="V23" s="16" t="s">
        <v>135</v>
      </c>
      <c r="W23" s="16">
        <v>556</v>
      </c>
      <c r="X23" s="16">
        <v>100</v>
      </c>
      <c r="Y23" s="16" t="s">
        <v>192</v>
      </c>
      <c r="Z23" s="16" t="s">
        <v>192</v>
      </c>
      <c r="AA23" s="18"/>
      <c r="AB23" s="16" t="s">
        <v>192</v>
      </c>
      <c r="AC23" s="16" t="s">
        <v>192</v>
      </c>
      <c r="AD23" s="18"/>
      <c r="AE23" s="16" t="s">
        <v>193</v>
      </c>
      <c r="AF23" s="16">
        <v>91</v>
      </c>
      <c r="AG23" s="16">
        <v>95</v>
      </c>
      <c r="AH23" s="16" t="s">
        <v>194</v>
      </c>
      <c r="AI23" s="16">
        <v>5</v>
      </c>
    </row>
    <row r="24" spans="1:35">
      <c r="A24" s="16">
        <v>271</v>
      </c>
      <c r="B24" s="16" t="s">
        <v>212</v>
      </c>
      <c r="C24" s="17" t="s">
        <v>132</v>
      </c>
      <c r="D24" s="16" t="s">
        <v>132</v>
      </c>
      <c r="E24" s="16" t="s">
        <v>132</v>
      </c>
      <c r="F24" s="16" t="s">
        <v>132</v>
      </c>
      <c r="G24" s="16" t="s">
        <v>132</v>
      </c>
      <c r="H24" s="16" t="s">
        <v>132</v>
      </c>
      <c r="I24" s="16" t="s">
        <v>132</v>
      </c>
      <c r="J24" s="16" t="s">
        <v>132</v>
      </c>
      <c r="K24" s="16" t="s">
        <v>132</v>
      </c>
      <c r="L24" s="16" t="s">
        <v>114</v>
      </c>
      <c r="M24" s="16" t="s">
        <v>110</v>
      </c>
      <c r="N24" s="16">
        <v>87</v>
      </c>
      <c r="O24" s="16">
        <v>93</v>
      </c>
      <c r="P24" s="16">
        <v>90</v>
      </c>
      <c r="Q24" s="16">
        <v>76</v>
      </c>
      <c r="R24" s="16">
        <v>77</v>
      </c>
      <c r="S24" s="16">
        <v>85</v>
      </c>
      <c r="T24" s="16">
        <v>70</v>
      </c>
      <c r="U24" s="16">
        <v>91</v>
      </c>
      <c r="V24" s="16" t="s">
        <v>135</v>
      </c>
      <c r="W24" s="16">
        <v>669</v>
      </c>
      <c r="X24" s="16">
        <v>100</v>
      </c>
      <c r="Y24" s="16" t="s">
        <v>192</v>
      </c>
      <c r="Z24" s="16" t="s">
        <v>192</v>
      </c>
      <c r="AA24" s="18"/>
      <c r="AB24" s="16" t="s">
        <v>192</v>
      </c>
      <c r="AC24" s="16" t="s">
        <v>192</v>
      </c>
      <c r="AD24" s="18"/>
      <c r="AE24" s="16" t="s">
        <v>193</v>
      </c>
      <c r="AF24" s="16">
        <v>69</v>
      </c>
      <c r="AG24" s="16">
        <v>94</v>
      </c>
      <c r="AH24" s="16" t="s">
        <v>194</v>
      </c>
      <c r="AI24" s="16">
        <v>5</v>
      </c>
    </row>
    <row r="25" spans="1:35">
      <c r="A25" s="16">
        <v>302</v>
      </c>
      <c r="B25" s="16" t="s">
        <v>118</v>
      </c>
      <c r="C25" s="17"/>
      <c r="D25" s="16" t="s">
        <v>116</v>
      </c>
      <c r="E25" s="18"/>
      <c r="F25" s="18"/>
      <c r="G25" s="18"/>
      <c r="H25" s="18"/>
      <c r="I25" s="18"/>
      <c r="J25" s="18"/>
      <c r="K25" s="18"/>
      <c r="L25" s="18"/>
      <c r="M25" s="18"/>
      <c r="N25" s="16">
        <v>42</v>
      </c>
      <c r="O25" s="16">
        <v>14</v>
      </c>
      <c r="P25" s="16">
        <v>100</v>
      </c>
      <c r="Q25" s="16">
        <v>48</v>
      </c>
      <c r="R25" s="16">
        <v>64</v>
      </c>
      <c r="S25" s="16">
        <v>59</v>
      </c>
      <c r="T25" s="16">
        <v>64</v>
      </c>
      <c r="U25" s="16">
        <v>59</v>
      </c>
      <c r="V25" s="16" t="s">
        <v>135</v>
      </c>
      <c r="W25" s="16">
        <v>450</v>
      </c>
      <c r="X25" s="16">
        <v>99</v>
      </c>
      <c r="Y25" s="16" t="s">
        <v>193</v>
      </c>
      <c r="Z25" s="16" t="s">
        <v>192</v>
      </c>
      <c r="AA25" s="18"/>
      <c r="AB25" s="16" t="s">
        <v>193</v>
      </c>
      <c r="AC25" s="16" t="s">
        <v>192</v>
      </c>
      <c r="AD25" s="18"/>
      <c r="AE25" s="16" t="s">
        <v>192</v>
      </c>
      <c r="AF25" s="16">
        <v>89</v>
      </c>
      <c r="AG25" s="16">
        <v>99</v>
      </c>
      <c r="AH25" s="16" t="s">
        <v>194</v>
      </c>
      <c r="AI25" s="16">
        <v>5</v>
      </c>
    </row>
    <row r="26" spans="1:35">
      <c r="A26" s="16">
        <v>311</v>
      </c>
      <c r="B26" s="16" t="s">
        <v>119</v>
      </c>
      <c r="C26" s="17" t="s">
        <v>110</v>
      </c>
      <c r="D26" s="16" t="s">
        <v>110</v>
      </c>
      <c r="E26" s="16"/>
      <c r="F26" s="18"/>
      <c r="G26" s="18"/>
      <c r="H26" s="18"/>
      <c r="I26" s="18"/>
      <c r="J26" s="18"/>
      <c r="K26" s="18"/>
      <c r="L26" s="18"/>
      <c r="M26" s="18"/>
      <c r="N26" s="16">
        <v>46</v>
      </c>
      <c r="O26" s="16">
        <v>49</v>
      </c>
      <c r="P26" s="16">
        <v>61</v>
      </c>
      <c r="Q26" s="16">
        <v>23</v>
      </c>
      <c r="R26" s="16">
        <v>58</v>
      </c>
      <c r="S26" s="16">
        <v>61</v>
      </c>
      <c r="T26" s="16">
        <v>58</v>
      </c>
      <c r="U26" s="16">
        <v>54</v>
      </c>
      <c r="V26" s="16" t="s">
        <v>135</v>
      </c>
      <c r="W26" s="16">
        <v>410</v>
      </c>
      <c r="X26" s="16">
        <v>99</v>
      </c>
      <c r="Y26" s="16" t="s">
        <v>192</v>
      </c>
      <c r="Z26" s="16" t="s">
        <v>192</v>
      </c>
      <c r="AA26" s="18"/>
      <c r="AB26" s="16" t="s">
        <v>192</v>
      </c>
      <c r="AC26" s="16" t="s">
        <v>192</v>
      </c>
      <c r="AD26" s="18"/>
      <c r="AE26" s="16" t="s">
        <v>193</v>
      </c>
      <c r="AF26" s="16">
        <v>93</v>
      </c>
      <c r="AG26" s="16">
        <v>100</v>
      </c>
      <c r="AH26" s="16" t="s">
        <v>194</v>
      </c>
      <c r="AI26" s="16">
        <v>5</v>
      </c>
    </row>
    <row r="27" spans="1:35">
      <c r="A27" s="16">
        <v>312</v>
      </c>
      <c r="B27" s="16" t="s">
        <v>14</v>
      </c>
      <c r="C27" s="17" t="s">
        <v>132</v>
      </c>
      <c r="D27" s="16" t="s">
        <v>132</v>
      </c>
      <c r="E27" s="16" t="s">
        <v>114</v>
      </c>
      <c r="F27" s="16"/>
      <c r="G27" s="16"/>
      <c r="H27" s="16"/>
      <c r="I27" s="16"/>
      <c r="J27" s="16"/>
      <c r="K27" s="16"/>
      <c r="L27" s="16"/>
      <c r="M27" s="16"/>
      <c r="N27" s="16">
        <v>86</v>
      </c>
      <c r="O27" s="16">
        <v>84</v>
      </c>
      <c r="P27" s="16">
        <v>83</v>
      </c>
      <c r="Q27" s="16">
        <v>74</v>
      </c>
      <c r="R27" s="16">
        <v>76</v>
      </c>
      <c r="S27" s="16">
        <v>77</v>
      </c>
      <c r="T27" s="16">
        <v>87</v>
      </c>
      <c r="U27" s="16">
        <v>80</v>
      </c>
      <c r="V27" s="16" t="s">
        <v>135</v>
      </c>
      <c r="W27" s="16">
        <v>647</v>
      </c>
      <c r="X27" s="16">
        <v>100</v>
      </c>
      <c r="Y27" s="16" t="s">
        <v>192</v>
      </c>
      <c r="Z27" s="16" t="s">
        <v>192</v>
      </c>
      <c r="AA27" s="18"/>
      <c r="AB27" s="16" t="s">
        <v>192</v>
      </c>
      <c r="AC27" s="16" t="s">
        <v>192</v>
      </c>
      <c r="AD27" s="18"/>
      <c r="AE27" s="16" t="s">
        <v>192</v>
      </c>
      <c r="AF27" s="16">
        <v>50</v>
      </c>
      <c r="AG27" s="16">
        <v>92</v>
      </c>
      <c r="AH27" s="16" t="s">
        <v>194</v>
      </c>
      <c r="AI27" s="16">
        <v>5</v>
      </c>
    </row>
    <row r="28" spans="1:35">
      <c r="A28" s="16">
        <v>321</v>
      </c>
      <c r="B28" s="16" t="s">
        <v>213</v>
      </c>
      <c r="C28" s="17" t="s">
        <v>132</v>
      </c>
      <c r="D28" s="16" t="s">
        <v>132</v>
      </c>
      <c r="E28" s="16" t="s">
        <v>132</v>
      </c>
      <c r="F28" s="16" t="s">
        <v>132</v>
      </c>
      <c r="G28" s="16" t="s">
        <v>114</v>
      </c>
      <c r="H28" s="16" t="s">
        <v>114</v>
      </c>
      <c r="I28" s="16" t="s">
        <v>132</v>
      </c>
      <c r="J28" s="16" t="s">
        <v>114</v>
      </c>
      <c r="K28" s="16" t="s">
        <v>132</v>
      </c>
      <c r="L28" s="16" t="s">
        <v>112</v>
      </c>
      <c r="M28" s="16" t="s">
        <v>110</v>
      </c>
      <c r="N28" s="16">
        <v>70</v>
      </c>
      <c r="O28" s="16">
        <v>77</v>
      </c>
      <c r="P28" s="16">
        <v>90</v>
      </c>
      <c r="Q28" s="16">
        <v>48</v>
      </c>
      <c r="R28" s="16">
        <v>70</v>
      </c>
      <c r="S28" s="16">
        <v>78</v>
      </c>
      <c r="T28" s="16">
        <v>64</v>
      </c>
      <c r="U28" s="16">
        <v>69</v>
      </c>
      <c r="V28" s="16" t="s">
        <v>135</v>
      </c>
      <c r="W28" s="16">
        <v>566</v>
      </c>
      <c r="X28" s="16">
        <v>100</v>
      </c>
      <c r="Y28" s="16" t="s">
        <v>192</v>
      </c>
      <c r="Z28" s="16" t="s">
        <v>192</v>
      </c>
      <c r="AA28" s="18"/>
      <c r="AB28" s="16" t="s">
        <v>192</v>
      </c>
      <c r="AC28" s="16" t="s">
        <v>192</v>
      </c>
      <c r="AD28" s="18"/>
      <c r="AE28" s="16" t="s">
        <v>193</v>
      </c>
      <c r="AF28" s="16">
        <v>87</v>
      </c>
      <c r="AG28" s="16">
        <v>92</v>
      </c>
      <c r="AH28" s="16" t="s">
        <v>194</v>
      </c>
      <c r="AI28" s="16">
        <v>5</v>
      </c>
    </row>
    <row r="29" spans="1:35">
      <c r="A29" s="16">
        <v>332</v>
      </c>
      <c r="B29" s="16" t="s">
        <v>214</v>
      </c>
      <c r="C29" s="17" t="s">
        <v>132</v>
      </c>
      <c r="D29" s="16" t="s">
        <v>114</v>
      </c>
      <c r="E29" s="18"/>
      <c r="F29" s="18"/>
      <c r="G29" s="18"/>
      <c r="H29" s="18"/>
      <c r="I29" s="18"/>
      <c r="J29" s="18"/>
      <c r="K29" s="18"/>
      <c r="L29" s="18"/>
      <c r="M29" s="18"/>
      <c r="N29" s="16">
        <v>71</v>
      </c>
      <c r="O29" s="16">
        <v>71</v>
      </c>
      <c r="P29" s="16">
        <v>92</v>
      </c>
      <c r="Q29" s="16">
        <v>41</v>
      </c>
      <c r="R29" s="16">
        <v>77</v>
      </c>
      <c r="S29" s="16">
        <v>76</v>
      </c>
      <c r="T29" s="16">
        <v>75</v>
      </c>
      <c r="U29" s="16">
        <v>77</v>
      </c>
      <c r="V29" s="16" t="s">
        <v>135</v>
      </c>
      <c r="W29" s="16">
        <v>580</v>
      </c>
      <c r="X29" s="16">
        <v>100</v>
      </c>
      <c r="Y29" s="16" t="s">
        <v>192</v>
      </c>
      <c r="Z29" s="16" t="s">
        <v>192</v>
      </c>
      <c r="AA29" s="18"/>
      <c r="AB29" s="16" t="s">
        <v>192</v>
      </c>
      <c r="AC29" s="16" t="s">
        <v>192</v>
      </c>
      <c r="AD29" s="18"/>
      <c r="AE29" s="16" t="s">
        <v>192</v>
      </c>
      <c r="AF29" s="16">
        <v>72</v>
      </c>
      <c r="AG29" s="16">
        <v>91</v>
      </c>
      <c r="AH29" s="16" t="s">
        <v>197</v>
      </c>
      <c r="AI29" s="16">
        <v>5</v>
      </c>
    </row>
    <row r="30" spans="1:35">
      <c r="A30" s="16">
        <v>341</v>
      </c>
      <c r="B30" s="16" t="s">
        <v>215</v>
      </c>
      <c r="C30" s="17" t="s">
        <v>132</v>
      </c>
      <c r="D30" s="16"/>
      <c r="E30" s="16"/>
      <c r="F30" s="18"/>
      <c r="G30" s="18"/>
      <c r="H30" s="18"/>
      <c r="I30" s="18"/>
      <c r="J30" s="18"/>
      <c r="K30" s="18"/>
      <c r="L30" s="18"/>
      <c r="M30" s="18"/>
      <c r="N30" s="16">
        <v>66</v>
      </c>
      <c r="O30" s="16">
        <v>71</v>
      </c>
      <c r="P30" s="16">
        <v>76</v>
      </c>
      <c r="Q30" s="16">
        <v>48</v>
      </c>
      <c r="R30" s="16">
        <v>74</v>
      </c>
      <c r="S30" s="16">
        <v>74</v>
      </c>
      <c r="T30" s="16">
        <v>71</v>
      </c>
      <c r="U30" s="16">
        <v>80</v>
      </c>
      <c r="V30" s="16" t="s">
        <v>135</v>
      </c>
      <c r="W30" s="16">
        <v>560</v>
      </c>
      <c r="X30" s="16">
        <v>100</v>
      </c>
      <c r="Y30" s="16"/>
      <c r="Z30" s="16" t="s">
        <v>192</v>
      </c>
      <c r="AA30" s="18"/>
      <c r="AB30" s="16"/>
      <c r="AC30" s="16" t="s">
        <v>192</v>
      </c>
      <c r="AD30" s="18"/>
      <c r="AE30" s="16" t="s">
        <v>193</v>
      </c>
      <c r="AF30" s="16">
        <v>95</v>
      </c>
      <c r="AG30" s="16">
        <v>99</v>
      </c>
      <c r="AH30" s="16" t="s">
        <v>194</v>
      </c>
      <c r="AI30" s="16">
        <v>5</v>
      </c>
    </row>
    <row r="31" spans="1:35">
      <c r="A31" s="16">
        <v>342</v>
      </c>
      <c r="B31" s="16" t="s">
        <v>216</v>
      </c>
      <c r="C31" s="17" t="s">
        <v>132</v>
      </c>
      <c r="D31" s="16" t="s">
        <v>132</v>
      </c>
      <c r="E31" s="16" t="s">
        <v>132</v>
      </c>
      <c r="F31" s="16"/>
      <c r="G31" s="16"/>
      <c r="H31" s="16"/>
      <c r="I31" s="16"/>
      <c r="J31" s="16"/>
      <c r="K31" s="16"/>
      <c r="L31" s="16"/>
      <c r="M31" s="16"/>
      <c r="N31" s="16">
        <v>83</v>
      </c>
      <c r="O31" s="16">
        <v>81</v>
      </c>
      <c r="P31" s="16">
        <v>98</v>
      </c>
      <c r="Q31" s="16">
        <v>53</v>
      </c>
      <c r="R31" s="16">
        <v>75</v>
      </c>
      <c r="S31" s="16">
        <v>75</v>
      </c>
      <c r="T31" s="16">
        <v>68</v>
      </c>
      <c r="U31" s="16">
        <v>80</v>
      </c>
      <c r="V31" s="16" t="s">
        <v>135</v>
      </c>
      <c r="W31" s="16">
        <v>613</v>
      </c>
      <c r="X31" s="16">
        <v>100</v>
      </c>
      <c r="Y31" s="16" t="s">
        <v>192</v>
      </c>
      <c r="Z31" s="16" t="s">
        <v>192</v>
      </c>
      <c r="AA31" s="18"/>
      <c r="AB31" s="16" t="s">
        <v>192</v>
      </c>
      <c r="AC31" s="16" t="s">
        <v>192</v>
      </c>
      <c r="AD31" s="18"/>
      <c r="AE31" s="16" t="s">
        <v>192</v>
      </c>
      <c r="AF31" s="16">
        <v>35</v>
      </c>
      <c r="AG31" s="16">
        <v>94</v>
      </c>
      <c r="AH31" s="16" t="s">
        <v>194</v>
      </c>
      <c r="AI31" s="16">
        <v>5</v>
      </c>
    </row>
    <row r="32" spans="1:35">
      <c r="A32" s="16">
        <v>361</v>
      </c>
      <c r="B32" s="16" t="s">
        <v>217</v>
      </c>
      <c r="C32" s="17" t="s">
        <v>112</v>
      </c>
      <c r="D32" s="16" t="s">
        <v>112</v>
      </c>
      <c r="E32" s="16" t="s">
        <v>112</v>
      </c>
      <c r="F32" s="16" t="s">
        <v>112</v>
      </c>
      <c r="G32" s="16" t="s">
        <v>112</v>
      </c>
      <c r="H32" s="16" t="s">
        <v>112</v>
      </c>
      <c r="I32" s="16" t="s">
        <v>112</v>
      </c>
      <c r="J32" s="16" t="s">
        <v>114</v>
      </c>
      <c r="K32" s="16" t="s">
        <v>110</v>
      </c>
      <c r="L32" s="16" t="s">
        <v>110</v>
      </c>
      <c r="M32" s="16" t="s">
        <v>110</v>
      </c>
      <c r="N32" s="16">
        <v>63</v>
      </c>
      <c r="O32" s="16">
        <v>57</v>
      </c>
      <c r="P32" s="16">
        <v>78</v>
      </c>
      <c r="Q32" s="16">
        <v>32</v>
      </c>
      <c r="R32" s="16">
        <v>65</v>
      </c>
      <c r="S32" s="16">
        <v>50</v>
      </c>
      <c r="T32" s="16">
        <v>61</v>
      </c>
      <c r="U32" s="16">
        <v>47</v>
      </c>
      <c r="V32" s="16" t="s">
        <v>135</v>
      </c>
      <c r="W32" s="16">
        <v>453</v>
      </c>
      <c r="X32" s="16">
        <v>100</v>
      </c>
      <c r="Y32" s="16" t="s">
        <v>192</v>
      </c>
      <c r="Z32" s="16" t="s">
        <v>192</v>
      </c>
      <c r="AA32" s="18"/>
      <c r="AB32" s="16" t="s">
        <v>192</v>
      </c>
      <c r="AC32" s="16" t="s">
        <v>193</v>
      </c>
      <c r="AD32" s="18"/>
      <c r="AE32" s="16" t="s">
        <v>193</v>
      </c>
      <c r="AF32" s="16">
        <v>86</v>
      </c>
      <c r="AG32" s="16">
        <v>99</v>
      </c>
      <c r="AH32" s="16" t="s">
        <v>194</v>
      </c>
      <c r="AI32" s="16">
        <v>5</v>
      </c>
    </row>
    <row r="33" spans="1:35">
      <c r="A33" s="16">
        <v>400</v>
      </c>
      <c r="B33" s="16" t="s">
        <v>218</v>
      </c>
      <c r="C33" s="17" t="s">
        <v>132</v>
      </c>
      <c r="D33" s="16" t="s">
        <v>132</v>
      </c>
      <c r="E33" s="16" t="s">
        <v>132</v>
      </c>
      <c r="F33" s="16" t="s">
        <v>132</v>
      </c>
      <c r="G33" s="16" t="s">
        <v>132</v>
      </c>
      <c r="H33" s="16" t="s">
        <v>132</v>
      </c>
      <c r="I33" s="16" t="s">
        <v>132</v>
      </c>
      <c r="J33" s="16" t="s">
        <v>112</v>
      </c>
      <c r="K33" s="16" t="s">
        <v>196</v>
      </c>
      <c r="L33" s="16"/>
      <c r="M33" s="16"/>
      <c r="N33" s="16">
        <v>96</v>
      </c>
      <c r="O33" s="16">
        <v>97</v>
      </c>
      <c r="P33" s="16">
        <v>96</v>
      </c>
      <c r="Q33" s="16">
        <v>76</v>
      </c>
      <c r="R33" s="16">
        <v>77</v>
      </c>
      <c r="S33" s="16">
        <v>80</v>
      </c>
      <c r="T33" s="16">
        <v>86</v>
      </c>
      <c r="U33" s="16">
        <v>86</v>
      </c>
      <c r="V33" s="16" t="s">
        <v>135</v>
      </c>
      <c r="W33" s="16">
        <v>694</v>
      </c>
      <c r="X33" s="16">
        <v>100</v>
      </c>
      <c r="Y33" s="16" t="s">
        <v>192</v>
      </c>
      <c r="Z33" s="16" t="s">
        <v>192</v>
      </c>
      <c r="AA33" s="18"/>
      <c r="AB33" s="16" t="s">
        <v>192</v>
      </c>
      <c r="AC33" s="16" t="s">
        <v>192</v>
      </c>
      <c r="AD33" s="18"/>
      <c r="AE33" s="16" t="s">
        <v>192</v>
      </c>
      <c r="AF33" s="16">
        <v>17</v>
      </c>
      <c r="AG33" s="16">
        <v>80</v>
      </c>
      <c r="AH33" s="16" t="s">
        <v>194</v>
      </c>
      <c r="AI33" s="16">
        <v>5</v>
      </c>
    </row>
    <row r="34" spans="1:35">
      <c r="A34" s="16">
        <v>401</v>
      </c>
      <c r="B34" s="16" t="s">
        <v>219</v>
      </c>
      <c r="C34" s="17" t="s">
        <v>114</v>
      </c>
      <c r="D34" s="16" t="s">
        <v>132</v>
      </c>
      <c r="E34" s="16" t="s">
        <v>132</v>
      </c>
      <c r="F34" s="16" t="s">
        <v>132</v>
      </c>
      <c r="G34" s="16" t="s">
        <v>132</v>
      </c>
      <c r="H34" s="16" t="s">
        <v>114</v>
      </c>
      <c r="I34" s="16" t="s">
        <v>114</v>
      </c>
      <c r="J34" s="16" t="s">
        <v>112</v>
      </c>
      <c r="K34" s="16" t="s">
        <v>110</v>
      </c>
      <c r="L34" s="16" t="s">
        <v>110</v>
      </c>
      <c r="M34" s="16" t="s">
        <v>110</v>
      </c>
      <c r="N34" s="16">
        <v>63</v>
      </c>
      <c r="O34" s="16">
        <v>60</v>
      </c>
      <c r="P34" s="16">
        <v>79</v>
      </c>
      <c r="Q34" s="16">
        <v>62</v>
      </c>
      <c r="R34" s="16">
        <v>59</v>
      </c>
      <c r="S34" s="16">
        <v>57</v>
      </c>
      <c r="T34" s="16">
        <v>67</v>
      </c>
      <c r="U34" s="16">
        <v>63</v>
      </c>
      <c r="V34" s="16" t="s">
        <v>135</v>
      </c>
      <c r="W34" s="16">
        <v>510</v>
      </c>
      <c r="X34" s="16">
        <v>100</v>
      </c>
      <c r="Y34" s="16" t="s">
        <v>192</v>
      </c>
      <c r="Z34" s="16" t="s">
        <v>192</v>
      </c>
      <c r="AA34" s="16"/>
      <c r="AB34" s="16" t="s">
        <v>192</v>
      </c>
      <c r="AC34" s="16" t="s">
        <v>192</v>
      </c>
      <c r="AD34" s="18"/>
      <c r="AE34" s="16" t="s">
        <v>193</v>
      </c>
      <c r="AF34" s="16">
        <v>97</v>
      </c>
      <c r="AG34" s="16">
        <v>99</v>
      </c>
      <c r="AH34" s="16" t="s">
        <v>194</v>
      </c>
      <c r="AI34" s="16">
        <v>5</v>
      </c>
    </row>
    <row r="35" spans="1:35">
      <c r="A35" s="16">
        <v>441</v>
      </c>
      <c r="B35" s="16" t="s">
        <v>220</v>
      </c>
      <c r="C35" s="17" t="s">
        <v>114</v>
      </c>
      <c r="D35" s="16" t="s">
        <v>132</v>
      </c>
      <c r="E35" s="16" t="s">
        <v>132</v>
      </c>
      <c r="F35" s="16" t="s">
        <v>132</v>
      </c>
      <c r="G35" s="16" t="s">
        <v>132</v>
      </c>
      <c r="H35" s="16" t="s">
        <v>132</v>
      </c>
      <c r="I35" s="16" t="s">
        <v>114</v>
      </c>
      <c r="J35" s="16" t="s">
        <v>132</v>
      </c>
      <c r="K35" s="16" t="s">
        <v>112</v>
      </c>
      <c r="L35" s="16" t="s">
        <v>112</v>
      </c>
      <c r="M35" s="16" t="s">
        <v>112</v>
      </c>
      <c r="N35" s="16">
        <v>85</v>
      </c>
      <c r="O35" s="16">
        <v>81</v>
      </c>
      <c r="P35" s="16">
        <v>95</v>
      </c>
      <c r="Q35" s="16">
        <v>52</v>
      </c>
      <c r="R35" s="16">
        <v>70</v>
      </c>
      <c r="S35" s="16">
        <v>67</v>
      </c>
      <c r="T35" s="16">
        <v>48</v>
      </c>
      <c r="U35" s="16">
        <v>65</v>
      </c>
      <c r="V35" s="16" t="s">
        <v>135</v>
      </c>
      <c r="W35" s="16">
        <v>563</v>
      </c>
      <c r="X35" s="16">
        <v>100</v>
      </c>
      <c r="Y35" s="16" t="s">
        <v>192</v>
      </c>
      <c r="Z35" s="16" t="s">
        <v>193</v>
      </c>
      <c r="AA35" s="16" t="s">
        <v>193</v>
      </c>
      <c r="AB35" s="16" t="s">
        <v>192</v>
      </c>
      <c r="AC35" s="16" t="s">
        <v>192</v>
      </c>
      <c r="AD35" s="18"/>
      <c r="AE35" s="16" t="s">
        <v>193</v>
      </c>
      <c r="AF35" s="16">
        <v>49</v>
      </c>
      <c r="AG35" s="16">
        <v>87</v>
      </c>
      <c r="AH35" s="16" t="s">
        <v>194</v>
      </c>
      <c r="AI35" s="16">
        <v>5</v>
      </c>
    </row>
    <row r="36" spans="1:35">
      <c r="A36" s="16">
        <v>451</v>
      </c>
      <c r="B36" s="16" t="s">
        <v>221</v>
      </c>
      <c r="C36" s="17" t="s">
        <v>132</v>
      </c>
      <c r="D36" s="16" t="s">
        <v>132</v>
      </c>
      <c r="E36" s="16" t="s">
        <v>132</v>
      </c>
      <c r="F36" s="16" t="s">
        <v>132</v>
      </c>
      <c r="G36" s="16" t="s">
        <v>132</v>
      </c>
      <c r="H36" s="16" t="s">
        <v>132</v>
      </c>
      <c r="I36" s="16" t="s">
        <v>132</v>
      </c>
      <c r="J36" s="16" t="s">
        <v>132</v>
      </c>
      <c r="K36" s="16" t="s">
        <v>112</v>
      </c>
      <c r="L36" s="16" t="s">
        <v>112</v>
      </c>
      <c r="M36" s="16" t="s">
        <v>112</v>
      </c>
      <c r="N36" s="16">
        <v>79</v>
      </c>
      <c r="O36" s="16">
        <v>72</v>
      </c>
      <c r="P36" s="16">
        <v>88</v>
      </c>
      <c r="Q36" s="16">
        <v>43</v>
      </c>
      <c r="R36" s="16">
        <v>72</v>
      </c>
      <c r="S36" s="16">
        <v>56</v>
      </c>
      <c r="T36" s="16">
        <v>67</v>
      </c>
      <c r="U36" s="16">
        <v>68</v>
      </c>
      <c r="V36" s="16" t="s">
        <v>135</v>
      </c>
      <c r="W36" s="16">
        <v>545</v>
      </c>
      <c r="X36" s="16">
        <v>100</v>
      </c>
      <c r="Y36" s="16" t="s">
        <v>192</v>
      </c>
      <c r="Z36" s="16" t="s">
        <v>192</v>
      </c>
      <c r="AA36" s="18"/>
      <c r="AB36" s="16" t="s">
        <v>192</v>
      </c>
      <c r="AC36" s="16" t="s">
        <v>192</v>
      </c>
      <c r="AD36" s="18"/>
      <c r="AE36" s="16" t="s">
        <v>193</v>
      </c>
      <c r="AF36" s="16">
        <v>70</v>
      </c>
      <c r="AG36" s="16">
        <v>93</v>
      </c>
      <c r="AH36" s="16" t="s">
        <v>194</v>
      </c>
      <c r="AI36" s="16">
        <v>5</v>
      </c>
    </row>
    <row r="37" spans="1:35">
      <c r="A37" s="16">
        <v>461</v>
      </c>
      <c r="B37" s="16" t="s">
        <v>222</v>
      </c>
      <c r="C37" s="17" t="s">
        <v>114</v>
      </c>
      <c r="D37" s="16" t="s">
        <v>132</v>
      </c>
      <c r="E37" s="16" t="s">
        <v>110</v>
      </c>
      <c r="F37" s="16" t="s">
        <v>112</v>
      </c>
      <c r="G37" s="16" t="s">
        <v>112</v>
      </c>
      <c r="H37" s="16" t="s">
        <v>112</v>
      </c>
      <c r="I37" s="16" t="s">
        <v>110</v>
      </c>
      <c r="J37" s="16" t="s">
        <v>112</v>
      </c>
      <c r="K37" s="16" t="s">
        <v>114</v>
      </c>
      <c r="L37" s="16" t="s">
        <v>110</v>
      </c>
      <c r="M37" s="16" t="s">
        <v>110</v>
      </c>
      <c r="N37" s="16">
        <v>58</v>
      </c>
      <c r="O37" s="16">
        <v>67</v>
      </c>
      <c r="P37" s="16">
        <v>88</v>
      </c>
      <c r="Q37" s="16">
        <v>35</v>
      </c>
      <c r="R37" s="16">
        <v>62</v>
      </c>
      <c r="S37" s="16">
        <v>70</v>
      </c>
      <c r="T37" s="16">
        <v>60</v>
      </c>
      <c r="U37" s="16">
        <v>67</v>
      </c>
      <c r="V37" s="16" t="s">
        <v>135</v>
      </c>
      <c r="W37" s="16">
        <v>507</v>
      </c>
      <c r="X37" s="16">
        <v>100</v>
      </c>
      <c r="Y37" s="16" t="s">
        <v>192</v>
      </c>
      <c r="Z37" s="16" t="s">
        <v>192</v>
      </c>
      <c r="AA37" s="18"/>
      <c r="AB37" s="16" t="s">
        <v>192</v>
      </c>
      <c r="AC37" s="16" t="s">
        <v>192</v>
      </c>
      <c r="AD37" s="18"/>
      <c r="AE37" s="16" t="s">
        <v>193</v>
      </c>
      <c r="AF37" s="16">
        <v>88</v>
      </c>
      <c r="AG37" s="16">
        <v>100</v>
      </c>
      <c r="AH37" s="16" t="s">
        <v>194</v>
      </c>
      <c r="AI37" s="16">
        <v>5</v>
      </c>
    </row>
    <row r="38" spans="1:35">
      <c r="A38" s="16">
        <v>481</v>
      </c>
      <c r="B38" s="16" t="s">
        <v>223</v>
      </c>
      <c r="C38" s="17" t="s">
        <v>132</v>
      </c>
      <c r="D38" s="16" t="s">
        <v>114</v>
      </c>
      <c r="E38" s="16" t="s">
        <v>114</v>
      </c>
      <c r="F38" s="16" t="s">
        <v>132</v>
      </c>
      <c r="G38" s="16" t="s">
        <v>114</v>
      </c>
      <c r="H38" s="16" t="s">
        <v>114</v>
      </c>
      <c r="I38" s="16" t="s">
        <v>114</v>
      </c>
      <c r="J38" s="16" t="s">
        <v>114</v>
      </c>
      <c r="K38" s="16" t="s">
        <v>110</v>
      </c>
      <c r="L38" s="16" t="s">
        <v>110</v>
      </c>
      <c r="M38" s="16" t="s">
        <v>116</v>
      </c>
      <c r="N38" s="16">
        <v>69</v>
      </c>
      <c r="O38" s="16">
        <v>71</v>
      </c>
      <c r="P38" s="16">
        <v>94</v>
      </c>
      <c r="Q38" s="16">
        <v>47</v>
      </c>
      <c r="R38" s="16">
        <v>70</v>
      </c>
      <c r="S38" s="16">
        <v>68</v>
      </c>
      <c r="T38" s="16">
        <v>64</v>
      </c>
      <c r="U38" s="16">
        <v>68</v>
      </c>
      <c r="V38" s="16" t="s">
        <v>135</v>
      </c>
      <c r="W38" s="16">
        <v>551</v>
      </c>
      <c r="X38" s="16">
        <v>100</v>
      </c>
      <c r="Y38" s="16" t="s">
        <v>192</v>
      </c>
      <c r="Z38" s="16" t="s">
        <v>192</v>
      </c>
      <c r="AA38" s="18"/>
      <c r="AB38" s="16" t="s">
        <v>192</v>
      </c>
      <c r="AC38" s="16" t="s">
        <v>192</v>
      </c>
      <c r="AD38" s="18"/>
      <c r="AE38" s="16" t="s">
        <v>193</v>
      </c>
      <c r="AF38" s="16">
        <v>94</v>
      </c>
      <c r="AG38" s="16">
        <v>99</v>
      </c>
      <c r="AH38" s="16" t="s">
        <v>194</v>
      </c>
      <c r="AI38" s="16">
        <v>5</v>
      </c>
    </row>
    <row r="39" spans="1:35">
      <c r="A39" s="16">
        <v>510</v>
      </c>
      <c r="B39" s="16" t="s">
        <v>38</v>
      </c>
      <c r="C39" s="17" t="s">
        <v>132</v>
      </c>
      <c r="D39" s="16" t="s">
        <v>132</v>
      </c>
      <c r="E39" s="16" t="s">
        <v>132</v>
      </c>
      <c r="F39" s="16" t="s">
        <v>132</v>
      </c>
      <c r="G39" s="16" t="s">
        <v>132</v>
      </c>
      <c r="H39" s="18"/>
      <c r="I39" s="18"/>
      <c r="J39" s="18"/>
      <c r="K39" s="18"/>
      <c r="L39" s="18"/>
      <c r="M39" s="18"/>
      <c r="N39" s="16">
        <v>95</v>
      </c>
      <c r="O39" s="16">
        <v>95</v>
      </c>
      <c r="P39" s="16">
        <v>99</v>
      </c>
      <c r="Q39" s="16">
        <v>84</v>
      </c>
      <c r="R39" s="16">
        <v>85</v>
      </c>
      <c r="S39" s="16">
        <v>73</v>
      </c>
      <c r="T39" s="16">
        <v>88</v>
      </c>
      <c r="U39" s="16">
        <v>71</v>
      </c>
      <c r="V39" s="16" t="s">
        <v>135</v>
      </c>
      <c r="W39" s="16">
        <v>690</v>
      </c>
      <c r="X39" s="16">
        <v>100</v>
      </c>
      <c r="Y39" s="16" t="s">
        <v>192</v>
      </c>
      <c r="Z39" s="16" t="s">
        <v>192</v>
      </c>
      <c r="AA39" s="18"/>
      <c r="AB39" s="16" t="s">
        <v>192</v>
      </c>
      <c r="AC39" s="16" t="s">
        <v>192</v>
      </c>
      <c r="AD39" s="16"/>
      <c r="AE39" s="16" t="s">
        <v>192</v>
      </c>
      <c r="AF39" s="16">
        <v>34</v>
      </c>
      <c r="AG39" s="16">
        <v>82</v>
      </c>
      <c r="AH39" s="16" t="s">
        <v>194</v>
      </c>
      <c r="AI39" s="16">
        <v>5</v>
      </c>
    </row>
    <row r="40" spans="1:35">
      <c r="A40" s="16">
        <v>520</v>
      </c>
      <c r="B40" s="16" t="s">
        <v>224</v>
      </c>
      <c r="C40" s="17" t="s">
        <v>114</v>
      </c>
      <c r="D40" s="16" t="s">
        <v>132</v>
      </c>
      <c r="E40" s="16" t="s">
        <v>132</v>
      </c>
      <c r="F40" s="16" t="s">
        <v>132</v>
      </c>
      <c r="G40" s="16"/>
      <c r="H40" s="16"/>
      <c r="I40" s="16"/>
      <c r="J40" s="16"/>
      <c r="K40" s="16"/>
      <c r="L40" s="16"/>
      <c r="M40" s="16"/>
      <c r="N40" s="16">
        <v>86</v>
      </c>
      <c r="O40" s="16">
        <v>87</v>
      </c>
      <c r="P40" s="16">
        <v>87</v>
      </c>
      <c r="Q40" s="16">
        <v>55</v>
      </c>
      <c r="R40" s="16">
        <v>80</v>
      </c>
      <c r="S40" s="16">
        <v>63</v>
      </c>
      <c r="T40" s="16">
        <v>76</v>
      </c>
      <c r="U40" s="16">
        <v>49</v>
      </c>
      <c r="V40" s="16" t="s">
        <v>135</v>
      </c>
      <c r="W40" s="16">
        <v>583</v>
      </c>
      <c r="X40" s="16">
        <v>100</v>
      </c>
      <c r="Y40" s="16" t="s">
        <v>192</v>
      </c>
      <c r="Z40" s="16" t="s">
        <v>192</v>
      </c>
      <c r="AA40" s="18"/>
      <c r="AB40" s="16" t="s">
        <v>192</v>
      </c>
      <c r="AC40" s="16" t="s">
        <v>193</v>
      </c>
      <c r="AD40" s="16" t="s">
        <v>193</v>
      </c>
      <c r="AE40" s="16" t="s">
        <v>192</v>
      </c>
      <c r="AF40" s="16">
        <v>43</v>
      </c>
      <c r="AG40" s="16">
        <v>90</v>
      </c>
      <c r="AH40" s="16" t="s">
        <v>194</v>
      </c>
      <c r="AI40" s="16">
        <v>5</v>
      </c>
    </row>
    <row r="41" spans="1:35">
      <c r="A41" s="16">
        <v>521</v>
      </c>
      <c r="B41" s="16" t="s">
        <v>225</v>
      </c>
      <c r="C41" s="17" t="s">
        <v>112</v>
      </c>
      <c r="D41" s="16" t="s">
        <v>112</v>
      </c>
      <c r="E41" s="16" t="s">
        <v>112</v>
      </c>
      <c r="F41" s="16" t="s">
        <v>114</v>
      </c>
      <c r="G41" s="16" t="s">
        <v>110</v>
      </c>
      <c r="H41" s="16" t="s">
        <v>112</v>
      </c>
      <c r="I41" s="16" t="s">
        <v>112</v>
      </c>
      <c r="J41" s="16" t="s">
        <v>110</v>
      </c>
      <c r="K41" s="16" t="s">
        <v>110</v>
      </c>
      <c r="L41" s="16" t="s">
        <v>110</v>
      </c>
      <c r="M41" s="16" t="s">
        <v>110</v>
      </c>
      <c r="N41" s="16">
        <v>53</v>
      </c>
      <c r="O41" s="16">
        <v>62</v>
      </c>
      <c r="P41" s="16">
        <v>93</v>
      </c>
      <c r="Q41" s="16">
        <v>21</v>
      </c>
      <c r="R41" s="16">
        <v>64</v>
      </c>
      <c r="S41" s="16">
        <v>57</v>
      </c>
      <c r="T41" s="16">
        <v>59</v>
      </c>
      <c r="U41" s="16">
        <v>63</v>
      </c>
      <c r="V41" s="16" t="s">
        <v>135</v>
      </c>
      <c r="W41" s="16">
        <v>472</v>
      </c>
      <c r="X41" s="16">
        <v>100</v>
      </c>
      <c r="Y41" s="16" t="s">
        <v>192</v>
      </c>
      <c r="Z41" s="16" t="s">
        <v>192</v>
      </c>
      <c r="AA41" s="18"/>
      <c r="AB41" s="16" t="s">
        <v>192</v>
      </c>
      <c r="AC41" s="16" t="s">
        <v>192</v>
      </c>
      <c r="AD41" s="18"/>
      <c r="AE41" s="16" t="s">
        <v>193</v>
      </c>
      <c r="AF41" s="16">
        <v>95</v>
      </c>
      <c r="AG41" s="16">
        <v>98</v>
      </c>
      <c r="AH41" s="16" t="s">
        <v>194</v>
      </c>
      <c r="AI41" s="16">
        <v>5</v>
      </c>
    </row>
    <row r="42" spans="1:35">
      <c r="A42" s="16">
        <v>561</v>
      </c>
      <c r="B42" s="16" t="s">
        <v>226</v>
      </c>
      <c r="C42" s="17" t="s">
        <v>114</v>
      </c>
      <c r="D42" s="16" t="s">
        <v>112</v>
      </c>
      <c r="E42" s="16" t="s">
        <v>112</v>
      </c>
      <c r="F42" s="16" t="s">
        <v>112</v>
      </c>
      <c r="G42" s="16" t="s">
        <v>112</v>
      </c>
      <c r="H42" s="16" t="s">
        <v>114</v>
      </c>
      <c r="I42" s="16" t="s">
        <v>114</v>
      </c>
      <c r="J42" s="16" t="s">
        <v>114</v>
      </c>
      <c r="K42" s="16" t="s">
        <v>112</v>
      </c>
      <c r="L42" s="16" t="s">
        <v>112</v>
      </c>
      <c r="M42" s="16" t="s">
        <v>110</v>
      </c>
      <c r="N42" s="16">
        <v>59</v>
      </c>
      <c r="O42" s="16">
        <v>62</v>
      </c>
      <c r="P42" s="16">
        <v>76</v>
      </c>
      <c r="Q42" s="16">
        <v>36</v>
      </c>
      <c r="R42" s="16">
        <v>66</v>
      </c>
      <c r="S42" s="16">
        <v>69</v>
      </c>
      <c r="T42" s="16">
        <v>65</v>
      </c>
      <c r="U42" s="16">
        <v>66</v>
      </c>
      <c r="V42" s="16" t="s">
        <v>135</v>
      </c>
      <c r="W42" s="16">
        <v>499</v>
      </c>
      <c r="X42" s="16">
        <v>99</v>
      </c>
      <c r="Y42" s="16" t="s">
        <v>192</v>
      </c>
      <c r="Z42" s="16" t="s">
        <v>192</v>
      </c>
      <c r="AA42" s="18"/>
      <c r="AB42" s="16" t="s">
        <v>192</v>
      </c>
      <c r="AC42" s="16" t="s">
        <v>192</v>
      </c>
      <c r="AD42" s="18"/>
      <c r="AE42" s="16" t="s">
        <v>193</v>
      </c>
      <c r="AF42" s="16">
        <v>91</v>
      </c>
      <c r="AG42" s="16">
        <v>97</v>
      </c>
      <c r="AH42" s="16" t="s">
        <v>194</v>
      </c>
      <c r="AI42" s="16">
        <v>5</v>
      </c>
    </row>
    <row r="43" spans="1:35">
      <c r="A43" s="16">
        <v>600</v>
      </c>
      <c r="B43" s="16" t="s">
        <v>227</v>
      </c>
      <c r="C43" s="17" t="s">
        <v>132</v>
      </c>
      <c r="D43" s="16" t="s">
        <v>114</v>
      </c>
      <c r="E43" s="16" t="s">
        <v>132</v>
      </c>
      <c r="F43" s="16" t="s">
        <v>132</v>
      </c>
      <c r="G43" s="16" t="s">
        <v>132</v>
      </c>
      <c r="H43" s="16" t="s">
        <v>132</v>
      </c>
      <c r="I43" s="16" t="s">
        <v>196</v>
      </c>
      <c r="J43" s="16"/>
      <c r="K43" s="16"/>
      <c r="L43" s="16"/>
      <c r="M43" s="16"/>
      <c r="N43" s="16">
        <v>87</v>
      </c>
      <c r="O43" s="16">
        <v>77</v>
      </c>
      <c r="P43" s="16">
        <v>92</v>
      </c>
      <c r="Q43" s="16">
        <v>34</v>
      </c>
      <c r="R43" s="16">
        <v>80</v>
      </c>
      <c r="S43" s="16">
        <v>50</v>
      </c>
      <c r="T43" s="16">
        <v>84</v>
      </c>
      <c r="U43" s="16">
        <v>55</v>
      </c>
      <c r="V43" s="16" t="s">
        <v>135</v>
      </c>
      <c r="W43" s="16">
        <v>559</v>
      </c>
      <c r="X43" s="16">
        <v>100</v>
      </c>
      <c r="Y43" s="16" t="s">
        <v>193</v>
      </c>
      <c r="Z43" s="16" t="s">
        <v>192</v>
      </c>
      <c r="AA43" s="18"/>
      <c r="AB43" s="16" t="s">
        <v>192</v>
      </c>
      <c r="AC43" s="16" t="s">
        <v>192</v>
      </c>
      <c r="AD43" s="18"/>
      <c r="AE43" s="16" t="s">
        <v>192</v>
      </c>
      <c r="AF43" s="16">
        <v>24</v>
      </c>
      <c r="AG43" s="16">
        <v>95</v>
      </c>
      <c r="AH43" s="16" t="s">
        <v>194</v>
      </c>
      <c r="AI43" s="16">
        <v>5</v>
      </c>
    </row>
    <row r="44" spans="1:35">
      <c r="A44" s="16">
        <v>641</v>
      </c>
      <c r="B44" s="16" t="s">
        <v>228</v>
      </c>
      <c r="C44" s="17" t="s">
        <v>114</v>
      </c>
      <c r="D44" s="16" t="s">
        <v>112</v>
      </c>
      <c r="E44" s="16" t="s">
        <v>132</v>
      </c>
      <c r="F44" s="16" t="s">
        <v>112</v>
      </c>
      <c r="G44" s="16" t="s">
        <v>112</v>
      </c>
      <c r="H44" s="16" t="s">
        <v>110</v>
      </c>
      <c r="I44" s="16" t="s">
        <v>110</v>
      </c>
      <c r="J44" s="16" t="s">
        <v>112</v>
      </c>
      <c r="K44" s="16" t="s">
        <v>112</v>
      </c>
      <c r="L44" s="16" t="s">
        <v>110</v>
      </c>
      <c r="M44" s="16" t="s">
        <v>116</v>
      </c>
      <c r="N44" s="16">
        <v>62</v>
      </c>
      <c r="O44" s="16">
        <v>64</v>
      </c>
      <c r="P44" s="16">
        <v>89</v>
      </c>
      <c r="Q44" s="16">
        <v>50</v>
      </c>
      <c r="R44" s="16">
        <v>62</v>
      </c>
      <c r="S44" s="16">
        <v>47</v>
      </c>
      <c r="T44" s="16">
        <v>77</v>
      </c>
      <c r="U44" s="16">
        <v>60</v>
      </c>
      <c r="V44" s="16" t="s">
        <v>135</v>
      </c>
      <c r="W44" s="16">
        <v>511</v>
      </c>
      <c r="X44" s="16">
        <v>100</v>
      </c>
      <c r="Y44" s="16" t="s">
        <v>192</v>
      </c>
      <c r="Z44" s="16" t="s">
        <v>192</v>
      </c>
      <c r="AA44" s="18"/>
      <c r="AB44" s="16" t="s">
        <v>192</v>
      </c>
      <c r="AC44" s="16" t="s">
        <v>192</v>
      </c>
      <c r="AD44" s="18"/>
      <c r="AE44" s="16" t="s">
        <v>193</v>
      </c>
      <c r="AF44" s="16">
        <v>91</v>
      </c>
      <c r="AG44" s="16">
        <v>98</v>
      </c>
      <c r="AH44" s="16" t="s">
        <v>194</v>
      </c>
      <c r="AI44" s="16">
        <v>5</v>
      </c>
    </row>
    <row r="45" spans="1:35">
      <c r="A45" s="16">
        <v>651</v>
      </c>
      <c r="B45" s="16" t="s">
        <v>229</v>
      </c>
      <c r="C45" s="17" t="s">
        <v>112</v>
      </c>
      <c r="D45" s="16" t="s">
        <v>112</v>
      </c>
      <c r="E45" s="16" t="s">
        <v>112</v>
      </c>
      <c r="F45" s="16" t="s">
        <v>114</v>
      </c>
      <c r="G45" s="16" t="s">
        <v>112</v>
      </c>
      <c r="H45" s="16" t="s">
        <v>112</v>
      </c>
      <c r="I45" s="16" t="s">
        <v>112</v>
      </c>
      <c r="J45" s="16" t="s">
        <v>112</v>
      </c>
      <c r="K45" s="16" t="s">
        <v>110</v>
      </c>
      <c r="L45" s="16" t="s">
        <v>110</v>
      </c>
      <c r="M45" s="16" t="s">
        <v>110</v>
      </c>
      <c r="N45" s="16">
        <v>57</v>
      </c>
      <c r="O45" s="16">
        <v>62</v>
      </c>
      <c r="P45" s="16">
        <v>76</v>
      </c>
      <c r="Q45" s="16">
        <v>32</v>
      </c>
      <c r="R45" s="16">
        <v>58</v>
      </c>
      <c r="S45" s="16">
        <v>59</v>
      </c>
      <c r="T45" s="16">
        <v>50</v>
      </c>
      <c r="U45" s="16">
        <v>61</v>
      </c>
      <c r="V45" s="16" t="s">
        <v>135</v>
      </c>
      <c r="W45" s="16">
        <v>455</v>
      </c>
      <c r="X45" s="16">
        <v>99</v>
      </c>
      <c r="Y45" s="16" t="s">
        <v>192</v>
      </c>
      <c r="Z45" s="16" t="s">
        <v>192</v>
      </c>
      <c r="AA45" s="18"/>
      <c r="AB45" s="16" t="s">
        <v>192</v>
      </c>
      <c r="AC45" s="16" t="s">
        <v>192</v>
      </c>
      <c r="AD45" s="18"/>
      <c r="AE45" s="16" t="s">
        <v>193</v>
      </c>
      <c r="AF45" s="16">
        <v>94</v>
      </c>
      <c r="AG45" s="16">
        <v>96</v>
      </c>
      <c r="AH45" s="16" t="s">
        <v>194</v>
      </c>
      <c r="AI45" s="16">
        <v>5</v>
      </c>
    </row>
    <row r="46" spans="1:35">
      <c r="A46" s="16">
        <v>661</v>
      </c>
      <c r="B46" s="16" t="s">
        <v>230</v>
      </c>
      <c r="C46" s="17" t="s">
        <v>112</v>
      </c>
      <c r="D46" s="16" t="s">
        <v>110</v>
      </c>
      <c r="E46" s="16" t="s">
        <v>112</v>
      </c>
      <c r="F46" s="16" t="s">
        <v>112</v>
      </c>
      <c r="G46" s="16" t="s">
        <v>110</v>
      </c>
      <c r="H46" s="16" t="s">
        <v>112</v>
      </c>
      <c r="I46" s="16" t="s">
        <v>112</v>
      </c>
      <c r="J46" s="16" t="s">
        <v>110</v>
      </c>
      <c r="K46" s="16" t="s">
        <v>110</v>
      </c>
      <c r="L46" s="16" t="s">
        <v>110</v>
      </c>
      <c r="M46" s="16" t="s">
        <v>110</v>
      </c>
      <c r="N46" s="16">
        <v>54</v>
      </c>
      <c r="O46" s="16">
        <v>62</v>
      </c>
      <c r="P46" s="16">
        <v>76</v>
      </c>
      <c r="Q46" s="16">
        <v>19</v>
      </c>
      <c r="R46" s="16">
        <v>59</v>
      </c>
      <c r="S46" s="16">
        <v>67</v>
      </c>
      <c r="T46" s="16">
        <v>66</v>
      </c>
      <c r="U46" s="16">
        <v>80</v>
      </c>
      <c r="V46" s="16" t="s">
        <v>135</v>
      </c>
      <c r="W46" s="16">
        <v>483</v>
      </c>
      <c r="X46" s="16">
        <v>100</v>
      </c>
      <c r="Y46" s="16" t="s">
        <v>192</v>
      </c>
      <c r="Z46" s="16" t="s">
        <v>192</v>
      </c>
      <c r="AA46" s="18"/>
      <c r="AB46" s="16" t="s">
        <v>192</v>
      </c>
      <c r="AC46" s="16" t="s">
        <v>192</v>
      </c>
      <c r="AD46" s="18"/>
      <c r="AE46" s="16" t="s">
        <v>193</v>
      </c>
      <c r="AF46" s="16">
        <v>92</v>
      </c>
      <c r="AG46" s="16">
        <v>97</v>
      </c>
      <c r="AH46" s="16" t="s">
        <v>194</v>
      </c>
      <c r="AI46" s="16">
        <v>5</v>
      </c>
    </row>
    <row r="47" spans="1:35">
      <c r="A47" s="16">
        <v>671</v>
      </c>
      <c r="B47" s="16" t="s">
        <v>231</v>
      </c>
      <c r="C47" s="17" t="s">
        <v>132</v>
      </c>
      <c r="D47" s="16" t="s">
        <v>132</v>
      </c>
      <c r="E47" s="16" t="s">
        <v>132</v>
      </c>
      <c r="F47" s="16" t="s">
        <v>132</v>
      </c>
      <c r="G47" s="16" t="s">
        <v>132</v>
      </c>
      <c r="H47" s="16" t="s">
        <v>132</v>
      </c>
      <c r="I47" s="16" t="s">
        <v>132</v>
      </c>
      <c r="J47" s="16" t="s">
        <v>132</v>
      </c>
      <c r="K47" s="16" t="s">
        <v>112</v>
      </c>
      <c r="L47" s="16" t="s">
        <v>132</v>
      </c>
      <c r="M47" s="16" t="s">
        <v>112</v>
      </c>
      <c r="N47" s="16">
        <v>93</v>
      </c>
      <c r="O47" s="16">
        <v>95</v>
      </c>
      <c r="P47" s="16">
        <v>87</v>
      </c>
      <c r="Q47" s="16">
        <v>81</v>
      </c>
      <c r="R47" s="16">
        <v>78</v>
      </c>
      <c r="S47" s="16">
        <v>67</v>
      </c>
      <c r="T47" s="16">
        <v>78</v>
      </c>
      <c r="U47" s="16">
        <v>70</v>
      </c>
      <c r="V47" s="16" t="s">
        <v>135</v>
      </c>
      <c r="W47" s="16">
        <v>649</v>
      </c>
      <c r="X47" s="16">
        <v>100</v>
      </c>
      <c r="Y47" s="16" t="s">
        <v>192</v>
      </c>
      <c r="Z47" s="16" t="s">
        <v>192</v>
      </c>
      <c r="AA47" s="18"/>
      <c r="AB47" s="16" t="s">
        <v>192</v>
      </c>
      <c r="AC47" s="16" t="s">
        <v>192</v>
      </c>
      <c r="AD47" s="18"/>
      <c r="AE47" s="16" t="s">
        <v>193</v>
      </c>
      <c r="AF47" s="16">
        <v>38</v>
      </c>
      <c r="AG47" s="16">
        <v>79</v>
      </c>
      <c r="AH47" s="16" t="s">
        <v>194</v>
      </c>
      <c r="AI47" s="16">
        <v>5</v>
      </c>
    </row>
    <row r="48" spans="1:35">
      <c r="A48" s="16">
        <v>681</v>
      </c>
      <c r="B48" s="16" t="s">
        <v>232</v>
      </c>
      <c r="C48" s="17" t="s">
        <v>132</v>
      </c>
      <c r="D48" s="16" t="s">
        <v>114</v>
      </c>
      <c r="E48" s="16" t="s">
        <v>112</v>
      </c>
      <c r="F48" s="16" t="s">
        <v>112</v>
      </c>
      <c r="G48" s="16" t="s">
        <v>112</v>
      </c>
      <c r="H48" s="16" t="s">
        <v>112</v>
      </c>
      <c r="I48" s="16" t="s">
        <v>112</v>
      </c>
      <c r="J48" s="16" t="s">
        <v>112</v>
      </c>
      <c r="K48" s="16" t="s">
        <v>110</v>
      </c>
      <c r="L48" s="16" t="s">
        <v>110</v>
      </c>
      <c r="M48" s="16" t="s">
        <v>116</v>
      </c>
      <c r="N48" s="16">
        <v>61</v>
      </c>
      <c r="O48" s="16">
        <v>81</v>
      </c>
      <c r="P48" s="16">
        <v>64</v>
      </c>
      <c r="Q48" s="16">
        <v>32</v>
      </c>
      <c r="R48" s="16">
        <v>62</v>
      </c>
      <c r="S48" s="16">
        <v>74</v>
      </c>
      <c r="T48" s="16">
        <v>71</v>
      </c>
      <c r="U48" s="16">
        <v>82</v>
      </c>
      <c r="V48" s="16" t="s">
        <v>135</v>
      </c>
      <c r="W48" s="16">
        <v>527</v>
      </c>
      <c r="X48" s="16">
        <v>100</v>
      </c>
      <c r="Y48" s="16" t="s">
        <v>192</v>
      </c>
      <c r="Z48" s="16" t="s">
        <v>192</v>
      </c>
      <c r="AA48" s="18"/>
      <c r="AB48" s="16" t="s">
        <v>192</v>
      </c>
      <c r="AC48" s="16" t="s">
        <v>192</v>
      </c>
      <c r="AD48" s="18"/>
      <c r="AE48" s="16" t="s">
        <v>193</v>
      </c>
      <c r="AF48" s="16">
        <v>89</v>
      </c>
      <c r="AG48" s="16">
        <v>99</v>
      </c>
      <c r="AH48" s="16" t="s">
        <v>194</v>
      </c>
      <c r="AI48" s="16">
        <v>5</v>
      </c>
    </row>
    <row r="49" spans="1:35">
      <c r="A49" s="16">
        <v>721</v>
      </c>
      <c r="B49" s="16" t="s">
        <v>233</v>
      </c>
      <c r="C49" s="17" t="s">
        <v>114</v>
      </c>
      <c r="D49" s="16" t="s">
        <v>114</v>
      </c>
      <c r="E49" s="16" t="s">
        <v>114</v>
      </c>
      <c r="F49" s="16" t="s">
        <v>132</v>
      </c>
      <c r="G49" s="16" t="s">
        <v>132</v>
      </c>
      <c r="H49" s="16" t="s">
        <v>132</v>
      </c>
      <c r="I49" s="16" t="s">
        <v>132</v>
      </c>
      <c r="J49" s="16" t="s">
        <v>132</v>
      </c>
      <c r="K49" s="16" t="s">
        <v>112</v>
      </c>
      <c r="L49" s="16" t="s">
        <v>132</v>
      </c>
      <c r="M49" s="16" t="s">
        <v>112</v>
      </c>
      <c r="N49" s="16">
        <v>67</v>
      </c>
      <c r="O49" s="16">
        <v>67</v>
      </c>
      <c r="P49" s="16">
        <v>75</v>
      </c>
      <c r="Q49" s="16">
        <v>41</v>
      </c>
      <c r="R49" s="16">
        <v>74</v>
      </c>
      <c r="S49" s="16">
        <v>67</v>
      </c>
      <c r="T49" s="16">
        <v>63</v>
      </c>
      <c r="U49" s="16">
        <v>50</v>
      </c>
      <c r="V49" s="16" t="s">
        <v>135</v>
      </c>
      <c r="W49" s="16">
        <v>504</v>
      </c>
      <c r="X49" s="16">
        <v>100</v>
      </c>
      <c r="Y49" s="16" t="s">
        <v>192</v>
      </c>
      <c r="Z49" s="16" t="s">
        <v>192</v>
      </c>
      <c r="AA49" s="18"/>
      <c r="AB49" s="16" t="s">
        <v>192</v>
      </c>
      <c r="AC49" s="16" t="s">
        <v>192</v>
      </c>
      <c r="AD49" s="18"/>
      <c r="AE49" s="16" t="s">
        <v>193</v>
      </c>
      <c r="AF49" s="16">
        <v>66</v>
      </c>
      <c r="AG49" s="16">
        <v>89</v>
      </c>
      <c r="AH49" s="16" t="s">
        <v>194</v>
      </c>
      <c r="AI49" s="16">
        <v>5</v>
      </c>
    </row>
    <row r="50" spans="1:35">
      <c r="A50" s="16">
        <v>761</v>
      </c>
      <c r="B50" s="16" t="s">
        <v>234</v>
      </c>
      <c r="C50" s="17" t="s">
        <v>132</v>
      </c>
      <c r="D50" s="16" t="s">
        <v>132</v>
      </c>
      <c r="E50" s="16" t="s">
        <v>114</v>
      </c>
      <c r="F50" s="16" t="s">
        <v>132</v>
      </c>
      <c r="G50" s="16" t="s">
        <v>132</v>
      </c>
      <c r="H50" s="16" t="s">
        <v>114</v>
      </c>
      <c r="I50" s="16" t="s">
        <v>132</v>
      </c>
      <c r="J50" s="16" t="s">
        <v>132</v>
      </c>
      <c r="K50" s="16" t="s">
        <v>114</v>
      </c>
      <c r="L50" s="16" t="s">
        <v>132</v>
      </c>
      <c r="M50" s="16" t="s">
        <v>112</v>
      </c>
      <c r="N50" s="16">
        <v>71</v>
      </c>
      <c r="O50" s="16">
        <v>69</v>
      </c>
      <c r="P50" s="16">
        <v>97</v>
      </c>
      <c r="Q50" s="16">
        <v>35</v>
      </c>
      <c r="R50" s="16">
        <v>64</v>
      </c>
      <c r="S50" s="16">
        <v>67</v>
      </c>
      <c r="T50" s="16">
        <v>66</v>
      </c>
      <c r="U50" s="16">
        <v>70</v>
      </c>
      <c r="V50" s="16" t="s">
        <v>135</v>
      </c>
      <c r="W50" s="16">
        <v>539</v>
      </c>
      <c r="X50" s="16">
        <v>100</v>
      </c>
      <c r="Y50" s="16" t="s">
        <v>192</v>
      </c>
      <c r="Z50" s="16" t="s">
        <v>192</v>
      </c>
      <c r="AA50" s="18"/>
      <c r="AB50" s="16" t="s">
        <v>192</v>
      </c>
      <c r="AC50" s="16" t="s">
        <v>192</v>
      </c>
      <c r="AD50" s="18"/>
      <c r="AE50" s="16" t="s">
        <v>193</v>
      </c>
      <c r="AF50" s="16">
        <v>76</v>
      </c>
      <c r="AG50" s="16">
        <v>86</v>
      </c>
      <c r="AH50" s="16" t="s">
        <v>197</v>
      </c>
      <c r="AI50" s="16">
        <v>5</v>
      </c>
    </row>
    <row r="51" spans="1:35">
      <c r="A51" s="16">
        <v>771</v>
      </c>
      <c r="B51" s="16" t="s">
        <v>235</v>
      </c>
      <c r="C51" s="17" t="s">
        <v>132</v>
      </c>
      <c r="D51" s="16" t="s">
        <v>112</v>
      </c>
      <c r="E51" s="16" t="s">
        <v>112</v>
      </c>
      <c r="F51" s="16" t="s">
        <v>112</v>
      </c>
      <c r="G51" s="16" t="s">
        <v>112</v>
      </c>
      <c r="H51" s="16" t="s">
        <v>112</v>
      </c>
      <c r="I51" s="16" t="s">
        <v>110</v>
      </c>
      <c r="J51" s="16" t="s">
        <v>110</v>
      </c>
      <c r="K51" s="16" t="s">
        <v>110</v>
      </c>
      <c r="L51" s="16" t="s">
        <v>110</v>
      </c>
      <c r="M51" s="16" t="s">
        <v>116</v>
      </c>
      <c r="N51" s="16">
        <v>68</v>
      </c>
      <c r="O51" s="16">
        <v>80</v>
      </c>
      <c r="P51" s="16">
        <v>97</v>
      </c>
      <c r="Q51" s="16">
        <v>48</v>
      </c>
      <c r="R51" s="16">
        <v>65</v>
      </c>
      <c r="S51" s="16">
        <v>77</v>
      </c>
      <c r="T51" s="16">
        <v>61</v>
      </c>
      <c r="U51" s="16">
        <v>90</v>
      </c>
      <c r="V51" s="16" t="s">
        <v>135</v>
      </c>
      <c r="W51" s="16">
        <v>586</v>
      </c>
      <c r="X51" s="16">
        <v>99</v>
      </c>
      <c r="Y51" s="16" t="s">
        <v>193</v>
      </c>
      <c r="Z51" s="16" t="s">
        <v>192</v>
      </c>
      <c r="AA51" s="18"/>
      <c r="AB51" s="16" t="s">
        <v>192</v>
      </c>
      <c r="AC51" s="16" t="s">
        <v>192</v>
      </c>
      <c r="AD51" s="18"/>
      <c r="AE51" s="16" t="s">
        <v>193</v>
      </c>
      <c r="AF51" s="16">
        <v>95</v>
      </c>
      <c r="AG51" s="16">
        <v>97</v>
      </c>
      <c r="AH51" s="16" t="s">
        <v>194</v>
      </c>
      <c r="AI51" s="16">
        <v>5</v>
      </c>
    </row>
    <row r="52" spans="1:35">
      <c r="A52" s="16">
        <v>801</v>
      </c>
      <c r="B52" s="16" t="s">
        <v>236</v>
      </c>
      <c r="C52" s="17" t="s">
        <v>112</v>
      </c>
      <c r="D52" s="16" t="s">
        <v>112</v>
      </c>
      <c r="E52" s="16" t="s">
        <v>110</v>
      </c>
      <c r="F52" s="16" t="s">
        <v>112</v>
      </c>
      <c r="G52" s="16" t="s">
        <v>110</v>
      </c>
      <c r="H52" s="16" t="s">
        <v>112</v>
      </c>
      <c r="I52" s="16" t="s">
        <v>112</v>
      </c>
      <c r="J52" s="16" t="s">
        <v>112</v>
      </c>
      <c r="K52" s="16" t="s">
        <v>110</v>
      </c>
      <c r="L52" s="16" t="s">
        <v>110</v>
      </c>
      <c r="M52" s="16" t="s">
        <v>110</v>
      </c>
      <c r="N52" s="16">
        <v>53</v>
      </c>
      <c r="O52" s="16">
        <v>62</v>
      </c>
      <c r="P52" s="16">
        <v>61</v>
      </c>
      <c r="Q52" s="16">
        <v>30</v>
      </c>
      <c r="R52" s="16">
        <v>60</v>
      </c>
      <c r="S52" s="16">
        <v>60</v>
      </c>
      <c r="T52" s="16">
        <v>49</v>
      </c>
      <c r="U52" s="16">
        <v>61</v>
      </c>
      <c r="V52" s="16" t="s">
        <v>135</v>
      </c>
      <c r="W52" s="16">
        <v>436</v>
      </c>
      <c r="X52" s="16">
        <v>100</v>
      </c>
      <c r="Y52" s="16" t="s">
        <v>192</v>
      </c>
      <c r="Z52" s="16" t="s">
        <v>193</v>
      </c>
      <c r="AA52" s="18"/>
      <c r="AB52" s="16" t="s">
        <v>192</v>
      </c>
      <c r="AC52" s="16" t="s">
        <v>192</v>
      </c>
      <c r="AD52" s="18"/>
      <c r="AE52" s="16" t="s">
        <v>193</v>
      </c>
      <c r="AF52" s="16">
        <v>91</v>
      </c>
      <c r="AG52" s="16">
        <v>99</v>
      </c>
      <c r="AH52" s="16" t="s">
        <v>194</v>
      </c>
      <c r="AI52" s="16">
        <v>5</v>
      </c>
    </row>
    <row r="53" spans="1:35">
      <c r="A53" s="16">
        <v>831</v>
      </c>
      <c r="B53" s="16" t="s">
        <v>237</v>
      </c>
      <c r="C53" s="17" t="s">
        <v>132</v>
      </c>
      <c r="D53" s="16" t="s">
        <v>132</v>
      </c>
      <c r="E53" s="16" t="s">
        <v>132</v>
      </c>
      <c r="F53" s="16" t="s">
        <v>132</v>
      </c>
      <c r="G53" s="16" t="s">
        <v>132</v>
      </c>
      <c r="H53" s="16" t="s">
        <v>132</v>
      </c>
      <c r="I53" s="16" t="s">
        <v>132</v>
      </c>
      <c r="J53" s="16" t="s">
        <v>132</v>
      </c>
      <c r="K53" s="16" t="s">
        <v>112</v>
      </c>
      <c r="L53" s="16" t="s">
        <v>112</v>
      </c>
      <c r="M53" s="16" t="s">
        <v>112</v>
      </c>
      <c r="N53" s="16">
        <v>86</v>
      </c>
      <c r="O53" s="16">
        <v>88</v>
      </c>
      <c r="P53" s="16">
        <v>85</v>
      </c>
      <c r="Q53" s="16">
        <v>61</v>
      </c>
      <c r="R53" s="16">
        <v>73</v>
      </c>
      <c r="S53" s="16">
        <v>68</v>
      </c>
      <c r="T53" s="16">
        <v>67</v>
      </c>
      <c r="U53" s="16">
        <v>70</v>
      </c>
      <c r="V53" s="16" t="s">
        <v>135</v>
      </c>
      <c r="W53" s="16">
        <v>598</v>
      </c>
      <c r="X53" s="16">
        <v>100</v>
      </c>
      <c r="Y53" s="16" t="s">
        <v>192</v>
      </c>
      <c r="Z53" s="16" t="s">
        <v>192</v>
      </c>
      <c r="AA53" s="18"/>
      <c r="AB53" s="16" t="s">
        <v>192</v>
      </c>
      <c r="AC53" s="16" t="s">
        <v>192</v>
      </c>
      <c r="AD53" s="18"/>
      <c r="AE53" s="16" t="s">
        <v>193</v>
      </c>
      <c r="AF53" s="16">
        <v>55</v>
      </c>
      <c r="AG53" s="16">
        <v>91</v>
      </c>
      <c r="AH53" s="16" t="s">
        <v>194</v>
      </c>
      <c r="AI53" s="16">
        <v>5</v>
      </c>
    </row>
    <row r="54" spans="1:35">
      <c r="A54" s="16">
        <v>841</v>
      </c>
      <c r="B54" s="16" t="s">
        <v>238</v>
      </c>
      <c r="C54" s="17" t="s">
        <v>114</v>
      </c>
      <c r="D54" s="16" t="s">
        <v>114</v>
      </c>
      <c r="E54" s="16" t="s">
        <v>132</v>
      </c>
      <c r="F54" s="16" t="s">
        <v>132</v>
      </c>
      <c r="G54" s="16" t="s">
        <v>132</v>
      </c>
      <c r="H54" s="16" t="s">
        <v>132</v>
      </c>
      <c r="I54" s="16" t="s">
        <v>112</v>
      </c>
      <c r="J54" s="16" t="s">
        <v>132</v>
      </c>
      <c r="K54" s="16" t="s">
        <v>114</v>
      </c>
      <c r="L54" s="16" t="s">
        <v>132</v>
      </c>
      <c r="M54" s="16" t="s">
        <v>112</v>
      </c>
      <c r="N54" s="16">
        <v>73</v>
      </c>
      <c r="O54" s="16">
        <v>69</v>
      </c>
      <c r="P54" s="16">
        <v>84</v>
      </c>
      <c r="Q54" s="16">
        <v>43</v>
      </c>
      <c r="R54" s="16">
        <v>66</v>
      </c>
      <c r="S54" s="16">
        <v>58</v>
      </c>
      <c r="T54" s="16">
        <v>61</v>
      </c>
      <c r="U54" s="16">
        <v>50</v>
      </c>
      <c r="V54" s="16" t="s">
        <v>135</v>
      </c>
      <c r="W54" s="16">
        <v>504</v>
      </c>
      <c r="X54" s="16">
        <v>100</v>
      </c>
      <c r="Y54" s="16" t="s">
        <v>192</v>
      </c>
      <c r="Z54" s="16" t="s">
        <v>192</v>
      </c>
      <c r="AA54" s="18"/>
      <c r="AB54" s="16" t="s">
        <v>192</v>
      </c>
      <c r="AC54" s="16" t="s">
        <v>192</v>
      </c>
      <c r="AD54" s="18"/>
      <c r="AE54" s="16" t="s">
        <v>193</v>
      </c>
      <c r="AF54" s="16">
        <v>52</v>
      </c>
      <c r="AG54" s="16">
        <v>77</v>
      </c>
      <c r="AH54" s="16" t="s">
        <v>194</v>
      </c>
      <c r="AI54" s="16">
        <v>5</v>
      </c>
    </row>
    <row r="55" spans="1:35">
      <c r="A55" s="16">
        <v>861</v>
      </c>
      <c r="B55" s="16" t="s">
        <v>239</v>
      </c>
      <c r="C55" s="17" t="s">
        <v>132</v>
      </c>
      <c r="D55" s="16" t="s">
        <v>112</v>
      </c>
      <c r="E55" s="16" t="s">
        <v>112</v>
      </c>
      <c r="F55" s="16" t="s">
        <v>112</v>
      </c>
      <c r="G55" s="16" t="s">
        <v>132</v>
      </c>
      <c r="H55" s="16" t="s">
        <v>110</v>
      </c>
      <c r="I55" s="16" t="s">
        <v>112</v>
      </c>
      <c r="J55" s="16" t="s">
        <v>112</v>
      </c>
      <c r="K55" s="16" t="s">
        <v>110</v>
      </c>
      <c r="L55" s="16" t="s">
        <v>112</v>
      </c>
      <c r="M55" s="16" t="s">
        <v>110</v>
      </c>
      <c r="N55" s="16">
        <v>75</v>
      </c>
      <c r="O55" s="16">
        <v>78</v>
      </c>
      <c r="P55" s="16">
        <v>81</v>
      </c>
      <c r="Q55" s="16">
        <v>44</v>
      </c>
      <c r="R55" s="16">
        <v>67</v>
      </c>
      <c r="S55" s="16">
        <v>80</v>
      </c>
      <c r="T55" s="16">
        <v>63</v>
      </c>
      <c r="U55" s="16">
        <v>90</v>
      </c>
      <c r="V55" s="16" t="s">
        <v>135</v>
      </c>
      <c r="W55" s="16">
        <v>578</v>
      </c>
      <c r="X55" s="16">
        <v>100</v>
      </c>
      <c r="Y55" s="16" t="s">
        <v>192</v>
      </c>
      <c r="Z55" s="16" t="s">
        <v>192</v>
      </c>
      <c r="AA55" s="18"/>
      <c r="AB55" s="16" t="s">
        <v>192</v>
      </c>
      <c r="AC55" s="16" t="s">
        <v>192</v>
      </c>
      <c r="AD55" s="18"/>
      <c r="AE55" s="16" t="s">
        <v>193</v>
      </c>
      <c r="AF55" s="16">
        <v>86</v>
      </c>
      <c r="AG55" s="16">
        <v>96</v>
      </c>
      <c r="AH55" s="16" t="s">
        <v>194</v>
      </c>
      <c r="AI55" s="16">
        <v>5</v>
      </c>
    </row>
    <row r="56" spans="1:35">
      <c r="A56" s="16">
        <v>881</v>
      </c>
      <c r="B56" s="16" t="s">
        <v>240</v>
      </c>
      <c r="C56" s="17" t="s">
        <v>112</v>
      </c>
      <c r="D56" s="16" t="s">
        <v>112</v>
      </c>
      <c r="E56" s="16" t="s">
        <v>112</v>
      </c>
      <c r="F56" s="16" t="s">
        <v>114</v>
      </c>
      <c r="G56" s="16" t="s">
        <v>112</v>
      </c>
      <c r="H56" s="16" t="s">
        <v>112</v>
      </c>
      <c r="I56" s="16" t="s">
        <v>112</v>
      </c>
      <c r="J56" s="16" t="s">
        <v>116</v>
      </c>
      <c r="K56" s="16" t="s">
        <v>110</v>
      </c>
      <c r="L56" s="16" t="s">
        <v>110</v>
      </c>
      <c r="M56" s="16" t="s">
        <v>116</v>
      </c>
      <c r="N56" s="16">
        <v>58</v>
      </c>
      <c r="O56" s="16">
        <v>61</v>
      </c>
      <c r="P56" s="16">
        <v>82</v>
      </c>
      <c r="Q56" s="16">
        <v>23</v>
      </c>
      <c r="R56" s="16">
        <v>63</v>
      </c>
      <c r="S56" s="16">
        <v>46</v>
      </c>
      <c r="T56" s="16">
        <v>55</v>
      </c>
      <c r="U56" s="16">
        <v>51</v>
      </c>
      <c r="V56" s="16" t="s">
        <v>135</v>
      </c>
      <c r="W56" s="16">
        <v>439</v>
      </c>
      <c r="X56" s="16">
        <v>100</v>
      </c>
      <c r="Y56" s="16" t="s">
        <v>192</v>
      </c>
      <c r="Z56" s="16" t="s">
        <v>192</v>
      </c>
      <c r="AA56" s="18"/>
      <c r="AB56" s="16" t="s">
        <v>192</v>
      </c>
      <c r="AC56" s="16" t="s">
        <v>192</v>
      </c>
      <c r="AD56" s="18"/>
      <c r="AE56" s="16" t="s">
        <v>193</v>
      </c>
      <c r="AF56" s="16">
        <v>95</v>
      </c>
      <c r="AG56" s="16">
        <v>100</v>
      </c>
      <c r="AH56" s="16" t="s">
        <v>194</v>
      </c>
      <c r="AI56" s="16">
        <v>5</v>
      </c>
    </row>
    <row r="57" spans="1:35">
      <c r="A57" s="16">
        <v>950</v>
      </c>
      <c r="B57" s="16" t="s">
        <v>241</v>
      </c>
      <c r="C57" s="17" t="s">
        <v>132</v>
      </c>
      <c r="D57" s="16" t="s">
        <v>132</v>
      </c>
      <c r="E57" s="16" t="s">
        <v>132</v>
      </c>
      <c r="F57" s="16" t="s">
        <v>132</v>
      </c>
      <c r="G57" s="16" t="s">
        <v>132</v>
      </c>
      <c r="H57" s="16" t="s">
        <v>114</v>
      </c>
      <c r="I57" s="16"/>
      <c r="J57" s="16"/>
      <c r="K57" s="16"/>
      <c r="L57" s="16"/>
      <c r="M57" s="16"/>
      <c r="N57" s="16">
        <v>93</v>
      </c>
      <c r="O57" s="16">
        <v>87</v>
      </c>
      <c r="P57" s="16">
        <v>92</v>
      </c>
      <c r="Q57" s="16">
        <v>73</v>
      </c>
      <c r="R57" s="16">
        <v>80</v>
      </c>
      <c r="S57" s="16">
        <v>78</v>
      </c>
      <c r="T57" s="16">
        <v>85</v>
      </c>
      <c r="U57" s="16">
        <v>74</v>
      </c>
      <c r="V57" s="16" t="s">
        <v>135</v>
      </c>
      <c r="W57" s="16">
        <v>662</v>
      </c>
      <c r="X57" s="16">
        <v>100</v>
      </c>
      <c r="Y57" s="16" t="s">
        <v>192</v>
      </c>
      <c r="Z57" s="16" t="s">
        <v>192</v>
      </c>
      <c r="AA57" s="18"/>
      <c r="AB57" s="16" t="s">
        <v>192</v>
      </c>
      <c r="AC57" s="16" t="s">
        <v>192</v>
      </c>
      <c r="AD57" s="18"/>
      <c r="AE57" s="16" t="s">
        <v>192</v>
      </c>
      <c r="AF57" s="16">
        <v>9</v>
      </c>
      <c r="AG57" s="16">
        <v>39</v>
      </c>
      <c r="AH57" s="16" t="s">
        <v>197</v>
      </c>
      <c r="AI57" s="16">
        <v>5</v>
      </c>
    </row>
    <row r="58" spans="1:35">
      <c r="A58" s="16">
        <v>961</v>
      </c>
      <c r="B58" s="16" t="s">
        <v>242</v>
      </c>
      <c r="C58" s="17" t="s">
        <v>132</v>
      </c>
      <c r="D58" s="16" t="s">
        <v>132</v>
      </c>
      <c r="E58" s="16" t="s">
        <v>132</v>
      </c>
      <c r="F58" s="16" t="s">
        <v>132</v>
      </c>
      <c r="G58" s="16" t="s">
        <v>132</v>
      </c>
      <c r="H58" s="16" t="s">
        <v>132</v>
      </c>
      <c r="I58" s="16" t="s">
        <v>132</v>
      </c>
      <c r="J58" s="16" t="s">
        <v>132</v>
      </c>
      <c r="K58" s="16" t="s">
        <v>132</v>
      </c>
      <c r="L58" s="16" t="s">
        <v>132</v>
      </c>
      <c r="M58" s="16" t="s">
        <v>112</v>
      </c>
      <c r="N58" s="16">
        <v>93</v>
      </c>
      <c r="O58" s="16">
        <v>93</v>
      </c>
      <c r="P58" s="16">
        <v>95</v>
      </c>
      <c r="Q58" s="16">
        <v>77</v>
      </c>
      <c r="R58" s="16">
        <v>80</v>
      </c>
      <c r="S58" s="16">
        <v>75</v>
      </c>
      <c r="T58" s="16">
        <v>85</v>
      </c>
      <c r="U58" s="16">
        <v>66</v>
      </c>
      <c r="V58" s="16" t="s">
        <v>135</v>
      </c>
      <c r="W58" s="16">
        <v>664</v>
      </c>
      <c r="X58" s="16">
        <v>100</v>
      </c>
      <c r="Y58" s="16" t="s">
        <v>192</v>
      </c>
      <c r="Z58" s="16" t="s">
        <v>192</v>
      </c>
      <c r="AA58" s="18"/>
      <c r="AB58" s="16" t="s">
        <v>192</v>
      </c>
      <c r="AC58" s="16" t="s">
        <v>192</v>
      </c>
      <c r="AD58" s="18"/>
      <c r="AE58" s="16" t="s">
        <v>193</v>
      </c>
      <c r="AF58" s="16">
        <v>27</v>
      </c>
      <c r="AG58" s="16">
        <v>70</v>
      </c>
      <c r="AH58" s="16" t="s">
        <v>194</v>
      </c>
      <c r="AI58" s="16">
        <v>5</v>
      </c>
    </row>
    <row r="59" spans="1:35">
      <c r="A59" s="16">
        <v>1001</v>
      </c>
      <c r="B59" s="16" t="s">
        <v>243</v>
      </c>
      <c r="C59" s="17" t="s">
        <v>132</v>
      </c>
      <c r="D59" s="16" t="s">
        <v>132</v>
      </c>
      <c r="E59" s="16" t="s">
        <v>132</v>
      </c>
      <c r="F59" s="16" t="s">
        <v>132</v>
      </c>
      <c r="G59" s="16" t="s">
        <v>132</v>
      </c>
      <c r="H59" s="16" t="s">
        <v>132</v>
      </c>
      <c r="I59" s="16" t="s">
        <v>132</v>
      </c>
      <c r="J59" s="16" t="s">
        <v>132</v>
      </c>
      <c r="K59" s="16" t="s">
        <v>132</v>
      </c>
      <c r="L59" s="16" t="s">
        <v>114</v>
      </c>
      <c r="M59" s="16" t="s">
        <v>112</v>
      </c>
      <c r="N59" s="16">
        <v>93</v>
      </c>
      <c r="O59" s="16">
        <v>94</v>
      </c>
      <c r="P59" s="16">
        <v>99</v>
      </c>
      <c r="Q59" s="16">
        <v>74</v>
      </c>
      <c r="R59" s="16">
        <v>78</v>
      </c>
      <c r="S59" s="16">
        <v>77</v>
      </c>
      <c r="T59" s="16">
        <v>70</v>
      </c>
      <c r="U59" s="16">
        <v>77</v>
      </c>
      <c r="V59" s="16" t="s">
        <v>135</v>
      </c>
      <c r="W59" s="16">
        <v>662</v>
      </c>
      <c r="X59" s="16">
        <v>100</v>
      </c>
      <c r="Y59" s="16" t="s">
        <v>192</v>
      </c>
      <c r="Z59" s="16" t="s">
        <v>192</v>
      </c>
      <c r="AA59" s="18"/>
      <c r="AB59" s="16" t="s">
        <v>192</v>
      </c>
      <c r="AC59" s="16" t="s">
        <v>192</v>
      </c>
      <c r="AD59" s="18"/>
      <c r="AE59" s="16" t="s">
        <v>193</v>
      </c>
      <c r="AF59" s="16">
        <v>60</v>
      </c>
      <c r="AG59" s="16">
        <v>97</v>
      </c>
      <c r="AH59" s="16" t="s">
        <v>194</v>
      </c>
      <c r="AI59" s="16">
        <v>5</v>
      </c>
    </row>
    <row r="60" spans="1:35">
      <c r="A60" s="16">
        <v>1010</v>
      </c>
      <c r="B60" s="16" t="s">
        <v>244</v>
      </c>
      <c r="C60" s="17" t="s">
        <v>132</v>
      </c>
      <c r="D60" s="16" t="s">
        <v>132</v>
      </c>
      <c r="E60" s="16" t="s">
        <v>114</v>
      </c>
      <c r="F60" s="16" t="s">
        <v>114</v>
      </c>
      <c r="G60" s="16"/>
      <c r="H60" s="16"/>
      <c r="I60" s="18"/>
      <c r="J60" s="18"/>
      <c r="K60" s="18"/>
      <c r="L60" s="18"/>
      <c r="M60" s="18"/>
      <c r="N60" s="16">
        <v>70</v>
      </c>
      <c r="O60" s="16">
        <v>66</v>
      </c>
      <c r="P60" s="16">
        <v>99</v>
      </c>
      <c r="Q60" s="16">
        <v>37</v>
      </c>
      <c r="R60" s="16">
        <v>68</v>
      </c>
      <c r="S60" s="16">
        <v>69</v>
      </c>
      <c r="T60" s="16">
        <v>71</v>
      </c>
      <c r="U60" s="16">
        <v>73</v>
      </c>
      <c r="V60" s="16" t="s">
        <v>135</v>
      </c>
      <c r="W60" s="16">
        <v>553</v>
      </c>
      <c r="X60" s="16">
        <v>100</v>
      </c>
      <c r="Y60" s="16" t="s">
        <v>192</v>
      </c>
      <c r="Z60" s="16" t="s">
        <v>192</v>
      </c>
      <c r="AA60" s="18"/>
      <c r="AB60" s="16" t="s">
        <v>192</v>
      </c>
      <c r="AC60" s="16" t="s">
        <v>192</v>
      </c>
      <c r="AD60" s="18"/>
      <c r="AE60" s="16" t="s">
        <v>192</v>
      </c>
      <c r="AF60" s="16">
        <v>44</v>
      </c>
      <c r="AG60" s="16">
        <v>89</v>
      </c>
      <c r="AH60" s="16" t="s">
        <v>197</v>
      </c>
      <c r="AI60" s="16">
        <v>5</v>
      </c>
    </row>
    <row r="61" spans="1:35">
      <c r="A61" s="16">
        <v>1020</v>
      </c>
      <c r="B61" s="16" t="s">
        <v>245</v>
      </c>
      <c r="C61" s="17" t="s">
        <v>132</v>
      </c>
      <c r="D61" s="16" t="s">
        <v>132</v>
      </c>
      <c r="E61" s="16" t="s">
        <v>132</v>
      </c>
      <c r="F61" s="16" t="s">
        <v>132</v>
      </c>
      <c r="G61" s="16" t="s">
        <v>132</v>
      </c>
      <c r="H61" s="16" t="s">
        <v>132</v>
      </c>
      <c r="I61" s="16"/>
      <c r="J61" s="16"/>
      <c r="K61" s="16"/>
      <c r="L61" s="16"/>
      <c r="M61" s="16"/>
      <c r="N61" s="16">
        <v>81</v>
      </c>
      <c r="O61" s="16">
        <v>74</v>
      </c>
      <c r="P61" s="16">
        <v>99</v>
      </c>
      <c r="Q61" s="16">
        <v>66</v>
      </c>
      <c r="R61" s="16">
        <v>77</v>
      </c>
      <c r="S61" s="16">
        <v>72</v>
      </c>
      <c r="T61" s="16">
        <v>75</v>
      </c>
      <c r="U61" s="16">
        <v>79</v>
      </c>
      <c r="V61" s="16" t="s">
        <v>135</v>
      </c>
      <c r="W61" s="16">
        <v>623</v>
      </c>
      <c r="X61" s="16">
        <v>100</v>
      </c>
      <c r="Y61" s="16" t="s">
        <v>192</v>
      </c>
      <c r="Z61" s="16" t="s">
        <v>192</v>
      </c>
      <c r="AA61" s="18"/>
      <c r="AB61" s="16" t="s">
        <v>192</v>
      </c>
      <c r="AC61" s="16" t="s">
        <v>192</v>
      </c>
      <c r="AD61" s="18"/>
      <c r="AE61" s="16" t="s">
        <v>192</v>
      </c>
      <c r="AF61" s="16">
        <v>76</v>
      </c>
      <c r="AG61" s="16">
        <v>97</v>
      </c>
      <c r="AH61" s="16" t="s">
        <v>197</v>
      </c>
      <c r="AI61" s="16">
        <v>5</v>
      </c>
    </row>
    <row r="62" spans="1:35">
      <c r="A62" s="16">
        <v>1041</v>
      </c>
      <c r="B62" s="16" t="s">
        <v>246</v>
      </c>
      <c r="C62" s="17" t="s">
        <v>132</v>
      </c>
      <c r="D62" s="16" t="s">
        <v>132</v>
      </c>
      <c r="E62" s="16" t="s">
        <v>132</v>
      </c>
      <c r="F62" s="16" t="s">
        <v>132</v>
      </c>
      <c r="G62" s="16" t="s">
        <v>132</v>
      </c>
      <c r="H62" s="16" t="s">
        <v>132</v>
      </c>
      <c r="I62" s="16" t="s">
        <v>132</v>
      </c>
      <c r="J62" s="16" t="s">
        <v>132</v>
      </c>
      <c r="K62" s="16" t="s">
        <v>112</v>
      </c>
      <c r="L62" s="16" t="s">
        <v>132</v>
      </c>
      <c r="M62" s="16" t="s">
        <v>114</v>
      </c>
      <c r="N62" s="16">
        <v>90</v>
      </c>
      <c r="O62" s="16">
        <v>85</v>
      </c>
      <c r="P62" s="16">
        <v>98</v>
      </c>
      <c r="Q62" s="16">
        <v>60</v>
      </c>
      <c r="R62" s="16">
        <v>74</v>
      </c>
      <c r="S62" s="16">
        <v>74</v>
      </c>
      <c r="T62" s="16">
        <v>70</v>
      </c>
      <c r="U62" s="16">
        <v>57</v>
      </c>
      <c r="V62" s="16" t="s">
        <v>135</v>
      </c>
      <c r="W62" s="16">
        <v>608</v>
      </c>
      <c r="X62" s="16">
        <v>100</v>
      </c>
      <c r="Y62" s="16" t="s">
        <v>192</v>
      </c>
      <c r="Z62" s="16" t="s">
        <v>192</v>
      </c>
      <c r="AA62" s="18"/>
      <c r="AB62" s="16" t="s">
        <v>192</v>
      </c>
      <c r="AC62" s="16" t="s">
        <v>192</v>
      </c>
      <c r="AD62" s="18"/>
      <c r="AE62" s="16" t="s">
        <v>193</v>
      </c>
      <c r="AF62" s="16">
        <v>28</v>
      </c>
      <c r="AG62" s="16">
        <v>57</v>
      </c>
      <c r="AH62" s="16" t="s">
        <v>194</v>
      </c>
      <c r="AI62" s="16">
        <v>5</v>
      </c>
    </row>
    <row r="63" spans="1:35">
      <c r="A63" s="16">
        <v>1081</v>
      </c>
      <c r="B63" s="16" t="s">
        <v>247</v>
      </c>
      <c r="C63" s="17" t="s">
        <v>112</v>
      </c>
      <c r="D63" s="16" t="s">
        <v>114</v>
      </c>
      <c r="E63" s="16" t="s">
        <v>132</v>
      </c>
      <c r="F63" s="16" t="s">
        <v>114</v>
      </c>
      <c r="G63" s="16" t="s">
        <v>114</v>
      </c>
      <c r="H63" s="16" t="s">
        <v>114</v>
      </c>
      <c r="I63" s="16" t="s">
        <v>132</v>
      </c>
      <c r="J63" s="16" t="s">
        <v>112</v>
      </c>
      <c r="K63" s="16" t="s">
        <v>112</v>
      </c>
      <c r="L63" s="16" t="s">
        <v>112</v>
      </c>
      <c r="M63" s="16" t="s">
        <v>110</v>
      </c>
      <c r="N63" s="16">
        <v>67</v>
      </c>
      <c r="O63" s="16">
        <v>63</v>
      </c>
      <c r="P63" s="16">
        <v>83</v>
      </c>
      <c r="Q63" s="16">
        <v>29</v>
      </c>
      <c r="R63" s="16">
        <v>63</v>
      </c>
      <c r="S63" s="16">
        <v>50</v>
      </c>
      <c r="T63" s="16">
        <v>76</v>
      </c>
      <c r="U63" s="16">
        <v>56</v>
      </c>
      <c r="V63" s="16" t="s">
        <v>135</v>
      </c>
      <c r="W63" s="16">
        <v>487</v>
      </c>
      <c r="X63" s="16">
        <v>100</v>
      </c>
      <c r="Y63" s="16" t="s">
        <v>192</v>
      </c>
      <c r="Z63" s="16" t="s">
        <v>192</v>
      </c>
      <c r="AA63" s="18"/>
      <c r="AB63" s="16" t="s">
        <v>192</v>
      </c>
      <c r="AC63" s="16" t="s">
        <v>192</v>
      </c>
      <c r="AD63" s="18"/>
      <c r="AE63" s="16" t="s">
        <v>193</v>
      </c>
      <c r="AF63" s="16">
        <v>85</v>
      </c>
      <c r="AG63" s="16">
        <v>97</v>
      </c>
      <c r="AH63" s="16" t="s">
        <v>194</v>
      </c>
      <c r="AI63" s="16">
        <v>5</v>
      </c>
    </row>
    <row r="64" spans="1:35">
      <c r="A64" s="16">
        <v>1121</v>
      </c>
      <c r="B64" s="16" t="s">
        <v>115</v>
      </c>
      <c r="C64" s="17" t="s">
        <v>132</v>
      </c>
      <c r="D64" s="16" t="s">
        <v>132</v>
      </c>
      <c r="E64" s="16" t="s">
        <v>132</v>
      </c>
      <c r="F64" s="16" t="s">
        <v>132</v>
      </c>
      <c r="G64" s="16" t="s">
        <v>132</v>
      </c>
      <c r="H64" s="16" t="s">
        <v>132</v>
      </c>
      <c r="I64" s="16" t="s">
        <v>132</v>
      </c>
      <c r="J64" s="16" t="s">
        <v>132</v>
      </c>
      <c r="K64" s="16" t="s">
        <v>112</v>
      </c>
      <c r="L64" s="16" t="s">
        <v>132</v>
      </c>
      <c r="M64" s="16" t="s">
        <v>112</v>
      </c>
      <c r="N64" s="16">
        <v>81</v>
      </c>
      <c r="O64" s="16">
        <v>78</v>
      </c>
      <c r="P64" s="16">
        <v>99</v>
      </c>
      <c r="Q64" s="16">
        <v>58</v>
      </c>
      <c r="R64" s="16">
        <v>74</v>
      </c>
      <c r="S64" s="16">
        <v>68</v>
      </c>
      <c r="T64" s="16">
        <v>79</v>
      </c>
      <c r="U64" s="16">
        <v>66</v>
      </c>
      <c r="V64" s="16" t="s">
        <v>135</v>
      </c>
      <c r="W64" s="16">
        <v>603</v>
      </c>
      <c r="X64" s="16">
        <v>100</v>
      </c>
      <c r="Y64" s="16" t="s">
        <v>192</v>
      </c>
      <c r="Z64" s="16" t="s">
        <v>192</v>
      </c>
      <c r="AA64" s="18"/>
      <c r="AB64" s="16" t="s">
        <v>192</v>
      </c>
      <c r="AC64" s="16" t="s">
        <v>192</v>
      </c>
      <c r="AD64" s="18"/>
      <c r="AE64" s="16" t="s">
        <v>193</v>
      </c>
      <c r="AF64" s="16">
        <v>67</v>
      </c>
      <c r="AG64" s="16">
        <v>89</v>
      </c>
      <c r="AH64" s="16" t="s">
        <v>197</v>
      </c>
      <c r="AI64" s="16">
        <v>5</v>
      </c>
    </row>
    <row r="65" spans="1:35">
      <c r="A65" s="16">
        <v>1161</v>
      </c>
      <c r="B65" s="16" t="s">
        <v>248</v>
      </c>
      <c r="C65" s="17" t="s">
        <v>114</v>
      </c>
      <c r="D65" s="16" t="s">
        <v>112</v>
      </c>
      <c r="E65" s="16" t="s">
        <v>112</v>
      </c>
      <c r="F65" s="16" t="s">
        <v>132</v>
      </c>
      <c r="G65" s="16" t="s">
        <v>132</v>
      </c>
      <c r="H65" s="16" t="s">
        <v>132</v>
      </c>
      <c r="I65" s="16" t="s">
        <v>112</v>
      </c>
      <c r="J65" s="16" t="s">
        <v>132</v>
      </c>
      <c r="K65" s="16" t="s">
        <v>112</v>
      </c>
      <c r="L65" s="16" t="s">
        <v>112</v>
      </c>
      <c r="M65" s="16" t="s">
        <v>110</v>
      </c>
      <c r="N65" s="16">
        <v>66</v>
      </c>
      <c r="O65" s="16">
        <v>71</v>
      </c>
      <c r="P65" s="16">
        <v>88</v>
      </c>
      <c r="Q65" s="16">
        <v>41</v>
      </c>
      <c r="R65" s="16">
        <v>64</v>
      </c>
      <c r="S65" s="16">
        <v>63</v>
      </c>
      <c r="T65" s="16">
        <v>60</v>
      </c>
      <c r="U65" s="16">
        <v>62</v>
      </c>
      <c r="V65" s="16" t="s">
        <v>135</v>
      </c>
      <c r="W65" s="16">
        <v>515</v>
      </c>
      <c r="X65" s="16">
        <v>100</v>
      </c>
      <c r="Y65" s="16" t="s">
        <v>192</v>
      </c>
      <c r="Z65" s="16" t="s">
        <v>192</v>
      </c>
      <c r="AA65" s="18"/>
      <c r="AB65" s="16" t="s">
        <v>192</v>
      </c>
      <c r="AC65" s="16" t="s">
        <v>192</v>
      </c>
      <c r="AD65" s="18"/>
      <c r="AE65" s="16" t="s">
        <v>193</v>
      </c>
      <c r="AF65" s="16">
        <v>77</v>
      </c>
      <c r="AG65" s="16">
        <v>100</v>
      </c>
      <c r="AH65" s="16" t="s">
        <v>194</v>
      </c>
      <c r="AI65" s="16">
        <v>5</v>
      </c>
    </row>
    <row r="66" spans="1:35">
      <c r="A66" s="16">
        <v>1241</v>
      </c>
      <c r="B66" s="16" t="s">
        <v>249</v>
      </c>
      <c r="C66" s="17" t="s">
        <v>132</v>
      </c>
      <c r="D66" s="16" t="s">
        <v>132</v>
      </c>
      <c r="E66" s="16" t="s">
        <v>132</v>
      </c>
      <c r="F66" s="16" t="s">
        <v>132</v>
      </c>
      <c r="G66" s="16" t="s">
        <v>132</v>
      </c>
      <c r="H66" s="16" t="s">
        <v>132</v>
      </c>
      <c r="I66" s="16" t="s">
        <v>132</v>
      </c>
      <c r="J66" s="16" t="s">
        <v>114</v>
      </c>
      <c r="K66" s="16" t="s">
        <v>112</v>
      </c>
      <c r="L66" s="16" t="s">
        <v>132</v>
      </c>
      <c r="M66" s="16" t="s">
        <v>112</v>
      </c>
      <c r="N66" s="16">
        <v>83</v>
      </c>
      <c r="O66" s="16">
        <v>78</v>
      </c>
      <c r="P66" s="16">
        <v>92</v>
      </c>
      <c r="Q66" s="16">
        <v>49</v>
      </c>
      <c r="R66" s="16">
        <v>72</v>
      </c>
      <c r="S66" s="16">
        <v>62</v>
      </c>
      <c r="T66" s="16">
        <v>62</v>
      </c>
      <c r="U66" s="16">
        <v>54</v>
      </c>
      <c r="V66" s="16" t="s">
        <v>135</v>
      </c>
      <c r="W66" s="16">
        <v>552</v>
      </c>
      <c r="X66" s="16">
        <v>100</v>
      </c>
      <c r="Y66" s="16" t="s">
        <v>192</v>
      </c>
      <c r="Z66" s="16" t="s">
        <v>192</v>
      </c>
      <c r="AA66" s="18"/>
      <c r="AB66" s="16" t="s">
        <v>192</v>
      </c>
      <c r="AC66" s="16" t="s">
        <v>192</v>
      </c>
      <c r="AD66" s="16"/>
      <c r="AE66" s="16" t="s">
        <v>193</v>
      </c>
      <c r="AF66" s="16">
        <v>53</v>
      </c>
      <c r="AG66" s="16">
        <v>74</v>
      </c>
      <c r="AH66" s="16" t="s">
        <v>194</v>
      </c>
      <c r="AI66" s="16">
        <v>5</v>
      </c>
    </row>
    <row r="67" spans="1:35">
      <c r="A67" s="16">
        <v>1281</v>
      </c>
      <c r="B67" s="16" t="s">
        <v>250</v>
      </c>
      <c r="C67" s="17" t="s">
        <v>114</v>
      </c>
      <c r="D67" s="16" t="s">
        <v>132</v>
      </c>
      <c r="E67" s="16" t="s">
        <v>132</v>
      </c>
      <c r="F67" s="16" t="s">
        <v>132</v>
      </c>
      <c r="G67" s="16" t="s">
        <v>132</v>
      </c>
      <c r="H67" s="16" t="s">
        <v>132</v>
      </c>
      <c r="I67" s="16" t="s">
        <v>132</v>
      </c>
      <c r="J67" s="16" t="s">
        <v>132</v>
      </c>
      <c r="K67" s="16" t="s">
        <v>132</v>
      </c>
      <c r="L67" s="16" t="s">
        <v>112</v>
      </c>
      <c r="M67" s="16" t="s">
        <v>112</v>
      </c>
      <c r="N67" s="16">
        <v>95</v>
      </c>
      <c r="O67" s="16">
        <v>80</v>
      </c>
      <c r="P67" s="16">
        <v>84</v>
      </c>
      <c r="Q67" s="16">
        <v>53</v>
      </c>
      <c r="R67" s="16">
        <v>70</v>
      </c>
      <c r="S67" s="16">
        <v>43</v>
      </c>
      <c r="T67" s="16">
        <v>80</v>
      </c>
      <c r="U67" s="16">
        <v>48</v>
      </c>
      <c r="V67" s="16" t="s">
        <v>135</v>
      </c>
      <c r="W67" s="16">
        <v>553</v>
      </c>
      <c r="X67" s="16">
        <v>100</v>
      </c>
      <c r="Y67" s="16" t="s">
        <v>192</v>
      </c>
      <c r="Z67" s="16" t="s">
        <v>192</v>
      </c>
      <c r="AA67" s="18"/>
      <c r="AB67" s="16" t="s">
        <v>192</v>
      </c>
      <c r="AC67" s="16" t="s">
        <v>193</v>
      </c>
      <c r="AD67" s="16" t="s">
        <v>193</v>
      </c>
      <c r="AE67" s="16" t="s">
        <v>193</v>
      </c>
      <c r="AF67" s="16">
        <v>62</v>
      </c>
      <c r="AG67" s="16">
        <v>89</v>
      </c>
      <c r="AH67" s="16" t="s">
        <v>194</v>
      </c>
      <c r="AI67" s="16">
        <v>5</v>
      </c>
    </row>
    <row r="68" spans="1:35">
      <c r="A68" s="16">
        <v>1331</v>
      </c>
      <c r="B68" s="16" t="s">
        <v>15</v>
      </c>
      <c r="C68" s="17" t="s">
        <v>132</v>
      </c>
      <c r="D68" s="16" t="s">
        <v>132</v>
      </c>
      <c r="E68" s="16" t="s">
        <v>132</v>
      </c>
      <c r="F68" s="16" t="s">
        <v>132</v>
      </c>
      <c r="G68" s="16" t="s">
        <v>132</v>
      </c>
      <c r="H68" s="16" t="s">
        <v>132</v>
      </c>
      <c r="I68" s="16" t="s">
        <v>132</v>
      </c>
      <c r="J68" s="16" t="s">
        <v>132</v>
      </c>
      <c r="K68" s="16" t="s">
        <v>132</v>
      </c>
      <c r="L68" s="16" t="s">
        <v>132</v>
      </c>
      <c r="M68" s="16" t="s">
        <v>112</v>
      </c>
      <c r="N68" s="16">
        <v>87</v>
      </c>
      <c r="O68" s="16">
        <v>85</v>
      </c>
      <c r="P68" s="16">
        <v>97</v>
      </c>
      <c r="Q68" s="16">
        <v>50</v>
      </c>
      <c r="R68" s="16">
        <v>72</v>
      </c>
      <c r="S68" s="16">
        <v>71</v>
      </c>
      <c r="T68" s="16">
        <v>75</v>
      </c>
      <c r="U68" s="16">
        <v>66</v>
      </c>
      <c r="V68" s="16" t="s">
        <v>135</v>
      </c>
      <c r="W68" s="16">
        <v>603</v>
      </c>
      <c r="X68" s="16">
        <v>100</v>
      </c>
      <c r="Y68" s="16" t="s">
        <v>192</v>
      </c>
      <c r="Z68" s="16" t="s">
        <v>192</v>
      </c>
      <c r="AA68" s="18"/>
      <c r="AB68" s="16" t="s">
        <v>192</v>
      </c>
      <c r="AC68" s="16" t="s">
        <v>192</v>
      </c>
      <c r="AD68" s="18"/>
      <c r="AE68" s="16" t="s">
        <v>193</v>
      </c>
      <c r="AF68" s="16">
        <v>39</v>
      </c>
      <c r="AG68" s="16">
        <v>81</v>
      </c>
      <c r="AH68" s="16" t="s">
        <v>197</v>
      </c>
      <c r="AI68" s="16">
        <v>5</v>
      </c>
    </row>
    <row r="69" spans="1:35">
      <c r="A69" s="16">
        <v>1361</v>
      </c>
      <c r="B69" s="16" t="s">
        <v>251</v>
      </c>
      <c r="C69" s="17" t="s">
        <v>110</v>
      </c>
      <c r="D69" s="16" t="s">
        <v>110</v>
      </c>
      <c r="E69" s="16" t="s">
        <v>112</v>
      </c>
      <c r="F69" s="16" t="s">
        <v>112</v>
      </c>
      <c r="G69" s="16" t="s">
        <v>110</v>
      </c>
      <c r="H69" s="16" t="s">
        <v>112</v>
      </c>
      <c r="I69" s="16" t="s">
        <v>112</v>
      </c>
      <c r="J69" s="16" t="s">
        <v>116</v>
      </c>
      <c r="K69" s="16" t="s">
        <v>110</v>
      </c>
      <c r="L69" s="16" t="s">
        <v>110</v>
      </c>
      <c r="M69" s="16" t="s">
        <v>116</v>
      </c>
      <c r="N69" s="16">
        <v>39</v>
      </c>
      <c r="O69" s="16">
        <v>51</v>
      </c>
      <c r="P69" s="16">
        <v>84</v>
      </c>
      <c r="Q69" s="16">
        <v>12</v>
      </c>
      <c r="R69" s="16">
        <v>49</v>
      </c>
      <c r="S69" s="16">
        <v>63</v>
      </c>
      <c r="T69" s="16">
        <v>54</v>
      </c>
      <c r="U69" s="16">
        <v>82</v>
      </c>
      <c r="V69" s="16" t="s">
        <v>135</v>
      </c>
      <c r="W69" s="16">
        <v>434</v>
      </c>
      <c r="X69" s="16">
        <v>99</v>
      </c>
      <c r="Y69" s="16" t="s">
        <v>192</v>
      </c>
      <c r="Z69" s="16" t="s">
        <v>192</v>
      </c>
      <c r="AA69" s="18"/>
      <c r="AB69" s="16" t="s">
        <v>192</v>
      </c>
      <c r="AC69" s="16" t="s">
        <v>192</v>
      </c>
      <c r="AD69" s="18"/>
      <c r="AE69" s="16" t="s">
        <v>193</v>
      </c>
      <c r="AF69" s="16">
        <v>97</v>
      </c>
      <c r="AG69" s="16">
        <v>99</v>
      </c>
      <c r="AH69" s="16" t="s">
        <v>194</v>
      </c>
      <c r="AI69" s="16">
        <v>5</v>
      </c>
    </row>
    <row r="70" spans="1:35">
      <c r="A70" s="16">
        <v>1371</v>
      </c>
      <c r="B70" s="16" t="s">
        <v>252</v>
      </c>
      <c r="C70" s="17" t="s">
        <v>132</v>
      </c>
      <c r="D70" s="16" t="s">
        <v>132</v>
      </c>
      <c r="E70" s="16" t="s">
        <v>132</v>
      </c>
      <c r="F70" s="16" t="s">
        <v>132</v>
      </c>
      <c r="G70" s="16" t="s">
        <v>132</v>
      </c>
      <c r="H70" s="16" t="s">
        <v>132</v>
      </c>
      <c r="I70" s="16" t="s">
        <v>132</v>
      </c>
      <c r="J70" s="16" t="s">
        <v>114</v>
      </c>
      <c r="K70" s="16" t="s">
        <v>112</v>
      </c>
      <c r="L70" s="16" t="s">
        <v>112</v>
      </c>
      <c r="M70" s="16" t="s">
        <v>110</v>
      </c>
      <c r="N70" s="16">
        <v>81</v>
      </c>
      <c r="O70" s="16">
        <v>86</v>
      </c>
      <c r="P70" s="16">
        <v>91</v>
      </c>
      <c r="Q70" s="16">
        <v>57</v>
      </c>
      <c r="R70" s="16">
        <v>72</v>
      </c>
      <c r="S70" s="16">
        <v>70</v>
      </c>
      <c r="T70" s="16">
        <v>61</v>
      </c>
      <c r="U70" s="16">
        <v>56</v>
      </c>
      <c r="V70" s="16" t="s">
        <v>135</v>
      </c>
      <c r="W70" s="16">
        <v>574</v>
      </c>
      <c r="X70" s="16">
        <v>100</v>
      </c>
      <c r="Y70" s="16" t="s">
        <v>192</v>
      </c>
      <c r="Z70" s="16" t="s">
        <v>192</v>
      </c>
      <c r="AA70" s="18"/>
      <c r="AB70" s="16" t="s">
        <v>192</v>
      </c>
      <c r="AC70" s="16" t="s">
        <v>192</v>
      </c>
      <c r="AD70" s="18"/>
      <c r="AE70" s="16" t="s">
        <v>193</v>
      </c>
      <c r="AF70" s="16">
        <v>63</v>
      </c>
      <c r="AG70" s="16">
        <v>96</v>
      </c>
      <c r="AH70" s="16" t="s">
        <v>194</v>
      </c>
      <c r="AI70" s="16">
        <v>5</v>
      </c>
    </row>
    <row r="71" spans="1:35">
      <c r="A71" s="16">
        <v>1401</v>
      </c>
      <c r="B71" s="16" t="s">
        <v>253</v>
      </c>
      <c r="C71" s="17" t="s">
        <v>114</v>
      </c>
      <c r="D71" s="16" t="s">
        <v>112</v>
      </c>
      <c r="E71" s="16" t="s">
        <v>112</v>
      </c>
      <c r="F71" s="16" t="s">
        <v>112</v>
      </c>
      <c r="G71" s="16" t="s">
        <v>132</v>
      </c>
      <c r="H71" s="16" t="s">
        <v>112</v>
      </c>
      <c r="I71" s="16" t="s">
        <v>132</v>
      </c>
      <c r="J71" s="16" t="s">
        <v>132</v>
      </c>
      <c r="K71" s="16" t="s">
        <v>110</v>
      </c>
      <c r="L71" s="16" t="s">
        <v>110</v>
      </c>
      <c r="M71" s="16" t="s">
        <v>110</v>
      </c>
      <c r="N71" s="16">
        <v>56</v>
      </c>
      <c r="O71" s="16">
        <v>67</v>
      </c>
      <c r="P71" s="16">
        <v>68</v>
      </c>
      <c r="Q71" s="16">
        <v>42</v>
      </c>
      <c r="R71" s="16">
        <v>62</v>
      </c>
      <c r="S71" s="16">
        <v>66</v>
      </c>
      <c r="T71" s="16">
        <v>55</v>
      </c>
      <c r="U71" s="16">
        <v>82</v>
      </c>
      <c r="V71" s="16" t="s">
        <v>135</v>
      </c>
      <c r="W71" s="16">
        <v>498</v>
      </c>
      <c r="X71" s="16">
        <v>100</v>
      </c>
      <c r="Y71" s="16" t="s">
        <v>192</v>
      </c>
      <c r="Z71" s="16" t="s">
        <v>192</v>
      </c>
      <c r="AA71" s="18"/>
      <c r="AB71" s="16" t="s">
        <v>192</v>
      </c>
      <c r="AC71" s="16" t="s">
        <v>192</v>
      </c>
      <c r="AD71" s="18"/>
      <c r="AE71" s="16" t="s">
        <v>193</v>
      </c>
      <c r="AF71" s="16">
        <v>93</v>
      </c>
      <c r="AG71" s="16">
        <v>100</v>
      </c>
      <c r="AH71" s="16" t="s">
        <v>194</v>
      </c>
      <c r="AI71" s="16">
        <v>5</v>
      </c>
    </row>
    <row r="72" spans="1:35">
      <c r="A72" s="16">
        <v>1441</v>
      </c>
      <c r="B72" s="16" t="s">
        <v>254</v>
      </c>
      <c r="C72" s="17" t="s">
        <v>112</v>
      </c>
      <c r="D72" s="16" t="s">
        <v>112</v>
      </c>
      <c r="E72" s="16" t="s">
        <v>110</v>
      </c>
      <c r="F72" s="16" t="s">
        <v>112</v>
      </c>
      <c r="G72" s="16" t="s">
        <v>112</v>
      </c>
      <c r="H72" s="16" t="s">
        <v>110</v>
      </c>
      <c r="I72" s="16" t="s">
        <v>110</v>
      </c>
      <c r="J72" s="16" t="s">
        <v>116</v>
      </c>
      <c r="K72" s="16" t="s">
        <v>110</v>
      </c>
      <c r="L72" s="16" t="s">
        <v>110</v>
      </c>
      <c r="M72" s="16" t="s">
        <v>110</v>
      </c>
      <c r="N72" s="16">
        <v>48</v>
      </c>
      <c r="O72" s="16">
        <v>52</v>
      </c>
      <c r="P72" s="16">
        <v>94</v>
      </c>
      <c r="Q72" s="16">
        <v>11</v>
      </c>
      <c r="R72" s="16">
        <v>65</v>
      </c>
      <c r="S72" s="16">
        <v>53</v>
      </c>
      <c r="T72" s="16">
        <v>75</v>
      </c>
      <c r="U72" s="16">
        <v>59</v>
      </c>
      <c r="V72" s="16" t="s">
        <v>135</v>
      </c>
      <c r="W72" s="16">
        <v>457</v>
      </c>
      <c r="X72" s="16">
        <v>100</v>
      </c>
      <c r="Y72" s="16" t="s">
        <v>192</v>
      </c>
      <c r="Z72" s="16" t="s">
        <v>192</v>
      </c>
      <c r="AA72" s="18"/>
      <c r="AB72" s="16" t="s">
        <v>192</v>
      </c>
      <c r="AC72" s="16" t="s">
        <v>192</v>
      </c>
      <c r="AD72" s="18"/>
      <c r="AE72" s="16" t="s">
        <v>193</v>
      </c>
      <c r="AF72" s="16">
        <v>96</v>
      </c>
      <c r="AG72" s="16">
        <v>100</v>
      </c>
      <c r="AH72" s="16" t="s">
        <v>194</v>
      </c>
      <c r="AI72" s="16">
        <v>5</v>
      </c>
    </row>
    <row r="73" spans="1:35">
      <c r="A73" s="16">
        <v>1481</v>
      </c>
      <c r="B73" s="16" t="s">
        <v>255</v>
      </c>
      <c r="C73" s="17" t="s">
        <v>132</v>
      </c>
      <c r="D73" s="16" t="s">
        <v>132</v>
      </c>
      <c r="E73" s="16" t="s">
        <v>132</v>
      </c>
      <c r="F73" s="16" t="s">
        <v>132</v>
      </c>
      <c r="G73" s="16" t="s">
        <v>132</v>
      </c>
      <c r="H73" s="16" t="s">
        <v>114</v>
      </c>
      <c r="I73" s="16" t="s">
        <v>114</v>
      </c>
      <c r="J73" s="16" t="s">
        <v>112</v>
      </c>
      <c r="K73" s="16" t="s">
        <v>132</v>
      </c>
      <c r="L73" s="16" t="s">
        <v>132</v>
      </c>
      <c r="M73" s="16" t="s">
        <v>110</v>
      </c>
      <c r="N73" s="16">
        <v>76</v>
      </c>
      <c r="O73" s="16">
        <v>78</v>
      </c>
      <c r="P73" s="16">
        <v>90</v>
      </c>
      <c r="Q73" s="16">
        <v>41</v>
      </c>
      <c r="R73" s="16">
        <v>64</v>
      </c>
      <c r="S73" s="16">
        <v>68</v>
      </c>
      <c r="T73" s="16">
        <v>63</v>
      </c>
      <c r="U73" s="16">
        <v>66</v>
      </c>
      <c r="V73" s="16" t="s">
        <v>135</v>
      </c>
      <c r="W73" s="16">
        <v>546</v>
      </c>
      <c r="X73" s="16">
        <v>100</v>
      </c>
      <c r="Y73" s="16" t="s">
        <v>192</v>
      </c>
      <c r="Z73" s="16" t="s">
        <v>192</v>
      </c>
      <c r="AA73" s="18"/>
      <c r="AB73" s="16" t="s">
        <v>192</v>
      </c>
      <c r="AC73" s="16" t="s">
        <v>192</v>
      </c>
      <c r="AD73" s="18"/>
      <c r="AE73" s="16" t="s">
        <v>193</v>
      </c>
      <c r="AF73" s="16">
        <v>79</v>
      </c>
      <c r="AG73" s="16">
        <v>97</v>
      </c>
      <c r="AH73" s="16" t="s">
        <v>194</v>
      </c>
      <c r="AI73" s="16">
        <v>5</v>
      </c>
    </row>
    <row r="74" spans="1:35">
      <c r="A74" s="16">
        <v>1521</v>
      </c>
      <c r="B74" s="16" t="s">
        <v>256</v>
      </c>
      <c r="C74" s="17" t="s">
        <v>132</v>
      </c>
      <c r="D74" s="16" t="s">
        <v>132</v>
      </c>
      <c r="E74" s="16" t="s">
        <v>132</v>
      </c>
      <c r="F74" s="16" t="s">
        <v>132</v>
      </c>
      <c r="G74" s="16" t="s">
        <v>132</v>
      </c>
      <c r="H74" s="16" t="s">
        <v>132</v>
      </c>
      <c r="I74" s="16" t="s">
        <v>132</v>
      </c>
      <c r="J74" s="16" t="s">
        <v>132</v>
      </c>
      <c r="K74" s="16" t="s">
        <v>112</v>
      </c>
      <c r="L74" s="16" t="s">
        <v>112</v>
      </c>
      <c r="M74" s="16" t="s">
        <v>110</v>
      </c>
      <c r="N74" s="16">
        <v>72</v>
      </c>
      <c r="O74" s="16">
        <v>75</v>
      </c>
      <c r="P74" s="16">
        <v>99</v>
      </c>
      <c r="Q74" s="16">
        <v>39</v>
      </c>
      <c r="R74" s="16">
        <v>72</v>
      </c>
      <c r="S74" s="16">
        <v>71</v>
      </c>
      <c r="T74" s="16">
        <v>64</v>
      </c>
      <c r="U74" s="16">
        <v>71</v>
      </c>
      <c r="V74" s="16" t="s">
        <v>135</v>
      </c>
      <c r="W74" s="16">
        <v>563</v>
      </c>
      <c r="X74" s="16">
        <v>100</v>
      </c>
      <c r="Y74" s="16" t="s">
        <v>192</v>
      </c>
      <c r="Z74" s="16" t="s">
        <v>192</v>
      </c>
      <c r="AA74" s="18"/>
      <c r="AB74" s="16" t="s">
        <v>192</v>
      </c>
      <c r="AC74" s="16" t="s">
        <v>192</v>
      </c>
      <c r="AD74" s="18"/>
      <c r="AE74" s="16" t="s">
        <v>193</v>
      </c>
      <c r="AF74" s="16">
        <v>85</v>
      </c>
      <c r="AG74" s="16">
        <v>99</v>
      </c>
      <c r="AH74" s="16" t="s">
        <v>194</v>
      </c>
      <c r="AI74" s="16">
        <v>5</v>
      </c>
    </row>
    <row r="75" spans="1:35">
      <c r="A75" s="16">
        <v>1561</v>
      </c>
      <c r="B75" s="16" t="s">
        <v>257</v>
      </c>
      <c r="C75" s="17" t="s">
        <v>110</v>
      </c>
      <c r="D75" s="16" t="s">
        <v>110</v>
      </c>
      <c r="E75" s="16" t="s">
        <v>112</v>
      </c>
      <c r="F75" s="16" t="s">
        <v>112</v>
      </c>
      <c r="G75" s="16" t="s">
        <v>114</v>
      </c>
      <c r="H75" s="16" t="s">
        <v>112</v>
      </c>
      <c r="I75" s="16" t="s">
        <v>112</v>
      </c>
      <c r="J75" s="16" t="s">
        <v>110</v>
      </c>
      <c r="K75" s="16" t="s">
        <v>110</v>
      </c>
      <c r="L75" s="16" t="s">
        <v>110</v>
      </c>
      <c r="M75" s="16" t="s">
        <v>116</v>
      </c>
      <c r="N75" s="16">
        <v>53</v>
      </c>
      <c r="O75" s="16">
        <v>52</v>
      </c>
      <c r="P75" s="16">
        <v>75</v>
      </c>
      <c r="Q75" s="16">
        <v>26</v>
      </c>
      <c r="R75" s="16">
        <v>61</v>
      </c>
      <c r="S75" s="16">
        <v>52</v>
      </c>
      <c r="T75" s="16">
        <v>48</v>
      </c>
      <c r="U75" s="16">
        <v>55</v>
      </c>
      <c r="V75" s="16" t="s">
        <v>135</v>
      </c>
      <c r="W75" s="16">
        <v>422</v>
      </c>
      <c r="X75" s="16">
        <v>100</v>
      </c>
      <c r="Y75" s="16" t="s">
        <v>192</v>
      </c>
      <c r="Z75" s="16" t="s">
        <v>193</v>
      </c>
      <c r="AA75" s="18"/>
      <c r="AB75" s="16" t="s">
        <v>192</v>
      </c>
      <c r="AC75" s="16" t="s">
        <v>192</v>
      </c>
      <c r="AD75" s="18"/>
      <c r="AE75" s="16" t="s">
        <v>193</v>
      </c>
      <c r="AF75" s="16">
        <v>99</v>
      </c>
      <c r="AG75" s="16">
        <v>99</v>
      </c>
      <c r="AH75" s="16" t="s">
        <v>194</v>
      </c>
      <c r="AI75" s="16">
        <v>5</v>
      </c>
    </row>
    <row r="76" spans="1:35">
      <c r="A76" s="16">
        <v>1601</v>
      </c>
      <c r="B76" s="16" t="s">
        <v>258</v>
      </c>
      <c r="C76" s="17" t="s">
        <v>114</v>
      </c>
      <c r="D76" s="16" t="s">
        <v>112</v>
      </c>
      <c r="E76" s="16" t="s">
        <v>112</v>
      </c>
      <c r="F76" s="16" t="s">
        <v>110</v>
      </c>
      <c r="G76" s="16" t="s">
        <v>110</v>
      </c>
      <c r="H76" s="16" t="s">
        <v>110</v>
      </c>
      <c r="I76" s="16" t="s">
        <v>112</v>
      </c>
      <c r="J76" s="16" t="s">
        <v>116</v>
      </c>
      <c r="K76" s="16" t="s">
        <v>110</v>
      </c>
      <c r="L76" s="16" t="s">
        <v>110</v>
      </c>
      <c r="M76" s="16" t="s">
        <v>110</v>
      </c>
      <c r="N76" s="16">
        <v>53</v>
      </c>
      <c r="O76" s="16">
        <v>60</v>
      </c>
      <c r="P76" s="16">
        <v>76</v>
      </c>
      <c r="Q76" s="16">
        <v>19</v>
      </c>
      <c r="R76" s="16">
        <v>63</v>
      </c>
      <c r="S76" s="16">
        <v>69</v>
      </c>
      <c r="T76" s="16">
        <v>70</v>
      </c>
      <c r="U76" s="16">
        <v>87</v>
      </c>
      <c r="V76" s="16" t="s">
        <v>135</v>
      </c>
      <c r="W76" s="16">
        <v>497</v>
      </c>
      <c r="X76" s="16">
        <v>100</v>
      </c>
      <c r="Y76" s="16" t="s">
        <v>193</v>
      </c>
      <c r="Z76" s="16" t="s">
        <v>192</v>
      </c>
      <c r="AA76" s="18"/>
      <c r="AB76" s="16" t="s">
        <v>192</v>
      </c>
      <c r="AC76" s="16" t="s">
        <v>192</v>
      </c>
      <c r="AD76" s="18"/>
      <c r="AE76" s="16" t="s">
        <v>193</v>
      </c>
      <c r="AF76" s="16">
        <v>93</v>
      </c>
      <c r="AG76" s="16">
        <v>100</v>
      </c>
      <c r="AH76" s="16" t="s">
        <v>194</v>
      </c>
      <c r="AI76" s="16">
        <v>5</v>
      </c>
    </row>
    <row r="77" spans="1:35">
      <c r="A77" s="16">
        <v>1641</v>
      </c>
      <c r="B77" s="16" t="s">
        <v>259</v>
      </c>
      <c r="C77" s="17" t="s">
        <v>132</v>
      </c>
      <c r="D77" s="16" t="s">
        <v>114</v>
      </c>
      <c r="E77" s="16" t="s">
        <v>132</v>
      </c>
      <c r="F77" s="16" t="s">
        <v>132</v>
      </c>
      <c r="G77" s="16" t="s">
        <v>132</v>
      </c>
      <c r="H77" s="16" t="s">
        <v>132</v>
      </c>
      <c r="I77" s="16" t="s">
        <v>132</v>
      </c>
      <c r="J77" s="16" t="s">
        <v>132</v>
      </c>
      <c r="K77" s="16" t="s">
        <v>112</v>
      </c>
      <c r="L77" s="16" t="s">
        <v>112</v>
      </c>
      <c r="M77" s="16" t="s">
        <v>112</v>
      </c>
      <c r="N77" s="16">
        <v>80</v>
      </c>
      <c r="O77" s="16">
        <v>86</v>
      </c>
      <c r="P77" s="16">
        <v>95</v>
      </c>
      <c r="Q77" s="16">
        <v>63</v>
      </c>
      <c r="R77" s="16">
        <v>71</v>
      </c>
      <c r="S77" s="16">
        <v>73</v>
      </c>
      <c r="T77" s="16">
        <v>55</v>
      </c>
      <c r="U77" s="16">
        <v>77</v>
      </c>
      <c r="V77" s="16" t="s">
        <v>135</v>
      </c>
      <c r="W77" s="16">
        <v>600</v>
      </c>
      <c r="X77" s="16">
        <v>100</v>
      </c>
      <c r="Y77" s="16" t="s">
        <v>192</v>
      </c>
      <c r="Z77" s="16" t="s">
        <v>192</v>
      </c>
      <c r="AA77" s="18"/>
      <c r="AB77" s="16" t="s">
        <v>193</v>
      </c>
      <c r="AC77" s="16" t="s">
        <v>192</v>
      </c>
      <c r="AD77" s="18"/>
      <c r="AE77" s="16" t="s">
        <v>193</v>
      </c>
      <c r="AF77" s="16">
        <v>69</v>
      </c>
      <c r="AG77" s="16">
        <v>95</v>
      </c>
      <c r="AH77" s="16" t="s">
        <v>194</v>
      </c>
      <c r="AI77" s="16">
        <v>5</v>
      </c>
    </row>
    <row r="78" spans="1:35">
      <c r="A78" s="16">
        <v>1681</v>
      </c>
      <c r="B78" s="16" t="s">
        <v>260</v>
      </c>
      <c r="C78" s="17" t="s">
        <v>132</v>
      </c>
      <c r="D78" s="16" t="s">
        <v>114</v>
      </c>
      <c r="E78" s="16" t="s">
        <v>132</v>
      </c>
      <c r="F78" s="16" t="s">
        <v>114</v>
      </c>
      <c r="G78" s="16" t="s">
        <v>114</v>
      </c>
      <c r="H78" s="16" t="s">
        <v>132</v>
      </c>
      <c r="I78" s="16" t="s">
        <v>114</v>
      </c>
      <c r="J78" s="16" t="s">
        <v>116</v>
      </c>
      <c r="K78" s="16" t="s">
        <v>110</v>
      </c>
      <c r="L78" s="16" t="s">
        <v>110</v>
      </c>
      <c r="M78" s="16" t="s">
        <v>116</v>
      </c>
      <c r="N78" s="16">
        <v>71</v>
      </c>
      <c r="O78" s="16">
        <v>71</v>
      </c>
      <c r="P78" s="16">
        <v>97</v>
      </c>
      <c r="Q78" s="16">
        <v>28</v>
      </c>
      <c r="R78" s="16">
        <v>79</v>
      </c>
      <c r="S78" s="16">
        <v>76</v>
      </c>
      <c r="T78" s="16">
        <v>83</v>
      </c>
      <c r="U78" s="16">
        <v>74</v>
      </c>
      <c r="V78" s="16" t="s">
        <v>135</v>
      </c>
      <c r="W78" s="16">
        <v>579</v>
      </c>
      <c r="X78" s="16">
        <v>100</v>
      </c>
      <c r="Y78" s="16" t="s">
        <v>193</v>
      </c>
      <c r="Z78" s="16" t="s">
        <v>192</v>
      </c>
      <c r="AA78" s="18"/>
      <c r="AB78" s="16" t="s">
        <v>192</v>
      </c>
      <c r="AC78" s="16" t="s">
        <v>192</v>
      </c>
      <c r="AD78" s="18"/>
      <c r="AE78" s="16" t="s">
        <v>193</v>
      </c>
      <c r="AF78" s="16">
        <v>94</v>
      </c>
      <c r="AG78" s="16">
        <v>100</v>
      </c>
      <c r="AH78" s="16" t="s">
        <v>194</v>
      </c>
      <c r="AI78" s="16">
        <v>5</v>
      </c>
    </row>
    <row r="79" spans="1:35">
      <c r="A79" s="16">
        <v>1691</v>
      </c>
      <c r="B79" s="16" t="s">
        <v>261</v>
      </c>
      <c r="C79" s="17" t="s">
        <v>132</v>
      </c>
      <c r="D79" s="16" t="s">
        <v>132</v>
      </c>
      <c r="E79" s="16" t="s">
        <v>132</v>
      </c>
      <c r="F79" s="16" t="s">
        <v>132</v>
      </c>
      <c r="G79" s="16" t="s">
        <v>132</v>
      </c>
      <c r="H79" s="16" t="s">
        <v>132</v>
      </c>
      <c r="I79" s="16" t="s">
        <v>132</v>
      </c>
      <c r="J79" s="16" t="s">
        <v>132</v>
      </c>
      <c r="K79" s="16" t="s">
        <v>196</v>
      </c>
      <c r="L79" s="16"/>
      <c r="M79" s="16"/>
      <c r="N79" s="16">
        <v>92</v>
      </c>
      <c r="O79" s="16">
        <v>94</v>
      </c>
      <c r="P79" s="16">
        <v>97</v>
      </c>
      <c r="Q79" s="16">
        <v>59</v>
      </c>
      <c r="R79" s="16">
        <v>77</v>
      </c>
      <c r="S79" s="16">
        <v>73</v>
      </c>
      <c r="T79" s="16">
        <v>70</v>
      </c>
      <c r="U79" s="16">
        <v>71</v>
      </c>
      <c r="V79" s="16" t="s">
        <v>135</v>
      </c>
      <c r="W79" s="16">
        <v>633</v>
      </c>
      <c r="X79" s="16">
        <v>100</v>
      </c>
      <c r="Y79" s="16" t="s">
        <v>192</v>
      </c>
      <c r="Z79" s="16" t="s">
        <v>192</v>
      </c>
      <c r="AA79" s="18"/>
      <c r="AB79" s="16" t="s">
        <v>192</v>
      </c>
      <c r="AC79" s="16" t="s">
        <v>192</v>
      </c>
      <c r="AD79" s="18"/>
      <c r="AE79" s="16" t="s">
        <v>193</v>
      </c>
      <c r="AF79" s="16">
        <v>42</v>
      </c>
      <c r="AG79" s="16">
        <v>93</v>
      </c>
      <c r="AH79" s="16" t="s">
        <v>194</v>
      </c>
      <c r="AI79" s="16">
        <v>5</v>
      </c>
    </row>
    <row r="80" spans="1:35">
      <c r="A80" s="16">
        <v>1721</v>
      </c>
      <c r="B80" s="16" t="s">
        <v>40</v>
      </c>
      <c r="C80" s="17" t="s">
        <v>132</v>
      </c>
      <c r="D80" s="16" t="s">
        <v>132</v>
      </c>
      <c r="E80" s="16" t="s">
        <v>132</v>
      </c>
      <c r="F80" s="16" t="s">
        <v>132</v>
      </c>
      <c r="G80" s="16" t="s">
        <v>132</v>
      </c>
      <c r="H80" s="16" t="s">
        <v>132</v>
      </c>
      <c r="I80" s="16" t="s">
        <v>132</v>
      </c>
      <c r="J80" s="16" t="s">
        <v>132</v>
      </c>
      <c r="K80" s="16" t="s">
        <v>132</v>
      </c>
      <c r="L80" s="16" t="s">
        <v>132</v>
      </c>
      <c r="M80" s="16" t="s">
        <v>112</v>
      </c>
      <c r="N80" s="16">
        <v>78</v>
      </c>
      <c r="O80" s="16">
        <v>79</v>
      </c>
      <c r="P80" s="16">
        <v>91</v>
      </c>
      <c r="Q80" s="16">
        <v>50</v>
      </c>
      <c r="R80" s="16">
        <v>68</v>
      </c>
      <c r="S80" s="16">
        <v>67</v>
      </c>
      <c r="T80" s="16">
        <v>64</v>
      </c>
      <c r="U80" s="16">
        <v>64</v>
      </c>
      <c r="V80" s="16" t="s">
        <v>135</v>
      </c>
      <c r="W80" s="16">
        <v>561</v>
      </c>
      <c r="X80" s="16">
        <v>100</v>
      </c>
      <c r="Y80" s="16" t="s">
        <v>192</v>
      </c>
      <c r="Z80" s="16" t="s">
        <v>192</v>
      </c>
      <c r="AA80" s="18"/>
      <c r="AB80" s="16" t="s">
        <v>192</v>
      </c>
      <c r="AC80" s="16" t="s">
        <v>192</v>
      </c>
      <c r="AD80" s="18"/>
      <c r="AE80" s="16" t="s">
        <v>193</v>
      </c>
      <c r="AF80" s="16">
        <v>59</v>
      </c>
      <c r="AG80" s="16">
        <v>94</v>
      </c>
      <c r="AH80" s="16" t="s">
        <v>197</v>
      </c>
      <c r="AI80" s="16">
        <v>5</v>
      </c>
    </row>
    <row r="81" spans="1:35">
      <c r="A81" s="16">
        <v>1761</v>
      </c>
      <c r="B81" s="16" t="s">
        <v>262</v>
      </c>
      <c r="C81" s="17" t="s">
        <v>132</v>
      </c>
      <c r="D81" s="16" t="s">
        <v>132</v>
      </c>
      <c r="E81" s="16" t="s">
        <v>132</v>
      </c>
      <c r="F81" s="16" t="s">
        <v>132</v>
      </c>
      <c r="G81" s="16" t="s">
        <v>132</v>
      </c>
      <c r="H81" s="16" t="s">
        <v>132</v>
      </c>
      <c r="I81" s="16" t="s">
        <v>132</v>
      </c>
      <c r="J81" s="16" t="s">
        <v>132</v>
      </c>
      <c r="K81" s="16" t="s">
        <v>132</v>
      </c>
      <c r="L81" s="16" t="s">
        <v>112</v>
      </c>
      <c r="M81" s="16" t="s">
        <v>112</v>
      </c>
      <c r="N81" s="16">
        <v>95</v>
      </c>
      <c r="O81" s="16">
        <v>94</v>
      </c>
      <c r="P81" s="16">
        <v>100</v>
      </c>
      <c r="Q81" s="16">
        <v>79</v>
      </c>
      <c r="R81" s="16">
        <v>75</v>
      </c>
      <c r="S81" s="16">
        <v>65</v>
      </c>
      <c r="T81" s="16">
        <v>71</v>
      </c>
      <c r="U81" s="16">
        <v>60</v>
      </c>
      <c r="V81" s="16" t="s">
        <v>135</v>
      </c>
      <c r="W81" s="16">
        <v>639</v>
      </c>
      <c r="X81" s="16">
        <v>100</v>
      </c>
      <c r="Y81" s="16" t="s">
        <v>192</v>
      </c>
      <c r="Z81" s="16" t="s">
        <v>192</v>
      </c>
      <c r="AA81" s="18"/>
      <c r="AB81" s="16" t="s">
        <v>192</v>
      </c>
      <c r="AC81" s="16" t="s">
        <v>192</v>
      </c>
      <c r="AD81" s="18"/>
      <c r="AE81" s="16" t="s">
        <v>193</v>
      </c>
      <c r="AF81" s="16">
        <v>31</v>
      </c>
      <c r="AG81" s="16">
        <v>80</v>
      </c>
      <c r="AH81" s="16" t="s">
        <v>194</v>
      </c>
      <c r="AI81" s="16">
        <v>5</v>
      </c>
    </row>
    <row r="82" spans="1:35">
      <c r="A82" s="16">
        <v>1801</v>
      </c>
      <c r="B82" s="16" t="s">
        <v>263</v>
      </c>
      <c r="C82" s="17" t="s">
        <v>132</v>
      </c>
      <c r="D82" s="16" t="s">
        <v>132</v>
      </c>
      <c r="E82" s="16" t="s">
        <v>132</v>
      </c>
      <c r="F82" s="16" t="s">
        <v>132</v>
      </c>
      <c r="G82" s="16" t="s">
        <v>132</v>
      </c>
      <c r="H82" s="16" t="s">
        <v>132</v>
      </c>
      <c r="I82" s="16" t="s">
        <v>132</v>
      </c>
      <c r="J82" s="16" t="s">
        <v>114</v>
      </c>
      <c r="K82" s="16" t="s">
        <v>112</v>
      </c>
      <c r="L82" s="16" t="s">
        <v>112</v>
      </c>
      <c r="M82" s="16" t="s">
        <v>112</v>
      </c>
      <c r="N82" s="16">
        <v>86</v>
      </c>
      <c r="O82" s="16">
        <v>89</v>
      </c>
      <c r="P82" s="16">
        <v>89</v>
      </c>
      <c r="Q82" s="16">
        <v>53</v>
      </c>
      <c r="R82" s="16">
        <v>75</v>
      </c>
      <c r="S82" s="16">
        <v>76</v>
      </c>
      <c r="T82" s="16">
        <v>72</v>
      </c>
      <c r="U82" s="16">
        <v>80</v>
      </c>
      <c r="V82" s="16" t="s">
        <v>135</v>
      </c>
      <c r="W82" s="16">
        <v>620</v>
      </c>
      <c r="X82" s="16">
        <v>100</v>
      </c>
      <c r="Y82" s="16" t="s">
        <v>192</v>
      </c>
      <c r="Z82" s="16" t="s">
        <v>192</v>
      </c>
      <c r="AA82" s="18"/>
      <c r="AB82" s="16" t="s">
        <v>192</v>
      </c>
      <c r="AC82" s="16" t="s">
        <v>192</v>
      </c>
      <c r="AD82" s="18"/>
      <c r="AE82" s="16" t="s">
        <v>193</v>
      </c>
      <c r="AF82" s="16">
        <v>78</v>
      </c>
      <c r="AG82" s="16">
        <v>98</v>
      </c>
      <c r="AH82" s="16" t="s">
        <v>194</v>
      </c>
      <c r="AI82" s="16">
        <v>5</v>
      </c>
    </row>
    <row r="83" spans="1:35">
      <c r="A83" s="16">
        <v>1811</v>
      </c>
      <c r="B83" s="16" t="s">
        <v>264</v>
      </c>
      <c r="C83" s="17" t="s">
        <v>132</v>
      </c>
      <c r="D83" s="16" t="s">
        <v>132</v>
      </c>
      <c r="E83" s="16" t="s">
        <v>132</v>
      </c>
      <c r="F83" s="16" t="s">
        <v>132</v>
      </c>
      <c r="G83" s="16" t="s">
        <v>132</v>
      </c>
      <c r="H83" s="16" t="s">
        <v>132</v>
      </c>
      <c r="I83" s="16" t="s">
        <v>132</v>
      </c>
      <c r="J83" s="16" t="s">
        <v>132</v>
      </c>
      <c r="K83" s="16" t="s">
        <v>114</v>
      </c>
      <c r="L83" s="16" t="s">
        <v>132</v>
      </c>
      <c r="M83" s="16" t="s">
        <v>112</v>
      </c>
      <c r="N83" s="16">
        <v>92</v>
      </c>
      <c r="O83" s="16">
        <v>94</v>
      </c>
      <c r="P83" s="16">
        <v>95</v>
      </c>
      <c r="Q83" s="16">
        <v>56</v>
      </c>
      <c r="R83" s="16">
        <v>82</v>
      </c>
      <c r="S83" s="16">
        <v>80</v>
      </c>
      <c r="T83" s="16">
        <v>82</v>
      </c>
      <c r="U83" s="16">
        <v>89</v>
      </c>
      <c r="V83" s="16" t="s">
        <v>135</v>
      </c>
      <c r="W83" s="16">
        <v>670</v>
      </c>
      <c r="X83" s="16">
        <v>100</v>
      </c>
      <c r="Y83" s="16" t="s">
        <v>192</v>
      </c>
      <c r="Z83" s="16" t="s">
        <v>192</v>
      </c>
      <c r="AA83" s="18"/>
      <c r="AB83" s="16" t="s">
        <v>192</v>
      </c>
      <c r="AC83" s="16" t="s">
        <v>192</v>
      </c>
      <c r="AD83" s="18"/>
      <c r="AE83" s="16" t="s">
        <v>193</v>
      </c>
      <c r="AF83" s="16">
        <v>76</v>
      </c>
      <c r="AG83" s="16">
        <v>97</v>
      </c>
      <c r="AH83" s="16" t="s">
        <v>194</v>
      </c>
      <c r="AI83" s="16">
        <v>5</v>
      </c>
    </row>
    <row r="84" spans="1:35">
      <c r="A84" s="16">
        <v>1841</v>
      </c>
      <c r="B84" s="16" t="s">
        <v>265</v>
      </c>
      <c r="C84" s="17" t="s">
        <v>132</v>
      </c>
      <c r="D84" s="16" t="s">
        <v>132</v>
      </c>
      <c r="E84" s="16" t="s">
        <v>114</v>
      </c>
      <c r="F84" s="16" t="s">
        <v>132</v>
      </c>
      <c r="G84" s="16" t="s">
        <v>132</v>
      </c>
      <c r="H84" s="16" t="s">
        <v>112</v>
      </c>
      <c r="I84" s="16" t="s">
        <v>132</v>
      </c>
      <c r="J84" s="16" t="s">
        <v>114</v>
      </c>
      <c r="K84" s="16" t="s">
        <v>112</v>
      </c>
      <c r="L84" s="16" t="s">
        <v>112</v>
      </c>
      <c r="M84" s="16" t="s">
        <v>112</v>
      </c>
      <c r="N84" s="16">
        <v>84</v>
      </c>
      <c r="O84" s="16">
        <v>78</v>
      </c>
      <c r="P84" s="16">
        <v>94</v>
      </c>
      <c r="Q84" s="16">
        <v>42</v>
      </c>
      <c r="R84" s="16">
        <v>84</v>
      </c>
      <c r="S84" s="16">
        <v>60</v>
      </c>
      <c r="T84" s="16">
        <v>64</v>
      </c>
      <c r="U84" s="16">
        <v>63</v>
      </c>
      <c r="V84" s="16" t="s">
        <v>135</v>
      </c>
      <c r="W84" s="16">
        <v>569</v>
      </c>
      <c r="X84" s="16">
        <v>100</v>
      </c>
      <c r="Y84" s="16" t="s">
        <v>192</v>
      </c>
      <c r="Z84" s="16" t="s">
        <v>192</v>
      </c>
      <c r="AA84" s="18"/>
      <c r="AB84" s="16" t="s">
        <v>192</v>
      </c>
      <c r="AC84" s="16" t="s">
        <v>192</v>
      </c>
      <c r="AD84" s="18"/>
      <c r="AE84" s="16" t="s">
        <v>193</v>
      </c>
      <c r="AF84" s="16">
        <v>81</v>
      </c>
      <c r="AG84" s="16">
        <v>97</v>
      </c>
      <c r="AH84" s="16" t="s">
        <v>194</v>
      </c>
      <c r="AI84" s="16">
        <v>5</v>
      </c>
    </row>
    <row r="85" spans="1:35">
      <c r="A85" s="16">
        <v>1881</v>
      </c>
      <c r="B85" s="16" t="s">
        <v>266</v>
      </c>
      <c r="C85" s="17" t="s">
        <v>132</v>
      </c>
      <c r="D85" s="16" t="s">
        <v>132</v>
      </c>
      <c r="E85" s="16" t="s">
        <v>132</v>
      </c>
      <c r="F85" s="16" t="s">
        <v>132</v>
      </c>
      <c r="G85" s="16" t="s">
        <v>114</v>
      </c>
      <c r="H85" s="16" t="s">
        <v>114</v>
      </c>
      <c r="I85" s="16" t="s">
        <v>112</v>
      </c>
      <c r="J85" s="16" t="s">
        <v>114</v>
      </c>
      <c r="K85" s="16" t="s">
        <v>112</v>
      </c>
      <c r="L85" s="16" t="s">
        <v>112</v>
      </c>
      <c r="M85" s="16" t="s">
        <v>110</v>
      </c>
      <c r="N85" s="16">
        <v>80</v>
      </c>
      <c r="O85" s="16">
        <v>82</v>
      </c>
      <c r="P85" s="16">
        <v>97</v>
      </c>
      <c r="Q85" s="16">
        <v>55</v>
      </c>
      <c r="R85" s="16">
        <v>76</v>
      </c>
      <c r="S85" s="16">
        <v>72</v>
      </c>
      <c r="T85" s="16">
        <v>69</v>
      </c>
      <c r="U85" s="16">
        <v>82</v>
      </c>
      <c r="V85" s="16" t="s">
        <v>135</v>
      </c>
      <c r="W85" s="16">
        <v>613</v>
      </c>
      <c r="X85" s="16">
        <v>100</v>
      </c>
      <c r="Y85" s="16" t="s">
        <v>192</v>
      </c>
      <c r="Z85" s="16" t="s">
        <v>192</v>
      </c>
      <c r="AA85" s="18"/>
      <c r="AB85" s="16" t="s">
        <v>192</v>
      </c>
      <c r="AC85" s="16" t="s">
        <v>192</v>
      </c>
      <c r="AD85" s="18"/>
      <c r="AE85" s="16" t="s">
        <v>193</v>
      </c>
      <c r="AF85" s="16">
        <v>87</v>
      </c>
      <c r="AG85" s="16">
        <v>99</v>
      </c>
      <c r="AH85" s="16" t="s">
        <v>194</v>
      </c>
      <c r="AI85" s="16">
        <v>5</v>
      </c>
    </row>
    <row r="86" spans="1:35">
      <c r="A86" s="16">
        <v>1921</v>
      </c>
      <c r="B86" s="16" t="s">
        <v>267</v>
      </c>
      <c r="C86" s="17" t="s">
        <v>132</v>
      </c>
      <c r="D86" s="16" t="s">
        <v>132</v>
      </c>
      <c r="E86" s="16" t="s">
        <v>132</v>
      </c>
      <c r="F86" s="16" t="s">
        <v>132</v>
      </c>
      <c r="G86" s="16" t="s">
        <v>132</v>
      </c>
      <c r="H86" s="16" t="s">
        <v>114</v>
      </c>
      <c r="I86" s="16" t="s">
        <v>132</v>
      </c>
      <c r="J86" s="16" t="s">
        <v>132</v>
      </c>
      <c r="K86" s="16" t="s">
        <v>132</v>
      </c>
      <c r="L86" s="16" t="s">
        <v>132</v>
      </c>
      <c r="M86" s="16" t="s">
        <v>112</v>
      </c>
      <c r="N86" s="16">
        <v>72</v>
      </c>
      <c r="O86" s="16">
        <v>72</v>
      </c>
      <c r="P86" s="16">
        <v>94</v>
      </c>
      <c r="Q86" s="16">
        <v>38</v>
      </c>
      <c r="R86" s="16">
        <v>68</v>
      </c>
      <c r="S86" s="16">
        <v>67</v>
      </c>
      <c r="T86" s="16">
        <v>62</v>
      </c>
      <c r="U86" s="16">
        <v>65</v>
      </c>
      <c r="V86" s="16" t="s">
        <v>135</v>
      </c>
      <c r="W86" s="16">
        <v>538</v>
      </c>
      <c r="X86" s="16">
        <v>100</v>
      </c>
      <c r="Y86" s="16" t="s">
        <v>192</v>
      </c>
      <c r="Z86" s="16" t="s">
        <v>192</v>
      </c>
      <c r="AA86" s="18"/>
      <c r="AB86" s="16" t="s">
        <v>192</v>
      </c>
      <c r="AC86" s="16" t="s">
        <v>192</v>
      </c>
      <c r="AD86" s="18"/>
      <c r="AE86" s="16" t="s">
        <v>193</v>
      </c>
      <c r="AF86" s="16">
        <v>86</v>
      </c>
      <c r="AG86" s="16">
        <v>99</v>
      </c>
      <c r="AH86" s="16" t="s">
        <v>194</v>
      </c>
      <c r="AI86" s="16">
        <v>5</v>
      </c>
    </row>
    <row r="87" spans="1:35">
      <c r="A87" s="16">
        <v>2001</v>
      </c>
      <c r="B87" s="16" t="s">
        <v>268</v>
      </c>
      <c r="C87" s="17" t="s">
        <v>112</v>
      </c>
      <c r="D87" s="16" t="s">
        <v>114</v>
      </c>
      <c r="E87" s="16" t="s">
        <v>112</v>
      </c>
      <c r="F87" s="16" t="s">
        <v>112</v>
      </c>
      <c r="G87" s="16" t="s">
        <v>112</v>
      </c>
      <c r="H87" s="16" t="s">
        <v>112</v>
      </c>
      <c r="I87" s="16" t="s">
        <v>110</v>
      </c>
      <c r="J87" s="16" t="s">
        <v>110</v>
      </c>
      <c r="K87" s="16" t="s">
        <v>110</v>
      </c>
      <c r="L87" s="16" t="s">
        <v>110</v>
      </c>
      <c r="M87" s="16" t="s">
        <v>110</v>
      </c>
      <c r="N87" s="16">
        <v>50</v>
      </c>
      <c r="O87" s="16">
        <v>61</v>
      </c>
      <c r="P87" s="16">
        <v>91</v>
      </c>
      <c r="Q87" s="16">
        <v>29</v>
      </c>
      <c r="R87" s="16">
        <v>60</v>
      </c>
      <c r="S87" s="16">
        <v>58</v>
      </c>
      <c r="T87" s="16">
        <v>56</v>
      </c>
      <c r="U87" s="16">
        <v>72</v>
      </c>
      <c r="V87" s="16" t="s">
        <v>135</v>
      </c>
      <c r="W87" s="16">
        <v>477</v>
      </c>
      <c r="X87" s="16">
        <v>100</v>
      </c>
      <c r="Y87" s="16" t="s">
        <v>192</v>
      </c>
      <c r="Z87" s="16" t="s">
        <v>192</v>
      </c>
      <c r="AA87" s="18"/>
      <c r="AB87" s="16" t="s">
        <v>192</v>
      </c>
      <c r="AC87" s="16" t="s">
        <v>192</v>
      </c>
      <c r="AD87" s="18"/>
      <c r="AE87" s="16" t="s">
        <v>193</v>
      </c>
      <c r="AF87" s="16">
        <v>97</v>
      </c>
      <c r="AG87" s="16">
        <v>98</v>
      </c>
      <c r="AH87" s="16" t="s">
        <v>194</v>
      </c>
      <c r="AI87" s="16">
        <v>5</v>
      </c>
    </row>
    <row r="88" spans="1:35">
      <c r="A88" s="16">
        <v>2005</v>
      </c>
      <c r="B88" s="16" t="s">
        <v>269</v>
      </c>
      <c r="C88" s="17" t="s">
        <v>116</v>
      </c>
      <c r="D88" s="18"/>
      <c r="E88" s="18"/>
      <c r="F88" s="18"/>
      <c r="G88" s="18"/>
      <c r="H88" s="18"/>
      <c r="I88" s="18"/>
      <c r="J88" s="18"/>
      <c r="K88" s="18"/>
      <c r="L88" s="18"/>
      <c r="M88" s="18"/>
      <c r="N88" s="16">
        <v>44</v>
      </c>
      <c r="O88" s="16">
        <v>33</v>
      </c>
      <c r="P88" s="16">
        <v>89</v>
      </c>
      <c r="Q88" s="16">
        <v>48</v>
      </c>
      <c r="R88" s="16">
        <v>57</v>
      </c>
      <c r="S88" s="16">
        <v>39</v>
      </c>
      <c r="T88" s="16">
        <v>47</v>
      </c>
      <c r="U88" s="16">
        <v>36</v>
      </c>
      <c r="V88" s="16" t="s">
        <v>135</v>
      </c>
      <c r="W88" s="16">
        <v>393</v>
      </c>
      <c r="X88" s="16">
        <v>100</v>
      </c>
      <c r="Y88" s="18"/>
      <c r="Z88" s="16" t="s">
        <v>193</v>
      </c>
      <c r="AA88" s="18"/>
      <c r="AB88" s="18"/>
      <c r="AC88" s="16" t="s">
        <v>193</v>
      </c>
      <c r="AD88" s="18"/>
      <c r="AE88" s="16" t="s">
        <v>192</v>
      </c>
      <c r="AF88" s="16">
        <v>87</v>
      </c>
      <c r="AG88" s="16">
        <v>94</v>
      </c>
      <c r="AH88" s="16" t="s">
        <v>194</v>
      </c>
      <c r="AI88" s="16">
        <v>5</v>
      </c>
    </row>
    <row r="89" spans="1:35">
      <c r="A89" s="16">
        <v>2006</v>
      </c>
      <c r="B89" s="16" t="s">
        <v>270</v>
      </c>
      <c r="C89" s="17"/>
      <c r="D89" s="16"/>
      <c r="E89" s="16"/>
      <c r="F89" s="16"/>
      <c r="G89" s="16"/>
      <c r="H89" s="16"/>
      <c r="I89" s="16"/>
      <c r="J89" s="16"/>
      <c r="K89" s="16"/>
      <c r="L89" s="16"/>
      <c r="M89" s="16"/>
      <c r="N89" s="16">
        <v>58</v>
      </c>
      <c r="O89" s="16">
        <v>32</v>
      </c>
      <c r="P89" s="16">
        <v>89</v>
      </c>
      <c r="Q89" s="16">
        <v>48</v>
      </c>
      <c r="R89" s="16">
        <v>50</v>
      </c>
      <c r="S89" s="16">
        <v>33</v>
      </c>
      <c r="T89" s="16">
        <v>50</v>
      </c>
      <c r="U89" s="16">
        <v>33</v>
      </c>
      <c r="V89" s="16" t="s">
        <v>135</v>
      </c>
      <c r="W89" s="16">
        <v>393</v>
      </c>
      <c r="X89" s="16">
        <v>100</v>
      </c>
      <c r="Y89" s="16"/>
      <c r="Z89" s="16" t="s">
        <v>192</v>
      </c>
      <c r="AA89" s="18"/>
      <c r="AB89" s="16"/>
      <c r="AC89" s="16" t="s">
        <v>193</v>
      </c>
      <c r="AD89" s="18"/>
      <c r="AE89" s="16" t="s">
        <v>192</v>
      </c>
      <c r="AF89" s="16">
        <v>76</v>
      </c>
      <c r="AG89" s="16">
        <v>99</v>
      </c>
      <c r="AH89" s="16" t="s">
        <v>194</v>
      </c>
      <c r="AI89" s="16">
        <v>5</v>
      </c>
    </row>
    <row r="90" spans="1:35">
      <c r="A90" s="16">
        <v>2021</v>
      </c>
      <c r="B90" s="16" t="s">
        <v>271</v>
      </c>
      <c r="C90" s="17" t="s">
        <v>114</v>
      </c>
      <c r="D90" s="16" t="s">
        <v>132</v>
      </c>
      <c r="E90" s="16" t="s">
        <v>132</v>
      </c>
      <c r="F90" s="16" t="s">
        <v>114</v>
      </c>
      <c r="G90" s="16" t="s">
        <v>114</v>
      </c>
      <c r="H90" s="16" t="s">
        <v>132</v>
      </c>
      <c r="I90" s="16" t="s">
        <v>114</v>
      </c>
      <c r="J90" s="16" t="s">
        <v>114</v>
      </c>
      <c r="K90" s="16" t="s">
        <v>112</v>
      </c>
      <c r="L90" s="16" t="s">
        <v>112</v>
      </c>
      <c r="M90" s="16" t="s">
        <v>112</v>
      </c>
      <c r="N90" s="16">
        <v>78</v>
      </c>
      <c r="O90" s="16">
        <v>83</v>
      </c>
      <c r="P90" s="16">
        <v>84</v>
      </c>
      <c r="Q90" s="16">
        <v>44</v>
      </c>
      <c r="R90" s="16">
        <v>64</v>
      </c>
      <c r="S90" s="16">
        <v>45</v>
      </c>
      <c r="T90" s="16">
        <v>64</v>
      </c>
      <c r="U90" s="16">
        <v>52</v>
      </c>
      <c r="V90" s="16" t="s">
        <v>135</v>
      </c>
      <c r="W90" s="16">
        <v>514</v>
      </c>
      <c r="X90" s="16">
        <v>100</v>
      </c>
      <c r="Y90" s="16" t="s">
        <v>192</v>
      </c>
      <c r="Z90" s="16" t="s">
        <v>192</v>
      </c>
      <c r="AA90" s="18"/>
      <c r="AB90" s="16" t="s">
        <v>192</v>
      </c>
      <c r="AC90" s="16" t="s">
        <v>192</v>
      </c>
      <c r="AD90" s="18"/>
      <c r="AE90" s="16" t="s">
        <v>193</v>
      </c>
      <c r="AF90" s="16">
        <v>50</v>
      </c>
      <c r="AG90" s="16">
        <v>87</v>
      </c>
      <c r="AH90" s="16" t="s">
        <v>194</v>
      </c>
      <c r="AI90" s="16">
        <v>5</v>
      </c>
    </row>
    <row r="91" spans="1:35">
      <c r="A91" s="16">
        <v>2041</v>
      </c>
      <c r="B91" s="16" t="s">
        <v>272</v>
      </c>
      <c r="C91" s="17" t="s">
        <v>114</v>
      </c>
      <c r="D91" s="16" t="s">
        <v>112</v>
      </c>
      <c r="E91" s="16" t="s">
        <v>116</v>
      </c>
      <c r="F91" s="16" t="s">
        <v>114</v>
      </c>
      <c r="G91" s="16" t="s">
        <v>132</v>
      </c>
      <c r="H91" s="16" t="s">
        <v>112</v>
      </c>
      <c r="I91" s="16" t="s">
        <v>112</v>
      </c>
      <c r="J91" s="16" t="s">
        <v>112</v>
      </c>
      <c r="K91" s="16" t="s">
        <v>110</v>
      </c>
      <c r="L91" s="16" t="s">
        <v>110</v>
      </c>
      <c r="M91" s="16" t="s">
        <v>110</v>
      </c>
      <c r="N91" s="16">
        <v>56</v>
      </c>
      <c r="O91" s="16">
        <v>65</v>
      </c>
      <c r="P91" s="16">
        <v>94</v>
      </c>
      <c r="Q91" s="16">
        <v>25</v>
      </c>
      <c r="R91" s="16">
        <v>62</v>
      </c>
      <c r="S91" s="16">
        <v>67</v>
      </c>
      <c r="T91" s="16">
        <v>57</v>
      </c>
      <c r="U91" s="16">
        <v>75</v>
      </c>
      <c r="V91" s="16" t="s">
        <v>135</v>
      </c>
      <c r="W91" s="16">
        <v>501</v>
      </c>
      <c r="X91" s="16">
        <v>100</v>
      </c>
      <c r="Y91" s="16" t="s">
        <v>192</v>
      </c>
      <c r="Z91" s="16" t="s">
        <v>192</v>
      </c>
      <c r="AA91" s="18"/>
      <c r="AB91" s="16" t="s">
        <v>192</v>
      </c>
      <c r="AC91" s="16" t="s">
        <v>192</v>
      </c>
      <c r="AD91" s="18"/>
      <c r="AE91" s="16" t="s">
        <v>193</v>
      </c>
      <c r="AF91" s="16">
        <v>92</v>
      </c>
      <c r="AG91" s="16">
        <v>99</v>
      </c>
      <c r="AH91" s="16" t="s">
        <v>194</v>
      </c>
      <c r="AI91" s="16">
        <v>5</v>
      </c>
    </row>
    <row r="92" spans="1:35">
      <c r="A92" s="16">
        <v>2060</v>
      </c>
      <c r="B92" s="16" t="s">
        <v>273</v>
      </c>
      <c r="C92" s="17"/>
      <c r="D92" s="16"/>
      <c r="E92" s="16"/>
      <c r="F92" s="16"/>
      <c r="G92" s="16"/>
      <c r="H92" s="16"/>
      <c r="I92" s="16"/>
      <c r="J92" s="16"/>
      <c r="K92" s="16"/>
      <c r="L92" s="16"/>
      <c r="M92" s="16"/>
      <c r="N92" s="16">
        <v>97</v>
      </c>
      <c r="O92" s="16">
        <v>90</v>
      </c>
      <c r="P92" s="16">
        <v>94</v>
      </c>
      <c r="Q92" s="16">
        <v>39</v>
      </c>
      <c r="R92" s="16">
        <v>97</v>
      </c>
      <c r="S92" s="16">
        <v>69</v>
      </c>
      <c r="T92" s="16">
        <v>97</v>
      </c>
      <c r="U92" s="16">
        <v>69</v>
      </c>
      <c r="V92" s="16" t="s">
        <v>135</v>
      </c>
      <c r="W92" s="16">
        <v>652</v>
      </c>
      <c r="X92" s="16">
        <v>100</v>
      </c>
      <c r="Y92" s="16"/>
      <c r="Z92" s="16" t="s">
        <v>192</v>
      </c>
      <c r="AA92" s="18"/>
      <c r="AB92" s="16"/>
      <c r="AC92" s="16" t="s">
        <v>192</v>
      </c>
      <c r="AD92" s="18"/>
      <c r="AE92" s="16" t="s">
        <v>192</v>
      </c>
      <c r="AF92" s="16">
        <v>94</v>
      </c>
      <c r="AG92" s="16">
        <v>94</v>
      </c>
      <c r="AH92" s="16" t="s">
        <v>274</v>
      </c>
      <c r="AI92" s="16">
        <v>5</v>
      </c>
    </row>
    <row r="93" spans="1:35">
      <c r="A93" s="16">
        <v>2081</v>
      </c>
      <c r="B93" s="16" t="s">
        <v>275</v>
      </c>
      <c r="C93" s="17" t="s">
        <v>132</v>
      </c>
      <c r="D93" s="16" t="s">
        <v>112</v>
      </c>
      <c r="E93" s="16" t="s">
        <v>114</v>
      </c>
      <c r="F93" s="16" t="s">
        <v>114</v>
      </c>
      <c r="G93" s="16" t="s">
        <v>132</v>
      </c>
      <c r="H93" s="16" t="s">
        <v>132</v>
      </c>
      <c r="I93" s="16" t="s">
        <v>132</v>
      </c>
      <c r="J93" s="16" t="s">
        <v>114</v>
      </c>
      <c r="K93" s="16" t="s">
        <v>112</v>
      </c>
      <c r="L93" s="16" t="s">
        <v>110</v>
      </c>
      <c r="M93" s="16" t="s">
        <v>112</v>
      </c>
      <c r="N93" s="16">
        <v>77</v>
      </c>
      <c r="O93" s="16">
        <v>70</v>
      </c>
      <c r="P93" s="16">
        <v>80</v>
      </c>
      <c r="Q93" s="16">
        <v>36</v>
      </c>
      <c r="R93" s="16">
        <v>74</v>
      </c>
      <c r="S93" s="16">
        <v>65</v>
      </c>
      <c r="T93" s="16">
        <v>75</v>
      </c>
      <c r="U93" s="16">
        <v>76</v>
      </c>
      <c r="V93" s="16" t="s">
        <v>135</v>
      </c>
      <c r="W93" s="16">
        <v>553</v>
      </c>
      <c r="X93" s="16">
        <v>100</v>
      </c>
      <c r="Y93" s="16" t="s">
        <v>192</v>
      </c>
      <c r="Z93" s="16" t="s">
        <v>192</v>
      </c>
      <c r="AA93" s="18"/>
      <c r="AB93" s="16" t="s">
        <v>192</v>
      </c>
      <c r="AC93" s="16" t="s">
        <v>192</v>
      </c>
      <c r="AD93" s="18"/>
      <c r="AE93" s="16" t="s">
        <v>193</v>
      </c>
      <c r="AF93" s="16">
        <v>90</v>
      </c>
      <c r="AG93" s="16">
        <v>98</v>
      </c>
      <c r="AH93" s="16" t="s">
        <v>194</v>
      </c>
      <c r="AI93" s="16">
        <v>5</v>
      </c>
    </row>
    <row r="94" spans="1:35">
      <c r="A94" s="16">
        <v>2111</v>
      </c>
      <c r="B94" s="16" t="s">
        <v>276</v>
      </c>
      <c r="C94" s="17" t="s">
        <v>132</v>
      </c>
      <c r="D94" s="16" t="s">
        <v>132</v>
      </c>
      <c r="E94" s="16" t="s">
        <v>132</v>
      </c>
      <c r="F94" s="16" t="s">
        <v>132</v>
      </c>
      <c r="G94" s="16" t="s">
        <v>132</v>
      </c>
      <c r="H94" s="16" t="s">
        <v>132</v>
      </c>
      <c r="I94" s="16" t="s">
        <v>114</v>
      </c>
      <c r="J94" s="16" t="s">
        <v>114</v>
      </c>
      <c r="K94" s="16" t="s">
        <v>112</v>
      </c>
      <c r="L94" s="16" t="s">
        <v>112</v>
      </c>
      <c r="M94" s="16" t="s">
        <v>112</v>
      </c>
      <c r="N94" s="16">
        <v>75</v>
      </c>
      <c r="O94" s="16">
        <v>81</v>
      </c>
      <c r="P94" s="16">
        <v>87</v>
      </c>
      <c r="Q94" s="16">
        <v>40</v>
      </c>
      <c r="R94" s="16">
        <v>64</v>
      </c>
      <c r="S94" s="16">
        <v>65</v>
      </c>
      <c r="T94" s="16">
        <v>56</v>
      </c>
      <c r="U94" s="16">
        <v>70</v>
      </c>
      <c r="V94" s="16" t="s">
        <v>135</v>
      </c>
      <c r="W94" s="16">
        <v>538</v>
      </c>
      <c r="X94" s="16">
        <v>100</v>
      </c>
      <c r="Y94" s="16" t="s">
        <v>192</v>
      </c>
      <c r="Z94" s="16" t="s">
        <v>192</v>
      </c>
      <c r="AA94" s="18"/>
      <c r="AB94" s="16" t="s">
        <v>192</v>
      </c>
      <c r="AC94" s="16" t="s">
        <v>192</v>
      </c>
      <c r="AD94" s="18"/>
      <c r="AE94" s="16" t="s">
        <v>193</v>
      </c>
      <c r="AF94" s="16">
        <v>71</v>
      </c>
      <c r="AG94" s="16">
        <v>98</v>
      </c>
      <c r="AH94" s="16" t="s">
        <v>194</v>
      </c>
      <c r="AI94" s="16">
        <v>5</v>
      </c>
    </row>
    <row r="95" spans="1:35">
      <c r="A95" s="16">
        <v>2151</v>
      </c>
      <c r="B95" s="16" t="s">
        <v>277</v>
      </c>
      <c r="C95" s="17" t="s">
        <v>132</v>
      </c>
      <c r="D95" s="16" t="s">
        <v>132</v>
      </c>
      <c r="E95" s="16" t="s">
        <v>132</v>
      </c>
      <c r="F95" s="16" t="s">
        <v>132</v>
      </c>
      <c r="G95" s="16" t="s">
        <v>132</v>
      </c>
      <c r="H95" s="16" t="s">
        <v>132</v>
      </c>
      <c r="I95" s="16" t="s">
        <v>132</v>
      </c>
      <c r="J95" s="16" t="s">
        <v>132</v>
      </c>
      <c r="K95" s="16" t="s">
        <v>114</v>
      </c>
      <c r="L95" s="16" t="s">
        <v>112</v>
      </c>
      <c r="M95" s="16" t="s">
        <v>112</v>
      </c>
      <c r="N95" s="16">
        <v>86</v>
      </c>
      <c r="O95" s="16">
        <v>79</v>
      </c>
      <c r="P95" s="16">
        <v>95</v>
      </c>
      <c r="Q95" s="16">
        <v>65</v>
      </c>
      <c r="R95" s="16">
        <v>80</v>
      </c>
      <c r="S95" s="16">
        <v>78</v>
      </c>
      <c r="T95" s="16">
        <v>82</v>
      </c>
      <c r="U95" s="16">
        <v>81</v>
      </c>
      <c r="V95" s="16" t="s">
        <v>135</v>
      </c>
      <c r="W95" s="16">
        <v>646</v>
      </c>
      <c r="X95" s="16">
        <v>100</v>
      </c>
      <c r="Y95" s="16" t="s">
        <v>192</v>
      </c>
      <c r="Z95" s="16" t="s">
        <v>192</v>
      </c>
      <c r="AA95" s="18"/>
      <c r="AB95" s="16" t="s">
        <v>192</v>
      </c>
      <c r="AC95" s="16" t="s">
        <v>192</v>
      </c>
      <c r="AD95" s="18"/>
      <c r="AE95" s="16" t="s">
        <v>193</v>
      </c>
      <c r="AF95" s="16">
        <v>48</v>
      </c>
      <c r="AG95" s="16">
        <v>86</v>
      </c>
      <c r="AH95" s="16" t="s">
        <v>194</v>
      </c>
      <c r="AI95" s="16">
        <v>5</v>
      </c>
    </row>
    <row r="96" spans="1:35">
      <c r="A96" s="16">
        <v>2161</v>
      </c>
      <c r="B96" s="16" t="s">
        <v>278</v>
      </c>
      <c r="C96" s="17" t="s">
        <v>112</v>
      </c>
      <c r="D96" s="16" t="s">
        <v>112</v>
      </c>
      <c r="E96" s="16" t="s">
        <v>110</v>
      </c>
      <c r="F96" s="16" t="s">
        <v>112</v>
      </c>
      <c r="G96" s="16" t="s">
        <v>112</v>
      </c>
      <c r="H96" s="16" t="s">
        <v>112</v>
      </c>
      <c r="I96" s="16" t="s">
        <v>112</v>
      </c>
      <c r="J96" s="16" t="s">
        <v>112</v>
      </c>
      <c r="K96" s="16" t="s">
        <v>110</v>
      </c>
      <c r="L96" s="16" t="s">
        <v>110</v>
      </c>
      <c r="M96" s="16" t="s">
        <v>110</v>
      </c>
      <c r="N96" s="16">
        <v>58</v>
      </c>
      <c r="O96" s="16">
        <v>60</v>
      </c>
      <c r="P96" s="16">
        <v>93</v>
      </c>
      <c r="Q96" s="16">
        <v>36</v>
      </c>
      <c r="R96" s="16">
        <v>51</v>
      </c>
      <c r="S96" s="16">
        <v>55</v>
      </c>
      <c r="T96" s="16">
        <v>47</v>
      </c>
      <c r="U96" s="16">
        <v>52</v>
      </c>
      <c r="V96" s="16" t="s">
        <v>135</v>
      </c>
      <c r="W96" s="16">
        <v>452</v>
      </c>
      <c r="X96" s="16">
        <v>100</v>
      </c>
      <c r="Y96" s="16" t="s">
        <v>192</v>
      </c>
      <c r="Z96" s="16" t="s">
        <v>193</v>
      </c>
      <c r="AA96" s="18"/>
      <c r="AB96" s="16" t="s">
        <v>192</v>
      </c>
      <c r="AC96" s="16" t="s">
        <v>192</v>
      </c>
      <c r="AD96" s="18"/>
      <c r="AE96" s="16" t="s">
        <v>193</v>
      </c>
      <c r="AF96" s="16">
        <v>94</v>
      </c>
      <c r="AG96" s="16">
        <v>100</v>
      </c>
      <c r="AH96" s="16" t="s">
        <v>194</v>
      </c>
      <c r="AI96" s="16">
        <v>5</v>
      </c>
    </row>
    <row r="97" spans="1:35">
      <c r="A97" s="16">
        <v>2181</v>
      </c>
      <c r="B97" s="16" t="s">
        <v>279</v>
      </c>
      <c r="C97" s="17" t="s">
        <v>132</v>
      </c>
      <c r="D97" s="16" t="s">
        <v>132</v>
      </c>
      <c r="E97" s="16" t="s">
        <v>114</v>
      </c>
      <c r="F97" s="16" t="s">
        <v>114</v>
      </c>
      <c r="G97" s="16" t="s">
        <v>114</v>
      </c>
      <c r="H97" s="16" t="s">
        <v>132</v>
      </c>
      <c r="I97" s="16" t="s">
        <v>114</v>
      </c>
      <c r="J97" s="16" t="s">
        <v>112</v>
      </c>
      <c r="K97" s="16" t="s">
        <v>112</v>
      </c>
      <c r="L97" s="16" t="s">
        <v>112</v>
      </c>
      <c r="M97" s="16" t="s">
        <v>112</v>
      </c>
      <c r="N97" s="16">
        <v>78</v>
      </c>
      <c r="O97" s="16">
        <v>75</v>
      </c>
      <c r="P97" s="16">
        <v>88</v>
      </c>
      <c r="Q97" s="16">
        <v>40</v>
      </c>
      <c r="R97" s="16">
        <v>73</v>
      </c>
      <c r="S97" s="16">
        <v>77</v>
      </c>
      <c r="T97" s="16">
        <v>71</v>
      </c>
      <c r="U97" s="16">
        <v>73</v>
      </c>
      <c r="V97" s="16" t="s">
        <v>135</v>
      </c>
      <c r="W97" s="16">
        <v>575</v>
      </c>
      <c r="X97" s="16">
        <v>100</v>
      </c>
      <c r="Y97" s="16" t="s">
        <v>192</v>
      </c>
      <c r="Z97" s="16" t="s">
        <v>192</v>
      </c>
      <c r="AA97" s="18"/>
      <c r="AB97" s="16" t="s">
        <v>192</v>
      </c>
      <c r="AC97" s="16" t="s">
        <v>192</v>
      </c>
      <c r="AD97" s="18"/>
      <c r="AE97" s="16" t="s">
        <v>193</v>
      </c>
      <c r="AF97" s="16">
        <v>63</v>
      </c>
      <c r="AG97" s="16">
        <v>96</v>
      </c>
      <c r="AH97" s="16" t="s">
        <v>194</v>
      </c>
      <c r="AI97" s="16">
        <v>5</v>
      </c>
    </row>
    <row r="98" spans="1:35">
      <c r="A98" s="16">
        <v>2191</v>
      </c>
      <c r="B98" s="16" t="s">
        <v>280</v>
      </c>
      <c r="C98" s="17" t="s">
        <v>132</v>
      </c>
      <c r="D98" s="16" t="s">
        <v>132</v>
      </c>
      <c r="E98" s="16"/>
      <c r="F98" s="16"/>
      <c r="G98" s="16"/>
      <c r="H98" s="16"/>
      <c r="I98" s="16"/>
      <c r="J98" s="16"/>
      <c r="K98" s="16"/>
      <c r="L98" s="16"/>
      <c r="M98" s="16"/>
      <c r="N98" s="16">
        <v>77</v>
      </c>
      <c r="O98" s="16">
        <v>80</v>
      </c>
      <c r="P98" s="16">
        <v>93</v>
      </c>
      <c r="Q98" s="16">
        <v>46</v>
      </c>
      <c r="R98" s="16">
        <v>72</v>
      </c>
      <c r="S98" s="16">
        <v>70</v>
      </c>
      <c r="T98" s="16">
        <v>66</v>
      </c>
      <c r="U98" s="16">
        <v>71</v>
      </c>
      <c r="V98" s="16" t="s">
        <v>135</v>
      </c>
      <c r="W98" s="16">
        <v>575</v>
      </c>
      <c r="X98" s="16">
        <v>100</v>
      </c>
      <c r="Y98" s="16" t="s">
        <v>192</v>
      </c>
      <c r="Z98" s="16" t="s">
        <v>192</v>
      </c>
      <c r="AA98" s="18"/>
      <c r="AB98" s="16" t="s">
        <v>192</v>
      </c>
      <c r="AC98" s="16" t="s">
        <v>192</v>
      </c>
      <c r="AD98" s="18"/>
      <c r="AE98" s="16" t="s">
        <v>193</v>
      </c>
      <c r="AF98" s="16">
        <v>71</v>
      </c>
      <c r="AG98" s="16">
        <v>97</v>
      </c>
      <c r="AH98" s="16" t="s">
        <v>194</v>
      </c>
      <c r="AI98" s="16">
        <v>5</v>
      </c>
    </row>
    <row r="99" spans="1:35">
      <c r="A99" s="16">
        <v>2241</v>
      </c>
      <c r="B99" s="16" t="s">
        <v>281</v>
      </c>
      <c r="C99" s="17" t="s">
        <v>114</v>
      </c>
      <c r="D99" s="16" t="s">
        <v>112</v>
      </c>
      <c r="E99" s="16" t="s">
        <v>114</v>
      </c>
      <c r="F99" s="16" t="s">
        <v>132</v>
      </c>
      <c r="G99" s="16" t="s">
        <v>114</v>
      </c>
      <c r="H99" s="16" t="s">
        <v>112</v>
      </c>
      <c r="I99" s="16" t="s">
        <v>112</v>
      </c>
      <c r="J99" s="16" t="s">
        <v>112</v>
      </c>
      <c r="K99" s="16" t="s">
        <v>110</v>
      </c>
      <c r="L99" s="16" t="s">
        <v>110</v>
      </c>
      <c r="M99" s="16" t="s">
        <v>110</v>
      </c>
      <c r="N99" s="16">
        <v>53</v>
      </c>
      <c r="O99" s="16">
        <v>57</v>
      </c>
      <c r="P99" s="16">
        <v>84</v>
      </c>
      <c r="Q99" s="16">
        <v>33</v>
      </c>
      <c r="R99" s="16">
        <v>63</v>
      </c>
      <c r="S99" s="16">
        <v>63</v>
      </c>
      <c r="T99" s="16">
        <v>74</v>
      </c>
      <c r="U99" s="16">
        <v>69</v>
      </c>
      <c r="V99" s="16" t="s">
        <v>135</v>
      </c>
      <c r="W99" s="16">
        <v>496</v>
      </c>
      <c r="X99" s="16">
        <v>100</v>
      </c>
      <c r="Y99" s="16" t="s">
        <v>192</v>
      </c>
      <c r="Z99" s="16" t="s">
        <v>192</v>
      </c>
      <c r="AA99" s="18"/>
      <c r="AB99" s="16" t="s">
        <v>192</v>
      </c>
      <c r="AC99" s="16" t="s">
        <v>192</v>
      </c>
      <c r="AD99" s="18"/>
      <c r="AE99" s="16" t="s">
        <v>193</v>
      </c>
      <c r="AF99" s="16">
        <v>90</v>
      </c>
      <c r="AG99" s="16">
        <v>98</v>
      </c>
      <c r="AH99" s="16" t="s">
        <v>194</v>
      </c>
      <c r="AI99" s="16">
        <v>5</v>
      </c>
    </row>
    <row r="100" spans="1:35">
      <c r="A100" s="16">
        <v>2261</v>
      </c>
      <c r="B100" s="16" t="s">
        <v>282</v>
      </c>
      <c r="C100" s="17" t="s">
        <v>132</v>
      </c>
      <c r="D100" s="16" t="s">
        <v>132</v>
      </c>
      <c r="E100" s="16" t="s">
        <v>132</v>
      </c>
      <c r="F100" s="16" t="s">
        <v>132</v>
      </c>
      <c r="G100" s="16" t="s">
        <v>132</v>
      </c>
      <c r="H100" s="16" t="s">
        <v>114</v>
      </c>
      <c r="I100" s="16" t="s">
        <v>112</v>
      </c>
      <c r="J100" s="16" t="s">
        <v>132</v>
      </c>
      <c r="K100" s="16" t="s">
        <v>132</v>
      </c>
      <c r="L100" s="16" t="s">
        <v>132</v>
      </c>
      <c r="M100" s="16" t="s">
        <v>112</v>
      </c>
      <c r="N100" s="16">
        <v>76</v>
      </c>
      <c r="O100" s="16">
        <v>79</v>
      </c>
      <c r="P100" s="16">
        <v>96</v>
      </c>
      <c r="Q100" s="16">
        <v>41</v>
      </c>
      <c r="R100" s="16">
        <v>70</v>
      </c>
      <c r="S100" s="16">
        <v>65</v>
      </c>
      <c r="T100" s="16">
        <v>66</v>
      </c>
      <c r="U100" s="16">
        <v>60</v>
      </c>
      <c r="V100" s="16" t="s">
        <v>135</v>
      </c>
      <c r="W100" s="16">
        <v>553</v>
      </c>
      <c r="X100" s="16">
        <v>100</v>
      </c>
      <c r="Y100" s="16" t="s">
        <v>192</v>
      </c>
      <c r="Z100" s="16" t="s">
        <v>192</v>
      </c>
      <c r="AA100" s="18"/>
      <c r="AB100" s="16" t="s">
        <v>192</v>
      </c>
      <c r="AC100" s="16" t="s">
        <v>192</v>
      </c>
      <c r="AD100" s="18"/>
      <c r="AE100" s="16" t="s">
        <v>193</v>
      </c>
      <c r="AF100" s="16">
        <v>54</v>
      </c>
      <c r="AG100" s="16">
        <v>93</v>
      </c>
      <c r="AH100" s="16" t="s">
        <v>194</v>
      </c>
      <c r="AI100" s="16">
        <v>5</v>
      </c>
    </row>
    <row r="101" spans="1:35">
      <c r="A101" s="16">
        <v>2281</v>
      </c>
      <c r="B101" s="16" t="s">
        <v>283</v>
      </c>
      <c r="C101" s="17" t="s">
        <v>132</v>
      </c>
      <c r="D101" s="16" t="s">
        <v>114</v>
      </c>
      <c r="E101" s="16" t="s">
        <v>132</v>
      </c>
      <c r="F101" s="16" t="s">
        <v>132</v>
      </c>
      <c r="G101" s="16" t="s">
        <v>132</v>
      </c>
      <c r="H101" s="16" t="s">
        <v>132</v>
      </c>
      <c r="I101" s="16" t="s">
        <v>114</v>
      </c>
      <c r="J101" s="16" t="s">
        <v>114</v>
      </c>
      <c r="K101" s="16" t="s">
        <v>112</v>
      </c>
      <c r="L101" s="16" t="s">
        <v>112</v>
      </c>
      <c r="M101" s="16" t="s">
        <v>112</v>
      </c>
      <c r="N101" s="16">
        <v>72</v>
      </c>
      <c r="O101" s="16">
        <v>74</v>
      </c>
      <c r="P101" s="16">
        <v>83</v>
      </c>
      <c r="Q101" s="16">
        <v>44</v>
      </c>
      <c r="R101" s="16">
        <v>67</v>
      </c>
      <c r="S101" s="16">
        <v>66</v>
      </c>
      <c r="T101" s="16">
        <v>58</v>
      </c>
      <c r="U101" s="16">
        <v>69</v>
      </c>
      <c r="V101" s="16" t="s">
        <v>135</v>
      </c>
      <c r="W101" s="16">
        <v>533</v>
      </c>
      <c r="X101" s="16">
        <v>100</v>
      </c>
      <c r="Y101" s="16" t="s">
        <v>192</v>
      </c>
      <c r="Z101" s="16" t="s">
        <v>192</v>
      </c>
      <c r="AA101" s="18"/>
      <c r="AB101" s="16" t="s">
        <v>192</v>
      </c>
      <c r="AC101" s="16" t="s">
        <v>192</v>
      </c>
      <c r="AD101" s="18"/>
      <c r="AE101" s="16" t="s">
        <v>193</v>
      </c>
      <c r="AF101" s="16">
        <v>84</v>
      </c>
      <c r="AG101" s="16">
        <v>91</v>
      </c>
      <c r="AH101" s="16" t="s">
        <v>194</v>
      </c>
      <c r="AI101" s="16">
        <v>5</v>
      </c>
    </row>
    <row r="102" spans="1:35">
      <c r="A102" s="16">
        <v>2321</v>
      </c>
      <c r="B102" s="16" t="s">
        <v>284</v>
      </c>
      <c r="C102" s="17" t="s">
        <v>132</v>
      </c>
      <c r="D102" s="16" t="s">
        <v>114</v>
      </c>
      <c r="E102" s="16" t="s">
        <v>112</v>
      </c>
      <c r="F102" s="16" t="s">
        <v>114</v>
      </c>
      <c r="G102" s="16" t="s">
        <v>114</v>
      </c>
      <c r="H102" s="16" t="s">
        <v>112</v>
      </c>
      <c r="I102" s="16" t="s">
        <v>112</v>
      </c>
      <c r="J102" s="16" t="s">
        <v>112</v>
      </c>
      <c r="K102" s="16" t="s">
        <v>112</v>
      </c>
      <c r="L102" s="16" t="s">
        <v>112</v>
      </c>
      <c r="M102" s="16" t="s">
        <v>110</v>
      </c>
      <c r="N102" s="16">
        <v>74</v>
      </c>
      <c r="O102" s="16">
        <v>77</v>
      </c>
      <c r="P102" s="16">
        <v>85</v>
      </c>
      <c r="Q102" s="16">
        <v>38</v>
      </c>
      <c r="R102" s="16">
        <v>72</v>
      </c>
      <c r="S102" s="16">
        <v>66</v>
      </c>
      <c r="T102" s="16">
        <v>61</v>
      </c>
      <c r="U102" s="16">
        <v>69</v>
      </c>
      <c r="V102" s="16" t="s">
        <v>135</v>
      </c>
      <c r="W102" s="16">
        <v>542</v>
      </c>
      <c r="X102" s="16">
        <v>100</v>
      </c>
      <c r="Y102" s="16" t="s">
        <v>192</v>
      </c>
      <c r="Z102" s="16" t="s">
        <v>192</v>
      </c>
      <c r="AA102" s="18"/>
      <c r="AB102" s="16" t="s">
        <v>192</v>
      </c>
      <c r="AC102" s="16" t="s">
        <v>192</v>
      </c>
      <c r="AD102" s="18"/>
      <c r="AE102" s="16" t="s">
        <v>193</v>
      </c>
      <c r="AF102" s="16">
        <v>75</v>
      </c>
      <c r="AG102" s="16">
        <v>88</v>
      </c>
      <c r="AH102" s="16" t="s">
        <v>194</v>
      </c>
      <c r="AI102" s="16">
        <v>5</v>
      </c>
    </row>
    <row r="103" spans="1:35">
      <c r="A103" s="16">
        <v>2331</v>
      </c>
      <c r="B103" s="16" t="s">
        <v>285</v>
      </c>
      <c r="C103" s="17" t="s">
        <v>132</v>
      </c>
      <c r="D103" s="16" t="s">
        <v>132</v>
      </c>
      <c r="E103" s="16" t="s">
        <v>132</v>
      </c>
      <c r="F103" s="16" t="s">
        <v>132</v>
      </c>
      <c r="G103" s="16" t="s">
        <v>132</v>
      </c>
      <c r="H103" s="16" t="s">
        <v>132</v>
      </c>
      <c r="I103" s="16" t="s">
        <v>132</v>
      </c>
      <c r="J103" s="16" t="s">
        <v>114</v>
      </c>
      <c r="K103" s="16" t="s">
        <v>132</v>
      </c>
      <c r="L103" s="16" t="s">
        <v>112</v>
      </c>
      <c r="M103" s="16" t="s">
        <v>132</v>
      </c>
      <c r="N103" s="16">
        <v>82</v>
      </c>
      <c r="O103" s="16">
        <v>81</v>
      </c>
      <c r="P103" s="16">
        <v>99</v>
      </c>
      <c r="Q103" s="16">
        <v>39</v>
      </c>
      <c r="R103" s="16">
        <v>72</v>
      </c>
      <c r="S103" s="16">
        <v>62</v>
      </c>
      <c r="T103" s="16">
        <v>61</v>
      </c>
      <c r="U103" s="16">
        <v>61</v>
      </c>
      <c r="V103" s="16" t="s">
        <v>135</v>
      </c>
      <c r="W103" s="16">
        <v>557</v>
      </c>
      <c r="X103" s="16">
        <v>100</v>
      </c>
      <c r="Y103" s="16" t="s">
        <v>192</v>
      </c>
      <c r="Z103" s="16" t="s">
        <v>192</v>
      </c>
      <c r="AA103" s="18"/>
      <c r="AB103" s="16" t="s">
        <v>192</v>
      </c>
      <c r="AC103" s="16" t="s">
        <v>192</v>
      </c>
      <c r="AD103" s="18"/>
      <c r="AE103" s="16" t="s">
        <v>193</v>
      </c>
      <c r="AF103" s="16">
        <v>72</v>
      </c>
      <c r="AG103" s="16">
        <v>98</v>
      </c>
      <c r="AH103" s="16" t="s">
        <v>194</v>
      </c>
      <c r="AI103" s="16">
        <v>5</v>
      </c>
    </row>
    <row r="104" spans="1:35">
      <c r="A104" s="16">
        <v>2341</v>
      </c>
      <c r="B104" s="16" t="s">
        <v>286</v>
      </c>
      <c r="C104" s="17" t="s">
        <v>132</v>
      </c>
      <c r="D104" s="16" t="s">
        <v>132</v>
      </c>
      <c r="E104" s="16" t="s">
        <v>132</v>
      </c>
      <c r="F104" s="16" t="s">
        <v>132</v>
      </c>
      <c r="G104" s="16" t="s">
        <v>132</v>
      </c>
      <c r="H104" s="16" t="s">
        <v>132</v>
      </c>
      <c r="I104" s="16" t="s">
        <v>132</v>
      </c>
      <c r="J104" s="16" t="s">
        <v>132</v>
      </c>
      <c r="K104" s="16" t="s">
        <v>114</v>
      </c>
      <c r="L104" s="16" t="s">
        <v>132</v>
      </c>
      <c r="M104" s="16" t="s">
        <v>112</v>
      </c>
      <c r="N104" s="16">
        <v>86</v>
      </c>
      <c r="O104" s="16">
        <v>88</v>
      </c>
      <c r="P104" s="16">
        <v>98</v>
      </c>
      <c r="Q104" s="16">
        <v>51</v>
      </c>
      <c r="R104" s="16">
        <v>73</v>
      </c>
      <c r="S104" s="16">
        <v>74</v>
      </c>
      <c r="T104" s="16">
        <v>65</v>
      </c>
      <c r="U104" s="16">
        <v>63</v>
      </c>
      <c r="V104" s="16" t="s">
        <v>135</v>
      </c>
      <c r="W104" s="16">
        <v>598</v>
      </c>
      <c r="X104" s="16">
        <v>100</v>
      </c>
      <c r="Y104" s="16" t="s">
        <v>192</v>
      </c>
      <c r="Z104" s="16" t="s">
        <v>192</v>
      </c>
      <c r="AA104" s="18"/>
      <c r="AB104" s="16" t="s">
        <v>192</v>
      </c>
      <c r="AC104" s="16" t="s">
        <v>192</v>
      </c>
      <c r="AD104" s="18"/>
      <c r="AE104" s="16" t="s">
        <v>193</v>
      </c>
      <c r="AF104" s="16">
        <v>50</v>
      </c>
      <c r="AG104" s="16">
        <v>95</v>
      </c>
      <c r="AH104" s="16" t="s">
        <v>194</v>
      </c>
      <c r="AI104" s="16">
        <v>5</v>
      </c>
    </row>
    <row r="105" spans="1:35">
      <c r="A105" s="16">
        <v>2351</v>
      </c>
      <c r="B105" s="16" t="s">
        <v>287</v>
      </c>
      <c r="C105" s="17" t="s">
        <v>112</v>
      </c>
      <c r="D105" s="16" t="s">
        <v>114</v>
      </c>
      <c r="E105" s="16" t="s">
        <v>112</v>
      </c>
      <c r="F105" s="16" t="s">
        <v>112</v>
      </c>
      <c r="G105" s="16" t="s">
        <v>110</v>
      </c>
      <c r="H105" s="16" t="s">
        <v>112</v>
      </c>
      <c r="I105" s="16" t="s">
        <v>112</v>
      </c>
      <c r="J105" s="16" t="s">
        <v>112</v>
      </c>
      <c r="K105" s="16" t="s">
        <v>110</v>
      </c>
      <c r="L105" s="16" t="s">
        <v>110</v>
      </c>
      <c r="M105" s="16" t="s">
        <v>116</v>
      </c>
      <c r="N105" s="16">
        <v>60</v>
      </c>
      <c r="O105" s="16">
        <v>66</v>
      </c>
      <c r="P105" s="16">
        <v>85</v>
      </c>
      <c r="Q105" s="16">
        <v>34</v>
      </c>
      <c r="R105" s="16">
        <v>67</v>
      </c>
      <c r="S105" s="16">
        <v>67</v>
      </c>
      <c r="T105" s="16">
        <v>53</v>
      </c>
      <c r="U105" s="16">
        <v>61</v>
      </c>
      <c r="V105" s="16" t="s">
        <v>135</v>
      </c>
      <c r="W105" s="16">
        <v>493</v>
      </c>
      <c r="X105" s="16">
        <v>100</v>
      </c>
      <c r="Y105" s="16" t="s">
        <v>192</v>
      </c>
      <c r="Z105" s="16" t="s">
        <v>192</v>
      </c>
      <c r="AA105" s="18"/>
      <c r="AB105" s="16" t="s">
        <v>192</v>
      </c>
      <c r="AC105" s="16" t="s">
        <v>192</v>
      </c>
      <c r="AD105" s="18"/>
      <c r="AE105" s="16" t="s">
        <v>193</v>
      </c>
      <c r="AF105" s="16">
        <v>97</v>
      </c>
      <c r="AG105" s="16">
        <v>99</v>
      </c>
      <c r="AH105" s="16" t="s">
        <v>194</v>
      </c>
      <c r="AI105" s="16">
        <v>5</v>
      </c>
    </row>
    <row r="106" spans="1:35">
      <c r="A106" s="16">
        <v>2361</v>
      </c>
      <c r="B106" s="16" t="s">
        <v>288</v>
      </c>
      <c r="C106" s="17" t="s">
        <v>132</v>
      </c>
      <c r="D106" s="16" t="s">
        <v>132</v>
      </c>
      <c r="E106" s="16" t="s">
        <v>112</v>
      </c>
      <c r="F106" s="16" t="s">
        <v>114</v>
      </c>
      <c r="G106" s="16" t="s">
        <v>114</v>
      </c>
      <c r="H106" s="16" t="s">
        <v>112</v>
      </c>
      <c r="I106" s="16" t="s">
        <v>112</v>
      </c>
      <c r="J106" s="16" t="s">
        <v>110</v>
      </c>
      <c r="K106" s="16" t="s">
        <v>112</v>
      </c>
      <c r="L106" s="16" t="s">
        <v>110</v>
      </c>
      <c r="M106" s="16" t="s">
        <v>110</v>
      </c>
      <c r="N106" s="16">
        <v>68</v>
      </c>
      <c r="O106" s="16">
        <v>75</v>
      </c>
      <c r="P106" s="16">
        <v>84</v>
      </c>
      <c r="Q106" s="16">
        <v>51</v>
      </c>
      <c r="R106" s="16">
        <v>61</v>
      </c>
      <c r="S106" s="16">
        <v>61</v>
      </c>
      <c r="T106" s="16">
        <v>58</v>
      </c>
      <c r="U106" s="16">
        <v>70</v>
      </c>
      <c r="V106" s="16" t="s">
        <v>135</v>
      </c>
      <c r="W106" s="16">
        <v>528</v>
      </c>
      <c r="X106" s="16">
        <v>100</v>
      </c>
      <c r="Y106" s="16" t="s">
        <v>192</v>
      </c>
      <c r="Z106" s="16" t="s">
        <v>192</v>
      </c>
      <c r="AA106" s="18"/>
      <c r="AB106" s="16" t="s">
        <v>192</v>
      </c>
      <c r="AC106" s="16" t="s">
        <v>192</v>
      </c>
      <c r="AD106" s="18"/>
      <c r="AE106" s="16" t="s">
        <v>193</v>
      </c>
      <c r="AF106" s="16">
        <v>87</v>
      </c>
      <c r="AG106" s="16">
        <v>97</v>
      </c>
      <c r="AH106" s="16" t="s">
        <v>194</v>
      </c>
      <c r="AI106" s="16">
        <v>5</v>
      </c>
    </row>
    <row r="107" spans="1:35">
      <c r="A107" s="16">
        <v>2371</v>
      </c>
      <c r="B107" s="16" t="s">
        <v>289</v>
      </c>
      <c r="C107" s="17" t="s">
        <v>112</v>
      </c>
      <c r="D107" s="16" t="s">
        <v>132</v>
      </c>
      <c r="E107" s="16"/>
      <c r="F107" s="16"/>
      <c r="G107" s="16"/>
      <c r="H107" s="16"/>
      <c r="I107" s="16"/>
      <c r="J107" s="16"/>
      <c r="K107" s="16"/>
      <c r="L107" s="16"/>
      <c r="M107" s="16"/>
      <c r="N107" s="16">
        <v>70</v>
      </c>
      <c r="O107" s="16">
        <v>70</v>
      </c>
      <c r="P107" s="16">
        <v>90</v>
      </c>
      <c r="Q107" s="16">
        <v>30</v>
      </c>
      <c r="R107" s="16">
        <v>63</v>
      </c>
      <c r="S107" s="16">
        <v>53</v>
      </c>
      <c r="T107" s="16">
        <v>55</v>
      </c>
      <c r="U107" s="16">
        <v>47</v>
      </c>
      <c r="V107" s="16" t="s">
        <v>135</v>
      </c>
      <c r="W107" s="16">
        <v>478</v>
      </c>
      <c r="X107" s="16">
        <v>99</v>
      </c>
      <c r="Y107" s="16" t="s">
        <v>192</v>
      </c>
      <c r="Z107" s="16" t="s">
        <v>192</v>
      </c>
      <c r="AA107" s="18"/>
      <c r="AB107" s="16" t="s">
        <v>192</v>
      </c>
      <c r="AC107" s="16" t="s">
        <v>193</v>
      </c>
      <c r="AD107" s="18"/>
      <c r="AE107" s="16" t="s">
        <v>193</v>
      </c>
      <c r="AF107" s="16">
        <v>81</v>
      </c>
      <c r="AG107" s="16">
        <v>98</v>
      </c>
      <c r="AH107" s="16" t="s">
        <v>194</v>
      </c>
      <c r="AI107" s="16">
        <v>5</v>
      </c>
    </row>
    <row r="108" spans="1:35">
      <c r="A108" s="16">
        <v>2401</v>
      </c>
      <c r="B108" s="16" t="s">
        <v>290</v>
      </c>
      <c r="C108" s="17" t="s">
        <v>114</v>
      </c>
      <c r="D108" s="16" t="s">
        <v>132</v>
      </c>
      <c r="E108" s="16" t="s">
        <v>112</v>
      </c>
      <c r="F108" s="16" t="s">
        <v>132</v>
      </c>
      <c r="G108" s="16" t="s">
        <v>112</v>
      </c>
      <c r="H108" s="16" t="s">
        <v>112</v>
      </c>
      <c r="I108" s="16" t="s">
        <v>112</v>
      </c>
      <c r="J108" s="16" t="s">
        <v>114</v>
      </c>
      <c r="K108" s="16" t="s">
        <v>112</v>
      </c>
      <c r="L108" s="16" t="s">
        <v>112</v>
      </c>
      <c r="M108" s="16" t="s">
        <v>110</v>
      </c>
      <c r="N108" s="16">
        <v>68</v>
      </c>
      <c r="O108" s="16">
        <v>67</v>
      </c>
      <c r="P108" s="16">
        <v>98</v>
      </c>
      <c r="Q108" s="16">
        <v>30</v>
      </c>
      <c r="R108" s="16">
        <v>69</v>
      </c>
      <c r="S108" s="16">
        <v>62</v>
      </c>
      <c r="T108" s="16">
        <v>61</v>
      </c>
      <c r="U108" s="16">
        <v>64</v>
      </c>
      <c r="V108" s="16" t="s">
        <v>135</v>
      </c>
      <c r="W108" s="16">
        <v>519</v>
      </c>
      <c r="X108" s="16">
        <v>100</v>
      </c>
      <c r="Y108" s="16" t="s">
        <v>192</v>
      </c>
      <c r="Z108" s="16" t="s">
        <v>192</v>
      </c>
      <c r="AA108" s="18"/>
      <c r="AB108" s="16" t="s">
        <v>192</v>
      </c>
      <c r="AC108" s="16" t="s">
        <v>192</v>
      </c>
      <c r="AD108" s="18"/>
      <c r="AE108" s="16" t="s">
        <v>193</v>
      </c>
      <c r="AF108" s="16">
        <v>82</v>
      </c>
      <c r="AG108" s="16">
        <v>99</v>
      </c>
      <c r="AH108" s="16" t="s">
        <v>194</v>
      </c>
      <c r="AI108" s="16">
        <v>5</v>
      </c>
    </row>
    <row r="109" spans="1:35">
      <c r="A109" s="16">
        <v>2441</v>
      </c>
      <c r="B109" s="16" t="s">
        <v>291</v>
      </c>
      <c r="C109" s="17" t="s">
        <v>132</v>
      </c>
      <c r="D109" s="16" t="s">
        <v>132</v>
      </c>
      <c r="E109" s="16" t="s">
        <v>132</v>
      </c>
      <c r="F109" s="16" t="s">
        <v>132</v>
      </c>
      <c r="G109" s="16" t="s">
        <v>132</v>
      </c>
      <c r="H109" s="16" t="s">
        <v>132</v>
      </c>
      <c r="I109" s="16" t="s">
        <v>132</v>
      </c>
      <c r="J109" s="16" t="s">
        <v>132</v>
      </c>
      <c r="K109" s="16" t="s">
        <v>132</v>
      </c>
      <c r="L109" s="16" t="s">
        <v>114</v>
      </c>
      <c r="M109" s="16" t="s">
        <v>112</v>
      </c>
      <c r="N109" s="16">
        <v>90</v>
      </c>
      <c r="O109" s="16">
        <v>90</v>
      </c>
      <c r="P109" s="16">
        <v>92</v>
      </c>
      <c r="Q109" s="16">
        <v>67</v>
      </c>
      <c r="R109" s="16">
        <v>80</v>
      </c>
      <c r="S109" s="16">
        <v>78</v>
      </c>
      <c r="T109" s="16">
        <v>74</v>
      </c>
      <c r="U109" s="16">
        <v>70</v>
      </c>
      <c r="V109" s="16" t="s">
        <v>135</v>
      </c>
      <c r="W109" s="16">
        <v>641</v>
      </c>
      <c r="X109" s="16">
        <v>100</v>
      </c>
      <c r="Y109" s="16" t="s">
        <v>192</v>
      </c>
      <c r="Z109" s="16" t="s">
        <v>192</v>
      </c>
      <c r="AA109" s="18"/>
      <c r="AB109" s="16" t="s">
        <v>192</v>
      </c>
      <c r="AC109" s="16" t="s">
        <v>192</v>
      </c>
      <c r="AD109" s="18"/>
      <c r="AE109" s="16" t="s">
        <v>193</v>
      </c>
      <c r="AF109" s="16">
        <v>24</v>
      </c>
      <c r="AG109" s="16">
        <v>45</v>
      </c>
      <c r="AH109" s="16" t="s">
        <v>194</v>
      </c>
      <c r="AI109" s="16">
        <v>5</v>
      </c>
    </row>
    <row r="110" spans="1:35">
      <c r="A110" s="16">
        <v>2501</v>
      </c>
      <c r="B110" s="16" t="s">
        <v>292</v>
      </c>
      <c r="C110" s="17" t="s">
        <v>112</v>
      </c>
      <c r="D110" s="16" t="s">
        <v>116</v>
      </c>
      <c r="E110" s="16" t="s">
        <v>110</v>
      </c>
      <c r="F110" s="16" t="s">
        <v>112</v>
      </c>
      <c r="G110" s="16" t="s">
        <v>116</v>
      </c>
      <c r="H110" s="16" t="s">
        <v>116</v>
      </c>
      <c r="I110" s="16" t="s">
        <v>116</v>
      </c>
      <c r="J110" s="16" t="s">
        <v>110</v>
      </c>
      <c r="K110" s="16" t="s">
        <v>110</v>
      </c>
      <c r="L110" s="16" t="s">
        <v>110</v>
      </c>
      <c r="M110" s="16" t="s">
        <v>110</v>
      </c>
      <c r="N110" s="16">
        <v>42</v>
      </c>
      <c r="O110" s="16">
        <v>70</v>
      </c>
      <c r="P110" s="16">
        <v>63</v>
      </c>
      <c r="Q110" s="16">
        <v>6</v>
      </c>
      <c r="R110" s="16">
        <v>58</v>
      </c>
      <c r="S110" s="16">
        <v>82</v>
      </c>
      <c r="T110" s="16">
        <v>59</v>
      </c>
      <c r="U110" s="16">
        <v>90</v>
      </c>
      <c r="V110" s="16" t="s">
        <v>135</v>
      </c>
      <c r="W110" s="16">
        <v>470</v>
      </c>
      <c r="X110" s="16">
        <v>100</v>
      </c>
      <c r="Y110" s="16" t="s">
        <v>193</v>
      </c>
      <c r="Z110" s="16" t="s">
        <v>192</v>
      </c>
      <c r="AA110" s="18"/>
      <c r="AB110" s="16" t="s">
        <v>192</v>
      </c>
      <c r="AC110" s="16" t="s">
        <v>192</v>
      </c>
      <c r="AD110" s="18"/>
      <c r="AE110" s="16" t="s">
        <v>193</v>
      </c>
      <c r="AF110" s="16">
        <v>99</v>
      </c>
      <c r="AG110" s="16">
        <v>100</v>
      </c>
      <c r="AH110" s="16" t="s">
        <v>194</v>
      </c>
      <c r="AI110" s="16">
        <v>5</v>
      </c>
    </row>
    <row r="111" spans="1:35">
      <c r="A111" s="16">
        <v>2511</v>
      </c>
      <c r="B111" s="16" t="s">
        <v>293</v>
      </c>
      <c r="C111" s="17" t="s">
        <v>132</v>
      </c>
      <c r="D111" s="16" t="s">
        <v>132</v>
      </c>
      <c r="E111" s="16" t="s">
        <v>132</v>
      </c>
      <c r="F111" s="16" t="s">
        <v>132</v>
      </c>
      <c r="G111" s="16" t="s">
        <v>132</v>
      </c>
      <c r="H111" s="16" t="s">
        <v>132</v>
      </c>
      <c r="I111" s="16" t="s">
        <v>132</v>
      </c>
      <c r="J111" s="16" t="s">
        <v>132</v>
      </c>
      <c r="K111" s="16" t="s">
        <v>112</v>
      </c>
      <c r="L111" s="16" t="s">
        <v>112</v>
      </c>
      <c r="M111" s="16" t="s">
        <v>110</v>
      </c>
      <c r="N111" s="16">
        <v>80</v>
      </c>
      <c r="O111" s="16">
        <v>81</v>
      </c>
      <c r="P111" s="16">
        <v>89</v>
      </c>
      <c r="Q111" s="16">
        <v>50</v>
      </c>
      <c r="R111" s="16">
        <v>67</v>
      </c>
      <c r="S111" s="16">
        <v>70</v>
      </c>
      <c r="T111" s="16">
        <v>64</v>
      </c>
      <c r="U111" s="16">
        <v>68</v>
      </c>
      <c r="V111" s="16" t="s">
        <v>135</v>
      </c>
      <c r="W111" s="16">
        <v>569</v>
      </c>
      <c r="X111" s="16">
        <v>100</v>
      </c>
      <c r="Y111" s="16" t="s">
        <v>192</v>
      </c>
      <c r="Z111" s="16" t="s">
        <v>192</v>
      </c>
      <c r="AA111" s="18"/>
      <c r="AB111" s="16" t="s">
        <v>192</v>
      </c>
      <c r="AC111" s="16" t="s">
        <v>192</v>
      </c>
      <c r="AD111" s="18"/>
      <c r="AE111" s="16" t="s">
        <v>193</v>
      </c>
      <c r="AF111" s="16">
        <v>69</v>
      </c>
      <c r="AG111" s="16">
        <v>95</v>
      </c>
      <c r="AH111" s="16" t="s">
        <v>194</v>
      </c>
      <c r="AI111" s="16">
        <v>5</v>
      </c>
    </row>
    <row r="112" spans="1:35">
      <c r="A112" s="16">
        <v>2521</v>
      </c>
      <c r="B112" s="16" t="s">
        <v>294</v>
      </c>
      <c r="C112" s="17" t="s">
        <v>132</v>
      </c>
      <c r="D112" s="16" t="s">
        <v>132</v>
      </c>
      <c r="E112" s="16" t="s">
        <v>132</v>
      </c>
      <c r="F112" s="16" t="s">
        <v>132</v>
      </c>
      <c r="G112" s="16" t="s">
        <v>132</v>
      </c>
      <c r="H112" s="16" t="s">
        <v>132</v>
      </c>
      <c r="I112" s="16" t="s">
        <v>132</v>
      </c>
      <c r="J112" s="16" t="s">
        <v>132</v>
      </c>
      <c r="K112" s="16" t="s">
        <v>132</v>
      </c>
      <c r="L112" s="16" t="s">
        <v>132</v>
      </c>
      <c r="M112" s="16" t="s">
        <v>112</v>
      </c>
      <c r="N112" s="16">
        <v>85</v>
      </c>
      <c r="O112" s="16">
        <v>82</v>
      </c>
      <c r="P112" s="16">
        <v>90</v>
      </c>
      <c r="Q112" s="16">
        <v>67</v>
      </c>
      <c r="R112" s="16">
        <v>79</v>
      </c>
      <c r="S112" s="16">
        <v>63</v>
      </c>
      <c r="T112" s="16">
        <v>72</v>
      </c>
      <c r="U112" s="16">
        <v>56</v>
      </c>
      <c r="V112" s="16" t="s">
        <v>135</v>
      </c>
      <c r="W112" s="16">
        <v>594</v>
      </c>
      <c r="X112" s="16">
        <v>100</v>
      </c>
      <c r="Y112" s="16" t="s">
        <v>192</v>
      </c>
      <c r="Z112" s="16" t="s">
        <v>192</v>
      </c>
      <c r="AA112" s="18"/>
      <c r="AB112" s="16" t="s">
        <v>192</v>
      </c>
      <c r="AC112" s="16" t="s">
        <v>192</v>
      </c>
      <c r="AD112" s="18"/>
      <c r="AE112" s="16" t="s">
        <v>193</v>
      </c>
      <c r="AF112" s="16">
        <v>53</v>
      </c>
      <c r="AG112" s="16">
        <v>91</v>
      </c>
      <c r="AH112" s="16" t="s">
        <v>194</v>
      </c>
      <c r="AI112" s="16">
        <v>5</v>
      </c>
    </row>
    <row r="113" spans="1:35">
      <c r="A113" s="16">
        <v>2541</v>
      </c>
      <c r="B113" s="16" t="s">
        <v>295</v>
      </c>
      <c r="C113" s="17" t="s">
        <v>132</v>
      </c>
      <c r="D113" s="16" t="s">
        <v>132</v>
      </c>
      <c r="E113" s="16" t="s">
        <v>132</v>
      </c>
      <c r="F113" s="16" t="s">
        <v>114</v>
      </c>
      <c r="G113" s="16" t="s">
        <v>132</v>
      </c>
      <c r="H113" s="16" t="s">
        <v>132</v>
      </c>
      <c r="I113" s="16" t="s">
        <v>132</v>
      </c>
      <c r="J113" s="16" t="s">
        <v>132</v>
      </c>
      <c r="K113" s="16" t="s">
        <v>114</v>
      </c>
      <c r="L113" s="16" t="s">
        <v>112</v>
      </c>
      <c r="M113" s="16" t="s">
        <v>114</v>
      </c>
      <c r="N113" s="16">
        <v>85</v>
      </c>
      <c r="O113" s="16">
        <v>85</v>
      </c>
      <c r="P113" s="16">
        <v>97</v>
      </c>
      <c r="Q113" s="16">
        <v>53</v>
      </c>
      <c r="R113" s="16">
        <v>74</v>
      </c>
      <c r="S113" s="16">
        <v>78</v>
      </c>
      <c r="T113" s="16">
        <v>55</v>
      </c>
      <c r="U113" s="16">
        <v>68</v>
      </c>
      <c r="V113" s="16" t="s">
        <v>135</v>
      </c>
      <c r="W113" s="16">
        <v>595</v>
      </c>
      <c r="X113" s="16">
        <v>100</v>
      </c>
      <c r="Y113" s="16" t="s">
        <v>192</v>
      </c>
      <c r="Z113" s="16" t="s">
        <v>192</v>
      </c>
      <c r="AA113" s="18"/>
      <c r="AB113" s="16" t="s">
        <v>192</v>
      </c>
      <c r="AC113" s="16" t="s">
        <v>192</v>
      </c>
      <c r="AD113" s="18"/>
      <c r="AE113" s="16" t="s">
        <v>193</v>
      </c>
      <c r="AF113" s="16">
        <v>27</v>
      </c>
      <c r="AG113" s="16">
        <v>50</v>
      </c>
      <c r="AH113" s="16" t="s">
        <v>194</v>
      </c>
      <c r="AI113" s="16">
        <v>5</v>
      </c>
    </row>
    <row r="114" spans="1:35">
      <c r="A114" s="16">
        <v>2581</v>
      </c>
      <c r="B114" s="16" t="s">
        <v>296</v>
      </c>
      <c r="C114" s="17" t="s">
        <v>132</v>
      </c>
      <c r="D114" s="16" t="s">
        <v>114</v>
      </c>
      <c r="E114" s="16" t="s">
        <v>132</v>
      </c>
      <c r="F114" s="16" t="s">
        <v>132</v>
      </c>
      <c r="G114" s="16" t="s">
        <v>132</v>
      </c>
      <c r="H114" s="16" t="s">
        <v>132</v>
      </c>
      <c r="I114" s="16" t="s">
        <v>114</v>
      </c>
      <c r="J114" s="16" t="s">
        <v>114</v>
      </c>
      <c r="K114" s="16" t="s">
        <v>112</v>
      </c>
      <c r="L114" s="16" t="s">
        <v>112</v>
      </c>
      <c r="M114" s="16" t="s">
        <v>110</v>
      </c>
      <c r="N114" s="16">
        <v>72</v>
      </c>
      <c r="O114" s="16">
        <v>72</v>
      </c>
      <c r="P114" s="16">
        <v>94</v>
      </c>
      <c r="Q114" s="16">
        <v>41</v>
      </c>
      <c r="R114" s="16">
        <v>70</v>
      </c>
      <c r="S114" s="16">
        <v>70</v>
      </c>
      <c r="T114" s="16">
        <v>62</v>
      </c>
      <c r="U114" s="16">
        <v>74</v>
      </c>
      <c r="V114" s="16" t="s">
        <v>135</v>
      </c>
      <c r="W114" s="16">
        <v>555</v>
      </c>
      <c r="X114" s="16">
        <v>100</v>
      </c>
      <c r="Y114" s="16" t="s">
        <v>193</v>
      </c>
      <c r="Z114" s="16" t="s">
        <v>192</v>
      </c>
      <c r="AA114" s="18"/>
      <c r="AB114" s="16" t="s">
        <v>192</v>
      </c>
      <c r="AC114" s="16" t="s">
        <v>192</v>
      </c>
      <c r="AD114" s="18"/>
      <c r="AE114" s="16" t="s">
        <v>193</v>
      </c>
      <c r="AF114" s="16">
        <v>78</v>
      </c>
      <c r="AG114" s="16">
        <v>97</v>
      </c>
      <c r="AH114" s="16" t="s">
        <v>194</v>
      </c>
      <c r="AI114" s="16">
        <v>5</v>
      </c>
    </row>
    <row r="115" spans="1:35">
      <c r="A115" s="16">
        <v>2641</v>
      </c>
      <c r="B115" s="16" t="s">
        <v>297</v>
      </c>
      <c r="C115" s="17" t="s">
        <v>132</v>
      </c>
      <c r="D115" s="16" t="s">
        <v>132</v>
      </c>
      <c r="E115" s="16" t="s">
        <v>132</v>
      </c>
      <c r="F115" s="16" t="s">
        <v>132</v>
      </c>
      <c r="G115" s="16" t="s">
        <v>132</v>
      </c>
      <c r="H115" s="16" t="s">
        <v>132</v>
      </c>
      <c r="I115" s="16" t="s">
        <v>114</v>
      </c>
      <c r="J115" s="16" t="s">
        <v>132</v>
      </c>
      <c r="K115" s="16" t="s">
        <v>114</v>
      </c>
      <c r="L115" s="16" t="s">
        <v>114</v>
      </c>
      <c r="M115" s="16" t="s">
        <v>112</v>
      </c>
      <c r="N115" s="16">
        <v>91</v>
      </c>
      <c r="O115" s="16">
        <v>89</v>
      </c>
      <c r="P115" s="16">
        <v>94</v>
      </c>
      <c r="Q115" s="16">
        <v>71</v>
      </c>
      <c r="R115" s="16">
        <v>74</v>
      </c>
      <c r="S115" s="16">
        <v>71</v>
      </c>
      <c r="T115" s="16">
        <v>58</v>
      </c>
      <c r="U115" s="16">
        <v>80</v>
      </c>
      <c r="V115" s="16" t="s">
        <v>135</v>
      </c>
      <c r="W115" s="16">
        <v>628</v>
      </c>
      <c r="X115" s="16">
        <v>100</v>
      </c>
      <c r="Y115" s="16" t="s">
        <v>192</v>
      </c>
      <c r="Z115" s="16" t="s">
        <v>192</v>
      </c>
      <c r="AA115" s="18"/>
      <c r="AB115" s="16" t="s">
        <v>192</v>
      </c>
      <c r="AC115" s="16" t="s">
        <v>192</v>
      </c>
      <c r="AD115" s="18"/>
      <c r="AE115" s="16" t="s">
        <v>193</v>
      </c>
      <c r="AF115" s="16">
        <v>37</v>
      </c>
      <c r="AG115" s="16">
        <v>82</v>
      </c>
      <c r="AH115" s="16" t="s">
        <v>194</v>
      </c>
      <c r="AI115" s="16">
        <v>5</v>
      </c>
    </row>
    <row r="116" spans="1:35">
      <c r="A116" s="16">
        <v>2651</v>
      </c>
      <c r="B116" s="16" t="s">
        <v>298</v>
      </c>
      <c r="C116" s="17" t="s">
        <v>132</v>
      </c>
      <c r="D116" s="16" t="s">
        <v>132</v>
      </c>
      <c r="E116" s="16" t="s">
        <v>132</v>
      </c>
      <c r="F116" s="16" t="s">
        <v>132</v>
      </c>
      <c r="G116" s="16" t="s">
        <v>132</v>
      </c>
      <c r="H116" s="16" t="s">
        <v>132</v>
      </c>
      <c r="I116" s="16" t="s">
        <v>132</v>
      </c>
      <c r="J116" s="16" t="s">
        <v>132</v>
      </c>
      <c r="K116" s="16" t="s">
        <v>132</v>
      </c>
      <c r="L116" s="16" t="s">
        <v>112</v>
      </c>
      <c r="M116" s="16" t="s">
        <v>114</v>
      </c>
      <c r="N116" s="16">
        <v>87</v>
      </c>
      <c r="O116" s="16">
        <v>87</v>
      </c>
      <c r="P116" s="16">
        <v>93</v>
      </c>
      <c r="Q116" s="16">
        <v>82</v>
      </c>
      <c r="R116" s="16">
        <v>80</v>
      </c>
      <c r="S116" s="16">
        <v>66</v>
      </c>
      <c r="T116" s="16">
        <v>81</v>
      </c>
      <c r="U116" s="16">
        <v>70</v>
      </c>
      <c r="V116" s="16" t="s">
        <v>135</v>
      </c>
      <c r="W116" s="16">
        <v>646</v>
      </c>
      <c r="X116" s="16">
        <v>100</v>
      </c>
      <c r="Y116" s="16" t="s">
        <v>192</v>
      </c>
      <c r="Z116" s="16" t="s">
        <v>192</v>
      </c>
      <c r="AA116" s="18"/>
      <c r="AB116" s="16" t="s">
        <v>192</v>
      </c>
      <c r="AC116" s="16" t="s">
        <v>192</v>
      </c>
      <c r="AD116" s="18"/>
      <c r="AE116" s="16" t="s">
        <v>193</v>
      </c>
      <c r="AF116" s="16">
        <v>64</v>
      </c>
      <c r="AG116" s="16">
        <v>88</v>
      </c>
      <c r="AH116" s="16" t="s">
        <v>194</v>
      </c>
      <c r="AI116" s="16">
        <v>5</v>
      </c>
    </row>
    <row r="117" spans="1:35">
      <c r="A117" s="16">
        <v>2661</v>
      </c>
      <c r="B117" s="16" t="s">
        <v>299</v>
      </c>
      <c r="C117" s="17" t="s">
        <v>112</v>
      </c>
      <c r="D117" s="16" t="s">
        <v>114</v>
      </c>
      <c r="E117" s="16" t="s">
        <v>112</v>
      </c>
      <c r="F117" s="16" t="s">
        <v>114</v>
      </c>
      <c r="G117" s="16" t="s">
        <v>112</v>
      </c>
      <c r="H117" s="16" t="s">
        <v>114</v>
      </c>
      <c r="I117" s="16" t="s">
        <v>114</v>
      </c>
      <c r="J117" s="16" t="s">
        <v>114</v>
      </c>
      <c r="K117" s="16" t="s">
        <v>112</v>
      </c>
      <c r="L117" s="16" t="s">
        <v>112</v>
      </c>
      <c r="M117" s="16" t="s">
        <v>110</v>
      </c>
      <c r="N117" s="16">
        <v>62</v>
      </c>
      <c r="O117" s="16">
        <v>57</v>
      </c>
      <c r="P117" s="16">
        <v>70</v>
      </c>
      <c r="Q117" s="16">
        <v>39</v>
      </c>
      <c r="R117" s="16">
        <v>67</v>
      </c>
      <c r="S117" s="16">
        <v>63</v>
      </c>
      <c r="T117" s="16">
        <v>67</v>
      </c>
      <c r="U117" s="16">
        <v>65</v>
      </c>
      <c r="V117" s="16" t="s">
        <v>135</v>
      </c>
      <c r="W117" s="16">
        <v>490</v>
      </c>
      <c r="X117" s="16">
        <v>99</v>
      </c>
      <c r="Y117" s="16" t="s">
        <v>192</v>
      </c>
      <c r="Z117" s="16" t="s">
        <v>192</v>
      </c>
      <c r="AA117" s="18"/>
      <c r="AB117" s="16" t="s">
        <v>192</v>
      </c>
      <c r="AC117" s="16" t="s">
        <v>192</v>
      </c>
      <c r="AD117" s="18"/>
      <c r="AE117" s="16" t="s">
        <v>193</v>
      </c>
      <c r="AF117" s="16">
        <v>83</v>
      </c>
      <c r="AG117" s="16">
        <v>97</v>
      </c>
      <c r="AH117" s="16" t="s">
        <v>194</v>
      </c>
      <c r="AI117" s="16">
        <v>5</v>
      </c>
    </row>
    <row r="118" spans="1:35">
      <c r="A118" s="16">
        <v>2701</v>
      </c>
      <c r="B118" s="16" t="s">
        <v>41</v>
      </c>
      <c r="C118" s="17" t="s">
        <v>132</v>
      </c>
      <c r="D118" s="16" t="s">
        <v>132</v>
      </c>
      <c r="E118" s="16" t="s">
        <v>132</v>
      </c>
      <c r="F118" s="16" t="s">
        <v>132</v>
      </c>
      <c r="G118" s="16" t="s">
        <v>132</v>
      </c>
      <c r="H118" s="16" t="s">
        <v>132</v>
      </c>
      <c r="I118" s="16" t="s">
        <v>132</v>
      </c>
      <c r="J118" s="16" t="s">
        <v>132</v>
      </c>
      <c r="K118" s="16" t="s">
        <v>112</v>
      </c>
      <c r="L118" s="16" t="s">
        <v>114</v>
      </c>
      <c r="M118" s="16" t="s">
        <v>112</v>
      </c>
      <c r="N118" s="16">
        <v>81</v>
      </c>
      <c r="O118" s="16">
        <v>77</v>
      </c>
      <c r="P118" s="16">
        <v>95</v>
      </c>
      <c r="Q118" s="16">
        <v>55</v>
      </c>
      <c r="R118" s="16">
        <v>69</v>
      </c>
      <c r="S118" s="16">
        <v>66</v>
      </c>
      <c r="T118" s="16">
        <v>64</v>
      </c>
      <c r="U118" s="16">
        <v>58</v>
      </c>
      <c r="V118" s="16" t="s">
        <v>135</v>
      </c>
      <c r="W118" s="16">
        <v>565</v>
      </c>
      <c r="X118" s="16">
        <v>100</v>
      </c>
      <c r="Y118" s="16" t="s">
        <v>192</v>
      </c>
      <c r="Z118" s="16" t="s">
        <v>192</v>
      </c>
      <c r="AA118" s="18"/>
      <c r="AB118" s="16" t="s">
        <v>192</v>
      </c>
      <c r="AC118" s="16" t="s">
        <v>192</v>
      </c>
      <c r="AD118" s="18"/>
      <c r="AE118" s="16" t="s">
        <v>193</v>
      </c>
      <c r="AF118" s="16">
        <v>38</v>
      </c>
      <c r="AG118" s="16">
        <v>83</v>
      </c>
      <c r="AH118" s="16" t="s">
        <v>197</v>
      </c>
      <c r="AI118" s="16">
        <v>5</v>
      </c>
    </row>
    <row r="119" spans="1:35">
      <c r="A119" s="16">
        <v>2741</v>
      </c>
      <c r="B119" s="16" t="s">
        <v>300</v>
      </c>
      <c r="C119" s="17" t="s">
        <v>132</v>
      </c>
      <c r="D119" s="16" t="s">
        <v>132</v>
      </c>
      <c r="E119" s="16" t="s">
        <v>132</v>
      </c>
      <c r="F119" s="16" t="s">
        <v>132</v>
      </c>
      <c r="G119" s="16" t="s">
        <v>132</v>
      </c>
      <c r="H119" s="16" t="s">
        <v>132</v>
      </c>
      <c r="I119" s="16" t="s">
        <v>132</v>
      </c>
      <c r="J119" s="16" t="s">
        <v>132</v>
      </c>
      <c r="K119" s="16" t="s">
        <v>132</v>
      </c>
      <c r="L119" s="16" t="s">
        <v>114</v>
      </c>
      <c r="M119" s="16" t="s">
        <v>114</v>
      </c>
      <c r="N119" s="16">
        <v>92</v>
      </c>
      <c r="O119" s="16">
        <v>89</v>
      </c>
      <c r="P119" s="16">
        <v>99</v>
      </c>
      <c r="Q119" s="16">
        <v>77</v>
      </c>
      <c r="R119" s="16">
        <v>77</v>
      </c>
      <c r="S119" s="16">
        <v>79</v>
      </c>
      <c r="T119" s="16">
        <v>78</v>
      </c>
      <c r="U119" s="16">
        <v>74</v>
      </c>
      <c r="V119" s="16" t="s">
        <v>135</v>
      </c>
      <c r="W119" s="16">
        <v>665</v>
      </c>
      <c r="X119" s="16">
        <v>100</v>
      </c>
      <c r="Y119" s="16" t="s">
        <v>192</v>
      </c>
      <c r="Z119" s="16" t="s">
        <v>192</v>
      </c>
      <c r="AA119" s="18"/>
      <c r="AB119" s="16" t="s">
        <v>192</v>
      </c>
      <c r="AC119" s="16" t="s">
        <v>192</v>
      </c>
      <c r="AD119" s="18"/>
      <c r="AE119" s="16" t="s">
        <v>193</v>
      </c>
      <c r="AF119" s="16">
        <v>9</v>
      </c>
      <c r="AG119" s="16">
        <v>69</v>
      </c>
      <c r="AH119" s="16" t="s">
        <v>197</v>
      </c>
      <c r="AI119" s="16">
        <v>5</v>
      </c>
    </row>
    <row r="120" spans="1:35">
      <c r="A120" s="16">
        <v>2781</v>
      </c>
      <c r="B120" s="16" t="s">
        <v>301</v>
      </c>
      <c r="C120" s="17" t="s">
        <v>132</v>
      </c>
      <c r="D120" s="16" t="s">
        <v>132</v>
      </c>
      <c r="E120" s="16" t="s">
        <v>112</v>
      </c>
      <c r="F120" s="16" t="s">
        <v>132</v>
      </c>
      <c r="G120" s="16" t="s">
        <v>132</v>
      </c>
      <c r="H120" s="16" t="s">
        <v>114</v>
      </c>
      <c r="I120" s="16" t="s">
        <v>114</v>
      </c>
      <c r="J120" s="16" t="s">
        <v>132</v>
      </c>
      <c r="K120" s="16" t="s">
        <v>110</v>
      </c>
      <c r="L120" s="16" t="s">
        <v>110</v>
      </c>
      <c r="M120" s="16" t="s">
        <v>110</v>
      </c>
      <c r="N120" s="16">
        <v>75</v>
      </c>
      <c r="O120" s="16">
        <v>74</v>
      </c>
      <c r="P120" s="16">
        <v>92</v>
      </c>
      <c r="Q120" s="16">
        <v>44</v>
      </c>
      <c r="R120" s="16">
        <v>72</v>
      </c>
      <c r="S120" s="16">
        <v>57</v>
      </c>
      <c r="T120" s="16">
        <v>72</v>
      </c>
      <c r="U120" s="16">
        <v>68</v>
      </c>
      <c r="V120" s="16" t="s">
        <v>135</v>
      </c>
      <c r="W120" s="16">
        <v>554</v>
      </c>
      <c r="X120" s="16">
        <v>100</v>
      </c>
      <c r="Y120" s="16" t="s">
        <v>192</v>
      </c>
      <c r="Z120" s="16" t="s">
        <v>192</v>
      </c>
      <c r="AA120" s="18"/>
      <c r="AB120" s="16" t="s">
        <v>192</v>
      </c>
      <c r="AC120" s="16" t="s">
        <v>192</v>
      </c>
      <c r="AD120" s="18"/>
      <c r="AE120" s="16" t="s">
        <v>193</v>
      </c>
      <c r="AF120" s="16">
        <v>88</v>
      </c>
      <c r="AG120" s="16">
        <v>97</v>
      </c>
      <c r="AH120" s="16" t="s">
        <v>194</v>
      </c>
      <c r="AI120" s="16">
        <v>5</v>
      </c>
    </row>
    <row r="121" spans="1:35">
      <c r="A121" s="16">
        <v>2801</v>
      </c>
      <c r="B121" s="16" t="s">
        <v>302</v>
      </c>
      <c r="C121" s="17" t="s">
        <v>114</v>
      </c>
      <c r="D121" s="16" t="s">
        <v>114</v>
      </c>
      <c r="E121" s="16" t="s">
        <v>112</v>
      </c>
      <c r="F121" s="16" t="s">
        <v>132</v>
      </c>
      <c r="G121" s="16" t="s">
        <v>112</v>
      </c>
      <c r="H121" s="16" t="s">
        <v>114</v>
      </c>
      <c r="I121" s="16" t="s">
        <v>112</v>
      </c>
      <c r="J121" s="16" t="s">
        <v>112</v>
      </c>
      <c r="K121" s="16" t="s">
        <v>112</v>
      </c>
      <c r="L121" s="16" t="s">
        <v>110</v>
      </c>
      <c r="M121" s="16" t="s">
        <v>110</v>
      </c>
      <c r="N121" s="16">
        <v>59</v>
      </c>
      <c r="O121" s="16">
        <v>66</v>
      </c>
      <c r="P121" s="16">
        <v>90</v>
      </c>
      <c r="Q121" s="16">
        <v>34</v>
      </c>
      <c r="R121" s="16">
        <v>65</v>
      </c>
      <c r="S121" s="16">
        <v>59</v>
      </c>
      <c r="T121" s="16">
        <v>70</v>
      </c>
      <c r="U121" s="16">
        <v>65</v>
      </c>
      <c r="V121" s="16" t="s">
        <v>135</v>
      </c>
      <c r="W121" s="16">
        <v>508</v>
      </c>
      <c r="X121" s="16">
        <v>99</v>
      </c>
      <c r="Y121" s="16" t="s">
        <v>192</v>
      </c>
      <c r="Z121" s="16" t="s">
        <v>192</v>
      </c>
      <c r="AA121" s="18"/>
      <c r="AB121" s="16" t="s">
        <v>192</v>
      </c>
      <c r="AC121" s="16" t="s">
        <v>192</v>
      </c>
      <c r="AD121" s="18"/>
      <c r="AE121" s="16" t="s">
        <v>193</v>
      </c>
      <c r="AF121" s="16">
        <v>87</v>
      </c>
      <c r="AG121" s="16">
        <v>99</v>
      </c>
      <c r="AH121" s="16" t="s">
        <v>194</v>
      </c>
      <c r="AI121" s="16">
        <v>5</v>
      </c>
    </row>
    <row r="122" spans="1:35">
      <c r="A122" s="16">
        <v>2821</v>
      </c>
      <c r="B122" s="16" t="s">
        <v>303</v>
      </c>
      <c r="C122" s="17" t="s">
        <v>112</v>
      </c>
      <c r="D122" s="16" t="s">
        <v>112</v>
      </c>
      <c r="E122" s="16" t="s">
        <v>132</v>
      </c>
      <c r="F122" s="16" t="s">
        <v>132</v>
      </c>
      <c r="G122" s="16" t="s">
        <v>132</v>
      </c>
      <c r="H122" s="16" t="s">
        <v>110</v>
      </c>
      <c r="I122" s="16" t="s">
        <v>112</v>
      </c>
      <c r="J122" s="16" t="s">
        <v>112</v>
      </c>
      <c r="K122" s="16" t="s">
        <v>110</v>
      </c>
      <c r="L122" s="16" t="s">
        <v>110</v>
      </c>
      <c r="M122" s="16" t="s">
        <v>110</v>
      </c>
      <c r="N122" s="16">
        <v>57</v>
      </c>
      <c r="O122" s="16">
        <v>71</v>
      </c>
      <c r="P122" s="16">
        <v>91</v>
      </c>
      <c r="Q122" s="16">
        <v>39</v>
      </c>
      <c r="R122" s="16">
        <v>55</v>
      </c>
      <c r="S122" s="16">
        <v>55</v>
      </c>
      <c r="T122" s="16">
        <v>51</v>
      </c>
      <c r="U122" s="16">
        <v>56</v>
      </c>
      <c r="V122" s="16" t="s">
        <v>135</v>
      </c>
      <c r="W122" s="16">
        <v>475</v>
      </c>
      <c r="X122" s="16">
        <v>100</v>
      </c>
      <c r="Y122" s="16" t="s">
        <v>193</v>
      </c>
      <c r="Z122" s="16" t="s">
        <v>192</v>
      </c>
      <c r="AA122" s="18"/>
      <c r="AB122" s="16" t="s">
        <v>192</v>
      </c>
      <c r="AC122" s="16" t="s">
        <v>192</v>
      </c>
      <c r="AD122" s="18"/>
      <c r="AE122" s="16" t="s">
        <v>193</v>
      </c>
      <c r="AF122" s="16">
        <v>96</v>
      </c>
      <c r="AG122" s="16">
        <v>99</v>
      </c>
      <c r="AH122" s="16" t="s">
        <v>194</v>
      </c>
      <c r="AI122" s="16">
        <v>5</v>
      </c>
    </row>
    <row r="123" spans="1:35">
      <c r="A123" s="16">
        <v>2881</v>
      </c>
      <c r="B123" s="16" t="s">
        <v>304</v>
      </c>
      <c r="C123" s="17" t="s">
        <v>132</v>
      </c>
      <c r="D123" s="16" t="s">
        <v>132</v>
      </c>
      <c r="E123" s="16" t="s">
        <v>132</v>
      </c>
      <c r="F123" s="16" t="s">
        <v>132</v>
      </c>
      <c r="G123" s="16" t="s">
        <v>132</v>
      </c>
      <c r="H123" s="16" t="s">
        <v>132</v>
      </c>
      <c r="I123" s="16" t="s">
        <v>132</v>
      </c>
      <c r="J123" s="16" t="s">
        <v>132</v>
      </c>
      <c r="K123" s="16" t="s">
        <v>132</v>
      </c>
      <c r="L123" s="16" t="s">
        <v>132</v>
      </c>
      <c r="M123" s="16" t="s">
        <v>114</v>
      </c>
      <c r="N123" s="16">
        <v>90</v>
      </c>
      <c r="O123" s="16">
        <v>89</v>
      </c>
      <c r="P123" s="16">
        <v>94</v>
      </c>
      <c r="Q123" s="16">
        <v>72</v>
      </c>
      <c r="R123" s="16">
        <v>73</v>
      </c>
      <c r="S123" s="16">
        <v>71</v>
      </c>
      <c r="T123" s="16">
        <v>67</v>
      </c>
      <c r="U123" s="16">
        <v>55</v>
      </c>
      <c r="V123" s="16" t="s">
        <v>135</v>
      </c>
      <c r="W123" s="16">
        <v>611</v>
      </c>
      <c r="X123" s="16">
        <v>100</v>
      </c>
      <c r="Y123" s="16" t="s">
        <v>192</v>
      </c>
      <c r="Z123" s="16" t="s">
        <v>192</v>
      </c>
      <c r="AA123" s="18"/>
      <c r="AB123" s="16" t="s">
        <v>192</v>
      </c>
      <c r="AC123" s="16" t="s">
        <v>192</v>
      </c>
      <c r="AD123" s="18"/>
      <c r="AE123" s="16" t="s">
        <v>193</v>
      </c>
      <c r="AF123" s="16">
        <v>15</v>
      </c>
      <c r="AG123" s="16">
        <v>67</v>
      </c>
      <c r="AH123" s="16" t="s">
        <v>194</v>
      </c>
      <c r="AI123" s="16">
        <v>5</v>
      </c>
    </row>
    <row r="124" spans="1:35">
      <c r="A124" s="16">
        <v>2891</v>
      </c>
      <c r="B124" s="16" t="s">
        <v>305</v>
      </c>
      <c r="C124" s="17" t="s">
        <v>132</v>
      </c>
      <c r="D124" s="16" t="s">
        <v>132</v>
      </c>
      <c r="E124" s="16" t="s">
        <v>132</v>
      </c>
      <c r="F124" s="16" t="s">
        <v>132</v>
      </c>
      <c r="G124" s="16" t="s">
        <v>132</v>
      </c>
      <c r="H124" s="16" t="s">
        <v>132</v>
      </c>
      <c r="I124" s="16" t="s">
        <v>132</v>
      </c>
      <c r="J124" s="16" t="s">
        <v>114</v>
      </c>
      <c r="K124" s="16" t="s">
        <v>132</v>
      </c>
      <c r="L124" s="16" t="s">
        <v>132</v>
      </c>
      <c r="M124" s="16" t="s">
        <v>112</v>
      </c>
      <c r="N124" s="16">
        <v>86</v>
      </c>
      <c r="O124" s="16">
        <v>86</v>
      </c>
      <c r="P124" s="16">
        <v>94</v>
      </c>
      <c r="Q124" s="16">
        <v>47</v>
      </c>
      <c r="R124" s="16">
        <v>76</v>
      </c>
      <c r="S124" s="16">
        <v>67</v>
      </c>
      <c r="T124" s="16">
        <v>72</v>
      </c>
      <c r="U124" s="16">
        <v>64</v>
      </c>
      <c r="V124" s="16" t="s">
        <v>135</v>
      </c>
      <c r="W124" s="16">
        <v>592</v>
      </c>
      <c r="X124" s="16">
        <v>100</v>
      </c>
      <c r="Y124" s="16" t="s">
        <v>192</v>
      </c>
      <c r="Z124" s="16" t="s">
        <v>192</v>
      </c>
      <c r="AA124" s="18"/>
      <c r="AB124" s="16" t="s">
        <v>192</v>
      </c>
      <c r="AC124" s="16" t="s">
        <v>192</v>
      </c>
      <c r="AD124" s="18"/>
      <c r="AE124" s="16" t="s">
        <v>193</v>
      </c>
      <c r="AF124" s="16">
        <v>41</v>
      </c>
      <c r="AG124" s="16">
        <v>79</v>
      </c>
      <c r="AH124" s="16" t="s">
        <v>194</v>
      </c>
      <c r="AI124" s="16">
        <v>5</v>
      </c>
    </row>
    <row r="125" spans="1:35">
      <c r="A125" s="16">
        <v>2901</v>
      </c>
      <c r="B125" s="16" t="s">
        <v>306</v>
      </c>
      <c r="C125" s="17" t="s">
        <v>114</v>
      </c>
      <c r="D125" s="16" t="s">
        <v>114</v>
      </c>
      <c r="E125" s="16" t="s">
        <v>112</v>
      </c>
      <c r="F125" s="16" t="s">
        <v>114</v>
      </c>
      <c r="G125" s="16" t="s">
        <v>112</v>
      </c>
      <c r="H125" s="16" t="s">
        <v>110</v>
      </c>
      <c r="I125" s="16" t="s">
        <v>110</v>
      </c>
      <c r="J125" s="16" t="s">
        <v>110</v>
      </c>
      <c r="K125" s="16" t="s">
        <v>110</v>
      </c>
      <c r="L125" s="16" t="s">
        <v>110</v>
      </c>
      <c r="M125" s="16" t="s">
        <v>110</v>
      </c>
      <c r="N125" s="16">
        <v>53</v>
      </c>
      <c r="O125" s="16">
        <v>57</v>
      </c>
      <c r="P125" s="16">
        <v>90</v>
      </c>
      <c r="Q125" s="16">
        <v>29</v>
      </c>
      <c r="R125" s="16">
        <v>68</v>
      </c>
      <c r="S125" s="16">
        <v>66</v>
      </c>
      <c r="T125" s="16">
        <v>72</v>
      </c>
      <c r="U125" s="16">
        <v>69</v>
      </c>
      <c r="V125" s="16" t="s">
        <v>135</v>
      </c>
      <c r="W125" s="16">
        <v>504</v>
      </c>
      <c r="X125" s="16">
        <v>100</v>
      </c>
      <c r="Y125" s="16" t="s">
        <v>192</v>
      </c>
      <c r="Z125" s="16" t="s">
        <v>192</v>
      </c>
      <c r="AA125" s="18"/>
      <c r="AB125" s="16" t="s">
        <v>192</v>
      </c>
      <c r="AC125" s="16" t="s">
        <v>192</v>
      </c>
      <c r="AD125" s="18"/>
      <c r="AE125" s="16" t="s">
        <v>193</v>
      </c>
      <c r="AF125" s="16">
        <v>95</v>
      </c>
      <c r="AG125" s="16">
        <v>97</v>
      </c>
      <c r="AH125" s="16" t="s">
        <v>197</v>
      </c>
      <c r="AI125" s="16">
        <v>5</v>
      </c>
    </row>
    <row r="126" spans="1:35">
      <c r="A126" s="16">
        <v>2911</v>
      </c>
      <c r="B126" s="16" t="s">
        <v>307</v>
      </c>
      <c r="C126" s="17" t="s">
        <v>114</v>
      </c>
      <c r="D126" s="16" t="s">
        <v>112</v>
      </c>
      <c r="E126" s="16" t="s">
        <v>112</v>
      </c>
      <c r="F126" s="16" t="s">
        <v>114</v>
      </c>
      <c r="G126" s="16" t="s">
        <v>114</v>
      </c>
      <c r="H126" s="16" t="s">
        <v>112</v>
      </c>
      <c r="I126" s="16" t="s">
        <v>112</v>
      </c>
      <c r="J126" s="16" t="s">
        <v>112</v>
      </c>
      <c r="K126" s="16" t="s">
        <v>110</v>
      </c>
      <c r="L126" s="16" t="s">
        <v>110</v>
      </c>
      <c r="M126" s="16" t="s">
        <v>110</v>
      </c>
      <c r="N126" s="16">
        <v>60</v>
      </c>
      <c r="O126" s="16">
        <v>61</v>
      </c>
      <c r="P126" s="16">
        <v>92</v>
      </c>
      <c r="Q126" s="16">
        <v>27</v>
      </c>
      <c r="R126" s="16">
        <v>64</v>
      </c>
      <c r="S126" s="16">
        <v>67</v>
      </c>
      <c r="T126" s="16">
        <v>69</v>
      </c>
      <c r="U126" s="16">
        <v>66</v>
      </c>
      <c r="V126" s="16" t="s">
        <v>135</v>
      </c>
      <c r="W126" s="16">
        <v>506</v>
      </c>
      <c r="X126" s="16">
        <v>100</v>
      </c>
      <c r="Y126" s="16" t="s">
        <v>192</v>
      </c>
      <c r="Z126" s="16" t="s">
        <v>192</v>
      </c>
      <c r="AA126" s="18"/>
      <c r="AB126" s="16" t="s">
        <v>192</v>
      </c>
      <c r="AC126" s="16" t="s">
        <v>192</v>
      </c>
      <c r="AD126" s="18"/>
      <c r="AE126" s="16" t="s">
        <v>193</v>
      </c>
      <c r="AF126" s="16">
        <v>90</v>
      </c>
      <c r="AG126" s="16">
        <v>99</v>
      </c>
      <c r="AH126" s="16" t="s">
        <v>197</v>
      </c>
      <c r="AI126" s="16">
        <v>5</v>
      </c>
    </row>
    <row r="127" spans="1:35">
      <c r="A127" s="16">
        <v>2941</v>
      </c>
      <c r="B127" s="16" t="s">
        <v>308</v>
      </c>
      <c r="C127" s="17" t="s">
        <v>110</v>
      </c>
      <c r="D127" s="16" t="s">
        <v>112</v>
      </c>
      <c r="E127" s="16" t="s">
        <v>114</v>
      </c>
      <c r="F127" s="16" t="s">
        <v>114</v>
      </c>
      <c r="G127" s="16" t="s">
        <v>112</v>
      </c>
      <c r="H127" s="16" t="s">
        <v>112</v>
      </c>
      <c r="I127" s="16" t="s">
        <v>116</v>
      </c>
      <c r="J127" s="16" t="s">
        <v>110</v>
      </c>
      <c r="K127" s="16" t="s">
        <v>110</v>
      </c>
      <c r="L127" s="16" t="s">
        <v>110</v>
      </c>
      <c r="M127" s="16" t="s">
        <v>110</v>
      </c>
      <c r="N127" s="16">
        <v>49</v>
      </c>
      <c r="O127" s="16">
        <v>55</v>
      </c>
      <c r="P127" s="16">
        <v>82</v>
      </c>
      <c r="Q127" s="16">
        <v>20</v>
      </c>
      <c r="R127" s="16">
        <v>59</v>
      </c>
      <c r="S127" s="16">
        <v>55</v>
      </c>
      <c r="T127" s="16">
        <v>46</v>
      </c>
      <c r="U127" s="16">
        <v>45</v>
      </c>
      <c r="V127" s="16" t="s">
        <v>135</v>
      </c>
      <c r="W127" s="16">
        <v>411</v>
      </c>
      <c r="X127" s="16">
        <v>100</v>
      </c>
      <c r="Y127" s="16" t="s">
        <v>192</v>
      </c>
      <c r="Z127" s="16" t="s">
        <v>193</v>
      </c>
      <c r="AA127" s="18"/>
      <c r="AB127" s="16" t="s">
        <v>192</v>
      </c>
      <c r="AC127" s="16" t="s">
        <v>193</v>
      </c>
      <c r="AD127" s="18"/>
      <c r="AE127" s="16" t="s">
        <v>193</v>
      </c>
      <c r="AF127" s="16">
        <v>97</v>
      </c>
      <c r="AG127" s="16">
        <v>99</v>
      </c>
      <c r="AH127" s="16" t="s">
        <v>194</v>
      </c>
      <c r="AI127" s="16">
        <v>5</v>
      </c>
    </row>
    <row r="128" spans="1:35">
      <c r="A128" s="16">
        <v>2981</v>
      </c>
      <c r="B128" s="16" t="s">
        <v>309</v>
      </c>
      <c r="C128" s="17" t="s">
        <v>132</v>
      </c>
      <c r="D128" s="16" t="s">
        <v>116</v>
      </c>
      <c r="E128" s="16" t="s">
        <v>112</v>
      </c>
      <c r="F128" s="16" t="s">
        <v>112</v>
      </c>
      <c r="G128" s="16" t="s">
        <v>112</v>
      </c>
      <c r="H128" s="16" t="s">
        <v>112</v>
      </c>
      <c r="I128" s="16" t="s">
        <v>110</v>
      </c>
      <c r="J128" s="16" t="s">
        <v>112</v>
      </c>
      <c r="K128" s="16" t="s">
        <v>112</v>
      </c>
      <c r="L128" s="16" t="s">
        <v>110</v>
      </c>
      <c r="M128" s="16" t="s">
        <v>110</v>
      </c>
      <c r="N128" s="16">
        <v>50</v>
      </c>
      <c r="O128" s="16">
        <v>50</v>
      </c>
      <c r="P128" s="16">
        <v>100</v>
      </c>
      <c r="Q128" s="16">
        <v>48</v>
      </c>
      <c r="R128" s="16">
        <v>66</v>
      </c>
      <c r="S128" s="16">
        <v>81</v>
      </c>
      <c r="T128" s="16">
        <v>57</v>
      </c>
      <c r="U128" s="16">
        <v>83</v>
      </c>
      <c r="V128" s="16" t="s">
        <v>135</v>
      </c>
      <c r="W128" s="16">
        <v>535</v>
      </c>
      <c r="X128" s="16">
        <v>100</v>
      </c>
      <c r="Y128" s="16" t="s">
        <v>192</v>
      </c>
      <c r="Z128" s="16" t="s">
        <v>192</v>
      </c>
      <c r="AA128" s="18"/>
      <c r="AB128" s="16" t="s">
        <v>193</v>
      </c>
      <c r="AC128" s="16" t="s">
        <v>192</v>
      </c>
      <c r="AD128" s="18"/>
      <c r="AE128" s="16" t="s">
        <v>193</v>
      </c>
      <c r="AF128" s="16">
        <v>97</v>
      </c>
      <c r="AG128" s="16">
        <v>100</v>
      </c>
      <c r="AH128" s="16" t="s">
        <v>194</v>
      </c>
      <c r="AI128" s="16">
        <v>5</v>
      </c>
    </row>
    <row r="129" spans="1:35">
      <c r="A129" s="16">
        <v>3021</v>
      </c>
      <c r="B129" s="16" t="s">
        <v>310</v>
      </c>
      <c r="C129" s="17" t="s">
        <v>116</v>
      </c>
      <c r="D129" s="16" t="s">
        <v>110</v>
      </c>
      <c r="E129" s="16" t="s">
        <v>112</v>
      </c>
      <c r="F129" s="16" t="s">
        <v>112</v>
      </c>
      <c r="G129" s="16" t="s">
        <v>110</v>
      </c>
      <c r="H129" s="16" t="s">
        <v>110</v>
      </c>
      <c r="I129" s="16" t="s">
        <v>110</v>
      </c>
      <c r="J129" s="16" t="s">
        <v>112</v>
      </c>
      <c r="K129" s="16" t="s">
        <v>110</v>
      </c>
      <c r="L129" s="16" t="s">
        <v>116</v>
      </c>
      <c r="M129" s="16" t="s">
        <v>110</v>
      </c>
      <c r="N129" s="16">
        <v>37</v>
      </c>
      <c r="O129" s="16">
        <v>48</v>
      </c>
      <c r="P129" s="16">
        <v>73</v>
      </c>
      <c r="Q129" s="16">
        <v>8</v>
      </c>
      <c r="R129" s="16">
        <v>51</v>
      </c>
      <c r="S129" s="16">
        <v>54</v>
      </c>
      <c r="T129" s="16">
        <v>51</v>
      </c>
      <c r="U129" s="16">
        <v>70</v>
      </c>
      <c r="V129" s="16" t="s">
        <v>135</v>
      </c>
      <c r="W129" s="16">
        <v>392</v>
      </c>
      <c r="X129" s="16">
        <v>100</v>
      </c>
      <c r="Y129" s="16" t="s">
        <v>193</v>
      </c>
      <c r="Z129" s="16" t="s">
        <v>192</v>
      </c>
      <c r="AA129" s="18"/>
      <c r="AB129" s="16" t="s">
        <v>192</v>
      </c>
      <c r="AC129" s="16" t="s">
        <v>192</v>
      </c>
      <c r="AD129" s="18"/>
      <c r="AE129" s="16" t="s">
        <v>193</v>
      </c>
      <c r="AF129" s="16">
        <v>98</v>
      </c>
      <c r="AG129" s="16">
        <v>100</v>
      </c>
      <c r="AH129" s="16" t="s">
        <v>194</v>
      </c>
      <c r="AI129" s="16">
        <v>5</v>
      </c>
    </row>
    <row r="130" spans="1:35">
      <c r="A130" s="16">
        <v>3030</v>
      </c>
      <c r="B130" s="16" t="s">
        <v>133</v>
      </c>
      <c r="C130" s="17" t="s">
        <v>132</v>
      </c>
      <c r="D130" s="16" t="s">
        <v>132</v>
      </c>
      <c r="E130" s="16" t="s">
        <v>132</v>
      </c>
      <c r="F130" s="16" t="s">
        <v>132</v>
      </c>
      <c r="G130" s="16" t="s">
        <v>132</v>
      </c>
      <c r="H130" s="16" t="s">
        <v>132</v>
      </c>
      <c r="I130" s="16"/>
      <c r="J130" s="16"/>
      <c r="K130" s="16"/>
      <c r="L130" s="16"/>
      <c r="M130" s="16"/>
      <c r="N130" s="16">
        <v>87</v>
      </c>
      <c r="O130" s="16">
        <v>90</v>
      </c>
      <c r="P130" s="16">
        <v>85</v>
      </c>
      <c r="Q130" s="16">
        <v>55</v>
      </c>
      <c r="R130" s="16">
        <v>83</v>
      </c>
      <c r="S130" s="16">
        <v>78</v>
      </c>
      <c r="T130" s="16">
        <v>71</v>
      </c>
      <c r="U130" s="16">
        <v>70</v>
      </c>
      <c r="V130" s="16" t="s">
        <v>135</v>
      </c>
      <c r="W130" s="16">
        <v>619</v>
      </c>
      <c r="X130" s="16">
        <v>100</v>
      </c>
      <c r="Y130" s="16" t="s">
        <v>192</v>
      </c>
      <c r="Z130" s="16" t="s">
        <v>192</v>
      </c>
      <c r="AA130" s="18"/>
      <c r="AB130" s="16" t="s">
        <v>192</v>
      </c>
      <c r="AC130" s="16" t="s">
        <v>192</v>
      </c>
      <c r="AD130" s="18"/>
      <c r="AE130" s="16" t="s">
        <v>192</v>
      </c>
      <c r="AF130" s="16">
        <v>9</v>
      </c>
      <c r="AG130" s="16">
        <v>89</v>
      </c>
      <c r="AH130" s="16" t="s">
        <v>194</v>
      </c>
      <c r="AI130" s="16">
        <v>5</v>
      </c>
    </row>
    <row r="131" spans="1:35">
      <c r="A131" s="16">
        <v>3041</v>
      </c>
      <c r="B131" s="16" t="s">
        <v>311</v>
      </c>
      <c r="C131" s="17" t="s">
        <v>112</v>
      </c>
      <c r="D131" s="16" t="s">
        <v>112</v>
      </c>
      <c r="E131" s="16" t="s">
        <v>112</v>
      </c>
      <c r="F131" s="16" t="s">
        <v>112</v>
      </c>
      <c r="G131" s="16" t="s">
        <v>132</v>
      </c>
      <c r="H131" s="16" t="s">
        <v>114</v>
      </c>
      <c r="I131" s="16" t="s">
        <v>112</v>
      </c>
      <c r="J131" s="16" t="s">
        <v>112</v>
      </c>
      <c r="K131" s="16" t="s">
        <v>110</v>
      </c>
      <c r="L131" s="16" t="s">
        <v>110</v>
      </c>
      <c r="M131" s="16" t="s">
        <v>116</v>
      </c>
      <c r="N131" s="16">
        <v>53</v>
      </c>
      <c r="O131" s="16">
        <v>64</v>
      </c>
      <c r="P131" s="16">
        <v>89</v>
      </c>
      <c r="Q131" s="16">
        <v>25</v>
      </c>
      <c r="R131" s="16">
        <v>56</v>
      </c>
      <c r="S131" s="16">
        <v>58</v>
      </c>
      <c r="T131" s="16">
        <v>58</v>
      </c>
      <c r="U131" s="16">
        <v>53</v>
      </c>
      <c r="V131" s="16" t="s">
        <v>135</v>
      </c>
      <c r="W131" s="16">
        <v>456</v>
      </c>
      <c r="X131" s="16">
        <v>100</v>
      </c>
      <c r="Y131" s="16" t="s">
        <v>192</v>
      </c>
      <c r="Z131" s="16" t="s">
        <v>192</v>
      </c>
      <c r="AA131" s="18"/>
      <c r="AB131" s="16" t="s">
        <v>192</v>
      </c>
      <c r="AC131" s="16" t="s">
        <v>192</v>
      </c>
      <c r="AD131" s="18"/>
      <c r="AE131" s="16" t="s">
        <v>193</v>
      </c>
      <c r="AF131" s="16">
        <v>94</v>
      </c>
      <c r="AG131" s="16">
        <v>99</v>
      </c>
      <c r="AH131" s="16" t="s">
        <v>194</v>
      </c>
      <c r="AI131" s="16">
        <v>5</v>
      </c>
    </row>
    <row r="132" spans="1:35">
      <c r="A132" s="16">
        <v>3051</v>
      </c>
      <c r="B132" s="16" t="s">
        <v>312</v>
      </c>
      <c r="C132" s="17" t="s">
        <v>132</v>
      </c>
      <c r="D132" s="16" t="s">
        <v>112</v>
      </c>
      <c r="E132" s="16" t="s">
        <v>112</v>
      </c>
      <c r="F132" s="16" t="s">
        <v>112</v>
      </c>
      <c r="G132" s="16" t="s">
        <v>110</v>
      </c>
      <c r="H132" s="16" t="s">
        <v>112</v>
      </c>
      <c r="I132" s="16" t="s">
        <v>110</v>
      </c>
      <c r="J132" s="16" t="s">
        <v>110</v>
      </c>
      <c r="K132" s="16" t="s">
        <v>110</v>
      </c>
      <c r="L132" s="16" t="s">
        <v>110</v>
      </c>
      <c r="M132" s="16" t="s">
        <v>110</v>
      </c>
      <c r="N132" s="16">
        <v>79</v>
      </c>
      <c r="O132" s="16">
        <v>74</v>
      </c>
      <c r="P132" s="16">
        <v>86</v>
      </c>
      <c r="Q132" s="16">
        <v>47</v>
      </c>
      <c r="R132" s="16">
        <v>76</v>
      </c>
      <c r="S132" s="16">
        <v>72</v>
      </c>
      <c r="T132" s="16">
        <v>84</v>
      </c>
      <c r="U132" s="16">
        <v>84</v>
      </c>
      <c r="V132" s="16" t="s">
        <v>135</v>
      </c>
      <c r="W132" s="16">
        <v>602</v>
      </c>
      <c r="X132" s="16">
        <v>100</v>
      </c>
      <c r="Y132" s="16" t="s">
        <v>192</v>
      </c>
      <c r="Z132" s="16" t="s">
        <v>192</v>
      </c>
      <c r="AA132" s="18"/>
      <c r="AB132" s="16" t="s">
        <v>192</v>
      </c>
      <c r="AC132" s="16" t="s">
        <v>192</v>
      </c>
      <c r="AD132" s="18"/>
      <c r="AE132" s="16" t="s">
        <v>193</v>
      </c>
      <c r="AF132" s="16">
        <v>96</v>
      </c>
      <c r="AG132" s="16">
        <v>99</v>
      </c>
      <c r="AH132" s="16" t="s">
        <v>194</v>
      </c>
      <c r="AI132" s="16">
        <v>5</v>
      </c>
    </row>
    <row r="133" spans="1:35">
      <c r="A133" s="16">
        <v>3061</v>
      </c>
      <c r="B133" s="16" t="s">
        <v>313</v>
      </c>
      <c r="C133" s="17" t="s">
        <v>132</v>
      </c>
      <c r="D133" s="16" t="s">
        <v>114</v>
      </c>
      <c r="E133" s="16" t="s">
        <v>132</v>
      </c>
      <c r="F133" s="16" t="s">
        <v>132</v>
      </c>
      <c r="G133" s="16" t="s">
        <v>132</v>
      </c>
      <c r="H133" s="16" t="s">
        <v>132</v>
      </c>
      <c r="I133" s="16" t="s">
        <v>132</v>
      </c>
      <c r="J133" s="16" t="s">
        <v>132</v>
      </c>
      <c r="K133" s="16" t="s">
        <v>132</v>
      </c>
      <c r="L133" s="16" t="s">
        <v>114</v>
      </c>
      <c r="M133" s="16" t="s">
        <v>112</v>
      </c>
      <c r="N133" s="16">
        <v>81</v>
      </c>
      <c r="O133" s="16">
        <v>77</v>
      </c>
      <c r="P133" s="16">
        <v>88</v>
      </c>
      <c r="Q133" s="16">
        <v>54</v>
      </c>
      <c r="R133" s="16">
        <v>74</v>
      </c>
      <c r="S133" s="16">
        <v>67</v>
      </c>
      <c r="T133" s="16">
        <v>63</v>
      </c>
      <c r="U133" s="16">
        <v>67</v>
      </c>
      <c r="V133" s="16" t="s">
        <v>135</v>
      </c>
      <c r="W133" s="16">
        <v>571</v>
      </c>
      <c r="X133" s="16">
        <v>100</v>
      </c>
      <c r="Y133" s="16" t="s">
        <v>193</v>
      </c>
      <c r="Z133" s="16" t="s">
        <v>192</v>
      </c>
      <c r="AA133" s="18"/>
      <c r="AB133" s="16" t="s">
        <v>192</v>
      </c>
      <c r="AC133" s="16" t="s">
        <v>192</v>
      </c>
      <c r="AD133" s="18"/>
      <c r="AE133" s="16" t="s">
        <v>193</v>
      </c>
      <c r="AF133" s="16">
        <v>47</v>
      </c>
      <c r="AG133" s="16">
        <v>77</v>
      </c>
      <c r="AH133" s="16" t="s">
        <v>194</v>
      </c>
      <c r="AI133" s="16">
        <v>5</v>
      </c>
    </row>
    <row r="134" spans="1:35">
      <c r="A134" s="16">
        <v>3100</v>
      </c>
      <c r="B134" s="16" t="s">
        <v>314</v>
      </c>
      <c r="C134" s="17" t="s">
        <v>132</v>
      </c>
      <c r="D134" s="16" t="s">
        <v>132</v>
      </c>
      <c r="E134" s="16" t="s">
        <v>132</v>
      </c>
      <c r="F134" s="16" t="s">
        <v>132</v>
      </c>
      <c r="G134" s="16" t="s">
        <v>132</v>
      </c>
      <c r="H134" s="16" t="s">
        <v>112</v>
      </c>
      <c r="I134" s="16" t="s">
        <v>196</v>
      </c>
      <c r="J134" s="16"/>
      <c r="K134" s="16"/>
      <c r="L134" s="16"/>
      <c r="M134" s="16"/>
      <c r="N134" s="16">
        <v>82</v>
      </c>
      <c r="O134" s="16">
        <v>93</v>
      </c>
      <c r="P134" s="16">
        <v>98</v>
      </c>
      <c r="Q134" s="16">
        <v>61</v>
      </c>
      <c r="R134" s="16">
        <v>71</v>
      </c>
      <c r="S134" s="16">
        <v>64</v>
      </c>
      <c r="T134" s="16">
        <v>61</v>
      </c>
      <c r="U134" s="16">
        <v>64</v>
      </c>
      <c r="V134" s="16" t="s">
        <v>135</v>
      </c>
      <c r="W134" s="16">
        <v>594</v>
      </c>
      <c r="X134" s="16">
        <v>100</v>
      </c>
      <c r="Y134" s="16" t="s">
        <v>192</v>
      </c>
      <c r="Z134" s="16" t="s">
        <v>192</v>
      </c>
      <c r="AA134" s="18"/>
      <c r="AB134" s="16" t="s">
        <v>192</v>
      </c>
      <c r="AC134" s="16" t="s">
        <v>192</v>
      </c>
      <c r="AD134" s="18"/>
      <c r="AE134" s="16" t="s">
        <v>192</v>
      </c>
      <c r="AF134" s="16">
        <v>88</v>
      </c>
      <c r="AG134" s="16">
        <v>99</v>
      </c>
      <c r="AH134" s="16" t="s">
        <v>194</v>
      </c>
      <c r="AI134" s="16">
        <v>5</v>
      </c>
    </row>
    <row r="135" spans="1:35">
      <c r="A135" s="16">
        <v>3101</v>
      </c>
      <c r="B135" s="16" t="s">
        <v>315</v>
      </c>
      <c r="C135" s="17" t="s">
        <v>132</v>
      </c>
      <c r="D135" s="16" t="s">
        <v>132</v>
      </c>
      <c r="E135" s="16" t="s">
        <v>132</v>
      </c>
      <c r="F135" s="16" t="s">
        <v>132</v>
      </c>
      <c r="G135" s="16" t="s">
        <v>132</v>
      </c>
      <c r="H135" s="16" t="s">
        <v>132</v>
      </c>
      <c r="I135" s="16" t="s">
        <v>132</v>
      </c>
      <c r="J135" s="16" t="s">
        <v>132</v>
      </c>
      <c r="K135" s="16" t="s">
        <v>132</v>
      </c>
      <c r="L135" s="16" t="s">
        <v>114</v>
      </c>
      <c r="M135" s="16" t="s">
        <v>132</v>
      </c>
      <c r="N135" s="16">
        <v>92</v>
      </c>
      <c r="O135" s="16">
        <v>91</v>
      </c>
      <c r="P135" s="16">
        <v>96</v>
      </c>
      <c r="Q135" s="16">
        <v>69</v>
      </c>
      <c r="R135" s="16">
        <v>74</v>
      </c>
      <c r="S135" s="16">
        <v>72</v>
      </c>
      <c r="T135" s="16">
        <v>81</v>
      </c>
      <c r="U135" s="16">
        <v>74</v>
      </c>
      <c r="V135" s="16" t="s">
        <v>135</v>
      </c>
      <c r="W135" s="16">
        <v>649</v>
      </c>
      <c r="X135" s="16">
        <v>100</v>
      </c>
      <c r="Y135" s="16" t="s">
        <v>192</v>
      </c>
      <c r="Z135" s="16" t="s">
        <v>192</v>
      </c>
      <c r="AA135" s="18"/>
      <c r="AB135" s="16" t="s">
        <v>192</v>
      </c>
      <c r="AC135" s="16" t="s">
        <v>192</v>
      </c>
      <c r="AD135" s="18"/>
      <c r="AE135" s="16" t="s">
        <v>193</v>
      </c>
      <c r="AF135" s="16">
        <v>31</v>
      </c>
      <c r="AG135" s="16">
        <v>89</v>
      </c>
      <c r="AH135" s="16" t="s">
        <v>197</v>
      </c>
      <c r="AI135" s="16">
        <v>5</v>
      </c>
    </row>
    <row r="136" spans="1:35">
      <c r="A136" s="16">
        <v>3111</v>
      </c>
      <c r="B136" s="16" t="s">
        <v>316</v>
      </c>
      <c r="C136" s="17" t="s">
        <v>132</v>
      </c>
      <c r="D136" s="16" t="s">
        <v>132</v>
      </c>
      <c r="E136" s="16" t="s">
        <v>132</v>
      </c>
      <c r="F136" s="16" t="s">
        <v>132</v>
      </c>
      <c r="G136" s="16" t="s">
        <v>132</v>
      </c>
      <c r="H136" s="16" t="s">
        <v>132</v>
      </c>
      <c r="I136" s="16" t="s">
        <v>132</v>
      </c>
      <c r="J136" s="16" t="s">
        <v>132</v>
      </c>
      <c r="K136" s="16" t="s">
        <v>132</v>
      </c>
      <c r="L136" s="16" t="s">
        <v>112</v>
      </c>
      <c r="M136" s="16" t="s">
        <v>112</v>
      </c>
      <c r="N136" s="16">
        <v>88</v>
      </c>
      <c r="O136" s="16">
        <v>78</v>
      </c>
      <c r="P136" s="16">
        <v>93</v>
      </c>
      <c r="Q136" s="16">
        <v>42</v>
      </c>
      <c r="R136" s="16">
        <v>68</v>
      </c>
      <c r="S136" s="16">
        <v>57</v>
      </c>
      <c r="T136" s="16">
        <v>55</v>
      </c>
      <c r="U136" s="16">
        <v>51</v>
      </c>
      <c r="V136" s="16" t="s">
        <v>135</v>
      </c>
      <c r="W136" s="16">
        <v>532</v>
      </c>
      <c r="X136" s="16">
        <v>100</v>
      </c>
      <c r="Y136" s="16" t="s">
        <v>192</v>
      </c>
      <c r="Z136" s="16" t="s">
        <v>192</v>
      </c>
      <c r="AA136" s="18"/>
      <c r="AB136" s="16" t="s">
        <v>192</v>
      </c>
      <c r="AC136" s="16" t="s">
        <v>192</v>
      </c>
      <c r="AD136" s="18"/>
      <c r="AE136" s="16" t="s">
        <v>193</v>
      </c>
      <c r="AF136" s="16">
        <v>64</v>
      </c>
      <c r="AG136" s="16">
        <v>92</v>
      </c>
      <c r="AH136" s="16" t="s">
        <v>194</v>
      </c>
      <c r="AI136" s="16">
        <v>5</v>
      </c>
    </row>
    <row r="137" spans="1:35">
      <c r="A137" s="16">
        <v>3141</v>
      </c>
      <c r="B137" s="16" t="s">
        <v>317</v>
      </c>
      <c r="C137" s="17" t="s">
        <v>132</v>
      </c>
      <c r="D137" s="16" t="s">
        <v>132</v>
      </c>
      <c r="E137" s="16" t="s">
        <v>132</v>
      </c>
      <c r="F137" s="16" t="s">
        <v>132</v>
      </c>
      <c r="G137" s="16" t="s">
        <v>132</v>
      </c>
      <c r="H137" s="16" t="s">
        <v>114</v>
      </c>
      <c r="I137" s="16" t="s">
        <v>114</v>
      </c>
      <c r="J137" s="16" t="s">
        <v>132</v>
      </c>
      <c r="K137" s="16" t="s">
        <v>114</v>
      </c>
      <c r="L137" s="16" t="s">
        <v>132</v>
      </c>
      <c r="M137" s="16" t="s">
        <v>110</v>
      </c>
      <c r="N137" s="16">
        <v>74</v>
      </c>
      <c r="O137" s="16">
        <v>79</v>
      </c>
      <c r="P137" s="16">
        <v>95</v>
      </c>
      <c r="Q137" s="16">
        <v>54</v>
      </c>
      <c r="R137" s="16">
        <v>76</v>
      </c>
      <c r="S137" s="16">
        <v>73</v>
      </c>
      <c r="T137" s="16">
        <v>73</v>
      </c>
      <c r="U137" s="16">
        <v>68</v>
      </c>
      <c r="V137" s="16" t="s">
        <v>135</v>
      </c>
      <c r="W137" s="16">
        <v>592</v>
      </c>
      <c r="X137" s="16">
        <v>100</v>
      </c>
      <c r="Y137" s="16" t="s">
        <v>192</v>
      </c>
      <c r="Z137" s="16" t="s">
        <v>192</v>
      </c>
      <c r="AA137" s="18"/>
      <c r="AB137" s="16" t="s">
        <v>192</v>
      </c>
      <c r="AC137" s="16" t="s">
        <v>192</v>
      </c>
      <c r="AD137" s="18"/>
      <c r="AE137" s="16" t="s">
        <v>193</v>
      </c>
      <c r="AF137" s="16">
        <v>87</v>
      </c>
      <c r="AG137" s="16">
        <v>99</v>
      </c>
      <c r="AH137" s="16" t="s">
        <v>194</v>
      </c>
      <c r="AI137" s="16">
        <v>5</v>
      </c>
    </row>
    <row r="138" spans="1:35">
      <c r="A138" s="16">
        <v>3181</v>
      </c>
      <c r="B138" s="16" t="s">
        <v>318</v>
      </c>
      <c r="C138" s="17" t="s">
        <v>132</v>
      </c>
      <c r="D138" s="16"/>
      <c r="E138" s="16" t="s">
        <v>131</v>
      </c>
      <c r="F138" s="16" t="s">
        <v>114</v>
      </c>
      <c r="G138" s="16" t="s">
        <v>114</v>
      </c>
      <c r="H138" s="16" t="s">
        <v>112</v>
      </c>
      <c r="I138" s="16" t="s">
        <v>114</v>
      </c>
      <c r="J138" s="16" t="s">
        <v>114</v>
      </c>
      <c r="K138" s="16" t="s">
        <v>112</v>
      </c>
      <c r="L138" s="16" t="s">
        <v>110</v>
      </c>
      <c r="M138" s="16" t="s">
        <v>116</v>
      </c>
      <c r="N138" s="16">
        <v>64</v>
      </c>
      <c r="O138" s="16">
        <v>65</v>
      </c>
      <c r="P138" s="16">
        <v>77</v>
      </c>
      <c r="Q138" s="16">
        <v>56</v>
      </c>
      <c r="R138" s="16">
        <v>71</v>
      </c>
      <c r="S138" s="16">
        <v>70</v>
      </c>
      <c r="T138" s="16">
        <v>69</v>
      </c>
      <c r="U138" s="16">
        <v>92</v>
      </c>
      <c r="V138" s="16" t="s">
        <v>135</v>
      </c>
      <c r="W138" s="16">
        <v>564</v>
      </c>
      <c r="X138" s="16">
        <v>100</v>
      </c>
      <c r="Y138" s="16"/>
      <c r="Z138" s="16" t="s">
        <v>192</v>
      </c>
      <c r="AA138" s="18"/>
      <c r="AB138" s="16"/>
      <c r="AC138" s="16" t="s">
        <v>192</v>
      </c>
      <c r="AD138" s="18"/>
      <c r="AE138" s="16" t="s">
        <v>193</v>
      </c>
      <c r="AF138" s="16">
        <v>95</v>
      </c>
      <c r="AG138" s="16">
        <v>100</v>
      </c>
      <c r="AH138" s="16" t="s">
        <v>194</v>
      </c>
      <c r="AI138" s="16">
        <v>5</v>
      </c>
    </row>
    <row r="139" spans="1:35">
      <c r="A139" s="16">
        <v>3191</v>
      </c>
      <c r="B139" s="16" t="s">
        <v>125</v>
      </c>
      <c r="C139" s="17" t="s">
        <v>132</v>
      </c>
      <c r="D139" s="16" t="s">
        <v>132</v>
      </c>
      <c r="E139" s="16" t="s">
        <v>132</v>
      </c>
      <c r="F139" s="16" t="s">
        <v>132</v>
      </c>
      <c r="G139" s="16"/>
      <c r="H139" s="16"/>
      <c r="I139" s="16"/>
      <c r="J139" s="16"/>
      <c r="K139" s="16"/>
      <c r="L139" s="16"/>
      <c r="M139" s="16"/>
      <c r="N139" s="16">
        <v>93</v>
      </c>
      <c r="O139" s="16">
        <v>94</v>
      </c>
      <c r="P139" s="16">
        <v>95</v>
      </c>
      <c r="Q139" s="16">
        <v>75</v>
      </c>
      <c r="R139" s="16">
        <v>78</v>
      </c>
      <c r="S139" s="16">
        <v>70</v>
      </c>
      <c r="T139" s="16">
        <v>86</v>
      </c>
      <c r="U139" s="16">
        <v>79</v>
      </c>
      <c r="V139" s="16" t="s">
        <v>135</v>
      </c>
      <c r="W139" s="16">
        <v>670</v>
      </c>
      <c r="X139" s="16">
        <v>100</v>
      </c>
      <c r="Y139" s="16" t="s">
        <v>192</v>
      </c>
      <c r="Z139" s="16" t="s">
        <v>192</v>
      </c>
      <c r="AA139" s="18"/>
      <c r="AB139" s="16" t="s">
        <v>192</v>
      </c>
      <c r="AC139" s="16" t="s">
        <v>192</v>
      </c>
      <c r="AD139" s="18"/>
      <c r="AE139" s="16" t="s">
        <v>193</v>
      </c>
      <c r="AF139" s="16">
        <v>28</v>
      </c>
      <c r="AG139" s="16">
        <v>75</v>
      </c>
      <c r="AH139" s="16" t="s">
        <v>197</v>
      </c>
      <c r="AI139" s="16">
        <v>5</v>
      </c>
    </row>
    <row r="140" spans="1:35">
      <c r="A140" s="16">
        <v>3241</v>
      </c>
      <c r="B140" s="16" t="s">
        <v>319</v>
      </c>
      <c r="C140" s="17" t="s">
        <v>114</v>
      </c>
      <c r="D140" s="16" t="s">
        <v>114</v>
      </c>
      <c r="E140" s="16" t="s">
        <v>116</v>
      </c>
      <c r="F140" s="16" t="s">
        <v>114</v>
      </c>
      <c r="G140" s="16" t="s">
        <v>112</v>
      </c>
      <c r="H140" s="16" t="s">
        <v>114</v>
      </c>
      <c r="I140" s="16" t="s">
        <v>112</v>
      </c>
      <c r="J140" s="16" t="s">
        <v>112</v>
      </c>
      <c r="K140" s="16" t="s">
        <v>110</v>
      </c>
      <c r="L140" s="16" t="s">
        <v>110</v>
      </c>
      <c r="M140" s="16" t="s">
        <v>110</v>
      </c>
      <c r="N140" s="16">
        <v>70</v>
      </c>
      <c r="O140" s="16">
        <v>70</v>
      </c>
      <c r="P140" s="16">
        <v>76</v>
      </c>
      <c r="Q140" s="16">
        <v>31</v>
      </c>
      <c r="R140" s="16">
        <v>62</v>
      </c>
      <c r="S140" s="16">
        <v>61</v>
      </c>
      <c r="T140" s="16">
        <v>60</v>
      </c>
      <c r="U140" s="16">
        <v>80</v>
      </c>
      <c r="V140" s="16" t="s">
        <v>135</v>
      </c>
      <c r="W140" s="16">
        <v>510</v>
      </c>
      <c r="X140" s="16">
        <v>100</v>
      </c>
      <c r="Y140" s="16" t="s">
        <v>192</v>
      </c>
      <c r="Z140" s="16" t="s">
        <v>192</v>
      </c>
      <c r="AA140" s="18"/>
      <c r="AB140" s="16" t="s">
        <v>192</v>
      </c>
      <c r="AC140" s="16" t="s">
        <v>192</v>
      </c>
      <c r="AD140" s="18"/>
      <c r="AE140" s="16" t="s">
        <v>193</v>
      </c>
      <c r="AF140" s="16">
        <v>91</v>
      </c>
      <c r="AG140" s="16">
        <v>98</v>
      </c>
      <c r="AH140" s="16" t="s">
        <v>194</v>
      </c>
      <c r="AI140" s="16">
        <v>5</v>
      </c>
    </row>
    <row r="141" spans="1:35">
      <c r="A141" s="16">
        <v>3261</v>
      </c>
      <c r="B141" s="16" t="s">
        <v>320</v>
      </c>
      <c r="C141" s="17" t="s">
        <v>132</v>
      </c>
      <c r="D141" s="16" t="s">
        <v>114</v>
      </c>
      <c r="E141" s="16" t="s">
        <v>112</v>
      </c>
      <c r="F141" s="16" t="s">
        <v>132</v>
      </c>
      <c r="G141" s="16" t="s">
        <v>132</v>
      </c>
      <c r="H141" s="16" t="s">
        <v>132</v>
      </c>
      <c r="I141" s="16" t="s">
        <v>132</v>
      </c>
      <c r="J141" s="16" t="s">
        <v>132</v>
      </c>
      <c r="K141" s="16" t="s">
        <v>112</v>
      </c>
      <c r="L141" s="16" t="s">
        <v>110</v>
      </c>
      <c r="M141" s="16" t="s">
        <v>110</v>
      </c>
      <c r="N141" s="16">
        <v>75</v>
      </c>
      <c r="O141" s="16">
        <v>73</v>
      </c>
      <c r="P141" s="16">
        <v>94</v>
      </c>
      <c r="Q141" s="16">
        <v>45</v>
      </c>
      <c r="R141" s="16">
        <v>75</v>
      </c>
      <c r="S141" s="16">
        <v>68</v>
      </c>
      <c r="T141" s="16">
        <v>74</v>
      </c>
      <c r="U141" s="16">
        <v>69</v>
      </c>
      <c r="V141" s="16" t="s">
        <v>135</v>
      </c>
      <c r="W141" s="16">
        <v>573</v>
      </c>
      <c r="X141" s="16">
        <v>100</v>
      </c>
      <c r="Y141" s="16" t="s">
        <v>192</v>
      </c>
      <c r="Z141" s="16" t="s">
        <v>192</v>
      </c>
      <c r="AA141" s="18"/>
      <c r="AB141" s="16" t="s">
        <v>192</v>
      </c>
      <c r="AC141" s="16" t="s">
        <v>192</v>
      </c>
      <c r="AD141" s="18"/>
      <c r="AE141" s="16" t="s">
        <v>193</v>
      </c>
      <c r="AF141" s="16">
        <v>80</v>
      </c>
      <c r="AG141" s="16">
        <v>96</v>
      </c>
      <c r="AH141" s="16" t="s">
        <v>194</v>
      </c>
      <c r="AI141" s="16">
        <v>5</v>
      </c>
    </row>
    <row r="142" spans="1:35">
      <c r="A142" s="16">
        <v>3281</v>
      </c>
      <c r="B142" s="16" t="s">
        <v>18</v>
      </c>
      <c r="C142" s="17" t="s">
        <v>132</v>
      </c>
      <c r="D142" s="16" t="s">
        <v>132</v>
      </c>
      <c r="E142" s="16" t="s">
        <v>132</v>
      </c>
      <c r="F142" s="16" t="s">
        <v>132</v>
      </c>
      <c r="G142" s="16" t="s">
        <v>132</v>
      </c>
      <c r="H142" s="16" t="s">
        <v>132</v>
      </c>
      <c r="I142" s="16" t="s">
        <v>132</v>
      </c>
      <c r="J142" s="16" t="s">
        <v>132</v>
      </c>
      <c r="K142" s="16" t="s">
        <v>132</v>
      </c>
      <c r="L142" s="16" t="s">
        <v>132</v>
      </c>
      <c r="M142" s="16" t="s">
        <v>112</v>
      </c>
      <c r="N142" s="16">
        <v>81</v>
      </c>
      <c r="O142" s="16">
        <v>79</v>
      </c>
      <c r="P142" s="16">
        <v>94</v>
      </c>
      <c r="Q142" s="16">
        <v>57</v>
      </c>
      <c r="R142" s="16">
        <v>74</v>
      </c>
      <c r="S142" s="16">
        <v>73</v>
      </c>
      <c r="T142" s="16">
        <v>66</v>
      </c>
      <c r="U142" s="16">
        <v>74</v>
      </c>
      <c r="V142" s="16" t="s">
        <v>135</v>
      </c>
      <c r="W142" s="16">
        <v>598</v>
      </c>
      <c r="X142" s="16">
        <v>100</v>
      </c>
      <c r="Y142" s="16" t="s">
        <v>192</v>
      </c>
      <c r="Z142" s="16" t="s">
        <v>192</v>
      </c>
      <c r="AA142" s="18"/>
      <c r="AB142" s="16" t="s">
        <v>192</v>
      </c>
      <c r="AC142" s="16" t="s">
        <v>192</v>
      </c>
      <c r="AD142" s="18"/>
      <c r="AE142" s="16" t="s">
        <v>193</v>
      </c>
      <c r="AF142" s="16">
        <v>34</v>
      </c>
      <c r="AG142" s="16">
        <v>86</v>
      </c>
      <c r="AH142" s="16" t="s">
        <v>197</v>
      </c>
      <c r="AI142" s="16">
        <v>5</v>
      </c>
    </row>
    <row r="143" spans="1:35">
      <c r="A143" s="16">
        <v>3301</v>
      </c>
      <c r="B143" s="16" t="s">
        <v>321</v>
      </c>
      <c r="C143" s="17" t="s">
        <v>112</v>
      </c>
      <c r="D143" s="16" t="s">
        <v>112</v>
      </c>
      <c r="E143" s="16" t="s">
        <v>116</v>
      </c>
      <c r="F143" s="16" t="s">
        <v>112</v>
      </c>
      <c r="G143" s="16" t="s">
        <v>112</v>
      </c>
      <c r="H143" s="16" t="s">
        <v>112</v>
      </c>
      <c r="I143" s="16" t="s">
        <v>110</v>
      </c>
      <c r="J143" s="16" t="s">
        <v>112</v>
      </c>
      <c r="K143" s="16" t="s">
        <v>110</v>
      </c>
      <c r="L143" s="16" t="s">
        <v>110</v>
      </c>
      <c r="M143" s="16" t="s">
        <v>110</v>
      </c>
      <c r="N143" s="16">
        <v>50</v>
      </c>
      <c r="O143" s="16">
        <v>51</v>
      </c>
      <c r="P143" s="16">
        <v>82</v>
      </c>
      <c r="Q143" s="16">
        <v>20</v>
      </c>
      <c r="R143" s="16">
        <v>58</v>
      </c>
      <c r="S143" s="16">
        <v>59</v>
      </c>
      <c r="T143" s="16">
        <v>59</v>
      </c>
      <c r="U143" s="16">
        <v>66</v>
      </c>
      <c r="V143" s="16" t="s">
        <v>135</v>
      </c>
      <c r="W143" s="16">
        <v>445</v>
      </c>
      <c r="X143" s="16">
        <v>100</v>
      </c>
      <c r="Y143" s="16" t="s">
        <v>192</v>
      </c>
      <c r="Z143" s="16" t="s">
        <v>192</v>
      </c>
      <c r="AA143" s="18"/>
      <c r="AB143" s="16" t="s">
        <v>192</v>
      </c>
      <c r="AC143" s="16" t="s">
        <v>192</v>
      </c>
      <c r="AD143" s="18"/>
      <c r="AE143" s="16" t="s">
        <v>193</v>
      </c>
      <c r="AF143" s="16">
        <v>93</v>
      </c>
      <c r="AG143" s="16">
        <v>99</v>
      </c>
      <c r="AH143" s="16" t="s">
        <v>194</v>
      </c>
      <c r="AI143" s="16">
        <v>5</v>
      </c>
    </row>
    <row r="144" spans="1:35">
      <c r="A144" s="16">
        <v>3341</v>
      </c>
      <c r="B144" s="16" t="s">
        <v>322</v>
      </c>
      <c r="C144" s="17" t="s">
        <v>114</v>
      </c>
      <c r="D144" s="16" t="s">
        <v>132</v>
      </c>
      <c r="E144" s="16" t="s">
        <v>114</v>
      </c>
      <c r="F144" s="16" t="s">
        <v>132</v>
      </c>
      <c r="G144" s="16" t="s">
        <v>114</v>
      </c>
      <c r="H144" s="16" t="s">
        <v>132</v>
      </c>
      <c r="I144" s="16" t="s">
        <v>112</v>
      </c>
      <c r="J144" s="16" t="s">
        <v>112</v>
      </c>
      <c r="K144" s="16" t="s">
        <v>110</v>
      </c>
      <c r="L144" s="16" t="s">
        <v>112</v>
      </c>
      <c r="M144" s="16" t="s">
        <v>110</v>
      </c>
      <c r="N144" s="16">
        <v>74</v>
      </c>
      <c r="O144" s="16">
        <v>68</v>
      </c>
      <c r="P144" s="16">
        <v>83</v>
      </c>
      <c r="Q144" s="16">
        <v>48</v>
      </c>
      <c r="R144" s="16">
        <v>66</v>
      </c>
      <c r="S144" s="16">
        <v>56</v>
      </c>
      <c r="T144" s="16">
        <v>53</v>
      </c>
      <c r="U144" s="16">
        <v>51</v>
      </c>
      <c r="V144" s="16" t="s">
        <v>135</v>
      </c>
      <c r="W144" s="16">
        <v>499</v>
      </c>
      <c r="X144" s="16">
        <v>100</v>
      </c>
      <c r="Y144" s="16" t="s">
        <v>192</v>
      </c>
      <c r="Z144" s="16" t="s">
        <v>192</v>
      </c>
      <c r="AA144" s="18"/>
      <c r="AB144" s="16" t="s">
        <v>192</v>
      </c>
      <c r="AC144" s="16" t="s">
        <v>192</v>
      </c>
      <c r="AD144" s="18"/>
      <c r="AE144" s="16" t="s">
        <v>193</v>
      </c>
      <c r="AF144" s="16">
        <v>66</v>
      </c>
      <c r="AG144" s="16">
        <v>88</v>
      </c>
      <c r="AH144" s="16" t="s">
        <v>194</v>
      </c>
      <c r="AI144" s="16">
        <v>5</v>
      </c>
    </row>
    <row r="145" spans="1:35">
      <c r="A145" s="16">
        <v>3381</v>
      </c>
      <c r="B145" s="16" t="s">
        <v>323</v>
      </c>
      <c r="C145" s="17" t="s">
        <v>132</v>
      </c>
      <c r="D145" s="16" t="s">
        <v>132</v>
      </c>
      <c r="E145" s="16" t="s">
        <v>132</v>
      </c>
      <c r="F145" s="16" t="s">
        <v>114</v>
      </c>
      <c r="G145" s="16" t="s">
        <v>132</v>
      </c>
      <c r="H145" s="16" t="s">
        <v>132</v>
      </c>
      <c r="I145" s="16" t="s">
        <v>132</v>
      </c>
      <c r="J145" s="16" t="s">
        <v>132</v>
      </c>
      <c r="K145" s="16" t="s">
        <v>114</v>
      </c>
      <c r="L145" s="16" t="s">
        <v>114</v>
      </c>
      <c r="M145" s="16" t="s">
        <v>112</v>
      </c>
      <c r="N145" s="16">
        <v>81</v>
      </c>
      <c r="O145" s="16">
        <v>82</v>
      </c>
      <c r="P145" s="16">
        <v>92</v>
      </c>
      <c r="Q145" s="16">
        <v>71</v>
      </c>
      <c r="R145" s="16">
        <v>76</v>
      </c>
      <c r="S145" s="16">
        <v>71</v>
      </c>
      <c r="T145" s="16">
        <v>72</v>
      </c>
      <c r="U145" s="16">
        <v>68</v>
      </c>
      <c r="V145" s="16" t="s">
        <v>135</v>
      </c>
      <c r="W145" s="16">
        <v>613</v>
      </c>
      <c r="X145" s="16">
        <v>100</v>
      </c>
      <c r="Y145" s="16" t="s">
        <v>192</v>
      </c>
      <c r="Z145" s="16" t="s">
        <v>192</v>
      </c>
      <c r="AA145" s="18"/>
      <c r="AB145" s="16" t="s">
        <v>192</v>
      </c>
      <c r="AC145" s="16" t="s">
        <v>192</v>
      </c>
      <c r="AD145" s="18"/>
      <c r="AE145" s="16" t="s">
        <v>193</v>
      </c>
      <c r="AF145" s="16">
        <v>63</v>
      </c>
      <c r="AG145" s="16">
        <v>89</v>
      </c>
      <c r="AH145" s="16" t="s">
        <v>194</v>
      </c>
      <c r="AI145" s="16">
        <v>5</v>
      </c>
    </row>
    <row r="146" spans="1:35">
      <c r="A146" s="16">
        <v>3421</v>
      </c>
      <c r="B146" s="16" t="s">
        <v>324</v>
      </c>
      <c r="C146" s="17" t="s">
        <v>132</v>
      </c>
      <c r="D146" s="16" t="s">
        <v>132</v>
      </c>
      <c r="E146" s="16" t="s">
        <v>112</v>
      </c>
      <c r="F146" s="16" t="s">
        <v>132</v>
      </c>
      <c r="G146" s="16" t="s">
        <v>114</v>
      </c>
      <c r="H146" s="16" t="s">
        <v>114</v>
      </c>
      <c r="I146" s="16" t="s">
        <v>132</v>
      </c>
      <c r="J146" s="16" t="s">
        <v>114</v>
      </c>
      <c r="K146" s="16" t="s">
        <v>132</v>
      </c>
      <c r="L146" s="16" t="s">
        <v>110</v>
      </c>
      <c r="M146" s="16" t="s">
        <v>110</v>
      </c>
      <c r="N146" s="16">
        <v>69</v>
      </c>
      <c r="O146" s="16">
        <v>64</v>
      </c>
      <c r="P146" s="16">
        <v>89</v>
      </c>
      <c r="Q146" s="16">
        <v>47</v>
      </c>
      <c r="R146" s="16">
        <v>72</v>
      </c>
      <c r="S146" s="16">
        <v>70</v>
      </c>
      <c r="T146" s="16">
        <v>76</v>
      </c>
      <c r="U146" s="16">
        <v>73</v>
      </c>
      <c r="V146" s="16" t="s">
        <v>135</v>
      </c>
      <c r="W146" s="16">
        <v>560</v>
      </c>
      <c r="X146" s="16">
        <v>100</v>
      </c>
      <c r="Y146" s="16" t="s">
        <v>192</v>
      </c>
      <c r="Z146" s="16" t="s">
        <v>192</v>
      </c>
      <c r="AA146" s="18"/>
      <c r="AB146" s="16" t="s">
        <v>192</v>
      </c>
      <c r="AC146" s="16" t="s">
        <v>192</v>
      </c>
      <c r="AD146" s="18"/>
      <c r="AE146" s="16" t="s">
        <v>193</v>
      </c>
      <c r="AF146" s="16">
        <v>83</v>
      </c>
      <c r="AG146" s="16">
        <v>98</v>
      </c>
      <c r="AH146" s="16" t="s">
        <v>197</v>
      </c>
      <c r="AI146" s="16">
        <v>5</v>
      </c>
    </row>
    <row r="147" spans="1:35">
      <c r="A147" s="16">
        <v>3431</v>
      </c>
      <c r="B147" s="16" t="s">
        <v>325</v>
      </c>
      <c r="C147" s="17" t="s">
        <v>132</v>
      </c>
      <c r="D147" s="16" t="s">
        <v>132</v>
      </c>
      <c r="E147" s="16" t="s">
        <v>112</v>
      </c>
      <c r="F147" s="16" t="s">
        <v>132</v>
      </c>
      <c r="G147" s="16" t="s">
        <v>132</v>
      </c>
      <c r="H147" s="16" t="s">
        <v>132</v>
      </c>
      <c r="I147" s="16" t="s">
        <v>112</v>
      </c>
      <c r="J147" s="16" t="s">
        <v>114</v>
      </c>
      <c r="K147" s="16" t="s">
        <v>112</v>
      </c>
      <c r="L147" s="16" t="s">
        <v>110</v>
      </c>
      <c r="M147" s="16" t="s">
        <v>110</v>
      </c>
      <c r="N147" s="16">
        <v>76</v>
      </c>
      <c r="O147" s="16">
        <v>72</v>
      </c>
      <c r="P147" s="16">
        <v>94</v>
      </c>
      <c r="Q147" s="16">
        <v>60</v>
      </c>
      <c r="R147" s="16">
        <v>80</v>
      </c>
      <c r="S147" s="16">
        <v>79</v>
      </c>
      <c r="T147" s="16">
        <v>74</v>
      </c>
      <c r="U147" s="16">
        <v>77</v>
      </c>
      <c r="V147" s="16" t="s">
        <v>135</v>
      </c>
      <c r="W147" s="16">
        <v>612</v>
      </c>
      <c r="X147" s="16">
        <v>100</v>
      </c>
      <c r="Y147" s="16" t="s">
        <v>192</v>
      </c>
      <c r="Z147" s="16" t="s">
        <v>192</v>
      </c>
      <c r="AA147" s="18"/>
      <c r="AB147" s="16" t="s">
        <v>192</v>
      </c>
      <c r="AC147" s="16" t="s">
        <v>192</v>
      </c>
      <c r="AD147" s="18"/>
      <c r="AE147" s="16" t="s">
        <v>193</v>
      </c>
      <c r="AF147" s="16">
        <v>83</v>
      </c>
      <c r="AG147" s="16">
        <v>96</v>
      </c>
      <c r="AH147" s="16" t="s">
        <v>194</v>
      </c>
      <c r="AI147" s="16">
        <v>5</v>
      </c>
    </row>
    <row r="148" spans="1:35">
      <c r="A148" s="16">
        <v>3501</v>
      </c>
      <c r="B148" s="16" t="s">
        <v>326</v>
      </c>
      <c r="C148" s="17" t="s">
        <v>114</v>
      </c>
      <c r="D148" s="16" t="s">
        <v>114</v>
      </c>
      <c r="E148" s="16" t="s">
        <v>112</v>
      </c>
      <c r="F148" s="16" t="s">
        <v>114</v>
      </c>
      <c r="G148" s="16" t="s">
        <v>112</v>
      </c>
      <c r="H148" s="16" t="s">
        <v>112</v>
      </c>
      <c r="I148" s="16" t="s">
        <v>112</v>
      </c>
      <c r="J148" s="16" t="s">
        <v>112</v>
      </c>
      <c r="K148" s="16" t="s">
        <v>110</v>
      </c>
      <c r="L148" s="16" t="s">
        <v>110</v>
      </c>
      <c r="M148" s="16" t="s">
        <v>110</v>
      </c>
      <c r="N148" s="16">
        <v>62</v>
      </c>
      <c r="O148" s="16">
        <v>68</v>
      </c>
      <c r="P148" s="16">
        <v>83</v>
      </c>
      <c r="Q148" s="16">
        <v>30</v>
      </c>
      <c r="R148" s="16">
        <v>69</v>
      </c>
      <c r="S148" s="16">
        <v>58</v>
      </c>
      <c r="T148" s="16">
        <v>70</v>
      </c>
      <c r="U148" s="16">
        <v>73</v>
      </c>
      <c r="V148" s="16" t="s">
        <v>135</v>
      </c>
      <c r="W148" s="16">
        <v>513</v>
      </c>
      <c r="X148" s="16">
        <v>100</v>
      </c>
      <c r="Y148" s="16" t="s">
        <v>192</v>
      </c>
      <c r="Z148" s="16" t="s">
        <v>192</v>
      </c>
      <c r="AA148" s="18"/>
      <c r="AB148" s="16" t="s">
        <v>192</v>
      </c>
      <c r="AC148" s="16" t="s">
        <v>192</v>
      </c>
      <c r="AD148" s="18"/>
      <c r="AE148" s="16" t="s">
        <v>193</v>
      </c>
      <c r="AF148" s="16">
        <v>90</v>
      </c>
      <c r="AG148" s="16">
        <v>97</v>
      </c>
      <c r="AH148" s="16" t="s">
        <v>194</v>
      </c>
      <c r="AI148" s="16">
        <v>5</v>
      </c>
    </row>
    <row r="149" spans="1:35">
      <c r="A149" s="16">
        <v>3541</v>
      </c>
      <c r="B149" s="16" t="s">
        <v>327</v>
      </c>
      <c r="C149" s="17" t="s">
        <v>112</v>
      </c>
      <c r="D149" s="16" t="s">
        <v>112</v>
      </c>
      <c r="E149" s="16" t="s">
        <v>110</v>
      </c>
      <c r="F149" s="16" t="s">
        <v>114</v>
      </c>
      <c r="G149" s="16" t="s">
        <v>114</v>
      </c>
      <c r="H149" s="16" t="s">
        <v>114</v>
      </c>
      <c r="I149" s="16" t="s">
        <v>114</v>
      </c>
      <c r="J149" s="16" t="s">
        <v>112</v>
      </c>
      <c r="K149" s="16" t="s">
        <v>112</v>
      </c>
      <c r="L149" s="16" t="s">
        <v>112</v>
      </c>
      <c r="M149" s="16" t="s">
        <v>116</v>
      </c>
      <c r="N149" s="16">
        <v>63</v>
      </c>
      <c r="O149" s="16">
        <v>59</v>
      </c>
      <c r="P149" s="16">
        <v>89</v>
      </c>
      <c r="Q149" s="16">
        <v>21</v>
      </c>
      <c r="R149" s="16">
        <v>53</v>
      </c>
      <c r="S149" s="16">
        <v>64</v>
      </c>
      <c r="T149" s="16">
        <v>46</v>
      </c>
      <c r="U149" s="16">
        <v>66</v>
      </c>
      <c r="V149" s="16" t="s">
        <v>135</v>
      </c>
      <c r="W149" s="16">
        <v>461</v>
      </c>
      <c r="X149" s="16">
        <v>99</v>
      </c>
      <c r="Y149" s="16" t="s">
        <v>192</v>
      </c>
      <c r="Z149" s="16" t="s">
        <v>193</v>
      </c>
      <c r="AA149" s="18"/>
      <c r="AB149" s="16" t="s">
        <v>192</v>
      </c>
      <c r="AC149" s="16" t="s">
        <v>192</v>
      </c>
      <c r="AD149" s="18"/>
      <c r="AE149" s="16" t="s">
        <v>193</v>
      </c>
      <c r="AF149" s="16">
        <v>93</v>
      </c>
      <c r="AG149" s="16">
        <v>99</v>
      </c>
      <c r="AH149" s="16" t="s">
        <v>194</v>
      </c>
      <c r="AI149" s="16">
        <v>5</v>
      </c>
    </row>
    <row r="150" spans="1:35">
      <c r="A150" s="16">
        <v>3581</v>
      </c>
      <c r="B150" s="16" t="s">
        <v>328</v>
      </c>
      <c r="C150" s="17" t="s">
        <v>112</v>
      </c>
      <c r="D150" s="16" t="s">
        <v>110</v>
      </c>
      <c r="E150" s="16" t="s">
        <v>110</v>
      </c>
      <c r="F150" s="16" t="s">
        <v>112</v>
      </c>
      <c r="G150" s="16" t="s">
        <v>110</v>
      </c>
      <c r="H150" s="16" t="s">
        <v>110</v>
      </c>
      <c r="I150" s="16" t="s">
        <v>110</v>
      </c>
      <c r="J150" s="16" t="s">
        <v>114</v>
      </c>
      <c r="K150" s="16" t="s">
        <v>112</v>
      </c>
      <c r="L150" s="16" t="s">
        <v>110</v>
      </c>
      <c r="M150" s="16" t="s">
        <v>110</v>
      </c>
      <c r="N150" s="16">
        <v>51</v>
      </c>
      <c r="O150" s="16">
        <v>56</v>
      </c>
      <c r="P150" s="16">
        <v>91</v>
      </c>
      <c r="Q150" s="16">
        <v>25</v>
      </c>
      <c r="R150" s="16">
        <v>53</v>
      </c>
      <c r="S150" s="16">
        <v>62</v>
      </c>
      <c r="T150" s="16">
        <v>50</v>
      </c>
      <c r="U150" s="16">
        <v>80</v>
      </c>
      <c r="V150" s="16" t="s">
        <v>135</v>
      </c>
      <c r="W150" s="16">
        <v>468</v>
      </c>
      <c r="X150" s="16">
        <v>100</v>
      </c>
      <c r="Y150" s="16" t="s">
        <v>192</v>
      </c>
      <c r="Z150" s="16" t="s">
        <v>192</v>
      </c>
      <c r="AA150" s="18"/>
      <c r="AB150" s="16" t="s">
        <v>192</v>
      </c>
      <c r="AC150" s="16" t="s">
        <v>192</v>
      </c>
      <c r="AD150" s="18"/>
      <c r="AE150" s="16" t="s">
        <v>193</v>
      </c>
      <c r="AF150" s="16">
        <v>92</v>
      </c>
      <c r="AG150" s="16">
        <v>99</v>
      </c>
      <c r="AH150" s="16" t="s">
        <v>194</v>
      </c>
      <c r="AI150" s="16">
        <v>5</v>
      </c>
    </row>
    <row r="151" spans="1:35">
      <c r="A151" s="16">
        <v>3600</v>
      </c>
      <c r="B151" s="16" t="s">
        <v>329</v>
      </c>
      <c r="C151" s="17" t="s">
        <v>112</v>
      </c>
      <c r="D151" s="16" t="s">
        <v>112</v>
      </c>
      <c r="E151" s="16" t="s">
        <v>116</v>
      </c>
      <c r="F151" s="16" t="s">
        <v>112</v>
      </c>
      <c r="G151" s="16" t="s">
        <v>112</v>
      </c>
      <c r="H151" s="16" t="s">
        <v>116</v>
      </c>
      <c r="I151" s="16" t="s">
        <v>196</v>
      </c>
      <c r="J151" s="18"/>
      <c r="K151" s="18"/>
      <c r="L151" s="18"/>
      <c r="M151" s="18"/>
      <c r="N151" s="16">
        <v>49</v>
      </c>
      <c r="O151" s="16">
        <v>50</v>
      </c>
      <c r="P151" s="16">
        <v>87</v>
      </c>
      <c r="Q151" s="16">
        <v>23</v>
      </c>
      <c r="R151" s="16">
        <v>64</v>
      </c>
      <c r="S151" s="16">
        <v>56</v>
      </c>
      <c r="T151" s="16">
        <v>55</v>
      </c>
      <c r="U151" s="16">
        <v>61</v>
      </c>
      <c r="V151" s="16" t="s">
        <v>135</v>
      </c>
      <c r="W151" s="16">
        <v>445</v>
      </c>
      <c r="X151" s="16">
        <v>100</v>
      </c>
      <c r="Y151" s="16" t="s">
        <v>192</v>
      </c>
      <c r="Z151" s="16" t="s">
        <v>192</v>
      </c>
      <c r="AA151" s="18"/>
      <c r="AB151" s="16" t="s">
        <v>192</v>
      </c>
      <c r="AC151" s="16" t="s">
        <v>192</v>
      </c>
      <c r="AD151" s="18"/>
      <c r="AE151" s="16" t="s">
        <v>192</v>
      </c>
      <c r="AF151" s="16">
        <v>82</v>
      </c>
      <c r="AG151" s="16">
        <v>97</v>
      </c>
      <c r="AH151" s="16" t="s">
        <v>194</v>
      </c>
      <c r="AI151" s="16">
        <v>5</v>
      </c>
    </row>
    <row r="152" spans="1:35">
      <c r="A152" s="16">
        <v>3610</v>
      </c>
      <c r="B152" s="16" t="s">
        <v>330</v>
      </c>
      <c r="C152" s="17" t="s">
        <v>132</v>
      </c>
      <c r="D152" s="16" t="s">
        <v>132</v>
      </c>
      <c r="E152" s="16" t="s">
        <v>114</v>
      </c>
      <c r="F152" s="16" t="s">
        <v>114</v>
      </c>
      <c r="G152" s="16" t="s">
        <v>114</v>
      </c>
      <c r="H152" s="16" t="s">
        <v>130</v>
      </c>
      <c r="I152" s="16"/>
      <c r="J152" s="16"/>
      <c r="K152" s="16"/>
      <c r="L152" s="16"/>
      <c r="M152" s="16"/>
      <c r="N152" s="16">
        <v>77</v>
      </c>
      <c r="O152" s="16">
        <v>71</v>
      </c>
      <c r="P152" s="16">
        <v>90</v>
      </c>
      <c r="Q152" s="16">
        <v>56</v>
      </c>
      <c r="R152" s="16">
        <v>73</v>
      </c>
      <c r="S152" s="16">
        <v>76</v>
      </c>
      <c r="T152" s="16">
        <v>75</v>
      </c>
      <c r="U152" s="16">
        <v>74</v>
      </c>
      <c r="V152" s="16" t="s">
        <v>135</v>
      </c>
      <c r="W152" s="16">
        <v>592</v>
      </c>
      <c r="X152" s="16">
        <v>100</v>
      </c>
      <c r="Y152" s="16" t="s">
        <v>192</v>
      </c>
      <c r="Z152" s="16" t="s">
        <v>192</v>
      </c>
      <c r="AA152" s="18"/>
      <c r="AB152" s="16" t="s">
        <v>192</v>
      </c>
      <c r="AC152" s="16" t="s">
        <v>192</v>
      </c>
      <c r="AD152" s="18"/>
      <c r="AE152" s="16" t="s">
        <v>192</v>
      </c>
      <c r="AF152" s="16">
        <v>21</v>
      </c>
      <c r="AG152" s="16">
        <v>68</v>
      </c>
      <c r="AH152" s="16" t="s">
        <v>197</v>
      </c>
      <c r="AI152" s="16">
        <v>5</v>
      </c>
    </row>
    <row r="153" spans="1:35">
      <c r="A153" s="16">
        <v>3621</v>
      </c>
      <c r="B153" s="16" t="s">
        <v>331</v>
      </c>
      <c r="C153" s="17" t="s">
        <v>110</v>
      </c>
      <c r="D153" s="16" t="s">
        <v>112</v>
      </c>
      <c r="E153" s="16" t="s">
        <v>116</v>
      </c>
      <c r="F153" s="16" t="s">
        <v>110</v>
      </c>
      <c r="G153" s="16" t="s">
        <v>112</v>
      </c>
      <c r="H153" s="16" t="s">
        <v>112</v>
      </c>
      <c r="I153" s="16" t="s">
        <v>110</v>
      </c>
      <c r="J153" s="16" t="s">
        <v>112</v>
      </c>
      <c r="K153" s="16" t="s">
        <v>110</v>
      </c>
      <c r="L153" s="16" t="s">
        <v>110</v>
      </c>
      <c r="M153" s="16" t="s">
        <v>110</v>
      </c>
      <c r="N153" s="16">
        <v>48</v>
      </c>
      <c r="O153" s="16">
        <v>47</v>
      </c>
      <c r="P153" s="16">
        <v>72</v>
      </c>
      <c r="Q153" s="16">
        <v>17</v>
      </c>
      <c r="R153" s="16">
        <v>56</v>
      </c>
      <c r="S153" s="16">
        <v>51</v>
      </c>
      <c r="T153" s="16">
        <v>60</v>
      </c>
      <c r="U153" s="16">
        <v>66</v>
      </c>
      <c r="V153" s="16" t="s">
        <v>135</v>
      </c>
      <c r="W153" s="16">
        <v>417</v>
      </c>
      <c r="X153" s="16">
        <v>99</v>
      </c>
      <c r="Y153" s="16" t="s">
        <v>192</v>
      </c>
      <c r="Z153" s="16" t="s">
        <v>192</v>
      </c>
      <c r="AA153" s="18"/>
      <c r="AB153" s="16" t="s">
        <v>192</v>
      </c>
      <c r="AC153" s="16" t="s">
        <v>192</v>
      </c>
      <c r="AD153" s="18"/>
      <c r="AE153" s="16" t="s">
        <v>193</v>
      </c>
      <c r="AF153" s="16">
        <v>93</v>
      </c>
      <c r="AG153" s="16">
        <v>97</v>
      </c>
      <c r="AH153" s="16" t="s">
        <v>194</v>
      </c>
      <c r="AI153" s="16">
        <v>5</v>
      </c>
    </row>
    <row r="154" spans="1:35">
      <c r="A154" s="16">
        <v>3661</v>
      </c>
      <c r="B154" s="16" t="s">
        <v>332</v>
      </c>
      <c r="C154" s="17" t="s">
        <v>114</v>
      </c>
      <c r="D154" s="16" t="s">
        <v>112</v>
      </c>
      <c r="E154" s="16" t="s">
        <v>112</v>
      </c>
      <c r="F154" s="16" t="s">
        <v>114</v>
      </c>
      <c r="G154" s="16" t="s">
        <v>114</v>
      </c>
      <c r="H154" s="16" t="s">
        <v>112</v>
      </c>
      <c r="I154" s="16" t="s">
        <v>112</v>
      </c>
      <c r="J154" s="16" t="s">
        <v>112</v>
      </c>
      <c r="K154" s="16" t="s">
        <v>112</v>
      </c>
      <c r="L154" s="16" t="s">
        <v>110</v>
      </c>
      <c r="M154" s="16" t="s">
        <v>116</v>
      </c>
      <c r="N154" s="16">
        <v>57</v>
      </c>
      <c r="O154" s="16">
        <v>58</v>
      </c>
      <c r="P154" s="16">
        <v>97</v>
      </c>
      <c r="Q154" s="16">
        <v>28</v>
      </c>
      <c r="R154" s="16">
        <v>65</v>
      </c>
      <c r="S154" s="16">
        <v>62</v>
      </c>
      <c r="T154" s="16">
        <v>68</v>
      </c>
      <c r="U154" s="16">
        <v>60</v>
      </c>
      <c r="V154" s="16" t="s">
        <v>135</v>
      </c>
      <c r="W154" s="16">
        <v>495</v>
      </c>
      <c r="X154" s="16">
        <v>100</v>
      </c>
      <c r="Y154" s="16" t="s">
        <v>192</v>
      </c>
      <c r="Z154" s="16" t="s">
        <v>192</v>
      </c>
      <c r="AA154" s="18"/>
      <c r="AB154" s="16" t="s">
        <v>192</v>
      </c>
      <c r="AC154" s="16" t="s">
        <v>192</v>
      </c>
      <c r="AD154" s="18"/>
      <c r="AE154" s="16" t="s">
        <v>193</v>
      </c>
      <c r="AF154" s="16">
        <v>91</v>
      </c>
      <c r="AG154" s="16">
        <v>98</v>
      </c>
      <c r="AH154" s="16" t="s">
        <v>194</v>
      </c>
      <c r="AI154" s="16">
        <v>5</v>
      </c>
    </row>
    <row r="155" spans="1:35">
      <c r="A155" s="16">
        <v>3701</v>
      </c>
      <c r="B155" s="16" t="s">
        <v>333</v>
      </c>
      <c r="C155" s="17" t="s">
        <v>114</v>
      </c>
      <c r="D155" s="16" t="s">
        <v>114</v>
      </c>
      <c r="E155" s="16" t="s">
        <v>112</v>
      </c>
      <c r="F155" s="16" t="s">
        <v>132</v>
      </c>
      <c r="G155" s="16" t="s">
        <v>114</v>
      </c>
      <c r="H155" s="16" t="s">
        <v>110</v>
      </c>
      <c r="I155" s="16" t="s">
        <v>110</v>
      </c>
      <c r="J155" s="16" t="s">
        <v>112</v>
      </c>
      <c r="K155" s="16" t="s">
        <v>110</v>
      </c>
      <c r="L155" s="16" t="s">
        <v>110</v>
      </c>
      <c r="M155" s="16" t="s">
        <v>110</v>
      </c>
      <c r="N155" s="16">
        <v>66</v>
      </c>
      <c r="O155" s="16">
        <v>70</v>
      </c>
      <c r="P155" s="16">
        <v>91</v>
      </c>
      <c r="Q155" s="16">
        <v>31</v>
      </c>
      <c r="R155" s="16">
        <v>64</v>
      </c>
      <c r="S155" s="16">
        <v>66</v>
      </c>
      <c r="T155" s="16">
        <v>66</v>
      </c>
      <c r="U155" s="16">
        <v>63</v>
      </c>
      <c r="V155" s="16" t="s">
        <v>135</v>
      </c>
      <c r="W155" s="16">
        <v>517</v>
      </c>
      <c r="X155" s="16">
        <v>100</v>
      </c>
      <c r="Y155" s="16" t="s">
        <v>192</v>
      </c>
      <c r="Z155" s="16" t="s">
        <v>192</v>
      </c>
      <c r="AA155" s="18"/>
      <c r="AB155" s="16" t="s">
        <v>192</v>
      </c>
      <c r="AC155" s="16" t="s">
        <v>192</v>
      </c>
      <c r="AD155" s="18"/>
      <c r="AE155" s="16" t="s">
        <v>193</v>
      </c>
      <c r="AF155" s="16">
        <v>84</v>
      </c>
      <c r="AG155" s="16">
        <v>99</v>
      </c>
      <c r="AH155" s="16" t="s">
        <v>194</v>
      </c>
      <c r="AI155" s="16">
        <v>5</v>
      </c>
    </row>
    <row r="156" spans="1:35">
      <c r="A156" s="16">
        <v>3741</v>
      </c>
      <c r="B156" s="16" t="s">
        <v>334</v>
      </c>
      <c r="C156" s="17" t="s">
        <v>132</v>
      </c>
      <c r="D156" s="16" t="s">
        <v>132</v>
      </c>
      <c r="E156" s="16" t="s">
        <v>132</v>
      </c>
      <c r="F156" s="16" t="s">
        <v>132</v>
      </c>
      <c r="G156" s="16" t="s">
        <v>132</v>
      </c>
      <c r="H156" s="16" t="s">
        <v>132</v>
      </c>
      <c r="I156" s="16" t="s">
        <v>132</v>
      </c>
      <c r="J156" s="16" t="s">
        <v>132</v>
      </c>
      <c r="K156" s="16" t="s">
        <v>132</v>
      </c>
      <c r="L156" s="16" t="s">
        <v>132</v>
      </c>
      <c r="M156" s="16" t="s">
        <v>114</v>
      </c>
      <c r="N156" s="16">
        <v>87</v>
      </c>
      <c r="O156" s="16">
        <v>83</v>
      </c>
      <c r="P156" s="16">
        <v>96</v>
      </c>
      <c r="Q156" s="16">
        <v>59</v>
      </c>
      <c r="R156" s="16">
        <v>74</v>
      </c>
      <c r="S156" s="16">
        <v>67</v>
      </c>
      <c r="T156" s="16">
        <v>67</v>
      </c>
      <c r="U156" s="16">
        <v>52</v>
      </c>
      <c r="V156" s="16" t="s">
        <v>135</v>
      </c>
      <c r="W156" s="16">
        <v>585</v>
      </c>
      <c r="X156" s="16">
        <v>100</v>
      </c>
      <c r="Y156" s="16" t="s">
        <v>192</v>
      </c>
      <c r="Z156" s="16" t="s">
        <v>192</v>
      </c>
      <c r="AA156" s="18"/>
      <c r="AB156" s="16" t="s">
        <v>192</v>
      </c>
      <c r="AC156" s="16" t="s">
        <v>192</v>
      </c>
      <c r="AD156" s="18"/>
      <c r="AE156" s="16" t="s">
        <v>193</v>
      </c>
      <c r="AF156" s="16">
        <v>32</v>
      </c>
      <c r="AG156" s="16">
        <v>50</v>
      </c>
      <c r="AH156" s="16" t="s">
        <v>194</v>
      </c>
      <c r="AI156" s="16">
        <v>5</v>
      </c>
    </row>
    <row r="157" spans="1:35">
      <c r="A157" s="16">
        <v>3781</v>
      </c>
      <c r="B157" s="16" t="s">
        <v>335</v>
      </c>
      <c r="C157" s="17" t="s">
        <v>114</v>
      </c>
      <c r="D157" s="16" t="s">
        <v>112</v>
      </c>
      <c r="E157" s="16" t="s">
        <v>112</v>
      </c>
      <c r="F157" s="16" t="s">
        <v>110</v>
      </c>
      <c r="G157" s="16" t="s">
        <v>112</v>
      </c>
      <c r="H157" s="16" t="s">
        <v>114</v>
      </c>
      <c r="I157" s="16" t="s">
        <v>110</v>
      </c>
      <c r="J157" s="16" t="s">
        <v>110</v>
      </c>
      <c r="K157" s="16" t="s">
        <v>110</v>
      </c>
      <c r="L157" s="16" t="s">
        <v>112</v>
      </c>
      <c r="M157" s="16" t="s">
        <v>110</v>
      </c>
      <c r="N157" s="16">
        <v>65</v>
      </c>
      <c r="O157" s="16">
        <v>71</v>
      </c>
      <c r="P157" s="16">
        <v>88</v>
      </c>
      <c r="Q157" s="16">
        <v>43</v>
      </c>
      <c r="R157" s="16">
        <v>69</v>
      </c>
      <c r="S157" s="16">
        <v>54</v>
      </c>
      <c r="T157" s="16">
        <v>67</v>
      </c>
      <c r="U157" s="16">
        <v>67</v>
      </c>
      <c r="V157" s="16" t="s">
        <v>135</v>
      </c>
      <c r="W157" s="16">
        <v>524</v>
      </c>
      <c r="X157" s="16">
        <v>100</v>
      </c>
      <c r="Y157" s="16" t="s">
        <v>192</v>
      </c>
      <c r="Z157" s="16" t="s">
        <v>192</v>
      </c>
      <c r="AA157" s="18"/>
      <c r="AB157" s="16" t="s">
        <v>192</v>
      </c>
      <c r="AC157" s="16" t="s">
        <v>192</v>
      </c>
      <c r="AD157" s="18"/>
      <c r="AE157" s="16" t="s">
        <v>193</v>
      </c>
      <c r="AF157" s="16">
        <v>90</v>
      </c>
      <c r="AG157" s="16">
        <v>100</v>
      </c>
      <c r="AH157" s="16" t="s">
        <v>194</v>
      </c>
      <c r="AI157" s="16">
        <v>5</v>
      </c>
    </row>
    <row r="158" spans="1:35">
      <c r="A158" s="16">
        <v>3821</v>
      </c>
      <c r="B158" s="16" t="s">
        <v>336</v>
      </c>
      <c r="C158" s="17" t="s">
        <v>110</v>
      </c>
      <c r="D158" s="16" t="s">
        <v>110</v>
      </c>
      <c r="E158" s="16" t="s">
        <v>112</v>
      </c>
      <c r="F158" s="16" t="s">
        <v>112</v>
      </c>
      <c r="G158" s="16" t="s">
        <v>112</v>
      </c>
      <c r="H158" s="16" t="s">
        <v>110</v>
      </c>
      <c r="I158" s="16" t="s">
        <v>112</v>
      </c>
      <c r="J158" s="16" t="s">
        <v>112</v>
      </c>
      <c r="K158" s="16" t="s">
        <v>112</v>
      </c>
      <c r="L158" s="16" t="s">
        <v>110</v>
      </c>
      <c r="M158" s="16" t="s">
        <v>116</v>
      </c>
      <c r="N158" s="16">
        <v>54</v>
      </c>
      <c r="O158" s="16">
        <v>49</v>
      </c>
      <c r="P158" s="16">
        <v>73</v>
      </c>
      <c r="Q158" s="16">
        <v>20</v>
      </c>
      <c r="R158" s="16">
        <v>60</v>
      </c>
      <c r="S158" s="16">
        <v>52</v>
      </c>
      <c r="T158" s="16">
        <v>63</v>
      </c>
      <c r="U158" s="16">
        <v>57</v>
      </c>
      <c r="V158" s="16" t="s">
        <v>135</v>
      </c>
      <c r="W158" s="16">
        <v>428</v>
      </c>
      <c r="X158" s="16">
        <v>100</v>
      </c>
      <c r="Y158" s="16" t="s">
        <v>192</v>
      </c>
      <c r="Z158" s="16" t="s">
        <v>192</v>
      </c>
      <c r="AA158" s="18"/>
      <c r="AB158" s="16" t="s">
        <v>192</v>
      </c>
      <c r="AC158" s="16" t="s">
        <v>192</v>
      </c>
      <c r="AD158" s="18"/>
      <c r="AE158" s="16" t="s">
        <v>193</v>
      </c>
      <c r="AF158" s="16">
        <v>90</v>
      </c>
      <c r="AG158" s="16">
        <v>99</v>
      </c>
      <c r="AH158" s="16" t="s">
        <v>194</v>
      </c>
      <c r="AI158" s="16">
        <v>5</v>
      </c>
    </row>
    <row r="159" spans="1:35">
      <c r="A159" s="16">
        <v>3861</v>
      </c>
      <c r="B159" s="16" t="s">
        <v>337</v>
      </c>
      <c r="C159" s="17" t="s">
        <v>132</v>
      </c>
      <c r="D159" s="16" t="s">
        <v>114</v>
      </c>
      <c r="E159" s="16" t="s">
        <v>112</v>
      </c>
      <c r="F159" s="16" t="s">
        <v>132</v>
      </c>
      <c r="G159" s="16" t="s">
        <v>132</v>
      </c>
      <c r="H159" s="16" t="s">
        <v>114</v>
      </c>
      <c r="I159" s="16" t="s">
        <v>112</v>
      </c>
      <c r="J159" s="16" t="s">
        <v>110</v>
      </c>
      <c r="K159" s="16" t="s">
        <v>110</v>
      </c>
      <c r="L159" s="16" t="s">
        <v>110</v>
      </c>
      <c r="M159" s="16" t="s">
        <v>110</v>
      </c>
      <c r="N159" s="16">
        <v>74</v>
      </c>
      <c r="O159" s="16">
        <v>70</v>
      </c>
      <c r="P159" s="16">
        <v>85</v>
      </c>
      <c r="Q159" s="16">
        <v>43</v>
      </c>
      <c r="R159" s="16">
        <v>71</v>
      </c>
      <c r="S159" s="16">
        <v>62</v>
      </c>
      <c r="T159" s="16">
        <v>68</v>
      </c>
      <c r="U159" s="16">
        <v>59</v>
      </c>
      <c r="V159" s="16" t="s">
        <v>135</v>
      </c>
      <c r="W159" s="16">
        <v>532</v>
      </c>
      <c r="X159" s="16">
        <v>100</v>
      </c>
      <c r="Y159" s="16" t="s">
        <v>192</v>
      </c>
      <c r="Z159" s="16" t="s">
        <v>192</v>
      </c>
      <c r="AA159" s="18"/>
      <c r="AB159" s="16" t="s">
        <v>192</v>
      </c>
      <c r="AC159" s="16" t="s">
        <v>192</v>
      </c>
      <c r="AD159" s="18"/>
      <c r="AE159" s="16" t="s">
        <v>193</v>
      </c>
      <c r="AF159" s="16">
        <v>92</v>
      </c>
      <c r="AG159" s="16">
        <v>97</v>
      </c>
      <c r="AH159" s="16" t="s">
        <v>194</v>
      </c>
      <c r="AI159" s="16">
        <v>5</v>
      </c>
    </row>
    <row r="160" spans="1:35">
      <c r="A160" s="16">
        <v>3901</v>
      </c>
      <c r="B160" s="16" t="s">
        <v>338</v>
      </c>
      <c r="C160" s="17" t="s">
        <v>132</v>
      </c>
      <c r="D160" s="16" t="s">
        <v>132</v>
      </c>
      <c r="E160" s="16" t="s">
        <v>132</v>
      </c>
      <c r="F160" s="16" t="s">
        <v>114</v>
      </c>
      <c r="G160" s="16" t="s">
        <v>132</v>
      </c>
      <c r="H160" s="16" t="s">
        <v>112</v>
      </c>
      <c r="I160" s="16" t="s">
        <v>132</v>
      </c>
      <c r="J160" s="16" t="s">
        <v>114</v>
      </c>
      <c r="K160" s="16" t="s">
        <v>110</v>
      </c>
      <c r="L160" s="16" t="s">
        <v>112</v>
      </c>
      <c r="M160" s="16" t="s">
        <v>112</v>
      </c>
      <c r="N160" s="16">
        <v>73</v>
      </c>
      <c r="O160" s="16">
        <v>69</v>
      </c>
      <c r="P160" s="16">
        <v>92</v>
      </c>
      <c r="Q160" s="16">
        <v>39</v>
      </c>
      <c r="R160" s="16">
        <v>64</v>
      </c>
      <c r="S160" s="16">
        <v>72</v>
      </c>
      <c r="T160" s="16">
        <v>62</v>
      </c>
      <c r="U160" s="16">
        <v>76</v>
      </c>
      <c r="V160" s="16" t="s">
        <v>135</v>
      </c>
      <c r="W160" s="16">
        <v>547</v>
      </c>
      <c r="X160" s="16">
        <v>100</v>
      </c>
      <c r="Y160" s="16" t="s">
        <v>192</v>
      </c>
      <c r="Z160" s="16" t="s">
        <v>192</v>
      </c>
      <c r="AA160" s="18"/>
      <c r="AB160" s="16" t="s">
        <v>192</v>
      </c>
      <c r="AC160" s="16" t="s">
        <v>192</v>
      </c>
      <c r="AD160" s="18"/>
      <c r="AE160" s="16" t="s">
        <v>193</v>
      </c>
      <c r="AF160" s="16">
        <v>83</v>
      </c>
      <c r="AG160" s="16">
        <v>98</v>
      </c>
      <c r="AH160" s="16" t="s">
        <v>194</v>
      </c>
      <c r="AI160" s="16">
        <v>5</v>
      </c>
    </row>
    <row r="161" spans="1:35">
      <c r="A161" s="16">
        <v>3941</v>
      </c>
      <c r="B161" s="16" t="s">
        <v>339</v>
      </c>
      <c r="C161" s="17" t="s">
        <v>132</v>
      </c>
      <c r="D161" s="16" t="s">
        <v>112</v>
      </c>
      <c r="E161" s="16" t="s">
        <v>132</v>
      </c>
      <c r="F161" s="16" t="s">
        <v>112</v>
      </c>
      <c r="G161" s="16" t="s">
        <v>112</v>
      </c>
      <c r="H161" s="16" t="s">
        <v>112</v>
      </c>
      <c r="I161" s="16" t="s">
        <v>112</v>
      </c>
      <c r="J161" s="16" t="s">
        <v>112</v>
      </c>
      <c r="K161" s="16" t="s">
        <v>110</v>
      </c>
      <c r="L161" s="16" t="s">
        <v>110</v>
      </c>
      <c r="M161" s="16" t="s">
        <v>110</v>
      </c>
      <c r="N161" s="16">
        <v>61</v>
      </c>
      <c r="O161" s="16">
        <v>54</v>
      </c>
      <c r="P161" s="16">
        <v>92</v>
      </c>
      <c r="Q161" s="16">
        <v>33</v>
      </c>
      <c r="R161" s="16">
        <v>70</v>
      </c>
      <c r="S161" s="16">
        <v>69</v>
      </c>
      <c r="T161" s="16">
        <v>67</v>
      </c>
      <c r="U161" s="16">
        <v>80</v>
      </c>
      <c r="V161" s="16" t="s">
        <v>135</v>
      </c>
      <c r="W161" s="16">
        <v>526</v>
      </c>
      <c r="X161" s="16">
        <v>99</v>
      </c>
      <c r="Y161" s="16" t="s">
        <v>192</v>
      </c>
      <c r="Z161" s="16" t="s">
        <v>192</v>
      </c>
      <c r="AA161" s="18"/>
      <c r="AB161" s="16" t="s">
        <v>192</v>
      </c>
      <c r="AC161" s="16" t="s">
        <v>192</v>
      </c>
      <c r="AD161" s="18"/>
      <c r="AE161" s="16" t="s">
        <v>193</v>
      </c>
      <c r="AF161" s="16">
        <v>88</v>
      </c>
      <c r="AG161" s="16">
        <v>100</v>
      </c>
      <c r="AH161" s="16" t="s">
        <v>194</v>
      </c>
      <c r="AI161" s="16">
        <v>5</v>
      </c>
    </row>
    <row r="162" spans="1:35">
      <c r="A162" s="16">
        <v>3981</v>
      </c>
      <c r="B162" s="16" t="s">
        <v>340</v>
      </c>
      <c r="C162" s="17" t="s">
        <v>132</v>
      </c>
      <c r="D162" s="16" t="s">
        <v>132</v>
      </c>
      <c r="E162" s="16" t="s">
        <v>132</v>
      </c>
      <c r="F162" s="16" t="s">
        <v>132</v>
      </c>
      <c r="G162" s="16" t="s">
        <v>132</v>
      </c>
      <c r="H162" s="16" t="s">
        <v>132</v>
      </c>
      <c r="I162" s="16" t="s">
        <v>114</v>
      </c>
      <c r="J162" s="16" t="s">
        <v>132</v>
      </c>
      <c r="K162" s="16" t="s">
        <v>132</v>
      </c>
      <c r="L162" s="16" t="s">
        <v>110</v>
      </c>
      <c r="M162" s="16" t="s">
        <v>116</v>
      </c>
      <c r="N162" s="16">
        <v>82</v>
      </c>
      <c r="O162" s="16">
        <v>95</v>
      </c>
      <c r="P162" s="16">
        <v>99</v>
      </c>
      <c r="Q162" s="16">
        <v>63</v>
      </c>
      <c r="R162" s="16">
        <v>75</v>
      </c>
      <c r="S162" s="16">
        <v>76</v>
      </c>
      <c r="T162" s="16">
        <v>67</v>
      </c>
      <c r="U162" s="16">
        <v>77</v>
      </c>
      <c r="V162" s="16" t="s">
        <v>135</v>
      </c>
      <c r="W162" s="16">
        <v>634</v>
      </c>
      <c r="X162" s="16">
        <v>100</v>
      </c>
      <c r="Y162" s="16" t="s">
        <v>192</v>
      </c>
      <c r="Z162" s="16" t="s">
        <v>192</v>
      </c>
      <c r="AA162" s="18"/>
      <c r="AB162" s="16" t="s">
        <v>192</v>
      </c>
      <c r="AC162" s="16" t="s">
        <v>192</v>
      </c>
      <c r="AD162" s="18"/>
      <c r="AE162" s="16" t="s">
        <v>193</v>
      </c>
      <c r="AF162" s="16">
        <v>89</v>
      </c>
      <c r="AG162" s="16">
        <v>99</v>
      </c>
      <c r="AH162" s="16" t="s">
        <v>194</v>
      </c>
      <c r="AI162" s="16">
        <v>5</v>
      </c>
    </row>
    <row r="163" spans="1:35">
      <c r="A163" s="16">
        <v>4001</v>
      </c>
      <c r="B163" s="16" t="s">
        <v>341</v>
      </c>
      <c r="C163" s="17" t="s">
        <v>132</v>
      </c>
      <c r="D163" s="16" t="s">
        <v>132</v>
      </c>
      <c r="E163" s="16" t="s">
        <v>132</v>
      </c>
      <c r="F163" s="16" t="s">
        <v>132</v>
      </c>
      <c r="G163" s="16" t="s">
        <v>114</v>
      </c>
      <c r="H163" s="16" t="s">
        <v>132</v>
      </c>
      <c r="I163" s="16" t="s">
        <v>114</v>
      </c>
      <c r="J163" s="16" t="s">
        <v>114</v>
      </c>
      <c r="K163" s="16" t="s">
        <v>110</v>
      </c>
      <c r="L163" s="16" t="s">
        <v>110</v>
      </c>
      <c r="M163" s="16" t="s">
        <v>110</v>
      </c>
      <c r="N163" s="16">
        <v>74</v>
      </c>
      <c r="O163" s="16">
        <v>86</v>
      </c>
      <c r="P163" s="16">
        <v>95</v>
      </c>
      <c r="Q163" s="16">
        <v>44</v>
      </c>
      <c r="R163" s="16">
        <v>81</v>
      </c>
      <c r="S163" s="16">
        <v>79</v>
      </c>
      <c r="T163" s="16">
        <v>59</v>
      </c>
      <c r="U163" s="16">
        <v>82</v>
      </c>
      <c r="V163" s="16" t="s">
        <v>135</v>
      </c>
      <c r="W163" s="16">
        <v>600</v>
      </c>
      <c r="X163" s="16">
        <v>100</v>
      </c>
      <c r="Y163" s="16" t="s">
        <v>192</v>
      </c>
      <c r="Z163" s="16" t="s">
        <v>192</v>
      </c>
      <c r="AA163" s="18"/>
      <c r="AB163" s="16" t="s">
        <v>192</v>
      </c>
      <c r="AC163" s="16" t="s">
        <v>192</v>
      </c>
      <c r="AD163" s="18"/>
      <c r="AE163" s="16" t="s">
        <v>193</v>
      </c>
      <c r="AF163" s="16">
        <v>81</v>
      </c>
      <c r="AG163" s="16">
        <v>100</v>
      </c>
      <c r="AH163" s="16" t="s">
        <v>194</v>
      </c>
      <c r="AI163" s="16">
        <v>5</v>
      </c>
    </row>
    <row r="164" spans="1:35">
      <c r="A164" s="16">
        <v>4021</v>
      </c>
      <c r="B164" s="16" t="s">
        <v>342</v>
      </c>
      <c r="C164" s="17" t="s">
        <v>114</v>
      </c>
      <c r="D164" s="16" t="s">
        <v>114</v>
      </c>
      <c r="E164" s="16" t="s">
        <v>114</v>
      </c>
      <c r="F164" s="16" t="s">
        <v>112</v>
      </c>
      <c r="G164" s="16" t="s">
        <v>132</v>
      </c>
      <c r="H164" s="16" t="s">
        <v>114</v>
      </c>
      <c r="I164" s="16" t="s">
        <v>114</v>
      </c>
      <c r="J164" s="16" t="s">
        <v>114</v>
      </c>
      <c r="K164" s="16" t="s">
        <v>112</v>
      </c>
      <c r="L164" s="16" t="s">
        <v>110</v>
      </c>
      <c r="M164" s="16" t="s">
        <v>110</v>
      </c>
      <c r="N164" s="16">
        <v>67</v>
      </c>
      <c r="O164" s="16">
        <v>69</v>
      </c>
      <c r="P164" s="16">
        <v>87</v>
      </c>
      <c r="Q164" s="16">
        <v>35</v>
      </c>
      <c r="R164" s="16">
        <v>67</v>
      </c>
      <c r="S164" s="16">
        <v>63</v>
      </c>
      <c r="T164" s="16">
        <v>59</v>
      </c>
      <c r="U164" s="16">
        <v>60</v>
      </c>
      <c r="V164" s="16" t="s">
        <v>135</v>
      </c>
      <c r="W164" s="16">
        <v>507</v>
      </c>
      <c r="X164" s="16">
        <v>100</v>
      </c>
      <c r="Y164" s="16" t="s">
        <v>192</v>
      </c>
      <c r="Z164" s="16" t="s">
        <v>192</v>
      </c>
      <c r="AA164" s="18"/>
      <c r="AB164" s="16" t="s">
        <v>192</v>
      </c>
      <c r="AC164" s="16" t="s">
        <v>192</v>
      </c>
      <c r="AD164" s="18"/>
      <c r="AE164" s="16" t="s">
        <v>193</v>
      </c>
      <c r="AF164" s="16">
        <v>90</v>
      </c>
      <c r="AG164" s="16">
        <v>99</v>
      </c>
      <c r="AH164" s="16" t="s">
        <v>194</v>
      </c>
      <c r="AI164" s="16">
        <v>5</v>
      </c>
    </row>
    <row r="165" spans="1:35">
      <c r="A165" s="16">
        <v>4061</v>
      </c>
      <c r="B165" s="16" t="s">
        <v>343</v>
      </c>
      <c r="C165" s="17" t="s">
        <v>132</v>
      </c>
      <c r="D165" s="16" t="s">
        <v>114</v>
      </c>
      <c r="E165" s="16" t="s">
        <v>132</v>
      </c>
      <c r="F165" s="16" t="s">
        <v>132</v>
      </c>
      <c r="G165" s="16" t="s">
        <v>132</v>
      </c>
      <c r="H165" s="16" t="s">
        <v>132</v>
      </c>
      <c r="I165" s="16" t="s">
        <v>132</v>
      </c>
      <c r="J165" s="16" t="s">
        <v>132</v>
      </c>
      <c r="K165" s="16" t="s">
        <v>132</v>
      </c>
      <c r="L165" s="16" t="s">
        <v>132</v>
      </c>
      <c r="M165" s="16" t="s">
        <v>112</v>
      </c>
      <c r="N165" s="16">
        <v>80</v>
      </c>
      <c r="O165" s="16">
        <v>75</v>
      </c>
      <c r="P165" s="16">
        <v>95</v>
      </c>
      <c r="Q165" s="16">
        <v>59</v>
      </c>
      <c r="R165" s="16">
        <v>71</v>
      </c>
      <c r="S165" s="16">
        <v>57</v>
      </c>
      <c r="T165" s="16">
        <v>67</v>
      </c>
      <c r="U165" s="16">
        <v>51</v>
      </c>
      <c r="V165" s="16" t="s">
        <v>135</v>
      </c>
      <c r="W165" s="16">
        <v>555</v>
      </c>
      <c r="X165" s="16">
        <v>100</v>
      </c>
      <c r="Y165" s="16" t="s">
        <v>193</v>
      </c>
      <c r="Z165" s="16" t="s">
        <v>192</v>
      </c>
      <c r="AA165" s="18"/>
      <c r="AB165" s="16" t="s">
        <v>192</v>
      </c>
      <c r="AC165" s="16" t="s">
        <v>192</v>
      </c>
      <c r="AD165" s="18"/>
      <c r="AE165" s="16" t="s">
        <v>193</v>
      </c>
      <c r="AF165" s="16">
        <v>72</v>
      </c>
      <c r="AG165" s="16">
        <v>81</v>
      </c>
      <c r="AH165" s="16" t="s">
        <v>194</v>
      </c>
      <c r="AI165" s="16">
        <v>5</v>
      </c>
    </row>
    <row r="166" spans="1:35">
      <c r="A166" s="16">
        <v>4071</v>
      </c>
      <c r="B166" s="16" t="s">
        <v>344</v>
      </c>
      <c r="C166" s="17" t="s">
        <v>114</v>
      </c>
      <c r="D166" s="16" t="s">
        <v>112</v>
      </c>
      <c r="E166" s="16" t="s">
        <v>112</v>
      </c>
      <c r="F166" s="16" t="s">
        <v>112</v>
      </c>
      <c r="G166" s="16" t="s">
        <v>132</v>
      </c>
      <c r="H166" s="16" t="s">
        <v>132</v>
      </c>
      <c r="I166" s="16" t="s">
        <v>132</v>
      </c>
      <c r="J166" s="16" t="s">
        <v>114</v>
      </c>
      <c r="K166" s="16" t="s">
        <v>110</v>
      </c>
      <c r="L166" s="16" t="s">
        <v>110</v>
      </c>
      <c r="M166" s="16" t="s">
        <v>116</v>
      </c>
      <c r="N166" s="16">
        <v>52</v>
      </c>
      <c r="O166" s="16">
        <v>57</v>
      </c>
      <c r="P166" s="16">
        <v>76</v>
      </c>
      <c r="Q166" s="16">
        <v>44</v>
      </c>
      <c r="R166" s="16">
        <v>67</v>
      </c>
      <c r="S166" s="16">
        <v>59</v>
      </c>
      <c r="T166" s="16">
        <v>77</v>
      </c>
      <c r="U166" s="16">
        <v>70</v>
      </c>
      <c r="V166" s="16" t="s">
        <v>135</v>
      </c>
      <c r="W166" s="16">
        <v>502</v>
      </c>
      <c r="X166" s="16">
        <v>100</v>
      </c>
      <c r="Y166" s="16" t="s">
        <v>192</v>
      </c>
      <c r="Z166" s="16" t="s">
        <v>192</v>
      </c>
      <c r="AA166" s="18"/>
      <c r="AB166" s="16" t="s">
        <v>192</v>
      </c>
      <c r="AC166" s="16" t="s">
        <v>192</v>
      </c>
      <c r="AD166" s="18"/>
      <c r="AE166" s="16" t="s">
        <v>193</v>
      </c>
      <c r="AF166" s="16">
        <v>95</v>
      </c>
      <c r="AG166" s="16">
        <v>99</v>
      </c>
      <c r="AH166" s="16" t="s">
        <v>194</v>
      </c>
      <c r="AI166" s="16">
        <v>5</v>
      </c>
    </row>
    <row r="167" spans="1:35">
      <c r="A167" s="16">
        <v>4091</v>
      </c>
      <c r="B167" s="16" t="s">
        <v>345</v>
      </c>
      <c r="C167" s="17" t="s">
        <v>132</v>
      </c>
      <c r="D167" s="16" t="s">
        <v>132</v>
      </c>
      <c r="E167" s="16" t="s">
        <v>114</v>
      </c>
      <c r="F167" s="16" t="s">
        <v>132</v>
      </c>
      <c r="G167" s="16" t="s">
        <v>132</v>
      </c>
      <c r="H167" s="16" t="s">
        <v>132</v>
      </c>
      <c r="I167" s="16" t="s">
        <v>132</v>
      </c>
      <c r="J167" s="16" t="s">
        <v>132</v>
      </c>
      <c r="K167" s="16" t="s">
        <v>112</v>
      </c>
      <c r="L167" s="16" t="s">
        <v>132</v>
      </c>
      <c r="M167" s="16" t="s">
        <v>112</v>
      </c>
      <c r="N167" s="16">
        <v>81</v>
      </c>
      <c r="O167" s="16">
        <v>79</v>
      </c>
      <c r="P167" s="16">
        <v>89</v>
      </c>
      <c r="Q167" s="16">
        <v>39</v>
      </c>
      <c r="R167" s="16">
        <v>66</v>
      </c>
      <c r="S167" s="16">
        <v>63</v>
      </c>
      <c r="T167" s="16">
        <v>54</v>
      </c>
      <c r="U167" s="16">
        <v>58</v>
      </c>
      <c r="V167" s="16" t="s">
        <v>135</v>
      </c>
      <c r="W167" s="16">
        <v>529</v>
      </c>
      <c r="X167" s="16">
        <v>100</v>
      </c>
      <c r="Y167" s="16" t="s">
        <v>192</v>
      </c>
      <c r="Z167" s="16" t="s">
        <v>192</v>
      </c>
      <c r="AA167" s="18"/>
      <c r="AB167" s="16" t="s">
        <v>192</v>
      </c>
      <c r="AC167" s="16" t="s">
        <v>192</v>
      </c>
      <c r="AD167" s="18"/>
      <c r="AE167" s="16" t="s">
        <v>193</v>
      </c>
      <c r="AF167" s="16">
        <v>84</v>
      </c>
      <c r="AG167" s="16">
        <v>98</v>
      </c>
      <c r="AH167" s="16" t="s">
        <v>194</v>
      </c>
      <c r="AI167" s="16">
        <v>5</v>
      </c>
    </row>
    <row r="168" spans="1:35">
      <c r="A168" s="16">
        <v>4121</v>
      </c>
      <c r="B168" s="16" t="s">
        <v>346</v>
      </c>
      <c r="C168" s="17" t="s">
        <v>112</v>
      </c>
      <c r="D168" s="16" t="s">
        <v>112</v>
      </c>
      <c r="E168" s="16" t="s">
        <v>112</v>
      </c>
      <c r="F168" s="16" t="s">
        <v>112</v>
      </c>
      <c r="G168" s="16" t="s">
        <v>112</v>
      </c>
      <c r="H168" s="16" t="s">
        <v>110</v>
      </c>
      <c r="I168" s="16" t="s">
        <v>110</v>
      </c>
      <c r="J168" s="16" t="s">
        <v>112</v>
      </c>
      <c r="K168" s="16" t="s">
        <v>110</v>
      </c>
      <c r="L168" s="16" t="s">
        <v>110</v>
      </c>
      <c r="M168" s="16" t="s">
        <v>116</v>
      </c>
      <c r="N168" s="16">
        <v>44</v>
      </c>
      <c r="O168" s="16">
        <v>54</v>
      </c>
      <c r="P168" s="16">
        <v>78</v>
      </c>
      <c r="Q168" s="16">
        <v>24</v>
      </c>
      <c r="R168" s="16">
        <v>54</v>
      </c>
      <c r="S168" s="16">
        <v>74</v>
      </c>
      <c r="T168" s="16">
        <v>53</v>
      </c>
      <c r="U168" s="16">
        <v>70</v>
      </c>
      <c r="V168" s="16" t="s">
        <v>135</v>
      </c>
      <c r="W168" s="16">
        <v>451</v>
      </c>
      <c r="X168" s="16">
        <v>100</v>
      </c>
      <c r="Y168" s="16" t="s">
        <v>193</v>
      </c>
      <c r="Z168" s="16" t="s">
        <v>192</v>
      </c>
      <c r="AA168" s="18"/>
      <c r="AB168" s="16" t="s">
        <v>192</v>
      </c>
      <c r="AC168" s="16" t="s">
        <v>192</v>
      </c>
      <c r="AD168" s="18"/>
      <c r="AE168" s="16" t="s">
        <v>193</v>
      </c>
      <c r="AF168" s="16">
        <v>98</v>
      </c>
      <c r="AG168" s="16">
        <v>99</v>
      </c>
      <c r="AH168" s="16" t="s">
        <v>194</v>
      </c>
      <c r="AI168" s="16">
        <v>5</v>
      </c>
    </row>
    <row r="169" spans="1:35">
      <c r="A169" s="16">
        <v>4171</v>
      </c>
      <c r="B169" s="16" t="s">
        <v>347</v>
      </c>
      <c r="C169" s="17" t="s">
        <v>110</v>
      </c>
      <c r="D169" s="16" t="s">
        <v>112</v>
      </c>
      <c r="E169" s="16" t="s">
        <v>112</v>
      </c>
      <c r="F169" s="16" t="s">
        <v>112</v>
      </c>
      <c r="G169" s="16" t="s">
        <v>114</v>
      </c>
      <c r="H169" s="16" t="s">
        <v>112</v>
      </c>
      <c r="I169" s="16" t="s">
        <v>112</v>
      </c>
      <c r="J169" s="16" t="s">
        <v>112</v>
      </c>
      <c r="K169" s="16" t="s">
        <v>110</v>
      </c>
      <c r="L169" s="16" t="s">
        <v>110</v>
      </c>
      <c r="M169" s="16" t="s">
        <v>110</v>
      </c>
      <c r="N169" s="16">
        <v>51</v>
      </c>
      <c r="O169" s="16">
        <v>46</v>
      </c>
      <c r="P169" s="16">
        <v>76</v>
      </c>
      <c r="Q169" s="16">
        <v>25</v>
      </c>
      <c r="R169" s="16">
        <v>56</v>
      </c>
      <c r="S169" s="16">
        <v>42</v>
      </c>
      <c r="T169" s="16">
        <v>50</v>
      </c>
      <c r="U169" s="16">
        <v>53</v>
      </c>
      <c r="V169" s="16" t="s">
        <v>135</v>
      </c>
      <c r="W169" s="16">
        <v>399</v>
      </c>
      <c r="X169" s="16">
        <v>100</v>
      </c>
      <c r="Y169" s="16" t="s">
        <v>192</v>
      </c>
      <c r="Z169" s="16" t="s">
        <v>192</v>
      </c>
      <c r="AA169" s="18"/>
      <c r="AB169" s="16" t="s">
        <v>192</v>
      </c>
      <c r="AC169" s="16" t="s">
        <v>192</v>
      </c>
      <c r="AD169" s="18"/>
      <c r="AE169" s="16" t="s">
        <v>193</v>
      </c>
      <c r="AF169" s="16">
        <v>96</v>
      </c>
      <c r="AG169" s="16">
        <v>100</v>
      </c>
      <c r="AH169" s="16" t="s">
        <v>194</v>
      </c>
      <c r="AI169" s="16">
        <v>5</v>
      </c>
    </row>
    <row r="170" spans="1:35">
      <c r="A170" s="16">
        <v>4221</v>
      </c>
      <c r="B170" s="16" t="s">
        <v>348</v>
      </c>
      <c r="C170" s="17" t="s">
        <v>132</v>
      </c>
      <c r="D170" s="16" t="s">
        <v>132</v>
      </c>
      <c r="E170" s="16" t="s">
        <v>132</v>
      </c>
      <c r="F170" s="16" t="s">
        <v>132</v>
      </c>
      <c r="G170" s="16" t="s">
        <v>132</v>
      </c>
      <c r="H170" s="16" t="s">
        <v>132</v>
      </c>
      <c r="I170" s="16" t="s">
        <v>132</v>
      </c>
      <c r="J170" s="16" t="s">
        <v>132</v>
      </c>
      <c r="K170" s="16" t="s">
        <v>114</v>
      </c>
      <c r="L170" s="16" t="s">
        <v>132</v>
      </c>
      <c r="M170" s="16" t="s">
        <v>132</v>
      </c>
      <c r="N170" s="16">
        <v>95</v>
      </c>
      <c r="O170" s="16">
        <v>92</v>
      </c>
      <c r="P170" s="16">
        <v>96</v>
      </c>
      <c r="Q170" s="16">
        <v>65</v>
      </c>
      <c r="R170" s="16">
        <v>75</v>
      </c>
      <c r="S170" s="16">
        <v>81</v>
      </c>
      <c r="T170" s="16">
        <v>69</v>
      </c>
      <c r="U170" s="16">
        <v>75</v>
      </c>
      <c r="V170" s="16" t="s">
        <v>135</v>
      </c>
      <c r="W170" s="16">
        <v>648</v>
      </c>
      <c r="X170" s="16">
        <v>100</v>
      </c>
      <c r="Y170" s="16" t="s">
        <v>192</v>
      </c>
      <c r="Z170" s="16" t="s">
        <v>192</v>
      </c>
      <c r="AA170" s="18"/>
      <c r="AB170" s="16" t="s">
        <v>192</v>
      </c>
      <c r="AC170" s="16" t="s">
        <v>192</v>
      </c>
      <c r="AD170" s="18"/>
      <c r="AE170" s="16" t="s">
        <v>193</v>
      </c>
      <c r="AF170" s="16">
        <v>23</v>
      </c>
      <c r="AG170" s="16">
        <v>57</v>
      </c>
      <c r="AH170" s="16" t="s">
        <v>194</v>
      </c>
      <c r="AI170" s="16">
        <v>5</v>
      </c>
    </row>
    <row r="171" spans="1:35">
      <c r="A171" s="16">
        <v>4241</v>
      </c>
      <c r="B171" s="16" t="s">
        <v>349</v>
      </c>
      <c r="C171" s="17" t="s">
        <v>132</v>
      </c>
      <c r="D171" s="16" t="s">
        <v>132</v>
      </c>
      <c r="E171" s="16" t="s">
        <v>132</v>
      </c>
      <c r="F171" s="16" t="s">
        <v>114</v>
      </c>
      <c r="G171" s="16" t="s">
        <v>132</v>
      </c>
      <c r="H171" s="16" t="s">
        <v>132</v>
      </c>
      <c r="I171" s="16" t="s">
        <v>114</v>
      </c>
      <c r="J171" s="16" t="s">
        <v>112</v>
      </c>
      <c r="K171" s="16" t="s">
        <v>112</v>
      </c>
      <c r="L171" s="16" t="s">
        <v>112</v>
      </c>
      <c r="M171" s="16" t="s">
        <v>110</v>
      </c>
      <c r="N171" s="16">
        <v>80</v>
      </c>
      <c r="O171" s="16">
        <v>76</v>
      </c>
      <c r="P171" s="16">
        <v>85</v>
      </c>
      <c r="Q171" s="16">
        <v>56</v>
      </c>
      <c r="R171" s="16">
        <v>69</v>
      </c>
      <c r="S171" s="16">
        <v>62</v>
      </c>
      <c r="T171" s="16">
        <v>65</v>
      </c>
      <c r="U171" s="16">
        <v>69</v>
      </c>
      <c r="V171" s="16" t="s">
        <v>135</v>
      </c>
      <c r="W171" s="16">
        <v>562</v>
      </c>
      <c r="X171" s="16">
        <v>100</v>
      </c>
      <c r="Y171" s="16" t="s">
        <v>192</v>
      </c>
      <c r="Z171" s="16" t="s">
        <v>192</v>
      </c>
      <c r="AA171" s="18"/>
      <c r="AB171" s="16" t="s">
        <v>192</v>
      </c>
      <c r="AC171" s="16" t="s">
        <v>192</v>
      </c>
      <c r="AD171" s="18"/>
      <c r="AE171" s="16" t="s">
        <v>193</v>
      </c>
      <c r="AF171" s="16">
        <v>80</v>
      </c>
      <c r="AG171" s="16">
        <v>96</v>
      </c>
      <c r="AH171" s="16" t="s">
        <v>194</v>
      </c>
      <c r="AI171" s="16">
        <v>5</v>
      </c>
    </row>
    <row r="172" spans="1:35">
      <c r="A172" s="16">
        <v>4261</v>
      </c>
      <c r="B172" s="16" t="s">
        <v>350</v>
      </c>
      <c r="C172" s="17" t="s">
        <v>132</v>
      </c>
      <c r="D172" s="16" t="s">
        <v>132</v>
      </c>
      <c r="E172" s="16" t="s">
        <v>132</v>
      </c>
      <c r="F172" s="16" t="s">
        <v>132</v>
      </c>
      <c r="G172" s="16" t="s">
        <v>132</v>
      </c>
      <c r="H172" s="16" t="s">
        <v>132</v>
      </c>
      <c r="I172" s="16" t="s">
        <v>132</v>
      </c>
      <c r="J172" s="16" t="s">
        <v>112</v>
      </c>
      <c r="K172" s="16" t="s">
        <v>132</v>
      </c>
      <c r="L172" s="16" t="s">
        <v>112</v>
      </c>
      <c r="M172" s="16" t="s">
        <v>110</v>
      </c>
      <c r="N172" s="16">
        <v>76</v>
      </c>
      <c r="O172" s="16">
        <v>79</v>
      </c>
      <c r="P172" s="16">
        <v>86</v>
      </c>
      <c r="Q172" s="16">
        <v>57</v>
      </c>
      <c r="R172" s="16">
        <v>74</v>
      </c>
      <c r="S172" s="16">
        <v>77</v>
      </c>
      <c r="T172" s="16">
        <v>67</v>
      </c>
      <c r="U172" s="16">
        <v>75</v>
      </c>
      <c r="V172" s="16" t="s">
        <v>135</v>
      </c>
      <c r="W172" s="16">
        <v>591</v>
      </c>
      <c r="X172" s="16">
        <v>100</v>
      </c>
      <c r="Y172" s="16" t="s">
        <v>192</v>
      </c>
      <c r="Z172" s="16" t="s">
        <v>192</v>
      </c>
      <c r="AA172" s="18"/>
      <c r="AB172" s="16" t="s">
        <v>192</v>
      </c>
      <c r="AC172" s="16" t="s">
        <v>192</v>
      </c>
      <c r="AD172" s="18"/>
      <c r="AE172" s="16" t="s">
        <v>193</v>
      </c>
      <c r="AF172" s="16">
        <v>83</v>
      </c>
      <c r="AG172" s="16">
        <v>98</v>
      </c>
      <c r="AH172" s="16" t="s">
        <v>194</v>
      </c>
      <c r="AI172" s="16">
        <v>5</v>
      </c>
    </row>
    <row r="173" spans="1:35">
      <c r="A173" s="16">
        <v>4281</v>
      </c>
      <c r="B173" s="16" t="s">
        <v>351</v>
      </c>
      <c r="C173" s="17" t="s">
        <v>132</v>
      </c>
      <c r="D173" s="16" t="s">
        <v>132</v>
      </c>
      <c r="E173" s="16" t="s">
        <v>114</v>
      </c>
      <c r="F173" s="16" t="s">
        <v>132</v>
      </c>
      <c r="G173" s="16" t="s">
        <v>132</v>
      </c>
      <c r="H173" s="16" t="s">
        <v>132</v>
      </c>
      <c r="I173" s="16" t="s">
        <v>112</v>
      </c>
      <c r="J173" s="16" t="s">
        <v>114</v>
      </c>
      <c r="K173" s="16" t="s">
        <v>132</v>
      </c>
      <c r="L173" s="16" t="s">
        <v>112</v>
      </c>
      <c r="M173" s="16" t="s">
        <v>112</v>
      </c>
      <c r="N173" s="16">
        <v>83</v>
      </c>
      <c r="O173" s="16">
        <v>87</v>
      </c>
      <c r="P173" s="16">
        <v>94</v>
      </c>
      <c r="Q173" s="16">
        <v>56</v>
      </c>
      <c r="R173" s="16">
        <v>72</v>
      </c>
      <c r="S173" s="16">
        <v>63</v>
      </c>
      <c r="T173" s="16">
        <v>70</v>
      </c>
      <c r="U173" s="16">
        <v>68</v>
      </c>
      <c r="V173" s="16" t="s">
        <v>135</v>
      </c>
      <c r="W173" s="16">
        <v>593</v>
      </c>
      <c r="X173" s="16">
        <v>100</v>
      </c>
      <c r="Y173" s="16" t="s">
        <v>192</v>
      </c>
      <c r="Z173" s="16" t="s">
        <v>192</v>
      </c>
      <c r="AA173" s="18"/>
      <c r="AB173" s="16" t="s">
        <v>192</v>
      </c>
      <c r="AC173" s="16" t="s">
        <v>192</v>
      </c>
      <c r="AD173" s="18"/>
      <c r="AE173" s="16" t="s">
        <v>193</v>
      </c>
      <c r="AF173" s="16">
        <v>57</v>
      </c>
      <c r="AG173" s="16">
        <v>90</v>
      </c>
      <c r="AH173" s="16" t="s">
        <v>194</v>
      </c>
      <c r="AI173" s="16">
        <v>5</v>
      </c>
    </row>
    <row r="174" spans="1:35">
      <c r="A174" s="16">
        <v>4301</v>
      </c>
      <c r="B174" s="16" t="s">
        <v>352</v>
      </c>
      <c r="C174" s="17" t="s">
        <v>132</v>
      </c>
      <c r="D174" s="16" t="s">
        <v>132</v>
      </c>
      <c r="E174" s="16" t="s">
        <v>112</v>
      </c>
      <c r="F174" s="16" t="s">
        <v>114</v>
      </c>
      <c r="G174" s="16" t="s">
        <v>114</v>
      </c>
      <c r="H174" s="16" t="s">
        <v>114</v>
      </c>
      <c r="I174" s="16" t="s">
        <v>112</v>
      </c>
      <c r="J174" s="16" t="s">
        <v>114</v>
      </c>
      <c r="K174" s="16" t="s">
        <v>110</v>
      </c>
      <c r="L174" s="16" t="s">
        <v>110</v>
      </c>
      <c r="M174" s="16" t="s">
        <v>110</v>
      </c>
      <c r="N174" s="16">
        <v>79</v>
      </c>
      <c r="O174" s="16">
        <v>77</v>
      </c>
      <c r="P174" s="16">
        <v>91</v>
      </c>
      <c r="Q174" s="16">
        <v>71</v>
      </c>
      <c r="R174" s="16">
        <v>73</v>
      </c>
      <c r="S174" s="16">
        <v>79</v>
      </c>
      <c r="T174" s="16">
        <v>55</v>
      </c>
      <c r="U174" s="16">
        <v>76</v>
      </c>
      <c r="V174" s="16" t="s">
        <v>135</v>
      </c>
      <c r="W174" s="16">
        <v>601</v>
      </c>
      <c r="X174" s="16">
        <v>100</v>
      </c>
      <c r="Y174" s="16" t="s">
        <v>192</v>
      </c>
      <c r="Z174" s="16" t="s">
        <v>192</v>
      </c>
      <c r="AA174" s="18"/>
      <c r="AB174" s="16" t="s">
        <v>192</v>
      </c>
      <c r="AC174" s="16" t="s">
        <v>192</v>
      </c>
      <c r="AD174" s="18"/>
      <c r="AE174" s="16" t="s">
        <v>193</v>
      </c>
      <c r="AF174" s="16">
        <v>91</v>
      </c>
      <c r="AG174" s="16">
        <v>99</v>
      </c>
      <c r="AH174" s="16" t="s">
        <v>194</v>
      </c>
      <c r="AI174" s="16">
        <v>5</v>
      </c>
    </row>
    <row r="175" spans="1:35">
      <c r="A175" s="16">
        <v>4341</v>
      </c>
      <c r="B175" s="16" t="s">
        <v>353</v>
      </c>
      <c r="C175" s="17" t="s">
        <v>132</v>
      </c>
      <c r="D175" s="16" t="s">
        <v>110</v>
      </c>
      <c r="E175" s="16" t="s">
        <v>114</v>
      </c>
      <c r="F175" s="16" t="s">
        <v>114</v>
      </c>
      <c r="G175" s="16" t="s">
        <v>132</v>
      </c>
      <c r="H175" s="16" t="s">
        <v>112</v>
      </c>
      <c r="I175" s="16" t="s">
        <v>114</v>
      </c>
      <c r="J175" s="16" t="s">
        <v>114</v>
      </c>
      <c r="K175" s="16" t="s">
        <v>112</v>
      </c>
      <c r="L175" s="16" t="s">
        <v>110</v>
      </c>
      <c r="M175" s="16" t="s">
        <v>116</v>
      </c>
      <c r="N175" s="16">
        <v>68</v>
      </c>
      <c r="O175" s="16">
        <v>69</v>
      </c>
      <c r="P175" s="16">
        <v>96</v>
      </c>
      <c r="Q175" s="16">
        <v>29</v>
      </c>
      <c r="R175" s="16">
        <v>74</v>
      </c>
      <c r="S175" s="16">
        <v>71</v>
      </c>
      <c r="T175" s="16">
        <v>80</v>
      </c>
      <c r="U175" s="16">
        <v>77</v>
      </c>
      <c r="V175" s="16" t="s">
        <v>135</v>
      </c>
      <c r="W175" s="16">
        <v>564</v>
      </c>
      <c r="X175" s="16">
        <v>100</v>
      </c>
      <c r="Y175" s="16" t="s">
        <v>193</v>
      </c>
      <c r="Z175" s="16" t="s">
        <v>192</v>
      </c>
      <c r="AA175" s="18"/>
      <c r="AB175" s="16" t="s">
        <v>192</v>
      </c>
      <c r="AC175" s="16" t="s">
        <v>192</v>
      </c>
      <c r="AD175" s="18"/>
      <c r="AE175" s="16" t="s">
        <v>193</v>
      </c>
      <c r="AF175" s="16">
        <v>92</v>
      </c>
      <c r="AG175" s="16">
        <v>99</v>
      </c>
      <c r="AH175" s="16" t="s">
        <v>194</v>
      </c>
      <c r="AI175" s="16">
        <v>5</v>
      </c>
    </row>
    <row r="176" spans="1:35">
      <c r="A176" s="16">
        <v>4381</v>
      </c>
      <c r="B176" s="16" t="s">
        <v>354</v>
      </c>
      <c r="C176" s="17" t="s">
        <v>132</v>
      </c>
      <c r="D176" s="16" t="s">
        <v>132</v>
      </c>
      <c r="E176" s="16" t="s">
        <v>132</v>
      </c>
      <c r="F176" s="16" t="s">
        <v>132</v>
      </c>
      <c r="G176" s="16" t="s">
        <v>132</v>
      </c>
      <c r="H176" s="16" t="s">
        <v>132</v>
      </c>
      <c r="I176" s="16" t="s">
        <v>132</v>
      </c>
      <c r="J176" s="16" t="s">
        <v>132</v>
      </c>
      <c r="K176" s="16" t="s">
        <v>112</v>
      </c>
      <c r="L176" s="16" t="s">
        <v>112</v>
      </c>
      <c r="M176" s="16" t="s">
        <v>112</v>
      </c>
      <c r="N176" s="16">
        <v>83</v>
      </c>
      <c r="O176" s="16">
        <v>80</v>
      </c>
      <c r="P176" s="16">
        <v>90</v>
      </c>
      <c r="Q176" s="16">
        <v>52</v>
      </c>
      <c r="R176" s="16">
        <v>69</v>
      </c>
      <c r="S176" s="16">
        <v>65</v>
      </c>
      <c r="T176" s="16">
        <v>60</v>
      </c>
      <c r="U176" s="16">
        <v>59</v>
      </c>
      <c r="V176" s="16" t="s">
        <v>135</v>
      </c>
      <c r="W176" s="16">
        <v>558</v>
      </c>
      <c r="X176" s="16">
        <v>100</v>
      </c>
      <c r="Y176" s="16" t="s">
        <v>192</v>
      </c>
      <c r="Z176" s="16" t="s">
        <v>192</v>
      </c>
      <c r="AA176" s="18"/>
      <c r="AB176" s="16" t="s">
        <v>192</v>
      </c>
      <c r="AC176" s="16" t="s">
        <v>192</v>
      </c>
      <c r="AD176" s="18"/>
      <c r="AE176" s="16" t="s">
        <v>193</v>
      </c>
      <c r="AF176" s="16">
        <v>61</v>
      </c>
      <c r="AG176" s="16">
        <v>82</v>
      </c>
      <c r="AH176" s="16" t="s">
        <v>194</v>
      </c>
      <c r="AI176" s="16">
        <v>5</v>
      </c>
    </row>
    <row r="177" spans="1:35">
      <c r="A177" s="16">
        <v>4391</v>
      </c>
      <c r="B177" s="16" t="s">
        <v>355</v>
      </c>
      <c r="C177" s="17" t="s">
        <v>132</v>
      </c>
      <c r="D177" s="16" t="s">
        <v>114</v>
      </c>
      <c r="E177" s="16" t="s">
        <v>112</v>
      </c>
      <c r="F177" s="16" t="s">
        <v>114</v>
      </c>
      <c r="G177" s="16" t="s">
        <v>132</v>
      </c>
      <c r="H177" s="16" t="s">
        <v>112</v>
      </c>
      <c r="I177" s="16" t="s">
        <v>112</v>
      </c>
      <c r="J177" s="16" t="s">
        <v>114</v>
      </c>
      <c r="K177" s="16" t="s">
        <v>110</v>
      </c>
      <c r="L177" s="16" t="s">
        <v>110</v>
      </c>
      <c r="M177" s="16" t="s">
        <v>116</v>
      </c>
      <c r="N177" s="16">
        <v>71</v>
      </c>
      <c r="O177" s="16">
        <v>78</v>
      </c>
      <c r="P177" s="16">
        <v>99</v>
      </c>
      <c r="Q177" s="16">
        <v>31</v>
      </c>
      <c r="R177" s="16">
        <v>76</v>
      </c>
      <c r="S177" s="16">
        <v>72</v>
      </c>
      <c r="T177" s="16">
        <v>67</v>
      </c>
      <c r="U177" s="16">
        <v>69</v>
      </c>
      <c r="V177" s="16" t="s">
        <v>135</v>
      </c>
      <c r="W177" s="16">
        <v>563</v>
      </c>
      <c r="X177" s="16">
        <v>100</v>
      </c>
      <c r="Y177" s="16" t="s">
        <v>192</v>
      </c>
      <c r="Z177" s="16" t="s">
        <v>192</v>
      </c>
      <c r="AA177" s="18"/>
      <c r="AB177" s="16" t="s">
        <v>192</v>
      </c>
      <c r="AC177" s="16" t="s">
        <v>192</v>
      </c>
      <c r="AD177" s="18"/>
      <c r="AE177" s="16" t="s">
        <v>193</v>
      </c>
      <c r="AF177" s="16">
        <v>91</v>
      </c>
      <c r="AG177" s="16">
        <v>96</v>
      </c>
      <c r="AH177" s="16" t="s">
        <v>194</v>
      </c>
      <c r="AI177" s="16">
        <v>5</v>
      </c>
    </row>
    <row r="178" spans="1:35">
      <c r="A178" s="16">
        <v>4401</v>
      </c>
      <c r="B178" s="16" t="s">
        <v>356</v>
      </c>
      <c r="C178" s="17" t="s">
        <v>114</v>
      </c>
      <c r="D178" s="16" t="s">
        <v>110</v>
      </c>
      <c r="E178" s="16" t="s">
        <v>110</v>
      </c>
      <c r="F178" s="16" t="s">
        <v>110</v>
      </c>
      <c r="G178" s="16" t="s">
        <v>114</v>
      </c>
      <c r="H178" s="16" t="s">
        <v>112</v>
      </c>
      <c r="I178" s="16" t="s">
        <v>112</v>
      </c>
      <c r="J178" s="16" t="s">
        <v>110</v>
      </c>
      <c r="K178" s="16" t="s">
        <v>110</v>
      </c>
      <c r="L178" s="16" t="s">
        <v>110</v>
      </c>
      <c r="M178" s="16" t="s">
        <v>110</v>
      </c>
      <c r="N178" s="16">
        <v>49</v>
      </c>
      <c r="O178" s="16">
        <v>61</v>
      </c>
      <c r="P178" s="16">
        <v>80</v>
      </c>
      <c r="Q178" s="16">
        <v>11</v>
      </c>
      <c r="R178" s="16">
        <v>72</v>
      </c>
      <c r="S178" s="16">
        <v>68</v>
      </c>
      <c r="T178" s="16">
        <v>83</v>
      </c>
      <c r="U178" s="16">
        <v>73</v>
      </c>
      <c r="V178" s="16" t="s">
        <v>135</v>
      </c>
      <c r="W178" s="16">
        <v>497</v>
      </c>
      <c r="X178" s="16">
        <v>100</v>
      </c>
      <c r="Y178" s="16" t="s">
        <v>192</v>
      </c>
      <c r="Z178" s="16" t="s">
        <v>192</v>
      </c>
      <c r="AA178" s="18"/>
      <c r="AB178" s="16" t="s">
        <v>192</v>
      </c>
      <c r="AC178" s="16" t="s">
        <v>192</v>
      </c>
      <c r="AD178" s="18"/>
      <c r="AE178" s="16" t="s">
        <v>193</v>
      </c>
      <c r="AF178" s="16">
        <v>93</v>
      </c>
      <c r="AG178" s="16">
        <v>99</v>
      </c>
      <c r="AH178" s="16" t="s">
        <v>194</v>
      </c>
      <c r="AI178" s="16">
        <v>5</v>
      </c>
    </row>
    <row r="179" spans="1:35">
      <c r="A179" s="16">
        <v>4421</v>
      </c>
      <c r="B179" s="16" t="s">
        <v>357</v>
      </c>
      <c r="C179" s="17" t="s">
        <v>132</v>
      </c>
      <c r="D179" s="16" t="s">
        <v>132</v>
      </c>
      <c r="E179" s="16" t="s">
        <v>132</v>
      </c>
      <c r="F179" s="16" t="s">
        <v>132</v>
      </c>
      <c r="G179" s="16" t="s">
        <v>132</v>
      </c>
      <c r="H179" s="16" t="s">
        <v>132</v>
      </c>
      <c r="I179" s="16" t="s">
        <v>132</v>
      </c>
      <c r="J179" s="16" t="s">
        <v>132</v>
      </c>
      <c r="K179" s="16" t="s">
        <v>132</v>
      </c>
      <c r="L179" s="16" t="s">
        <v>132</v>
      </c>
      <c r="M179" s="16" t="s">
        <v>132</v>
      </c>
      <c r="N179" s="16">
        <v>94</v>
      </c>
      <c r="O179" s="16">
        <v>91</v>
      </c>
      <c r="P179" s="16">
        <v>92</v>
      </c>
      <c r="Q179" s="16">
        <v>77</v>
      </c>
      <c r="R179" s="16">
        <v>76</v>
      </c>
      <c r="S179" s="16">
        <v>72</v>
      </c>
      <c r="T179" s="16">
        <v>69</v>
      </c>
      <c r="U179" s="16">
        <v>59</v>
      </c>
      <c r="V179" s="16" t="s">
        <v>135</v>
      </c>
      <c r="W179" s="16">
        <v>630</v>
      </c>
      <c r="X179" s="16">
        <v>99</v>
      </c>
      <c r="Y179" s="16" t="s">
        <v>192</v>
      </c>
      <c r="Z179" s="16" t="s">
        <v>192</v>
      </c>
      <c r="AA179" s="18"/>
      <c r="AB179" s="16" t="s">
        <v>192</v>
      </c>
      <c r="AC179" s="16" t="s">
        <v>192</v>
      </c>
      <c r="AD179" s="18"/>
      <c r="AE179" s="16" t="s">
        <v>193</v>
      </c>
      <c r="AF179" s="16">
        <v>13</v>
      </c>
      <c r="AG179" s="16">
        <v>63</v>
      </c>
      <c r="AH179" s="16" t="s">
        <v>194</v>
      </c>
      <c r="AI179" s="16">
        <v>5</v>
      </c>
    </row>
    <row r="180" spans="1:35">
      <c r="A180" s="16">
        <v>4441</v>
      </c>
      <c r="B180" s="16" t="s">
        <v>358</v>
      </c>
      <c r="C180" s="17" t="s">
        <v>132</v>
      </c>
      <c r="D180" s="16" t="s">
        <v>114</v>
      </c>
      <c r="E180" s="16" t="s">
        <v>110</v>
      </c>
      <c r="F180" s="16" t="s">
        <v>112</v>
      </c>
      <c r="G180" s="16" t="s">
        <v>112</v>
      </c>
      <c r="H180" s="16" t="s">
        <v>132</v>
      </c>
      <c r="I180" s="16" t="s">
        <v>114</v>
      </c>
      <c r="J180" s="16" t="s">
        <v>110</v>
      </c>
      <c r="K180" s="16" t="s">
        <v>110</v>
      </c>
      <c r="L180" s="16" t="s">
        <v>112</v>
      </c>
      <c r="M180" s="16" t="s">
        <v>110</v>
      </c>
      <c r="N180" s="16">
        <v>67</v>
      </c>
      <c r="O180" s="16">
        <v>64</v>
      </c>
      <c r="P180" s="16">
        <v>93</v>
      </c>
      <c r="Q180" s="16">
        <v>42</v>
      </c>
      <c r="R180" s="16">
        <v>71</v>
      </c>
      <c r="S180" s="16">
        <v>72</v>
      </c>
      <c r="T180" s="16">
        <v>56</v>
      </c>
      <c r="U180" s="16">
        <v>71</v>
      </c>
      <c r="V180" s="16" t="s">
        <v>135</v>
      </c>
      <c r="W180" s="16">
        <v>536</v>
      </c>
      <c r="X180" s="16">
        <v>100</v>
      </c>
      <c r="Y180" s="16" t="s">
        <v>192</v>
      </c>
      <c r="Z180" s="16" t="s">
        <v>192</v>
      </c>
      <c r="AA180" s="18"/>
      <c r="AB180" s="16" t="s">
        <v>192</v>
      </c>
      <c r="AC180" s="16" t="s">
        <v>192</v>
      </c>
      <c r="AD180" s="18"/>
      <c r="AE180" s="16" t="s">
        <v>193</v>
      </c>
      <c r="AF180" s="16">
        <v>88</v>
      </c>
      <c r="AG180" s="16">
        <v>98</v>
      </c>
      <c r="AH180" s="16" t="s">
        <v>194</v>
      </c>
      <c r="AI180" s="16">
        <v>5</v>
      </c>
    </row>
    <row r="181" spans="1:35">
      <c r="A181" s="16">
        <v>4461</v>
      </c>
      <c r="B181" s="16" t="s">
        <v>359</v>
      </c>
      <c r="C181" s="17" t="s">
        <v>110</v>
      </c>
      <c r="D181" s="16" t="s">
        <v>112</v>
      </c>
      <c r="E181" s="16" t="s">
        <v>116</v>
      </c>
      <c r="F181" s="16" t="s">
        <v>110</v>
      </c>
      <c r="G181" s="16" t="s">
        <v>112</v>
      </c>
      <c r="H181" s="16" t="s">
        <v>112</v>
      </c>
      <c r="I181" s="16" t="s">
        <v>112</v>
      </c>
      <c r="J181" s="16" t="s">
        <v>110</v>
      </c>
      <c r="K181" s="16" t="s">
        <v>112</v>
      </c>
      <c r="L181" s="16" t="s">
        <v>110</v>
      </c>
      <c r="M181" s="16" t="s">
        <v>116</v>
      </c>
      <c r="N181" s="16">
        <v>40</v>
      </c>
      <c r="O181" s="16">
        <v>41</v>
      </c>
      <c r="P181" s="16">
        <v>65</v>
      </c>
      <c r="Q181" s="16">
        <v>16</v>
      </c>
      <c r="R181" s="16">
        <v>54</v>
      </c>
      <c r="S181" s="16">
        <v>56</v>
      </c>
      <c r="T181" s="16">
        <v>61</v>
      </c>
      <c r="U181" s="16">
        <v>64</v>
      </c>
      <c r="V181" s="16" t="s">
        <v>135</v>
      </c>
      <c r="W181" s="16">
        <v>397</v>
      </c>
      <c r="X181" s="16">
        <v>100</v>
      </c>
      <c r="Y181" s="16" t="s">
        <v>192</v>
      </c>
      <c r="Z181" s="16" t="s">
        <v>192</v>
      </c>
      <c r="AA181" s="18"/>
      <c r="AB181" s="16" t="s">
        <v>192</v>
      </c>
      <c r="AC181" s="16" t="s">
        <v>192</v>
      </c>
      <c r="AD181" s="18"/>
      <c r="AE181" s="16" t="s">
        <v>193</v>
      </c>
      <c r="AF181" s="16">
        <v>93</v>
      </c>
      <c r="AG181" s="16">
        <v>98</v>
      </c>
      <c r="AH181" s="16" t="s">
        <v>194</v>
      </c>
      <c r="AI181" s="16">
        <v>5</v>
      </c>
    </row>
    <row r="182" spans="1:35">
      <c r="A182" s="16">
        <v>4491</v>
      </c>
      <c r="B182" s="16" t="s">
        <v>360</v>
      </c>
      <c r="C182" s="17" t="s">
        <v>132</v>
      </c>
      <c r="D182" s="16" t="s">
        <v>132</v>
      </c>
      <c r="E182" s="16" t="s">
        <v>112</v>
      </c>
      <c r="F182" s="16" t="s">
        <v>114</v>
      </c>
      <c r="G182" s="16" t="s">
        <v>112</v>
      </c>
      <c r="H182" s="16" t="s">
        <v>110</v>
      </c>
      <c r="I182" s="16" t="s">
        <v>112</v>
      </c>
      <c r="J182" s="16" t="s">
        <v>110</v>
      </c>
      <c r="K182" s="16" t="s">
        <v>110</v>
      </c>
      <c r="L182" s="16" t="s">
        <v>110</v>
      </c>
      <c r="M182" s="16" t="s">
        <v>110</v>
      </c>
      <c r="N182" s="16">
        <v>56</v>
      </c>
      <c r="O182" s="16">
        <v>69</v>
      </c>
      <c r="P182" s="16">
        <v>99</v>
      </c>
      <c r="Q182" s="16">
        <v>38</v>
      </c>
      <c r="R182" s="16">
        <v>68</v>
      </c>
      <c r="S182" s="16">
        <v>70</v>
      </c>
      <c r="T182" s="16">
        <v>61</v>
      </c>
      <c r="U182" s="16">
        <v>75</v>
      </c>
      <c r="V182" s="16" t="s">
        <v>135</v>
      </c>
      <c r="W182" s="16">
        <v>536</v>
      </c>
      <c r="X182" s="16">
        <v>100</v>
      </c>
      <c r="Y182" s="16" t="s">
        <v>192</v>
      </c>
      <c r="Z182" s="16" t="s">
        <v>192</v>
      </c>
      <c r="AA182" s="18"/>
      <c r="AB182" s="16" t="s">
        <v>192</v>
      </c>
      <c r="AC182" s="16" t="s">
        <v>192</v>
      </c>
      <c r="AD182" s="18"/>
      <c r="AE182" s="16" t="s">
        <v>193</v>
      </c>
      <c r="AF182" s="16">
        <v>92</v>
      </c>
      <c r="AG182" s="16">
        <v>99</v>
      </c>
      <c r="AH182" s="16" t="s">
        <v>194</v>
      </c>
      <c r="AI182" s="16">
        <v>5</v>
      </c>
    </row>
    <row r="183" spans="1:35">
      <c r="A183" s="16">
        <v>4501</v>
      </c>
      <c r="B183" s="16" t="s">
        <v>361</v>
      </c>
      <c r="C183" s="17" t="s">
        <v>132</v>
      </c>
      <c r="D183" s="16" t="s">
        <v>112</v>
      </c>
      <c r="E183" s="16" t="s">
        <v>132</v>
      </c>
      <c r="F183" s="16" t="s">
        <v>114</v>
      </c>
      <c r="G183" s="16" t="s">
        <v>114</v>
      </c>
      <c r="H183" s="16" t="s">
        <v>114</v>
      </c>
      <c r="I183" s="16" t="s">
        <v>110</v>
      </c>
      <c r="J183" s="16" t="s">
        <v>110</v>
      </c>
      <c r="K183" s="16" t="s">
        <v>110</v>
      </c>
      <c r="L183" s="16" t="s">
        <v>110</v>
      </c>
      <c r="M183" s="16" t="s">
        <v>116</v>
      </c>
      <c r="N183" s="16">
        <v>64</v>
      </c>
      <c r="O183" s="16">
        <v>82</v>
      </c>
      <c r="P183" s="16">
        <v>79</v>
      </c>
      <c r="Q183" s="16">
        <v>41</v>
      </c>
      <c r="R183" s="16">
        <v>66</v>
      </c>
      <c r="S183" s="16">
        <v>72</v>
      </c>
      <c r="T183" s="16">
        <v>53</v>
      </c>
      <c r="U183" s="16">
        <v>87</v>
      </c>
      <c r="V183" s="16" t="s">
        <v>135</v>
      </c>
      <c r="W183" s="16">
        <v>544</v>
      </c>
      <c r="X183" s="16">
        <v>100</v>
      </c>
      <c r="Y183" s="16" t="s">
        <v>192</v>
      </c>
      <c r="Z183" s="16" t="s">
        <v>192</v>
      </c>
      <c r="AA183" s="18"/>
      <c r="AB183" s="16" t="s">
        <v>192</v>
      </c>
      <c r="AC183" s="16" t="s">
        <v>192</v>
      </c>
      <c r="AD183" s="18"/>
      <c r="AE183" s="16" t="s">
        <v>193</v>
      </c>
      <c r="AF183" s="16">
        <v>95</v>
      </c>
      <c r="AG183" s="16">
        <v>99</v>
      </c>
      <c r="AH183" s="16" t="s">
        <v>194</v>
      </c>
      <c r="AI183" s="16">
        <v>5</v>
      </c>
    </row>
    <row r="184" spans="1:35">
      <c r="A184" s="16">
        <v>4511</v>
      </c>
      <c r="B184" s="16" t="s">
        <v>362</v>
      </c>
      <c r="C184" s="17" t="s">
        <v>132</v>
      </c>
      <c r="D184" s="16" t="s">
        <v>132</v>
      </c>
      <c r="E184" s="16" t="s">
        <v>132</v>
      </c>
      <c r="F184" s="16" t="s">
        <v>132</v>
      </c>
      <c r="G184" s="16" t="s">
        <v>132</v>
      </c>
      <c r="H184" s="16" t="s">
        <v>132</v>
      </c>
      <c r="I184" s="16" t="s">
        <v>132</v>
      </c>
      <c r="J184" s="16" t="s">
        <v>132</v>
      </c>
      <c r="K184" s="16" t="s">
        <v>114</v>
      </c>
      <c r="L184" s="16" t="s">
        <v>132</v>
      </c>
      <c r="M184" s="16" t="s">
        <v>112</v>
      </c>
      <c r="N184" s="16">
        <v>84</v>
      </c>
      <c r="O184" s="16">
        <v>82</v>
      </c>
      <c r="P184" s="16">
        <v>96</v>
      </c>
      <c r="Q184" s="16">
        <v>58</v>
      </c>
      <c r="R184" s="16">
        <v>77</v>
      </c>
      <c r="S184" s="16">
        <v>62</v>
      </c>
      <c r="T184" s="16">
        <v>74</v>
      </c>
      <c r="U184" s="16">
        <v>51</v>
      </c>
      <c r="V184" s="16" t="s">
        <v>135</v>
      </c>
      <c r="W184" s="16">
        <v>584</v>
      </c>
      <c r="X184" s="16">
        <v>100</v>
      </c>
      <c r="Y184" s="16" t="s">
        <v>192</v>
      </c>
      <c r="Z184" s="16" t="s">
        <v>192</v>
      </c>
      <c r="AA184" s="18"/>
      <c r="AB184" s="16" t="s">
        <v>192</v>
      </c>
      <c r="AC184" s="16" t="s">
        <v>192</v>
      </c>
      <c r="AD184" s="18"/>
      <c r="AE184" s="16" t="s">
        <v>193</v>
      </c>
      <c r="AF184" s="16">
        <v>51</v>
      </c>
      <c r="AG184" s="16">
        <v>88</v>
      </c>
      <c r="AH184" s="16" t="s">
        <v>194</v>
      </c>
      <c r="AI184" s="16">
        <v>5</v>
      </c>
    </row>
    <row r="185" spans="1:35">
      <c r="A185" s="16">
        <v>4541</v>
      </c>
      <c r="B185" s="16" t="s">
        <v>363</v>
      </c>
      <c r="C185" s="17" t="s">
        <v>132</v>
      </c>
      <c r="D185" s="16" t="s">
        <v>110</v>
      </c>
      <c r="E185" s="16" t="s">
        <v>110</v>
      </c>
      <c r="F185" s="16" t="s">
        <v>114</v>
      </c>
      <c r="G185" s="16" t="s">
        <v>114</v>
      </c>
      <c r="H185" s="16" t="s">
        <v>114</v>
      </c>
      <c r="I185" s="16" t="s">
        <v>112</v>
      </c>
      <c r="J185" s="16" t="s">
        <v>112</v>
      </c>
      <c r="K185" s="16" t="s">
        <v>110</v>
      </c>
      <c r="L185" s="16" t="s">
        <v>112</v>
      </c>
      <c r="M185" s="16" t="s">
        <v>110</v>
      </c>
      <c r="N185" s="16">
        <v>68</v>
      </c>
      <c r="O185" s="16">
        <v>61</v>
      </c>
      <c r="P185" s="16">
        <v>84</v>
      </c>
      <c r="Q185" s="16">
        <v>33</v>
      </c>
      <c r="R185" s="16">
        <v>71</v>
      </c>
      <c r="S185" s="16">
        <v>74</v>
      </c>
      <c r="T185" s="16">
        <v>60</v>
      </c>
      <c r="U185" s="16">
        <v>83</v>
      </c>
      <c r="V185" s="16" t="s">
        <v>135</v>
      </c>
      <c r="W185" s="16">
        <v>534</v>
      </c>
      <c r="X185" s="16">
        <v>100</v>
      </c>
      <c r="Y185" s="16" t="s">
        <v>192</v>
      </c>
      <c r="Z185" s="16" t="s">
        <v>192</v>
      </c>
      <c r="AA185" s="18"/>
      <c r="AB185" s="16" t="s">
        <v>192</v>
      </c>
      <c r="AC185" s="16" t="s">
        <v>192</v>
      </c>
      <c r="AD185" s="18"/>
      <c r="AE185" s="16" t="s">
        <v>193</v>
      </c>
      <c r="AF185" s="16">
        <v>88</v>
      </c>
      <c r="AG185" s="16">
        <v>100</v>
      </c>
      <c r="AH185" s="16" t="s">
        <v>194</v>
      </c>
      <c r="AI185" s="16">
        <v>5</v>
      </c>
    </row>
    <row r="186" spans="1:35">
      <c r="A186" s="16">
        <v>4581</v>
      </c>
      <c r="B186" s="16" t="s">
        <v>364</v>
      </c>
      <c r="C186" s="17" t="s">
        <v>132</v>
      </c>
      <c r="D186" s="16" t="s">
        <v>132</v>
      </c>
      <c r="E186" s="16" t="s">
        <v>114</v>
      </c>
      <c r="F186" s="16" t="s">
        <v>132</v>
      </c>
      <c r="G186" s="16" t="s">
        <v>132</v>
      </c>
      <c r="H186" s="16" t="s">
        <v>132</v>
      </c>
      <c r="I186" s="16" t="s">
        <v>114</v>
      </c>
      <c r="J186" s="16" t="s">
        <v>132</v>
      </c>
      <c r="K186" s="16" t="s">
        <v>114</v>
      </c>
      <c r="L186" s="16" t="s">
        <v>112</v>
      </c>
      <c r="M186" s="16" t="s">
        <v>110</v>
      </c>
      <c r="N186" s="16">
        <v>75</v>
      </c>
      <c r="O186" s="16">
        <v>66</v>
      </c>
      <c r="P186" s="16">
        <v>94</v>
      </c>
      <c r="Q186" s="16">
        <v>47</v>
      </c>
      <c r="R186" s="16">
        <v>71</v>
      </c>
      <c r="S186" s="16">
        <v>58</v>
      </c>
      <c r="T186" s="16">
        <v>65</v>
      </c>
      <c r="U186" s="16">
        <v>61</v>
      </c>
      <c r="V186" s="16" t="s">
        <v>135</v>
      </c>
      <c r="W186" s="16">
        <v>537</v>
      </c>
      <c r="X186" s="16">
        <v>100</v>
      </c>
      <c r="Y186" s="16" t="s">
        <v>192</v>
      </c>
      <c r="Z186" s="16" t="s">
        <v>192</v>
      </c>
      <c r="AA186" s="18"/>
      <c r="AB186" s="16" t="s">
        <v>192</v>
      </c>
      <c r="AC186" s="16" t="s">
        <v>192</v>
      </c>
      <c r="AD186" s="18"/>
      <c r="AE186" s="16" t="s">
        <v>193</v>
      </c>
      <c r="AF186" s="16">
        <v>72</v>
      </c>
      <c r="AG186" s="16">
        <v>81</v>
      </c>
      <c r="AH186" s="16" t="s">
        <v>194</v>
      </c>
      <c r="AI186" s="16">
        <v>5</v>
      </c>
    </row>
    <row r="187" spans="1:35">
      <c r="A187" s="16">
        <v>4651</v>
      </c>
      <c r="B187" s="16" t="s">
        <v>365</v>
      </c>
      <c r="C187" s="17" t="s">
        <v>112</v>
      </c>
      <c r="D187" s="16" t="s">
        <v>112</v>
      </c>
      <c r="E187" s="16" t="s">
        <v>112</v>
      </c>
      <c r="F187" s="16" t="s">
        <v>132</v>
      </c>
      <c r="G187" s="16" t="s">
        <v>132</v>
      </c>
      <c r="H187" s="16" t="s">
        <v>114</v>
      </c>
      <c r="I187" s="16" t="s">
        <v>112</v>
      </c>
      <c r="J187" s="16" t="s">
        <v>132</v>
      </c>
      <c r="K187" s="16" t="s">
        <v>110</v>
      </c>
      <c r="L187" s="16" t="s">
        <v>110</v>
      </c>
      <c r="M187" s="16" t="s">
        <v>116</v>
      </c>
      <c r="N187" s="16">
        <v>57</v>
      </c>
      <c r="O187" s="16">
        <v>58</v>
      </c>
      <c r="P187" s="16">
        <v>92</v>
      </c>
      <c r="Q187" s="16">
        <v>34</v>
      </c>
      <c r="R187" s="16">
        <v>63</v>
      </c>
      <c r="S187" s="16">
        <v>62</v>
      </c>
      <c r="T187" s="16">
        <v>57</v>
      </c>
      <c r="U187" s="16">
        <v>57</v>
      </c>
      <c r="V187" s="16" t="s">
        <v>135</v>
      </c>
      <c r="W187" s="16">
        <v>480</v>
      </c>
      <c r="X187" s="16">
        <v>100</v>
      </c>
      <c r="Y187" s="16" t="s">
        <v>192</v>
      </c>
      <c r="Z187" s="16" t="s">
        <v>192</v>
      </c>
      <c r="AA187" s="18"/>
      <c r="AB187" s="16" t="s">
        <v>192</v>
      </c>
      <c r="AC187" s="16" t="s">
        <v>192</v>
      </c>
      <c r="AD187" s="18"/>
      <c r="AE187" s="16" t="s">
        <v>193</v>
      </c>
      <c r="AF187" s="16">
        <v>93</v>
      </c>
      <c r="AG187" s="16">
        <v>99</v>
      </c>
      <c r="AH187" s="16" t="s">
        <v>194</v>
      </c>
      <c r="AI187" s="16">
        <v>5</v>
      </c>
    </row>
    <row r="188" spans="1:35">
      <c r="A188" s="16">
        <v>4681</v>
      </c>
      <c r="B188" s="16" t="s">
        <v>366</v>
      </c>
      <c r="C188" s="17" t="s">
        <v>112</v>
      </c>
      <c r="D188" s="16" t="s">
        <v>114</v>
      </c>
      <c r="E188" s="16" t="s">
        <v>112</v>
      </c>
      <c r="F188" s="16" t="s">
        <v>132</v>
      </c>
      <c r="G188" s="16" t="s">
        <v>114</v>
      </c>
      <c r="H188" s="16" t="s">
        <v>112</v>
      </c>
      <c r="I188" s="16" t="s">
        <v>112</v>
      </c>
      <c r="J188" s="16" t="s">
        <v>112</v>
      </c>
      <c r="K188" s="16" t="s">
        <v>110</v>
      </c>
      <c r="L188" s="16" t="s">
        <v>110</v>
      </c>
      <c r="M188" s="16" t="s">
        <v>110</v>
      </c>
      <c r="N188" s="16">
        <v>57</v>
      </c>
      <c r="O188" s="16">
        <v>62</v>
      </c>
      <c r="P188" s="16">
        <v>87</v>
      </c>
      <c r="Q188" s="16">
        <v>30</v>
      </c>
      <c r="R188" s="16">
        <v>55</v>
      </c>
      <c r="S188" s="16">
        <v>55</v>
      </c>
      <c r="T188" s="16">
        <v>48</v>
      </c>
      <c r="U188" s="16">
        <v>47</v>
      </c>
      <c r="V188" s="16" t="s">
        <v>135</v>
      </c>
      <c r="W188" s="16">
        <v>441</v>
      </c>
      <c r="X188" s="16">
        <v>100</v>
      </c>
      <c r="Y188" s="16" t="s">
        <v>192</v>
      </c>
      <c r="Z188" s="16" t="s">
        <v>193</v>
      </c>
      <c r="AA188" s="18"/>
      <c r="AB188" s="16" t="s">
        <v>192</v>
      </c>
      <c r="AC188" s="16" t="s">
        <v>193</v>
      </c>
      <c r="AD188" s="18"/>
      <c r="AE188" s="16" t="s">
        <v>193</v>
      </c>
      <c r="AF188" s="16">
        <v>95</v>
      </c>
      <c r="AG188" s="16">
        <v>99</v>
      </c>
      <c r="AH188" s="16" t="s">
        <v>194</v>
      </c>
      <c r="AI188" s="16">
        <v>5</v>
      </c>
    </row>
    <row r="189" spans="1:35">
      <c r="A189" s="16">
        <v>4691</v>
      </c>
      <c r="B189" s="16" t="s">
        <v>367</v>
      </c>
      <c r="C189" s="17" t="s">
        <v>132</v>
      </c>
      <c r="D189" s="16" t="s">
        <v>132</v>
      </c>
      <c r="E189" s="16" t="s">
        <v>132</v>
      </c>
      <c r="F189" s="16" t="s">
        <v>132</v>
      </c>
      <c r="G189" s="16" t="s">
        <v>132</v>
      </c>
      <c r="H189" s="16" t="s">
        <v>132</v>
      </c>
      <c r="I189" s="16" t="s">
        <v>132</v>
      </c>
      <c r="J189" s="16" t="s">
        <v>132</v>
      </c>
      <c r="K189" s="16" t="s">
        <v>112</v>
      </c>
      <c r="L189" s="16" t="s">
        <v>114</v>
      </c>
      <c r="M189" s="16" t="s">
        <v>112</v>
      </c>
      <c r="N189" s="16">
        <v>81</v>
      </c>
      <c r="O189" s="16">
        <v>78</v>
      </c>
      <c r="P189" s="16">
        <v>94</v>
      </c>
      <c r="Q189" s="16">
        <v>56</v>
      </c>
      <c r="R189" s="16">
        <v>70</v>
      </c>
      <c r="S189" s="16">
        <v>69</v>
      </c>
      <c r="T189" s="16">
        <v>70</v>
      </c>
      <c r="U189" s="16">
        <v>63</v>
      </c>
      <c r="V189" s="16" t="s">
        <v>135</v>
      </c>
      <c r="W189" s="16">
        <v>581</v>
      </c>
      <c r="X189" s="16">
        <v>100</v>
      </c>
      <c r="Y189" s="16" t="s">
        <v>192</v>
      </c>
      <c r="Z189" s="16" t="s">
        <v>192</v>
      </c>
      <c r="AA189" s="18"/>
      <c r="AB189" s="16" t="s">
        <v>192</v>
      </c>
      <c r="AC189" s="16" t="s">
        <v>192</v>
      </c>
      <c r="AD189" s="18"/>
      <c r="AE189" s="16" t="s">
        <v>193</v>
      </c>
      <c r="AF189" s="16">
        <v>45</v>
      </c>
      <c r="AG189" s="16">
        <v>87</v>
      </c>
      <c r="AH189" s="16" t="s">
        <v>197</v>
      </c>
      <c r="AI189" s="16">
        <v>5</v>
      </c>
    </row>
    <row r="190" spans="1:35">
      <c r="A190" s="16">
        <v>4721</v>
      </c>
      <c r="B190" s="16" t="s">
        <v>368</v>
      </c>
      <c r="C190" s="17" t="s">
        <v>132</v>
      </c>
      <c r="D190" s="16" t="s">
        <v>114</v>
      </c>
      <c r="E190" s="16" t="s">
        <v>132</v>
      </c>
      <c r="F190" s="16" t="s">
        <v>132</v>
      </c>
      <c r="G190" s="16" t="s">
        <v>132</v>
      </c>
      <c r="H190" s="16" t="s">
        <v>132</v>
      </c>
      <c r="I190" s="16" t="s">
        <v>132</v>
      </c>
      <c r="J190" s="16" t="s">
        <v>132</v>
      </c>
      <c r="K190" s="16" t="s">
        <v>112</v>
      </c>
      <c r="L190" s="16" t="s">
        <v>112</v>
      </c>
      <c r="M190" s="16" t="s">
        <v>112</v>
      </c>
      <c r="N190" s="16">
        <v>84</v>
      </c>
      <c r="O190" s="16">
        <v>81</v>
      </c>
      <c r="P190" s="16">
        <v>92</v>
      </c>
      <c r="Q190" s="16">
        <v>60</v>
      </c>
      <c r="R190" s="16">
        <v>73</v>
      </c>
      <c r="S190" s="16">
        <v>76</v>
      </c>
      <c r="T190" s="16">
        <v>66</v>
      </c>
      <c r="U190" s="16">
        <v>80</v>
      </c>
      <c r="V190" s="16" t="s">
        <v>135</v>
      </c>
      <c r="W190" s="16">
        <v>612</v>
      </c>
      <c r="X190" s="16">
        <v>100</v>
      </c>
      <c r="Y190" s="16" t="s">
        <v>192</v>
      </c>
      <c r="Z190" s="16" t="s">
        <v>192</v>
      </c>
      <c r="AA190" s="18"/>
      <c r="AB190" s="16" t="s">
        <v>193</v>
      </c>
      <c r="AC190" s="16" t="s">
        <v>192</v>
      </c>
      <c r="AD190" s="18"/>
      <c r="AE190" s="16" t="s">
        <v>193</v>
      </c>
      <c r="AF190" s="16">
        <v>65</v>
      </c>
      <c r="AG190" s="16">
        <v>94</v>
      </c>
      <c r="AH190" s="16" t="s">
        <v>194</v>
      </c>
      <c r="AI190" s="16">
        <v>5</v>
      </c>
    </row>
    <row r="191" spans="1:35">
      <c r="A191" s="16">
        <v>4741</v>
      </c>
      <c r="B191" s="16" t="s">
        <v>369</v>
      </c>
      <c r="C191" s="17" t="s">
        <v>132</v>
      </c>
      <c r="D191" s="16" t="s">
        <v>132</v>
      </c>
      <c r="E191" s="16" t="s">
        <v>132</v>
      </c>
      <c r="F191" s="16" t="s">
        <v>132</v>
      </c>
      <c r="G191" s="16" t="s">
        <v>132</v>
      </c>
      <c r="H191" s="16" t="s">
        <v>132</v>
      </c>
      <c r="I191" s="16" t="s">
        <v>132</v>
      </c>
      <c r="J191" s="16" t="s">
        <v>114</v>
      </c>
      <c r="K191" s="16" t="s">
        <v>132</v>
      </c>
      <c r="L191" s="16" t="s">
        <v>112</v>
      </c>
      <c r="M191" s="16" t="s">
        <v>112</v>
      </c>
      <c r="N191" s="16">
        <v>82</v>
      </c>
      <c r="O191" s="16">
        <v>88</v>
      </c>
      <c r="P191" s="16">
        <v>88</v>
      </c>
      <c r="Q191" s="16">
        <v>62</v>
      </c>
      <c r="R191" s="16">
        <v>83</v>
      </c>
      <c r="S191" s="16">
        <v>81</v>
      </c>
      <c r="T191" s="16">
        <v>77</v>
      </c>
      <c r="U191" s="16">
        <v>88</v>
      </c>
      <c r="V191" s="16" t="s">
        <v>135</v>
      </c>
      <c r="W191" s="16">
        <v>649</v>
      </c>
      <c r="X191" s="16">
        <v>100</v>
      </c>
      <c r="Y191" s="16" t="s">
        <v>192</v>
      </c>
      <c r="Z191" s="16" t="s">
        <v>192</v>
      </c>
      <c r="AA191" s="18"/>
      <c r="AB191" s="16" t="s">
        <v>192</v>
      </c>
      <c r="AC191" s="16" t="s">
        <v>192</v>
      </c>
      <c r="AD191" s="18"/>
      <c r="AE191" s="16" t="s">
        <v>193</v>
      </c>
      <c r="AF191" s="16">
        <v>77</v>
      </c>
      <c r="AG191" s="16">
        <v>96</v>
      </c>
      <c r="AH191" s="16" t="s">
        <v>194</v>
      </c>
      <c r="AI191" s="16">
        <v>5</v>
      </c>
    </row>
    <row r="192" spans="1:35">
      <c r="A192" s="16">
        <v>4761</v>
      </c>
      <c r="B192" s="16" t="s">
        <v>370</v>
      </c>
      <c r="C192" s="17" t="s">
        <v>132</v>
      </c>
      <c r="D192" s="16" t="s">
        <v>132</v>
      </c>
      <c r="E192" s="16" t="s">
        <v>132</v>
      </c>
      <c r="F192" s="16" t="s">
        <v>132</v>
      </c>
      <c r="G192" s="16" t="s">
        <v>132</v>
      </c>
      <c r="H192" s="16" t="s">
        <v>132</v>
      </c>
      <c r="I192" s="16" t="s">
        <v>132</v>
      </c>
      <c r="J192" s="16" t="s">
        <v>132</v>
      </c>
      <c r="K192" s="16" t="s">
        <v>112</v>
      </c>
      <c r="L192" s="16" t="s">
        <v>132</v>
      </c>
      <c r="M192" s="16" t="s">
        <v>112</v>
      </c>
      <c r="N192" s="16">
        <v>83</v>
      </c>
      <c r="O192" s="16">
        <v>88</v>
      </c>
      <c r="P192" s="16">
        <v>99</v>
      </c>
      <c r="Q192" s="16">
        <v>48</v>
      </c>
      <c r="R192" s="16">
        <v>62</v>
      </c>
      <c r="S192" s="16">
        <v>59</v>
      </c>
      <c r="T192" s="16">
        <v>56</v>
      </c>
      <c r="U192" s="16">
        <v>56</v>
      </c>
      <c r="V192" s="16" t="s">
        <v>135</v>
      </c>
      <c r="W192" s="16">
        <v>551</v>
      </c>
      <c r="X192" s="16">
        <v>100</v>
      </c>
      <c r="Y192" s="16" t="s">
        <v>192</v>
      </c>
      <c r="Z192" s="16" t="s">
        <v>192</v>
      </c>
      <c r="AA192" s="18"/>
      <c r="AB192" s="16" t="s">
        <v>192</v>
      </c>
      <c r="AC192" s="16" t="s">
        <v>192</v>
      </c>
      <c r="AD192" s="18"/>
      <c r="AE192" s="16" t="s">
        <v>193</v>
      </c>
      <c r="AF192" s="16">
        <v>79</v>
      </c>
      <c r="AG192" s="16">
        <v>94</v>
      </c>
      <c r="AH192" s="16" t="s">
        <v>194</v>
      </c>
      <c r="AI192" s="16">
        <v>5</v>
      </c>
    </row>
    <row r="193" spans="1:35">
      <c r="A193" s="16">
        <v>4801</v>
      </c>
      <c r="B193" s="16" t="s">
        <v>371</v>
      </c>
      <c r="C193" s="17" t="s">
        <v>132</v>
      </c>
      <c r="D193" s="16" t="s">
        <v>132</v>
      </c>
      <c r="E193" s="16" t="s">
        <v>132</v>
      </c>
      <c r="F193" s="16" t="s">
        <v>132</v>
      </c>
      <c r="G193" s="16" t="s">
        <v>132</v>
      </c>
      <c r="H193" s="16" t="s">
        <v>132</v>
      </c>
      <c r="I193" s="16" t="s">
        <v>132</v>
      </c>
      <c r="J193" s="16" t="s">
        <v>114</v>
      </c>
      <c r="K193" s="16" t="s">
        <v>114</v>
      </c>
      <c r="L193" s="16" t="s">
        <v>114</v>
      </c>
      <c r="M193" s="16" t="s">
        <v>112</v>
      </c>
      <c r="N193" s="16">
        <v>67</v>
      </c>
      <c r="O193" s="16">
        <v>78</v>
      </c>
      <c r="P193" s="16">
        <v>97</v>
      </c>
      <c r="Q193" s="16">
        <v>39</v>
      </c>
      <c r="R193" s="16">
        <v>63</v>
      </c>
      <c r="S193" s="16">
        <v>72</v>
      </c>
      <c r="T193" s="16">
        <v>63</v>
      </c>
      <c r="U193" s="16">
        <v>82</v>
      </c>
      <c r="V193" s="16" t="s">
        <v>135</v>
      </c>
      <c r="W193" s="16">
        <v>561</v>
      </c>
      <c r="X193" s="16">
        <v>100</v>
      </c>
      <c r="Y193" s="16" t="s">
        <v>192</v>
      </c>
      <c r="Z193" s="16" t="s">
        <v>192</v>
      </c>
      <c r="AA193" s="18"/>
      <c r="AB193" s="16" t="s">
        <v>192</v>
      </c>
      <c r="AC193" s="16" t="s">
        <v>192</v>
      </c>
      <c r="AD193" s="18"/>
      <c r="AE193" s="16" t="s">
        <v>193</v>
      </c>
      <c r="AF193" s="16">
        <v>87</v>
      </c>
      <c r="AG193" s="16">
        <v>99</v>
      </c>
      <c r="AH193" s="16" t="s">
        <v>194</v>
      </c>
      <c r="AI193" s="16">
        <v>5</v>
      </c>
    </row>
    <row r="194" spans="1:35">
      <c r="A194" s="16">
        <v>4841</v>
      </c>
      <c r="B194" s="16" t="s">
        <v>372</v>
      </c>
      <c r="C194" s="17" t="s">
        <v>132</v>
      </c>
      <c r="D194" s="16" t="s">
        <v>132</v>
      </c>
      <c r="E194" s="16" t="s">
        <v>112</v>
      </c>
      <c r="F194" s="16" t="s">
        <v>114</v>
      </c>
      <c r="G194" s="16" t="s">
        <v>110</v>
      </c>
      <c r="H194" s="16" t="s">
        <v>110</v>
      </c>
      <c r="I194" s="16" t="s">
        <v>112</v>
      </c>
      <c r="J194" s="16" t="s">
        <v>110</v>
      </c>
      <c r="K194" s="16" t="s">
        <v>110</v>
      </c>
      <c r="L194" s="16" t="s">
        <v>110</v>
      </c>
      <c r="M194" s="16" t="s">
        <v>110</v>
      </c>
      <c r="N194" s="16">
        <v>69</v>
      </c>
      <c r="O194" s="16">
        <v>71</v>
      </c>
      <c r="P194" s="16">
        <v>95</v>
      </c>
      <c r="Q194" s="16">
        <v>52</v>
      </c>
      <c r="R194" s="16">
        <v>66</v>
      </c>
      <c r="S194" s="16">
        <v>66</v>
      </c>
      <c r="T194" s="16">
        <v>65</v>
      </c>
      <c r="U194" s="16">
        <v>77</v>
      </c>
      <c r="V194" s="16" t="s">
        <v>135</v>
      </c>
      <c r="W194" s="16">
        <v>561</v>
      </c>
      <c r="X194" s="16">
        <v>100</v>
      </c>
      <c r="Y194" s="16" t="s">
        <v>192</v>
      </c>
      <c r="Z194" s="16" t="s">
        <v>192</v>
      </c>
      <c r="AA194" s="18"/>
      <c r="AB194" s="16" t="s">
        <v>192</v>
      </c>
      <c r="AC194" s="16" t="s">
        <v>192</v>
      </c>
      <c r="AD194" s="18"/>
      <c r="AE194" s="16" t="s">
        <v>193</v>
      </c>
      <c r="AF194" s="16">
        <v>97</v>
      </c>
      <c r="AG194" s="16">
        <v>99</v>
      </c>
      <c r="AH194" s="16" t="s">
        <v>194</v>
      </c>
      <c r="AI194" s="16">
        <v>5</v>
      </c>
    </row>
    <row r="195" spans="1:35">
      <c r="A195" s="16">
        <v>4881</v>
      </c>
      <c r="B195" s="16" t="s">
        <v>373</v>
      </c>
      <c r="C195" s="17" t="s">
        <v>132</v>
      </c>
      <c r="D195" s="16" t="s">
        <v>114</v>
      </c>
      <c r="E195" s="16" t="s">
        <v>114</v>
      </c>
      <c r="F195" s="16" t="s">
        <v>112</v>
      </c>
      <c r="G195" s="16" t="s">
        <v>132</v>
      </c>
      <c r="H195" s="16" t="s">
        <v>114</v>
      </c>
      <c r="I195" s="16" t="s">
        <v>112</v>
      </c>
      <c r="J195" s="16" t="s">
        <v>114</v>
      </c>
      <c r="K195" s="16" t="s">
        <v>114</v>
      </c>
      <c r="L195" s="16" t="s">
        <v>112</v>
      </c>
      <c r="M195" s="16" t="s">
        <v>110</v>
      </c>
      <c r="N195" s="16">
        <v>64</v>
      </c>
      <c r="O195" s="16">
        <v>68</v>
      </c>
      <c r="P195" s="16">
        <v>92</v>
      </c>
      <c r="Q195" s="16">
        <v>36</v>
      </c>
      <c r="R195" s="16">
        <v>69</v>
      </c>
      <c r="S195" s="16">
        <v>61</v>
      </c>
      <c r="T195" s="16">
        <v>72</v>
      </c>
      <c r="U195" s="16">
        <v>67</v>
      </c>
      <c r="V195" s="16" t="s">
        <v>135</v>
      </c>
      <c r="W195" s="16">
        <v>529</v>
      </c>
      <c r="X195" s="16">
        <v>100</v>
      </c>
      <c r="Y195" s="16" t="s">
        <v>192</v>
      </c>
      <c r="Z195" s="16" t="s">
        <v>192</v>
      </c>
      <c r="AA195" s="18"/>
      <c r="AB195" s="16" t="s">
        <v>192</v>
      </c>
      <c r="AC195" s="16" t="s">
        <v>192</v>
      </c>
      <c r="AD195" s="18"/>
      <c r="AE195" s="16" t="s">
        <v>193</v>
      </c>
      <c r="AF195" s="16">
        <v>80</v>
      </c>
      <c r="AG195" s="16">
        <v>99</v>
      </c>
      <c r="AH195" s="16" t="s">
        <v>194</v>
      </c>
      <c r="AI195" s="16">
        <v>5</v>
      </c>
    </row>
    <row r="196" spans="1:35">
      <c r="A196" s="16">
        <v>4921</v>
      </c>
      <c r="B196" s="16" t="s">
        <v>374</v>
      </c>
      <c r="C196" s="17" t="s">
        <v>132</v>
      </c>
      <c r="D196" s="16" t="s">
        <v>114</v>
      </c>
      <c r="E196" s="16" t="s">
        <v>132</v>
      </c>
      <c r="F196" s="16" t="s">
        <v>132</v>
      </c>
      <c r="G196" s="16" t="s">
        <v>132</v>
      </c>
      <c r="H196" s="16" t="s">
        <v>132</v>
      </c>
      <c r="I196" s="16" t="s">
        <v>132</v>
      </c>
      <c r="J196" s="16" t="s">
        <v>132</v>
      </c>
      <c r="K196" s="16" t="s">
        <v>114</v>
      </c>
      <c r="L196" s="16" t="s">
        <v>112</v>
      </c>
      <c r="M196" s="16" t="s">
        <v>112</v>
      </c>
      <c r="N196" s="16">
        <v>86</v>
      </c>
      <c r="O196" s="16">
        <v>90</v>
      </c>
      <c r="P196" s="16">
        <v>100</v>
      </c>
      <c r="Q196" s="16">
        <v>43</v>
      </c>
      <c r="R196" s="16">
        <v>76</v>
      </c>
      <c r="S196" s="16">
        <v>73</v>
      </c>
      <c r="T196" s="16">
        <v>80</v>
      </c>
      <c r="U196" s="16">
        <v>76</v>
      </c>
      <c r="V196" s="16" t="s">
        <v>135</v>
      </c>
      <c r="W196" s="16">
        <v>624</v>
      </c>
      <c r="X196" s="16">
        <v>100</v>
      </c>
      <c r="Y196" s="16" t="s">
        <v>193</v>
      </c>
      <c r="Z196" s="16" t="s">
        <v>192</v>
      </c>
      <c r="AA196" s="18"/>
      <c r="AB196" s="16" t="s">
        <v>192</v>
      </c>
      <c r="AC196" s="16" t="s">
        <v>192</v>
      </c>
      <c r="AD196" s="18"/>
      <c r="AE196" s="16" t="s">
        <v>193</v>
      </c>
      <c r="AF196" s="16">
        <v>78</v>
      </c>
      <c r="AG196" s="16">
        <v>97</v>
      </c>
      <c r="AH196" s="16" t="s">
        <v>194</v>
      </c>
      <c r="AI196" s="16">
        <v>5</v>
      </c>
    </row>
    <row r="197" spans="1:35">
      <c r="A197" s="16">
        <v>4961</v>
      </c>
      <c r="B197" s="16" t="s">
        <v>375</v>
      </c>
      <c r="C197" s="17" t="s">
        <v>132</v>
      </c>
      <c r="D197" s="16" t="s">
        <v>112</v>
      </c>
      <c r="E197" s="16" t="s">
        <v>132</v>
      </c>
      <c r="F197" s="16" t="s">
        <v>114</v>
      </c>
      <c r="G197" s="16" t="s">
        <v>110</v>
      </c>
      <c r="H197" s="16" t="s">
        <v>110</v>
      </c>
      <c r="I197" s="16" t="s">
        <v>112</v>
      </c>
      <c r="J197" s="16" t="s">
        <v>110</v>
      </c>
      <c r="K197" s="16" t="s">
        <v>110</v>
      </c>
      <c r="L197" s="16" t="s">
        <v>116</v>
      </c>
      <c r="M197" s="16" t="s">
        <v>110</v>
      </c>
      <c r="N197" s="16">
        <v>59</v>
      </c>
      <c r="O197" s="16">
        <v>67</v>
      </c>
      <c r="P197" s="16">
        <v>96</v>
      </c>
      <c r="Q197" s="16">
        <v>38</v>
      </c>
      <c r="R197" s="16">
        <v>71</v>
      </c>
      <c r="S197" s="16">
        <v>62</v>
      </c>
      <c r="T197" s="16">
        <v>72</v>
      </c>
      <c r="U197" s="16">
        <v>68</v>
      </c>
      <c r="V197" s="16" t="s">
        <v>135</v>
      </c>
      <c r="W197" s="16">
        <v>533</v>
      </c>
      <c r="X197" s="16">
        <v>100</v>
      </c>
      <c r="Y197" s="16" t="s">
        <v>192</v>
      </c>
      <c r="Z197" s="16" t="s">
        <v>192</v>
      </c>
      <c r="AA197" s="18"/>
      <c r="AB197" s="16" t="s">
        <v>192</v>
      </c>
      <c r="AC197" s="16" t="s">
        <v>192</v>
      </c>
      <c r="AD197" s="18"/>
      <c r="AE197" s="16" t="s">
        <v>193</v>
      </c>
      <c r="AF197" s="16">
        <v>97</v>
      </c>
      <c r="AG197" s="16">
        <v>100</v>
      </c>
      <c r="AH197" s="16" t="s">
        <v>194</v>
      </c>
      <c r="AI197" s="16">
        <v>5</v>
      </c>
    </row>
    <row r="198" spans="1:35">
      <c r="A198" s="16">
        <v>5001</v>
      </c>
      <c r="B198" s="16" t="s">
        <v>376</v>
      </c>
      <c r="C198" s="17" t="s">
        <v>132</v>
      </c>
      <c r="D198" s="16" t="s">
        <v>114</v>
      </c>
      <c r="E198" s="16" t="s">
        <v>112</v>
      </c>
      <c r="F198" s="16" t="s">
        <v>132</v>
      </c>
      <c r="G198" s="16" t="s">
        <v>114</v>
      </c>
      <c r="H198" s="16" t="s">
        <v>112</v>
      </c>
      <c r="I198" s="16" t="s">
        <v>114</v>
      </c>
      <c r="J198" s="16" t="s">
        <v>112</v>
      </c>
      <c r="K198" s="16" t="s">
        <v>112</v>
      </c>
      <c r="L198" s="16" t="s">
        <v>110</v>
      </c>
      <c r="M198" s="16" t="s">
        <v>110</v>
      </c>
      <c r="N198" s="16">
        <v>67</v>
      </c>
      <c r="O198" s="16">
        <v>66</v>
      </c>
      <c r="P198" s="16">
        <v>89</v>
      </c>
      <c r="Q198" s="16">
        <v>41</v>
      </c>
      <c r="R198" s="16">
        <v>69</v>
      </c>
      <c r="S198" s="16">
        <v>68</v>
      </c>
      <c r="T198" s="16">
        <v>71</v>
      </c>
      <c r="U198" s="16">
        <v>67</v>
      </c>
      <c r="V198" s="16" t="s">
        <v>135</v>
      </c>
      <c r="W198" s="16">
        <v>538</v>
      </c>
      <c r="X198" s="16">
        <v>100</v>
      </c>
      <c r="Y198" s="16" t="s">
        <v>192</v>
      </c>
      <c r="Z198" s="16" t="s">
        <v>192</v>
      </c>
      <c r="AA198" s="18"/>
      <c r="AB198" s="16" t="s">
        <v>192</v>
      </c>
      <c r="AC198" s="16" t="s">
        <v>192</v>
      </c>
      <c r="AD198" s="18"/>
      <c r="AE198" s="16" t="s">
        <v>193</v>
      </c>
      <c r="AF198" s="16">
        <v>95</v>
      </c>
      <c r="AG198" s="16">
        <v>98</v>
      </c>
      <c r="AH198" s="16" t="s">
        <v>194</v>
      </c>
      <c r="AI198" s="16">
        <v>5</v>
      </c>
    </row>
    <row r="199" spans="1:35">
      <c r="A199" s="16">
        <v>5003</v>
      </c>
      <c r="B199" s="16" t="s">
        <v>120</v>
      </c>
      <c r="C199" s="17" t="s">
        <v>114</v>
      </c>
      <c r="D199" s="16" t="s">
        <v>112</v>
      </c>
      <c r="E199" s="16"/>
      <c r="F199" s="18"/>
      <c r="G199" s="18"/>
      <c r="H199" s="18"/>
      <c r="I199" s="18"/>
      <c r="J199" s="18"/>
      <c r="K199" s="18"/>
      <c r="L199" s="18"/>
      <c r="M199" s="18"/>
      <c r="N199" s="16">
        <v>66</v>
      </c>
      <c r="O199" s="16">
        <v>67</v>
      </c>
      <c r="P199" s="16">
        <v>82</v>
      </c>
      <c r="Q199" s="16">
        <v>40</v>
      </c>
      <c r="R199" s="16">
        <v>67</v>
      </c>
      <c r="S199" s="16">
        <v>67</v>
      </c>
      <c r="T199" s="16">
        <v>64</v>
      </c>
      <c r="U199" s="16">
        <v>69</v>
      </c>
      <c r="V199" s="16" t="s">
        <v>135</v>
      </c>
      <c r="W199" s="16">
        <v>522</v>
      </c>
      <c r="X199" s="16">
        <v>100</v>
      </c>
      <c r="Y199" s="16" t="s">
        <v>192</v>
      </c>
      <c r="Z199" s="16" t="s">
        <v>192</v>
      </c>
      <c r="AA199" s="18"/>
      <c r="AB199" s="16" t="s">
        <v>192</v>
      </c>
      <c r="AC199" s="16" t="s">
        <v>192</v>
      </c>
      <c r="AD199" s="18"/>
      <c r="AE199" s="16" t="s">
        <v>193</v>
      </c>
      <c r="AF199" s="16">
        <v>76</v>
      </c>
      <c r="AG199" s="16">
        <v>85</v>
      </c>
      <c r="AH199" s="16" t="s">
        <v>197</v>
      </c>
      <c r="AI199" s="16">
        <v>5</v>
      </c>
    </row>
    <row r="200" spans="1:35">
      <c r="A200" s="16">
        <v>5005</v>
      </c>
      <c r="B200" s="16" t="s">
        <v>377</v>
      </c>
      <c r="C200" s="17" t="s">
        <v>132</v>
      </c>
      <c r="D200" s="16" t="s">
        <v>114</v>
      </c>
      <c r="E200" s="16" t="s">
        <v>112</v>
      </c>
      <c r="F200" s="18"/>
      <c r="G200" s="18"/>
      <c r="H200" s="18"/>
      <c r="I200" s="18"/>
      <c r="J200" s="18"/>
      <c r="K200" s="18"/>
      <c r="L200" s="18"/>
      <c r="M200" s="18"/>
      <c r="N200" s="16">
        <v>69</v>
      </c>
      <c r="O200" s="16">
        <v>74</v>
      </c>
      <c r="P200" s="16">
        <v>92</v>
      </c>
      <c r="Q200" s="16">
        <v>42</v>
      </c>
      <c r="R200" s="16">
        <v>69</v>
      </c>
      <c r="S200" s="16">
        <v>70</v>
      </c>
      <c r="T200" s="16">
        <v>74</v>
      </c>
      <c r="U200" s="16">
        <v>62</v>
      </c>
      <c r="V200" s="16" t="s">
        <v>135</v>
      </c>
      <c r="W200" s="16">
        <v>552</v>
      </c>
      <c r="X200" s="16">
        <v>100</v>
      </c>
      <c r="Y200" s="16" t="s">
        <v>192</v>
      </c>
      <c r="Z200" s="16" t="s">
        <v>192</v>
      </c>
      <c r="AA200" s="18"/>
      <c r="AB200" s="16" t="s">
        <v>192</v>
      </c>
      <c r="AC200" s="16" t="s">
        <v>192</v>
      </c>
      <c r="AD200" s="18"/>
      <c r="AE200" s="16" t="s">
        <v>193</v>
      </c>
      <c r="AF200" s="16">
        <v>63</v>
      </c>
      <c r="AG200" s="16">
        <v>82</v>
      </c>
      <c r="AH200" s="16" t="s">
        <v>197</v>
      </c>
      <c r="AI200" s="16">
        <v>5</v>
      </c>
    </row>
    <row r="201" spans="1:35">
      <c r="A201" s="16">
        <v>5010</v>
      </c>
      <c r="B201" s="16" t="s">
        <v>0</v>
      </c>
      <c r="C201" s="17"/>
      <c r="D201" s="16"/>
      <c r="E201" s="16"/>
      <c r="F201" s="16"/>
      <c r="G201" s="16"/>
      <c r="H201" s="16"/>
      <c r="I201" s="16"/>
      <c r="J201" s="16"/>
      <c r="K201" s="16"/>
      <c r="L201" s="16"/>
      <c r="M201" s="16"/>
      <c r="N201" s="16">
        <v>72</v>
      </c>
      <c r="O201" s="16">
        <v>68</v>
      </c>
      <c r="P201" s="16">
        <v>89</v>
      </c>
      <c r="Q201" s="16">
        <v>48</v>
      </c>
      <c r="R201" s="16">
        <v>50</v>
      </c>
      <c r="S201" s="16">
        <v>23</v>
      </c>
      <c r="T201" s="16">
        <v>50</v>
      </c>
      <c r="U201" s="16">
        <v>23</v>
      </c>
      <c r="V201" s="16" t="s">
        <v>135</v>
      </c>
      <c r="W201" s="16">
        <v>423</v>
      </c>
      <c r="X201" s="16">
        <v>100</v>
      </c>
      <c r="Y201" s="16"/>
      <c r="Z201" s="16" t="s">
        <v>192</v>
      </c>
      <c r="AA201" s="18"/>
      <c r="AB201" s="16"/>
      <c r="AC201" s="16" t="s">
        <v>193</v>
      </c>
      <c r="AD201" s="18"/>
      <c r="AE201" s="16" t="s">
        <v>192</v>
      </c>
      <c r="AF201" s="16">
        <v>54</v>
      </c>
      <c r="AG201" s="16">
        <v>85</v>
      </c>
      <c r="AH201" s="16" t="s">
        <v>194</v>
      </c>
      <c r="AI201" s="16">
        <v>5</v>
      </c>
    </row>
    <row r="202" spans="1:35">
      <c r="A202" s="16">
        <v>5021</v>
      </c>
      <c r="B202" s="16" t="s">
        <v>378</v>
      </c>
      <c r="C202" s="17" t="s">
        <v>132</v>
      </c>
      <c r="D202" s="16" t="s">
        <v>132</v>
      </c>
      <c r="E202" s="16" t="s">
        <v>114</v>
      </c>
      <c r="F202" s="16" t="s">
        <v>132</v>
      </c>
      <c r="G202" s="16" t="s">
        <v>132</v>
      </c>
      <c r="H202" s="16" t="s">
        <v>132</v>
      </c>
      <c r="I202" s="16" t="s">
        <v>114</v>
      </c>
      <c r="J202" s="16" t="s">
        <v>114</v>
      </c>
      <c r="K202" s="16" t="s">
        <v>112</v>
      </c>
      <c r="L202" s="16" t="s">
        <v>112</v>
      </c>
      <c r="M202" s="16" t="s">
        <v>110</v>
      </c>
      <c r="N202" s="16">
        <v>71</v>
      </c>
      <c r="O202" s="16">
        <v>77</v>
      </c>
      <c r="P202" s="16">
        <v>84</v>
      </c>
      <c r="Q202" s="16">
        <v>33</v>
      </c>
      <c r="R202" s="16">
        <v>77</v>
      </c>
      <c r="S202" s="16">
        <v>74</v>
      </c>
      <c r="T202" s="16">
        <v>77</v>
      </c>
      <c r="U202" s="16">
        <v>73</v>
      </c>
      <c r="V202" s="16" t="s">
        <v>135</v>
      </c>
      <c r="W202" s="16">
        <v>566</v>
      </c>
      <c r="X202" s="16">
        <v>100</v>
      </c>
      <c r="Y202" s="16" t="s">
        <v>192</v>
      </c>
      <c r="Z202" s="16" t="s">
        <v>192</v>
      </c>
      <c r="AA202" s="18"/>
      <c r="AB202" s="16" t="s">
        <v>192</v>
      </c>
      <c r="AC202" s="16" t="s">
        <v>192</v>
      </c>
      <c r="AD202" s="18"/>
      <c r="AE202" s="16" t="s">
        <v>193</v>
      </c>
      <c r="AF202" s="16">
        <v>88</v>
      </c>
      <c r="AG202" s="16">
        <v>99</v>
      </c>
      <c r="AH202" s="16" t="s">
        <v>194</v>
      </c>
      <c r="AI202" s="16">
        <v>5</v>
      </c>
    </row>
    <row r="203" spans="1:35">
      <c r="A203" s="16">
        <v>5029</v>
      </c>
      <c r="B203" s="16" t="s">
        <v>379</v>
      </c>
      <c r="C203" s="17" t="s">
        <v>112</v>
      </c>
      <c r="D203" s="16"/>
      <c r="E203" s="16"/>
      <c r="F203" s="16"/>
      <c r="G203" s="16"/>
      <c r="H203" s="16"/>
      <c r="I203" s="16"/>
      <c r="J203" s="16"/>
      <c r="K203" s="16"/>
      <c r="L203" s="16"/>
      <c r="M203" s="16"/>
      <c r="N203" s="16">
        <v>63</v>
      </c>
      <c r="O203" s="16">
        <v>49</v>
      </c>
      <c r="P203" s="16">
        <v>79</v>
      </c>
      <c r="Q203" s="16">
        <v>38</v>
      </c>
      <c r="R203" s="16">
        <v>67</v>
      </c>
      <c r="S203" s="16">
        <v>54</v>
      </c>
      <c r="T203" s="16">
        <v>64</v>
      </c>
      <c r="U203" s="16">
        <v>64</v>
      </c>
      <c r="V203" s="16" t="s">
        <v>135</v>
      </c>
      <c r="W203" s="16">
        <v>478</v>
      </c>
      <c r="X203" s="16">
        <v>100</v>
      </c>
      <c r="Y203" s="16"/>
      <c r="Z203" s="16" t="s">
        <v>192</v>
      </c>
      <c r="AA203" s="18"/>
      <c r="AB203" s="16"/>
      <c r="AC203" s="16" t="s">
        <v>192</v>
      </c>
      <c r="AD203" s="18"/>
      <c r="AE203" s="16" t="s">
        <v>192</v>
      </c>
      <c r="AF203" s="16">
        <v>85</v>
      </c>
      <c r="AG203" s="16">
        <v>98</v>
      </c>
      <c r="AH203" s="16" t="s">
        <v>197</v>
      </c>
      <c r="AI203" s="16">
        <v>5</v>
      </c>
    </row>
    <row r="204" spans="1:35">
      <c r="A204" s="16">
        <v>5041</v>
      </c>
      <c r="B204" s="16" t="s">
        <v>380</v>
      </c>
      <c r="C204" s="17" t="s">
        <v>132</v>
      </c>
      <c r="D204" s="16" t="s">
        <v>112</v>
      </c>
      <c r="E204" s="16" t="s">
        <v>132</v>
      </c>
      <c r="F204" s="16" t="s">
        <v>112</v>
      </c>
      <c r="G204" s="16" t="s">
        <v>114</v>
      </c>
      <c r="H204" s="16" t="s">
        <v>132</v>
      </c>
      <c r="I204" s="16" t="s">
        <v>114</v>
      </c>
      <c r="J204" s="16" t="s">
        <v>112</v>
      </c>
      <c r="K204" s="16" t="s">
        <v>110</v>
      </c>
      <c r="L204" s="16" t="s">
        <v>112</v>
      </c>
      <c r="M204" s="16" t="s">
        <v>110</v>
      </c>
      <c r="N204" s="16">
        <v>69</v>
      </c>
      <c r="O204" s="16">
        <v>72</v>
      </c>
      <c r="P204" s="16">
        <v>100</v>
      </c>
      <c r="Q204" s="16">
        <v>23</v>
      </c>
      <c r="R204" s="16">
        <v>61</v>
      </c>
      <c r="S204" s="16">
        <v>65</v>
      </c>
      <c r="T204" s="16">
        <v>69</v>
      </c>
      <c r="U204" s="16">
        <v>73</v>
      </c>
      <c r="V204" s="16" t="s">
        <v>135</v>
      </c>
      <c r="W204" s="16">
        <v>532</v>
      </c>
      <c r="X204" s="16">
        <v>100</v>
      </c>
      <c r="Y204" s="16" t="s">
        <v>192</v>
      </c>
      <c r="Z204" s="16" t="s">
        <v>192</v>
      </c>
      <c r="AA204" s="18"/>
      <c r="AB204" s="16" t="s">
        <v>192</v>
      </c>
      <c r="AC204" s="16" t="s">
        <v>192</v>
      </c>
      <c r="AD204" s="18"/>
      <c r="AE204" s="16" t="s">
        <v>193</v>
      </c>
      <c r="AF204" s="16">
        <v>77</v>
      </c>
      <c r="AG204" s="16">
        <v>97</v>
      </c>
      <c r="AH204" s="16" t="s">
        <v>194</v>
      </c>
      <c r="AI204" s="16">
        <v>5</v>
      </c>
    </row>
    <row r="205" spans="1:35">
      <c r="A205" s="16">
        <v>5051</v>
      </c>
      <c r="B205" s="16" t="s">
        <v>381</v>
      </c>
      <c r="C205" s="17" t="s">
        <v>132</v>
      </c>
      <c r="D205" s="16" t="s">
        <v>132</v>
      </c>
      <c r="E205" s="16" t="s">
        <v>132</v>
      </c>
      <c r="F205" s="16" t="s">
        <v>132</v>
      </c>
      <c r="G205" s="16" t="s">
        <v>132</v>
      </c>
      <c r="H205" s="16" t="s">
        <v>132</v>
      </c>
      <c r="I205" s="16" t="s">
        <v>132</v>
      </c>
      <c r="J205" s="16" t="s">
        <v>114</v>
      </c>
      <c r="K205" s="16" t="s">
        <v>132</v>
      </c>
      <c r="L205" s="16" t="s">
        <v>112</v>
      </c>
      <c r="M205" s="16" t="s">
        <v>110</v>
      </c>
      <c r="N205" s="16">
        <v>80</v>
      </c>
      <c r="O205" s="16">
        <v>82</v>
      </c>
      <c r="P205" s="16">
        <v>95</v>
      </c>
      <c r="Q205" s="16">
        <v>46</v>
      </c>
      <c r="R205" s="16">
        <v>72</v>
      </c>
      <c r="S205" s="16">
        <v>66</v>
      </c>
      <c r="T205" s="16">
        <v>66</v>
      </c>
      <c r="U205" s="16">
        <v>64</v>
      </c>
      <c r="V205" s="16" t="s">
        <v>135</v>
      </c>
      <c r="W205" s="16">
        <v>571</v>
      </c>
      <c r="X205" s="16">
        <v>100</v>
      </c>
      <c r="Y205" s="16" t="s">
        <v>192</v>
      </c>
      <c r="Z205" s="16" t="s">
        <v>192</v>
      </c>
      <c r="AA205" s="18"/>
      <c r="AB205" s="16" t="s">
        <v>192</v>
      </c>
      <c r="AC205" s="16" t="s">
        <v>192</v>
      </c>
      <c r="AD205" s="18"/>
      <c r="AE205" s="16" t="s">
        <v>193</v>
      </c>
      <c r="AF205" s="16">
        <v>80</v>
      </c>
      <c r="AG205" s="16">
        <v>96</v>
      </c>
      <c r="AH205" s="16" t="s">
        <v>194</v>
      </c>
      <c r="AI205" s="16">
        <v>5</v>
      </c>
    </row>
    <row r="206" spans="1:35">
      <c r="A206" s="16">
        <v>5061</v>
      </c>
      <c r="B206" s="16" t="s">
        <v>382</v>
      </c>
      <c r="C206" s="17" t="s">
        <v>132</v>
      </c>
      <c r="D206" s="16" t="s">
        <v>132</v>
      </c>
      <c r="E206" s="16" t="s">
        <v>132</v>
      </c>
      <c r="F206" s="16" t="s">
        <v>132</v>
      </c>
      <c r="G206" s="16" t="s">
        <v>132</v>
      </c>
      <c r="H206" s="16" t="s">
        <v>132</v>
      </c>
      <c r="I206" s="16" t="s">
        <v>132</v>
      </c>
      <c r="J206" s="16" t="s">
        <v>114</v>
      </c>
      <c r="K206" s="16" t="s">
        <v>196</v>
      </c>
      <c r="L206" s="16"/>
      <c r="M206" s="16"/>
      <c r="N206" s="16">
        <v>81</v>
      </c>
      <c r="O206" s="16">
        <v>78</v>
      </c>
      <c r="P206" s="16">
        <v>90</v>
      </c>
      <c r="Q206" s="16">
        <v>59</v>
      </c>
      <c r="R206" s="16">
        <v>73</v>
      </c>
      <c r="S206" s="16">
        <v>57</v>
      </c>
      <c r="T206" s="16">
        <v>65</v>
      </c>
      <c r="U206" s="16">
        <v>55</v>
      </c>
      <c r="V206" s="16" t="s">
        <v>135</v>
      </c>
      <c r="W206" s="16">
        <v>558</v>
      </c>
      <c r="X206" s="16">
        <v>100</v>
      </c>
      <c r="Y206" s="16" t="s">
        <v>192</v>
      </c>
      <c r="Z206" s="16" t="s">
        <v>192</v>
      </c>
      <c r="AA206" s="18"/>
      <c r="AB206" s="16" t="s">
        <v>192</v>
      </c>
      <c r="AC206" s="16" t="s">
        <v>192</v>
      </c>
      <c r="AD206" s="18"/>
      <c r="AE206" s="16" t="s">
        <v>193</v>
      </c>
      <c r="AF206" s="16">
        <v>78</v>
      </c>
      <c r="AG206" s="16">
        <v>97</v>
      </c>
      <c r="AH206" s="16" t="s">
        <v>194</v>
      </c>
      <c r="AI206" s="16">
        <v>5</v>
      </c>
    </row>
    <row r="207" spans="1:35">
      <c r="A207" s="16">
        <v>5081</v>
      </c>
      <c r="B207" s="16" t="s">
        <v>383</v>
      </c>
      <c r="C207" s="17" t="s">
        <v>132</v>
      </c>
      <c r="D207" s="16" t="s">
        <v>112</v>
      </c>
      <c r="E207" s="16" t="s">
        <v>131</v>
      </c>
      <c r="F207" s="16" t="s">
        <v>132</v>
      </c>
      <c r="G207" s="16" t="s">
        <v>132</v>
      </c>
      <c r="H207" s="16" t="s">
        <v>110</v>
      </c>
      <c r="I207" s="16" t="s">
        <v>132</v>
      </c>
      <c r="J207" s="16" t="s">
        <v>132</v>
      </c>
      <c r="K207" s="16" t="s">
        <v>132</v>
      </c>
      <c r="L207" s="16" t="s">
        <v>112</v>
      </c>
      <c r="M207" s="16" t="s">
        <v>110</v>
      </c>
      <c r="N207" s="16">
        <v>69</v>
      </c>
      <c r="O207" s="16">
        <v>62</v>
      </c>
      <c r="P207" s="16">
        <v>90</v>
      </c>
      <c r="Q207" s="16">
        <v>45</v>
      </c>
      <c r="R207" s="16">
        <v>58</v>
      </c>
      <c r="S207" s="16">
        <v>74</v>
      </c>
      <c r="T207" s="16">
        <v>60</v>
      </c>
      <c r="U207" s="16">
        <v>77</v>
      </c>
      <c r="V207" s="16" t="s">
        <v>135</v>
      </c>
      <c r="W207" s="16">
        <v>535</v>
      </c>
      <c r="X207" s="16">
        <v>100</v>
      </c>
      <c r="Y207" s="16" t="s">
        <v>192</v>
      </c>
      <c r="Z207" s="16" t="s">
        <v>192</v>
      </c>
      <c r="AA207" s="18"/>
      <c r="AB207" s="16" t="s">
        <v>192</v>
      </c>
      <c r="AC207" s="16" t="s">
        <v>192</v>
      </c>
      <c r="AD207" s="18"/>
      <c r="AE207" s="16" t="s">
        <v>193</v>
      </c>
      <c r="AF207" s="16">
        <v>86</v>
      </c>
      <c r="AG207" s="16">
        <v>99</v>
      </c>
      <c r="AH207" s="16" t="s">
        <v>194</v>
      </c>
      <c r="AI207" s="16">
        <v>5</v>
      </c>
    </row>
    <row r="208" spans="1:35">
      <c r="A208" s="16">
        <v>5091</v>
      </c>
      <c r="B208" s="16" t="s">
        <v>384</v>
      </c>
      <c r="C208" s="17" t="s">
        <v>132</v>
      </c>
      <c r="D208" s="16" t="s">
        <v>132</v>
      </c>
      <c r="E208" s="16" t="s">
        <v>132</v>
      </c>
      <c r="F208" s="16" t="s">
        <v>132</v>
      </c>
      <c r="G208" s="16" t="s">
        <v>132</v>
      </c>
      <c r="H208" s="16" t="s">
        <v>132</v>
      </c>
      <c r="I208" s="16" t="s">
        <v>114</v>
      </c>
      <c r="J208" s="16" t="s">
        <v>132</v>
      </c>
      <c r="K208" s="16" t="s">
        <v>132</v>
      </c>
      <c r="L208" s="16" t="s">
        <v>112</v>
      </c>
      <c r="M208" s="16" t="s">
        <v>110</v>
      </c>
      <c r="N208" s="16">
        <v>89</v>
      </c>
      <c r="O208" s="16">
        <v>90</v>
      </c>
      <c r="P208" s="16">
        <v>97</v>
      </c>
      <c r="Q208" s="16">
        <v>63</v>
      </c>
      <c r="R208" s="16">
        <v>75</v>
      </c>
      <c r="S208" s="16">
        <v>67</v>
      </c>
      <c r="T208" s="16">
        <v>71</v>
      </c>
      <c r="U208" s="16">
        <v>58</v>
      </c>
      <c r="V208" s="16" t="s">
        <v>135</v>
      </c>
      <c r="W208" s="16">
        <v>610</v>
      </c>
      <c r="X208" s="16">
        <v>100</v>
      </c>
      <c r="Y208" s="16" t="s">
        <v>192</v>
      </c>
      <c r="Z208" s="16" t="s">
        <v>192</v>
      </c>
      <c r="AA208" s="18"/>
      <c r="AB208" s="16" t="s">
        <v>192</v>
      </c>
      <c r="AC208" s="16" t="s">
        <v>192</v>
      </c>
      <c r="AD208" s="18"/>
      <c r="AE208" s="16" t="s">
        <v>193</v>
      </c>
      <c r="AF208" s="16">
        <v>63</v>
      </c>
      <c r="AG208" s="16">
        <v>70</v>
      </c>
      <c r="AH208" s="16" t="s">
        <v>194</v>
      </c>
      <c r="AI208" s="16">
        <v>5</v>
      </c>
    </row>
    <row r="209" spans="1:35">
      <c r="A209" s="16">
        <v>5101</v>
      </c>
      <c r="B209" s="16" t="s">
        <v>385</v>
      </c>
      <c r="C209" s="17" t="s">
        <v>132</v>
      </c>
      <c r="D209" s="16" t="s">
        <v>132</v>
      </c>
      <c r="E209" s="16" t="s">
        <v>132</v>
      </c>
      <c r="F209" s="16" t="s">
        <v>132</v>
      </c>
      <c r="G209" s="16" t="s">
        <v>132</v>
      </c>
      <c r="H209" s="16" t="s">
        <v>132</v>
      </c>
      <c r="I209" s="16" t="s">
        <v>132</v>
      </c>
      <c r="J209" s="16" t="s">
        <v>132</v>
      </c>
      <c r="K209" s="16" t="s">
        <v>132</v>
      </c>
      <c r="L209" s="16" t="s">
        <v>114</v>
      </c>
      <c r="M209" s="16" t="s">
        <v>112</v>
      </c>
      <c r="N209" s="16">
        <v>89</v>
      </c>
      <c r="O209" s="16">
        <v>84</v>
      </c>
      <c r="P209" s="16">
        <v>96</v>
      </c>
      <c r="Q209" s="16">
        <v>62</v>
      </c>
      <c r="R209" s="16">
        <v>79</v>
      </c>
      <c r="S209" s="16">
        <v>70</v>
      </c>
      <c r="T209" s="16">
        <v>74</v>
      </c>
      <c r="U209" s="16">
        <v>56</v>
      </c>
      <c r="V209" s="16" t="s">
        <v>135</v>
      </c>
      <c r="W209" s="16">
        <v>610</v>
      </c>
      <c r="X209" s="16">
        <v>100</v>
      </c>
      <c r="Y209" s="16" t="s">
        <v>192</v>
      </c>
      <c r="Z209" s="16" t="s">
        <v>192</v>
      </c>
      <c r="AA209" s="18"/>
      <c r="AB209" s="16" t="s">
        <v>192</v>
      </c>
      <c r="AC209" s="16" t="s">
        <v>192</v>
      </c>
      <c r="AD209" s="18"/>
      <c r="AE209" s="16" t="s">
        <v>193</v>
      </c>
      <c r="AF209" s="16">
        <v>32</v>
      </c>
      <c r="AG209" s="16">
        <v>87</v>
      </c>
      <c r="AH209" s="16" t="s">
        <v>194</v>
      </c>
      <c r="AI209" s="16">
        <v>5</v>
      </c>
    </row>
    <row r="210" spans="1:35">
      <c r="A210" s="16">
        <v>5121</v>
      </c>
      <c r="B210" s="16" t="s">
        <v>386</v>
      </c>
      <c r="C210" s="17" t="s">
        <v>132</v>
      </c>
      <c r="D210" s="16" t="s">
        <v>132</v>
      </c>
      <c r="E210" s="16" t="s">
        <v>132</v>
      </c>
      <c r="F210" s="16" t="s">
        <v>132</v>
      </c>
      <c r="G210" s="16" t="s">
        <v>132</v>
      </c>
      <c r="H210" s="16" t="s">
        <v>132</v>
      </c>
      <c r="I210" s="16" t="s">
        <v>132</v>
      </c>
      <c r="J210" s="16" t="s">
        <v>132</v>
      </c>
      <c r="K210" s="16" t="s">
        <v>112</v>
      </c>
      <c r="L210" s="16" t="s">
        <v>112</v>
      </c>
      <c r="M210" s="16" t="s">
        <v>112</v>
      </c>
      <c r="N210" s="16">
        <v>82</v>
      </c>
      <c r="O210" s="16">
        <v>87</v>
      </c>
      <c r="P210" s="16">
        <v>83</v>
      </c>
      <c r="Q210" s="16">
        <v>56</v>
      </c>
      <c r="R210" s="16">
        <v>74</v>
      </c>
      <c r="S210" s="16">
        <v>67</v>
      </c>
      <c r="T210" s="16">
        <v>63</v>
      </c>
      <c r="U210" s="16">
        <v>59</v>
      </c>
      <c r="V210" s="16" t="s">
        <v>135</v>
      </c>
      <c r="W210" s="16">
        <v>571</v>
      </c>
      <c r="X210" s="16">
        <v>100</v>
      </c>
      <c r="Y210" s="16" t="s">
        <v>192</v>
      </c>
      <c r="Z210" s="16" t="s">
        <v>192</v>
      </c>
      <c r="AA210" s="18"/>
      <c r="AB210" s="16" t="s">
        <v>192</v>
      </c>
      <c r="AC210" s="16" t="s">
        <v>192</v>
      </c>
      <c r="AD210" s="18"/>
      <c r="AE210" s="16" t="s">
        <v>193</v>
      </c>
      <c r="AF210" s="16">
        <v>48</v>
      </c>
      <c r="AG210" s="16">
        <v>93</v>
      </c>
      <c r="AH210" s="16" t="s">
        <v>194</v>
      </c>
      <c r="AI210" s="16">
        <v>5</v>
      </c>
    </row>
    <row r="211" spans="1:35">
      <c r="A211" s="16">
        <v>5131</v>
      </c>
      <c r="B211" s="16" t="s">
        <v>387</v>
      </c>
      <c r="C211" s="17" t="s">
        <v>132</v>
      </c>
      <c r="D211" s="16" t="s">
        <v>132</v>
      </c>
      <c r="E211" s="16" t="s">
        <v>132</v>
      </c>
      <c r="F211" s="16" t="s">
        <v>132</v>
      </c>
      <c r="G211" s="16" t="s">
        <v>132</v>
      </c>
      <c r="H211" s="16" t="s">
        <v>132</v>
      </c>
      <c r="I211" s="16" t="s">
        <v>132</v>
      </c>
      <c r="J211" s="16" t="s">
        <v>132</v>
      </c>
      <c r="K211" s="16" t="s">
        <v>132</v>
      </c>
      <c r="L211" s="16" t="s">
        <v>112</v>
      </c>
      <c r="M211" s="16" t="s">
        <v>132</v>
      </c>
      <c r="N211" s="16">
        <v>88</v>
      </c>
      <c r="O211" s="16">
        <v>88</v>
      </c>
      <c r="P211" s="16">
        <v>96</v>
      </c>
      <c r="Q211" s="16">
        <v>82</v>
      </c>
      <c r="R211" s="16">
        <v>79</v>
      </c>
      <c r="S211" s="16">
        <v>77</v>
      </c>
      <c r="T211" s="16">
        <v>75</v>
      </c>
      <c r="U211" s="16">
        <v>72</v>
      </c>
      <c r="V211" s="16" t="s">
        <v>135</v>
      </c>
      <c r="W211" s="16">
        <v>657</v>
      </c>
      <c r="X211" s="16">
        <v>100</v>
      </c>
      <c r="Y211" s="16" t="s">
        <v>192</v>
      </c>
      <c r="Z211" s="16" t="s">
        <v>192</v>
      </c>
      <c r="AA211" s="18"/>
      <c r="AB211" s="16" t="s">
        <v>192</v>
      </c>
      <c r="AC211" s="16" t="s">
        <v>192</v>
      </c>
      <c r="AD211" s="18"/>
      <c r="AE211" s="16" t="s">
        <v>193</v>
      </c>
      <c r="AF211" s="16">
        <v>61</v>
      </c>
      <c r="AG211" s="16">
        <v>95</v>
      </c>
      <c r="AH211" s="16" t="s">
        <v>194</v>
      </c>
      <c r="AI211" s="16">
        <v>5</v>
      </c>
    </row>
    <row r="212" spans="1:35">
      <c r="A212" s="16">
        <v>5141</v>
      </c>
      <c r="B212" s="16" t="s">
        <v>388</v>
      </c>
      <c r="C212" s="17" t="s">
        <v>132</v>
      </c>
      <c r="D212" s="16" t="s">
        <v>110</v>
      </c>
      <c r="E212" s="16" t="s">
        <v>112</v>
      </c>
      <c r="F212" s="16" t="s">
        <v>112</v>
      </c>
      <c r="G212" s="16" t="s">
        <v>114</v>
      </c>
      <c r="H212" s="16" t="s">
        <v>114</v>
      </c>
      <c r="I212" s="16" t="s">
        <v>112</v>
      </c>
      <c r="J212" s="16" t="s">
        <v>196</v>
      </c>
      <c r="K212" s="16"/>
      <c r="L212" s="16"/>
      <c r="M212" s="16"/>
      <c r="N212" s="16">
        <v>64</v>
      </c>
      <c r="O212" s="16">
        <v>63</v>
      </c>
      <c r="P212" s="16">
        <v>90</v>
      </c>
      <c r="Q212" s="16">
        <v>51</v>
      </c>
      <c r="R212" s="16">
        <v>72</v>
      </c>
      <c r="S212" s="16">
        <v>70</v>
      </c>
      <c r="T212" s="16">
        <v>71</v>
      </c>
      <c r="U212" s="16">
        <v>68</v>
      </c>
      <c r="V212" s="16" t="s">
        <v>135</v>
      </c>
      <c r="W212" s="16">
        <v>549</v>
      </c>
      <c r="X212" s="16">
        <v>100</v>
      </c>
      <c r="Y212" s="16" t="s">
        <v>192</v>
      </c>
      <c r="Z212" s="16" t="s">
        <v>192</v>
      </c>
      <c r="AA212" s="18"/>
      <c r="AB212" s="16" t="s">
        <v>193</v>
      </c>
      <c r="AC212" s="16" t="s">
        <v>192</v>
      </c>
      <c r="AD212" s="18"/>
      <c r="AE212" s="16" t="s">
        <v>193</v>
      </c>
      <c r="AF212" s="16">
        <v>91</v>
      </c>
      <c r="AG212" s="16">
        <v>99</v>
      </c>
      <c r="AH212" s="16" t="s">
        <v>194</v>
      </c>
      <c r="AI212" s="16">
        <v>5</v>
      </c>
    </row>
    <row r="213" spans="1:35">
      <c r="A213" s="16">
        <v>5201</v>
      </c>
      <c r="B213" s="16" t="s">
        <v>389</v>
      </c>
      <c r="C213" s="17" t="s">
        <v>132</v>
      </c>
      <c r="D213" s="16" t="s">
        <v>132</v>
      </c>
      <c r="E213" s="16" t="s">
        <v>132</v>
      </c>
      <c r="F213" s="16" t="s">
        <v>132</v>
      </c>
      <c r="G213" s="16" t="s">
        <v>132</v>
      </c>
      <c r="H213" s="16" t="s">
        <v>132</v>
      </c>
      <c r="I213" s="16" t="s">
        <v>112</v>
      </c>
      <c r="J213" s="16" t="s">
        <v>114</v>
      </c>
      <c r="K213" s="16" t="s">
        <v>112</v>
      </c>
      <c r="L213" s="16" t="s">
        <v>110</v>
      </c>
      <c r="M213" s="16" t="s">
        <v>110</v>
      </c>
      <c r="N213" s="16">
        <v>65</v>
      </c>
      <c r="O213" s="16">
        <v>76</v>
      </c>
      <c r="P213" s="16">
        <v>93</v>
      </c>
      <c r="Q213" s="16">
        <v>37</v>
      </c>
      <c r="R213" s="16">
        <v>67</v>
      </c>
      <c r="S213" s="16">
        <v>64</v>
      </c>
      <c r="T213" s="16">
        <v>69</v>
      </c>
      <c r="U213" s="16">
        <v>60</v>
      </c>
      <c r="V213" s="16" t="s">
        <v>135</v>
      </c>
      <c r="W213" s="16">
        <v>531</v>
      </c>
      <c r="X213" s="16">
        <v>100</v>
      </c>
      <c r="Y213" s="16" t="s">
        <v>192</v>
      </c>
      <c r="Z213" s="16" t="s">
        <v>192</v>
      </c>
      <c r="AA213" s="18"/>
      <c r="AB213" s="16" t="s">
        <v>192</v>
      </c>
      <c r="AC213" s="16" t="s">
        <v>192</v>
      </c>
      <c r="AD213" s="18"/>
      <c r="AE213" s="16" t="s">
        <v>193</v>
      </c>
      <c r="AF213" s="16">
        <v>88</v>
      </c>
      <c r="AG213" s="16">
        <v>99</v>
      </c>
      <c r="AH213" s="16" t="s">
        <v>194</v>
      </c>
      <c r="AI213" s="16">
        <v>5</v>
      </c>
    </row>
    <row r="214" spans="1:35">
      <c r="A214" s="16">
        <v>5241</v>
      </c>
      <c r="B214" s="16" t="s">
        <v>19</v>
      </c>
      <c r="C214" s="17" t="s">
        <v>132</v>
      </c>
      <c r="D214" s="16" t="s">
        <v>132</v>
      </c>
      <c r="E214" s="16" t="s">
        <v>132</v>
      </c>
      <c r="F214" s="16" t="s">
        <v>132</v>
      </c>
      <c r="G214" s="16" t="s">
        <v>132</v>
      </c>
      <c r="H214" s="16" t="s">
        <v>114</v>
      </c>
      <c r="I214" s="16" t="s">
        <v>132</v>
      </c>
      <c r="J214" s="16" t="s">
        <v>132</v>
      </c>
      <c r="K214" s="16" t="s">
        <v>132</v>
      </c>
      <c r="L214" s="16" t="s">
        <v>114</v>
      </c>
      <c r="M214" s="16" t="s">
        <v>112</v>
      </c>
      <c r="N214" s="16">
        <v>83</v>
      </c>
      <c r="O214" s="16">
        <v>82</v>
      </c>
      <c r="P214" s="16">
        <v>94</v>
      </c>
      <c r="Q214" s="16">
        <v>58</v>
      </c>
      <c r="R214" s="16">
        <v>72</v>
      </c>
      <c r="S214" s="16">
        <v>67</v>
      </c>
      <c r="T214" s="16">
        <v>69</v>
      </c>
      <c r="U214" s="16">
        <v>68</v>
      </c>
      <c r="V214" s="16" t="s">
        <v>135</v>
      </c>
      <c r="W214" s="16">
        <v>593</v>
      </c>
      <c r="X214" s="16">
        <v>100</v>
      </c>
      <c r="Y214" s="16" t="s">
        <v>192</v>
      </c>
      <c r="Z214" s="16" t="s">
        <v>192</v>
      </c>
      <c r="AA214" s="18"/>
      <c r="AB214" s="16" t="s">
        <v>192</v>
      </c>
      <c r="AC214" s="16" t="s">
        <v>192</v>
      </c>
      <c r="AD214" s="18"/>
      <c r="AE214" s="16" t="s">
        <v>193</v>
      </c>
      <c r="AF214" s="16">
        <v>55</v>
      </c>
      <c r="AG214" s="16">
        <v>86</v>
      </c>
      <c r="AH214" s="16" t="s">
        <v>197</v>
      </c>
      <c r="AI214" s="16">
        <v>5</v>
      </c>
    </row>
    <row r="215" spans="1:35">
      <c r="A215" s="16">
        <v>5281</v>
      </c>
      <c r="B215" s="16" t="s">
        <v>390</v>
      </c>
      <c r="C215" s="17" t="s">
        <v>132</v>
      </c>
      <c r="D215" s="16" t="s">
        <v>132</v>
      </c>
      <c r="E215" s="16" t="s">
        <v>112</v>
      </c>
      <c r="F215" s="16" t="s">
        <v>132</v>
      </c>
      <c r="G215" s="16" t="s">
        <v>132</v>
      </c>
      <c r="H215" s="16" t="s">
        <v>132</v>
      </c>
      <c r="I215" s="16" t="s">
        <v>112</v>
      </c>
      <c r="J215" s="16" t="s">
        <v>112</v>
      </c>
      <c r="K215" s="16" t="s">
        <v>110</v>
      </c>
      <c r="L215" s="16" t="s">
        <v>110</v>
      </c>
      <c r="M215" s="16" t="s">
        <v>110</v>
      </c>
      <c r="N215" s="16">
        <v>71</v>
      </c>
      <c r="O215" s="16">
        <v>73</v>
      </c>
      <c r="P215" s="16">
        <v>100</v>
      </c>
      <c r="Q215" s="16">
        <v>57</v>
      </c>
      <c r="R215" s="16">
        <v>71</v>
      </c>
      <c r="S215" s="16">
        <v>60</v>
      </c>
      <c r="T215" s="16">
        <v>60</v>
      </c>
      <c r="U215" s="16">
        <v>62</v>
      </c>
      <c r="V215" s="16" t="s">
        <v>135</v>
      </c>
      <c r="W215" s="16">
        <v>554</v>
      </c>
      <c r="X215" s="16">
        <v>100</v>
      </c>
      <c r="Y215" s="16" t="s">
        <v>192</v>
      </c>
      <c r="Z215" s="16" t="s">
        <v>192</v>
      </c>
      <c r="AA215" s="18"/>
      <c r="AB215" s="16" t="s">
        <v>192</v>
      </c>
      <c r="AC215" s="16" t="s">
        <v>192</v>
      </c>
      <c r="AD215" s="18"/>
      <c r="AE215" s="16" t="s">
        <v>193</v>
      </c>
      <c r="AF215" s="16">
        <v>88</v>
      </c>
      <c r="AG215" s="16">
        <v>95</v>
      </c>
      <c r="AH215" s="16" t="s">
        <v>194</v>
      </c>
      <c r="AI215" s="16">
        <v>5</v>
      </c>
    </row>
    <row r="216" spans="1:35">
      <c r="A216" s="16">
        <v>5361</v>
      </c>
      <c r="B216" s="16" t="s">
        <v>391</v>
      </c>
      <c r="C216" s="17" t="s">
        <v>132</v>
      </c>
      <c r="D216" s="16" t="s">
        <v>132</v>
      </c>
      <c r="E216" s="16" t="s">
        <v>132</v>
      </c>
      <c r="F216" s="16" t="s">
        <v>132</v>
      </c>
      <c r="G216" s="16" t="s">
        <v>132</v>
      </c>
      <c r="H216" s="16" t="s">
        <v>132</v>
      </c>
      <c r="I216" s="16" t="s">
        <v>132</v>
      </c>
      <c r="J216" s="16" t="s">
        <v>132</v>
      </c>
      <c r="K216" s="16" t="s">
        <v>112</v>
      </c>
      <c r="L216" s="16" t="s">
        <v>132</v>
      </c>
      <c r="M216" s="16" t="s">
        <v>112</v>
      </c>
      <c r="N216" s="16">
        <v>81</v>
      </c>
      <c r="O216" s="16">
        <v>77</v>
      </c>
      <c r="P216" s="16">
        <v>94</v>
      </c>
      <c r="Q216" s="16">
        <v>68</v>
      </c>
      <c r="R216" s="16">
        <v>78</v>
      </c>
      <c r="S216" s="16">
        <v>66</v>
      </c>
      <c r="T216" s="16">
        <v>77</v>
      </c>
      <c r="U216" s="16">
        <v>73</v>
      </c>
      <c r="V216" s="16" t="s">
        <v>135</v>
      </c>
      <c r="W216" s="16">
        <v>614</v>
      </c>
      <c r="X216" s="16">
        <v>100</v>
      </c>
      <c r="Y216" s="16" t="s">
        <v>192</v>
      </c>
      <c r="Z216" s="16" t="s">
        <v>192</v>
      </c>
      <c r="AA216" s="18"/>
      <c r="AB216" s="16" t="s">
        <v>192</v>
      </c>
      <c r="AC216" s="16" t="s">
        <v>192</v>
      </c>
      <c r="AD216" s="18"/>
      <c r="AE216" s="16" t="s">
        <v>193</v>
      </c>
      <c r="AF216" s="16">
        <v>47</v>
      </c>
      <c r="AG216" s="16">
        <v>93</v>
      </c>
      <c r="AH216" s="16" t="s">
        <v>194</v>
      </c>
      <c r="AI216" s="16">
        <v>5</v>
      </c>
    </row>
    <row r="217" spans="1:35">
      <c r="A217" s="16">
        <v>5381</v>
      </c>
      <c r="B217" s="16" t="s">
        <v>392</v>
      </c>
      <c r="C217" s="17" t="s">
        <v>132</v>
      </c>
      <c r="D217" s="16" t="s">
        <v>132</v>
      </c>
      <c r="E217" s="16" t="s">
        <v>132</v>
      </c>
      <c r="F217" s="16" t="s">
        <v>132</v>
      </c>
      <c r="G217" s="16" t="s">
        <v>132</v>
      </c>
      <c r="H217" s="16" t="s">
        <v>132</v>
      </c>
      <c r="I217" s="16" t="s">
        <v>132</v>
      </c>
      <c r="J217" s="16" t="s">
        <v>114</v>
      </c>
      <c r="K217" s="16" t="s">
        <v>132</v>
      </c>
      <c r="L217" s="16" t="s">
        <v>132</v>
      </c>
      <c r="M217" s="16" t="s">
        <v>112</v>
      </c>
      <c r="N217" s="16">
        <v>82</v>
      </c>
      <c r="O217" s="16">
        <v>77</v>
      </c>
      <c r="P217" s="16">
        <v>90</v>
      </c>
      <c r="Q217" s="16">
        <v>40</v>
      </c>
      <c r="R217" s="16">
        <v>68</v>
      </c>
      <c r="S217" s="16">
        <v>58</v>
      </c>
      <c r="T217" s="16">
        <v>67</v>
      </c>
      <c r="U217" s="16">
        <v>61</v>
      </c>
      <c r="V217" s="16" t="s">
        <v>135</v>
      </c>
      <c r="W217" s="16">
        <v>543</v>
      </c>
      <c r="X217" s="16">
        <v>100</v>
      </c>
      <c r="Y217" s="16" t="s">
        <v>192</v>
      </c>
      <c r="Z217" s="16" t="s">
        <v>192</v>
      </c>
      <c r="AA217" s="18"/>
      <c r="AB217" s="16" t="s">
        <v>192</v>
      </c>
      <c r="AC217" s="16" t="s">
        <v>192</v>
      </c>
      <c r="AD217" s="18"/>
      <c r="AE217" s="16" t="s">
        <v>193</v>
      </c>
      <c r="AF217" s="16">
        <v>75</v>
      </c>
      <c r="AG217" s="16">
        <v>98</v>
      </c>
      <c r="AH217" s="16" t="s">
        <v>194</v>
      </c>
      <c r="AI217" s="16">
        <v>5</v>
      </c>
    </row>
    <row r="218" spans="1:35">
      <c r="A218" s="16">
        <v>5401</v>
      </c>
      <c r="B218" s="16" t="s">
        <v>393</v>
      </c>
      <c r="C218" s="17" t="s">
        <v>132</v>
      </c>
      <c r="D218" s="16" t="s">
        <v>132</v>
      </c>
      <c r="E218" s="16" t="s">
        <v>132</v>
      </c>
      <c r="F218" s="16" t="s">
        <v>132</v>
      </c>
      <c r="G218" s="16" t="s">
        <v>132</v>
      </c>
      <c r="H218" s="16" t="s">
        <v>132</v>
      </c>
      <c r="I218" s="16" t="s">
        <v>132</v>
      </c>
      <c r="J218" s="16" t="s">
        <v>132</v>
      </c>
      <c r="K218" s="16" t="s">
        <v>132</v>
      </c>
      <c r="L218" s="16" t="s">
        <v>112</v>
      </c>
      <c r="M218" s="16" t="s">
        <v>132</v>
      </c>
      <c r="N218" s="16">
        <v>95</v>
      </c>
      <c r="O218" s="16">
        <v>95</v>
      </c>
      <c r="P218" s="16">
        <v>96</v>
      </c>
      <c r="Q218" s="16">
        <v>88</v>
      </c>
      <c r="R218" s="16">
        <v>78</v>
      </c>
      <c r="S218" s="16">
        <v>71</v>
      </c>
      <c r="T218" s="16">
        <v>82</v>
      </c>
      <c r="U218" s="16">
        <v>73</v>
      </c>
      <c r="V218" s="16" t="s">
        <v>135</v>
      </c>
      <c r="W218" s="16">
        <v>678</v>
      </c>
      <c r="X218" s="16">
        <v>100</v>
      </c>
      <c r="Y218" s="16" t="s">
        <v>192</v>
      </c>
      <c r="Z218" s="16" t="s">
        <v>192</v>
      </c>
      <c r="AA218" s="18"/>
      <c r="AB218" s="16" t="s">
        <v>192</v>
      </c>
      <c r="AC218" s="16" t="s">
        <v>192</v>
      </c>
      <c r="AD218" s="18"/>
      <c r="AE218" s="16" t="s">
        <v>193</v>
      </c>
      <c r="AF218" s="16">
        <v>18</v>
      </c>
      <c r="AG218" s="16">
        <v>63</v>
      </c>
      <c r="AH218" s="16" t="s">
        <v>194</v>
      </c>
      <c r="AI218" s="16">
        <v>5</v>
      </c>
    </row>
    <row r="219" spans="1:35">
      <c r="A219" s="16">
        <v>5421</v>
      </c>
      <c r="B219" s="16" t="s">
        <v>394</v>
      </c>
      <c r="C219" s="17" t="s">
        <v>132</v>
      </c>
      <c r="D219" s="16" t="s">
        <v>132</v>
      </c>
      <c r="E219" s="16" t="s">
        <v>132</v>
      </c>
      <c r="F219" s="16" t="s">
        <v>114</v>
      </c>
      <c r="G219" s="16" t="s">
        <v>132</v>
      </c>
      <c r="H219" s="16" t="s">
        <v>132</v>
      </c>
      <c r="I219" s="16" t="s">
        <v>132</v>
      </c>
      <c r="J219" s="16" t="s">
        <v>132</v>
      </c>
      <c r="K219" s="16" t="s">
        <v>132</v>
      </c>
      <c r="L219" s="16" t="s">
        <v>112</v>
      </c>
      <c r="M219" s="16" t="s">
        <v>112</v>
      </c>
      <c r="N219" s="16">
        <v>88</v>
      </c>
      <c r="O219" s="16">
        <v>88</v>
      </c>
      <c r="P219" s="16">
        <v>93</v>
      </c>
      <c r="Q219" s="16">
        <v>57</v>
      </c>
      <c r="R219" s="16">
        <v>78</v>
      </c>
      <c r="S219" s="16">
        <v>73</v>
      </c>
      <c r="T219" s="16">
        <v>71</v>
      </c>
      <c r="U219" s="16">
        <v>71</v>
      </c>
      <c r="V219" s="16" t="s">
        <v>135</v>
      </c>
      <c r="W219" s="16">
        <v>619</v>
      </c>
      <c r="X219" s="16">
        <v>100</v>
      </c>
      <c r="Y219" s="16" t="s">
        <v>192</v>
      </c>
      <c r="Z219" s="16" t="s">
        <v>192</v>
      </c>
      <c r="AA219" s="18"/>
      <c r="AB219" s="16" t="s">
        <v>192</v>
      </c>
      <c r="AC219" s="16" t="s">
        <v>192</v>
      </c>
      <c r="AD219" s="18"/>
      <c r="AE219" s="16" t="s">
        <v>193</v>
      </c>
      <c r="AF219" s="16">
        <v>60</v>
      </c>
      <c r="AG219" s="16">
        <v>86</v>
      </c>
      <c r="AH219" s="16" t="s">
        <v>194</v>
      </c>
      <c r="AI219" s="16">
        <v>5</v>
      </c>
    </row>
    <row r="220" spans="1:35">
      <c r="A220" s="16">
        <v>5431</v>
      </c>
      <c r="B220" s="16" t="s">
        <v>395</v>
      </c>
      <c r="C220" s="17" t="s">
        <v>132</v>
      </c>
      <c r="D220" s="16" t="s">
        <v>132</v>
      </c>
      <c r="E220" s="16" t="s">
        <v>132</v>
      </c>
      <c r="F220" s="16" t="s">
        <v>132</v>
      </c>
      <c r="G220" s="16" t="s">
        <v>132</v>
      </c>
      <c r="H220" s="16" t="s">
        <v>132</v>
      </c>
      <c r="I220" s="16" t="s">
        <v>114</v>
      </c>
      <c r="J220" s="16" t="s">
        <v>114</v>
      </c>
      <c r="K220" s="16" t="s">
        <v>112</v>
      </c>
      <c r="L220" s="16" t="s">
        <v>132</v>
      </c>
      <c r="M220" s="16" t="s">
        <v>112</v>
      </c>
      <c r="N220" s="16">
        <v>80</v>
      </c>
      <c r="O220" s="16">
        <v>81</v>
      </c>
      <c r="P220" s="16">
        <v>98</v>
      </c>
      <c r="Q220" s="16">
        <v>56</v>
      </c>
      <c r="R220" s="16">
        <v>77</v>
      </c>
      <c r="S220" s="16">
        <v>67</v>
      </c>
      <c r="T220" s="16">
        <v>68</v>
      </c>
      <c r="U220" s="16">
        <v>72</v>
      </c>
      <c r="V220" s="16" t="s">
        <v>135</v>
      </c>
      <c r="W220" s="16">
        <v>599</v>
      </c>
      <c r="X220" s="16">
        <v>100</v>
      </c>
      <c r="Y220" s="16" t="s">
        <v>192</v>
      </c>
      <c r="Z220" s="16" t="s">
        <v>192</v>
      </c>
      <c r="AA220" s="18"/>
      <c r="AB220" s="16" t="s">
        <v>192</v>
      </c>
      <c r="AC220" s="16" t="s">
        <v>192</v>
      </c>
      <c r="AD220" s="18"/>
      <c r="AE220" s="16" t="s">
        <v>193</v>
      </c>
      <c r="AF220" s="16">
        <v>87</v>
      </c>
      <c r="AG220" s="16">
        <v>99</v>
      </c>
      <c r="AH220" s="16" t="s">
        <v>194</v>
      </c>
      <c r="AI220" s="16">
        <v>5</v>
      </c>
    </row>
    <row r="221" spans="1:35">
      <c r="A221" s="16">
        <v>5441</v>
      </c>
      <c r="B221" s="16" t="s">
        <v>396</v>
      </c>
      <c r="C221" s="17" t="s">
        <v>132</v>
      </c>
      <c r="D221" s="16" t="s">
        <v>132</v>
      </c>
      <c r="E221" s="16" t="s">
        <v>114</v>
      </c>
      <c r="F221" s="16" t="s">
        <v>132</v>
      </c>
      <c r="G221" s="16" t="s">
        <v>132</v>
      </c>
      <c r="H221" s="16" t="s">
        <v>132</v>
      </c>
      <c r="I221" s="16" t="s">
        <v>132</v>
      </c>
      <c r="J221" s="16" t="s">
        <v>132</v>
      </c>
      <c r="K221" s="16" t="s">
        <v>112</v>
      </c>
      <c r="L221" s="16" t="s">
        <v>132</v>
      </c>
      <c r="M221" s="16" t="s">
        <v>112</v>
      </c>
      <c r="N221" s="16">
        <v>83</v>
      </c>
      <c r="O221" s="16">
        <v>83</v>
      </c>
      <c r="P221" s="16">
        <v>94</v>
      </c>
      <c r="Q221" s="16">
        <v>51</v>
      </c>
      <c r="R221" s="16">
        <v>73</v>
      </c>
      <c r="S221" s="16">
        <v>76</v>
      </c>
      <c r="T221" s="16">
        <v>64</v>
      </c>
      <c r="U221" s="16">
        <v>68</v>
      </c>
      <c r="V221" s="16" t="s">
        <v>135</v>
      </c>
      <c r="W221" s="16">
        <v>592</v>
      </c>
      <c r="X221" s="16">
        <v>100</v>
      </c>
      <c r="Y221" s="16" t="s">
        <v>192</v>
      </c>
      <c r="Z221" s="16" t="s">
        <v>192</v>
      </c>
      <c r="AA221" s="18"/>
      <c r="AB221" s="16" t="s">
        <v>192</v>
      </c>
      <c r="AC221" s="16" t="s">
        <v>192</v>
      </c>
      <c r="AD221" s="18"/>
      <c r="AE221" s="16" t="s">
        <v>193</v>
      </c>
      <c r="AF221" s="16">
        <v>63</v>
      </c>
      <c r="AG221" s="16">
        <v>96</v>
      </c>
      <c r="AH221" s="16" t="s">
        <v>194</v>
      </c>
      <c r="AI221" s="16">
        <v>5</v>
      </c>
    </row>
    <row r="222" spans="1:35">
      <c r="A222" s="16">
        <v>5481</v>
      </c>
      <c r="B222" s="16" t="s">
        <v>397</v>
      </c>
      <c r="C222" s="17" t="s">
        <v>132</v>
      </c>
      <c r="D222" s="16" t="s">
        <v>114</v>
      </c>
      <c r="E222" s="16" t="s">
        <v>114</v>
      </c>
      <c r="F222" s="16" t="s">
        <v>132</v>
      </c>
      <c r="G222" s="16" t="s">
        <v>132</v>
      </c>
      <c r="H222" s="16" t="s">
        <v>132</v>
      </c>
      <c r="I222" s="16" t="s">
        <v>132</v>
      </c>
      <c r="J222" s="16" t="s">
        <v>132</v>
      </c>
      <c r="K222" s="16" t="s">
        <v>132</v>
      </c>
      <c r="L222" s="16" t="s">
        <v>110</v>
      </c>
      <c r="M222" s="16" t="s">
        <v>112</v>
      </c>
      <c r="N222" s="16">
        <v>77</v>
      </c>
      <c r="O222" s="16">
        <v>78</v>
      </c>
      <c r="P222" s="16">
        <v>99</v>
      </c>
      <c r="Q222" s="16">
        <v>66</v>
      </c>
      <c r="R222" s="16">
        <v>72</v>
      </c>
      <c r="S222" s="16">
        <v>69</v>
      </c>
      <c r="T222" s="16">
        <v>70</v>
      </c>
      <c r="U222" s="16">
        <v>58</v>
      </c>
      <c r="V222" s="16" t="s">
        <v>135</v>
      </c>
      <c r="W222" s="16">
        <v>589</v>
      </c>
      <c r="X222" s="16">
        <v>100</v>
      </c>
      <c r="Y222" s="16" t="s">
        <v>193</v>
      </c>
      <c r="Z222" s="16" t="s">
        <v>192</v>
      </c>
      <c r="AA222" s="18"/>
      <c r="AB222" s="16" t="s">
        <v>193</v>
      </c>
      <c r="AC222" s="16" t="s">
        <v>192</v>
      </c>
      <c r="AD222" s="18"/>
      <c r="AE222" s="16" t="s">
        <v>193</v>
      </c>
      <c r="AF222" s="16">
        <v>79</v>
      </c>
      <c r="AG222" s="16">
        <v>88</v>
      </c>
      <c r="AH222" s="16" t="s">
        <v>194</v>
      </c>
      <c r="AI222" s="16">
        <v>5</v>
      </c>
    </row>
    <row r="223" spans="1:35">
      <c r="A223" s="16">
        <v>5521</v>
      </c>
      <c r="B223" s="16" t="s">
        <v>398</v>
      </c>
      <c r="C223" s="17" t="s">
        <v>132</v>
      </c>
      <c r="D223" s="16" t="s">
        <v>132</v>
      </c>
      <c r="E223" s="16" t="s">
        <v>112</v>
      </c>
      <c r="F223" s="16" t="s">
        <v>132</v>
      </c>
      <c r="G223" s="16" t="s">
        <v>112</v>
      </c>
      <c r="H223" s="16" t="s">
        <v>114</v>
      </c>
      <c r="I223" s="16" t="s">
        <v>112</v>
      </c>
      <c r="J223" s="16" t="s">
        <v>114</v>
      </c>
      <c r="K223" s="16" t="s">
        <v>112</v>
      </c>
      <c r="L223" s="16" t="s">
        <v>112</v>
      </c>
      <c r="M223" s="16" t="s">
        <v>112</v>
      </c>
      <c r="N223" s="16">
        <v>72</v>
      </c>
      <c r="O223" s="16">
        <v>72</v>
      </c>
      <c r="P223" s="16">
        <v>91</v>
      </c>
      <c r="Q223" s="16">
        <v>37</v>
      </c>
      <c r="R223" s="16">
        <v>72</v>
      </c>
      <c r="S223" s="16">
        <v>62</v>
      </c>
      <c r="T223" s="16">
        <v>63</v>
      </c>
      <c r="U223" s="16">
        <v>67</v>
      </c>
      <c r="V223" s="16" t="s">
        <v>135</v>
      </c>
      <c r="W223" s="16">
        <v>536</v>
      </c>
      <c r="X223" s="16">
        <v>99</v>
      </c>
      <c r="Y223" s="16" t="s">
        <v>192</v>
      </c>
      <c r="Z223" s="16" t="s">
        <v>192</v>
      </c>
      <c r="AA223" s="18"/>
      <c r="AB223" s="16" t="s">
        <v>192</v>
      </c>
      <c r="AC223" s="16" t="s">
        <v>192</v>
      </c>
      <c r="AD223" s="18"/>
      <c r="AE223" s="16" t="s">
        <v>193</v>
      </c>
      <c r="AF223" s="16">
        <v>68</v>
      </c>
      <c r="AG223" s="16">
        <v>93</v>
      </c>
      <c r="AH223" s="16" t="s">
        <v>194</v>
      </c>
      <c r="AI223" s="16">
        <v>5</v>
      </c>
    </row>
    <row r="224" spans="1:35">
      <c r="A224" s="16">
        <v>5561</v>
      </c>
      <c r="B224" s="16" t="s">
        <v>399</v>
      </c>
      <c r="C224" s="17" t="s">
        <v>132</v>
      </c>
      <c r="D224" s="16" t="s">
        <v>114</v>
      </c>
      <c r="E224" s="16" t="s">
        <v>114</v>
      </c>
      <c r="F224" s="16" t="s">
        <v>114</v>
      </c>
      <c r="G224" s="16" t="s">
        <v>110</v>
      </c>
      <c r="H224" s="16" t="s">
        <v>110</v>
      </c>
      <c r="I224" s="16" t="s">
        <v>132</v>
      </c>
      <c r="J224" s="16" t="s">
        <v>132</v>
      </c>
      <c r="K224" s="16" t="s">
        <v>112</v>
      </c>
      <c r="L224" s="16" t="s">
        <v>110</v>
      </c>
      <c r="M224" s="16" t="s">
        <v>110</v>
      </c>
      <c r="N224" s="16">
        <v>63</v>
      </c>
      <c r="O224" s="16">
        <v>79</v>
      </c>
      <c r="P224" s="16">
        <v>78</v>
      </c>
      <c r="Q224" s="16">
        <v>57</v>
      </c>
      <c r="R224" s="16">
        <v>68</v>
      </c>
      <c r="S224" s="16">
        <v>72</v>
      </c>
      <c r="T224" s="16">
        <v>63</v>
      </c>
      <c r="U224" s="16">
        <v>77</v>
      </c>
      <c r="V224" s="16" t="s">
        <v>135</v>
      </c>
      <c r="W224" s="16">
        <v>557</v>
      </c>
      <c r="X224" s="16">
        <v>100</v>
      </c>
      <c r="Y224" s="16" t="s">
        <v>192</v>
      </c>
      <c r="Z224" s="16" t="s">
        <v>192</v>
      </c>
      <c r="AA224" s="18"/>
      <c r="AB224" s="16" t="s">
        <v>192</v>
      </c>
      <c r="AC224" s="16" t="s">
        <v>192</v>
      </c>
      <c r="AD224" s="18"/>
      <c r="AE224" s="16" t="s">
        <v>193</v>
      </c>
      <c r="AF224" s="16">
        <v>92</v>
      </c>
      <c r="AG224" s="16">
        <v>97</v>
      </c>
      <c r="AH224" s="16" t="s">
        <v>194</v>
      </c>
      <c r="AI224" s="16">
        <v>5</v>
      </c>
    </row>
    <row r="225" spans="1:35">
      <c r="A225" s="16">
        <v>5601</v>
      </c>
      <c r="B225" s="16" t="s">
        <v>400</v>
      </c>
      <c r="C225" s="17" t="s">
        <v>132</v>
      </c>
      <c r="D225" s="16" t="s">
        <v>132</v>
      </c>
      <c r="E225" s="16" t="s">
        <v>132</v>
      </c>
      <c r="F225" s="16" t="s">
        <v>132</v>
      </c>
      <c r="G225" s="16" t="s">
        <v>132</v>
      </c>
      <c r="H225" s="16" t="s">
        <v>132</v>
      </c>
      <c r="I225" s="16" t="s">
        <v>132</v>
      </c>
      <c r="J225" s="16" t="s">
        <v>132</v>
      </c>
      <c r="K225" s="16" t="s">
        <v>132</v>
      </c>
      <c r="L225" s="16" t="s">
        <v>112</v>
      </c>
      <c r="M225" s="16" t="s">
        <v>112</v>
      </c>
      <c r="N225" s="16">
        <v>89</v>
      </c>
      <c r="O225" s="16">
        <v>97</v>
      </c>
      <c r="P225" s="16">
        <v>99</v>
      </c>
      <c r="Q225" s="16">
        <v>76</v>
      </c>
      <c r="R225" s="16">
        <v>77</v>
      </c>
      <c r="S225" s="16">
        <v>81</v>
      </c>
      <c r="T225" s="16">
        <v>80</v>
      </c>
      <c r="U225" s="16">
        <v>94</v>
      </c>
      <c r="V225" s="16" t="s">
        <v>135</v>
      </c>
      <c r="W225" s="16">
        <v>693</v>
      </c>
      <c r="X225" s="16">
        <v>100</v>
      </c>
      <c r="Y225" s="16" t="s">
        <v>192</v>
      </c>
      <c r="Z225" s="16" t="s">
        <v>192</v>
      </c>
      <c r="AA225" s="18"/>
      <c r="AB225" s="16" t="s">
        <v>192</v>
      </c>
      <c r="AC225" s="16" t="s">
        <v>192</v>
      </c>
      <c r="AD225" s="18"/>
      <c r="AE225" s="16" t="s">
        <v>193</v>
      </c>
      <c r="AF225" s="16">
        <v>87</v>
      </c>
      <c r="AG225" s="16">
        <v>97</v>
      </c>
      <c r="AH225" s="16" t="s">
        <v>194</v>
      </c>
      <c r="AI225" s="16">
        <v>5</v>
      </c>
    </row>
    <row r="226" spans="1:35">
      <c r="A226" s="16">
        <v>5641</v>
      </c>
      <c r="B226" s="16" t="s">
        <v>401</v>
      </c>
      <c r="C226" s="17" t="s">
        <v>132</v>
      </c>
      <c r="D226" s="16" t="s">
        <v>132</v>
      </c>
      <c r="E226" s="16" t="s">
        <v>132</v>
      </c>
      <c r="F226" s="16" t="s">
        <v>132</v>
      </c>
      <c r="G226" s="16" t="s">
        <v>132</v>
      </c>
      <c r="H226" s="16" t="s">
        <v>132</v>
      </c>
      <c r="I226" s="16" t="s">
        <v>114</v>
      </c>
      <c r="J226" s="16" t="s">
        <v>132</v>
      </c>
      <c r="K226" s="16" t="s">
        <v>132</v>
      </c>
      <c r="L226" s="16" t="s">
        <v>132</v>
      </c>
      <c r="M226" s="16" t="s">
        <v>114</v>
      </c>
      <c r="N226" s="16">
        <v>91</v>
      </c>
      <c r="O226" s="16">
        <v>91</v>
      </c>
      <c r="P226" s="16">
        <v>87</v>
      </c>
      <c r="Q226" s="16">
        <v>57</v>
      </c>
      <c r="R226" s="16">
        <v>80</v>
      </c>
      <c r="S226" s="16">
        <v>82</v>
      </c>
      <c r="T226" s="16">
        <v>68</v>
      </c>
      <c r="U226" s="16">
        <v>85</v>
      </c>
      <c r="V226" s="16" t="s">
        <v>135</v>
      </c>
      <c r="W226" s="16">
        <v>641</v>
      </c>
      <c r="X226" s="16">
        <v>100</v>
      </c>
      <c r="Y226" s="16" t="s">
        <v>192</v>
      </c>
      <c r="Z226" s="16" t="s">
        <v>192</v>
      </c>
      <c r="AA226" s="18"/>
      <c r="AB226" s="16" t="s">
        <v>192</v>
      </c>
      <c r="AC226" s="16" t="s">
        <v>192</v>
      </c>
      <c r="AD226" s="18"/>
      <c r="AE226" s="16" t="s">
        <v>193</v>
      </c>
      <c r="AF226" s="16">
        <v>62</v>
      </c>
      <c r="AG226" s="16">
        <v>94</v>
      </c>
      <c r="AH226" s="16" t="s">
        <v>194</v>
      </c>
      <c r="AI226" s="16">
        <v>5</v>
      </c>
    </row>
    <row r="227" spans="1:35">
      <c r="A227" s="16">
        <v>5671</v>
      </c>
      <c r="B227" s="16" t="s">
        <v>402</v>
      </c>
      <c r="C227" s="17" t="s">
        <v>132</v>
      </c>
      <c r="D227" s="16" t="s">
        <v>132</v>
      </c>
      <c r="E227" s="16" t="s">
        <v>132</v>
      </c>
      <c r="F227" s="16" t="s">
        <v>132</v>
      </c>
      <c r="G227" s="16" t="s">
        <v>132</v>
      </c>
      <c r="H227" s="16" t="s">
        <v>132</v>
      </c>
      <c r="I227" s="16" t="s">
        <v>132</v>
      </c>
      <c r="J227" s="16" t="s">
        <v>132</v>
      </c>
      <c r="K227" s="16" t="s">
        <v>132</v>
      </c>
      <c r="L227" s="16" t="s">
        <v>112</v>
      </c>
      <c r="M227" s="16" t="s">
        <v>112</v>
      </c>
      <c r="N227" s="16">
        <v>93</v>
      </c>
      <c r="O227" s="16">
        <v>87</v>
      </c>
      <c r="P227" s="16">
        <v>93</v>
      </c>
      <c r="Q227" s="16">
        <v>66</v>
      </c>
      <c r="R227" s="16">
        <v>78</v>
      </c>
      <c r="S227" s="16">
        <v>65</v>
      </c>
      <c r="T227" s="16">
        <v>74</v>
      </c>
      <c r="U227" s="16">
        <v>56</v>
      </c>
      <c r="V227" s="16" t="s">
        <v>135</v>
      </c>
      <c r="W227" s="16">
        <v>612</v>
      </c>
      <c r="X227" s="16">
        <v>100</v>
      </c>
      <c r="Y227" s="16" t="s">
        <v>192</v>
      </c>
      <c r="Z227" s="16" t="s">
        <v>192</v>
      </c>
      <c r="AA227" s="18"/>
      <c r="AB227" s="16" t="s">
        <v>192</v>
      </c>
      <c r="AC227" s="16" t="s">
        <v>192</v>
      </c>
      <c r="AD227" s="18"/>
      <c r="AE227" s="16" t="s">
        <v>193</v>
      </c>
      <c r="AF227" s="16">
        <v>33</v>
      </c>
      <c r="AG227" s="16">
        <v>73</v>
      </c>
      <c r="AH227" s="16" t="s">
        <v>194</v>
      </c>
      <c r="AI227" s="16">
        <v>5</v>
      </c>
    </row>
    <row r="228" spans="1:35">
      <c r="A228" s="16">
        <v>5711</v>
      </c>
      <c r="B228" s="16" t="s">
        <v>403</v>
      </c>
      <c r="C228" s="17" t="s">
        <v>132</v>
      </c>
      <c r="D228" s="16" t="s">
        <v>132</v>
      </c>
      <c r="E228" s="16" t="s">
        <v>132</v>
      </c>
      <c r="F228" s="16" t="s">
        <v>132</v>
      </c>
      <c r="G228" s="16" t="s">
        <v>132</v>
      </c>
      <c r="H228" s="16" t="s">
        <v>132</v>
      </c>
      <c r="I228" s="16" t="s">
        <v>114</v>
      </c>
      <c r="J228" s="16" t="s">
        <v>132</v>
      </c>
      <c r="K228" s="16" t="s">
        <v>112</v>
      </c>
      <c r="L228" s="16" t="s">
        <v>110</v>
      </c>
      <c r="M228" s="16" t="s">
        <v>110</v>
      </c>
      <c r="N228" s="16">
        <v>73</v>
      </c>
      <c r="O228" s="16">
        <v>71</v>
      </c>
      <c r="P228" s="16">
        <v>100</v>
      </c>
      <c r="Q228" s="16">
        <v>50</v>
      </c>
      <c r="R228" s="16">
        <v>75</v>
      </c>
      <c r="S228" s="16">
        <v>61</v>
      </c>
      <c r="T228" s="16">
        <v>67</v>
      </c>
      <c r="U228" s="16">
        <v>61</v>
      </c>
      <c r="V228" s="16" t="s">
        <v>135</v>
      </c>
      <c r="W228" s="16">
        <v>558</v>
      </c>
      <c r="X228" s="16">
        <v>100</v>
      </c>
      <c r="Y228" s="16" t="s">
        <v>192</v>
      </c>
      <c r="Z228" s="16" t="s">
        <v>192</v>
      </c>
      <c r="AA228" s="18"/>
      <c r="AB228" s="16" t="s">
        <v>192</v>
      </c>
      <c r="AC228" s="16" t="s">
        <v>192</v>
      </c>
      <c r="AD228" s="18"/>
      <c r="AE228" s="16" t="s">
        <v>193</v>
      </c>
      <c r="AF228" s="16">
        <v>89</v>
      </c>
      <c r="AG228" s="16">
        <v>98</v>
      </c>
      <c r="AH228" s="16" t="s">
        <v>194</v>
      </c>
      <c r="AI228" s="16">
        <v>5</v>
      </c>
    </row>
    <row r="229" spans="1:35">
      <c r="A229" s="16">
        <v>5791</v>
      </c>
      <c r="B229" s="16" t="s">
        <v>404</v>
      </c>
      <c r="C229" s="17" t="s">
        <v>112</v>
      </c>
      <c r="D229" s="16" t="s">
        <v>112</v>
      </c>
      <c r="E229" s="16" t="s">
        <v>116</v>
      </c>
      <c r="F229" s="16" t="s">
        <v>114</v>
      </c>
      <c r="G229" s="16" t="s">
        <v>110</v>
      </c>
      <c r="H229" s="16" t="s">
        <v>110</v>
      </c>
      <c r="I229" s="16" t="s">
        <v>112</v>
      </c>
      <c r="J229" s="16" t="s">
        <v>110</v>
      </c>
      <c r="K229" s="16" t="s">
        <v>110</v>
      </c>
      <c r="L229" s="16" t="s">
        <v>110</v>
      </c>
      <c r="M229" s="16" t="s">
        <v>110</v>
      </c>
      <c r="N229" s="16">
        <v>44</v>
      </c>
      <c r="O229" s="16">
        <v>51</v>
      </c>
      <c r="P229" s="16">
        <v>75</v>
      </c>
      <c r="Q229" s="16">
        <v>21</v>
      </c>
      <c r="R229" s="16">
        <v>60</v>
      </c>
      <c r="S229" s="16">
        <v>58</v>
      </c>
      <c r="T229" s="16">
        <v>64</v>
      </c>
      <c r="U229" s="16">
        <v>66</v>
      </c>
      <c r="V229" s="16" t="s">
        <v>135</v>
      </c>
      <c r="W229" s="16">
        <v>439</v>
      </c>
      <c r="X229" s="16">
        <v>99</v>
      </c>
      <c r="Y229" s="16" t="s">
        <v>192</v>
      </c>
      <c r="Z229" s="16" t="s">
        <v>192</v>
      </c>
      <c r="AA229" s="18"/>
      <c r="AB229" s="16" t="s">
        <v>192</v>
      </c>
      <c r="AC229" s="16" t="s">
        <v>192</v>
      </c>
      <c r="AD229" s="18"/>
      <c r="AE229" s="16" t="s">
        <v>193</v>
      </c>
      <c r="AF229" s="16">
        <v>98</v>
      </c>
      <c r="AG229" s="16">
        <v>98</v>
      </c>
      <c r="AH229" s="16" t="s">
        <v>194</v>
      </c>
      <c r="AI229" s="16">
        <v>5</v>
      </c>
    </row>
    <row r="230" spans="1:35">
      <c r="A230" s="16">
        <v>5831</v>
      </c>
      <c r="B230" s="16" t="s">
        <v>405</v>
      </c>
      <c r="C230" s="17" t="s">
        <v>132</v>
      </c>
      <c r="D230" s="16" t="s">
        <v>132</v>
      </c>
      <c r="E230" s="16" t="s">
        <v>132</v>
      </c>
      <c r="F230" s="16" t="s">
        <v>132</v>
      </c>
      <c r="G230" s="16" t="s">
        <v>132</v>
      </c>
      <c r="H230" s="16" t="s">
        <v>132</v>
      </c>
      <c r="I230" s="16" t="s">
        <v>132</v>
      </c>
      <c r="J230" s="16" t="s">
        <v>132</v>
      </c>
      <c r="K230" s="16" t="s">
        <v>114</v>
      </c>
      <c r="L230" s="16" t="s">
        <v>132</v>
      </c>
      <c r="M230" s="16" t="s">
        <v>114</v>
      </c>
      <c r="N230" s="16">
        <v>96</v>
      </c>
      <c r="O230" s="16">
        <v>92</v>
      </c>
      <c r="P230" s="16">
        <v>100</v>
      </c>
      <c r="Q230" s="16">
        <v>63</v>
      </c>
      <c r="R230" s="16">
        <v>76</v>
      </c>
      <c r="S230" s="16">
        <v>54</v>
      </c>
      <c r="T230" s="16">
        <v>87</v>
      </c>
      <c r="U230" s="16">
        <v>54</v>
      </c>
      <c r="V230" s="16" t="s">
        <v>135</v>
      </c>
      <c r="W230" s="16">
        <v>622</v>
      </c>
      <c r="X230" s="16">
        <v>100</v>
      </c>
      <c r="Y230" s="16" t="s">
        <v>192</v>
      </c>
      <c r="Z230" s="16" t="s">
        <v>192</v>
      </c>
      <c r="AA230" s="18"/>
      <c r="AB230" s="16" t="s">
        <v>192</v>
      </c>
      <c r="AC230" s="16" t="s">
        <v>192</v>
      </c>
      <c r="AD230" s="18"/>
      <c r="AE230" s="16" t="s">
        <v>193</v>
      </c>
      <c r="AF230" s="16">
        <v>17</v>
      </c>
      <c r="AG230" s="16">
        <v>71</v>
      </c>
      <c r="AH230" s="16" t="s">
        <v>194</v>
      </c>
      <c r="AI230" s="16">
        <v>5</v>
      </c>
    </row>
    <row r="231" spans="1:35">
      <c r="A231" s="16">
        <v>5861</v>
      </c>
      <c r="B231" s="16" t="s">
        <v>406</v>
      </c>
      <c r="C231" s="17" t="s">
        <v>116</v>
      </c>
      <c r="D231" s="16" t="s">
        <v>112</v>
      </c>
      <c r="E231" s="16" t="s">
        <v>112</v>
      </c>
      <c r="F231" s="16" t="s">
        <v>112</v>
      </c>
      <c r="G231" s="16" t="s">
        <v>110</v>
      </c>
      <c r="H231" s="16" t="s">
        <v>116</v>
      </c>
      <c r="I231" s="16" t="s">
        <v>196</v>
      </c>
      <c r="J231" s="16" t="s">
        <v>116</v>
      </c>
      <c r="K231" s="16" t="s">
        <v>110</v>
      </c>
      <c r="L231" s="16" t="s">
        <v>110</v>
      </c>
      <c r="M231" s="16" t="s">
        <v>110</v>
      </c>
      <c r="N231" s="16">
        <v>45</v>
      </c>
      <c r="O231" s="16">
        <v>47</v>
      </c>
      <c r="P231" s="16">
        <v>56</v>
      </c>
      <c r="Q231" s="16">
        <v>14</v>
      </c>
      <c r="R231" s="16">
        <v>61</v>
      </c>
      <c r="S231" s="16">
        <v>47</v>
      </c>
      <c r="T231" s="16">
        <v>58</v>
      </c>
      <c r="U231" s="16">
        <v>57</v>
      </c>
      <c r="V231" s="16" t="s">
        <v>135</v>
      </c>
      <c r="W231" s="16">
        <v>385</v>
      </c>
      <c r="X231" s="16">
        <v>100</v>
      </c>
      <c r="Y231" s="16" t="s">
        <v>192</v>
      </c>
      <c r="Z231" s="16" t="s">
        <v>192</v>
      </c>
      <c r="AA231" s="18"/>
      <c r="AB231" s="16" t="s">
        <v>192</v>
      </c>
      <c r="AC231" s="16" t="s">
        <v>192</v>
      </c>
      <c r="AD231" s="18"/>
      <c r="AE231" s="16" t="s">
        <v>193</v>
      </c>
      <c r="AF231" s="16">
        <v>95</v>
      </c>
      <c r="AG231" s="16">
        <v>99</v>
      </c>
      <c r="AH231" s="16" t="s">
        <v>194</v>
      </c>
      <c r="AI231" s="16">
        <v>5</v>
      </c>
    </row>
    <row r="232" spans="1:35">
      <c r="A232" s="16">
        <v>5901</v>
      </c>
      <c r="B232" s="16" t="s">
        <v>407</v>
      </c>
      <c r="C232" s="17" t="s">
        <v>112</v>
      </c>
      <c r="D232" s="16" t="s">
        <v>112</v>
      </c>
      <c r="E232" s="16" t="s">
        <v>114</v>
      </c>
      <c r="F232" s="16" t="s">
        <v>112</v>
      </c>
      <c r="G232" s="16" t="s">
        <v>114</v>
      </c>
      <c r="H232" s="16" t="s">
        <v>112</v>
      </c>
      <c r="I232" s="16" t="s">
        <v>112</v>
      </c>
      <c r="J232" s="16" t="s">
        <v>110</v>
      </c>
      <c r="K232" s="16" t="s">
        <v>110</v>
      </c>
      <c r="L232" s="16" t="s">
        <v>110</v>
      </c>
      <c r="M232" s="16" t="s">
        <v>110</v>
      </c>
      <c r="N232" s="16">
        <v>54</v>
      </c>
      <c r="O232" s="16">
        <v>58</v>
      </c>
      <c r="P232" s="16">
        <v>70</v>
      </c>
      <c r="Q232" s="16">
        <v>23</v>
      </c>
      <c r="R232" s="16">
        <v>66</v>
      </c>
      <c r="S232" s="16">
        <v>50</v>
      </c>
      <c r="T232" s="16">
        <v>79</v>
      </c>
      <c r="U232" s="16">
        <v>39</v>
      </c>
      <c r="V232" s="16" t="s">
        <v>135</v>
      </c>
      <c r="W232" s="16">
        <v>439</v>
      </c>
      <c r="X232" s="16">
        <v>100</v>
      </c>
      <c r="Y232" s="16" t="s">
        <v>192</v>
      </c>
      <c r="Z232" s="16" t="s">
        <v>192</v>
      </c>
      <c r="AA232" s="18"/>
      <c r="AB232" s="16" t="s">
        <v>192</v>
      </c>
      <c r="AC232" s="16" t="s">
        <v>193</v>
      </c>
      <c r="AD232" s="18"/>
      <c r="AE232" s="16" t="s">
        <v>193</v>
      </c>
      <c r="AF232" s="16">
        <v>95</v>
      </c>
      <c r="AG232" s="16">
        <v>99</v>
      </c>
      <c r="AH232" s="16" t="s">
        <v>194</v>
      </c>
      <c r="AI232" s="16">
        <v>5</v>
      </c>
    </row>
    <row r="233" spans="1:35">
      <c r="A233" s="16">
        <v>5931</v>
      </c>
      <c r="B233" s="16" t="s">
        <v>408</v>
      </c>
      <c r="C233" s="17" t="s">
        <v>112</v>
      </c>
      <c r="D233" s="16" t="s">
        <v>110</v>
      </c>
      <c r="E233" s="16" t="s">
        <v>110</v>
      </c>
      <c r="F233" s="16" t="s">
        <v>112</v>
      </c>
      <c r="G233" s="16" t="s">
        <v>110</v>
      </c>
      <c r="H233" s="16" t="s">
        <v>110</v>
      </c>
      <c r="I233" s="16" t="s">
        <v>110</v>
      </c>
      <c r="J233" s="16" t="s">
        <v>110</v>
      </c>
      <c r="K233" s="16" t="s">
        <v>110</v>
      </c>
      <c r="L233" s="16" t="s">
        <v>110</v>
      </c>
      <c r="M233" s="16" t="s">
        <v>116</v>
      </c>
      <c r="N233" s="16">
        <v>33</v>
      </c>
      <c r="O233" s="16">
        <v>49</v>
      </c>
      <c r="P233" s="16">
        <v>89</v>
      </c>
      <c r="Q233" s="16">
        <v>48</v>
      </c>
      <c r="R233" s="16">
        <v>49</v>
      </c>
      <c r="S233" s="16">
        <v>59</v>
      </c>
      <c r="T233" s="16">
        <v>57</v>
      </c>
      <c r="U233" s="16">
        <v>67</v>
      </c>
      <c r="V233" s="16" t="s">
        <v>135</v>
      </c>
      <c r="W233" s="16">
        <v>451</v>
      </c>
      <c r="X233" s="16">
        <v>99</v>
      </c>
      <c r="Y233" s="16" t="s">
        <v>192</v>
      </c>
      <c r="Z233" s="16" t="s">
        <v>192</v>
      </c>
      <c r="AA233" s="18"/>
      <c r="AB233" s="16" t="s">
        <v>192</v>
      </c>
      <c r="AC233" s="16" t="s">
        <v>192</v>
      </c>
      <c r="AD233" s="18"/>
      <c r="AE233" s="16" t="s">
        <v>193</v>
      </c>
      <c r="AF233" s="16">
        <v>98</v>
      </c>
      <c r="AG233" s="16">
        <v>99</v>
      </c>
      <c r="AH233" s="16" t="s">
        <v>194</v>
      </c>
      <c r="AI233" s="16">
        <v>5</v>
      </c>
    </row>
    <row r="234" spans="1:35">
      <c r="A234" s="16">
        <v>5951</v>
      </c>
      <c r="B234" s="16" t="s">
        <v>409</v>
      </c>
      <c r="C234" s="17" t="s">
        <v>132</v>
      </c>
      <c r="D234" s="16" t="s">
        <v>132</v>
      </c>
      <c r="E234" s="16" t="s">
        <v>132</v>
      </c>
      <c r="F234" s="16" t="s">
        <v>132</v>
      </c>
      <c r="G234" s="16" t="s">
        <v>132</v>
      </c>
      <c r="H234" s="16" t="s">
        <v>132</v>
      </c>
      <c r="I234" s="16" t="s">
        <v>132</v>
      </c>
      <c r="J234" s="16" t="s">
        <v>132</v>
      </c>
      <c r="K234" s="16" t="s">
        <v>114</v>
      </c>
      <c r="L234" s="16" t="s">
        <v>114</v>
      </c>
      <c r="M234" s="16" t="s">
        <v>114</v>
      </c>
      <c r="N234" s="16">
        <v>82</v>
      </c>
      <c r="O234" s="16">
        <v>76</v>
      </c>
      <c r="P234" s="16">
        <v>89</v>
      </c>
      <c r="Q234" s="16">
        <v>67</v>
      </c>
      <c r="R234" s="16">
        <v>74</v>
      </c>
      <c r="S234" s="16">
        <v>72</v>
      </c>
      <c r="T234" s="16">
        <v>63</v>
      </c>
      <c r="U234" s="16">
        <v>64</v>
      </c>
      <c r="V234" s="16" t="s">
        <v>135</v>
      </c>
      <c r="W234" s="16">
        <v>587</v>
      </c>
      <c r="X234" s="16">
        <v>100</v>
      </c>
      <c r="Y234" s="16" t="s">
        <v>192</v>
      </c>
      <c r="Z234" s="16" t="s">
        <v>192</v>
      </c>
      <c r="AA234" s="18"/>
      <c r="AB234" s="16" t="s">
        <v>192</v>
      </c>
      <c r="AC234" s="16" t="s">
        <v>192</v>
      </c>
      <c r="AD234" s="18"/>
      <c r="AE234" s="16" t="s">
        <v>193</v>
      </c>
      <c r="AF234" s="16">
        <v>41</v>
      </c>
      <c r="AG234" s="16">
        <v>60</v>
      </c>
      <c r="AH234" s="16" t="s">
        <v>194</v>
      </c>
      <c r="AI234" s="16">
        <v>5</v>
      </c>
    </row>
    <row r="235" spans="1:35">
      <c r="A235" s="16">
        <v>5961</v>
      </c>
      <c r="B235" s="16" t="s">
        <v>126</v>
      </c>
      <c r="C235" s="17" t="s">
        <v>132</v>
      </c>
      <c r="D235" s="16" t="s">
        <v>132</v>
      </c>
      <c r="E235" s="16" t="s">
        <v>132</v>
      </c>
      <c r="F235" s="16" t="s">
        <v>132</v>
      </c>
      <c r="G235" s="16" t="s">
        <v>132</v>
      </c>
      <c r="H235" s="16" t="s">
        <v>132</v>
      </c>
      <c r="I235" s="16" t="s">
        <v>132</v>
      </c>
      <c r="J235" s="16" t="s">
        <v>132</v>
      </c>
      <c r="K235" s="16" t="s">
        <v>112</v>
      </c>
      <c r="L235" s="16" t="s">
        <v>114</v>
      </c>
      <c r="M235" s="16" t="s">
        <v>112</v>
      </c>
      <c r="N235" s="16">
        <v>83</v>
      </c>
      <c r="O235" s="16">
        <v>84</v>
      </c>
      <c r="P235" s="16">
        <v>94</v>
      </c>
      <c r="Q235" s="16">
        <v>52</v>
      </c>
      <c r="R235" s="16">
        <v>71</v>
      </c>
      <c r="S235" s="16">
        <v>71</v>
      </c>
      <c r="T235" s="16">
        <v>73</v>
      </c>
      <c r="U235" s="16">
        <v>67</v>
      </c>
      <c r="V235" s="16" t="s">
        <v>135</v>
      </c>
      <c r="W235" s="16">
        <v>595</v>
      </c>
      <c r="X235" s="16">
        <v>100</v>
      </c>
      <c r="Y235" s="16" t="s">
        <v>192</v>
      </c>
      <c r="Z235" s="16" t="s">
        <v>192</v>
      </c>
      <c r="AA235" s="18"/>
      <c r="AB235" s="16" t="s">
        <v>192</v>
      </c>
      <c r="AC235" s="16" t="s">
        <v>192</v>
      </c>
      <c r="AD235" s="18"/>
      <c r="AE235" s="16" t="s">
        <v>193</v>
      </c>
      <c r="AF235" s="16">
        <v>57</v>
      </c>
      <c r="AG235" s="16">
        <v>91</v>
      </c>
      <c r="AH235" s="16" t="s">
        <v>197</v>
      </c>
      <c r="AI235" s="16">
        <v>5</v>
      </c>
    </row>
    <row r="236" spans="1:35">
      <c r="A236" s="16">
        <v>5971</v>
      </c>
      <c r="B236" s="16" t="s">
        <v>410</v>
      </c>
      <c r="C236" s="17" t="s">
        <v>112</v>
      </c>
      <c r="D236" s="16" t="s">
        <v>112</v>
      </c>
      <c r="E236" s="16" t="s">
        <v>110</v>
      </c>
      <c r="F236" s="16" t="s">
        <v>116</v>
      </c>
      <c r="G236" s="16" t="s">
        <v>132</v>
      </c>
      <c r="H236" s="16" t="s">
        <v>112</v>
      </c>
      <c r="I236" s="16" t="s">
        <v>114</v>
      </c>
      <c r="J236" s="16" t="s">
        <v>110</v>
      </c>
      <c r="K236" s="16" t="s">
        <v>110</v>
      </c>
      <c r="L236" s="16" t="s">
        <v>110</v>
      </c>
      <c r="M236" s="16" t="s">
        <v>110</v>
      </c>
      <c r="N236" s="16">
        <v>52</v>
      </c>
      <c r="O236" s="16">
        <v>62</v>
      </c>
      <c r="P236" s="16">
        <v>66</v>
      </c>
      <c r="Q236" s="16">
        <v>33</v>
      </c>
      <c r="R236" s="16">
        <v>58</v>
      </c>
      <c r="S236" s="16">
        <v>74</v>
      </c>
      <c r="T236" s="16">
        <v>70</v>
      </c>
      <c r="U236" s="16">
        <v>77</v>
      </c>
      <c r="V236" s="16" t="s">
        <v>135</v>
      </c>
      <c r="W236" s="16">
        <v>492</v>
      </c>
      <c r="X236" s="16">
        <v>100</v>
      </c>
      <c r="Y236" s="16" t="s">
        <v>192</v>
      </c>
      <c r="Z236" s="16" t="s">
        <v>192</v>
      </c>
      <c r="AA236" s="18"/>
      <c r="AB236" s="16" t="s">
        <v>192</v>
      </c>
      <c r="AC236" s="16" t="s">
        <v>192</v>
      </c>
      <c r="AD236" s="18"/>
      <c r="AE236" s="16" t="s">
        <v>193</v>
      </c>
      <c r="AF236" s="16">
        <v>95</v>
      </c>
      <c r="AG236" s="16">
        <v>100</v>
      </c>
      <c r="AH236" s="16" t="s">
        <v>194</v>
      </c>
      <c r="AI236" s="16">
        <v>5</v>
      </c>
    </row>
    <row r="237" spans="1:35">
      <c r="A237" s="16">
        <v>5981</v>
      </c>
      <c r="B237" s="16" t="s">
        <v>411</v>
      </c>
      <c r="C237" s="17" t="s">
        <v>114</v>
      </c>
      <c r="D237" s="16" t="s">
        <v>114</v>
      </c>
      <c r="E237" s="16" t="s">
        <v>112</v>
      </c>
      <c r="F237" s="16" t="s">
        <v>132</v>
      </c>
      <c r="G237" s="16" t="s">
        <v>112</v>
      </c>
      <c r="H237" s="16" t="s">
        <v>114</v>
      </c>
      <c r="I237" s="16" t="s">
        <v>112</v>
      </c>
      <c r="J237" s="16" t="s">
        <v>112</v>
      </c>
      <c r="K237" s="16" t="s">
        <v>112</v>
      </c>
      <c r="L237" s="16" t="s">
        <v>110</v>
      </c>
      <c r="M237" s="16" t="s">
        <v>110</v>
      </c>
      <c r="N237" s="16">
        <v>77</v>
      </c>
      <c r="O237" s="16">
        <v>66</v>
      </c>
      <c r="P237" s="16">
        <v>76</v>
      </c>
      <c r="Q237" s="16">
        <v>48</v>
      </c>
      <c r="R237" s="16">
        <v>68</v>
      </c>
      <c r="S237" s="16">
        <v>58</v>
      </c>
      <c r="T237" s="16">
        <v>63</v>
      </c>
      <c r="U237" s="16">
        <v>65</v>
      </c>
      <c r="V237" s="16" t="s">
        <v>135</v>
      </c>
      <c r="W237" s="16">
        <v>521</v>
      </c>
      <c r="X237" s="16">
        <v>100</v>
      </c>
      <c r="Y237" s="16" t="s">
        <v>192</v>
      </c>
      <c r="Z237" s="16" t="s">
        <v>192</v>
      </c>
      <c r="AA237" s="18"/>
      <c r="AB237" s="16" t="s">
        <v>192</v>
      </c>
      <c r="AC237" s="16" t="s">
        <v>192</v>
      </c>
      <c r="AD237" s="18"/>
      <c r="AE237" s="16" t="s">
        <v>193</v>
      </c>
      <c r="AF237" s="16">
        <v>70</v>
      </c>
      <c r="AG237" s="16">
        <v>89</v>
      </c>
      <c r="AH237" s="16" t="s">
        <v>194</v>
      </c>
      <c r="AI237" s="16">
        <v>5</v>
      </c>
    </row>
    <row r="238" spans="1:35">
      <c r="A238" s="16">
        <v>5991</v>
      </c>
      <c r="B238" s="16" t="s">
        <v>412</v>
      </c>
      <c r="C238" s="17" t="s">
        <v>114</v>
      </c>
      <c r="D238" s="16" t="s">
        <v>112</v>
      </c>
      <c r="E238" s="16" t="s">
        <v>112</v>
      </c>
      <c r="F238" s="16" t="s">
        <v>132</v>
      </c>
      <c r="G238" s="16" t="s">
        <v>132</v>
      </c>
      <c r="H238" s="16" t="s">
        <v>114</v>
      </c>
      <c r="I238" s="16" t="s">
        <v>114</v>
      </c>
      <c r="J238" s="16" t="s">
        <v>112</v>
      </c>
      <c r="K238" s="16" t="s">
        <v>112</v>
      </c>
      <c r="L238" s="16" t="s">
        <v>112</v>
      </c>
      <c r="M238" s="16" t="s">
        <v>110</v>
      </c>
      <c r="N238" s="16">
        <v>69</v>
      </c>
      <c r="O238" s="16">
        <v>70</v>
      </c>
      <c r="P238" s="16">
        <v>93</v>
      </c>
      <c r="Q238" s="16">
        <v>37</v>
      </c>
      <c r="R238" s="16">
        <v>59</v>
      </c>
      <c r="S238" s="16">
        <v>59</v>
      </c>
      <c r="T238" s="16">
        <v>49</v>
      </c>
      <c r="U238" s="16">
        <v>59</v>
      </c>
      <c r="V238" s="16" t="s">
        <v>135</v>
      </c>
      <c r="W238" s="16">
        <v>495</v>
      </c>
      <c r="X238" s="16">
        <v>100</v>
      </c>
      <c r="Y238" s="16" t="s">
        <v>192</v>
      </c>
      <c r="Z238" s="16" t="s">
        <v>193</v>
      </c>
      <c r="AA238" s="18"/>
      <c r="AB238" s="16" t="s">
        <v>192</v>
      </c>
      <c r="AC238" s="16" t="s">
        <v>192</v>
      </c>
      <c r="AD238" s="18"/>
      <c r="AE238" s="16" t="s">
        <v>193</v>
      </c>
      <c r="AF238" s="16">
        <v>74</v>
      </c>
      <c r="AG238" s="16">
        <v>97</v>
      </c>
      <c r="AH238" s="16" t="s">
        <v>194</v>
      </c>
      <c r="AI238" s="16">
        <v>5</v>
      </c>
    </row>
    <row r="239" spans="1:35">
      <c r="A239" s="16">
        <v>6001</v>
      </c>
      <c r="B239" s="16" t="s">
        <v>413</v>
      </c>
      <c r="C239" s="17" t="s">
        <v>132</v>
      </c>
      <c r="D239" s="16" t="s">
        <v>132</v>
      </c>
      <c r="E239" s="16" t="s">
        <v>132</v>
      </c>
      <c r="F239" s="16" t="s">
        <v>132</v>
      </c>
      <c r="G239" s="16" t="s">
        <v>132</v>
      </c>
      <c r="H239" s="16" t="s">
        <v>132</v>
      </c>
      <c r="I239" s="16" t="s">
        <v>132</v>
      </c>
      <c r="J239" s="16" t="s">
        <v>132</v>
      </c>
      <c r="K239" s="16" t="s">
        <v>132</v>
      </c>
      <c r="L239" s="16" t="s">
        <v>112</v>
      </c>
      <c r="M239" s="16" t="s">
        <v>112</v>
      </c>
      <c r="N239" s="16">
        <v>90</v>
      </c>
      <c r="O239" s="16">
        <v>93</v>
      </c>
      <c r="P239" s="16">
        <v>99</v>
      </c>
      <c r="Q239" s="16">
        <v>67</v>
      </c>
      <c r="R239" s="16">
        <v>69</v>
      </c>
      <c r="S239" s="16">
        <v>79</v>
      </c>
      <c r="T239" s="16">
        <v>78</v>
      </c>
      <c r="U239" s="16">
        <v>81</v>
      </c>
      <c r="V239" s="16" t="s">
        <v>135</v>
      </c>
      <c r="W239" s="16">
        <v>656</v>
      </c>
      <c r="X239" s="16">
        <v>100</v>
      </c>
      <c r="Y239" s="16" t="s">
        <v>192</v>
      </c>
      <c r="Z239" s="16" t="s">
        <v>192</v>
      </c>
      <c r="AA239" s="18"/>
      <c r="AB239" s="16" t="s">
        <v>192</v>
      </c>
      <c r="AC239" s="16" t="s">
        <v>192</v>
      </c>
      <c r="AD239" s="18"/>
      <c r="AE239" s="16" t="s">
        <v>193</v>
      </c>
      <c r="AF239" s="16">
        <v>46</v>
      </c>
      <c r="AG239" s="16">
        <v>85</v>
      </c>
      <c r="AH239" s="16" t="s">
        <v>274</v>
      </c>
      <c r="AI239" s="16">
        <v>5</v>
      </c>
    </row>
    <row r="240" spans="1:35">
      <c r="A240" s="16">
        <v>6004</v>
      </c>
      <c r="B240" s="16" t="s">
        <v>414</v>
      </c>
      <c r="C240" s="17" t="s">
        <v>132</v>
      </c>
      <c r="D240" s="16" t="s">
        <v>132</v>
      </c>
      <c r="E240" s="16" t="s">
        <v>114</v>
      </c>
      <c r="F240" s="16" t="s">
        <v>132</v>
      </c>
      <c r="G240" s="16" t="s">
        <v>110</v>
      </c>
      <c r="H240" s="18"/>
      <c r="I240" s="18"/>
      <c r="J240" s="18"/>
      <c r="K240" s="18"/>
      <c r="L240" s="18"/>
      <c r="M240" s="18"/>
      <c r="N240" s="16">
        <v>74</v>
      </c>
      <c r="O240" s="16">
        <v>75</v>
      </c>
      <c r="P240" s="16">
        <v>94</v>
      </c>
      <c r="Q240" s="16">
        <v>37</v>
      </c>
      <c r="R240" s="16">
        <v>67</v>
      </c>
      <c r="S240" s="16">
        <v>76</v>
      </c>
      <c r="T240" s="16">
        <v>83</v>
      </c>
      <c r="U240" s="16">
        <v>81</v>
      </c>
      <c r="V240" s="16" t="s">
        <v>135</v>
      </c>
      <c r="W240" s="16">
        <v>587</v>
      </c>
      <c r="X240" s="16">
        <v>100</v>
      </c>
      <c r="Y240" s="16" t="s">
        <v>192</v>
      </c>
      <c r="Z240" s="16" t="s">
        <v>192</v>
      </c>
      <c r="AA240" s="18"/>
      <c r="AB240" s="16" t="s">
        <v>192</v>
      </c>
      <c r="AC240" s="16" t="s">
        <v>192</v>
      </c>
      <c r="AD240" s="18"/>
      <c r="AE240" s="16" t="s">
        <v>192</v>
      </c>
      <c r="AF240" s="16">
        <v>46</v>
      </c>
      <c r="AG240" s="16">
        <v>90</v>
      </c>
      <c r="AH240" s="16" t="s">
        <v>274</v>
      </c>
      <c r="AI240" s="16">
        <v>5</v>
      </c>
    </row>
    <row r="241" spans="1:35">
      <c r="A241" s="16">
        <v>6006</v>
      </c>
      <c r="B241" s="16" t="s">
        <v>142</v>
      </c>
      <c r="C241" s="17" t="s">
        <v>132</v>
      </c>
      <c r="D241" s="16" t="s">
        <v>132</v>
      </c>
      <c r="E241" s="16" t="s">
        <v>132</v>
      </c>
      <c r="F241" s="16" t="s">
        <v>132</v>
      </c>
      <c r="G241" s="18"/>
      <c r="H241" s="18"/>
      <c r="I241" s="18"/>
      <c r="J241" s="18"/>
      <c r="K241" s="18"/>
      <c r="L241" s="18"/>
      <c r="M241" s="18"/>
      <c r="N241" s="16">
        <v>93</v>
      </c>
      <c r="O241" s="16">
        <v>93</v>
      </c>
      <c r="P241" s="16">
        <v>100</v>
      </c>
      <c r="Q241" s="16">
        <v>78</v>
      </c>
      <c r="R241" s="16">
        <v>83</v>
      </c>
      <c r="S241" s="16">
        <v>87</v>
      </c>
      <c r="T241" s="16">
        <v>90</v>
      </c>
      <c r="U241" s="16">
        <v>83</v>
      </c>
      <c r="V241" s="16" t="s">
        <v>135</v>
      </c>
      <c r="W241" s="16">
        <v>707</v>
      </c>
      <c r="X241" s="16">
        <v>100</v>
      </c>
      <c r="Y241" s="16" t="s">
        <v>192</v>
      </c>
      <c r="Z241" s="16" t="s">
        <v>192</v>
      </c>
      <c r="AA241" s="18"/>
      <c r="AB241" s="16" t="s">
        <v>192</v>
      </c>
      <c r="AC241" s="16" t="s">
        <v>192</v>
      </c>
      <c r="AD241" s="18"/>
      <c r="AE241" s="16" t="s">
        <v>192</v>
      </c>
      <c r="AF241" s="16">
        <v>28</v>
      </c>
      <c r="AG241" s="16">
        <v>83</v>
      </c>
      <c r="AH241" s="16" t="s">
        <v>274</v>
      </c>
      <c r="AI241" s="16">
        <v>5</v>
      </c>
    </row>
    <row r="242" spans="1:35">
      <c r="A242" s="16">
        <v>6007</v>
      </c>
      <c r="B242" s="16" t="s">
        <v>415</v>
      </c>
      <c r="C242" s="17" t="s">
        <v>116</v>
      </c>
      <c r="D242" s="16" t="s">
        <v>110</v>
      </c>
      <c r="E242" s="16"/>
      <c r="F242" s="16"/>
      <c r="G242" s="18"/>
      <c r="H242" s="18"/>
      <c r="I242" s="18"/>
      <c r="J242" s="18"/>
      <c r="K242" s="18"/>
      <c r="L242" s="18"/>
      <c r="M242" s="18"/>
      <c r="N242" s="16">
        <v>25</v>
      </c>
      <c r="O242" s="16">
        <v>29</v>
      </c>
      <c r="P242" s="16">
        <v>91</v>
      </c>
      <c r="Q242" s="16">
        <v>9</v>
      </c>
      <c r="R242" s="16">
        <v>54</v>
      </c>
      <c r="S242" s="16">
        <v>49</v>
      </c>
      <c r="T242" s="16">
        <v>67</v>
      </c>
      <c r="U242" s="16">
        <v>57</v>
      </c>
      <c r="V242" s="16" t="s">
        <v>135</v>
      </c>
      <c r="W242" s="16">
        <v>381</v>
      </c>
      <c r="X242" s="16">
        <v>99</v>
      </c>
      <c r="Y242" s="16" t="s">
        <v>192</v>
      </c>
      <c r="Z242" s="16" t="s">
        <v>192</v>
      </c>
      <c r="AA242" s="18"/>
      <c r="AB242" s="16" t="s">
        <v>192</v>
      </c>
      <c r="AC242" s="16" t="s">
        <v>192</v>
      </c>
      <c r="AD242" s="18"/>
      <c r="AE242" s="16" t="s">
        <v>192</v>
      </c>
      <c r="AF242" s="16">
        <v>83</v>
      </c>
      <c r="AG242" s="16">
        <v>84</v>
      </c>
      <c r="AH242" s="16" t="s">
        <v>274</v>
      </c>
      <c r="AI242" s="16">
        <v>5</v>
      </c>
    </row>
    <row r="243" spans="1:35">
      <c r="A243" s="16">
        <v>6008</v>
      </c>
      <c r="B243" s="16" t="s">
        <v>2</v>
      </c>
      <c r="C243" s="17" t="s">
        <v>114</v>
      </c>
      <c r="D243" s="16" t="s">
        <v>112</v>
      </c>
      <c r="E243" s="16" t="s">
        <v>116</v>
      </c>
      <c r="F243" s="16" t="s">
        <v>112</v>
      </c>
      <c r="G243" s="18"/>
      <c r="H243" s="18"/>
      <c r="I243" s="18"/>
      <c r="J243" s="18"/>
      <c r="K243" s="18"/>
      <c r="L243" s="18"/>
      <c r="M243" s="18"/>
      <c r="N243" s="16">
        <v>45</v>
      </c>
      <c r="O243" s="16">
        <v>43</v>
      </c>
      <c r="P243" s="16">
        <v>100</v>
      </c>
      <c r="Q243" s="16">
        <v>18</v>
      </c>
      <c r="R243" s="16">
        <v>60</v>
      </c>
      <c r="S243" s="16">
        <v>72</v>
      </c>
      <c r="T243" s="16">
        <v>80</v>
      </c>
      <c r="U243" s="16">
        <v>93</v>
      </c>
      <c r="V243" s="16" t="s">
        <v>135</v>
      </c>
      <c r="W243" s="16">
        <v>511</v>
      </c>
      <c r="X243" s="16">
        <v>100</v>
      </c>
      <c r="Y243" s="16" t="s">
        <v>192</v>
      </c>
      <c r="Z243" s="16" t="s">
        <v>192</v>
      </c>
      <c r="AA243" s="18"/>
      <c r="AB243" s="16" t="s">
        <v>192</v>
      </c>
      <c r="AC243" s="16" t="s">
        <v>192</v>
      </c>
      <c r="AD243" s="18"/>
      <c r="AE243" s="16" t="s">
        <v>192</v>
      </c>
      <c r="AF243" s="16">
        <v>88</v>
      </c>
      <c r="AG243" s="16">
        <v>94</v>
      </c>
      <c r="AH243" s="16" t="s">
        <v>274</v>
      </c>
      <c r="AI243" s="16">
        <v>5</v>
      </c>
    </row>
    <row r="244" spans="1:35">
      <c r="A244" s="16">
        <v>6009</v>
      </c>
      <c r="B244" s="16" t="s">
        <v>416</v>
      </c>
      <c r="C244" s="17" t="s">
        <v>112</v>
      </c>
      <c r="D244" s="16" t="s">
        <v>132</v>
      </c>
      <c r="E244" s="16" t="s">
        <v>132</v>
      </c>
      <c r="F244" s="16" t="s">
        <v>132</v>
      </c>
      <c r="G244" s="16"/>
      <c r="H244" s="16"/>
      <c r="I244" s="16"/>
      <c r="J244" s="16"/>
      <c r="K244" s="16"/>
      <c r="L244" s="18"/>
      <c r="M244" s="18"/>
      <c r="N244" s="16">
        <v>57</v>
      </c>
      <c r="O244" s="16">
        <v>50</v>
      </c>
      <c r="P244" s="16">
        <v>92</v>
      </c>
      <c r="Q244" s="16">
        <v>26</v>
      </c>
      <c r="R244" s="16">
        <v>70</v>
      </c>
      <c r="S244" s="16">
        <v>55</v>
      </c>
      <c r="T244" s="16">
        <v>82</v>
      </c>
      <c r="U244" s="16">
        <v>62</v>
      </c>
      <c r="V244" s="16" t="s">
        <v>135</v>
      </c>
      <c r="W244" s="16">
        <v>494</v>
      </c>
      <c r="X244" s="16">
        <v>100</v>
      </c>
      <c r="Y244" s="16" t="s">
        <v>192</v>
      </c>
      <c r="Z244" s="16" t="s">
        <v>192</v>
      </c>
      <c r="AA244" s="18"/>
      <c r="AB244" s="16" t="s">
        <v>192</v>
      </c>
      <c r="AC244" s="16" t="s">
        <v>192</v>
      </c>
      <c r="AD244" s="18"/>
      <c r="AE244" s="16" t="s">
        <v>192</v>
      </c>
      <c r="AF244" s="16">
        <v>90</v>
      </c>
      <c r="AG244" s="16">
        <v>97</v>
      </c>
      <c r="AH244" s="16" t="s">
        <v>274</v>
      </c>
      <c r="AI244" s="16">
        <v>5</v>
      </c>
    </row>
    <row r="245" spans="1:35">
      <c r="A245" s="16">
        <v>6010</v>
      </c>
      <c r="B245" s="16" t="s">
        <v>417</v>
      </c>
      <c r="C245" s="17" t="s">
        <v>132</v>
      </c>
      <c r="D245" s="16" t="s">
        <v>114</v>
      </c>
      <c r="E245" s="16" t="s">
        <v>114</v>
      </c>
      <c r="F245" s="16" t="s">
        <v>112</v>
      </c>
      <c r="G245" s="16" t="s">
        <v>112</v>
      </c>
      <c r="H245" s="16" t="s">
        <v>110</v>
      </c>
      <c r="I245" s="16" t="s">
        <v>110</v>
      </c>
      <c r="J245" s="16" t="s">
        <v>116</v>
      </c>
      <c r="K245" s="16" t="s">
        <v>196</v>
      </c>
      <c r="L245" s="16"/>
      <c r="M245" s="16"/>
      <c r="N245" s="16">
        <v>53</v>
      </c>
      <c r="O245" s="16">
        <v>66</v>
      </c>
      <c r="P245" s="16">
        <v>97</v>
      </c>
      <c r="Q245" s="16">
        <v>36</v>
      </c>
      <c r="R245" s="16">
        <v>69</v>
      </c>
      <c r="S245" s="16">
        <v>86</v>
      </c>
      <c r="T245" s="16">
        <v>84</v>
      </c>
      <c r="U245" s="16">
        <v>84</v>
      </c>
      <c r="V245" s="16" t="s">
        <v>135</v>
      </c>
      <c r="W245" s="16">
        <v>575</v>
      </c>
      <c r="X245" s="16">
        <v>100</v>
      </c>
      <c r="Y245" s="16" t="s">
        <v>192</v>
      </c>
      <c r="Z245" s="16" t="s">
        <v>192</v>
      </c>
      <c r="AA245" s="18"/>
      <c r="AB245" s="16" t="s">
        <v>192</v>
      </c>
      <c r="AC245" s="16" t="s">
        <v>192</v>
      </c>
      <c r="AD245" s="18"/>
      <c r="AE245" s="16" t="s">
        <v>192</v>
      </c>
      <c r="AF245" s="16">
        <v>89</v>
      </c>
      <c r="AG245" s="16">
        <v>100</v>
      </c>
      <c r="AH245" s="16" t="s">
        <v>274</v>
      </c>
      <c r="AI245" s="16">
        <v>5</v>
      </c>
    </row>
    <row r="246" spans="1:35">
      <c r="A246" s="16">
        <v>6011</v>
      </c>
      <c r="B246" s="16" t="s">
        <v>418</v>
      </c>
      <c r="C246" s="17" t="s">
        <v>110</v>
      </c>
      <c r="D246" s="16" t="s">
        <v>112</v>
      </c>
      <c r="E246" s="16" t="s">
        <v>116</v>
      </c>
      <c r="F246" s="16" t="s">
        <v>112</v>
      </c>
      <c r="G246" s="16" t="s">
        <v>110</v>
      </c>
      <c r="H246" s="16" t="s">
        <v>116</v>
      </c>
      <c r="I246" s="16" t="s">
        <v>110</v>
      </c>
      <c r="J246" s="16" t="s">
        <v>110</v>
      </c>
      <c r="K246" s="16" t="s">
        <v>110</v>
      </c>
      <c r="L246" s="16" t="s">
        <v>110</v>
      </c>
      <c r="M246" s="16" t="s">
        <v>110</v>
      </c>
      <c r="N246" s="16">
        <v>35</v>
      </c>
      <c r="O246" s="16">
        <v>35</v>
      </c>
      <c r="P246" s="16">
        <v>90</v>
      </c>
      <c r="Q246" s="16">
        <v>14</v>
      </c>
      <c r="R246" s="16">
        <v>57</v>
      </c>
      <c r="S246" s="16">
        <v>59</v>
      </c>
      <c r="T246" s="16">
        <v>69</v>
      </c>
      <c r="U246" s="16">
        <v>65</v>
      </c>
      <c r="V246" s="16" t="s">
        <v>135</v>
      </c>
      <c r="W246" s="16">
        <v>424</v>
      </c>
      <c r="X246" s="16">
        <v>99</v>
      </c>
      <c r="Y246" s="16" t="s">
        <v>192</v>
      </c>
      <c r="Z246" s="16" t="s">
        <v>192</v>
      </c>
      <c r="AA246" s="18"/>
      <c r="AB246" s="16" t="s">
        <v>192</v>
      </c>
      <c r="AC246" s="16" t="s">
        <v>192</v>
      </c>
      <c r="AD246" s="18"/>
      <c r="AE246" s="16" t="s">
        <v>193</v>
      </c>
      <c r="AF246" s="16">
        <v>89</v>
      </c>
      <c r="AG246" s="16">
        <v>99</v>
      </c>
      <c r="AH246" s="16" t="s">
        <v>274</v>
      </c>
      <c r="AI246" s="16">
        <v>5</v>
      </c>
    </row>
    <row r="247" spans="1:35">
      <c r="A247" s="16">
        <v>6012</v>
      </c>
      <c r="B247" s="16" t="s">
        <v>419</v>
      </c>
      <c r="C247" s="17" t="s">
        <v>132</v>
      </c>
      <c r="D247" s="16" t="s">
        <v>132</v>
      </c>
      <c r="E247" s="16" t="s">
        <v>114</v>
      </c>
      <c r="F247" s="16" t="s">
        <v>132</v>
      </c>
      <c r="G247" s="16" t="s">
        <v>132</v>
      </c>
      <c r="H247" s="16" t="s">
        <v>112</v>
      </c>
      <c r="I247" s="18"/>
      <c r="J247" s="18"/>
      <c r="K247" s="18"/>
      <c r="L247" s="18"/>
      <c r="M247" s="18"/>
      <c r="N247" s="16">
        <v>71</v>
      </c>
      <c r="O247" s="16">
        <v>73</v>
      </c>
      <c r="P247" s="16">
        <v>95</v>
      </c>
      <c r="Q247" s="16">
        <v>40</v>
      </c>
      <c r="R247" s="16">
        <v>67</v>
      </c>
      <c r="S247" s="16">
        <v>71</v>
      </c>
      <c r="T247" s="16">
        <v>72</v>
      </c>
      <c r="U247" s="16">
        <v>72</v>
      </c>
      <c r="V247" s="16" t="s">
        <v>135</v>
      </c>
      <c r="W247" s="16">
        <v>561</v>
      </c>
      <c r="X247" s="16">
        <v>100</v>
      </c>
      <c r="Y247" s="16" t="s">
        <v>192</v>
      </c>
      <c r="Z247" s="16" t="s">
        <v>192</v>
      </c>
      <c r="AA247" s="18"/>
      <c r="AB247" s="16" t="s">
        <v>192</v>
      </c>
      <c r="AC247" s="16" t="s">
        <v>192</v>
      </c>
      <c r="AD247" s="18"/>
      <c r="AE247" s="16" t="s">
        <v>192</v>
      </c>
      <c r="AF247" s="16">
        <v>79</v>
      </c>
      <c r="AG247" s="16">
        <v>98</v>
      </c>
      <c r="AH247" s="16" t="s">
        <v>274</v>
      </c>
      <c r="AI247" s="16">
        <v>5</v>
      </c>
    </row>
    <row r="248" spans="1:35">
      <c r="A248" s="16">
        <v>6013</v>
      </c>
      <c r="B248" s="16" t="s">
        <v>420</v>
      </c>
      <c r="C248" s="17"/>
      <c r="D248" s="16"/>
      <c r="E248" s="16"/>
      <c r="F248" s="16"/>
      <c r="G248" s="16"/>
      <c r="H248" s="16"/>
      <c r="I248" s="16"/>
      <c r="J248" s="16"/>
      <c r="K248" s="18"/>
      <c r="L248" s="18"/>
      <c r="M248" s="18"/>
      <c r="N248" s="16">
        <v>90</v>
      </c>
      <c r="O248" s="16">
        <v>90</v>
      </c>
      <c r="P248" s="16">
        <v>94</v>
      </c>
      <c r="Q248" s="16">
        <v>39</v>
      </c>
      <c r="R248" s="16">
        <v>90</v>
      </c>
      <c r="S248" s="16">
        <v>100</v>
      </c>
      <c r="T248" s="16">
        <v>90</v>
      </c>
      <c r="U248" s="16">
        <v>100</v>
      </c>
      <c r="V248" s="16" t="s">
        <v>135</v>
      </c>
      <c r="W248" s="16">
        <v>693</v>
      </c>
      <c r="X248" s="16">
        <v>100</v>
      </c>
      <c r="Y248" s="16"/>
      <c r="Z248" s="16" t="s">
        <v>192</v>
      </c>
      <c r="AA248" s="18"/>
      <c r="AB248" s="16"/>
      <c r="AC248" s="16" t="s">
        <v>192</v>
      </c>
      <c r="AD248" s="18"/>
      <c r="AE248" s="16" t="s">
        <v>192</v>
      </c>
      <c r="AF248" s="16">
        <v>86</v>
      </c>
      <c r="AG248" s="16">
        <v>93</v>
      </c>
      <c r="AH248" s="16" t="s">
        <v>274</v>
      </c>
      <c r="AI248" s="16">
        <v>5</v>
      </c>
    </row>
    <row r="249" spans="1:35">
      <c r="A249" s="16">
        <v>6020</v>
      </c>
      <c r="B249" s="16" t="s">
        <v>421</v>
      </c>
      <c r="C249" s="17" t="s">
        <v>112</v>
      </c>
      <c r="D249" s="16" t="s">
        <v>112</v>
      </c>
      <c r="E249" s="16" t="s">
        <v>114</v>
      </c>
      <c r="F249" s="16" t="s">
        <v>132</v>
      </c>
      <c r="G249" s="16" t="s">
        <v>112</v>
      </c>
      <c r="H249" s="16" t="s">
        <v>112</v>
      </c>
      <c r="I249" s="16" t="s">
        <v>112</v>
      </c>
      <c r="J249" s="16" t="s">
        <v>196</v>
      </c>
      <c r="K249" s="16"/>
      <c r="L249" s="16"/>
      <c r="M249" s="16"/>
      <c r="N249" s="16">
        <v>59</v>
      </c>
      <c r="O249" s="16">
        <v>42</v>
      </c>
      <c r="P249" s="16">
        <v>88</v>
      </c>
      <c r="Q249" s="16">
        <v>19</v>
      </c>
      <c r="R249" s="16">
        <v>70</v>
      </c>
      <c r="S249" s="16">
        <v>60</v>
      </c>
      <c r="T249" s="16">
        <v>81</v>
      </c>
      <c r="U249" s="16">
        <v>67</v>
      </c>
      <c r="V249" s="16" t="s">
        <v>135</v>
      </c>
      <c r="W249" s="16">
        <v>486</v>
      </c>
      <c r="X249" s="16">
        <v>100</v>
      </c>
      <c r="Y249" s="16" t="s">
        <v>192</v>
      </c>
      <c r="Z249" s="16" t="s">
        <v>192</v>
      </c>
      <c r="AA249" s="18"/>
      <c r="AB249" s="16" t="s">
        <v>192</v>
      </c>
      <c r="AC249" s="16" t="s">
        <v>192</v>
      </c>
      <c r="AD249" s="18"/>
      <c r="AE249" s="16" t="s">
        <v>192</v>
      </c>
      <c r="AF249" s="16">
        <v>93</v>
      </c>
      <c r="AG249" s="16">
        <v>99</v>
      </c>
      <c r="AH249" s="16" t="s">
        <v>274</v>
      </c>
      <c r="AI249" s="16">
        <v>5</v>
      </c>
    </row>
    <row r="250" spans="1:35">
      <c r="A250" s="16">
        <v>6021</v>
      </c>
      <c r="B250" s="16" t="s">
        <v>3</v>
      </c>
      <c r="C250" s="17" t="s">
        <v>132</v>
      </c>
      <c r="D250" s="16" t="s">
        <v>132</v>
      </c>
      <c r="E250" s="16" t="s">
        <v>132</v>
      </c>
      <c r="F250" s="16" t="s">
        <v>132</v>
      </c>
      <c r="G250" s="16" t="s">
        <v>132</v>
      </c>
      <c r="H250" s="16" t="s">
        <v>114</v>
      </c>
      <c r="I250" s="16" t="s">
        <v>132</v>
      </c>
      <c r="J250" s="16" t="s">
        <v>132</v>
      </c>
      <c r="K250" s="16" t="s">
        <v>112</v>
      </c>
      <c r="L250" s="16" t="s">
        <v>114</v>
      </c>
      <c r="M250" s="16" t="s">
        <v>132</v>
      </c>
      <c r="N250" s="16">
        <v>77</v>
      </c>
      <c r="O250" s="16">
        <v>76</v>
      </c>
      <c r="P250" s="16">
        <v>96</v>
      </c>
      <c r="Q250" s="16">
        <v>45</v>
      </c>
      <c r="R250" s="16">
        <v>69</v>
      </c>
      <c r="S250" s="16">
        <v>69</v>
      </c>
      <c r="T250" s="16">
        <v>71</v>
      </c>
      <c r="U250" s="16">
        <v>61</v>
      </c>
      <c r="V250" s="16" t="s">
        <v>135</v>
      </c>
      <c r="W250" s="16">
        <v>564</v>
      </c>
      <c r="X250" s="16">
        <v>100</v>
      </c>
      <c r="Y250" s="16" t="s">
        <v>192</v>
      </c>
      <c r="Z250" s="16" t="s">
        <v>192</v>
      </c>
      <c r="AA250" s="18"/>
      <c r="AB250" s="16" t="s">
        <v>192</v>
      </c>
      <c r="AC250" s="16" t="s">
        <v>192</v>
      </c>
      <c r="AD250" s="18"/>
      <c r="AE250" s="16" t="s">
        <v>193</v>
      </c>
      <c r="AF250" s="16">
        <v>44</v>
      </c>
      <c r="AG250" s="16">
        <v>79</v>
      </c>
      <c r="AH250" s="16" t="s">
        <v>274</v>
      </c>
      <c r="AI250" s="16">
        <v>5</v>
      </c>
    </row>
    <row r="251" spans="1:35">
      <c r="A251" s="16">
        <v>6022</v>
      </c>
      <c r="B251" s="16" t="s">
        <v>422</v>
      </c>
      <c r="C251" s="17" t="s">
        <v>132</v>
      </c>
      <c r="D251" s="16" t="s">
        <v>132</v>
      </c>
      <c r="E251" s="16" t="s">
        <v>132</v>
      </c>
      <c r="F251" s="16" t="s">
        <v>132</v>
      </c>
      <c r="G251" s="16" t="s">
        <v>132</v>
      </c>
      <c r="H251" s="16" t="s">
        <v>132</v>
      </c>
      <c r="I251" s="18"/>
      <c r="J251" s="18"/>
      <c r="K251" s="18"/>
      <c r="L251" s="18"/>
      <c r="M251" s="18"/>
      <c r="N251" s="16">
        <v>83</v>
      </c>
      <c r="O251" s="16">
        <v>75</v>
      </c>
      <c r="P251" s="16">
        <v>96</v>
      </c>
      <c r="Q251" s="16">
        <v>48</v>
      </c>
      <c r="R251" s="16">
        <v>71</v>
      </c>
      <c r="S251" s="16">
        <v>72</v>
      </c>
      <c r="T251" s="16">
        <v>77</v>
      </c>
      <c r="U251" s="16">
        <v>68</v>
      </c>
      <c r="V251" s="16" t="s">
        <v>135</v>
      </c>
      <c r="W251" s="16">
        <v>590</v>
      </c>
      <c r="X251" s="16">
        <v>100</v>
      </c>
      <c r="Y251" s="16" t="s">
        <v>192</v>
      </c>
      <c r="Z251" s="16" t="s">
        <v>192</v>
      </c>
      <c r="AA251" s="18"/>
      <c r="AB251" s="16" t="s">
        <v>192</v>
      </c>
      <c r="AC251" s="16" t="s">
        <v>192</v>
      </c>
      <c r="AD251" s="18"/>
      <c r="AE251" s="16" t="s">
        <v>192</v>
      </c>
      <c r="AF251" s="16">
        <v>31</v>
      </c>
      <c r="AG251" s="16">
        <v>91</v>
      </c>
      <c r="AH251" s="16" t="s">
        <v>274</v>
      </c>
      <c r="AI251" s="16">
        <v>5</v>
      </c>
    </row>
    <row r="252" spans="1:35">
      <c r="A252" s="16">
        <v>6023</v>
      </c>
      <c r="B252" s="16" t="s">
        <v>155</v>
      </c>
      <c r="C252" s="17" t="s">
        <v>110</v>
      </c>
      <c r="D252" s="16"/>
      <c r="E252" s="16"/>
      <c r="F252" s="16"/>
      <c r="G252" s="18"/>
      <c r="H252" s="18"/>
      <c r="I252" s="18"/>
      <c r="J252" s="18"/>
      <c r="K252" s="18"/>
      <c r="L252" s="18"/>
      <c r="M252" s="18"/>
      <c r="N252" s="16">
        <v>57</v>
      </c>
      <c r="O252" s="16">
        <v>44</v>
      </c>
      <c r="P252" s="16">
        <v>94</v>
      </c>
      <c r="Q252" s="16">
        <v>39</v>
      </c>
      <c r="R252" s="16">
        <v>59</v>
      </c>
      <c r="S252" s="16">
        <v>38</v>
      </c>
      <c r="T252" s="16">
        <v>68</v>
      </c>
      <c r="U252" s="16">
        <v>33</v>
      </c>
      <c r="V252" s="16" t="s">
        <v>135</v>
      </c>
      <c r="W252" s="16">
        <v>432</v>
      </c>
      <c r="X252" s="16">
        <v>100</v>
      </c>
      <c r="Y252" s="16"/>
      <c r="Z252" s="16" t="s">
        <v>192</v>
      </c>
      <c r="AA252" s="18"/>
      <c r="AB252" s="16"/>
      <c r="AC252" s="16" t="s">
        <v>193</v>
      </c>
      <c r="AD252" s="18"/>
      <c r="AE252" s="16" t="s">
        <v>193</v>
      </c>
      <c r="AF252" s="16">
        <v>79</v>
      </c>
      <c r="AG252" s="16">
        <v>99</v>
      </c>
      <c r="AH252" s="16" t="s">
        <v>274</v>
      </c>
      <c r="AI252" s="16">
        <v>5</v>
      </c>
    </row>
    <row r="253" spans="1:35">
      <c r="A253" s="16">
        <v>6028</v>
      </c>
      <c r="B253" s="16" t="s">
        <v>423</v>
      </c>
      <c r="C253" s="17" t="s">
        <v>132</v>
      </c>
      <c r="D253" s="16" t="s">
        <v>132</v>
      </c>
      <c r="E253" s="16" t="s">
        <v>114</v>
      </c>
      <c r="F253" s="16" t="s">
        <v>132</v>
      </c>
      <c r="G253" s="16"/>
      <c r="H253" s="16"/>
      <c r="I253" s="16"/>
      <c r="J253" s="16"/>
      <c r="K253" s="16"/>
      <c r="L253" s="18"/>
      <c r="M253" s="18"/>
      <c r="N253" s="16">
        <v>86</v>
      </c>
      <c r="O253" s="16">
        <v>86</v>
      </c>
      <c r="P253" s="16">
        <v>100</v>
      </c>
      <c r="Q253" s="16">
        <v>66</v>
      </c>
      <c r="R253" s="16">
        <v>76</v>
      </c>
      <c r="S253" s="16">
        <v>74</v>
      </c>
      <c r="T253" s="16">
        <v>73</v>
      </c>
      <c r="U253" s="16">
        <v>77</v>
      </c>
      <c r="V253" s="16" t="s">
        <v>135</v>
      </c>
      <c r="W253" s="16">
        <v>638</v>
      </c>
      <c r="X253" s="16">
        <v>100</v>
      </c>
      <c r="Y253" s="16" t="s">
        <v>192</v>
      </c>
      <c r="Z253" s="16" t="s">
        <v>192</v>
      </c>
      <c r="AA253" s="18"/>
      <c r="AB253" s="16" t="s">
        <v>192</v>
      </c>
      <c r="AC253" s="16" t="s">
        <v>192</v>
      </c>
      <c r="AD253" s="18"/>
      <c r="AE253" s="16" t="s">
        <v>192</v>
      </c>
      <c r="AF253" s="16">
        <v>19</v>
      </c>
      <c r="AG253" s="16">
        <v>82</v>
      </c>
      <c r="AH253" s="16" t="s">
        <v>274</v>
      </c>
      <c r="AI253" s="16">
        <v>5</v>
      </c>
    </row>
    <row r="254" spans="1:35">
      <c r="A254" s="16">
        <v>6030</v>
      </c>
      <c r="B254" s="16" t="s">
        <v>424</v>
      </c>
      <c r="C254" s="17" t="s">
        <v>132</v>
      </c>
      <c r="D254" s="16" t="s">
        <v>132</v>
      </c>
      <c r="E254" s="16" t="s">
        <v>132</v>
      </c>
      <c r="F254" s="16" t="s">
        <v>132</v>
      </c>
      <c r="G254" s="16" t="s">
        <v>132</v>
      </c>
      <c r="H254" s="16" t="s">
        <v>132</v>
      </c>
      <c r="I254" s="16" t="s">
        <v>132</v>
      </c>
      <c r="J254" s="16" t="s">
        <v>114</v>
      </c>
      <c r="K254" s="16" t="s">
        <v>196</v>
      </c>
      <c r="L254" s="16"/>
      <c r="M254" s="16"/>
      <c r="N254" s="16">
        <v>79</v>
      </c>
      <c r="O254" s="16">
        <v>83</v>
      </c>
      <c r="P254" s="16">
        <v>97</v>
      </c>
      <c r="Q254" s="16">
        <v>52</v>
      </c>
      <c r="R254" s="16">
        <v>71</v>
      </c>
      <c r="S254" s="16">
        <v>79</v>
      </c>
      <c r="T254" s="16">
        <v>72</v>
      </c>
      <c r="U254" s="16">
        <v>79</v>
      </c>
      <c r="V254" s="16" t="s">
        <v>135</v>
      </c>
      <c r="W254" s="16">
        <v>612</v>
      </c>
      <c r="X254" s="16">
        <v>100</v>
      </c>
      <c r="Y254" s="16" t="s">
        <v>192</v>
      </c>
      <c r="Z254" s="16" t="s">
        <v>192</v>
      </c>
      <c r="AA254" s="18"/>
      <c r="AB254" s="16" t="s">
        <v>192</v>
      </c>
      <c r="AC254" s="16" t="s">
        <v>192</v>
      </c>
      <c r="AD254" s="18"/>
      <c r="AE254" s="16" t="s">
        <v>192</v>
      </c>
      <c r="AF254" s="16">
        <v>22</v>
      </c>
      <c r="AG254" s="16">
        <v>92</v>
      </c>
      <c r="AH254" s="16" t="s">
        <v>274</v>
      </c>
      <c r="AI254" s="16">
        <v>5</v>
      </c>
    </row>
    <row r="255" spans="1:35">
      <c r="A255" s="16">
        <v>6031</v>
      </c>
      <c r="B255" s="16" t="s">
        <v>425</v>
      </c>
      <c r="C255" s="17" t="s">
        <v>112</v>
      </c>
      <c r="D255" s="16" t="s">
        <v>112</v>
      </c>
      <c r="E255" s="16" t="s">
        <v>116</v>
      </c>
      <c r="F255" s="16" t="s">
        <v>112</v>
      </c>
      <c r="G255" s="16" t="s">
        <v>112</v>
      </c>
      <c r="H255" s="16" t="s">
        <v>110</v>
      </c>
      <c r="I255" s="16" t="s">
        <v>110</v>
      </c>
      <c r="J255" s="16" t="s">
        <v>112</v>
      </c>
      <c r="K255" s="16" t="s">
        <v>110</v>
      </c>
      <c r="L255" s="16" t="s">
        <v>110</v>
      </c>
      <c r="M255" s="16" t="s">
        <v>110</v>
      </c>
      <c r="N255" s="16">
        <v>36</v>
      </c>
      <c r="O255" s="16">
        <v>43</v>
      </c>
      <c r="P255" s="16">
        <v>97</v>
      </c>
      <c r="Q255" s="16">
        <v>19</v>
      </c>
      <c r="R255" s="16">
        <v>59</v>
      </c>
      <c r="S255" s="16">
        <v>68</v>
      </c>
      <c r="T255" s="16">
        <v>71</v>
      </c>
      <c r="U255" s="16">
        <v>67</v>
      </c>
      <c r="V255" s="16" t="s">
        <v>135</v>
      </c>
      <c r="W255" s="16">
        <v>460</v>
      </c>
      <c r="X255" s="16">
        <v>99</v>
      </c>
      <c r="Y255" s="16" t="s">
        <v>192</v>
      </c>
      <c r="Z255" s="16" t="s">
        <v>192</v>
      </c>
      <c r="AA255" s="18"/>
      <c r="AB255" s="16" t="s">
        <v>192</v>
      </c>
      <c r="AC255" s="16" t="s">
        <v>192</v>
      </c>
      <c r="AD255" s="18"/>
      <c r="AE255" s="16" t="s">
        <v>193</v>
      </c>
      <c r="AF255" s="16">
        <v>95</v>
      </c>
      <c r="AG255" s="16">
        <v>100</v>
      </c>
      <c r="AH255" s="16" t="s">
        <v>274</v>
      </c>
      <c r="AI255" s="16">
        <v>5</v>
      </c>
    </row>
    <row r="256" spans="1:35">
      <c r="A256" s="16">
        <v>6033</v>
      </c>
      <c r="B256" s="16" t="s">
        <v>426</v>
      </c>
      <c r="C256" s="17" t="s">
        <v>132</v>
      </c>
      <c r="D256" s="16" t="s">
        <v>114</v>
      </c>
      <c r="E256" s="16" t="s">
        <v>112</v>
      </c>
      <c r="F256" s="16"/>
      <c r="G256" s="16"/>
      <c r="H256" s="16"/>
      <c r="I256" s="16"/>
      <c r="J256" s="16"/>
      <c r="K256" s="16"/>
      <c r="L256" s="16"/>
      <c r="M256" s="18"/>
      <c r="N256" s="16">
        <v>57</v>
      </c>
      <c r="O256" s="16">
        <v>62</v>
      </c>
      <c r="P256" s="16">
        <v>89</v>
      </c>
      <c r="Q256" s="16">
        <v>29</v>
      </c>
      <c r="R256" s="16">
        <v>64</v>
      </c>
      <c r="S256" s="16">
        <v>74</v>
      </c>
      <c r="T256" s="16">
        <v>75</v>
      </c>
      <c r="U256" s="16">
        <v>77</v>
      </c>
      <c r="V256" s="16" t="s">
        <v>135</v>
      </c>
      <c r="W256" s="16">
        <v>527</v>
      </c>
      <c r="X256" s="16">
        <v>100</v>
      </c>
      <c r="Y256" s="16" t="s">
        <v>192</v>
      </c>
      <c r="Z256" s="16" t="s">
        <v>192</v>
      </c>
      <c r="AA256" s="18"/>
      <c r="AB256" s="16" t="s">
        <v>192</v>
      </c>
      <c r="AC256" s="16" t="s">
        <v>192</v>
      </c>
      <c r="AD256" s="18"/>
      <c r="AE256" s="16" t="s">
        <v>192</v>
      </c>
      <c r="AF256" s="16">
        <v>52</v>
      </c>
      <c r="AG256" s="16">
        <v>94</v>
      </c>
      <c r="AH256" s="16" t="s">
        <v>274</v>
      </c>
      <c r="AI256" s="16">
        <v>5</v>
      </c>
    </row>
    <row r="257" spans="1:35">
      <c r="A257" s="16">
        <v>6040</v>
      </c>
      <c r="B257" s="16" t="s">
        <v>427</v>
      </c>
      <c r="C257" s="17" t="s">
        <v>132</v>
      </c>
      <c r="D257" s="16" t="s">
        <v>132</v>
      </c>
      <c r="E257" s="16" t="s">
        <v>132</v>
      </c>
      <c r="F257" s="16" t="s">
        <v>132</v>
      </c>
      <c r="G257" s="16" t="s">
        <v>132</v>
      </c>
      <c r="H257" s="16" t="s">
        <v>132</v>
      </c>
      <c r="I257" s="16" t="s">
        <v>132</v>
      </c>
      <c r="J257" s="16" t="s">
        <v>132</v>
      </c>
      <c r="K257" s="16" t="s">
        <v>114</v>
      </c>
      <c r="L257" s="16" t="s">
        <v>196</v>
      </c>
      <c r="M257" s="16"/>
      <c r="N257" s="16">
        <v>79</v>
      </c>
      <c r="O257" s="16">
        <v>86</v>
      </c>
      <c r="P257" s="16">
        <v>99</v>
      </c>
      <c r="Q257" s="16">
        <v>61</v>
      </c>
      <c r="R257" s="16">
        <v>69</v>
      </c>
      <c r="S257" s="16">
        <v>82</v>
      </c>
      <c r="T257" s="16">
        <v>62</v>
      </c>
      <c r="U257" s="16">
        <v>82</v>
      </c>
      <c r="V257" s="16" t="s">
        <v>135</v>
      </c>
      <c r="W257" s="16">
        <v>620</v>
      </c>
      <c r="X257" s="16">
        <v>100</v>
      </c>
      <c r="Y257" s="16" t="s">
        <v>192</v>
      </c>
      <c r="Z257" s="16" t="s">
        <v>192</v>
      </c>
      <c r="AA257" s="18"/>
      <c r="AB257" s="16" t="s">
        <v>192</v>
      </c>
      <c r="AC257" s="16" t="s">
        <v>192</v>
      </c>
      <c r="AD257" s="18"/>
      <c r="AE257" s="16" t="s">
        <v>192</v>
      </c>
      <c r="AF257" s="16">
        <v>16</v>
      </c>
      <c r="AG257" s="16">
        <v>70</v>
      </c>
      <c r="AH257" s="16" t="s">
        <v>197</v>
      </c>
      <c r="AI257" s="16">
        <v>5</v>
      </c>
    </row>
    <row r="258" spans="1:35">
      <c r="A258" s="16">
        <v>6041</v>
      </c>
      <c r="B258" s="16" t="s">
        <v>428</v>
      </c>
      <c r="C258" s="17" t="s">
        <v>132</v>
      </c>
      <c r="D258" s="16" t="s">
        <v>132</v>
      </c>
      <c r="E258" s="16" t="s">
        <v>114</v>
      </c>
      <c r="F258" s="16" t="s">
        <v>132</v>
      </c>
      <c r="G258" s="16" t="s">
        <v>132</v>
      </c>
      <c r="H258" s="16" t="s">
        <v>114</v>
      </c>
      <c r="I258" s="16" t="s">
        <v>132</v>
      </c>
      <c r="J258" s="16" t="s">
        <v>114</v>
      </c>
      <c r="K258" s="16" t="s">
        <v>112</v>
      </c>
      <c r="L258" s="16" t="s">
        <v>112</v>
      </c>
      <c r="M258" s="16" t="s">
        <v>112</v>
      </c>
      <c r="N258" s="16">
        <v>67</v>
      </c>
      <c r="O258" s="16">
        <v>60</v>
      </c>
      <c r="P258" s="16">
        <v>94</v>
      </c>
      <c r="Q258" s="16">
        <v>36</v>
      </c>
      <c r="R258" s="16">
        <v>67</v>
      </c>
      <c r="S258" s="16">
        <v>64</v>
      </c>
      <c r="T258" s="16">
        <v>74</v>
      </c>
      <c r="U258" s="16">
        <v>68</v>
      </c>
      <c r="V258" s="16" t="s">
        <v>135</v>
      </c>
      <c r="W258" s="16">
        <v>530</v>
      </c>
      <c r="X258" s="16">
        <v>100</v>
      </c>
      <c r="Y258" s="16" t="s">
        <v>192</v>
      </c>
      <c r="Z258" s="16" t="s">
        <v>192</v>
      </c>
      <c r="AA258" s="18"/>
      <c r="AB258" s="16" t="s">
        <v>192</v>
      </c>
      <c r="AC258" s="16" t="s">
        <v>192</v>
      </c>
      <c r="AD258" s="18"/>
      <c r="AE258" s="16" t="s">
        <v>193</v>
      </c>
      <c r="AF258" s="16">
        <v>77</v>
      </c>
      <c r="AG258" s="16">
        <v>97</v>
      </c>
      <c r="AH258" s="16" t="s">
        <v>274</v>
      </c>
      <c r="AI258" s="16">
        <v>5</v>
      </c>
    </row>
    <row r="259" spans="1:35">
      <c r="A259" s="16">
        <v>6042</v>
      </c>
      <c r="B259" s="16" t="s">
        <v>429</v>
      </c>
      <c r="C259" s="17" t="s">
        <v>132</v>
      </c>
      <c r="D259" s="16" t="s">
        <v>112</v>
      </c>
      <c r="E259" s="18"/>
      <c r="F259" s="18"/>
      <c r="G259" s="18"/>
      <c r="H259" s="18"/>
      <c r="I259" s="18"/>
      <c r="J259" s="18"/>
      <c r="K259" s="18"/>
      <c r="L259" s="18"/>
      <c r="M259" s="18"/>
      <c r="N259" s="16">
        <v>83</v>
      </c>
      <c r="O259" s="16">
        <v>75</v>
      </c>
      <c r="P259" s="16">
        <v>100</v>
      </c>
      <c r="Q259" s="16">
        <v>60</v>
      </c>
      <c r="R259" s="16">
        <v>75</v>
      </c>
      <c r="S259" s="16">
        <v>73</v>
      </c>
      <c r="T259" s="16">
        <v>74</v>
      </c>
      <c r="U259" s="16">
        <v>71</v>
      </c>
      <c r="V259" s="16" t="s">
        <v>135</v>
      </c>
      <c r="W259" s="16">
        <v>611</v>
      </c>
      <c r="X259" s="16">
        <v>100</v>
      </c>
      <c r="Y259" s="16" t="s">
        <v>192</v>
      </c>
      <c r="Z259" s="16" t="s">
        <v>192</v>
      </c>
      <c r="AA259" s="18"/>
      <c r="AB259" s="16" t="s">
        <v>193</v>
      </c>
      <c r="AC259" s="16" t="s">
        <v>192</v>
      </c>
      <c r="AD259" s="18"/>
      <c r="AE259" s="16" t="s">
        <v>192</v>
      </c>
      <c r="AF259" s="16">
        <v>43</v>
      </c>
      <c r="AG259" s="16">
        <v>94</v>
      </c>
      <c r="AH259" s="16" t="s">
        <v>274</v>
      </c>
      <c r="AI259" s="16">
        <v>5</v>
      </c>
    </row>
    <row r="260" spans="1:35">
      <c r="A260" s="16">
        <v>6043</v>
      </c>
      <c r="B260" s="16" t="s">
        <v>430</v>
      </c>
      <c r="C260" s="19"/>
      <c r="D260" s="16"/>
      <c r="E260" s="18"/>
      <c r="F260" s="18"/>
      <c r="G260" s="18"/>
      <c r="H260" s="18"/>
      <c r="I260" s="18"/>
      <c r="J260" s="18"/>
      <c r="K260" s="18"/>
      <c r="L260" s="18"/>
      <c r="M260" s="18"/>
      <c r="N260" s="16">
        <v>60</v>
      </c>
      <c r="O260" s="16">
        <v>40</v>
      </c>
      <c r="P260" s="16">
        <v>94</v>
      </c>
      <c r="Q260" s="16">
        <v>39</v>
      </c>
      <c r="R260" s="16">
        <v>73</v>
      </c>
      <c r="S260" s="16">
        <v>36</v>
      </c>
      <c r="T260" s="16">
        <v>73</v>
      </c>
      <c r="U260" s="16">
        <v>36</v>
      </c>
      <c r="V260" s="16" t="s">
        <v>135</v>
      </c>
      <c r="W260" s="16">
        <v>451</v>
      </c>
      <c r="X260" s="16">
        <v>100</v>
      </c>
      <c r="Y260" s="16"/>
      <c r="Z260" s="16" t="s">
        <v>192</v>
      </c>
      <c r="AA260" s="18"/>
      <c r="AB260" s="16"/>
      <c r="AC260" s="16" t="s">
        <v>193</v>
      </c>
      <c r="AD260" s="18"/>
      <c r="AE260" s="16" t="s">
        <v>192</v>
      </c>
      <c r="AF260" s="16">
        <v>64</v>
      </c>
      <c r="AG260" s="16">
        <v>100</v>
      </c>
      <c r="AH260" s="16" t="s">
        <v>274</v>
      </c>
      <c r="AI260" s="16">
        <v>5</v>
      </c>
    </row>
    <row r="261" spans="1:35">
      <c r="A261" s="16">
        <v>6044</v>
      </c>
      <c r="B261" s="16" t="s">
        <v>431</v>
      </c>
      <c r="C261" s="19"/>
      <c r="D261" s="16" t="s">
        <v>116</v>
      </c>
      <c r="E261" s="18"/>
      <c r="F261" s="18"/>
      <c r="G261" s="18"/>
      <c r="H261" s="18"/>
      <c r="I261" s="18"/>
      <c r="J261" s="18"/>
      <c r="K261" s="18"/>
      <c r="L261" s="18"/>
      <c r="M261" s="18"/>
      <c r="N261" s="16">
        <v>10</v>
      </c>
      <c r="O261" s="16">
        <v>10</v>
      </c>
      <c r="P261" s="16">
        <v>94</v>
      </c>
      <c r="Q261" s="16">
        <v>39</v>
      </c>
      <c r="R261" s="16">
        <v>46</v>
      </c>
      <c r="S261" s="16">
        <v>67</v>
      </c>
      <c r="T261" s="16">
        <v>46</v>
      </c>
      <c r="U261" s="16">
        <v>67</v>
      </c>
      <c r="V261" s="16" t="s">
        <v>135</v>
      </c>
      <c r="W261" s="16">
        <v>379</v>
      </c>
      <c r="X261" s="16">
        <v>100</v>
      </c>
      <c r="Y261" s="16" t="s">
        <v>193</v>
      </c>
      <c r="Z261" s="16" t="s">
        <v>193</v>
      </c>
      <c r="AA261" s="18"/>
      <c r="AB261" s="16" t="s">
        <v>193</v>
      </c>
      <c r="AC261" s="16" t="s">
        <v>192</v>
      </c>
      <c r="AD261" s="18"/>
      <c r="AE261" s="16" t="s">
        <v>192</v>
      </c>
      <c r="AF261" s="16">
        <v>67</v>
      </c>
      <c r="AG261" s="16">
        <v>100</v>
      </c>
      <c r="AH261" s="16" t="s">
        <v>274</v>
      </c>
      <c r="AI261" s="16">
        <v>5</v>
      </c>
    </row>
    <row r="262" spans="1:35">
      <c r="A262" s="16">
        <v>6047</v>
      </c>
      <c r="B262" s="16" t="s">
        <v>432</v>
      </c>
      <c r="C262" s="17"/>
      <c r="D262" s="16"/>
      <c r="E262" s="18"/>
      <c r="F262" s="18"/>
      <c r="G262" s="18"/>
      <c r="H262" s="18"/>
      <c r="I262" s="18"/>
      <c r="J262" s="18"/>
      <c r="K262" s="18"/>
      <c r="L262" s="18"/>
      <c r="M262" s="18"/>
      <c r="N262" s="16">
        <v>40</v>
      </c>
      <c r="O262" s="16">
        <v>67</v>
      </c>
      <c r="P262" s="16">
        <v>100</v>
      </c>
      <c r="Q262" s="16">
        <v>39</v>
      </c>
      <c r="R262" s="16">
        <v>64</v>
      </c>
      <c r="S262" s="16">
        <v>71</v>
      </c>
      <c r="T262" s="16">
        <v>64</v>
      </c>
      <c r="U262" s="16">
        <v>71</v>
      </c>
      <c r="V262" s="16" t="s">
        <v>135</v>
      </c>
      <c r="W262" s="16">
        <v>516</v>
      </c>
      <c r="X262" s="16">
        <v>100</v>
      </c>
      <c r="Y262" s="16"/>
      <c r="Z262" s="16" t="s">
        <v>192</v>
      </c>
      <c r="AA262" s="18"/>
      <c r="AB262" s="16"/>
      <c r="AC262" s="16" t="s">
        <v>192</v>
      </c>
      <c r="AD262" s="18"/>
      <c r="AE262" s="16" t="s">
        <v>192</v>
      </c>
      <c r="AF262" s="16">
        <v>88</v>
      </c>
      <c r="AG262" s="16">
        <v>94</v>
      </c>
      <c r="AH262" s="16" t="s">
        <v>274</v>
      </c>
      <c r="AI262" s="16">
        <v>5</v>
      </c>
    </row>
    <row r="263" spans="1:35">
      <c r="A263" s="16">
        <v>6048</v>
      </c>
      <c r="B263" s="16" t="s">
        <v>433</v>
      </c>
      <c r="C263" s="17" t="s">
        <v>132</v>
      </c>
      <c r="D263" s="16" t="s">
        <v>112</v>
      </c>
      <c r="E263" s="18"/>
      <c r="F263" s="18"/>
      <c r="G263" s="18"/>
      <c r="H263" s="18"/>
      <c r="I263" s="18"/>
      <c r="J263" s="18"/>
      <c r="K263" s="18"/>
      <c r="L263" s="18"/>
      <c r="M263" s="18"/>
      <c r="N263" s="16">
        <v>56</v>
      </c>
      <c r="O263" s="16">
        <v>61</v>
      </c>
      <c r="P263" s="16">
        <v>100</v>
      </c>
      <c r="Q263" s="16">
        <v>39</v>
      </c>
      <c r="R263" s="16">
        <v>77</v>
      </c>
      <c r="S263" s="16">
        <v>86</v>
      </c>
      <c r="T263" s="16">
        <v>80</v>
      </c>
      <c r="U263" s="16">
        <v>77</v>
      </c>
      <c r="V263" s="16" t="s">
        <v>135</v>
      </c>
      <c r="W263" s="16">
        <v>576</v>
      </c>
      <c r="X263" s="16">
        <v>98</v>
      </c>
      <c r="Y263" s="16" t="s">
        <v>193</v>
      </c>
      <c r="Z263" s="16" t="s">
        <v>192</v>
      </c>
      <c r="AA263" s="18"/>
      <c r="AB263" s="16" t="s">
        <v>192</v>
      </c>
      <c r="AC263" s="16" t="s">
        <v>192</v>
      </c>
      <c r="AD263" s="18"/>
      <c r="AE263" s="16" t="s">
        <v>192</v>
      </c>
      <c r="AF263" s="16">
        <v>47</v>
      </c>
      <c r="AG263" s="16">
        <v>97</v>
      </c>
      <c r="AH263" s="16" t="s">
        <v>274</v>
      </c>
      <c r="AI263" s="16">
        <v>5</v>
      </c>
    </row>
    <row r="264" spans="1:35">
      <c r="A264" s="16">
        <v>6049</v>
      </c>
      <c r="B264" s="16" t="s">
        <v>434</v>
      </c>
      <c r="C264" s="17"/>
      <c r="D264" s="16"/>
      <c r="E264" s="16"/>
      <c r="F264" s="16"/>
      <c r="G264" s="16"/>
      <c r="H264" s="16"/>
      <c r="I264" s="16"/>
      <c r="J264" s="16"/>
      <c r="K264" s="16"/>
      <c r="L264" s="16"/>
      <c r="M264" s="16"/>
      <c r="N264" s="16">
        <v>36</v>
      </c>
      <c r="O264" s="16">
        <v>27</v>
      </c>
      <c r="P264" s="16">
        <v>94</v>
      </c>
      <c r="Q264" s="16">
        <v>39</v>
      </c>
      <c r="R264" s="16">
        <v>43</v>
      </c>
      <c r="S264" s="16">
        <v>24</v>
      </c>
      <c r="T264" s="16">
        <v>43</v>
      </c>
      <c r="U264" s="16">
        <v>24</v>
      </c>
      <c r="V264" s="16" t="s">
        <v>135</v>
      </c>
      <c r="W264" s="16">
        <v>330</v>
      </c>
      <c r="X264" s="16">
        <v>100</v>
      </c>
      <c r="Y264" s="16"/>
      <c r="Z264" s="16" t="s">
        <v>193</v>
      </c>
      <c r="AA264" s="18"/>
      <c r="AB264" s="16"/>
      <c r="AC264" s="16" t="s">
        <v>193</v>
      </c>
      <c r="AD264" s="18"/>
      <c r="AE264" s="16" t="s">
        <v>192</v>
      </c>
      <c r="AF264" s="16">
        <v>38</v>
      </c>
      <c r="AG264" s="16">
        <v>83</v>
      </c>
      <c r="AH264" s="16" t="s">
        <v>274</v>
      </c>
      <c r="AI264" s="16">
        <v>5</v>
      </c>
    </row>
    <row r="265" spans="1:35">
      <c r="A265" s="16">
        <v>6051</v>
      </c>
      <c r="B265" s="16" t="s">
        <v>435</v>
      </c>
      <c r="C265" s="17" t="s">
        <v>112</v>
      </c>
      <c r="D265" s="16" t="s">
        <v>112</v>
      </c>
      <c r="E265" s="16" t="s">
        <v>116</v>
      </c>
      <c r="F265" s="16" t="s">
        <v>112</v>
      </c>
      <c r="G265" s="16" t="s">
        <v>110</v>
      </c>
      <c r="H265" s="16" t="s">
        <v>112</v>
      </c>
      <c r="I265" s="16" t="s">
        <v>110</v>
      </c>
      <c r="J265" s="16" t="s">
        <v>110</v>
      </c>
      <c r="K265" s="16" t="s">
        <v>110</v>
      </c>
      <c r="L265" s="16" t="s">
        <v>110</v>
      </c>
      <c r="M265" s="16" t="s">
        <v>110</v>
      </c>
      <c r="N265" s="16">
        <v>39</v>
      </c>
      <c r="O265" s="16">
        <v>36</v>
      </c>
      <c r="P265" s="16">
        <v>94</v>
      </c>
      <c r="Q265" s="16">
        <v>19</v>
      </c>
      <c r="R265" s="16">
        <v>58</v>
      </c>
      <c r="S265" s="16">
        <v>62</v>
      </c>
      <c r="T265" s="16">
        <v>76</v>
      </c>
      <c r="U265" s="16">
        <v>72</v>
      </c>
      <c r="V265" s="16" t="s">
        <v>135</v>
      </c>
      <c r="W265" s="16">
        <v>456</v>
      </c>
      <c r="X265" s="16">
        <v>99</v>
      </c>
      <c r="Y265" s="16" t="s">
        <v>192</v>
      </c>
      <c r="Z265" s="16" t="s">
        <v>192</v>
      </c>
      <c r="AA265" s="18"/>
      <c r="AB265" s="16" t="s">
        <v>192</v>
      </c>
      <c r="AC265" s="16" t="s">
        <v>192</v>
      </c>
      <c r="AD265" s="18"/>
      <c r="AE265" s="16" t="s">
        <v>193</v>
      </c>
      <c r="AF265" s="16">
        <v>88</v>
      </c>
      <c r="AG265" s="16">
        <v>100</v>
      </c>
      <c r="AH265" s="16" t="s">
        <v>274</v>
      </c>
      <c r="AI265" s="16">
        <v>5</v>
      </c>
    </row>
    <row r="266" spans="1:35">
      <c r="A266" s="16">
        <v>6052</v>
      </c>
      <c r="B266" s="16" t="s">
        <v>127</v>
      </c>
      <c r="C266" s="17" t="s">
        <v>132</v>
      </c>
      <c r="D266" s="16"/>
      <c r="E266" s="16"/>
      <c r="F266" s="16"/>
      <c r="G266" s="16"/>
      <c r="H266" s="16"/>
      <c r="I266" s="16"/>
      <c r="J266" s="16"/>
      <c r="K266" s="16"/>
      <c r="L266" s="18"/>
      <c r="M266" s="18"/>
      <c r="N266" s="16">
        <v>81</v>
      </c>
      <c r="O266" s="16">
        <v>78</v>
      </c>
      <c r="P266" s="16">
        <v>94</v>
      </c>
      <c r="Q266" s="16">
        <v>39</v>
      </c>
      <c r="R266" s="16">
        <v>74</v>
      </c>
      <c r="S266" s="16">
        <v>66</v>
      </c>
      <c r="T266" s="16">
        <v>76</v>
      </c>
      <c r="U266" s="16">
        <v>58</v>
      </c>
      <c r="V266" s="16" t="s">
        <v>135</v>
      </c>
      <c r="W266" s="16">
        <v>566</v>
      </c>
      <c r="X266" s="16">
        <v>100</v>
      </c>
      <c r="Y266" s="16"/>
      <c r="Z266" s="16" t="s">
        <v>192</v>
      </c>
      <c r="AA266" s="18"/>
      <c r="AB266" s="16"/>
      <c r="AC266" s="16" t="s">
        <v>192</v>
      </c>
      <c r="AD266" s="18"/>
      <c r="AE266" s="16" t="s">
        <v>193</v>
      </c>
      <c r="AF266" s="16">
        <v>54</v>
      </c>
      <c r="AG266" s="16">
        <v>96</v>
      </c>
      <c r="AH266" s="16" t="s">
        <v>274</v>
      </c>
      <c r="AI266" s="16">
        <v>5</v>
      </c>
    </row>
    <row r="267" spans="1:35">
      <c r="A267" s="16">
        <v>6060</v>
      </c>
      <c r="B267" s="16" t="s">
        <v>143</v>
      </c>
      <c r="C267" s="17" t="s">
        <v>132</v>
      </c>
      <c r="D267" s="16" t="s">
        <v>114</v>
      </c>
      <c r="E267" s="16" t="s">
        <v>132</v>
      </c>
      <c r="F267" s="16" t="s">
        <v>114</v>
      </c>
      <c r="G267" s="16" t="s">
        <v>112</v>
      </c>
      <c r="H267" s="16" t="s">
        <v>112</v>
      </c>
      <c r="I267" s="16" t="s">
        <v>110</v>
      </c>
      <c r="J267" s="16" t="s">
        <v>116</v>
      </c>
      <c r="K267" s="16" t="s">
        <v>196</v>
      </c>
      <c r="L267" s="16"/>
      <c r="M267" s="16"/>
      <c r="N267" s="16">
        <v>55</v>
      </c>
      <c r="O267" s="16">
        <v>65</v>
      </c>
      <c r="P267" s="16">
        <v>98</v>
      </c>
      <c r="Q267" s="16">
        <v>43</v>
      </c>
      <c r="R267" s="16">
        <v>67</v>
      </c>
      <c r="S267" s="16">
        <v>70</v>
      </c>
      <c r="T267" s="16">
        <v>82</v>
      </c>
      <c r="U267" s="16">
        <v>69</v>
      </c>
      <c r="V267" s="16" t="s">
        <v>135</v>
      </c>
      <c r="W267" s="16">
        <v>549</v>
      </c>
      <c r="X267" s="16">
        <v>100</v>
      </c>
      <c r="Y267" s="16" t="s">
        <v>192</v>
      </c>
      <c r="Z267" s="16" t="s">
        <v>192</v>
      </c>
      <c r="AA267" s="18"/>
      <c r="AB267" s="16" t="s">
        <v>192</v>
      </c>
      <c r="AC267" s="16" t="s">
        <v>192</v>
      </c>
      <c r="AD267" s="18"/>
      <c r="AE267" s="16" t="s">
        <v>192</v>
      </c>
      <c r="AF267" s="16">
        <v>90</v>
      </c>
      <c r="AG267" s="16">
        <v>94</v>
      </c>
      <c r="AH267" s="16" t="s">
        <v>274</v>
      </c>
      <c r="AI267" s="16">
        <v>5</v>
      </c>
    </row>
    <row r="268" spans="1:35">
      <c r="A268" s="16">
        <v>6061</v>
      </c>
      <c r="B268" s="16" t="s">
        <v>436</v>
      </c>
      <c r="C268" s="17" t="s">
        <v>112</v>
      </c>
      <c r="D268" s="16" t="s">
        <v>112</v>
      </c>
      <c r="E268" s="16" t="s">
        <v>116</v>
      </c>
      <c r="F268" s="16" t="s">
        <v>112</v>
      </c>
      <c r="G268" s="16" t="s">
        <v>110</v>
      </c>
      <c r="H268" s="16" t="s">
        <v>110</v>
      </c>
      <c r="I268" s="16" t="s">
        <v>112</v>
      </c>
      <c r="J268" s="16" t="s">
        <v>112</v>
      </c>
      <c r="K268" s="16" t="s">
        <v>110</v>
      </c>
      <c r="L268" s="16" t="s">
        <v>110</v>
      </c>
      <c r="M268" s="16" t="s">
        <v>110</v>
      </c>
      <c r="N268" s="16">
        <v>36</v>
      </c>
      <c r="O268" s="16">
        <v>35</v>
      </c>
      <c r="P268" s="16">
        <v>92</v>
      </c>
      <c r="Q268" s="16">
        <v>21</v>
      </c>
      <c r="R268" s="16">
        <v>58</v>
      </c>
      <c r="S268" s="16">
        <v>59</v>
      </c>
      <c r="T268" s="16">
        <v>75</v>
      </c>
      <c r="U268" s="16">
        <v>65</v>
      </c>
      <c r="V268" s="16" t="s">
        <v>135</v>
      </c>
      <c r="W268" s="16">
        <v>441</v>
      </c>
      <c r="X268" s="16">
        <v>99</v>
      </c>
      <c r="Y268" s="16" t="s">
        <v>192</v>
      </c>
      <c r="Z268" s="16" t="s">
        <v>192</v>
      </c>
      <c r="AA268" s="18"/>
      <c r="AB268" s="16" t="s">
        <v>192</v>
      </c>
      <c r="AC268" s="16" t="s">
        <v>192</v>
      </c>
      <c r="AD268" s="18"/>
      <c r="AE268" s="16" t="s">
        <v>193</v>
      </c>
      <c r="AF268" s="16">
        <v>90</v>
      </c>
      <c r="AG268" s="16">
        <v>95</v>
      </c>
      <c r="AH268" s="16" t="s">
        <v>274</v>
      </c>
      <c r="AI268" s="16">
        <v>5</v>
      </c>
    </row>
    <row r="269" spans="1:35">
      <c r="A269" s="16">
        <v>6070</v>
      </c>
      <c r="B269" s="16" t="s">
        <v>437</v>
      </c>
      <c r="C269" s="17" t="s">
        <v>114</v>
      </c>
      <c r="D269" s="16" t="s">
        <v>114</v>
      </c>
      <c r="E269" s="16" t="s">
        <v>112</v>
      </c>
      <c r="F269" s="16" t="s">
        <v>112</v>
      </c>
      <c r="G269" s="16" t="s">
        <v>112</v>
      </c>
      <c r="H269" s="16" t="s">
        <v>112</v>
      </c>
      <c r="I269" s="16" t="s">
        <v>110</v>
      </c>
      <c r="J269" s="16" t="s">
        <v>196</v>
      </c>
      <c r="K269" s="16"/>
      <c r="L269" s="16"/>
      <c r="M269" s="16"/>
      <c r="N269" s="16">
        <v>52</v>
      </c>
      <c r="O269" s="16">
        <v>55</v>
      </c>
      <c r="P269" s="16">
        <v>93</v>
      </c>
      <c r="Q269" s="16">
        <v>28</v>
      </c>
      <c r="R269" s="16">
        <v>63</v>
      </c>
      <c r="S269" s="16">
        <v>74</v>
      </c>
      <c r="T269" s="16">
        <v>79</v>
      </c>
      <c r="U269" s="16">
        <v>74</v>
      </c>
      <c r="V269" s="16" t="s">
        <v>135</v>
      </c>
      <c r="W269" s="16">
        <v>518</v>
      </c>
      <c r="X269" s="16">
        <v>100</v>
      </c>
      <c r="Y269" s="16" t="s">
        <v>192</v>
      </c>
      <c r="Z269" s="16" t="s">
        <v>192</v>
      </c>
      <c r="AA269" s="18"/>
      <c r="AB269" s="16" t="s">
        <v>192</v>
      </c>
      <c r="AC269" s="16" t="s">
        <v>192</v>
      </c>
      <c r="AD269" s="18"/>
      <c r="AE269" s="16" t="s">
        <v>192</v>
      </c>
      <c r="AF269" s="16">
        <v>99</v>
      </c>
      <c r="AG269" s="16">
        <v>99</v>
      </c>
      <c r="AH269" s="16" t="s">
        <v>274</v>
      </c>
      <c r="AI269" s="16">
        <v>5</v>
      </c>
    </row>
    <row r="270" spans="1:35">
      <c r="A270" s="16">
        <v>6071</v>
      </c>
      <c r="B270" s="16" t="s">
        <v>438</v>
      </c>
      <c r="C270" s="17" t="s">
        <v>132</v>
      </c>
      <c r="D270" s="16" t="s">
        <v>132</v>
      </c>
      <c r="E270" s="16" t="s">
        <v>132</v>
      </c>
      <c r="F270" s="16" t="s">
        <v>132</v>
      </c>
      <c r="G270" s="16" t="s">
        <v>132</v>
      </c>
      <c r="H270" s="16" t="s">
        <v>132</v>
      </c>
      <c r="I270" s="16" t="s">
        <v>132</v>
      </c>
      <c r="J270" s="16" t="s">
        <v>132</v>
      </c>
      <c r="K270" s="16" t="s">
        <v>112</v>
      </c>
      <c r="L270" s="16" t="s">
        <v>132</v>
      </c>
      <c r="M270" s="16" t="s">
        <v>114</v>
      </c>
      <c r="N270" s="16">
        <v>98</v>
      </c>
      <c r="O270" s="16">
        <v>98</v>
      </c>
      <c r="P270" s="16">
        <v>100</v>
      </c>
      <c r="Q270" s="16">
        <v>92</v>
      </c>
      <c r="R270" s="16">
        <v>76</v>
      </c>
      <c r="S270" s="16">
        <v>81</v>
      </c>
      <c r="T270" s="16">
        <v>91</v>
      </c>
      <c r="U270" s="16">
        <v>94</v>
      </c>
      <c r="V270" s="16" t="s">
        <v>135</v>
      </c>
      <c r="W270" s="16">
        <v>730</v>
      </c>
      <c r="X270" s="16">
        <v>100</v>
      </c>
      <c r="Y270" s="16" t="s">
        <v>192</v>
      </c>
      <c r="Z270" s="16" t="s">
        <v>192</v>
      </c>
      <c r="AA270" s="18"/>
      <c r="AB270" s="16" t="s">
        <v>192</v>
      </c>
      <c r="AC270" s="16" t="s">
        <v>192</v>
      </c>
      <c r="AD270" s="18"/>
      <c r="AE270" s="16" t="s">
        <v>193</v>
      </c>
      <c r="AF270" s="16">
        <v>29</v>
      </c>
      <c r="AG270" s="16">
        <v>75</v>
      </c>
      <c r="AH270" s="16" t="s">
        <v>274</v>
      </c>
      <c r="AI270" s="16">
        <v>5</v>
      </c>
    </row>
    <row r="271" spans="1:35">
      <c r="A271" s="16">
        <v>6081</v>
      </c>
      <c r="B271" s="16" t="s">
        <v>439</v>
      </c>
      <c r="C271" s="17" t="s">
        <v>112</v>
      </c>
      <c r="D271" s="16" t="s">
        <v>112</v>
      </c>
      <c r="E271" s="16" t="s">
        <v>112</v>
      </c>
      <c r="F271" s="16" t="s">
        <v>114</v>
      </c>
      <c r="G271" s="16" t="s">
        <v>112</v>
      </c>
      <c r="H271" s="16" t="s">
        <v>112</v>
      </c>
      <c r="I271" s="16" t="s">
        <v>112</v>
      </c>
      <c r="J271" s="16" t="s">
        <v>112</v>
      </c>
      <c r="K271" s="16" t="s">
        <v>112</v>
      </c>
      <c r="L271" s="16" t="s">
        <v>112</v>
      </c>
      <c r="M271" s="16" t="s">
        <v>110</v>
      </c>
      <c r="N271" s="16">
        <v>48</v>
      </c>
      <c r="O271" s="16">
        <v>46</v>
      </c>
      <c r="P271" s="16">
        <v>86</v>
      </c>
      <c r="Q271" s="16">
        <v>45</v>
      </c>
      <c r="R271" s="16">
        <v>59</v>
      </c>
      <c r="S271" s="16">
        <v>63</v>
      </c>
      <c r="T271" s="16">
        <v>73</v>
      </c>
      <c r="U271" s="16">
        <v>67</v>
      </c>
      <c r="V271" s="16" t="s">
        <v>135</v>
      </c>
      <c r="W271" s="16">
        <v>487</v>
      </c>
      <c r="X271" s="16">
        <v>100</v>
      </c>
      <c r="Y271" s="16" t="s">
        <v>192</v>
      </c>
      <c r="Z271" s="16" t="s">
        <v>192</v>
      </c>
      <c r="AA271" s="18"/>
      <c r="AB271" s="16" t="s">
        <v>192</v>
      </c>
      <c r="AC271" s="16" t="s">
        <v>192</v>
      </c>
      <c r="AD271" s="18"/>
      <c r="AE271" s="16" t="s">
        <v>193</v>
      </c>
      <c r="AF271" s="16">
        <v>82</v>
      </c>
      <c r="AG271" s="16">
        <v>93</v>
      </c>
      <c r="AH271" s="16" t="s">
        <v>274</v>
      </c>
      <c r="AI271" s="16">
        <v>5</v>
      </c>
    </row>
    <row r="272" spans="1:35">
      <c r="A272" s="16">
        <v>6091</v>
      </c>
      <c r="B272" s="16" t="s">
        <v>440</v>
      </c>
      <c r="C272" s="17" t="s">
        <v>112</v>
      </c>
      <c r="D272" s="16" t="s">
        <v>112</v>
      </c>
      <c r="E272" s="16" t="s">
        <v>110</v>
      </c>
      <c r="F272" s="16" t="s">
        <v>112</v>
      </c>
      <c r="G272" s="16" t="s">
        <v>112</v>
      </c>
      <c r="H272" s="16" t="s">
        <v>110</v>
      </c>
      <c r="I272" s="16" t="s">
        <v>112</v>
      </c>
      <c r="J272" s="16" t="s">
        <v>112</v>
      </c>
      <c r="K272" s="16" t="s">
        <v>112</v>
      </c>
      <c r="L272" s="16" t="s">
        <v>110</v>
      </c>
      <c r="M272" s="16" t="s">
        <v>110</v>
      </c>
      <c r="N272" s="16">
        <v>38</v>
      </c>
      <c r="O272" s="16">
        <v>37</v>
      </c>
      <c r="P272" s="16">
        <v>88</v>
      </c>
      <c r="Q272" s="16">
        <v>18</v>
      </c>
      <c r="R272" s="16">
        <v>61</v>
      </c>
      <c r="S272" s="16">
        <v>59</v>
      </c>
      <c r="T272" s="16">
        <v>76</v>
      </c>
      <c r="U272" s="16">
        <v>69</v>
      </c>
      <c r="V272" s="16" t="s">
        <v>135</v>
      </c>
      <c r="W272" s="16">
        <v>446</v>
      </c>
      <c r="X272" s="16">
        <v>99</v>
      </c>
      <c r="Y272" s="16" t="s">
        <v>192</v>
      </c>
      <c r="Z272" s="16" t="s">
        <v>192</v>
      </c>
      <c r="AA272" s="18"/>
      <c r="AB272" s="16" t="s">
        <v>192</v>
      </c>
      <c r="AC272" s="16" t="s">
        <v>192</v>
      </c>
      <c r="AD272" s="18"/>
      <c r="AE272" s="16" t="s">
        <v>193</v>
      </c>
      <c r="AF272" s="16">
        <v>89</v>
      </c>
      <c r="AG272" s="16">
        <v>99</v>
      </c>
      <c r="AH272" s="16" t="s">
        <v>274</v>
      </c>
      <c r="AI272" s="16">
        <v>5</v>
      </c>
    </row>
    <row r="273" spans="1:35">
      <c r="A273" s="16">
        <v>6111</v>
      </c>
      <c r="B273" s="16" t="s">
        <v>441</v>
      </c>
      <c r="C273" s="17" t="s">
        <v>112</v>
      </c>
      <c r="D273" s="16" t="s">
        <v>112</v>
      </c>
      <c r="E273" s="16" t="s">
        <v>112</v>
      </c>
      <c r="F273" s="16" t="s">
        <v>132</v>
      </c>
      <c r="G273" s="16" t="s">
        <v>112</v>
      </c>
      <c r="H273" s="16" t="s">
        <v>112</v>
      </c>
      <c r="I273" s="16" t="s">
        <v>114</v>
      </c>
      <c r="J273" s="16" t="s">
        <v>114</v>
      </c>
      <c r="K273" s="16" t="s">
        <v>112</v>
      </c>
      <c r="L273" s="16" t="s">
        <v>112</v>
      </c>
      <c r="M273" s="16" t="s">
        <v>112</v>
      </c>
      <c r="N273" s="16">
        <v>49</v>
      </c>
      <c r="O273" s="16">
        <v>47</v>
      </c>
      <c r="P273" s="16">
        <v>86</v>
      </c>
      <c r="Q273" s="16">
        <v>25</v>
      </c>
      <c r="R273" s="16">
        <v>56</v>
      </c>
      <c r="S273" s="16">
        <v>61</v>
      </c>
      <c r="T273" s="16">
        <v>70</v>
      </c>
      <c r="U273" s="16">
        <v>67</v>
      </c>
      <c r="V273" s="16" t="s">
        <v>135</v>
      </c>
      <c r="W273" s="16">
        <v>461</v>
      </c>
      <c r="X273" s="16">
        <v>100</v>
      </c>
      <c r="Y273" s="16" t="s">
        <v>192</v>
      </c>
      <c r="Z273" s="16" t="s">
        <v>192</v>
      </c>
      <c r="AA273" s="18"/>
      <c r="AB273" s="16" t="s">
        <v>192</v>
      </c>
      <c r="AC273" s="16" t="s">
        <v>192</v>
      </c>
      <c r="AD273" s="18"/>
      <c r="AE273" s="16" t="s">
        <v>193</v>
      </c>
      <c r="AF273" s="16">
        <v>76</v>
      </c>
      <c r="AG273" s="16">
        <v>85</v>
      </c>
      <c r="AH273" s="16" t="s">
        <v>274</v>
      </c>
      <c r="AI273" s="16">
        <v>5</v>
      </c>
    </row>
    <row r="274" spans="1:35">
      <c r="A274" s="16">
        <v>6121</v>
      </c>
      <c r="B274" s="16" t="s">
        <v>442</v>
      </c>
      <c r="C274" s="17" t="s">
        <v>132</v>
      </c>
      <c r="D274" s="16" t="s">
        <v>132</v>
      </c>
      <c r="E274" s="16" t="s">
        <v>114</v>
      </c>
      <c r="F274" s="16" t="s">
        <v>132</v>
      </c>
      <c r="G274" s="16" t="s">
        <v>112</v>
      </c>
      <c r="H274" s="16" t="s">
        <v>112</v>
      </c>
      <c r="I274" s="16" t="s">
        <v>114</v>
      </c>
      <c r="J274" s="16" t="s">
        <v>114</v>
      </c>
      <c r="K274" s="16" t="s">
        <v>112</v>
      </c>
      <c r="L274" s="16" t="s">
        <v>112</v>
      </c>
      <c r="M274" s="16" t="s">
        <v>112</v>
      </c>
      <c r="N274" s="16">
        <v>73</v>
      </c>
      <c r="O274" s="16">
        <v>70</v>
      </c>
      <c r="P274" s="16">
        <v>95</v>
      </c>
      <c r="Q274" s="16">
        <v>45</v>
      </c>
      <c r="R274" s="16">
        <v>71</v>
      </c>
      <c r="S274" s="16">
        <v>70</v>
      </c>
      <c r="T274" s="16">
        <v>76</v>
      </c>
      <c r="U274" s="16">
        <v>65</v>
      </c>
      <c r="V274" s="16" t="s">
        <v>135</v>
      </c>
      <c r="W274" s="16">
        <v>565</v>
      </c>
      <c r="X274" s="16">
        <v>100</v>
      </c>
      <c r="Y274" s="16" t="s">
        <v>192</v>
      </c>
      <c r="Z274" s="16" t="s">
        <v>192</v>
      </c>
      <c r="AA274" s="18"/>
      <c r="AB274" s="16" t="s">
        <v>192</v>
      </c>
      <c r="AC274" s="16" t="s">
        <v>192</v>
      </c>
      <c r="AD274" s="18"/>
      <c r="AE274" s="16" t="s">
        <v>193</v>
      </c>
      <c r="AF274" s="16">
        <v>80</v>
      </c>
      <c r="AG274" s="16">
        <v>98</v>
      </c>
      <c r="AH274" s="16" t="s">
        <v>274</v>
      </c>
      <c r="AI274" s="16">
        <v>5</v>
      </c>
    </row>
    <row r="275" spans="1:35">
      <c r="A275" s="16">
        <v>6131</v>
      </c>
      <c r="B275" s="16" t="s">
        <v>443</v>
      </c>
      <c r="C275" s="17" t="s">
        <v>114</v>
      </c>
      <c r="D275" s="16" t="s">
        <v>114</v>
      </c>
      <c r="E275" s="16" t="s">
        <v>114</v>
      </c>
      <c r="F275" s="16" t="s">
        <v>132</v>
      </c>
      <c r="G275" s="16" t="s">
        <v>114</v>
      </c>
      <c r="H275" s="16" t="s">
        <v>114</v>
      </c>
      <c r="I275" s="16" t="s">
        <v>114</v>
      </c>
      <c r="J275" s="16" t="s">
        <v>114</v>
      </c>
      <c r="K275" s="16" t="s">
        <v>112</v>
      </c>
      <c r="L275" s="16" t="s">
        <v>112</v>
      </c>
      <c r="M275" s="16" t="s">
        <v>112</v>
      </c>
      <c r="N275" s="16">
        <v>68</v>
      </c>
      <c r="O275" s="16">
        <v>61</v>
      </c>
      <c r="P275" s="16">
        <v>91</v>
      </c>
      <c r="Q275" s="16">
        <v>37</v>
      </c>
      <c r="R275" s="16">
        <v>67</v>
      </c>
      <c r="S275" s="16">
        <v>64</v>
      </c>
      <c r="T275" s="16">
        <v>71</v>
      </c>
      <c r="U275" s="16">
        <v>62</v>
      </c>
      <c r="V275" s="16" t="s">
        <v>135</v>
      </c>
      <c r="W275" s="16">
        <v>521</v>
      </c>
      <c r="X275" s="16">
        <v>100</v>
      </c>
      <c r="Y275" s="16" t="s">
        <v>192</v>
      </c>
      <c r="Z275" s="16" t="s">
        <v>192</v>
      </c>
      <c r="AA275" s="18"/>
      <c r="AB275" s="16" t="s">
        <v>192</v>
      </c>
      <c r="AC275" s="16" t="s">
        <v>192</v>
      </c>
      <c r="AD275" s="18"/>
      <c r="AE275" s="16" t="s">
        <v>193</v>
      </c>
      <c r="AF275" s="16">
        <v>80</v>
      </c>
      <c r="AG275" s="16">
        <v>93</v>
      </c>
      <c r="AH275" s="16" t="s">
        <v>274</v>
      </c>
      <c r="AI275" s="16">
        <v>5</v>
      </c>
    </row>
    <row r="276" spans="1:35">
      <c r="A276" s="16">
        <v>6141</v>
      </c>
      <c r="B276" s="16" t="s">
        <v>444</v>
      </c>
      <c r="C276" s="17" t="s">
        <v>110</v>
      </c>
      <c r="D276" s="16" t="s">
        <v>110</v>
      </c>
      <c r="E276" s="16" t="s">
        <v>110</v>
      </c>
      <c r="F276" s="16" t="s">
        <v>112</v>
      </c>
      <c r="G276" s="16" t="s">
        <v>110</v>
      </c>
      <c r="H276" s="16" t="s">
        <v>116</v>
      </c>
      <c r="I276" s="16" t="s">
        <v>110</v>
      </c>
      <c r="J276" s="16" t="s">
        <v>110</v>
      </c>
      <c r="K276" s="16" t="s">
        <v>110</v>
      </c>
      <c r="L276" s="16" t="s">
        <v>110</v>
      </c>
      <c r="M276" s="16" t="s">
        <v>116</v>
      </c>
      <c r="N276" s="16">
        <v>33</v>
      </c>
      <c r="O276" s="16">
        <v>35</v>
      </c>
      <c r="P276" s="16">
        <v>81</v>
      </c>
      <c r="Q276" s="16">
        <v>16</v>
      </c>
      <c r="R276" s="16">
        <v>54</v>
      </c>
      <c r="S276" s="16">
        <v>59</v>
      </c>
      <c r="T276" s="16">
        <v>75</v>
      </c>
      <c r="U276" s="16">
        <v>64</v>
      </c>
      <c r="V276" s="16" t="s">
        <v>135</v>
      </c>
      <c r="W276" s="16">
        <v>417</v>
      </c>
      <c r="X276" s="16">
        <v>98</v>
      </c>
      <c r="Y276" s="16" t="s">
        <v>192</v>
      </c>
      <c r="Z276" s="16" t="s">
        <v>192</v>
      </c>
      <c r="AA276" s="18"/>
      <c r="AB276" s="16" t="s">
        <v>192</v>
      </c>
      <c r="AC276" s="16" t="s">
        <v>192</v>
      </c>
      <c r="AD276" s="18"/>
      <c r="AE276" s="16" t="s">
        <v>193</v>
      </c>
      <c r="AF276" s="16">
        <v>90</v>
      </c>
      <c r="AG276" s="16">
        <v>100</v>
      </c>
      <c r="AH276" s="16" t="s">
        <v>274</v>
      </c>
      <c r="AI276" s="16">
        <v>5</v>
      </c>
    </row>
    <row r="277" spans="1:35">
      <c r="A277" s="16">
        <v>6151</v>
      </c>
      <c r="B277" s="16" t="s">
        <v>4</v>
      </c>
      <c r="C277" s="17" t="s">
        <v>132</v>
      </c>
      <c r="D277" s="16" t="s">
        <v>132</v>
      </c>
      <c r="E277" s="16" t="s">
        <v>132</v>
      </c>
      <c r="F277" s="16" t="s">
        <v>132</v>
      </c>
      <c r="G277" s="16" t="s">
        <v>132</v>
      </c>
      <c r="H277" s="16" t="s">
        <v>132</v>
      </c>
      <c r="I277" s="16" t="s">
        <v>132</v>
      </c>
      <c r="J277" s="16" t="s">
        <v>132</v>
      </c>
      <c r="K277" s="16" t="s">
        <v>196</v>
      </c>
      <c r="L277" s="18"/>
      <c r="M277" s="18"/>
      <c r="N277" s="16">
        <v>73</v>
      </c>
      <c r="O277" s="16">
        <v>78</v>
      </c>
      <c r="P277" s="16">
        <v>97</v>
      </c>
      <c r="Q277" s="16">
        <v>52</v>
      </c>
      <c r="R277" s="16">
        <v>68</v>
      </c>
      <c r="S277" s="16">
        <v>80</v>
      </c>
      <c r="T277" s="16">
        <v>76</v>
      </c>
      <c r="U277" s="16">
        <v>78</v>
      </c>
      <c r="V277" s="16" t="s">
        <v>135</v>
      </c>
      <c r="W277" s="16">
        <v>602</v>
      </c>
      <c r="X277" s="16">
        <v>100</v>
      </c>
      <c r="Y277" s="16" t="s">
        <v>192</v>
      </c>
      <c r="Z277" s="16" t="s">
        <v>192</v>
      </c>
      <c r="AA277" s="18"/>
      <c r="AB277" s="16" t="s">
        <v>192</v>
      </c>
      <c r="AC277" s="16" t="s">
        <v>192</v>
      </c>
      <c r="AD277" s="18"/>
      <c r="AE277" s="16" t="s">
        <v>193</v>
      </c>
      <c r="AF277" s="16">
        <v>39</v>
      </c>
      <c r="AG277" s="16">
        <v>91</v>
      </c>
      <c r="AH277" s="16" t="s">
        <v>274</v>
      </c>
      <c r="AI277" s="16">
        <v>5</v>
      </c>
    </row>
    <row r="278" spans="1:35">
      <c r="A278" s="16">
        <v>6161</v>
      </c>
      <c r="B278" s="16" t="s">
        <v>445</v>
      </c>
      <c r="C278" s="17" t="s">
        <v>114</v>
      </c>
      <c r="D278" s="16" t="s">
        <v>132</v>
      </c>
      <c r="E278" s="16" t="s">
        <v>114</v>
      </c>
      <c r="F278" s="16" t="s">
        <v>132</v>
      </c>
      <c r="G278" s="16" t="s">
        <v>114</v>
      </c>
      <c r="H278" s="16" t="s">
        <v>114</v>
      </c>
      <c r="I278" s="16" t="s">
        <v>114</v>
      </c>
      <c r="J278" s="16" t="s">
        <v>114</v>
      </c>
      <c r="K278" s="16" t="s">
        <v>196</v>
      </c>
      <c r="L278" s="16"/>
      <c r="M278" s="16"/>
      <c r="N278" s="16">
        <v>62</v>
      </c>
      <c r="O278" s="16">
        <v>57</v>
      </c>
      <c r="P278" s="16">
        <v>97</v>
      </c>
      <c r="Q278" s="16">
        <v>42</v>
      </c>
      <c r="R278" s="16">
        <v>61</v>
      </c>
      <c r="S278" s="16">
        <v>63</v>
      </c>
      <c r="T278" s="16">
        <v>68</v>
      </c>
      <c r="U278" s="16">
        <v>66</v>
      </c>
      <c r="V278" s="16" t="s">
        <v>135</v>
      </c>
      <c r="W278" s="16">
        <v>516</v>
      </c>
      <c r="X278" s="16">
        <v>99</v>
      </c>
      <c r="Y278" s="16" t="s">
        <v>192</v>
      </c>
      <c r="Z278" s="16" t="s">
        <v>192</v>
      </c>
      <c r="AA278" s="18"/>
      <c r="AB278" s="16" t="s">
        <v>192</v>
      </c>
      <c r="AC278" s="16" t="s">
        <v>192</v>
      </c>
      <c r="AD278" s="18"/>
      <c r="AE278" s="16" t="s">
        <v>193</v>
      </c>
      <c r="AF278" s="16">
        <v>65</v>
      </c>
      <c r="AG278" s="16">
        <v>94</v>
      </c>
      <c r="AH278" s="16" t="s">
        <v>274</v>
      </c>
      <c r="AI278" s="16">
        <v>5</v>
      </c>
    </row>
    <row r="279" spans="1:35">
      <c r="A279" s="16">
        <v>6171</v>
      </c>
      <c r="B279" s="16" t="s">
        <v>446</v>
      </c>
      <c r="C279" s="17" t="s">
        <v>132</v>
      </c>
      <c r="D279" s="16" t="s">
        <v>132</v>
      </c>
      <c r="E279" s="16" t="s">
        <v>114</v>
      </c>
      <c r="F279" s="16" t="s">
        <v>132</v>
      </c>
      <c r="G279" s="16" t="s">
        <v>112</v>
      </c>
      <c r="H279" s="16" t="s">
        <v>112</v>
      </c>
      <c r="I279" s="16" t="s">
        <v>114</v>
      </c>
      <c r="J279" s="16" t="s">
        <v>114</v>
      </c>
      <c r="K279" s="16" t="s">
        <v>112</v>
      </c>
      <c r="L279" s="16" t="s">
        <v>112</v>
      </c>
      <c r="M279" s="16" t="s">
        <v>112</v>
      </c>
      <c r="N279" s="16">
        <v>59</v>
      </c>
      <c r="O279" s="16">
        <v>63</v>
      </c>
      <c r="P279" s="16">
        <v>89</v>
      </c>
      <c r="Q279" s="16">
        <v>34</v>
      </c>
      <c r="R279" s="16">
        <v>69</v>
      </c>
      <c r="S279" s="16">
        <v>74</v>
      </c>
      <c r="T279" s="16">
        <v>82</v>
      </c>
      <c r="U279" s="16">
        <v>81</v>
      </c>
      <c r="V279" s="16" t="s">
        <v>135</v>
      </c>
      <c r="W279" s="16">
        <v>551</v>
      </c>
      <c r="X279" s="16">
        <v>100</v>
      </c>
      <c r="Y279" s="16" t="s">
        <v>192</v>
      </c>
      <c r="Z279" s="16" t="s">
        <v>192</v>
      </c>
      <c r="AA279" s="18"/>
      <c r="AB279" s="16" t="s">
        <v>192</v>
      </c>
      <c r="AC279" s="16" t="s">
        <v>192</v>
      </c>
      <c r="AD279" s="18"/>
      <c r="AE279" s="16" t="s">
        <v>193</v>
      </c>
      <c r="AF279" s="16">
        <v>89</v>
      </c>
      <c r="AG279" s="16">
        <v>98</v>
      </c>
      <c r="AH279" s="16" t="s">
        <v>274</v>
      </c>
      <c r="AI279" s="16">
        <v>5</v>
      </c>
    </row>
    <row r="280" spans="1:35">
      <c r="A280" s="16">
        <v>6211</v>
      </c>
      <c r="B280" s="16" t="s">
        <v>5</v>
      </c>
      <c r="C280" s="17" t="s">
        <v>132</v>
      </c>
      <c r="D280" s="16" t="s">
        <v>132</v>
      </c>
      <c r="E280" s="16" t="s">
        <v>132</v>
      </c>
      <c r="F280" s="16" t="s">
        <v>132</v>
      </c>
      <c r="G280" s="16" t="s">
        <v>132</v>
      </c>
      <c r="H280" s="16" t="s">
        <v>114</v>
      </c>
      <c r="I280" s="16" t="s">
        <v>132</v>
      </c>
      <c r="J280" s="16" t="s">
        <v>132</v>
      </c>
      <c r="K280" s="16" t="s">
        <v>132</v>
      </c>
      <c r="L280" s="16" t="s">
        <v>112</v>
      </c>
      <c r="M280" s="16" t="s">
        <v>114</v>
      </c>
      <c r="N280" s="16">
        <v>74</v>
      </c>
      <c r="O280" s="16">
        <v>70</v>
      </c>
      <c r="P280" s="16">
        <v>97</v>
      </c>
      <c r="Q280" s="16">
        <v>46</v>
      </c>
      <c r="R280" s="16">
        <v>67</v>
      </c>
      <c r="S280" s="16">
        <v>69</v>
      </c>
      <c r="T280" s="16">
        <v>71</v>
      </c>
      <c r="U280" s="16">
        <v>62</v>
      </c>
      <c r="V280" s="16" t="s">
        <v>135</v>
      </c>
      <c r="W280" s="16">
        <v>556</v>
      </c>
      <c r="X280" s="16">
        <v>100</v>
      </c>
      <c r="Y280" s="16" t="s">
        <v>192</v>
      </c>
      <c r="Z280" s="16" t="s">
        <v>192</v>
      </c>
      <c r="AA280" s="18"/>
      <c r="AB280" s="16" t="s">
        <v>192</v>
      </c>
      <c r="AC280" s="16" t="s">
        <v>192</v>
      </c>
      <c r="AD280" s="18"/>
      <c r="AE280" s="16" t="s">
        <v>193</v>
      </c>
      <c r="AF280" s="16">
        <v>54</v>
      </c>
      <c r="AG280" s="16">
        <v>86</v>
      </c>
      <c r="AH280" s="16" t="s">
        <v>274</v>
      </c>
      <c r="AI280" s="16">
        <v>5</v>
      </c>
    </row>
    <row r="281" spans="1:35">
      <c r="A281" s="16">
        <v>6221</v>
      </c>
      <c r="B281" s="16" t="s">
        <v>6</v>
      </c>
      <c r="C281" s="17" t="s">
        <v>132</v>
      </c>
      <c r="D281" s="16" t="s">
        <v>132</v>
      </c>
      <c r="E281" s="16" t="s">
        <v>132</v>
      </c>
      <c r="F281" s="16" t="s">
        <v>132</v>
      </c>
      <c r="G281" s="16" t="s">
        <v>132</v>
      </c>
      <c r="H281" s="16" t="s">
        <v>114</v>
      </c>
      <c r="I281" s="16" t="s">
        <v>132</v>
      </c>
      <c r="J281" s="16" t="s">
        <v>132</v>
      </c>
      <c r="K281" s="16" t="s">
        <v>112</v>
      </c>
      <c r="L281" s="16" t="s">
        <v>132</v>
      </c>
      <c r="M281" s="16" t="s">
        <v>132</v>
      </c>
      <c r="N281" s="16">
        <v>71</v>
      </c>
      <c r="O281" s="16">
        <v>69</v>
      </c>
      <c r="P281" s="16">
        <v>95</v>
      </c>
      <c r="Q281" s="16">
        <v>45</v>
      </c>
      <c r="R281" s="16">
        <v>65</v>
      </c>
      <c r="S281" s="16">
        <v>65</v>
      </c>
      <c r="T281" s="16">
        <v>67</v>
      </c>
      <c r="U281" s="16">
        <v>63</v>
      </c>
      <c r="V281" s="16" t="s">
        <v>135</v>
      </c>
      <c r="W281" s="16">
        <v>540</v>
      </c>
      <c r="X281" s="16">
        <v>100</v>
      </c>
      <c r="Y281" s="16" t="s">
        <v>192</v>
      </c>
      <c r="Z281" s="16" t="s">
        <v>192</v>
      </c>
      <c r="AA281" s="18"/>
      <c r="AB281" s="16" t="s">
        <v>192</v>
      </c>
      <c r="AC281" s="16" t="s">
        <v>192</v>
      </c>
      <c r="AD281" s="18"/>
      <c r="AE281" s="16" t="s">
        <v>193</v>
      </c>
      <c r="AF281" s="16">
        <v>51</v>
      </c>
      <c r="AG281" s="16">
        <v>91</v>
      </c>
      <c r="AH281" s="16" t="s">
        <v>274</v>
      </c>
      <c r="AI281" s="16">
        <v>5</v>
      </c>
    </row>
    <row r="282" spans="1:35">
      <c r="A282" s="16">
        <v>6231</v>
      </c>
      <c r="B282" s="16" t="s">
        <v>7</v>
      </c>
      <c r="C282" s="17" t="s">
        <v>112</v>
      </c>
      <c r="D282" s="16" t="s">
        <v>112</v>
      </c>
      <c r="E282" s="16" t="s">
        <v>112</v>
      </c>
      <c r="F282" s="16" t="s">
        <v>132</v>
      </c>
      <c r="G282" s="16" t="s">
        <v>112</v>
      </c>
      <c r="H282" s="16" t="s">
        <v>112</v>
      </c>
      <c r="I282" s="16" t="s">
        <v>114</v>
      </c>
      <c r="J282" s="16" t="s">
        <v>112</v>
      </c>
      <c r="K282" s="16" t="s">
        <v>112</v>
      </c>
      <c r="L282" s="16" t="s">
        <v>110</v>
      </c>
      <c r="M282" s="16" t="s">
        <v>110</v>
      </c>
      <c r="N282" s="16">
        <v>56</v>
      </c>
      <c r="O282" s="16">
        <v>50</v>
      </c>
      <c r="P282" s="16">
        <v>93</v>
      </c>
      <c r="Q282" s="16">
        <v>25</v>
      </c>
      <c r="R282" s="16">
        <v>62</v>
      </c>
      <c r="S282" s="16">
        <v>63</v>
      </c>
      <c r="T282" s="16">
        <v>70</v>
      </c>
      <c r="U282" s="16">
        <v>74</v>
      </c>
      <c r="V282" s="16" t="s">
        <v>135</v>
      </c>
      <c r="W282" s="16">
        <v>493</v>
      </c>
      <c r="X282" s="16">
        <v>99</v>
      </c>
      <c r="Y282" s="16" t="s">
        <v>192</v>
      </c>
      <c r="Z282" s="16" t="s">
        <v>192</v>
      </c>
      <c r="AA282" s="18"/>
      <c r="AB282" s="16" t="s">
        <v>192</v>
      </c>
      <c r="AC282" s="16" t="s">
        <v>192</v>
      </c>
      <c r="AD282" s="18"/>
      <c r="AE282" s="16" t="s">
        <v>193</v>
      </c>
      <c r="AF282" s="16">
        <v>84</v>
      </c>
      <c r="AG282" s="16">
        <v>98</v>
      </c>
      <c r="AH282" s="16" t="s">
        <v>274</v>
      </c>
      <c r="AI282" s="16">
        <v>5</v>
      </c>
    </row>
    <row r="283" spans="1:35">
      <c r="A283" s="16">
        <v>6241</v>
      </c>
      <c r="B283" s="16" t="s">
        <v>447</v>
      </c>
      <c r="C283" s="17" t="s">
        <v>132</v>
      </c>
      <c r="D283" s="16" t="s">
        <v>132</v>
      </c>
      <c r="E283" s="16" t="s">
        <v>132</v>
      </c>
      <c r="F283" s="16" t="s">
        <v>132</v>
      </c>
      <c r="G283" s="16" t="s">
        <v>132</v>
      </c>
      <c r="H283" s="16" t="s">
        <v>114</v>
      </c>
      <c r="I283" s="16" t="s">
        <v>132</v>
      </c>
      <c r="J283" s="16" t="s">
        <v>132</v>
      </c>
      <c r="K283" s="16" t="s">
        <v>112</v>
      </c>
      <c r="L283" s="16" t="s">
        <v>112</v>
      </c>
      <c r="M283" s="16" t="s">
        <v>112</v>
      </c>
      <c r="N283" s="16">
        <v>72</v>
      </c>
      <c r="O283" s="16">
        <v>72</v>
      </c>
      <c r="P283" s="16">
        <v>95</v>
      </c>
      <c r="Q283" s="16">
        <v>48</v>
      </c>
      <c r="R283" s="16">
        <v>66</v>
      </c>
      <c r="S283" s="16">
        <v>72</v>
      </c>
      <c r="T283" s="16">
        <v>74</v>
      </c>
      <c r="U283" s="16">
        <v>68</v>
      </c>
      <c r="V283" s="16" t="s">
        <v>135</v>
      </c>
      <c r="W283" s="16">
        <v>567</v>
      </c>
      <c r="X283" s="16">
        <v>100</v>
      </c>
      <c r="Y283" s="16" t="s">
        <v>192</v>
      </c>
      <c r="Z283" s="16" t="s">
        <v>192</v>
      </c>
      <c r="AA283" s="18"/>
      <c r="AB283" s="16" t="s">
        <v>192</v>
      </c>
      <c r="AC283" s="16" t="s">
        <v>192</v>
      </c>
      <c r="AD283" s="18"/>
      <c r="AE283" s="16" t="s">
        <v>193</v>
      </c>
      <c r="AF283" s="16">
        <v>48</v>
      </c>
      <c r="AG283" s="16">
        <v>76</v>
      </c>
      <c r="AH283" s="16" t="s">
        <v>274</v>
      </c>
      <c r="AI283" s="16">
        <v>5</v>
      </c>
    </row>
    <row r="284" spans="1:35">
      <c r="A284" s="16">
        <v>6251</v>
      </c>
      <c r="B284" s="16" t="s">
        <v>8</v>
      </c>
      <c r="C284" s="17" t="s">
        <v>114</v>
      </c>
      <c r="D284" s="16" t="s">
        <v>114</v>
      </c>
      <c r="E284" s="16" t="s">
        <v>110</v>
      </c>
      <c r="F284" s="16" t="s">
        <v>114</v>
      </c>
      <c r="G284" s="16" t="s">
        <v>112</v>
      </c>
      <c r="H284" s="16" t="s">
        <v>112</v>
      </c>
      <c r="I284" s="16" t="s">
        <v>112</v>
      </c>
      <c r="J284" s="16" t="s">
        <v>112</v>
      </c>
      <c r="K284" s="16" t="s">
        <v>110</v>
      </c>
      <c r="L284" s="16" t="s">
        <v>110</v>
      </c>
      <c r="M284" s="16" t="s">
        <v>110</v>
      </c>
      <c r="N284" s="16">
        <v>50</v>
      </c>
      <c r="O284" s="16">
        <v>50</v>
      </c>
      <c r="P284" s="16">
        <v>93</v>
      </c>
      <c r="Q284" s="16">
        <v>25</v>
      </c>
      <c r="R284" s="16">
        <v>67</v>
      </c>
      <c r="S284" s="16">
        <v>68</v>
      </c>
      <c r="T284" s="16">
        <v>76</v>
      </c>
      <c r="U284" s="16">
        <v>76</v>
      </c>
      <c r="V284" s="16" t="s">
        <v>135</v>
      </c>
      <c r="W284" s="16">
        <v>505</v>
      </c>
      <c r="X284" s="16">
        <v>99</v>
      </c>
      <c r="Y284" s="16" t="s">
        <v>192</v>
      </c>
      <c r="Z284" s="16" t="s">
        <v>192</v>
      </c>
      <c r="AA284" s="18"/>
      <c r="AB284" s="16" t="s">
        <v>192</v>
      </c>
      <c r="AC284" s="16" t="s">
        <v>192</v>
      </c>
      <c r="AD284" s="18"/>
      <c r="AE284" s="16" t="s">
        <v>193</v>
      </c>
      <c r="AF284" s="16">
        <v>89</v>
      </c>
      <c r="AG284" s="16">
        <v>93</v>
      </c>
      <c r="AH284" s="16" t="s">
        <v>274</v>
      </c>
      <c r="AI284" s="16">
        <v>5</v>
      </c>
    </row>
    <row r="285" spans="1:35">
      <c r="A285" s="16">
        <v>6281</v>
      </c>
      <c r="B285" s="16" t="s">
        <v>448</v>
      </c>
      <c r="C285" s="17" t="s">
        <v>112</v>
      </c>
      <c r="D285" s="16" t="s">
        <v>112</v>
      </c>
      <c r="E285" s="16" t="s">
        <v>112</v>
      </c>
      <c r="F285" s="16" t="s">
        <v>112</v>
      </c>
      <c r="G285" s="16" t="s">
        <v>112</v>
      </c>
      <c r="H285" s="16" t="s">
        <v>112</v>
      </c>
      <c r="I285" s="16" t="s">
        <v>112</v>
      </c>
      <c r="J285" s="16" t="s">
        <v>110</v>
      </c>
      <c r="K285" s="16" t="s">
        <v>110</v>
      </c>
      <c r="L285" s="16" t="s">
        <v>110</v>
      </c>
      <c r="M285" s="16" t="s">
        <v>110</v>
      </c>
      <c r="N285" s="16">
        <v>35</v>
      </c>
      <c r="O285" s="16">
        <v>48</v>
      </c>
      <c r="P285" s="16">
        <v>86</v>
      </c>
      <c r="Q285" s="16">
        <v>16</v>
      </c>
      <c r="R285" s="16">
        <v>59</v>
      </c>
      <c r="S285" s="16">
        <v>71</v>
      </c>
      <c r="T285" s="16">
        <v>71</v>
      </c>
      <c r="U285" s="16">
        <v>69</v>
      </c>
      <c r="V285" s="16" t="s">
        <v>135</v>
      </c>
      <c r="W285" s="16">
        <v>455</v>
      </c>
      <c r="X285" s="16">
        <v>99</v>
      </c>
      <c r="Y285" s="16" t="s">
        <v>192</v>
      </c>
      <c r="Z285" s="16" t="s">
        <v>192</v>
      </c>
      <c r="AA285" s="18"/>
      <c r="AB285" s="16" t="s">
        <v>192</v>
      </c>
      <c r="AC285" s="16" t="s">
        <v>192</v>
      </c>
      <c r="AD285" s="18"/>
      <c r="AE285" s="16" t="s">
        <v>193</v>
      </c>
      <c r="AF285" s="16">
        <v>77</v>
      </c>
      <c r="AG285" s="16">
        <v>99</v>
      </c>
      <c r="AH285" s="16" t="s">
        <v>274</v>
      </c>
      <c r="AI285" s="16">
        <v>5</v>
      </c>
    </row>
    <row r="286" spans="1:35">
      <c r="A286" s="16">
        <v>6301</v>
      </c>
      <c r="B286" s="16" t="s">
        <v>449</v>
      </c>
      <c r="C286" s="17" t="s">
        <v>132</v>
      </c>
      <c r="D286" s="16" t="s">
        <v>132</v>
      </c>
      <c r="E286" s="16" t="s">
        <v>114</v>
      </c>
      <c r="F286" s="16" t="s">
        <v>132</v>
      </c>
      <c r="G286" s="16" t="s">
        <v>114</v>
      </c>
      <c r="H286" s="16" t="s">
        <v>112</v>
      </c>
      <c r="I286" s="16" t="s">
        <v>112</v>
      </c>
      <c r="J286" s="16" t="s">
        <v>112</v>
      </c>
      <c r="K286" s="16" t="s">
        <v>112</v>
      </c>
      <c r="L286" s="16" t="s">
        <v>110</v>
      </c>
      <c r="M286" s="16" t="s">
        <v>110</v>
      </c>
      <c r="N286" s="16">
        <v>63</v>
      </c>
      <c r="O286" s="16">
        <v>65</v>
      </c>
      <c r="P286" s="16">
        <v>95</v>
      </c>
      <c r="Q286" s="16">
        <v>43</v>
      </c>
      <c r="R286" s="16">
        <v>63</v>
      </c>
      <c r="S286" s="16">
        <v>70</v>
      </c>
      <c r="T286" s="16">
        <v>76</v>
      </c>
      <c r="U286" s="16">
        <v>71</v>
      </c>
      <c r="V286" s="16" t="s">
        <v>135</v>
      </c>
      <c r="W286" s="16">
        <v>546</v>
      </c>
      <c r="X286" s="16">
        <v>99</v>
      </c>
      <c r="Y286" s="16" t="s">
        <v>192</v>
      </c>
      <c r="Z286" s="16" t="s">
        <v>192</v>
      </c>
      <c r="AA286" s="18"/>
      <c r="AB286" s="16" t="s">
        <v>192</v>
      </c>
      <c r="AC286" s="16" t="s">
        <v>192</v>
      </c>
      <c r="AD286" s="18"/>
      <c r="AE286" s="16" t="s">
        <v>193</v>
      </c>
      <c r="AF286" s="16">
        <v>78</v>
      </c>
      <c r="AG286" s="16">
        <v>96</v>
      </c>
      <c r="AH286" s="16" t="s">
        <v>274</v>
      </c>
      <c r="AI286" s="16">
        <v>5</v>
      </c>
    </row>
    <row r="287" spans="1:35">
      <c r="A287" s="16">
        <v>6331</v>
      </c>
      <c r="B287" s="16" t="s">
        <v>450</v>
      </c>
      <c r="C287" s="17" t="s">
        <v>114</v>
      </c>
      <c r="D287" s="16" t="s">
        <v>112</v>
      </c>
      <c r="E287" s="16" t="s">
        <v>112</v>
      </c>
      <c r="F287" s="16" t="s">
        <v>114</v>
      </c>
      <c r="G287" s="16" t="s">
        <v>112</v>
      </c>
      <c r="H287" s="16" t="s">
        <v>112</v>
      </c>
      <c r="I287" s="16" t="s">
        <v>114</v>
      </c>
      <c r="J287" s="16" t="s">
        <v>112</v>
      </c>
      <c r="K287" s="16" t="s">
        <v>112</v>
      </c>
      <c r="L287" s="16" t="s">
        <v>112</v>
      </c>
      <c r="M287" s="16" t="s">
        <v>112</v>
      </c>
      <c r="N287" s="16">
        <v>51</v>
      </c>
      <c r="O287" s="16">
        <v>56</v>
      </c>
      <c r="P287" s="16">
        <v>93</v>
      </c>
      <c r="Q287" s="16">
        <v>29</v>
      </c>
      <c r="R287" s="16">
        <v>68</v>
      </c>
      <c r="S287" s="16">
        <v>69</v>
      </c>
      <c r="T287" s="16">
        <v>78</v>
      </c>
      <c r="U287" s="16">
        <v>70</v>
      </c>
      <c r="V287" s="16" t="s">
        <v>135</v>
      </c>
      <c r="W287" s="16">
        <v>514</v>
      </c>
      <c r="X287" s="16">
        <v>100</v>
      </c>
      <c r="Y287" s="16" t="s">
        <v>192</v>
      </c>
      <c r="Z287" s="16" t="s">
        <v>192</v>
      </c>
      <c r="AA287" s="18"/>
      <c r="AB287" s="16" t="s">
        <v>192</v>
      </c>
      <c r="AC287" s="16" t="s">
        <v>192</v>
      </c>
      <c r="AD287" s="18"/>
      <c r="AE287" s="16" t="s">
        <v>193</v>
      </c>
      <c r="AF287" s="16">
        <v>85</v>
      </c>
      <c r="AG287" s="16">
        <v>97</v>
      </c>
      <c r="AH287" s="16" t="s">
        <v>274</v>
      </c>
      <c r="AI287" s="16">
        <v>5</v>
      </c>
    </row>
    <row r="288" spans="1:35">
      <c r="A288" s="16">
        <v>6351</v>
      </c>
      <c r="B288" s="16" t="s">
        <v>451</v>
      </c>
      <c r="C288" s="17" t="s">
        <v>114</v>
      </c>
      <c r="D288" s="16" t="s">
        <v>114</v>
      </c>
      <c r="E288" s="16" t="s">
        <v>112</v>
      </c>
      <c r="F288" s="16" t="s">
        <v>114</v>
      </c>
      <c r="G288" s="16" t="s">
        <v>112</v>
      </c>
      <c r="H288" s="16" t="s">
        <v>112</v>
      </c>
      <c r="I288" s="16" t="s">
        <v>112</v>
      </c>
      <c r="J288" s="16" t="s">
        <v>112</v>
      </c>
      <c r="K288" s="16" t="s">
        <v>110</v>
      </c>
      <c r="L288" s="16" t="s">
        <v>110</v>
      </c>
      <c r="M288" s="16" t="s">
        <v>110</v>
      </c>
      <c r="N288" s="16">
        <v>50</v>
      </c>
      <c r="O288" s="16">
        <v>60</v>
      </c>
      <c r="P288" s="16">
        <v>95</v>
      </c>
      <c r="Q288" s="16">
        <v>24</v>
      </c>
      <c r="R288" s="16">
        <v>64</v>
      </c>
      <c r="S288" s="16">
        <v>72</v>
      </c>
      <c r="T288" s="16">
        <v>72</v>
      </c>
      <c r="U288" s="16">
        <v>67</v>
      </c>
      <c r="V288" s="16" t="s">
        <v>135</v>
      </c>
      <c r="W288" s="16">
        <v>504</v>
      </c>
      <c r="X288" s="16">
        <v>99</v>
      </c>
      <c r="Y288" s="16" t="s">
        <v>192</v>
      </c>
      <c r="Z288" s="16" t="s">
        <v>192</v>
      </c>
      <c r="AA288" s="18"/>
      <c r="AB288" s="16" t="s">
        <v>192</v>
      </c>
      <c r="AC288" s="16" t="s">
        <v>192</v>
      </c>
      <c r="AD288" s="18"/>
      <c r="AE288" s="16" t="s">
        <v>193</v>
      </c>
      <c r="AF288" s="16">
        <v>84</v>
      </c>
      <c r="AG288" s="16">
        <v>98</v>
      </c>
      <c r="AH288" s="16" t="s">
        <v>274</v>
      </c>
      <c r="AI288" s="16">
        <v>5</v>
      </c>
    </row>
    <row r="289" spans="1:35">
      <c r="A289" s="16">
        <v>6361</v>
      </c>
      <c r="B289" s="16" t="s">
        <v>452</v>
      </c>
      <c r="C289" s="17" t="s">
        <v>112</v>
      </c>
      <c r="D289" s="16" t="s">
        <v>110</v>
      </c>
      <c r="E289" s="16" t="s">
        <v>110</v>
      </c>
      <c r="F289" s="16" t="s">
        <v>112</v>
      </c>
      <c r="G289" s="16" t="s">
        <v>110</v>
      </c>
      <c r="H289" s="16" t="s">
        <v>110</v>
      </c>
      <c r="I289" s="16" t="s">
        <v>110</v>
      </c>
      <c r="J289" s="16" t="s">
        <v>110</v>
      </c>
      <c r="K289" s="16" t="s">
        <v>110</v>
      </c>
      <c r="L289" s="16" t="s">
        <v>196</v>
      </c>
      <c r="M289" s="16"/>
      <c r="N289" s="16">
        <v>38</v>
      </c>
      <c r="O289" s="16">
        <v>37</v>
      </c>
      <c r="P289" s="16">
        <v>82</v>
      </c>
      <c r="Q289" s="16">
        <v>21</v>
      </c>
      <c r="R289" s="16">
        <v>67</v>
      </c>
      <c r="S289" s="16">
        <v>68</v>
      </c>
      <c r="T289" s="16">
        <v>84</v>
      </c>
      <c r="U289" s="16">
        <v>74</v>
      </c>
      <c r="V289" s="16" t="s">
        <v>135</v>
      </c>
      <c r="W289" s="16">
        <v>471</v>
      </c>
      <c r="X289" s="16">
        <v>99</v>
      </c>
      <c r="Y289" s="16" t="s">
        <v>192</v>
      </c>
      <c r="Z289" s="16" t="s">
        <v>192</v>
      </c>
      <c r="AA289" s="18"/>
      <c r="AB289" s="16" t="s">
        <v>192</v>
      </c>
      <c r="AC289" s="16" t="s">
        <v>192</v>
      </c>
      <c r="AD289" s="18"/>
      <c r="AE289" s="16" t="s">
        <v>193</v>
      </c>
      <c r="AF289" s="16">
        <v>95</v>
      </c>
      <c r="AG289" s="16">
        <v>99</v>
      </c>
      <c r="AH289" s="16" t="s">
        <v>274</v>
      </c>
      <c r="AI289" s="16">
        <v>5</v>
      </c>
    </row>
    <row r="290" spans="1:35">
      <c r="A290" s="16">
        <v>6391</v>
      </c>
      <c r="B290" s="16" t="s">
        <v>9</v>
      </c>
      <c r="C290" s="17" t="s">
        <v>110</v>
      </c>
      <c r="D290" s="16" t="s">
        <v>112</v>
      </c>
      <c r="E290" s="16" t="s">
        <v>116</v>
      </c>
      <c r="F290" s="16" t="s">
        <v>112</v>
      </c>
      <c r="G290" s="16" t="s">
        <v>110</v>
      </c>
      <c r="H290" s="16" t="s">
        <v>116</v>
      </c>
      <c r="I290" s="16" t="s">
        <v>110</v>
      </c>
      <c r="J290" s="16" t="s">
        <v>110</v>
      </c>
      <c r="K290" s="16" t="s">
        <v>110</v>
      </c>
      <c r="L290" s="16" t="s">
        <v>110</v>
      </c>
      <c r="M290" s="16" t="s">
        <v>110</v>
      </c>
      <c r="N290" s="16">
        <v>33</v>
      </c>
      <c r="O290" s="16">
        <v>41</v>
      </c>
      <c r="P290" s="16">
        <v>91</v>
      </c>
      <c r="Q290" s="16">
        <v>16</v>
      </c>
      <c r="R290" s="16">
        <v>53</v>
      </c>
      <c r="S290" s="16">
        <v>60</v>
      </c>
      <c r="T290" s="16">
        <v>68</v>
      </c>
      <c r="U290" s="16">
        <v>69</v>
      </c>
      <c r="V290" s="16" t="s">
        <v>135</v>
      </c>
      <c r="W290" s="16">
        <v>431</v>
      </c>
      <c r="X290" s="16">
        <v>99</v>
      </c>
      <c r="Y290" s="16" t="s">
        <v>192</v>
      </c>
      <c r="Z290" s="16" t="s">
        <v>192</v>
      </c>
      <c r="AA290" s="18"/>
      <c r="AB290" s="16" t="s">
        <v>192</v>
      </c>
      <c r="AC290" s="16" t="s">
        <v>192</v>
      </c>
      <c r="AD290" s="18"/>
      <c r="AE290" s="16" t="s">
        <v>193</v>
      </c>
      <c r="AF290" s="16">
        <v>83</v>
      </c>
      <c r="AG290" s="16">
        <v>99</v>
      </c>
      <c r="AH290" s="16" t="s">
        <v>274</v>
      </c>
      <c r="AI290" s="16">
        <v>5</v>
      </c>
    </row>
    <row r="291" spans="1:35">
      <c r="A291" s="16">
        <v>6411</v>
      </c>
      <c r="B291" s="16" t="s">
        <v>453</v>
      </c>
      <c r="C291" s="17" t="s">
        <v>112</v>
      </c>
      <c r="D291" s="16" t="s">
        <v>112</v>
      </c>
      <c r="E291" s="16" t="s">
        <v>110</v>
      </c>
      <c r="F291" s="16" t="s">
        <v>112</v>
      </c>
      <c r="G291" s="16" t="s">
        <v>112</v>
      </c>
      <c r="H291" s="16" t="s">
        <v>110</v>
      </c>
      <c r="I291" s="16" t="s">
        <v>112</v>
      </c>
      <c r="J291" s="16" t="s">
        <v>112</v>
      </c>
      <c r="K291" s="16" t="s">
        <v>110</v>
      </c>
      <c r="L291" s="16" t="s">
        <v>112</v>
      </c>
      <c r="M291" s="16" t="s">
        <v>110</v>
      </c>
      <c r="N291" s="16">
        <v>44</v>
      </c>
      <c r="O291" s="16">
        <v>42</v>
      </c>
      <c r="P291" s="16">
        <v>86</v>
      </c>
      <c r="Q291" s="16">
        <v>23</v>
      </c>
      <c r="R291" s="16">
        <v>61</v>
      </c>
      <c r="S291" s="16">
        <v>65</v>
      </c>
      <c r="T291" s="16">
        <v>79</v>
      </c>
      <c r="U291" s="16">
        <v>72</v>
      </c>
      <c r="V291" s="16" t="s">
        <v>135</v>
      </c>
      <c r="W291" s="16">
        <v>472</v>
      </c>
      <c r="X291" s="16">
        <v>99</v>
      </c>
      <c r="Y291" s="16" t="s">
        <v>192</v>
      </c>
      <c r="Z291" s="16" t="s">
        <v>192</v>
      </c>
      <c r="AA291" s="18"/>
      <c r="AB291" s="16" t="s">
        <v>192</v>
      </c>
      <c r="AC291" s="16" t="s">
        <v>192</v>
      </c>
      <c r="AD291" s="18"/>
      <c r="AE291" s="16" t="s">
        <v>193</v>
      </c>
      <c r="AF291" s="16">
        <v>87</v>
      </c>
      <c r="AG291" s="16">
        <v>100</v>
      </c>
      <c r="AH291" s="16" t="s">
        <v>274</v>
      </c>
      <c r="AI291" s="16">
        <v>5</v>
      </c>
    </row>
    <row r="292" spans="1:35">
      <c r="A292" s="16">
        <v>6421</v>
      </c>
      <c r="B292" s="16" t="s">
        <v>454</v>
      </c>
      <c r="C292" s="17" t="s">
        <v>114</v>
      </c>
      <c r="D292" s="16" t="s">
        <v>114</v>
      </c>
      <c r="E292" s="16" t="s">
        <v>112</v>
      </c>
      <c r="F292" s="16" t="s">
        <v>132</v>
      </c>
      <c r="G292" s="16" t="s">
        <v>112</v>
      </c>
      <c r="H292" s="16" t="s">
        <v>112</v>
      </c>
      <c r="I292" s="16" t="s">
        <v>114</v>
      </c>
      <c r="J292" s="16" t="s">
        <v>112</v>
      </c>
      <c r="K292" s="16" t="s">
        <v>112</v>
      </c>
      <c r="L292" s="16" t="s">
        <v>112</v>
      </c>
      <c r="M292" s="16" t="s">
        <v>110</v>
      </c>
      <c r="N292" s="16">
        <v>51</v>
      </c>
      <c r="O292" s="16">
        <v>54</v>
      </c>
      <c r="P292" s="16">
        <v>91</v>
      </c>
      <c r="Q292" s="16">
        <v>29</v>
      </c>
      <c r="R292" s="16">
        <v>61</v>
      </c>
      <c r="S292" s="16">
        <v>67</v>
      </c>
      <c r="T292" s="16">
        <v>80</v>
      </c>
      <c r="U292" s="16">
        <v>71</v>
      </c>
      <c r="V292" s="16" t="s">
        <v>135</v>
      </c>
      <c r="W292" s="16">
        <v>504</v>
      </c>
      <c r="X292" s="16">
        <v>100</v>
      </c>
      <c r="Y292" s="16" t="s">
        <v>192</v>
      </c>
      <c r="Z292" s="16" t="s">
        <v>192</v>
      </c>
      <c r="AA292" s="18"/>
      <c r="AB292" s="16" t="s">
        <v>192</v>
      </c>
      <c r="AC292" s="16" t="s">
        <v>192</v>
      </c>
      <c r="AD292" s="18"/>
      <c r="AE292" s="16" t="s">
        <v>193</v>
      </c>
      <c r="AF292" s="16">
        <v>87</v>
      </c>
      <c r="AG292" s="16">
        <v>97</v>
      </c>
      <c r="AH292" s="16" t="s">
        <v>274</v>
      </c>
      <c r="AI292" s="16">
        <v>5</v>
      </c>
    </row>
    <row r="293" spans="1:35">
      <c r="A293" s="16">
        <v>6431</v>
      </c>
      <c r="B293" s="16" t="s">
        <v>455</v>
      </c>
      <c r="C293" s="17" t="s">
        <v>112</v>
      </c>
      <c r="D293" s="16" t="s">
        <v>112</v>
      </c>
      <c r="E293" s="16" t="s">
        <v>110</v>
      </c>
      <c r="F293" s="16" t="s">
        <v>112</v>
      </c>
      <c r="G293" s="16" t="s">
        <v>112</v>
      </c>
      <c r="H293" s="16" t="s">
        <v>110</v>
      </c>
      <c r="I293" s="16" t="s">
        <v>112</v>
      </c>
      <c r="J293" s="16" t="s">
        <v>112</v>
      </c>
      <c r="K293" s="16" t="s">
        <v>112</v>
      </c>
      <c r="L293" s="16" t="s">
        <v>112</v>
      </c>
      <c r="M293" s="16" t="s">
        <v>110</v>
      </c>
      <c r="N293" s="16">
        <v>47</v>
      </c>
      <c r="O293" s="16">
        <v>45</v>
      </c>
      <c r="P293" s="16">
        <v>88</v>
      </c>
      <c r="Q293" s="16">
        <v>22</v>
      </c>
      <c r="R293" s="16">
        <v>68</v>
      </c>
      <c r="S293" s="16">
        <v>67</v>
      </c>
      <c r="T293" s="16">
        <v>81</v>
      </c>
      <c r="U293" s="16">
        <v>63</v>
      </c>
      <c r="V293" s="16" t="s">
        <v>135</v>
      </c>
      <c r="W293" s="16">
        <v>481</v>
      </c>
      <c r="X293" s="16">
        <v>99</v>
      </c>
      <c r="Y293" s="16" t="s">
        <v>192</v>
      </c>
      <c r="Z293" s="16" t="s">
        <v>192</v>
      </c>
      <c r="AA293" s="18"/>
      <c r="AB293" s="16" t="s">
        <v>192</v>
      </c>
      <c r="AC293" s="16" t="s">
        <v>192</v>
      </c>
      <c r="AD293" s="18"/>
      <c r="AE293" s="16" t="s">
        <v>193</v>
      </c>
      <c r="AF293" s="16">
        <v>87</v>
      </c>
      <c r="AG293" s="16">
        <v>97</v>
      </c>
      <c r="AH293" s="16" t="s">
        <v>274</v>
      </c>
      <c r="AI293" s="16">
        <v>5</v>
      </c>
    </row>
    <row r="294" spans="1:35">
      <c r="A294" s="16">
        <v>6441</v>
      </c>
      <c r="B294" s="16" t="s">
        <v>456</v>
      </c>
      <c r="C294" s="17" t="s">
        <v>132</v>
      </c>
      <c r="D294" s="16" t="s">
        <v>132</v>
      </c>
      <c r="E294" s="16" t="s">
        <v>132</v>
      </c>
      <c r="F294" s="16" t="s">
        <v>132</v>
      </c>
      <c r="G294" s="16" t="s">
        <v>114</v>
      </c>
      <c r="H294" s="16" t="s">
        <v>114</v>
      </c>
      <c r="I294" s="16" t="s">
        <v>114</v>
      </c>
      <c r="J294" s="16" t="s">
        <v>132</v>
      </c>
      <c r="K294" s="16" t="s">
        <v>112</v>
      </c>
      <c r="L294" s="16" t="s">
        <v>112</v>
      </c>
      <c r="M294" s="16" t="s">
        <v>132</v>
      </c>
      <c r="N294" s="16">
        <v>74</v>
      </c>
      <c r="O294" s="16">
        <v>71</v>
      </c>
      <c r="P294" s="16">
        <v>95</v>
      </c>
      <c r="Q294" s="16">
        <v>44</v>
      </c>
      <c r="R294" s="16">
        <v>69</v>
      </c>
      <c r="S294" s="16">
        <v>66</v>
      </c>
      <c r="T294" s="16">
        <v>76</v>
      </c>
      <c r="U294" s="16">
        <v>68</v>
      </c>
      <c r="V294" s="16" t="s">
        <v>135</v>
      </c>
      <c r="W294" s="16">
        <v>563</v>
      </c>
      <c r="X294" s="16">
        <v>100</v>
      </c>
      <c r="Y294" s="16" t="s">
        <v>192</v>
      </c>
      <c r="Z294" s="16" t="s">
        <v>192</v>
      </c>
      <c r="AA294" s="18"/>
      <c r="AB294" s="16" t="s">
        <v>192</v>
      </c>
      <c r="AC294" s="16" t="s">
        <v>192</v>
      </c>
      <c r="AD294" s="18"/>
      <c r="AE294" s="16" t="s">
        <v>193</v>
      </c>
      <c r="AF294" s="16">
        <v>72</v>
      </c>
      <c r="AG294" s="16">
        <v>93</v>
      </c>
      <c r="AH294" s="16" t="s">
        <v>274</v>
      </c>
      <c r="AI294" s="16">
        <v>5</v>
      </c>
    </row>
    <row r="295" spans="1:35">
      <c r="A295" s="16">
        <v>6481</v>
      </c>
      <c r="B295" s="16" t="s">
        <v>457</v>
      </c>
      <c r="C295" s="17" t="s">
        <v>110</v>
      </c>
      <c r="D295" s="16" t="s">
        <v>110</v>
      </c>
      <c r="E295" s="16" t="s">
        <v>131</v>
      </c>
      <c r="F295" s="16" t="s">
        <v>112</v>
      </c>
      <c r="G295" s="16" t="s">
        <v>110</v>
      </c>
      <c r="H295" s="16" t="s">
        <v>116</v>
      </c>
      <c r="I295" s="16" t="s">
        <v>110</v>
      </c>
      <c r="J295" s="16" t="s">
        <v>112</v>
      </c>
      <c r="K295" s="16" t="s">
        <v>110</v>
      </c>
      <c r="L295" s="16" t="s">
        <v>110</v>
      </c>
      <c r="M295" s="16" t="s">
        <v>110</v>
      </c>
      <c r="N295" s="16">
        <v>36</v>
      </c>
      <c r="O295" s="16">
        <v>31</v>
      </c>
      <c r="P295" s="16">
        <v>89</v>
      </c>
      <c r="Q295" s="16">
        <v>15</v>
      </c>
      <c r="R295" s="16">
        <v>56</v>
      </c>
      <c r="S295" s="16">
        <v>63</v>
      </c>
      <c r="T295" s="16">
        <v>73</v>
      </c>
      <c r="U295" s="16">
        <v>68</v>
      </c>
      <c r="V295" s="16" t="s">
        <v>135</v>
      </c>
      <c r="W295" s="16">
        <v>431</v>
      </c>
      <c r="X295" s="16">
        <v>99</v>
      </c>
      <c r="Y295" s="16" t="s">
        <v>192</v>
      </c>
      <c r="Z295" s="16" t="s">
        <v>192</v>
      </c>
      <c r="AA295" s="18"/>
      <c r="AB295" s="16" t="s">
        <v>192</v>
      </c>
      <c r="AC295" s="16" t="s">
        <v>192</v>
      </c>
      <c r="AD295" s="18"/>
      <c r="AE295" s="16" t="s">
        <v>193</v>
      </c>
      <c r="AF295" s="16">
        <v>90</v>
      </c>
      <c r="AG295" s="16">
        <v>100</v>
      </c>
      <c r="AH295" s="16" t="s">
        <v>274</v>
      </c>
      <c r="AI295" s="16">
        <v>5</v>
      </c>
    </row>
    <row r="296" spans="1:35">
      <c r="A296" s="16">
        <v>6501</v>
      </c>
      <c r="B296" s="16" t="s">
        <v>458</v>
      </c>
      <c r="C296" s="17" t="s">
        <v>132</v>
      </c>
      <c r="D296" s="16" t="s">
        <v>132</v>
      </c>
      <c r="E296" s="16" t="s">
        <v>112</v>
      </c>
      <c r="F296" s="16" t="s">
        <v>132</v>
      </c>
      <c r="G296" s="16" t="s">
        <v>114</v>
      </c>
      <c r="H296" s="16" t="s">
        <v>114</v>
      </c>
      <c r="I296" s="16" t="s">
        <v>114</v>
      </c>
      <c r="J296" s="16" t="s">
        <v>132</v>
      </c>
      <c r="K296" s="16" t="s">
        <v>112</v>
      </c>
      <c r="L296" s="16" t="s">
        <v>112</v>
      </c>
      <c r="M296" s="16" t="s">
        <v>112</v>
      </c>
      <c r="N296" s="16">
        <v>62</v>
      </c>
      <c r="O296" s="16">
        <v>64</v>
      </c>
      <c r="P296" s="16">
        <v>93</v>
      </c>
      <c r="Q296" s="16">
        <v>40</v>
      </c>
      <c r="R296" s="16">
        <v>66</v>
      </c>
      <c r="S296" s="16">
        <v>66</v>
      </c>
      <c r="T296" s="16">
        <v>72</v>
      </c>
      <c r="U296" s="16">
        <v>63</v>
      </c>
      <c r="V296" s="16" t="s">
        <v>135</v>
      </c>
      <c r="W296" s="16">
        <v>526</v>
      </c>
      <c r="X296" s="16">
        <v>100</v>
      </c>
      <c r="Y296" s="16" t="s">
        <v>192</v>
      </c>
      <c r="Z296" s="16" t="s">
        <v>192</v>
      </c>
      <c r="AA296" s="18"/>
      <c r="AB296" s="16" t="s">
        <v>192</v>
      </c>
      <c r="AC296" s="16" t="s">
        <v>192</v>
      </c>
      <c r="AD296" s="18"/>
      <c r="AE296" s="16" t="s">
        <v>193</v>
      </c>
      <c r="AF296" s="16">
        <v>74</v>
      </c>
      <c r="AG296" s="16">
        <v>95</v>
      </c>
      <c r="AH296" s="16" t="s">
        <v>274</v>
      </c>
      <c r="AI296" s="16">
        <v>5</v>
      </c>
    </row>
    <row r="297" spans="1:35">
      <c r="A297" s="16">
        <v>6521</v>
      </c>
      <c r="B297" s="16" t="s">
        <v>459</v>
      </c>
      <c r="C297" s="17" t="s">
        <v>114</v>
      </c>
      <c r="D297" s="16" t="s">
        <v>112</v>
      </c>
      <c r="E297" s="16" t="s">
        <v>112</v>
      </c>
      <c r="F297" s="16" t="s">
        <v>132</v>
      </c>
      <c r="G297" s="16" t="s">
        <v>112</v>
      </c>
      <c r="H297" s="16" t="s">
        <v>112</v>
      </c>
      <c r="I297" s="16" t="s">
        <v>112</v>
      </c>
      <c r="J297" s="16" t="s">
        <v>112</v>
      </c>
      <c r="K297" s="16" t="s">
        <v>112</v>
      </c>
      <c r="L297" s="16" t="s">
        <v>112</v>
      </c>
      <c r="M297" s="16" t="s">
        <v>112</v>
      </c>
      <c r="N297" s="16">
        <v>61</v>
      </c>
      <c r="O297" s="16">
        <v>55</v>
      </c>
      <c r="P297" s="16">
        <v>89</v>
      </c>
      <c r="Q297" s="16">
        <v>34</v>
      </c>
      <c r="R297" s="16">
        <v>68</v>
      </c>
      <c r="S297" s="16">
        <v>67</v>
      </c>
      <c r="T297" s="16">
        <v>75</v>
      </c>
      <c r="U297" s="16">
        <v>70</v>
      </c>
      <c r="V297" s="16" t="s">
        <v>135</v>
      </c>
      <c r="W297" s="16">
        <v>519</v>
      </c>
      <c r="X297" s="16">
        <v>100</v>
      </c>
      <c r="Y297" s="16" t="s">
        <v>192</v>
      </c>
      <c r="Z297" s="16" t="s">
        <v>192</v>
      </c>
      <c r="AA297" s="18"/>
      <c r="AB297" s="16" t="s">
        <v>192</v>
      </c>
      <c r="AC297" s="16" t="s">
        <v>192</v>
      </c>
      <c r="AD297" s="18"/>
      <c r="AE297" s="16" t="s">
        <v>193</v>
      </c>
      <c r="AF297" s="16">
        <v>75</v>
      </c>
      <c r="AG297" s="16">
        <v>95</v>
      </c>
      <c r="AH297" s="16" t="s">
        <v>274</v>
      </c>
      <c r="AI297" s="16">
        <v>5</v>
      </c>
    </row>
    <row r="298" spans="1:35">
      <c r="A298" s="16">
        <v>6541</v>
      </c>
      <c r="B298" s="16" t="s">
        <v>10</v>
      </c>
      <c r="C298" s="17" t="s">
        <v>132</v>
      </c>
      <c r="D298" s="16" t="s">
        <v>132</v>
      </c>
      <c r="E298" s="16" t="s">
        <v>114</v>
      </c>
      <c r="F298" s="16" t="s">
        <v>132</v>
      </c>
      <c r="G298" s="16" t="s">
        <v>112</v>
      </c>
      <c r="H298" s="16" t="s">
        <v>114</v>
      </c>
      <c r="I298" s="16" t="s">
        <v>114</v>
      </c>
      <c r="J298" s="16" t="s">
        <v>114</v>
      </c>
      <c r="K298" s="16" t="s">
        <v>112</v>
      </c>
      <c r="L298" s="16" t="s">
        <v>112</v>
      </c>
      <c r="M298" s="16" t="s">
        <v>112</v>
      </c>
      <c r="N298" s="16">
        <v>69</v>
      </c>
      <c r="O298" s="16">
        <v>77</v>
      </c>
      <c r="P298" s="16">
        <v>92</v>
      </c>
      <c r="Q298" s="16">
        <v>43</v>
      </c>
      <c r="R298" s="16">
        <v>62</v>
      </c>
      <c r="S298" s="16">
        <v>74</v>
      </c>
      <c r="T298" s="16">
        <v>71</v>
      </c>
      <c r="U298" s="16">
        <v>77</v>
      </c>
      <c r="V298" s="16" t="s">
        <v>135</v>
      </c>
      <c r="W298" s="16">
        <v>565</v>
      </c>
      <c r="X298" s="16">
        <v>99</v>
      </c>
      <c r="Y298" s="16" t="s">
        <v>192</v>
      </c>
      <c r="Z298" s="16" t="s">
        <v>192</v>
      </c>
      <c r="AA298" s="18"/>
      <c r="AB298" s="16" t="s">
        <v>192</v>
      </c>
      <c r="AC298" s="16" t="s">
        <v>192</v>
      </c>
      <c r="AD298" s="18"/>
      <c r="AE298" s="16" t="s">
        <v>193</v>
      </c>
      <c r="AF298" s="16">
        <v>65</v>
      </c>
      <c r="AG298" s="16">
        <v>74</v>
      </c>
      <c r="AH298" s="16" t="s">
        <v>274</v>
      </c>
      <c r="AI298" s="16">
        <v>5</v>
      </c>
    </row>
    <row r="299" spans="1:35">
      <c r="A299" s="16">
        <v>6571</v>
      </c>
      <c r="B299" s="16" t="s">
        <v>11</v>
      </c>
      <c r="C299" s="17" t="s">
        <v>112</v>
      </c>
      <c r="D299" s="16" t="s">
        <v>112</v>
      </c>
      <c r="E299" s="16" t="s">
        <v>110</v>
      </c>
      <c r="F299" s="16" t="s">
        <v>114</v>
      </c>
      <c r="G299" s="16" t="s">
        <v>112</v>
      </c>
      <c r="H299" s="16" t="s">
        <v>112</v>
      </c>
      <c r="I299" s="16" t="s">
        <v>112</v>
      </c>
      <c r="J299" s="16" t="s">
        <v>112</v>
      </c>
      <c r="K299" s="16" t="s">
        <v>112</v>
      </c>
      <c r="L299" s="16" t="s">
        <v>112</v>
      </c>
      <c r="M299" s="16" t="s">
        <v>110</v>
      </c>
      <c r="N299" s="16">
        <v>47</v>
      </c>
      <c r="O299" s="16">
        <v>41</v>
      </c>
      <c r="P299" s="16">
        <v>90</v>
      </c>
      <c r="Q299" s="16">
        <v>15</v>
      </c>
      <c r="R299" s="16">
        <v>61</v>
      </c>
      <c r="S299" s="16">
        <v>63</v>
      </c>
      <c r="T299" s="16">
        <v>77</v>
      </c>
      <c r="U299" s="16">
        <v>72</v>
      </c>
      <c r="V299" s="16" t="s">
        <v>135</v>
      </c>
      <c r="W299" s="16">
        <v>466</v>
      </c>
      <c r="X299" s="16">
        <v>100</v>
      </c>
      <c r="Y299" s="16" t="s">
        <v>192</v>
      </c>
      <c r="Z299" s="16" t="s">
        <v>192</v>
      </c>
      <c r="AA299" s="18"/>
      <c r="AB299" s="16" t="s">
        <v>192</v>
      </c>
      <c r="AC299" s="16" t="s">
        <v>192</v>
      </c>
      <c r="AD299" s="18"/>
      <c r="AE299" s="16" t="s">
        <v>193</v>
      </c>
      <c r="AF299" s="16">
        <v>75</v>
      </c>
      <c r="AG299" s="16">
        <v>99</v>
      </c>
      <c r="AH299" s="16" t="s">
        <v>274</v>
      </c>
      <c r="AI299" s="16">
        <v>5</v>
      </c>
    </row>
    <row r="300" spans="1:35">
      <c r="A300" s="16">
        <v>6591</v>
      </c>
      <c r="B300" s="16" t="s">
        <v>460</v>
      </c>
      <c r="C300" s="17" t="s">
        <v>112</v>
      </c>
      <c r="D300" s="16" t="s">
        <v>112</v>
      </c>
      <c r="E300" s="16" t="s">
        <v>112</v>
      </c>
      <c r="F300" s="16" t="s">
        <v>114</v>
      </c>
      <c r="G300" s="16" t="s">
        <v>112</v>
      </c>
      <c r="H300" s="16" t="s">
        <v>112</v>
      </c>
      <c r="I300" s="16" t="s">
        <v>112</v>
      </c>
      <c r="J300" s="16" t="s">
        <v>112</v>
      </c>
      <c r="K300" s="16" t="s">
        <v>110</v>
      </c>
      <c r="L300" s="16" t="s">
        <v>110</v>
      </c>
      <c r="M300" s="16" t="s">
        <v>110</v>
      </c>
      <c r="N300" s="16">
        <v>49</v>
      </c>
      <c r="O300" s="16">
        <v>43</v>
      </c>
      <c r="P300" s="16">
        <v>88</v>
      </c>
      <c r="Q300" s="16">
        <v>17</v>
      </c>
      <c r="R300" s="16">
        <v>60</v>
      </c>
      <c r="S300" s="16">
        <v>59</v>
      </c>
      <c r="T300" s="16">
        <v>72</v>
      </c>
      <c r="U300" s="16">
        <v>66</v>
      </c>
      <c r="V300" s="16" t="s">
        <v>135</v>
      </c>
      <c r="W300" s="16">
        <v>454</v>
      </c>
      <c r="X300" s="16">
        <v>99</v>
      </c>
      <c r="Y300" s="16" t="s">
        <v>192</v>
      </c>
      <c r="Z300" s="16" t="s">
        <v>192</v>
      </c>
      <c r="AA300" s="18"/>
      <c r="AB300" s="16" t="s">
        <v>192</v>
      </c>
      <c r="AC300" s="16" t="s">
        <v>192</v>
      </c>
      <c r="AD300" s="18"/>
      <c r="AE300" s="16" t="s">
        <v>193</v>
      </c>
      <c r="AF300" s="16">
        <v>80</v>
      </c>
      <c r="AG300" s="16">
        <v>99</v>
      </c>
      <c r="AH300" s="16" t="s">
        <v>274</v>
      </c>
      <c r="AI300" s="16">
        <v>5</v>
      </c>
    </row>
    <row r="301" spans="1:35">
      <c r="A301" s="16">
        <v>6611</v>
      </c>
      <c r="B301" s="16" t="s">
        <v>461</v>
      </c>
      <c r="C301" s="17" t="s">
        <v>132</v>
      </c>
      <c r="D301" s="16" t="s">
        <v>132</v>
      </c>
      <c r="E301" s="16" t="s">
        <v>110</v>
      </c>
      <c r="F301" s="16"/>
      <c r="G301" s="16"/>
      <c r="H301" s="16"/>
      <c r="I301" s="16"/>
      <c r="J301" s="16"/>
      <c r="K301" s="16"/>
      <c r="L301" s="16"/>
      <c r="M301" s="16"/>
      <c r="N301" s="16">
        <v>58</v>
      </c>
      <c r="O301" s="16">
        <v>63</v>
      </c>
      <c r="P301" s="16">
        <v>92</v>
      </c>
      <c r="Q301" s="16">
        <v>30</v>
      </c>
      <c r="R301" s="16">
        <v>65</v>
      </c>
      <c r="S301" s="16">
        <v>74</v>
      </c>
      <c r="T301" s="16">
        <v>75</v>
      </c>
      <c r="U301" s="16">
        <v>76</v>
      </c>
      <c r="V301" s="16" t="s">
        <v>135</v>
      </c>
      <c r="W301" s="16">
        <v>533</v>
      </c>
      <c r="X301" s="16">
        <v>100</v>
      </c>
      <c r="Y301" s="16" t="s">
        <v>192</v>
      </c>
      <c r="Z301" s="16" t="s">
        <v>192</v>
      </c>
      <c r="AA301" s="18"/>
      <c r="AB301" s="16" t="s">
        <v>192</v>
      </c>
      <c r="AC301" s="16" t="s">
        <v>192</v>
      </c>
      <c r="AD301" s="18"/>
      <c r="AE301" s="16" t="s">
        <v>193</v>
      </c>
      <c r="AF301" s="16">
        <v>72</v>
      </c>
      <c r="AG301" s="16">
        <v>96</v>
      </c>
      <c r="AH301" s="16" t="s">
        <v>274</v>
      </c>
      <c r="AI301" s="16">
        <v>5</v>
      </c>
    </row>
    <row r="302" spans="1:35">
      <c r="A302" s="16">
        <v>6631</v>
      </c>
      <c r="B302" s="16" t="s">
        <v>462</v>
      </c>
      <c r="C302" s="17" t="s">
        <v>110</v>
      </c>
      <c r="D302" s="16" t="s">
        <v>110</v>
      </c>
      <c r="E302" s="16" t="s">
        <v>110</v>
      </c>
      <c r="F302" s="16" t="s">
        <v>112</v>
      </c>
      <c r="G302" s="16" t="s">
        <v>112</v>
      </c>
      <c r="H302" s="16" t="s">
        <v>110</v>
      </c>
      <c r="I302" s="16" t="s">
        <v>112</v>
      </c>
      <c r="J302" s="16" t="s">
        <v>112</v>
      </c>
      <c r="K302" s="16" t="s">
        <v>110</v>
      </c>
      <c r="L302" s="16" t="s">
        <v>110</v>
      </c>
      <c r="M302" s="16" t="s">
        <v>110</v>
      </c>
      <c r="N302" s="16">
        <v>42</v>
      </c>
      <c r="O302" s="16">
        <v>36</v>
      </c>
      <c r="P302" s="16">
        <v>81</v>
      </c>
      <c r="Q302" s="16">
        <v>13</v>
      </c>
      <c r="R302" s="16">
        <v>58</v>
      </c>
      <c r="S302" s="16">
        <v>56</v>
      </c>
      <c r="T302" s="16">
        <v>70</v>
      </c>
      <c r="U302" s="16">
        <v>64</v>
      </c>
      <c r="V302" s="16" t="s">
        <v>135</v>
      </c>
      <c r="W302" s="16">
        <v>420</v>
      </c>
      <c r="X302" s="16">
        <v>99</v>
      </c>
      <c r="Y302" s="16" t="s">
        <v>192</v>
      </c>
      <c r="Z302" s="16" t="s">
        <v>192</v>
      </c>
      <c r="AA302" s="18"/>
      <c r="AB302" s="16" t="s">
        <v>192</v>
      </c>
      <c r="AC302" s="16" t="s">
        <v>192</v>
      </c>
      <c r="AD302" s="18"/>
      <c r="AE302" s="16" t="s">
        <v>193</v>
      </c>
      <c r="AF302" s="16">
        <v>87</v>
      </c>
      <c r="AG302" s="16">
        <v>99</v>
      </c>
      <c r="AH302" s="16" t="s">
        <v>274</v>
      </c>
      <c r="AI302" s="16">
        <v>5</v>
      </c>
    </row>
    <row r="303" spans="1:35">
      <c r="A303" s="16">
        <v>6681</v>
      </c>
      <c r="B303" s="16" t="s">
        <v>463</v>
      </c>
      <c r="C303" s="17" t="s">
        <v>132</v>
      </c>
      <c r="D303" s="16" t="s">
        <v>114</v>
      </c>
      <c r="E303" s="16" t="s">
        <v>112</v>
      </c>
      <c r="F303" s="16" t="s">
        <v>132</v>
      </c>
      <c r="G303" s="16" t="s">
        <v>114</v>
      </c>
      <c r="H303" s="16" t="s">
        <v>112</v>
      </c>
      <c r="I303" s="16" t="s">
        <v>114</v>
      </c>
      <c r="J303" s="16" t="s">
        <v>114</v>
      </c>
      <c r="K303" s="16" t="s">
        <v>112</v>
      </c>
      <c r="L303" s="16" t="s">
        <v>112</v>
      </c>
      <c r="M303" s="16" t="s">
        <v>112</v>
      </c>
      <c r="N303" s="16">
        <v>60</v>
      </c>
      <c r="O303" s="16">
        <v>63</v>
      </c>
      <c r="P303" s="16">
        <v>97</v>
      </c>
      <c r="Q303" s="16">
        <v>37</v>
      </c>
      <c r="R303" s="16">
        <v>67</v>
      </c>
      <c r="S303" s="16">
        <v>68</v>
      </c>
      <c r="T303" s="16">
        <v>77</v>
      </c>
      <c r="U303" s="16">
        <v>69</v>
      </c>
      <c r="V303" s="16" t="s">
        <v>135</v>
      </c>
      <c r="W303" s="16">
        <v>538</v>
      </c>
      <c r="X303" s="16">
        <v>100</v>
      </c>
      <c r="Y303" s="16" t="s">
        <v>192</v>
      </c>
      <c r="Z303" s="16" t="s">
        <v>192</v>
      </c>
      <c r="AA303" s="18"/>
      <c r="AB303" s="16" t="s">
        <v>192</v>
      </c>
      <c r="AC303" s="16" t="s">
        <v>192</v>
      </c>
      <c r="AD303" s="18"/>
      <c r="AE303" s="16" t="s">
        <v>193</v>
      </c>
      <c r="AF303" s="16">
        <v>85</v>
      </c>
      <c r="AG303" s="16">
        <v>97</v>
      </c>
      <c r="AH303" s="16" t="s">
        <v>274</v>
      </c>
      <c r="AI303" s="16">
        <v>5</v>
      </c>
    </row>
    <row r="304" spans="1:35">
      <c r="A304" s="16">
        <v>6701</v>
      </c>
      <c r="B304" s="16" t="s">
        <v>12</v>
      </c>
      <c r="C304" s="17" t="s">
        <v>132</v>
      </c>
      <c r="D304" s="16" t="s">
        <v>132</v>
      </c>
      <c r="E304" s="16" t="s">
        <v>132</v>
      </c>
      <c r="F304" s="16" t="s">
        <v>132</v>
      </c>
      <c r="G304" s="16" t="s">
        <v>132</v>
      </c>
      <c r="H304" s="16" t="s">
        <v>132</v>
      </c>
      <c r="I304" s="16" t="s">
        <v>132</v>
      </c>
      <c r="J304" s="16" t="s">
        <v>132</v>
      </c>
      <c r="K304" s="16" t="s">
        <v>114</v>
      </c>
      <c r="L304" s="16" t="s">
        <v>114</v>
      </c>
      <c r="M304" s="16" t="s">
        <v>112</v>
      </c>
      <c r="N304" s="16">
        <v>83</v>
      </c>
      <c r="O304" s="16">
        <v>83</v>
      </c>
      <c r="P304" s="16">
        <v>95</v>
      </c>
      <c r="Q304" s="16">
        <v>63</v>
      </c>
      <c r="R304" s="16">
        <v>71</v>
      </c>
      <c r="S304" s="16">
        <v>80</v>
      </c>
      <c r="T304" s="16">
        <v>68</v>
      </c>
      <c r="U304" s="16">
        <v>67</v>
      </c>
      <c r="V304" s="16" t="s">
        <v>135</v>
      </c>
      <c r="W304" s="16">
        <v>610</v>
      </c>
      <c r="X304" s="16">
        <v>100</v>
      </c>
      <c r="Y304" s="16" t="s">
        <v>192</v>
      </c>
      <c r="Z304" s="16" t="s">
        <v>192</v>
      </c>
      <c r="AA304" s="18"/>
      <c r="AB304" s="16" t="s">
        <v>192</v>
      </c>
      <c r="AC304" s="16" t="s">
        <v>192</v>
      </c>
      <c r="AD304" s="18"/>
      <c r="AE304" s="16" t="s">
        <v>193</v>
      </c>
      <c r="AF304" s="16">
        <v>23</v>
      </c>
      <c r="AG304" s="16">
        <v>58</v>
      </c>
      <c r="AH304" s="16" t="s">
        <v>274</v>
      </c>
      <c r="AI304" s="16">
        <v>5</v>
      </c>
    </row>
    <row r="305" spans="1:35">
      <c r="A305" s="16">
        <v>6721</v>
      </c>
      <c r="B305" s="16" t="s">
        <v>464</v>
      </c>
      <c r="C305" s="17" t="s">
        <v>110</v>
      </c>
      <c r="D305" s="16" t="s">
        <v>112</v>
      </c>
      <c r="E305" s="16" t="s">
        <v>110</v>
      </c>
      <c r="F305" s="16" t="s">
        <v>112</v>
      </c>
      <c r="G305" s="16" t="s">
        <v>112</v>
      </c>
      <c r="H305" s="16" t="s">
        <v>110</v>
      </c>
      <c r="I305" s="16" t="s">
        <v>110</v>
      </c>
      <c r="J305" s="16" t="s">
        <v>112</v>
      </c>
      <c r="K305" s="16" t="s">
        <v>110</v>
      </c>
      <c r="L305" s="16" t="s">
        <v>110</v>
      </c>
      <c r="M305" s="16" t="s">
        <v>110</v>
      </c>
      <c r="N305" s="16">
        <v>36</v>
      </c>
      <c r="O305" s="16">
        <v>34</v>
      </c>
      <c r="P305" s="16">
        <v>82</v>
      </c>
      <c r="Q305" s="16">
        <v>19</v>
      </c>
      <c r="R305" s="16">
        <v>49</v>
      </c>
      <c r="S305" s="16">
        <v>54</v>
      </c>
      <c r="T305" s="16">
        <v>68</v>
      </c>
      <c r="U305" s="16">
        <v>61</v>
      </c>
      <c r="V305" s="16" t="s">
        <v>135</v>
      </c>
      <c r="W305" s="16">
        <v>403</v>
      </c>
      <c r="X305" s="16">
        <v>99</v>
      </c>
      <c r="Y305" s="16" t="s">
        <v>192</v>
      </c>
      <c r="Z305" s="16" t="s">
        <v>192</v>
      </c>
      <c r="AA305" s="18"/>
      <c r="AB305" s="16" t="s">
        <v>192</v>
      </c>
      <c r="AC305" s="16" t="s">
        <v>192</v>
      </c>
      <c r="AD305" s="18"/>
      <c r="AE305" s="16" t="s">
        <v>193</v>
      </c>
      <c r="AF305" s="16">
        <v>83</v>
      </c>
      <c r="AG305" s="16">
        <v>100</v>
      </c>
      <c r="AH305" s="16" t="s">
        <v>274</v>
      </c>
      <c r="AI305" s="16">
        <v>5</v>
      </c>
    </row>
    <row r="306" spans="1:35">
      <c r="A306" s="16">
        <v>6741</v>
      </c>
      <c r="B306" s="16" t="s">
        <v>465</v>
      </c>
      <c r="C306" s="17" t="s">
        <v>132</v>
      </c>
      <c r="D306" s="16" t="s">
        <v>132</v>
      </c>
      <c r="E306" s="16" t="s">
        <v>114</v>
      </c>
      <c r="F306" s="16" t="s">
        <v>132</v>
      </c>
      <c r="G306" s="16" t="s">
        <v>112</v>
      </c>
      <c r="H306" s="16" t="s">
        <v>112</v>
      </c>
      <c r="I306" s="16" t="s">
        <v>114</v>
      </c>
      <c r="J306" s="16" t="s">
        <v>114</v>
      </c>
      <c r="K306" s="16" t="s">
        <v>112</v>
      </c>
      <c r="L306" s="16" t="s">
        <v>110</v>
      </c>
      <c r="M306" s="16" t="s">
        <v>110</v>
      </c>
      <c r="N306" s="16">
        <v>68</v>
      </c>
      <c r="O306" s="16">
        <v>63</v>
      </c>
      <c r="P306" s="16">
        <v>95</v>
      </c>
      <c r="Q306" s="16">
        <v>39</v>
      </c>
      <c r="R306" s="16">
        <v>68</v>
      </c>
      <c r="S306" s="16">
        <v>69</v>
      </c>
      <c r="T306" s="16">
        <v>74</v>
      </c>
      <c r="U306" s="16">
        <v>64</v>
      </c>
      <c r="V306" s="16" t="s">
        <v>135</v>
      </c>
      <c r="W306" s="16">
        <v>540</v>
      </c>
      <c r="X306" s="16">
        <v>100</v>
      </c>
      <c r="Y306" s="16" t="s">
        <v>192</v>
      </c>
      <c r="Z306" s="16" t="s">
        <v>192</v>
      </c>
      <c r="AA306" s="18"/>
      <c r="AB306" s="16" t="s">
        <v>192</v>
      </c>
      <c r="AC306" s="16" t="s">
        <v>192</v>
      </c>
      <c r="AD306" s="18"/>
      <c r="AE306" s="16" t="s">
        <v>193</v>
      </c>
      <c r="AF306" s="16">
        <v>69</v>
      </c>
      <c r="AG306" s="16">
        <v>91</v>
      </c>
      <c r="AH306" s="16" t="s">
        <v>274</v>
      </c>
      <c r="AI306" s="16">
        <v>5</v>
      </c>
    </row>
    <row r="307" spans="1:35">
      <c r="A307" s="16">
        <v>6751</v>
      </c>
      <c r="B307" s="16" t="s">
        <v>466</v>
      </c>
      <c r="C307" s="17" t="s">
        <v>114</v>
      </c>
      <c r="D307" s="16"/>
      <c r="E307" s="16"/>
      <c r="F307" s="16"/>
      <c r="G307" s="16"/>
      <c r="H307" s="16"/>
      <c r="I307" s="16"/>
      <c r="J307" s="16"/>
      <c r="K307" s="16"/>
      <c r="L307" s="16"/>
      <c r="M307" s="16"/>
      <c r="N307" s="16">
        <v>66</v>
      </c>
      <c r="O307" s="16">
        <v>56</v>
      </c>
      <c r="P307" s="16">
        <v>94</v>
      </c>
      <c r="Q307" s="16">
        <v>39</v>
      </c>
      <c r="R307" s="16">
        <v>64</v>
      </c>
      <c r="S307" s="16">
        <v>54</v>
      </c>
      <c r="T307" s="16">
        <v>64</v>
      </c>
      <c r="U307" s="16">
        <v>62</v>
      </c>
      <c r="V307" s="16" t="s">
        <v>135</v>
      </c>
      <c r="W307" s="16">
        <v>499</v>
      </c>
      <c r="X307" s="16">
        <v>100</v>
      </c>
      <c r="Y307" s="16"/>
      <c r="Z307" s="16" t="s">
        <v>192</v>
      </c>
      <c r="AA307" s="18"/>
      <c r="AB307" s="16"/>
      <c r="AC307" s="16" t="s">
        <v>192</v>
      </c>
      <c r="AD307" s="18"/>
      <c r="AE307" s="16" t="s">
        <v>193</v>
      </c>
      <c r="AF307" s="16">
        <v>78</v>
      </c>
      <c r="AG307" s="16">
        <v>96</v>
      </c>
      <c r="AH307" s="16" t="s">
        <v>274</v>
      </c>
      <c r="AI307" s="16">
        <v>5</v>
      </c>
    </row>
    <row r="308" spans="1:35">
      <c r="A308" s="16">
        <v>6761</v>
      </c>
      <c r="B308" s="16" t="s">
        <v>13</v>
      </c>
      <c r="C308" s="17" t="s">
        <v>112</v>
      </c>
      <c r="D308" s="16" t="s">
        <v>112</v>
      </c>
      <c r="E308" s="16" t="s">
        <v>110</v>
      </c>
      <c r="F308" s="16" t="s">
        <v>114</v>
      </c>
      <c r="G308" s="16" t="s">
        <v>112</v>
      </c>
      <c r="H308" s="16" t="s">
        <v>110</v>
      </c>
      <c r="I308" s="16" t="s">
        <v>112</v>
      </c>
      <c r="J308" s="16" t="s">
        <v>112</v>
      </c>
      <c r="K308" s="16" t="s">
        <v>112</v>
      </c>
      <c r="L308" s="16" t="s">
        <v>110</v>
      </c>
      <c r="M308" s="16" t="s">
        <v>110</v>
      </c>
      <c r="N308" s="16">
        <v>45</v>
      </c>
      <c r="O308" s="16">
        <v>41</v>
      </c>
      <c r="P308" s="16">
        <v>96</v>
      </c>
      <c r="Q308" s="16">
        <v>28</v>
      </c>
      <c r="R308" s="16">
        <v>61</v>
      </c>
      <c r="S308" s="16">
        <v>64</v>
      </c>
      <c r="T308" s="16">
        <v>74</v>
      </c>
      <c r="U308" s="16">
        <v>70</v>
      </c>
      <c r="V308" s="16" t="s">
        <v>135</v>
      </c>
      <c r="W308" s="16">
        <v>479</v>
      </c>
      <c r="X308" s="16">
        <v>99</v>
      </c>
      <c r="Y308" s="16" t="s">
        <v>192</v>
      </c>
      <c r="Z308" s="16" t="s">
        <v>192</v>
      </c>
      <c r="AA308" s="18"/>
      <c r="AB308" s="16" t="s">
        <v>192</v>
      </c>
      <c r="AC308" s="16" t="s">
        <v>192</v>
      </c>
      <c r="AD308" s="18"/>
      <c r="AE308" s="16" t="s">
        <v>193</v>
      </c>
      <c r="AF308" s="16">
        <v>82</v>
      </c>
      <c r="AG308" s="16">
        <v>91</v>
      </c>
      <c r="AH308" s="16" t="s">
        <v>274</v>
      </c>
      <c r="AI308" s="16">
        <v>5</v>
      </c>
    </row>
    <row r="309" spans="1:35">
      <c r="A309" s="16">
        <v>6771</v>
      </c>
      <c r="B309" s="16" t="s">
        <v>467</v>
      </c>
      <c r="C309" s="17" t="s">
        <v>132</v>
      </c>
      <c r="D309" s="16" t="s">
        <v>112</v>
      </c>
      <c r="E309" s="16"/>
      <c r="F309" s="16"/>
      <c r="G309" s="16"/>
      <c r="H309" s="16"/>
      <c r="I309" s="16"/>
      <c r="J309" s="16"/>
      <c r="K309" s="16"/>
      <c r="L309" s="16"/>
      <c r="M309" s="16"/>
      <c r="N309" s="16">
        <v>65</v>
      </c>
      <c r="O309" s="16">
        <v>61</v>
      </c>
      <c r="P309" s="16">
        <v>94</v>
      </c>
      <c r="Q309" s="16">
        <v>37</v>
      </c>
      <c r="R309" s="16">
        <v>68</v>
      </c>
      <c r="S309" s="16">
        <v>71</v>
      </c>
      <c r="T309" s="16">
        <v>74</v>
      </c>
      <c r="U309" s="16">
        <v>72</v>
      </c>
      <c r="V309" s="16" t="s">
        <v>135</v>
      </c>
      <c r="W309" s="16">
        <v>542</v>
      </c>
      <c r="X309" s="16">
        <v>100</v>
      </c>
      <c r="Y309" s="16" t="s">
        <v>192</v>
      </c>
      <c r="Z309" s="16" t="s">
        <v>192</v>
      </c>
      <c r="AA309" s="18"/>
      <c r="AB309" s="16" t="s">
        <v>192</v>
      </c>
      <c r="AC309" s="16" t="s">
        <v>192</v>
      </c>
      <c r="AD309" s="18"/>
      <c r="AE309" s="16" t="s">
        <v>193</v>
      </c>
      <c r="AF309" s="16">
        <v>54</v>
      </c>
      <c r="AG309" s="16">
        <v>88</v>
      </c>
      <c r="AH309" s="16" t="s">
        <v>274</v>
      </c>
      <c r="AI309" s="16">
        <v>5</v>
      </c>
    </row>
    <row r="310" spans="1:35">
      <c r="A310" s="16">
        <v>6781</v>
      </c>
      <c r="B310" s="16" t="s">
        <v>468</v>
      </c>
      <c r="C310" s="17" t="s">
        <v>112</v>
      </c>
      <c r="D310" s="16" t="s">
        <v>132</v>
      </c>
      <c r="E310" s="16" t="s">
        <v>112</v>
      </c>
      <c r="F310" s="16" t="s">
        <v>114</v>
      </c>
      <c r="G310" s="16" t="s">
        <v>112</v>
      </c>
      <c r="H310" s="16" t="s">
        <v>112</v>
      </c>
      <c r="I310" s="16" t="s">
        <v>112</v>
      </c>
      <c r="J310" s="16" t="s">
        <v>112</v>
      </c>
      <c r="K310" s="16" t="s">
        <v>110</v>
      </c>
      <c r="L310" s="16" t="s">
        <v>112</v>
      </c>
      <c r="M310" s="16" t="s">
        <v>112</v>
      </c>
      <c r="N310" s="16">
        <v>53</v>
      </c>
      <c r="O310" s="16">
        <v>49</v>
      </c>
      <c r="P310" s="16">
        <v>90</v>
      </c>
      <c r="Q310" s="16">
        <v>30</v>
      </c>
      <c r="R310" s="16">
        <v>62</v>
      </c>
      <c r="S310" s="16">
        <v>65</v>
      </c>
      <c r="T310" s="16">
        <v>76</v>
      </c>
      <c r="U310" s="16">
        <v>66</v>
      </c>
      <c r="V310" s="16" t="s">
        <v>135</v>
      </c>
      <c r="W310" s="16">
        <v>491</v>
      </c>
      <c r="X310" s="16">
        <v>99</v>
      </c>
      <c r="Y310" s="16" t="s">
        <v>192</v>
      </c>
      <c r="Z310" s="16" t="s">
        <v>192</v>
      </c>
      <c r="AA310" s="18"/>
      <c r="AB310" s="16" t="s">
        <v>192</v>
      </c>
      <c r="AC310" s="16" t="s">
        <v>192</v>
      </c>
      <c r="AD310" s="18"/>
      <c r="AE310" s="16" t="s">
        <v>193</v>
      </c>
      <c r="AF310" s="16">
        <v>73</v>
      </c>
      <c r="AG310" s="16">
        <v>93</v>
      </c>
      <c r="AH310" s="16" t="s">
        <v>274</v>
      </c>
      <c r="AI310" s="16">
        <v>5</v>
      </c>
    </row>
    <row r="311" spans="1:35">
      <c r="A311" s="16">
        <v>6801</v>
      </c>
      <c r="B311" s="16" t="s">
        <v>24</v>
      </c>
      <c r="C311" s="17" t="s">
        <v>112</v>
      </c>
      <c r="D311" s="16" t="s">
        <v>114</v>
      </c>
      <c r="E311" s="16" t="s">
        <v>112</v>
      </c>
      <c r="F311" s="16" t="s">
        <v>132</v>
      </c>
      <c r="G311" s="16" t="s">
        <v>112</v>
      </c>
      <c r="H311" s="16" t="s">
        <v>112</v>
      </c>
      <c r="I311" s="16" t="s">
        <v>114</v>
      </c>
      <c r="J311" s="16" t="s">
        <v>112</v>
      </c>
      <c r="K311" s="16" t="s">
        <v>112</v>
      </c>
      <c r="L311" s="16" t="s">
        <v>112</v>
      </c>
      <c r="M311" s="16" t="s">
        <v>112</v>
      </c>
      <c r="N311" s="16">
        <v>62</v>
      </c>
      <c r="O311" s="16">
        <v>58</v>
      </c>
      <c r="P311" s="16">
        <v>89</v>
      </c>
      <c r="Q311" s="16">
        <v>28</v>
      </c>
      <c r="R311" s="16">
        <v>61</v>
      </c>
      <c r="S311" s="16">
        <v>64</v>
      </c>
      <c r="T311" s="16">
        <v>67</v>
      </c>
      <c r="U311" s="16">
        <v>58</v>
      </c>
      <c r="V311" s="16" t="s">
        <v>135</v>
      </c>
      <c r="W311" s="16">
        <v>487</v>
      </c>
      <c r="X311" s="16">
        <v>100</v>
      </c>
      <c r="Y311" s="16" t="s">
        <v>192</v>
      </c>
      <c r="Z311" s="16" t="s">
        <v>192</v>
      </c>
      <c r="AA311" s="18"/>
      <c r="AB311" s="16" t="s">
        <v>192</v>
      </c>
      <c r="AC311" s="16" t="s">
        <v>192</v>
      </c>
      <c r="AD311" s="18"/>
      <c r="AE311" s="16" t="s">
        <v>193</v>
      </c>
      <c r="AF311" s="16">
        <v>74</v>
      </c>
      <c r="AG311" s="16">
        <v>92</v>
      </c>
      <c r="AH311" s="16" t="s">
        <v>274</v>
      </c>
      <c r="AI311" s="16">
        <v>5</v>
      </c>
    </row>
    <row r="312" spans="1:35">
      <c r="A312" s="16">
        <v>6821</v>
      </c>
      <c r="B312" s="16" t="s">
        <v>25</v>
      </c>
      <c r="C312" s="17" t="s">
        <v>132</v>
      </c>
      <c r="D312" s="16" t="s">
        <v>132</v>
      </c>
      <c r="E312" s="16" t="s">
        <v>132</v>
      </c>
      <c r="F312" s="16" t="s">
        <v>132</v>
      </c>
      <c r="G312" s="16" t="s">
        <v>132</v>
      </c>
      <c r="H312" s="16" t="s">
        <v>132</v>
      </c>
      <c r="I312" s="16" t="s">
        <v>132</v>
      </c>
      <c r="J312" s="16" t="s">
        <v>132</v>
      </c>
      <c r="K312" s="16" t="s">
        <v>112</v>
      </c>
      <c r="L312" s="16" t="s">
        <v>112</v>
      </c>
      <c r="M312" s="16" t="s">
        <v>112</v>
      </c>
      <c r="N312" s="16">
        <v>71</v>
      </c>
      <c r="O312" s="16">
        <v>70</v>
      </c>
      <c r="P312" s="16">
        <v>97</v>
      </c>
      <c r="Q312" s="16">
        <v>45</v>
      </c>
      <c r="R312" s="16">
        <v>69</v>
      </c>
      <c r="S312" s="16">
        <v>73</v>
      </c>
      <c r="T312" s="16">
        <v>80</v>
      </c>
      <c r="U312" s="16">
        <v>69</v>
      </c>
      <c r="V312" s="16" t="s">
        <v>135</v>
      </c>
      <c r="W312" s="16">
        <v>574</v>
      </c>
      <c r="X312" s="16">
        <v>100</v>
      </c>
      <c r="Y312" s="16" t="s">
        <v>192</v>
      </c>
      <c r="Z312" s="16" t="s">
        <v>192</v>
      </c>
      <c r="AA312" s="18"/>
      <c r="AB312" s="16" t="s">
        <v>192</v>
      </c>
      <c r="AC312" s="16" t="s">
        <v>192</v>
      </c>
      <c r="AD312" s="18"/>
      <c r="AE312" s="16" t="s">
        <v>193</v>
      </c>
      <c r="AF312" s="16">
        <v>65</v>
      </c>
      <c r="AG312" s="16">
        <v>96</v>
      </c>
      <c r="AH312" s="16" t="s">
        <v>274</v>
      </c>
      <c r="AI312" s="16">
        <v>5</v>
      </c>
    </row>
    <row r="313" spans="1:35">
      <c r="A313" s="16">
        <v>6841</v>
      </c>
      <c r="B313" s="16" t="s">
        <v>469</v>
      </c>
      <c r="C313" s="17" t="s">
        <v>114</v>
      </c>
      <c r="D313" s="16" t="s">
        <v>112</v>
      </c>
      <c r="E313" s="16" t="s">
        <v>112</v>
      </c>
      <c r="F313" s="16" t="s">
        <v>114</v>
      </c>
      <c r="G313" s="16" t="s">
        <v>112</v>
      </c>
      <c r="H313" s="16" t="s">
        <v>112</v>
      </c>
      <c r="I313" s="16" t="s">
        <v>112</v>
      </c>
      <c r="J313" s="16" t="s">
        <v>112</v>
      </c>
      <c r="K313" s="16" t="s">
        <v>112</v>
      </c>
      <c r="L313" s="16" t="s">
        <v>110</v>
      </c>
      <c r="M313" s="16" t="s">
        <v>110</v>
      </c>
      <c r="N313" s="16">
        <v>60</v>
      </c>
      <c r="O313" s="16">
        <v>56</v>
      </c>
      <c r="P313" s="16">
        <v>90</v>
      </c>
      <c r="Q313" s="16">
        <v>30</v>
      </c>
      <c r="R313" s="16">
        <v>66</v>
      </c>
      <c r="S313" s="16">
        <v>65</v>
      </c>
      <c r="T313" s="16">
        <v>70</v>
      </c>
      <c r="U313" s="16">
        <v>69</v>
      </c>
      <c r="V313" s="16" t="s">
        <v>135</v>
      </c>
      <c r="W313" s="16">
        <v>506</v>
      </c>
      <c r="X313" s="16">
        <v>100</v>
      </c>
      <c r="Y313" s="16" t="s">
        <v>192</v>
      </c>
      <c r="Z313" s="16" t="s">
        <v>192</v>
      </c>
      <c r="AA313" s="18"/>
      <c r="AB313" s="16" t="s">
        <v>192</v>
      </c>
      <c r="AC313" s="16" t="s">
        <v>192</v>
      </c>
      <c r="AD313" s="18"/>
      <c r="AE313" s="16" t="s">
        <v>193</v>
      </c>
      <c r="AF313" s="16">
        <v>84</v>
      </c>
      <c r="AG313" s="16">
        <v>96</v>
      </c>
      <c r="AH313" s="16" t="s">
        <v>274</v>
      </c>
      <c r="AI313" s="16">
        <v>5</v>
      </c>
    </row>
    <row r="314" spans="1:35">
      <c r="A314" s="16">
        <v>6861</v>
      </c>
      <c r="B314" s="16" t="s">
        <v>26</v>
      </c>
      <c r="C314" s="17" t="s">
        <v>132</v>
      </c>
      <c r="D314" s="16" t="s">
        <v>132</v>
      </c>
      <c r="E314" s="16" t="s">
        <v>132</v>
      </c>
      <c r="F314" s="16" t="s">
        <v>132</v>
      </c>
      <c r="G314" s="16" t="s">
        <v>132</v>
      </c>
      <c r="H314" s="16" t="s">
        <v>132</v>
      </c>
      <c r="I314" s="16" t="s">
        <v>132</v>
      </c>
      <c r="J314" s="16" t="s">
        <v>132</v>
      </c>
      <c r="K314" s="16" t="s">
        <v>132</v>
      </c>
      <c r="L314" s="16" t="s">
        <v>114</v>
      </c>
      <c r="M314" s="16" t="s">
        <v>114</v>
      </c>
      <c r="N314" s="16">
        <v>80</v>
      </c>
      <c r="O314" s="16">
        <v>76</v>
      </c>
      <c r="P314" s="16">
        <v>94</v>
      </c>
      <c r="Q314" s="16">
        <v>58</v>
      </c>
      <c r="R314" s="16">
        <v>67</v>
      </c>
      <c r="S314" s="16">
        <v>72</v>
      </c>
      <c r="T314" s="16">
        <v>67</v>
      </c>
      <c r="U314" s="16">
        <v>62</v>
      </c>
      <c r="V314" s="16" t="s">
        <v>135</v>
      </c>
      <c r="W314" s="16">
        <v>576</v>
      </c>
      <c r="X314" s="16">
        <v>100</v>
      </c>
      <c r="Y314" s="16" t="s">
        <v>192</v>
      </c>
      <c r="Z314" s="16" t="s">
        <v>192</v>
      </c>
      <c r="AA314" s="18"/>
      <c r="AB314" s="16" t="s">
        <v>192</v>
      </c>
      <c r="AC314" s="16" t="s">
        <v>192</v>
      </c>
      <c r="AD314" s="18"/>
      <c r="AE314" s="16" t="s">
        <v>193</v>
      </c>
      <c r="AF314" s="16">
        <v>34</v>
      </c>
      <c r="AG314" s="16">
        <v>68</v>
      </c>
      <c r="AH314" s="16" t="s">
        <v>274</v>
      </c>
      <c r="AI314" s="16">
        <v>5</v>
      </c>
    </row>
    <row r="315" spans="1:35">
      <c r="A315" s="16">
        <v>6881</v>
      </c>
      <c r="B315" s="16" t="s">
        <v>470</v>
      </c>
      <c r="C315" s="17" t="s">
        <v>132</v>
      </c>
      <c r="D315" s="16" t="s">
        <v>132</v>
      </c>
      <c r="E315" s="16" t="s">
        <v>132</v>
      </c>
      <c r="F315" s="16" t="s">
        <v>132</v>
      </c>
      <c r="G315" s="16" t="s">
        <v>132</v>
      </c>
      <c r="H315" s="16" t="s">
        <v>132</v>
      </c>
      <c r="I315" s="16" t="s">
        <v>132</v>
      </c>
      <c r="J315" s="16" t="s">
        <v>132</v>
      </c>
      <c r="K315" s="16" t="s">
        <v>112</v>
      </c>
      <c r="L315" s="16" t="s">
        <v>112</v>
      </c>
      <c r="M315" s="16" t="s">
        <v>112</v>
      </c>
      <c r="N315" s="16">
        <v>80</v>
      </c>
      <c r="O315" s="16">
        <v>81</v>
      </c>
      <c r="P315" s="16">
        <v>97</v>
      </c>
      <c r="Q315" s="16">
        <v>56</v>
      </c>
      <c r="R315" s="16">
        <v>70</v>
      </c>
      <c r="S315" s="16">
        <v>76</v>
      </c>
      <c r="T315" s="16">
        <v>72</v>
      </c>
      <c r="U315" s="16">
        <v>69</v>
      </c>
      <c r="V315" s="16" t="s">
        <v>135</v>
      </c>
      <c r="W315" s="16">
        <v>601</v>
      </c>
      <c r="X315" s="16">
        <v>100</v>
      </c>
      <c r="Y315" s="16" t="s">
        <v>192</v>
      </c>
      <c r="Z315" s="16" t="s">
        <v>192</v>
      </c>
      <c r="AA315" s="18"/>
      <c r="AB315" s="16" t="s">
        <v>192</v>
      </c>
      <c r="AC315" s="16" t="s">
        <v>192</v>
      </c>
      <c r="AD315" s="18"/>
      <c r="AE315" s="16" t="s">
        <v>193</v>
      </c>
      <c r="AF315" s="16">
        <v>44</v>
      </c>
      <c r="AG315" s="16">
        <v>83</v>
      </c>
      <c r="AH315" s="16" t="s">
        <v>274</v>
      </c>
      <c r="AI315" s="16">
        <v>5</v>
      </c>
    </row>
    <row r="316" spans="1:35">
      <c r="A316" s="16">
        <v>6901</v>
      </c>
      <c r="B316" s="16" t="s">
        <v>471</v>
      </c>
      <c r="C316" s="17" t="s">
        <v>114</v>
      </c>
      <c r="D316" s="16" t="s">
        <v>132</v>
      </c>
      <c r="E316" s="16" t="s">
        <v>114</v>
      </c>
      <c r="F316" s="16" t="s">
        <v>132</v>
      </c>
      <c r="G316" s="16" t="s">
        <v>114</v>
      </c>
      <c r="H316" s="16" t="s">
        <v>114</v>
      </c>
      <c r="I316" s="16" t="s">
        <v>114</v>
      </c>
      <c r="J316" s="16" t="s">
        <v>114</v>
      </c>
      <c r="K316" s="16" t="s">
        <v>112</v>
      </c>
      <c r="L316" s="16" t="s">
        <v>112</v>
      </c>
      <c r="M316" s="16" t="s">
        <v>112</v>
      </c>
      <c r="N316" s="16">
        <v>63</v>
      </c>
      <c r="O316" s="16">
        <v>62</v>
      </c>
      <c r="P316" s="16">
        <v>97</v>
      </c>
      <c r="Q316" s="16">
        <v>42</v>
      </c>
      <c r="R316" s="16">
        <v>60</v>
      </c>
      <c r="S316" s="16">
        <v>64</v>
      </c>
      <c r="T316" s="16">
        <v>67</v>
      </c>
      <c r="U316" s="16">
        <v>63</v>
      </c>
      <c r="V316" s="16" t="s">
        <v>135</v>
      </c>
      <c r="W316" s="16">
        <v>518</v>
      </c>
      <c r="X316" s="16">
        <v>100</v>
      </c>
      <c r="Y316" s="16" t="s">
        <v>192</v>
      </c>
      <c r="Z316" s="16" t="s">
        <v>192</v>
      </c>
      <c r="AA316" s="18"/>
      <c r="AB316" s="16" t="s">
        <v>192</v>
      </c>
      <c r="AC316" s="16" t="s">
        <v>192</v>
      </c>
      <c r="AD316" s="18"/>
      <c r="AE316" s="16" t="s">
        <v>193</v>
      </c>
      <c r="AF316" s="16">
        <v>73</v>
      </c>
      <c r="AG316" s="16">
        <v>95</v>
      </c>
      <c r="AH316" s="16" t="s">
        <v>274</v>
      </c>
      <c r="AI316" s="16">
        <v>5</v>
      </c>
    </row>
    <row r="317" spans="1:35">
      <c r="A317" s="16">
        <v>6921</v>
      </c>
      <c r="B317" s="16" t="s">
        <v>472</v>
      </c>
      <c r="C317" s="17" t="s">
        <v>132</v>
      </c>
      <c r="D317" s="16" t="s">
        <v>132</v>
      </c>
      <c r="E317" s="16" t="s">
        <v>132</v>
      </c>
      <c r="F317" s="16" t="s">
        <v>132</v>
      </c>
      <c r="G317" s="16" t="s">
        <v>132</v>
      </c>
      <c r="H317" s="16" t="s">
        <v>114</v>
      </c>
      <c r="I317" s="16"/>
      <c r="J317" s="16"/>
      <c r="K317" s="16"/>
      <c r="L317" s="16"/>
      <c r="M317" s="16"/>
      <c r="N317" s="16">
        <v>84</v>
      </c>
      <c r="O317" s="16">
        <v>84</v>
      </c>
      <c r="P317" s="16">
        <v>98</v>
      </c>
      <c r="Q317" s="16">
        <v>63</v>
      </c>
      <c r="R317" s="16">
        <v>73</v>
      </c>
      <c r="S317" s="16">
        <v>79</v>
      </c>
      <c r="T317" s="16">
        <v>76</v>
      </c>
      <c r="U317" s="16">
        <v>75</v>
      </c>
      <c r="V317" s="16" t="s">
        <v>135</v>
      </c>
      <c r="W317" s="16">
        <v>632</v>
      </c>
      <c r="X317" s="16">
        <v>100</v>
      </c>
      <c r="Y317" s="16" t="s">
        <v>192</v>
      </c>
      <c r="Z317" s="16" t="s">
        <v>192</v>
      </c>
      <c r="AA317" s="18"/>
      <c r="AB317" s="16" t="s">
        <v>192</v>
      </c>
      <c r="AC317" s="16" t="s">
        <v>192</v>
      </c>
      <c r="AD317" s="18"/>
      <c r="AE317" s="16" t="s">
        <v>193</v>
      </c>
      <c r="AF317" s="16">
        <v>53</v>
      </c>
      <c r="AG317" s="16">
        <v>92</v>
      </c>
      <c r="AH317" s="16" t="s">
        <v>274</v>
      </c>
      <c r="AI317" s="16">
        <v>5</v>
      </c>
    </row>
    <row r="318" spans="1:35">
      <c r="A318" s="16">
        <v>6961</v>
      </c>
      <c r="B318" s="16" t="s">
        <v>473</v>
      </c>
      <c r="C318" s="17" t="s">
        <v>132</v>
      </c>
      <c r="D318" s="16" t="s">
        <v>132</v>
      </c>
      <c r="E318" s="16" t="s">
        <v>114</v>
      </c>
      <c r="F318" s="16" t="s">
        <v>132</v>
      </c>
      <c r="G318" s="16" t="s">
        <v>114</v>
      </c>
      <c r="H318" s="16" t="s">
        <v>114</v>
      </c>
      <c r="I318" s="16" t="s">
        <v>114</v>
      </c>
      <c r="J318" s="16" t="s">
        <v>114</v>
      </c>
      <c r="K318" s="16" t="s">
        <v>112</v>
      </c>
      <c r="L318" s="16" t="s">
        <v>112</v>
      </c>
      <c r="M318" s="16" t="s">
        <v>112</v>
      </c>
      <c r="N318" s="16">
        <v>56</v>
      </c>
      <c r="O318" s="16">
        <v>58</v>
      </c>
      <c r="P318" s="16">
        <v>95</v>
      </c>
      <c r="Q318" s="16">
        <v>41</v>
      </c>
      <c r="R318" s="16">
        <v>61</v>
      </c>
      <c r="S318" s="16">
        <v>69</v>
      </c>
      <c r="T318" s="16">
        <v>72</v>
      </c>
      <c r="U318" s="16">
        <v>75</v>
      </c>
      <c r="V318" s="16" t="s">
        <v>135</v>
      </c>
      <c r="W318" s="16">
        <v>527</v>
      </c>
      <c r="X318" s="16">
        <v>100</v>
      </c>
      <c r="Y318" s="16" t="s">
        <v>192</v>
      </c>
      <c r="Z318" s="16" t="s">
        <v>192</v>
      </c>
      <c r="AA318" s="18"/>
      <c r="AB318" s="16" t="s">
        <v>192</v>
      </c>
      <c r="AC318" s="16" t="s">
        <v>192</v>
      </c>
      <c r="AD318" s="18"/>
      <c r="AE318" s="16" t="s">
        <v>193</v>
      </c>
      <c r="AF318" s="16">
        <v>78</v>
      </c>
      <c r="AG318" s="16">
        <v>94</v>
      </c>
      <c r="AH318" s="16" t="s">
        <v>274</v>
      </c>
      <c r="AI318" s="16">
        <v>5</v>
      </c>
    </row>
    <row r="319" spans="1:35">
      <c r="A319" s="16">
        <v>6981</v>
      </c>
      <c r="B319" s="16" t="s">
        <v>27</v>
      </c>
      <c r="C319" s="17" t="s">
        <v>112</v>
      </c>
      <c r="D319" s="16" t="s">
        <v>110</v>
      </c>
      <c r="E319" s="16" t="s">
        <v>110</v>
      </c>
      <c r="F319" s="16" t="s">
        <v>110</v>
      </c>
      <c r="G319" s="16" t="s">
        <v>131</v>
      </c>
      <c r="H319" s="16" t="s">
        <v>110</v>
      </c>
      <c r="I319" s="16" t="s">
        <v>112</v>
      </c>
      <c r="J319" s="16" t="s">
        <v>112</v>
      </c>
      <c r="K319" s="16" t="s">
        <v>110</v>
      </c>
      <c r="L319" s="16" t="s">
        <v>110</v>
      </c>
      <c r="M319" s="16" t="s">
        <v>110</v>
      </c>
      <c r="N319" s="16">
        <v>38</v>
      </c>
      <c r="O319" s="16">
        <v>37</v>
      </c>
      <c r="P319" s="16">
        <v>95</v>
      </c>
      <c r="Q319" s="16">
        <v>15</v>
      </c>
      <c r="R319" s="16">
        <v>61</v>
      </c>
      <c r="S319" s="16">
        <v>59</v>
      </c>
      <c r="T319" s="16">
        <v>74</v>
      </c>
      <c r="U319" s="16">
        <v>64</v>
      </c>
      <c r="V319" s="16" t="s">
        <v>135</v>
      </c>
      <c r="W319" s="16">
        <v>443</v>
      </c>
      <c r="X319" s="16">
        <v>99</v>
      </c>
      <c r="Y319" s="16" t="s">
        <v>192</v>
      </c>
      <c r="Z319" s="16" t="s">
        <v>192</v>
      </c>
      <c r="AA319" s="18"/>
      <c r="AB319" s="16" t="s">
        <v>192</v>
      </c>
      <c r="AC319" s="16" t="s">
        <v>192</v>
      </c>
      <c r="AD319" s="18"/>
      <c r="AE319" s="16" t="s">
        <v>193</v>
      </c>
      <c r="AF319" s="16">
        <v>88</v>
      </c>
      <c r="AG319" s="16">
        <v>99</v>
      </c>
      <c r="AH319" s="16" t="s">
        <v>274</v>
      </c>
      <c r="AI319" s="16">
        <v>5</v>
      </c>
    </row>
    <row r="320" spans="1:35">
      <c r="A320" s="16">
        <v>7007</v>
      </c>
      <c r="B320" s="16" t="s">
        <v>474</v>
      </c>
      <c r="C320" s="17" t="s">
        <v>132</v>
      </c>
      <c r="D320" s="16" t="s">
        <v>132</v>
      </c>
      <c r="E320" s="16" t="s">
        <v>114</v>
      </c>
      <c r="F320" s="16" t="s">
        <v>132</v>
      </c>
      <c r="G320" s="16" t="s">
        <v>132</v>
      </c>
      <c r="H320" s="18"/>
      <c r="I320" s="18"/>
      <c r="J320" s="18"/>
      <c r="K320" s="18"/>
      <c r="L320" s="18"/>
      <c r="M320" s="18"/>
      <c r="N320" s="16">
        <v>75</v>
      </c>
      <c r="O320" s="16">
        <v>87</v>
      </c>
      <c r="P320" s="16">
        <v>90</v>
      </c>
      <c r="Q320" s="16">
        <v>40</v>
      </c>
      <c r="R320" s="16">
        <v>75</v>
      </c>
      <c r="S320" s="16">
        <v>80</v>
      </c>
      <c r="T320" s="16">
        <v>72</v>
      </c>
      <c r="U320" s="16">
        <v>70</v>
      </c>
      <c r="V320" s="16" t="s">
        <v>135</v>
      </c>
      <c r="W320" s="16">
        <v>589</v>
      </c>
      <c r="X320" s="16">
        <v>99</v>
      </c>
      <c r="Y320" s="16" t="s">
        <v>192</v>
      </c>
      <c r="Z320" s="16" t="s">
        <v>192</v>
      </c>
      <c r="AA320" s="18"/>
      <c r="AB320" s="16" t="s">
        <v>192</v>
      </c>
      <c r="AC320" s="16" t="s">
        <v>192</v>
      </c>
      <c r="AD320" s="18"/>
      <c r="AE320" s="16" t="s">
        <v>192</v>
      </c>
      <c r="AF320" s="16">
        <v>18</v>
      </c>
      <c r="AG320" s="16">
        <v>72</v>
      </c>
      <c r="AH320" s="16" t="s">
        <v>475</v>
      </c>
      <c r="AI320" s="16">
        <v>5</v>
      </c>
    </row>
    <row r="321" spans="1:35">
      <c r="A321" s="16">
        <v>7009</v>
      </c>
      <c r="B321" s="16" t="s">
        <v>476</v>
      </c>
      <c r="C321" s="17" t="s">
        <v>132</v>
      </c>
      <c r="D321" s="16" t="s">
        <v>132</v>
      </c>
      <c r="E321" s="16"/>
      <c r="F321" s="16" t="s">
        <v>132</v>
      </c>
      <c r="G321" s="16"/>
      <c r="H321" s="16"/>
      <c r="I321" s="16"/>
      <c r="J321" s="16"/>
      <c r="K321" s="16"/>
      <c r="L321" s="16"/>
      <c r="M321" s="16"/>
      <c r="N321" s="16">
        <v>63</v>
      </c>
      <c r="O321" s="16">
        <v>87</v>
      </c>
      <c r="P321" s="16">
        <v>100</v>
      </c>
      <c r="Q321" s="16">
        <v>46</v>
      </c>
      <c r="R321" s="16">
        <v>53</v>
      </c>
      <c r="S321" s="16">
        <v>83</v>
      </c>
      <c r="T321" s="16">
        <v>53</v>
      </c>
      <c r="U321" s="16">
        <v>83</v>
      </c>
      <c r="V321" s="16" t="s">
        <v>135</v>
      </c>
      <c r="W321" s="16">
        <v>568</v>
      </c>
      <c r="X321" s="16">
        <v>100</v>
      </c>
      <c r="Y321" s="16" t="s">
        <v>192</v>
      </c>
      <c r="Z321" s="16" t="s">
        <v>192</v>
      </c>
      <c r="AA321" s="18"/>
      <c r="AB321" s="16" t="s">
        <v>192</v>
      </c>
      <c r="AC321" s="16" t="s">
        <v>192</v>
      </c>
      <c r="AD321" s="18"/>
      <c r="AE321" s="16" t="s">
        <v>192</v>
      </c>
      <c r="AF321" s="16">
        <v>28</v>
      </c>
      <c r="AG321" s="16">
        <v>94</v>
      </c>
      <c r="AH321" s="16" t="s">
        <v>475</v>
      </c>
      <c r="AI321" s="16">
        <v>5</v>
      </c>
    </row>
    <row r="322" spans="1:35">
      <c r="A322" s="16">
        <v>7011</v>
      </c>
      <c r="B322" s="16" t="s">
        <v>477</v>
      </c>
      <c r="C322" s="17" t="s">
        <v>112</v>
      </c>
      <c r="D322" s="16" t="s">
        <v>112</v>
      </c>
      <c r="E322" s="16" t="s">
        <v>110</v>
      </c>
      <c r="F322" s="16" t="s">
        <v>112</v>
      </c>
      <c r="G322" s="16" t="s">
        <v>112</v>
      </c>
      <c r="H322" s="16" t="s">
        <v>110</v>
      </c>
      <c r="I322" s="16" t="s">
        <v>110</v>
      </c>
      <c r="J322" s="16" t="s">
        <v>112</v>
      </c>
      <c r="K322" s="16" t="s">
        <v>112</v>
      </c>
      <c r="L322" s="16" t="s">
        <v>112</v>
      </c>
      <c r="M322" s="16" t="s">
        <v>110</v>
      </c>
      <c r="N322" s="16">
        <v>31</v>
      </c>
      <c r="O322" s="16">
        <v>68</v>
      </c>
      <c r="P322" s="16">
        <v>84</v>
      </c>
      <c r="Q322" s="16">
        <v>30</v>
      </c>
      <c r="R322" s="16">
        <v>53</v>
      </c>
      <c r="S322" s="16">
        <v>75</v>
      </c>
      <c r="T322" s="16">
        <v>56</v>
      </c>
      <c r="U322" s="16">
        <v>70</v>
      </c>
      <c r="V322" s="16" t="s">
        <v>140</v>
      </c>
      <c r="W322" s="16">
        <v>467</v>
      </c>
      <c r="X322" s="16">
        <v>98</v>
      </c>
      <c r="Y322" s="16" t="s">
        <v>192</v>
      </c>
      <c r="Z322" s="16" t="s">
        <v>192</v>
      </c>
      <c r="AA322" s="18"/>
      <c r="AB322" s="16" t="s">
        <v>192</v>
      </c>
      <c r="AC322" s="16" t="s">
        <v>192</v>
      </c>
      <c r="AD322" s="18"/>
      <c r="AE322" s="16" t="s">
        <v>193</v>
      </c>
      <c r="AF322" s="16">
        <v>66</v>
      </c>
      <c r="AG322" s="16">
        <v>95</v>
      </c>
      <c r="AH322" s="16" t="s">
        <v>475</v>
      </c>
      <c r="AI322" s="16">
        <v>5</v>
      </c>
    </row>
    <row r="323" spans="1:35">
      <c r="A323" s="16">
        <v>7014</v>
      </c>
      <c r="B323" s="16" t="s">
        <v>478</v>
      </c>
      <c r="C323" s="17" t="s">
        <v>132</v>
      </c>
      <c r="D323" s="16" t="s">
        <v>132</v>
      </c>
      <c r="E323" s="16" t="s">
        <v>110</v>
      </c>
      <c r="F323" s="16" t="s">
        <v>114</v>
      </c>
      <c r="G323" s="18"/>
      <c r="H323" s="18"/>
      <c r="I323" s="18"/>
      <c r="J323" s="18"/>
      <c r="K323" s="18"/>
      <c r="L323" s="18"/>
      <c r="M323" s="18"/>
      <c r="N323" s="16">
        <v>60</v>
      </c>
      <c r="O323" s="16">
        <v>88</v>
      </c>
      <c r="P323" s="16">
        <v>90</v>
      </c>
      <c r="Q323" s="16">
        <v>33</v>
      </c>
      <c r="R323" s="16">
        <v>62</v>
      </c>
      <c r="S323" s="16">
        <v>82</v>
      </c>
      <c r="T323" s="16">
        <v>55</v>
      </c>
      <c r="U323" s="16">
        <v>76</v>
      </c>
      <c r="V323" s="16" t="s">
        <v>135</v>
      </c>
      <c r="W323" s="16">
        <v>546</v>
      </c>
      <c r="X323" s="16">
        <v>100</v>
      </c>
      <c r="Y323" s="16" t="s">
        <v>192</v>
      </c>
      <c r="Z323" s="16" t="s">
        <v>192</v>
      </c>
      <c r="AA323" s="18"/>
      <c r="AB323" s="16" t="s">
        <v>192</v>
      </c>
      <c r="AC323" s="16" t="s">
        <v>192</v>
      </c>
      <c r="AD323" s="18"/>
      <c r="AE323" s="16" t="s">
        <v>192</v>
      </c>
      <c r="AF323" s="16">
        <v>67</v>
      </c>
      <c r="AG323" s="16">
        <v>99</v>
      </c>
      <c r="AH323" s="16" t="s">
        <v>475</v>
      </c>
      <c r="AI323" s="16">
        <v>5</v>
      </c>
    </row>
    <row r="324" spans="1:35">
      <c r="A324" s="16">
        <v>7018</v>
      </c>
      <c r="B324" s="16" t="s">
        <v>479</v>
      </c>
      <c r="C324" s="17" t="s">
        <v>114</v>
      </c>
      <c r="D324" s="16" t="s">
        <v>112</v>
      </c>
      <c r="E324" s="16" t="s">
        <v>110</v>
      </c>
      <c r="F324" s="16"/>
      <c r="G324" s="16"/>
      <c r="H324" s="16"/>
      <c r="I324" s="16"/>
      <c r="J324" s="16"/>
      <c r="K324" s="18"/>
      <c r="L324" s="18"/>
      <c r="M324" s="18"/>
      <c r="N324" s="16">
        <v>39</v>
      </c>
      <c r="O324" s="16">
        <v>75</v>
      </c>
      <c r="P324" s="16">
        <v>84</v>
      </c>
      <c r="Q324" s="16">
        <v>23</v>
      </c>
      <c r="R324" s="16">
        <v>56</v>
      </c>
      <c r="S324" s="16">
        <v>83</v>
      </c>
      <c r="T324" s="16">
        <v>55</v>
      </c>
      <c r="U324" s="16">
        <v>80</v>
      </c>
      <c r="V324" s="16" t="s">
        <v>141</v>
      </c>
      <c r="W324" s="16">
        <v>505</v>
      </c>
      <c r="X324" s="16">
        <v>100</v>
      </c>
      <c r="Y324" s="16" t="s">
        <v>192</v>
      </c>
      <c r="Z324" s="16" t="s">
        <v>192</v>
      </c>
      <c r="AA324" s="18"/>
      <c r="AB324" s="16" t="s">
        <v>192</v>
      </c>
      <c r="AC324" s="16" t="s">
        <v>192</v>
      </c>
      <c r="AD324" s="18"/>
      <c r="AE324" s="16" t="s">
        <v>192</v>
      </c>
      <c r="AF324" s="16">
        <v>49</v>
      </c>
      <c r="AG324" s="16">
        <v>96</v>
      </c>
      <c r="AH324" s="16" t="s">
        <v>475</v>
      </c>
      <c r="AI324" s="16">
        <v>5</v>
      </c>
    </row>
    <row r="325" spans="1:35">
      <c r="A325" s="16">
        <v>7020</v>
      </c>
      <c r="B325" s="16" t="s">
        <v>480</v>
      </c>
      <c r="C325" s="17" t="s">
        <v>132</v>
      </c>
      <c r="D325" s="16" t="s">
        <v>132</v>
      </c>
      <c r="E325" s="16" t="s">
        <v>132</v>
      </c>
      <c r="F325" s="16" t="s">
        <v>114</v>
      </c>
      <c r="G325" s="16" t="s">
        <v>114</v>
      </c>
      <c r="H325" s="16" t="s">
        <v>112</v>
      </c>
      <c r="I325" s="16" t="s">
        <v>132</v>
      </c>
      <c r="J325" s="16" t="s">
        <v>196</v>
      </c>
      <c r="K325" s="18"/>
      <c r="L325" s="18"/>
      <c r="M325" s="18"/>
      <c r="N325" s="16">
        <v>45</v>
      </c>
      <c r="O325" s="16">
        <v>88</v>
      </c>
      <c r="P325" s="16">
        <v>85</v>
      </c>
      <c r="Q325" s="16">
        <v>44</v>
      </c>
      <c r="R325" s="16">
        <v>54</v>
      </c>
      <c r="S325" s="16">
        <v>85</v>
      </c>
      <c r="T325" s="16">
        <v>51</v>
      </c>
      <c r="U325" s="16">
        <v>87</v>
      </c>
      <c r="V325" s="16" t="s">
        <v>141</v>
      </c>
      <c r="W325" s="16">
        <v>549</v>
      </c>
      <c r="X325" s="16">
        <v>99</v>
      </c>
      <c r="Y325" s="16" t="s">
        <v>192</v>
      </c>
      <c r="Z325" s="16" t="s">
        <v>192</v>
      </c>
      <c r="AA325" s="18"/>
      <c r="AB325" s="16" t="s">
        <v>192</v>
      </c>
      <c r="AC325" s="16" t="s">
        <v>192</v>
      </c>
      <c r="AD325" s="18"/>
      <c r="AE325" s="16" t="s">
        <v>192</v>
      </c>
      <c r="AF325" s="16">
        <v>44</v>
      </c>
      <c r="AG325" s="16">
        <v>92</v>
      </c>
      <c r="AH325" s="16" t="s">
        <v>475</v>
      </c>
      <c r="AI325" s="16">
        <v>5</v>
      </c>
    </row>
    <row r="326" spans="1:35">
      <c r="A326" s="16">
        <v>7022</v>
      </c>
      <c r="B326" s="16" t="s">
        <v>481</v>
      </c>
      <c r="C326" s="17" t="s">
        <v>114</v>
      </c>
      <c r="D326" s="16" t="s">
        <v>114</v>
      </c>
      <c r="E326" s="16" t="s">
        <v>112</v>
      </c>
      <c r="F326" s="16" t="s">
        <v>114</v>
      </c>
      <c r="G326" s="16" t="s">
        <v>112</v>
      </c>
      <c r="H326" s="18"/>
      <c r="I326" s="18"/>
      <c r="J326" s="18"/>
      <c r="K326" s="18"/>
      <c r="L326" s="18"/>
      <c r="M326" s="18"/>
      <c r="N326" s="16">
        <v>53</v>
      </c>
      <c r="O326" s="16">
        <v>84</v>
      </c>
      <c r="P326" s="16">
        <v>87</v>
      </c>
      <c r="Q326" s="16">
        <v>43</v>
      </c>
      <c r="R326" s="16">
        <v>48</v>
      </c>
      <c r="S326" s="16">
        <v>83</v>
      </c>
      <c r="T326" s="16">
        <v>39</v>
      </c>
      <c r="U326" s="16">
        <v>81</v>
      </c>
      <c r="V326" s="16" t="s">
        <v>135</v>
      </c>
      <c r="W326" s="16">
        <v>518</v>
      </c>
      <c r="X326" s="16">
        <v>98</v>
      </c>
      <c r="Y326" s="16" t="s">
        <v>192</v>
      </c>
      <c r="Z326" s="16" t="s">
        <v>193</v>
      </c>
      <c r="AA326" s="18"/>
      <c r="AB326" s="16" t="s">
        <v>192</v>
      </c>
      <c r="AC326" s="16" t="s">
        <v>192</v>
      </c>
      <c r="AD326" s="18"/>
      <c r="AE326" s="16" t="s">
        <v>192</v>
      </c>
      <c r="AF326" s="16">
        <v>23</v>
      </c>
      <c r="AG326" s="16">
        <v>68</v>
      </c>
      <c r="AH326" s="16" t="s">
        <v>475</v>
      </c>
      <c r="AI326" s="16">
        <v>5</v>
      </c>
    </row>
    <row r="327" spans="1:35">
      <c r="A327" s="16">
        <v>7024</v>
      </c>
      <c r="B327" s="16" t="s">
        <v>157</v>
      </c>
      <c r="C327" s="17"/>
      <c r="D327" s="18"/>
      <c r="E327" s="18"/>
      <c r="F327" s="18"/>
      <c r="G327" s="18"/>
      <c r="H327" s="18"/>
      <c r="I327" s="18"/>
      <c r="J327" s="18"/>
      <c r="K327" s="18"/>
      <c r="L327" s="18"/>
      <c r="M327" s="18"/>
      <c r="N327" s="16">
        <v>70</v>
      </c>
      <c r="O327" s="16">
        <v>100</v>
      </c>
      <c r="P327" s="16">
        <v>82</v>
      </c>
      <c r="Q327" s="16">
        <v>33</v>
      </c>
      <c r="R327" s="16">
        <v>80</v>
      </c>
      <c r="S327" s="16">
        <v>100</v>
      </c>
      <c r="T327" s="16">
        <v>80</v>
      </c>
      <c r="U327" s="16">
        <v>100</v>
      </c>
      <c r="V327" s="16" t="s">
        <v>135</v>
      </c>
      <c r="W327" s="16">
        <v>645</v>
      </c>
      <c r="X327" s="16">
        <v>100</v>
      </c>
      <c r="Y327" s="18"/>
      <c r="Z327" s="16" t="s">
        <v>192</v>
      </c>
      <c r="AA327" s="18"/>
      <c r="AB327" s="18"/>
      <c r="AC327" s="16" t="s">
        <v>192</v>
      </c>
      <c r="AD327" s="18"/>
      <c r="AE327" s="16" t="s">
        <v>192</v>
      </c>
      <c r="AF327" s="16">
        <v>80</v>
      </c>
      <c r="AG327" s="16">
        <v>100</v>
      </c>
      <c r="AH327" s="16" t="s">
        <v>475</v>
      </c>
      <c r="AI327" s="16">
        <v>5</v>
      </c>
    </row>
    <row r="328" spans="1:35">
      <c r="A328" s="16">
        <v>7036</v>
      </c>
      <c r="B328" s="16" t="s">
        <v>482</v>
      </c>
      <c r="C328" s="17" t="s">
        <v>112</v>
      </c>
      <c r="D328" s="16"/>
      <c r="E328" s="18"/>
      <c r="F328" s="18"/>
      <c r="G328" s="18"/>
      <c r="H328" s="18"/>
      <c r="I328" s="18"/>
      <c r="J328" s="18"/>
      <c r="K328" s="18"/>
      <c r="L328" s="18"/>
      <c r="M328" s="18"/>
      <c r="N328" s="16">
        <v>32</v>
      </c>
      <c r="O328" s="16">
        <v>59</v>
      </c>
      <c r="P328" s="16">
        <v>82</v>
      </c>
      <c r="Q328" s="16">
        <v>33</v>
      </c>
      <c r="R328" s="16">
        <v>64</v>
      </c>
      <c r="S328" s="16">
        <v>75</v>
      </c>
      <c r="T328" s="16">
        <v>60</v>
      </c>
      <c r="U328" s="16">
        <v>73</v>
      </c>
      <c r="V328" s="16" t="s">
        <v>135</v>
      </c>
      <c r="W328" s="16">
        <v>478</v>
      </c>
      <c r="X328" s="16">
        <v>100</v>
      </c>
      <c r="Y328" s="16"/>
      <c r="Z328" s="16" t="s">
        <v>192</v>
      </c>
      <c r="AA328" s="18"/>
      <c r="AB328" s="16"/>
      <c r="AC328" s="16" t="s">
        <v>192</v>
      </c>
      <c r="AD328" s="18"/>
      <c r="AE328" s="16" t="s">
        <v>192</v>
      </c>
      <c r="AF328" s="16">
        <v>92</v>
      </c>
      <c r="AG328" s="16">
        <v>92</v>
      </c>
      <c r="AH328" s="16" t="s">
        <v>475</v>
      </c>
      <c r="AI328" s="16">
        <v>5</v>
      </c>
    </row>
    <row r="329" spans="1:35">
      <c r="A329" s="16">
        <v>7037</v>
      </c>
      <c r="B329" s="16" t="s">
        <v>483</v>
      </c>
      <c r="C329" s="17" t="s">
        <v>112</v>
      </c>
      <c r="D329" s="16" t="s">
        <v>114</v>
      </c>
      <c r="E329" s="16"/>
      <c r="F329" s="18"/>
      <c r="G329" s="18"/>
      <c r="H329" s="18"/>
      <c r="I329" s="18"/>
      <c r="J329" s="18"/>
      <c r="K329" s="18"/>
      <c r="L329" s="18"/>
      <c r="M329" s="18"/>
      <c r="N329" s="16">
        <v>31</v>
      </c>
      <c r="O329" s="16">
        <v>63</v>
      </c>
      <c r="P329" s="16">
        <v>80</v>
      </c>
      <c r="Q329" s="16">
        <v>41</v>
      </c>
      <c r="R329" s="16">
        <v>54</v>
      </c>
      <c r="S329" s="16">
        <v>71</v>
      </c>
      <c r="T329" s="16">
        <v>53</v>
      </c>
      <c r="U329" s="16">
        <v>63</v>
      </c>
      <c r="V329" s="16" t="s">
        <v>135</v>
      </c>
      <c r="W329" s="16">
        <v>456</v>
      </c>
      <c r="X329" s="16">
        <v>100</v>
      </c>
      <c r="Y329" s="16" t="s">
        <v>193</v>
      </c>
      <c r="Z329" s="16" t="s">
        <v>192</v>
      </c>
      <c r="AA329" s="18"/>
      <c r="AB329" s="16" t="s">
        <v>192</v>
      </c>
      <c r="AC329" s="16" t="s">
        <v>192</v>
      </c>
      <c r="AD329" s="18"/>
      <c r="AE329" s="16" t="s">
        <v>192</v>
      </c>
      <c r="AF329" s="16">
        <v>86</v>
      </c>
      <c r="AG329" s="16">
        <v>98</v>
      </c>
      <c r="AH329" s="16" t="s">
        <v>475</v>
      </c>
      <c r="AI329" s="16">
        <v>5</v>
      </c>
    </row>
    <row r="330" spans="1:35">
      <c r="A330" s="16">
        <v>7042</v>
      </c>
      <c r="B330" s="16" t="s">
        <v>484</v>
      </c>
      <c r="C330" s="17" t="s">
        <v>114</v>
      </c>
      <c r="D330" s="16"/>
      <c r="E330" s="16" t="s">
        <v>132</v>
      </c>
      <c r="F330" s="18"/>
      <c r="G330" s="18"/>
      <c r="H330" s="18"/>
      <c r="I330" s="18"/>
      <c r="J330" s="18"/>
      <c r="K330" s="18"/>
      <c r="L330" s="18"/>
      <c r="M330" s="18"/>
      <c r="N330" s="16">
        <v>49</v>
      </c>
      <c r="O330" s="16">
        <v>77</v>
      </c>
      <c r="P330" s="16">
        <v>85</v>
      </c>
      <c r="Q330" s="16">
        <v>33</v>
      </c>
      <c r="R330" s="16">
        <v>59</v>
      </c>
      <c r="S330" s="16">
        <v>79</v>
      </c>
      <c r="T330" s="16">
        <v>56</v>
      </c>
      <c r="U330" s="16">
        <v>70</v>
      </c>
      <c r="V330" s="16" t="s">
        <v>135</v>
      </c>
      <c r="W330" s="16">
        <v>508</v>
      </c>
      <c r="X330" s="16">
        <v>98</v>
      </c>
      <c r="Y330" s="16"/>
      <c r="Z330" s="16" t="s">
        <v>192</v>
      </c>
      <c r="AA330" s="18"/>
      <c r="AB330" s="16"/>
      <c r="AC330" s="16" t="s">
        <v>192</v>
      </c>
      <c r="AD330" s="18"/>
      <c r="AE330" s="16" t="s">
        <v>192</v>
      </c>
      <c r="AF330" s="16">
        <v>76</v>
      </c>
      <c r="AG330" s="16">
        <v>94</v>
      </c>
      <c r="AH330" s="16" t="s">
        <v>475</v>
      </c>
      <c r="AI330" s="16">
        <v>5</v>
      </c>
    </row>
    <row r="331" spans="1:35">
      <c r="A331" s="16">
        <v>7049</v>
      </c>
      <c r="B331" s="16" t="s">
        <v>485</v>
      </c>
      <c r="C331" s="17" t="s">
        <v>112</v>
      </c>
      <c r="D331" s="16" t="s">
        <v>112</v>
      </c>
      <c r="E331" s="16"/>
      <c r="F331" s="16"/>
      <c r="G331" s="16"/>
      <c r="H331" s="16"/>
      <c r="I331" s="16"/>
      <c r="J331" s="16"/>
      <c r="K331" s="16"/>
      <c r="L331" s="16"/>
      <c r="M331" s="16"/>
      <c r="N331" s="16">
        <v>33</v>
      </c>
      <c r="O331" s="16">
        <v>65</v>
      </c>
      <c r="P331" s="16">
        <v>81</v>
      </c>
      <c r="Q331" s="16">
        <v>17</v>
      </c>
      <c r="R331" s="16">
        <v>56</v>
      </c>
      <c r="S331" s="16">
        <v>78</v>
      </c>
      <c r="T331" s="16">
        <v>63</v>
      </c>
      <c r="U331" s="16">
        <v>81</v>
      </c>
      <c r="V331" s="16" t="s">
        <v>140</v>
      </c>
      <c r="W331" s="16">
        <v>474</v>
      </c>
      <c r="X331" s="16">
        <v>100</v>
      </c>
      <c r="Y331" s="16" t="s">
        <v>192</v>
      </c>
      <c r="Z331" s="16" t="s">
        <v>192</v>
      </c>
      <c r="AA331" s="18"/>
      <c r="AB331" s="16" t="s">
        <v>192</v>
      </c>
      <c r="AC331" s="16" t="s">
        <v>192</v>
      </c>
      <c r="AD331" s="18"/>
      <c r="AE331" s="16" t="s">
        <v>193</v>
      </c>
      <c r="AF331" s="16">
        <v>70</v>
      </c>
      <c r="AG331" s="16">
        <v>98</v>
      </c>
      <c r="AH331" s="16" t="s">
        <v>475</v>
      </c>
      <c r="AI331" s="16">
        <v>5</v>
      </c>
    </row>
    <row r="332" spans="1:35">
      <c r="A332" s="16">
        <v>7051</v>
      </c>
      <c r="B332" s="16" t="s">
        <v>486</v>
      </c>
      <c r="C332" s="17" t="s">
        <v>112</v>
      </c>
      <c r="D332" s="16" t="s">
        <v>112</v>
      </c>
      <c r="E332" s="16" t="s">
        <v>112</v>
      </c>
      <c r="F332" s="16" t="s">
        <v>112</v>
      </c>
      <c r="G332" s="16" t="s">
        <v>112</v>
      </c>
      <c r="H332" s="16" t="s">
        <v>112</v>
      </c>
      <c r="I332" s="16" t="s">
        <v>112</v>
      </c>
      <c r="J332" s="16" t="s">
        <v>112</v>
      </c>
      <c r="K332" s="16" t="s">
        <v>112</v>
      </c>
      <c r="L332" s="16" t="s">
        <v>112</v>
      </c>
      <c r="M332" s="16" t="s">
        <v>112</v>
      </c>
      <c r="N332" s="16">
        <v>47</v>
      </c>
      <c r="O332" s="16">
        <v>76</v>
      </c>
      <c r="P332" s="16">
        <v>80</v>
      </c>
      <c r="Q332" s="16">
        <v>34</v>
      </c>
      <c r="R332" s="16">
        <v>53</v>
      </c>
      <c r="S332" s="16">
        <v>76</v>
      </c>
      <c r="T332" s="16">
        <v>49</v>
      </c>
      <c r="U332" s="16">
        <v>66</v>
      </c>
      <c r="V332" s="16" t="s">
        <v>141</v>
      </c>
      <c r="W332" s="16">
        <v>491</v>
      </c>
      <c r="X332" s="16">
        <v>98</v>
      </c>
      <c r="Y332" s="16" t="s">
        <v>192</v>
      </c>
      <c r="Z332" s="16" t="s">
        <v>193</v>
      </c>
      <c r="AA332" s="18"/>
      <c r="AB332" s="16" t="s">
        <v>192</v>
      </c>
      <c r="AC332" s="16" t="s">
        <v>192</v>
      </c>
      <c r="AD332" s="18"/>
      <c r="AE332" s="16" t="s">
        <v>193</v>
      </c>
      <c r="AF332" s="16">
        <v>54</v>
      </c>
      <c r="AG332" s="16">
        <v>96</v>
      </c>
      <c r="AH332" s="16" t="s">
        <v>475</v>
      </c>
      <c r="AI332" s="16">
        <v>5</v>
      </c>
    </row>
    <row r="333" spans="1:35">
      <c r="A333" s="16">
        <v>7055</v>
      </c>
      <c r="B333" s="16" t="s">
        <v>487</v>
      </c>
      <c r="C333" s="17" t="s">
        <v>132</v>
      </c>
      <c r="D333" s="16" t="s">
        <v>132</v>
      </c>
      <c r="E333" s="16" t="s">
        <v>114</v>
      </c>
      <c r="F333" s="18"/>
      <c r="G333" s="18"/>
      <c r="H333" s="18"/>
      <c r="I333" s="18"/>
      <c r="J333" s="18"/>
      <c r="K333" s="18"/>
      <c r="L333" s="18"/>
      <c r="M333" s="18"/>
      <c r="N333" s="16">
        <v>78</v>
      </c>
      <c r="O333" s="16">
        <v>83</v>
      </c>
      <c r="P333" s="16">
        <v>90</v>
      </c>
      <c r="Q333" s="16">
        <v>49</v>
      </c>
      <c r="R333" s="16">
        <v>71</v>
      </c>
      <c r="S333" s="16">
        <v>84</v>
      </c>
      <c r="T333" s="16">
        <v>63</v>
      </c>
      <c r="U333" s="16">
        <v>73</v>
      </c>
      <c r="V333" s="16" t="s">
        <v>135</v>
      </c>
      <c r="W333" s="16">
        <v>591</v>
      </c>
      <c r="X333" s="16">
        <v>100</v>
      </c>
      <c r="Y333" s="16" t="s">
        <v>192</v>
      </c>
      <c r="Z333" s="16" t="s">
        <v>192</v>
      </c>
      <c r="AA333" s="18"/>
      <c r="AB333" s="16" t="s">
        <v>192</v>
      </c>
      <c r="AC333" s="16" t="s">
        <v>192</v>
      </c>
      <c r="AD333" s="18"/>
      <c r="AE333" s="16" t="s">
        <v>193</v>
      </c>
      <c r="AF333" s="16">
        <v>54</v>
      </c>
      <c r="AG333" s="16">
        <v>83</v>
      </c>
      <c r="AH333" s="16" t="s">
        <v>197</v>
      </c>
      <c r="AI333" s="16">
        <v>5</v>
      </c>
    </row>
    <row r="334" spans="1:35">
      <c r="A334" s="16">
        <v>7056</v>
      </c>
      <c r="B334" s="16" t="s">
        <v>129</v>
      </c>
      <c r="C334" s="17" t="s">
        <v>132</v>
      </c>
      <c r="D334" s="16"/>
      <c r="E334" s="16"/>
      <c r="F334" s="16"/>
      <c r="G334" s="16"/>
      <c r="H334" s="16"/>
      <c r="I334" s="16"/>
      <c r="J334" s="16"/>
      <c r="K334" s="16"/>
      <c r="L334" s="16"/>
      <c r="M334" s="16"/>
      <c r="N334" s="16">
        <v>65</v>
      </c>
      <c r="O334" s="16">
        <v>86</v>
      </c>
      <c r="P334" s="16">
        <v>82</v>
      </c>
      <c r="Q334" s="16">
        <v>33</v>
      </c>
      <c r="R334" s="16">
        <v>65</v>
      </c>
      <c r="S334" s="16">
        <v>88</v>
      </c>
      <c r="T334" s="16">
        <v>63</v>
      </c>
      <c r="U334" s="16">
        <v>93</v>
      </c>
      <c r="V334" s="16" t="s">
        <v>135</v>
      </c>
      <c r="W334" s="16">
        <v>575</v>
      </c>
      <c r="X334" s="16">
        <v>100</v>
      </c>
      <c r="Y334" s="16"/>
      <c r="Z334" s="16" t="s">
        <v>192</v>
      </c>
      <c r="AA334" s="18"/>
      <c r="AB334" s="16"/>
      <c r="AC334" s="16" t="s">
        <v>192</v>
      </c>
      <c r="AD334" s="18"/>
      <c r="AE334" s="16" t="s">
        <v>193</v>
      </c>
      <c r="AF334" s="16">
        <v>69</v>
      </c>
      <c r="AG334" s="16">
        <v>90</v>
      </c>
      <c r="AH334" s="16" t="s">
        <v>475</v>
      </c>
      <c r="AI334" s="16">
        <v>5</v>
      </c>
    </row>
    <row r="335" spans="1:35">
      <c r="A335" s="16">
        <v>7071</v>
      </c>
      <c r="B335" s="16" t="s">
        <v>488</v>
      </c>
      <c r="C335" s="17" t="s">
        <v>112</v>
      </c>
      <c r="D335" s="16" t="s">
        <v>112</v>
      </c>
      <c r="E335" s="16" t="s">
        <v>112</v>
      </c>
      <c r="F335" s="16" t="s">
        <v>112</v>
      </c>
      <c r="G335" s="16" t="s">
        <v>112</v>
      </c>
      <c r="H335" s="16" t="s">
        <v>112</v>
      </c>
      <c r="I335" s="16" t="s">
        <v>112</v>
      </c>
      <c r="J335" s="16" t="s">
        <v>112</v>
      </c>
      <c r="K335" s="16" t="s">
        <v>112</v>
      </c>
      <c r="L335" s="16" t="s">
        <v>112</v>
      </c>
      <c r="M335" s="16" t="s">
        <v>112</v>
      </c>
      <c r="N335" s="16">
        <v>45</v>
      </c>
      <c r="O335" s="16">
        <v>69</v>
      </c>
      <c r="P335" s="16">
        <v>82</v>
      </c>
      <c r="Q335" s="16">
        <v>30</v>
      </c>
      <c r="R335" s="16">
        <v>52</v>
      </c>
      <c r="S335" s="16">
        <v>67</v>
      </c>
      <c r="T335" s="16">
        <v>43</v>
      </c>
      <c r="U335" s="16">
        <v>59</v>
      </c>
      <c r="V335" s="16" t="s">
        <v>140</v>
      </c>
      <c r="W335" s="16">
        <v>447</v>
      </c>
      <c r="X335" s="16">
        <v>99</v>
      </c>
      <c r="Y335" s="16" t="s">
        <v>192</v>
      </c>
      <c r="Z335" s="16" t="s">
        <v>193</v>
      </c>
      <c r="AA335" s="18"/>
      <c r="AB335" s="16" t="s">
        <v>192</v>
      </c>
      <c r="AC335" s="16" t="s">
        <v>192</v>
      </c>
      <c r="AD335" s="18"/>
      <c r="AE335" s="16" t="s">
        <v>193</v>
      </c>
      <c r="AF335" s="16">
        <v>56</v>
      </c>
      <c r="AG335" s="16">
        <v>91</v>
      </c>
      <c r="AH335" s="16" t="s">
        <v>475</v>
      </c>
      <c r="AI335" s="16">
        <v>5</v>
      </c>
    </row>
    <row r="336" spans="1:35">
      <c r="A336" s="16">
        <v>7081</v>
      </c>
      <c r="B336" s="16" t="s">
        <v>489</v>
      </c>
      <c r="C336" s="17" t="s">
        <v>132</v>
      </c>
      <c r="D336" s="16" t="s">
        <v>132</v>
      </c>
      <c r="E336" s="16" t="s">
        <v>132</v>
      </c>
      <c r="F336" s="16" t="s">
        <v>132</v>
      </c>
      <c r="G336" s="16" t="s">
        <v>132</v>
      </c>
      <c r="H336" s="16" t="s">
        <v>132</v>
      </c>
      <c r="I336" s="16" t="s">
        <v>132</v>
      </c>
      <c r="J336" s="16" t="s">
        <v>132</v>
      </c>
      <c r="K336" s="16" t="s">
        <v>132</v>
      </c>
      <c r="L336" s="16" t="s">
        <v>112</v>
      </c>
      <c r="M336" s="16" t="s">
        <v>112</v>
      </c>
      <c r="N336" s="16">
        <v>91</v>
      </c>
      <c r="O336" s="16">
        <v>98</v>
      </c>
      <c r="P336" s="16">
        <v>98</v>
      </c>
      <c r="Q336" s="16">
        <v>71</v>
      </c>
      <c r="R336" s="16">
        <v>80</v>
      </c>
      <c r="S336" s="16">
        <v>81</v>
      </c>
      <c r="T336" s="16">
        <v>77</v>
      </c>
      <c r="U336" s="16">
        <v>100</v>
      </c>
      <c r="V336" s="16" t="s">
        <v>135</v>
      </c>
      <c r="W336" s="16">
        <v>696</v>
      </c>
      <c r="X336" s="16">
        <v>100</v>
      </c>
      <c r="Y336" s="16" t="s">
        <v>192</v>
      </c>
      <c r="Z336" s="16" t="s">
        <v>192</v>
      </c>
      <c r="AA336" s="18"/>
      <c r="AB336" s="16" t="s">
        <v>192</v>
      </c>
      <c r="AC336" s="16" t="s">
        <v>192</v>
      </c>
      <c r="AD336" s="18"/>
      <c r="AE336" s="16" t="s">
        <v>193</v>
      </c>
      <c r="AF336" s="16">
        <v>32</v>
      </c>
      <c r="AG336" s="16">
        <v>69</v>
      </c>
      <c r="AH336" s="16" t="s">
        <v>475</v>
      </c>
      <c r="AI336" s="16">
        <v>5</v>
      </c>
    </row>
    <row r="337" spans="1:35">
      <c r="A337" s="16">
        <v>7101</v>
      </c>
      <c r="B337" s="16" t="s">
        <v>490</v>
      </c>
      <c r="C337" s="17" t="s">
        <v>132</v>
      </c>
      <c r="D337" s="16" t="s">
        <v>132</v>
      </c>
      <c r="E337" s="16" t="s">
        <v>114</v>
      </c>
      <c r="F337" s="16" t="s">
        <v>132</v>
      </c>
      <c r="G337" s="16" t="s">
        <v>132</v>
      </c>
      <c r="H337" s="16" t="s">
        <v>132</v>
      </c>
      <c r="I337" s="16" t="s">
        <v>132</v>
      </c>
      <c r="J337" s="16" t="s">
        <v>132</v>
      </c>
      <c r="K337" s="16" t="s">
        <v>114</v>
      </c>
      <c r="L337" s="16" t="s">
        <v>132</v>
      </c>
      <c r="M337" s="16" t="s">
        <v>112</v>
      </c>
      <c r="N337" s="16">
        <v>75</v>
      </c>
      <c r="O337" s="16">
        <v>92</v>
      </c>
      <c r="P337" s="16">
        <v>99</v>
      </c>
      <c r="Q337" s="16">
        <v>64</v>
      </c>
      <c r="R337" s="16">
        <v>68</v>
      </c>
      <c r="S337" s="16">
        <v>81</v>
      </c>
      <c r="T337" s="16">
        <v>52</v>
      </c>
      <c r="U337" s="16">
        <v>80</v>
      </c>
      <c r="V337" s="16" t="s">
        <v>141</v>
      </c>
      <c r="W337" s="16">
        <v>621</v>
      </c>
      <c r="X337" s="16">
        <v>100</v>
      </c>
      <c r="Y337" s="16" t="s">
        <v>192</v>
      </c>
      <c r="Z337" s="16" t="s">
        <v>192</v>
      </c>
      <c r="AA337" s="16"/>
      <c r="AB337" s="16" t="s">
        <v>192</v>
      </c>
      <c r="AC337" s="16" t="s">
        <v>192</v>
      </c>
      <c r="AD337" s="18"/>
      <c r="AE337" s="16" t="s">
        <v>193</v>
      </c>
      <c r="AF337" s="16">
        <v>36</v>
      </c>
      <c r="AG337" s="16">
        <v>80</v>
      </c>
      <c r="AH337" s="16" t="s">
        <v>475</v>
      </c>
      <c r="AI337" s="16">
        <v>5</v>
      </c>
    </row>
    <row r="338" spans="1:35">
      <c r="A338" s="16">
        <v>7111</v>
      </c>
      <c r="B338" s="16" t="s">
        <v>491</v>
      </c>
      <c r="C338" s="17" t="s">
        <v>110</v>
      </c>
      <c r="D338" s="16" t="s">
        <v>112</v>
      </c>
      <c r="E338" s="16" t="s">
        <v>116</v>
      </c>
      <c r="F338" s="16" t="s">
        <v>112</v>
      </c>
      <c r="G338" s="16" t="s">
        <v>112</v>
      </c>
      <c r="H338" s="16" t="s">
        <v>110</v>
      </c>
      <c r="I338" s="16" t="s">
        <v>110</v>
      </c>
      <c r="J338" s="16" t="s">
        <v>112</v>
      </c>
      <c r="K338" s="16" t="s">
        <v>110</v>
      </c>
      <c r="L338" s="16" t="s">
        <v>110</v>
      </c>
      <c r="M338" s="16" t="s">
        <v>110</v>
      </c>
      <c r="N338" s="16">
        <v>30</v>
      </c>
      <c r="O338" s="16">
        <v>62</v>
      </c>
      <c r="P338" s="16">
        <v>80</v>
      </c>
      <c r="Q338" s="16">
        <v>26</v>
      </c>
      <c r="R338" s="16">
        <v>45</v>
      </c>
      <c r="S338" s="16">
        <v>69</v>
      </c>
      <c r="T338" s="16">
        <v>48</v>
      </c>
      <c r="U338" s="16">
        <v>65</v>
      </c>
      <c r="V338" s="16" t="s">
        <v>141</v>
      </c>
      <c r="W338" s="16">
        <v>435</v>
      </c>
      <c r="X338" s="16">
        <v>97</v>
      </c>
      <c r="Y338" s="16" t="s">
        <v>193</v>
      </c>
      <c r="Z338" s="16" t="s">
        <v>193</v>
      </c>
      <c r="AA338" s="16" t="s">
        <v>193</v>
      </c>
      <c r="AB338" s="16" t="s">
        <v>192</v>
      </c>
      <c r="AC338" s="16" t="s">
        <v>192</v>
      </c>
      <c r="AD338" s="18"/>
      <c r="AE338" s="16" t="s">
        <v>193</v>
      </c>
      <c r="AF338" s="16">
        <v>73</v>
      </c>
      <c r="AG338" s="16">
        <v>98</v>
      </c>
      <c r="AH338" s="16" t="s">
        <v>475</v>
      </c>
      <c r="AI338" s="16">
        <v>5</v>
      </c>
    </row>
    <row r="339" spans="1:35">
      <c r="A339" s="16">
        <v>7121</v>
      </c>
      <c r="B339" s="16" t="s">
        <v>492</v>
      </c>
      <c r="C339" s="17" t="s">
        <v>132</v>
      </c>
      <c r="D339" s="16" t="s">
        <v>114</v>
      </c>
      <c r="E339" s="16" t="s">
        <v>112</v>
      </c>
      <c r="F339" s="16" t="s">
        <v>114</v>
      </c>
      <c r="G339" s="16" t="s">
        <v>132</v>
      </c>
      <c r="H339" s="16" t="s">
        <v>112</v>
      </c>
      <c r="I339" s="16"/>
      <c r="J339" s="16"/>
      <c r="K339" s="16"/>
      <c r="L339" s="16"/>
      <c r="M339" s="16"/>
      <c r="N339" s="16">
        <v>54</v>
      </c>
      <c r="O339" s="16">
        <v>84</v>
      </c>
      <c r="P339" s="16">
        <v>87</v>
      </c>
      <c r="Q339" s="16">
        <v>44</v>
      </c>
      <c r="R339" s="16">
        <v>57</v>
      </c>
      <c r="S339" s="16">
        <v>76</v>
      </c>
      <c r="T339" s="16">
        <v>52</v>
      </c>
      <c r="U339" s="16">
        <v>68</v>
      </c>
      <c r="V339" s="16" t="s">
        <v>141</v>
      </c>
      <c r="W339" s="16">
        <v>532</v>
      </c>
      <c r="X339" s="16">
        <v>99</v>
      </c>
      <c r="Y339" s="16" t="s">
        <v>193</v>
      </c>
      <c r="Z339" s="16" t="s">
        <v>192</v>
      </c>
      <c r="AA339" s="18"/>
      <c r="AB339" s="16" t="s">
        <v>192</v>
      </c>
      <c r="AC339" s="16" t="s">
        <v>192</v>
      </c>
      <c r="AD339" s="18"/>
      <c r="AE339" s="16" t="s">
        <v>193</v>
      </c>
      <c r="AF339" s="16">
        <v>41</v>
      </c>
      <c r="AG339" s="16">
        <v>92</v>
      </c>
      <c r="AH339" s="16" t="s">
        <v>475</v>
      </c>
      <c r="AI339" s="16">
        <v>5</v>
      </c>
    </row>
    <row r="340" spans="1:35">
      <c r="A340" s="16">
        <v>7131</v>
      </c>
      <c r="B340" s="16" t="s">
        <v>493</v>
      </c>
      <c r="C340" s="17" t="s">
        <v>110</v>
      </c>
      <c r="D340" s="16" t="s">
        <v>110</v>
      </c>
      <c r="E340" s="16" t="s">
        <v>116</v>
      </c>
      <c r="F340" s="16" t="s">
        <v>112</v>
      </c>
      <c r="G340" s="16" t="s">
        <v>110</v>
      </c>
      <c r="H340" s="16" t="s">
        <v>110</v>
      </c>
      <c r="I340" s="16" t="s">
        <v>112</v>
      </c>
      <c r="J340" s="16" t="s">
        <v>110</v>
      </c>
      <c r="K340" s="16" t="s">
        <v>112</v>
      </c>
      <c r="L340" s="16" t="s">
        <v>110</v>
      </c>
      <c r="M340" s="16" t="s">
        <v>110</v>
      </c>
      <c r="N340" s="16">
        <v>25</v>
      </c>
      <c r="O340" s="16">
        <v>57</v>
      </c>
      <c r="P340" s="16">
        <v>73</v>
      </c>
      <c r="Q340" s="16">
        <v>23</v>
      </c>
      <c r="R340" s="16">
        <v>43</v>
      </c>
      <c r="S340" s="16">
        <v>72</v>
      </c>
      <c r="T340" s="16">
        <v>46</v>
      </c>
      <c r="U340" s="16">
        <v>70</v>
      </c>
      <c r="V340" s="16" t="s">
        <v>140</v>
      </c>
      <c r="W340" s="16">
        <v>409</v>
      </c>
      <c r="X340" s="16">
        <v>98</v>
      </c>
      <c r="Y340" s="16" t="s">
        <v>192</v>
      </c>
      <c r="Z340" s="16" t="s">
        <v>193</v>
      </c>
      <c r="AA340" s="18"/>
      <c r="AB340" s="16" t="s">
        <v>192</v>
      </c>
      <c r="AC340" s="16" t="s">
        <v>192</v>
      </c>
      <c r="AD340" s="18"/>
      <c r="AE340" s="16" t="s">
        <v>193</v>
      </c>
      <c r="AF340" s="16">
        <v>67</v>
      </c>
      <c r="AG340" s="16">
        <v>96</v>
      </c>
      <c r="AH340" s="16" t="s">
        <v>475</v>
      </c>
      <c r="AI340" s="16">
        <v>5</v>
      </c>
    </row>
    <row r="341" spans="1:35">
      <c r="A341" s="16">
        <v>7141</v>
      </c>
      <c r="B341" s="16" t="s">
        <v>494</v>
      </c>
      <c r="C341" s="17" t="s">
        <v>114</v>
      </c>
      <c r="D341" s="16" t="s">
        <v>132</v>
      </c>
      <c r="E341" s="16" t="s">
        <v>112</v>
      </c>
      <c r="F341" s="16" t="s">
        <v>114</v>
      </c>
      <c r="G341" s="16" t="s">
        <v>114</v>
      </c>
      <c r="H341" s="16" t="s">
        <v>114</v>
      </c>
      <c r="I341" s="16" t="s">
        <v>114</v>
      </c>
      <c r="J341" s="16" t="s">
        <v>132</v>
      </c>
      <c r="K341" s="16" t="s">
        <v>112</v>
      </c>
      <c r="L341" s="16" t="s">
        <v>112</v>
      </c>
      <c r="M341" s="16" t="s">
        <v>112</v>
      </c>
      <c r="N341" s="16">
        <v>51</v>
      </c>
      <c r="O341" s="16">
        <v>78</v>
      </c>
      <c r="P341" s="16">
        <v>87</v>
      </c>
      <c r="Q341" s="16">
        <v>41</v>
      </c>
      <c r="R341" s="16">
        <v>57</v>
      </c>
      <c r="S341" s="16">
        <v>76</v>
      </c>
      <c r="T341" s="16">
        <v>54</v>
      </c>
      <c r="U341" s="16">
        <v>65</v>
      </c>
      <c r="V341" s="16" t="s">
        <v>141</v>
      </c>
      <c r="W341" s="16">
        <v>519</v>
      </c>
      <c r="X341" s="16">
        <v>99</v>
      </c>
      <c r="Y341" s="16" t="s">
        <v>192</v>
      </c>
      <c r="Z341" s="16" t="s">
        <v>192</v>
      </c>
      <c r="AA341" s="16"/>
      <c r="AB341" s="16" t="s">
        <v>192</v>
      </c>
      <c r="AC341" s="16" t="s">
        <v>192</v>
      </c>
      <c r="AD341" s="18"/>
      <c r="AE341" s="16" t="s">
        <v>193</v>
      </c>
      <c r="AF341" s="16">
        <v>32</v>
      </c>
      <c r="AG341" s="16">
        <v>72</v>
      </c>
      <c r="AH341" s="16" t="s">
        <v>475</v>
      </c>
      <c r="AI341" s="16">
        <v>5</v>
      </c>
    </row>
    <row r="342" spans="1:35">
      <c r="A342" s="16">
        <v>7151</v>
      </c>
      <c r="B342" s="16" t="s">
        <v>495</v>
      </c>
      <c r="C342" s="17" t="s">
        <v>110</v>
      </c>
      <c r="D342" s="16" t="s">
        <v>116</v>
      </c>
      <c r="E342" s="16" t="s">
        <v>116</v>
      </c>
      <c r="F342" s="16" t="s">
        <v>110</v>
      </c>
      <c r="G342" s="16" t="s">
        <v>116</v>
      </c>
      <c r="H342" s="16" t="s">
        <v>110</v>
      </c>
      <c r="I342" s="16" t="s">
        <v>110</v>
      </c>
      <c r="J342" s="16" t="s">
        <v>110</v>
      </c>
      <c r="K342" s="16" t="s">
        <v>110</v>
      </c>
      <c r="L342" s="16" t="s">
        <v>110</v>
      </c>
      <c r="M342" s="16" t="s">
        <v>110</v>
      </c>
      <c r="N342" s="16">
        <v>22</v>
      </c>
      <c r="O342" s="16">
        <v>51</v>
      </c>
      <c r="P342" s="16">
        <v>76</v>
      </c>
      <c r="Q342" s="16">
        <v>25</v>
      </c>
      <c r="R342" s="16">
        <v>41</v>
      </c>
      <c r="S342" s="16">
        <v>70</v>
      </c>
      <c r="T342" s="16">
        <v>44</v>
      </c>
      <c r="U342" s="16">
        <v>66</v>
      </c>
      <c r="V342" s="16" t="s">
        <v>140</v>
      </c>
      <c r="W342" s="16">
        <v>395</v>
      </c>
      <c r="X342" s="16">
        <v>95</v>
      </c>
      <c r="Y342" s="16" t="s">
        <v>193</v>
      </c>
      <c r="Z342" s="16" t="s">
        <v>193</v>
      </c>
      <c r="AA342" s="16" t="s">
        <v>193</v>
      </c>
      <c r="AB342" s="16" t="s">
        <v>192</v>
      </c>
      <c r="AC342" s="16" t="s">
        <v>192</v>
      </c>
      <c r="AD342" s="18"/>
      <c r="AE342" s="16" t="s">
        <v>193</v>
      </c>
      <c r="AF342" s="16">
        <v>78</v>
      </c>
      <c r="AG342" s="16">
        <v>95</v>
      </c>
      <c r="AH342" s="16" t="s">
        <v>475</v>
      </c>
      <c r="AI342" s="16">
        <v>5</v>
      </c>
    </row>
    <row r="343" spans="1:35">
      <c r="A343" s="16">
        <v>7160</v>
      </c>
      <c r="B343" s="16" t="s">
        <v>496</v>
      </c>
      <c r="C343" s="17" t="s">
        <v>132</v>
      </c>
      <c r="D343" s="16" t="s">
        <v>132</v>
      </c>
      <c r="E343" s="16" t="s">
        <v>112</v>
      </c>
      <c r="F343" s="16" t="s">
        <v>114</v>
      </c>
      <c r="G343" s="16" t="s">
        <v>114</v>
      </c>
      <c r="H343" s="16" t="s">
        <v>112</v>
      </c>
      <c r="I343" s="16" t="s">
        <v>196</v>
      </c>
      <c r="J343" s="16"/>
      <c r="K343" s="16"/>
      <c r="L343" s="16"/>
      <c r="M343" s="16"/>
      <c r="N343" s="16">
        <v>48</v>
      </c>
      <c r="O343" s="16">
        <v>79</v>
      </c>
      <c r="P343" s="16">
        <v>86</v>
      </c>
      <c r="Q343" s="16">
        <v>34</v>
      </c>
      <c r="R343" s="16">
        <v>58</v>
      </c>
      <c r="S343" s="16">
        <v>80</v>
      </c>
      <c r="T343" s="16">
        <v>61</v>
      </c>
      <c r="U343" s="16">
        <v>73</v>
      </c>
      <c r="V343" s="16" t="s">
        <v>141</v>
      </c>
      <c r="W343" s="16">
        <v>529</v>
      </c>
      <c r="X343" s="16">
        <v>99</v>
      </c>
      <c r="Y343" s="16" t="s">
        <v>192</v>
      </c>
      <c r="Z343" s="16" t="s">
        <v>192</v>
      </c>
      <c r="AA343" s="18"/>
      <c r="AB343" s="16" t="s">
        <v>192</v>
      </c>
      <c r="AC343" s="16" t="s">
        <v>192</v>
      </c>
      <c r="AD343" s="18"/>
      <c r="AE343" s="16" t="s">
        <v>192</v>
      </c>
      <c r="AF343" s="16">
        <v>75</v>
      </c>
      <c r="AG343" s="16">
        <v>96</v>
      </c>
      <c r="AH343" s="16" t="s">
        <v>475</v>
      </c>
      <c r="AI343" s="16">
        <v>5</v>
      </c>
    </row>
    <row r="344" spans="1:35">
      <c r="A344" s="16">
        <v>7161</v>
      </c>
      <c r="B344" s="16" t="s">
        <v>497</v>
      </c>
      <c r="C344" s="17" t="s">
        <v>132</v>
      </c>
      <c r="D344" s="16" t="s">
        <v>132</v>
      </c>
      <c r="E344" s="16" t="s">
        <v>132</v>
      </c>
      <c r="F344" s="16" t="s">
        <v>132</v>
      </c>
      <c r="G344" s="16" t="s">
        <v>132</v>
      </c>
      <c r="H344" s="16" t="s">
        <v>132</v>
      </c>
      <c r="I344" s="16" t="s">
        <v>114</v>
      </c>
      <c r="J344" s="16" t="s">
        <v>132</v>
      </c>
      <c r="K344" s="16" t="s">
        <v>132</v>
      </c>
      <c r="L344" s="16" t="s">
        <v>132</v>
      </c>
      <c r="M344" s="16" t="s">
        <v>114</v>
      </c>
      <c r="N344" s="16">
        <v>88</v>
      </c>
      <c r="O344" s="16">
        <v>99</v>
      </c>
      <c r="P344" s="16">
        <v>99</v>
      </c>
      <c r="Q344" s="16">
        <v>84</v>
      </c>
      <c r="R344" s="16">
        <v>75</v>
      </c>
      <c r="S344" s="16">
        <v>85</v>
      </c>
      <c r="T344" s="16">
        <v>76</v>
      </c>
      <c r="U344" s="16">
        <v>100</v>
      </c>
      <c r="V344" s="16" t="s">
        <v>135</v>
      </c>
      <c r="W344" s="16">
        <v>706</v>
      </c>
      <c r="X344" s="16">
        <v>100</v>
      </c>
      <c r="Y344" s="16" t="s">
        <v>192</v>
      </c>
      <c r="Z344" s="16" t="s">
        <v>192</v>
      </c>
      <c r="AA344" s="18"/>
      <c r="AB344" s="16" t="s">
        <v>192</v>
      </c>
      <c r="AC344" s="16" t="s">
        <v>192</v>
      </c>
      <c r="AD344" s="18"/>
      <c r="AE344" s="16" t="s">
        <v>193</v>
      </c>
      <c r="AF344" s="16">
        <v>32</v>
      </c>
      <c r="AG344" s="16">
        <v>75</v>
      </c>
      <c r="AH344" s="16" t="s">
        <v>475</v>
      </c>
      <c r="AI344" s="16">
        <v>5</v>
      </c>
    </row>
    <row r="345" spans="1:35">
      <c r="A345" s="16">
        <v>7191</v>
      </c>
      <c r="B345" s="16" t="s">
        <v>498</v>
      </c>
      <c r="C345" s="17" t="s">
        <v>114</v>
      </c>
      <c r="D345" s="16"/>
      <c r="E345" s="16"/>
      <c r="F345" s="16"/>
      <c r="G345" s="16"/>
      <c r="H345" s="16"/>
      <c r="I345" s="16"/>
      <c r="J345" s="16"/>
      <c r="K345" s="16"/>
      <c r="L345" s="16"/>
      <c r="M345" s="16"/>
      <c r="N345" s="16">
        <v>38</v>
      </c>
      <c r="O345" s="16">
        <v>74</v>
      </c>
      <c r="P345" s="16">
        <v>87</v>
      </c>
      <c r="Q345" s="16">
        <v>33</v>
      </c>
      <c r="R345" s="16">
        <v>59</v>
      </c>
      <c r="S345" s="16">
        <v>83</v>
      </c>
      <c r="T345" s="16">
        <v>65</v>
      </c>
      <c r="U345" s="16">
        <v>84</v>
      </c>
      <c r="V345" s="16" t="s">
        <v>135</v>
      </c>
      <c r="W345" s="16">
        <v>523</v>
      </c>
      <c r="X345" s="16">
        <v>100</v>
      </c>
      <c r="Y345" s="16"/>
      <c r="Z345" s="16" t="s">
        <v>192</v>
      </c>
      <c r="AA345" s="18"/>
      <c r="AB345" s="16"/>
      <c r="AC345" s="16" t="s">
        <v>192</v>
      </c>
      <c r="AD345" s="18"/>
      <c r="AE345" s="16" t="s">
        <v>193</v>
      </c>
      <c r="AF345" s="16">
        <v>75</v>
      </c>
      <c r="AG345" s="16">
        <v>97</v>
      </c>
      <c r="AH345" s="16" t="s">
        <v>475</v>
      </c>
      <c r="AI345" s="16">
        <v>5</v>
      </c>
    </row>
    <row r="346" spans="1:35">
      <c r="A346" s="16">
        <v>7201</v>
      </c>
      <c r="B346" s="16" t="s">
        <v>499</v>
      </c>
      <c r="C346" s="17" t="s">
        <v>114</v>
      </c>
      <c r="D346" s="16" t="s">
        <v>114</v>
      </c>
      <c r="E346" s="16" t="s">
        <v>110</v>
      </c>
      <c r="F346" s="16" t="s">
        <v>112</v>
      </c>
      <c r="G346" s="16" t="s">
        <v>112</v>
      </c>
      <c r="H346" s="16" t="s">
        <v>112</v>
      </c>
      <c r="I346" s="16" t="s">
        <v>112</v>
      </c>
      <c r="J346" s="16" t="s">
        <v>112</v>
      </c>
      <c r="K346" s="16" t="s">
        <v>112</v>
      </c>
      <c r="L346" s="16" t="s">
        <v>112</v>
      </c>
      <c r="M346" s="16" t="s">
        <v>110</v>
      </c>
      <c r="N346" s="16">
        <v>48</v>
      </c>
      <c r="O346" s="16">
        <v>79</v>
      </c>
      <c r="P346" s="16">
        <v>88</v>
      </c>
      <c r="Q346" s="16">
        <v>33</v>
      </c>
      <c r="R346" s="16">
        <v>57</v>
      </c>
      <c r="S346" s="16">
        <v>78</v>
      </c>
      <c r="T346" s="16">
        <v>56</v>
      </c>
      <c r="U346" s="16">
        <v>70</v>
      </c>
      <c r="V346" s="16" t="s">
        <v>141</v>
      </c>
      <c r="W346" s="16">
        <v>519</v>
      </c>
      <c r="X346" s="16">
        <v>99</v>
      </c>
      <c r="Y346" s="16" t="s">
        <v>192</v>
      </c>
      <c r="Z346" s="16" t="s">
        <v>192</v>
      </c>
      <c r="AA346" s="18"/>
      <c r="AB346" s="16" t="s">
        <v>192</v>
      </c>
      <c r="AC346" s="16" t="s">
        <v>192</v>
      </c>
      <c r="AD346" s="18"/>
      <c r="AE346" s="16" t="s">
        <v>193</v>
      </c>
      <c r="AF346" s="16">
        <v>60</v>
      </c>
      <c r="AG346" s="16">
        <v>81</v>
      </c>
      <c r="AH346" s="16" t="s">
        <v>475</v>
      </c>
      <c r="AI346" s="16">
        <v>5</v>
      </c>
    </row>
    <row r="347" spans="1:35">
      <c r="A347" s="16">
        <v>7231</v>
      </c>
      <c r="B347" s="16" t="s">
        <v>500</v>
      </c>
      <c r="C347" s="17" t="s">
        <v>110</v>
      </c>
      <c r="D347" s="16" t="s">
        <v>116</v>
      </c>
      <c r="E347" s="16" t="s">
        <v>116</v>
      </c>
      <c r="F347" s="16" t="s">
        <v>110</v>
      </c>
      <c r="G347" s="16" t="s">
        <v>110</v>
      </c>
      <c r="H347" s="16" t="s">
        <v>110</v>
      </c>
      <c r="I347" s="16" t="s">
        <v>110</v>
      </c>
      <c r="J347" s="16" t="s">
        <v>110</v>
      </c>
      <c r="K347" s="16" t="s">
        <v>110</v>
      </c>
      <c r="L347" s="16" t="s">
        <v>110</v>
      </c>
      <c r="M347" s="16" t="s">
        <v>110</v>
      </c>
      <c r="N347" s="16">
        <v>16</v>
      </c>
      <c r="O347" s="16">
        <v>54</v>
      </c>
      <c r="P347" s="16">
        <v>75</v>
      </c>
      <c r="Q347" s="16">
        <v>12</v>
      </c>
      <c r="R347" s="16">
        <v>38</v>
      </c>
      <c r="S347" s="16">
        <v>74</v>
      </c>
      <c r="T347" s="16">
        <v>52</v>
      </c>
      <c r="U347" s="16">
        <v>81</v>
      </c>
      <c r="V347" s="16" t="s">
        <v>140</v>
      </c>
      <c r="W347" s="16">
        <v>402</v>
      </c>
      <c r="X347" s="16">
        <v>97</v>
      </c>
      <c r="Y347" s="16" t="s">
        <v>193</v>
      </c>
      <c r="Z347" s="16" t="s">
        <v>192</v>
      </c>
      <c r="AA347" s="18"/>
      <c r="AB347" s="16" t="s">
        <v>192</v>
      </c>
      <c r="AC347" s="16" t="s">
        <v>192</v>
      </c>
      <c r="AD347" s="18"/>
      <c r="AE347" s="16" t="s">
        <v>193</v>
      </c>
      <c r="AF347" s="16">
        <v>69</v>
      </c>
      <c r="AG347" s="16">
        <v>100</v>
      </c>
      <c r="AH347" s="16" t="s">
        <v>475</v>
      </c>
      <c r="AI347" s="16">
        <v>5</v>
      </c>
    </row>
    <row r="348" spans="1:35">
      <c r="A348" s="16">
        <v>7241</v>
      </c>
      <c r="B348" s="16" t="s">
        <v>501</v>
      </c>
      <c r="C348" s="17" t="s">
        <v>132</v>
      </c>
      <c r="D348" s="16" t="s">
        <v>132</v>
      </c>
      <c r="E348" s="16" t="s">
        <v>132</v>
      </c>
      <c r="F348" s="16"/>
      <c r="G348" s="16"/>
      <c r="H348" s="16"/>
      <c r="I348" s="16"/>
      <c r="J348" s="16"/>
      <c r="K348" s="16"/>
      <c r="L348" s="16"/>
      <c r="M348" s="16"/>
      <c r="N348" s="16">
        <v>55</v>
      </c>
      <c r="O348" s="16">
        <v>85</v>
      </c>
      <c r="P348" s="16">
        <v>93</v>
      </c>
      <c r="Q348" s="16">
        <v>56</v>
      </c>
      <c r="R348" s="16">
        <v>59</v>
      </c>
      <c r="S348" s="16">
        <v>79</v>
      </c>
      <c r="T348" s="16">
        <v>50</v>
      </c>
      <c r="U348" s="16">
        <v>75</v>
      </c>
      <c r="V348" s="16" t="s">
        <v>141</v>
      </c>
      <c r="W348" s="16">
        <v>562</v>
      </c>
      <c r="X348" s="16">
        <v>100</v>
      </c>
      <c r="Y348" s="16" t="s">
        <v>192</v>
      </c>
      <c r="Z348" s="16" t="s">
        <v>192</v>
      </c>
      <c r="AA348" s="18"/>
      <c r="AB348" s="16" t="s">
        <v>192</v>
      </c>
      <c r="AC348" s="16" t="s">
        <v>192</v>
      </c>
      <c r="AD348" s="18"/>
      <c r="AE348" s="16" t="s">
        <v>193</v>
      </c>
      <c r="AF348" s="16">
        <v>33</v>
      </c>
      <c r="AG348" s="16">
        <v>91</v>
      </c>
      <c r="AH348" s="16" t="s">
        <v>475</v>
      </c>
      <c r="AI348" s="16">
        <v>5</v>
      </c>
    </row>
    <row r="349" spans="1:35">
      <c r="A349" s="16">
        <v>7251</v>
      </c>
      <c r="B349" s="16" t="s">
        <v>502</v>
      </c>
      <c r="C349" s="17" t="s">
        <v>110</v>
      </c>
      <c r="D349" s="16" t="s">
        <v>116</v>
      </c>
      <c r="E349" s="16" t="s">
        <v>116</v>
      </c>
      <c r="F349" s="16" t="s">
        <v>116</v>
      </c>
      <c r="G349" s="16" t="s">
        <v>116</v>
      </c>
      <c r="H349" s="16" t="s">
        <v>116</v>
      </c>
      <c r="I349" s="16" t="s">
        <v>110</v>
      </c>
      <c r="J349" s="16" t="s">
        <v>110</v>
      </c>
      <c r="K349" s="16" t="s">
        <v>110</v>
      </c>
      <c r="L349" s="16" t="s">
        <v>110</v>
      </c>
      <c r="M349" s="16" t="s">
        <v>110</v>
      </c>
      <c r="N349" s="16">
        <v>17</v>
      </c>
      <c r="O349" s="16">
        <v>51</v>
      </c>
      <c r="P349" s="16">
        <v>82</v>
      </c>
      <c r="Q349" s="16">
        <v>17</v>
      </c>
      <c r="R349" s="16">
        <v>39</v>
      </c>
      <c r="S349" s="16">
        <v>77</v>
      </c>
      <c r="T349" s="16">
        <v>54</v>
      </c>
      <c r="U349" s="16">
        <v>80</v>
      </c>
      <c r="V349" s="16" t="s">
        <v>140</v>
      </c>
      <c r="W349" s="16">
        <v>417</v>
      </c>
      <c r="X349" s="16">
        <v>99</v>
      </c>
      <c r="Y349" s="16" t="s">
        <v>192</v>
      </c>
      <c r="Z349" s="16" t="s">
        <v>192</v>
      </c>
      <c r="AA349" s="18"/>
      <c r="AB349" s="16" t="s">
        <v>192</v>
      </c>
      <c r="AC349" s="16" t="s">
        <v>192</v>
      </c>
      <c r="AD349" s="18"/>
      <c r="AE349" s="16" t="s">
        <v>193</v>
      </c>
      <c r="AF349" s="16">
        <v>69</v>
      </c>
      <c r="AG349" s="16">
        <v>99</v>
      </c>
      <c r="AH349" s="16" t="s">
        <v>475</v>
      </c>
      <c r="AI349" s="16">
        <v>5</v>
      </c>
    </row>
    <row r="350" spans="1:35">
      <c r="A350" s="16">
        <v>7262</v>
      </c>
      <c r="B350" s="16" t="s">
        <v>503</v>
      </c>
      <c r="C350" s="17" t="s">
        <v>112</v>
      </c>
      <c r="D350" s="18"/>
      <c r="E350" s="18"/>
      <c r="F350" s="18"/>
      <c r="G350" s="18"/>
      <c r="H350" s="18"/>
      <c r="I350" s="18"/>
      <c r="J350" s="18"/>
      <c r="K350" s="18"/>
      <c r="L350" s="18"/>
      <c r="M350" s="18"/>
      <c r="N350" s="16">
        <v>24</v>
      </c>
      <c r="O350" s="16">
        <v>61</v>
      </c>
      <c r="P350" s="16">
        <v>82</v>
      </c>
      <c r="Q350" s="16">
        <v>33</v>
      </c>
      <c r="R350" s="16">
        <v>59</v>
      </c>
      <c r="S350" s="16">
        <v>80</v>
      </c>
      <c r="T350" s="16">
        <v>67</v>
      </c>
      <c r="U350" s="16">
        <v>83</v>
      </c>
      <c r="V350" s="16" t="s">
        <v>135</v>
      </c>
      <c r="W350" s="16">
        <v>489</v>
      </c>
      <c r="X350" s="16">
        <v>99</v>
      </c>
      <c r="Y350" s="18"/>
      <c r="Z350" s="16" t="s">
        <v>192</v>
      </c>
      <c r="AA350" s="18"/>
      <c r="AB350" s="18"/>
      <c r="AC350" s="16" t="s">
        <v>192</v>
      </c>
      <c r="AD350" s="18"/>
      <c r="AE350" s="16" t="s">
        <v>192</v>
      </c>
      <c r="AF350" s="16">
        <v>83</v>
      </c>
      <c r="AG350" s="16">
        <v>98</v>
      </c>
      <c r="AH350" s="16" t="s">
        <v>475</v>
      </c>
      <c r="AI350" s="16">
        <v>5</v>
      </c>
    </row>
    <row r="351" spans="1:35">
      <c r="A351" s="16">
        <v>7265</v>
      </c>
      <c r="B351" s="16" t="s">
        <v>504</v>
      </c>
      <c r="C351" s="17" t="s">
        <v>132</v>
      </c>
      <c r="D351" s="16"/>
      <c r="E351" s="16"/>
      <c r="F351" s="16"/>
      <c r="G351" s="16"/>
      <c r="H351" s="16"/>
      <c r="I351" s="16"/>
      <c r="J351" s="16"/>
      <c r="K351" s="16"/>
      <c r="L351" s="16"/>
      <c r="M351" s="16"/>
      <c r="N351" s="16">
        <v>66</v>
      </c>
      <c r="O351" s="16">
        <v>95</v>
      </c>
      <c r="P351" s="16">
        <v>82</v>
      </c>
      <c r="Q351" s="16">
        <v>33</v>
      </c>
      <c r="R351" s="16">
        <v>70</v>
      </c>
      <c r="S351" s="16">
        <v>91</v>
      </c>
      <c r="T351" s="16">
        <v>57</v>
      </c>
      <c r="U351" s="16">
        <v>91</v>
      </c>
      <c r="V351" s="16" t="s">
        <v>135</v>
      </c>
      <c r="W351" s="16">
        <v>585</v>
      </c>
      <c r="X351" s="16">
        <v>100</v>
      </c>
      <c r="Y351" s="16"/>
      <c r="Z351" s="16" t="s">
        <v>192</v>
      </c>
      <c r="AA351" s="18"/>
      <c r="AB351" s="16"/>
      <c r="AC351" s="16" t="s">
        <v>192</v>
      </c>
      <c r="AD351" s="18"/>
      <c r="AE351" s="16" t="s">
        <v>192</v>
      </c>
      <c r="AF351" s="16">
        <v>34</v>
      </c>
      <c r="AG351" s="16">
        <v>83</v>
      </c>
      <c r="AH351" s="16" t="s">
        <v>475</v>
      </c>
      <c r="AI351" s="16">
        <v>5</v>
      </c>
    </row>
    <row r="352" spans="1:35">
      <c r="A352" s="16">
        <v>7271</v>
      </c>
      <c r="B352" s="16" t="s">
        <v>505</v>
      </c>
      <c r="C352" s="17" t="s">
        <v>112</v>
      </c>
      <c r="D352" s="16" t="s">
        <v>112</v>
      </c>
      <c r="E352" s="16" t="s">
        <v>112</v>
      </c>
      <c r="F352" s="16" t="s">
        <v>112</v>
      </c>
      <c r="G352" s="16" t="s">
        <v>112</v>
      </c>
      <c r="H352" s="16" t="s">
        <v>112</v>
      </c>
      <c r="I352" s="16" t="s">
        <v>112</v>
      </c>
      <c r="J352" s="16" t="s">
        <v>112</v>
      </c>
      <c r="K352" s="16" t="s">
        <v>112</v>
      </c>
      <c r="L352" s="16" t="s">
        <v>112</v>
      </c>
      <c r="M352" s="16" t="s">
        <v>112</v>
      </c>
      <c r="N352" s="16">
        <v>45</v>
      </c>
      <c r="O352" s="16">
        <v>77</v>
      </c>
      <c r="P352" s="16">
        <v>76</v>
      </c>
      <c r="Q352" s="16">
        <v>28</v>
      </c>
      <c r="R352" s="16">
        <v>51</v>
      </c>
      <c r="S352" s="16">
        <v>75</v>
      </c>
      <c r="T352" s="16">
        <v>46</v>
      </c>
      <c r="U352" s="16">
        <v>68</v>
      </c>
      <c r="V352" s="16" t="s">
        <v>141</v>
      </c>
      <c r="W352" s="16">
        <v>476</v>
      </c>
      <c r="X352" s="16">
        <v>97</v>
      </c>
      <c r="Y352" s="16" t="s">
        <v>192</v>
      </c>
      <c r="Z352" s="16" t="s">
        <v>193</v>
      </c>
      <c r="AA352" s="18"/>
      <c r="AB352" s="16" t="s">
        <v>192</v>
      </c>
      <c r="AC352" s="16" t="s">
        <v>192</v>
      </c>
      <c r="AD352" s="18"/>
      <c r="AE352" s="16" t="s">
        <v>193</v>
      </c>
      <c r="AF352" s="16">
        <v>55</v>
      </c>
      <c r="AG352" s="16">
        <v>95</v>
      </c>
      <c r="AH352" s="16" t="s">
        <v>475</v>
      </c>
      <c r="AI352" s="16">
        <v>5</v>
      </c>
    </row>
    <row r="353" spans="1:35">
      <c r="A353" s="16">
        <v>7301</v>
      </c>
      <c r="B353" s="16" t="s">
        <v>506</v>
      </c>
      <c r="C353" s="17" t="s">
        <v>116</v>
      </c>
      <c r="D353" s="16" t="s">
        <v>116</v>
      </c>
      <c r="E353" s="16" t="s">
        <v>110</v>
      </c>
      <c r="F353" s="16" t="s">
        <v>116</v>
      </c>
      <c r="G353" s="16" t="s">
        <v>116</v>
      </c>
      <c r="H353" s="16" t="s">
        <v>116</v>
      </c>
      <c r="I353" s="16" t="s">
        <v>116</v>
      </c>
      <c r="J353" s="16" t="s">
        <v>116</v>
      </c>
      <c r="K353" s="16" t="s">
        <v>110</v>
      </c>
      <c r="L353" s="16" t="s">
        <v>110</v>
      </c>
      <c r="M353" s="16" t="s">
        <v>116</v>
      </c>
      <c r="N353" s="16">
        <v>12</v>
      </c>
      <c r="O353" s="16">
        <v>38</v>
      </c>
      <c r="P353" s="16">
        <v>70</v>
      </c>
      <c r="Q353" s="16">
        <v>12</v>
      </c>
      <c r="R353" s="16">
        <v>45</v>
      </c>
      <c r="S353" s="16">
        <v>64</v>
      </c>
      <c r="T353" s="16">
        <v>61</v>
      </c>
      <c r="U353" s="16">
        <v>71</v>
      </c>
      <c r="V353" s="16" t="s">
        <v>140</v>
      </c>
      <c r="W353" s="16">
        <v>373</v>
      </c>
      <c r="X353" s="16">
        <v>97</v>
      </c>
      <c r="Y353" s="16" t="s">
        <v>193</v>
      </c>
      <c r="Z353" s="16" t="s">
        <v>192</v>
      </c>
      <c r="AA353" s="18"/>
      <c r="AB353" s="16" t="s">
        <v>192</v>
      </c>
      <c r="AC353" s="16" t="s">
        <v>192</v>
      </c>
      <c r="AD353" s="18"/>
      <c r="AE353" s="16" t="s">
        <v>193</v>
      </c>
      <c r="AF353" s="16">
        <v>79</v>
      </c>
      <c r="AG353" s="16">
        <v>100</v>
      </c>
      <c r="AH353" s="16" t="s">
        <v>475</v>
      </c>
      <c r="AI353" s="16">
        <v>5</v>
      </c>
    </row>
    <row r="354" spans="1:35">
      <c r="A354" s="16">
        <v>7341</v>
      </c>
      <c r="B354" s="16" t="s">
        <v>507</v>
      </c>
      <c r="C354" s="17" t="s">
        <v>116</v>
      </c>
      <c r="D354" s="16" t="s">
        <v>110</v>
      </c>
      <c r="E354" s="16" t="s">
        <v>110</v>
      </c>
      <c r="F354" s="16" t="s">
        <v>116</v>
      </c>
      <c r="G354" s="16" t="s">
        <v>110</v>
      </c>
      <c r="H354" s="16" t="s">
        <v>116</v>
      </c>
      <c r="I354" s="16" t="s">
        <v>116</v>
      </c>
      <c r="J354" s="16" t="s">
        <v>116</v>
      </c>
      <c r="K354" s="16" t="s">
        <v>110</v>
      </c>
      <c r="L354" s="16" t="s">
        <v>110</v>
      </c>
      <c r="M354" s="16" t="s">
        <v>110</v>
      </c>
      <c r="N354" s="16">
        <v>16</v>
      </c>
      <c r="O354" s="16">
        <v>46</v>
      </c>
      <c r="P354" s="16">
        <v>72</v>
      </c>
      <c r="Q354" s="16">
        <v>16</v>
      </c>
      <c r="R354" s="16">
        <v>41</v>
      </c>
      <c r="S354" s="16">
        <v>72</v>
      </c>
      <c r="T354" s="16">
        <v>58</v>
      </c>
      <c r="U354" s="16">
        <v>69</v>
      </c>
      <c r="V354" s="16" t="s">
        <v>140</v>
      </c>
      <c r="W354" s="16">
        <v>390</v>
      </c>
      <c r="X354" s="16">
        <v>98</v>
      </c>
      <c r="Y354" s="16" t="s">
        <v>192</v>
      </c>
      <c r="Z354" s="16" t="s">
        <v>192</v>
      </c>
      <c r="AA354" s="16"/>
      <c r="AB354" s="16" t="s">
        <v>192</v>
      </c>
      <c r="AC354" s="16" t="s">
        <v>192</v>
      </c>
      <c r="AD354" s="18"/>
      <c r="AE354" s="16" t="s">
        <v>193</v>
      </c>
      <c r="AF354" s="16">
        <v>78</v>
      </c>
      <c r="AG354" s="16">
        <v>100</v>
      </c>
      <c r="AH354" s="16" t="s">
        <v>475</v>
      </c>
      <c r="AI354" s="16">
        <v>5</v>
      </c>
    </row>
    <row r="355" spans="1:35">
      <c r="A355" s="16">
        <v>7361</v>
      </c>
      <c r="B355" s="16" t="s">
        <v>508</v>
      </c>
      <c r="C355" s="17" t="s">
        <v>112</v>
      </c>
      <c r="D355" s="16" t="s">
        <v>114</v>
      </c>
      <c r="E355" s="16" t="s">
        <v>112</v>
      </c>
      <c r="F355" s="16" t="s">
        <v>114</v>
      </c>
      <c r="G355" s="16" t="s">
        <v>114</v>
      </c>
      <c r="H355" s="16" t="s">
        <v>114</v>
      </c>
      <c r="I355" s="16" t="s">
        <v>114</v>
      </c>
      <c r="J355" s="16" t="s">
        <v>112</v>
      </c>
      <c r="K355" s="16" t="s">
        <v>112</v>
      </c>
      <c r="L355" s="16" t="s">
        <v>112</v>
      </c>
      <c r="M355" s="16" t="s">
        <v>112</v>
      </c>
      <c r="N355" s="16">
        <v>48</v>
      </c>
      <c r="O355" s="16">
        <v>78</v>
      </c>
      <c r="P355" s="16">
        <v>79</v>
      </c>
      <c r="Q355" s="16">
        <v>41</v>
      </c>
      <c r="R355" s="16">
        <v>53</v>
      </c>
      <c r="S355" s="16">
        <v>77</v>
      </c>
      <c r="T355" s="16">
        <v>48</v>
      </c>
      <c r="U355" s="16">
        <v>60</v>
      </c>
      <c r="V355" s="16" t="s">
        <v>141</v>
      </c>
      <c r="W355" s="16">
        <v>494</v>
      </c>
      <c r="X355" s="16">
        <v>98</v>
      </c>
      <c r="Y355" s="16" t="s">
        <v>193</v>
      </c>
      <c r="Z355" s="16" t="s">
        <v>193</v>
      </c>
      <c r="AA355" s="16" t="s">
        <v>192</v>
      </c>
      <c r="AB355" s="16" t="s">
        <v>192</v>
      </c>
      <c r="AC355" s="16" t="s">
        <v>192</v>
      </c>
      <c r="AD355" s="18"/>
      <c r="AE355" s="16" t="s">
        <v>193</v>
      </c>
      <c r="AF355" s="16">
        <v>35</v>
      </c>
      <c r="AG355" s="16">
        <v>79</v>
      </c>
      <c r="AH355" s="16" t="s">
        <v>475</v>
      </c>
      <c r="AI355" s="16">
        <v>5</v>
      </c>
    </row>
    <row r="356" spans="1:35">
      <c r="A356" s="16">
        <v>7371</v>
      </c>
      <c r="B356" s="16" t="s">
        <v>509</v>
      </c>
      <c r="C356" s="17" t="s">
        <v>114</v>
      </c>
      <c r="D356" s="16" t="s">
        <v>132</v>
      </c>
      <c r="E356" s="16" t="s">
        <v>112</v>
      </c>
      <c r="F356" s="16" t="s">
        <v>114</v>
      </c>
      <c r="G356" s="16" t="s">
        <v>112</v>
      </c>
      <c r="H356" s="16" t="s">
        <v>112</v>
      </c>
      <c r="I356" s="16"/>
      <c r="J356" s="16"/>
      <c r="K356" s="16"/>
      <c r="L356" s="16"/>
      <c r="M356" s="16"/>
      <c r="N356" s="16">
        <v>51</v>
      </c>
      <c r="O356" s="16">
        <v>79</v>
      </c>
      <c r="P356" s="16">
        <v>88</v>
      </c>
      <c r="Q356" s="16">
        <v>45</v>
      </c>
      <c r="R356" s="16">
        <v>54</v>
      </c>
      <c r="S356" s="16">
        <v>71</v>
      </c>
      <c r="T356" s="16">
        <v>50</v>
      </c>
      <c r="U356" s="16">
        <v>59</v>
      </c>
      <c r="V356" s="16" t="s">
        <v>141</v>
      </c>
      <c r="W356" s="16">
        <v>507</v>
      </c>
      <c r="X356" s="16">
        <v>100</v>
      </c>
      <c r="Y356" s="16" t="s">
        <v>192</v>
      </c>
      <c r="Z356" s="16" t="s">
        <v>192</v>
      </c>
      <c r="AA356" s="18"/>
      <c r="AB356" s="16" t="s">
        <v>192</v>
      </c>
      <c r="AC356" s="16" t="s">
        <v>192</v>
      </c>
      <c r="AD356" s="18"/>
      <c r="AE356" s="16" t="s">
        <v>193</v>
      </c>
      <c r="AF356" s="16">
        <v>41</v>
      </c>
      <c r="AG356" s="16">
        <v>82</v>
      </c>
      <c r="AH356" s="16" t="s">
        <v>475</v>
      </c>
      <c r="AI356" s="16">
        <v>5</v>
      </c>
    </row>
    <row r="357" spans="1:35">
      <c r="A357" s="16">
        <v>7381</v>
      </c>
      <c r="B357" s="16" t="s">
        <v>510</v>
      </c>
      <c r="C357" s="17" t="s">
        <v>110</v>
      </c>
      <c r="D357" s="16" t="s">
        <v>116</v>
      </c>
      <c r="E357" s="16" t="s">
        <v>116</v>
      </c>
      <c r="F357" s="16" t="s">
        <v>110</v>
      </c>
      <c r="G357" s="16" t="s">
        <v>110</v>
      </c>
      <c r="H357" s="16" t="s">
        <v>110</v>
      </c>
      <c r="I357" s="16" t="s">
        <v>110</v>
      </c>
      <c r="J357" s="16" t="s">
        <v>116</v>
      </c>
      <c r="K357" s="16" t="s">
        <v>110</v>
      </c>
      <c r="L357" s="16" t="s">
        <v>110</v>
      </c>
      <c r="M357" s="16" t="s">
        <v>110</v>
      </c>
      <c r="N357" s="16">
        <v>20</v>
      </c>
      <c r="O357" s="16">
        <v>50</v>
      </c>
      <c r="P357" s="16">
        <v>73</v>
      </c>
      <c r="Q357" s="16">
        <v>19</v>
      </c>
      <c r="R357" s="16">
        <v>40</v>
      </c>
      <c r="S357" s="16">
        <v>73</v>
      </c>
      <c r="T357" s="16">
        <v>51</v>
      </c>
      <c r="U357" s="16">
        <v>75</v>
      </c>
      <c r="V357" s="16" t="s">
        <v>140</v>
      </c>
      <c r="W357" s="16">
        <v>401</v>
      </c>
      <c r="X357" s="16">
        <v>97</v>
      </c>
      <c r="Y357" s="16" t="s">
        <v>193</v>
      </c>
      <c r="Z357" s="16" t="s">
        <v>192</v>
      </c>
      <c r="AA357" s="18"/>
      <c r="AB357" s="16" t="s">
        <v>192</v>
      </c>
      <c r="AC357" s="16" t="s">
        <v>192</v>
      </c>
      <c r="AD357" s="18"/>
      <c r="AE357" s="16" t="s">
        <v>193</v>
      </c>
      <c r="AF357" s="16">
        <v>62</v>
      </c>
      <c r="AG357" s="16">
        <v>100</v>
      </c>
      <c r="AH357" s="16" t="s">
        <v>475</v>
      </c>
      <c r="AI357" s="16">
        <v>5</v>
      </c>
    </row>
    <row r="358" spans="1:35">
      <c r="A358" s="16">
        <v>7391</v>
      </c>
      <c r="B358" s="16" t="s">
        <v>511</v>
      </c>
      <c r="C358" s="17" t="s">
        <v>132</v>
      </c>
      <c r="D358" s="16" t="s">
        <v>132</v>
      </c>
      <c r="E358" s="16" t="s">
        <v>114</v>
      </c>
      <c r="F358" s="16" t="s">
        <v>132</v>
      </c>
      <c r="G358" s="16" t="s">
        <v>114</v>
      </c>
      <c r="H358" s="16" t="s">
        <v>112</v>
      </c>
      <c r="I358" s="16" t="s">
        <v>112</v>
      </c>
      <c r="J358" s="16" t="s">
        <v>112</v>
      </c>
      <c r="K358" s="16" t="s">
        <v>196</v>
      </c>
      <c r="L358" s="16"/>
      <c r="M358" s="16"/>
      <c r="N358" s="16">
        <v>57</v>
      </c>
      <c r="O358" s="16">
        <v>87</v>
      </c>
      <c r="P358" s="16">
        <v>86</v>
      </c>
      <c r="Q358" s="16">
        <v>40</v>
      </c>
      <c r="R358" s="16">
        <v>61</v>
      </c>
      <c r="S358" s="16">
        <v>84</v>
      </c>
      <c r="T358" s="16">
        <v>54</v>
      </c>
      <c r="U358" s="16">
        <v>79</v>
      </c>
      <c r="V358" s="16" t="s">
        <v>141</v>
      </c>
      <c r="W358" s="16">
        <v>558</v>
      </c>
      <c r="X358" s="16">
        <v>100</v>
      </c>
      <c r="Y358" s="16" t="s">
        <v>192</v>
      </c>
      <c r="Z358" s="16" t="s">
        <v>192</v>
      </c>
      <c r="AA358" s="18"/>
      <c r="AB358" s="16" t="s">
        <v>192</v>
      </c>
      <c r="AC358" s="16" t="s">
        <v>192</v>
      </c>
      <c r="AD358" s="18"/>
      <c r="AE358" s="16" t="s">
        <v>193</v>
      </c>
      <c r="AF358" s="16">
        <v>60</v>
      </c>
      <c r="AG358" s="16">
        <v>95</v>
      </c>
      <c r="AH358" s="16" t="s">
        <v>475</v>
      </c>
      <c r="AI358" s="16">
        <v>5</v>
      </c>
    </row>
    <row r="359" spans="1:35">
      <c r="A359" s="16">
        <v>7411</v>
      </c>
      <c r="B359" s="16" t="s">
        <v>512</v>
      </c>
      <c r="C359" s="17" t="s">
        <v>116</v>
      </c>
      <c r="D359" s="16" t="s">
        <v>110</v>
      </c>
      <c r="E359" s="16" t="s">
        <v>116</v>
      </c>
      <c r="F359" s="16" t="s">
        <v>110</v>
      </c>
      <c r="G359" s="16" t="s">
        <v>110</v>
      </c>
      <c r="H359" s="16" t="s">
        <v>110</v>
      </c>
      <c r="I359" s="16" t="s">
        <v>116</v>
      </c>
      <c r="J359" s="16" t="s">
        <v>116</v>
      </c>
      <c r="K359" s="16" t="s">
        <v>110</v>
      </c>
      <c r="L359" s="16" t="s">
        <v>110</v>
      </c>
      <c r="M359" s="16" t="s">
        <v>110</v>
      </c>
      <c r="N359" s="16">
        <v>21</v>
      </c>
      <c r="O359" s="16">
        <v>52</v>
      </c>
      <c r="P359" s="16">
        <v>75</v>
      </c>
      <c r="Q359" s="16">
        <v>7</v>
      </c>
      <c r="R359" s="16">
        <v>38</v>
      </c>
      <c r="S359" s="16">
        <v>69</v>
      </c>
      <c r="T359" s="16">
        <v>43</v>
      </c>
      <c r="U359" s="16">
        <v>72</v>
      </c>
      <c r="V359" s="16" t="s">
        <v>140</v>
      </c>
      <c r="W359" s="16">
        <v>377</v>
      </c>
      <c r="X359" s="16">
        <v>98</v>
      </c>
      <c r="Y359" s="16" t="s">
        <v>192</v>
      </c>
      <c r="Z359" s="16" t="s">
        <v>193</v>
      </c>
      <c r="AA359" s="18"/>
      <c r="AB359" s="16" t="s">
        <v>192</v>
      </c>
      <c r="AC359" s="16" t="s">
        <v>192</v>
      </c>
      <c r="AD359" s="18"/>
      <c r="AE359" s="16" t="s">
        <v>193</v>
      </c>
      <c r="AF359" s="16">
        <v>75</v>
      </c>
      <c r="AG359" s="16">
        <v>100</v>
      </c>
      <c r="AH359" s="16" t="s">
        <v>475</v>
      </c>
      <c r="AI359" s="16">
        <v>5</v>
      </c>
    </row>
    <row r="360" spans="1:35">
      <c r="A360" s="16">
        <v>7431</v>
      </c>
      <c r="B360" s="16" t="s">
        <v>513</v>
      </c>
      <c r="C360" s="17" t="s">
        <v>132</v>
      </c>
      <c r="D360" s="16" t="s">
        <v>132</v>
      </c>
      <c r="E360" s="16" t="s">
        <v>114</v>
      </c>
      <c r="F360" s="16" t="s">
        <v>132</v>
      </c>
      <c r="G360" s="16" t="s">
        <v>132</v>
      </c>
      <c r="H360" s="16" t="s">
        <v>114</v>
      </c>
      <c r="I360" s="16" t="s">
        <v>132</v>
      </c>
      <c r="J360" s="16" t="s">
        <v>132</v>
      </c>
      <c r="K360" s="16" t="s">
        <v>132</v>
      </c>
      <c r="L360" s="16" t="s">
        <v>112</v>
      </c>
      <c r="M360" s="16" t="s">
        <v>112</v>
      </c>
      <c r="N360" s="16">
        <v>64</v>
      </c>
      <c r="O360" s="16">
        <v>86</v>
      </c>
      <c r="P360" s="16">
        <v>86</v>
      </c>
      <c r="Q360" s="16">
        <v>48</v>
      </c>
      <c r="R360" s="16">
        <v>60</v>
      </c>
      <c r="S360" s="16">
        <v>81</v>
      </c>
      <c r="T360" s="16">
        <v>52</v>
      </c>
      <c r="U360" s="16">
        <v>67</v>
      </c>
      <c r="V360" s="16" t="s">
        <v>140</v>
      </c>
      <c r="W360" s="16">
        <v>544</v>
      </c>
      <c r="X360" s="16">
        <v>99</v>
      </c>
      <c r="Y360" s="16" t="s">
        <v>192</v>
      </c>
      <c r="Z360" s="16" t="s">
        <v>192</v>
      </c>
      <c r="AA360" s="18"/>
      <c r="AB360" s="16" t="s">
        <v>192</v>
      </c>
      <c r="AC360" s="16" t="s">
        <v>192</v>
      </c>
      <c r="AD360" s="18"/>
      <c r="AE360" s="16" t="s">
        <v>193</v>
      </c>
      <c r="AF360" s="16">
        <v>18</v>
      </c>
      <c r="AG360" s="16">
        <v>59</v>
      </c>
      <c r="AH360" s="16" t="s">
        <v>475</v>
      </c>
      <c r="AI360" s="16">
        <v>5</v>
      </c>
    </row>
    <row r="361" spans="1:35">
      <c r="A361" s="16">
        <v>7461</v>
      </c>
      <c r="B361" s="16" t="s">
        <v>514</v>
      </c>
      <c r="C361" s="17" t="s">
        <v>112</v>
      </c>
      <c r="D361" s="16" t="s">
        <v>112</v>
      </c>
      <c r="E361" s="16" t="s">
        <v>110</v>
      </c>
      <c r="F361" s="16" t="s">
        <v>112</v>
      </c>
      <c r="G361" s="16" t="s">
        <v>112</v>
      </c>
      <c r="H361" s="16" t="s">
        <v>112</v>
      </c>
      <c r="I361" s="16" t="s">
        <v>110</v>
      </c>
      <c r="J361" s="16" t="s">
        <v>110</v>
      </c>
      <c r="K361" s="16" t="s">
        <v>110</v>
      </c>
      <c r="L361" s="16" t="s">
        <v>110</v>
      </c>
      <c r="M361" s="16" t="s">
        <v>110</v>
      </c>
      <c r="N361" s="16">
        <v>30</v>
      </c>
      <c r="O361" s="16">
        <v>62</v>
      </c>
      <c r="P361" s="16">
        <v>79</v>
      </c>
      <c r="Q361" s="16">
        <v>26</v>
      </c>
      <c r="R361" s="16">
        <v>50</v>
      </c>
      <c r="S361" s="16">
        <v>75</v>
      </c>
      <c r="T361" s="16">
        <v>57</v>
      </c>
      <c r="U361" s="16">
        <v>73</v>
      </c>
      <c r="V361" s="16" t="s">
        <v>140</v>
      </c>
      <c r="W361" s="16">
        <v>452</v>
      </c>
      <c r="X361" s="16">
        <v>100</v>
      </c>
      <c r="Y361" s="16" t="s">
        <v>192</v>
      </c>
      <c r="Z361" s="16" t="s">
        <v>192</v>
      </c>
      <c r="AA361" s="18"/>
      <c r="AB361" s="16" t="s">
        <v>192</v>
      </c>
      <c r="AC361" s="16" t="s">
        <v>192</v>
      </c>
      <c r="AD361" s="18"/>
      <c r="AE361" s="16" t="s">
        <v>193</v>
      </c>
      <c r="AF361" s="16">
        <v>83</v>
      </c>
      <c r="AG361" s="16">
        <v>98</v>
      </c>
      <c r="AH361" s="16" t="s">
        <v>475</v>
      </c>
      <c r="AI361" s="16">
        <v>5</v>
      </c>
    </row>
    <row r="362" spans="1:35">
      <c r="A362" s="16">
        <v>7511</v>
      </c>
      <c r="B362" s="16" t="s">
        <v>515</v>
      </c>
      <c r="C362" s="17" t="s">
        <v>114</v>
      </c>
      <c r="D362" s="16" t="s">
        <v>114</v>
      </c>
      <c r="E362" s="16" t="s">
        <v>112</v>
      </c>
      <c r="F362" s="16" t="s">
        <v>114</v>
      </c>
      <c r="G362" s="16" t="s">
        <v>114</v>
      </c>
      <c r="H362" s="16" t="s">
        <v>112</v>
      </c>
      <c r="I362" s="16" t="s">
        <v>110</v>
      </c>
      <c r="J362" s="16" t="s">
        <v>110</v>
      </c>
      <c r="K362" s="16" t="s">
        <v>110</v>
      </c>
      <c r="L362" s="16" t="s">
        <v>110</v>
      </c>
      <c r="M362" s="16" t="s">
        <v>110</v>
      </c>
      <c r="N362" s="16">
        <v>37</v>
      </c>
      <c r="O362" s="16">
        <v>73</v>
      </c>
      <c r="P362" s="16">
        <v>85</v>
      </c>
      <c r="Q362" s="16">
        <v>27</v>
      </c>
      <c r="R362" s="16">
        <v>51</v>
      </c>
      <c r="S362" s="16">
        <v>78</v>
      </c>
      <c r="T362" s="16">
        <v>57</v>
      </c>
      <c r="U362" s="16">
        <v>79</v>
      </c>
      <c r="V362" s="16" t="s">
        <v>141</v>
      </c>
      <c r="W362" s="16">
        <v>497</v>
      </c>
      <c r="X362" s="16">
        <v>99</v>
      </c>
      <c r="Y362" s="16" t="s">
        <v>193</v>
      </c>
      <c r="Z362" s="16" t="s">
        <v>192</v>
      </c>
      <c r="AA362" s="18"/>
      <c r="AB362" s="16" t="s">
        <v>192</v>
      </c>
      <c r="AC362" s="16" t="s">
        <v>192</v>
      </c>
      <c r="AD362" s="18"/>
      <c r="AE362" s="16" t="s">
        <v>193</v>
      </c>
      <c r="AF362" s="16">
        <v>56</v>
      </c>
      <c r="AG362" s="16">
        <v>92</v>
      </c>
      <c r="AH362" s="16" t="s">
        <v>475</v>
      </c>
      <c r="AI362" s="16">
        <v>5</v>
      </c>
    </row>
    <row r="363" spans="1:35">
      <c r="A363" s="16">
        <v>7531</v>
      </c>
      <c r="B363" s="16" t="s">
        <v>516</v>
      </c>
      <c r="C363" s="17" t="s">
        <v>114</v>
      </c>
      <c r="D363" s="16" t="s">
        <v>114</v>
      </c>
      <c r="E363" s="16" t="s">
        <v>110</v>
      </c>
      <c r="F363" s="16" t="s">
        <v>112</v>
      </c>
      <c r="G363" s="16" t="s">
        <v>112</v>
      </c>
      <c r="H363" s="16" t="s">
        <v>112</v>
      </c>
      <c r="I363" s="16" t="s">
        <v>112</v>
      </c>
      <c r="J363" s="16" t="s">
        <v>112</v>
      </c>
      <c r="K363" s="16" t="s">
        <v>112</v>
      </c>
      <c r="L363" s="16" t="s">
        <v>112</v>
      </c>
      <c r="M363" s="16" t="s">
        <v>112</v>
      </c>
      <c r="N363" s="16">
        <v>44</v>
      </c>
      <c r="O363" s="16">
        <v>73</v>
      </c>
      <c r="P363" s="16">
        <v>82</v>
      </c>
      <c r="Q363" s="16">
        <v>30</v>
      </c>
      <c r="R363" s="16">
        <v>55</v>
      </c>
      <c r="S363" s="16">
        <v>75</v>
      </c>
      <c r="T363" s="16">
        <v>62</v>
      </c>
      <c r="U363" s="16">
        <v>65</v>
      </c>
      <c r="V363" s="16" t="s">
        <v>141</v>
      </c>
      <c r="W363" s="16">
        <v>496</v>
      </c>
      <c r="X363" s="16">
        <v>99</v>
      </c>
      <c r="Y363" s="16" t="s">
        <v>192</v>
      </c>
      <c r="Z363" s="16" t="s">
        <v>192</v>
      </c>
      <c r="AA363" s="16"/>
      <c r="AB363" s="16" t="s">
        <v>192</v>
      </c>
      <c r="AC363" s="16" t="s">
        <v>192</v>
      </c>
      <c r="AD363" s="18"/>
      <c r="AE363" s="16" t="s">
        <v>193</v>
      </c>
      <c r="AF363" s="16">
        <v>50</v>
      </c>
      <c r="AG363" s="16">
        <v>90</v>
      </c>
      <c r="AH363" s="16" t="s">
        <v>475</v>
      </c>
      <c r="AI363" s="16">
        <v>5</v>
      </c>
    </row>
    <row r="364" spans="1:35">
      <c r="A364" s="16">
        <v>7541</v>
      </c>
      <c r="B364" s="16" t="s">
        <v>517</v>
      </c>
      <c r="C364" s="17" t="s">
        <v>110</v>
      </c>
      <c r="D364" s="16" t="s">
        <v>112</v>
      </c>
      <c r="E364" s="16" t="s">
        <v>110</v>
      </c>
      <c r="F364" s="16" t="s">
        <v>112</v>
      </c>
      <c r="G364" s="16" t="s">
        <v>112</v>
      </c>
      <c r="H364" s="16" t="s">
        <v>112</v>
      </c>
      <c r="I364" s="16" t="s">
        <v>112</v>
      </c>
      <c r="J364" s="16" t="s">
        <v>112</v>
      </c>
      <c r="K364" s="16" t="s">
        <v>110</v>
      </c>
      <c r="L364" s="16" t="s">
        <v>110</v>
      </c>
      <c r="M364" s="16" t="s">
        <v>110</v>
      </c>
      <c r="N364" s="16">
        <v>35</v>
      </c>
      <c r="O364" s="16">
        <v>68</v>
      </c>
      <c r="P364" s="16">
        <v>75</v>
      </c>
      <c r="Q364" s="16">
        <v>22</v>
      </c>
      <c r="R364" s="16">
        <v>46</v>
      </c>
      <c r="S364" s="16">
        <v>73</v>
      </c>
      <c r="T364" s="16">
        <v>49</v>
      </c>
      <c r="U364" s="16">
        <v>68</v>
      </c>
      <c r="V364" s="16" t="s">
        <v>140</v>
      </c>
      <c r="W364" s="16">
        <v>436</v>
      </c>
      <c r="X364" s="16">
        <v>98</v>
      </c>
      <c r="Y364" s="16" t="s">
        <v>193</v>
      </c>
      <c r="Z364" s="16" t="s">
        <v>193</v>
      </c>
      <c r="AA364" s="16" t="s">
        <v>193</v>
      </c>
      <c r="AB364" s="16" t="s">
        <v>192</v>
      </c>
      <c r="AC364" s="16" t="s">
        <v>192</v>
      </c>
      <c r="AD364" s="18"/>
      <c r="AE364" s="16" t="s">
        <v>193</v>
      </c>
      <c r="AF364" s="16">
        <v>69</v>
      </c>
      <c r="AG364" s="16">
        <v>96</v>
      </c>
      <c r="AH364" s="16" t="s">
        <v>475</v>
      </c>
      <c r="AI364" s="16">
        <v>5</v>
      </c>
    </row>
    <row r="365" spans="1:35">
      <c r="A365" s="16">
        <v>7591</v>
      </c>
      <c r="B365" s="16" t="s">
        <v>518</v>
      </c>
      <c r="C365" s="17" t="s">
        <v>110</v>
      </c>
      <c r="D365" s="16" t="s">
        <v>116</v>
      </c>
      <c r="E365" s="16" t="s">
        <v>116</v>
      </c>
      <c r="F365" s="16" t="s">
        <v>110</v>
      </c>
      <c r="G365" s="16" t="s">
        <v>110</v>
      </c>
      <c r="H365" s="16" t="s">
        <v>110</v>
      </c>
      <c r="I365" s="16" t="s">
        <v>112</v>
      </c>
      <c r="J365" s="16" t="s">
        <v>110</v>
      </c>
      <c r="K365" s="16" t="s">
        <v>110</v>
      </c>
      <c r="L365" s="16" t="s">
        <v>110</v>
      </c>
      <c r="M365" s="16" t="s">
        <v>110</v>
      </c>
      <c r="N365" s="16">
        <v>24</v>
      </c>
      <c r="O365" s="16">
        <v>56</v>
      </c>
      <c r="P365" s="16">
        <v>71</v>
      </c>
      <c r="Q365" s="16">
        <v>21</v>
      </c>
      <c r="R365" s="16">
        <v>45</v>
      </c>
      <c r="S365" s="16">
        <v>73</v>
      </c>
      <c r="T365" s="16">
        <v>54</v>
      </c>
      <c r="U365" s="16">
        <v>77</v>
      </c>
      <c r="V365" s="16" t="s">
        <v>140</v>
      </c>
      <c r="W365" s="16">
        <v>421</v>
      </c>
      <c r="X365" s="16">
        <v>99</v>
      </c>
      <c r="Y365" s="16" t="s">
        <v>193</v>
      </c>
      <c r="Z365" s="16" t="s">
        <v>192</v>
      </c>
      <c r="AA365" s="18"/>
      <c r="AB365" s="16" t="s">
        <v>192</v>
      </c>
      <c r="AC365" s="16" t="s">
        <v>192</v>
      </c>
      <c r="AD365" s="18"/>
      <c r="AE365" s="16" t="s">
        <v>193</v>
      </c>
      <c r="AF365" s="16">
        <v>56</v>
      </c>
      <c r="AG365" s="16">
        <v>99</v>
      </c>
      <c r="AH365" s="16" t="s">
        <v>475</v>
      </c>
      <c r="AI365" s="16">
        <v>5</v>
      </c>
    </row>
    <row r="366" spans="1:35">
      <c r="A366" s="16">
        <v>7601</v>
      </c>
      <c r="B366" s="16" t="s">
        <v>519</v>
      </c>
      <c r="C366" s="17" t="s">
        <v>112</v>
      </c>
      <c r="D366" s="16" t="s">
        <v>112</v>
      </c>
      <c r="E366" s="16" t="s">
        <v>112</v>
      </c>
      <c r="F366" s="16" t="s">
        <v>114</v>
      </c>
      <c r="G366" s="16" t="s">
        <v>112</v>
      </c>
      <c r="H366" s="16" t="s">
        <v>112</v>
      </c>
      <c r="I366" s="16" t="s">
        <v>112</v>
      </c>
      <c r="J366" s="16" t="s">
        <v>112</v>
      </c>
      <c r="K366" s="16" t="s">
        <v>112</v>
      </c>
      <c r="L366" s="16" t="s">
        <v>110</v>
      </c>
      <c r="M366" s="16" t="s">
        <v>112</v>
      </c>
      <c r="N366" s="16">
        <v>43</v>
      </c>
      <c r="O366" s="16">
        <v>79</v>
      </c>
      <c r="P366" s="16">
        <v>84</v>
      </c>
      <c r="Q366" s="16">
        <v>23</v>
      </c>
      <c r="R366" s="16">
        <v>52</v>
      </c>
      <c r="S366" s="16">
        <v>78</v>
      </c>
      <c r="T366" s="16">
        <v>52</v>
      </c>
      <c r="U366" s="16">
        <v>73</v>
      </c>
      <c r="V366" s="16" t="s">
        <v>141</v>
      </c>
      <c r="W366" s="16">
        <v>494</v>
      </c>
      <c r="X366" s="16">
        <v>100</v>
      </c>
      <c r="Y366" s="16" t="s">
        <v>192</v>
      </c>
      <c r="Z366" s="16" t="s">
        <v>192</v>
      </c>
      <c r="AA366" s="16"/>
      <c r="AB366" s="16" t="s">
        <v>192</v>
      </c>
      <c r="AC366" s="16" t="s">
        <v>192</v>
      </c>
      <c r="AD366" s="18"/>
      <c r="AE366" s="16" t="s">
        <v>193</v>
      </c>
      <c r="AF366" s="16">
        <v>71</v>
      </c>
      <c r="AG366" s="16">
        <v>99</v>
      </c>
      <c r="AH366" s="16" t="s">
        <v>475</v>
      </c>
      <c r="AI366" s="16">
        <v>5</v>
      </c>
    </row>
    <row r="367" spans="1:35">
      <c r="A367" s="16">
        <v>7701</v>
      </c>
      <c r="B367" s="16" t="s">
        <v>520</v>
      </c>
      <c r="C367" s="17" t="s">
        <v>110</v>
      </c>
      <c r="D367" s="16" t="s">
        <v>110</v>
      </c>
      <c r="E367" s="16" t="s">
        <v>116</v>
      </c>
      <c r="F367" s="16" t="s">
        <v>110</v>
      </c>
      <c r="G367" s="16" t="s">
        <v>110</v>
      </c>
      <c r="H367" s="16" t="s">
        <v>110</v>
      </c>
      <c r="I367" s="16" t="s">
        <v>110</v>
      </c>
      <c r="J367" s="16" t="s">
        <v>110</v>
      </c>
      <c r="K367" s="16" t="s">
        <v>112</v>
      </c>
      <c r="L367" s="16" t="s">
        <v>110</v>
      </c>
      <c r="M367" s="16" t="s">
        <v>112</v>
      </c>
      <c r="N367" s="16">
        <v>29</v>
      </c>
      <c r="O367" s="16">
        <v>58</v>
      </c>
      <c r="P367" s="16">
        <v>81</v>
      </c>
      <c r="Q367" s="16">
        <v>20</v>
      </c>
      <c r="R367" s="16">
        <v>40</v>
      </c>
      <c r="S367" s="16">
        <v>66</v>
      </c>
      <c r="T367" s="16">
        <v>45</v>
      </c>
      <c r="U367" s="16">
        <v>64</v>
      </c>
      <c r="V367" s="16" t="s">
        <v>140</v>
      </c>
      <c r="W367" s="16">
        <v>403</v>
      </c>
      <c r="X367" s="16">
        <v>98</v>
      </c>
      <c r="Y367" s="16" t="s">
        <v>193</v>
      </c>
      <c r="Z367" s="16" t="s">
        <v>193</v>
      </c>
      <c r="AA367" s="16" t="s">
        <v>193</v>
      </c>
      <c r="AB367" s="16" t="s">
        <v>192</v>
      </c>
      <c r="AC367" s="16" t="s">
        <v>192</v>
      </c>
      <c r="AD367" s="18"/>
      <c r="AE367" s="16" t="s">
        <v>193</v>
      </c>
      <c r="AF367" s="16">
        <v>65</v>
      </c>
      <c r="AG367" s="16">
        <v>84</v>
      </c>
      <c r="AH367" s="16" t="s">
        <v>475</v>
      </c>
      <c r="AI367" s="16">
        <v>5</v>
      </c>
    </row>
    <row r="368" spans="1:35">
      <c r="A368" s="16">
        <v>7721</v>
      </c>
      <c r="B368" s="16" t="s">
        <v>521</v>
      </c>
      <c r="C368" s="17" t="s">
        <v>114</v>
      </c>
      <c r="D368" s="16" t="s">
        <v>110</v>
      </c>
      <c r="E368" s="16" t="s">
        <v>112</v>
      </c>
      <c r="F368" s="16" t="s">
        <v>112</v>
      </c>
      <c r="G368" s="16" t="s">
        <v>112</v>
      </c>
      <c r="H368" s="16" t="s">
        <v>110</v>
      </c>
      <c r="I368" s="16" t="s">
        <v>112</v>
      </c>
      <c r="J368" s="16" t="s">
        <v>112</v>
      </c>
      <c r="K368" s="16" t="s">
        <v>112</v>
      </c>
      <c r="L368" s="16" t="s">
        <v>112</v>
      </c>
      <c r="M368" s="16" t="s">
        <v>112</v>
      </c>
      <c r="N368" s="16">
        <v>46</v>
      </c>
      <c r="O368" s="16">
        <v>74</v>
      </c>
      <c r="P368" s="16">
        <v>87</v>
      </c>
      <c r="Q368" s="16">
        <v>37</v>
      </c>
      <c r="R368" s="16">
        <v>59</v>
      </c>
      <c r="S368" s="16">
        <v>77</v>
      </c>
      <c r="T368" s="16">
        <v>58</v>
      </c>
      <c r="U368" s="16">
        <v>73</v>
      </c>
      <c r="V368" s="16" t="s">
        <v>141</v>
      </c>
      <c r="W368" s="16">
        <v>521</v>
      </c>
      <c r="X368" s="16">
        <v>99</v>
      </c>
      <c r="Y368" s="16" t="s">
        <v>193</v>
      </c>
      <c r="Z368" s="16" t="s">
        <v>192</v>
      </c>
      <c r="AA368" s="18"/>
      <c r="AB368" s="16" t="s">
        <v>192</v>
      </c>
      <c r="AC368" s="16" t="s">
        <v>192</v>
      </c>
      <c r="AD368" s="18"/>
      <c r="AE368" s="16" t="s">
        <v>193</v>
      </c>
      <c r="AF368" s="16">
        <v>64</v>
      </c>
      <c r="AG368" s="16">
        <v>94</v>
      </c>
      <c r="AH368" s="16" t="s">
        <v>475</v>
      </c>
      <c r="AI368" s="16">
        <v>5</v>
      </c>
    </row>
    <row r="369" spans="1:35">
      <c r="A369" s="16">
        <v>7731</v>
      </c>
      <c r="B369" s="16" t="s">
        <v>522</v>
      </c>
      <c r="C369" s="17" t="s">
        <v>116</v>
      </c>
      <c r="D369" s="16" t="s">
        <v>110</v>
      </c>
      <c r="E369" s="16" t="s">
        <v>116</v>
      </c>
      <c r="F369" s="16" t="s">
        <v>110</v>
      </c>
      <c r="G369" s="16" t="s">
        <v>112</v>
      </c>
      <c r="H369" s="16" t="s">
        <v>110</v>
      </c>
      <c r="I369" s="16" t="s">
        <v>110</v>
      </c>
      <c r="J369" s="16" t="s">
        <v>112</v>
      </c>
      <c r="K369" s="16" t="s">
        <v>112</v>
      </c>
      <c r="L369" s="16" t="s">
        <v>112</v>
      </c>
      <c r="M369" s="16" t="s">
        <v>112</v>
      </c>
      <c r="N369" s="16">
        <v>24</v>
      </c>
      <c r="O369" s="16">
        <v>54</v>
      </c>
      <c r="P369" s="16">
        <v>75</v>
      </c>
      <c r="Q369" s="16">
        <v>22</v>
      </c>
      <c r="R369" s="16">
        <v>40</v>
      </c>
      <c r="S369" s="16">
        <v>66</v>
      </c>
      <c r="T369" s="16">
        <v>47</v>
      </c>
      <c r="U369" s="16">
        <v>65</v>
      </c>
      <c r="V369" s="16" t="s">
        <v>140</v>
      </c>
      <c r="W369" s="16">
        <v>393</v>
      </c>
      <c r="X369" s="16">
        <v>96</v>
      </c>
      <c r="Y369" s="16" t="s">
        <v>192</v>
      </c>
      <c r="Z369" s="16" t="s">
        <v>193</v>
      </c>
      <c r="AA369" s="18"/>
      <c r="AB369" s="16" t="s">
        <v>192</v>
      </c>
      <c r="AC369" s="16" t="s">
        <v>192</v>
      </c>
      <c r="AD369" s="18"/>
      <c r="AE369" s="16" t="s">
        <v>193</v>
      </c>
      <c r="AF369" s="16">
        <v>64</v>
      </c>
      <c r="AG369" s="16">
        <v>92</v>
      </c>
      <c r="AH369" s="16" t="s">
        <v>475</v>
      </c>
      <c r="AI369" s="16">
        <v>5</v>
      </c>
    </row>
    <row r="370" spans="1:35">
      <c r="A370" s="16">
        <v>7741</v>
      </c>
      <c r="B370" s="16" t="s">
        <v>523</v>
      </c>
      <c r="C370" s="17" t="s">
        <v>114</v>
      </c>
      <c r="D370" s="16" t="s">
        <v>114</v>
      </c>
      <c r="E370" s="16" t="s">
        <v>112</v>
      </c>
      <c r="F370" s="16" t="s">
        <v>114</v>
      </c>
      <c r="G370" s="16" t="s">
        <v>112</v>
      </c>
      <c r="H370" s="16" t="s">
        <v>112</v>
      </c>
      <c r="I370" s="16" t="s">
        <v>112</v>
      </c>
      <c r="J370" s="16" t="s">
        <v>112</v>
      </c>
      <c r="K370" s="16" t="s">
        <v>110</v>
      </c>
      <c r="L370" s="16" t="s">
        <v>112</v>
      </c>
      <c r="M370" s="16" t="s">
        <v>112</v>
      </c>
      <c r="N370" s="16">
        <v>49</v>
      </c>
      <c r="O370" s="16">
        <v>75</v>
      </c>
      <c r="P370" s="16">
        <v>82</v>
      </c>
      <c r="Q370" s="16">
        <v>35</v>
      </c>
      <c r="R370" s="16">
        <v>59</v>
      </c>
      <c r="S370" s="16">
        <v>77</v>
      </c>
      <c r="T370" s="16">
        <v>56</v>
      </c>
      <c r="U370" s="16">
        <v>71</v>
      </c>
      <c r="V370" s="16" t="s">
        <v>141</v>
      </c>
      <c r="W370" s="16">
        <v>514</v>
      </c>
      <c r="X370" s="16">
        <v>99</v>
      </c>
      <c r="Y370" s="16" t="s">
        <v>192</v>
      </c>
      <c r="Z370" s="16" t="s">
        <v>192</v>
      </c>
      <c r="AA370" s="18"/>
      <c r="AB370" s="16" t="s">
        <v>192</v>
      </c>
      <c r="AC370" s="16" t="s">
        <v>192</v>
      </c>
      <c r="AD370" s="18"/>
      <c r="AE370" s="16" t="s">
        <v>193</v>
      </c>
      <c r="AF370" s="16">
        <v>60</v>
      </c>
      <c r="AG370" s="16">
        <v>93</v>
      </c>
      <c r="AH370" s="16" t="s">
        <v>475</v>
      </c>
      <c r="AI370" s="16">
        <v>5</v>
      </c>
    </row>
    <row r="371" spans="1:35">
      <c r="A371" s="16">
        <v>7751</v>
      </c>
      <c r="B371" s="16" t="s">
        <v>524</v>
      </c>
      <c r="C371" s="17" t="s">
        <v>112</v>
      </c>
      <c r="D371" s="16" t="s">
        <v>112</v>
      </c>
      <c r="E371" s="16" t="s">
        <v>110</v>
      </c>
      <c r="F371" s="16" t="s">
        <v>112</v>
      </c>
      <c r="G371" s="16" t="s">
        <v>112</v>
      </c>
      <c r="H371" s="16" t="s">
        <v>112</v>
      </c>
      <c r="I371" s="16" t="s">
        <v>112</v>
      </c>
      <c r="J371" s="16" t="s">
        <v>112</v>
      </c>
      <c r="K371" s="16" t="s">
        <v>112</v>
      </c>
      <c r="L371" s="16" t="s">
        <v>110</v>
      </c>
      <c r="M371" s="16" t="s">
        <v>110</v>
      </c>
      <c r="N371" s="16">
        <v>45</v>
      </c>
      <c r="O371" s="16">
        <v>75</v>
      </c>
      <c r="P371" s="16">
        <v>81</v>
      </c>
      <c r="Q371" s="16">
        <v>29</v>
      </c>
      <c r="R371" s="16">
        <v>57</v>
      </c>
      <c r="S371" s="16">
        <v>76</v>
      </c>
      <c r="T371" s="16">
        <v>56</v>
      </c>
      <c r="U371" s="16">
        <v>65</v>
      </c>
      <c r="V371" s="16" t="s">
        <v>141</v>
      </c>
      <c r="W371" s="16">
        <v>494</v>
      </c>
      <c r="X371" s="16">
        <v>96</v>
      </c>
      <c r="Y371" s="16" t="s">
        <v>192</v>
      </c>
      <c r="Z371" s="16" t="s">
        <v>192</v>
      </c>
      <c r="AA371" s="18"/>
      <c r="AB371" s="16" t="s">
        <v>192</v>
      </c>
      <c r="AC371" s="16" t="s">
        <v>192</v>
      </c>
      <c r="AD371" s="18"/>
      <c r="AE371" s="16" t="s">
        <v>193</v>
      </c>
      <c r="AF371" s="16">
        <v>52</v>
      </c>
      <c r="AG371" s="16">
        <v>94</v>
      </c>
      <c r="AH371" s="16" t="s">
        <v>475</v>
      </c>
      <c r="AI371" s="16">
        <v>5</v>
      </c>
    </row>
    <row r="372" spans="1:35">
      <c r="A372" s="16">
        <v>7781</v>
      </c>
      <c r="B372" s="16" t="s">
        <v>525</v>
      </c>
      <c r="C372" s="17" t="s">
        <v>112</v>
      </c>
      <c r="D372" s="16" t="s">
        <v>114</v>
      </c>
      <c r="E372" s="16" t="s">
        <v>112</v>
      </c>
      <c r="F372" s="16" t="s">
        <v>112</v>
      </c>
      <c r="G372" s="16" t="s">
        <v>114</v>
      </c>
      <c r="H372" s="16" t="s">
        <v>112</v>
      </c>
      <c r="I372" s="16" t="s">
        <v>112</v>
      </c>
      <c r="J372" s="16" t="s">
        <v>114</v>
      </c>
      <c r="K372" s="16" t="s">
        <v>196</v>
      </c>
      <c r="L372" s="16"/>
      <c r="M372" s="18"/>
      <c r="N372" s="16">
        <v>45</v>
      </c>
      <c r="O372" s="16">
        <v>75</v>
      </c>
      <c r="P372" s="16">
        <v>85</v>
      </c>
      <c r="Q372" s="16">
        <v>36</v>
      </c>
      <c r="R372" s="16">
        <v>51</v>
      </c>
      <c r="S372" s="16">
        <v>76</v>
      </c>
      <c r="T372" s="16">
        <v>49</v>
      </c>
      <c r="U372" s="16">
        <v>67</v>
      </c>
      <c r="V372" s="16" t="s">
        <v>141</v>
      </c>
      <c r="W372" s="16">
        <v>494</v>
      </c>
      <c r="X372" s="16">
        <v>97</v>
      </c>
      <c r="Y372" s="16" t="s">
        <v>192</v>
      </c>
      <c r="Z372" s="16" t="s">
        <v>193</v>
      </c>
      <c r="AA372" s="18"/>
      <c r="AB372" s="16" t="s">
        <v>192</v>
      </c>
      <c r="AC372" s="16" t="s">
        <v>192</v>
      </c>
      <c r="AD372" s="18"/>
      <c r="AE372" s="16" t="s">
        <v>193</v>
      </c>
      <c r="AF372" s="16">
        <v>50</v>
      </c>
      <c r="AG372" s="16">
        <v>90</v>
      </c>
      <c r="AH372" s="16" t="s">
        <v>475</v>
      </c>
      <c r="AI372" s="16">
        <v>5</v>
      </c>
    </row>
    <row r="373" spans="1:35">
      <c r="A373" s="16">
        <v>7791</v>
      </c>
      <c r="B373" s="16" t="s">
        <v>144</v>
      </c>
      <c r="C373" s="17" t="s">
        <v>116</v>
      </c>
      <c r="D373" s="16" t="s">
        <v>110</v>
      </c>
      <c r="E373" s="16" t="s">
        <v>116</v>
      </c>
      <c r="F373" s="16" t="s">
        <v>110</v>
      </c>
      <c r="G373" s="16" t="s">
        <v>110</v>
      </c>
      <c r="H373" s="16" t="s">
        <v>110</v>
      </c>
      <c r="I373" s="16" t="s">
        <v>116</v>
      </c>
      <c r="J373" s="16" t="s">
        <v>116</v>
      </c>
      <c r="K373" s="16" t="s">
        <v>110</v>
      </c>
      <c r="L373" s="16" t="s">
        <v>196</v>
      </c>
      <c r="M373" s="18"/>
      <c r="N373" s="16">
        <v>13</v>
      </c>
      <c r="O373" s="16">
        <v>50</v>
      </c>
      <c r="P373" s="16">
        <v>61</v>
      </c>
      <c r="Q373" s="16">
        <v>13</v>
      </c>
      <c r="R373" s="16">
        <v>36</v>
      </c>
      <c r="S373" s="16">
        <v>70</v>
      </c>
      <c r="T373" s="16">
        <v>50</v>
      </c>
      <c r="U373" s="16">
        <v>74</v>
      </c>
      <c r="V373" s="16" t="s">
        <v>140</v>
      </c>
      <c r="W373" s="16">
        <v>367</v>
      </c>
      <c r="X373" s="16">
        <v>97</v>
      </c>
      <c r="Y373" s="16" t="s">
        <v>192</v>
      </c>
      <c r="Z373" s="16" t="s">
        <v>192</v>
      </c>
      <c r="AA373" s="18"/>
      <c r="AB373" s="16" t="s">
        <v>192</v>
      </c>
      <c r="AC373" s="16" t="s">
        <v>192</v>
      </c>
      <c r="AD373" s="18"/>
      <c r="AE373" s="16" t="s">
        <v>193</v>
      </c>
      <c r="AF373" s="16">
        <v>84</v>
      </c>
      <c r="AG373" s="16">
        <v>99</v>
      </c>
      <c r="AH373" s="16" t="s">
        <v>475</v>
      </c>
      <c r="AI373" s="16">
        <v>5</v>
      </c>
    </row>
    <row r="374" spans="1:35">
      <c r="A374" s="16">
        <v>7829</v>
      </c>
      <c r="B374" s="16" t="s">
        <v>145</v>
      </c>
      <c r="C374" s="17" t="s">
        <v>131</v>
      </c>
      <c r="D374" s="16"/>
      <c r="E374" s="16"/>
      <c r="F374" s="16"/>
      <c r="G374" s="16"/>
      <c r="H374" s="16"/>
      <c r="I374" s="16"/>
      <c r="J374" s="16"/>
      <c r="K374" s="16"/>
      <c r="L374" s="16"/>
      <c r="M374" s="16"/>
      <c r="N374" s="16"/>
      <c r="O374" s="16"/>
      <c r="P374" s="16"/>
      <c r="Q374" s="16"/>
      <c r="R374" s="16"/>
      <c r="S374" s="16"/>
      <c r="T374" s="16"/>
      <c r="U374" s="16"/>
      <c r="V374" s="16"/>
      <c r="W374" s="16"/>
      <c r="X374" s="16">
        <v>83</v>
      </c>
      <c r="Y374" s="16"/>
      <c r="Z374" s="16"/>
      <c r="AA374" s="16"/>
      <c r="AB374" s="16"/>
      <c r="AC374" s="16"/>
      <c r="AD374" s="18"/>
      <c r="AE374" s="16" t="s">
        <v>193</v>
      </c>
      <c r="AF374" s="16">
        <v>96</v>
      </c>
      <c r="AG374" s="16">
        <v>98</v>
      </c>
      <c r="AH374" s="16" t="s">
        <v>475</v>
      </c>
      <c r="AI374" s="16">
        <v>5</v>
      </c>
    </row>
    <row r="375" spans="1:35">
      <c r="A375" s="16">
        <v>7901</v>
      </c>
      <c r="B375" s="16" t="s">
        <v>147</v>
      </c>
      <c r="C375" s="17" t="s">
        <v>114</v>
      </c>
      <c r="D375" s="16" t="s">
        <v>132</v>
      </c>
      <c r="E375" s="16" t="s">
        <v>132</v>
      </c>
      <c r="F375" s="16" t="s">
        <v>132</v>
      </c>
      <c r="G375" s="16" t="s">
        <v>132</v>
      </c>
      <c r="H375" s="16" t="s">
        <v>132</v>
      </c>
      <c r="I375" s="16" t="s">
        <v>132</v>
      </c>
      <c r="J375" s="16" t="s">
        <v>132</v>
      </c>
      <c r="K375" s="16" t="s">
        <v>132</v>
      </c>
      <c r="L375" s="16" t="s">
        <v>132</v>
      </c>
      <c r="M375" s="16" t="s">
        <v>114</v>
      </c>
      <c r="N375" s="16">
        <v>76</v>
      </c>
      <c r="O375" s="16">
        <v>88</v>
      </c>
      <c r="P375" s="16">
        <v>99</v>
      </c>
      <c r="Q375" s="16">
        <v>50</v>
      </c>
      <c r="R375" s="16">
        <v>66</v>
      </c>
      <c r="S375" s="16">
        <v>79</v>
      </c>
      <c r="T375" s="16">
        <v>46</v>
      </c>
      <c r="U375" s="16">
        <v>74</v>
      </c>
      <c r="V375" s="16" t="s">
        <v>135</v>
      </c>
      <c r="W375" s="16">
        <v>578</v>
      </c>
      <c r="X375" s="16">
        <v>100</v>
      </c>
      <c r="Y375" s="16" t="s">
        <v>192</v>
      </c>
      <c r="Z375" s="16" t="s">
        <v>193</v>
      </c>
      <c r="AA375" s="16" t="s">
        <v>193</v>
      </c>
      <c r="AB375" s="16" t="s">
        <v>192</v>
      </c>
      <c r="AC375" s="16" t="s">
        <v>192</v>
      </c>
      <c r="AD375" s="18"/>
      <c r="AE375" s="16" t="s">
        <v>193</v>
      </c>
      <c r="AF375" s="16">
        <v>23</v>
      </c>
      <c r="AG375" s="16">
        <v>69</v>
      </c>
      <c r="AH375" s="16" t="s">
        <v>475</v>
      </c>
      <c r="AI375" s="16">
        <v>5</v>
      </c>
    </row>
    <row r="376" spans="1:35">
      <c r="A376" s="16">
        <v>8119</v>
      </c>
      <c r="B376" s="16" t="s">
        <v>526</v>
      </c>
      <c r="C376" s="17" t="s">
        <v>116</v>
      </c>
      <c r="D376" s="18"/>
      <c r="E376" s="16" t="s">
        <v>130</v>
      </c>
      <c r="F376" s="16" t="s">
        <v>130</v>
      </c>
      <c r="G376" s="16" t="s">
        <v>116</v>
      </c>
      <c r="H376" s="16" t="s">
        <v>130</v>
      </c>
      <c r="I376" s="18"/>
      <c r="J376" s="18"/>
      <c r="K376" s="18"/>
      <c r="L376" s="18"/>
      <c r="M376" s="18"/>
      <c r="N376" s="16">
        <v>4</v>
      </c>
      <c r="O376" s="16">
        <v>6</v>
      </c>
      <c r="P376" s="16">
        <v>94</v>
      </c>
      <c r="Q376" s="16">
        <v>39</v>
      </c>
      <c r="R376" s="16">
        <v>46</v>
      </c>
      <c r="S376" s="16">
        <v>52</v>
      </c>
      <c r="T376" s="16">
        <v>63</v>
      </c>
      <c r="U376" s="16">
        <v>53</v>
      </c>
      <c r="V376" s="16" t="s">
        <v>135</v>
      </c>
      <c r="W376" s="16">
        <v>357</v>
      </c>
      <c r="X376" s="16">
        <v>98</v>
      </c>
      <c r="Y376" s="18"/>
      <c r="Z376" s="16" t="s">
        <v>192</v>
      </c>
      <c r="AA376" s="18"/>
      <c r="AB376" s="18"/>
      <c r="AC376" s="16" t="s">
        <v>192</v>
      </c>
      <c r="AD376" s="18"/>
      <c r="AE376" s="16" t="s">
        <v>193</v>
      </c>
      <c r="AF376" s="16">
        <v>86</v>
      </c>
      <c r="AG376" s="16">
        <v>99</v>
      </c>
      <c r="AH376" s="16" t="s">
        <v>197</v>
      </c>
      <c r="AI376" s="16">
        <v>5</v>
      </c>
    </row>
    <row r="377" spans="1:35">
      <c r="A377" s="16">
        <v>8131</v>
      </c>
      <c r="B377" s="16" t="s">
        <v>527</v>
      </c>
      <c r="C377" s="17" t="s">
        <v>116</v>
      </c>
      <c r="D377" s="18"/>
      <c r="E377" s="16" t="s">
        <v>130</v>
      </c>
      <c r="F377" s="16" t="s">
        <v>130</v>
      </c>
      <c r="G377" s="16" t="s">
        <v>116</v>
      </c>
      <c r="H377" s="16"/>
      <c r="I377" s="18"/>
      <c r="J377" s="18"/>
      <c r="K377" s="18"/>
      <c r="L377" s="18"/>
      <c r="M377" s="18"/>
      <c r="N377" s="16">
        <v>11</v>
      </c>
      <c r="O377" s="16">
        <v>28</v>
      </c>
      <c r="P377" s="16">
        <v>77</v>
      </c>
      <c r="Q377" s="16">
        <v>7</v>
      </c>
      <c r="R377" s="16">
        <v>32</v>
      </c>
      <c r="S377" s="16">
        <v>63</v>
      </c>
      <c r="T377" s="16">
        <v>30</v>
      </c>
      <c r="U377" s="16">
        <v>60</v>
      </c>
      <c r="V377" s="16" t="s">
        <v>135</v>
      </c>
      <c r="W377" s="16">
        <v>308</v>
      </c>
      <c r="X377" s="16">
        <v>98</v>
      </c>
      <c r="Y377" s="18"/>
      <c r="Z377" s="16" t="s">
        <v>193</v>
      </c>
      <c r="AA377" s="18"/>
      <c r="AB377" s="18"/>
      <c r="AC377" s="16" t="s">
        <v>192</v>
      </c>
      <c r="AD377" s="18"/>
      <c r="AE377" s="16" t="s">
        <v>193</v>
      </c>
      <c r="AF377" s="16">
        <v>87</v>
      </c>
      <c r="AG377" s="16">
        <v>96</v>
      </c>
      <c r="AH377" s="16" t="s">
        <v>197</v>
      </c>
      <c r="AI377" s="16">
        <v>5</v>
      </c>
    </row>
    <row r="378" spans="1:35">
      <c r="A378" s="16">
        <v>8161</v>
      </c>
      <c r="B378" s="16" t="s">
        <v>99</v>
      </c>
      <c r="C378" s="17" t="s">
        <v>116</v>
      </c>
      <c r="D378" s="18"/>
      <c r="E378" s="16" t="s">
        <v>130</v>
      </c>
      <c r="F378" s="16" t="s">
        <v>130</v>
      </c>
      <c r="G378" s="16" t="s">
        <v>116</v>
      </c>
      <c r="H378" s="16" t="s">
        <v>130</v>
      </c>
      <c r="I378" s="16"/>
      <c r="J378" s="16"/>
      <c r="K378" s="18"/>
      <c r="L378" s="18"/>
      <c r="M378" s="18"/>
      <c r="N378" s="16">
        <v>7</v>
      </c>
      <c r="O378" s="16">
        <v>18</v>
      </c>
      <c r="P378" s="16">
        <v>57</v>
      </c>
      <c r="Q378" s="16">
        <v>33</v>
      </c>
      <c r="R378" s="16">
        <v>23</v>
      </c>
      <c r="S378" s="16">
        <v>61</v>
      </c>
      <c r="T378" s="16">
        <v>23</v>
      </c>
      <c r="U378" s="16">
        <v>60</v>
      </c>
      <c r="V378" s="16" t="s">
        <v>140</v>
      </c>
      <c r="W378" s="16">
        <v>282</v>
      </c>
      <c r="X378" s="16">
        <v>99</v>
      </c>
      <c r="Y378" s="18"/>
      <c r="Z378" s="16" t="s">
        <v>193</v>
      </c>
      <c r="AA378" s="18"/>
      <c r="AB378" s="18"/>
      <c r="AC378" s="16" t="s">
        <v>192</v>
      </c>
      <c r="AD378" s="18"/>
      <c r="AE378" s="16" t="s">
        <v>193</v>
      </c>
      <c r="AF378" s="16">
        <v>80</v>
      </c>
      <c r="AG378" s="16">
        <v>100</v>
      </c>
      <c r="AH378" s="16" t="s">
        <v>475</v>
      </c>
      <c r="AI378" s="16">
        <v>5</v>
      </c>
    </row>
    <row r="379" spans="1:35">
      <c r="A379" s="16">
        <v>8171</v>
      </c>
      <c r="B379" s="16" t="s">
        <v>149</v>
      </c>
      <c r="C379" s="17" t="s">
        <v>112</v>
      </c>
      <c r="D379" s="16"/>
      <c r="E379" s="16" t="s">
        <v>130</v>
      </c>
      <c r="F379" s="16" t="s">
        <v>130</v>
      </c>
      <c r="G379" s="16" t="s">
        <v>110</v>
      </c>
      <c r="H379" s="16" t="s">
        <v>116</v>
      </c>
      <c r="I379" s="16" t="s">
        <v>110</v>
      </c>
      <c r="J379" s="16" t="s">
        <v>196</v>
      </c>
      <c r="K379" s="18"/>
      <c r="L379" s="18"/>
      <c r="M379" s="18"/>
      <c r="N379" s="16">
        <v>18</v>
      </c>
      <c r="O379" s="16">
        <v>58</v>
      </c>
      <c r="P379" s="16">
        <v>82</v>
      </c>
      <c r="Q379" s="16">
        <v>36</v>
      </c>
      <c r="R379" s="16">
        <v>51</v>
      </c>
      <c r="S379" s="16">
        <v>80</v>
      </c>
      <c r="T379" s="16">
        <v>50</v>
      </c>
      <c r="U379" s="16">
        <v>77</v>
      </c>
      <c r="V379" s="16" t="s">
        <v>135</v>
      </c>
      <c r="W379" s="16">
        <v>452</v>
      </c>
      <c r="X379" s="16">
        <v>95</v>
      </c>
      <c r="Y379" s="16"/>
      <c r="Z379" s="16" t="s">
        <v>192</v>
      </c>
      <c r="AA379" s="18"/>
      <c r="AB379" s="16"/>
      <c r="AC379" s="16" t="s">
        <v>192</v>
      </c>
      <c r="AD379" s="18"/>
      <c r="AE379" s="16" t="s">
        <v>193</v>
      </c>
      <c r="AF379" s="16">
        <v>74</v>
      </c>
      <c r="AG379" s="16">
        <v>98</v>
      </c>
      <c r="AH379" s="16" t="s">
        <v>475</v>
      </c>
      <c r="AI379" s="16">
        <v>5</v>
      </c>
    </row>
    <row r="380" spans="1:35">
      <c r="A380" s="16">
        <v>9732</v>
      </c>
      <c r="B380" s="16" t="s">
        <v>528</v>
      </c>
      <c r="C380" s="24" t="s">
        <v>131</v>
      </c>
      <c r="D380" s="16" t="s">
        <v>112</v>
      </c>
      <c r="E380" s="16" t="s">
        <v>116</v>
      </c>
      <c r="F380" s="16" t="s">
        <v>131</v>
      </c>
      <c r="G380" s="16" t="s">
        <v>116</v>
      </c>
      <c r="H380" s="16"/>
      <c r="I380" s="16"/>
      <c r="J380" s="16"/>
      <c r="K380" s="16"/>
      <c r="L380" s="16"/>
      <c r="M380" s="16"/>
      <c r="N380" s="16">
        <v>40</v>
      </c>
      <c r="O380" s="16">
        <v>25</v>
      </c>
      <c r="P380" s="16">
        <v>88</v>
      </c>
      <c r="Q380" s="16">
        <v>40</v>
      </c>
      <c r="R380" s="16">
        <v>40</v>
      </c>
      <c r="S380" s="16">
        <v>57</v>
      </c>
      <c r="T380" s="16">
        <v>41</v>
      </c>
      <c r="U380" s="16">
        <v>60</v>
      </c>
      <c r="V380" s="16" t="s">
        <v>135</v>
      </c>
      <c r="W380" s="16">
        <v>391</v>
      </c>
      <c r="X380" s="16">
        <v>96</v>
      </c>
      <c r="Y380" s="16" t="s">
        <v>192</v>
      </c>
      <c r="Z380" s="16" t="s">
        <v>193</v>
      </c>
      <c r="AA380" s="18"/>
      <c r="AB380" s="16" t="s">
        <v>192</v>
      </c>
      <c r="AC380" s="16" t="s">
        <v>192</v>
      </c>
      <c r="AD380" s="18"/>
      <c r="AE380" s="16" t="s">
        <v>193</v>
      </c>
      <c r="AF380" s="16">
        <v>48</v>
      </c>
      <c r="AG380" s="16">
        <v>87</v>
      </c>
      <c r="AH380" s="16" t="s">
        <v>197</v>
      </c>
      <c r="AI380" s="16">
        <v>5</v>
      </c>
    </row>
    <row r="381" spans="1:35">
      <c r="A381" s="20">
        <v>9999</v>
      </c>
      <c r="B381" s="21" t="s">
        <v>37</v>
      </c>
      <c r="C381" s="22" t="s">
        <v>114</v>
      </c>
      <c r="D381" s="21" t="s">
        <v>114</v>
      </c>
      <c r="E381" s="21" t="s">
        <v>112</v>
      </c>
      <c r="F381" s="21" t="s">
        <v>114</v>
      </c>
      <c r="G381" s="21" t="s">
        <v>114</v>
      </c>
      <c r="H381" s="20"/>
      <c r="I381" s="20"/>
      <c r="J381" s="20"/>
      <c r="K381" s="20"/>
      <c r="L381" s="20"/>
      <c r="M381" s="20"/>
      <c r="N381" s="20">
        <v>62</v>
      </c>
      <c r="O381" s="20">
        <v>69</v>
      </c>
      <c r="P381" s="20">
        <v>88</v>
      </c>
      <c r="Q381" s="20">
        <v>40</v>
      </c>
      <c r="R381" s="20">
        <v>63</v>
      </c>
      <c r="S381" s="20">
        <v>69</v>
      </c>
      <c r="T381" s="20">
        <v>63</v>
      </c>
      <c r="U381" s="20">
        <v>67</v>
      </c>
      <c r="V381" s="21" t="s">
        <v>135</v>
      </c>
      <c r="W381" s="20">
        <v>521</v>
      </c>
      <c r="X381" s="20">
        <v>99</v>
      </c>
      <c r="Y381" s="20"/>
      <c r="Z381" s="20"/>
      <c r="AA381" s="23"/>
      <c r="AB381" s="20"/>
      <c r="AC381" s="20"/>
      <c r="AD381" s="23"/>
      <c r="AE381" s="20"/>
      <c r="AF381" s="20"/>
      <c r="AG381" s="20"/>
      <c r="AH381" s="20"/>
      <c r="AI381" s="20"/>
    </row>
    <row r="382" spans="1:35">
      <c r="A382" s="15">
        <f>COLUMN()</f>
        <v>1</v>
      </c>
      <c r="B382" s="15">
        <f>COLUMN()</f>
        <v>2</v>
      </c>
      <c r="C382" s="15">
        <f>COLUMN()</f>
        <v>3</v>
      </c>
      <c r="D382" s="15">
        <f>COLUMN()</f>
        <v>4</v>
      </c>
      <c r="E382" s="15">
        <f>COLUMN()</f>
        <v>5</v>
      </c>
      <c r="F382" s="15">
        <f>COLUMN()</f>
        <v>6</v>
      </c>
      <c r="G382" s="15">
        <f>COLUMN()</f>
        <v>7</v>
      </c>
      <c r="H382" s="15">
        <f>COLUMN()</f>
        <v>8</v>
      </c>
      <c r="I382" s="15">
        <f>COLUMN()</f>
        <v>9</v>
      </c>
      <c r="J382" s="15">
        <f>COLUMN()</f>
        <v>10</v>
      </c>
      <c r="K382" s="15">
        <f>COLUMN()</f>
        <v>11</v>
      </c>
      <c r="L382" s="15">
        <f>COLUMN()</f>
        <v>12</v>
      </c>
      <c r="M382" s="15">
        <f>COLUMN()</f>
        <v>13</v>
      </c>
      <c r="N382" s="15">
        <f>COLUMN()</f>
        <v>14</v>
      </c>
      <c r="O382" s="15">
        <f>COLUMN()</f>
        <v>15</v>
      </c>
      <c r="P382" s="15">
        <f>COLUMN()</f>
        <v>16</v>
      </c>
      <c r="Q382" s="15">
        <f>COLUMN()</f>
        <v>17</v>
      </c>
      <c r="R382" s="15">
        <f>COLUMN()</f>
        <v>18</v>
      </c>
      <c r="S382" s="15">
        <f>COLUMN()</f>
        <v>19</v>
      </c>
      <c r="T382" s="15">
        <f>COLUMN()</f>
        <v>20</v>
      </c>
      <c r="U382" s="15">
        <f>COLUMN()</f>
        <v>21</v>
      </c>
      <c r="V382" s="15">
        <f>COLUMN()</f>
        <v>22</v>
      </c>
      <c r="W382" s="15">
        <f>COLUMN()</f>
        <v>23</v>
      </c>
      <c r="X382" s="15">
        <f>COLUMN()</f>
        <v>24</v>
      </c>
      <c r="Y382" s="15">
        <f>COLUMN()</f>
        <v>25</v>
      </c>
      <c r="Z382" s="15">
        <f>COLUMN()</f>
        <v>26</v>
      </c>
      <c r="AA382" s="15">
        <f>COLUMN()</f>
        <v>27</v>
      </c>
      <c r="AB382" s="15">
        <f>COLUMN()</f>
        <v>28</v>
      </c>
      <c r="AC382" s="15">
        <f>COLUMN()</f>
        <v>29</v>
      </c>
      <c r="AD382" s="15">
        <f>COLUMN()</f>
        <v>30</v>
      </c>
      <c r="AE382" s="15">
        <f>COLUMN()</f>
        <v>31</v>
      </c>
      <c r="AF382" s="15">
        <f>COLUMN()</f>
        <v>32</v>
      </c>
      <c r="AG382" s="15">
        <f>COLUMN()</f>
        <v>33</v>
      </c>
      <c r="AH382" s="15">
        <f>COLUMN()</f>
        <v>34</v>
      </c>
      <c r="AI382" s="15">
        <f>COLUMN()</f>
        <v>35</v>
      </c>
    </row>
  </sheetData>
  <autoFilter ref="A1:AI382"/>
  <printOptions horizontalCentered="1" gridLines="1"/>
  <pageMargins left="0.45" right="0.45" top="0.75" bottom="0.75" header="0.3" footer="0.3"/>
  <pageSetup paperSize="5" scale="4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P54"/>
  <sheetViews>
    <sheetView workbookViewId="0">
      <pane xSplit="5" ySplit="3" topLeftCell="AR4" activePane="bottomRight" state="frozen"/>
      <selection sqref="A1:K1"/>
      <selection pane="topRight" sqref="A1:K1"/>
      <selection pane="bottomLeft" sqref="A1:K1"/>
      <selection pane="bottomRight" sqref="A1:K1"/>
    </sheetView>
  </sheetViews>
  <sheetFormatPr defaultColWidth="17.85546875" defaultRowHeight="12.75"/>
  <cols>
    <col min="1" max="1" width="13.28515625" style="41" bestFit="1" customWidth="1"/>
    <col min="2" max="2" width="14" style="41" bestFit="1" customWidth="1"/>
    <col min="3" max="3" width="15.5703125" style="41" bestFit="1" customWidth="1"/>
    <col min="4" max="4" width="13.85546875" style="41" bestFit="1" customWidth="1"/>
    <col min="5" max="5" width="67" style="41" hidden="1" customWidth="1"/>
    <col min="6" max="6" width="14.28515625" style="42" bestFit="1" customWidth="1"/>
    <col min="7" max="7" width="16.28515625" style="42" bestFit="1" customWidth="1"/>
    <col min="8" max="9" width="14.28515625" style="42" bestFit="1" customWidth="1"/>
    <col min="10" max="10" width="16.7109375" style="42" bestFit="1" customWidth="1"/>
    <col min="11" max="11" width="14.140625" style="42" bestFit="1" customWidth="1"/>
    <col min="12" max="13" width="15.5703125" style="42" bestFit="1" customWidth="1"/>
    <col min="14" max="14" width="12.7109375" style="42" bestFit="1" customWidth="1"/>
    <col min="15" max="15" width="14" style="42" bestFit="1" customWidth="1"/>
    <col min="16" max="16" width="13.7109375" style="42" hidden="1" customWidth="1"/>
    <col min="17" max="18" width="19.42578125" style="42" hidden="1" customWidth="1"/>
    <col min="19" max="19" width="16.7109375" style="42" hidden="1" customWidth="1"/>
    <col min="20" max="21" width="20.28515625" style="42" hidden="1" customWidth="1"/>
    <col min="22" max="22" width="16.7109375" style="42" hidden="1" customWidth="1"/>
    <col min="23" max="23" width="14.5703125" style="42" hidden="1" customWidth="1"/>
    <col min="24" max="24" width="14.5703125" style="42" bestFit="1" customWidth="1"/>
    <col min="25" max="25" width="16.28515625" style="42" bestFit="1" customWidth="1"/>
    <col min="26" max="26" width="16.42578125" style="43" bestFit="1" customWidth="1"/>
    <col min="27" max="28" width="14.5703125" style="42" bestFit="1" customWidth="1"/>
    <col min="29" max="29" width="16.28515625" style="42" bestFit="1" customWidth="1"/>
    <col min="30" max="30" width="16.140625" style="43" bestFit="1" customWidth="1"/>
    <col min="31" max="32" width="14.5703125" style="42" bestFit="1" customWidth="1"/>
    <col min="33" max="33" width="16.28515625" style="42" bestFit="1" customWidth="1"/>
    <col min="34" max="34" width="16.42578125" style="43" bestFit="1" customWidth="1"/>
    <col min="35" max="37" width="16.85546875" style="42" bestFit="1" customWidth="1"/>
    <col min="38" max="38" width="16.85546875" style="43" bestFit="1" customWidth="1"/>
    <col min="39" max="40" width="17.28515625" style="42" bestFit="1" customWidth="1"/>
    <col min="41" max="41" width="16.28515625" style="42" bestFit="1" customWidth="1"/>
    <col min="42" max="42" width="17.28515625" style="43" bestFit="1" customWidth="1"/>
    <col min="43" max="44" width="16.85546875" style="42" bestFit="1" customWidth="1"/>
    <col min="45" max="45" width="16.5703125" style="42" bestFit="1" customWidth="1"/>
    <col min="46" max="46" width="15.5703125" style="43" bestFit="1" customWidth="1"/>
    <col min="47" max="47" width="16.42578125" style="42" bestFit="1" customWidth="1"/>
    <col min="48" max="48" width="14.85546875" style="42" bestFit="1" customWidth="1"/>
    <col min="49" max="49" width="17.28515625" style="42" bestFit="1" customWidth="1"/>
    <col min="50" max="50" width="17" style="42" bestFit="1" customWidth="1"/>
    <col min="51" max="51" width="10.5703125" style="43" bestFit="1" customWidth="1"/>
    <col min="52" max="62" width="10.5703125" style="42" bestFit="1" customWidth="1"/>
    <col min="63" max="63" width="7" style="42" bestFit="1" customWidth="1"/>
    <col min="64" max="64" width="11.28515625" style="42" bestFit="1" customWidth="1"/>
    <col min="65" max="65" width="9" style="44" bestFit="1" customWidth="1"/>
    <col min="66" max="66" width="9.28515625" style="44" bestFit="1" customWidth="1"/>
    <col min="67" max="67" width="6.7109375" style="42" bestFit="1" customWidth="1"/>
    <col min="68" max="68" width="5.42578125" style="42" bestFit="1" customWidth="1"/>
    <col min="69" max="16384" width="17.85546875" style="41"/>
  </cols>
  <sheetData>
    <row r="1" spans="1:68">
      <c r="A1" s="39" t="s">
        <v>1417</v>
      </c>
      <c r="B1" s="39"/>
      <c r="C1" s="39"/>
      <c r="D1" s="39">
        <f>COLUMN()-3</f>
        <v>1</v>
      </c>
      <c r="E1" s="39">
        <f t="shared" ref="E1:BP1" si="0">COLUMN()-3</f>
        <v>2</v>
      </c>
      <c r="F1" s="39">
        <f t="shared" si="0"/>
        <v>3</v>
      </c>
      <c r="G1" s="39">
        <f t="shared" si="0"/>
        <v>4</v>
      </c>
      <c r="H1" s="39">
        <f t="shared" si="0"/>
        <v>5</v>
      </c>
      <c r="I1" s="39">
        <f t="shared" si="0"/>
        <v>6</v>
      </c>
      <c r="J1" s="39">
        <f t="shared" si="0"/>
        <v>7</v>
      </c>
      <c r="K1" s="39">
        <f t="shared" si="0"/>
        <v>8</v>
      </c>
      <c r="L1" s="39">
        <f t="shared" si="0"/>
        <v>9</v>
      </c>
      <c r="M1" s="39">
        <f t="shared" si="0"/>
        <v>10</v>
      </c>
      <c r="N1" s="39">
        <f t="shared" si="0"/>
        <v>11</v>
      </c>
      <c r="O1" s="39">
        <f t="shared" si="0"/>
        <v>12</v>
      </c>
      <c r="P1" s="39">
        <f t="shared" si="0"/>
        <v>13</v>
      </c>
      <c r="Q1" s="39">
        <f t="shared" si="0"/>
        <v>14</v>
      </c>
      <c r="R1" s="39">
        <f t="shared" si="0"/>
        <v>15</v>
      </c>
      <c r="S1" s="39">
        <f t="shared" si="0"/>
        <v>16</v>
      </c>
      <c r="T1" s="39">
        <f t="shared" si="0"/>
        <v>17</v>
      </c>
      <c r="U1" s="39">
        <f t="shared" si="0"/>
        <v>18</v>
      </c>
      <c r="V1" s="39">
        <f t="shared" si="0"/>
        <v>19</v>
      </c>
      <c r="W1" s="39">
        <f t="shared" si="0"/>
        <v>20</v>
      </c>
      <c r="X1" s="39">
        <f t="shared" si="0"/>
        <v>21</v>
      </c>
      <c r="Y1" s="39">
        <f t="shared" si="0"/>
        <v>22</v>
      </c>
      <c r="Z1" s="40">
        <f t="shared" si="0"/>
        <v>23</v>
      </c>
      <c r="AA1" s="39">
        <f t="shared" si="0"/>
        <v>24</v>
      </c>
      <c r="AB1" s="39">
        <f t="shared" si="0"/>
        <v>25</v>
      </c>
      <c r="AC1" s="39">
        <f t="shared" si="0"/>
        <v>26</v>
      </c>
      <c r="AD1" s="40">
        <f t="shared" si="0"/>
        <v>27</v>
      </c>
      <c r="AE1" s="39">
        <f t="shared" si="0"/>
        <v>28</v>
      </c>
      <c r="AF1" s="39">
        <f t="shared" si="0"/>
        <v>29</v>
      </c>
      <c r="AG1" s="39">
        <f t="shared" si="0"/>
        <v>30</v>
      </c>
      <c r="AH1" s="40">
        <f t="shared" si="0"/>
        <v>31</v>
      </c>
      <c r="AI1" s="39">
        <f t="shared" si="0"/>
        <v>32</v>
      </c>
      <c r="AJ1" s="39">
        <f t="shared" si="0"/>
        <v>33</v>
      </c>
      <c r="AK1" s="39">
        <f t="shared" si="0"/>
        <v>34</v>
      </c>
      <c r="AL1" s="40">
        <f t="shared" si="0"/>
        <v>35</v>
      </c>
      <c r="AM1" s="39">
        <f t="shared" si="0"/>
        <v>36</v>
      </c>
      <c r="AN1" s="39">
        <f t="shared" si="0"/>
        <v>37</v>
      </c>
      <c r="AO1" s="39">
        <f t="shared" si="0"/>
        <v>38</v>
      </c>
      <c r="AP1" s="40">
        <f t="shared" si="0"/>
        <v>39</v>
      </c>
      <c r="AQ1" s="39">
        <f t="shared" si="0"/>
        <v>40</v>
      </c>
      <c r="AR1" s="39">
        <f t="shared" si="0"/>
        <v>41</v>
      </c>
      <c r="AS1" s="39">
        <f t="shared" si="0"/>
        <v>42</v>
      </c>
      <c r="AT1" s="40">
        <f t="shared" si="0"/>
        <v>43</v>
      </c>
      <c r="AU1" s="39">
        <f t="shared" si="0"/>
        <v>44</v>
      </c>
      <c r="AV1" s="39">
        <f t="shared" si="0"/>
        <v>45</v>
      </c>
      <c r="AW1" s="39">
        <f t="shared" si="0"/>
        <v>46</v>
      </c>
      <c r="AX1" s="39">
        <f t="shared" si="0"/>
        <v>47</v>
      </c>
      <c r="AY1" s="40">
        <f t="shared" si="0"/>
        <v>48</v>
      </c>
      <c r="AZ1" s="39">
        <f t="shared" si="0"/>
        <v>49</v>
      </c>
      <c r="BA1" s="39">
        <f t="shared" si="0"/>
        <v>50</v>
      </c>
      <c r="BB1" s="39">
        <f t="shared" si="0"/>
        <v>51</v>
      </c>
      <c r="BC1" s="39">
        <f t="shared" si="0"/>
        <v>52</v>
      </c>
      <c r="BD1" s="39">
        <f t="shared" si="0"/>
        <v>53</v>
      </c>
      <c r="BE1" s="39">
        <f t="shared" si="0"/>
        <v>54</v>
      </c>
      <c r="BF1" s="39">
        <f t="shared" si="0"/>
        <v>55</v>
      </c>
      <c r="BG1" s="39">
        <f t="shared" si="0"/>
        <v>56</v>
      </c>
      <c r="BH1" s="39">
        <f t="shared" si="0"/>
        <v>57</v>
      </c>
      <c r="BI1" s="39">
        <f t="shared" si="0"/>
        <v>58</v>
      </c>
      <c r="BJ1" s="39">
        <f t="shared" si="0"/>
        <v>59</v>
      </c>
      <c r="BK1" s="39">
        <f t="shared" si="0"/>
        <v>60</v>
      </c>
      <c r="BL1" s="39">
        <f t="shared" si="0"/>
        <v>61</v>
      </c>
      <c r="BM1" s="39">
        <f t="shared" si="0"/>
        <v>62</v>
      </c>
      <c r="BN1" s="39">
        <f t="shared" si="0"/>
        <v>63</v>
      </c>
      <c r="BO1" s="39">
        <f t="shared" si="0"/>
        <v>64</v>
      </c>
      <c r="BP1" s="39">
        <f t="shared" si="0"/>
        <v>65</v>
      </c>
    </row>
    <row r="2" spans="1:68" ht="21" customHeight="1">
      <c r="A2" s="1297" t="s">
        <v>1418</v>
      </c>
      <c r="B2" s="1297"/>
      <c r="C2" s="1297"/>
      <c r="D2" s="1297"/>
    </row>
    <row r="3" spans="1:68" ht="55.5" customHeight="1">
      <c r="A3" s="45" t="s">
        <v>1419</v>
      </c>
      <c r="B3" s="46" t="s">
        <v>1376</v>
      </c>
      <c r="C3" s="46" t="s">
        <v>1377</v>
      </c>
      <c r="D3" s="46" t="s">
        <v>30</v>
      </c>
      <c r="E3" s="46" t="s">
        <v>31</v>
      </c>
      <c r="F3" s="47" t="s">
        <v>170</v>
      </c>
      <c r="G3" s="47" t="s">
        <v>171</v>
      </c>
      <c r="H3" s="47" t="s">
        <v>172</v>
      </c>
      <c r="I3" s="47" t="s">
        <v>173</v>
      </c>
      <c r="J3" s="47" t="s">
        <v>174</v>
      </c>
      <c r="K3" s="47" t="s">
        <v>175</v>
      </c>
      <c r="L3" s="47" t="s">
        <v>176</v>
      </c>
      <c r="M3" s="47" t="s">
        <v>177</v>
      </c>
      <c r="N3" s="47" t="s">
        <v>136</v>
      </c>
      <c r="O3" s="47" t="s">
        <v>1420</v>
      </c>
      <c r="P3" s="47" t="s">
        <v>179</v>
      </c>
      <c r="Q3" s="47" t="s">
        <v>181</v>
      </c>
      <c r="R3" s="47" t="s">
        <v>1351</v>
      </c>
      <c r="S3" s="47" t="s">
        <v>182</v>
      </c>
      <c r="T3" s="47" t="s">
        <v>184</v>
      </c>
      <c r="U3" s="47" t="s">
        <v>1352</v>
      </c>
      <c r="V3" s="47" t="s">
        <v>185</v>
      </c>
      <c r="W3" s="47" t="s">
        <v>1421</v>
      </c>
      <c r="X3" s="47" t="s">
        <v>1422</v>
      </c>
      <c r="Y3" s="47" t="s">
        <v>1423</v>
      </c>
      <c r="Z3" s="48" t="s">
        <v>1424</v>
      </c>
      <c r="AA3" s="47" t="s">
        <v>1425</v>
      </c>
      <c r="AB3" s="47" t="s">
        <v>1426</v>
      </c>
      <c r="AC3" s="47" t="s">
        <v>1427</v>
      </c>
      <c r="AD3" s="48" t="s">
        <v>1428</v>
      </c>
      <c r="AE3" s="47" t="s">
        <v>1429</v>
      </c>
      <c r="AF3" s="47" t="s">
        <v>1430</v>
      </c>
      <c r="AG3" s="47" t="s">
        <v>1431</v>
      </c>
      <c r="AH3" s="48" t="s">
        <v>1432</v>
      </c>
      <c r="AI3" s="47" t="s">
        <v>1433</v>
      </c>
      <c r="AJ3" s="47" t="s">
        <v>1434</v>
      </c>
      <c r="AK3" s="47" t="s">
        <v>1435</v>
      </c>
      <c r="AL3" s="48" t="s">
        <v>1436</v>
      </c>
      <c r="AM3" s="47" t="s">
        <v>1437</v>
      </c>
      <c r="AN3" s="47" t="s">
        <v>1438</v>
      </c>
      <c r="AO3" s="47" t="s">
        <v>1439</v>
      </c>
      <c r="AP3" s="48" t="s">
        <v>1440</v>
      </c>
      <c r="AQ3" s="47" t="s">
        <v>1441</v>
      </c>
      <c r="AR3" s="47" t="s">
        <v>1442</v>
      </c>
      <c r="AS3" s="47" t="s">
        <v>1443</v>
      </c>
      <c r="AT3" s="48" t="s">
        <v>1444</v>
      </c>
      <c r="AU3" s="47" t="s">
        <v>1445</v>
      </c>
      <c r="AV3" s="47" t="s">
        <v>1446</v>
      </c>
      <c r="AW3" s="47" t="s">
        <v>1447</v>
      </c>
      <c r="AX3" s="47" t="s">
        <v>1448</v>
      </c>
      <c r="AY3" s="48" t="s">
        <v>1340</v>
      </c>
      <c r="AZ3" s="47" t="s">
        <v>1341</v>
      </c>
      <c r="BA3" s="47" t="s">
        <v>1342</v>
      </c>
      <c r="BB3" s="47" t="s">
        <v>1343</v>
      </c>
      <c r="BC3" s="47" t="s">
        <v>1344</v>
      </c>
      <c r="BD3" s="47" t="s">
        <v>1345</v>
      </c>
      <c r="BE3" s="47" t="s">
        <v>1346</v>
      </c>
      <c r="BF3" s="47" t="s">
        <v>1347</v>
      </c>
      <c r="BG3" s="47" t="s">
        <v>1348</v>
      </c>
      <c r="BH3" s="47" t="s">
        <v>1349</v>
      </c>
      <c r="BI3" s="47" t="s">
        <v>1350</v>
      </c>
      <c r="BJ3" s="47" t="s">
        <v>1449</v>
      </c>
      <c r="BK3" s="49" t="s">
        <v>186</v>
      </c>
      <c r="BL3" s="47" t="s">
        <v>189</v>
      </c>
      <c r="BM3" s="50" t="s">
        <v>1450</v>
      </c>
      <c r="BN3" s="50" t="s">
        <v>1451</v>
      </c>
      <c r="BO3" s="42" t="s">
        <v>190</v>
      </c>
      <c r="BP3" s="47" t="s">
        <v>920</v>
      </c>
    </row>
    <row r="4" spans="1:68">
      <c r="A4" s="51" t="s">
        <v>1452</v>
      </c>
      <c r="B4" s="51" t="s">
        <v>1373</v>
      </c>
      <c r="C4" s="51" t="s">
        <v>530</v>
      </c>
      <c r="D4" s="51" t="s">
        <v>788</v>
      </c>
      <c r="E4" s="51" t="s">
        <v>427</v>
      </c>
      <c r="F4" s="52">
        <v>74</v>
      </c>
      <c r="G4" s="52">
        <v>86</v>
      </c>
      <c r="H4" s="52">
        <v>96</v>
      </c>
      <c r="I4" s="52">
        <v>58</v>
      </c>
      <c r="J4" s="52">
        <v>65</v>
      </c>
      <c r="K4" s="52">
        <v>75</v>
      </c>
      <c r="L4" s="52">
        <v>62</v>
      </c>
      <c r="M4" s="52">
        <v>73</v>
      </c>
      <c r="N4" s="52" t="s">
        <v>135</v>
      </c>
      <c r="O4" s="52">
        <v>589</v>
      </c>
      <c r="P4" s="52">
        <v>100</v>
      </c>
      <c r="Q4" s="52" t="s">
        <v>192</v>
      </c>
      <c r="R4" s="52" t="s">
        <v>192</v>
      </c>
      <c r="T4" s="52" t="s">
        <v>192</v>
      </c>
      <c r="U4" s="52" t="s">
        <v>192</v>
      </c>
      <c r="W4" s="52">
        <v>44</v>
      </c>
      <c r="X4" s="52">
        <v>58</v>
      </c>
      <c r="Y4" s="52">
        <v>14</v>
      </c>
      <c r="Z4" s="53">
        <v>144</v>
      </c>
      <c r="AA4" s="52">
        <v>51</v>
      </c>
      <c r="AB4" s="52">
        <v>67</v>
      </c>
      <c r="AC4" s="52">
        <v>16</v>
      </c>
      <c r="AD4" s="53">
        <v>83</v>
      </c>
      <c r="AE4" s="52">
        <v>80</v>
      </c>
      <c r="AF4" s="52">
        <v>90</v>
      </c>
      <c r="AG4" s="52">
        <v>10</v>
      </c>
      <c r="AH4" s="53">
        <v>200</v>
      </c>
      <c r="AI4" s="52">
        <v>80</v>
      </c>
      <c r="AJ4" s="52">
        <v>50</v>
      </c>
      <c r="AK4" s="52">
        <v>-5</v>
      </c>
      <c r="AL4" s="53">
        <v>45</v>
      </c>
      <c r="AM4" s="52">
        <v>86</v>
      </c>
      <c r="AN4" s="52">
        <v>83</v>
      </c>
      <c r="AO4" s="52">
        <v>0</v>
      </c>
      <c r="AP4" s="53">
        <v>83</v>
      </c>
      <c r="AQ4" s="52">
        <v>67</v>
      </c>
      <c r="AR4" s="52">
        <v>85</v>
      </c>
      <c r="AS4" s="52">
        <v>18</v>
      </c>
      <c r="AT4" s="53">
        <v>100</v>
      </c>
      <c r="AU4" s="52">
        <v>655</v>
      </c>
      <c r="AV4" s="52" t="s">
        <v>1453</v>
      </c>
      <c r="AW4" s="52">
        <v>1218</v>
      </c>
      <c r="AX4" s="52" t="s">
        <v>193</v>
      </c>
      <c r="AY4" s="53" t="s">
        <v>114</v>
      </c>
      <c r="AZ4" s="52" t="s">
        <v>132</v>
      </c>
      <c r="BA4" s="52" t="s">
        <v>132</v>
      </c>
      <c r="BB4" s="52" t="s">
        <v>132</v>
      </c>
      <c r="BC4" s="52" t="s">
        <v>132</v>
      </c>
      <c r="BD4" s="52" t="s">
        <v>132</v>
      </c>
      <c r="BE4" s="52" t="s">
        <v>132</v>
      </c>
      <c r="BF4" s="52" t="s">
        <v>132</v>
      </c>
      <c r="BG4" s="52" t="s">
        <v>132</v>
      </c>
      <c r="BH4" s="52" t="s">
        <v>114</v>
      </c>
      <c r="BI4" s="52" t="s">
        <v>196</v>
      </c>
      <c r="BJ4" s="52"/>
      <c r="BK4" s="52" t="s">
        <v>192</v>
      </c>
      <c r="BL4" s="52" t="s">
        <v>197</v>
      </c>
      <c r="BM4" s="54">
        <v>22.10144</v>
      </c>
      <c r="BN4" s="54">
        <v>75.543469999999999</v>
      </c>
      <c r="BO4" s="52">
        <v>5</v>
      </c>
      <c r="BP4" s="52" t="s">
        <v>193</v>
      </c>
    </row>
    <row r="5" spans="1:68">
      <c r="A5" s="51" t="s">
        <v>1454</v>
      </c>
      <c r="B5" s="51" t="s">
        <v>1373</v>
      </c>
      <c r="C5" s="51" t="s">
        <v>530</v>
      </c>
      <c r="D5" s="51" t="s">
        <v>850</v>
      </c>
      <c r="E5" s="51" t="s">
        <v>474</v>
      </c>
      <c r="F5" s="52">
        <v>71</v>
      </c>
      <c r="G5" s="52">
        <v>87</v>
      </c>
      <c r="H5" s="52">
        <v>90</v>
      </c>
      <c r="I5" s="52">
        <v>71</v>
      </c>
      <c r="J5" s="52">
        <v>73</v>
      </c>
      <c r="K5" s="52">
        <v>83</v>
      </c>
      <c r="L5" s="52">
        <v>74</v>
      </c>
      <c r="M5" s="52">
        <v>82</v>
      </c>
      <c r="N5" s="52" t="s">
        <v>135</v>
      </c>
      <c r="O5" s="52">
        <v>631</v>
      </c>
      <c r="P5" s="52">
        <v>100</v>
      </c>
      <c r="Q5" s="52" t="s">
        <v>192</v>
      </c>
      <c r="R5" s="52" t="s">
        <v>192</v>
      </c>
      <c r="T5" s="52" t="s">
        <v>192</v>
      </c>
      <c r="U5" s="52" t="s">
        <v>192</v>
      </c>
      <c r="W5" s="52">
        <v>94</v>
      </c>
      <c r="X5" s="52">
        <v>80</v>
      </c>
      <c r="Y5" s="52">
        <v>-5</v>
      </c>
      <c r="Z5" s="53">
        <v>150</v>
      </c>
      <c r="AA5" s="52">
        <v>90</v>
      </c>
      <c r="AB5" s="52">
        <v>90</v>
      </c>
      <c r="AC5" s="52">
        <v>0</v>
      </c>
      <c r="AD5" s="53">
        <v>90</v>
      </c>
      <c r="AE5" s="52">
        <v>72</v>
      </c>
      <c r="AF5" s="52">
        <v>83</v>
      </c>
      <c r="AG5" s="52">
        <v>11</v>
      </c>
      <c r="AH5" s="53">
        <v>188</v>
      </c>
      <c r="AI5" s="52">
        <v>72</v>
      </c>
      <c r="AJ5" s="52">
        <v>83</v>
      </c>
      <c r="AK5" s="52">
        <v>11</v>
      </c>
      <c r="AL5" s="53">
        <v>94</v>
      </c>
      <c r="AM5" s="52">
        <v>92</v>
      </c>
      <c r="AN5" s="52">
        <v>100</v>
      </c>
      <c r="AO5" s="52">
        <v>8</v>
      </c>
      <c r="AP5" s="53">
        <v>100</v>
      </c>
      <c r="AQ5" s="52">
        <v>83</v>
      </c>
      <c r="AR5" s="52">
        <v>76</v>
      </c>
      <c r="AS5" s="52">
        <v>0</v>
      </c>
      <c r="AT5" s="53">
        <v>76</v>
      </c>
      <c r="AU5" s="52">
        <v>698</v>
      </c>
      <c r="AV5" s="52" t="s">
        <v>1455</v>
      </c>
      <c r="AW5" s="52">
        <v>1329</v>
      </c>
      <c r="AX5" s="52" t="s">
        <v>192</v>
      </c>
      <c r="AY5" s="53" t="s">
        <v>132</v>
      </c>
      <c r="AZ5" s="52" t="s">
        <v>132</v>
      </c>
      <c r="BA5" s="52" t="s">
        <v>132</v>
      </c>
      <c r="BB5" s="52" t="s">
        <v>114</v>
      </c>
      <c r="BC5" s="52" t="s">
        <v>132</v>
      </c>
      <c r="BD5" s="52" t="s">
        <v>132</v>
      </c>
      <c r="BE5" s="52"/>
      <c r="BF5" s="52"/>
      <c r="BG5" s="52"/>
      <c r="BH5" s="52"/>
      <c r="BI5" s="52"/>
      <c r="BJ5" s="52"/>
      <c r="BK5" s="52" t="s">
        <v>192</v>
      </c>
      <c r="BL5" s="52" t="s">
        <v>475</v>
      </c>
      <c r="BM5" s="54">
        <v>40.634920000000001</v>
      </c>
      <c r="BN5" s="54">
        <v>78.095230000000001</v>
      </c>
      <c r="BO5" s="52">
        <v>5</v>
      </c>
      <c r="BP5" s="52" t="s">
        <v>193</v>
      </c>
    </row>
    <row r="6" spans="1:68">
      <c r="A6" s="51" t="s">
        <v>1456</v>
      </c>
      <c r="B6" s="51" t="s">
        <v>1373</v>
      </c>
      <c r="C6" s="51" t="s">
        <v>530</v>
      </c>
      <c r="D6" s="51" t="s">
        <v>851</v>
      </c>
      <c r="E6" s="51" t="s">
        <v>476</v>
      </c>
      <c r="F6" s="52">
        <v>75</v>
      </c>
      <c r="G6" s="52">
        <v>95</v>
      </c>
      <c r="H6" s="52">
        <v>95</v>
      </c>
      <c r="I6" s="52">
        <v>41</v>
      </c>
      <c r="J6" s="52">
        <v>78</v>
      </c>
      <c r="K6" s="52">
        <v>83</v>
      </c>
      <c r="L6" s="52">
        <v>70</v>
      </c>
      <c r="M6" s="52">
        <v>83</v>
      </c>
      <c r="N6" s="52" t="s">
        <v>135</v>
      </c>
      <c r="O6" s="52">
        <v>620</v>
      </c>
      <c r="P6" s="52">
        <v>99</v>
      </c>
      <c r="Q6" s="52" t="s">
        <v>192</v>
      </c>
      <c r="R6" s="52" t="s">
        <v>192</v>
      </c>
      <c r="T6" s="52" t="s">
        <v>192</v>
      </c>
      <c r="U6" s="52" t="s">
        <v>192</v>
      </c>
      <c r="AY6" s="53" t="s">
        <v>132</v>
      </c>
      <c r="AZ6" s="52" t="s">
        <v>132</v>
      </c>
      <c r="BA6" s="52" t="s">
        <v>132</v>
      </c>
      <c r="BB6" s="52"/>
      <c r="BC6" s="52" t="s">
        <v>132</v>
      </c>
      <c r="BD6" s="52"/>
      <c r="BE6" s="52"/>
      <c r="BF6" s="52"/>
      <c r="BG6" s="52"/>
      <c r="BH6" s="52"/>
      <c r="BI6" s="52"/>
      <c r="BJ6" s="52"/>
      <c r="BK6" s="52" t="s">
        <v>192</v>
      </c>
      <c r="BL6" s="52" t="s">
        <v>475</v>
      </c>
      <c r="BM6" s="54">
        <v>48.514850000000003</v>
      </c>
      <c r="BN6" s="54">
        <v>95.049499999999995</v>
      </c>
      <c r="BO6" s="52">
        <v>5</v>
      </c>
      <c r="BP6" s="52" t="s">
        <v>193</v>
      </c>
    </row>
    <row r="7" spans="1:68">
      <c r="A7" s="51" t="s">
        <v>1457</v>
      </c>
      <c r="B7" s="51" t="s">
        <v>1373</v>
      </c>
      <c r="C7" s="51" t="s">
        <v>530</v>
      </c>
      <c r="D7" s="51" t="s">
        <v>852</v>
      </c>
      <c r="E7" s="51" t="s">
        <v>477</v>
      </c>
      <c r="F7" s="52">
        <v>33</v>
      </c>
      <c r="G7" s="52">
        <v>69</v>
      </c>
      <c r="H7" s="52">
        <v>84</v>
      </c>
      <c r="I7" s="52">
        <v>26</v>
      </c>
      <c r="J7" s="52">
        <v>47</v>
      </c>
      <c r="K7" s="52">
        <v>73</v>
      </c>
      <c r="L7" s="52">
        <v>46</v>
      </c>
      <c r="M7" s="52">
        <v>67</v>
      </c>
      <c r="N7" s="52" t="s">
        <v>140</v>
      </c>
      <c r="O7" s="52">
        <v>445</v>
      </c>
      <c r="P7" s="52">
        <v>98</v>
      </c>
      <c r="Q7" s="52" t="s">
        <v>192</v>
      </c>
      <c r="R7" s="52" t="s">
        <v>193</v>
      </c>
      <c r="T7" s="52" t="s">
        <v>192</v>
      </c>
      <c r="U7" s="52" t="s">
        <v>192</v>
      </c>
      <c r="W7" s="52">
        <v>30</v>
      </c>
      <c r="X7" s="52">
        <v>44</v>
      </c>
      <c r="Y7" s="52">
        <v>14</v>
      </c>
      <c r="Z7" s="53">
        <v>116</v>
      </c>
      <c r="AA7" s="52">
        <v>33</v>
      </c>
      <c r="AB7" s="52">
        <v>44</v>
      </c>
      <c r="AC7" s="52">
        <v>11</v>
      </c>
      <c r="AD7" s="53">
        <v>55</v>
      </c>
      <c r="AE7" s="52">
        <v>71</v>
      </c>
      <c r="AF7" s="52">
        <v>74</v>
      </c>
      <c r="AG7" s="52">
        <v>3</v>
      </c>
      <c r="AH7" s="53">
        <v>154</v>
      </c>
      <c r="AI7" s="52">
        <v>60</v>
      </c>
      <c r="AJ7" s="52">
        <v>68</v>
      </c>
      <c r="AK7" s="52">
        <v>8</v>
      </c>
      <c r="AL7" s="53">
        <v>76</v>
      </c>
      <c r="AM7" s="52">
        <v>61</v>
      </c>
      <c r="AN7" s="52">
        <v>66</v>
      </c>
      <c r="AO7" s="52">
        <v>5</v>
      </c>
      <c r="AP7" s="53">
        <v>71</v>
      </c>
      <c r="AQ7" s="52">
        <v>44</v>
      </c>
      <c r="AR7" s="52">
        <v>47</v>
      </c>
      <c r="AS7" s="52">
        <v>3</v>
      </c>
      <c r="AT7" s="53">
        <v>50</v>
      </c>
      <c r="AU7" s="52">
        <v>522</v>
      </c>
      <c r="AV7" s="52" t="s">
        <v>1455</v>
      </c>
      <c r="AW7" s="52">
        <v>967</v>
      </c>
      <c r="AX7" s="52" t="s">
        <v>192</v>
      </c>
      <c r="AY7" s="53" t="s">
        <v>112</v>
      </c>
      <c r="AZ7" s="52" t="s">
        <v>112</v>
      </c>
      <c r="BA7" s="52" t="s">
        <v>112</v>
      </c>
      <c r="BB7" s="52" t="s">
        <v>110</v>
      </c>
      <c r="BC7" s="52" t="s">
        <v>112</v>
      </c>
      <c r="BD7" s="52" t="s">
        <v>112</v>
      </c>
      <c r="BE7" s="52" t="s">
        <v>110</v>
      </c>
      <c r="BF7" s="52" t="s">
        <v>110</v>
      </c>
      <c r="BG7" s="52" t="s">
        <v>112</v>
      </c>
      <c r="BH7" s="52" t="s">
        <v>112</v>
      </c>
      <c r="BI7" s="52" t="s">
        <v>112</v>
      </c>
      <c r="BJ7" s="52" t="s">
        <v>110</v>
      </c>
      <c r="BK7" s="52" t="s">
        <v>193</v>
      </c>
      <c r="BL7" s="52" t="s">
        <v>475</v>
      </c>
      <c r="BM7" s="54">
        <v>68.820359999999994</v>
      </c>
      <c r="BN7" s="54">
        <v>95.398920000000004</v>
      </c>
      <c r="BO7" s="52">
        <v>5</v>
      </c>
      <c r="BP7" s="52" t="s">
        <v>192</v>
      </c>
    </row>
    <row r="8" spans="1:68">
      <c r="A8" s="51" t="s">
        <v>1458</v>
      </c>
      <c r="B8" s="51" t="s">
        <v>1373</v>
      </c>
      <c r="C8" s="51" t="s">
        <v>530</v>
      </c>
      <c r="D8" s="51" t="s">
        <v>854</v>
      </c>
      <c r="E8" s="51" t="s">
        <v>479</v>
      </c>
      <c r="F8" s="52">
        <v>46</v>
      </c>
      <c r="G8" s="52">
        <v>79</v>
      </c>
      <c r="H8" s="52">
        <v>87</v>
      </c>
      <c r="I8" s="52">
        <v>30</v>
      </c>
      <c r="J8" s="52">
        <v>59</v>
      </c>
      <c r="K8" s="52">
        <v>75</v>
      </c>
      <c r="L8" s="52">
        <v>67</v>
      </c>
      <c r="M8" s="52">
        <v>59</v>
      </c>
      <c r="N8" s="52" t="s">
        <v>135</v>
      </c>
      <c r="O8" s="52">
        <v>502</v>
      </c>
      <c r="P8" s="52">
        <v>99</v>
      </c>
      <c r="Q8" s="52" t="s">
        <v>192</v>
      </c>
      <c r="R8" s="52" t="s">
        <v>192</v>
      </c>
      <c r="T8" s="52" t="s">
        <v>192</v>
      </c>
      <c r="U8" s="52" t="s">
        <v>192</v>
      </c>
      <c r="W8" s="52">
        <v>85</v>
      </c>
      <c r="X8" s="52">
        <v>52</v>
      </c>
      <c r="Y8" s="52">
        <v>-5</v>
      </c>
      <c r="Z8" s="53">
        <v>94</v>
      </c>
      <c r="AA8" s="52">
        <v>79</v>
      </c>
      <c r="AB8" s="52">
        <v>50</v>
      </c>
      <c r="AC8" s="52">
        <v>-5</v>
      </c>
      <c r="AD8" s="53">
        <v>45</v>
      </c>
      <c r="AF8" s="52">
        <v>94</v>
      </c>
      <c r="AG8" s="52">
        <v>0</v>
      </c>
      <c r="AH8" s="53">
        <v>188</v>
      </c>
      <c r="AJ8" s="52">
        <v>100</v>
      </c>
      <c r="AK8" s="52">
        <v>0</v>
      </c>
      <c r="AL8" s="53">
        <v>100</v>
      </c>
      <c r="AN8" s="52">
        <v>67</v>
      </c>
      <c r="AO8" s="52">
        <v>0</v>
      </c>
      <c r="AP8" s="53">
        <v>67</v>
      </c>
      <c r="AR8" s="52">
        <v>42</v>
      </c>
      <c r="AS8" s="52">
        <v>0</v>
      </c>
      <c r="AT8" s="53">
        <v>42</v>
      </c>
      <c r="AU8" s="52">
        <v>536</v>
      </c>
      <c r="AV8" s="52" t="s">
        <v>1455</v>
      </c>
      <c r="AW8" s="52">
        <v>1038</v>
      </c>
      <c r="AX8" s="52" t="s">
        <v>192</v>
      </c>
      <c r="AY8" s="53" t="s">
        <v>114</v>
      </c>
      <c r="AZ8" s="52" t="s">
        <v>114</v>
      </c>
      <c r="BA8" s="52" t="s">
        <v>112</v>
      </c>
      <c r="BB8" s="52" t="s">
        <v>110</v>
      </c>
      <c r="BC8" s="52"/>
      <c r="BD8" s="52"/>
      <c r="BE8" s="52"/>
      <c r="BF8" s="52"/>
      <c r="BG8" s="52"/>
      <c r="BH8" s="52"/>
      <c r="BI8" s="52"/>
      <c r="BJ8" s="52"/>
      <c r="BK8" s="52" t="s">
        <v>192</v>
      </c>
      <c r="BL8" s="52" t="s">
        <v>475</v>
      </c>
      <c r="BM8" s="54">
        <v>51.38888</v>
      </c>
      <c r="BN8" s="54">
        <v>95.833330000000004</v>
      </c>
      <c r="BO8" s="52">
        <v>5</v>
      </c>
      <c r="BP8" s="52" t="s">
        <v>192</v>
      </c>
    </row>
    <row r="9" spans="1:68">
      <c r="A9" s="51" t="s">
        <v>1459</v>
      </c>
      <c r="B9" s="51" t="s">
        <v>1373</v>
      </c>
      <c r="C9" s="51" t="s">
        <v>530</v>
      </c>
      <c r="D9" s="51" t="s">
        <v>855</v>
      </c>
      <c r="E9" s="51" t="s">
        <v>480</v>
      </c>
      <c r="F9" s="52">
        <v>61</v>
      </c>
      <c r="G9" s="52">
        <v>91</v>
      </c>
      <c r="H9" s="52">
        <v>90</v>
      </c>
      <c r="I9" s="52">
        <v>42</v>
      </c>
      <c r="J9" s="52">
        <v>63</v>
      </c>
      <c r="K9" s="52">
        <v>84</v>
      </c>
      <c r="L9" s="52">
        <v>57</v>
      </c>
      <c r="M9" s="52">
        <v>82</v>
      </c>
      <c r="N9" s="52" t="s">
        <v>135</v>
      </c>
      <c r="O9" s="52">
        <v>570</v>
      </c>
      <c r="P9" s="52">
        <v>100</v>
      </c>
      <c r="Q9" s="52" t="s">
        <v>192</v>
      </c>
      <c r="R9" s="52" t="s">
        <v>192</v>
      </c>
      <c r="T9" s="52" t="s">
        <v>192</v>
      </c>
      <c r="U9" s="52" t="s">
        <v>192</v>
      </c>
      <c r="W9" s="52">
        <v>38</v>
      </c>
      <c r="X9" s="52">
        <v>53</v>
      </c>
      <c r="Y9" s="52">
        <v>15</v>
      </c>
      <c r="Z9" s="53">
        <v>136</v>
      </c>
      <c r="AA9" s="52">
        <v>82</v>
      </c>
      <c r="AB9" s="52">
        <v>84</v>
      </c>
      <c r="AC9" s="52">
        <v>2</v>
      </c>
      <c r="AD9" s="53">
        <v>86</v>
      </c>
      <c r="AE9" s="52">
        <v>91</v>
      </c>
      <c r="AF9" s="52">
        <v>95</v>
      </c>
      <c r="AG9" s="52">
        <v>4</v>
      </c>
      <c r="AH9" s="53">
        <v>198</v>
      </c>
      <c r="AI9" s="52">
        <v>85</v>
      </c>
      <c r="AJ9" s="52">
        <v>94</v>
      </c>
      <c r="AK9" s="52">
        <v>9</v>
      </c>
      <c r="AL9" s="53">
        <v>100</v>
      </c>
      <c r="AM9" s="52">
        <v>69</v>
      </c>
      <c r="AN9" s="52">
        <v>78</v>
      </c>
      <c r="AO9" s="52">
        <v>9</v>
      </c>
      <c r="AP9" s="53">
        <v>87</v>
      </c>
      <c r="AQ9" s="52">
        <v>49</v>
      </c>
      <c r="AR9" s="52">
        <v>61</v>
      </c>
      <c r="AS9" s="52">
        <v>12</v>
      </c>
      <c r="AT9" s="53">
        <v>73</v>
      </c>
      <c r="AU9" s="52">
        <v>680</v>
      </c>
      <c r="AV9" s="52" t="s">
        <v>1455</v>
      </c>
      <c r="AW9" s="52">
        <v>1250</v>
      </c>
      <c r="AX9" s="52" t="s">
        <v>192</v>
      </c>
      <c r="AY9" s="53" t="s">
        <v>132</v>
      </c>
      <c r="AZ9" s="52" t="s">
        <v>132</v>
      </c>
      <c r="BA9" s="52" t="s">
        <v>132</v>
      </c>
      <c r="BB9" s="52" t="s">
        <v>132</v>
      </c>
      <c r="BC9" s="52" t="s">
        <v>114</v>
      </c>
      <c r="BD9" s="52" t="s">
        <v>114</v>
      </c>
      <c r="BE9" s="52" t="s">
        <v>112</v>
      </c>
      <c r="BF9" s="52" t="s">
        <v>132</v>
      </c>
      <c r="BG9" s="52" t="s">
        <v>196</v>
      </c>
      <c r="BH9" s="52"/>
      <c r="BI9" s="52"/>
      <c r="BJ9" s="52"/>
      <c r="BK9" s="52" t="s">
        <v>192</v>
      </c>
      <c r="BL9" s="52" t="s">
        <v>475</v>
      </c>
      <c r="BM9" s="54">
        <v>53.141640000000002</v>
      </c>
      <c r="BN9" s="54">
        <v>92.225769999999997</v>
      </c>
      <c r="BO9" s="52">
        <v>5</v>
      </c>
      <c r="BP9" s="52" t="s">
        <v>192</v>
      </c>
    </row>
    <row r="10" spans="1:68">
      <c r="A10" s="51" t="s">
        <v>1460</v>
      </c>
      <c r="B10" s="51" t="s">
        <v>1373</v>
      </c>
      <c r="C10" s="51" t="s">
        <v>530</v>
      </c>
      <c r="D10" s="51" t="s">
        <v>856</v>
      </c>
      <c r="E10" s="51" t="s">
        <v>481</v>
      </c>
      <c r="F10" s="52">
        <v>58</v>
      </c>
      <c r="G10" s="52">
        <v>67</v>
      </c>
      <c r="H10" s="52">
        <v>92</v>
      </c>
      <c r="I10" s="52">
        <v>36</v>
      </c>
      <c r="J10" s="52">
        <v>54</v>
      </c>
      <c r="K10" s="52">
        <v>71</v>
      </c>
      <c r="L10" s="52">
        <v>40</v>
      </c>
      <c r="M10" s="52">
        <v>68</v>
      </c>
      <c r="N10" s="52" t="s">
        <v>135</v>
      </c>
      <c r="O10" s="52">
        <v>486</v>
      </c>
      <c r="P10" s="52">
        <v>99</v>
      </c>
      <c r="Q10" s="52" t="s">
        <v>193</v>
      </c>
      <c r="R10" s="52" t="s">
        <v>193</v>
      </c>
      <c r="S10" s="52" t="s">
        <v>192</v>
      </c>
      <c r="T10" s="52" t="s">
        <v>192</v>
      </c>
      <c r="U10" s="52" t="s">
        <v>192</v>
      </c>
      <c r="W10" s="52">
        <v>54</v>
      </c>
      <c r="X10" s="52">
        <v>71</v>
      </c>
      <c r="Y10" s="52">
        <v>17</v>
      </c>
      <c r="Z10" s="53">
        <v>176</v>
      </c>
      <c r="AA10" s="52">
        <v>59</v>
      </c>
      <c r="AB10" s="52">
        <v>72</v>
      </c>
      <c r="AC10" s="52">
        <v>13</v>
      </c>
      <c r="AD10" s="53">
        <v>85</v>
      </c>
      <c r="AE10" s="52">
        <v>72</v>
      </c>
      <c r="AF10" s="52">
        <v>72</v>
      </c>
      <c r="AG10" s="52">
        <v>0</v>
      </c>
      <c r="AH10" s="53">
        <v>144</v>
      </c>
      <c r="AI10" s="52">
        <v>50</v>
      </c>
      <c r="AJ10" s="52">
        <v>73</v>
      </c>
      <c r="AK10" s="52">
        <v>20</v>
      </c>
      <c r="AL10" s="53">
        <v>93</v>
      </c>
      <c r="AM10" s="52">
        <v>71</v>
      </c>
      <c r="AN10" s="52">
        <v>74</v>
      </c>
      <c r="AO10" s="52">
        <v>3</v>
      </c>
      <c r="AP10" s="53">
        <v>77</v>
      </c>
      <c r="AQ10" s="52">
        <v>50</v>
      </c>
      <c r="AR10" s="52">
        <v>56</v>
      </c>
      <c r="AS10" s="52">
        <v>6</v>
      </c>
      <c r="AT10" s="53">
        <v>62</v>
      </c>
      <c r="AU10" s="52">
        <v>637</v>
      </c>
      <c r="AV10" s="52" t="s">
        <v>1455</v>
      </c>
      <c r="AW10" s="52">
        <v>1123</v>
      </c>
      <c r="AX10" s="52" t="s">
        <v>192</v>
      </c>
      <c r="AY10" s="53" t="s">
        <v>132</v>
      </c>
      <c r="AZ10" s="52" t="s">
        <v>114</v>
      </c>
      <c r="BA10" s="52" t="s">
        <v>114</v>
      </c>
      <c r="BB10" s="52" t="s">
        <v>112</v>
      </c>
      <c r="BC10" s="52" t="s">
        <v>114</v>
      </c>
      <c r="BD10" s="52" t="s">
        <v>112</v>
      </c>
      <c r="BE10" s="52"/>
      <c r="BF10" s="52"/>
      <c r="BG10" s="52"/>
      <c r="BH10" s="52"/>
      <c r="BI10" s="52"/>
      <c r="BJ10" s="52"/>
      <c r="BK10" s="52" t="s">
        <v>192</v>
      </c>
      <c r="BL10" s="52" t="s">
        <v>475</v>
      </c>
      <c r="BM10" s="54">
        <v>43.40175</v>
      </c>
      <c r="BN10" s="54">
        <v>77.126090000000005</v>
      </c>
      <c r="BO10" s="52">
        <v>5</v>
      </c>
      <c r="BP10" s="52" t="s">
        <v>193</v>
      </c>
    </row>
    <row r="11" spans="1:68">
      <c r="A11" s="51" t="s">
        <v>1461</v>
      </c>
      <c r="B11" s="51" t="s">
        <v>1373</v>
      </c>
      <c r="C11" s="51" t="s">
        <v>530</v>
      </c>
      <c r="D11" s="51" t="s">
        <v>858</v>
      </c>
      <c r="E11" s="51" t="s">
        <v>483</v>
      </c>
      <c r="F11" s="52">
        <v>36</v>
      </c>
      <c r="G11" s="52">
        <v>67</v>
      </c>
      <c r="H11" s="52">
        <v>85</v>
      </c>
      <c r="I11" s="52">
        <v>28</v>
      </c>
      <c r="J11" s="52">
        <v>44</v>
      </c>
      <c r="K11" s="52">
        <v>72</v>
      </c>
      <c r="L11" s="52">
        <v>40</v>
      </c>
      <c r="M11" s="52">
        <v>53</v>
      </c>
      <c r="N11" s="52" t="s">
        <v>135</v>
      </c>
      <c r="O11" s="52">
        <v>425</v>
      </c>
      <c r="P11" s="52">
        <v>99</v>
      </c>
      <c r="Q11" s="52" t="s">
        <v>192</v>
      </c>
      <c r="R11" s="52" t="s">
        <v>193</v>
      </c>
      <c r="S11" s="52" t="s">
        <v>193</v>
      </c>
      <c r="T11" s="52" t="s">
        <v>192</v>
      </c>
      <c r="U11" s="52" t="s">
        <v>192</v>
      </c>
      <c r="W11" s="52">
        <v>4</v>
      </c>
      <c r="X11" s="52">
        <v>72</v>
      </c>
      <c r="Y11" s="52">
        <v>20</v>
      </c>
      <c r="Z11" s="53">
        <v>184</v>
      </c>
      <c r="AB11" s="52">
        <v>53</v>
      </c>
      <c r="AC11" s="52">
        <v>0</v>
      </c>
      <c r="AD11" s="53">
        <v>53</v>
      </c>
      <c r="AF11" s="52">
        <v>89</v>
      </c>
      <c r="AG11" s="52">
        <v>0</v>
      </c>
      <c r="AH11" s="53">
        <v>178</v>
      </c>
      <c r="AJ11" s="52">
        <v>89</v>
      </c>
      <c r="AK11" s="52">
        <v>0</v>
      </c>
      <c r="AL11" s="53">
        <v>89</v>
      </c>
      <c r="AN11" s="52">
        <v>82</v>
      </c>
      <c r="AO11" s="52">
        <v>0</v>
      </c>
      <c r="AP11" s="53">
        <v>82</v>
      </c>
      <c r="AR11" s="52">
        <v>62</v>
      </c>
      <c r="AS11" s="52">
        <v>0</v>
      </c>
      <c r="AT11" s="53">
        <v>62</v>
      </c>
      <c r="AU11" s="52">
        <v>648</v>
      </c>
      <c r="AV11" s="52" t="s">
        <v>1455</v>
      </c>
      <c r="AW11" s="52">
        <v>1073</v>
      </c>
      <c r="AX11" s="52" t="s">
        <v>192</v>
      </c>
      <c r="AY11" s="53" t="s">
        <v>114</v>
      </c>
      <c r="AZ11" s="52" t="s">
        <v>112</v>
      </c>
      <c r="BA11" s="52" t="s">
        <v>114</v>
      </c>
      <c r="BB11" s="52"/>
      <c r="BC11" s="52"/>
      <c r="BD11" s="52"/>
      <c r="BE11" s="52"/>
      <c r="BF11" s="52"/>
      <c r="BG11" s="52"/>
      <c r="BH11" s="52"/>
      <c r="BI11" s="52"/>
      <c r="BJ11" s="52"/>
      <c r="BK11" s="52" t="s">
        <v>192</v>
      </c>
      <c r="BL11" s="52" t="s">
        <v>475</v>
      </c>
      <c r="BM11" s="54">
        <v>70.270269999999996</v>
      </c>
      <c r="BN11" s="54">
        <v>98.198189999999997</v>
      </c>
      <c r="BO11" s="52">
        <v>5</v>
      </c>
      <c r="BP11" s="52" t="s">
        <v>192</v>
      </c>
    </row>
    <row r="12" spans="1:68">
      <c r="A12" s="51" t="s">
        <v>1462</v>
      </c>
      <c r="B12" s="51" t="s">
        <v>1373</v>
      </c>
      <c r="C12" s="51" t="s">
        <v>530</v>
      </c>
      <c r="D12" s="51" t="s">
        <v>860</v>
      </c>
      <c r="E12" s="51" t="s">
        <v>485</v>
      </c>
      <c r="F12" s="52">
        <v>36</v>
      </c>
      <c r="G12" s="52">
        <v>66</v>
      </c>
      <c r="H12" s="52">
        <v>90</v>
      </c>
      <c r="I12" s="52">
        <v>22</v>
      </c>
      <c r="J12" s="52">
        <v>51</v>
      </c>
      <c r="K12" s="52">
        <v>70</v>
      </c>
      <c r="L12" s="52">
        <v>49</v>
      </c>
      <c r="M12" s="52">
        <v>64</v>
      </c>
      <c r="N12" s="52" t="s">
        <v>140</v>
      </c>
      <c r="O12" s="52">
        <v>448</v>
      </c>
      <c r="P12" s="52">
        <v>99</v>
      </c>
      <c r="Q12" s="52" t="s">
        <v>192</v>
      </c>
      <c r="R12" s="52" t="s">
        <v>193</v>
      </c>
      <c r="T12" s="52" t="s">
        <v>192</v>
      </c>
      <c r="U12" s="52" t="s">
        <v>192</v>
      </c>
      <c r="W12" s="52">
        <v>19</v>
      </c>
      <c r="X12" s="52">
        <v>34</v>
      </c>
      <c r="Y12" s="52">
        <v>15</v>
      </c>
      <c r="Z12" s="53">
        <v>98</v>
      </c>
      <c r="AA12" s="52">
        <v>81</v>
      </c>
      <c r="AB12" s="52">
        <v>100</v>
      </c>
      <c r="AC12" s="52">
        <v>19</v>
      </c>
      <c r="AD12" s="53">
        <v>100</v>
      </c>
      <c r="AE12" s="52">
        <v>0</v>
      </c>
      <c r="AF12" s="52">
        <v>69</v>
      </c>
      <c r="AG12" s="52">
        <v>20</v>
      </c>
      <c r="AH12" s="53">
        <v>178</v>
      </c>
      <c r="AI12" s="52">
        <v>0</v>
      </c>
      <c r="AJ12" s="52">
        <v>67</v>
      </c>
      <c r="AK12" s="52">
        <v>20</v>
      </c>
      <c r="AL12" s="53">
        <v>87</v>
      </c>
      <c r="AN12" s="52">
        <v>64</v>
      </c>
      <c r="AO12" s="52">
        <v>0</v>
      </c>
      <c r="AP12" s="53">
        <v>64</v>
      </c>
      <c r="AR12" s="52">
        <v>37</v>
      </c>
      <c r="AS12" s="52">
        <v>0</v>
      </c>
      <c r="AT12" s="53">
        <v>37</v>
      </c>
      <c r="AU12" s="52">
        <v>564</v>
      </c>
      <c r="AV12" s="52" t="s">
        <v>1455</v>
      </c>
      <c r="AW12" s="52">
        <v>1012</v>
      </c>
      <c r="AX12" s="52" t="s">
        <v>192</v>
      </c>
      <c r="AY12" s="53" t="s">
        <v>114</v>
      </c>
      <c r="AZ12" s="52" t="s">
        <v>112</v>
      </c>
      <c r="BA12" s="52" t="s">
        <v>112</v>
      </c>
      <c r="BB12" s="52"/>
      <c r="BC12" s="52"/>
      <c r="BD12" s="52"/>
      <c r="BE12" s="52"/>
      <c r="BF12" s="52"/>
      <c r="BG12" s="52"/>
      <c r="BH12" s="52"/>
      <c r="BI12" s="52"/>
      <c r="BJ12" s="52"/>
      <c r="BK12" s="52" t="s">
        <v>193</v>
      </c>
      <c r="BL12" s="52" t="s">
        <v>475</v>
      </c>
      <c r="BM12" s="54">
        <v>82.764809999999997</v>
      </c>
      <c r="BN12" s="54">
        <v>97.965289999999996</v>
      </c>
      <c r="BO12" s="52">
        <v>5</v>
      </c>
      <c r="BP12" s="52" t="s">
        <v>192</v>
      </c>
    </row>
    <row r="13" spans="1:68">
      <c r="A13" s="51" t="s">
        <v>1463</v>
      </c>
      <c r="B13" s="51" t="s">
        <v>1373</v>
      </c>
      <c r="C13" s="51" t="s">
        <v>530</v>
      </c>
      <c r="D13" s="51" t="s">
        <v>861</v>
      </c>
      <c r="E13" s="51" t="s">
        <v>486</v>
      </c>
      <c r="F13" s="52">
        <v>48</v>
      </c>
      <c r="G13" s="52">
        <v>79</v>
      </c>
      <c r="H13" s="52">
        <v>88</v>
      </c>
      <c r="I13" s="52">
        <v>35</v>
      </c>
      <c r="J13" s="52">
        <v>51</v>
      </c>
      <c r="K13" s="52">
        <v>80</v>
      </c>
      <c r="L13" s="52">
        <v>44</v>
      </c>
      <c r="M13" s="52">
        <v>71</v>
      </c>
      <c r="N13" s="52" t="s">
        <v>141</v>
      </c>
      <c r="O13" s="52">
        <v>506</v>
      </c>
      <c r="P13" s="52">
        <v>97</v>
      </c>
      <c r="Q13" s="52" t="s">
        <v>193</v>
      </c>
      <c r="R13" s="52" t="s">
        <v>193</v>
      </c>
      <c r="S13" s="52" t="s">
        <v>193</v>
      </c>
      <c r="T13" s="52" t="s">
        <v>192</v>
      </c>
      <c r="U13" s="52" t="s">
        <v>192</v>
      </c>
      <c r="W13" s="52">
        <v>28</v>
      </c>
      <c r="X13" s="52">
        <v>33</v>
      </c>
      <c r="Y13" s="52">
        <v>5</v>
      </c>
      <c r="Z13" s="53">
        <v>76</v>
      </c>
      <c r="AA13" s="52">
        <v>61</v>
      </c>
      <c r="AB13" s="52">
        <v>66</v>
      </c>
      <c r="AC13" s="52">
        <v>5</v>
      </c>
      <c r="AD13" s="53">
        <v>71</v>
      </c>
      <c r="AE13" s="52">
        <v>68</v>
      </c>
      <c r="AF13" s="52">
        <v>70</v>
      </c>
      <c r="AG13" s="52">
        <v>2</v>
      </c>
      <c r="AH13" s="53">
        <v>144</v>
      </c>
      <c r="AI13" s="52">
        <v>57</v>
      </c>
      <c r="AJ13" s="52">
        <v>58</v>
      </c>
      <c r="AK13" s="52">
        <v>1</v>
      </c>
      <c r="AL13" s="53">
        <v>59</v>
      </c>
      <c r="AM13" s="52">
        <v>56</v>
      </c>
      <c r="AN13" s="52">
        <v>70</v>
      </c>
      <c r="AO13" s="52">
        <v>14</v>
      </c>
      <c r="AP13" s="53">
        <v>84</v>
      </c>
      <c r="AQ13" s="52">
        <v>45</v>
      </c>
      <c r="AR13" s="52">
        <v>54</v>
      </c>
      <c r="AS13" s="52">
        <v>9</v>
      </c>
      <c r="AT13" s="53">
        <v>63</v>
      </c>
      <c r="AU13" s="52">
        <v>497</v>
      </c>
      <c r="AV13" s="52" t="s">
        <v>1455</v>
      </c>
      <c r="AW13" s="52">
        <v>1003</v>
      </c>
      <c r="AX13" s="52" t="s">
        <v>193</v>
      </c>
      <c r="AY13" s="53" t="s">
        <v>112</v>
      </c>
      <c r="AZ13" s="52" t="s">
        <v>112</v>
      </c>
      <c r="BA13" s="52" t="s">
        <v>112</v>
      </c>
      <c r="BB13" s="52" t="s">
        <v>112</v>
      </c>
      <c r="BC13" s="52" t="s">
        <v>112</v>
      </c>
      <c r="BD13" s="52" t="s">
        <v>112</v>
      </c>
      <c r="BE13" s="52" t="s">
        <v>112</v>
      </c>
      <c r="BF13" s="52" t="s">
        <v>112</v>
      </c>
      <c r="BG13" s="52" t="s">
        <v>112</v>
      </c>
      <c r="BH13" s="52" t="s">
        <v>112</v>
      </c>
      <c r="BI13" s="52" t="s">
        <v>112</v>
      </c>
      <c r="BJ13" s="52" t="s">
        <v>112</v>
      </c>
      <c r="BK13" s="52" t="s">
        <v>193</v>
      </c>
      <c r="BL13" s="52" t="s">
        <v>475</v>
      </c>
      <c r="BM13" s="54">
        <v>63.727739999999997</v>
      </c>
      <c r="BN13" s="54">
        <v>95.43365</v>
      </c>
      <c r="BO13" s="52">
        <v>5</v>
      </c>
      <c r="BP13" s="52" t="s">
        <v>192</v>
      </c>
    </row>
    <row r="14" spans="1:68">
      <c r="A14" s="51" t="s">
        <v>1464</v>
      </c>
      <c r="B14" s="51" t="s">
        <v>1373</v>
      </c>
      <c r="C14" s="51" t="s">
        <v>530</v>
      </c>
      <c r="D14" s="51" t="s">
        <v>862</v>
      </c>
      <c r="E14" s="51" t="s">
        <v>487</v>
      </c>
      <c r="F14" s="52">
        <v>85</v>
      </c>
      <c r="G14" s="52">
        <v>89</v>
      </c>
      <c r="H14" s="52">
        <v>90</v>
      </c>
      <c r="I14" s="52">
        <v>49</v>
      </c>
      <c r="J14" s="52">
        <v>78</v>
      </c>
      <c r="K14" s="52">
        <v>81</v>
      </c>
      <c r="L14" s="52">
        <v>78</v>
      </c>
      <c r="M14" s="52">
        <v>83</v>
      </c>
      <c r="N14" s="52" t="s">
        <v>135</v>
      </c>
      <c r="O14" s="52">
        <v>633</v>
      </c>
      <c r="P14" s="52">
        <v>100</v>
      </c>
      <c r="Q14" s="52" t="s">
        <v>192</v>
      </c>
      <c r="R14" s="52" t="s">
        <v>192</v>
      </c>
      <c r="T14" s="52" t="s">
        <v>192</v>
      </c>
      <c r="U14" s="52" t="s">
        <v>192</v>
      </c>
      <c r="W14" s="52">
        <v>100</v>
      </c>
      <c r="X14" s="52">
        <v>100</v>
      </c>
      <c r="Y14" s="52">
        <v>0</v>
      </c>
      <c r="Z14" s="53">
        <v>200</v>
      </c>
      <c r="AA14" s="52">
        <v>93</v>
      </c>
      <c r="AB14" s="52">
        <v>71</v>
      </c>
      <c r="AC14" s="52">
        <v>-5</v>
      </c>
      <c r="AD14" s="53">
        <v>66</v>
      </c>
      <c r="AF14" s="52">
        <v>84</v>
      </c>
      <c r="AG14" s="52">
        <v>0</v>
      </c>
      <c r="AH14" s="53">
        <v>168</v>
      </c>
      <c r="AJ14" s="52">
        <v>84</v>
      </c>
      <c r="AK14" s="52">
        <v>0</v>
      </c>
      <c r="AL14" s="53">
        <v>84</v>
      </c>
      <c r="AN14" s="52">
        <v>100</v>
      </c>
      <c r="AO14" s="52">
        <v>0</v>
      </c>
      <c r="AP14" s="53">
        <v>100</v>
      </c>
      <c r="AR14" s="52">
        <v>93</v>
      </c>
      <c r="AS14" s="52">
        <v>0</v>
      </c>
      <c r="AT14" s="53">
        <v>93</v>
      </c>
      <c r="AU14" s="52">
        <v>711</v>
      </c>
      <c r="AV14" s="52" t="s">
        <v>1453</v>
      </c>
      <c r="AW14" s="52">
        <v>1313</v>
      </c>
      <c r="AX14" s="52" t="s">
        <v>192</v>
      </c>
      <c r="AY14" s="53" t="s">
        <v>132</v>
      </c>
      <c r="AZ14" s="52" t="s">
        <v>132</v>
      </c>
      <c r="BA14" s="52" t="s">
        <v>132</v>
      </c>
      <c r="BB14" s="52" t="s">
        <v>114</v>
      </c>
      <c r="BC14" s="52"/>
      <c r="BD14" s="52"/>
      <c r="BE14" s="52"/>
      <c r="BF14" s="52"/>
      <c r="BG14" s="52"/>
      <c r="BH14" s="52"/>
      <c r="BI14" s="52"/>
      <c r="BJ14" s="52"/>
      <c r="BK14" s="52" t="s">
        <v>193</v>
      </c>
      <c r="BL14" s="52" t="s">
        <v>197</v>
      </c>
      <c r="BM14" s="54">
        <v>62.251649999999998</v>
      </c>
      <c r="BN14" s="54">
        <v>84.768209999999996</v>
      </c>
      <c r="BO14" s="52">
        <v>5</v>
      </c>
      <c r="BP14" s="52" t="s">
        <v>192</v>
      </c>
    </row>
    <row r="15" spans="1:68">
      <c r="A15" s="51" t="s">
        <v>1465</v>
      </c>
      <c r="B15" s="51" t="s">
        <v>1373</v>
      </c>
      <c r="C15" s="51" t="s">
        <v>530</v>
      </c>
      <c r="D15" s="51" t="s">
        <v>864</v>
      </c>
      <c r="E15" s="51" t="s">
        <v>488</v>
      </c>
      <c r="F15" s="52">
        <v>54</v>
      </c>
      <c r="G15" s="52">
        <v>77</v>
      </c>
      <c r="H15" s="52">
        <v>90</v>
      </c>
      <c r="I15" s="52">
        <v>40</v>
      </c>
      <c r="J15" s="52">
        <v>60</v>
      </c>
      <c r="K15" s="52">
        <v>79</v>
      </c>
      <c r="L15" s="52">
        <v>55</v>
      </c>
      <c r="M15" s="52">
        <v>73</v>
      </c>
      <c r="N15" s="52" t="s">
        <v>141</v>
      </c>
      <c r="O15" s="52">
        <v>538</v>
      </c>
      <c r="P15" s="52">
        <v>99</v>
      </c>
      <c r="Q15" s="52" t="s">
        <v>193</v>
      </c>
      <c r="R15" s="52" t="s">
        <v>192</v>
      </c>
      <c r="T15" s="52" t="s">
        <v>192</v>
      </c>
      <c r="U15" s="52" t="s">
        <v>192</v>
      </c>
      <c r="W15" s="52">
        <v>50</v>
      </c>
      <c r="X15" s="52">
        <v>60</v>
      </c>
      <c r="Y15" s="52">
        <v>10</v>
      </c>
      <c r="Z15" s="53">
        <v>140</v>
      </c>
      <c r="AA15" s="52">
        <v>89</v>
      </c>
      <c r="AB15" s="52">
        <v>84</v>
      </c>
      <c r="AC15" s="52">
        <v>0</v>
      </c>
      <c r="AD15" s="53">
        <v>84</v>
      </c>
      <c r="AE15" s="52">
        <v>72</v>
      </c>
      <c r="AF15" s="52">
        <v>79</v>
      </c>
      <c r="AG15" s="52">
        <v>7</v>
      </c>
      <c r="AH15" s="53">
        <v>172</v>
      </c>
      <c r="AI15" s="52">
        <v>61</v>
      </c>
      <c r="AJ15" s="52">
        <v>65</v>
      </c>
      <c r="AK15" s="52">
        <v>4</v>
      </c>
      <c r="AL15" s="53">
        <v>69</v>
      </c>
      <c r="AM15" s="52">
        <v>71</v>
      </c>
      <c r="AN15" s="52">
        <v>72</v>
      </c>
      <c r="AO15" s="52">
        <v>1</v>
      </c>
      <c r="AP15" s="53">
        <v>73</v>
      </c>
      <c r="AQ15" s="52">
        <v>52</v>
      </c>
      <c r="AR15" s="52">
        <v>54</v>
      </c>
      <c r="AS15" s="52">
        <v>2</v>
      </c>
      <c r="AT15" s="53">
        <v>56</v>
      </c>
      <c r="AU15" s="52">
        <v>594</v>
      </c>
      <c r="AV15" s="52" t="s">
        <v>1455</v>
      </c>
      <c r="AW15" s="52">
        <v>1132</v>
      </c>
      <c r="AX15" s="52" t="s">
        <v>192</v>
      </c>
      <c r="AY15" s="53" t="s">
        <v>132</v>
      </c>
      <c r="AZ15" s="52" t="s">
        <v>112</v>
      </c>
      <c r="BA15" s="52" t="s">
        <v>112</v>
      </c>
      <c r="BB15" s="52" t="s">
        <v>112</v>
      </c>
      <c r="BC15" s="52" t="s">
        <v>112</v>
      </c>
      <c r="BD15" s="52" t="s">
        <v>112</v>
      </c>
      <c r="BE15" s="52" t="s">
        <v>112</v>
      </c>
      <c r="BF15" s="52" t="s">
        <v>112</v>
      </c>
      <c r="BG15" s="52" t="s">
        <v>112</v>
      </c>
      <c r="BH15" s="52" t="s">
        <v>112</v>
      </c>
      <c r="BI15" s="52" t="s">
        <v>112</v>
      </c>
      <c r="BJ15" s="52" t="s">
        <v>112</v>
      </c>
      <c r="BK15" s="52" t="s">
        <v>193</v>
      </c>
      <c r="BL15" s="52" t="s">
        <v>475</v>
      </c>
      <c r="BM15" s="54">
        <v>64.122860000000003</v>
      </c>
      <c r="BN15" s="54">
        <v>90.278649999999999</v>
      </c>
      <c r="BO15" s="52">
        <v>5</v>
      </c>
      <c r="BP15" s="52" t="s">
        <v>192</v>
      </c>
    </row>
    <row r="16" spans="1:68">
      <c r="A16" s="51" t="s">
        <v>1466</v>
      </c>
      <c r="B16" s="51" t="s">
        <v>1373</v>
      </c>
      <c r="C16" s="51" t="s">
        <v>530</v>
      </c>
      <c r="D16" s="51" t="s">
        <v>865</v>
      </c>
      <c r="E16" s="51" t="s">
        <v>924</v>
      </c>
      <c r="F16" s="52">
        <v>87</v>
      </c>
      <c r="G16" s="52">
        <v>94</v>
      </c>
      <c r="H16" s="52">
        <v>99</v>
      </c>
      <c r="I16" s="52">
        <v>74</v>
      </c>
      <c r="J16" s="52">
        <v>77</v>
      </c>
      <c r="K16" s="52">
        <v>85</v>
      </c>
      <c r="L16" s="52">
        <v>73</v>
      </c>
      <c r="M16" s="52">
        <v>89</v>
      </c>
      <c r="N16" s="52" t="s">
        <v>135</v>
      </c>
      <c r="O16" s="52">
        <v>678</v>
      </c>
      <c r="P16" s="52">
        <v>99</v>
      </c>
      <c r="Q16" s="52" t="s">
        <v>192</v>
      </c>
      <c r="R16" s="52" t="s">
        <v>192</v>
      </c>
      <c r="T16" s="52" t="s">
        <v>192</v>
      </c>
      <c r="U16" s="52" t="s">
        <v>192</v>
      </c>
      <c r="W16" s="52">
        <v>100</v>
      </c>
      <c r="X16" s="52">
        <v>100</v>
      </c>
      <c r="Y16" s="52">
        <v>0</v>
      </c>
      <c r="Z16" s="53">
        <v>200</v>
      </c>
      <c r="AA16" s="52">
        <v>100</v>
      </c>
      <c r="AB16" s="52">
        <v>99</v>
      </c>
      <c r="AC16" s="52">
        <v>0</v>
      </c>
      <c r="AD16" s="53">
        <v>99</v>
      </c>
      <c r="AE16" s="52">
        <v>86</v>
      </c>
      <c r="AF16" s="52">
        <v>92</v>
      </c>
      <c r="AG16" s="52">
        <v>6</v>
      </c>
      <c r="AH16" s="53">
        <v>196</v>
      </c>
      <c r="AI16" s="52">
        <v>86</v>
      </c>
      <c r="AJ16" s="52">
        <v>92</v>
      </c>
      <c r="AK16" s="52">
        <v>6</v>
      </c>
      <c r="AL16" s="53">
        <v>98</v>
      </c>
      <c r="AM16" s="52">
        <v>80</v>
      </c>
      <c r="AN16" s="52">
        <v>90</v>
      </c>
      <c r="AO16" s="52">
        <v>10</v>
      </c>
      <c r="AP16" s="53">
        <v>100</v>
      </c>
      <c r="AQ16" s="52">
        <v>76</v>
      </c>
      <c r="AR16" s="52">
        <v>87</v>
      </c>
      <c r="AS16" s="52">
        <v>11</v>
      </c>
      <c r="AT16" s="53">
        <v>98</v>
      </c>
      <c r="AU16" s="52">
        <v>791</v>
      </c>
      <c r="AV16" s="52" t="s">
        <v>1455</v>
      </c>
      <c r="AW16" s="52">
        <v>1469</v>
      </c>
      <c r="AX16" s="52" t="s">
        <v>192</v>
      </c>
      <c r="AY16" s="53" t="s">
        <v>132</v>
      </c>
      <c r="AZ16" s="52" t="s">
        <v>132</v>
      </c>
      <c r="BA16" s="52" t="s">
        <v>132</v>
      </c>
      <c r="BB16" s="52" t="s">
        <v>132</v>
      </c>
      <c r="BC16" s="52" t="s">
        <v>132</v>
      </c>
      <c r="BD16" s="52" t="s">
        <v>132</v>
      </c>
      <c r="BE16" s="52" t="s">
        <v>132</v>
      </c>
      <c r="BF16" s="52" t="s">
        <v>132</v>
      </c>
      <c r="BG16" s="52" t="s">
        <v>132</v>
      </c>
      <c r="BH16" s="52" t="s">
        <v>132</v>
      </c>
      <c r="BI16" s="52" t="s">
        <v>112</v>
      </c>
      <c r="BJ16" s="52" t="s">
        <v>112</v>
      </c>
      <c r="BK16" s="52" t="s">
        <v>193</v>
      </c>
      <c r="BL16" s="52" t="s">
        <v>475</v>
      </c>
      <c r="BM16" s="54">
        <v>37.875749999999996</v>
      </c>
      <c r="BN16" s="54">
        <v>71.943879999999993</v>
      </c>
      <c r="BO16" s="52">
        <v>5</v>
      </c>
      <c r="BP16" s="52" t="s">
        <v>193</v>
      </c>
    </row>
    <row r="17" spans="1:68">
      <c r="A17" s="51" t="s">
        <v>1467</v>
      </c>
      <c r="B17" s="51" t="s">
        <v>1373</v>
      </c>
      <c r="C17" s="51" t="s">
        <v>530</v>
      </c>
      <c r="D17" s="51" t="s">
        <v>866</v>
      </c>
      <c r="E17" s="51" t="s">
        <v>490</v>
      </c>
      <c r="F17" s="52">
        <v>77</v>
      </c>
      <c r="G17" s="52">
        <v>91</v>
      </c>
      <c r="H17" s="52">
        <v>98</v>
      </c>
      <c r="I17" s="52">
        <v>63</v>
      </c>
      <c r="J17" s="52">
        <v>70</v>
      </c>
      <c r="K17" s="52">
        <v>81</v>
      </c>
      <c r="L17" s="52">
        <v>54</v>
      </c>
      <c r="M17" s="52">
        <v>76</v>
      </c>
      <c r="N17" s="52" t="s">
        <v>141</v>
      </c>
      <c r="O17" s="52">
        <v>620</v>
      </c>
      <c r="P17" s="52">
        <v>100</v>
      </c>
      <c r="Q17" s="52" t="s">
        <v>192</v>
      </c>
      <c r="R17" s="52" t="s">
        <v>192</v>
      </c>
      <c r="T17" s="52" t="s">
        <v>192</v>
      </c>
      <c r="U17" s="52" t="s">
        <v>192</v>
      </c>
      <c r="W17" s="52">
        <v>100</v>
      </c>
      <c r="X17" s="52">
        <v>100</v>
      </c>
      <c r="Y17" s="52">
        <v>0</v>
      </c>
      <c r="Z17" s="53">
        <v>200</v>
      </c>
      <c r="AA17" s="52">
        <v>95</v>
      </c>
      <c r="AB17" s="52">
        <v>97</v>
      </c>
      <c r="AC17" s="52">
        <v>2</v>
      </c>
      <c r="AD17" s="53">
        <v>99</v>
      </c>
      <c r="AE17" s="52">
        <v>95</v>
      </c>
      <c r="AF17" s="52">
        <v>98</v>
      </c>
      <c r="AG17" s="52">
        <v>3</v>
      </c>
      <c r="AH17" s="53">
        <v>200</v>
      </c>
      <c r="AI17" s="52">
        <v>87</v>
      </c>
      <c r="AJ17" s="52">
        <v>96</v>
      </c>
      <c r="AK17" s="52">
        <v>9</v>
      </c>
      <c r="AL17" s="53">
        <v>100</v>
      </c>
      <c r="AM17" s="52">
        <v>88</v>
      </c>
      <c r="AN17" s="52">
        <v>93</v>
      </c>
      <c r="AO17" s="52">
        <v>5</v>
      </c>
      <c r="AP17" s="53">
        <v>98</v>
      </c>
      <c r="AQ17" s="52">
        <v>79</v>
      </c>
      <c r="AR17" s="52">
        <v>86</v>
      </c>
      <c r="AS17" s="52">
        <v>7</v>
      </c>
      <c r="AT17" s="53">
        <v>93</v>
      </c>
      <c r="AU17" s="52">
        <v>790</v>
      </c>
      <c r="AV17" s="52" t="s">
        <v>1455</v>
      </c>
      <c r="AW17" s="52">
        <v>1410</v>
      </c>
      <c r="AX17" s="52" t="s">
        <v>192</v>
      </c>
      <c r="AY17" s="53" t="s">
        <v>132</v>
      </c>
      <c r="AZ17" s="52" t="s">
        <v>132</v>
      </c>
      <c r="BA17" s="52" t="s">
        <v>132</v>
      </c>
      <c r="BB17" s="52" t="s">
        <v>114</v>
      </c>
      <c r="BC17" s="52" t="s">
        <v>132</v>
      </c>
      <c r="BD17" s="52" t="s">
        <v>132</v>
      </c>
      <c r="BE17" s="52" t="s">
        <v>132</v>
      </c>
      <c r="BF17" s="52" t="s">
        <v>132</v>
      </c>
      <c r="BG17" s="52" t="s">
        <v>132</v>
      </c>
      <c r="BH17" s="52" t="s">
        <v>114</v>
      </c>
      <c r="BI17" s="52" t="s">
        <v>132</v>
      </c>
      <c r="BJ17" s="52" t="s">
        <v>112</v>
      </c>
      <c r="BK17" s="52" t="s">
        <v>193</v>
      </c>
      <c r="BL17" s="52" t="s">
        <v>475</v>
      </c>
      <c r="BM17" s="54">
        <v>44.060400000000001</v>
      </c>
      <c r="BN17" s="54">
        <v>80.402680000000004</v>
      </c>
      <c r="BO17" s="52">
        <v>5</v>
      </c>
      <c r="BP17" s="52" t="s">
        <v>193</v>
      </c>
    </row>
    <row r="18" spans="1:68">
      <c r="A18" s="51" t="s">
        <v>1468</v>
      </c>
      <c r="B18" s="51" t="s">
        <v>1373</v>
      </c>
      <c r="C18" s="51" t="s">
        <v>530</v>
      </c>
      <c r="D18" s="51" t="s">
        <v>867</v>
      </c>
      <c r="E18" s="51" t="s">
        <v>491</v>
      </c>
      <c r="F18" s="52">
        <v>36</v>
      </c>
      <c r="G18" s="52">
        <v>69</v>
      </c>
      <c r="H18" s="52">
        <v>86</v>
      </c>
      <c r="I18" s="52">
        <v>24</v>
      </c>
      <c r="J18" s="52">
        <v>47</v>
      </c>
      <c r="K18" s="52">
        <v>76</v>
      </c>
      <c r="L18" s="52">
        <v>46</v>
      </c>
      <c r="M18" s="52">
        <v>73</v>
      </c>
      <c r="N18" s="52" t="s">
        <v>141</v>
      </c>
      <c r="O18" s="52">
        <v>467</v>
      </c>
      <c r="P18" s="52">
        <v>98</v>
      </c>
      <c r="Q18" s="52" t="s">
        <v>193</v>
      </c>
      <c r="R18" s="52" t="s">
        <v>193</v>
      </c>
      <c r="S18" s="52" t="s">
        <v>193</v>
      </c>
      <c r="T18" s="52" t="s">
        <v>192</v>
      </c>
      <c r="U18" s="52" t="s">
        <v>192</v>
      </c>
      <c r="W18" s="52">
        <v>22</v>
      </c>
      <c r="X18" s="52">
        <v>35</v>
      </c>
      <c r="Y18" s="52">
        <v>13</v>
      </c>
      <c r="Z18" s="53">
        <v>96</v>
      </c>
      <c r="AA18" s="52">
        <v>71</v>
      </c>
      <c r="AB18" s="52">
        <v>60</v>
      </c>
      <c r="AC18" s="52">
        <v>-5</v>
      </c>
      <c r="AD18" s="53">
        <v>55</v>
      </c>
      <c r="AE18" s="52">
        <v>70</v>
      </c>
      <c r="AF18" s="52">
        <v>78</v>
      </c>
      <c r="AG18" s="52">
        <v>8</v>
      </c>
      <c r="AH18" s="53">
        <v>172</v>
      </c>
      <c r="AI18" s="52">
        <v>58</v>
      </c>
      <c r="AJ18" s="52">
        <v>72</v>
      </c>
      <c r="AK18" s="52">
        <v>14</v>
      </c>
      <c r="AL18" s="53">
        <v>86</v>
      </c>
      <c r="AM18" s="52">
        <v>58</v>
      </c>
      <c r="AN18" s="52">
        <v>68</v>
      </c>
      <c r="AO18" s="52">
        <v>10</v>
      </c>
      <c r="AP18" s="53">
        <v>78</v>
      </c>
      <c r="AQ18" s="52">
        <v>36</v>
      </c>
      <c r="AR18" s="52">
        <v>44</v>
      </c>
      <c r="AS18" s="52">
        <v>8</v>
      </c>
      <c r="AT18" s="53">
        <v>52</v>
      </c>
      <c r="AU18" s="52">
        <v>539</v>
      </c>
      <c r="AV18" s="52" t="s">
        <v>1455</v>
      </c>
      <c r="AW18" s="52">
        <v>1006</v>
      </c>
      <c r="AX18" s="52" t="s">
        <v>192</v>
      </c>
      <c r="AY18" s="53" t="s">
        <v>112</v>
      </c>
      <c r="AZ18" s="52" t="s">
        <v>110</v>
      </c>
      <c r="BA18" s="52" t="s">
        <v>112</v>
      </c>
      <c r="BB18" s="52" t="s">
        <v>116</v>
      </c>
      <c r="BC18" s="52" t="s">
        <v>112</v>
      </c>
      <c r="BD18" s="52" t="s">
        <v>112</v>
      </c>
      <c r="BE18" s="52" t="s">
        <v>110</v>
      </c>
      <c r="BF18" s="52" t="s">
        <v>110</v>
      </c>
      <c r="BG18" s="52" t="s">
        <v>112</v>
      </c>
      <c r="BH18" s="52" t="s">
        <v>110</v>
      </c>
      <c r="BI18" s="52" t="s">
        <v>110</v>
      </c>
      <c r="BJ18" s="52" t="s">
        <v>110</v>
      </c>
      <c r="BK18" s="52" t="s">
        <v>193</v>
      </c>
      <c r="BL18" s="52" t="s">
        <v>475</v>
      </c>
      <c r="BM18" s="54">
        <v>80.724819999999994</v>
      </c>
      <c r="BN18" s="54">
        <v>98.107759999999999</v>
      </c>
      <c r="BO18" s="52">
        <v>5</v>
      </c>
      <c r="BP18" s="52" t="s">
        <v>192</v>
      </c>
    </row>
    <row r="19" spans="1:68">
      <c r="A19" s="51" t="s">
        <v>1469</v>
      </c>
      <c r="B19" s="51" t="s">
        <v>1373</v>
      </c>
      <c r="C19" s="51" t="s">
        <v>530</v>
      </c>
      <c r="D19" s="51" t="s">
        <v>868</v>
      </c>
      <c r="E19" s="51" t="s">
        <v>492</v>
      </c>
      <c r="F19" s="52">
        <v>58</v>
      </c>
      <c r="G19" s="52">
        <v>86</v>
      </c>
      <c r="H19" s="52">
        <v>90</v>
      </c>
      <c r="I19" s="52">
        <v>36</v>
      </c>
      <c r="J19" s="52">
        <v>57</v>
      </c>
      <c r="K19" s="52">
        <v>80</v>
      </c>
      <c r="L19" s="52">
        <v>48</v>
      </c>
      <c r="M19" s="52">
        <v>73</v>
      </c>
      <c r="N19" s="52" t="s">
        <v>141</v>
      </c>
      <c r="O19" s="52">
        <v>538</v>
      </c>
      <c r="P19" s="52">
        <v>99</v>
      </c>
      <c r="Q19" s="52" t="s">
        <v>192</v>
      </c>
      <c r="R19" s="52" t="s">
        <v>193</v>
      </c>
      <c r="S19" s="52" t="s">
        <v>193</v>
      </c>
      <c r="T19" s="52" t="s">
        <v>192</v>
      </c>
      <c r="U19" s="52" t="s">
        <v>192</v>
      </c>
      <c r="W19" s="52">
        <v>49</v>
      </c>
      <c r="X19" s="52">
        <v>46</v>
      </c>
      <c r="Y19" s="52">
        <v>0</v>
      </c>
      <c r="Z19" s="53">
        <v>92</v>
      </c>
      <c r="AA19" s="52">
        <v>79</v>
      </c>
      <c r="AB19" s="52">
        <v>76</v>
      </c>
      <c r="AC19" s="52">
        <v>0</v>
      </c>
      <c r="AD19" s="53">
        <v>76</v>
      </c>
      <c r="AE19" s="52">
        <v>81</v>
      </c>
      <c r="AF19" s="52">
        <v>85</v>
      </c>
      <c r="AG19" s="52">
        <v>4</v>
      </c>
      <c r="AH19" s="53">
        <v>178</v>
      </c>
      <c r="AI19" s="52">
        <v>68</v>
      </c>
      <c r="AJ19" s="52">
        <v>72</v>
      </c>
      <c r="AK19" s="52">
        <v>4</v>
      </c>
      <c r="AL19" s="53">
        <v>76</v>
      </c>
      <c r="AM19" s="52">
        <v>74</v>
      </c>
      <c r="AN19" s="52">
        <v>79</v>
      </c>
      <c r="AO19" s="52">
        <v>5</v>
      </c>
      <c r="AP19" s="53">
        <v>84</v>
      </c>
      <c r="AQ19" s="52">
        <v>60</v>
      </c>
      <c r="AR19" s="52">
        <v>65</v>
      </c>
      <c r="AS19" s="52">
        <v>5</v>
      </c>
      <c r="AT19" s="53">
        <v>70</v>
      </c>
      <c r="AU19" s="52">
        <v>576</v>
      </c>
      <c r="AV19" s="52" t="s">
        <v>1455</v>
      </c>
      <c r="AW19" s="52">
        <v>1114</v>
      </c>
      <c r="AX19" s="52" t="s">
        <v>192</v>
      </c>
      <c r="AY19" s="53" t="s">
        <v>114</v>
      </c>
      <c r="AZ19" s="52" t="s">
        <v>132</v>
      </c>
      <c r="BA19" s="52" t="s">
        <v>114</v>
      </c>
      <c r="BB19" s="52" t="s">
        <v>112</v>
      </c>
      <c r="BC19" s="52" t="s">
        <v>114</v>
      </c>
      <c r="BD19" s="52" t="s">
        <v>132</v>
      </c>
      <c r="BE19" s="52" t="s">
        <v>112</v>
      </c>
      <c r="BF19" s="52"/>
      <c r="BG19" s="52"/>
      <c r="BH19" s="52"/>
      <c r="BI19" s="52"/>
      <c r="BJ19" s="52"/>
      <c r="BK19" s="52" t="s">
        <v>193</v>
      </c>
      <c r="BL19" s="52" t="s">
        <v>475</v>
      </c>
      <c r="BM19" s="54">
        <v>50.891129999999997</v>
      </c>
      <c r="BN19" s="54">
        <v>91.594409999999996</v>
      </c>
      <c r="BO19" s="52">
        <v>5</v>
      </c>
      <c r="BP19" s="52" t="s">
        <v>192</v>
      </c>
    </row>
    <row r="20" spans="1:68">
      <c r="A20" s="51" t="s">
        <v>1470</v>
      </c>
      <c r="B20" s="51" t="s">
        <v>1373</v>
      </c>
      <c r="C20" s="51" t="s">
        <v>530</v>
      </c>
      <c r="D20" s="51" t="s">
        <v>869</v>
      </c>
      <c r="E20" s="51" t="s">
        <v>493</v>
      </c>
      <c r="F20" s="52">
        <v>28</v>
      </c>
      <c r="G20" s="52">
        <v>62</v>
      </c>
      <c r="H20" s="52">
        <v>83</v>
      </c>
      <c r="I20" s="52">
        <v>28</v>
      </c>
      <c r="J20" s="52">
        <v>47</v>
      </c>
      <c r="K20" s="52">
        <v>71</v>
      </c>
      <c r="L20" s="52">
        <v>48</v>
      </c>
      <c r="M20" s="52">
        <v>68</v>
      </c>
      <c r="N20" s="52" t="s">
        <v>140</v>
      </c>
      <c r="O20" s="52">
        <v>435</v>
      </c>
      <c r="P20" s="52">
        <v>98</v>
      </c>
      <c r="Q20" s="52" t="s">
        <v>193</v>
      </c>
      <c r="R20" s="52" t="s">
        <v>193</v>
      </c>
      <c r="S20" s="52" t="s">
        <v>192</v>
      </c>
      <c r="T20" s="52" t="s">
        <v>192</v>
      </c>
      <c r="U20" s="52" t="s">
        <v>192</v>
      </c>
      <c r="W20" s="52">
        <v>21</v>
      </c>
      <c r="X20" s="52">
        <v>30</v>
      </c>
      <c r="Y20" s="52">
        <v>9</v>
      </c>
      <c r="Z20" s="53">
        <v>78</v>
      </c>
      <c r="AA20" s="52">
        <v>56</v>
      </c>
      <c r="AB20" s="52">
        <v>49</v>
      </c>
      <c r="AC20" s="52">
        <v>0</v>
      </c>
      <c r="AD20" s="53">
        <v>49</v>
      </c>
      <c r="AE20" s="52">
        <v>66</v>
      </c>
      <c r="AF20" s="52">
        <v>71</v>
      </c>
      <c r="AG20" s="52">
        <v>5</v>
      </c>
      <c r="AH20" s="53">
        <v>152</v>
      </c>
      <c r="AI20" s="52">
        <v>56</v>
      </c>
      <c r="AJ20" s="52">
        <v>62</v>
      </c>
      <c r="AK20" s="52">
        <v>6</v>
      </c>
      <c r="AL20" s="53">
        <v>68</v>
      </c>
      <c r="AM20" s="52">
        <v>54</v>
      </c>
      <c r="AN20" s="52">
        <v>64</v>
      </c>
      <c r="AO20" s="52">
        <v>10</v>
      </c>
      <c r="AP20" s="53">
        <v>74</v>
      </c>
      <c r="AQ20" s="52">
        <v>32</v>
      </c>
      <c r="AR20" s="52">
        <v>42</v>
      </c>
      <c r="AS20" s="52">
        <v>10</v>
      </c>
      <c r="AT20" s="53">
        <v>52</v>
      </c>
      <c r="AU20" s="52">
        <v>473</v>
      </c>
      <c r="AV20" s="52" t="s">
        <v>1455</v>
      </c>
      <c r="AW20" s="52">
        <v>908</v>
      </c>
      <c r="AX20" s="52" t="s">
        <v>192</v>
      </c>
      <c r="AY20" s="53" t="s">
        <v>112</v>
      </c>
      <c r="AZ20" s="52" t="s">
        <v>110</v>
      </c>
      <c r="BA20" s="52" t="s">
        <v>110</v>
      </c>
      <c r="BB20" s="52" t="s">
        <v>116</v>
      </c>
      <c r="BC20" s="52" t="s">
        <v>112</v>
      </c>
      <c r="BD20" s="52" t="s">
        <v>110</v>
      </c>
      <c r="BE20" s="52" t="s">
        <v>110</v>
      </c>
      <c r="BF20" s="52" t="s">
        <v>112</v>
      </c>
      <c r="BG20" s="52" t="s">
        <v>110</v>
      </c>
      <c r="BH20" s="52" t="s">
        <v>112</v>
      </c>
      <c r="BI20" s="52" t="s">
        <v>110</v>
      </c>
      <c r="BJ20" s="52" t="s">
        <v>110</v>
      </c>
      <c r="BK20" s="52" t="s">
        <v>193</v>
      </c>
      <c r="BL20" s="52" t="s">
        <v>475</v>
      </c>
      <c r="BM20" s="54">
        <v>76.31447</v>
      </c>
      <c r="BN20" s="54">
        <v>96.394589999999994</v>
      </c>
      <c r="BO20" s="52">
        <v>5</v>
      </c>
      <c r="BP20" s="52" t="s">
        <v>192</v>
      </c>
    </row>
    <row r="21" spans="1:68">
      <c r="A21" s="51" t="s">
        <v>1471</v>
      </c>
      <c r="B21" s="51" t="s">
        <v>1373</v>
      </c>
      <c r="C21" s="51" t="s">
        <v>530</v>
      </c>
      <c r="D21" s="51" t="s">
        <v>870</v>
      </c>
      <c r="E21" s="51" t="s">
        <v>494</v>
      </c>
      <c r="F21" s="52">
        <v>55</v>
      </c>
      <c r="G21" s="52">
        <v>82</v>
      </c>
      <c r="H21" s="52">
        <v>87</v>
      </c>
      <c r="I21" s="52">
        <v>41</v>
      </c>
      <c r="J21" s="52">
        <v>57</v>
      </c>
      <c r="K21" s="52">
        <v>82</v>
      </c>
      <c r="L21" s="52">
        <v>52</v>
      </c>
      <c r="M21" s="52">
        <v>71</v>
      </c>
      <c r="N21" s="52" t="s">
        <v>141</v>
      </c>
      <c r="O21" s="52">
        <v>537</v>
      </c>
      <c r="P21" s="52">
        <v>99</v>
      </c>
      <c r="Q21" s="52" t="s">
        <v>192</v>
      </c>
      <c r="R21" s="52" t="s">
        <v>192</v>
      </c>
      <c r="T21" s="52" t="s">
        <v>192</v>
      </c>
      <c r="U21" s="52" t="s">
        <v>192</v>
      </c>
      <c r="W21" s="52">
        <v>39</v>
      </c>
      <c r="X21" s="52">
        <v>49</v>
      </c>
      <c r="Y21" s="52">
        <v>10</v>
      </c>
      <c r="Z21" s="53">
        <v>118</v>
      </c>
      <c r="AA21" s="52">
        <v>90</v>
      </c>
      <c r="AB21" s="52">
        <v>90</v>
      </c>
      <c r="AC21" s="52">
        <v>0</v>
      </c>
      <c r="AD21" s="53">
        <v>90</v>
      </c>
      <c r="AE21" s="52">
        <v>81</v>
      </c>
      <c r="AF21" s="52">
        <v>86</v>
      </c>
      <c r="AG21" s="52">
        <v>5</v>
      </c>
      <c r="AH21" s="53">
        <v>182</v>
      </c>
      <c r="AI21" s="52">
        <v>72</v>
      </c>
      <c r="AJ21" s="52">
        <v>75</v>
      </c>
      <c r="AK21" s="52">
        <v>3</v>
      </c>
      <c r="AL21" s="53">
        <v>78</v>
      </c>
      <c r="AM21" s="52">
        <v>73</v>
      </c>
      <c r="AN21" s="52">
        <v>84</v>
      </c>
      <c r="AO21" s="52">
        <v>11</v>
      </c>
      <c r="AP21" s="53">
        <v>95</v>
      </c>
      <c r="AQ21" s="52">
        <v>61</v>
      </c>
      <c r="AR21" s="52">
        <v>69</v>
      </c>
      <c r="AS21" s="52">
        <v>8</v>
      </c>
      <c r="AT21" s="53">
        <v>77</v>
      </c>
      <c r="AU21" s="52">
        <v>640</v>
      </c>
      <c r="AV21" s="52" t="s">
        <v>1455</v>
      </c>
      <c r="AW21" s="52">
        <v>1177</v>
      </c>
      <c r="AX21" s="52" t="s">
        <v>192</v>
      </c>
      <c r="AY21" s="53" t="s">
        <v>132</v>
      </c>
      <c r="AZ21" s="52" t="s">
        <v>114</v>
      </c>
      <c r="BA21" s="52" t="s">
        <v>132</v>
      </c>
      <c r="BB21" s="52" t="s">
        <v>112</v>
      </c>
      <c r="BC21" s="52" t="s">
        <v>114</v>
      </c>
      <c r="BD21" s="52" t="s">
        <v>114</v>
      </c>
      <c r="BE21" s="52" t="s">
        <v>114</v>
      </c>
      <c r="BF21" s="52" t="s">
        <v>114</v>
      </c>
      <c r="BG21" s="52" t="s">
        <v>132</v>
      </c>
      <c r="BH21" s="52" t="s">
        <v>112</v>
      </c>
      <c r="BI21" s="52" t="s">
        <v>112</v>
      </c>
      <c r="BJ21" s="52" t="s">
        <v>112</v>
      </c>
      <c r="BK21" s="52" t="s">
        <v>193</v>
      </c>
      <c r="BL21" s="52" t="s">
        <v>475</v>
      </c>
      <c r="BM21" s="54">
        <v>45.288939999999997</v>
      </c>
      <c r="BN21" s="54">
        <v>73.994969999999995</v>
      </c>
      <c r="BO21" s="52">
        <v>5</v>
      </c>
      <c r="BP21" s="52" t="s">
        <v>193</v>
      </c>
    </row>
    <row r="22" spans="1:68">
      <c r="A22" s="51" t="s">
        <v>1472</v>
      </c>
      <c r="B22" s="51" t="s">
        <v>1373</v>
      </c>
      <c r="C22" s="51" t="s">
        <v>530</v>
      </c>
      <c r="D22" s="51" t="s">
        <v>871</v>
      </c>
      <c r="E22" s="51" t="s">
        <v>495</v>
      </c>
      <c r="F22" s="52">
        <v>23</v>
      </c>
      <c r="G22" s="52">
        <v>56</v>
      </c>
      <c r="H22" s="52">
        <v>82</v>
      </c>
      <c r="I22" s="52">
        <v>27</v>
      </c>
      <c r="J22" s="52">
        <v>37</v>
      </c>
      <c r="K22" s="52">
        <v>71</v>
      </c>
      <c r="L22" s="52">
        <v>34</v>
      </c>
      <c r="M22" s="52">
        <v>73</v>
      </c>
      <c r="N22" s="52" t="s">
        <v>140</v>
      </c>
      <c r="O22" s="52">
        <v>403</v>
      </c>
      <c r="P22" s="52">
        <v>96</v>
      </c>
      <c r="Q22" s="52" t="s">
        <v>193</v>
      </c>
      <c r="R22" s="52" t="s">
        <v>193</v>
      </c>
      <c r="S22" s="52" t="s">
        <v>193</v>
      </c>
      <c r="T22" s="52" t="s">
        <v>192</v>
      </c>
      <c r="U22" s="52" t="s">
        <v>192</v>
      </c>
      <c r="W22" s="52">
        <v>24</v>
      </c>
      <c r="X22" s="52">
        <v>45</v>
      </c>
      <c r="Y22" s="52">
        <v>20</v>
      </c>
      <c r="Z22" s="53">
        <v>130</v>
      </c>
      <c r="AA22" s="52">
        <v>26</v>
      </c>
      <c r="AB22" s="52">
        <v>53</v>
      </c>
      <c r="AC22" s="52">
        <v>20</v>
      </c>
      <c r="AD22" s="53">
        <v>73</v>
      </c>
      <c r="AE22" s="52">
        <v>59</v>
      </c>
      <c r="AF22" s="52">
        <v>61</v>
      </c>
      <c r="AG22" s="52">
        <v>2</v>
      </c>
      <c r="AH22" s="53">
        <v>126</v>
      </c>
      <c r="AI22" s="52">
        <v>55</v>
      </c>
      <c r="AJ22" s="52">
        <v>57</v>
      </c>
      <c r="AK22" s="52">
        <v>2</v>
      </c>
      <c r="AL22" s="53">
        <v>59</v>
      </c>
      <c r="AM22" s="52">
        <v>51</v>
      </c>
      <c r="AN22" s="52">
        <v>54</v>
      </c>
      <c r="AO22" s="52">
        <v>3</v>
      </c>
      <c r="AP22" s="53">
        <v>57</v>
      </c>
      <c r="AQ22" s="52">
        <v>40</v>
      </c>
      <c r="AR22" s="52">
        <v>25</v>
      </c>
      <c r="AS22" s="52">
        <v>-5</v>
      </c>
      <c r="AT22" s="53">
        <v>20</v>
      </c>
      <c r="AU22" s="52">
        <v>465</v>
      </c>
      <c r="AV22" s="52" t="s">
        <v>1455</v>
      </c>
      <c r="AW22" s="52">
        <v>868</v>
      </c>
      <c r="AX22" s="52" t="s">
        <v>193</v>
      </c>
      <c r="AY22" s="53" t="s">
        <v>110</v>
      </c>
      <c r="AZ22" s="52" t="s">
        <v>110</v>
      </c>
      <c r="BA22" s="52" t="s">
        <v>116</v>
      </c>
      <c r="BB22" s="52" t="s">
        <v>116</v>
      </c>
      <c r="BC22" s="52" t="s">
        <v>110</v>
      </c>
      <c r="BD22" s="52" t="s">
        <v>116</v>
      </c>
      <c r="BE22" s="52" t="s">
        <v>110</v>
      </c>
      <c r="BF22" s="52" t="s">
        <v>110</v>
      </c>
      <c r="BG22" s="52" t="s">
        <v>110</v>
      </c>
      <c r="BH22" s="52" t="s">
        <v>110</v>
      </c>
      <c r="BI22" s="52" t="s">
        <v>110</v>
      </c>
      <c r="BJ22" s="52" t="s">
        <v>110</v>
      </c>
      <c r="BK22" s="52" t="s">
        <v>193</v>
      </c>
      <c r="BL22" s="52" t="s">
        <v>475</v>
      </c>
      <c r="BM22" s="54">
        <v>85.917090000000002</v>
      </c>
      <c r="BN22" s="54">
        <v>95.229979999999998</v>
      </c>
      <c r="BO22" s="52">
        <v>5</v>
      </c>
      <c r="BP22" s="52" t="s">
        <v>192</v>
      </c>
    </row>
    <row r="23" spans="1:68">
      <c r="A23" s="51" t="s">
        <v>1473</v>
      </c>
      <c r="B23" s="51" t="s">
        <v>1373</v>
      </c>
      <c r="C23" s="51" t="s">
        <v>530</v>
      </c>
      <c r="D23" s="51" t="s">
        <v>872</v>
      </c>
      <c r="E23" s="51" t="s">
        <v>496</v>
      </c>
      <c r="F23" s="52">
        <v>55</v>
      </c>
      <c r="G23" s="52">
        <v>84</v>
      </c>
      <c r="H23" s="52">
        <v>90</v>
      </c>
      <c r="I23" s="52">
        <v>40</v>
      </c>
      <c r="J23" s="52">
        <v>61</v>
      </c>
      <c r="K23" s="52">
        <v>84</v>
      </c>
      <c r="L23" s="52">
        <v>55</v>
      </c>
      <c r="M23" s="52">
        <v>81</v>
      </c>
      <c r="N23" s="52" t="s">
        <v>141</v>
      </c>
      <c r="O23" s="52">
        <v>560</v>
      </c>
      <c r="P23" s="52">
        <v>100</v>
      </c>
      <c r="Q23" s="52" t="s">
        <v>192</v>
      </c>
      <c r="R23" s="52" t="s">
        <v>192</v>
      </c>
      <c r="T23" s="52" t="s">
        <v>192</v>
      </c>
      <c r="U23" s="52" t="s">
        <v>192</v>
      </c>
      <c r="W23" s="52">
        <v>61</v>
      </c>
      <c r="X23" s="52">
        <v>75</v>
      </c>
      <c r="Y23" s="52">
        <v>14</v>
      </c>
      <c r="Z23" s="53">
        <v>178</v>
      </c>
      <c r="AA23" s="52">
        <v>88</v>
      </c>
      <c r="AB23" s="52">
        <v>78</v>
      </c>
      <c r="AC23" s="52">
        <v>-5</v>
      </c>
      <c r="AD23" s="53">
        <v>73</v>
      </c>
      <c r="AE23" s="52">
        <v>93</v>
      </c>
      <c r="AF23" s="52">
        <v>95</v>
      </c>
      <c r="AG23" s="52">
        <v>2</v>
      </c>
      <c r="AH23" s="53">
        <v>194</v>
      </c>
      <c r="AI23" s="52">
        <v>86</v>
      </c>
      <c r="AJ23" s="52">
        <v>94</v>
      </c>
      <c r="AK23" s="52">
        <v>8</v>
      </c>
      <c r="AL23" s="53">
        <v>100</v>
      </c>
      <c r="AM23" s="52">
        <v>77</v>
      </c>
      <c r="AN23" s="52">
        <v>85</v>
      </c>
      <c r="AO23" s="52">
        <v>8</v>
      </c>
      <c r="AP23" s="53">
        <v>93</v>
      </c>
      <c r="AQ23" s="52">
        <v>48</v>
      </c>
      <c r="AR23" s="52">
        <v>56</v>
      </c>
      <c r="AS23" s="52">
        <v>8</v>
      </c>
      <c r="AT23" s="53">
        <v>64</v>
      </c>
      <c r="AU23" s="52">
        <v>702</v>
      </c>
      <c r="AV23" s="52" t="s">
        <v>1455</v>
      </c>
      <c r="AW23" s="52">
        <v>1262</v>
      </c>
      <c r="AX23" s="52" t="s">
        <v>192</v>
      </c>
      <c r="AY23" s="53" t="s">
        <v>132</v>
      </c>
      <c r="AZ23" s="52" t="s">
        <v>132</v>
      </c>
      <c r="BA23" s="52" t="s">
        <v>132</v>
      </c>
      <c r="BB23" s="52" t="s">
        <v>112</v>
      </c>
      <c r="BC23" s="52" t="s">
        <v>114</v>
      </c>
      <c r="BD23" s="52" t="s">
        <v>114</v>
      </c>
      <c r="BE23" s="52" t="s">
        <v>112</v>
      </c>
      <c r="BF23" s="52" t="s">
        <v>196</v>
      </c>
      <c r="BG23" s="52"/>
      <c r="BH23" s="52"/>
      <c r="BI23" s="52"/>
      <c r="BJ23" s="52"/>
      <c r="BK23" s="52" t="s">
        <v>192</v>
      </c>
      <c r="BL23" s="52" t="s">
        <v>475</v>
      </c>
      <c r="BM23" s="54">
        <v>80.228399999999993</v>
      </c>
      <c r="BN23" s="54">
        <v>96.930760000000006</v>
      </c>
      <c r="BO23" s="52">
        <v>5</v>
      </c>
      <c r="BP23" s="52" t="s">
        <v>192</v>
      </c>
    </row>
    <row r="24" spans="1:68">
      <c r="A24" s="51" t="s">
        <v>1474</v>
      </c>
      <c r="B24" s="51" t="s">
        <v>1373</v>
      </c>
      <c r="C24" s="51" t="s">
        <v>530</v>
      </c>
      <c r="D24" s="51" t="s">
        <v>873</v>
      </c>
      <c r="E24" s="51" t="s">
        <v>86</v>
      </c>
      <c r="F24" s="52">
        <v>90</v>
      </c>
      <c r="G24" s="52">
        <v>100</v>
      </c>
      <c r="H24" s="52">
        <v>97</v>
      </c>
      <c r="I24" s="52">
        <v>81</v>
      </c>
      <c r="J24" s="52">
        <v>81</v>
      </c>
      <c r="K24" s="52">
        <v>87</v>
      </c>
      <c r="L24" s="52">
        <v>76</v>
      </c>
      <c r="M24" s="52">
        <v>100</v>
      </c>
      <c r="N24" s="52" t="s">
        <v>135</v>
      </c>
      <c r="O24" s="52">
        <v>712</v>
      </c>
      <c r="P24" s="52">
        <v>100</v>
      </c>
      <c r="Q24" s="52" t="s">
        <v>192</v>
      </c>
      <c r="R24" s="52" t="s">
        <v>192</v>
      </c>
      <c r="T24" s="52" t="s">
        <v>192</v>
      </c>
      <c r="U24" s="52" t="s">
        <v>192</v>
      </c>
      <c r="W24" s="52">
        <v>100</v>
      </c>
      <c r="X24" s="52">
        <v>100</v>
      </c>
      <c r="Y24" s="52">
        <v>0</v>
      </c>
      <c r="Z24" s="53">
        <v>200</v>
      </c>
      <c r="AA24" s="52">
        <v>99</v>
      </c>
      <c r="AB24" s="52">
        <v>100</v>
      </c>
      <c r="AC24" s="52">
        <v>1</v>
      </c>
      <c r="AD24" s="53">
        <v>100</v>
      </c>
      <c r="AE24" s="52">
        <v>91</v>
      </c>
      <c r="AF24" s="52">
        <v>83</v>
      </c>
      <c r="AG24" s="52">
        <v>0</v>
      </c>
      <c r="AH24" s="53">
        <v>166</v>
      </c>
      <c r="AI24" s="52">
        <v>91</v>
      </c>
      <c r="AJ24" s="52">
        <v>83</v>
      </c>
      <c r="AK24" s="52">
        <v>0</v>
      </c>
      <c r="AL24" s="53">
        <v>83</v>
      </c>
      <c r="AM24" s="52">
        <v>92</v>
      </c>
      <c r="AN24" s="52">
        <v>98</v>
      </c>
      <c r="AO24" s="52">
        <v>6</v>
      </c>
      <c r="AP24" s="53">
        <v>100</v>
      </c>
      <c r="AQ24" s="52">
        <v>88</v>
      </c>
      <c r="AR24" s="52">
        <v>97</v>
      </c>
      <c r="AS24" s="52">
        <v>9</v>
      </c>
      <c r="AT24" s="53">
        <v>100</v>
      </c>
      <c r="AU24" s="52">
        <v>749</v>
      </c>
      <c r="AV24" s="52" t="s">
        <v>1455</v>
      </c>
      <c r="AW24" s="52">
        <v>1461</v>
      </c>
      <c r="AX24" s="52" t="s">
        <v>192</v>
      </c>
      <c r="AY24" s="53" t="s">
        <v>132</v>
      </c>
      <c r="AZ24" s="52" t="s">
        <v>132</v>
      </c>
      <c r="BA24" s="52" t="s">
        <v>132</v>
      </c>
      <c r="BB24" s="52" t="s">
        <v>132</v>
      </c>
      <c r="BC24" s="52" t="s">
        <v>132</v>
      </c>
      <c r="BD24" s="52" t="s">
        <v>132</v>
      </c>
      <c r="BE24" s="52" t="s">
        <v>132</v>
      </c>
      <c r="BF24" s="52" t="s">
        <v>114</v>
      </c>
      <c r="BG24" s="52" t="s">
        <v>132</v>
      </c>
      <c r="BH24" s="52" t="s">
        <v>132</v>
      </c>
      <c r="BI24" s="52" t="s">
        <v>132</v>
      </c>
      <c r="BJ24" s="52" t="s">
        <v>114</v>
      </c>
      <c r="BK24" s="52" t="s">
        <v>193</v>
      </c>
      <c r="BL24" s="52" t="s">
        <v>475</v>
      </c>
      <c r="BM24" s="54">
        <v>35.753169999999997</v>
      </c>
      <c r="BN24" s="54">
        <v>76.225040000000007</v>
      </c>
      <c r="BO24" s="52">
        <v>5</v>
      </c>
      <c r="BP24" s="52" t="s">
        <v>193</v>
      </c>
    </row>
    <row r="25" spans="1:68">
      <c r="A25" s="51" t="s">
        <v>1475</v>
      </c>
      <c r="B25" s="51" t="s">
        <v>1373</v>
      </c>
      <c r="C25" s="51" t="s">
        <v>530</v>
      </c>
      <c r="D25" s="51" t="s">
        <v>875</v>
      </c>
      <c r="E25" s="51" t="s">
        <v>499</v>
      </c>
      <c r="F25" s="52">
        <v>47</v>
      </c>
      <c r="G25" s="52">
        <v>77</v>
      </c>
      <c r="H25" s="52">
        <v>89</v>
      </c>
      <c r="I25" s="52">
        <v>36</v>
      </c>
      <c r="J25" s="52">
        <v>55</v>
      </c>
      <c r="K25" s="52">
        <v>74</v>
      </c>
      <c r="L25" s="52">
        <v>51</v>
      </c>
      <c r="M25" s="52">
        <v>62</v>
      </c>
      <c r="N25" s="52" t="s">
        <v>141</v>
      </c>
      <c r="O25" s="52">
        <v>501</v>
      </c>
      <c r="P25" s="52">
        <v>98</v>
      </c>
      <c r="Q25" s="52" t="s">
        <v>192</v>
      </c>
      <c r="R25" s="52" t="s">
        <v>192</v>
      </c>
      <c r="T25" s="52" t="s">
        <v>192</v>
      </c>
      <c r="U25" s="52" t="s">
        <v>192</v>
      </c>
      <c r="W25" s="52">
        <v>40</v>
      </c>
      <c r="X25" s="52">
        <v>60</v>
      </c>
      <c r="Y25" s="52">
        <v>20</v>
      </c>
      <c r="Z25" s="53">
        <v>160</v>
      </c>
      <c r="AA25" s="52">
        <v>85</v>
      </c>
      <c r="AB25" s="52">
        <v>69</v>
      </c>
      <c r="AC25" s="52">
        <v>-5</v>
      </c>
      <c r="AD25" s="53">
        <v>64</v>
      </c>
      <c r="AE25" s="52">
        <v>63</v>
      </c>
      <c r="AF25" s="52">
        <v>71</v>
      </c>
      <c r="AG25" s="52">
        <v>8</v>
      </c>
      <c r="AH25" s="53">
        <v>158</v>
      </c>
      <c r="AI25" s="52">
        <v>51</v>
      </c>
      <c r="AJ25" s="52">
        <v>47</v>
      </c>
      <c r="AK25" s="52">
        <v>0</v>
      </c>
      <c r="AL25" s="53">
        <v>47</v>
      </c>
      <c r="AM25" s="52">
        <v>74</v>
      </c>
      <c r="AN25" s="52">
        <v>76</v>
      </c>
      <c r="AO25" s="52">
        <v>2</v>
      </c>
      <c r="AP25" s="53">
        <v>78</v>
      </c>
      <c r="AQ25" s="52">
        <v>49</v>
      </c>
      <c r="AR25" s="52">
        <v>56</v>
      </c>
      <c r="AS25" s="52">
        <v>7</v>
      </c>
      <c r="AT25" s="53">
        <v>63</v>
      </c>
      <c r="AU25" s="52">
        <v>570</v>
      </c>
      <c r="AV25" s="52" t="s">
        <v>1455</v>
      </c>
      <c r="AW25" s="52">
        <v>1071</v>
      </c>
      <c r="AX25" s="52" t="s">
        <v>193</v>
      </c>
      <c r="AY25" s="53" t="s">
        <v>114</v>
      </c>
      <c r="AZ25" s="52" t="s">
        <v>114</v>
      </c>
      <c r="BA25" s="52" t="s">
        <v>114</v>
      </c>
      <c r="BB25" s="52" t="s">
        <v>110</v>
      </c>
      <c r="BC25" s="52" t="s">
        <v>112</v>
      </c>
      <c r="BD25" s="52" t="s">
        <v>112</v>
      </c>
      <c r="BE25" s="52" t="s">
        <v>112</v>
      </c>
      <c r="BF25" s="52" t="s">
        <v>112</v>
      </c>
      <c r="BG25" s="52" t="s">
        <v>112</v>
      </c>
      <c r="BH25" s="52" t="s">
        <v>112</v>
      </c>
      <c r="BI25" s="52" t="s">
        <v>112</v>
      </c>
      <c r="BJ25" s="52" t="s">
        <v>110</v>
      </c>
      <c r="BK25" s="52" t="s">
        <v>193</v>
      </c>
      <c r="BL25" s="52" t="s">
        <v>475</v>
      </c>
      <c r="BM25" s="54">
        <v>65.217389999999995</v>
      </c>
      <c r="BN25" s="54">
        <v>78.821870000000004</v>
      </c>
      <c r="BO25" s="52">
        <v>5</v>
      </c>
      <c r="BP25" s="52" t="s">
        <v>192</v>
      </c>
    </row>
    <row r="26" spans="1:68">
      <c r="A26" s="51" t="s">
        <v>1476</v>
      </c>
      <c r="B26" s="51" t="s">
        <v>1373</v>
      </c>
      <c r="C26" s="51" t="s">
        <v>530</v>
      </c>
      <c r="D26" s="51" t="s">
        <v>876</v>
      </c>
      <c r="E26" s="51" t="s">
        <v>500</v>
      </c>
      <c r="F26" s="52">
        <v>18</v>
      </c>
      <c r="G26" s="52">
        <v>58</v>
      </c>
      <c r="H26" s="52">
        <v>84</v>
      </c>
      <c r="I26" s="52">
        <v>12</v>
      </c>
      <c r="J26" s="52">
        <v>37</v>
      </c>
      <c r="K26" s="52">
        <v>72</v>
      </c>
      <c r="L26" s="52">
        <v>45</v>
      </c>
      <c r="M26" s="52">
        <v>76</v>
      </c>
      <c r="N26" s="52" t="s">
        <v>140</v>
      </c>
      <c r="O26" s="52">
        <v>402</v>
      </c>
      <c r="P26" s="52">
        <v>99</v>
      </c>
      <c r="Q26" s="52" t="s">
        <v>192</v>
      </c>
      <c r="R26" s="52" t="s">
        <v>193</v>
      </c>
      <c r="T26" s="52" t="s">
        <v>192</v>
      </c>
      <c r="U26" s="52" t="s">
        <v>192</v>
      </c>
      <c r="W26" s="52">
        <v>20</v>
      </c>
      <c r="X26" s="52">
        <v>30</v>
      </c>
      <c r="Y26" s="52">
        <v>10</v>
      </c>
      <c r="Z26" s="53">
        <v>80</v>
      </c>
      <c r="AA26" s="52">
        <v>24</v>
      </c>
      <c r="AB26" s="52">
        <v>39</v>
      </c>
      <c r="AC26" s="52">
        <v>15</v>
      </c>
      <c r="AD26" s="53">
        <v>54</v>
      </c>
      <c r="AE26" s="52">
        <v>60</v>
      </c>
      <c r="AF26" s="52">
        <v>64</v>
      </c>
      <c r="AG26" s="52">
        <v>4</v>
      </c>
      <c r="AH26" s="53">
        <v>136</v>
      </c>
      <c r="AI26" s="52">
        <v>49</v>
      </c>
      <c r="AJ26" s="52">
        <v>58</v>
      </c>
      <c r="AK26" s="52">
        <v>9</v>
      </c>
      <c r="AL26" s="53">
        <v>67</v>
      </c>
      <c r="AM26" s="52">
        <v>58</v>
      </c>
      <c r="AN26" s="52">
        <v>66</v>
      </c>
      <c r="AO26" s="52">
        <v>8</v>
      </c>
      <c r="AP26" s="53">
        <v>74</v>
      </c>
      <c r="AQ26" s="52">
        <v>27</v>
      </c>
      <c r="AR26" s="52">
        <v>33</v>
      </c>
      <c r="AS26" s="52">
        <v>6</v>
      </c>
      <c r="AT26" s="53">
        <v>39</v>
      </c>
      <c r="AU26" s="52">
        <v>450</v>
      </c>
      <c r="AV26" s="52" t="s">
        <v>1455</v>
      </c>
      <c r="AW26" s="52">
        <v>852</v>
      </c>
      <c r="AX26" s="52" t="s">
        <v>192</v>
      </c>
      <c r="AY26" s="53" t="s">
        <v>110</v>
      </c>
      <c r="AZ26" s="52" t="s">
        <v>110</v>
      </c>
      <c r="BA26" s="52" t="s">
        <v>116</v>
      </c>
      <c r="BB26" s="52" t="s">
        <v>116</v>
      </c>
      <c r="BC26" s="52" t="s">
        <v>110</v>
      </c>
      <c r="BD26" s="52" t="s">
        <v>110</v>
      </c>
      <c r="BE26" s="52" t="s">
        <v>110</v>
      </c>
      <c r="BF26" s="52" t="s">
        <v>110</v>
      </c>
      <c r="BG26" s="52" t="s">
        <v>110</v>
      </c>
      <c r="BH26" s="52" t="s">
        <v>110</v>
      </c>
      <c r="BI26" s="52" t="s">
        <v>110</v>
      </c>
      <c r="BJ26" s="52" t="s">
        <v>110</v>
      </c>
      <c r="BK26" s="52" t="s">
        <v>193</v>
      </c>
      <c r="BL26" s="52" t="s">
        <v>475</v>
      </c>
      <c r="BM26" s="54">
        <v>77.280550000000005</v>
      </c>
      <c r="BN26" s="54">
        <v>99.426270000000002</v>
      </c>
      <c r="BO26" s="52">
        <v>5</v>
      </c>
      <c r="BP26" s="52" t="s">
        <v>192</v>
      </c>
    </row>
    <row r="27" spans="1:68">
      <c r="A27" s="51" t="s">
        <v>1477</v>
      </c>
      <c r="B27" s="51" t="s">
        <v>1373</v>
      </c>
      <c r="C27" s="51" t="s">
        <v>530</v>
      </c>
      <c r="D27" s="51" t="s">
        <v>877</v>
      </c>
      <c r="E27" s="51" t="s">
        <v>501</v>
      </c>
      <c r="F27" s="52">
        <v>63</v>
      </c>
      <c r="G27" s="52">
        <v>87</v>
      </c>
      <c r="H27" s="52">
        <v>96</v>
      </c>
      <c r="I27" s="52">
        <v>56</v>
      </c>
      <c r="J27" s="52">
        <v>68</v>
      </c>
      <c r="K27" s="52">
        <v>83</v>
      </c>
      <c r="L27" s="52">
        <v>64</v>
      </c>
      <c r="M27" s="52">
        <v>76</v>
      </c>
      <c r="N27" s="52" t="s">
        <v>141</v>
      </c>
      <c r="O27" s="52">
        <v>603</v>
      </c>
      <c r="P27" s="52">
        <v>99</v>
      </c>
      <c r="Q27" s="52" t="s">
        <v>192</v>
      </c>
      <c r="R27" s="52" t="s">
        <v>192</v>
      </c>
      <c r="T27" s="52" t="s">
        <v>192</v>
      </c>
      <c r="U27" s="52" t="s">
        <v>192</v>
      </c>
      <c r="W27" s="52">
        <v>24</v>
      </c>
      <c r="X27" s="52">
        <v>52</v>
      </c>
      <c r="Y27" s="52">
        <v>20</v>
      </c>
      <c r="Z27" s="53">
        <v>144</v>
      </c>
      <c r="AA27" s="52">
        <v>64</v>
      </c>
      <c r="AB27" s="52">
        <v>100</v>
      </c>
      <c r="AC27" s="52">
        <v>20</v>
      </c>
      <c r="AD27" s="53">
        <v>100</v>
      </c>
      <c r="AE27" s="52">
        <v>87</v>
      </c>
      <c r="AF27" s="52">
        <v>91</v>
      </c>
      <c r="AG27" s="52">
        <v>4</v>
      </c>
      <c r="AH27" s="53">
        <v>190</v>
      </c>
      <c r="AI27" s="52">
        <v>67</v>
      </c>
      <c r="AJ27" s="52">
        <v>77</v>
      </c>
      <c r="AK27" s="52">
        <v>10</v>
      </c>
      <c r="AL27" s="53">
        <v>87</v>
      </c>
      <c r="AM27" s="52">
        <v>64</v>
      </c>
      <c r="AN27" s="52">
        <v>77</v>
      </c>
      <c r="AO27" s="52">
        <v>13</v>
      </c>
      <c r="AP27" s="53">
        <v>90</v>
      </c>
      <c r="AQ27" s="52">
        <v>52</v>
      </c>
      <c r="AR27" s="52">
        <v>59</v>
      </c>
      <c r="AS27" s="52">
        <v>7</v>
      </c>
      <c r="AT27" s="53">
        <v>66</v>
      </c>
      <c r="AU27" s="52">
        <v>677</v>
      </c>
      <c r="AV27" s="52" t="s">
        <v>1455</v>
      </c>
      <c r="AW27" s="52">
        <v>1280</v>
      </c>
      <c r="AX27" s="52" t="s">
        <v>192</v>
      </c>
      <c r="AY27" s="53" t="s">
        <v>132</v>
      </c>
      <c r="AZ27" s="52" t="s">
        <v>132</v>
      </c>
      <c r="BA27" s="52" t="s">
        <v>132</v>
      </c>
      <c r="BB27" s="52" t="s">
        <v>132</v>
      </c>
      <c r="BC27" s="52"/>
      <c r="BD27" s="52"/>
      <c r="BE27" s="52"/>
      <c r="BF27" s="52"/>
      <c r="BG27" s="52"/>
      <c r="BH27" s="52"/>
      <c r="BI27" s="52"/>
      <c r="BJ27" s="52"/>
      <c r="BK27" s="52" t="s">
        <v>193</v>
      </c>
      <c r="BL27" s="52" t="s">
        <v>475</v>
      </c>
      <c r="BM27" s="54">
        <v>36.385190000000001</v>
      </c>
      <c r="BN27" s="54">
        <v>89.800749999999994</v>
      </c>
      <c r="BO27" s="52">
        <v>5</v>
      </c>
      <c r="BP27" s="52" t="s">
        <v>193</v>
      </c>
    </row>
    <row r="28" spans="1:68">
      <c r="A28" s="51" t="s">
        <v>1478</v>
      </c>
      <c r="B28" s="51" t="s">
        <v>1373</v>
      </c>
      <c r="C28" s="51" t="s">
        <v>530</v>
      </c>
      <c r="D28" s="51" t="s">
        <v>878</v>
      </c>
      <c r="E28" s="51" t="s">
        <v>502</v>
      </c>
      <c r="F28" s="52">
        <v>16</v>
      </c>
      <c r="G28" s="52">
        <v>56</v>
      </c>
      <c r="H28" s="52">
        <v>88</v>
      </c>
      <c r="I28" s="52">
        <v>20</v>
      </c>
      <c r="J28" s="52">
        <v>40</v>
      </c>
      <c r="K28" s="52">
        <v>74</v>
      </c>
      <c r="L28" s="52">
        <v>49</v>
      </c>
      <c r="M28" s="52">
        <v>74</v>
      </c>
      <c r="N28" s="52" t="s">
        <v>140</v>
      </c>
      <c r="O28" s="52">
        <v>417</v>
      </c>
      <c r="P28" s="52">
        <v>99</v>
      </c>
      <c r="Q28" s="52" t="s">
        <v>192</v>
      </c>
      <c r="R28" s="52" t="s">
        <v>193</v>
      </c>
      <c r="T28" s="52" t="s">
        <v>192</v>
      </c>
      <c r="U28" s="52" t="s">
        <v>192</v>
      </c>
      <c r="W28" s="52">
        <v>23</v>
      </c>
      <c r="X28" s="52">
        <v>38</v>
      </c>
      <c r="Y28" s="52">
        <v>15</v>
      </c>
      <c r="Z28" s="53">
        <v>106</v>
      </c>
      <c r="AA28" s="52">
        <v>11</v>
      </c>
      <c r="AB28" s="52">
        <v>80</v>
      </c>
      <c r="AC28" s="52">
        <v>20</v>
      </c>
      <c r="AD28" s="53">
        <v>100</v>
      </c>
      <c r="AE28" s="52">
        <v>64</v>
      </c>
      <c r="AF28" s="52">
        <v>65</v>
      </c>
      <c r="AG28" s="52">
        <v>1</v>
      </c>
      <c r="AH28" s="53">
        <v>132</v>
      </c>
      <c r="AI28" s="52">
        <v>65</v>
      </c>
      <c r="AJ28" s="52">
        <v>60</v>
      </c>
      <c r="AK28" s="52">
        <v>0</v>
      </c>
      <c r="AL28" s="53">
        <v>60</v>
      </c>
      <c r="AM28" s="52">
        <v>56</v>
      </c>
      <c r="AN28" s="52">
        <v>67</v>
      </c>
      <c r="AO28" s="52">
        <v>11</v>
      </c>
      <c r="AP28" s="53">
        <v>78</v>
      </c>
      <c r="AQ28" s="52">
        <v>26</v>
      </c>
      <c r="AR28" s="52">
        <v>38</v>
      </c>
      <c r="AS28" s="52">
        <v>12</v>
      </c>
      <c r="AT28" s="53">
        <v>50</v>
      </c>
      <c r="AU28" s="52">
        <v>526</v>
      </c>
      <c r="AV28" s="52" t="s">
        <v>1455</v>
      </c>
      <c r="AW28" s="52">
        <v>943</v>
      </c>
      <c r="AX28" s="52" t="s">
        <v>193</v>
      </c>
      <c r="AY28" s="53" t="s">
        <v>112</v>
      </c>
      <c r="AZ28" s="52" t="s">
        <v>110</v>
      </c>
      <c r="BA28" s="52" t="s">
        <v>116</v>
      </c>
      <c r="BB28" s="52" t="s">
        <v>116</v>
      </c>
      <c r="BC28" s="52" t="s">
        <v>116</v>
      </c>
      <c r="BD28" s="52" t="s">
        <v>116</v>
      </c>
      <c r="BE28" s="52" t="s">
        <v>116</v>
      </c>
      <c r="BF28" s="52" t="s">
        <v>110</v>
      </c>
      <c r="BG28" s="52" t="s">
        <v>110</v>
      </c>
      <c r="BH28" s="52" t="s">
        <v>110</v>
      </c>
      <c r="BI28" s="52" t="s">
        <v>110</v>
      </c>
      <c r="BJ28" s="52" t="s">
        <v>110</v>
      </c>
      <c r="BK28" s="52" t="s">
        <v>193</v>
      </c>
      <c r="BL28" s="52" t="s">
        <v>475</v>
      </c>
      <c r="BM28" s="54">
        <v>83.029539999999997</v>
      </c>
      <c r="BN28" s="54">
        <v>99.748580000000004</v>
      </c>
      <c r="BO28" s="52">
        <v>5</v>
      </c>
      <c r="BP28" s="52" t="s">
        <v>192</v>
      </c>
    </row>
    <row r="29" spans="1:68">
      <c r="A29" s="51" t="s">
        <v>1479</v>
      </c>
      <c r="B29" s="51" t="s">
        <v>1373</v>
      </c>
      <c r="C29" s="51" t="s">
        <v>530</v>
      </c>
      <c r="D29" s="51" t="s">
        <v>881</v>
      </c>
      <c r="E29" s="51" t="s">
        <v>505</v>
      </c>
      <c r="F29" s="52">
        <v>47</v>
      </c>
      <c r="G29" s="52">
        <v>79</v>
      </c>
      <c r="H29" s="52">
        <v>84</v>
      </c>
      <c r="I29" s="52">
        <v>28</v>
      </c>
      <c r="J29" s="52">
        <v>53</v>
      </c>
      <c r="K29" s="52">
        <v>77</v>
      </c>
      <c r="L29" s="52">
        <v>45</v>
      </c>
      <c r="M29" s="52">
        <v>64</v>
      </c>
      <c r="N29" s="52" t="s">
        <v>141</v>
      </c>
      <c r="O29" s="52">
        <v>487</v>
      </c>
      <c r="P29" s="52">
        <v>98</v>
      </c>
      <c r="Q29" s="52" t="s">
        <v>193</v>
      </c>
      <c r="R29" s="52" t="s">
        <v>193</v>
      </c>
      <c r="S29" s="52" t="s">
        <v>193</v>
      </c>
      <c r="T29" s="52" t="s">
        <v>192</v>
      </c>
      <c r="U29" s="52" t="s">
        <v>192</v>
      </c>
      <c r="W29" s="52">
        <v>29</v>
      </c>
      <c r="X29" s="52">
        <v>31</v>
      </c>
      <c r="Y29" s="52">
        <v>2</v>
      </c>
      <c r="Z29" s="53">
        <v>66</v>
      </c>
      <c r="AA29" s="52">
        <v>81</v>
      </c>
      <c r="AB29" s="52">
        <v>77</v>
      </c>
      <c r="AC29" s="52">
        <v>0</v>
      </c>
      <c r="AD29" s="53">
        <v>77</v>
      </c>
      <c r="AE29" s="52">
        <v>77</v>
      </c>
      <c r="AF29" s="52">
        <v>72</v>
      </c>
      <c r="AG29" s="52">
        <v>0</v>
      </c>
      <c r="AH29" s="53">
        <v>144</v>
      </c>
      <c r="AI29" s="52">
        <v>68</v>
      </c>
      <c r="AJ29" s="52">
        <v>60</v>
      </c>
      <c r="AK29" s="52">
        <v>0</v>
      </c>
      <c r="AL29" s="53">
        <v>60</v>
      </c>
      <c r="AM29" s="52">
        <v>64</v>
      </c>
      <c r="AN29" s="52">
        <v>70</v>
      </c>
      <c r="AO29" s="52">
        <v>6</v>
      </c>
      <c r="AP29" s="53">
        <v>76</v>
      </c>
      <c r="AQ29" s="52">
        <v>49</v>
      </c>
      <c r="AR29" s="52">
        <v>55</v>
      </c>
      <c r="AS29" s="52">
        <v>6</v>
      </c>
      <c r="AT29" s="53">
        <v>61</v>
      </c>
      <c r="AU29" s="52">
        <v>484</v>
      </c>
      <c r="AV29" s="52" t="s">
        <v>1455</v>
      </c>
      <c r="AW29" s="52">
        <v>971</v>
      </c>
      <c r="AX29" s="52" t="s">
        <v>193</v>
      </c>
      <c r="AY29" s="53" t="s">
        <v>110</v>
      </c>
      <c r="AZ29" s="52" t="s">
        <v>112</v>
      </c>
      <c r="BA29" s="52" t="s">
        <v>112</v>
      </c>
      <c r="BB29" s="52" t="s">
        <v>112</v>
      </c>
      <c r="BC29" s="52" t="s">
        <v>112</v>
      </c>
      <c r="BD29" s="52" t="s">
        <v>112</v>
      </c>
      <c r="BE29" s="52" t="s">
        <v>112</v>
      </c>
      <c r="BF29" s="52" t="s">
        <v>112</v>
      </c>
      <c r="BG29" s="52" t="s">
        <v>112</v>
      </c>
      <c r="BH29" s="52" t="s">
        <v>112</v>
      </c>
      <c r="BI29" s="52" t="s">
        <v>112</v>
      </c>
      <c r="BJ29" s="52" t="s">
        <v>112</v>
      </c>
      <c r="BK29" s="52" t="s">
        <v>193</v>
      </c>
      <c r="BL29" s="52" t="s">
        <v>475</v>
      </c>
      <c r="BM29" s="54">
        <v>69.031660000000002</v>
      </c>
      <c r="BN29" s="54">
        <v>95.797799999999995</v>
      </c>
      <c r="BO29" s="52">
        <v>5</v>
      </c>
      <c r="BP29" s="52" t="s">
        <v>192</v>
      </c>
    </row>
    <row r="30" spans="1:68">
      <c r="A30" s="51" t="s">
        <v>1480</v>
      </c>
      <c r="B30" s="51" t="s">
        <v>1373</v>
      </c>
      <c r="C30" s="51" t="s">
        <v>530</v>
      </c>
      <c r="D30" s="51" t="s">
        <v>882</v>
      </c>
      <c r="E30" s="51" t="s">
        <v>506</v>
      </c>
      <c r="F30" s="52">
        <v>12</v>
      </c>
      <c r="G30" s="52">
        <v>42</v>
      </c>
      <c r="H30" s="52">
        <v>80</v>
      </c>
      <c r="I30" s="52">
        <v>24</v>
      </c>
      <c r="J30" s="52">
        <v>41</v>
      </c>
      <c r="K30" s="52">
        <v>77</v>
      </c>
      <c r="L30" s="52">
        <v>49</v>
      </c>
      <c r="M30" s="52">
        <v>89</v>
      </c>
      <c r="N30" s="52" t="s">
        <v>140</v>
      </c>
      <c r="O30" s="52">
        <v>414</v>
      </c>
      <c r="P30" s="52">
        <v>99</v>
      </c>
      <c r="Q30" s="52" t="s">
        <v>192</v>
      </c>
      <c r="R30" s="52" t="s">
        <v>193</v>
      </c>
      <c r="T30" s="52" t="s">
        <v>192</v>
      </c>
      <c r="U30" s="52" t="s">
        <v>192</v>
      </c>
      <c r="W30" s="52">
        <v>19</v>
      </c>
      <c r="X30" s="52">
        <v>23</v>
      </c>
      <c r="Y30" s="52">
        <v>4</v>
      </c>
      <c r="Z30" s="53">
        <v>54</v>
      </c>
      <c r="AA30" s="52">
        <v>7</v>
      </c>
      <c r="AB30" s="52">
        <v>38</v>
      </c>
      <c r="AC30" s="52">
        <v>20</v>
      </c>
      <c r="AD30" s="53">
        <v>58</v>
      </c>
      <c r="AE30" s="52">
        <v>49</v>
      </c>
      <c r="AF30" s="52">
        <v>69</v>
      </c>
      <c r="AG30" s="52">
        <v>20</v>
      </c>
      <c r="AH30" s="53">
        <v>178</v>
      </c>
      <c r="AI30" s="52">
        <v>51</v>
      </c>
      <c r="AJ30" s="52">
        <v>68</v>
      </c>
      <c r="AK30" s="52">
        <v>17</v>
      </c>
      <c r="AL30" s="53">
        <v>85</v>
      </c>
      <c r="AM30" s="52">
        <v>38</v>
      </c>
      <c r="AN30" s="52">
        <v>67</v>
      </c>
      <c r="AO30" s="52">
        <v>20</v>
      </c>
      <c r="AP30" s="53">
        <v>87</v>
      </c>
      <c r="AQ30" s="52">
        <v>26</v>
      </c>
      <c r="AR30" s="52">
        <v>25</v>
      </c>
      <c r="AS30" s="52">
        <v>0</v>
      </c>
      <c r="AT30" s="53">
        <v>25</v>
      </c>
      <c r="AU30" s="52">
        <v>487</v>
      </c>
      <c r="AV30" s="52" t="s">
        <v>1455</v>
      </c>
      <c r="AW30" s="52">
        <v>901</v>
      </c>
      <c r="AX30" s="52" t="s">
        <v>192</v>
      </c>
      <c r="AY30" s="53" t="s">
        <v>112</v>
      </c>
      <c r="AZ30" s="52" t="s">
        <v>116</v>
      </c>
      <c r="BA30" s="52" t="s">
        <v>116</v>
      </c>
      <c r="BB30" s="52" t="s">
        <v>110</v>
      </c>
      <c r="BC30" s="52" t="s">
        <v>116</v>
      </c>
      <c r="BD30" s="52" t="s">
        <v>116</v>
      </c>
      <c r="BE30" s="52" t="s">
        <v>116</v>
      </c>
      <c r="BF30" s="52" t="s">
        <v>116</v>
      </c>
      <c r="BG30" s="52" t="s">
        <v>116</v>
      </c>
      <c r="BH30" s="52" t="s">
        <v>110</v>
      </c>
      <c r="BI30" s="52" t="s">
        <v>110</v>
      </c>
      <c r="BJ30" s="52" t="s">
        <v>116</v>
      </c>
      <c r="BK30" s="52" t="s">
        <v>193</v>
      </c>
      <c r="BL30" s="52" t="s">
        <v>475</v>
      </c>
      <c r="BM30" s="54">
        <v>88.700559999999996</v>
      </c>
      <c r="BN30" s="54">
        <v>99.887</v>
      </c>
      <c r="BO30" s="52">
        <v>5</v>
      </c>
      <c r="BP30" s="52" t="s">
        <v>192</v>
      </c>
    </row>
    <row r="31" spans="1:68">
      <c r="A31" s="51" t="s">
        <v>1481</v>
      </c>
      <c r="B31" s="51" t="s">
        <v>1373</v>
      </c>
      <c r="C31" s="51" t="s">
        <v>530</v>
      </c>
      <c r="D31" s="51" t="s">
        <v>883</v>
      </c>
      <c r="E31" s="51" t="s">
        <v>507</v>
      </c>
      <c r="F31" s="52">
        <v>16</v>
      </c>
      <c r="G31" s="52">
        <v>55</v>
      </c>
      <c r="H31" s="52">
        <v>83</v>
      </c>
      <c r="I31" s="52">
        <v>13</v>
      </c>
      <c r="J31" s="52">
        <v>38</v>
      </c>
      <c r="K31" s="52">
        <v>77</v>
      </c>
      <c r="L31" s="52">
        <v>45</v>
      </c>
      <c r="M31" s="52">
        <v>82</v>
      </c>
      <c r="N31" s="52" t="s">
        <v>140</v>
      </c>
      <c r="O31" s="52">
        <v>409</v>
      </c>
      <c r="P31" s="52">
        <v>99</v>
      </c>
      <c r="Q31" s="52" t="s">
        <v>192</v>
      </c>
      <c r="R31" s="52" t="s">
        <v>193</v>
      </c>
      <c r="T31" s="52" t="s">
        <v>192</v>
      </c>
      <c r="U31" s="52" t="s">
        <v>192</v>
      </c>
      <c r="W31" s="52">
        <v>25</v>
      </c>
      <c r="X31" s="52">
        <v>25</v>
      </c>
      <c r="Y31" s="52">
        <v>0</v>
      </c>
      <c r="Z31" s="53">
        <v>50</v>
      </c>
      <c r="AA31" s="52">
        <v>33</v>
      </c>
      <c r="AB31" s="52">
        <v>45</v>
      </c>
      <c r="AC31" s="52">
        <v>12</v>
      </c>
      <c r="AD31" s="53">
        <v>57</v>
      </c>
      <c r="AE31" s="52">
        <v>60</v>
      </c>
      <c r="AF31" s="52">
        <v>68</v>
      </c>
      <c r="AG31" s="52">
        <v>8</v>
      </c>
      <c r="AH31" s="53">
        <v>152</v>
      </c>
      <c r="AI31" s="52">
        <v>58</v>
      </c>
      <c r="AJ31" s="52">
        <v>69</v>
      </c>
      <c r="AK31" s="52">
        <v>11</v>
      </c>
      <c r="AL31" s="53">
        <v>80</v>
      </c>
      <c r="AM31" s="52">
        <v>46</v>
      </c>
      <c r="AN31" s="52">
        <v>49</v>
      </c>
      <c r="AO31" s="52">
        <v>3</v>
      </c>
      <c r="AP31" s="53">
        <v>52</v>
      </c>
      <c r="AQ31" s="52">
        <v>29</v>
      </c>
      <c r="AR31" s="52">
        <v>25</v>
      </c>
      <c r="AS31" s="52">
        <v>0</v>
      </c>
      <c r="AT31" s="53">
        <v>25</v>
      </c>
      <c r="AU31" s="52">
        <v>416</v>
      </c>
      <c r="AV31" s="52" t="s">
        <v>1455</v>
      </c>
      <c r="AW31" s="52">
        <v>825</v>
      </c>
      <c r="AX31" s="52" t="s">
        <v>192</v>
      </c>
      <c r="AY31" s="53" t="s">
        <v>110</v>
      </c>
      <c r="AZ31" s="52" t="s">
        <v>116</v>
      </c>
      <c r="BA31" s="52" t="s">
        <v>110</v>
      </c>
      <c r="BB31" s="52" t="s">
        <v>110</v>
      </c>
      <c r="BC31" s="52" t="s">
        <v>116</v>
      </c>
      <c r="BD31" s="52" t="s">
        <v>110</v>
      </c>
      <c r="BE31" s="52" t="s">
        <v>116</v>
      </c>
      <c r="BF31" s="52" t="s">
        <v>116</v>
      </c>
      <c r="BG31" s="52" t="s">
        <v>116</v>
      </c>
      <c r="BH31" s="52" t="s">
        <v>110</v>
      </c>
      <c r="BI31" s="52" t="s">
        <v>110</v>
      </c>
      <c r="BJ31" s="52" t="s">
        <v>110</v>
      </c>
      <c r="BK31" s="52" t="s">
        <v>193</v>
      </c>
      <c r="BL31" s="52" t="s">
        <v>475</v>
      </c>
      <c r="BM31" s="54">
        <v>88.069900000000004</v>
      </c>
      <c r="BN31" s="54">
        <v>99.620059999999995</v>
      </c>
      <c r="BO31" s="52">
        <v>5</v>
      </c>
      <c r="BP31" s="52" t="s">
        <v>192</v>
      </c>
    </row>
    <row r="32" spans="1:68">
      <c r="A32" s="51" t="s">
        <v>1482</v>
      </c>
      <c r="B32" s="51" t="s">
        <v>1373</v>
      </c>
      <c r="C32" s="51" t="s">
        <v>530</v>
      </c>
      <c r="D32" s="51" t="s">
        <v>884</v>
      </c>
      <c r="E32" s="51" t="s">
        <v>508</v>
      </c>
      <c r="F32" s="52">
        <v>49</v>
      </c>
      <c r="G32" s="52">
        <v>76</v>
      </c>
      <c r="H32" s="52">
        <v>89</v>
      </c>
      <c r="I32" s="52">
        <v>44</v>
      </c>
      <c r="J32" s="52">
        <v>55</v>
      </c>
      <c r="K32" s="52">
        <v>77</v>
      </c>
      <c r="L32" s="52">
        <v>44</v>
      </c>
      <c r="M32" s="52">
        <v>67</v>
      </c>
      <c r="N32" s="52" t="s">
        <v>141</v>
      </c>
      <c r="O32" s="52">
        <v>511</v>
      </c>
      <c r="P32" s="52">
        <v>99</v>
      </c>
      <c r="Q32" s="52" t="s">
        <v>193</v>
      </c>
      <c r="R32" s="52" t="s">
        <v>193</v>
      </c>
      <c r="S32" s="52" t="s">
        <v>193</v>
      </c>
      <c r="T32" s="52" t="s">
        <v>192</v>
      </c>
      <c r="U32" s="52" t="s">
        <v>192</v>
      </c>
      <c r="W32" s="52">
        <v>47</v>
      </c>
      <c r="X32" s="52">
        <v>66</v>
      </c>
      <c r="Y32" s="52">
        <v>19</v>
      </c>
      <c r="Z32" s="53">
        <v>170</v>
      </c>
      <c r="AA32" s="52">
        <v>57</v>
      </c>
      <c r="AB32" s="52">
        <v>53</v>
      </c>
      <c r="AC32" s="52">
        <v>0</v>
      </c>
      <c r="AD32" s="53">
        <v>53</v>
      </c>
      <c r="AE32" s="52">
        <v>80</v>
      </c>
      <c r="AF32" s="52">
        <v>80</v>
      </c>
      <c r="AG32" s="52">
        <v>0</v>
      </c>
      <c r="AH32" s="53">
        <v>160</v>
      </c>
      <c r="AI32" s="52">
        <v>70</v>
      </c>
      <c r="AJ32" s="52">
        <v>70</v>
      </c>
      <c r="AK32" s="52">
        <v>0</v>
      </c>
      <c r="AL32" s="53">
        <v>70</v>
      </c>
      <c r="AM32" s="52">
        <v>75</v>
      </c>
      <c r="AN32" s="52">
        <v>77</v>
      </c>
      <c r="AO32" s="52">
        <v>2</v>
      </c>
      <c r="AP32" s="53">
        <v>79</v>
      </c>
      <c r="AQ32" s="52">
        <v>60</v>
      </c>
      <c r="AR32" s="52">
        <v>64</v>
      </c>
      <c r="AS32" s="52">
        <v>4</v>
      </c>
      <c r="AT32" s="53">
        <v>68</v>
      </c>
      <c r="AU32" s="52">
        <v>600</v>
      </c>
      <c r="AV32" s="52" t="s">
        <v>1455</v>
      </c>
      <c r="AW32" s="52">
        <v>1111</v>
      </c>
      <c r="AX32" s="52" t="s">
        <v>193</v>
      </c>
      <c r="AY32" s="53" t="s">
        <v>114</v>
      </c>
      <c r="AZ32" s="52" t="s">
        <v>112</v>
      </c>
      <c r="BA32" s="52" t="s">
        <v>114</v>
      </c>
      <c r="BB32" s="52" t="s">
        <v>112</v>
      </c>
      <c r="BC32" s="52" t="s">
        <v>114</v>
      </c>
      <c r="BD32" s="52" t="s">
        <v>114</v>
      </c>
      <c r="BE32" s="52" t="s">
        <v>114</v>
      </c>
      <c r="BF32" s="52" t="s">
        <v>114</v>
      </c>
      <c r="BG32" s="52" t="s">
        <v>112</v>
      </c>
      <c r="BH32" s="52" t="s">
        <v>112</v>
      </c>
      <c r="BI32" s="52" t="s">
        <v>112</v>
      </c>
      <c r="BJ32" s="52" t="s">
        <v>112</v>
      </c>
      <c r="BK32" s="52" t="s">
        <v>193</v>
      </c>
      <c r="BL32" s="52" t="s">
        <v>475</v>
      </c>
      <c r="BM32" s="54">
        <v>47.090269999999997</v>
      </c>
      <c r="BN32" s="54">
        <v>80.371179999999995</v>
      </c>
      <c r="BO32" s="52">
        <v>5</v>
      </c>
      <c r="BP32" s="52" t="s">
        <v>193</v>
      </c>
    </row>
    <row r="33" spans="1:68">
      <c r="A33" s="51" t="s">
        <v>1483</v>
      </c>
      <c r="B33" s="51" t="s">
        <v>1373</v>
      </c>
      <c r="C33" s="51" t="s">
        <v>530</v>
      </c>
      <c r="D33" s="51" t="s">
        <v>885</v>
      </c>
      <c r="E33" s="51" t="s">
        <v>509</v>
      </c>
      <c r="F33" s="52">
        <v>57</v>
      </c>
      <c r="G33" s="52">
        <v>82</v>
      </c>
      <c r="H33" s="52">
        <v>90</v>
      </c>
      <c r="I33" s="52">
        <v>39</v>
      </c>
      <c r="J33" s="52">
        <v>58</v>
      </c>
      <c r="K33" s="52">
        <v>78</v>
      </c>
      <c r="L33" s="52">
        <v>55</v>
      </c>
      <c r="M33" s="52">
        <v>64</v>
      </c>
      <c r="N33" s="52" t="s">
        <v>141</v>
      </c>
      <c r="O33" s="52">
        <v>533</v>
      </c>
      <c r="P33" s="52">
        <v>99</v>
      </c>
      <c r="Q33" s="52" t="s">
        <v>192</v>
      </c>
      <c r="R33" s="52" t="s">
        <v>192</v>
      </c>
      <c r="T33" s="52" t="s">
        <v>192</v>
      </c>
      <c r="U33" s="52" t="s">
        <v>192</v>
      </c>
      <c r="W33" s="52">
        <v>45</v>
      </c>
      <c r="X33" s="52">
        <v>48</v>
      </c>
      <c r="Y33" s="52">
        <v>3</v>
      </c>
      <c r="Z33" s="53">
        <v>102</v>
      </c>
      <c r="AA33" s="52">
        <v>61</v>
      </c>
      <c r="AB33" s="52">
        <v>57</v>
      </c>
      <c r="AC33" s="52">
        <v>0</v>
      </c>
      <c r="AD33" s="53">
        <v>57</v>
      </c>
      <c r="AE33" s="52">
        <v>93</v>
      </c>
      <c r="AF33" s="52">
        <v>94</v>
      </c>
      <c r="AG33" s="52">
        <v>1</v>
      </c>
      <c r="AH33" s="53">
        <v>190</v>
      </c>
      <c r="AI33" s="52">
        <v>84</v>
      </c>
      <c r="AJ33" s="52">
        <v>95</v>
      </c>
      <c r="AK33" s="52">
        <v>11</v>
      </c>
      <c r="AL33" s="53">
        <v>100</v>
      </c>
      <c r="AM33" s="52">
        <v>67</v>
      </c>
      <c r="AN33" s="52">
        <v>76</v>
      </c>
      <c r="AO33" s="52">
        <v>9</v>
      </c>
      <c r="AP33" s="53">
        <v>85</v>
      </c>
      <c r="AQ33" s="52">
        <v>53</v>
      </c>
      <c r="AR33" s="52">
        <v>62</v>
      </c>
      <c r="AS33" s="52">
        <v>9</v>
      </c>
      <c r="AT33" s="53">
        <v>71</v>
      </c>
      <c r="AU33" s="52">
        <v>605</v>
      </c>
      <c r="AV33" s="52" t="s">
        <v>1455</v>
      </c>
      <c r="AW33" s="52">
        <v>1138</v>
      </c>
      <c r="AX33" s="52" t="s">
        <v>192</v>
      </c>
      <c r="AY33" s="53" t="s">
        <v>132</v>
      </c>
      <c r="AZ33" s="52" t="s">
        <v>114</v>
      </c>
      <c r="BA33" s="52" t="s">
        <v>132</v>
      </c>
      <c r="BB33" s="52" t="s">
        <v>112</v>
      </c>
      <c r="BC33" s="52" t="s">
        <v>114</v>
      </c>
      <c r="BD33" s="52" t="s">
        <v>112</v>
      </c>
      <c r="BE33" s="52" t="s">
        <v>112</v>
      </c>
      <c r="BF33" s="52"/>
      <c r="BG33" s="52"/>
      <c r="BH33" s="52"/>
      <c r="BI33" s="52"/>
      <c r="BJ33" s="52"/>
      <c r="BK33" s="52" t="s">
        <v>193</v>
      </c>
      <c r="BL33" s="52" t="s">
        <v>475</v>
      </c>
      <c r="BM33" s="54">
        <v>46.374940000000002</v>
      </c>
      <c r="BN33" s="54">
        <v>83.826679999999996</v>
      </c>
      <c r="BO33" s="52">
        <v>5</v>
      </c>
      <c r="BP33" s="52" t="s">
        <v>192</v>
      </c>
    </row>
    <row r="34" spans="1:68">
      <c r="A34" s="51" t="s">
        <v>1484</v>
      </c>
      <c r="B34" s="51" t="s">
        <v>1373</v>
      </c>
      <c r="C34" s="51" t="s">
        <v>530</v>
      </c>
      <c r="D34" s="51" t="s">
        <v>886</v>
      </c>
      <c r="E34" s="51" t="s">
        <v>510</v>
      </c>
      <c r="F34" s="52">
        <v>17</v>
      </c>
      <c r="G34" s="52">
        <v>47</v>
      </c>
      <c r="H34" s="52">
        <v>79</v>
      </c>
      <c r="I34" s="52">
        <v>18</v>
      </c>
      <c r="J34" s="52">
        <v>38</v>
      </c>
      <c r="K34" s="52">
        <v>72</v>
      </c>
      <c r="L34" s="52">
        <v>43</v>
      </c>
      <c r="M34" s="52">
        <v>72</v>
      </c>
      <c r="N34" s="52" t="s">
        <v>140</v>
      </c>
      <c r="O34" s="52">
        <v>386</v>
      </c>
      <c r="P34" s="52">
        <v>99</v>
      </c>
      <c r="Q34" s="52" t="s">
        <v>192</v>
      </c>
      <c r="R34" s="52" t="s">
        <v>193</v>
      </c>
      <c r="T34" s="52" t="s">
        <v>192</v>
      </c>
      <c r="U34" s="52" t="s">
        <v>192</v>
      </c>
      <c r="W34" s="52">
        <v>16</v>
      </c>
      <c r="X34" s="52">
        <v>26</v>
      </c>
      <c r="Y34" s="52">
        <v>10</v>
      </c>
      <c r="Z34" s="53">
        <v>72</v>
      </c>
      <c r="AA34" s="52">
        <v>12</v>
      </c>
      <c r="AB34" s="52">
        <v>32</v>
      </c>
      <c r="AC34" s="52">
        <v>20</v>
      </c>
      <c r="AD34" s="53">
        <v>52</v>
      </c>
      <c r="AE34" s="52">
        <v>60</v>
      </c>
      <c r="AF34" s="52">
        <v>65</v>
      </c>
      <c r="AG34" s="52">
        <v>5</v>
      </c>
      <c r="AH34" s="53">
        <v>140</v>
      </c>
      <c r="AI34" s="52">
        <v>56</v>
      </c>
      <c r="AJ34" s="52">
        <v>62</v>
      </c>
      <c r="AK34" s="52">
        <v>6</v>
      </c>
      <c r="AL34" s="53">
        <v>68</v>
      </c>
      <c r="AM34" s="52">
        <v>54</v>
      </c>
      <c r="AN34" s="52">
        <v>63</v>
      </c>
      <c r="AO34" s="52">
        <v>9</v>
      </c>
      <c r="AP34" s="53">
        <v>72</v>
      </c>
      <c r="AQ34" s="52">
        <v>27</v>
      </c>
      <c r="AR34" s="52">
        <v>30</v>
      </c>
      <c r="AS34" s="52">
        <v>3</v>
      </c>
      <c r="AT34" s="53">
        <v>33</v>
      </c>
      <c r="AU34" s="52">
        <v>437</v>
      </c>
      <c r="AV34" s="52" t="s">
        <v>1455</v>
      </c>
      <c r="AW34" s="52">
        <v>823</v>
      </c>
      <c r="AX34" s="52" t="s">
        <v>192</v>
      </c>
      <c r="AY34" s="53" t="s">
        <v>110</v>
      </c>
      <c r="AZ34" s="52" t="s">
        <v>110</v>
      </c>
      <c r="BA34" s="52" t="s">
        <v>116</v>
      </c>
      <c r="BB34" s="52" t="s">
        <v>116</v>
      </c>
      <c r="BC34" s="52" t="s">
        <v>110</v>
      </c>
      <c r="BD34" s="52" t="s">
        <v>110</v>
      </c>
      <c r="BE34" s="52" t="s">
        <v>110</v>
      </c>
      <c r="BF34" s="52" t="s">
        <v>110</v>
      </c>
      <c r="BG34" s="52" t="s">
        <v>116</v>
      </c>
      <c r="BH34" s="52" t="s">
        <v>110</v>
      </c>
      <c r="BI34" s="52" t="s">
        <v>110</v>
      </c>
      <c r="BJ34" s="52" t="s">
        <v>110</v>
      </c>
      <c r="BK34" s="52" t="s">
        <v>193</v>
      </c>
      <c r="BL34" s="52" t="s">
        <v>475</v>
      </c>
      <c r="BM34" s="54">
        <v>70.934030000000007</v>
      </c>
      <c r="BN34" s="54">
        <v>99.477459999999994</v>
      </c>
      <c r="BO34" s="52">
        <v>5</v>
      </c>
      <c r="BP34" s="52" t="s">
        <v>192</v>
      </c>
    </row>
    <row r="35" spans="1:68">
      <c r="A35" s="51" t="s">
        <v>1485</v>
      </c>
      <c r="B35" s="51" t="s">
        <v>1373</v>
      </c>
      <c r="C35" s="51" t="s">
        <v>530</v>
      </c>
      <c r="D35" s="51" t="s">
        <v>887</v>
      </c>
      <c r="E35" s="51" t="s">
        <v>511</v>
      </c>
      <c r="F35" s="52">
        <v>62</v>
      </c>
      <c r="G35" s="52">
        <v>85</v>
      </c>
      <c r="H35" s="52">
        <v>94</v>
      </c>
      <c r="I35" s="52">
        <v>36</v>
      </c>
      <c r="J35" s="52">
        <v>62</v>
      </c>
      <c r="K35" s="52">
        <v>81</v>
      </c>
      <c r="L35" s="52">
        <v>55</v>
      </c>
      <c r="M35" s="52">
        <v>74</v>
      </c>
      <c r="N35" s="52" t="s">
        <v>140</v>
      </c>
      <c r="O35" s="52">
        <v>549</v>
      </c>
      <c r="P35" s="52">
        <v>100</v>
      </c>
      <c r="Q35" s="52" t="s">
        <v>192</v>
      </c>
      <c r="R35" s="52" t="s">
        <v>192</v>
      </c>
      <c r="T35" s="52" t="s">
        <v>192</v>
      </c>
      <c r="U35" s="52" t="s">
        <v>192</v>
      </c>
      <c r="W35" s="52">
        <v>33</v>
      </c>
      <c r="X35" s="52">
        <v>50</v>
      </c>
      <c r="Y35" s="52">
        <v>17</v>
      </c>
      <c r="Z35" s="53">
        <v>134</v>
      </c>
      <c r="AA35" s="52">
        <v>61</v>
      </c>
      <c r="AB35" s="52">
        <v>85</v>
      </c>
      <c r="AC35" s="52">
        <v>20</v>
      </c>
      <c r="AD35" s="53">
        <v>100</v>
      </c>
      <c r="AE35" s="52">
        <v>93</v>
      </c>
      <c r="AF35" s="52">
        <v>95</v>
      </c>
      <c r="AG35" s="52">
        <v>2</v>
      </c>
      <c r="AH35" s="53">
        <v>194</v>
      </c>
      <c r="AI35" s="52">
        <v>86</v>
      </c>
      <c r="AJ35" s="52">
        <v>86</v>
      </c>
      <c r="AK35" s="52">
        <v>0</v>
      </c>
      <c r="AL35" s="53">
        <v>86</v>
      </c>
      <c r="AM35" s="52">
        <v>61</v>
      </c>
      <c r="AN35" s="52">
        <v>75</v>
      </c>
      <c r="AO35" s="52">
        <v>14</v>
      </c>
      <c r="AP35" s="53">
        <v>89</v>
      </c>
      <c r="AQ35" s="52">
        <v>41</v>
      </c>
      <c r="AR35" s="52">
        <v>54</v>
      </c>
      <c r="AS35" s="52">
        <v>13</v>
      </c>
      <c r="AT35" s="53">
        <v>67</v>
      </c>
      <c r="AU35" s="52">
        <v>670</v>
      </c>
      <c r="AV35" s="52" t="s">
        <v>1455</v>
      </c>
      <c r="AW35" s="52">
        <v>1219</v>
      </c>
      <c r="AX35" s="52" t="s">
        <v>192</v>
      </c>
      <c r="AY35" s="53" t="s">
        <v>132</v>
      </c>
      <c r="AZ35" s="52" t="s">
        <v>132</v>
      </c>
      <c r="BA35" s="52" t="s">
        <v>132</v>
      </c>
      <c r="BB35" s="52" t="s">
        <v>114</v>
      </c>
      <c r="BC35" s="52" t="s">
        <v>132</v>
      </c>
      <c r="BD35" s="52" t="s">
        <v>114</v>
      </c>
      <c r="BE35" s="52" t="s">
        <v>112</v>
      </c>
      <c r="BF35" s="52" t="s">
        <v>112</v>
      </c>
      <c r="BG35" s="52" t="s">
        <v>112</v>
      </c>
      <c r="BH35" s="52" t="s">
        <v>196</v>
      </c>
      <c r="BI35" s="52"/>
      <c r="BJ35" s="52"/>
      <c r="BK35" s="52" t="s">
        <v>193</v>
      </c>
      <c r="BL35" s="52" t="s">
        <v>475</v>
      </c>
      <c r="BM35" s="54">
        <v>67.179479999999998</v>
      </c>
      <c r="BN35" s="54">
        <v>96.089740000000006</v>
      </c>
      <c r="BO35" s="52">
        <v>5</v>
      </c>
      <c r="BP35" s="52" t="s">
        <v>192</v>
      </c>
    </row>
    <row r="36" spans="1:68">
      <c r="A36" s="51" t="s">
        <v>1486</v>
      </c>
      <c r="B36" s="51" t="s">
        <v>1373</v>
      </c>
      <c r="C36" s="51" t="s">
        <v>530</v>
      </c>
      <c r="D36" s="51" t="s">
        <v>888</v>
      </c>
      <c r="E36" s="51" t="s">
        <v>512</v>
      </c>
      <c r="F36" s="52">
        <v>19</v>
      </c>
      <c r="G36" s="52">
        <v>55</v>
      </c>
      <c r="H36" s="52">
        <v>85</v>
      </c>
      <c r="I36" s="52">
        <v>17</v>
      </c>
      <c r="J36" s="52">
        <v>37</v>
      </c>
      <c r="K36" s="52">
        <v>73</v>
      </c>
      <c r="L36" s="52">
        <v>46</v>
      </c>
      <c r="M36" s="52">
        <v>74</v>
      </c>
      <c r="N36" s="52" t="s">
        <v>140</v>
      </c>
      <c r="O36" s="52">
        <v>406</v>
      </c>
      <c r="P36" s="52">
        <v>100</v>
      </c>
      <c r="Q36" s="52" t="s">
        <v>193</v>
      </c>
      <c r="R36" s="52" t="s">
        <v>193</v>
      </c>
      <c r="S36" s="52" t="s">
        <v>192</v>
      </c>
      <c r="T36" s="52" t="s">
        <v>192</v>
      </c>
      <c r="U36" s="52" t="s">
        <v>192</v>
      </c>
      <c r="W36" s="52">
        <v>19</v>
      </c>
      <c r="X36" s="52">
        <v>36</v>
      </c>
      <c r="Y36" s="52">
        <v>17</v>
      </c>
      <c r="Z36" s="53">
        <v>106</v>
      </c>
      <c r="AA36" s="52">
        <v>28</v>
      </c>
      <c r="AB36" s="52">
        <v>10</v>
      </c>
      <c r="AC36" s="52">
        <v>-5</v>
      </c>
      <c r="AD36" s="53">
        <v>5</v>
      </c>
      <c r="AE36" s="52">
        <v>67</v>
      </c>
      <c r="AF36" s="52">
        <v>72</v>
      </c>
      <c r="AG36" s="52">
        <v>5</v>
      </c>
      <c r="AH36" s="53">
        <v>154</v>
      </c>
      <c r="AI36" s="52">
        <v>60</v>
      </c>
      <c r="AJ36" s="52">
        <v>66</v>
      </c>
      <c r="AK36" s="52">
        <v>6</v>
      </c>
      <c r="AL36" s="53">
        <v>72</v>
      </c>
      <c r="AM36" s="52">
        <v>62</v>
      </c>
      <c r="AN36" s="52">
        <v>66</v>
      </c>
      <c r="AO36" s="52">
        <v>4</v>
      </c>
      <c r="AP36" s="53">
        <v>70</v>
      </c>
      <c r="AQ36" s="52">
        <v>30</v>
      </c>
      <c r="AR36" s="52">
        <v>32</v>
      </c>
      <c r="AS36" s="52">
        <v>2</v>
      </c>
      <c r="AT36" s="53">
        <v>34</v>
      </c>
      <c r="AU36" s="52">
        <v>441</v>
      </c>
      <c r="AV36" s="52" t="s">
        <v>1455</v>
      </c>
      <c r="AW36" s="52">
        <v>847</v>
      </c>
      <c r="AX36" s="52" t="s">
        <v>192</v>
      </c>
      <c r="AY36" s="53" t="s">
        <v>110</v>
      </c>
      <c r="AZ36" s="52" t="s">
        <v>116</v>
      </c>
      <c r="BA36" s="52" t="s">
        <v>110</v>
      </c>
      <c r="BB36" s="52" t="s">
        <v>116</v>
      </c>
      <c r="BC36" s="52" t="s">
        <v>110</v>
      </c>
      <c r="BD36" s="52" t="s">
        <v>110</v>
      </c>
      <c r="BE36" s="52" t="s">
        <v>110</v>
      </c>
      <c r="BF36" s="52" t="s">
        <v>116</v>
      </c>
      <c r="BG36" s="52" t="s">
        <v>116</v>
      </c>
      <c r="BH36" s="52" t="s">
        <v>110</v>
      </c>
      <c r="BI36" s="52" t="s">
        <v>110</v>
      </c>
      <c r="BJ36" s="52" t="s">
        <v>110</v>
      </c>
      <c r="BK36" s="52" t="s">
        <v>193</v>
      </c>
      <c r="BL36" s="52" t="s">
        <v>475</v>
      </c>
      <c r="BM36" s="54">
        <v>82.824650000000005</v>
      </c>
      <c r="BN36" s="54">
        <v>99.700770000000006</v>
      </c>
      <c r="BO36" s="52">
        <v>5</v>
      </c>
      <c r="BP36" s="52" t="s">
        <v>192</v>
      </c>
    </row>
    <row r="37" spans="1:68">
      <c r="A37" s="51" t="s">
        <v>1487</v>
      </c>
      <c r="B37" s="51" t="s">
        <v>1373</v>
      </c>
      <c r="C37" s="51" t="s">
        <v>530</v>
      </c>
      <c r="D37" s="51" t="s">
        <v>889</v>
      </c>
      <c r="E37" s="51" t="s">
        <v>513</v>
      </c>
      <c r="F37" s="52">
        <v>63</v>
      </c>
      <c r="G37" s="52">
        <v>84</v>
      </c>
      <c r="H37" s="52">
        <v>88</v>
      </c>
      <c r="I37" s="52">
        <v>49</v>
      </c>
      <c r="J37" s="52">
        <v>59</v>
      </c>
      <c r="K37" s="52">
        <v>79</v>
      </c>
      <c r="L37" s="52">
        <v>44</v>
      </c>
      <c r="M37" s="52">
        <v>65</v>
      </c>
      <c r="N37" s="52" t="s">
        <v>141</v>
      </c>
      <c r="O37" s="52">
        <v>541</v>
      </c>
      <c r="P37" s="52">
        <v>99</v>
      </c>
      <c r="Q37" s="52" t="s">
        <v>192</v>
      </c>
      <c r="R37" s="52" t="s">
        <v>193</v>
      </c>
      <c r="S37" s="52" t="s">
        <v>193</v>
      </c>
      <c r="T37" s="52" t="s">
        <v>192</v>
      </c>
      <c r="U37" s="52" t="s">
        <v>192</v>
      </c>
      <c r="W37" s="52">
        <v>68</v>
      </c>
      <c r="X37" s="52">
        <v>73</v>
      </c>
      <c r="Y37" s="52">
        <v>5</v>
      </c>
      <c r="Z37" s="53">
        <v>156</v>
      </c>
      <c r="AA37" s="52">
        <v>87</v>
      </c>
      <c r="AB37" s="52">
        <v>91</v>
      </c>
      <c r="AC37" s="52">
        <v>4</v>
      </c>
      <c r="AD37" s="53">
        <v>95</v>
      </c>
      <c r="AE37" s="52">
        <v>84</v>
      </c>
      <c r="AF37" s="52">
        <v>88</v>
      </c>
      <c r="AG37" s="52">
        <v>4</v>
      </c>
      <c r="AH37" s="53">
        <v>184</v>
      </c>
      <c r="AI37" s="52">
        <v>68</v>
      </c>
      <c r="AJ37" s="52">
        <v>71</v>
      </c>
      <c r="AK37" s="52">
        <v>3</v>
      </c>
      <c r="AL37" s="53">
        <v>74</v>
      </c>
      <c r="AM37" s="52">
        <v>83</v>
      </c>
      <c r="AN37" s="52">
        <v>86</v>
      </c>
      <c r="AO37" s="52">
        <v>3</v>
      </c>
      <c r="AP37" s="53">
        <v>89</v>
      </c>
      <c r="AQ37" s="52">
        <v>71</v>
      </c>
      <c r="AR37" s="52">
        <v>76</v>
      </c>
      <c r="AS37" s="52">
        <v>5</v>
      </c>
      <c r="AT37" s="53">
        <v>81</v>
      </c>
      <c r="AU37" s="52">
        <v>679</v>
      </c>
      <c r="AV37" s="52" t="s">
        <v>1455</v>
      </c>
      <c r="AW37" s="52">
        <v>1220</v>
      </c>
      <c r="AX37" s="52" t="s">
        <v>192</v>
      </c>
      <c r="AY37" s="53" t="s">
        <v>114</v>
      </c>
      <c r="AZ37" s="52" t="s">
        <v>132</v>
      </c>
      <c r="BA37" s="52" t="s">
        <v>132</v>
      </c>
      <c r="BB37" s="52" t="s">
        <v>114</v>
      </c>
      <c r="BC37" s="52" t="s">
        <v>132</v>
      </c>
      <c r="BD37" s="52" t="s">
        <v>132</v>
      </c>
      <c r="BE37" s="52" t="s">
        <v>114</v>
      </c>
      <c r="BF37" s="52" t="s">
        <v>132</v>
      </c>
      <c r="BG37" s="52" t="s">
        <v>132</v>
      </c>
      <c r="BH37" s="52" t="s">
        <v>132</v>
      </c>
      <c r="BI37" s="52" t="s">
        <v>112</v>
      </c>
      <c r="BJ37" s="52" t="s">
        <v>112</v>
      </c>
      <c r="BK37" s="52" t="s">
        <v>193</v>
      </c>
      <c r="BL37" s="52" t="s">
        <v>475</v>
      </c>
      <c r="BM37" s="54">
        <v>23.123989999999999</v>
      </c>
      <c r="BN37" s="54">
        <v>59.903379999999999</v>
      </c>
      <c r="BO37" s="52">
        <v>5</v>
      </c>
      <c r="BP37" s="52" t="s">
        <v>193</v>
      </c>
    </row>
    <row r="38" spans="1:68">
      <c r="A38" s="51" t="s">
        <v>1488</v>
      </c>
      <c r="B38" s="51" t="s">
        <v>1373</v>
      </c>
      <c r="C38" s="51" t="s">
        <v>530</v>
      </c>
      <c r="D38" s="51" t="s">
        <v>890</v>
      </c>
      <c r="E38" s="51" t="s">
        <v>514</v>
      </c>
      <c r="F38" s="52">
        <v>32</v>
      </c>
      <c r="G38" s="52">
        <v>67</v>
      </c>
      <c r="H38" s="52">
        <v>88</v>
      </c>
      <c r="I38" s="52">
        <v>29</v>
      </c>
      <c r="J38" s="52">
        <v>51</v>
      </c>
      <c r="K38" s="52">
        <v>78</v>
      </c>
      <c r="L38" s="52">
        <v>55</v>
      </c>
      <c r="M38" s="52">
        <v>79</v>
      </c>
      <c r="N38" s="52" t="s">
        <v>140</v>
      </c>
      <c r="O38" s="52">
        <v>479</v>
      </c>
      <c r="P38" s="52">
        <v>99</v>
      </c>
      <c r="Q38" s="52" t="s">
        <v>192</v>
      </c>
      <c r="R38" s="52" t="s">
        <v>192</v>
      </c>
      <c r="T38" s="52" t="s">
        <v>192</v>
      </c>
      <c r="U38" s="52" t="s">
        <v>192</v>
      </c>
      <c r="W38" s="52">
        <v>37</v>
      </c>
      <c r="X38" s="52">
        <v>35</v>
      </c>
      <c r="Y38" s="52">
        <v>0</v>
      </c>
      <c r="Z38" s="53">
        <v>70</v>
      </c>
      <c r="AA38" s="52">
        <v>55</v>
      </c>
      <c r="AB38" s="52">
        <v>59</v>
      </c>
      <c r="AC38" s="52">
        <v>4</v>
      </c>
      <c r="AD38" s="53">
        <v>63</v>
      </c>
      <c r="AE38" s="52">
        <v>69</v>
      </c>
      <c r="AF38" s="52">
        <v>73</v>
      </c>
      <c r="AG38" s="52">
        <v>4</v>
      </c>
      <c r="AH38" s="53">
        <v>154</v>
      </c>
      <c r="AI38" s="52">
        <v>64</v>
      </c>
      <c r="AJ38" s="52">
        <v>64</v>
      </c>
      <c r="AK38" s="52">
        <v>0</v>
      </c>
      <c r="AL38" s="53">
        <v>64</v>
      </c>
      <c r="AM38" s="52">
        <v>58</v>
      </c>
      <c r="AN38" s="52">
        <v>67</v>
      </c>
      <c r="AO38" s="52">
        <v>9</v>
      </c>
      <c r="AP38" s="53">
        <v>76</v>
      </c>
      <c r="AQ38" s="52">
        <v>36</v>
      </c>
      <c r="AR38" s="52">
        <v>39</v>
      </c>
      <c r="AS38" s="52">
        <v>3</v>
      </c>
      <c r="AT38" s="53">
        <v>42</v>
      </c>
      <c r="AU38" s="52">
        <v>469</v>
      </c>
      <c r="AV38" s="52" t="s">
        <v>1455</v>
      </c>
      <c r="AW38" s="52">
        <v>948</v>
      </c>
      <c r="AX38" s="52" t="s">
        <v>193</v>
      </c>
      <c r="AY38" s="53" t="s">
        <v>112</v>
      </c>
      <c r="AZ38" s="52" t="s">
        <v>112</v>
      </c>
      <c r="BA38" s="52" t="s">
        <v>112</v>
      </c>
      <c r="BB38" s="52" t="s">
        <v>110</v>
      </c>
      <c r="BC38" s="52" t="s">
        <v>112</v>
      </c>
      <c r="BD38" s="52" t="s">
        <v>112</v>
      </c>
      <c r="BE38" s="52" t="s">
        <v>112</v>
      </c>
      <c r="BF38" s="52" t="s">
        <v>110</v>
      </c>
      <c r="BG38" s="52" t="s">
        <v>110</v>
      </c>
      <c r="BH38" s="52" t="s">
        <v>110</v>
      </c>
      <c r="BI38" s="52" t="s">
        <v>110</v>
      </c>
      <c r="BJ38" s="52" t="s">
        <v>110</v>
      </c>
      <c r="BK38" s="52" t="s">
        <v>193</v>
      </c>
      <c r="BL38" s="52" t="s">
        <v>475</v>
      </c>
      <c r="BM38" s="54">
        <v>86.645179999999996</v>
      </c>
      <c r="BN38" s="54">
        <v>98.030789999999996</v>
      </c>
      <c r="BO38" s="52">
        <v>5</v>
      </c>
      <c r="BP38" s="52" t="s">
        <v>192</v>
      </c>
    </row>
    <row r="39" spans="1:68">
      <c r="A39" s="51" t="s">
        <v>1489</v>
      </c>
      <c r="B39" s="51" t="s">
        <v>1373</v>
      </c>
      <c r="C39" s="51" t="s">
        <v>530</v>
      </c>
      <c r="D39" s="51" t="s">
        <v>891</v>
      </c>
      <c r="E39" s="51" t="s">
        <v>515</v>
      </c>
      <c r="F39" s="52">
        <v>40</v>
      </c>
      <c r="G39" s="52">
        <v>75</v>
      </c>
      <c r="H39" s="52">
        <v>88</v>
      </c>
      <c r="I39" s="52">
        <v>29</v>
      </c>
      <c r="J39" s="52">
        <v>52</v>
      </c>
      <c r="K39" s="52">
        <v>81</v>
      </c>
      <c r="L39" s="52">
        <v>43</v>
      </c>
      <c r="M39" s="52">
        <v>79</v>
      </c>
      <c r="N39" s="52" t="s">
        <v>141</v>
      </c>
      <c r="O39" s="52">
        <v>497</v>
      </c>
      <c r="P39" s="52">
        <v>99</v>
      </c>
      <c r="Q39" s="52" t="s">
        <v>192</v>
      </c>
      <c r="R39" s="52" t="s">
        <v>193</v>
      </c>
      <c r="S39" s="52" t="s">
        <v>193</v>
      </c>
      <c r="T39" s="52" t="s">
        <v>192</v>
      </c>
      <c r="U39" s="52" t="s">
        <v>192</v>
      </c>
      <c r="W39" s="52">
        <v>24</v>
      </c>
      <c r="X39" s="52">
        <v>33</v>
      </c>
      <c r="Y39" s="52">
        <v>9</v>
      </c>
      <c r="Z39" s="53">
        <v>84</v>
      </c>
      <c r="AA39" s="52">
        <v>58</v>
      </c>
      <c r="AB39" s="52">
        <v>54</v>
      </c>
      <c r="AC39" s="52">
        <v>0</v>
      </c>
      <c r="AD39" s="53">
        <v>54</v>
      </c>
      <c r="AE39" s="52">
        <v>70</v>
      </c>
      <c r="AF39" s="52">
        <v>81</v>
      </c>
      <c r="AG39" s="52">
        <v>11</v>
      </c>
      <c r="AH39" s="53">
        <v>184</v>
      </c>
      <c r="AI39" s="52">
        <v>62</v>
      </c>
      <c r="AJ39" s="52">
        <v>74</v>
      </c>
      <c r="AK39" s="52">
        <v>12</v>
      </c>
      <c r="AL39" s="53">
        <v>86</v>
      </c>
      <c r="AM39" s="52">
        <v>56</v>
      </c>
      <c r="AN39" s="52">
        <v>74</v>
      </c>
      <c r="AO39" s="52">
        <v>18</v>
      </c>
      <c r="AP39" s="53">
        <v>92</v>
      </c>
      <c r="AQ39" s="52">
        <v>41</v>
      </c>
      <c r="AR39" s="52">
        <v>58</v>
      </c>
      <c r="AS39" s="52">
        <v>17</v>
      </c>
      <c r="AT39" s="53">
        <v>75</v>
      </c>
      <c r="AU39" s="52">
        <v>575</v>
      </c>
      <c r="AV39" s="52" t="s">
        <v>1455</v>
      </c>
      <c r="AW39" s="52">
        <v>1072</v>
      </c>
      <c r="AX39" s="52" t="s">
        <v>192</v>
      </c>
      <c r="AY39" s="53" t="s">
        <v>114</v>
      </c>
      <c r="AZ39" s="52" t="s">
        <v>114</v>
      </c>
      <c r="BA39" s="52" t="s">
        <v>114</v>
      </c>
      <c r="BB39" s="52" t="s">
        <v>112</v>
      </c>
      <c r="BC39" s="52" t="s">
        <v>114</v>
      </c>
      <c r="BD39" s="52" t="s">
        <v>114</v>
      </c>
      <c r="BE39" s="52" t="s">
        <v>112</v>
      </c>
      <c r="BF39" s="52" t="s">
        <v>110</v>
      </c>
      <c r="BG39" s="52" t="s">
        <v>110</v>
      </c>
      <c r="BH39" s="52" t="s">
        <v>110</v>
      </c>
      <c r="BI39" s="52" t="s">
        <v>110</v>
      </c>
      <c r="BJ39" s="52" t="s">
        <v>110</v>
      </c>
      <c r="BK39" s="52" t="s">
        <v>193</v>
      </c>
      <c r="BL39" s="52" t="s">
        <v>475</v>
      </c>
      <c r="BM39" s="54">
        <v>68.179389999999998</v>
      </c>
      <c r="BN39" s="54">
        <v>92.68553</v>
      </c>
      <c r="BO39" s="52">
        <v>5</v>
      </c>
      <c r="BP39" s="52" t="s">
        <v>192</v>
      </c>
    </row>
    <row r="40" spans="1:68">
      <c r="A40" s="51" t="s">
        <v>1490</v>
      </c>
      <c r="B40" s="51" t="s">
        <v>1373</v>
      </c>
      <c r="C40" s="51" t="s">
        <v>530</v>
      </c>
      <c r="D40" s="51" t="s">
        <v>892</v>
      </c>
      <c r="E40" s="51" t="s">
        <v>516</v>
      </c>
      <c r="F40" s="52">
        <v>46</v>
      </c>
      <c r="G40" s="52">
        <v>74</v>
      </c>
      <c r="H40" s="52">
        <v>85</v>
      </c>
      <c r="I40" s="52">
        <v>25</v>
      </c>
      <c r="J40" s="52">
        <v>54</v>
      </c>
      <c r="K40" s="52">
        <v>77</v>
      </c>
      <c r="L40" s="52">
        <v>53</v>
      </c>
      <c r="M40" s="52">
        <v>65</v>
      </c>
      <c r="N40" s="52" t="s">
        <v>141</v>
      </c>
      <c r="O40" s="52">
        <v>489</v>
      </c>
      <c r="P40" s="52">
        <v>99</v>
      </c>
      <c r="Q40" s="52" t="s">
        <v>192</v>
      </c>
      <c r="R40" s="52" t="s">
        <v>192</v>
      </c>
      <c r="T40" s="52" t="s">
        <v>192</v>
      </c>
      <c r="U40" s="52" t="s">
        <v>192</v>
      </c>
      <c r="W40" s="52">
        <v>29</v>
      </c>
      <c r="X40" s="52">
        <v>36</v>
      </c>
      <c r="Y40" s="52">
        <v>7</v>
      </c>
      <c r="Z40" s="53">
        <v>86</v>
      </c>
      <c r="AA40" s="52">
        <v>44</v>
      </c>
      <c r="AB40" s="52">
        <v>46</v>
      </c>
      <c r="AC40" s="52">
        <v>2</v>
      </c>
      <c r="AD40" s="53">
        <v>48</v>
      </c>
      <c r="AE40" s="52">
        <v>82</v>
      </c>
      <c r="AF40" s="52">
        <v>82</v>
      </c>
      <c r="AG40" s="52">
        <v>0</v>
      </c>
      <c r="AH40" s="53">
        <v>164</v>
      </c>
      <c r="AI40" s="52">
        <v>76</v>
      </c>
      <c r="AJ40" s="52">
        <v>71</v>
      </c>
      <c r="AK40" s="52">
        <v>0</v>
      </c>
      <c r="AL40" s="53">
        <v>71</v>
      </c>
      <c r="AM40" s="52">
        <v>57</v>
      </c>
      <c r="AN40" s="52">
        <v>63</v>
      </c>
      <c r="AO40" s="52">
        <v>6</v>
      </c>
      <c r="AP40" s="53">
        <v>69</v>
      </c>
      <c r="AQ40" s="52">
        <v>40</v>
      </c>
      <c r="AR40" s="52">
        <v>50</v>
      </c>
      <c r="AS40" s="52">
        <v>10</v>
      </c>
      <c r="AT40" s="53">
        <v>60</v>
      </c>
      <c r="AU40" s="52">
        <v>498</v>
      </c>
      <c r="AV40" s="52" t="s">
        <v>1455</v>
      </c>
      <c r="AW40" s="52">
        <v>987</v>
      </c>
      <c r="AX40" s="52" t="s">
        <v>193</v>
      </c>
      <c r="AY40" s="53" t="s">
        <v>112</v>
      </c>
      <c r="AZ40" s="52" t="s">
        <v>114</v>
      </c>
      <c r="BA40" s="52" t="s">
        <v>114</v>
      </c>
      <c r="BB40" s="52" t="s">
        <v>110</v>
      </c>
      <c r="BC40" s="52" t="s">
        <v>112</v>
      </c>
      <c r="BD40" s="52" t="s">
        <v>112</v>
      </c>
      <c r="BE40" s="52" t="s">
        <v>112</v>
      </c>
      <c r="BF40" s="52" t="s">
        <v>112</v>
      </c>
      <c r="BG40" s="52" t="s">
        <v>112</v>
      </c>
      <c r="BH40" s="52" t="s">
        <v>112</v>
      </c>
      <c r="BI40" s="52" t="s">
        <v>112</v>
      </c>
      <c r="BJ40" s="52" t="s">
        <v>112</v>
      </c>
      <c r="BK40" s="52" t="s">
        <v>193</v>
      </c>
      <c r="BL40" s="52" t="s">
        <v>475</v>
      </c>
      <c r="BM40" s="54">
        <v>59.88805</v>
      </c>
      <c r="BN40" s="54">
        <v>89.514920000000004</v>
      </c>
      <c r="BO40" s="52">
        <v>5</v>
      </c>
      <c r="BP40" s="52" t="s">
        <v>192</v>
      </c>
    </row>
    <row r="41" spans="1:68">
      <c r="A41" s="51" t="s">
        <v>1491</v>
      </c>
      <c r="B41" s="51" t="s">
        <v>1373</v>
      </c>
      <c r="C41" s="51" t="s">
        <v>530</v>
      </c>
      <c r="D41" s="51" t="s">
        <v>893</v>
      </c>
      <c r="E41" s="51" t="s">
        <v>517</v>
      </c>
      <c r="F41" s="52">
        <v>35</v>
      </c>
      <c r="G41" s="52">
        <v>70</v>
      </c>
      <c r="H41" s="52">
        <v>89</v>
      </c>
      <c r="I41" s="52">
        <v>34</v>
      </c>
      <c r="J41" s="52">
        <v>45</v>
      </c>
      <c r="K41" s="52">
        <v>76</v>
      </c>
      <c r="L41" s="52">
        <v>41</v>
      </c>
      <c r="M41" s="52">
        <v>74</v>
      </c>
      <c r="N41" s="52" t="s">
        <v>140</v>
      </c>
      <c r="O41" s="52">
        <v>464</v>
      </c>
      <c r="P41" s="52">
        <v>99</v>
      </c>
      <c r="Q41" s="52" t="s">
        <v>193</v>
      </c>
      <c r="R41" s="52" t="s">
        <v>193</v>
      </c>
      <c r="S41" s="52" t="s">
        <v>193</v>
      </c>
      <c r="T41" s="52" t="s">
        <v>192</v>
      </c>
      <c r="U41" s="52" t="s">
        <v>192</v>
      </c>
      <c r="W41" s="52">
        <v>23</v>
      </c>
      <c r="X41" s="52">
        <v>38</v>
      </c>
      <c r="Y41" s="52">
        <v>15</v>
      </c>
      <c r="Z41" s="53">
        <v>106</v>
      </c>
      <c r="AA41" s="52">
        <v>42</v>
      </c>
      <c r="AB41" s="52">
        <v>55</v>
      </c>
      <c r="AC41" s="52">
        <v>13</v>
      </c>
      <c r="AD41" s="53">
        <v>68</v>
      </c>
      <c r="AE41" s="52">
        <v>73</v>
      </c>
      <c r="AF41" s="52">
        <v>78</v>
      </c>
      <c r="AG41" s="52">
        <v>5</v>
      </c>
      <c r="AH41" s="53">
        <v>166</v>
      </c>
      <c r="AI41" s="52">
        <v>59</v>
      </c>
      <c r="AJ41" s="52">
        <v>74</v>
      </c>
      <c r="AK41" s="52">
        <v>15</v>
      </c>
      <c r="AL41" s="53">
        <v>89</v>
      </c>
      <c r="AM41" s="52">
        <v>70</v>
      </c>
      <c r="AN41" s="52">
        <v>73</v>
      </c>
      <c r="AO41" s="52">
        <v>3</v>
      </c>
      <c r="AP41" s="53">
        <v>76</v>
      </c>
      <c r="AQ41" s="52">
        <v>44</v>
      </c>
      <c r="AR41" s="52">
        <v>45</v>
      </c>
      <c r="AS41" s="52">
        <v>1</v>
      </c>
      <c r="AT41" s="53">
        <v>46</v>
      </c>
      <c r="AU41" s="52">
        <v>551</v>
      </c>
      <c r="AV41" s="52" t="s">
        <v>1455</v>
      </c>
      <c r="AW41" s="52">
        <v>1015</v>
      </c>
      <c r="AX41" s="52" t="s">
        <v>192</v>
      </c>
      <c r="AY41" s="53" t="s">
        <v>112</v>
      </c>
      <c r="AZ41" s="52" t="s">
        <v>110</v>
      </c>
      <c r="BA41" s="52" t="s">
        <v>112</v>
      </c>
      <c r="BB41" s="52" t="s">
        <v>110</v>
      </c>
      <c r="BC41" s="52" t="s">
        <v>112</v>
      </c>
      <c r="BD41" s="52" t="s">
        <v>112</v>
      </c>
      <c r="BE41" s="52" t="s">
        <v>112</v>
      </c>
      <c r="BF41" s="52" t="s">
        <v>112</v>
      </c>
      <c r="BG41" s="52" t="s">
        <v>112</v>
      </c>
      <c r="BH41" s="52" t="s">
        <v>110</v>
      </c>
      <c r="BI41" s="52" t="s">
        <v>110</v>
      </c>
      <c r="BJ41" s="52" t="s">
        <v>110</v>
      </c>
      <c r="BK41" s="52" t="s">
        <v>193</v>
      </c>
      <c r="BL41" s="52" t="s">
        <v>475</v>
      </c>
      <c r="BM41" s="54">
        <v>79.428569999999993</v>
      </c>
      <c r="BN41" s="54">
        <v>96.204080000000005</v>
      </c>
      <c r="BO41" s="52">
        <v>5</v>
      </c>
      <c r="BP41" s="52" t="s">
        <v>192</v>
      </c>
    </row>
    <row r="42" spans="1:68">
      <c r="A42" s="51" t="s">
        <v>1492</v>
      </c>
      <c r="B42" s="51" t="s">
        <v>1373</v>
      </c>
      <c r="C42" s="51" t="s">
        <v>530</v>
      </c>
      <c r="D42" s="51" t="s">
        <v>894</v>
      </c>
      <c r="E42" s="51" t="s">
        <v>518</v>
      </c>
      <c r="F42" s="52">
        <v>21</v>
      </c>
      <c r="G42" s="52">
        <v>55</v>
      </c>
      <c r="H42" s="52">
        <v>79</v>
      </c>
      <c r="I42" s="52">
        <v>20</v>
      </c>
      <c r="J42" s="52">
        <v>38</v>
      </c>
      <c r="K42" s="52">
        <v>70</v>
      </c>
      <c r="L42" s="52">
        <v>41</v>
      </c>
      <c r="M42" s="52">
        <v>71</v>
      </c>
      <c r="N42" s="52" t="s">
        <v>140</v>
      </c>
      <c r="O42" s="52">
        <v>395</v>
      </c>
      <c r="P42" s="52">
        <v>99</v>
      </c>
      <c r="Q42" s="52" t="s">
        <v>192</v>
      </c>
      <c r="R42" s="52" t="s">
        <v>193</v>
      </c>
      <c r="T42" s="52" t="s">
        <v>192</v>
      </c>
      <c r="U42" s="52" t="s">
        <v>192</v>
      </c>
      <c r="W42" s="52">
        <v>18</v>
      </c>
      <c r="X42" s="52">
        <v>28</v>
      </c>
      <c r="Y42" s="52">
        <v>10</v>
      </c>
      <c r="Z42" s="53">
        <v>76</v>
      </c>
      <c r="AA42" s="52">
        <v>74</v>
      </c>
      <c r="AB42" s="52">
        <v>46</v>
      </c>
      <c r="AC42" s="52">
        <v>-5</v>
      </c>
      <c r="AD42" s="53">
        <v>41</v>
      </c>
      <c r="AE42" s="52">
        <v>63</v>
      </c>
      <c r="AF42" s="52">
        <v>65</v>
      </c>
      <c r="AG42" s="52">
        <v>2</v>
      </c>
      <c r="AH42" s="53">
        <v>134</v>
      </c>
      <c r="AI42" s="52">
        <v>57</v>
      </c>
      <c r="AJ42" s="52">
        <v>62</v>
      </c>
      <c r="AK42" s="52">
        <v>5</v>
      </c>
      <c r="AL42" s="53">
        <v>67</v>
      </c>
      <c r="AM42" s="52">
        <v>53</v>
      </c>
      <c r="AN42" s="52">
        <v>75</v>
      </c>
      <c r="AO42" s="52">
        <v>20</v>
      </c>
      <c r="AP42" s="53">
        <v>95</v>
      </c>
      <c r="AQ42" s="52">
        <v>30</v>
      </c>
      <c r="AR42" s="52">
        <v>38</v>
      </c>
      <c r="AS42" s="52">
        <v>8</v>
      </c>
      <c r="AT42" s="53">
        <v>46</v>
      </c>
      <c r="AU42" s="52">
        <v>459</v>
      </c>
      <c r="AV42" s="52" t="s">
        <v>1455</v>
      </c>
      <c r="AW42" s="52">
        <v>854</v>
      </c>
      <c r="AX42" s="52" t="s">
        <v>192</v>
      </c>
      <c r="AY42" s="53" t="s">
        <v>110</v>
      </c>
      <c r="AZ42" s="52" t="s">
        <v>110</v>
      </c>
      <c r="BA42" s="52" t="s">
        <v>116</v>
      </c>
      <c r="BB42" s="52" t="s">
        <v>116</v>
      </c>
      <c r="BC42" s="52" t="s">
        <v>110</v>
      </c>
      <c r="BD42" s="52" t="s">
        <v>110</v>
      </c>
      <c r="BE42" s="52" t="s">
        <v>110</v>
      </c>
      <c r="BF42" s="52" t="s">
        <v>112</v>
      </c>
      <c r="BG42" s="52" t="s">
        <v>110</v>
      </c>
      <c r="BH42" s="52" t="s">
        <v>110</v>
      </c>
      <c r="BI42" s="52" t="s">
        <v>110</v>
      </c>
      <c r="BJ42" s="52" t="s">
        <v>110</v>
      </c>
      <c r="BK42" s="52" t="s">
        <v>193</v>
      </c>
      <c r="BL42" s="52" t="s">
        <v>475</v>
      </c>
      <c r="BM42" s="54">
        <v>71.381450000000001</v>
      </c>
      <c r="BN42" s="54">
        <v>99.010620000000003</v>
      </c>
      <c r="BO42" s="52">
        <v>5</v>
      </c>
      <c r="BP42" s="52" t="s">
        <v>192</v>
      </c>
    </row>
    <row r="43" spans="1:68">
      <c r="A43" s="51" t="s">
        <v>1493</v>
      </c>
      <c r="B43" s="51" t="s">
        <v>1373</v>
      </c>
      <c r="C43" s="51" t="s">
        <v>530</v>
      </c>
      <c r="D43" s="51" t="s">
        <v>895</v>
      </c>
      <c r="E43" s="51" t="s">
        <v>519</v>
      </c>
      <c r="F43" s="52">
        <v>48</v>
      </c>
      <c r="G43" s="52">
        <v>80</v>
      </c>
      <c r="H43" s="52">
        <v>90</v>
      </c>
      <c r="I43" s="52">
        <v>23</v>
      </c>
      <c r="J43" s="52">
        <v>52</v>
      </c>
      <c r="K43" s="52">
        <v>75</v>
      </c>
      <c r="L43" s="52">
        <v>47</v>
      </c>
      <c r="M43" s="52">
        <v>63</v>
      </c>
      <c r="N43" s="52" t="s">
        <v>141</v>
      </c>
      <c r="O43" s="52">
        <v>488</v>
      </c>
      <c r="P43" s="52">
        <v>100</v>
      </c>
      <c r="Q43" s="52" t="s">
        <v>192</v>
      </c>
      <c r="R43" s="52" t="s">
        <v>193</v>
      </c>
      <c r="T43" s="52" t="s">
        <v>192</v>
      </c>
      <c r="U43" s="52" t="s">
        <v>192</v>
      </c>
      <c r="W43" s="52">
        <v>36</v>
      </c>
      <c r="X43" s="52">
        <v>35</v>
      </c>
      <c r="Y43" s="52">
        <v>0</v>
      </c>
      <c r="Z43" s="53">
        <v>70</v>
      </c>
      <c r="AA43" s="52">
        <v>25</v>
      </c>
      <c r="AB43" s="52">
        <v>40</v>
      </c>
      <c r="AC43" s="52">
        <v>15</v>
      </c>
      <c r="AD43" s="53">
        <v>55</v>
      </c>
      <c r="AE43" s="52">
        <v>89</v>
      </c>
      <c r="AF43" s="52">
        <v>92</v>
      </c>
      <c r="AG43" s="52">
        <v>3</v>
      </c>
      <c r="AH43" s="53">
        <v>190</v>
      </c>
      <c r="AI43" s="52">
        <v>78</v>
      </c>
      <c r="AJ43" s="52">
        <v>84</v>
      </c>
      <c r="AK43" s="52">
        <v>6</v>
      </c>
      <c r="AL43" s="53">
        <v>90</v>
      </c>
      <c r="AM43" s="52">
        <v>78</v>
      </c>
      <c r="AN43" s="52">
        <v>77</v>
      </c>
      <c r="AO43" s="52">
        <v>0</v>
      </c>
      <c r="AP43" s="53">
        <v>77</v>
      </c>
      <c r="AQ43" s="52">
        <v>52</v>
      </c>
      <c r="AR43" s="52">
        <v>53</v>
      </c>
      <c r="AS43" s="52">
        <v>1</v>
      </c>
      <c r="AT43" s="53">
        <v>54</v>
      </c>
      <c r="AU43" s="52">
        <v>536</v>
      </c>
      <c r="AV43" s="52" t="s">
        <v>1455</v>
      </c>
      <c r="AW43" s="52">
        <v>1024</v>
      </c>
      <c r="AX43" s="52" t="s">
        <v>192</v>
      </c>
      <c r="AY43" s="53" t="s">
        <v>114</v>
      </c>
      <c r="AZ43" s="52" t="s">
        <v>112</v>
      </c>
      <c r="BA43" s="52" t="s">
        <v>112</v>
      </c>
      <c r="BB43" s="52" t="s">
        <v>112</v>
      </c>
      <c r="BC43" s="52" t="s">
        <v>114</v>
      </c>
      <c r="BD43" s="52" t="s">
        <v>112</v>
      </c>
      <c r="BE43" s="52" t="s">
        <v>112</v>
      </c>
      <c r="BF43" s="52" t="s">
        <v>112</v>
      </c>
      <c r="BG43" s="52" t="s">
        <v>112</v>
      </c>
      <c r="BH43" s="52" t="s">
        <v>112</v>
      </c>
      <c r="BI43" s="52" t="s">
        <v>110</v>
      </c>
      <c r="BJ43" s="52" t="s">
        <v>112</v>
      </c>
      <c r="BK43" s="52" t="s">
        <v>193</v>
      </c>
      <c r="BL43" s="52" t="s">
        <v>475</v>
      </c>
      <c r="BM43" s="54">
        <v>78.993049999999997</v>
      </c>
      <c r="BN43" s="54">
        <v>98.842590000000001</v>
      </c>
      <c r="BO43" s="52">
        <v>5</v>
      </c>
      <c r="BP43" s="52" t="s">
        <v>192</v>
      </c>
    </row>
    <row r="44" spans="1:68" s="59" customFormat="1">
      <c r="A44" s="55" t="s">
        <v>1494</v>
      </c>
      <c r="B44" s="55" t="s">
        <v>1373</v>
      </c>
      <c r="C44" s="55" t="s">
        <v>530</v>
      </c>
      <c r="D44" s="55" t="s">
        <v>897</v>
      </c>
      <c r="E44" s="55" t="s">
        <v>520</v>
      </c>
      <c r="F44" s="56">
        <v>35</v>
      </c>
      <c r="G44" s="56">
        <v>64</v>
      </c>
      <c r="H44" s="56">
        <v>88</v>
      </c>
      <c r="I44" s="56">
        <v>24</v>
      </c>
      <c r="J44" s="56">
        <v>44</v>
      </c>
      <c r="K44" s="56">
        <v>69</v>
      </c>
      <c r="L44" s="56">
        <v>41</v>
      </c>
      <c r="M44" s="56">
        <v>61</v>
      </c>
      <c r="N44" s="56" t="s">
        <v>140</v>
      </c>
      <c r="O44" s="56">
        <v>426</v>
      </c>
      <c r="P44" s="56">
        <v>98</v>
      </c>
      <c r="Q44" s="56" t="s">
        <v>193</v>
      </c>
      <c r="R44" s="56" t="s">
        <v>193</v>
      </c>
      <c r="S44" s="56" t="s">
        <v>193</v>
      </c>
      <c r="T44" s="56" t="s">
        <v>192</v>
      </c>
      <c r="U44" s="56" t="s">
        <v>192</v>
      </c>
      <c r="V44" s="57"/>
      <c r="W44" s="56">
        <v>23</v>
      </c>
      <c r="X44" s="56">
        <v>33</v>
      </c>
      <c r="Y44" s="56">
        <v>10</v>
      </c>
      <c r="Z44" s="56">
        <v>86</v>
      </c>
      <c r="AA44" s="56">
        <v>51</v>
      </c>
      <c r="AB44" s="56">
        <v>57</v>
      </c>
      <c r="AC44" s="56">
        <v>6</v>
      </c>
      <c r="AD44" s="56">
        <v>63</v>
      </c>
      <c r="AE44" s="56">
        <v>62</v>
      </c>
      <c r="AF44" s="56">
        <v>73</v>
      </c>
      <c r="AG44" s="56">
        <v>11</v>
      </c>
      <c r="AH44" s="56">
        <v>168</v>
      </c>
      <c r="AI44" s="56">
        <v>52</v>
      </c>
      <c r="AJ44" s="56">
        <v>68</v>
      </c>
      <c r="AK44" s="56">
        <v>16</v>
      </c>
      <c r="AL44" s="56">
        <v>84</v>
      </c>
      <c r="AM44" s="56">
        <v>48</v>
      </c>
      <c r="AN44" s="56">
        <v>58</v>
      </c>
      <c r="AO44" s="56">
        <v>10</v>
      </c>
      <c r="AP44" s="56">
        <v>68</v>
      </c>
      <c r="AQ44" s="56">
        <v>29</v>
      </c>
      <c r="AR44" s="56">
        <v>35</v>
      </c>
      <c r="AS44" s="56">
        <v>6</v>
      </c>
      <c r="AT44" s="56">
        <v>41</v>
      </c>
      <c r="AU44" s="56">
        <v>510</v>
      </c>
      <c r="AV44" s="56" t="s">
        <v>1455</v>
      </c>
      <c r="AW44" s="56">
        <v>936</v>
      </c>
      <c r="AX44" s="56" t="s">
        <v>192</v>
      </c>
      <c r="AY44" s="53" t="s">
        <v>110</v>
      </c>
      <c r="AZ44" s="56" t="s">
        <v>110</v>
      </c>
      <c r="BA44" s="56" t="s">
        <v>110</v>
      </c>
      <c r="BB44" s="56" t="s">
        <v>116</v>
      </c>
      <c r="BC44" s="56" t="s">
        <v>110</v>
      </c>
      <c r="BD44" s="56" t="s">
        <v>110</v>
      </c>
      <c r="BE44" s="56" t="s">
        <v>110</v>
      </c>
      <c r="BF44" s="56" t="s">
        <v>110</v>
      </c>
      <c r="BG44" s="56" t="s">
        <v>110</v>
      </c>
      <c r="BH44" s="56" t="s">
        <v>112</v>
      </c>
      <c r="BI44" s="56" t="s">
        <v>110</v>
      </c>
      <c r="BJ44" s="56" t="s">
        <v>112</v>
      </c>
      <c r="BK44" s="56" t="s">
        <v>193</v>
      </c>
      <c r="BL44" s="56" t="s">
        <v>475</v>
      </c>
      <c r="BM44" s="58">
        <v>69.829899999999995</v>
      </c>
      <c r="BN44" s="58">
        <v>84.452399999999997</v>
      </c>
      <c r="BO44" s="56">
        <v>5</v>
      </c>
      <c r="BP44" s="56" t="s">
        <v>192</v>
      </c>
    </row>
    <row r="45" spans="1:68">
      <c r="A45" s="51" t="s">
        <v>1495</v>
      </c>
      <c r="B45" s="51" t="s">
        <v>1373</v>
      </c>
      <c r="C45" s="51" t="s">
        <v>530</v>
      </c>
      <c r="D45" s="51" t="s">
        <v>898</v>
      </c>
      <c r="E45" s="51" t="s">
        <v>521</v>
      </c>
      <c r="F45" s="52">
        <v>42</v>
      </c>
      <c r="G45" s="52">
        <v>73</v>
      </c>
      <c r="H45" s="52">
        <v>88</v>
      </c>
      <c r="I45" s="52">
        <v>42</v>
      </c>
      <c r="J45" s="52">
        <v>51</v>
      </c>
      <c r="K45" s="52">
        <v>73</v>
      </c>
      <c r="L45" s="52">
        <v>43</v>
      </c>
      <c r="M45" s="52">
        <v>63</v>
      </c>
      <c r="N45" s="52" t="s">
        <v>141</v>
      </c>
      <c r="O45" s="52">
        <v>485</v>
      </c>
      <c r="P45" s="52">
        <v>98</v>
      </c>
      <c r="Q45" s="52" t="s">
        <v>192</v>
      </c>
      <c r="R45" s="52" t="s">
        <v>193</v>
      </c>
      <c r="T45" s="52" t="s">
        <v>192</v>
      </c>
      <c r="U45" s="52" t="s">
        <v>192</v>
      </c>
      <c r="W45" s="52">
        <v>36</v>
      </c>
      <c r="X45" s="52">
        <v>40</v>
      </c>
      <c r="Y45" s="52">
        <v>4</v>
      </c>
      <c r="Z45" s="53">
        <v>88</v>
      </c>
      <c r="AA45" s="52">
        <v>60</v>
      </c>
      <c r="AB45" s="52">
        <v>67</v>
      </c>
      <c r="AC45" s="52">
        <v>7</v>
      </c>
      <c r="AD45" s="53">
        <v>74</v>
      </c>
      <c r="AE45" s="52">
        <v>66</v>
      </c>
      <c r="AF45" s="52">
        <v>72</v>
      </c>
      <c r="AG45" s="52">
        <v>6</v>
      </c>
      <c r="AH45" s="53">
        <v>156</v>
      </c>
      <c r="AI45" s="52">
        <v>60</v>
      </c>
      <c r="AJ45" s="52">
        <v>54</v>
      </c>
      <c r="AK45" s="52">
        <v>0</v>
      </c>
      <c r="AL45" s="53">
        <v>54</v>
      </c>
      <c r="AM45" s="52">
        <v>59</v>
      </c>
      <c r="AN45" s="52">
        <v>66</v>
      </c>
      <c r="AO45" s="52">
        <v>7</v>
      </c>
      <c r="AP45" s="53">
        <v>73</v>
      </c>
      <c r="AQ45" s="52">
        <v>44</v>
      </c>
      <c r="AR45" s="52">
        <v>54</v>
      </c>
      <c r="AS45" s="52">
        <v>10</v>
      </c>
      <c r="AT45" s="53">
        <v>64</v>
      </c>
      <c r="AU45" s="52">
        <v>509</v>
      </c>
      <c r="AV45" s="52" t="s">
        <v>1455</v>
      </c>
      <c r="AW45" s="52">
        <v>994</v>
      </c>
      <c r="AX45" s="52" t="s">
        <v>193</v>
      </c>
      <c r="AY45" s="53" t="s">
        <v>114</v>
      </c>
      <c r="AZ45" s="52" t="s">
        <v>114</v>
      </c>
      <c r="BA45" s="52" t="s">
        <v>110</v>
      </c>
      <c r="BB45" s="52" t="s">
        <v>112</v>
      </c>
      <c r="BC45" s="52" t="s">
        <v>112</v>
      </c>
      <c r="BD45" s="52" t="s">
        <v>112</v>
      </c>
      <c r="BE45" s="52" t="s">
        <v>110</v>
      </c>
      <c r="BF45" s="52" t="s">
        <v>112</v>
      </c>
      <c r="BG45" s="52" t="s">
        <v>112</v>
      </c>
      <c r="BH45" s="52" t="s">
        <v>112</v>
      </c>
      <c r="BI45" s="52" t="s">
        <v>112</v>
      </c>
      <c r="BJ45" s="52" t="s">
        <v>112</v>
      </c>
      <c r="BK45" s="52" t="s">
        <v>193</v>
      </c>
      <c r="BL45" s="52" t="s">
        <v>475</v>
      </c>
      <c r="BM45" s="54">
        <v>71.130949999999999</v>
      </c>
      <c r="BN45" s="54">
        <v>93.324820000000003</v>
      </c>
      <c r="BO45" s="52">
        <v>5</v>
      </c>
      <c r="BP45" s="52" t="s">
        <v>192</v>
      </c>
    </row>
    <row r="46" spans="1:68">
      <c r="A46" s="51" t="s">
        <v>1496</v>
      </c>
      <c r="B46" s="51" t="s">
        <v>1373</v>
      </c>
      <c r="C46" s="51" t="s">
        <v>530</v>
      </c>
      <c r="D46" s="51" t="s">
        <v>899</v>
      </c>
      <c r="E46" s="51" t="s">
        <v>522</v>
      </c>
      <c r="F46" s="52">
        <v>25</v>
      </c>
      <c r="G46" s="52">
        <v>55</v>
      </c>
      <c r="H46" s="52">
        <v>84</v>
      </c>
      <c r="I46" s="52">
        <v>23</v>
      </c>
      <c r="J46" s="52">
        <v>44</v>
      </c>
      <c r="K46" s="52">
        <v>75</v>
      </c>
      <c r="L46" s="52">
        <v>40</v>
      </c>
      <c r="M46" s="52">
        <v>72</v>
      </c>
      <c r="N46" s="52" t="s">
        <v>140</v>
      </c>
      <c r="O46" s="52">
        <v>418</v>
      </c>
      <c r="P46" s="52">
        <v>98</v>
      </c>
      <c r="Q46" s="52" t="s">
        <v>193</v>
      </c>
      <c r="R46" s="52" t="s">
        <v>193</v>
      </c>
      <c r="S46" s="52" t="s">
        <v>193</v>
      </c>
      <c r="T46" s="52" t="s">
        <v>192</v>
      </c>
      <c r="U46" s="52" t="s">
        <v>192</v>
      </c>
      <c r="W46" s="52">
        <v>15</v>
      </c>
      <c r="X46" s="52">
        <v>27</v>
      </c>
      <c r="Y46" s="52">
        <v>12</v>
      </c>
      <c r="Z46" s="53">
        <v>78</v>
      </c>
      <c r="AA46" s="52">
        <v>35</v>
      </c>
      <c r="AB46" s="52">
        <v>59</v>
      </c>
      <c r="AC46" s="52">
        <v>20</v>
      </c>
      <c r="AD46" s="53">
        <v>79</v>
      </c>
      <c r="AE46" s="52">
        <v>58</v>
      </c>
      <c r="AF46" s="52">
        <v>63</v>
      </c>
      <c r="AG46" s="52">
        <v>5</v>
      </c>
      <c r="AH46" s="53">
        <v>136</v>
      </c>
      <c r="AI46" s="52">
        <v>54</v>
      </c>
      <c r="AJ46" s="52">
        <v>55</v>
      </c>
      <c r="AK46" s="52">
        <v>1</v>
      </c>
      <c r="AL46" s="53">
        <v>56</v>
      </c>
      <c r="AM46" s="52">
        <v>51</v>
      </c>
      <c r="AN46" s="52">
        <v>64</v>
      </c>
      <c r="AO46" s="52">
        <v>13</v>
      </c>
      <c r="AP46" s="53">
        <v>77</v>
      </c>
      <c r="AQ46" s="52">
        <v>37</v>
      </c>
      <c r="AR46" s="52">
        <v>36</v>
      </c>
      <c r="AS46" s="52">
        <v>0</v>
      </c>
      <c r="AT46" s="53">
        <v>36</v>
      </c>
      <c r="AU46" s="52">
        <v>462</v>
      </c>
      <c r="AV46" s="52" t="s">
        <v>1455</v>
      </c>
      <c r="AW46" s="52">
        <v>880</v>
      </c>
      <c r="AX46" s="52" t="s">
        <v>193</v>
      </c>
      <c r="AY46" s="53" t="s">
        <v>110</v>
      </c>
      <c r="AZ46" s="52" t="s">
        <v>116</v>
      </c>
      <c r="BA46" s="52" t="s">
        <v>110</v>
      </c>
      <c r="BB46" s="52" t="s">
        <v>116</v>
      </c>
      <c r="BC46" s="52" t="s">
        <v>110</v>
      </c>
      <c r="BD46" s="52" t="s">
        <v>112</v>
      </c>
      <c r="BE46" s="52" t="s">
        <v>110</v>
      </c>
      <c r="BF46" s="52" t="s">
        <v>110</v>
      </c>
      <c r="BG46" s="52" t="s">
        <v>112</v>
      </c>
      <c r="BH46" s="52" t="s">
        <v>112</v>
      </c>
      <c r="BI46" s="52" t="s">
        <v>112</v>
      </c>
      <c r="BJ46" s="52" t="s">
        <v>112</v>
      </c>
      <c r="BK46" s="52" t="s">
        <v>193</v>
      </c>
      <c r="BL46" s="52" t="s">
        <v>475</v>
      </c>
      <c r="BM46" s="54">
        <v>73.697469999999996</v>
      </c>
      <c r="BN46" s="54">
        <v>92.857140000000001</v>
      </c>
      <c r="BO46" s="52">
        <v>5</v>
      </c>
      <c r="BP46" s="52" t="s">
        <v>192</v>
      </c>
    </row>
    <row r="47" spans="1:68">
      <c r="A47" s="51" t="s">
        <v>1497</v>
      </c>
      <c r="B47" s="51" t="s">
        <v>1373</v>
      </c>
      <c r="C47" s="51" t="s">
        <v>530</v>
      </c>
      <c r="D47" s="51" t="s">
        <v>900</v>
      </c>
      <c r="E47" s="51" t="s">
        <v>523</v>
      </c>
      <c r="F47" s="52">
        <v>48</v>
      </c>
      <c r="G47" s="52">
        <v>80</v>
      </c>
      <c r="H47" s="52">
        <v>91</v>
      </c>
      <c r="I47" s="52">
        <v>43</v>
      </c>
      <c r="J47" s="52">
        <v>56</v>
      </c>
      <c r="K47" s="52">
        <v>80</v>
      </c>
      <c r="L47" s="52">
        <v>54</v>
      </c>
      <c r="M47" s="52">
        <v>69</v>
      </c>
      <c r="N47" s="52" t="s">
        <v>141</v>
      </c>
      <c r="O47" s="52">
        <v>531</v>
      </c>
      <c r="P47" s="52">
        <v>99</v>
      </c>
      <c r="Q47" s="52" t="s">
        <v>192</v>
      </c>
      <c r="R47" s="52" t="s">
        <v>192</v>
      </c>
      <c r="T47" s="52" t="s">
        <v>192</v>
      </c>
      <c r="U47" s="52" t="s">
        <v>192</v>
      </c>
      <c r="W47" s="52">
        <v>40</v>
      </c>
      <c r="X47" s="52">
        <v>53</v>
      </c>
      <c r="Y47" s="52">
        <v>13</v>
      </c>
      <c r="Z47" s="53">
        <v>132</v>
      </c>
      <c r="AA47" s="52">
        <v>67</v>
      </c>
      <c r="AB47" s="52">
        <v>68</v>
      </c>
      <c r="AC47" s="52">
        <v>1</v>
      </c>
      <c r="AD47" s="53">
        <v>69</v>
      </c>
      <c r="AE47" s="52">
        <v>81</v>
      </c>
      <c r="AF47" s="52">
        <v>83</v>
      </c>
      <c r="AG47" s="52">
        <v>2</v>
      </c>
      <c r="AH47" s="53">
        <v>170</v>
      </c>
      <c r="AI47" s="52">
        <v>74</v>
      </c>
      <c r="AJ47" s="52">
        <v>78</v>
      </c>
      <c r="AK47" s="52">
        <v>4</v>
      </c>
      <c r="AL47" s="53">
        <v>82</v>
      </c>
      <c r="AM47" s="52">
        <v>61</v>
      </c>
      <c r="AN47" s="52">
        <v>73</v>
      </c>
      <c r="AO47" s="52">
        <v>12</v>
      </c>
      <c r="AP47" s="53">
        <v>85</v>
      </c>
      <c r="AQ47" s="52">
        <v>47</v>
      </c>
      <c r="AR47" s="52">
        <v>53</v>
      </c>
      <c r="AS47" s="52">
        <v>6</v>
      </c>
      <c r="AT47" s="53">
        <v>59</v>
      </c>
      <c r="AU47" s="52">
        <v>597</v>
      </c>
      <c r="AV47" s="52" t="s">
        <v>1455</v>
      </c>
      <c r="AW47" s="52">
        <v>1128</v>
      </c>
      <c r="AX47" s="52" t="s">
        <v>192</v>
      </c>
      <c r="AY47" s="53" t="s">
        <v>132</v>
      </c>
      <c r="AZ47" s="52" t="s">
        <v>114</v>
      </c>
      <c r="BA47" s="52" t="s">
        <v>114</v>
      </c>
      <c r="BB47" s="52" t="s">
        <v>112</v>
      </c>
      <c r="BC47" s="52" t="s">
        <v>114</v>
      </c>
      <c r="BD47" s="52" t="s">
        <v>112</v>
      </c>
      <c r="BE47" s="52" t="s">
        <v>112</v>
      </c>
      <c r="BF47" s="52" t="s">
        <v>112</v>
      </c>
      <c r="BG47" s="52" t="s">
        <v>112</v>
      </c>
      <c r="BH47" s="52" t="s">
        <v>110</v>
      </c>
      <c r="BI47" s="52" t="s">
        <v>112</v>
      </c>
      <c r="BJ47" s="52" t="s">
        <v>112</v>
      </c>
      <c r="BK47" s="52" t="s">
        <v>193</v>
      </c>
      <c r="BL47" s="52" t="s">
        <v>475</v>
      </c>
      <c r="BM47" s="54">
        <v>66.911249999999995</v>
      </c>
      <c r="BN47" s="54">
        <v>92.522710000000004</v>
      </c>
      <c r="BO47" s="52">
        <v>5</v>
      </c>
      <c r="BP47" s="52" t="s">
        <v>192</v>
      </c>
    </row>
    <row r="48" spans="1:68">
      <c r="A48" s="51" t="s">
        <v>1498</v>
      </c>
      <c r="B48" s="51" t="s">
        <v>1373</v>
      </c>
      <c r="C48" s="51" t="s">
        <v>530</v>
      </c>
      <c r="D48" s="51" t="s">
        <v>901</v>
      </c>
      <c r="E48" s="51" t="s">
        <v>524</v>
      </c>
      <c r="F48" s="52">
        <v>47</v>
      </c>
      <c r="G48" s="52">
        <v>78</v>
      </c>
      <c r="H48" s="52">
        <v>89</v>
      </c>
      <c r="I48" s="52">
        <v>23</v>
      </c>
      <c r="J48" s="52">
        <v>52</v>
      </c>
      <c r="K48" s="52">
        <v>72</v>
      </c>
      <c r="L48" s="52">
        <v>51</v>
      </c>
      <c r="M48" s="52">
        <v>58</v>
      </c>
      <c r="N48" s="52" t="s">
        <v>141</v>
      </c>
      <c r="O48" s="52">
        <v>480</v>
      </c>
      <c r="P48" s="52">
        <v>97</v>
      </c>
      <c r="Q48" s="52" t="s">
        <v>192</v>
      </c>
      <c r="R48" s="52" t="s">
        <v>192</v>
      </c>
      <c r="T48" s="52" t="s">
        <v>192</v>
      </c>
      <c r="U48" s="52" t="s">
        <v>192</v>
      </c>
      <c r="W48" s="52">
        <v>21</v>
      </c>
      <c r="X48" s="52">
        <v>26</v>
      </c>
      <c r="Y48" s="52">
        <v>5</v>
      </c>
      <c r="Z48" s="53">
        <v>62</v>
      </c>
      <c r="AA48" s="52">
        <v>71</v>
      </c>
      <c r="AB48" s="52">
        <v>75</v>
      </c>
      <c r="AC48" s="52">
        <v>4</v>
      </c>
      <c r="AD48" s="53">
        <v>79</v>
      </c>
      <c r="AE48" s="52">
        <v>67</v>
      </c>
      <c r="AF48" s="52">
        <v>67</v>
      </c>
      <c r="AG48" s="52">
        <v>0</v>
      </c>
      <c r="AH48" s="53">
        <v>134</v>
      </c>
      <c r="AI48" s="52">
        <v>53</v>
      </c>
      <c r="AJ48" s="52">
        <v>54</v>
      </c>
      <c r="AK48" s="52">
        <v>1</v>
      </c>
      <c r="AL48" s="53">
        <v>55</v>
      </c>
      <c r="AM48" s="52">
        <v>59</v>
      </c>
      <c r="AN48" s="52">
        <v>71</v>
      </c>
      <c r="AO48" s="52">
        <v>12</v>
      </c>
      <c r="AP48" s="53">
        <v>83</v>
      </c>
      <c r="AQ48" s="52">
        <v>42</v>
      </c>
      <c r="AR48" s="52">
        <v>51</v>
      </c>
      <c r="AS48" s="52">
        <v>9</v>
      </c>
      <c r="AT48" s="53">
        <v>60</v>
      </c>
      <c r="AU48" s="52">
        <v>473</v>
      </c>
      <c r="AV48" s="52" t="s">
        <v>1455</v>
      </c>
      <c r="AW48" s="52">
        <v>953</v>
      </c>
      <c r="AX48" s="52" t="s">
        <v>193</v>
      </c>
      <c r="AY48" s="53" t="s">
        <v>112</v>
      </c>
      <c r="AZ48" s="52" t="s">
        <v>112</v>
      </c>
      <c r="BA48" s="52" t="s">
        <v>112</v>
      </c>
      <c r="BB48" s="52" t="s">
        <v>110</v>
      </c>
      <c r="BC48" s="52" t="s">
        <v>112</v>
      </c>
      <c r="BD48" s="52" t="s">
        <v>112</v>
      </c>
      <c r="BE48" s="52" t="s">
        <v>112</v>
      </c>
      <c r="BF48" s="52" t="s">
        <v>112</v>
      </c>
      <c r="BG48" s="52" t="s">
        <v>112</v>
      </c>
      <c r="BH48" s="52" t="s">
        <v>112</v>
      </c>
      <c r="BI48" s="52" t="s">
        <v>110</v>
      </c>
      <c r="BJ48" s="52" t="s">
        <v>110</v>
      </c>
      <c r="BK48" s="52" t="s">
        <v>193</v>
      </c>
      <c r="BL48" s="52" t="s">
        <v>475</v>
      </c>
      <c r="BM48" s="54">
        <v>57.948920000000001</v>
      </c>
      <c r="BN48" s="54">
        <v>93.204279999999997</v>
      </c>
      <c r="BO48" s="52">
        <v>5</v>
      </c>
      <c r="BP48" s="52" t="s">
        <v>192</v>
      </c>
    </row>
    <row r="49" spans="1:68">
      <c r="A49" s="51" t="s">
        <v>1499</v>
      </c>
      <c r="B49" s="51" t="s">
        <v>1373</v>
      </c>
      <c r="C49" s="51" t="s">
        <v>530</v>
      </c>
      <c r="D49" s="51" t="s">
        <v>902</v>
      </c>
      <c r="E49" s="51" t="s">
        <v>525</v>
      </c>
      <c r="F49" s="52">
        <v>49</v>
      </c>
      <c r="G49" s="52">
        <v>78</v>
      </c>
      <c r="H49" s="52">
        <v>89</v>
      </c>
      <c r="I49" s="52">
        <v>36</v>
      </c>
      <c r="J49" s="52">
        <v>55</v>
      </c>
      <c r="K49" s="52">
        <v>78</v>
      </c>
      <c r="L49" s="52">
        <v>53</v>
      </c>
      <c r="M49" s="52">
        <v>68</v>
      </c>
      <c r="N49" s="52" t="s">
        <v>141</v>
      </c>
      <c r="O49" s="52">
        <v>516</v>
      </c>
      <c r="P49" s="52">
        <v>99</v>
      </c>
      <c r="Q49" s="52" t="s">
        <v>193</v>
      </c>
      <c r="R49" s="52" t="s">
        <v>192</v>
      </c>
      <c r="T49" s="52" t="s">
        <v>192</v>
      </c>
      <c r="U49" s="52" t="s">
        <v>192</v>
      </c>
      <c r="W49" s="52">
        <v>34</v>
      </c>
      <c r="X49" s="52">
        <v>50</v>
      </c>
      <c r="Y49" s="52">
        <v>16</v>
      </c>
      <c r="Z49" s="53">
        <v>132</v>
      </c>
      <c r="AA49" s="52">
        <v>70</v>
      </c>
      <c r="AB49" s="52">
        <v>66</v>
      </c>
      <c r="AC49" s="52">
        <v>0</v>
      </c>
      <c r="AD49" s="53">
        <v>66</v>
      </c>
      <c r="AE49" s="52">
        <v>83</v>
      </c>
      <c r="AF49" s="52">
        <v>80</v>
      </c>
      <c r="AG49" s="52">
        <v>0</v>
      </c>
      <c r="AH49" s="53">
        <v>160</v>
      </c>
      <c r="AI49" s="52">
        <v>72</v>
      </c>
      <c r="AJ49" s="52">
        <v>73</v>
      </c>
      <c r="AK49" s="52">
        <v>1</v>
      </c>
      <c r="AL49" s="53">
        <v>74</v>
      </c>
      <c r="AM49" s="52">
        <v>65</v>
      </c>
      <c r="AN49" s="52">
        <v>76</v>
      </c>
      <c r="AO49" s="52">
        <v>11</v>
      </c>
      <c r="AP49" s="53">
        <v>87</v>
      </c>
      <c r="AQ49" s="52">
        <v>45</v>
      </c>
      <c r="AR49" s="52">
        <v>58</v>
      </c>
      <c r="AS49" s="52">
        <v>13</v>
      </c>
      <c r="AT49" s="53">
        <v>71</v>
      </c>
      <c r="AU49" s="52">
        <v>590</v>
      </c>
      <c r="AV49" s="52" t="s">
        <v>1455</v>
      </c>
      <c r="AW49" s="52">
        <v>1106</v>
      </c>
      <c r="AX49" s="52" t="s">
        <v>192</v>
      </c>
      <c r="AY49" s="53" t="s">
        <v>132</v>
      </c>
      <c r="AZ49" s="52" t="s">
        <v>112</v>
      </c>
      <c r="BA49" s="52" t="s">
        <v>114</v>
      </c>
      <c r="BB49" s="52" t="s">
        <v>112</v>
      </c>
      <c r="BC49" s="52" t="s">
        <v>112</v>
      </c>
      <c r="BD49" s="52" t="s">
        <v>114</v>
      </c>
      <c r="BE49" s="52" t="s">
        <v>112</v>
      </c>
      <c r="BF49" s="52" t="s">
        <v>112</v>
      </c>
      <c r="BG49" s="52" t="s">
        <v>114</v>
      </c>
      <c r="BH49" s="52" t="s">
        <v>196</v>
      </c>
      <c r="BI49" s="52"/>
      <c r="BJ49" s="52"/>
      <c r="BK49" s="52" t="s">
        <v>193</v>
      </c>
      <c r="BL49" s="52" t="s">
        <v>475</v>
      </c>
      <c r="BM49" s="54">
        <v>54.72972</v>
      </c>
      <c r="BN49" s="54">
        <v>90.154439999999994</v>
      </c>
      <c r="BO49" s="52">
        <v>5</v>
      </c>
      <c r="BP49" s="52" t="s">
        <v>192</v>
      </c>
    </row>
    <row r="50" spans="1:68">
      <c r="A50" s="51" t="s">
        <v>1500</v>
      </c>
      <c r="B50" s="51" t="s">
        <v>1373</v>
      </c>
      <c r="C50" s="51" t="s">
        <v>530</v>
      </c>
      <c r="D50" s="51" t="s">
        <v>903</v>
      </c>
      <c r="E50" s="51" t="s">
        <v>144</v>
      </c>
      <c r="F50" s="52">
        <v>15</v>
      </c>
      <c r="G50" s="52">
        <v>48</v>
      </c>
      <c r="H50" s="52">
        <v>78</v>
      </c>
      <c r="I50" s="52">
        <v>15</v>
      </c>
      <c r="J50" s="52">
        <v>34</v>
      </c>
      <c r="K50" s="52">
        <v>66</v>
      </c>
      <c r="L50" s="52">
        <v>35</v>
      </c>
      <c r="M50" s="52">
        <v>64</v>
      </c>
      <c r="N50" s="52" t="s">
        <v>140</v>
      </c>
      <c r="O50" s="52">
        <v>355</v>
      </c>
      <c r="P50" s="52">
        <v>100</v>
      </c>
      <c r="Q50" s="52" t="s">
        <v>192</v>
      </c>
      <c r="R50" s="52" t="s">
        <v>193</v>
      </c>
      <c r="T50" s="52" t="s">
        <v>192</v>
      </c>
      <c r="U50" s="52" t="s">
        <v>192</v>
      </c>
      <c r="W50" s="52">
        <v>30</v>
      </c>
      <c r="X50" s="52">
        <v>31</v>
      </c>
      <c r="Y50" s="52">
        <v>1</v>
      </c>
      <c r="Z50" s="53">
        <v>64</v>
      </c>
      <c r="AA50" s="52">
        <v>17</v>
      </c>
      <c r="AB50" s="52">
        <v>21</v>
      </c>
      <c r="AC50" s="52">
        <v>4</v>
      </c>
      <c r="AD50" s="53">
        <v>25</v>
      </c>
      <c r="AE50" s="52">
        <v>53</v>
      </c>
      <c r="AF50" s="52">
        <v>69</v>
      </c>
      <c r="AG50" s="52">
        <v>16</v>
      </c>
      <c r="AH50" s="53">
        <v>170</v>
      </c>
      <c r="AI50" s="52">
        <v>50</v>
      </c>
      <c r="AJ50" s="52">
        <v>67</v>
      </c>
      <c r="AK50" s="52">
        <v>17</v>
      </c>
      <c r="AL50" s="53">
        <v>84</v>
      </c>
      <c r="AM50" s="52">
        <v>50</v>
      </c>
      <c r="AN50" s="52">
        <v>53</v>
      </c>
      <c r="AO50" s="52">
        <v>3</v>
      </c>
      <c r="AP50" s="53">
        <v>56</v>
      </c>
      <c r="AQ50" s="52">
        <v>25</v>
      </c>
      <c r="AR50" s="52">
        <v>17</v>
      </c>
      <c r="AS50" s="52">
        <v>0</v>
      </c>
      <c r="AT50" s="53">
        <v>17</v>
      </c>
      <c r="AU50" s="52">
        <v>416</v>
      </c>
      <c r="AV50" s="52" t="s">
        <v>1455</v>
      </c>
      <c r="AW50" s="52">
        <v>771</v>
      </c>
      <c r="AX50" s="52" t="s">
        <v>192</v>
      </c>
      <c r="AY50" s="53" t="s">
        <v>116</v>
      </c>
      <c r="AZ50" s="52" t="s">
        <v>116</v>
      </c>
      <c r="BA50" s="52" t="s">
        <v>110</v>
      </c>
      <c r="BB50" s="52" t="s">
        <v>116</v>
      </c>
      <c r="BC50" s="52" t="s">
        <v>110</v>
      </c>
      <c r="BD50" s="52" t="s">
        <v>110</v>
      </c>
      <c r="BE50" s="52" t="s">
        <v>110</v>
      </c>
      <c r="BF50" s="52" t="s">
        <v>116</v>
      </c>
      <c r="BG50" s="52" t="s">
        <v>116</v>
      </c>
      <c r="BH50" s="52" t="s">
        <v>110</v>
      </c>
      <c r="BI50" s="52" t="s">
        <v>196</v>
      </c>
      <c r="BJ50" s="52"/>
      <c r="BK50" s="52" t="s">
        <v>193</v>
      </c>
      <c r="BL50" s="52" t="s">
        <v>475</v>
      </c>
      <c r="BM50" s="54">
        <v>86.094669999999994</v>
      </c>
      <c r="BN50" s="54">
        <v>98.224850000000004</v>
      </c>
      <c r="BO50" s="52">
        <v>5</v>
      </c>
      <c r="BP50" s="52" t="s">
        <v>192</v>
      </c>
    </row>
    <row r="51" spans="1:68">
      <c r="A51" s="51" t="s">
        <v>1501</v>
      </c>
      <c r="B51" s="51" t="s">
        <v>1373</v>
      </c>
      <c r="C51" s="51" t="s">
        <v>530</v>
      </c>
      <c r="D51" s="51" t="s">
        <v>904</v>
      </c>
      <c r="E51" s="51" t="s">
        <v>145</v>
      </c>
      <c r="F51" s="52">
        <v>2</v>
      </c>
      <c r="G51" s="52">
        <v>20</v>
      </c>
      <c r="H51" s="52">
        <v>53</v>
      </c>
      <c r="I51" s="52">
        <v>0</v>
      </c>
      <c r="J51" s="52">
        <v>23</v>
      </c>
      <c r="K51" s="52">
        <v>50</v>
      </c>
      <c r="L51" s="52">
        <v>30</v>
      </c>
      <c r="M51" s="52">
        <v>50</v>
      </c>
      <c r="N51" s="52" t="s">
        <v>140</v>
      </c>
      <c r="O51" s="52">
        <v>228</v>
      </c>
      <c r="P51" s="52">
        <v>90</v>
      </c>
      <c r="R51" s="52" t="s">
        <v>193</v>
      </c>
      <c r="U51" s="52" t="s">
        <v>192</v>
      </c>
      <c r="AY51" s="53" t="s">
        <v>116</v>
      </c>
      <c r="AZ51" s="52" t="s">
        <v>131</v>
      </c>
      <c r="BA51" s="52"/>
      <c r="BB51" s="52"/>
      <c r="BC51" s="52"/>
      <c r="BD51" s="52"/>
      <c r="BE51" s="52"/>
      <c r="BF51" s="52"/>
      <c r="BG51" s="52"/>
      <c r="BH51" s="52"/>
      <c r="BI51" s="52"/>
      <c r="BJ51" s="52"/>
      <c r="BK51" s="52" t="s">
        <v>193</v>
      </c>
      <c r="BL51" s="52" t="s">
        <v>475</v>
      </c>
      <c r="BM51" s="54">
        <v>94.475129999999993</v>
      </c>
      <c r="BN51" s="54">
        <v>98.34254</v>
      </c>
      <c r="BO51" s="52">
        <v>5</v>
      </c>
      <c r="BP51" s="52" t="s">
        <v>192</v>
      </c>
    </row>
    <row r="52" spans="1:68">
      <c r="A52" s="51" t="s">
        <v>1502</v>
      </c>
      <c r="B52" s="51" t="s">
        <v>1373</v>
      </c>
      <c r="C52" s="51" t="s">
        <v>530</v>
      </c>
      <c r="D52" s="51" t="s">
        <v>908</v>
      </c>
      <c r="E52" s="51" t="s">
        <v>147</v>
      </c>
      <c r="F52" s="52">
        <v>82</v>
      </c>
      <c r="G52" s="52">
        <v>96</v>
      </c>
      <c r="H52" s="52">
        <v>95</v>
      </c>
      <c r="I52" s="52">
        <v>62</v>
      </c>
      <c r="J52" s="52">
        <v>75</v>
      </c>
      <c r="K52" s="52">
        <v>88</v>
      </c>
      <c r="L52" s="52">
        <v>71</v>
      </c>
      <c r="M52" s="52">
        <v>93</v>
      </c>
      <c r="N52" s="52" t="s">
        <v>135</v>
      </c>
      <c r="O52" s="52">
        <v>662</v>
      </c>
      <c r="P52" s="52">
        <v>100</v>
      </c>
      <c r="Q52" s="52" t="s">
        <v>193</v>
      </c>
      <c r="R52" s="52" t="s">
        <v>192</v>
      </c>
      <c r="T52" s="52" t="s">
        <v>192</v>
      </c>
      <c r="U52" s="52" t="s">
        <v>192</v>
      </c>
      <c r="W52" s="52">
        <v>100</v>
      </c>
      <c r="X52" s="52">
        <v>100</v>
      </c>
      <c r="Y52" s="52">
        <v>0</v>
      </c>
      <c r="Z52" s="53">
        <v>200</v>
      </c>
      <c r="AA52" s="52">
        <v>100</v>
      </c>
      <c r="AB52" s="52">
        <v>100</v>
      </c>
      <c r="AC52" s="52">
        <v>0</v>
      </c>
      <c r="AD52" s="53">
        <v>100</v>
      </c>
      <c r="AE52" s="52">
        <v>83</v>
      </c>
      <c r="AF52" s="52">
        <v>82</v>
      </c>
      <c r="AG52" s="52">
        <v>0</v>
      </c>
      <c r="AH52" s="53">
        <v>164</v>
      </c>
      <c r="AI52" s="52">
        <v>92</v>
      </c>
      <c r="AJ52" s="52">
        <v>82</v>
      </c>
      <c r="AK52" s="52">
        <v>-5</v>
      </c>
      <c r="AL52" s="53">
        <v>77</v>
      </c>
      <c r="AM52" s="52">
        <v>90</v>
      </c>
      <c r="AN52" s="52">
        <v>96</v>
      </c>
      <c r="AO52" s="52">
        <v>6</v>
      </c>
      <c r="AP52" s="53">
        <v>100</v>
      </c>
      <c r="AQ52" s="52">
        <v>83</v>
      </c>
      <c r="AR52" s="52">
        <v>86</v>
      </c>
      <c r="AS52" s="52">
        <v>3</v>
      </c>
      <c r="AT52" s="53">
        <v>89</v>
      </c>
      <c r="AU52" s="52">
        <v>730</v>
      </c>
      <c r="AV52" s="52" t="s">
        <v>1455</v>
      </c>
      <c r="AW52" s="52">
        <v>1392</v>
      </c>
      <c r="AX52" s="52" t="s">
        <v>192</v>
      </c>
      <c r="AY52" s="53" t="s">
        <v>132</v>
      </c>
      <c r="AZ52" s="52" t="s">
        <v>114</v>
      </c>
      <c r="BA52" s="52" t="s">
        <v>132</v>
      </c>
      <c r="BB52" s="52" t="s">
        <v>132</v>
      </c>
      <c r="BC52" s="52" t="s">
        <v>132</v>
      </c>
      <c r="BD52" s="52" t="s">
        <v>132</v>
      </c>
      <c r="BE52" s="52" t="s">
        <v>132</v>
      </c>
      <c r="BF52" s="52" t="s">
        <v>132</v>
      </c>
      <c r="BG52" s="52" t="s">
        <v>132</v>
      </c>
      <c r="BH52" s="52" t="s">
        <v>132</v>
      </c>
      <c r="BI52" s="52" t="s">
        <v>132</v>
      </c>
      <c r="BJ52" s="52" t="s">
        <v>114</v>
      </c>
      <c r="BK52" s="52" t="s">
        <v>193</v>
      </c>
      <c r="BL52" s="52" t="s">
        <v>475</v>
      </c>
      <c r="BM52" s="54">
        <v>29.894729999999999</v>
      </c>
      <c r="BN52" s="54">
        <v>71.157889999999995</v>
      </c>
      <c r="BO52" s="52">
        <v>5</v>
      </c>
      <c r="BP52" s="52" t="s">
        <v>193</v>
      </c>
    </row>
    <row r="53" spans="1:68">
      <c r="A53" s="51" t="s">
        <v>1503</v>
      </c>
      <c r="B53" s="51" t="s">
        <v>1373</v>
      </c>
      <c r="C53" s="51" t="s">
        <v>530</v>
      </c>
      <c r="D53" s="51" t="s">
        <v>910</v>
      </c>
      <c r="E53" s="51" t="s">
        <v>148</v>
      </c>
      <c r="F53" s="52">
        <v>19</v>
      </c>
      <c r="G53" s="52">
        <v>43</v>
      </c>
      <c r="H53" s="52">
        <v>64</v>
      </c>
      <c r="I53" s="52">
        <v>0</v>
      </c>
      <c r="J53" s="52">
        <v>44</v>
      </c>
      <c r="K53" s="52">
        <v>62</v>
      </c>
      <c r="L53" s="52">
        <v>37</v>
      </c>
      <c r="M53" s="52">
        <v>60</v>
      </c>
      <c r="N53" s="52" t="s">
        <v>135</v>
      </c>
      <c r="O53" s="52">
        <v>329</v>
      </c>
      <c r="P53" s="52">
        <v>95</v>
      </c>
      <c r="R53" s="52" t="s">
        <v>193</v>
      </c>
      <c r="U53" s="52" t="s">
        <v>192</v>
      </c>
      <c r="AY53" s="53" t="s">
        <v>116</v>
      </c>
      <c r="AZ53" s="52"/>
      <c r="BA53" s="52"/>
      <c r="BB53" s="52"/>
      <c r="BC53" s="52" t="s">
        <v>130</v>
      </c>
      <c r="BD53" s="52" t="s">
        <v>116</v>
      </c>
      <c r="BE53" s="52" t="s">
        <v>130</v>
      </c>
      <c r="BF53" s="52"/>
      <c r="BG53" s="52"/>
      <c r="BH53" s="52"/>
      <c r="BI53" s="52"/>
      <c r="BJ53" s="52"/>
      <c r="BK53" s="52" t="s">
        <v>193</v>
      </c>
      <c r="BL53" s="52" t="s">
        <v>197</v>
      </c>
      <c r="BM53" s="54">
        <v>90.445849999999993</v>
      </c>
      <c r="BN53" s="54">
        <v>99.363050000000001</v>
      </c>
      <c r="BO53" s="52">
        <v>5</v>
      </c>
      <c r="BP53" s="52" t="s">
        <v>192</v>
      </c>
    </row>
    <row r="54" spans="1:68">
      <c r="A54" s="51" t="s">
        <v>1504</v>
      </c>
      <c r="B54" s="51" t="s">
        <v>1373</v>
      </c>
      <c r="C54" s="51" t="s">
        <v>530</v>
      </c>
      <c r="D54" s="51" t="s">
        <v>914</v>
      </c>
      <c r="E54" s="51" t="s">
        <v>149</v>
      </c>
      <c r="F54" s="52">
        <v>6</v>
      </c>
      <c r="G54" s="52">
        <v>46</v>
      </c>
      <c r="H54" s="52">
        <v>96</v>
      </c>
      <c r="I54" s="52">
        <v>34</v>
      </c>
      <c r="J54" s="52">
        <v>6</v>
      </c>
      <c r="K54" s="52">
        <v>66</v>
      </c>
      <c r="L54" s="52">
        <v>3</v>
      </c>
      <c r="M54" s="52">
        <v>63</v>
      </c>
      <c r="N54" s="52" t="s">
        <v>135</v>
      </c>
      <c r="O54" s="52">
        <v>320</v>
      </c>
      <c r="P54" s="52">
        <v>99</v>
      </c>
      <c r="Q54" s="52" t="s">
        <v>192</v>
      </c>
      <c r="R54" s="52" t="s">
        <v>193</v>
      </c>
      <c r="T54" s="52" t="s">
        <v>192</v>
      </c>
      <c r="U54" s="52" t="s">
        <v>192</v>
      </c>
      <c r="AY54" s="53" t="s">
        <v>116</v>
      </c>
      <c r="AZ54" s="52" t="s">
        <v>112</v>
      </c>
      <c r="BA54" s="52"/>
      <c r="BB54" s="52" t="s">
        <v>130</v>
      </c>
      <c r="BC54" s="52" t="s">
        <v>130</v>
      </c>
      <c r="BD54" s="52" t="s">
        <v>110</v>
      </c>
      <c r="BE54" s="52" t="s">
        <v>116</v>
      </c>
      <c r="BF54" s="52" t="s">
        <v>110</v>
      </c>
      <c r="BG54" s="52" t="s">
        <v>196</v>
      </c>
      <c r="BH54" s="52"/>
      <c r="BI54" s="52"/>
      <c r="BJ54" s="52"/>
      <c r="BK54" s="52" t="s">
        <v>193</v>
      </c>
      <c r="BL54" s="52" t="s">
        <v>475</v>
      </c>
      <c r="BM54" s="54">
        <v>84.057969999999997</v>
      </c>
      <c r="BN54" s="54">
        <v>100</v>
      </c>
      <c r="BO54" s="52">
        <v>5</v>
      </c>
      <c r="BP54" s="52" t="s">
        <v>192</v>
      </c>
    </row>
  </sheetData>
  <autoFilter ref="A3:BP3"/>
  <mergeCells count="1">
    <mergeCell ref="A2:D2"/>
  </mergeCells>
  <pageMargins left="0.75" right="0.75" top="1" bottom="1" header="0.5" footer="0.5"/>
  <headerFooter alignWithMargins="0">
    <oddHeader>&amp;A</oddHeader>
    <oddFooter>Page &amp;P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Q2948"/>
  <sheetViews>
    <sheetView topLeftCell="D1" workbookViewId="0">
      <pane xSplit="2" ySplit="3" topLeftCell="L33" activePane="bottomRight" state="frozen"/>
      <selection sqref="A1:K1"/>
      <selection pane="topRight" sqref="A1:K1"/>
      <selection pane="bottomLeft" sqref="A1:K1"/>
      <selection pane="bottomRight" sqref="A1:K1"/>
    </sheetView>
  </sheetViews>
  <sheetFormatPr defaultRowHeight="12.75"/>
  <cols>
    <col min="1" max="1" width="7.42578125" style="669" hidden="1" customWidth="1"/>
    <col min="2" max="2" width="7.140625" style="669" hidden="1" customWidth="1"/>
    <col min="3" max="3" width="16.140625" style="669" hidden="1" customWidth="1"/>
    <col min="4" max="4" width="7.28515625" style="669" customWidth="1"/>
    <col min="5" max="5" width="17.28515625" style="669" customWidth="1"/>
    <col min="6" max="6" width="15.5703125" style="669" bestFit="1" customWidth="1"/>
    <col min="7" max="7" width="13.140625" style="669" bestFit="1" customWidth="1"/>
    <col min="8" max="8" width="14.28515625" style="669" bestFit="1" customWidth="1"/>
    <col min="9" max="9" width="15.7109375" style="669" bestFit="1" customWidth="1"/>
    <col min="10" max="10" width="16" style="669" bestFit="1" customWidth="1"/>
    <col min="11" max="11" width="13.5703125" style="669" bestFit="1" customWidth="1"/>
    <col min="12" max="12" width="20" style="669" bestFit="1" customWidth="1"/>
    <col min="13" max="13" width="17.5703125" style="669" bestFit="1" customWidth="1"/>
    <col min="14" max="14" width="12.140625" style="669" bestFit="1" customWidth="1"/>
    <col min="15" max="15" width="13.42578125" style="669" bestFit="1" customWidth="1"/>
    <col min="16" max="16" width="14.5703125" style="669" bestFit="1" customWidth="1"/>
    <col min="17" max="18" width="19.42578125" style="669" bestFit="1" customWidth="1"/>
    <col min="19" max="19" width="20" style="669" bestFit="1" customWidth="1"/>
    <col min="20" max="21" width="20.28515625" style="669" bestFit="1" customWidth="1"/>
    <col min="22" max="22" width="17.5703125" style="669" bestFit="1" customWidth="1"/>
    <col min="23" max="24" width="12.140625" style="669" bestFit="1" customWidth="1"/>
    <col min="25" max="25" width="18.7109375" style="669" bestFit="1" customWidth="1"/>
    <col min="26" max="26" width="22.28515625" style="679" bestFit="1" customWidth="1"/>
    <col min="27" max="28" width="12.28515625" style="669" bestFit="1" customWidth="1"/>
    <col min="29" max="29" width="18.7109375" style="669" bestFit="1" customWidth="1"/>
    <col min="30" max="30" width="22.28515625" style="679" bestFit="1" customWidth="1"/>
    <col min="31" max="32" width="13.28515625" style="669" bestFit="1" customWidth="1"/>
    <col min="33" max="33" width="19.7109375" style="669" bestFit="1" customWidth="1"/>
    <col min="34" max="34" width="23.28515625" style="679" bestFit="1" customWidth="1"/>
    <col min="35" max="36" width="19.85546875" style="669" bestFit="1" customWidth="1"/>
    <col min="37" max="37" width="26.7109375" style="669" bestFit="1" customWidth="1"/>
    <col min="38" max="38" width="30" style="679" bestFit="1" customWidth="1"/>
    <col min="39" max="40" width="22" style="669" bestFit="1" customWidth="1"/>
    <col min="41" max="41" width="28.42578125" style="669" bestFit="1" customWidth="1"/>
    <col min="42" max="42" width="32" style="679" bestFit="1" customWidth="1"/>
    <col min="43" max="44" width="19.42578125" style="669" bestFit="1" customWidth="1"/>
    <col min="45" max="45" width="26" style="669" bestFit="1" customWidth="1"/>
    <col min="46" max="46" width="29.42578125" style="679" bestFit="1" customWidth="1"/>
    <col min="47" max="47" width="11" style="669" bestFit="1" customWidth="1"/>
    <col min="48" max="48" width="16.85546875" style="669" bestFit="1" customWidth="1"/>
    <col min="49" max="49" width="12.42578125" style="679" bestFit="1" customWidth="1"/>
    <col min="50" max="50" width="18.140625" style="669" bestFit="1" customWidth="1"/>
    <col min="51" max="51" width="13.140625" style="684" bestFit="1" customWidth="1"/>
    <col min="52" max="63" width="9.140625" style="669"/>
    <col min="64" max="64" width="6.85546875" style="669" bestFit="1" customWidth="1"/>
    <col min="65" max="65" width="11.42578125" style="669" bestFit="1" customWidth="1"/>
    <col min="66" max="66" width="3.5703125" style="669" bestFit="1" customWidth="1"/>
    <col min="67" max="67" width="7.28515625" style="669" bestFit="1" customWidth="1"/>
    <col min="68" max="68" width="6.42578125" style="669" bestFit="1" customWidth="1"/>
    <col min="69" max="69" width="5.28515625" style="669" bestFit="1" customWidth="1"/>
    <col min="70" max="256" width="9.140625" style="669"/>
    <col min="257" max="257" width="7.42578125" style="669" bestFit="1" customWidth="1"/>
    <col min="258" max="258" width="7.140625" style="669" bestFit="1" customWidth="1"/>
    <col min="259" max="259" width="16.140625" style="669" bestFit="1" customWidth="1"/>
    <col min="260" max="260" width="16.85546875" style="669" bestFit="1" customWidth="1"/>
    <col min="261" max="261" width="68.85546875" style="669" bestFit="1" customWidth="1"/>
    <col min="262" max="262" width="15.5703125" style="669" bestFit="1" customWidth="1"/>
    <col min="263" max="263" width="13.140625" style="669" bestFit="1" customWidth="1"/>
    <col min="264" max="264" width="14.28515625" style="669" bestFit="1" customWidth="1"/>
    <col min="265" max="265" width="15.7109375" style="669" bestFit="1" customWidth="1"/>
    <col min="266" max="266" width="16" style="669" bestFit="1" customWidth="1"/>
    <col min="267" max="267" width="13.5703125" style="669" bestFit="1" customWidth="1"/>
    <col min="268" max="268" width="20" style="669" bestFit="1" customWidth="1"/>
    <col min="269" max="269" width="17.5703125" style="669" bestFit="1" customWidth="1"/>
    <col min="270" max="270" width="12.140625" style="669" bestFit="1" customWidth="1"/>
    <col min="271" max="271" width="13.42578125" style="669" bestFit="1" customWidth="1"/>
    <col min="272" max="272" width="14.5703125" style="669" bestFit="1" customWidth="1"/>
    <col min="273" max="274" width="19.42578125" style="669" bestFit="1" customWidth="1"/>
    <col min="275" max="275" width="20" style="669" bestFit="1" customWidth="1"/>
    <col min="276" max="277" width="20.28515625" style="669" bestFit="1" customWidth="1"/>
    <col min="278" max="278" width="17.5703125" style="669" bestFit="1" customWidth="1"/>
    <col min="279" max="280" width="12.140625" style="669" bestFit="1" customWidth="1"/>
    <col min="281" max="281" width="18.7109375" style="669" bestFit="1" customWidth="1"/>
    <col min="282" max="282" width="22.28515625" style="669" bestFit="1" customWidth="1"/>
    <col min="283" max="284" width="12.28515625" style="669" bestFit="1" customWidth="1"/>
    <col min="285" max="285" width="18.7109375" style="669" bestFit="1" customWidth="1"/>
    <col min="286" max="286" width="22.28515625" style="669" bestFit="1" customWidth="1"/>
    <col min="287" max="288" width="13.28515625" style="669" bestFit="1" customWidth="1"/>
    <col min="289" max="289" width="19.7109375" style="669" bestFit="1" customWidth="1"/>
    <col min="290" max="290" width="23.28515625" style="669" bestFit="1" customWidth="1"/>
    <col min="291" max="292" width="19.85546875" style="669" bestFit="1" customWidth="1"/>
    <col min="293" max="293" width="26.7109375" style="669" bestFit="1" customWidth="1"/>
    <col min="294" max="294" width="30" style="669" bestFit="1" customWidth="1"/>
    <col min="295" max="296" width="22" style="669" bestFit="1" customWidth="1"/>
    <col min="297" max="297" width="28.42578125" style="669" bestFit="1" customWidth="1"/>
    <col min="298" max="298" width="32" style="669" bestFit="1" customWidth="1"/>
    <col min="299" max="300" width="19.42578125" style="669" bestFit="1" customWidth="1"/>
    <col min="301" max="301" width="26" style="669" bestFit="1" customWidth="1"/>
    <col min="302" max="302" width="29.42578125" style="669" bestFit="1" customWidth="1"/>
    <col min="303" max="303" width="11" style="669" bestFit="1" customWidth="1"/>
    <col min="304" max="304" width="16.85546875" style="669" bestFit="1" customWidth="1"/>
    <col min="305" max="305" width="12.42578125" style="669" bestFit="1" customWidth="1"/>
    <col min="306" max="306" width="18.140625" style="669" bestFit="1" customWidth="1"/>
    <col min="307" max="307" width="13.140625" style="669" bestFit="1" customWidth="1"/>
    <col min="308" max="319" width="9.140625" style="669"/>
    <col min="320" max="320" width="6.85546875" style="669" bestFit="1" customWidth="1"/>
    <col min="321" max="321" width="11.42578125" style="669" bestFit="1" customWidth="1"/>
    <col min="322" max="322" width="3.5703125" style="669" bestFit="1" customWidth="1"/>
    <col min="323" max="323" width="7.28515625" style="669" bestFit="1" customWidth="1"/>
    <col min="324" max="324" width="6.42578125" style="669" bestFit="1" customWidth="1"/>
    <col min="325" max="325" width="5.28515625" style="669" bestFit="1" customWidth="1"/>
    <col min="326" max="512" width="9.140625" style="669"/>
    <col min="513" max="513" width="7.42578125" style="669" bestFit="1" customWidth="1"/>
    <col min="514" max="514" width="7.140625" style="669" bestFit="1" customWidth="1"/>
    <col min="515" max="515" width="16.140625" style="669" bestFit="1" customWidth="1"/>
    <col min="516" max="516" width="16.85546875" style="669" bestFit="1" customWidth="1"/>
    <col min="517" max="517" width="68.85546875" style="669" bestFit="1" customWidth="1"/>
    <col min="518" max="518" width="15.5703125" style="669" bestFit="1" customWidth="1"/>
    <col min="519" max="519" width="13.140625" style="669" bestFit="1" customWidth="1"/>
    <col min="520" max="520" width="14.28515625" style="669" bestFit="1" customWidth="1"/>
    <col min="521" max="521" width="15.7109375" style="669" bestFit="1" customWidth="1"/>
    <col min="522" max="522" width="16" style="669" bestFit="1" customWidth="1"/>
    <col min="523" max="523" width="13.5703125" style="669" bestFit="1" customWidth="1"/>
    <col min="524" max="524" width="20" style="669" bestFit="1" customWidth="1"/>
    <col min="525" max="525" width="17.5703125" style="669" bestFit="1" customWidth="1"/>
    <col min="526" max="526" width="12.140625" style="669" bestFit="1" customWidth="1"/>
    <col min="527" max="527" width="13.42578125" style="669" bestFit="1" customWidth="1"/>
    <col min="528" max="528" width="14.5703125" style="669" bestFit="1" customWidth="1"/>
    <col min="529" max="530" width="19.42578125" style="669" bestFit="1" customWidth="1"/>
    <col min="531" max="531" width="20" style="669" bestFit="1" customWidth="1"/>
    <col min="532" max="533" width="20.28515625" style="669" bestFit="1" customWidth="1"/>
    <col min="534" max="534" width="17.5703125" style="669" bestFit="1" customWidth="1"/>
    <col min="535" max="536" width="12.140625" style="669" bestFit="1" customWidth="1"/>
    <col min="537" max="537" width="18.7109375" style="669" bestFit="1" customWidth="1"/>
    <col min="538" max="538" width="22.28515625" style="669" bestFit="1" customWidth="1"/>
    <col min="539" max="540" width="12.28515625" style="669" bestFit="1" customWidth="1"/>
    <col min="541" max="541" width="18.7109375" style="669" bestFit="1" customWidth="1"/>
    <col min="542" max="542" width="22.28515625" style="669" bestFit="1" customWidth="1"/>
    <col min="543" max="544" width="13.28515625" style="669" bestFit="1" customWidth="1"/>
    <col min="545" max="545" width="19.7109375" style="669" bestFit="1" customWidth="1"/>
    <col min="546" max="546" width="23.28515625" style="669" bestFit="1" customWidth="1"/>
    <col min="547" max="548" width="19.85546875" style="669" bestFit="1" customWidth="1"/>
    <col min="549" max="549" width="26.7109375" style="669" bestFit="1" customWidth="1"/>
    <col min="550" max="550" width="30" style="669" bestFit="1" customWidth="1"/>
    <col min="551" max="552" width="22" style="669" bestFit="1" customWidth="1"/>
    <col min="553" max="553" width="28.42578125" style="669" bestFit="1" customWidth="1"/>
    <col min="554" max="554" width="32" style="669" bestFit="1" customWidth="1"/>
    <col min="555" max="556" width="19.42578125" style="669" bestFit="1" customWidth="1"/>
    <col min="557" max="557" width="26" style="669" bestFit="1" customWidth="1"/>
    <col min="558" max="558" width="29.42578125" style="669" bestFit="1" customWidth="1"/>
    <col min="559" max="559" width="11" style="669" bestFit="1" customWidth="1"/>
    <col min="560" max="560" width="16.85546875" style="669" bestFit="1" customWidth="1"/>
    <col min="561" max="561" width="12.42578125" style="669" bestFit="1" customWidth="1"/>
    <col min="562" max="562" width="18.140625" style="669" bestFit="1" customWidth="1"/>
    <col min="563" max="563" width="13.140625" style="669" bestFit="1" customWidth="1"/>
    <col min="564" max="575" width="9.140625" style="669"/>
    <col min="576" max="576" width="6.85546875" style="669" bestFit="1" customWidth="1"/>
    <col min="577" max="577" width="11.42578125" style="669" bestFit="1" customWidth="1"/>
    <col min="578" max="578" width="3.5703125" style="669" bestFit="1" customWidth="1"/>
    <col min="579" max="579" width="7.28515625" style="669" bestFit="1" customWidth="1"/>
    <col min="580" max="580" width="6.42578125" style="669" bestFit="1" customWidth="1"/>
    <col min="581" max="581" width="5.28515625" style="669" bestFit="1" customWidth="1"/>
    <col min="582" max="768" width="9.140625" style="669"/>
    <col min="769" max="769" width="7.42578125" style="669" bestFit="1" customWidth="1"/>
    <col min="770" max="770" width="7.140625" style="669" bestFit="1" customWidth="1"/>
    <col min="771" max="771" width="16.140625" style="669" bestFit="1" customWidth="1"/>
    <col min="772" max="772" width="16.85546875" style="669" bestFit="1" customWidth="1"/>
    <col min="773" max="773" width="68.85546875" style="669" bestFit="1" customWidth="1"/>
    <col min="774" max="774" width="15.5703125" style="669" bestFit="1" customWidth="1"/>
    <col min="775" max="775" width="13.140625" style="669" bestFit="1" customWidth="1"/>
    <col min="776" max="776" width="14.28515625" style="669" bestFit="1" customWidth="1"/>
    <col min="777" max="777" width="15.7109375" style="669" bestFit="1" customWidth="1"/>
    <col min="778" max="778" width="16" style="669" bestFit="1" customWidth="1"/>
    <col min="779" max="779" width="13.5703125" style="669" bestFit="1" customWidth="1"/>
    <col min="780" max="780" width="20" style="669" bestFit="1" customWidth="1"/>
    <col min="781" max="781" width="17.5703125" style="669" bestFit="1" customWidth="1"/>
    <col min="782" max="782" width="12.140625" style="669" bestFit="1" customWidth="1"/>
    <col min="783" max="783" width="13.42578125" style="669" bestFit="1" customWidth="1"/>
    <col min="784" max="784" width="14.5703125" style="669" bestFit="1" customWidth="1"/>
    <col min="785" max="786" width="19.42578125" style="669" bestFit="1" customWidth="1"/>
    <col min="787" max="787" width="20" style="669" bestFit="1" customWidth="1"/>
    <col min="788" max="789" width="20.28515625" style="669" bestFit="1" customWidth="1"/>
    <col min="790" max="790" width="17.5703125" style="669" bestFit="1" customWidth="1"/>
    <col min="791" max="792" width="12.140625" style="669" bestFit="1" customWidth="1"/>
    <col min="793" max="793" width="18.7109375" style="669" bestFit="1" customWidth="1"/>
    <col min="794" max="794" width="22.28515625" style="669" bestFit="1" customWidth="1"/>
    <col min="795" max="796" width="12.28515625" style="669" bestFit="1" customWidth="1"/>
    <col min="797" max="797" width="18.7109375" style="669" bestFit="1" customWidth="1"/>
    <col min="798" max="798" width="22.28515625" style="669" bestFit="1" customWidth="1"/>
    <col min="799" max="800" width="13.28515625" style="669" bestFit="1" customWidth="1"/>
    <col min="801" max="801" width="19.7109375" style="669" bestFit="1" customWidth="1"/>
    <col min="802" max="802" width="23.28515625" style="669" bestFit="1" customWidth="1"/>
    <col min="803" max="804" width="19.85546875" style="669" bestFit="1" customWidth="1"/>
    <col min="805" max="805" width="26.7109375" style="669" bestFit="1" customWidth="1"/>
    <col min="806" max="806" width="30" style="669" bestFit="1" customWidth="1"/>
    <col min="807" max="808" width="22" style="669" bestFit="1" customWidth="1"/>
    <col min="809" max="809" width="28.42578125" style="669" bestFit="1" customWidth="1"/>
    <col min="810" max="810" width="32" style="669" bestFit="1" customWidth="1"/>
    <col min="811" max="812" width="19.42578125" style="669" bestFit="1" customWidth="1"/>
    <col min="813" max="813" width="26" style="669" bestFit="1" customWidth="1"/>
    <col min="814" max="814" width="29.42578125" style="669" bestFit="1" customWidth="1"/>
    <col min="815" max="815" width="11" style="669" bestFit="1" customWidth="1"/>
    <col min="816" max="816" width="16.85546875" style="669" bestFit="1" customWidth="1"/>
    <col min="817" max="817" width="12.42578125" style="669" bestFit="1" customWidth="1"/>
    <col min="818" max="818" width="18.140625" style="669" bestFit="1" customWidth="1"/>
    <col min="819" max="819" width="13.140625" style="669" bestFit="1" customWidth="1"/>
    <col min="820" max="831" width="9.140625" style="669"/>
    <col min="832" max="832" width="6.85546875" style="669" bestFit="1" customWidth="1"/>
    <col min="833" max="833" width="11.42578125" style="669" bestFit="1" customWidth="1"/>
    <col min="834" max="834" width="3.5703125" style="669" bestFit="1" customWidth="1"/>
    <col min="835" max="835" width="7.28515625" style="669" bestFit="1" customWidth="1"/>
    <col min="836" max="836" width="6.42578125" style="669" bestFit="1" customWidth="1"/>
    <col min="837" max="837" width="5.28515625" style="669" bestFit="1" customWidth="1"/>
    <col min="838" max="1024" width="9.140625" style="669"/>
    <col min="1025" max="1025" width="7.42578125" style="669" bestFit="1" customWidth="1"/>
    <col min="1026" max="1026" width="7.140625" style="669" bestFit="1" customWidth="1"/>
    <col min="1027" max="1027" width="16.140625" style="669" bestFit="1" customWidth="1"/>
    <col min="1028" max="1028" width="16.85546875" style="669" bestFit="1" customWidth="1"/>
    <col min="1029" max="1029" width="68.85546875" style="669" bestFit="1" customWidth="1"/>
    <col min="1030" max="1030" width="15.5703125" style="669" bestFit="1" customWidth="1"/>
    <col min="1031" max="1031" width="13.140625" style="669" bestFit="1" customWidth="1"/>
    <col min="1032" max="1032" width="14.28515625" style="669" bestFit="1" customWidth="1"/>
    <col min="1033" max="1033" width="15.7109375" style="669" bestFit="1" customWidth="1"/>
    <col min="1034" max="1034" width="16" style="669" bestFit="1" customWidth="1"/>
    <col min="1035" max="1035" width="13.5703125" style="669" bestFit="1" customWidth="1"/>
    <col min="1036" max="1036" width="20" style="669" bestFit="1" customWidth="1"/>
    <col min="1037" max="1037" width="17.5703125" style="669" bestFit="1" customWidth="1"/>
    <col min="1038" max="1038" width="12.140625" style="669" bestFit="1" customWidth="1"/>
    <col min="1039" max="1039" width="13.42578125" style="669" bestFit="1" customWidth="1"/>
    <col min="1040" max="1040" width="14.5703125" style="669" bestFit="1" customWidth="1"/>
    <col min="1041" max="1042" width="19.42578125" style="669" bestFit="1" customWidth="1"/>
    <col min="1043" max="1043" width="20" style="669" bestFit="1" customWidth="1"/>
    <col min="1044" max="1045" width="20.28515625" style="669" bestFit="1" customWidth="1"/>
    <col min="1046" max="1046" width="17.5703125" style="669" bestFit="1" customWidth="1"/>
    <col min="1047" max="1048" width="12.140625" style="669" bestFit="1" customWidth="1"/>
    <col min="1049" max="1049" width="18.7109375" style="669" bestFit="1" customWidth="1"/>
    <col min="1050" max="1050" width="22.28515625" style="669" bestFit="1" customWidth="1"/>
    <col min="1051" max="1052" width="12.28515625" style="669" bestFit="1" customWidth="1"/>
    <col min="1053" max="1053" width="18.7109375" style="669" bestFit="1" customWidth="1"/>
    <col min="1054" max="1054" width="22.28515625" style="669" bestFit="1" customWidth="1"/>
    <col min="1055" max="1056" width="13.28515625" style="669" bestFit="1" customWidth="1"/>
    <col min="1057" max="1057" width="19.7109375" style="669" bestFit="1" customWidth="1"/>
    <col min="1058" max="1058" width="23.28515625" style="669" bestFit="1" customWidth="1"/>
    <col min="1059" max="1060" width="19.85546875" style="669" bestFit="1" customWidth="1"/>
    <col min="1061" max="1061" width="26.7109375" style="669" bestFit="1" customWidth="1"/>
    <col min="1062" max="1062" width="30" style="669" bestFit="1" customWidth="1"/>
    <col min="1063" max="1064" width="22" style="669" bestFit="1" customWidth="1"/>
    <col min="1065" max="1065" width="28.42578125" style="669" bestFit="1" customWidth="1"/>
    <col min="1066" max="1066" width="32" style="669" bestFit="1" customWidth="1"/>
    <col min="1067" max="1068" width="19.42578125" style="669" bestFit="1" customWidth="1"/>
    <col min="1069" max="1069" width="26" style="669" bestFit="1" customWidth="1"/>
    <col min="1070" max="1070" width="29.42578125" style="669" bestFit="1" customWidth="1"/>
    <col min="1071" max="1071" width="11" style="669" bestFit="1" customWidth="1"/>
    <col min="1072" max="1072" width="16.85546875" style="669" bestFit="1" customWidth="1"/>
    <col min="1073" max="1073" width="12.42578125" style="669" bestFit="1" customWidth="1"/>
    <col min="1074" max="1074" width="18.140625" style="669" bestFit="1" customWidth="1"/>
    <col min="1075" max="1075" width="13.140625" style="669" bestFit="1" customWidth="1"/>
    <col min="1076" max="1087" width="9.140625" style="669"/>
    <col min="1088" max="1088" width="6.85546875" style="669" bestFit="1" customWidth="1"/>
    <col min="1089" max="1089" width="11.42578125" style="669" bestFit="1" customWidth="1"/>
    <col min="1090" max="1090" width="3.5703125" style="669" bestFit="1" customWidth="1"/>
    <col min="1091" max="1091" width="7.28515625" style="669" bestFit="1" customWidth="1"/>
    <col min="1092" max="1092" width="6.42578125" style="669" bestFit="1" customWidth="1"/>
    <col min="1093" max="1093" width="5.28515625" style="669" bestFit="1" customWidth="1"/>
    <col min="1094" max="1280" width="9.140625" style="669"/>
    <col min="1281" max="1281" width="7.42578125" style="669" bestFit="1" customWidth="1"/>
    <col min="1282" max="1282" width="7.140625" style="669" bestFit="1" customWidth="1"/>
    <col min="1283" max="1283" width="16.140625" style="669" bestFit="1" customWidth="1"/>
    <col min="1284" max="1284" width="16.85546875" style="669" bestFit="1" customWidth="1"/>
    <col min="1285" max="1285" width="68.85546875" style="669" bestFit="1" customWidth="1"/>
    <col min="1286" max="1286" width="15.5703125" style="669" bestFit="1" customWidth="1"/>
    <col min="1287" max="1287" width="13.140625" style="669" bestFit="1" customWidth="1"/>
    <col min="1288" max="1288" width="14.28515625" style="669" bestFit="1" customWidth="1"/>
    <col min="1289" max="1289" width="15.7109375" style="669" bestFit="1" customWidth="1"/>
    <col min="1290" max="1290" width="16" style="669" bestFit="1" customWidth="1"/>
    <col min="1291" max="1291" width="13.5703125" style="669" bestFit="1" customWidth="1"/>
    <col min="1292" max="1292" width="20" style="669" bestFit="1" customWidth="1"/>
    <col min="1293" max="1293" width="17.5703125" style="669" bestFit="1" customWidth="1"/>
    <col min="1294" max="1294" width="12.140625" style="669" bestFit="1" customWidth="1"/>
    <col min="1295" max="1295" width="13.42578125" style="669" bestFit="1" customWidth="1"/>
    <col min="1296" max="1296" width="14.5703125" style="669" bestFit="1" customWidth="1"/>
    <col min="1297" max="1298" width="19.42578125" style="669" bestFit="1" customWidth="1"/>
    <col min="1299" max="1299" width="20" style="669" bestFit="1" customWidth="1"/>
    <col min="1300" max="1301" width="20.28515625" style="669" bestFit="1" customWidth="1"/>
    <col min="1302" max="1302" width="17.5703125" style="669" bestFit="1" customWidth="1"/>
    <col min="1303" max="1304" width="12.140625" style="669" bestFit="1" customWidth="1"/>
    <col min="1305" max="1305" width="18.7109375" style="669" bestFit="1" customWidth="1"/>
    <col min="1306" max="1306" width="22.28515625" style="669" bestFit="1" customWidth="1"/>
    <col min="1307" max="1308" width="12.28515625" style="669" bestFit="1" customWidth="1"/>
    <col min="1309" max="1309" width="18.7109375" style="669" bestFit="1" customWidth="1"/>
    <col min="1310" max="1310" width="22.28515625" style="669" bestFit="1" customWidth="1"/>
    <col min="1311" max="1312" width="13.28515625" style="669" bestFit="1" customWidth="1"/>
    <col min="1313" max="1313" width="19.7109375" style="669" bestFit="1" customWidth="1"/>
    <col min="1314" max="1314" width="23.28515625" style="669" bestFit="1" customWidth="1"/>
    <col min="1315" max="1316" width="19.85546875" style="669" bestFit="1" customWidth="1"/>
    <col min="1317" max="1317" width="26.7109375" style="669" bestFit="1" customWidth="1"/>
    <col min="1318" max="1318" width="30" style="669" bestFit="1" customWidth="1"/>
    <col min="1319" max="1320" width="22" style="669" bestFit="1" customWidth="1"/>
    <col min="1321" max="1321" width="28.42578125" style="669" bestFit="1" customWidth="1"/>
    <col min="1322" max="1322" width="32" style="669" bestFit="1" customWidth="1"/>
    <col min="1323" max="1324" width="19.42578125" style="669" bestFit="1" customWidth="1"/>
    <col min="1325" max="1325" width="26" style="669" bestFit="1" customWidth="1"/>
    <col min="1326" max="1326" width="29.42578125" style="669" bestFit="1" customWidth="1"/>
    <col min="1327" max="1327" width="11" style="669" bestFit="1" customWidth="1"/>
    <col min="1328" max="1328" width="16.85546875" style="669" bestFit="1" customWidth="1"/>
    <col min="1329" max="1329" width="12.42578125" style="669" bestFit="1" customWidth="1"/>
    <col min="1330" max="1330" width="18.140625" style="669" bestFit="1" customWidth="1"/>
    <col min="1331" max="1331" width="13.140625" style="669" bestFit="1" customWidth="1"/>
    <col min="1332" max="1343" width="9.140625" style="669"/>
    <col min="1344" max="1344" width="6.85546875" style="669" bestFit="1" customWidth="1"/>
    <col min="1345" max="1345" width="11.42578125" style="669" bestFit="1" customWidth="1"/>
    <col min="1346" max="1346" width="3.5703125" style="669" bestFit="1" customWidth="1"/>
    <col min="1347" max="1347" width="7.28515625" style="669" bestFit="1" customWidth="1"/>
    <col min="1348" max="1348" width="6.42578125" style="669" bestFit="1" customWidth="1"/>
    <col min="1349" max="1349" width="5.28515625" style="669" bestFit="1" customWidth="1"/>
    <col min="1350" max="1536" width="9.140625" style="669"/>
    <col min="1537" max="1537" width="7.42578125" style="669" bestFit="1" customWidth="1"/>
    <col min="1538" max="1538" width="7.140625" style="669" bestFit="1" customWidth="1"/>
    <col min="1539" max="1539" width="16.140625" style="669" bestFit="1" customWidth="1"/>
    <col min="1540" max="1540" width="16.85546875" style="669" bestFit="1" customWidth="1"/>
    <col min="1541" max="1541" width="68.85546875" style="669" bestFit="1" customWidth="1"/>
    <col min="1542" max="1542" width="15.5703125" style="669" bestFit="1" customWidth="1"/>
    <col min="1543" max="1543" width="13.140625" style="669" bestFit="1" customWidth="1"/>
    <col min="1544" max="1544" width="14.28515625" style="669" bestFit="1" customWidth="1"/>
    <col min="1545" max="1545" width="15.7109375" style="669" bestFit="1" customWidth="1"/>
    <col min="1546" max="1546" width="16" style="669" bestFit="1" customWidth="1"/>
    <col min="1547" max="1547" width="13.5703125" style="669" bestFit="1" customWidth="1"/>
    <col min="1548" max="1548" width="20" style="669" bestFit="1" customWidth="1"/>
    <col min="1549" max="1549" width="17.5703125" style="669" bestFit="1" customWidth="1"/>
    <col min="1550" max="1550" width="12.140625" style="669" bestFit="1" customWidth="1"/>
    <col min="1551" max="1551" width="13.42578125" style="669" bestFit="1" customWidth="1"/>
    <col min="1552" max="1552" width="14.5703125" style="669" bestFit="1" customWidth="1"/>
    <col min="1553" max="1554" width="19.42578125" style="669" bestFit="1" customWidth="1"/>
    <col min="1555" max="1555" width="20" style="669" bestFit="1" customWidth="1"/>
    <col min="1556" max="1557" width="20.28515625" style="669" bestFit="1" customWidth="1"/>
    <col min="1558" max="1558" width="17.5703125" style="669" bestFit="1" customWidth="1"/>
    <col min="1559" max="1560" width="12.140625" style="669" bestFit="1" customWidth="1"/>
    <col min="1561" max="1561" width="18.7109375" style="669" bestFit="1" customWidth="1"/>
    <col min="1562" max="1562" width="22.28515625" style="669" bestFit="1" customWidth="1"/>
    <col min="1563" max="1564" width="12.28515625" style="669" bestFit="1" customWidth="1"/>
    <col min="1565" max="1565" width="18.7109375" style="669" bestFit="1" customWidth="1"/>
    <col min="1566" max="1566" width="22.28515625" style="669" bestFit="1" customWidth="1"/>
    <col min="1567" max="1568" width="13.28515625" style="669" bestFit="1" customWidth="1"/>
    <col min="1569" max="1569" width="19.7109375" style="669" bestFit="1" customWidth="1"/>
    <col min="1570" max="1570" width="23.28515625" style="669" bestFit="1" customWidth="1"/>
    <col min="1571" max="1572" width="19.85546875" style="669" bestFit="1" customWidth="1"/>
    <col min="1573" max="1573" width="26.7109375" style="669" bestFit="1" customWidth="1"/>
    <col min="1574" max="1574" width="30" style="669" bestFit="1" customWidth="1"/>
    <col min="1575" max="1576" width="22" style="669" bestFit="1" customWidth="1"/>
    <col min="1577" max="1577" width="28.42578125" style="669" bestFit="1" customWidth="1"/>
    <col min="1578" max="1578" width="32" style="669" bestFit="1" customWidth="1"/>
    <col min="1579" max="1580" width="19.42578125" style="669" bestFit="1" customWidth="1"/>
    <col min="1581" max="1581" width="26" style="669" bestFit="1" customWidth="1"/>
    <col min="1582" max="1582" width="29.42578125" style="669" bestFit="1" customWidth="1"/>
    <col min="1583" max="1583" width="11" style="669" bestFit="1" customWidth="1"/>
    <col min="1584" max="1584" width="16.85546875" style="669" bestFit="1" customWidth="1"/>
    <col min="1585" max="1585" width="12.42578125" style="669" bestFit="1" customWidth="1"/>
    <col min="1586" max="1586" width="18.140625" style="669" bestFit="1" customWidth="1"/>
    <col min="1587" max="1587" width="13.140625" style="669" bestFit="1" customWidth="1"/>
    <col min="1588" max="1599" width="9.140625" style="669"/>
    <col min="1600" max="1600" width="6.85546875" style="669" bestFit="1" customWidth="1"/>
    <col min="1601" max="1601" width="11.42578125" style="669" bestFit="1" customWidth="1"/>
    <col min="1602" max="1602" width="3.5703125" style="669" bestFit="1" customWidth="1"/>
    <col min="1603" max="1603" width="7.28515625" style="669" bestFit="1" customWidth="1"/>
    <col min="1604" max="1604" width="6.42578125" style="669" bestFit="1" customWidth="1"/>
    <col min="1605" max="1605" width="5.28515625" style="669" bestFit="1" customWidth="1"/>
    <col min="1606" max="1792" width="9.140625" style="669"/>
    <col min="1793" max="1793" width="7.42578125" style="669" bestFit="1" customWidth="1"/>
    <col min="1794" max="1794" width="7.140625" style="669" bestFit="1" customWidth="1"/>
    <col min="1795" max="1795" width="16.140625" style="669" bestFit="1" customWidth="1"/>
    <col min="1796" max="1796" width="16.85546875" style="669" bestFit="1" customWidth="1"/>
    <col min="1797" max="1797" width="68.85546875" style="669" bestFit="1" customWidth="1"/>
    <col min="1798" max="1798" width="15.5703125" style="669" bestFit="1" customWidth="1"/>
    <col min="1799" max="1799" width="13.140625" style="669" bestFit="1" customWidth="1"/>
    <col min="1800" max="1800" width="14.28515625" style="669" bestFit="1" customWidth="1"/>
    <col min="1801" max="1801" width="15.7109375" style="669" bestFit="1" customWidth="1"/>
    <col min="1802" max="1802" width="16" style="669" bestFit="1" customWidth="1"/>
    <col min="1803" max="1803" width="13.5703125" style="669" bestFit="1" customWidth="1"/>
    <col min="1804" max="1804" width="20" style="669" bestFit="1" customWidth="1"/>
    <col min="1805" max="1805" width="17.5703125" style="669" bestFit="1" customWidth="1"/>
    <col min="1806" max="1806" width="12.140625" style="669" bestFit="1" customWidth="1"/>
    <col min="1807" max="1807" width="13.42578125" style="669" bestFit="1" customWidth="1"/>
    <col min="1808" max="1808" width="14.5703125" style="669" bestFit="1" customWidth="1"/>
    <col min="1809" max="1810" width="19.42578125" style="669" bestFit="1" customWidth="1"/>
    <col min="1811" max="1811" width="20" style="669" bestFit="1" customWidth="1"/>
    <col min="1812" max="1813" width="20.28515625" style="669" bestFit="1" customWidth="1"/>
    <col min="1814" max="1814" width="17.5703125" style="669" bestFit="1" customWidth="1"/>
    <col min="1815" max="1816" width="12.140625" style="669" bestFit="1" customWidth="1"/>
    <col min="1817" max="1817" width="18.7109375" style="669" bestFit="1" customWidth="1"/>
    <col min="1818" max="1818" width="22.28515625" style="669" bestFit="1" customWidth="1"/>
    <col min="1819" max="1820" width="12.28515625" style="669" bestFit="1" customWidth="1"/>
    <col min="1821" max="1821" width="18.7109375" style="669" bestFit="1" customWidth="1"/>
    <col min="1822" max="1822" width="22.28515625" style="669" bestFit="1" customWidth="1"/>
    <col min="1823" max="1824" width="13.28515625" style="669" bestFit="1" customWidth="1"/>
    <col min="1825" max="1825" width="19.7109375" style="669" bestFit="1" customWidth="1"/>
    <col min="1826" max="1826" width="23.28515625" style="669" bestFit="1" customWidth="1"/>
    <col min="1827" max="1828" width="19.85546875" style="669" bestFit="1" customWidth="1"/>
    <col min="1829" max="1829" width="26.7109375" style="669" bestFit="1" customWidth="1"/>
    <col min="1830" max="1830" width="30" style="669" bestFit="1" customWidth="1"/>
    <col min="1831" max="1832" width="22" style="669" bestFit="1" customWidth="1"/>
    <col min="1833" max="1833" width="28.42578125" style="669" bestFit="1" customWidth="1"/>
    <col min="1834" max="1834" width="32" style="669" bestFit="1" customWidth="1"/>
    <col min="1835" max="1836" width="19.42578125" style="669" bestFit="1" customWidth="1"/>
    <col min="1837" max="1837" width="26" style="669" bestFit="1" customWidth="1"/>
    <col min="1838" max="1838" width="29.42578125" style="669" bestFit="1" customWidth="1"/>
    <col min="1839" max="1839" width="11" style="669" bestFit="1" customWidth="1"/>
    <col min="1840" max="1840" width="16.85546875" style="669" bestFit="1" customWidth="1"/>
    <col min="1841" max="1841" width="12.42578125" style="669" bestFit="1" customWidth="1"/>
    <col min="1842" max="1842" width="18.140625" style="669" bestFit="1" customWidth="1"/>
    <col min="1843" max="1843" width="13.140625" style="669" bestFit="1" customWidth="1"/>
    <col min="1844" max="1855" width="9.140625" style="669"/>
    <col min="1856" max="1856" width="6.85546875" style="669" bestFit="1" customWidth="1"/>
    <col min="1857" max="1857" width="11.42578125" style="669" bestFit="1" customWidth="1"/>
    <col min="1858" max="1858" width="3.5703125" style="669" bestFit="1" customWidth="1"/>
    <col min="1859" max="1859" width="7.28515625" style="669" bestFit="1" customWidth="1"/>
    <col min="1860" max="1860" width="6.42578125" style="669" bestFit="1" customWidth="1"/>
    <col min="1861" max="1861" width="5.28515625" style="669" bestFit="1" customWidth="1"/>
    <col min="1862" max="2048" width="9.140625" style="669"/>
    <col min="2049" max="2049" width="7.42578125" style="669" bestFit="1" customWidth="1"/>
    <col min="2050" max="2050" width="7.140625" style="669" bestFit="1" customWidth="1"/>
    <col min="2051" max="2051" width="16.140625" style="669" bestFit="1" customWidth="1"/>
    <col min="2052" max="2052" width="16.85546875" style="669" bestFit="1" customWidth="1"/>
    <col min="2053" max="2053" width="68.85546875" style="669" bestFit="1" customWidth="1"/>
    <col min="2054" max="2054" width="15.5703125" style="669" bestFit="1" customWidth="1"/>
    <col min="2055" max="2055" width="13.140625" style="669" bestFit="1" customWidth="1"/>
    <col min="2056" max="2056" width="14.28515625" style="669" bestFit="1" customWidth="1"/>
    <col min="2057" max="2057" width="15.7109375" style="669" bestFit="1" customWidth="1"/>
    <col min="2058" max="2058" width="16" style="669" bestFit="1" customWidth="1"/>
    <col min="2059" max="2059" width="13.5703125" style="669" bestFit="1" customWidth="1"/>
    <col min="2060" max="2060" width="20" style="669" bestFit="1" customWidth="1"/>
    <col min="2061" max="2061" width="17.5703125" style="669" bestFit="1" customWidth="1"/>
    <col min="2062" max="2062" width="12.140625" style="669" bestFit="1" customWidth="1"/>
    <col min="2063" max="2063" width="13.42578125" style="669" bestFit="1" customWidth="1"/>
    <col min="2064" max="2064" width="14.5703125" style="669" bestFit="1" customWidth="1"/>
    <col min="2065" max="2066" width="19.42578125" style="669" bestFit="1" customWidth="1"/>
    <col min="2067" max="2067" width="20" style="669" bestFit="1" customWidth="1"/>
    <col min="2068" max="2069" width="20.28515625" style="669" bestFit="1" customWidth="1"/>
    <col min="2070" max="2070" width="17.5703125" style="669" bestFit="1" customWidth="1"/>
    <col min="2071" max="2072" width="12.140625" style="669" bestFit="1" customWidth="1"/>
    <col min="2073" max="2073" width="18.7109375" style="669" bestFit="1" customWidth="1"/>
    <col min="2074" max="2074" width="22.28515625" style="669" bestFit="1" customWidth="1"/>
    <col min="2075" max="2076" width="12.28515625" style="669" bestFit="1" customWidth="1"/>
    <col min="2077" max="2077" width="18.7109375" style="669" bestFit="1" customWidth="1"/>
    <col min="2078" max="2078" width="22.28515625" style="669" bestFit="1" customWidth="1"/>
    <col min="2079" max="2080" width="13.28515625" style="669" bestFit="1" customWidth="1"/>
    <col min="2081" max="2081" width="19.7109375" style="669" bestFit="1" customWidth="1"/>
    <col min="2082" max="2082" width="23.28515625" style="669" bestFit="1" customWidth="1"/>
    <col min="2083" max="2084" width="19.85546875" style="669" bestFit="1" customWidth="1"/>
    <col min="2085" max="2085" width="26.7109375" style="669" bestFit="1" customWidth="1"/>
    <col min="2086" max="2086" width="30" style="669" bestFit="1" customWidth="1"/>
    <col min="2087" max="2088" width="22" style="669" bestFit="1" customWidth="1"/>
    <col min="2089" max="2089" width="28.42578125" style="669" bestFit="1" customWidth="1"/>
    <col min="2090" max="2090" width="32" style="669" bestFit="1" customWidth="1"/>
    <col min="2091" max="2092" width="19.42578125" style="669" bestFit="1" customWidth="1"/>
    <col min="2093" max="2093" width="26" style="669" bestFit="1" customWidth="1"/>
    <col min="2094" max="2094" width="29.42578125" style="669" bestFit="1" customWidth="1"/>
    <col min="2095" max="2095" width="11" style="669" bestFit="1" customWidth="1"/>
    <col min="2096" max="2096" width="16.85546875" style="669" bestFit="1" customWidth="1"/>
    <col min="2097" max="2097" width="12.42578125" style="669" bestFit="1" customWidth="1"/>
    <col min="2098" max="2098" width="18.140625" style="669" bestFit="1" customWidth="1"/>
    <col min="2099" max="2099" width="13.140625" style="669" bestFit="1" customWidth="1"/>
    <col min="2100" max="2111" width="9.140625" style="669"/>
    <col min="2112" max="2112" width="6.85546875" style="669" bestFit="1" customWidth="1"/>
    <col min="2113" max="2113" width="11.42578125" style="669" bestFit="1" customWidth="1"/>
    <col min="2114" max="2114" width="3.5703125" style="669" bestFit="1" customWidth="1"/>
    <col min="2115" max="2115" width="7.28515625" style="669" bestFit="1" customWidth="1"/>
    <col min="2116" max="2116" width="6.42578125" style="669" bestFit="1" customWidth="1"/>
    <col min="2117" max="2117" width="5.28515625" style="669" bestFit="1" customWidth="1"/>
    <col min="2118" max="2304" width="9.140625" style="669"/>
    <col min="2305" max="2305" width="7.42578125" style="669" bestFit="1" customWidth="1"/>
    <col min="2306" max="2306" width="7.140625" style="669" bestFit="1" customWidth="1"/>
    <col min="2307" max="2307" width="16.140625" style="669" bestFit="1" customWidth="1"/>
    <col min="2308" max="2308" width="16.85546875" style="669" bestFit="1" customWidth="1"/>
    <col min="2309" max="2309" width="68.85546875" style="669" bestFit="1" customWidth="1"/>
    <col min="2310" max="2310" width="15.5703125" style="669" bestFit="1" customWidth="1"/>
    <col min="2311" max="2311" width="13.140625" style="669" bestFit="1" customWidth="1"/>
    <col min="2312" max="2312" width="14.28515625" style="669" bestFit="1" customWidth="1"/>
    <col min="2313" max="2313" width="15.7109375" style="669" bestFit="1" customWidth="1"/>
    <col min="2314" max="2314" width="16" style="669" bestFit="1" customWidth="1"/>
    <col min="2315" max="2315" width="13.5703125" style="669" bestFit="1" customWidth="1"/>
    <col min="2316" max="2316" width="20" style="669" bestFit="1" customWidth="1"/>
    <col min="2317" max="2317" width="17.5703125" style="669" bestFit="1" customWidth="1"/>
    <col min="2318" max="2318" width="12.140625" style="669" bestFit="1" customWidth="1"/>
    <col min="2319" max="2319" width="13.42578125" style="669" bestFit="1" customWidth="1"/>
    <col min="2320" max="2320" width="14.5703125" style="669" bestFit="1" customWidth="1"/>
    <col min="2321" max="2322" width="19.42578125" style="669" bestFit="1" customWidth="1"/>
    <col min="2323" max="2323" width="20" style="669" bestFit="1" customWidth="1"/>
    <col min="2324" max="2325" width="20.28515625" style="669" bestFit="1" customWidth="1"/>
    <col min="2326" max="2326" width="17.5703125" style="669" bestFit="1" customWidth="1"/>
    <col min="2327" max="2328" width="12.140625" style="669" bestFit="1" customWidth="1"/>
    <col min="2329" max="2329" width="18.7109375" style="669" bestFit="1" customWidth="1"/>
    <col min="2330" max="2330" width="22.28515625" style="669" bestFit="1" customWidth="1"/>
    <col min="2331" max="2332" width="12.28515625" style="669" bestFit="1" customWidth="1"/>
    <col min="2333" max="2333" width="18.7109375" style="669" bestFit="1" customWidth="1"/>
    <col min="2334" max="2334" width="22.28515625" style="669" bestFit="1" customWidth="1"/>
    <col min="2335" max="2336" width="13.28515625" style="669" bestFit="1" customWidth="1"/>
    <col min="2337" max="2337" width="19.7109375" style="669" bestFit="1" customWidth="1"/>
    <col min="2338" max="2338" width="23.28515625" style="669" bestFit="1" customWidth="1"/>
    <col min="2339" max="2340" width="19.85546875" style="669" bestFit="1" customWidth="1"/>
    <col min="2341" max="2341" width="26.7109375" style="669" bestFit="1" customWidth="1"/>
    <col min="2342" max="2342" width="30" style="669" bestFit="1" customWidth="1"/>
    <col min="2343" max="2344" width="22" style="669" bestFit="1" customWidth="1"/>
    <col min="2345" max="2345" width="28.42578125" style="669" bestFit="1" customWidth="1"/>
    <col min="2346" max="2346" width="32" style="669" bestFit="1" customWidth="1"/>
    <col min="2347" max="2348" width="19.42578125" style="669" bestFit="1" customWidth="1"/>
    <col min="2349" max="2349" width="26" style="669" bestFit="1" customWidth="1"/>
    <col min="2350" max="2350" width="29.42578125" style="669" bestFit="1" customWidth="1"/>
    <col min="2351" max="2351" width="11" style="669" bestFit="1" customWidth="1"/>
    <col min="2352" max="2352" width="16.85546875" style="669" bestFit="1" customWidth="1"/>
    <col min="2353" max="2353" width="12.42578125" style="669" bestFit="1" customWidth="1"/>
    <col min="2354" max="2354" width="18.140625" style="669" bestFit="1" customWidth="1"/>
    <col min="2355" max="2355" width="13.140625" style="669" bestFit="1" customWidth="1"/>
    <col min="2356" max="2367" width="9.140625" style="669"/>
    <col min="2368" max="2368" width="6.85546875" style="669" bestFit="1" customWidth="1"/>
    <col min="2369" max="2369" width="11.42578125" style="669" bestFit="1" customWidth="1"/>
    <col min="2370" max="2370" width="3.5703125" style="669" bestFit="1" customWidth="1"/>
    <col min="2371" max="2371" width="7.28515625" style="669" bestFit="1" customWidth="1"/>
    <col min="2372" max="2372" width="6.42578125" style="669" bestFit="1" customWidth="1"/>
    <col min="2373" max="2373" width="5.28515625" style="669" bestFit="1" customWidth="1"/>
    <col min="2374" max="2560" width="9.140625" style="669"/>
    <col min="2561" max="2561" width="7.42578125" style="669" bestFit="1" customWidth="1"/>
    <col min="2562" max="2562" width="7.140625" style="669" bestFit="1" customWidth="1"/>
    <col min="2563" max="2563" width="16.140625" style="669" bestFit="1" customWidth="1"/>
    <col min="2564" max="2564" width="16.85546875" style="669" bestFit="1" customWidth="1"/>
    <col min="2565" max="2565" width="68.85546875" style="669" bestFit="1" customWidth="1"/>
    <col min="2566" max="2566" width="15.5703125" style="669" bestFit="1" customWidth="1"/>
    <col min="2567" max="2567" width="13.140625" style="669" bestFit="1" customWidth="1"/>
    <col min="2568" max="2568" width="14.28515625" style="669" bestFit="1" customWidth="1"/>
    <col min="2569" max="2569" width="15.7109375" style="669" bestFit="1" customWidth="1"/>
    <col min="2570" max="2570" width="16" style="669" bestFit="1" customWidth="1"/>
    <col min="2571" max="2571" width="13.5703125" style="669" bestFit="1" customWidth="1"/>
    <col min="2572" max="2572" width="20" style="669" bestFit="1" customWidth="1"/>
    <col min="2573" max="2573" width="17.5703125" style="669" bestFit="1" customWidth="1"/>
    <col min="2574" max="2574" width="12.140625" style="669" bestFit="1" customWidth="1"/>
    <col min="2575" max="2575" width="13.42578125" style="669" bestFit="1" customWidth="1"/>
    <col min="2576" max="2576" width="14.5703125" style="669" bestFit="1" customWidth="1"/>
    <col min="2577" max="2578" width="19.42578125" style="669" bestFit="1" customWidth="1"/>
    <col min="2579" max="2579" width="20" style="669" bestFit="1" customWidth="1"/>
    <col min="2580" max="2581" width="20.28515625" style="669" bestFit="1" customWidth="1"/>
    <col min="2582" max="2582" width="17.5703125" style="669" bestFit="1" customWidth="1"/>
    <col min="2583" max="2584" width="12.140625" style="669" bestFit="1" customWidth="1"/>
    <col min="2585" max="2585" width="18.7109375" style="669" bestFit="1" customWidth="1"/>
    <col min="2586" max="2586" width="22.28515625" style="669" bestFit="1" customWidth="1"/>
    <col min="2587" max="2588" width="12.28515625" style="669" bestFit="1" customWidth="1"/>
    <col min="2589" max="2589" width="18.7109375" style="669" bestFit="1" customWidth="1"/>
    <col min="2590" max="2590" width="22.28515625" style="669" bestFit="1" customWidth="1"/>
    <col min="2591" max="2592" width="13.28515625" style="669" bestFit="1" customWidth="1"/>
    <col min="2593" max="2593" width="19.7109375" style="669" bestFit="1" customWidth="1"/>
    <col min="2594" max="2594" width="23.28515625" style="669" bestFit="1" customWidth="1"/>
    <col min="2595" max="2596" width="19.85546875" style="669" bestFit="1" customWidth="1"/>
    <col min="2597" max="2597" width="26.7109375" style="669" bestFit="1" customWidth="1"/>
    <col min="2598" max="2598" width="30" style="669" bestFit="1" customWidth="1"/>
    <col min="2599" max="2600" width="22" style="669" bestFit="1" customWidth="1"/>
    <col min="2601" max="2601" width="28.42578125" style="669" bestFit="1" customWidth="1"/>
    <col min="2602" max="2602" width="32" style="669" bestFit="1" customWidth="1"/>
    <col min="2603" max="2604" width="19.42578125" style="669" bestFit="1" customWidth="1"/>
    <col min="2605" max="2605" width="26" style="669" bestFit="1" customWidth="1"/>
    <col min="2606" max="2606" width="29.42578125" style="669" bestFit="1" customWidth="1"/>
    <col min="2607" max="2607" width="11" style="669" bestFit="1" customWidth="1"/>
    <col min="2608" max="2608" width="16.85546875" style="669" bestFit="1" customWidth="1"/>
    <col min="2609" max="2609" width="12.42578125" style="669" bestFit="1" customWidth="1"/>
    <col min="2610" max="2610" width="18.140625" style="669" bestFit="1" customWidth="1"/>
    <col min="2611" max="2611" width="13.140625" style="669" bestFit="1" customWidth="1"/>
    <col min="2612" max="2623" width="9.140625" style="669"/>
    <col min="2624" max="2624" width="6.85546875" style="669" bestFit="1" customWidth="1"/>
    <col min="2625" max="2625" width="11.42578125" style="669" bestFit="1" customWidth="1"/>
    <col min="2626" max="2626" width="3.5703125" style="669" bestFit="1" customWidth="1"/>
    <col min="2627" max="2627" width="7.28515625" style="669" bestFit="1" customWidth="1"/>
    <col min="2628" max="2628" width="6.42578125" style="669" bestFit="1" customWidth="1"/>
    <col min="2629" max="2629" width="5.28515625" style="669" bestFit="1" customWidth="1"/>
    <col min="2630" max="2816" width="9.140625" style="669"/>
    <col min="2817" max="2817" width="7.42578125" style="669" bestFit="1" customWidth="1"/>
    <col min="2818" max="2818" width="7.140625" style="669" bestFit="1" customWidth="1"/>
    <col min="2819" max="2819" width="16.140625" style="669" bestFit="1" customWidth="1"/>
    <col min="2820" max="2820" width="16.85546875" style="669" bestFit="1" customWidth="1"/>
    <col min="2821" max="2821" width="68.85546875" style="669" bestFit="1" customWidth="1"/>
    <col min="2822" max="2822" width="15.5703125" style="669" bestFit="1" customWidth="1"/>
    <col min="2823" max="2823" width="13.140625" style="669" bestFit="1" customWidth="1"/>
    <col min="2824" max="2824" width="14.28515625" style="669" bestFit="1" customWidth="1"/>
    <col min="2825" max="2825" width="15.7109375" style="669" bestFit="1" customWidth="1"/>
    <col min="2826" max="2826" width="16" style="669" bestFit="1" customWidth="1"/>
    <col min="2827" max="2827" width="13.5703125" style="669" bestFit="1" customWidth="1"/>
    <col min="2828" max="2828" width="20" style="669" bestFit="1" customWidth="1"/>
    <col min="2829" max="2829" width="17.5703125" style="669" bestFit="1" customWidth="1"/>
    <col min="2830" max="2830" width="12.140625" style="669" bestFit="1" customWidth="1"/>
    <col min="2831" max="2831" width="13.42578125" style="669" bestFit="1" customWidth="1"/>
    <col min="2832" max="2832" width="14.5703125" style="669" bestFit="1" customWidth="1"/>
    <col min="2833" max="2834" width="19.42578125" style="669" bestFit="1" customWidth="1"/>
    <col min="2835" max="2835" width="20" style="669" bestFit="1" customWidth="1"/>
    <col min="2836" max="2837" width="20.28515625" style="669" bestFit="1" customWidth="1"/>
    <col min="2838" max="2838" width="17.5703125" style="669" bestFit="1" customWidth="1"/>
    <col min="2839" max="2840" width="12.140625" style="669" bestFit="1" customWidth="1"/>
    <col min="2841" max="2841" width="18.7109375" style="669" bestFit="1" customWidth="1"/>
    <col min="2842" max="2842" width="22.28515625" style="669" bestFit="1" customWidth="1"/>
    <col min="2843" max="2844" width="12.28515625" style="669" bestFit="1" customWidth="1"/>
    <col min="2845" max="2845" width="18.7109375" style="669" bestFit="1" customWidth="1"/>
    <col min="2846" max="2846" width="22.28515625" style="669" bestFit="1" customWidth="1"/>
    <col min="2847" max="2848" width="13.28515625" style="669" bestFit="1" customWidth="1"/>
    <col min="2849" max="2849" width="19.7109375" style="669" bestFit="1" customWidth="1"/>
    <col min="2850" max="2850" width="23.28515625" style="669" bestFit="1" customWidth="1"/>
    <col min="2851" max="2852" width="19.85546875" style="669" bestFit="1" customWidth="1"/>
    <col min="2853" max="2853" width="26.7109375" style="669" bestFit="1" customWidth="1"/>
    <col min="2854" max="2854" width="30" style="669" bestFit="1" customWidth="1"/>
    <col min="2855" max="2856" width="22" style="669" bestFit="1" customWidth="1"/>
    <col min="2857" max="2857" width="28.42578125" style="669" bestFit="1" customWidth="1"/>
    <col min="2858" max="2858" width="32" style="669" bestFit="1" customWidth="1"/>
    <col min="2859" max="2860" width="19.42578125" style="669" bestFit="1" customWidth="1"/>
    <col min="2861" max="2861" width="26" style="669" bestFit="1" customWidth="1"/>
    <col min="2862" max="2862" width="29.42578125" style="669" bestFit="1" customWidth="1"/>
    <col min="2863" max="2863" width="11" style="669" bestFit="1" customWidth="1"/>
    <col min="2864" max="2864" width="16.85546875" style="669" bestFit="1" customWidth="1"/>
    <col min="2865" max="2865" width="12.42578125" style="669" bestFit="1" customWidth="1"/>
    <col min="2866" max="2866" width="18.140625" style="669" bestFit="1" customWidth="1"/>
    <col min="2867" max="2867" width="13.140625" style="669" bestFit="1" customWidth="1"/>
    <col min="2868" max="2879" width="9.140625" style="669"/>
    <col min="2880" max="2880" width="6.85546875" style="669" bestFit="1" customWidth="1"/>
    <col min="2881" max="2881" width="11.42578125" style="669" bestFit="1" customWidth="1"/>
    <col min="2882" max="2882" width="3.5703125" style="669" bestFit="1" customWidth="1"/>
    <col min="2883" max="2883" width="7.28515625" style="669" bestFit="1" customWidth="1"/>
    <col min="2884" max="2884" width="6.42578125" style="669" bestFit="1" customWidth="1"/>
    <col min="2885" max="2885" width="5.28515625" style="669" bestFit="1" customWidth="1"/>
    <col min="2886" max="3072" width="9.140625" style="669"/>
    <col min="3073" max="3073" width="7.42578125" style="669" bestFit="1" customWidth="1"/>
    <col min="3074" max="3074" width="7.140625" style="669" bestFit="1" customWidth="1"/>
    <col min="3075" max="3075" width="16.140625" style="669" bestFit="1" customWidth="1"/>
    <col min="3076" max="3076" width="16.85546875" style="669" bestFit="1" customWidth="1"/>
    <col min="3077" max="3077" width="68.85546875" style="669" bestFit="1" customWidth="1"/>
    <col min="3078" max="3078" width="15.5703125" style="669" bestFit="1" customWidth="1"/>
    <col min="3079" max="3079" width="13.140625" style="669" bestFit="1" customWidth="1"/>
    <col min="3080" max="3080" width="14.28515625" style="669" bestFit="1" customWidth="1"/>
    <col min="3081" max="3081" width="15.7109375" style="669" bestFit="1" customWidth="1"/>
    <col min="3082" max="3082" width="16" style="669" bestFit="1" customWidth="1"/>
    <col min="3083" max="3083" width="13.5703125" style="669" bestFit="1" customWidth="1"/>
    <col min="3084" max="3084" width="20" style="669" bestFit="1" customWidth="1"/>
    <col min="3085" max="3085" width="17.5703125" style="669" bestFit="1" customWidth="1"/>
    <col min="3086" max="3086" width="12.140625" style="669" bestFit="1" customWidth="1"/>
    <col min="3087" max="3087" width="13.42578125" style="669" bestFit="1" customWidth="1"/>
    <col min="3088" max="3088" width="14.5703125" style="669" bestFit="1" customWidth="1"/>
    <col min="3089" max="3090" width="19.42578125" style="669" bestFit="1" customWidth="1"/>
    <col min="3091" max="3091" width="20" style="669" bestFit="1" customWidth="1"/>
    <col min="3092" max="3093" width="20.28515625" style="669" bestFit="1" customWidth="1"/>
    <col min="3094" max="3094" width="17.5703125" style="669" bestFit="1" customWidth="1"/>
    <col min="3095" max="3096" width="12.140625" style="669" bestFit="1" customWidth="1"/>
    <col min="3097" max="3097" width="18.7109375" style="669" bestFit="1" customWidth="1"/>
    <col min="3098" max="3098" width="22.28515625" style="669" bestFit="1" customWidth="1"/>
    <col min="3099" max="3100" width="12.28515625" style="669" bestFit="1" customWidth="1"/>
    <col min="3101" max="3101" width="18.7109375" style="669" bestFit="1" customWidth="1"/>
    <col min="3102" max="3102" width="22.28515625" style="669" bestFit="1" customWidth="1"/>
    <col min="3103" max="3104" width="13.28515625" style="669" bestFit="1" customWidth="1"/>
    <col min="3105" max="3105" width="19.7109375" style="669" bestFit="1" customWidth="1"/>
    <col min="3106" max="3106" width="23.28515625" style="669" bestFit="1" customWidth="1"/>
    <col min="3107" max="3108" width="19.85546875" style="669" bestFit="1" customWidth="1"/>
    <col min="3109" max="3109" width="26.7109375" style="669" bestFit="1" customWidth="1"/>
    <col min="3110" max="3110" width="30" style="669" bestFit="1" customWidth="1"/>
    <col min="3111" max="3112" width="22" style="669" bestFit="1" customWidth="1"/>
    <col min="3113" max="3113" width="28.42578125" style="669" bestFit="1" customWidth="1"/>
    <col min="3114" max="3114" width="32" style="669" bestFit="1" customWidth="1"/>
    <col min="3115" max="3116" width="19.42578125" style="669" bestFit="1" customWidth="1"/>
    <col min="3117" max="3117" width="26" style="669" bestFit="1" customWidth="1"/>
    <col min="3118" max="3118" width="29.42578125" style="669" bestFit="1" customWidth="1"/>
    <col min="3119" max="3119" width="11" style="669" bestFit="1" customWidth="1"/>
    <col min="3120" max="3120" width="16.85546875" style="669" bestFit="1" customWidth="1"/>
    <col min="3121" max="3121" width="12.42578125" style="669" bestFit="1" customWidth="1"/>
    <col min="3122" max="3122" width="18.140625" style="669" bestFit="1" customWidth="1"/>
    <col min="3123" max="3123" width="13.140625" style="669" bestFit="1" customWidth="1"/>
    <col min="3124" max="3135" width="9.140625" style="669"/>
    <col min="3136" max="3136" width="6.85546875" style="669" bestFit="1" customWidth="1"/>
    <col min="3137" max="3137" width="11.42578125" style="669" bestFit="1" customWidth="1"/>
    <col min="3138" max="3138" width="3.5703125" style="669" bestFit="1" customWidth="1"/>
    <col min="3139" max="3139" width="7.28515625" style="669" bestFit="1" customWidth="1"/>
    <col min="3140" max="3140" width="6.42578125" style="669" bestFit="1" customWidth="1"/>
    <col min="3141" max="3141" width="5.28515625" style="669" bestFit="1" customWidth="1"/>
    <col min="3142" max="3328" width="9.140625" style="669"/>
    <col min="3329" max="3329" width="7.42578125" style="669" bestFit="1" customWidth="1"/>
    <col min="3330" max="3330" width="7.140625" style="669" bestFit="1" customWidth="1"/>
    <col min="3331" max="3331" width="16.140625" style="669" bestFit="1" customWidth="1"/>
    <col min="3332" max="3332" width="16.85546875" style="669" bestFit="1" customWidth="1"/>
    <col min="3333" max="3333" width="68.85546875" style="669" bestFit="1" customWidth="1"/>
    <col min="3334" max="3334" width="15.5703125" style="669" bestFit="1" customWidth="1"/>
    <col min="3335" max="3335" width="13.140625" style="669" bestFit="1" customWidth="1"/>
    <col min="3336" max="3336" width="14.28515625" style="669" bestFit="1" customWidth="1"/>
    <col min="3337" max="3337" width="15.7109375" style="669" bestFit="1" customWidth="1"/>
    <col min="3338" max="3338" width="16" style="669" bestFit="1" customWidth="1"/>
    <col min="3339" max="3339" width="13.5703125" style="669" bestFit="1" customWidth="1"/>
    <col min="3340" max="3340" width="20" style="669" bestFit="1" customWidth="1"/>
    <col min="3341" max="3341" width="17.5703125" style="669" bestFit="1" customWidth="1"/>
    <col min="3342" max="3342" width="12.140625" style="669" bestFit="1" customWidth="1"/>
    <col min="3343" max="3343" width="13.42578125" style="669" bestFit="1" customWidth="1"/>
    <col min="3344" max="3344" width="14.5703125" style="669" bestFit="1" customWidth="1"/>
    <col min="3345" max="3346" width="19.42578125" style="669" bestFit="1" customWidth="1"/>
    <col min="3347" max="3347" width="20" style="669" bestFit="1" customWidth="1"/>
    <col min="3348" max="3349" width="20.28515625" style="669" bestFit="1" customWidth="1"/>
    <col min="3350" max="3350" width="17.5703125" style="669" bestFit="1" customWidth="1"/>
    <col min="3351" max="3352" width="12.140625" style="669" bestFit="1" customWidth="1"/>
    <col min="3353" max="3353" width="18.7109375" style="669" bestFit="1" customWidth="1"/>
    <col min="3354" max="3354" width="22.28515625" style="669" bestFit="1" customWidth="1"/>
    <col min="3355" max="3356" width="12.28515625" style="669" bestFit="1" customWidth="1"/>
    <col min="3357" max="3357" width="18.7109375" style="669" bestFit="1" customWidth="1"/>
    <col min="3358" max="3358" width="22.28515625" style="669" bestFit="1" customWidth="1"/>
    <col min="3359" max="3360" width="13.28515625" style="669" bestFit="1" customWidth="1"/>
    <col min="3361" max="3361" width="19.7109375" style="669" bestFit="1" customWidth="1"/>
    <col min="3362" max="3362" width="23.28515625" style="669" bestFit="1" customWidth="1"/>
    <col min="3363" max="3364" width="19.85546875" style="669" bestFit="1" customWidth="1"/>
    <col min="3365" max="3365" width="26.7109375" style="669" bestFit="1" customWidth="1"/>
    <col min="3366" max="3366" width="30" style="669" bestFit="1" customWidth="1"/>
    <col min="3367" max="3368" width="22" style="669" bestFit="1" customWidth="1"/>
    <col min="3369" max="3369" width="28.42578125" style="669" bestFit="1" customWidth="1"/>
    <col min="3370" max="3370" width="32" style="669" bestFit="1" customWidth="1"/>
    <col min="3371" max="3372" width="19.42578125" style="669" bestFit="1" customWidth="1"/>
    <col min="3373" max="3373" width="26" style="669" bestFit="1" customWidth="1"/>
    <col min="3374" max="3374" width="29.42578125" style="669" bestFit="1" customWidth="1"/>
    <col min="3375" max="3375" width="11" style="669" bestFit="1" customWidth="1"/>
    <col min="3376" max="3376" width="16.85546875" style="669" bestFit="1" customWidth="1"/>
    <col min="3377" max="3377" width="12.42578125" style="669" bestFit="1" customWidth="1"/>
    <col min="3378" max="3378" width="18.140625" style="669" bestFit="1" customWidth="1"/>
    <col min="3379" max="3379" width="13.140625" style="669" bestFit="1" customWidth="1"/>
    <col min="3380" max="3391" width="9.140625" style="669"/>
    <col min="3392" max="3392" width="6.85546875" style="669" bestFit="1" customWidth="1"/>
    <col min="3393" max="3393" width="11.42578125" style="669" bestFit="1" customWidth="1"/>
    <col min="3394" max="3394" width="3.5703125" style="669" bestFit="1" customWidth="1"/>
    <col min="3395" max="3395" width="7.28515625" style="669" bestFit="1" customWidth="1"/>
    <col min="3396" max="3396" width="6.42578125" style="669" bestFit="1" customWidth="1"/>
    <col min="3397" max="3397" width="5.28515625" style="669" bestFit="1" customWidth="1"/>
    <col min="3398" max="3584" width="9.140625" style="669"/>
    <col min="3585" max="3585" width="7.42578125" style="669" bestFit="1" customWidth="1"/>
    <col min="3586" max="3586" width="7.140625" style="669" bestFit="1" customWidth="1"/>
    <col min="3587" max="3587" width="16.140625" style="669" bestFit="1" customWidth="1"/>
    <col min="3588" max="3588" width="16.85546875" style="669" bestFit="1" customWidth="1"/>
    <col min="3589" max="3589" width="68.85546875" style="669" bestFit="1" customWidth="1"/>
    <col min="3590" max="3590" width="15.5703125" style="669" bestFit="1" customWidth="1"/>
    <col min="3591" max="3591" width="13.140625" style="669" bestFit="1" customWidth="1"/>
    <col min="3592" max="3592" width="14.28515625" style="669" bestFit="1" customWidth="1"/>
    <col min="3593" max="3593" width="15.7109375" style="669" bestFit="1" customWidth="1"/>
    <col min="3594" max="3594" width="16" style="669" bestFit="1" customWidth="1"/>
    <col min="3595" max="3595" width="13.5703125" style="669" bestFit="1" customWidth="1"/>
    <col min="3596" max="3596" width="20" style="669" bestFit="1" customWidth="1"/>
    <col min="3597" max="3597" width="17.5703125" style="669" bestFit="1" customWidth="1"/>
    <col min="3598" max="3598" width="12.140625" style="669" bestFit="1" customWidth="1"/>
    <col min="3599" max="3599" width="13.42578125" style="669" bestFit="1" customWidth="1"/>
    <col min="3600" max="3600" width="14.5703125" style="669" bestFit="1" customWidth="1"/>
    <col min="3601" max="3602" width="19.42578125" style="669" bestFit="1" customWidth="1"/>
    <col min="3603" max="3603" width="20" style="669" bestFit="1" customWidth="1"/>
    <col min="3604" max="3605" width="20.28515625" style="669" bestFit="1" customWidth="1"/>
    <col min="3606" max="3606" width="17.5703125" style="669" bestFit="1" customWidth="1"/>
    <col min="3607" max="3608" width="12.140625" style="669" bestFit="1" customWidth="1"/>
    <col min="3609" max="3609" width="18.7109375" style="669" bestFit="1" customWidth="1"/>
    <col min="3610" max="3610" width="22.28515625" style="669" bestFit="1" customWidth="1"/>
    <col min="3611" max="3612" width="12.28515625" style="669" bestFit="1" customWidth="1"/>
    <col min="3613" max="3613" width="18.7109375" style="669" bestFit="1" customWidth="1"/>
    <col min="3614" max="3614" width="22.28515625" style="669" bestFit="1" customWidth="1"/>
    <col min="3615" max="3616" width="13.28515625" style="669" bestFit="1" customWidth="1"/>
    <col min="3617" max="3617" width="19.7109375" style="669" bestFit="1" customWidth="1"/>
    <col min="3618" max="3618" width="23.28515625" style="669" bestFit="1" customWidth="1"/>
    <col min="3619" max="3620" width="19.85546875" style="669" bestFit="1" customWidth="1"/>
    <col min="3621" max="3621" width="26.7109375" style="669" bestFit="1" customWidth="1"/>
    <col min="3622" max="3622" width="30" style="669" bestFit="1" customWidth="1"/>
    <col min="3623" max="3624" width="22" style="669" bestFit="1" customWidth="1"/>
    <col min="3625" max="3625" width="28.42578125" style="669" bestFit="1" customWidth="1"/>
    <col min="3626" max="3626" width="32" style="669" bestFit="1" customWidth="1"/>
    <col min="3627" max="3628" width="19.42578125" style="669" bestFit="1" customWidth="1"/>
    <col min="3629" max="3629" width="26" style="669" bestFit="1" customWidth="1"/>
    <col min="3630" max="3630" width="29.42578125" style="669" bestFit="1" customWidth="1"/>
    <col min="3631" max="3631" width="11" style="669" bestFit="1" customWidth="1"/>
    <col min="3632" max="3632" width="16.85546875" style="669" bestFit="1" customWidth="1"/>
    <col min="3633" max="3633" width="12.42578125" style="669" bestFit="1" customWidth="1"/>
    <col min="3634" max="3634" width="18.140625" style="669" bestFit="1" customWidth="1"/>
    <col min="3635" max="3635" width="13.140625" style="669" bestFit="1" customWidth="1"/>
    <col min="3636" max="3647" width="9.140625" style="669"/>
    <col min="3648" max="3648" width="6.85546875" style="669" bestFit="1" customWidth="1"/>
    <col min="3649" max="3649" width="11.42578125" style="669" bestFit="1" customWidth="1"/>
    <col min="3650" max="3650" width="3.5703125" style="669" bestFit="1" customWidth="1"/>
    <col min="3651" max="3651" width="7.28515625" style="669" bestFit="1" customWidth="1"/>
    <col min="3652" max="3652" width="6.42578125" style="669" bestFit="1" customWidth="1"/>
    <col min="3653" max="3653" width="5.28515625" style="669" bestFit="1" customWidth="1"/>
    <col min="3654" max="3840" width="9.140625" style="669"/>
    <col min="3841" max="3841" width="7.42578125" style="669" bestFit="1" customWidth="1"/>
    <col min="3842" max="3842" width="7.140625" style="669" bestFit="1" customWidth="1"/>
    <col min="3843" max="3843" width="16.140625" style="669" bestFit="1" customWidth="1"/>
    <col min="3844" max="3844" width="16.85546875" style="669" bestFit="1" customWidth="1"/>
    <col min="3845" max="3845" width="68.85546875" style="669" bestFit="1" customWidth="1"/>
    <col min="3846" max="3846" width="15.5703125" style="669" bestFit="1" customWidth="1"/>
    <col min="3847" max="3847" width="13.140625" style="669" bestFit="1" customWidth="1"/>
    <col min="3848" max="3848" width="14.28515625" style="669" bestFit="1" customWidth="1"/>
    <col min="3849" max="3849" width="15.7109375" style="669" bestFit="1" customWidth="1"/>
    <col min="3850" max="3850" width="16" style="669" bestFit="1" customWidth="1"/>
    <col min="3851" max="3851" width="13.5703125" style="669" bestFit="1" customWidth="1"/>
    <col min="3852" max="3852" width="20" style="669" bestFit="1" customWidth="1"/>
    <col min="3853" max="3853" width="17.5703125" style="669" bestFit="1" customWidth="1"/>
    <col min="3854" max="3854" width="12.140625" style="669" bestFit="1" customWidth="1"/>
    <col min="3855" max="3855" width="13.42578125" style="669" bestFit="1" customWidth="1"/>
    <col min="3856" max="3856" width="14.5703125" style="669" bestFit="1" customWidth="1"/>
    <col min="3857" max="3858" width="19.42578125" style="669" bestFit="1" customWidth="1"/>
    <col min="3859" max="3859" width="20" style="669" bestFit="1" customWidth="1"/>
    <col min="3860" max="3861" width="20.28515625" style="669" bestFit="1" customWidth="1"/>
    <col min="3862" max="3862" width="17.5703125" style="669" bestFit="1" customWidth="1"/>
    <col min="3863" max="3864" width="12.140625" style="669" bestFit="1" customWidth="1"/>
    <col min="3865" max="3865" width="18.7109375" style="669" bestFit="1" customWidth="1"/>
    <col min="3866" max="3866" width="22.28515625" style="669" bestFit="1" customWidth="1"/>
    <col min="3867" max="3868" width="12.28515625" style="669" bestFit="1" customWidth="1"/>
    <col min="3869" max="3869" width="18.7109375" style="669" bestFit="1" customWidth="1"/>
    <col min="3870" max="3870" width="22.28515625" style="669" bestFit="1" customWidth="1"/>
    <col min="3871" max="3872" width="13.28515625" style="669" bestFit="1" customWidth="1"/>
    <col min="3873" max="3873" width="19.7109375" style="669" bestFit="1" customWidth="1"/>
    <col min="3874" max="3874" width="23.28515625" style="669" bestFit="1" customWidth="1"/>
    <col min="3875" max="3876" width="19.85546875" style="669" bestFit="1" customWidth="1"/>
    <col min="3877" max="3877" width="26.7109375" style="669" bestFit="1" customWidth="1"/>
    <col min="3878" max="3878" width="30" style="669" bestFit="1" customWidth="1"/>
    <col min="3879" max="3880" width="22" style="669" bestFit="1" customWidth="1"/>
    <col min="3881" max="3881" width="28.42578125" style="669" bestFit="1" customWidth="1"/>
    <col min="3882" max="3882" width="32" style="669" bestFit="1" customWidth="1"/>
    <col min="3883" max="3884" width="19.42578125" style="669" bestFit="1" customWidth="1"/>
    <col min="3885" max="3885" width="26" style="669" bestFit="1" customWidth="1"/>
    <col min="3886" max="3886" width="29.42578125" style="669" bestFit="1" customWidth="1"/>
    <col min="3887" max="3887" width="11" style="669" bestFit="1" customWidth="1"/>
    <col min="3888" max="3888" width="16.85546875" style="669" bestFit="1" customWidth="1"/>
    <col min="3889" max="3889" width="12.42578125" style="669" bestFit="1" customWidth="1"/>
    <col min="3890" max="3890" width="18.140625" style="669" bestFit="1" customWidth="1"/>
    <col min="3891" max="3891" width="13.140625" style="669" bestFit="1" customWidth="1"/>
    <col min="3892" max="3903" width="9.140625" style="669"/>
    <col min="3904" max="3904" width="6.85546875" style="669" bestFit="1" customWidth="1"/>
    <col min="3905" max="3905" width="11.42578125" style="669" bestFit="1" customWidth="1"/>
    <col min="3906" max="3906" width="3.5703125" style="669" bestFit="1" customWidth="1"/>
    <col min="3907" max="3907" width="7.28515625" style="669" bestFit="1" customWidth="1"/>
    <col min="3908" max="3908" width="6.42578125" style="669" bestFit="1" customWidth="1"/>
    <col min="3909" max="3909" width="5.28515625" style="669" bestFit="1" customWidth="1"/>
    <col min="3910" max="4096" width="9.140625" style="669"/>
    <col min="4097" max="4097" width="7.42578125" style="669" bestFit="1" customWidth="1"/>
    <col min="4098" max="4098" width="7.140625" style="669" bestFit="1" customWidth="1"/>
    <col min="4099" max="4099" width="16.140625" style="669" bestFit="1" customWidth="1"/>
    <col min="4100" max="4100" width="16.85546875" style="669" bestFit="1" customWidth="1"/>
    <col min="4101" max="4101" width="68.85546875" style="669" bestFit="1" customWidth="1"/>
    <col min="4102" max="4102" width="15.5703125" style="669" bestFit="1" customWidth="1"/>
    <col min="4103" max="4103" width="13.140625" style="669" bestFit="1" customWidth="1"/>
    <col min="4104" max="4104" width="14.28515625" style="669" bestFit="1" customWidth="1"/>
    <col min="4105" max="4105" width="15.7109375" style="669" bestFit="1" customWidth="1"/>
    <col min="4106" max="4106" width="16" style="669" bestFit="1" customWidth="1"/>
    <col min="4107" max="4107" width="13.5703125" style="669" bestFit="1" customWidth="1"/>
    <col min="4108" max="4108" width="20" style="669" bestFit="1" customWidth="1"/>
    <col min="4109" max="4109" width="17.5703125" style="669" bestFit="1" customWidth="1"/>
    <col min="4110" max="4110" width="12.140625" style="669" bestFit="1" customWidth="1"/>
    <col min="4111" max="4111" width="13.42578125" style="669" bestFit="1" customWidth="1"/>
    <col min="4112" max="4112" width="14.5703125" style="669" bestFit="1" customWidth="1"/>
    <col min="4113" max="4114" width="19.42578125" style="669" bestFit="1" customWidth="1"/>
    <col min="4115" max="4115" width="20" style="669" bestFit="1" customWidth="1"/>
    <col min="4116" max="4117" width="20.28515625" style="669" bestFit="1" customWidth="1"/>
    <col min="4118" max="4118" width="17.5703125" style="669" bestFit="1" customWidth="1"/>
    <col min="4119" max="4120" width="12.140625" style="669" bestFit="1" customWidth="1"/>
    <col min="4121" max="4121" width="18.7109375" style="669" bestFit="1" customWidth="1"/>
    <col min="4122" max="4122" width="22.28515625" style="669" bestFit="1" customWidth="1"/>
    <col min="4123" max="4124" width="12.28515625" style="669" bestFit="1" customWidth="1"/>
    <col min="4125" max="4125" width="18.7109375" style="669" bestFit="1" customWidth="1"/>
    <col min="4126" max="4126" width="22.28515625" style="669" bestFit="1" customWidth="1"/>
    <col min="4127" max="4128" width="13.28515625" style="669" bestFit="1" customWidth="1"/>
    <col min="4129" max="4129" width="19.7109375" style="669" bestFit="1" customWidth="1"/>
    <col min="4130" max="4130" width="23.28515625" style="669" bestFit="1" customWidth="1"/>
    <col min="4131" max="4132" width="19.85546875" style="669" bestFit="1" customWidth="1"/>
    <col min="4133" max="4133" width="26.7109375" style="669" bestFit="1" customWidth="1"/>
    <col min="4134" max="4134" width="30" style="669" bestFit="1" customWidth="1"/>
    <col min="4135" max="4136" width="22" style="669" bestFit="1" customWidth="1"/>
    <col min="4137" max="4137" width="28.42578125" style="669" bestFit="1" customWidth="1"/>
    <col min="4138" max="4138" width="32" style="669" bestFit="1" customWidth="1"/>
    <col min="4139" max="4140" width="19.42578125" style="669" bestFit="1" customWidth="1"/>
    <col min="4141" max="4141" width="26" style="669" bestFit="1" customWidth="1"/>
    <col min="4142" max="4142" width="29.42578125" style="669" bestFit="1" customWidth="1"/>
    <col min="4143" max="4143" width="11" style="669" bestFit="1" customWidth="1"/>
    <col min="4144" max="4144" width="16.85546875" style="669" bestFit="1" customWidth="1"/>
    <col min="4145" max="4145" width="12.42578125" style="669" bestFit="1" customWidth="1"/>
    <col min="4146" max="4146" width="18.140625" style="669" bestFit="1" customWidth="1"/>
    <col min="4147" max="4147" width="13.140625" style="669" bestFit="1" customWidth="1"/>
    <col min="4148" max="4159" width="9.140625" style="669"/>
    <col min="4160" max="4160" width="6.85546875" style="669" bestFit="1" customWidth="1"/>
    <col min="4161" max="4161" width="11.42578125" style="669" bestFit="1" customWidth="1"/>
    <col min="4162" max="4162" width="3.5703125" style="669" bestFit="1" customWidth="1"/>
    <col min="4163" max="4163" width="7.28515625" style="669" bestFit="1" customWidth="1"/>
    <col min="4164" max="4164" width="6.42578125" style="669" bestFit="1" customWidth="1"/>
    <col min="4165" max="4165" width="5.28515625" style="669" bestFit="1" customWidth="1"/>
    <col min="4166" max="4352" width="9.140625" style="669"/>
    <col min="4353" max="4353" width="7.42578125" style="669" bestFit="1" customWidth="1"/>
    <col min="4354" max="4354" width="7.140625" style="669" bestFit="1" customWidth="1"/>
    <col min="4355" max="4355" width="16.140625" style="669" bestFit="1" customWidth="1"/>
    <col min="4356" max="4356" width="16.85546875" style="669" bestFit="1" customWidth="1"/>
    <col min="4357" max="4357" width="68.85546875" style="669" bestFit="1" customWidth="1"/>
    <col min="4358" max="4358" width="15.5703125" style="669" bestFit="1" customWidth="1"/>
    <col min="4359" max="4359" width="13.140625" style="669" bestFit="1" customWidth="1"/>
    <col min="4360" max="4360" width="14.28515625" style="669" bestFit="1" customWidth="1"/>
    <col min="4361" max="4361" width="15.7109375" style="669" bestFit="1" customWidth="1"/>
    <col min="4362" max="4362" width="16" style="669" bestFit="1" customWidth="1"/>
    <col min="4363" max="4363" width="13.5703125" style="669" bestFit="1" customWidth="1"/>
    <col min="4364" max="4364" width="20" style="669" bestFit="1" customWidth="1"/>
    <col min="4365" max="4365" width="17.5703125" style="669" bestFit="1" customWidth="1"/>
    <col min="4366" max="4366" width="12.140625" style="669" bestFit="1" customWidth="1"/>
    <col min="4367" max="4367" width="13.42578125" style="669" bestFit="1" customWidth="1"/>
    <col min="4368" max="4368" width="14.5703125" style="669" bestFit="1" customWidth="1"/>
    <col min="4369" max="4370" width="19.42578125" style="669" bestFit="1" customWidth="1"/>
    <col min="4371" max="4371" width="20" style="669" bestFit="1" customWidth="1"/>
    <col min="4372" max="4373" width="20.28515625" style="669" bestFit="1" customWidth="1"/>
    <col min="4374" max="4374" width="17.5703125" style="669" bestFit="1" customWidth="1"/>
    <col min="4375" max="4376" width="12.140625" style="669" bestFit="1" customWidth="1"/>
    <col min="4377" max="4377" width="18.7109375" style="669" bestFit="1" customWidth="1"/>
    <col min="4378" max="4378" width="22.28515625" style="669" bestFit="1" customWidth="1"/>
    <col min="4379" max="4380" width="12.28515625" style="669" bestFit="1" customWidth="1"/>
    <col min="4381" max="4381" width="18.7109375" style="669" bestFit="1" customWidth="1"/>
    <col min="4382" max="4382" width="22.28515625" style="669" bestFit="1" customWidth="1"/>
    <col min="4383" max="4384" width="13.28515625" style="669" bestFit="1" customWidth="1"/>
    <col min="4385" max="4385" width="19.7109375" style="669" bestFit="1" customWidth="1"/>
    <col min="4386" max="4386" width="23.28515625" style="669" bestFit="1" customWidth="1"/>
    <col min="4387" max="4388" width="19.85546875" style="669" bestFit="1" customWidth="1"/>
    <col min="4389" max="4389" width="26.7109375" style="669" bestFit="1" customWidth="1"/>
    <col min="4390" max="4390" width="30" style="669" bestFit="1" customWidth="1"/>
    <col min="4391" max="4392" width="22" style="669" bestFit="1" customWidth="1"/>
    <col min="4393" max="4393" width="28.42578125" style="669" bestFit="1" customWidth="1"/>
    <col min="4394" max="4394" width="32" style="669" bestFit="1" customWidth="1"/>
    <col min="4395" max="4396" width="19.42578125" style="669" bestFit="1" customWidth="1"/>
    <col min="4397" max="4397" width="26" style="669" bestFit="1" customWidth="1"/>
    <col min="4398" max="4398" width="29.42578125" style="669" bestFit="1" customWidth="1"/>
    <col min="4399" max="4399" width="11" style="669" bestFit="1" customWidth="1"/>
    <col min="4400" max="4400" width="16.85546875" style="669" bestFit="1" customWidth="1"/>
    <col min="4401" max="4401" width="12.42578125" style="669" bestFit="1" customWidth="1"/>
    <col min="4402" max="4402" width="18.140625" style="669" bestFit="1" customWidth="1"/>
    <col min="4403" max="4403" width="13.140625" style="669" bestFit="1" customWidth="1"/>
    <col min="4404" max="4415" width="9.140625" style="669"/>
    <col min="4416" max="4416" width="6.85546875" style="669" bestFit="1" customWidth="1"/>
    <col min="4417" max="4417" width="11.42578125" style="669" bestFit="1" customWidth="1"/>
    <col min="4418" max="4418" width="3.5703125" style="669" bestFit="1" customWidth="1"/>
    <col min="4419" max="4419" width="7.28515625" style="669" bestFit="1" customWidth="1"/>
    <col min="4420" max="4420" width="6.42578125" style="669" bestFit="1" customWidth="1"/>
    <col min="4421" max="4421" width="5.28515625" style="669" bestFit="1" customWidth="1"/>
    <col min="4422" max="4608" width="9.140625" style="669"/>
    <col min="4609" max="4609" width="7.42578125" style="669" bestFit="1" customWidth="1"/>
    <col min="4610" max="4610" width="7.140625" style="669" bestFit="1" customWidth="1"/>
    <col min="4611" max="4611" width="16.140625" style="669" bestFit="1" customWidth="1"/>
    <col min="4612" max="4612" width="16.85546875" style="669" bestFit="1" customWidth="1"/>
    <col min="4613" max="4613" width="68.85546875" style="669" bestFit="1" customWidth="1"/>
    <col min="4614" max="4614" width="15.5703125" style="669" bestFit="1" customWidth="1"/>
    <col min="4615" max="4615" width="13.140625" style="669" bestFit="1" customWidth="1"/>
    <col min="4616" max="4616" width="14.28515625" style="669" bestFit="1" customWidth="1"/>
    <col min="4617" max="4617" width="15.7109375" style="669" bestFit="1" customWidth="1"/>
    <col min="4618" max="4618" width="16" style="669" bestFit="1" customWidth="1"/>
    <col min="4619" max="4619" width="13.5703125" style="669" bestFit="1" customWidth="1"/>
    <col min="4620" max="4620" width="20" style="669" bestFit="1" customWidth="1"/>
    <col min="4621" max="4621" width="17.5703125" style="669" bestFit="1" customWidth="1"/>
    <col min="4622" max="4622" width="12.140625" style="669" bestFit="1" customWidth="1"/>
    <col min="4623" max="4623" width="13.42578125" style="669" bestFit="1" customWidth="1"/>
    <col min="4624" max="4624" width="14.5703125" style="669" bestFit="1" customWidth="1"/>
    <col min="4625" max="4626" width="19.42578125" style="669" bestFit="1" customWidth="1"/>
    <col min="4627" max="4627" width="20" style="669" bestFit="1" customWidth="1"/>
    <col min="4628" max="4629" width="20.28515625" style="669" bestFit="1" customWidth="1"/>
    <col min="4630" max="4630" width="17.5703125" style="669" bestFit="1" customWidth="1"/>
    <col min="4631" max="4632" width="12.140625" style="669" bestFit="1" customWidth="1"/>
    <col min="4633" max="4633" width="18.7109375" style="669" bestFit="1" customWidth="1"/>
    <col min="4634" max="4634" width="22.28515625" style="669" bestFit="1" customWidth="1"/>
    <col min="4635" max="4636" width="12.28515625" style="669" bestFit="1" customWidth="1"/>
    <col min="4637" max="4637" width="18.7109375" style="669" bestFit="1" customWidth="1"/>
    <col min="4638" max="4638" width="22.28515625" style="669" bestFit="1" customWidth="1"/>
    <col min="4639" max="4640" width="13.28515625" style="669" bestFit="1" customWidth="1"/>
    <col min="4641" max="4641" width="19.7109375" style="669" bestFit="1" customWidth="1"/>
    <col min="4642" max="4642" width="23.28515625" style="669" bestFit="1" customWidth="1"/>
    <col min="4643" max="4644" width="19.85546875" style="669" bestFit="1" customWidth="1"/>
    <col min="4645" max="4645" width="26.7109375" style="669" bestFit="1" customWidth="1"/>
    <col min="4646" max="4646" width="30" style="669" bestFit="1" customWidth="1"/>
    <col min="4647" max="4648" width="22" style="669" bestFit="1" customWidth="1"/>
    <col min="4649" max="4649" width="28.42578125" style="669" bestFit="1" customWidth="1"/>
    <col min="4650" max="4650" width="32" style="669" bestFit="1" customWidth="1"/>
    <col min="4651" max="4652" width="19.42578125" style="669" bestFit="1" customWidth="1"/>
    <col min="4653" max="4653" width="26" style="669" bestFit="1" customWidth="1"/>
    <col min="4654" max="4654" width="29.42578125" style="669" bestFit="1" customWidth="1"/>
    <col min="4655" max="4655" width="11" style="669" bestFit="1" customWidth="1"/>
    <col min="4656" max="4656" width="16.85546875" style="669" bestFit="1" customWidth="1"/>
    <col min="4657" max="4657" width="12.42578125" style="669" bestFit="1" customWidth="1"/>
    <col min="4658" max="4658" width="18.140625" style="669" bestFit="1" customWidth="1"/>
    <col min="4659" max="4659" width="13.140625" style="669" bestFit="1" customWidth="1"/>
    <col min="4660" max="4671" width="9.140625" style="669"/>
    <col min="4672" max="4672" width="6.85546875" style="669" bestFit="1" customWidth="1"/>
    <col min="4673" max="4673" width="11.42578125" style="669" bestFit="1" customWidth="1"/>
    <col min="4674" max="4674" width="3.5703125" style="669" bestFit="1" customWidth="1"/>
    <col min="4675" max="4675" width="7.28515625" style="669" bestFit="1" customWidth="1"/>
    <col min="4676" max="4676" width="6.42578125" style="669" bestFit="1" customWidth="1"/>
    <col min="4677" max="4677" width="5.28515625" style="669" bestFit="1" customWidth="1"/>
    <col min="4678" max="4864" width="9.140625" style="669"/>
    <col min="4865" max="4865" width="7.42578125" style="669" bestFit="1" customWidth="1"/>
    <col min="4866" max="4866" width="7.140625" style="669" bestFit="1" customWidth="1"/>
    <col min="4867" max="4867" width="16.140625" style="669" bestFit="1" customWidth="1"/>
    <col min="4868" max="4868" width="16.85546875" style="669" bestFit="1" customWidth="1"/>
    <col min="4869" max="4869" width="68.85546875" style="669" bestFit="1" customWidth="1"/>
    <col min="4870" max="4870" width="15.5703125" style="669" bestFit="1" customWidth="1"/>
    <col min="4871" max="4871" width="13.140625" style="669" bestFit="1" customWidth="1"/>
    <col min="4872" max="4872" width="14.28515625" style="669" bestFit="1" customWidth="1"/>
    <col min="4873" max="4873" width="15.7109375" style="669" bestFit="1" customWidth="1"/>
    <col min="4874" max="4874" width="16" style="669" bestFit="1" customWidth="1"/>
    <col min="4875" max="4875" width="13.5703125" style="669" bestFit="1" customWidth="1"/>
    <col min="4876" max="4876" width="20" style="669" bestFit="1" customWidth="1"/>
    <col min="4877" max="4877" width="17.5703125" style="669" bestFit="1" customWidth="1"/>
    <col min="4878" max="4878" width="12.140625" style="669" bestFit="1" customWidth="1"/>
    <col min="4879" max="4879" width="13.42578125" style="669" bestFit="1" customWidth="1"/>
    <col min="4880" max="4880" width="14.5703125" style="669" bestFit="1" customWidth="1"/>
    <col min="4881" max="4882" width="19.42578125" style="669" bestFit="1" customWidth="1"/>
    <col min="4883" max="4883" width="20" style="669" bestFit="1" customWidth="1"/>
    <col min="4884" max="4885" width="20.28515625" style="669" bestFit="1" customWidth="1"/>
    <col min="4886" max="4886" width="17.5703125" style="669" bestFit="1" customWidth="1"/>
    <col min="4887" max="4888" width="12.140625" style="669" bestFit="1" customWidth="1"/>
    <col min="4889" max="4889" width="18.7109375" style="669" bestFit="1" customWidth="1"/>
    <col min="4890" max="4890" width="22.28515625" style="669" bestFit="1" customWidth="1"/>
    <col min="4891" max="4892" width="12.28515625" style="669" bestFit="1" customWidth="1"/>
    <col min="4893" max="4893" width="18.7109375" style="669" bestFit="1" customWidth="1"/>
    <col min="4894" max="4894" width="22.28515625" style="669" bestFit="1" customWidth="1"/>
    <col min="4895" max="4896" width="13.28515625" style="669" bestFit="1" customWidth="1"/>
    <col min="4897" max="4897" width="19.7109375" style="669" bestFit="1" customWidth="1"/>
    <col min="4898" max="4898" width="23.28515625" style="669" bestFit="1" customWidth="1"/>
    <col min="4899" max="4900" width="19.85546875" style="669" bestFit="1" customWidth="1"/>
    <col min="4901" max="4901" width="26.7109375" style="669" bestFit="1" customWidth="1"/>
    <col min="4902" max="4902" width="30" style="669" bestFit="1" customWidth="1"/>
    <col min="4903" max="4904" width="22" style="669" bestFit="1" customWidth="1"/>
    <col min="4905" max="4905" width="28.42578125" style="669" bestFit="1" customWidth="1"/>
    <col min="4906" max="4906" width="32" style="669" bestFit="1" customWidth="1"/>
    <col min="4907" max="4908" width="19.42578125" style="669" bestFit="1" customWidth="1"/>
    <col min="4909" max="4909" width="26" style="669" bestFit="1" customWidth="1"/>
    <col min="4910" max="4910" width="29.42578125" style="669" bestFit="1" customWidth="1"/>
    <col min="4911" max="4911" width="11" style="669" bestFit="1" customWidth="1"/>
    <col min="4912" max="4912" width="16.85546875" style="669" bestFit="1" customWidth="1"/>
    <col min="4913" max="4913" width="12.42578125" style="669" bestFit="1" customWidth="1"/>
    <col min="4914" max="4914" width="18.140625" style="669" bestFit="1" customWidth="1"/>
    <col min="4915" max="4915" width="13.140625" style="669" bestFit="1" customWidth="1"/>
    <col min="4916" max="4927" width="9.140625" style="669"/>
    <col min="4928" max="4928" width="6.85546875" style="669" bestFit="1" customWidth="1"/>
    <col min="4929" max="4929" width="11.42578125" style="669" bestFit="1" customWidth="1"/>
    <col min="4930" max="4930" width="3.5703125" style="669" bestFit="1" customWidth="1"/>
    <col min="4931" max="4931" width="7.28515625" style="669" bestFit="1" customWidth="1"/>
    <col min="4932" max="4932" width="6.42578125" style="669" bestFit="1" customWidth="1"/>
    <col min="4933" max="4933" width="5.28515625" style="669" bestFit="1" customWidth="1"/>
    <col min="4934" max="5120" width="9.140625" style="669"/>
    <col min="5121" max="5121" width="7.42578125" style="669" bestFit="1" customWidth="1"/>
    <col min="5122" max="5122" width="7.140625" style="669" bestFit="1" customWidth="1"/>
    <col min="5123" max="5123" width="16.140625" style="669" bestFit="1" customWidth="1"/>
    <col min="5124" max="5124" width="16.85546875" style="669" bestFit="1" customWidth="1"/>
    <col min="5125" max="5125" width="68.85546875" style="669" bestFit="1" customWidth="1"/>
    <col min="5126" max="5126" width="15.5703125" style="669" bestFit="1" customWidth="1"/>
    <col min="5127" max="5127" width="13.140625" style="669" bestFit="1" customWidth="1"/>
    <col min="5128" max="5128" width="14.28515625" style="669" bestFit="1" customWidth="1"/>
    <col min="5129" max="5129" width="15.7109375" style="669" bestFit="1" customWidth="1"/>
    <col min="5130" max="5130" width="16" style="669" bestFit="1" customWidth="1"/>
    <col min="5131" max="5131" width="13.5703125" style="669" bestFit="1" customWidth="1"/>
    <col min="5132" max="5132" width="20" style="669" bestFit="1" customWidth="1"/>
    <col min="5133" max="5133" width="17.5703125" style="669" bestFit="1" customWidth="1"/>
    <col min="5134" max="5134" width="12.140625" style="669" bestFit="1" customWidth="1"/>
    <col min="5135" max="5135" width="13.42578125" style="669" bestFit="1" customWidth="1"/>
    <col min="5136" max="5136" width="14.5703125" style="669" bestFit="1" customWidth="1"/>
    <col min="5137" max="5138" width="19.42578125" style="669" bestFit="1" customWidth="1"/>
    <col min="5139" max="5139" width="20" style="669" bestFit="1" customWidth="1"/>
    <col min="5140" max="5141" width="20.28515625" style="669" bestFit="1" customWidth="1"/>
    <col min="5142" max="5142" width="17.5703125" style="669" bestFit="1" customWidth="1"/>
    <col min="5143" max="5144" width="12.140625" style="669" bestFit="1" customWidth="1"/>
    <col min="5145" max="5145" width="18.7109375" style="669" bestFit="1" customWidth="1"/>
    <col min="5146" max="5146" width="22.28515625" style="669" bestFit="1" customWidth="1"/>
    <col min="5147" max="5148" width="12.28515625" style="669" bestFit="1" customWidth="1"/>
    <col min="5149" max="5149" width="18.7109375" style="669" bestFit="1" customWidth="1"/>
    <col min="5150" max="5150" width="22.28515625" style="669" bestFit="1" customWidth="1"/>
    <col min="5151" max="5152" width="13.28515625" style="669" bestFit="1" customWidth="1"/>
    <col min="5153" max="5153" width="19.7109375" style="669" bestFit="1" customWidth="1"/>
    <col min="5154" max="5154" width="23.28515625" style="669" bestFit="1" customWidth="1"/>
    <col min="5155" max="5156" width="19.85546875" style="669" bestFit="1" customWidth="1"/>
    <col min="5157" max="5157" width="26.7109375" style="669" bestFit="1" customWidth="1"/>
    <col min="5158" max="5158" width="30" style="669" bestFit="1" customWidth="1"/>
    <col min="5159" max="5160" width="22" style="669" bestFit="1" customWidth="1"/>
    <col min="5161" max="5161" width="28.42578125" style="669" bestFit="1" customWidth="1"/>
    <col min="5162" max="5162" width="32" style="669" bestFit="1" customWidth="1"/>
    <col min="5163" max="5164" width="19.42578125" style="669" bestFit="1" customWidth="1"/>
    <col min="5165" max="5165" width="26" style="669" bestFit="1" customWidth="1"/>
    <col min="5166" max="5166" width="29.42578125" style="669" bestFit="1" customWidth="1"/>
    <col min="5167" max="5167" width="11" style="669" bestFit="1" customWidth="1"/>
    <col min="5168" max="5168" width="16.85546875" style="669" bestFit="1" customWidth="1"/>
    <col min="5169" max="5169" width="12.42578125" style="669" bestFit="1" customWidth="1"/>
    <col min="5170" max="5170" width="18.140625" style="669" bestFit="1" customWidth="1"/>
    <col min="5171" max="5171" width="13.140625" style="669" bestFit="1" customWidth="1"/>
    <col min="5172" max="5183" width="9.140625" style="669"/>
    <col min="5184" max="5184" width="6.85546875" style="669" bestFit="1" customWidth="1"/>
    <col min="5185" max="5185" width="11.42578125" style="669" bestFit="1" customWidth="1"/>
    <col min="5186" max="5186" width="3.5703125" style="669" bestFit="1" customWidth="1"/>
    <col min="5187" max="5187" width="7.28515625" style="669" bestFit="1" customWidth="1"/>
    <col min="5188" max="5188" width="6.42578125" style="669" bestFit="1" customWidth="1"/>
    <col min="5189" max="5189" width="5.28515625" style="669" bestFit="1" customWidth="1"/>
    <col min="5190" max="5376" width="9.140625" style="669"/>
    <col min="5377" max="5377" width="7.42578125" style="669" bestFit="1" customWidth="1"/>
    <col min="5378" max="5378" width="7.140625" style="669" bestFit="1" customWidth="1"/>
    <col min="5379" max="5379" width="16.140625" style="669" bestFit="1" customWidth="1"/>
    <col min="5380" max="5380" width="16.85546875" style="669" bestFit="1" customWidth="1"/>
    <col min="5381" max="5381" width="68.85546875" style="669" bestFit="1" customWidth="1"/>
    <col min="5382" max="5382" width="15.5703125" style="669" bestFit="1" customWidth="1"/>
    <col min="5383" max="5383" width="13.140625" style="669" bestFit="1" customWidth="1"/>
    <col min="5384" max="5384" width="14.28515625" style="669" bestFit="1" customWidth="1"/>
    <col min="5385" max="5385" width="15.7109375" style="669" bestFit="1" customWidth="1"/>
    <col min="5386" max="5386" width="16" style="669" bestFit="1" customWidth="1"/>
    <col min="5387" max="5387" width="13.5703125" style="669" bestFit="1" customWidth="1"/>
    <col min="5388" max="5388" width="20" style="669" bestFit="1" customWidth="1"/>
    <col min="5389" max="5389" width="17.5703125" style="669" bestFit="1" customWidth="1"/>
    <col min="5390" max="5390" width="12.140625" style="669" bestFit="1" customWidth="1"/>
    <col min="5391" max="5391" width="13.42578125" style="669" bestFit="1" customWidth="1"/>
    <col min="5392" max="5392" width="14.5703125" style="669" bestFit="1" customWidth="1"/>
    <col min="5393" max="5394" width="19.42578125" style="669" bestFit="1" customWidth="1"/>
    <col min="5395" max="5395" width="20" style="669" bestFit="1" customWidth="1"/>
    <col min="5396" max="5397" width="20.28515625" style="669" bestFit="1" customWidth="1"/>
    <col min="5398" max="5398" width="17.5703125" style="669" bestFit="1" customWidth="1"/>
    <col min="5399" max="5400" width="12.140625" style="669" bestFit="1" customWidth="1"/>
    <col min="5401" max="5401" width="18.7109375" style="669" bestFit="1" customWidth="1"/>
    <col min="5402" max="5402" width="22.28515625" style="669" bestFit="1" customWidth="1"/>
    <col min="5403" max="5404" width="12.28515625" style="669" bestFit="1" customWidth="1"/>
    <col min="5405" max="5405" width="18.7109375" style="669" bestFit="1" customWidth="1"/>
    <col min="5406" max="5406" width="22.28515625" style="669" bestFit="1" customWidth="1"/>
    <col min="5407" max="5408" width="13.28515625" style="669" bestFit="1" customWidth="1"/>
    <col min="5409" max="5409" width="19.7109375" style="669" bestFit="1" customWidth="1"/>
    <col min="5410" max="5410" width="23.28515625" style="669" bestFit="1" customWidth="1"/>
    <col min="5411" max="5412" width="19.85546875" style="669" bestFit="1" customWidth="1"/>
    <col min="5413" max="5413" width="26.7109375" style="669" bestFit="1" customWidth="1"/>
    <col min="5414" max="5414" width="30" style="669" bestFit="1" customWidth="1"/>
    <col min="5415" max="5416" width="22" style="669" bestFit="1" customWidth="1"/>
    <col min="5417" max="5417" width="28.42578125" style="669" bestFit="1" customWidth="1"/>
    <col min="5418" max="5418" width="32" style="669" bestFit="1" customWidth="1"/>
    <col min="5419" max="5420" width="19.42578125" style="669" bestFit="1" customWidth="1"/>
    <col min="5421" max="5421" width="26" style="669" bestFit="1" customWidth="1"/>
    <col min="5422" max="5422" width="29.42578125" style="669" bestFit="1" customWidth="1"/>
    <col min="5423" max="5423" width="11" style="669" bestFit="1" customWidth="1"/>
    <col min="5424" max="5424" width="16.85546875" style="669" bestFit="1" customWidth="1"/>
    <col min="5425" max="5425" width="12.42578125" style="669" bestFit="1" customWidth="1"/>
    <col min="5426" max="5426" width="18.140625" style="669" bestFit="1" customWidth="1"/>
    <col min="5427" max="5427" width="13.140625" style="669" bestFit="1" customWidth="1"/>
    <col min="5428" max="5439" width="9.140625" style="669"/>
    <col min="5440" max="5440" width="6.85546875" style="669" bestFit="1" customWidth="1"/>
    <col min="5441" max="5441" width="11.42578125" style="669" bestFit="1" customWidth="1"/>
    <col min="5442" max="5442" width="3.5703125" style="669" bestFit="1" customWidth="1"/>
    <col min="5443" max="5443" width="7.28515625" style="669" bestFit="1" customWidth="1"/>
    <col min="5444" max="5444" width="6.42578125" style="669" bestFit="1" customWidth="1"/>
    <col min="5445" max="5445" width="5.28515625" style="669" bestFit="1" customWidth="1"/>
    <col min="5446" max="5632" width="9.140625" style="669"/>
    <col min="5633" max="5633" width="7.42578125" style="669" bestFit="1" customWidth="1"/>
    <col min="5634" max="5634" width="7.140625" style="669" bestFit="1" customWidth="1"/>
    <col min="5635" max="5635" width="16.140625" style="669" bestFit="1" customWidth="1"/>
    <col min="5636" max="5636" width="16.85546875" style="669" bestFit="1" customWidth="1"/>
    <col min="5637" max="5637" width="68.85546875" style="669" bestFit="1" customWidth="1"/>
    <col min="5638" max="5638" width="15.5703125" style="669" bestFit="1" customWidth="1"/>
    <col min="5639" max="5639" width="13.140625" style="669" bestFit="1" customWidth="1"/>
    <col min="5640" max="5640" width="14.28515625" style="669" bestFit="1" customWidth="1"/>
    <col min="5641" max="5641" width="15.7109375" style="669" bestFit="1" customWidth="1"/>
    <col min="5642" max="5642" width="16" style="669" bestFit="1" customWidth="1"/>
    <col min="5643" max="5643" width="13.5703125" style="669" bestFit="1" customWidth="1"/>
    <col min="5644" max="5644" width="20" style="669" bestFit="1" customWidth="1"/>
    <col min="5645" max="5645" width="17.5703125" style="669" bestFit="1" customWidth="1"/>
    <col min="5646" max="5646" width="12.140625" style="669" bestFit="1" customWidth="1"/>
    <col min="5647" max="5647" width="13.42578125" style="669" bestFit="1" customWidth="1"/>
    <col min="5648" max="5648" width="14.5703125" style="669" bestFit="1" customWidth="1"/>
    <col min="5649" max="5650" width="19.42578125" style="669" bestFit="1" customWidth="1"/>
    <col min="5651" max="5651" width="20" style="669" bestFit="1" customWidth="1"/>
    <col min="5652" max="5653" width="20.28515625" style="669" bestFit="1" customWidth="1"/>
    <col min="5654" max="5654" width="17.5703125" style="669" bestFit="1" customWidth="1"/>
    <col min="5655" max="5656" width="12.140625" style="669" bestFit="1" customWidth="1"/>
    <col min="5657" max="5657" width="18.7109375" style="669" bestFit="1" customWidth="1"/>
    <col min="5658" max="5658" width="22.28515625" style="669" bestFit="1" customWidth="1"/>
    <col min="5659" max="5660" width="12.28515625" style="669" bestFit="1" customWidth="1"/>
    <col min="5661" max="5661" width="18.7109375" style="669" bestFit="1" customWidth="1"/>
    <col min="5662" max="5662" width="22.28515625" style="669" bestFit="1" customWidth="1"/>
    <col min="5663" max="5664" width="13.28515625" style="669" bestFit="1" customWidth="1"/>
    <col min="5665" max="5665" width="19.7109375" style="669" bestFit="1" customWidth="1"/>
    <col min="5666" max="5666" width="23.28515625" style="669" bestFit="1" customWidth="1"/>
    <col min="5667" max="5668" width="19.85546875" style="669" bestFit="1" customWidth="1"/>
    <col min="5669" max="5669" width="26.7109375" style="669" bestFit="1" customWidth="1"/>
    <col min="5670" max="5670" width="30" style="669" bestFit="1" customWidth="1"/>
    <col min="5671" max="5672" width="22" style="669" bestFit="1" customWidth="1"/>
    <col min="5673" max="5673" width="28.42578125" style="669" bestFit="1" customWidth="1"/>
    <col min="5674" max="5674" width="32" style="669" bestFit="1" customWidth="1"/>
    <col min="5675" max="5676" width="19.42578125" style="669" bestFit="1" customWidth="1"/>
    <col min="5677" max="5677" width="26" style="669" bestFit="1" customWidth="1"/>
    <col min="5678" max="5678" width="29.42578125" style="669" bestFit="1" customWidth="1"/>
    <col min="5679" max="5679" width="11" style="669" bestFit="1" customWidth="1"/>
    <col min="5680" max="5680" width="16.85546875" style="669" bestFit="1" customWidth="1"/>
    <col min="5681" max="5681" width="12.42578125" style="669" bestFit="1" customWidth="1"/>
    <col min="5682" max="5682" width="18.140625" style="669" bestFit="1" customWidth="1"/>
    <col min="5683" max="5683" width="13.140625" style="669" bestFit="1" customWidth="1"/>
    <col min="5684" max="5695" width="9.140625" style="669"/>
    <col min="5696" max="5696" width="6.85546875" style="669" bestFit="1" customWidth="1"/>
    <col min="5697" max="5697" width="11.42578125" style="669" bestFit="1" customWidth="1"/>
    <col min="5698" max="5698" width="3.5703125" style="669" bestFit="1" customWidth="1"/>
    <col min="5699" max="5699" width="7.28515625" style="669" bestFit="1" customWidth="1"/>
    <col min="5700" max="5700" width="6.42578125" style="669" bestFit="1" customWidth="1"/>
    <col min="5701" max="5701" width="5.28515625" style="669" bestFit="1" customWidth="1"/>
    <col min="5702" max="5888" width="9.140625" style="669"/>
    <col min="5889" max="5889" width="7.42578125" style="669" bestFit="1" customWidth="1"/>
    <col min="5890" max="5890" width="7.140625" style="669" bestFit="1" customWidth="1"/>
    <col min="5891" max="5891" width="16.140625" style="669" bestFit="1" customWidth="1"/>
    <col min="5892" max="5892" width="16.85546875" style="669" bestFit="1" customWidth="1"/>
    <col min="5893" max="5893" width="68.85546875" style="669" bestFit="1" customWidth="1"/>
    <col min="5894" max="5894" width="15.5703125" style="669" bestFit="1" customWidth="1"/>
    <col min="5895" max="5895" width="13.140625" style="669" bestFit="1" customWidth="1"/>
    <col min="5896" max="5896" width="14.28515625" style="669" bestFit="1" customWidth="1"/>
    <col min="5897" max="5897" width="15.7109375" style="669" bestFit="1" customWidth="1"/>
    <col min="5898" max="5898" width="16" style="669" bestFit="1" customWidth="1"/>
    <col min="5899" max="5899" width="13.5703125" style="669" bestFit="1" customWidth="1"/>
    <col min="5900" max="5900" width="20" style="669" bestFit="1" customWidth="1"/>
    <col min="5901" max="5901" width="17.5703125" style="669" bestFit="1" customWidth="1"/>
    <col min="5902" max="5902" width="12.140625" style="669" bestFit="1" customWidth="1"/>
    <col min="5903" max="5903" width="13.42578125" style="669" bestFit="1" customWidth="1"/>
    <col min="5904" max="5904" width="14.5703125" style="669" bestFit="1" customWidth="1"/>
    <col min="5905" max="5906" width="19.42578125" style="669" bestFit="1" customWidth="1"/>
    <col min="5907" max="5907" width="20" style="669" bestFit="1" customWidth="1"/>
    <col min="5908" max="5909" width="20.28515625" style="669" bestFit="1" customWidth="1"/>
    <col min="5910" max="5910" width="17.5703125" style="669" bestFit="1" customWidth="1"/>
    <col min="5911" max="5912" width="12.140625" style="669" bestFit="1" customWidth="1"/>
    <col min="5913" max="5913" width="18.7109375" style="669" bestFit="1" customWidth="1"/>
    <col min="5914" max="5914" width="22.28515625" style="669" bestFit="1" customWidth="1"/>
    <col min="5915" max="5916" width="12.28515625" style="669" bestFit="1" customWidth="1"/>
    <col min="5917" max="5917" width="18.7109375" style="669" bestFit="1" customWidth="1"/>
    <col min="5918" max="5918" width="22.28515625" style="669" bestFit="1" customWidth="1"/>
    <col min="5919" max="5920" width="13.28515625" style="669" bestFit="1" customWidth="1"/>
    <col min="5921" max="5921" width="19.7109375" style="669" bestFit="1" customWidth="1"/>
    <col min="5922" max="5922" width="23.28515625" style="669" bestFit="1" customWidth="1"/>
    <col min="5923" max="5924" width="19.85546875" style="669" bestFit="1" customWidth="1"/>
    <col min="5925" max="5925" width="26.7109375" style="669" bestFit="1" customWidth="1"/>
    <col min="5926" max="5926" width="30" style="669" bestFit="1" customWidth="1"/>
    <col min="5927" max="5928" width="22" style="669" bestFit="1" customWidth="1"/>
    <col min="5929" max="5929" width="28.42578125" style="669" bestFit="1" customWidth="1"/>
    <col min="5930" max="5930" width="32" style="669" bestFit="1" customWidth="1"/>
    <col min="5931" max="5932" width="19.42578125" style="669" bestFit="1" customWidth="1"/>
    <col min="5933" max="5933" width="26" style="669" bestFit="1" customWidth="1"/>
    <col min="5934" max="5934" width="29.42578125" style="669" bestFit="1" customWidth="1"/>
    <col min="5935" max="5935" width="11" style="669" bestFit="1" customWidth="1"/>
    <col min="5936" max="5936" width="16.85546875" style="669" bestFit="1" customWidth="1"/>
    <col min="5937" max="5937" width="12.42578125" style="669" bestFit="1" customWidth="1"/>
    <col min="5938" max="5938" width="18.140625" style="669" bestFit="1" customWidth="1"/>
    <col min="5939" max="5939" width="13.140625" style="669" bestFit="1" customWidth="1"/>
    <col min="5940" max="5951" width="9.140625" style="669"/>
    <col min="5952" max="5952" width="6.85546875" style="669" bestFit="1" customWidth="1"/>
    <col min="5953" max="5953" width="11.42578125" style="669" bestFit="1" customWidth="1"/>
    <col min="5954" max="5954" width="3.5703125" style="669" bestFit="1" customWidth="1"/>
    <col min="5955" max="5955" width="7.28515625" style="669" bestFit="1" customWidth="1"/>
    <col min="5956" max="5956" width="6.42578125" style="669" bestFit="1" customWidth="1"/>
    <col min="5957" max="5957" width="5.28515625" style="669" bestFit="1" customWidth="1"/>
    <col min="5958" max="6144" width="9.140625" style="669"/>
    <col min="6145" max="6145" width="7.42578125" style="669" bestFit="1" customWidth="1"/>
    <col min="6146" max="6146" width="7.140625" style="669" bestFit="1" customWidth="1"/>
    <col min="6147" max="6147" width="16.140625" style="669" bestFit="1" customWidth="1"/>
    <col min="6148" max="6148" width="16.85546875" style="669" bestFit="1" customWidth="1"/>
    <col min="6149" max="6149" width="68.85546875" style="669" bestFit="1" customWidth="1"/>
    <col min="6150" max="6150" width="15.5703125" style="669" bestFit="1" customWidth="1"/>
    <col min="6151" max="6151" width="13.140625" style="669" bestFit="1" customWidth="1"/>
    <col min="6152" max="6152" width="14.28515625" style="669" bestFit="1" customWidth="1"/>
    <col min="6153" max="6153" width="15.7109375" style="669" bestFit="1" customWidth="1"/>
    <col min="6154" max="6154" width="16" style="669" bestFit="1" customWidth="1"/>
    <col min="6155" max="6155" width="13.5703125" style="669" bestFit="1" customWidth="1"/>
    <col min="6156" max="6156" width="20" style="669" bestFit="1" customWidth="1"/>
    <col min="6157" max="6157" width="17.5703125" style="669" bestFit="1" customWidth="1"/>
    <col min="6158" max="6158" width="12.140625" style="669" bestFit="1" customWidth="1"/>
    <col min="6159" max="6159" width="13.42578125" style="669" bestFit="1" customWidth="1"/>
    <col min="6160" max="6160" width="14.5703125" style="669" bestFit="1" customWidth="1"/>
    <col min="6161" max="6162" width="19.42578125" style="669" bestFit="1" customWidth="1"/>
    <col min="6163" max="6163" width="20" style="669" bestFit="1" customWidth="1"/>
    <col min="6164" max="6165" width="20.28515625" style="669" bestFit="1" customWidth="1"/>
    <col min="6166" max="6166" width="17.5703125" style="669" bestFit="1" customWidth="1"/>
    <col min="6167" max="6168" width="12.140625" style="669" bestFit="1" customWidth="1"/>
    <col min="6169" max="6169" width="18.7109375" style="669" bestFit="1" customWidth="1"/>
    <col min="6170" max="6170" width="22.28515625" style="669" bestFit="1" customWidth="1"/>
    <col min="6171" max="6172" width="12.28515625" style="669" bestFit="1" customWidth="1"/>
    <col min="6173" max="6173" width="18.7109375" style="669" bestFit="1" customWidth="1"/>
    <col min="6174" max="6174" width="22.28515625" style="669" bestFit="1" customWidth="1"/>
    <col min="6175" max="6176" width="13.28515625" style="669" bestFit="1" customWidth="1"/>
    <col min="6177" max="6177" width="19.7109375" style="669" bestFit="1" customWidth="1"/>
    <col min="6178" max="6178" width="23.28515625" style="669" bestFit="1" customWidth="1"/>
    <col min="6179" max="6180" width="19.85546875" style="669" bestFit="1" customWidth="1"/>
    <col min="6181" max="6181" width="26.7109375" style="669" bestFit="1" customWidth="1"/>
    <col min="6182" max="6182" width="30" style="669" bestFit="1" customWidth="1"/>
    <col min="6183" max="6184" width="22" style="669" bestFit="1" customWidth="1"/>
    <col min="6185" max="6185" width="28.42578125" style="669" bestFit="1" customWidth="1"/>
    <col min="6186" max="6186" width="32" style="669" bestFit="1" customWidth="1"/>
    <col min="6187" max="6188" width="19.42578125" style="669" bestFit="1" customWidth="1"/>
    <col min="6189" max="6189" width="26" style="669" bestFit="1" customWidth="1"/>
    <col min="6190" max="6190" width="29.42578125" style="669" bestFit="1" customWidth="1"/>
    <col min="6191" max="6191" width="11" style="669" bestFit="1" customWidth="1"/>
    <col min="6192" max="6192" width="16.85546875" style="669" bestFit="1" customWidth="1"/>
    <col min="6193" max="6193" width="12.42578125" style="669" bestFit="1" customWidth="1"/>
    <col min="6194" max="6194" width="18.140625" style="669" bestFit="1" customWidth="1"/>
    <col min="6195" max="6195" width="13.140625" style="669" bestFit="1" customWidth="1"/>
    <col min="6196" max="6207" width="9.140625" style="669"/>
    <col min="6208" max="6208" width="6.85546875" style="669" bestFit="1" customWidth="1"/>
    <col min="6209" max="6209" width="11.42578125" style="669" bestFit="1" customWidth="1"/>
    <col min="6210" max="6210" width="3.5703125" style="669" bestFit="1" customWidth="1"/>
    <col min="6211" max="6211" width="7.28515625" style="669" bestFit="1" customWidth="1"/>
    <col min="6212" max="6212" width="6.42578125" style="669" bestFit="1" customWidth="1"/>
    <col min="6213" max="6213" width="5.28515625" style="669" bestFit="1" customWidth="1"/>
    <col min="6214" max="6400" width="9.140625" style="669"/>
    <col min="6401" max="6401" width="7.42578125" style="669" bestFit="1" customWidth="1"/>
    <col min="6402" max="6402" width="7.140625" style="669" bestFit="1" customWidth="1"/>
    <col min="6403" max="6403" width="16.140625" style="669" bestFit="1" customWidth="1"/>
    <col min="6404" max="6404" width="16.85546875" style="669" bestFit="1" customWidth="1"/>
    <col min="6405" max="6405" width="68.85546875" style="669" bestFit="1" customWidth="1"/>
    <col min="6406" max="6406" width="15.5703125" style="669" bestFit="1" customWidth="1"/>
    <col min="6407" max="6407" width="13.140625" style="669" bestFit="1" customWidth="1"/>
    <col min="6408" max="6408" width="14.28515625" style="669" bestFit="1" customWidth="1"/>
    <col min="6409" max="6409" width="15.7109375" style="669" bestFit="1" customWidth="1"/>
    <col min="6410" max="6410" width="16" style="669" bestFit="1" customWidth="1"/>
    <col min="6411" max="6411" width="13.5703125" style="669" bestFit="1" customWidth="1"/>
    <col min="6412" max="6412" width="20" style="669" bestFit="1" customWidth="1"/>
    <col min="6413" max="6413" width="17.5703125" style="669" bestFit="1" customWidth="1"/>
    <col min="6414" max="6414" width="12.140625" style="669" bestFit="1" customWidth="1"/>
    <col min="6415" max="6415" width="13.42578125" style="669" bestFit="1" customWidth="1"/>
    <col min="6416" max="6416" width="14.5703125" style="669" bestFit="1" customWidth="1"/>
    <col min="6417" max="6418" width="19.42578125" style="669" bestFit="1" customWidth="1"/>
    <col min="6419" max="6419" width="20" style="669" bestFit="1" customWidth="1"/>
    <col min="6420" max="6421" width="20.28515625" style="669" bestFit="1" customWidth="1"/>
    <col min="6422" max="6422" width="17.5703125" style="669" bestFit="1" customWidth="1"/>
    <col min="6423" max="6424" width="12.140625" style="669" bestFit="1" customWidth="1"/>
    <col min="6425" max="6425" width="18.7109375" style="669" bestFit="1" customWidth="1"/>
    <col min="6426" max="6426" width="22.28515625" style="669" bestFit="1" customWidth="1"/>
    <col min="6427" max="6428" width="12.28515625" style="669" bestFit="1" customWidth="1"/>
    <col min="6429" max="6429" width="18.7109375" style="669" bestFit="1" customWidth="1"/>
    <col min="6430" max="6430" width="22.28515625" style="669" bestFit="1" customWidth="1"/>
    <col min="6431" max="6432" width="13.28515625" style="669" bestFit="1" customWidth="1"/>
    <col min="6433" max="6433" width="19.7109375" style="669" bestFit="1" customWidth="1"/>
    <col min="6434" max="6434" width="23.28515625" style="669" bestFit="1" customWidth="1"/>
    <col min="6435" max="6436" width="19.85546875" style="669" bestFit="1" customWidth="1"/>
    <col min="6437" max="6437" width="26.7109375" style="669" bestFit="1" customWidth="1"/>
    <col min="6438" max="6438" width="30" style="669" bestFit="1" customWidth="1"/>
    <col min="6439" max="6440" width="22" style="669" bestFit="1" customWidth="1"/>
    <col min="6441" max="6441" width="28.42578125" style="669" bestFit="1" customWidth="1"/>
    <col min="6442" max="6442" width="32" style="669" bestFit="1" customWidth="1"/>
    <col min="6443" max="6444" width="19.42578125" style="669" bestFit="1" customWidth="1"/>
    <col min="6445" max="6445" width="26" style="669" bestFit="1" customWidth="1"/>
    <col min="6446" max="6446" width="29.42578125" style="669" bestFit="1" customWidth="1"/>
    <col min="6447" max="6447" width="11" style="669" bestFit="1" customWidth="1"/>
    <col min="6448" max="6448" width="16.85546875" style="669" bestFit="1" customWidth="1"/>
    <col min="6449" max="6449" width="12.42578125" style="669" bestFit="1" customWidth="1"/>
    <col min="6450" max="6450" width="18.140625" style="669" bestFit="1" customWidth="1"/>
    <col min="6451" max="6451" width="13.140625" style="669" bestFit="1" customWidth="1"/>
    <col min="6452" max="6463" width="9.140625" style="669"/>
    <col min="6464" max="6464" width="6.85546875" style="669" bestFit="1" customWidth="1"/>
    <col min="6465" max="6465" width="11.42578125" style="669" bestFit="1" customWidth="1"/>
    <col min="6466" max="6466" width="3.5703125" style="669" bestFit="1" customWidth="1"/>
    <col min="6467" max="6467" width="7.28515625" style="669" bestFit="1" customWidth="1"/>
    <col min="6468" max="6468" width="6.42578125" style="669" bestFit="1" customWidth="1"/>
    <col min="6469" max="6469" width="5.28515625" style="669" bestFit="1" customWidth="1"/>
    <col min="6470" max="6656" width="9.140625" style="669"/>
    <col min="6657" max="6657" width="7.42578125" style="669" bestFit="1" customWidth="1"/>
    <col min="6658" max="6658" width="7.140625" style="669" bestFit="1" customWidth="1"/>
    <col min="6659" max="6659" width="16.140625" style="669" bestFit="1" customWidth="1"/>
    <col min="6660" max="6660" width="16.85546875" style="669" bestFit="1" customWidth="1"/>
    <col min="6661" max="6661" width="68.85546875" style="669" bestFit="1" customWidth="1"/>
    <col min="6662" max="6662" width="15.5703125" style="669" bestFit="1" customWidth="1"/>
    <col min="6663" max="6663" width="13.140625" style="669" bestFit="1" customWidth="1"/>
    <col min="6664" max="6664" width="14.28515625" style="669" bestFit="1" customWidth="1"/>
    <col min="6665" max="6665" width="15.7109375" style="669" bestFit="1" customWidth="1"/>
    <col min="6666" max="6666" width="16" style="669" bestFit="1" customWidth="1"/>
    <col min="6667" max="6667" width="13.5703125" style="669" bestFit="1" customWidth="1"/>
    <col min="6668" max="6668" width="20" style="669" bestFit="1" customWidth="1"/>
    <col min="6669" max="6669" width="17.5703125" style="669" bestFit="1" customWidth="1"/>
    <col min="6670" max="6670" width="12.140625" style="669" bestFit="1" customWidth="1"/>
    <col min="6671" max="6671" width="13.42578125" style="669" bestFit="1" customWidth="1"/>
    <col min="6672" max="6672" width="14.5703125" style="669" bestFit="1" customWidth="1"/>
    <col min="6673" max="6674" width="19.42578125" style="669" bestFit="1" customWidth="1"/>
    <col min="6675" max="6675" width="20" style="669" bestFit="1" customWidth="1"/>
    <col min="6676" max="6677" width="20.28515625" style="669" bestFit="1" customWidth="1"/>
    <col min="6678" max="6678" width="17.5703125" style="669" bestFit="1" customWidth="1"/>
    <col min="6679" max="6680" width="12.140625" style="669" bestFit="1" customWidth="1"/>
    <col min="6681" max="6681" width="18.7109375" style="669" bestFit="1" customWidth="1"/>
    <col min="6682" max="6682" width="22.28515625" style="669" bestFit="1" customWidth="1"/>
    <col min="6683" max="6684" width="12.28515625" style="669" bestFit="1" customWidth="1"/>
    <col min="6685" max="6685" width="18.7109375" style="669" bestFit="1" customWidth="1"/>
    <col min="6686" max="6686" width="22.28515625" style="669" bestFit="1" customWidth="1"/>
    <col min="6687" max="6688" width="13.28515625" style="669" bestFit="1" customWidth="1"/>
    <col min="6689" max="6689" width="19.7109375" style="669" bestFit="1" customWidth="1"/>
    <col min="6690" max="6690" width="23.28515625" style="669" bestFit="1" customWidth="1"/>
    <col min="6691" max="6692" width="19.85546875" style="669" bestFit="1" customWidth="1"/>
    <col min="6693" max="6693" width="26.7109375" style="669" bestFit="1" customWidth="1"/>
    <col min="6694" max="6694" width="30" style="669" bestFit="1" customWidth="1"/>
    <col min="6695" max="6696" width="22" style="669" bestFit="1" customWidth="1"/>
    <col min="6697" max="6697" width="28.42578125" style="669" bestFit="1" customWidth="1"/>
    <col min="6698" max="6698" width="32" style="669" bestFit="1" customWidth="1"/>
    <col min="6699" max="6700" width="19.42578125" style="669" bestFit="1" customWidth="1"/>
    <col min="6701" max="6701" width="26" style="669" bestFit="1" customWidth="1"/>
    <col min="6702" max="6702" width="29.42578125" style="669" bestFit="1" customWidth="1"/>
    <col min="6703" max="6703" width="11" style="669" bestFit="1" customWidth="1"/>
    <col min="6704" max="6704" width="16.85546875" style="669" bestFit="1" customWidth="1"/>
    <col min="6705" max="6705" width="12.42578125" style="669" bestFit="1" customWidth="1"/>
    <col min="6706" max="6706" width="18.140625" style="669" bestFit="1" customWidth="1"/>
    <col min="6707" max="6707" width="13.140625" style="669" bestFit="1" customWidth="1"/>
    <col min="6708" max="6719" width="9.140625" style="669"/>
    <col min="6720" max="6720" width="6.85546875" style="669" bestFit="1" customWidth="1"/>
    <col min="6721" max="6721" width="11.42578125" style="669" bestFit="1" customWidth="1"/>
    <col min="6722" max="6722" width="3.5703125" style="669" bestFit="1" customWidth="1"/>
    <col min="6723" max="6723" width="7.28515625" style="669" bestFit="1" customWidth="1"/>
    <col min="6724" max="6724" width="6.42578125" style="669" bestFit="1" customWidth="1"/>
    <col min="6725" max="6725" width="5.28515625" style="669" bestFit="1" customWidth="1"/>
    <col min="6726" max="6912" width="9.140625" style="669"/>
    <col min="6913" max="6913" width="7.42578125" style="669" bestFit="1" customWidth="1"/>
    <col min="6914" max="6914" width="7.140625" style="669" bestFit="1" customWidth="1"/>
    <col min="6915" max="6915" width="16.140625" style="669" bestFit="1" customWidth="1"/>
    <col min="6916" max="6916" width="16.85546875" style="669" bestFit="1" customWidth="1"/>
    <col min="6917" max="6917" width="68.85546875" style="669" bestFit="1" customWidth="1"/>
    <col min="6918" max="6918" width="15.5703125" style="669" bestFit="1" customWidth="1"/>
    <col min="6919" max="6919" width="13.140625" style="669" bestFit="1" customWidth="1"/>
    <col min="6920" max="6920" width="14.28515625" style="669" bestFit="1" customWidth="1"/>
    <col min="6921" max="6921" width="15.7109375" style="669" bestFit="1" customWidth="1"/>
    <col min="6922" max="6922" width="16" style="669" bestFit="1" customWidth="1"/>
    <col min="6923" max="6923" width="13.5703125" style="669" bestFit="1" customWidth="1"/>
    <col min="6924" max="6924" width="20" style="669" bestFit="1" customWidth="1"/>
    <col min="6925" max="6925" width="17.5703125" style="669" bestFit="1" customWidth="1"/>
    <col min="6926" max="6926" width="12.140625" style="669" bestFit="1" customWidth="1"/>
    <col min="6927" max="6927" width="13.42578125" style="669" bestFit="1" customWidth="1"/>
    <col min="6928" max="6928" width="14.5703125" style="669" bestFit="1" customWidth="1"/>
    <col min="6929" max="6930" width="19.42578125" style="669" bestFit="1" customWidth="1"/>
    <col min="6931" max="6931" width="20" style="669" bestFit="1" customWidth="1"/>
    <col min="6932" max="6933" width="20.28515625" style="669" bestFit="1" customWidth="1"/>
    <col min="6934" max="6934" width="17.5703125" style="669" bestFit="1" customWidth="1"/>
    <col min="6935" max="6936" width="12.140625" style="669" bestFit="1" customWidth="1"/>
    <col min="6937" max="6937" width="18.7109375" style="669" bestFit="1" customWidth="1"/>
    <col min="6938" max="6938" width="22.28515625" style="669" bestFit="1" customWidth="1"/>
    <col min="6939" max="6940" width="12.28515625" style="669" bestFit="1" customWidth="1"/>
    <col min="6941" max="6941" width="18.7109375" style="669" bestFit="1" customWidth="1"/>
    <col min="6942" max="6942" width="22.28515625" style="669" bestFit="1" customWidth="1"/>
    <col min="6943" max="6944" width="13.28515625" style="669" bestFit="1" customWidth="1"/>
    <col min="6945" max="6945" width="19.7109375" style="669" bestFit="1" customWidth="1"/>
    <col min="6946" max="6946" width="23.28515625" style="669" bestFit="1" customWidth="1"/>
    <col min="6947" max="6948" width="19.85546875" style="669" bestFit="1" customWidth="1"/>
    <col min="6949" max="6949" width="26.7109375" style="669" bestFit="1" customWidth="1"/>
    <col min="6950" max="6950" width="30" style="669" bestFit="1" customWidth="1"/>
    <col min="6951" max="6952" width="22" style="669" bestFit="1" customWidth="1"/>
    <col min="6953" max="6953" width="28.42578125" style="669" bestFit="1" customWidth="1"/>
    <col min="6954" max="6954" width="32" style="669" bestFit="1" customWidth="1"/>
    <col min="6955" max="6956" width="19.42578125" style="669" bestFit="1" customWidth="1"/>
    <col min="6957" max="6957" width="26" style="669" bestFit="1" customWidth="1"/>
    <col min="6958" max="6958" width="29.42578125" style="669" bestFit="1" customWidth="1"/>
    <col min="6959" max="6959" width="11" style="669" bestFit="1" customWidth="1"/>
    <col min="6960" max="6960" width="16.85546875" style="669" bestFit="1" customWidth="1"/>
    <col min="6961" max="6961" width="12.42578125" style="669" bestFit="1" customWidth="1"/>
    <col min="6962" max="6962" width="18.140625" style="669" bestFit="1" customWidth="1"/>
    <col min="6963" max="6963" width="13.140625" style="669" bestFit="1" customWidth="1"/>
    <col min="6964" max="6975" width="9.140625" style="669"/>
    <col min="6976" max="6976" width="6.85546875" style="669" bestFit="1" customWidth="1"/>
    <col min="6977" max="6977" width="11.42578125" style="669" bestFit="1" customWidth="1"/>
    <col min="6978" max="6978" width="3.5703125" style="669" bestFit="1" customWidth="1"/>
    <col min="6979" max="6979" width="7.28515625" style="669" bestFit="1" customWidth="1"/>
    <col min="6980" max="6980" width="6.42578125" style="669" bestFit="1" customWidth="1"/>
    <col min="6981" max="6981" width="5.28515625" style="669" bestFit="1" customWidth="1"/>
    <col min="6982" max="7168" width="9.140625" style="669"/>
    <col min="7169" max="7169" width="7.42578125" style="669" bestFit="1" customWidth="1"/>
    <col min="7170" max="7170" width="7.140625" style="669" bestFit="1" customWidth="1"/>
    <col min="7171" max="7171" width="16.140625" style="669" bestFit="1" customWidth="1"/>
    <col min="7172" max="7172" width="16.85546875" style="669" bestFit="1" customWidth="1"/>
    <col min="7173" max="7173" width="68.85546875" style="669" bestFit="1" customWidth="1"/>
    <col min="7174" max="7174" width="15.5703125" style="669" bestFit="1" customWidth="1"/>
    <col min="7175" max="7175" width="13.140625" style="669" bestFit="1" customWidth="1"/>
    <col min="7176" max="7176" width="14.28515625" style="669" bestFit="1" customWidth="1"/>
    <col min="7177" max="7177" width="15.7109375" style="669" bestFit="1" customWidth="1"/>
    <col min="7178" max="7178" width="16" style="669" bestFit="1" customWidth="1"/>
    <col min="7179" max="7179" width="13.5703125" style="669" bestFit="1" customWidth="1"/>
    <col min="7180" max="7180" width="20" style="669" bestFit="1" customWidth="1"/>
    <col min="7181" max="7181" width="17.5703125" style="669" bestFit="1" customWidth="1"/>
    <col min="7182" max="7182" width="12.140625" style="669" bestFit="1" customWidth="1"/>
    <col min="7183" max="7183" width="13.42578125" style="669" bestFit="1" customWidth="1"/>
    <col min="7184" max="7184" width="14.5703125" style="669" bestFit="1" customWidth="1"/>
    <col min="7185" max="7186" width="19.42578125" style="669" bestFit="1" customWidth="1"/>
    <col min="7187" max="7187" width="20" style="669" bestFit="1" customWidth="1"/>
    <col min="7188" max="7189" width="20.28515625" style="669" bestFit="1" customWidth="1"/>
    <col min="7190" max="7190" width="17.5703125" style="669" bestFit="1" customWidth="1"/>
    <col min="7191" max="7192" width="12.140625" style="669" bestFit="1" customWidth="1"/>
    <col min="7193" max="7193" width="18.7109375" style="669" bestFit="1" customWidth="1"/>
    <col min="7194" max="7194" width="22.28515625" style="669" bestFit="1" customWidth="1"/>
    <col min="7195" max="7196" width="12.28515625" style="669" bestFit="1" customWidth="1"/>
    <col min="7197" max="7197" width="18.7109375" style="669" bestFit="1" customWidth="1"/>
    <col min="7198" max="7198" width="22.28515625" style="669" bestFit="1" customWidth="1"/>
    <col min="7199" max="7200" width="13.28515625" style="669" bestFit="1" customWidth="1"/>
    <col min="7201" max="7201" width="19.7109375" style="669" bestFit="1" customWidth="1"/>
    <col min="7202" max="7202" width="23.28515625" style="669" bestFit="1" customWidth="1"/>
    <col min="7203" max="7204" width="19.85546875" style="669" bestFit="1" customWidth="1"/>
    <col min="7205" max="7205" width="26.7109375" style="669" bestFit="1" customWidth="1"/>
    <col min="7206" max="7206" width="30" style="669" bestFit="1" customWidth="1"/>
    <col min="7207" max="7208" width="22" style="669" bestFit="1" customWidth="1"/>
    <col min="7209" max="7209" width="28.42578125" style="669" bestFit="1" customWidth="1"/>
    <col min="7210" max="7210" width="32" style="669" bestFit="1" customWidth="1"/>
    <col min="7211" max="7212" width="19.42578125" style="669" bestFit="1" customWidth="1"/>
    <col min="7213" max="7213" width="26" style="669" bestFit="1" customWidth="1"/>
    <col min="7214" max="7214" width="29.42578125" style="669" bestFit="1" customWidth="1"/>
    <col min="7215" max="7215" width="11" style="669" bestFit="1" customWidth="1"/>
    <col min="7216" max="7216" width="16.85546875" style="669" bestFit="1" customWidth="1"/>
    <col min="7217" max="7217" width="12.42578125" style="669" bestFit="1" customWidth="1"/>
    <col min="7218" max="7218" width="18.140625" style="669" bestFit="1" customWidth="1"/>
    <col min="7219" max="7219" width="13.140625" style="669" bestFit="1" customWidth="1"/>
    <col min="7220" max="7231" width="9.140625" style="669"/>
    <col min="7232" max="7232" width="6.85546875" style="669" bestFit="1" customWidth="1"/>
    <col min="7233" max="7233" width="11.42578125" style="669" bestFit="1" customWidth="1"/>
    <col min="7234" max="7234" width="3.5703125" style="669" bestFit="1" customWidth="1"/>
    <col min="7235" max="7235" width="7.28515625" style="669" bestFit="1" customWidth="1"/>
    <col min="7236" max="7236" width="6.42578125" style="669" bestFit="1" customWidth="1"/>
    <col min="7237" max="7237" width="5.28515625" style="669" bestFit="1" customWidth="1"/>
    <col min="7238" max="7424" width="9.140625" style="669"/>
    <col min="7425" max="7425" width="7.42578125" style="669" bestFit="1" customWidth="1"/>
    <col min="7426" max="7426" width="7.140625" style="669" bestFit="1" customWidth="1"/>
    <col min="7427" max="7427" width="16.140625" style="669" bestFit="1" customWidth="1"/>
    <col min="7428" max="7428" width="16.85546875" style="669" bestFit="1" customWidth="1"/>
    <col min="7429" max="7429" width="68.85546875" style="669" bestFit="1" customWidth="1"/>
    <col min="7430" max="7430" width="15.5703125" style="669" bestFit="1" customWidth="1"/>
    <col min="7431" max="7431" width="13.140625" style="669" bestFit="1" customWidth="1"/>
    <col min="7432" max="7432" width="14.28515625" style="669" bestFit="1" customWidth="1"/>
    <col min="7433" max="7433" width="15.7109375" style="669" bestFit="1" customWidth="1"/>
    <col min="7434" max="7434" width="16" style="669" bestFit="1" customWidth="1"/>
    <col min="7435" max="7435" width="13.5703125" style="669" bestFit="1" customWidth="1"/>
    <col min="7436" max="7436" width="20" style="669" bestFit="1" customWidth="1"/>
    <col min="7437" max="7437" width="17.5703125" style="669" bestFit="1" customWidth="1"/>
    <col min="7438" max="7438" width="12.140625" style="669" bestFit="1" customWidth="1"/>
    <col min="7439" max="7439" width="13.42578125" style="669" bestFit="1" customWidth="1"/>
    <col min="7440" max="7440" width="14.5703125" style="669" bestFit="1" customWidth="1"/>
    <col min="7441" max="7442" width="19.42578125" style="669" bestFit="1" customWidth="1"/>
    <col min="7443" max="7443" width="20" style="669" bestFit="1" customWidth="1"/>
    <col min="7444" max="7445" width="20.28515625" style="669" bestFit="1" customWidth="1"/>
    <col min="7446" max="7446" width="17.5703125" style="669" bestFit="1" customWidth="1"/>
    <col min="7447" max="7448" width="12.140625" style="669" bestFit="1" customWidth="1"/>
    <col min="7449" max="7449" width="18.7109375" style="669" bestFit="1" customWidth="1"/>
    <col min="7450" max="7450" width="22.28515625" style="669" bestFit="1" customWidth="1"/>
    <col min="7451" max="7452" width="12.28515625" style="669" bestFit="1" customWidth="1"/>
    <col min="7453" max="7453" width="18.7109375" style="669" bestFit="1" customWidth="1"/>
    <col min="7454" max="7454" width="22.28515625" style="669" bestFit="1" customWidth="1"/>
    <col min="7455" max="7456" width="13.28515625" style="669" bestFit="1" customWidth="1"/>
    <col min="7457" max="7457" width="19.7109375" style="669" bestFit="1" customWidth="1"/>
    <col min="7458" max="7458" width="23.28515625" style="669" bestFit="1" customWidth="1"/>
    <col min="7459" max="7460" width="19.85546875" style="669" bestFit="1" customWidth="1"/>
    <col min="7461" max="7461" width="26.7109375" style="669" bestFit="1" customWidth="1"/>
    <col min="7462" max="7462" width="30" style="669" bestFit="1" customWidth="1"/>
    <col min="7463" max="7464" width="22" style="669" bestFit="1" customWidth="1"/>
    <col min="7465" max="7465" width="28.42578125" style="669" bestFit="1" customWidth="1"/>
    <col min="7466" max="7466" width="32" style="669" bestFit="1" customWidth="1"/>
    <col min="7467" max="7468" width="19.42578125" style="669" bestFit="1" customWidth="1"/>
    <col min="7469" max="7469" width="26" style="669" bestFit="1" customWidth="1"/>
    <col min="7470" max="7470" width="29.42578125" style="669" bestFit="1" customWidth="1"/>
    <col min="7471" max="7471" width="11" style="669" bestFit="1" customWidth="1"/>
    <col min="7472" max="7472" width="16.85546875" style="669" bestFit="1" customWidth="1"/>
    <col min="7473" max="7473" width="12.42578125" style="669" bestFit="1" customWidth="1"/>
    <col min="7474" max="7474" width="18.140625" style="669" bestFit="1" customWidth="1"/>
    <col min="7475" max="7475" width="13.140625" style="669" bestFit="1" customWidth="1"/>
    <col min="7476" max="7487" width="9.140625" style="669"/>
    <col min="7488" max="7488" width="6.85546875" style="669" bestFit="1" customWidth="1"/>
    <col min="7489" max="7489" width="11.42578125" style="669" bestFit="1" customWidth="1"/>
    <col min="7490" max="7490" width="3.5703125" style="669" bestFit="1" customWidth="1"/>
    <col min="7491" max="7491" width="7.28515625" style="669" bestFit="1" customWidth="1"/>
    <col min="7492" max="7492" width="6.42578125" style="669" bestFit="1" customWidth="1"/>
    <col min="7493" max="7493" width="5.28515625" style="669" bestFit="1" customWidth="1"/>
    <col min="7494" max="7680" width="9.140625" style="669"/>
    <col min="7681" max="7681" width="7.42578125" style="669" bestFit="1" customWidth="1"/>
    <col min="7682" max="7682" width="7.140625" style="669" bestFit="1" customWidth="1"/>
    <col min="7683" max="7683" width="16.140625" style="669" bestFit="1" customWidth="1"/>
    <col min="7684" max="7684" width="16.85546875" style="669" bestFit="1" customWidth="1"/>
    <col min="7685" max="7685" width="68.85546875" style="669" bestFit="1" customWidth="1"/>
    <col min="7686" max="7686" width="15.5703125" style="669" bestFit="1" customWidth="1"/>
    <col min="7687" max="7687" width="13.140625" style="669" bestFit="1" customWidth="1"/>
    <col min="7688" max="7688" width="14.28515625" style="669" bestFit="1" customWidth="1"/>
    <col min="7689" max="7689" width="15.7109375" style="669" bestFit="1" customWidth="1"/>
    <col min="7690" max="7690" width="16" style="669" bestFit="1" customWidth="1"/>
    <col min="7691" max="7691" width="13.5703125" style="669" bestFit="1" customWidth="1"/>
    <col min="7692" max="7692" width="20" style="669" bestFit="1" customWidth="1"/>
    <col min="7693" max="7693" width="17.5703125" style="669" bestFit="1" customWidth="1"/>
    <col min="7694" max="7694" width="12.140625" style="669" bestFit="1" customWidth="1"/>
    <col min="7695" max="7695" width="13.42578125" style="669" bestFit="1" customWidth="1"/>
    <col min="7696" max="7696" width="14.5703125" style="669" bestFit="1" customWidth="1"/>
    <col min="7697" max="7698" width="19.42578125" style="669" bestFit="1" customWidth="1"/>
    <col min="7699" max="7699" width="20" style="669" bestFit="1" customWidth="1"/>
    <col min="7700" max="7701" width="20.28515625" style="669" bestFit="1" customWidth="1"/>
    <col min="7702" max="7702" width="17.5703125" style="669" bestFit="1" customWidth="1"/>
    <col min="7703" max="7704" width="12.140625" style="669" bestFit="1" customWidth="1"/>
    <col min="7705" max="7705" width="18.7109375" style="669" bestFit="1" customWidth="1"/>
    <col min="7706" max="7706" width="22.28515625" style="669" bestFit="1" customWidth="1"/>
    <col min="7707" max="7708" width="12.28515625" style="669" bestFit="1" customWidth="1"/>
    <col min="7709" max="7709" width="18.7109375" style="669" bestFit="1" customWidth="1"/>
    <col min="7710" max="7710" width="22.28515625" style="669" bestFit="1" customWidth="1"/>
    <col min="7711" max="7712" width="13.28515625" style="669" bestFit="1" customWidth="1"/>
    <col min="7713" max="7713" width="19.7109375" style="669" bestFit="1" customWidth="1"/>
    <col min="7714" max="7714" width="23.28515625" style="669" bestFit="1" customWidth="1"/>
    <col min="7715" max="7716" width="19.85546875" style="669" bestFit="1" customWidth="1"/>
    <col min="7717" max="7717" width="26.7109375" style="669" bestFit="1" customWidth="1"/>
    <col min="7718" max="7718" width="30" style="669" bestFit="1" customWidth="1"/>
    <col min="7719" max="7720" width="22" style="669" bestFit="1" customWidth="1"/>
    <col min="7721" max="7721" width="28.42578125" style="669" bestFit="1" customWidth="1"/>
    <col min="7722" max="7722" width="32" style="669" bestFit="1" customWidth="1"/>
    <col min="7723" max="7724" width="19.42578125" style="669" bestFit="1" customWidth="1"/>
    <col min="7725" max="7725" width="26" style="669" bestFit="1" customWidth="1"/>
    <col min="7726" max="7726" width="29.42578125" style="669" bestFit="1" customWidth="1"/>
    <col min="7727" max="7727" width="11" style="669" bestFit="1" customWidth="1"/>
    <col min="7728" max="7728" width="16.85546875" style="669" bestFit="1" customWidth="1"/>
    <col min="7729" max="7729" width="12.42578125" style="669" bestFit="1" customWidth="1"/>
    <col min="7730" max="7730" width="18.140625" style="669" bestFit="1" customWidth="1"/>
    <col min="7731" max="7731" width="13.140625" style="669" bestFit="1" customWidth="1"/>
    <col min="7732" max="7743" width="9.140625" style="669"/>
    <col min="7744" max="7744" width="6.85546875" style="669" bestFit="1" customWidth="1"/>
    <col min="7745" max="7745" width="11.42578125" style="669" bestFit="1" customWidth="1"/>
    <col min="7746" max="7746" width="3.5703125" style="669" bestFit="1" customWidth="1"/>
    <col min="7747" max="7747" width="7.28515625" style="669" bestFit="1" customWidth="1"/>
    <col min="7748" max="7748" width="6.42578125" style="669" bestFit="1" customWidth="1"/>
    <col min="7749" max="7749" width="5.28515625" style="669" bestFit="1" customWidth="1"/>
    <col min="7750" max="7936" width="9.140625" style="669"/>
    <col min="7937" max="7937" width="7.42578125" style="669" bestFit="1" customWidth="1"/>
    <col min="7938" max="7938" width="7.140625" style="669" bestFit="1" customWidth="1"/>
    <col min="7939" max="7939" width="16.140625" style="669" bestFit="1" customWidth="1"/>
    <col min="7940" max="7940" width="16.85546875" style="669" bestFit="1" customWidth="1"/>
    <col min="7941" max="7941" width="68.85546875" style="669" bestFit="1" customWidth="1"/>
    <col min="7942" max="7942" width="15.5703125" style="669" bestFit="1" customWidth="1"/>
    <col min="7943" max="7943" width="13.140625" style="669" bestFit="1" customWidth="1"/>
    <col min="7944" max="7944" width="14.28515625" style="669" bestFit="1" customWidth="1"/>
    <col min="7945" max="7945" width="15.7109375" style="669" bestFit="1" customWidth="1"/>
    <col min="7946" max="7946" width="16" style="669" bestFit="1" customWidth="1"/>
    <col min="7947" max="7947" width="13.5703125" style="669" bestFit="1" customWidth="1"/>
    <col min="7948" max="7948" width="20" style="669" bestFit="1" customWidth="1"/>
    <col min="7949" max="7949" width="17.5703125" style="669" bestFit="1" customWidth="1"/>
    <col min="7950" max="7950" width="12.140625" style="669" bestFit="1" customWidth="1"/>
    <col min="7951" max="7951" width="13.42578125" style="669" bestFit="1" customWidth="1"/>
    <col min="7952" max="7952" width="14.5703125" style="669" bestFit="1" customWidth="1"/>
    <col min="7953" max="7954" width="19.42578125" style="669" bestFit="1" customWidth="1"/>
    <col min="7955" max="7955" width="20" style="669" bestFit="1" customWidth="1"/>
    <col min="7956" max="7957" width="20.28515625" style="669" bestFit="1" customWidth="1"/>
    <col min="7958" max="7958" width="17.5703125" style="669" bestFit="1" customWidth="1"/>
    <col min="7959" max="7960" width="12.140625" style="669" bestFit="1" customWidth="1"/>
    <col min="7961" max="7961" width="18.7109375" style="669" bestFit="1" customWidth="1"/>
    <col min="7962" max="7962" width="22.28515625" style="669" bestFit="1" customWidth="1"/>
    <col min="7963" max="7964" width="12.28515625" style="669" bestFit="1" customWidth="1"/>
    <col min="7965" max="7965" width="18.7109375" style="669" bestFit="1" customWidth="1"/>
    <col min="7966" max="7966" width="22.28515625" style="669" bestFit="1" customWidth="1"/>
    <col min="7967" max="7968" width="13.28515625" style="669" bestFit="1" customWidth="1"/>
    <col min="7969" max="7969" width="19.7109375" style="669" bestFit="1" customWidth="1"/>
    <col min="7970" max="7970" width="23.28515625" style="669" bestFit="1" customWidth="1"/>
    <col min="7971" max="7972" width="19.85546875" style="669" bestFit="1" customWidth="1"/>
    <col min="7973" max="7973" width="26.7109375" style="669" bestFit="1" customWidth="1"/>
    <col min="7974" max="7974" width="30" style="669" bestFit="1" customWidth="1"/>
    <col min="7975" max="7976" width="22" style="669" bestFit="1" customWidth="1"/>
    <col min="7977" max="7977" width="28.42578125" style="669" bestFit="1" customWidth="1"/>
    <col min="7978" max="7978" width="32" style="669" bestFit="1" customWidth="1"/>
    <col min="7979" max="7980" width="19.42578125" style="669" bestFit="1" customWidth="1"/>
    <col min="7981" max="7981" width="26" style="669" bestFit="1" customWidth="1"/>
    <col min="7982" max="7982" width="29.42578125" style="669" bestFit="1" customWidth="1"/>
    <col min="7983" max="7983" width="11" style="669" bestFit="1" customWidth="1"/>
    <col min="7984" max="7984" width="16.85546875" style="669" bestFit="1" customWidth="1"/>
    <col min="7985" max="7985" width="12.42578125" style="669" bestFit="1" customWidth="1"/>
    <col min="7986" max="7986" width="18.140625" style="669" bestFit="1" customWidth="1"/>
    <col min="7987" max="7987" width="13.140625" style="669" bestFit="1" customWidth="1"/>
    <col min="7988" max="7999" width="9.140625" style="669"/>
    <col min="8000" max="8000" width="6.85546875" style="669" bestFit="1" customWidth="1"/>
    <col min="8001" max="8001" width="11.42578125" style="669" bestFit="1" customWidth="1"/>
    <col min="8002" max="8002" width="3.5703125" style="669" bestFit="1" customWidth="1"/>
    <col min="8003" max="8003" width="7.28515625" style="669" bestFit="1" customWidth="1"/>
    <col min="8004" max="8004" width="6.42578125" style="669" bestFit="1" customWidth="1"/>
    <col min="8005" max="8005" width="5.28515625" style="669" bestFit="1" customWidth="1"/>
    <col min="8006" max="8192" width="9.140625" style="669"/>
    <col min="8193" max="8193" width="7.42578125" style="669" bestFit="1" customWidth="1"/>
    <col min="8194" max="8194" width="7.140625" style="669" bestFit="1" customWidth="1"/>
    <col min="8195" max="8195" width="16.140625" style="669" bestFit="1" customWidth="1"/>
    <col min="8196" max="8196" width="16.85546875" style="669" bestFit="1" customWidth="1"/>
    <col min="8197" max="8197" width="68.85546875" style="669" bestFit="1" customWidth="1"/>
    <col min="8198" max="8198" width="15.5703125" style="669" bestFit="1" customWidth="1"/>
    <col min="8199" max="8199" width="13.140625" style="669" bestFit="1" customWidth="1"/>
    <col min="8200" max="8200" width="14.28515625" style="669" bestFit="1" customWidth="1"/>
    <col min="8201" max="8201" width="15.7109375" style="669" bestFit="1" customWidth="1"/>
    <col min="8202" max="8202" width="16" style="669" bestFit="1" customWidth="1"/>
    <col min="8203" max="8203" width="13.5703125" style="669" bestFit="1" customWidth="1"/>
    <col min="8204" max="8204" width="20" style="669" bestFit="1" customWidth="1"/>
    <col min="8205" max="8205" width="17.5703125" style="669" bestFit="1" customWidth="1"/>
    <col min="8206" max="8206" width="12.140625" style="669" bestFit="1" customWidth="1"/>
    <col min="8207" max="8207" width="13.42578125" style="669" bestFit="1" customWidth="1"/>
    <col min="8208" max="8208" width="14.5703125" style="669" bestFit="1" customWidth="1"/>
    <col min="8209" max="8210" width="19.42578125" style="669" bestFit="1" customWidth="1"/>
    <col min="8211" max="8211" width="20" style="669" bestFit="1" customWidth="1"/>
    <col min="8212" max="8213" width="20.28515625" style="669" bestFit="1" customWidth="1"/>
    <col min="8214" max="8214" width="17.5703125" style="669" bestFit="1" customWidth="1"/>
    <col min="8215" max="8216" width="12.140625" style="669" bestFit="1" customWidth="1"/>
    <col min="8217" max="8217" width="18.7109375" style="669" bestFit="1" customWidth="1"/>
    <col min="8218" max="8218" width="22.28515625" style="669" bestFit="1" customWidth="1"/>
    <col min="8219" max="8220" width="12.28515625" style="669" bestFit="1" customWidth="1"/>
    <col min="8221" max="8221" width="18.7109375" style="669" bestFit="1" customWidth="1"/>
    <col min="8222" max="8222" width="22.28515625" style="669" bestFit="1" customWidth="1"/>
    <col min="8223" max="8224" width="13.28515625" style="669" bestFit="1" customWidth="1"/>
    <col min="8225" max="8225" width="19.7109375" style="669" bestFit="1" customWidth="1"/>
    <col min="8226" max="8226" width="23.28515625" style="669" bestFit="1" customWidth="1"/>
    <col min="8227" max="8228" width="19.85546875" style="669" bestFit="1" customWidth="1"/>
    <col min="8229" max="8229" width="26.7109375" style="669" bestFit="1" customWidth="1"/>
    <col min="8230" max="8230" width="30" style="669" bestFit="1" customWidth="1"/>
    <col min="8231" max="8232" width="22" style="669" bestFit="1" customWidth="1"/>
    <col min="8233" max="8233" width="28.42578125" style="669" bestFit="1" customWidth="1"/>
    <col min="8234" max="8234" width="32" style="669" bestFit="1" customWidth="1"/>
    <col min="8235" max="8236" width="19.42578125" style="669" bestFit="1" customWidth="1"/>
    <col min="8237" max="8237" width="26" style="669" bestFit="1" customWidth="1"/>
    <col min="8238" max="8238" width="29.42578125" style="669" bestFit="1" customWidth="1"/>
    <col min="8239" max="8239" width="11" style="669" bestFit="1" customWidth="1"/>
    <col min="8240" max="8240" width="16.85546875" style="669" bestFit="1" customWidth="1"/>
    <col min="8241" max="8241" width="12.42578125" style="669" bestFit="1" customWidth="1"/>
    <col min="8242" max="8242" width="18.140625" style="669" bestFit="1" customWidth="1"/>
    <col min="8243" max="8243" width="13.140625" style="669" bestFit="1" customWidth="1"/>
    <col min="8244" max="8255" width="9.140625" style="669"/>
    <col min="8256" max="8256" width="6.85546875" style="669" bestFit="1" customWidth="1"/>
    <col min="8257" max="8257" width="11.42578125" style="669" bestFit="1" customWidth="1"/>
    <col min="8258" max="8258" width="3.5703125" style="669" bestFit="1" customWidth="1"/>
    <col min="8259" max="8259" width="7.28515625" style="669" bestFit="1" customWidth="1"/>
    <col min="8260" max="8260" width="6.42578125" style="669" bestFit="1" customWidth="1"/>
    <col min="8261" max="8261" width="5.28515625" style="669" bestFit="1" customWidth="1"/>
    <col min="8262" max="8448" width="9.140625" style="669"/>
    <col min="8449" max="8449" width="7.42578125" style="669" bestFit="1" customWidth="1"/>
    <col min="8450" max="8450" width="7.140625" style="669" bestFit="1" customWidth="1"/>
    <col min="8451" max="8451" width="16.140625" style="669" bestFit="1" customWidth="1"/>
    <col min="8452" max="8452" width="16.85546875" style="669" bestFit="1" customWidth="1"/>
    <col min="8453" max="8453" width="68.85546875" style="669" bestFit="1" customWidth="1"/>
    <col min="8454" max="8454" width="15.5703125" style="669" bestFit="1" customWidth="1"/>
    <col min="8455" max="8455" width="13.140625" style="669" bestFit="1" customWidth="1"/>
    <col min="8456" max="8456" width="14.28515625" style="669" bestFit="1" customWidth="1"/>
    <col min="8457" max="8457" width="15.7109375" style="669" bestFit="1" customWidth="1"/>
    <col min="8458" max="8458" width="16" style="669" bestFit="1" customWidth="1"/>
    <col min="8459" max="8459" width="13.5703125" style="669" bestFit="1" customWidth="1"/>
    <col min="8460" max="8460" width="20" style="669" bestFit="1" customWidth="1"/>
    <col min="8461" max="8461" width="17.5703125" style="669" bestFit="1" customWidth="1"/>
    <col min="8462" max="8462" width="12.140625" style="669" bestFit="1" customWidth="1"/>
    <col min="8463" max="8463" width="13.42578125" style="669" bestFit="1" customWidth="1"/>
    <col min="8464" max="8464" width="14.5703125" style="669" bestFit="1" customWidth="1"/>
    <col min="8465" max="8466" width="19.42578125" style="669" bestFit="1" customWidth="1"/>
    <col min="8467" max="8467" width="20" style="669" bestFit="1" customWidth="1"/>
    <col min="8468" max="8469" width="20.28515625" style="669" bestFit="1" customWidth="1"/>
    <col min="8470" max="8470" width="17.5703125" style="669" bestFit="1" customWidth="1"/>
    <col min="8471" max="8472" width="12.140625" style="669" bestFit="1" customWidth="1"/>
    <col min="8473" max="8473" width="18.7109375" style="669" bestFit="1" customWidth="1"/>
    <col min="8474" max="8474" width="22.28515625" style="669" bestFit="1" customWidth="1"/>
    <col min="8475" max="8476" width="12.28515625" style="669" bestFit="1" customWidth="1"/>
    <col min="8477" max="8477" width="18.7109375" style="669" bestFit="1" customWidth="1"/>
    <col min="8478" max="8478" width="22.28515625" style="669" bestFit="1" customWidth="1"/>
    <col min="8479" max="8480" width="13.28515625" style="669" bestFit="1" customWidth="1"/>
    <col min="8481" max="8481" width="19.7109375" style="669" bestFit="1" customWidth="1"/>
    <col min="8482" max="8482" width="23.28515625" style="669" bestFit="1" customWidth="1"/>
    <col min="8483" max="8484" width="19.85546875" style="669" bestFit="1" customWidth="1"/>
    <col min="8485" max="8485" width="26.7109375" style="669" bestFit="1" customWidth="1"/>
    <col min="8486" max="8486" width="30" style="669" bestFit="1" customWidth="1"/>
    <col min="8487" max="8488" width="22" style="669" bestFit="1" customWidth="1"/>
    <col min="8489" max="8489" width="28.42578125" style="669" bestFit="1" customWidth="1"/>
    <col min="8490" max="8490" width="32" style="669" bestFit="1" customWidth="1"/>
    <col min="8491" max="8492" width="19.42578125" style="669" bestFit="1" customWidth="1"/>
    <col min="8493" max="8493" width="26" style="669" bestFit="1" customWidth="1"/>
    <col min="8494" max="8494" width="29.42578125" style="669" bestFit="1" customWidth="1"/>
    <col min="8495" max="8495" width="11" style="669" bestFit="1" customWidth="1"/>
    <col min="8496" max="8496" width="16.85546875" style="669" bestFit="1" customWidth="1"/>
    <col min="8497" max="8497" width="12.42578125" style="669" bestFit="1" customWidth="1"/>
    <col min="8498" max="8498" width="18.140625" style="669" bestFit="1" customWidth="1"/>
    <col min="8499" max="8499" width="13.140625" style="669" bestFit="1" customWidth="1"/>
    <col min="8500" max="8511" width="9.140625" style="669"/>
    <col min="8512" max="8512" width="6.85546875" style="669" bestFit="1" customWidth="1"/>
    <col min="8513" max="8513" width="11.42578125" style="669" bestFit="1" customWidth="1"/>
    <col min="8514" max="8514" width="3.5703125" style="669" bestFit="1" customWidth="1"/>
    <col min="8515" max="8515" width="7.28515625" style="669" bestFit="1" customWidth="1"/>
    <col min="8516" max="8516" width="6.42578125" style="669" bestFit="1" customWidth="1"/>
    <col min="8517" max="8517" width="5.28515625" style="669" bestFit="1" customWidth="1"/>
    <col min="8518" max="8704" width="9.140625" style="669"/>
    <col min="8705" max="8705" width="7.42578125" style="669" bestFit="1" customWidth="1"/>
    <col min="8706" max="8706" width="7.140625" style="669" bestFit="1" customWidth="1"/>
    <col min="8707" max="8707" width="16.140625" style="669" bestFit="1" customWidth="1"/>
    <col min="8708" max="8708" width="16.85546875" style="669" bestFit="1" customWidth="1"/>
    <col min="8709" max="8709" width="68.85546875" style="669" bestFit="1" customWidth="1"/>
    <col min="8710" max="8710" width="15.5703125" style="669" bestFit="1" customWidth="1"/>
    <col min="8711" max="8711" width="13.140625" style="669" bestFit="1" customWidth="1"/>
    <col min="8712" max="8712" width="14.28515625" style="669" bestFit="1" customWidth="1"/>
    <col min="8713" max="8713" width="15.7109375" style="669" bestFit="1" customWidth="1"/>
    <col min="8714" max="8714" width="16" style="669" bestFit="1" customWidth="1"/>
    <col min="8715" max="8715" width="13.5703125" style="669" bestFit="1" customWidth="1"/>
    <col min="8716" max="8716" width="20" style="669" bestFit="1" customWidth="1"/>
    <col min="8717" max="8717" width="17.5703125" style="669" bestFit="1" customWidth="1"/>
    <col min="8718" max="8718" width="12.140625" style="669" bestFit="1" customWidth="1"/>
    <col min="8719" max="8719" width="13.42578125" style="669" bestFit="1" customWidth="1"/>
    <col min="8720" max="8720" width="14.5703125" style="669" bestFit="1" customWidth="1"/>
    <col min="8721" max="8722" width="19.42578125" style="669" bestFit="1" customWidth="1"/>
    <col min="8723" max="8723" width="20" style="669" bestFit="1" customWidth="1"/>
    <col min="8724" max="8725" width="20.28515625" style="669" bestFit="1" customWidth="1"/>
    <col min="8726" max="8726" width="17.5703125" style="669" bestFit="1" customWidth="1"/>
    <col min="8727" max="8728" width="12.140625" style="669" bestFit="1" customWidth="1"/>
    <col min="8729" max="8729" width="18.7109375" style="669" bestFit="1" customWidth="1"/>
    <col min="8730" max="8730" width="22.28515625" style="669" bestFit="1" customWidth="1"/>
    <col min="8731" max="8732" width="12.28515625" style="669" bestFit="1" customWidth="1"/>
    <col min="8733" max="8733" width="18.7109375" style="669" bestFit="1" customWidth="1"/>
    <col min="8734" max="8734" width="22.28515625" style="669" bestFit="1" customWidth="1"/>
    <col min="8735" max="8736" width="13.28515625" style="669" bestFit="1" customWidth="1"/>
    <col min="8737" max="8737" width="19.7109375" style="669" bestFit="1" customWidth="1"/>
    <col min="8738" max="8738" width="23.28515625" style="669" bestFit="1" customWidth="1"/>
    <col min="8739" max="8740" width="19.85546875" style="669" bestFit="1" customWidth="1"/>
    <col min="8741" max="8741" width="26.7109375" style="669" bestFit="1" customWidth="1"/>
    <col min="8742" max="8742" width="30" style="669" bestFit="1" customWidth="1"/>
    <col min="8743" max="8744" width="22" style="669" bestFit="1" customWidth="1"/>
    <col min="8745" max="8745" width="28.42578125" style="669" bestFit="1" customWidth="1"/>
    <col min="8746" max="8746" width="32" style="669" bestFit="1" customWidth="1"/>
    <col min="8747" max="8748" width="19.42578125" style="669" bestFit="1" customWidth="1"/>
    <col min="8749" max="8749" width="26" style="669" bestFit="1" customWidth="1"/>
    <col min="8750" max="8750" width="29.42578125" style="669" bestFit="1" customWidth="1"/>
    <col min="8751" max="8751" width="11" style="669" bestFit="1" customWidth="1"/>
    <col min="8752" max="8752" width="16.85546875" style="669" bestFit="1" customWidth="1"/>
    <col min="8753" max="8753" width="12.42578125" style="669" bestFit="1" customWidth="1"/>
    <col min="8754" max="8754" width="18.140625" style="669" bestFit="1" customWidth="1"/>
    <col min="8755" max="8755" width="13.140625" style="669" bestFit="1" customWidth="1"/>
    <col min="8756" max="8767" width="9.140625" style="669"/>
    <col min="8768" max="8768" width="6.85546875" style="669" bestFit="1" customWidth="1"/>
    <col min="8769" max="8769" width="11.42578125" style="669" bestFit="1" customWidth="1"/>
    <col min="8770" max="8770" width="3.5703125" style="669" bestFit="1" customWidth="1"/>
    <col min="8771" max="8771" width="7.28515625" style="669" bestFit="1" customWidth="1"/>
    <col min="8772" max="8772" width="6.42578125" style="669" bestFit="1" customWidth="1"/>
    <col min="8773" max="8773" width="5.28515625" style="669" bestFit="1" customWidth="1"/>
    <col min="8774" max="8960" width="9.140625" style="669"/>
    <col min="8961" max="8961" width="7.42578125" style="669" bestFit="1" customWidth="1"/>
    <col min="8962" max="8962" width="7.140625" style="669" bestFit="1" customWidth="1"/>
    <col min="8963" max="8963" width="16.140625" style="669" bestFit="1" customWidth="1"/>
    <col min="8964" max="8964" width="16.85546875" style="669" bestFit="1" customWidth="1"/>
    <col min="8965" max="8965" width="68.85546875" style="669" bestFit="1" customWidth="1"/>
    <col min="8966" max="8966" width="15.5703125" style="669" bestFit="1" customWidth="1"/>
    <col min="8967" max="8967" width="13.140625" style="669" bestFit="1" customWidth="1"/>
    <col min="8968" max="8968" width="14.28515625" style="669" bestFit="1" customWidth="1"/>
    <col min="8969" max="8969" width="15.7109375" style="669" bestFit="1" customWidth="1"/>
    <col min="8970" max="8970" width="16" style="669" bestFit="1" customWidth="1"/>
    <col min="8971" max="8971" width="13.5703125" style="669" bestFit="1" customWidth="1"/>
    <col min="8972" max="8972" width="20" style="669" bestFit="1" customWidth="1"/>
    <col min="8973" max="8973" width="17.5703125" style="669" bestFit="1" customWidth="1"/>
    <col min="8974" max="8974" width="12.140625" style="669" bestFit="1" customWidth="1"/>
    <col min="8975" max="8975" width="13.42578125" style="669" bestFit="1" customWidth="1"/>
    <col min="8976" max="8976" width="14.5703125" style="669" bestFit="1" customWidth="1"/>
    <col min="8977" max="8978" width="19.42578125" style="669" bestFit="1" customWidth="1"/>
    <col min="8979" max="8979" width="20" style="669" bestFit="1" customWidth="1"/>
    <col min="8980" max="8981" width="20.28515625" style="669" bestFit="1" customWidth="1"/>
    <col min="8982" max="8982" width="17.5703125" style="669" bestFit="1" customWidth="1"/>
    <col min="8983" max="8984" width="12.140625" style="669" bestFit="1" customWidth="1"/>
    <col min="8985" max="8985" width="18.7109375" style="669" bestFit="1" customWidth="1"/>
    <col min="8986" max="8986" width="22.28515625" style="669" bestFit="1" customWidth="1"/>
    <col min="8987" max="8988" width="12.28515625" style="669" bestFit="1" customWidth="1"/>
    <col min="8989" max="8989" width="18.7109375" style="669" bestFit="1" customWidth="1"/>
    <col min="8990" max="8990" width="22.28515625" style="669" bestFit="1" customWidth="1"/>
    <col min="8991" max="8992" width="13.28515625" style="669" bestFit="1" customWidth="1"/>
    <col min="8993" max="8993" width="19.7109375" style="669" bestFit="1" customWidth="1"/>
    <col min="8994" max="8994" width="23.28515625" style="669" bestFit="1" customWidth="1"/>
    <col min="8995" max="8996" width="19.85546875" style="669" bestFit="1" customWidth="1"/>
    <col min="8997" max="8997" width="26.7109375" style="669" bestFit="1" customWidth="1"/>
    <col min="8998" max="8998" width="30" style="669" bestFit="1" customWidth="1"/>
    <col min="8999" max="9000" width="22" style="669" bestFit="1" customWidth="1"/>
    <col min="9001" max="9001" width="28.42578125" style="669" bestFit="1" customWidth="1"/>
    <col min="9002" max="9002" width="32" style="669" bestFit="1" customWidth="1"/>
    <col min="9003" max="9004" width="19.42578125" style="669" bestFit="1" customWidth="1"/>
    <col min="9005" max="9005" width="26" style="669" bestFit="1" customWidth="1"/>
    <col min="9006" max="9006" width="29.42578125" style="669" bestFit="1" customWidth="1"/>
    <col min="9007" max="9007" width="11" style="669" bestFit="1" customWidth="1"/>
    <col min="9008" max="9008" width="16.85546875" style="669" bestFit="1" customWidth="1"/>
    <col min="9009" max="9009" width="12.42578125" style="669" bestFit="1" customWidth="1"/>
    <col min="9010" max="9010" width="18.140625" style="669" bestFit="1" customWidth="1"/>
    <col min="9011" max="9011" width="13.140625" style="669" bestFit="1" customWidth="1"/>
    <col min="9012" max="9023" width="9.140625" style="669"/>
    <col min="9024" max="9024" width="6.85546875" style="669" bestFit="1" customWidth="1"/>
    <col min="9025" max="9025" width="11.42578125" style="669" bestFit="1" customWidth="1"/>
    <col min="9026" max="9026" width="3.5703125" style="669" bestFit="1" customWidth="1"/>
    <col min="9027" max="9027" width="7.28515625" style="669" bestFit="1" customWidth="1"/>
    <col min="9028" max="9028" width="6.42578125" style="669" bestFit="1" customWidth="1"/>
    <col min="9029" max="9029" width="5.28515625" style="669" bestFit="1" customWidth="1"/>
    <col min="9030" max="9216" width="9.140625" style="669"/>
    <col min="9217" max="9217" width="7.42578125" style="669" bestFit="1" customWidth="1"/>
    <col min="9218" max="9218" width="7.140625" style="669" bestFit="1" customWidth="1"/>
    <col min="9219" max="9219" width="16.140625" style="669" bestFit="1" customWidth="1"/>
    <col min="9220" max="9220" width="16.85546875" style="669" bestFit="1" customWidth="1"/>
    <col min="9221" max="9221" width="68.85546875" style="669" bestFit="1" customWidth="1"/>
    <col min="9222" max="9222" width="15.5703125" style="669" bestFit="1" customWidth="1"/>
    <col min="9223" max="9223" width="13.140625" style="669" bestFit="1" customWidth="1"/>
    <col min="9224" max="9224" width="14.28515625" style="669" bestFit="1" customWidth="1"/>
    <col min="9225" max="9225" width="15.7109375" style="669" bestFit="1" customWidth="1"/>
    <col min="9226" max="9226" width="16" style="669" bestFit="1" customWidth="1"/>
    <col min="9227" max="9227" width="13.5703125" style="669" bestFit="1" customWidth="1"/>
    <col min="9228" max="9228" width="20" style="669" bestFit="1" customWidth="1"/>
    <col min="9229" max="9229" width="17.5703125" style="669" bestFit="1" customWidth="1"/>
    <col min="9230" max="9230" width="12.140625" style="669" bestFit="1" customWidth="1"/>
    <col min="9231" max="9231" width="13.42578125" style="669" bestFit="1" customWidth="1"/>
    <col min="9232" max="9232" width="14.5703125" style="669" bestFit="1" customWidth="1"/>
    <col min="9233" max="9234" width="19.42578125" style="669" bestFit="1" customWidth="1"/>
    <col min="9235" max="9235" width="20" style="669" bestFit="1" customWidth="1"/>
    <col min="9236" max="9237" width="20.28515625" style="669" bestFit="1" customWidth="1"/>
    <col min="9238" max="9238" width="17.5703125" style="669" bestFit="1" customWidth="1"/>
    <col min="9239" max="9240" width="12.140625" style="669" bestFit="1" customWidth="1"/>
    <col min="9241" max="9241" width="18.7109375" style="669" bestFit="1" customWidth="1"/>
    <col min="9242" max="9242" width="22.28515625" style="669" bestFit="1" customWidth="1"/>
    <col min="9243" max="9244" width="12.28515625" style="669" bestFit="1" customWidth="1"/>
    <col min="9245" max="9245" width="18.7109375" style="669" bestFit="1" customWidth="1"/>
    <col min="9246" max="9246" width="22.28515625" style="669" bestFit="1" customWidth="1"/>
    <col min="9247" max="9248" width="13.28515625" style="669" bestFit="1" customWidth="1"/>
    <col min="9249" max="9249" width="19.7109375" style="669" bestFit="1" customWidth="1"/>
    <col min="9250" max="9250" width="23.28515625" style="669" bestFit="1" customWidth="1"/>
    <col min="9251" max="9252" width="19.85546875" style="669" bestFit="1" customWidth="1"/>
    <col min="9253" max="9253" width="26.7109375" style="669" bestFit="1" customWidth="1"/>
    <col min="9254" max="9254" width="30" style="669" bestFit="1" customWidth="1"/>
    <col min="9255" max="9256" width="22" style="669" bestFit="1" customWidth="1"/>
    <col min="9257" max="9257" width="28.42578125" style="669" bestFit="1" customWidth="1"/>
    <col min="9258" max="9258" width="32" style="669" bestFit="1" customWidth="1"/>
    <col min="9259" max="9260" width="19.42578125" style="669" bestFit="1" customWidth="1"/>
    <col min="9261" max="9261" width="26" style="669" bestFit="1" customWidth="1"/>
    <col min="9262" max="9262" width="29.42578125" style="669" bestFit="1" customWidth="1"/>
    <col min="9263" max="9263" width="11" style="669" bestFit="1" customWidth="1"/>
    <col min="9264" max="9264" width="16.85546875" style="669" bestFit="1" customWidth="1"/>
    <col min="9265" max="9265" width="12.42578125" style="669" bestFit="1" customWidth="1"/>
    <col min="9266" max="9266" width="18.140625" style="669" bestFit="1" customWidth="1"/>
    <col min="9267" max="9267" width="13.140625" style="669" bestFit="1" customWidth="1"/>
    <col min="9268" max="9279" width="9.140625" style="669"/>
    <col min="9280" max="9280" width="6.85546875" style="669" bestFit="1" customWidth="1"/>
    <col min="9281" max="9281" width="11.42578125" style="669" bestFit="1" customWidth="1"/>
    <col min="9282" max="9282" width="3.5703125" style="669" bestFit="1" customWidth="1"/>
    <col min="9283" max="9283" width="7.28515625" style="669" bestFit="1" customWidth="1"/>
    <col min="9284" max="9284" width="6.42578125" style="669" bestFit="1" customWidth="1"/>
    <col min="9285" max="9285" width="5.28515625" style="669" bestFit="1" customWidth="1"/>
    <col min="9286" max="9472" width="9.140625" style="669"/>
    <col min="9473" max="9473" width="7.42578125" style="669" bestFit="1" customWidth="1"/>
    <col min="9474" max="9474" width="7.140625" style="669" bestFit="1" customWidth="1"/>
    <col min="9475" max="9475" width="16.140625" style="669" bestFit="1" customWidth="1"/>
    <col min="9476" max="9476" width="16.85546875" style="669" bestFit="1" customWidth="1"/>
    <col min="9477" max="9477" width="68.85546875" style="669" bestFit="1" customWidth="1"/>
    <col min="9478" max="9478" width="15.5703125" style="669" bestFit="1" customWidth="1"/>
    <col min="9479" max="9479" width="13.140625" style="669" bestFit="1" customWidth="1"/>
    <col min="9480" max="9480" width="14.28515625" style="669" bestFit="1" customWidth="1"/>
    <col min="9481" max="9481" width="15.7109375" style="669" bestFit="1" customWidth="1"/>
    <col min="9482" max="9482" width="16" style="669" bestFit="1" customWidth="1"/>
    <col min="9483" max="9483" width="13.5703125" style="669" bestFit="1" customWidth="1"/>
    <col min="9484" max="9484" width="20" style="669" bestFit="1" customWidth="1"/>
    <col min="9485" max="9485" width="17.5703125" style="669" bestFit="1" customWidth="1"/>
    <col min="9486" max="9486" width="12.140625" style="669" bestFit="1" customWidth="1"/>
    <col min="9487" max="9487" width="13.42578125" style="669" bestFit="1" customWidth="1"/>
    <col min="9488" max="9488" width="14.5703125" style="669" bestFit="1" customWidth="1"/>
    <col min="9489" max="9490" width="19.42578125" style="669" bestFit="1" customWidth="1"/>
    <col min="9491" max="9491" width="20" style="669" bestFit="1" customWidth="1"/>
    <col min="9492" max="9493" width="20.28515625" style="669" bestFit="1" customWidth="1"/>
    <col min="9494" max="9494" width="17.5703125" style="669" bestFit="1" customWidth="1"/>
    <col min="9495" max="9496" width="12.140625" style="669" bestFit="1" customWidth="1"/>
    <col min="9497" max="9497" width="18.7109375" style="669" bestFit="1" customWidth="1"/>
    <col min="9498" max="9498" width="22.28515625" style="669" bestFit="1" customWidth="1"/>
    <col min="9499" max="9500" width="12.28515625" style="669" bestFit="1" customWidth="1"/>
    <col min="9501" max="9501" width="18.7109375" style="669" bestFit="1" customWidth="1"/>
    <col min="9502" max="9502" width="22.28515625" style="669" bestFit="1" customWidth="1"/>
    <col min="9503" max="9504" width="13.28515625" style="669" bestFit="1" customWidth="1"/>
    <col min="9505" max="9505" width="19.7109375" style="669" bestFit="1" customWidth="1"/>
    <col min="9506" max="9506" width="23.28515625" style="669" bestFit="1" customWidth="1"/>
    <col min="9507" max="9508" width="19.85546875" style="669" bestFit="1" customWidth="1"/>
    <col min="9509" max="9509" width="26.7109375" style="669" bestFit="1" customWidth="1"/>
    <col min="9510" max="9510" width="30" style="669" bestFit="1" customWidth="1"/>
    <col min="9511" max="9512" width="22" style="669" bestFit="1" customWidth="1"/>
    <col min="9513" max="9513" width="28.42578125" style="669" bestFit="1" customWidth="1"/>
    <col min="9514" max="9514" width="32" style="669" bestFit="1" customWidth="1"/>
    <col min="9515" max="9516" width="19.42578125" style="669" bestFit="1" customWidth="1"/>
    <col min="9517" max="9517" width="26" style="669" bestFit="1" customWidth="1"/>
    <col min="9518" max="9518" width="29.42578125" style="669" bestFit="1" customWidth="1"/>
    <col min="9519" max="9519" width="11" style="669" bestFit="1" customWidth="1"/>
    <col min="9520" max="9520" width="16.85546875" style="669" bestFit="1" customWidth="1"/>
    <col min="9521" max="9521" width="12.42578125" style="669" bestFit="1" customWidth="1"/>
    <col min="9522" max="9522" width="18.140625" style="669" bestFit="1" customWidth="1"/>
    <col min="9523" max="9523" width="13.140625" style="669" bestFit="1" customWidth="1"/>
    <col min="9524" max="9535" width="9.140625" style="669"/>
    <col min="9536" max="9536" width="6.85546875" style="669" bestFit="1" customWidth="1"/>
    <col min="9537" max="9537" width="11.42578125" style="669" bestFit="1" customWidth="1"/>
    <col min="9538" max="9538" width="3.5703125" style="669" bestFit="1" customWidth="1"/>
    <col min="9539" max="9539" width="7.28515625" style="669" bestFit="1" customWidth="1"/>
    <col min="9540" max="9540" width="6.42578125" style="669" bestFit="1" customWidth="1"/>
    <col min="9541" max="9541" width="5.28515625" style="669" bestFit="1" customWidth="1"/>
    <col min="9542" max="9728" width="9.140625" style="669"/>
    <col min="9729" max="9729" width="7.42578125" style="669" bestFit="1" customWidth="1"/>
    <col min="9730" max="9730" width="7.140625" style="669" bestFit="1" customWidth="1"/>
    <col min="9731" max="9731" width="16.140625" style="669" bestFit="1" customWidth="1"/>
    <col min="9732" max="9732" width="16.85546875" style="669" bestFit="1" customWidth="1"/>
    <col min="9733" max="9733" width="68.85546875" style="669" bestFit="1" customWidth="1"/>
    <col min="9734" max="9734" width="15.5703125" style="669" bestFit="1" customWidth="1"/>
    <col min="9735" max="9735" width="13.140625" style="669" bestFit="1" customWidth="1"/>
    <col min="9736" max="9736" width="14.28515625" style="669" bestFit="1" customWidth="1"/>
    <col min="9737" max="9737" width="15.7109375" style="669" bestFit="1" customWidth="1"/>
    <col min="9738" max="9738" width="16" style="669" bestFit="1" customWidth="1"/>
    <col min="9739" max="9739" width="13.5703125" style="669" bestFit="1" customWidth="1"/>
    <col min="9740" max="9740" width="20" style="669" bestFit="1" customWidth="1"/>
    <col min="9741" max="9741" width="17.5703125" style="669" bestFit="1" customWidth="1"/>
    <col min="9742" max="9742" width="12.140625" style="669" bestFit="1" customWidth="1"/>
    <col min="9743" max="9743" width="13.42578125" style="669" bestFit="1" customWidth="1"/>
    <col min="9744" max="9744" width="14.5703125" style="669" bestFit="1" customWidth="1"/>
    <col min="9745" max="9746" width="19.42578125" style="669" bestFit="1" customWidth="1"/>
    <col min="9747" max="9747" width="20" style="669" bestFit="1" customWidth="1"/>
    <col min="9748" max="9749" width="20.28515625" style="669" bestFit="1" customWidth="1"/>
    <col min="9750" max="9750" width="17.5703125" style="669" bestFit="1" customWidth="1"/>
    <col min="9751" max="9752" width="12.140625" style="669" bestFit="1" customWidth="1"/>
    <col min="9753" max="9753" width="18.7109375" style="669" bestFit="1" customWidth="1"/>
    <col min="9754" max="9754" width="22.28515625" style="669" bestFit="1" customWidth="1"/>
    <col min="9755" max="9756" width="12.28515625" style="669" bestFit="1" customWidth="1"/>
    <col min="9757" max="9757" width="18.7109375" style="669" bestFit="1" customWidth="1"/>
    <col min="9758" max="9758" width="22.28515625" style="669" bestFit="1" customWidth="1"/>
    <col min="9759" max="9760" width="13.28515625" style="669" bestFit="1" customWidth="1"/>
    <col min="9761" max="9761" width="19.7109375" style="669" bestFit="1" customWidth="1"/>
    <col min="9762" max="9762" width="23.28515625" style="669" bestFit="1" customWidth="1"/>
    <col min="9763" max="9764" width="19.85546875" style="669" bestFit="1" customWidth="1"/>
    <col min="9765" max="9765" width="26.7109375" style="669" bestFit="1" customWidth="1"/>
    <col min="9766" max="9766" width="30" style="669" bestFit="1" customWidth="1"/>
    <col min="9767" max="9768" width="22" style="669" bestFit="1" customWidth="1"/>
    <col min="9769" max="9769" width="28.42578125" style="669" bestFit="1" customWidth="1"/>
    <col min="9770" max="9770" width="32" style="669" bestFit="1" customWidth="1"/>
    <col min="9771" max="9772" width="19.42578125" style="669" bestFit="1" customWidth="1"/>
    <col min="9773" max="9773" width="26" style="669" bestFit="1" customWidth="1"/>
    <col min="9774" max="9774" width="29.42578125" style="669" bestFit="1" customWidth="1"/>
    <col min="9775" max="9775" width="11" style="669" bestFit="1" customWidth="1"/>
    <col min="9776" max="9776" width="16.85546875" style="669" bestFit="1" customWidth="1"/>
    <col min="9777" max="9777" width="12.42578125" style="669" bestFit="1" customWidth="1"/>
    <col min="9778" max="9778" width="18.140625" style="669" bestFit="1" customWidth="1"/>
    <col min="9779" max="9779" width="13.140625" style="669" bestFit="1" customWidth="1"/>
    <col min="9780" max="9791" width="9.140625" style="669"/>
    <col min="9792" max="9792" width="6.85546875" style="669" bestFit="1" customWidth="1"/>
    <col min="9793" max="9793" width="11.42578125" style="669" bestFit="1" customWidth="1"/>
    <col min="9794" max="9794" width="3.5703125" style="669" bestFit="1" customWidth="1"/>
    <col min="9795" max="9795" width="7.28515625" style="669" bestFit="1" customWidth="1"/>
    <col min="9796" max="9796" width="6.42578125" style="669" bestFit="1" customWidth="1"/>
    <col min="9797" max="9797" width="5.28515625" style="669" bestFit="1" customWidth="1"/>
    <col min="9798" max="9984" width="9.140625" style="669"/>
    <col min="9985" max="9985" width="7.42578125" style="669" bestFit="1" customWidth="1"/>
    <col min="9986" max="9986" width="7.140625" style="669" bestFit="1" customWidth="1"/>
    <col min="9987" max="9987" width="16.140625" style="669" bestFit="1" customWidth="1"/>
    <col min="9988" max="9988" width="16.85546875" style="669" bestFit="1" customWidth="1"/>
    <col min="9989" max="9989" width="68.85546875" style="669" bestFit="1" customWidth="1"/>
    <col min="9990" max="9990" width="15.5703125" style="669" bestFit="1" customWidth="1"/>
    <col min="9991" max="9991" width="13.140625" style="669" bestFit="1" customWidth="1"/>
    <col min="9992" max="9992" width="14.28515625" style="669" bestFit="1" customWidth="1"/>
    <col min="9993" max="9993" width="15.7109375" style="669" bestFit="1" customWidth="1"/>
    <col min="9994" max="9994" width="16" style="669" bestFit="1" customWidth="1"/>
    <col min="9995" max="9995" width="13.5703125" style="669" bestFit="1" customWidth="1"/>
    <col min="9996" max="9996" width="20" style="669" bestFit="1" customWidth="1"/>
    <col min="9997" max="9997" width="17.5703125" style="669" bestFit="1" customWidth="1"/>
    <col min="9998" max="9998" width="12.140625" style="669" bestFit="1" customWidth="1"/>
    <col min="9999" max="9999" width="13.42578125" style="669" bestFit="1" customWidth="1"/>
    <col min="10000" max="10000" width="14.5703125" style="669" bestFit="1" customWidth="1"/>
    <col min="10001" max="10002" width="19.42578125" style="669" bestFit="1" customWidth="1"/>
    <col min="10003" max="10003" width="20" style="669" bestFit="1" customWidth="1"/>
    <col min="10004" max="10005" width="20.28515625" style="669" bestFit="1" customWidth="1"/>
    <col min="10006" max="10006" width="17.5703125" style="669" bestFit="1" customWidth="1"/>
    <col min="10007" max="10008" width="12.140625" style="669" bestFit="1" customWidth="1"/>
    <col min="10009" max="10009" width="18.7109375" style="669" bestFit="1" customWidth="1"/>
    <col min="10010" max="10010" width="22.28515625" style="669" bestFit="1" customWidth="1"/>
    <col min="10011" max="10012" width="12.28515625" style="669" bestFit="1" customWidth="1"/>
    <col min="10013" max="10013" width="18.7109375" style="669" bestFit="1" customWidth="1"/>
    <col min="10014" max="10014" width="22.28515625" style="669" bestFit="1" customWidth="1"/>
    <col min="10015" max="10016" width="13.28515625" style="669" bestFit="1" customWidth="1"/>
    <col min="10017" max="10017" width="19.7109375" style="669" bestFit="1" customWidth="1"/>
    <col min="10018" max="10018" width="23.28515625" style="669" bestFit="1" customWidth="1"/>
    <col min="10019" max="10020" width="19.85546875" style="669" bestFit="1" customWidth="1"/>
    <col min="10021" max="10021" width="26.7109375" style="669" bestFit="1" customWidth="1"/>
    <col min="10022" max="10022" width="30" style="669" bestFit="1" customWidth="1"/>
    <col min="10023" max="10024" width="22" style="669" bestFit="1" customWidth="1"/>
    <col min="10025" max="10025" width="28.42578125" style="669" bestFit="1" customWidth="1"/>
    <col min="10026" max="10026" width="32" style="669" bestFit="1" customWidth="1"/>
    <col min="10027" max="10028" width="19.42578125" style="669" bestFit="1" customWidth="1"/>
    <col min="10029" max="10029" width="26" style="669" bestFit="1" customWidth="1"/>
    <col min="10030" max="10030" width="29.42578125" style="669" bestFit="1" customWidth="1"/>
    <col min="10031" max="10031" width="11" style="669" bestFit="1" customWidth="1"/>
    <col min="10032" max="10032" width="16.85546875" style="669" bestFit="1" customWidth="1"/>
    <col min="10033" max="10033" width="12.42578125" style="669" bestFit="1" customWidth="1"/>
    <col min="10034" max="10034" width="18.140625" style="669" bestFit="1" customWidth="1"/>
    <col min="10035" max="10035" width="13.140625" style="669" bestFit="1" customWidth="1"/>
    <col min="10036" max="10047" width="9.140625" style="669"/>
    <col min="10048" max="10048" width="6.85546875" style="669" bestFit="1" customWidth="1"/>
    <col min="10049" max="10049" width="11.42578125" style="669" bestFit="1" customWidth="1"/>
    <col min="10050" max="10050" width="3.5703125" style="669" bestFit="1" customWidth="1"/>
    <col min="10051" max="10051" width="7.28515625" style="669" bestFit="1" customWidth="1"/>
    <col min="10052" max="10052" width="6.42578125" style="669" bestFit="1" customWidth="1"/>
    <col min="10053" max="10053" width="5.28515625" style="669" bestFit="1" customWidth="1"/>
    <col min="10054" max="10240" width="9.140625" style="669"/>
    <col min="10241" max="10241" width="7.42578125" style="669" bestFit="1" customWidth="1"/>
    <col min="10242" max="10242" width="7.140625" style="669" bestFit="1" customWidth="1"/>
    <col min="10243" max="10243" width="16.140625" style="669" bestFit="1" customWidth="1"/>
    <col min="10244" max="10244" width="16.85546875" style="669" bestFit="1" customWidth="1"/>
    <col min="10245" max="10245" width="68.85546875" style="669" bestFit="1" customWidth="1"/>
    <col min="10246" max="10246" width="15.5703125" style="669" bestFit="1" customWidth="1"/>
    <col min="10247" max="10247" width="13.140625" style="669" bestFit="1" customWidth="1"/>
    <col min="10248" max="10248" width="14.28515625" style="669" bestFit="1" customWidth="1"/>
    <col min="10249" max="10249" width="15.7109375" style="669" bestFit="1" customWidth="1"/>
    <col min="10250" max="10250" width="16" style="669" bestFit="1" customWidth="1"/>
    <col min="10251" max="10251" width="13.5703125" style="669" bestFit="1" customWidth="1"/>
    <col min="10252" max="10252" width="20" style="669" bestFit="1" customWidth="1"/>
    <col min="10253" max="10253" width="17.5703125" style="669" bestFit="1" customWidth="1"/>
    <col min="10254" max="10254" width="12.140625" style="669" bestFit="1" customWidth="1"/>
    <col min="10255" max="10255" width="13.42578125" style="669" bestFit="1" customWidth="1"/>
    <col min="10256" max="10256" width="14.5703125" style="669" bestFit="1" customWidth="1"/>
    <col min="10257" max="10258" width="19.42578125" style="669" bestFit="1" customWidth="1"/>
    <col min="10259" max="10259" width="20" style="669" bestFit="1" customWidth="1"/>
    <col min="10260" max="10261" width="20.28515625" style="669" bestFit="1" customWidth="1"/>
    <col min="10262" max="10262" width="17.5703125" style="669" bestFit="1" customWidth="1"/>
    <col min="10263" max="10264" width="12.140625" style="669" bestFit="1" customWidth="1"/>
    <col min="10265" max="10265" width="18.7109375" style="669" bestFit="1" customWidth="1"/>
    <col min="10266" max="10266" width="22.28515625" style="669" bestFit="1" customWidth="1"/>
    <col min="10267" max="10268" width="12.28515625" style="669" bestFit="1" customWidth="1"/>
    <col min="10269" max="10269" width="18.7109375" style="669" bestFit="1" customWidth="1"/>
    <col min="10270" max="10270" width="22.28515625" style="669" bestFit="1" customWidth="1"/>
    <col min="10271" max="10272" width="13.28515625" style="669" bestFit="1" customWidth="1"/>
    <col min="10273" max="10273" width="19.7109375" style="669" bestFit="1" customWidth="1"/>
    <col min="10274" max="10274" width="23.28515625" style="669" bestFit="1" customWidth="1"/>
    <col min="10275" max="10276" width="19.85546875" style="669" bestFit="1" customWidth="1"/>
    <col min="10277" max="10277" width="26.7109375" style="669" bestFit="1" customWidth="1"/>
    <col min="10278" max="10278" width="30" style="669" bestFit="1" customWidth="1"/>
    <col min="10279" max="10280" width="22" style="669" bestFit="1" customWidth="1"/>
    <col min="10281" max="10281" width="28.42578125" style="669" bestFit="1" customWidth="1"/>
    <col min="10282" max="10282" width="32" style="669" bestFit="1" customWidth="1"/>
    <col min="10283" max="10284" width="19.42578125" style="669" bestFit="1" customWidth="1"/>
    <col min="10285" max="10285" width="26" style="669" bestFit="1" customWidth="1"/>
    <col min="10286" max="10286" width="29.42578125" style="669" bestFit="1" customWidth="1"/>
    <col min="10287" max="10287" width="11" style="669" bestFit="1" customWidth="1"/>
    <col min="10288" max="10288" width="16.85546875" style="669" bestFit="1" customWidth="1"/>
    <col min="10289" max="10289" width="12.42578125" style="669" bestFit="1" customWidth="1"/>
    <col min="10290" max="10290" width="18.140625" style="669" bestFit="1" customWidth="1"/>
    <col min="10291" max="10291" width="13.140625" style="669" bestFit="1" customWidth="1"/>
    <col min="10292" max="10303" width="9.140625" style="669"/>
    <col min="10304" max="10304" width="6.85546875" style="669" bestFit="1" customWidth="1"/>
    <col min="10305" max="10305" width="11.42578125" style="669" bestFit="1" customWidth="1"/>
    <col min="10306" max="10306" width="3.5703125" style="669" bestFit="1" customWidth="1"/>
    <col min="10307" max="10307" width="7.28515625" style="669" bestFit="1" customWidth="1"/>
    <col min="10308" max="10308" width="6.42578125" style="669" bestFit="1" customWidth="1"/>
    <col min="10309" max="10309" width="5.28515625" style="669" bestFit="1" customWidth="1"/>
    <col min="10310" max="10496" width="9.140625" style="669"/>
    <col min="10497" max="10497" width="7.42578125" style="669" bestFit="1" customWidth="1"/>
    <col min="10498" max="10498" width="7.140625" style="669" bestFit="1" customWidth="1"/>
    <col min="10499" max="10499" width="16.140625" style="669" bestFit="1" customWidth="1"/>
    <col min="10500" max="10500" width="16.85546875" style="669" bestFit="1" customWidth="1"/>
    <col min="10501" max="10501" width="68.85546875" style="669" bestFit="1" customWidth="1"/>
    <col min="10502" max="10502" width="15.5703125" style="669" bestFit="1" customWidth="1"/>
    <col min="10503" max="10503" width="13.140625" style="669" bestFit="1" customWidth="1"/>
    <col min="10504" max="10504" width="14.28515625" style="669" bestFit="1" customWidth="1"/>
    <col min="10505" max="10505" width="15.7109375" style="669" bestFit="1" customWidth="1"/>
    <col min="10506" max="10506" width="16" style="669" bestFit="1" customWidth="1"/>
    <col min="10507" max="10507" width="13.5703125" style="669" bestFit="1" customWidth="1"/>
    <col min="10508" max="10508" width="20" style="669" bestFit="1" customWidth="1"/>
    <col min="10509" max="10509" width="17.5703125" style="669" bestFit="1" customWidth="1"/>
    <col min="10510" max="10510" width="12.140625" style="669" bestFit="1" customWidth="1"/>
    <col min="10511" max="10511" width="13.42578125" style="669" bestFit="1" customWidth="1"/>
    <col min="10512" max="10512" width="14.5703125" style="669" bestFit="1" customWidth="1"/>
    <col min="10513" max="10514" width="19.42578125" style="669" bestFit="1" customWidth="1"/>
    <col min="10515" max="10515" width="20" style="669" bestFit="1" customWidth="1"/>
    <col min="10516" max="10517" width="20.28515625" style="669" bestFit="1" customWidth="1"/>
    <col min="10518" max="10518" width="17.5703125" style="669" bestFit="1" customWidth="1"/>
    <col min="10519" max="10520" width="12.140625" style="669" bestFit="1" customWidth="1"/>
    <col min="10521" max="10521" width="18.7109375" style="669" bestFit="1" customWidth="1"/>
    <col min="10522" max="10522" width="22.28515625" style="669" bestFit="1" customWidth="1"/>
    <col min="10523" max="10524" width="12.28515625" style="669" bestFit="1" customWidth="1"/>
    <col min="10525" max="10525" width="18.7109375" style="669" bestFit="1" customWidth="1"/>
    <col min="10526" max="10526" width="22.28515625" style="669" bestFit="1" customWidth="1"/>
    <col min="10527" max="10528" width="13.28515625" style="669" bestFit="1" customWidth="1"/>
    <col min="10529" max="10529" width="19.7109375" style="669" bestFit="1" customWidth="1"/>
    <col min="10530" max="10530" width="23.28515625" style="669" bestFit="1" customWidth="1"/>
    <col min="10531" max="10532" width="19.85546875" style="669" bestFit="1" customWidth="1"/>
    <col min="10533" max="10533" width="26.7109375" style="669" bestFit="1" customWidth="1"/>
    <col min="10534" max="10534" width="30" style="669" bestFit="1" customWidth="1"/>
    <col min="10535" max="10536" width="22" style="669" bestFit="1" customWidth="1"/>
    <col min="10537" max="10537" width="28.42578125" style="669" bestFit="1" customWidth="1"/>
    <col min="10538" max="10538" width="32" style="669" bestFit="1" customWidth="1"/>
    <col min="10539" max="10540" width="19.42578125" style="669" bestFit="1" customWidth="1"/>
    <col min="10541" max="10541" width="26" style="669" bestFit="1" customWidth="1"/>
    <col min="10542" max="10542" width="29.42578125" style="669" bestFit="1" customWidth="1"/>
    <col min="10543" max="10543" width="11" style="669" bestFit="1" customWidth="1"/>
    <col min="10544" max="10544" width="16.85546875" style="669" bestFit="1" customWidth="1"/>
    <col min="10545" max="10545" width="12.42578125" style="669" bestFit="1" customWidth="1"/>
    <col min="10546" max="10546" width="18.140625" style="669" bestFit="1" customWidth="1"/>
    <col min="10547" max="10547" width="13.140625" style="669" bestFit="1" customWidth="1"/>
    <col min="10548" max="10559" width="9.140625" style="669"/>
    <col min="10560" max="10560" width="6.85546875" style="669" bestFit="1" customWidth="1"/>
    <col min="10561" max="10561" width="11.42578125" style="669" bestFit="1" customWidth="1"/>
    <col min="10562" max="10562" width="3.5703125" style="669" bestFit="1" customWidth="1"/>
    <col min="10563" max="10563" width="7.28515625" style="669" bestFit="1" customWidth="1"/>
    <col min="10564" max="10564" width="6.42578125" style="669" bestFit="1" customWidth="1"/>
    <col min="10565" max="10565" width="5.28515625" style="669" bestFit="1" customWidth="1"/>
    <col min="10566" max="10752" width="9.140625" style="669"/>
    <col min="10753" max="10753" width="7.42578125" style="669" bestFit="1" customWidth="1"/>
    <col min="10754" max="10754" width="7.140625" style="669" bestFit="1" customWidth="1"/>
    <col min="10755" max="10755" width="16.140625" style="669" bestFit="1" customWidth="1"/>
    <col min="10756" max="10756" width="16.85546875" style="669" bestFit="1" customWidth="1"/>
    <col min="10757" max="10757" width="68.85546875" style="669" bestFit="1" customWidth="1"/>
    <col min="10758" max="10758" width="15.5703125" style="669" bestFit="1" customWidth="1"/>
    <col min="10759" max="10759" width="13.140625" style="669" bestFit="1" customWidth="1"/>
    <col min="10760" max="10760" width="14.28515625" style="669" bestFit="1" customWidth="1"/>
    <col min="10761" max="10761" width="15.7109375" style="669" bestFit="1" customWidth="1"/>
    <col min="10762" max="10762" width="16" style="669" bestFit="1" customWidth="1"/>
    <col min="10763" max="10763" width="13.5703125" style="669" bestFit="1" customWidth="1"/>
    <col min="10764" max="10764" width="20" style="669" bestFit="1" customWidth="1"/>
    <col min="10765" max="10765" width="17.5703125" style="669" bestFit="1" customWidth="1"/>
    <col min="10766" max="10766" width="12.140625" style="669" bestFit="1" customWidth="1"/>
    <col min="10767" max="10767" width="13.42578125" style="669" bestFit="1" customWidth="1"/>
    <col min="10768" max="10768" width="14.5703125" style="669" bestFit="1" customWidth="1"/>
    <col min="10769" max="10770" width="19.42578125" style="669" bestFit="1" customWidth="1"/>
    <col min="10771" max="10771" width="20" style="669" bestFit="1" customWidth="1"/>
    <col min="10772" max="10773" width="20.28515625" style="669" bestFit="1" customWidth="1"/>
    <col min="10774" max="10774" width="17.5703125" style="669" bestFit="1" customWidth="1"/>
    <col min="10775" max="10776" width="12.140625" style="669" bestFit="1" customWidth="1"/>
    <col min="10777" max="10777" width="18.7109375" style="669" bestFit="1" customWidth="1"/>
    <col min="10778" max="10778" width="22.28515625" style="669" bestFit="1" customWidth="1"/>
    <col min="10779" max="10780" width="12.28515625" style="669" bestFit="1" customWidth="1"/>
    <col min="10781" max="10781" width="18.7109375" style="669" bestFit="1" customWidth="1"/>
    <col min="10782" max="10782" width="22.28515625" style="669" bestFit="1" customWidth="1"/>
    <col min="10783" max="10784" width="13.28515625" style="669" bestFit="1" customWidth="1"/>
    <col min="10785" max="10785" width="19.7109375" style="669" bestFit="1" customWidth="1"/>
    <col min="10786" max="10786" width="23.28515625" style="669" bestFit="1" customWidth="1"/>
    <col min="10787" max="10788" width="19.85546875" style="669" bestFit="1" customWidth="1"/>
    <col min="10789" max="10789" width="26.7109375" style="669" bestFit="1" customWidth="1"/>
    <col min="10790" max="10790" width="30" style="669" bestFit="1" customWidth="1"/>
    <col min="10791" max="10792" width="22" style="669" bestFit="1" customWidth="1"/>
    <col min="10793" max="10793" width="28.42578125" style="669" bestFit="1" customWidth="1"/>
    <col min="10794" max="10794" width="32" style="669" bestFit="1" customWidth="1"/>
    <col min="10795" max="10796" width="19.42578125" style="669" bestFit="1" customWidth="1"/>
    <col min="10797" max="10797" width="26" style="669" bestFit="1" customWidth="1"/>
    <col min="10798" max="10798" width="29.42578125" style="669" bestFit="1" customWidth="1"/>
    <col min="10799" max="10799" width="11" style="669" bestFit="1" customWidth="1"/>
    <col min="10800" max="10800" width="16.85546875" style="669" bestFit="1" customWidth="1"/>
    <col min="10801" max="10801" width="12.42578125" style="669" bestFit="1" customWidth="1"/>
    <col min="10802" max="10802" width="18.140625" style="669" bestFit="1" customWidth="1"/>
    <col min="10803" max="10803" width="13.140625" style="669" bestFit="1" customWidth="1"/>
    <col min="10804" max="10815" width="9.140625" style="669"/>
    <col min="10816" max="10816" width="6.85546875" style="669" bestFit="1" customWidth="1"/>
    <col min="10817" max="10817" width="11.42578125" style="669" bestFit="1" customWidth="1"/>
    <col min="10818" max="10818" width="3.5703125" style="669" bestFit="1" customWidth="1"/>
    <col min="10819" max="10819" width="7.28515625" style="669" bestFit="1" customWidth="1"/>
    <col min="10820" max="10820" width="6.42578125" style="669" bestFit="1" customWidth="1"/>
    <col min="10821" max="10821" width="5.28515625" style="669" bestFit="1" customWidth="1"/>
    <col min="10822" max="11008" width="9.140625" style="669"/>
    <col min="11009" max="11009" width="7.42578125" style="669" bestFit="1" customWidth="1"/>
    <col min="11010" max="11010" width="7.140625" style="669" bestFit="1" customWidth="1"/>
    <col min="11011" max="11011" width="16.140625" style="669" bestFit="1" customWidth="1"/>
    <col min="11012" max="11012" width="16.85546875" style="669" bestFit="1" customWidth="1"/>
    <col min="11013" max="11013" width="68.85546875" style="669" bestFit="1" customWidth="1"/>
    <col min="11014" max="11014" width="15.5703125" style="669" bestFit="1" customWidth="1"/>
    <col min="11015" max="11015" width="13.140625" style="669" bestFit="1" customWidth="1"/>
    <col min="11016" max="11016" width="14.28515625" style="669" bestFit="1" customWidth="1"/>
    <col min="11017" max="11017" width="15.7109375" style="669" bestFit="1" customWidth="1"/>
    <col min="11018" max="11018" width="16" style="669" bestFit="1" customWidth="1"/>
    <col min="11019" max="11019" width="13.5703125" style="669" bestFit="1" customWidth="1"/>
    <col min="11020" max="11020" width="20" style="669" bestFit="1" customWidth="1"/>
    <col min="11021" max="11021" width="17.5703125" style="669" bestFit="1" customWidth="1"/>
    <col min="11022" max="11022" width="12.140625" style="669" bestFit="1" customWidth="1"/>
    <col min="11023" max="11023" width="13.42578125" style="669" bestFit="1" customWidth="1"/>
    <col min="11024" max="11024" width="14.5703125" style="669" bestFit="1" customWidth="1"/>
    <col min="11025" max="11026" width="19.42578125" style="669" bestFit="1" customWidth="1"/>
    <col min="11027" max="11027" width="20" style="669" bestFit="1" customWidth="1"/>
    <col min="11028" max="11029" width="20.28515625" style="669" bestFit="1" customWidth="1"/>
    <col min="11030" max="11030" width="17.5703125" style="669" bestFit="1" customWidth="1"/>
    <col min="11031" max="11032" width="12.140625" style="669" bestFit="1" customWidth="1"/>
    <col min="11033" max="11033" width="18.7109375" style="669" bestFit="1" customWidth="1"/>
    <col min="11034" max="11034" width="22.28515625" style="669" bestFit="1" customWidth="1"/>
    <col min="11035" max="11036" width="12.28515625" style="669" bestFit="1" customWidth="1"/>
    <col min="11037" max="11037" width="18.7109375" style="669" bestFit="1" customWidth="1"/>
    <col min="11038" max="11038" width="22.28515625" style="669" bestFit="1" customWidth="1"/>
    <col min="11039" max="11040" width="13.28515625" style="669" bestFit="1" customWidth="1"/>
    <col min="11041" max="11041" width="19.7109375" style="669" bestFit="1" customWidth="1"/>
    <col min="11042" max="11042" width="23.28515625" style="669" bestFit="1" customWidth="1"/>
    <col min="11043" max="11044" width="19.85546875" style="669" bestFit="1" customWidth="1"/>
    <col min="11045" max="11045" width="26.7109375" style="669" bestFit="1" customWidth="1"/>
    <col min="11046" max="11046" width="30" style="669" bestFit="1" customWidth="1"/>
    <col min="11047" max="11048" width="22" style="669" bestFit="1" customWidth="1"/>
    <col min="11049" max="11049" width="28.42578125" style="669" bestFit="1" customWidth="1"/>
    <col min="11050" max="11050" width="32" style="669" bestFit="1" customWidth="1"/>
    <col min="11051" max="11052" width="19.42578125" style="669" bestFit="1" customWidth="1"/>
    <col min="11053" max="11053" width="26" style="669" bestFit="1" customWidth="1"/>
    <col min="11054" max="11054" width="29.42578125" style="669" bestFit="1" customWidth="1"/>
    <col min="11055" max="11055" width="11" style="669" bestFit="1" customWidth="1"/>
    <col min="11056" max="11056" width="16.85546875" style="669" bestFit="1" customWidth="1"/>
    <col min="11057" max="11057" width="12.42578125" style="669" bestFit="1" customWidth="1"/>
    <col min="11058" max="11058" width="18.140625" style="669" bestFit="1" customWidth="1"/>
    <col min="11059" max="11059" width="13.140625" style="669" bestFit="1" customWidth="1"/>
    <col min="11060" max="11071" width="9.140625" style="669"/>
    <col min="11072" max="11072" width="6.85546875" style="669" bestFit="1" customWidth="1"/>
    <col min="11073" max="11073" width="11.42578125" style="669" bestFit="1" customWidth="1"/>
    <col min="11074" max="11074" width="3.5703125" style="669" bestFit="1" customWidth="1"/>
    <col min="11075" max="11075" width="7.28515625" style="669" bestFit="1" customWidth="1"/>
    <col min="11076" max="11076" width="6.42578125" style="669" bestFit="1" customWidth="1"/>
    <col min="11077" max="11077" width="5.28515625" style="669" bestFit="1" customWidth="1"/>
    <col min="11078" max="11264" width="9.140625" style="669"/>
    <col min="11265" max="11265" width="7.42578125" style="669" bestFit="1" customWidth="1"/>
    <col min="11266" max="11266" width="7.140625" style="669" bestFit="1" customWidth="1"/>
    <col min="11267" max="11267" width="16.140625" style="669" bestFit="1" customWidth="1"/>
    <col min="11268" max="11268" width="16.85546875" style="669" bestFit="1" customWidth="1"/>
    <col min="11269" max="11269" width="68.85546875" style="669" bestFit="1" customWidth="1"/>
    <col min="11270" max="11270" width="15.5703125" style="669" bestFit="1" customWidth="1"/>
    <col min="11271" max="11271" width="13.140625" style="669" bestFit="1" customWidth="1"/>
    <col min="11272" max="11272" width="14.28515625" style="669" bestFit="1" customWidth="1"/>
    <col min="11273" max="11273" width="15.7109375" style="669" bestFit="1" customWidth="1"/>
    <col min="11274" max="11274" width="16" style="669" bestFit="1" customWidth="1"/>
    <col min="11275" max="11275" width="13.5703125" style="669" bestFit="1" customWidth="1"/>
    <col min="11276" max="11276" width="20" style="669" bestFit="1" customWidth="1"/>
    <col min="11277" max="11277" width="17.5703125" style="669" bestFit="1" customWidth="1"/>
    <col min="11278" max="11278" width="12.140625" style="669" bestFit="1" customWidth="1"/>
    <col min="11279" max="11279" width="13.42578125" style="669" bestFit="1" customWidth="1"/>
    <col min="11280" max="11280" width="14.5703125" style="669" bestFit="1" customWidth="1"/>
    <col min="11281" max="11282" width="19.42578125" style="669" bestFit="1" customWidth="1"/>
    <col min="11283" max="11283" width="20" style="669" bestFit="1" customWidth="1"/>
    <col min="11284" max="11285" width="20.28515625" style="669" bestFit="1" customWidth="1"/>
    <col min="11286" max="11286" width="17.5703125" style="669" bestFit="1" customWidth="1"/>
    <col min="11287" max="11288" width="12.140625" style="669" bestFit="1" customWidth="1"/>
    <col min="11289" max="11289" width="18.7109375" style="669" bestFit="1" customWidth="1"/>
    <col min="11290" max="11290" width="22.28515625" style="669" bestFit="1" customWidth="1"/>
    <col min="11291" max="11292" width="12.28515625" style="669" bestFit="1" customWidth="1"/>
    <col min="11293" max="11293" width="18.7109375" style="669" bestFit="1" customWidth="1"/>
    <col min="11294" max="11294" width="22.28515625" style="669" bestFit="1" customWidth="1"/>
    <col min="11295" max="11296" width="13.28515625" style="669" bestFit="1" customWidth="1"/>
    <col min="11297" max="11297" width="19.7109375" style="669" bestFit="1" customWidth="1"/>
    <col min="11298" max="11298" width="23.28515625" style="669" bestFit="1" customWidth="1"/>
    <col min="11299" max="11300" width="19.85546875" style="669" bestFit="1" customWidth="1"/>
    <col min="11301" max="11301" width="26.7109375" style="669" bestFit="1" customWidth="1"/>
    <col min="11302" max="11302" width="30" style="669" bestFit="1" customWidth="1"/>
    <col min="11303" max="11304" width="22" style="669" bestFit="1" customWidth="1"/>
    <col min="11305" max="11305" width="28.42578125" style="669" bestFit="1" customWidth="1"/>
    <col min="11306" max="11306" width="32" style="669" bestFit="1" customWidth="1"/>
    <col min="11307" max="11308" width="19.42578125" style="669" bestFit="1" customWidth="1"/>
    <col min="11309" max="11309" width="26" style="669" bestFit="1" customWidth="1"/>
    <col min="11310" max="11310" width="29.42578125" style="669" bestFit="1" customWidth="1"/>
    <col min="11311" max="11311" width="11" style="669" bestFit="1" customWidth="1"/>
    <col min="11312" max="11312" width="16.85546875" style="669" bestFit="1" customWidth="1"/>
    <col min="11313" max="11313" width="12.42578125" style="669" bestFit="1" customWidth="1"/>
    <col min="11314" max="11314" width="18.140625" style="669" bestFit="1" customWidth="1"/>
    <col min="11315" max="11315" width="13.140625" style="669" bestFit="1" customWidth="1"/>
    <col min="11316" max="11327" width="9.140625" style="669"/>
    <col min="11328" max="11328" width="6.85546875" style="669" bestFit="1" customWidth="1"/>
    <col min="11329" max="11329" width="11.42578125" style="669" bestFit="1" customWidth="1"/>
    <col min="11330" max="11330" width="3.5703125" style="669" bestFit="1" customWidth="1"/>
    <col min="11331" max="11331" width="7.28515625" style="669" bestFit="1" customWidth="1"/>
    <col min="11332" max="11332" width="6.42578125" style="669" bestFit="1" customWidth="1"/>
    <col min="11333" max="11333" width="5.28515625" style="669" bestFit="1" customWidth="1"/>
    <col min="11334" max="11520" width="9.140625" style="669"/>
    <col min="11521" max="11521" width="7.42578125" style="669" bestFit="1" customWidth="1"/>
    <col min="11522" max="11522" width="7.140625" style="669" bestFit="1" customWidth="1"/>
    <col min="11523" max="11523" width="16.140625" style="669" bestFit="1" customWidth="1"/>
    <col min="11524" max="11524" width="16.85546875" style="669" bestFit="1" customWidth="1"/>
    <col min="11525" max="11525" width="68.85546875" style="669" bestFit="1" customWidth="1"/>
    <col min="11526" max="11526" width="15.5703125" style="669" bestFit="1" customWidth="1"/>
    <col min="11527" max="11527" width="13.140625" style="669" bestFit="1" customWidth="1"/>
    <col min="11528" max="11528" width="14.28515625" style="669" bestFit="1" customWidth="1"/>
    <col min="11529" max="11529" width="15.7109375" style="669" bestFit="1" customWidth="1"/>
    <col min="11530" max="11530" width="16" style="669" bestFit="1" customWidth="1"/>
    <col min="11531" max="11531" width="13.5703125" style="669" bestFit="1" customWidth="1"/>
    <col min="11532" max="11532" width="20" style="669" bestFit="1" customWidth="1"/>
    <col min="11533" max="11533" width="17.5703125" style="669" bestFit="1" customWidth="1"/>
    <col min="11534" max="11534" width="12.140625" style="669" bestFit="1" customWidth="1"/>
    <col min="11535" max="11535" width="13.42578125" style="669" bestFit="1" customWidth="1"/>
    <col min="11536" max="11536" width="14.5703125" style="669" bestFit="1" customWidth="1"/>
    <col min="11537" max="11538" width="19.42578125" style="669" bestFit="1" customWidth="1"/>
    <col min="11539" max="11539" width="20" style="669" bestFit="1" customWidth="1"/>
    <col min="11540" max="11541" width="20.28515625" style="669" bestFit="1" customWidth="1"/>
    <col min="11542" max="11542" width="17.5703125" style="669" bestFit="1" customWidth="1"/>
    <col min="11543" max="11544" width="12.140625" style="669" bestFit="1" customWidth="1"/>
    <col min="11545" max="11545" width="18.7109375" style="669" bestFit="1" customWidth="1"/>
    <col min="11546" max="11546" width="22.28515625" style="669" bestFit="1" customWidth="1"/>
    <col min="11547" max="11548" width="12.28515625" style="669" bestFit="1" customWidth="1"/>
    <col min="11549" max="11549" width="18.7109375" style="669" bestFit="1" customWidth="1"/>
    <col min="11550" max="11550" width="22.28515625" style="669" bestFit="1" customWidth="1"/>
    <col min="11551" max="11552" width="13.28515625" style="669" bestFit="1" customWidth="1"/>
    <col min="11553" max="11553" width="19.7109375" style="669" bestFit="1" customWidth="1"/>
    <col min="11554" max="11554" width="23.28515625" style="669" bestFit="1" customWidth="1"/>
    <col min="11555" max="11556" width="19.85546875" style="669" bestFit="1" customWidth="1"/>
    <col min="11557" max="11557" width="26.7109375" style="669" bestFit="1" customWidth="1"/>
    <col min="11558" max="11558" width="30" style="669" bestFit="1" customWidth="1"/>
    <col min="11559" max="11560" width="22" style="669" bestFit="1" customWidth="1"/>
    <col min="11561" max="11561" width="28.42578125" style="669" bestFit="1" customWidth="1"/>
    <col min="11562" max="11562" width="32" style="669" bestFit="1" customWidth="1"/>
    <col min="11563" max="11564" width="19.42578125" style="669" bestFit="1" customWidth="1"/>
    <col min="11565" max="11565" width="26" style="669" bestFit="1" customWidth="1"/>
    <col min="11566" max="11566" width="29.42578125" style="669" bestFit="1" customWidth="1"/>
    <col min="11567" max="11567" width="11" style="669" bestFit="1" customWidth="1"/>
    <col min="11568" max="11568" width="16.85546875" style="669" bestFit="1" customWidth="1"/>
    <col min="11569" max="11569" width="12.42578125" style="669" bestFit="1" customWidth="1"/>
    <col min="11570" max="11570" width="18.140625" style="669" bestFit="1" customWidth="1"/>
    <col min="11571" max="11571" width="13.140625" style="669" bestFit="1" customWidth="1"/>
    <col min="11572" max="11583" width="9.140625" style="669"/>
    <col min="11584" max="11584" width="6.85546875" style="669" bestFit="1" customWidth="1"/>
    <col min="11585" max="11585" width="11.42578125" style="669" bestFit="1" customWidth="1"/>
    <col min="11586" max="11586" width="3.5703125" style="669" bestFit="1" customWidth="1"/>
    <col min="11587" max="11587" width="7.28515625" style="669" bestFit="1" customWidth="1"/>
    <col min="11588" max="11588" width="6.42578125" style="669" bestFit="1" customWidth="1"/>
    <col min="11589" max="11589" width="5.28515625" style="669" bestFit="1" customWidth="1"/>
    <col min="11590" max="11776" width="9.140625" style="669"/>
    <col min="11777" max="11777" width="7.42578125" style="669" bestFit="1" customWidth="1"/>
    <col min="11778" max="11778" width="7.140625" style="669" bestFit="1" customWidth="1"/>
    <col min="11779" max="11779" width="16.140625" style="669" bestFit="1" customWidth="1"/>
    <col min="11780" max="11780" width="16.85546875" style="669" bestFit="1" customWidth="1"/>
    <col min="11781" max="11781" width="68.85546875" style="669" bestFit="1" customWidth="1"/>
    <col min="11782" max="11782" width="15.5703125" style="669" bestFit="1" customWidth="1"/>
    <col min="11783" max="11783" width="13.140625" style="669" bestFit="1" customWidth="1"/>
    <col min="11784" max="11784" width="14.28515625" style="669" bestFit="1" customWidth="1"/>
    <col min="11785" max="11785" width="15.7109375" style="669" bestFit="1" customWidth="1"/>
    <col min="11786" max="11786" width="16" style="669" bestFit="1" customWidth="1"/>
    <col min="11787" max="11787" width="13.5703125" style="669" bestFit="1" customWidth="1"/>
    <col min="11788" max="11788" width="20" style="669" bestFit="1" customWidth="1"/>
    <col min="11789" max="11789" width="17.5703125" style="669" bestFit="1" customWidth="1"/>
    <col min="11790" max="11790" width="12.140625" style="669" bestFit="1" customWidth="1"/>
    <col min="11791" max="11791" width="13.42578125" style="669" bestFit="1" customWidth="1"/>
    <col min="11792" max="11792" width="14.5703125" style="669" bestFit="1" customWidth="1"/>
    <col min="11793" max="11794" width="19.42578125" style="669" bestFit="1" customWidth="1"/>
    <col min="11795" max="11795" width="20" style="669" bestFit="1" customWidth="1"/>
    <col min="11796" max="11797" width="20.28515625" style="669" bestFit="1" customWidth="1"/>
    <col min="11798" max="11798" width="17.5703125" style="669" bestFit="1" customWidth="1"/>
    <col min="11799" max="11800" width="12.140625" style="669" bestFit="1" customWidth="1"/>
    <col min="11801" max="11801" width="18.7109375" style="669" bestFit="1" customWidth="1"/>
    <col min="11802" max="11802" width="22.28515625" style="669" bestFit="1" customWidth="1"/>
    <col min="11803" max="11804" width="12.28515625" style="669" bestFit="1" customWidth="1"/>
    <col min="11805" max="11805" width="18.7109375" style="669" bestFit="1" customWidth="1"/>
    <col min="11806" max="11806" width="22.28515625" style="669" bestFit="1" customWidth="1"/>
    <col min="11807" max="11808" width="13.28515625" style="669" bestFit="1" customWidth="1"/>
    <col min="11809" max="11809" width="19.7109375" style="669" bestFit="1" customWidth="1"/>
    <col min="11810" max="11810" width="23.28515625" style="669" bestFit="1" customWidth="1"/>
    <col min="11811" max="11812" width="19.85546875" style="669" bestFit="1" customWidth="1"/>
    <col min="11813" max="11813" width="26.7109375" style="669" bestFit="1" customWidth="1"/>
    <col min="11814" max="11814" width="30" style="669" bestFit="1" customWidth="1"/>
    <col min="11815" max="11816" width="22" style="669" bestFit="1" customWidth="1"/>
    <col min="11817" max="11817" width="28.42578125" style="669" bestFit="1" customWidth="1"/>
    <col min="11818" max="11818" width="32" style="669" bestFit="1" customWidth="1"/>
    <col min="11819" max="11820" width="19.42578125" style="669" bestFit="1" customWidth="1"/>
    <col min="11821" max="11821" width="26" style="669" bestFit="1" customWidth="1"/>
    <col min="11822" max="11822" width="29.42578125" style="669" bestFit="1" customWidth="1"/>
    <col min="11823" max="11823" width="11" style="669" bestFit="1" customWidth="1"/>
    <col min="11824" max="11824" width="16.85546875" style="669" bestFit="1" customWidth="1"/>
    <col min="11825" max="11825" width="12.42578125" style="669" bestFit="1" customWidth="1"/>
    <col min="11826" max="11826" width="18.140625" style="669" bestFit="1" customWidth="1"/>
    <col min="11827" max="11827" width="13.140625" style="669" bestFit="1" customWidth="1"/>
    <col min="11828" max="11839" width="9.140625" style="669"/>
    <col min="11840" max="11840" width="6.85546875" style="669" bestFit="1" customWidth="1"/>
    <col min="11841" max="11841" width="11.42578125" style="669" bestFit="1" customWidth="1"/>
    <col min="11842" max="11842" width="3.5703125" style="669" bestFit="1" customWidth="1"/>
    <col min="11843" max="11843" width="7.28515625" style="669" bestFit="1" customWidth="1"/>
    <col min="11844" max="11844" width="6.42578125" style="669" bestFit="1" customWidth="1"/>
    <col min="11845" max="11845" width="5.28515625" style="669" bestFit="1" customWidth="1"/>
    <col min="11846" max="12032" width="9.140625" style="669"/>
    <col min="12033" max="12033" width="7.42578125" style="669" bestFit="1" customWidth="1"/>
    <col min="12034" max="12034" width="7.140625" style="669" bestFit="1" customWidth="1"/>
    <col min="12035" max="12035" width="16.140625" style="669" bestFit="1" customWidth="1"/>
    <col min="12036" max="12036" width="16.85546875" style="669" bestFit="1" customWidth="1"/>
    <col min="12037" max="12037" width="68.85546875" style="669" bestFit="1" customWidth="1"/>
    <col min="12038" max="12038" width="15.5703125" style="669" bestFit="1" customWidth="1"/>
    <col min="12039" max="12039" width="13.140625" style="669" bestFit="1" customWidth="1"/>
    <col min="12040" max="12040" width="14.28515625" style="669" bestFit="1" customWidth="1"/>
    <col min="12041" max="12041" width="15.7109375" style="669" bestFit="1" customWidth="1"/>
    <col min="12042" max="12042" width="16" style="669" bestFit="1" customWidth="1"/>
    <col min="12043" max="12043" width="13.5703125" style="669" bestFit="1" customWidth="1"/>
    <col min="12044" max="12044" width="20" style="669" bestFit="1" customWidth="1"/>
    <col min="12045" max="12045" width="17.5703125" style="669" bestFit="1" customWidth="1"/>
    <col min="12046" max="12046" width="12.140625" style="669" bestFit="1" customWidth="1"/>
    <col min="12047" max="12047" width="13.42578125" style="669" bestFit="1" customWidth="1"/>
    <col min="12048" max="12048" width="14.5703125" style="669" bestFit="1" customWidth="1"/>
    <col min="12049" max="12050" width="19.42578125" style="669" bestFit="1" customWidth="1"/>
    <col min="12051" max="12051" width="20" style="669" bestFit="1" customWidth="1"/>
    <col min="12052" max="12053" width="20.28515625" style="669" bestFit="1" customWidth="1"/>
    <col min="12054" max="12054" width="17.5703125" style="669" bestFit="1" customWidth="1"/>
    <col min="12055" max="12056" width="12.140625" style="669" bestFit="1" customWidth="1"/>
    <col min="12057" max="12057" width="18.7109375" style="669" bestFit="1" customWidth="1"/>
    <col min="12058" max="12058" width="22.28515625" style="669" bestFit="1" customWidth="1"/>
    <col min="12059" max="12060" width="12.28515625" style="669" bestFit="1" customWidth="1"/>
    <col min="12061" max="12061" width="18.7109375" style="669" bestFit="1" customWidth="1"/>
    <col min="12062" max="12062" width="22.28515625" style="669" bestFit="1" customWidth="1"/>
    <col min="12063" max="12064" width="13.28515625" style="669" bestFit="1" customWidth="1"/>
    <col min="12065" max="12065" width="19.7109375" style="669" bestFit="1" customWidth="1"/>
    <col min="12066" max="12066" width="23.28515625" style="669" bestFit="1" customWidth="1"/>
    <col min="12067" max="12068" width="19.85546875" style="669" bestFit="1" customWidth="1"/>
    <col min="12069" max="12069" width="26.7109375" style="669" bestFit="1" customWidth="1"/>
    <col min="12070" max="12070" width="30" style="669" bestFit="1" customWidth="1"/>
    <col min="12071" max="12072" width="22" style="669" bestFit="1" customWidth="1"/>
    <col min="12073" max="12073" width="28.42578125" style="669" bestFit="1" customWidth="1"/>
    <col min="12074" max="12074" width="32" style="669" bestFit="1" customWidth="1"/>
    <col min="12075" max="12076" width="19.42578125" style="669" bestFit="1" customWidth="1"/>
    <col min="12077" max="12077" width="26" style="669" bestFit="1" customWidth="1"/>
    <col min="12078" max="12078" width="29.42578125" style="669" bestFit="1" customWidth="1"/>
    <col min="12079" max="12079" width="11" style="669" bestFit="1" customWidth="1"/>
    <col min="12080" max="12080" width="16.85546875" style="669" bestFit="1" customWidth="1"/>
    <col min="12081" max="12081" width="12.42578125" style="669" bestFit="1" customWidth="1"/>
    <col min="12082" max="12082" width="18.140625" style="669" bestFit="1" customWidth="1"/>
    <col min="12083" max="12083" width="13.140625" style="669" bestFit="1" customWidth="1"/>
    <col min="12084" max="12095" width="9.140625" style="669"/>
    <col min="12096" max="12096" width="6.85546875" style="669" bestFit="1" customWidth="1"/>
    <col min="12097" max="12097" width="11.42578125" style="669" bestFit="1" customWidth="1"/>
    <col min="12098" max="12098" width="3.5703125" style="669" bestFit="1" customWidth="1"/>
    <col min="12099" max="12099" width="7.28515625" style="669" bestFit="1" customWidth="1"/>
    <col min="12100" max="12100" width="6.42578125" style="669" bestFit="1" customWidth="1"/>
    <col min="12101" max="12101" width="5.28515625" style="669" bestFit="1" customWidth="1"/>
    <col min="12102" max="12288" width="9.140625" style="669"/>
    <col min="12289" max="12289" width="7.42578125" style="669" bestFit="1" customWidth="1"/>
    <col min="12290" max="12290" width="7.140625" style="669" bestFit="1" customWidth="1"/>
    <col min="12291" max="12291" width="16.140625" style="669" bestFit="1" customWidth="1"/>
    <col min="12292" max="12292" width="16.85546875" style="669" bestFit="1" customWidth="1"/>
    <col min="12293" max="12293" width="68.85546875" style="669" bestFit="1" customWidth="1"/>
    <col min="12294" max="12294" width="15.5703125" style="669" bestFit="1" customWidth="1"/>
    <col min="12295" max="12295" width="13.140625" style="669" bestFit="1" customWidth="1"/>
    <col min="12296" max="12296" width="14.28515625" style="669" bestFit="1" customWidth="1"/>
    <col min="12297" max="12297" width="15.7109375" style="669" bestFit="1" customWidth="1"/>
    <col min="12298" max="12298" width="16" style="669" bestFit="1" customWidth="1"/>
    <col min="12299" max="12299" width="13.5703125" style="669" bestFit="1" customWidth="1"/>
    <col min="12300" max="12300" width="20" style="669" bestFit="1" customWidth="1"/>
    <col min="12301" max="12301" width="17.5703125" style="669" bestFit="1" customWidth="1"/>
    <col min="12302" max="12302" width="12.140625" style="669" bestFit="1" customWidth="1"/>
    <col min="12303" max="12303" width="13.42578125" style="669" bestFit="1" customWidth="1"/>
    <col min="12304" max="12304" width="14.5703125" style="669" bestFit="1" customWidth="1"/>
    <col min="12305" max="12306" width="19.42578125" style="669" bestFit="1" customWidth="1"/>
    <col min="12307" max="12307" width="20" style="669" bestFit="1" customWidth="1"/>
    <col min="12308" max="12309" width="20.28515625" style="669" bestFit="1" customWidth="1"/>
    <col min="12310" max="12310" width="17.5703125" style="669" bestFit="1" customWidth="1"/>
    <col min="12311" max="12312" width="12.140625" style="669" bestFit="1" customWidth="1"/>
    <col min="12313" max="12313" width="18.7109375" style="669" bestFit="1" customWidth="1"/>
    <col min="12314" max="12314" width="22.28515625" style="669" bestFit="1" customWidth="1"/>
    <col min="12315" max="12316" width="12.28515625" style="669" bestFit="1" customWidth="1"/>
    <col min="12317" max="12317" width="18.7109375" style="669" bestFit="1" customWidth="1"/>
    <col min="12318" max="12318" width="22.28515625" style="669" bestFit="1" customWidth="1"/>
    <col min="12319" max="12320" width="13.28515625" style="669" bestFit="1" customWidth="1"/>
    <col min="12321" max="12321" width="19.7109375" style="669" bestFit="1" customWidth="1"/>
    <col min="12322" max="12322" width="23.28515625" style="669" bestFit="1" customWidth="1"/>
    <col min="12323" max="12324" width="19.85546875" style="669" bestFit="1" customWidth="1"/>
    <col min="12325" max="12325" width="26.7109375" style="669" bestFit="1" customWidth="1"/>
    <col min="12326" max="12326" width="30" style="669" bestFit="1" customWidth="1"/>
    <col min="12327" max="12328" width="22" style="669" bestFit="1" customWidth="1"/>
    <col min="12329" max="12329" width="28.42578125" style="669" bestFit="1" customWidth="1"/>
    <col min="12330" max="12330" width="32" style="669" bestFit="1" customWidth="1"/>
    <col min="12331" max="12332" width="19.42578125" style="669" bestFit="1" customWidth="1"/>
    <col min="12333" max="12333" width="26" style="669" bestFit="1" customWidth="1"/>
    <col min="12334" max="12334" width="29.42578125" style="669" bestFit="1" customWidth="1"/>
    <col min="12335" max="12335" width="11" style="669" bestFit="1" customWidth="1"/>
    <col min="12336" max="12336" width="16.85546875" style="669" bestFit="1" customWidth="1"/>
    <col min="12337" max="12337" width="12.42578125" style="669" bestFit="1" customWidth="1"/>
    <col min="12338" max="12338" width="18.140625" style="669" bestFit="1" customWidth="1"/>
    <col min="12339" max="12339" width="13.140625" style="669" bestFit="1" customWidth="1"/>
    <col min="12340" max="12351" width="9.140625" style="669"/>
    <col min="12352" max="12352" width="6.85546875" style="669" bestFit="1" customWidth="1"/>
    <col min="12353" max="12353" width="11.42578125" style="669" bestFit="1" customWidth="1"/>
    <col min="12354" max="12354" width="3.5703125" style="669" bestFit="1" customWidth="1"/>
    <col min="12355" max="12355" width="7.28515625" style="669" bestFit="1" customWidth="1"/>
    <col min="12356" max="12356" width="6.42578125" style="669" bestFit="1" customWidth="1"/>
    <col min="12357" max="12357" width="5.28515625" style="669" bestFit="1" customWidth="1"/>
    <col min="12358" max="12544" width="9.140625" style="669"/>
    <col min="12545" max="12545" width="7.42578125" style="669" bestFit="1" customWidth="1"/>
    <col min="12546" max="12546" width="7.140625" style="669" bestFit="1" customWidth="1"/>
    <col min="12547" max="12547" width="16.140625" style="669" bestFit="1" customWidth="1"/>
    <col min="12548" max="12548" width="16.85546875" style="669" bestFit="1" customWidth="1"/>
    <col min="12549" max="12549" width="68.85546875" style="669" bestFit="1" customWidth="1"/>
    <col min="12550" max="12550" width="15.5703125" style="669" bestFit="1" customWidth="1"/>
    <col min="12551" max="12551" width="13.140625" style="669" bestFit="1" customWidth="1"/>
    <col min="12552" max="12552" width="14.28515625" style="669" bestFit="1" customWidth="1"/>
    <col min="12553" max="12553" width="15.7109375" style="669" bestFit="1" customWidth="1"/>
    <col min="12554" max="12554" width="16" style="669" bestFit="1" customWidth="1"/>
    <col min="12555" max="12555" width="13.5703125" style="669" bestFit="1" customWidth="1"/>
    <col min="12556" max="12556" width="20" style="669" bestFit="1" customWidth="1"/>
    <col min="12557" max="12557" width="17.5703125" style="669" bestFit="1" customWidth="1"/>
    <col min="12558" max="12558" width="12.140625" style="669" bestFit="1" customWidth="1"/>
    <col min="12559" max="12559" width="13.42578125" style="669" bestFit="1" customWidth="1"/>
    <col min="12560" max="12560" width="14.5703125" style="669" bestFit="1" customWidth="1"/>
    <col min="12561" max="12562" width="19.42578125" style="669" bestFit="1" customWidth="1"/>
    <col min="12563" max="12563" width="20" style="669" bestFit="1" customWidth="1"/>
    <col min="12564" max="12565" width="20.28515625" style="669" bestFit="1" customWidth="1"/>
    <col min="12566" max="12566" width="17.5703125" style="669" bestFit="1" customWidth="1"/>
    <col min="12567" max="12568" width="12.140625" style="669" bestFit="1" customWidth="1"/>
    <col min="12569" max="12569" width="18.7109375" style="669" bestFit="1" customWidth="1"/>
    <col min="12570" max="12570" width="22.28515625" style="669" bestFit="1" customWidth="1"/>
    <col min="12571" max="12572" width="12.28515625" style="669" bestFit="1" customWidth="1"/>
    <col min="12573" max="12573" width="18.7109375" style="669" bestFit="1" customWidth="1"/>
    <col min="12574" max="12574" width="22.28515625" style="669" bestFit="1" customWidth="1"/>
    <col min="12575" max="12576" width="13.28515625" style="669" bestFit="1" customWidth="1"/>
    <col min="12577" max="12577" width="19.7109375" style="669" bestFit="1" customWidth="1"/>
    <col min="12578" max="12578" width="23.28515625" style="669" bestFit="1" customWidth="1"/>
    <col min="12579" max="12580" width="19.85546875" style="669" bestFit="1" customWidth="1"/>
    <col min="12581" max="12581" width="26.7109375" style="669" bestFit="1" customWidth="1"/>
    <col min="12582" max="12582" width="30" style="669" bestFit="1" customWidth="1"/>
    <col min="12583" max="12584" width="22" style="669" bestFit="1" customWidth="1"/>
    <col min="12585" max="12585" width="28.42578125" style="669" bestFit="1" customWidth="1"/>
    <col min="12586" max="12586" width="32" style="669" bestFit="1" customWidth="1"/>
    <col min="12587" max="12588" width="19.42578125" style="669" bestFit="1" customWidth="1"/>
    <col min="12589" max="12589" width="26" style="669" bestFit="1" customWidth="1"/>
    <col min="12590" max="12590" width="29.42578125" style="669" bestFit="1" customWidth="1"/>
    <col min="12591" max="12591" width="11" style="669" bestFit="1" customWidth="1"/>
    <col min="12592" max="12592" width="16.85546875" style="669" bestFit="1" customWidth="1"/>
    <col min="12593" max="12593" width="12.42578125" style="669" bestFit="1" customWidth="1"/>
    <col min="12594" max="12594" width="18.140625" style="669" bestFit="1" customWidth="1"/>
    <col min="12595" max="12595" width="13.140625" style="669" bestFit="1" customWidth="1"/>
    <col min="12596" max="12607" width="9.140625" style="669"/>
    <col min="12608" max="12608" width="6.85546875" style="669" bestFit="1" customWidth="1"/>
    <col min="12609" max="12609" width="11.42578125" style="669" bestFit="1" customWidth="1"/>
    <col min="12610" max="12610" width="3.5703125" style="669" bestFit="1" customWidth="1"/>
    <col min="12611" max="12611" width="7.28515625" style="669" bestFit="1" customWidth="1"/>
    <col min="12612" max="12612" width="6.42578125" style="669" bestFit="1" customWidth="1"/>
    <col min="12613" max="12613" width="5.28515625" style="669" bestFit="1" customWidth="1"/>
    <col min="12614" max="12800" width="9.140625" style="669"/>
    <col min="12801" max="12801" width="7.42578125" style="669" bestFit="1" customWidth="1"/>
    <col min="12802" max="12802" width="7.140625" style="669" bestFit="1" customWidth="1"/>
    <col min="12803" max="12803" width="16.140625" style="669" bestFit="1" customWidth="1"/>
    <col min="12804" max="12804" width="16.85546875" style="669" bestFit="1" customWidth="1"/>
    <col min="12805" max="12805" width="68.85546875" style="669" bestFit="1" customWidth="1"/>
    <col min="12806" max="12806" width="15.5703125" style="669" bestFit="1" customWidth="1"/>
    <col min="12807" max="12807" width="13.140625" style="669" bestFit="1" customWidth="1"/>
    <col min="12808" max="12808" width="14.28515625" style="669" bestFit="1" customWidth="1"/>
    <col min="12809" max="12809" width="15.7109375" style="669" bestFit="1" customWidth="1"/>
    <col min="12810" max="12810" width="16" style="669" bestFit="1" customWidth="1"/>
    <col min="12811" max="12811" width="13.5703125" style="669" bestFit="1" customWidth="1"/>
    <col min="12812" max="12812" width="20" style="669" bestFit="1" customWidth="1"/>
    <col min="12813" max="12813" width="17.5703125" style="669" bestFit="1" customWidth="1"/>
    <col min="12814" max="12814" width="12.140625" style="669" bestFit="1" customWidth="1"/>
    <col min="12815" max="12815" width="13.42578125" style="669" bestFit="1" customWidth="1"/>
    <col min="12816" max="12816" width="14.5703125" style="669" bestFit="1" customWidth="1"/>
    <col min="12817" max="12818" width="19.42578125" style="669" bestFit="1" customWidth="1"/>
    <col min="12819" max="12819" width="20" style="669" bestFit="1" customWidth="1"/>
    <col min="12820" max="12821" width="20.28515625" style="669" bestFit="1" customWidth="1"/>
    <col min="12822" max="12822" width="17.5703125" style="669" bestFit="1" customWidth="1"/>
    <col min="12823" max="12824" width="12.140625" style="669" bestFit="1" customWidth="1"/>
    <col min="12825" max="12825" width="18.7109375" style="669" bestFit="1" customWidth="1"/>
    <col min="12826" max="12826" width="22.28515625" style="669" bestFit="1" customWidth="1"/>
    <col min="12827" max="12828" width="12.28515625" style="669" bestFit="1" customWidth="1"/>
    <col min="12829" max="12829" width="18.7109375" style="669" bestFit="1" customWidth="1"/>
    <col min="12830" max="12830" width="22.28515625" style="669" bestFit="1" customWidth="1"/>
    <col min="12831" max="12832" width="13.28515625" style="669" bestFit="1" customWidth="1"/>
    <col min="12833" max="12833" width="19.7109375" style="669" bestFit="1" customWidth="1"/>
    <col min="12834" max="12834" width="23.28515625" style="669" bestFit="1" customWidth="1"/>
    <col min="12835" max="12836" width="19.85546875" style="669" bestFit="1" customWidth="1"/>
    <col min="12837" max="12837" width="26.7109375" style="669" bestFit="1" customWidth="1"/>
    <col min="12838" max="12838" width="30" style="669" bestFit="1" customWidth="1"/>
    <col min="12839" max="12840" width="22" style="669" bestFit="1" customWidth="1"/>
    <col min="12841" max="12841" width="28.42578125" style="669" bestFit="1" customWidth="1"/>
    <col min="12842" max="12842" width="32" style="669" bestFit="1" customWidth="1"/>
    <col min="12843" max="12844" width="19.42578125" style="669" bestFit="1" customWidth="1"/>
    <col min="12845" max="12845" width="26" style="669" bestFit="1" customWidth="1"/>
    <col min="12846" max="12846" width="29.42578125" style="669" bestFit="1" customWidth="1"/>
    <col min="12847" max="12847" width="11" style="669" bestFit="1" customWidth="1"/>
    <col min="12848" max="12848" width="16.85546875" style="669" bestFit="1" customWidth="1"/>
    <col min="12849" max="12849" width="12.42578125" style="669" bestFit="1" customWidth="1"/>
    <col min="12850" max="12850" width="18.140625" style="669" bestFit="1" customWidth="1"/>
    <col min="12851" max="12851" width="13.140625" style="669" bestFit="1" customWidth="1"/>
    <col min="12852" max="12863" width="9.140625" style="669"/>
    <col min="12864" max="12864" width="6.85546875" style="669" bestFit="1" customWidth="1"/>
    <col min="12865" max="12865" width="11.42578125" style="669" bestFit="1" customWidth="1"/>
    <col min="12866" max="12866" width="3.5703125" style="669" bestFit="1" customWidth="1"/>
    <col min="12867" max="12867" width="7.28515625" style="669" bestFit="1" customWidth="1"/>
    <col min="12868" max="12868" width="6.42578125" style="669" bestFit="1" customWidth="1"/>
    <col min="12869" max="12869" width="5.28515625" style="669" bestFit="1" customWidth="1"/>
    <col min="12870" max="13056" width="9.140625" style="669"/>
    <col min="13057" max="13057" width="7.42578125" style="669" bestFit="1" customWidth="1"/>
    <col min="13058" max="13058" width="7.140625" style="669" bestFit="1" customWidth="1"/>
    <col min="13059" max="13059" width="16.140625" style="669" bestFit="1" customWidth="1"/>
    <col min="13060" max="13060" width="16.85546875" style="669" bestFit="1" customWidth="1"/>
    <col min="13061" max="13061" width="68.85546875" style="669" bestFit="1" customWidth="1"/>
    <col min="13062" max="13062" width="15.5703125" style="669" bestFit="1" customWidth="1"/>
    <col min="13063" max="13063" width="13.140625" style="669" bestFit="1" customWidth="1"/>
    <col min="13064" max="13064" width="14.28515625" style="669" bestFit="1" customWidth="1"/>
    <col min="13065" max="13065" width="15.7109375" style="669" bestFit="1" customWidth="1"/>
    <col min="13066" max="13066" width="16" style="669" bestFit="1" customWidth="1"/>
    <col min="13067" max="13067" width="13.5703125" style="669" bestFit="1" customWidth="1"/>
    <col min="13068" max="13068" width="20" style="669" bestFit="1" customWidth="1"/>
    <col min="13069" max="13069" width="17.5703125" style="669" bestFit="1" customWidth="1"/>
    <col min="13070" max="13070" width="12.140625" style="669" bestFit="1" customWidth="1"/>
    <col min="13071" max="13071" width="13.42578125" style="669" bestFit="1" customWidth="1"/>
    <col min="13072" max="13072" width="14.5703125" style="669" bestFit="1" customWidth="1"/>
    <col min="13073" max="13074" width="19.42578125" style="669" bestFit="1" customWidth="1"/>
    <col min="13075" max="13075" width="20" style="669" bestFit="1" customWidth="1"/>
    <col min="13076" max="13077" width="20.28515625" style="669" bestFit="1" customWidth="1"/>
    <col min="13078" max="13078" width="17.5703125" style="669" bestFit="1" customWidth="1"/>
    <col min="13079" max="13080" width="12.140625" style="669" bestFit="1" customWidth="1"/>
    <col min="13081" max="13081" width="18.7109375" style="669" bestFit="1" customWidth="1"/>
    <col min="13082" max="13082" width="22.28515625" style="669" bestFit="1" customWidth="1"/>
    <col min="13083" max="13084" width="12.28515625" style="669" bestFit="1" customWidth="1"/>
    <col min="13085" max="13085" width="18.7109375" style="669" bestFit="1" customWidth="1"/>
    <col min="13086" max="13086" width="22.28515625" style="669" bestFit="1" customWidth="1"/>
    <col min="13087" max="13088" width="13.28515625" style="669" bestFit="1" customWidth="1"/>
    <col min="13089" max="13089" width="19.7109375" style="669" bestFit="1" customWidth="1"/>
    <col min="13090" max="13090" width="23.28515625" style="669" bestFit="1" customWidth="1"/>
    <col min="13091" max="13092" width="19.85546875" style="669" bestFit="1" customWidth="1"/>
    <col min="13093" max="13093" width="26.7109375" style="669" bestFit="1" customWidth="1"/>
    <col min="13094" max="13094" width="30" style="669" bestFit="1" customWidth="1"/>
    <col min="13095" max="13096" width="22" style="669" bestFit="1" customWidth="1"/>
    <col min="13097" max="13097" width="28.42578125" style="669" bestFit="1" customWidth="1"/>
    <col min="13098" max="13098" width="32" style="669" bestFit="1" customWidth="1"/>
    <col min="13099" max="13100" width="19.42578125" style="669" bestFit="1" customWidth="1"/>
    <col min="13101" max="13101" width="26" style="669" bestFit="1" customWidth="1"/>
    <col min="13102" max="13102" width="29.42578125" style="669" bestFit="1" customWidth="1"/>
    <col min="13103" max="13103" width="11" style="669" bestFit="1" customWidth="1"/>
    <col min="13104" max="13104" width="16.85546875" style="669" bestFit="1" customWidth="1"/>
    <col min="13105" max="13105" width="12.42578125" style="669" bestFit="1" customWidth="1"/>
    <col min="13106" max="13106" width="18.140625" style="669" bestFit="1" customWidth="1"/>
    <col min="13107" max="13107" width="13.140625" style="669" bestFit="1" customWidth="1"/>
    <col min="13108" max="13119" width="9.140625" style="669"/>
    <col min="13120" max="13120" width="6.85546875" style="669" bestFit="1" customWidth="1"/>
    <col min="13121" max="13121" width="11.42578125" style="669" bestFit="1" customWidth="1"/>
    <col min="13122" max="13122" width="3.5703125" style="669" bestFit="1" customWidth="1"/>
    <col min="13123" max="13123" width="7.28515625" style="669" bestFit="1" customWidth="1"/>
    <col min="13124" max="13124" width="6.42578125" style="669" bestFit="1" customWidth="1"/>
    <col min="13125" max="13125" width="5.28515625" style="669" bestFit="1" customWidth="1"/>
    <col min="13126" max="13312" width="9.140625" style="669"/>
    <col min="13313" max="13313" width="7.42578125" style="669" bestFit="1" customWidth="1"/>
    <col min="13314" max="13314" width="7.140625" style="669" bestFit="1" customWidth="1"/>
    <col min="13315" max="13315" width="16.140625" style="669" bestFit="1" customWidth="1"/>
    <col min="13316" max="13316" width="16.85546875" style="669" bestFit="1" customWidth="1"/>
    <col min="13317" max="13317" width="68.85546875" style="669" bestFit="1" customWidth="1"/>
    <col min="13318" max="13318" width="15.5703125" style="669" bestFit="1" customWidth="1"/>
    <col min="13319" max="13319" width="13.140625" style="669" bestFit="1" customWidth="1"/>
    <col min="13320" max="13320" width="14.28515625" style="669" bestFit="1" customWidth="1"/>
    <col min="13321" max="13321" width="15.7109375" style="669" bestFit="1" customWidth="1"/>
    <col min="13322" max="13322" width="16" style="669" bestFit="1" customWidth="1"/>
    <col min="13323" max="13323" width="13.5703125" style="669" bestFit="1" customWidth="1"/>
    <col min="13324" max="13324" width="20" style="669" bestFit="1" customWidth="1"/>
    <col min="13325" max="13325" width="17.5703125" style="669" bestFit="1" customWidth="1"/>
    <col min="13326" max="13326" width="12.140625" style="669" bestFit="1" customWidth="1"/>
    <col min="13327" max="13327" width="13.42578125" style="669" bestFit="1" customWidth="1"/>
    <col min="13328" max="13328" width="14.5703125" style="669" bestFit="1" customWidth="1"/>
    <col min="13329" max="13330" width="19.42578125" style="669" bestFit="1" customWidth="1"/>
    <col min="13331" max="13331" width="20" style="669" bestFit="1" customWidth="1"/>
    <col min="13332" max="13333" width="20.28515625" style="669" bestFit="1" customWidth="1"/>
    <col min="13334" max="13334" width="17.5703125" style="669" bestFit="1" customWidth="1"/>
    <col min="13335" max="13336" width="12.140625" style="669" bestFit="1" customWidth="1"/>
    <col min="13337" max="13337" width="18.7109375" style="669" bestFit="1" customWidth="1"/>
    <col min="13338" max="13338" width="22.28515625" style="669" bestFit="1" customWidth="1"/>
    <col min="13339" max="13340" width="12.28515625" style="669" bestFit="1" customWidth="1"/>
    <col min="13341" max="13341" width="18.7109375" style="669" bestFit="1" customWidth="1"/>
    <col min="13342" max="13342" width="22.28515625" style="669" bestFit="1" customWidth="1"/>
    <col min="13343" max="13344" width="13.28515625" style="669" bestFit="1" customWidth="1"/>
    <col min="13345" max="13345" width="19.7109375" style="669" bestFit="1" customWidth="1"/>
    <col min="13346" max="13346" width="23.28515625" style="669" bestFit="1" customWidth="1"/>
    <col min="13347" max="13348" width="19.85546875" style="669" bestFit="1" customWidth="1"/>
    <col min="13349" max="13349" width="26.7109375" style="669" bestFit="1" customWidth="1"/>
    <col min="13350" max="13350" width="30" style="669" bestFit="1" customWidth="1"/>
    <col min="13351" max="13352" width="22" style="669" bestFit="1" customWidth="1"/>
    <col min="13353" max="13353" width="28.42578125" style="669" bestFit="1" customWidth="1"/>
    <col min="13354" max="13354" width="32" style="669" bestFit="1" customWidth="1"/>
    <col min="13355" max="13356" width="19.42578125" style="669" bestFit="1" customWidth="1"/>
    <col min="13357" max="13357" width="26" style="669" bestFit="1" customWidth="1"/>
    <col min="13358" max="13358" width="29.42578125" style="669" bestFit="1" customWidth="1"/>
    <col min="13359" max="13359" width="11" style="669" bestFit="1" customWidth="1"/>
    <col min="13360" max="13360" width="16.85546875" style="669" bestFit="1" customWidth="1"/>
    <col min="13361" max="13361" width="12.42578125" style="669" bestFit="1" customWidth="1"/>
    <col min="13362" max="13362" width="18.140625" style="669" bestFit="1" customWidth="1"/>
    <col min="13363" max="13363" width="13.140625" style="669" bestFit="1" customWidth="1"/>
    <col min="13364" max="13375" width="9.140625" style="669"/>
    <col min="13376" max="13376" width="6.85546875" style="669" bestFit="1" customWidth="1"/>
    <col min="13377" max="13377" width="11.42578125" style="669" bestFit="1" customWidth="1"/>
    <col min="13378" max="13378" width="3.5703125" style="669" bestFit="1" customWidth="1"/>
    <col min="13379" max="13379" width="7.28515625" style="669" bestFit="1" customWidth="1"/>
    <col min="13380" max="13380" width="6.42578125" style="669" bestFit="1" customWidth="1"/>
    <col min="13381" max="13381" width="5.28515625" style="669" bestFit="1" customWidth="1"/>
    <col min="13382" max="13568" width="9.140625" style="669"/>
    <col min="13569" max="13569" width="7.42578125" style="669" bestFit="1" customWidth="1"/>
    <col min="13570" max="13570" width="7.140625" style="669" bestFit="1" customWidth="1"/>
    <col min="13571" max="13571" width="16.140625" style="669" bestFit="1" customWidth="1"/>
    <col min="13572" max="13572" width="16.85546875" style="669" bestFit="1" customWidth="1"/>
    <col min="13573" max="13573" width="68.85546875" style="669" bestFit="1" customWidth="1"/>
    <col min="13574" max="13574" width="15.5703125" style="669" bestFit="1" customWidth="1"/>
    <col min="13575" max="13575" width="13.140625" style="669" bestFit="1" customWidth="1"/>
    <col min="13576" max="13576" width="14.28515625" style="669" bestFit="1" customWidth="1"/>
    <col min="13577" max="13577" width="15.7109375" style="669" bestFit="1" customWidth="1"/>
    <col min="13578" max="13578" width="16" style="669" bestFit="1" customWidth="1"/>
    <col min="13579" max="13579" width="13.5703125" style="669" bestFit="1" customWidth="1"/>
    <col min="13580" max="13580" width="20" style="669" bestFit="1" customWidth="1"/>
    <col min="13581" max="13581" width="17.5703125" style="669" bestFit="1" customWidth="1"/>
    <col min="13582" max="13582" width="12.140625" style="669" bestFit="1" customWidth="1"/>
    <col min="13583" max="13583" width="13.42578125" style="669" bestFit="1" customWidth="1"/>
    <col min="13584" max="13584" width="14.5703125" style="669" bestFit="1" customWidth="1"/>
    <col min="13585" max="13586" width="19.42578125" style="669" bestFit="1" customWidth="1"/>
    <col min="13587" max="13587" width="20" style="669" bestFit="1" customWidth="1"/>
    <col min="13588" max="13589" width="20.28515625" style="669" bestFit="1" customWidth="1"/>
    <col min="13590" max="13590" width="17.5703125" style="669" bestFit="1" customWidth="1"/>
    <col min="13591" max="13592" width="12.140625" style="669" bestFit="1" customWidth="1"/>
    <col min="13593" max="13593" width="18.7109375" style="669" bestFit="1" customWidth="1"/>
    <col min="13594" max="13594" width="22.28515625" style="669" bestFit="1" customWidth="1"/>
    <col min="13595" max="13596" width="12.28515625" style="669" bestFit="1" customWidth="1"/>
    <col min="13597" max="13597" width="18.7109375" style="669" bestFit="1" customWidth="1"/>
    <col min="13598" max="13598" width="22.28515625" style="669" bestFit="1" customWidth="1"/>
    <col min="13599" max="13600" width="13.28515625" style="669" bestFit="1" customWidth="1"/>
    <col min="13601" max="13601" width="19.7109375" style="669" bestFit="1" customWidth="1"/>
    <col min="13602" max="13602" width="23.28515625" style="669" bestFit="1" customWidth="1"/>
    <col min="13603" max="13604" width="19.85546875" style="669" bestFit="1" customWidth="1"/>
    <col min="13605" max="13605" width="26.7109375" style="669" bestFit="1" customWidth="1"/>
    <col min="13606" max="13606" width="30" style="669" bestFit="1" customWidth="1"/>
    <col min="13607" max="13608" width="22" style="669" bestFit="1" customWidth="1"/>
    <col min="13609" max="13609" width="28.42578125" style="669" bestFit="1" customWidth="1"/>
    <col min="13610" max="13610" width="32" style="669" bestFit="1" customWidth="1"/>
    <col min="13611" max="13612" width="19.42578125" style="669" bestFit="1" customWidth="1"/>
    <col min="13613" max="13613" width="26" style="669" bestFit="1" customWidth="1"/>
    <col min="13614" max="13614" width="29.42578125" style="669" bestFit="1" customWidth="1"/>
    <col min="13615" max="13615" width="11" style="669" bestFit="1" customWidth="1"/>
    <col min="13616" max="13616" width="16.85546875" style="669" bestFit="1" customWidth="1"/>
    <col min="13617" max="13617" width="12.42578125" style="669" bestFit="1" customWidth="1"/>
    <col min="13618" max="13618" width="18.140625" style="669" bestFit="1" customWidth="1"/>
    <col min="13619" max="13619" width="13.140625" style="669" bestFit="1" customWidth="1"/>
    <col min="13620" max="13631" width="9.140625" style="669"/>
    <col min="13632" max="13632" width="6.85546875" style="669" bestFit="1" customWidth="1"/>
    <col min="13633" max="13633" width="11.42578125" style="669" bestFit="1" customWidth="1"/>
    <col min="13634" max="13634" width="3.5703125" style="669" bestFit="1" customWidth="1"/>
    <col min="13635" max="13635" width="7.28515625" style="669" bestFit="1" customWidth="1"/>
    <col min="13636" max="13636" width="6.42578125" style="669" bestFit="1" customWidth="1"/>
    <col min="13637" max="13637" width="5.28515625" style="669" bestFit="1" customWidth="1"/>
    <col min="13638" max="13824" width="9.140625" style="669"/>
    <col min="13825" max="13825" width="7.42578125" style="669" bestFit="1" customWidth="1"/>
    <col min="13826" max="13826" width="7.140625" style="669" bestFit="1" customWidth="1"/>
    <col min="13827" max="13827" width="16.140625" style="669" bestFit="1" customWidth="1"/>
    <col min="13828" max="13828" width="16.85546875" style="669" bestFit="1" customWidth="1"/>
    <col min="13829" max="13829" width="68.85546875" style="669" bestFit="1" customWidth="1"/>
    <col min="13830" max="13830" width="15.5703125" style="669" bestFit="1" customWidth="1"/>
    <col min="13831" max="13831" width="13.140625" style="669" bestFit="1" customWidth="1"/>
    <col min="13832" max="13832" width="14.28515625" style="669" bestFit="1" customWidth="1"/>
    <col min="13833" max="13833" width="15.7109375" style="669" bestFit="1" customWidth="1"/>
    <col min="13834" max="13834" width="16" style="669" bestFit="1" customWidth="1"/>
    <col min="13835" max="13835" width="13.5703125" style="669" bestFit="1" customWidth="1"/>
    <col min="13836" max="13836" width="20" style="669" bestFit="1" customWidth="1"/>
    <col min="13837" max="13837" width="17.5703125" style="669" bestFit="1" customWidth="1"/>
    <col min="13838" max="13838" width="12.140625" style="669" bestFit="1" customWidth="1"/>
    <col min="13839" max="13839" width="13.42578125" style="669" bestFit="1" customWidth="1"/>
    <col min="13840" max="13840" width="14.5703125" style="669" bestFit="1" customWidth="1"/>
    <col min="13841" max="13842" width="19.42578125" style="669" bestFit="1" customWidth="1"/>
    <col min="13843" max="13843" width="20" style="669" bestFit="1" customWidth="1"/>
    <col min="13844" max="13845" width="20.28515625" style="669" bestFit="1" customWidth="1"/>
    <col min="13846" max="13846" width="17.5703125" style="669" bestFit="1" customWidth="1"/>
    <col min="13847" max="13848" width="12.140625" style="669" bestFit="1" customWidth="1"/>
    <col min="13849" max="13849" width="18.7109375" style="669" bestFit="1" customWidth="1"/>
    <col min="13850" max="13850" width="22.28515625" style="669" bestFit="1" customWidth="1"/>
    <col min="13851" max="13852" width="12.28515625" style="669" bestFit="1" customWidth="1"/>
    <col min="13853" max="13853" width="18.7109375" style="669" bestFit="1" customWidth="1"/>
    <col min="13854" max="13854" width="22.28515625" style="669" bestFit="1" customWidth="1"/>
    <col min="13855" max="13856" width="13.28515625" style="669" bestFit="1" customWidth="1"/>
    <col min="13857" max="13857" width="19.7109375" style="669" bestFit="1" customWidth="1"/>
    <col min="13858" max="13858" width="23.28515625" style="669" bestFit="1" customWidth="1"/>
    <col min="13859" max="13860" width="19.85546875" style="669" bestFit="1" customWidth="1"/>
    <col min="13861" max="13861" width="26.7109375" style="669" bestFit="1" customWidth="1"/>
    <col min="13862" max="13862" width="30" style="669" bestFit="1" customWidth="1"/>
    <col min="13863" max="13864" width="22" style="669" bestFit="1" customWidth="1"/>
    <col min="13865" max="13865" width="28.42578125" style="669" bestFit="1" customWidth="1"/>
    <col min="13866" max="13866" width="32" style="669" bestFit="1" customWidth="1"/>
    <col min="13867" max="13868" width="19.42578125" style="669" bestFit="1" customWidth="1"/>
    <col min="13869" max="13869" width="26" style="669" bestFit="1" customWidth="1"/>
    <col min="13870" max="13870" width="29.42578125" style="669" bestFit="1" customWidth="1"/>
    <col min="13871" max="13871" width="11" style="669" bestFit="1" customWidth="1"/>
    <col min="13872" max="13872" width="16.85546875" style="669" bestFit="1" customWidth="1"/>
    <col min="13873" max="13873" width="12.42578125" style="669" bestFit="1" customWidth="1"/>
    <col min="13874" max="13874" width="18.140625" style="669" bestFit="1" customWidth="1"/>
    <col min="13875" max="13875" width="13.140625" style="669" bestFit="1" customWidth="1"/>
    <col min="13876" max="13887" width="9.140625" style="669"/>
    <col min="13888" max="13888" width="6.85546875" style="669" bestFit="1" customWidth="1"/>
    <col min="13889" max="13889" width="11.42578125" style="669" bestFit="1" customWidth="1"/>
    <col min="13890" max="13890" width="3.5703125" style="669" bestFit="1" customWidth="1"/>
    <col min="13891" max="13891" width="7.28515625" style="669" bestFit="1" customWidth="1"/>
    <col min="13892" max="13892" width="6.42578125" style="669" bestFit="1" customWidth="1"/>
    <col min="13893" max="13893" width="5.28515625" style="669" bestFit="1" customWidth="1"/>
    <col min="13894" max="14080" width="9.140625" style="669"/>
    <col min="14081" max="14081" width="7.42578125" style="669" bestFit="1" customWidth="1"/>
    <col min="14082" max="14082" width="7.140625" style="669" bestFit="1" customWidth="1"/>
    <col min="14083" max="14083" width="16.140625" style="669" bestFit="1" customWidth="1"/>
    <col min="14084" max="14084" width="16.85546875" style="669" bestFit="1" customWidth="1"/>
    <col min="14085" max="14085" width="68.85546875" style="669" bestFit="1" customWidth="1"/>
    <col min="14086" max="14086" width="15.5703125" style="669" bestFit="1" customWidth="1"/>
    <col min="14087" max="14087" width="13.140625" style="669" bestFit="1" customWidth="1"/>
    <col min="14088" max="14088" width="14.28515625" style="669" bestFit="1" customWidth="1"/>
    <col min="14089" max="14089" width="15.7109375" style="669" bestFit="1" customWidth="1"/>
    <col min="14090" max="14090" width="16" style="669" bestFit="1" customWidth="1"/>
    <col min="14091" max="14091" width="13.5703125" style="669" bestFit="1" customWidth="1"/>
    <col min="14092" max="14092" width="20" style="669" bestFit="1" customWidth="1"/>
    <col min="14093" max="14093" width="17.5703125" style="669" bestFit="1" customWidth="1"/>
    <col min="14094" max="14094" width="12.140625" style="669" bestFit="1" customWidth="1"/>
    <col min="14095" max="14095" width="13.42578125" style="669" bestFit="1" customWidth="1"/>
    <col min="14096" max="14096" width="14.5703125" style="669" bestFit="1" customWidth="1"/>
    <col min="14097" max="14098" width="19.42578125" style="669" bestFit="1" customWidth="1"/>
    <col min="14099" max="14099" width="20" style="669" bestFit="1" customWidth="1"/>
    <col min="14100" max="14101" width="20.28515625" style="669" bestFit="1" customWidth="1"/>
    <col min="14102" max="14102" width="17.5703125" style="669" bestFit="1" customWidth="1"/>
    <col min="14103" max="14104" width="12.140625" style="669" bestFit="1" customWidth="1"/>
    <col min="14105" max="14105" width="18.7109375" style="669" bestFit="1" customWidth="1"/>
    <col min="14106" max="14106" width="22.28515625" style="669" bestFit="1" customWidth="1"/>
    <col min="14107" max="14108" width="12.28515625" style="669" bestFit="1" customWidth="1"/>
    <col min="14109" max="14109" width="18.7109375" style="669" bestFit="1" customWidth="1"/>
    <col min="14110" max="14110" width="22.28515625" style="669" bestFit="1" customWidth="1"/>
    <col min="14111" max="14112" width="13.28515625" style="669" bestFit="1" customWidth="1"/>
    <col min="14113" max="14113" width="19.7109375" style="669" bestFit="1" customWidth="1"/>
    <col min="14114" max="14114" width="23.28515625" style="669" bestFit="1" customWidth="1"/>
    <col min="14115" max="14116" width="19.85546875" style="669" bestFit="1" customWidth="1"/>
    <col min="14117" max="14117" width="26.7109375" style="669" bestFit="1" customWidth="1"/>
    <col min="14118" max="14118" width="30" style="669" bestFit="1" customWidth="1"/>
    <col min="14119" max="14120" width="22" style="669" bestFit="1" customWidth="1"/>
    <col min="14121" max="14121" width="28.42578125" style="669" bestFit="1" customWidth="1"/>
    <col min="14122" max="14122" width="32" style="669" bestFit="1" customWidth="1"/>
    <col min="14123" max="14124" width="19.42578125" style="669" bestFit="1" customWidth="1"/>
    <col min="14125" max="14125" width="26" style="669" bestFit="1" customWidth="1"/>
    <col min="14126" max="14126" width="29.42578125" style="669" bestFit="1" customWidth="1"/>
    <col min="14127" max="14127" width="11" style="669" bestFit="1" customWidth="1"/>
    <col min="14128" max="14128" width="16.85546875" style="669" bestFit="1" customWidth="1"/>
    <col min="14129" max="14129" width="12.42578125" style="669" bestFit="1" customWidth="1"/>
    <col min="14130" max="14130" width="18.140625" style="669" bestFit="1" customWidth="1"/>
    <col min="14131" max="14131" width="13.140625" style="669" bestFit="1" customWidth="1"/>
    <col min="14132" max="14143" width="9.140625" style="669"/>
    <col min="14144" max="14144" width="6.85546875" style="669" bestFit="1" customWidth="1"/>
    <col min="14145" max="14145" width="11.42578125" style="669" bestFit="1" customWidth="1"/>
    <col min="14146" max="14146" width="3.5703125" style="669" bestFit="1" customWidth="1"/>
    <col min="14147" max="14147" width="7.28515625" style="669" bestFit="1" customWidth="1"/>
    <col min="14148" max="14148" width="6.42578125" style="669" bestFit="1" customWidth="1"/>
    <col min="14149" max="14149" width="5.28515625" style="669" bestFit="1" customWidth="1"/>
    <col min="14150" max="14336" width="9.140625" style="669"/>
    <col min="14337" max="14337" width="7.42578125" style="669" bestFit="1" customWidth="1"/>
    <col min="14338" max="14338" width="7.140625" style="669" bestFit="1" customWidth="1"/>
    <col min="14339" max="14339" width="16.140625" style="669" bestFit="1" customWidth="1"/>
    <col min="14340" max="14340" width="16.85546875" style="669" bestFit="1" customWidth="1"/>
    <col min="14341" max="14341" width="68.85546875" style="669" bestFit="1" customWidth="1"/>
    <col min="14342" max="14342" width="15.5703125" style="669" bestFit="1" customWidth="1"/>
    <col min="14343" max="14343" width="13.140625" style="669" bestFit="1" customWidth="1"/>
    <col min="14344" max="14344" width="14.28515625" style="669" bestFit="1" customWidth="1"/>
    <col min="14345" max="14345" width="15.7109375" style="669" bestFit="1" customWidth="1"/>
    <col min="14346" max="14346" width="16" style="669" bestFit="1" customWidth="1"/>
    <col min="14347" max="14347" width="13.5703125" style="669" bestFit="1" customWidth="1"/>
    <col min="14348" max="14348" width="20" style="669" bestFit="1" customWidth="1"/>
    <col min="14349" max="14349" width="17.5703125" style="669" bestFit="1" customWidth="1"/>
    <col min="14350" max="14350" width="12.140625" style="669" bestFit="1" customWidth="1"/>
    <col min="14351" max="14351" width="13.42578125" style="669" bestFit="1" customWidth="1"/>
    <col min="14352" max="14352" width="14.5703125" style="669" bestFit="1" customWidth="1"/>
    <col min="14353" max="14354" width="19.42578125" style="669" bestFit="1" customWidth="1"/>
    <col min="14355" max="14355" width="20" style="669" bestFit="1" customWidth="1"/>
    <col min="14356" max="14357" width="20.28515625" style="669" bestFit="1" customWidth="1"/>
    <col min="14358" max="14358" width="17.5703125" style="669" bestFit="1" customWidth="1"/>
    <col min="14359" max="14360" width="12.140625" style="669" bestFit="1" customWidth="1"/>
    <col min="14361" max="14361" width="18.7109375" style="669" bestFit="1" customWidth="1"/>
    <col min="14362" max="14362" width="22.28515625" style="669" bestFit="1" customWidth="1"/>
    <col min="14363" max="14364" width="12.28515625" style="669" bestFit="1" customWidth="1"/>
    <col min="14365" max="14365" width="18.7109375" style="669" bestFit="1" customWidth="1"/>
    <col min="14366" max="14366" width="22.28515625" style="669" bestFit="1" customWidth="1"/>
    <col min="14367" max="14368" width="13.28515625" style="669" bestFit="1" customWidth="1"/>
    <col min="14369" max="14369" width="19.7109375" style="669" bestFit="1" customWidth="1"/>
    <col min="14370" max="14370" width="23.28515625" style="669" bestFit="1" customWidth="1"/>
    <col min="14371" max="14372" width="19.85546875" style="669" bestFit="1" customWidth="1"/>
    <col min="14373" max="14373" width="26.7109375" style="669" bestFit="1" customWidth="1"/>
    <col min="14374" max="14374" width="30" style="669" bestFit="1" customWidth="1"/>
    <col min="14375" max="14376" width="22" style="669" bestFit="1" customWidth="1"/>
    <col min="14377" max="14377" width="28.42578125" style="669" bestFit="1" customWidth="1"/>
    <col min="14378" max="14378" width="32" style="669" bestFit="1" customWidth="1"/>
    <col min="14379" max="14380" width="19.42578125" style="669" bestFit="1" customWidth="1"/>
    <col min="14381" max="14381" width="26" style="669" bestFit="1" customWidth="1"/>
    <col min="14382" max="14382" width="29.42578125" style="669" bestFit="1" customWidth="1"/>
    <col min="14383" max="14383" width="11" style="669" bestFit="1" customWidth="1"/>
    <col min="14384" max="14384" width="16.85546875" style="669" bestFit="1" customWidth="1"/>
    <col min="14385" max="14385" width="12.42578125" style="669" bestFit="1" customWidth="1"/>
    <col min="14386" max="14386" width="18.140625" style="669" bestFit="1" customWidth="1"/>
    <col min="14387" max="14387" width="13.140625" style="669" bestFit="1" customWidth="1"/>
    <col min="14388" max="14399" width="9.140625" style="669"/>
    <col min="14400" max="14400" width="6.85546875" style="669" bestFit="1" customWidth="1"/>
    <col min="14401" max="14401" width="11.42578125" style="669" bestFit="1" customWidth="1"/>
    <col min="14402" max="14402" width="3.5703125" style="669" bestFit="1" customWidth="1"/>
    <col min="14403" max="14403" width="7.28515625" style="669" bestFit="1" customWidth="1"/>
    <col min="14404" max="14404" width="6.42578125" style="669" bestFit="1" customWidth="1"/>
    <col min="14405" max="14405" width="5.28515625" style="669" bestFit="1" customWidth="1"/>
    <col min="14406" max="14592" width="9.140625" style="669"/>
    <col min="14593" max="14593" width="7.42578125" style="669" bestFit="1" customWidth="1"/>
    <col min="14594" max="14594" width="7.140625" style="669" bestFit="1" customWidth="1"/>
    <col min="14595" max="14595" width="16.140625" style="669" bestFit="1" customWidth="1"/>
    <col min="14596" max="14596" width="16.85546875" style="669" bestFit="1" customWidth="1"/>
    <col min="14597" max="14597" width="68.85546875" style="669" bestFit="1" customWidth="1"/>
    <col min="14598" max="14598" width="15.5703125" style="669" bestFit="1" customWidth="1"/>
    <col min="14599" max="14599" width="13.140625" style="669" bestFit="1" customWidth="1"/>
    <col min="14600" max="14600" width="14.28515625" style="669" bestFit="1" customWidth="1"/>
    <col min="14601" max="14601" width="15.7109375" style="669" bestFit="1" customWidth="1"/>
    <col min="14602" max="14602" width="16" style="669" bestFit="1" customWidth="1"/>
    <col min="14603" max="14603" width="13.5703125" style="669" bestFit="1" customWidth="1"/>
    <col min="14604" max="14604" width="20" style="669" bestFit="1" customWidth="1"/>
    <col min="14605" max="14605" width="17.5703125" style="669" bestFit="1" customWidth="1"/>
    <col min="14606" max="14606" width="12.140625" style="669" bestFit="1" customWidth="1"/>
    <col min="14607" max="14607" width="13.42578125" style="669" bestFit="1" customWidth="1"/>
    <col min="14608" max="14608" width="14.5703125" style="669" bestFit="1" customWidth="1"/>
    <col min="14609" max="14610" width="19.42578125" style="669" bestFit="1" customWidth="1"/>
    <col min="14611" max="14611" width="20" style="669" bestFit="1" customWidth="1"/>
    <col min="14612" max="14613" width="20.28515625" style="669" bestFit="1" customWidth="1"/>
    <col min="14614" max="14614" width="17.5703125" style="669" bestFit="1" customWidth="1"/>
    <col min="14615" max="14616" width="12.140625" style="669" bestFit="1" customWidth="1"/>
    <col min="14617" max="14617" width="18.7109375" style="669" bestFit="1" customWidth="1"/>
    <col min="14618" max="14618" width="22.28515625" style="669" bestFit="1" customWidth="1"/>
    <col min="14619" max="14620" width="12.28515625" style="669" bestFit="1" customWidth="1"/>
    <col min="14621" max="14621" width="18.7109375" style="669" bestFit="1" customWidth="1"/>
    <col min="14622" max="14622" width="22.28515625" style="669" bestFit="1" customWidth="1"/>
    <col min="14623" max="14624" width="13.28515625" style="669" bestFit="1" customWidth="1"/>
    <col min="14625" max="14625" width="19.7109375" style="669" bestFit="1" customWidth="1"/>
    <col min="14626" max="14626" width="23.28515625" style="669" bestFit="1" customWidth="1"/>
    <col min="14627" max="14628" width="19.85546875" style="669" bestFit="1" customWidth="1"/>
    <col min="14629" max="14629" width="26.7109375" style="669" bestFit="1" customWidth="1"/>
    <col min="14630" max="14630" width="30" style="669" bestFit="1" customWidth="1"/>
    <col min="14631" max="14632" width="22" style="669" bestFit="1" customWidth="1"/>
    <col min="14633" max="14633" width="28.42578125" style="669" bestFit="1" customWidth="1"/>
    <col min="14634" max="14634" width="32" style="669" bestFit="1" customWidth="1"/>
    <col min="14635" max="14636" width="19.42578125" style="669" bestFit="1" customWidth="1"/>
    <col min="14637" max="14637" width="26" style="669" bestFit="1" customWidth="1"/>
    <col min="14638" max="14638" width="29.42578125" style="669" bestFit="1" customWidth="1"/>
    <col min="14639" max="14639" width="11" style="669" bestFit="1" customWidth="1"/>
    <col min="14640" max="14640" width="16.85546875" style="669" bestFit="1" customWidth="1"/>
    <col min="14641" max="14641" width="12.42578125" style="669" bestFit="1" customWidth="1"/>
    <col min="14642" max="14642" width="18.140625" style="669" bestFit="1" customWidth="1"/>
    <col min="14643" max="14643" width="13.140625" style="669" bestFit="1" customWidth="1"/>
    <col min="14644" max="14655" width="9.140625" style="669"/>
    <col min="14656" max="14656" width="6.85546875" style="669" bestFit="1" customWidth="1"/>
    <col min="14657" max="14657" width="11.42578125" style="669" bestFit="1" customWidth="1"/>
    <col min="14658" max="14658" width="3.5703125" style="669" bestFit="1" customWidth="1"/>
    <col min="14659" max="14659" width="7.28515625" style="669" bestFit="1" customWidth="1"/>
    <col min="14660" max="14660" width="6.42578125" style="669" bestFit="1" customWidth="1"/>
    <col min="14661" max="14661" width="5.28515625" style="669" bestFit="1" customWidth="1"/>
    <col min="14662" max="14848" width="9.140625" style="669"/>
    <col min="14849" max="14849" width="7.42578125" style="669" bestFit="1" customWidth="1"/>
    <col min="14850" max="14850" width="7.140625" style="669" bestFit="1" customWidth="1"/>
    <col min="14851" max="14851" width="16.140625" style="669" bestFit="1" customWidth="1"/>
    <col min="14852" max="14852" width="16.85546875" style="669" bestFit="1" customWidth="1"/>
    <col min="14853" max="14853" width="68.85546875" style="669" bestFit="1" customWidth="1"/>
    <col min="14854" max="14854" width="15.5703125" style="669" bestFit="1" customWidth="1"/>
    <col min="14855" max="14855" width="13.140625" style="669" bestFit="1" customWidth="1"/>
    <col min="14856" max="14856" width="14.28515625" style="669" bestFit="1" customWidth="1"/>
    <col min="14857" max="14857" width="15.7109375" style="669" bestFit="1" customWidth="1"/>
    <col min="14858" max="14858" width="16" style="669" bestFit="1" customWidth="1"/>
    <col min="14859" max="14859" width="13.5703125" style="669" bestFit="1" customWidth="1"/>
    <col min="14860" max="14860" width="20" style="669" bestFit="1" customWidth="1"/>
    <col min="14861" max="14861" width="17.5703125" style="669" bestFit="1" customWidth="1"/>
    <col min="14862" max="14862" width="12.140625" style="669" bestFit="1" customWidth="1"/>
    <col min="14863" max="14863" width="13.42578125" style="669" bestFit="1" customWidth="1"/>
    <col min="14864" max="14864" width="14.5703125" style="669" bestFit="1" customWidth="1"/>
    <col min="14865" max="14866" width="19.42578125" style="669" bestFit="1" customWidth="1"/>
    <col min="14867" max="14867" width="20" style="669" bestFit="1" customWidth="1"/>
    <col min="14868" max="14869" width="20.28515625" style="669" bestFit="1" customWidth="1"/>
    <col min="14870" max="14870" width="17.5703125" style="669" bestFit="1" customWidth="1"/>
    <col min="14871" max="14872" width="12.140625" style="669" bestFit="1" customWidth="1"/>
    <col min="14873" max="14873" width="18.7109375" style="669" bestFit="1" customWidth="1"/>
    <col min="14874" max="14874" width="22.28515625" style="669" bestFit="1" customWidth="1"/>
    <col min="14875" max="14876" width="12.28515625" style="669" bestFit="1" customWidth="1"/>
    <col min="14877" max="14877" width="18.7109375" style="669" bestFit="1" customWidth="1"/>
    <col min="14878" max="14878" width="22.28515625" style="669" bestFit="1" customWidth="1"/>
    <col min="14879" max="14880" width="13.28515625" style="669" bestFit="1" customWidth="1"/>
    <col min="14881" max="14881" width="19.7109375" style="669" bestFit="1" customWidth="1"/>
    <col min="14882" max="14882" width="23.28515625" style="669" bestFit="1" customWidth="1"/>
    <col min="14883" max="14884" width="19.85546875" style="669" bestFit="1" customWidth="1"/>
    <col min="14885" max="14885" width="26.7109375" style="669" bestFit="1" customWidth="1"/>
    <col min="14886" max="14886" width="30" style="669" bestFit="1" customWidth="1"/>
    <col min="14887" max="14888" width="22" style="669" bestFit="1" customWidth="1"/>
    <col min="14889" max="14889" width="28.42578125" style="669" bestFit="1" customWidth="1"/>
    <col min="14890" max="14890" width="32" style="669" bestFit="1" customWidth="1"/>
    <col min="14891" max="14892" width="19.42578125" style="669" bestFit="1" customWidth="1"/>
    <col min="14893" max="14893" width="26" style="669" bestFit="1" customWidth="1"/>
    <col min="14894" max="14894" width="29.42578125" style="669" bestFit="1" customWidth="1"/>
    <col min="14895" max="14895" width="11" style="669" bestFit="1" customWidth="1"/>
    <col min="14896" max="14896" width="16.85546875" style="669" bestFit="1" customWidth="1"/>
    <col min="14897" max="14897" width="12.42578125" style="669" bestFit="1" customWidth="1"/>
    <col min="14898" max="14898" width="18.140625" style="669" bestFit="1" customWidth="1"/>
    <col min="14899" max="14899" width="13.140625" style="669" bestFit="1" customWidth="1"/>
    <col min="14900" max="14911" width="9.140625" style="669"/>
    <col min="14912" max="14912" width="6.85546875" style="669" bestFit="1" customWidth="1"/>
    <col min="14913" max="14913" width="11.42578125" style="669" bestFit="1" customWidth="1"/>
    <col min="14914" max="14914" width="3.5703125" style="669" bestFit="1" customWidth="1"/>
    <col min="14915" max="14915" width="7.28515625" style="669" bestFit="1" customWidth="1"/>
    <col min="14916" max="14916" width="6.42578125" style="669" bestFit="1" customWidth="1"/>
    <col min="14917" max="14917" width="5.28515625" style="669" bestFit="1" customWidth="1"/>
    <col min="14918" max="15104" width="9.140625" style="669"/>
    <col min="15105" max="15105" width="7.42578125" style="669" bestFit="1" customWidth="1"/>
    <col min="15106" max="15106" width="7.140625" style="669" bestFit="1" customWidth="1"/>
    <col min="15107" max="15107" width="16.140625" style="669" bestFit="1" customWidth="1"/>
    <col min="15108" max="15108" width="16.85546875" style="669" bestFit="1" customWidth="1"/>
    <col min="15109" max="15109" width="68.85546875" style="669" bestFit="1" customWidth="1"/>
    <col min="15110" max="15110" width="15.5703125" style="669" bestFit="1" customWidth="1"/>
    <col min="15111" max="15111" width="13.140625" style="669" bestFit="1" customWidth="1"/>
    <col min="15112" max="15112" width="14.28515625" style="669" bestFit="1" customWidth="1"/>
    <col min="15113" max="15113" width="15.7109375" style="669" bestFit="1" customWidth="1"/>
    <col min="15114" max="15114" width="16" style="669" bestFit="1" customWidth="1"/>
    <col min="15115" max="15115" width="13.5703125" style="669" bestFit="1" customWidth="1"/>
    <col min="15116" max="15116" width="20" style="669" bestFit="1" customWidth="1"/>
    <col min="15117" max="15117" width="17.5703125" style="669" bestFit="1" customWidth="1"/>
    <col min="15118" max="15118" width="12.140625" style="669" bestFit="1" customWidth="1"/>
    <col min="15119" max="15119" width="13.42578125" style="669" bestFit="1" customWidth="1"/>
    <col min="15120" max="15120" width="14.5703125" style="669" bestFit="1" customWidth="1"/>
    <col min="15121" max="15122" width="19.42578125" style="669" bestFit="1" customWidth="1"/>
    <col min="15123" max="15123" width="20" style="669" bestFit="1" customWidth="1"/>
    <col min="15124" max="15125" width="20.28515625" style="669" bestFit="1" customWidth="1"/>
    <col min="15126" max="15126" width="17.5703125" style="669" bestFit="1" customWidth="1"/>
    <col min="15127" max="15128" width="12.140625" style="669" bestFit="1" customWidth="1"/>
    <col min="15129" max="15129" width="18.7109375" style="669" bestFit="1" customWidth="1"/>
    <col min="15130" max="15130" width="22.28515625" style="669" bestFit="1" customWidth="1"/>
    <col min="15131" max="15132" width="12.28515625" style="669" bestFit="1" customWidth="1"/>
    <col min="15133" max="15133" width="18.7109375" style="669" bestFit="1" customWidth="1"/>
    <col min="15134" max="15134" width="22.28515625" style="669" bestFit="1" customWidth="1"/>
    <col min="15135" max="15136" width="13.28515625" style="669" bestFit="1" customWidth="1"/>
    <col min="15137" max="15137" width="19.7109375" style="669" bestFit="1" customWidth="1"/>
    <col min="15138" max="15138" width="23.28515625" style="669" bestFit="1" customWidth="1"/>
    <col min="15139" max="15140" width="19.85546875" style="669" bestFit="1" customWidth="1"/>
    <col min="15141" max="15141" width="26.7109375" style="669" bestFit="1" customWidth="1"/>
    <col min="15142" max="15142" width="30" style="669" bestFit="1" customWidth="1"/>
    <col min="15143" max="15144" width="22" style="669" bestFit="1" customWidth="1"/>
    <col min="15145" max="15145" width="28.42578125" style="669" bestFit="1" customWidth="1"/>
    <col min="15146" max="15146" width="32" style="669" bestFit="1" customWidth="1"/>
    <col min="15147" max="15148" width="19.42578125" style="669" bestFit="1" customWidth="1"/>
    <col min="15149" max="15149" width="26" style="669" bestFit="1" customWidth="1"/>
    <col min="15150" max="15150" width="29.42578125" style="669" bestFit="1" customWidth="1"/>
    <col min="15151" max="15151" width="11" style="669" bestFit="1" customWidth="1"/>
    <col min="15152" max="15152" width="16.85546875" style="669" bestFit="1" customWidth="1"/>
    <col min="15153" max="15153" width="12.42578125" style="669" bestFit="1" customWidth="1"/>
    <col min="15154" max="15154" width="18.140625" style="669" bestFit="1" customWidth="1"/>
    <col min="15155" max="15155" width="13.140625" style="669" bestFit="1" customWidth="1"/>
    <col min="15156" max="15167" width="9.140625" style="669"/>
    <col min="15168" max="15168" width="6.85546875" style="669" bestFit="1" customWidth="1"/>
    <col min="15169" max="15169" width="11.42578125" style="669" bestFit="1" customWidth="1"/>
    <col min="15170" max="15170" width="3.5703125" style="669" bestFit="1" customWidth="1"/>
    <col min="15171" max="15171" width="7.28515625" style="669" bestFit="1" customWidth="1"/>
    <col min="15172" max="15172" width="6.42578125" style="669" bestFit="1" customWidth="1"/>
    <col min="15173" max="15173" width="5.28515625" style="669" bestFit="1" customWidth="1"/>
    <col min="15174" max="15360" width="9.140625" style="669"/>
    <col min="15361" max="15361" width="7.42578125" style="669" bestFit="1" customWidth="1"/>
    <col min="15362" max="15362" width="7.140625" style="669" bestFit="1" customWidth="1"/>
    <col min="15363" max="15363" width="16.140625" style="669" bestFit="1" customWidth="1"/>
    <col min="15364" max="15364" width="16.85546875" style="669" bestFit="1" customWidth="1"/>
    <col min="15365" max="15365" width="68.85546875" style="669" bestFit="1" customWidth="1"/>
    <col min="15366" max="15366" width="15.5703125" style="669" bestFit="1" customWidth="1"/>
    <col min="15367" max="15367" width="13.140625" style="669" bestFit="1" customWidth="1"/>
    <col min="15368" max="15368" width="14.28515625" style="669" bestFit="1" customWidth="1"/>
    <col min="15369" max="15369" width="15.7109375" style="669" bestFit="1" customWidth="1"/>
    <col min="15370" max="15370" width="16" style="669" bestFit="1" customWidth="1"/>
    <col min="15371" max="15371" width="13.5703125" style="669" bestFit="1" customWidth="1"/>
    <col min="15372" max="15372" width="20" style="669" bestFit="1" customWidth="1"/>
    <col min="15373" max="15373" width="17.5703125" style="669" bestFit="1" customWidth="1"/>
    <col min="15374" max="15374" width="12.140625" style="669" bestFit="1" customWidth="1"/>
    <col min="15375" max="15375" width="13.42578125" style="669" bestFit="1" customWidth="1"/>
    <col min="15376" max="15376" width="14.5703125" style="669" bestFit="1" customWidth="1"/>
    <col min="15377" max="15378" width="19.42578125" style="669" bestFit="1" customWidth="1"/>
    <col min="15379" max="15379" width="20" style="669" bestFit="1" customWidth="1"/>
    <col min="15380" max="15381" width="20.28515625" style="669" bestFit="1" customWidth="1"/>
    <col min="15382" max="15382" width="17.5703125" style="669" bestFit="1" customWidth="1"/>
    <col min="15383" max="15384" width="12.140625" style="669" bestFit="1" customWidth="1"/>
    <col min="15385" max="15385" width="18.7109375" style="669" bestFit="1" customWidth="1"/>
    <col min="15386" max="15386" width="22.28515625" style="669" bestFit="1" customWidth="1"/>
    <col min="15387" max="15388" width="12.28515625" style="669" bestFit="1" customWidth="1"/>
    <col min="15389" max="15389" width="18.7109375" style="669" bestFit="1" customWidth="1"/>
    <col min="15390" max="15390" width="22.28515625" style="669" bestFit="1" customWidth="1"/>
    <col min="15391" max="15392" width="13.28515625" style="669" bestFit="1" customWidth="1"/>
    <col min="15393" max="15393" width="19.7109375" style="669" bestFit="1" customWidth="1"/>
    <col min="15394" max="15394" width="23.28515625" style="669" bestFit="1" customWidth="1"/>
    <col min="15395" max="15396" width="19.85546875" style="669" bestFit="1" customWidth="1"/>
    <col min="15397" max="15397" width="26.7109375" style="669" bestFit="1" customWidth="1"/>
    <col min="15398" max="15398" width="30" style="669" bestFit="1" customWidth="1"/>
    <col min="15399" max="15400" width="22" style="669" bestFit="1" customWidth="1"/>
    <col min="15401" max="15401" width="28.42578125" style="669" bestFit="1" customWidth="1"/>
    <col min="15402" max="15402" width="32" style="669" bestFit="1" customWidth="1"/>
    <col min="15403" max="15404" width="19.42578125" style="669" bestFit="1" customWidth="1"/>
    <col min="15405" max="15405" width="26" style="669" bestFit="1" customWidth="1"/>
    <col min="15406" max="15406" width="29.42578125" style="669" bestFit="1" customWidth="1"/>
    <col min="15407" max="15407" width="11" style="669" bestFit="1" customWidth="1"/>
    <col min="15408" max="15408" width="16.85546875" style="669" bestFit="1" customWidth="1"/>
    <col min="15409" max="15409" width="12.42578125" style="669" bestFit="1" customWidth="1"/>
    <col min="15410" max="15410" width="18.140625" style="669" bestFit="1" customWidth="1"/>
    <col min="15411" max="15411" width="13.140625" style="669" bestFit="1" customWidth="1"/>
    <col min="15412" max="15423" width="9.140625" style="669"/>
    <col min="15424" max="15424" width="6.85546875" style="669" bestFit="1" customWidth="1"/>
    <col min="15425" max="15425" width="11.42578125" style="669" bestFit="1" customWidth="1"/>
    <col min="15426" max="15426" width="3.5703125" style="669" bestFit="1" customWidth="1"/>
    <col min="15427" max="15427" width="7.28515625" style="669" bestFit="1" customWidth="1"/>
    <col min="15428" max="15428" width="6.42578125" style="669" bestFit="1" customWidth="1"/>
    <col min="15429" max="15429" width="5.28515625" style="669" bestFit="1" customWidth="1"/>
    <col min="15430" max="15616" width="9.140625" style="669"/>
    <col min="15617" max="15617" width="7.42578125" style="669" bestFit="1" customWidth="1"/>
    <col min="15618" max="15618" width="7.140625" style="669" bestFit="1" customWidth="1"/>
    <col min="15619" max="15619" width="16.140625" style="669" bestFit="1" customWidth="1"/>
    <col min="15620" max="15620" width="16.85546875" style="669" bestFit="1" customWidth="1"/>
    <col min="15621" max="15621" width="68.85546875" style="669" bestFit="1" customWidth="1"/>
    <col min="15622" max="15622" width="15.5703125" style="669" bestFit="1" customWidth="1"/>
    <col min="15623" max="15623" width="13.140625" style="669" bestFit="1" customWidth="1"/>
    <col min="15624" max="15624" width="14.28515625" style="669" bestFit="1" customWidth="1"/>
    <col min="15625" max="15625" width="15.7109375" style="669" bestFit="1" customWidth="1"/>
    <col min="15626" max="15626" width="16" style="669" bestFit="1" customWidth="1"/>
    <col min="15627" max="15627" width="13.5703125" style="669" bestFit="1" customWidth="1"/>
    <col min="15628" max="15628" width="20" style="669" bestFit="1" customWidth="1"/>
    <col min="15629" max="15629" width="17.5703125" style="669" bestFit="1" customWidth="1"/>
    <col min="15630" max="15630" width="12.140625" style="669" bestFit="1" customWidth="1"/>
    <col min="15631" max="15631" width="13.42578125" style="669" bestFit="1" customWidth="1"/>
    <col min="15632" max="15632" width="14.5703125" style="669" bestFit="1" customWidth="1"/>
    <col min="15633" max="15634" width="19.42578125" style="669" bestFit="1" customWidth="1"/>
    <col min="15635" max="15635" width="20" style="669" bestFit="1" customWidth="1"/>
    <col min="15636" max="15637" width="20.28515625" style="669" bestFit="1" customWidth="1"/>
    <col min="15638" max="15638" width="17.5703125" style="669" bestFit="1" customWidth="1"/>
    <col min="15639" max="15640" width="12.140625" style="669" bestFit="1" customWidth="1"/>
    <col min="15641" max="15641" width="18.7109375" style="669" bestFit="1" customWidth="1"/>
    <col min="15642" max="15642" width="22.28515625" style="669" bestFit="1" customWidth="1"/>
    <col min="15643" max="15644" width="12.28515625" style="669" bestFit="1" customWidth="1"/>
    <col min="15645" max="15645" width="18.7109375" style="669" bestFit="1" customWidth="1"/>
    <col min="15646" max="15646" width="22.28515625" style="669" bestFit="1" customWidth="1"/>
    <col min="15647" max="15648" width="13.28515625" style="669" bestFit="1" customWidth="1"/>
    <col min="15649" max="15649" width="19.7109375" style="669" bestFit="1" customWidth="1"/>
    <col min="15650" max="15650" width="23.28515625" style="669" bestFit="1" customWidth="1"/>
    <col min="15651" max="15652" width="19.85546875" style="669" bestFit="1" customWidth="1"/>
    <col min="15653" max="15653" width="26.7109375" style="669" bestFit="1" customWidth="1"/>
    <col min="15654" max="15654" width="30" style="669" bestFit="1" customWidth="1"/>
    <col min="15655" max="15656" width="22" style="669" bestFit="1" customWidth="1"/>
    <col min="15657" max="15657" width="28.42578125" style="669" bestFit="1" customWidth="1"/>
    <col min="15658" max="15658" width="32" style="669" bestFit="1" customWidth="1"/>
    <col min="15659" max="15660" width="19.42578125" style="669" bestFit="1" customWidth="1"/>
    <col min="15661" max="15661" width="26" style="669" bestFit="1" customWidth="1"/>
    <col min="15662" max="15662" width="29.42578125" style="669" bestFit="1" customWidth="1"/>
    <col min="15663" max="15663" width="11" style="669" bestFit="1" customWidth="1"/>
    <col min="15664" max="15664" width="16.85546875" style="669" bestFit="1" customWidth="1"/>
    <col min="15665" max="15665" width="12.42578125" style="669" bestFit="1" customWidth="1"/>
    <col min="15666" max="15666" width="18.140625" style="669" bestFit="1" customWidth="1"/>
    <col min="15667" max="15667" width="13.140625" style="669" bestFit="1" customWidth="1"/>
    <col min="15668" max="15679" width="9.140625" style="669"/>
    <col min="15680" max="15680" width="6.85546875" style="669" bestFit="1" customWidth="1"/>
    <col min="15681" max="15681" width="11.42578125" style="669" bestFit="1" customWidth="1"/>
    <col min="15682" max="15682" width="3.5703125" style="669" bestFit="1" customWidth="1"/>
    <col min="15683" max="15683" width="7.28515625" style="669" bestFit="1" customWidth="1"/>
    <col min="15684" max="15684" width="6.42578125" style="669" bestFit="1" customWidth="1"/>
    <col min="15685" max="15685" width="5.28515625" style="669" bestFit="1" customWidth="1"/>
    <col min="15686" max="15872" width="9.140625" style="669"/>
    <col min="15873" max="15873" width="7.42578125" style="669" bestFit="1" customWidth="1"/>
    <col min="15874" max="15874" width="7.140625" style="669" bestFit="1" customWidth="1"/>
    <col min="15875" max="15875" width="16.140625" style="669" bestFit="1" customWidth="1"/>
    <col min="15876" max="15876" width="16.85546875" style="669" bestFit="1" customWidth="1"/>
    <col min="15877" max="15877" width="68.85546875" style="669" bestFit="1" customWidth="1"/>
    <col min="15878" max="15878" width="15.5703125" style="669" bestFit="1" customWidth="1"/>
    <col min="15879" max="15879" width="13.140625" style="669" bestFit="1" customWidth="1"/>
    <col min="15880" max="15880" width="14.28515625" style="669" bestFit="1" customWidth="1"/>
    <col min="15881" max="15881" width="15.7109375" style="669" bestFit="1" customWidth="1"/>
    <col min="15882" max="15882" width="16" style="669" bestFit="1" customWidth="1"/>
    <col min="15883" max="15883" width="13.5703125" style="669" bestFit="1" customWidth="1"/>
    <col min="15884" max="15884" width="20" style="669" bestFit="1" customWidth="1"/>
    <col min="15885" max="15885" width="17.5703125" style="669" bestFit="1" customWidth="1"/>
    <col min="15886" max="15886" width="12.140625" style="669" bestFit="1" customWidth="1"/>
    <col min="15887" max="15887" width="13.42578125" style="669" bestFit="1" customWidth="1"/>
    <col min="15888" max="15888" width="14.5703125" style="669" bestFit="1" customWidth="1"/>
    <col min="15889" max="15890" width="19.42578125" style="669" bestFit="1" customWidth="1"/>
    <col min="15891" max="15891" width="20" style="669" bestFit="1" customWidth="1"/>
    <col min="15892" max="15893" width="20.28515625" style="669" bestFit="1" customWidth="1"/>
    <col min="15894" max="15894" width="17.5703125" style="669" bestFit="1" customWidth="1"/>
    <col min="15895" max="15896" width="12.140625" style="669" bestFit="1" customWidth="1"/>
    <col min="15897" max="15897" width="18.7109375" style="669" bestFit="1" customWidth="1"/>
    <col min="15898" max="15898" width="22.28515625" style="669" bestFit="1" customWidth="1"/>
    <col min="15899" max="15900" width="12.28515625" style="669" bestFit="1" customWidth="1"/>
    <col min="15901" max="15901" width="18.7109375" style="669" bestFit="1" customWidth="1"/>
    <col min="15902" max="15902" width="22.28515625" style="669" bestFit="1" customWidth="1"/>
    <col min="15903" max="15904" width="13.28515625" style="669" bestFit="1" customWidth="1"/>
    <col min="15905" max="15905" width="19.7109375" style="669" bestFit="1" customWidth="1"/>
    <col min="15906" max="15906" width="23.28515625" style="669" bestFit="1" customWidth="1"/>
    <col min="15907" max="15908" width="19.85546875" style="669" bestFit="1" customWidth="1"/>
    <col min="15909" max="15909" width="26.7109375" style="669" bestFit="1" customWidth="1"/>
    <col min="15910" max="15910" width="30" style="669" bestFit="1" customWidth="1"/>
    <col min="15911" max="15912" width="22" style="669" bestFit="1" customWidth="1"/>
    <col min="15913" max="15913" width="28.42578125" style="669" bestFit="1" customWidth="1"/>
    <col min="15914" max="15914" width="32" style="669" bestFit="1" customWidth="1"/>
    <col min="15915" max="15916" width="19.42578125" style="669" bestFit="1" customWidth="1"/>
    <col min="15917" max="15917" width="26" style="669" bestFit="1" customWidth="1"/>
    <col min="15918" max="15918" width="29.42578125" style="669" bestFit="1" customWidth="1"/>
    <col min="15919" max="15919" width="11" style="669" bestFit="1" customWidth="1"/>
    <col min="15920" max="15920" width="16.85546875" style="669" bestFit="1" customWidth="1"/>
    <col min="15921" max="15921" width="12.42578125" style="669" bestFit="1" customWidth="1"/>
    <col min="15922" max="15922" width="18.140625" style="669" bestFit="1" customWidth="1"/>
    <col min="15923" max="15923" width="13.140625" style="669" bestFit="1" customWidth="1"/>
    <col min="15924" max="15935" width="9.140625" style="669"/>
    <col min="15936" max="15936" width="6.85546875" style="669" bestFit="1" customWidth="1"/>
    <col min="15937" max="15937" width="11.42578125" style="669" bestFit="1" customWidth="1"/>
    <col min="15938" max="15938" width="3.5703125" style="669" bestFit="1" customWidth="1"/>
    <col min="15939" max="15939" width="7.28515625" style="669" bestFit="1" customWidth="1"/>
    <col min="15940" max="15940" width="6.42578125" style="669" bestFit="1" customWidth="1"/>
    <col min="15941" max="15941" width="5.28515625" style="669" bestFit="1" customWidth="1"/>
    <col min="15942" max="16128" width="9.140625" style="669"/>
    <col min="16129" max="16129" width="7.42578125" style="669" bestFit="1" customWidth="1"/>
    <col min="16130" max="16130" width="7.140625" style="669" bestFit="1" customWidth="1"/>
    <col min="16131" max="16131" width="16.140625" style="669" bestFit="1" customWidth="1"/>
    <col min="16132" max="16132" width="16.85546875" style="669" bestFit="1" customWidth="1"/>
    <col min="16133" max="16133" width="68.85546875" style="669" bestFit="1" customWidth="1"/>
    <col min="16134" max="16134" width="15.5703125" style="669" bestFit="1" customWidth="1"/>
    <col min="16135" max="16135" width="13.140625" style="669" bestFit="1" customWidth="1"/>
    <col min="16136" max="16136" width="14.28515625" style="669" bestFit="1" customWidth="1"/>
    <col min="16137" max="16137" width="15.7109375" style="669" bestFit="1" customWidth="1"/>
    <col min="16138" max="16138" width="16" style="669" bestFit="1" customWidth="1"/>
    <col min="16139" max="16139" width="13.5703125" style="669" bestFit="1" customWidth="1"/>
    <col min="16140" max="16140" width="20" style="669" bestFit="1" customWidth="1"/>
    <col min="16141" max="16141" width="17.5703125" style="669" bestFit="1" customWidth="1"/>
    <col min="16142" max="16142" width="12.140625" style="669" bestFit="1" customWidth="1"/>
    <col min="16143" max="16143" width="13.42578125" style="669" bestFit="1" customWidth="1"/>
    <col min="16144" max="16144" width="14.5703125" style="669" bestFit="1" customWidth="1"/>
    <col min="16145" max="16146" width="19.42578125" style="669" bestFit="1" customWidth="1"/>
    <col min="16147" max="16147" width="20" style="669" bestFit="1" customWidth="1"/>
    <col min="16148" max="16149" width="20.28515625" style="669" bestFit="1" customWidth="1"/>
    <col min="16150" max="16150" width="17.5703125" style="669" bestFit="1" customWidth="1"/>
    <col min="16151" max="16152" width="12.140625" style="669" bestFit="1" customWidth="1"/>
    <col min="16153" max="16153" width="18.7109375" style="669" bestFit="1" customWidth="1"/>
    <col min="16154" max="16154" width="22.28515625" style="669" bestFit="1" customWidth="1"/>
    <col min="16155" max="16156" width="12.28515625" style="669" bestFit="1" customWidth="1"/>
    <col min="16157" max="16157" width="18.7109375" style="669" bestFit="1" customWidth="1"/>
    <col min="16158" max="16158" width="22.28515625" style="669" bestFit="1" customWidth="1"/>
    <col min="16159" max="16160" width="13.28515625" style="669" bestFit="1" customWidth="1"/>
    <col min="16161" max="16161" width="19.7109375" style="669" bestFit="1" customWidth="1"/>
    <col min="16162" max="16162" width="23.28515625" style="669" bestFit="1" customWidth="1"/>
    <col min="16163" max="16164" width="19.85546875" style="669" bestFit="1" customWidth="1"/>
    <col min="16165" max="16165" width="26.7109375" style="669" bestFit="1" customWidth="1"/>
    <col min="16166" max="16166" width="30" style="669" bestFit="1" customWidth="1"/>
    <col min="16167" max="16168" width="22" style="669" bestFit="1" customWidth="1"/>
    <col min="16169" max="16169" width="28.42578125" style="669" bestFit="1" customWidth="1"/>
    <col min="16170" max="16170" width="32" style="669" bestFit="1" customWidth="1"/>
    <col min="16171" max="16172" width="19.42578125" style="669" bestFit="1" customWidth="1"/>
    <col min="16173" max="16173" width="26" style="669" bestFit="1" customWidth="1"/>
    <col min="16174" max="16174" width="29.42578125" style="669" bestFit="1" customWidth="1"/>
    <col min="16175" max="16175" width="11" style="669" bestFit="1" customWidth="1"/>
    <col min="16176" max="16176" width="16.85546875" style="669" bestFit="1" customWidth="1"/>
    <col min="16177" max="16177" width="12.42578125" style="669" bestFit="1" customWidth="1"/>
    <col min="16178" max="16178" width="18.140625" style="669" bestFit="1" customWidth="1"/>
    <col min="16179" max="16179" width="13.140625" style="669" bestFit="1" customWidth="1"/>
    <col min="16180" max="16191" width="9.140625" style="669"/>
    <col min="16192" max="16192" width="6.85546875" style="669" bestFit="1" customWidth="1"/>
    <col min="16193" max="16193" width="11.42578125" style="669" bestFit="1" customWidth="1"/>
    <col min="16194" max="16194" width="3.5703125" style="669" bestFit="1" customWidth="1"/>
    <col min="16195" max="16195" width="7.28515625" style="669" bestFit="1" customWidth="1"/>
    <col min="16196" max="16196" width="6.42578125" style="669" bestFit="1" customWidth="1"/>
    <col min="16197" max="16197" width="5.28515625" style="669" bestFit="1" customWidth="1"/>
    <col min="16198" max="16384" width="9.140625" style="669"/>
  </cols>
  <sheetData>
    <row r="1" spans="1:69" s="658" customFormat="1">
      <c r="A1" s="670" t="s">
        <v>1962</v>
      </c>
      <c r="B1" s="670"/>
      <c r="C1" s="670"/>
      <c r="D1" s="671">
        <v>1</v>
      </c>
      <c r="E1" s="672">
        <v>2</v>
      </c>
      <c r="F1" s="671">
        <v>3</v>
      </c>
      <c r="G1" s="672">
        <v>4</v>
      </c>
      <c r="H1" s="671">
        <v>5</v>
      </c>
      <c r="I1" s="672">
        <v>6</v>
      </c>
      <c r="J1" s="671">
        <v>7</v>
      </c>
      <c r="K1" s="672">
        <v>8</v>
      </c>
      <c r="L1" s="671">
        <v>9</v>
      </c>
      <c r="M1" s="672">
        <v>10</v>
      </c>
      <c r="N1" s="671">
        <v>11</v>
      </c>
      <c r="O1" s="672">
        <v>12</v>
      </c>
      <c r="P1" s="671">
        <v>13</v>
      </c>
      <c r="Q1" s="672">
        <v>14</v>
      </c>
      <c r="R1" s="671">
        <v>15</v>
      </c>
      <c r="S1" s="672">
        <v>16</v>
      </c>
      <c r="T1" s="671">
        <v>17</v>
      </c>
      <c r="U1" s="672">
        <v>18</v>
      </c>
      <c r="V1" s="671">
        <v>19</v>
      </c>
      <c r="W1" s="672">
        <v>20</v>
      </c>
      <c r="X1" s="671">
        <v>21</v>
      </c>
      <c r="Y1" s="673">
        <v>22</v>
      </c>
      <c r="Z1" s="675">
        <v>23</v>
      </c>
      <c r="AA1" s="674">
        <v>24</v>
      </c>
      <c r="AB1" s="671">
        <v>25</v>
      </c>
      <c r="AC1" s="673">
        <v>26</v>
      </c>
      <c r="AD1" s="675">
        <v>27</v>
      </c>
      <c r="AE1" s="674">
        <v>28</v>
      </c>
      <c r="AF1" s="671">
        <v>29</v>
      </c>
      <c r="AG1" s="673">
        <v>30</v>
      </c>
      <c r="AH1" s="675">
        <v>31</v>
      </c>
      <c r="AI1" s="674">
        <v>32</v>
      </c>
      <c r="AJ1" s="671">
        <v>33</v>
      </c>
      <c r="AK1" s="673">
        <v>34</v>
      </c>
      <c r="AL1" s="675">
        <v>35</v>
      </c>
      <c r="AM1" s="674">
        <v>36</v>
      </c>
      <c r="AN1" s="671">
        <v>37</v>
      </c>
      <c r="AO1" s="673">
        <v>38</v>
      </c>
      <c r="AP1" s="675">
        <v>39</v>
      </c>
      <c r="AQ1" s="674">
        <v>40</v>
      </c>
      <c r="AR1" s="671">
        <v>41</v>
      </c>
      <c r="AS1" s="673">
        <v>42</v>
      </c>
      <c r="AT1" s="675">
        <v>43</v>
      </c>
      <c r="AU1" s="674">
        <v>44</v>
      </c>
      <c r="AV1" s="680">
        <v>45</v>
      </c>
      <c r="AW1" s="676">
        <v>46</v>
      </c>
      <c r="AX1" s="682">
        <v>47</v>
      </c>
      <c r="AY1" s="676">
        <v>48</v>
      </c>
      <c r="AZ1" s="681">
        <v>49</v>
      </c>
      <c r="BA1" s="672">
        <v>50</v>
      </c>
      <c r="BB1" s="671">
        <v>51</v>
      </c>
      <c r="BC1" s="672">
        <v>52</v>
      </c>
      <c r="BD1" s="671">
        <v>53</v>
      </c>
      <c r="BE1" s="672">
        <v>54</v>
      </c>
      <c r="BF1" s="671">
        <v>55</v>
      </c>
      <c r="BG1" s="672">
        <v>56</v>
      </c>
      <c r="BH1" s="671">
        <v>57</v>
      </c>
      <c r="BI1" s="672">
        <v>58</v>
      </c>
      <c r="BJ1" s="671">
        <v>59</v>
      </c>
      <c r="BK1" s="672">
        <v>60</v>
      </c>
      <c r="BL1" s="671">
        <v>61</v>
      </c>
      <c r="BM1" s="672">
        <v>62</v>
      </c>
      <c r="BN1" s="671">
        <v>63</v>
      </c>
      <c r="BO1" s="672">
        <v>64</v>
      </c>
      <c r="BP1" s="671">
        <v>65</v>
      </c>
      <c r="BQ1" s="672">
        <v>66</v>
      </c>
    </row>
    <row r="2" spans="1:69" s="658" customFormat="1" ht="21" customHeight="1">
      <c r="A2" s="661" t="s">
        <v>1418</v>
      </c>
      <c r="B2" s="661"/>
      <c r="C2" s="661"/>
      <c r="D2" s="661"/>
      <c r="F2" s="659"/>
      <c r="G2" s="659"/>
      <c r="H2" s="659"/>
      <c r="I2" s="659"/>
      <c r="J2" s="659"/>
      <c r="K2" s="659"/>
      <c r="L2" s="659"/>
      <c r="M2" s="659"/>
      <c r="N2" s="659"/>
      <c r="O2" s="659"/>
      <c r="P2" s="659"/>
      <c r="Q2" s="659"/>
      <c r="R2" s="659"/>
      <c r="S2" s="659"/>
      <c r="T2" s="659"/>
      <c r="U2" s="659"/>
      <c r="V2" s="659"/>
      <c r="W2" s="659"/>
      <c r="X2" s="659"/>
      <c r="Y2" s="659"/>
      <c r="Z2" s="676"/>
      <c r="AA2" s="659"/>
      <c r="AB2" s="659"/>
      <c r="AC2" s="659"/>
      <c r="AD2" s="676"/>
      <c r="AE2" s="659"/>
      <c r="AF2" s="659"/>
      <c r="AG2" s="659"/>
      <c r="AH2" s="676"/>
      <c r="AI2" s="659"/>
      <c r="AJ2" s="659"/>
      <c r="AK2" s="659"/>
      <c r="AL2" s="676"/>
      <c r="AM2" s="659"/>
      <c r="AN2" s="659"/>
      <c r="AO2" s="659"/>
      <c r="AP2" s="676"/>
      <c r="AQ2" s="659"/>
      <c r="AR2" s="659"/>
      <c r="AS2" s="659"/>
      <c r="AT2" s="676"/>
      <c r="AU2" s="659"/>
      <c r="AV2" s="659"/>
      <c r="AW2" s="676"/>
      <c r="AX2" s="659"/>
      <c r="AY2" s="676"/>
      <c r="AZ2" s="659"/>
      <c r="BA2" s="659"/>
      <c r="BB2" s="659"/>
      <c r="BC2" s="659"/>
      <c r="BD2" s="659"/>
      <c r="BE2" s="659"/>
      <c r="BF2" s="659"/>
      <c r="BG2" s="659"/>
      <c r="BH2" s="659"/>
      <c r="BI2" s="659"/>
      <c r="BJ2" s="659"/>
      <c r="BK2" s="659"/>
      <c r="BL2" s="659"/>
      <c r="BM2" s="660"/>
      <c r="BN2" s="660"/>
      <c r="BO2" s="659"/>
      <c r="BP2" s="659"/>
    </row>
    <row r="3" spans="1:69" s="658" customFormat="1" ht="54" customHeight="1">
      <c r="A3" s="662" t="s">
        <v>1419</v>
      </c>
      <c r="B3" s="663" t="s">
        <v>1376</v>
      </c>
      <c r="C3" s="663" t="s">
        <v>1377</v>
      </c>
      <c r="D3" s="663" t="s">
        <v>30</v>
      </c>
      <c r="E3" s="663" t="s">
        <v>31</v>
      </c>
      <c r="F3" s="664" t="s">
        <v>1963</v>
      </c>
      <c r="G3" s="664" t="s">
        <v>1964</v>
      </c>
      <c r="H3" s="664" t="s">
        <v>1965</v>
      </c>
      <c r="I3" s="664" t="s">
        <v>1966</v>
      </c>
      <c r="J3" s="665" t="s">
        <v>174</v>
      </c>
      <c r="K3" s="665" t="s">
        <v>175</v>
      </c>
      <c r="L3" s="665" t="s">
        <v>176</v>
      </c>
      <c r="M3" s="665" t="s">
        <v>177</v>
      </c>
      <c r="N3" s="665" t="s">
        <v>136</v>
      </c>
      <c r="O3" s="665" t="s">
        <v>1420</v>
      </c>
      <c r="P3" s="665" t="s">
        <v>179</v>
      </c>
      <c r="Q3" s="665" t="s">
        <v>1351</v>
      </c>
      <c r="R3" s="665" t="s">
        <v>1797</v>
      </c>
      <c r="S3" s="665" t="s">
        <v>182</v>
      </c>
      <c r="T3" s="665" t="s">
        <v>1352</v>
      </c>
      <c r="U3" s="665" t="s">
        <v>1798</v>
      </c>
      <c r="V3" s="665" t="s">
        <v>185</v>
      </c>
      <c r="W3" s="665" t="s">
        <v>1422</v>
      </c>
      <c r="X3" s="665" t="s">
        <v>1967</v>
      </c>
      <c r="Y3" s="665" t="s">
        <v>1423</v>
      </c>
      <c r="Z3" s="677" t="s">
        <v>1968</v>
      </c>
      <c r="AA3" s="665" t="s">
        <v>1426</v>
      </c>
      <c r="AB3" s="665" t="s">
        <v>1969</v>
      </c>
      <c r="AC3" s="665" t="s">
        <v>1427</v>
      </c>
      <c r="AD3" s="677" t="s">
        <v>1970</v>
      </c>
      <c r="AE3" s="665" t="s">
        <v>1430</v>
      </c>
      <c r="AF3" s="665" t="s">
        <v>1971</v>
      </c>
      <c r="AG3" s="665" t="s">
        <v>1431</v>
      </c>
      <c r="AH3" s="677" t="s">
        <v>1972</v>
      </c>
      <c r="AI3" s="665" t="s">
        <v>1434</v>
      </c>
      <c r="AJ3" s="665" t="s">
        <v>1973</v>
      </c>
      <c r="AK3" s="665" t="s">
        <v>1435</v>
      </c>
      <c r="AL3" s="677" t="s">
        <v>1974</v>
      </c>
      <c r="AM3" s="665" t="s">
        <v>1438</v>
      </c>
      <c r="AN3" s="665" t="s">
        <v>1975</v>
      </c>
      <c r="AO3" s="665" t="s">
        <v>1439</v>
      </c>
      <c r="AP3" s="677" t="s">
        <v>1976</v>
      </c>
      <c r="AQ3" s="665" t="s">
        <v>1442</v>
      </c>
      <c r="AR3" s="665" t="s">
        <v>1977</v>
      </c>
      <c r="AS3" s="665" t="s">
        <v>1443</v>
      </c>
      <c r="AT3" s="677" t="s">
        <v>1978</v>
      </c>
      <c r="AU3" s="665" t="s">
        <v>1445</v>
      </c>
      <c r="AV3" s="665" t="s">
        <v>1446</v>
      </c>
      <c r="AW3" s="677" t="s">
        <v>1447</v>
      </c>
      <c r="AX3" s="665" t="s">
        <v>1448</v>
      </c>
      <c r="AY3" s="677" t="s">
        <v>1799</v>
      </c>
      <c r="AZ3" s="665" t="s">
        <v>1340</v>
      </c>
      <c r="BA3" s="665" t="s">
        <v>1341</v>
      </c>
      <c r="BB3" s="665" t="s">
        <v>1342</v>
      </c>
      <c r="BC3" s="665" t="s">
        <v>1343</v>
      </c>
      <c r="BD3" s="665" t="s">
        <v>1344</v>
      </c>
      <c r="BE3" s="665" t="s">
        <v>1345</v>
      </c>
      <c r="BF3" s="665" t="s">
        <v>1346</v>
      </c>
      <c r="BG3" s="665" t="s">
        <v>1347</v>
      </c>
      <c r="BH3" s="665" t="s">
        <v>1348</v>
      </c>
      <c r="BI3" s="665" t="s">
        <v>1349</v>
      </c>
      <c r="BJ3" s="665" t="s">
        <v>1350</v>
      </c>
      <c r="BK3" s="665" t="s">
        <v>1449</v>
      </c>
      <c r="BL3" s="666" t="s">
        <v>186</v>
      </c>
      <c r="BM3" s="665" t="s">
        <v>189</v>
      </c>
      <c r="BN3" s="667" t="s">
        <v>1450</v>
      </c>
      <c r="BO3" s="667" t="s">
        <v>1451</v>
      </c>
      <c r="BP3" s="659" t="s">
        <v>190</v>
      </c>
      <c r="BQ3" s="665" t="s">
        <v>920</v>
      </c>
    </row>
    <row r="4" spans="1:69">
      <c r="A4" s="668" t="s">
        <v>1452</v>
      </c>
      <c r="B4" s="668" t="s">
        <v>1373</v>
      </c>
      <c r="C4" s="668" t="s">
        <v>530</v>
      </c>
      <c r="D4" s="668" t="s">
        <v>788</v>
      </c>
      <c r="E4" s="668" t="s">
        <v>427</v>
      </c>
      <c r="F4" s="668">
        <v>80</v>
      </c>
      <c r="G4" s="668">
        <v>91</v>
      </c>
      <c r="H4" s="668">
        <v>92</v>
      </c>
      <c r="I4" s="668">
        <v>48</v>
      </c>
      <c r="J4" s="668">
        <v>65</v>
      </c>
      <c r="K4" s="668">
        <v>85</v>
      </c>
      <c r="L4" s="668">
        <v>66</v>
      </c>
      <c r="M4" s="668">
        <v>84</v>
      </c>
      <c r="N4" s="668" t="s">
        <v>135</v>
      </c>
      <c r="O4" s="668">
        <v>611</v>
      </c>
      <c r="P4" s="668">
        <v>100</v>
      </c>
      <c r="Q4" s="668" t="s">
        <v>192</v>
      </c>
      <c r="R4" s="668" t="s">
        <v>192</v>
      </c>
      <c r="T4" s="668" t="s">
        <v>192</v>
      </c>
      <c r="U4" s="668" t="s">
        <v>192</v>
      </c>
      <c r="W4" s="668">
        <v>58</v>
      </c>
      <c r="X4" s="668">
        <v>59</v>
      </c>
      <c r="Y4" s="668">
        <v>1</v>
      </c>
      <c r="Z4" s="678">
        <v>105</v>
      </c>
      <c r="AA4" s="668">
        <v>67</v>
      </c>
      <c r="AB4" s="668">
        <v>66</v>
      </c>
      <c r="AC4" s="668">
        <v>0</v>
      </c>
      <c r="AD4" s="678">
        <v>83</v>
      </c>
      <c r="AE4" s="668">
        <v>90</v>
      </c>
      <c r="AF4" s="668">
        <v>96</v>
      </c>
      <c r="AG4" s="668">
        <v>6</v>
      </c>
      <c r="AH4" s="678">
        <v>200</v>
      </c>
      <c r="AI4" s="668">
        <v>50</v>
      </c>
      <c r="AJ4" s="668">
        <v>96</v>
      </c>
      <c r="AK4" s="668">
        <v>20</v>
      </c>
      <c r="AL4" s="678">
        <v>100</v>
      </c>
      <c r="AM4" s="668">
        <v>83</v>
      </c>
      <c r="AN4" s="668">
        <v>93</v>
      </c>
      <c r="AO4" s="668">
        <v>10</v>
      </c>
      <c r="AP4" s="678">
        <v>100</v>
      </c>
      <c r="AQ4" s="668">
        <v>85</v>
      </c>
      <c r="AR4" s="668">
        <v>79</v>
      </c>
      <c r="AS4" s="668">
        <v>0</v>
      </c>
      <c r="AT4" s="678">
        <v>79</v>
      </c>
      <c r="AU4" s="668">
        <v>667</v>
      </c>
      <c r="AV4" s="668" t="s">
        <v>1453</v>
      </c>
      <c r="AW4" s="678">
        <v>1256</v>
      </c>
      <c r="AX4" s="668" t="s">
        <v>192</v>
      </c>
      <c r="AY4" s="683" t="s">
        <v>132</v>
      </c>
      <c r="AZ4" s="668" t="s">
        <v>114</v>
      </c>
      <c r="BA4" s="668" t="s">
        <v>132</v>
      </c>
      <c r="BB4" s="668" t="s">
        <v>132</v>
      </c>
      <c r="BC4" s="668" t="s">
        <v>132</v>
      </c>
      <c r="BD4" s="668" t="s">
        <v>132</v>
      </c>
      <c r="BE4" s="668" t="s">
        <v>132</v>
      </c>
      <c r="BF4" s="668" t="s">
        <v>132</v>
      </c>
      <c r="BG4" s="668" t="s">
        <v>132</v>
      </c>
      <c r="BH4" s="668" t="s">
        <v>132</v>
      </c>
      <c r="BI4" s="668" t="s">
        <v>114</v>
      </c>
      <c r="BJ4" s="668" t="s">
        <v>196</v>
      </c>
      <c r="BK4" s="668"/>
      <c r="BL4" s="668" t="s">
        <v>192</v>
      </c>
      <c r="BM4" s="668" t="s">
        <v>197</v>
      </c>
      <c r="BN4" s="668">
        <v>23</v>
      </c>
      <c r="BO4" s="668">
        <v>76</v>
      </c>
      <c r="BP4" s="668">
        <v>5</v>
      </c>
      <c r="BQ4" s="668" t="s">
        <v>193</v>
      </c>
    </row>
    <row r="5" spans="1:69">
      <c r="A5" s="668" t="s">
        <v>1454</v>
      </c>
      <c r="B5" s="668" t="s">
        <v>1373</v>
      </c>
      <c r="C5" s="668" t="s">
        <v>530</v>
      </c>
      <c r="D5" s="668" t="s">
        <v>850</v>
      </c>
      <c r="E5" s="668" t="s">
        <v>474</v>
      </c>
      <c r="F5" s="668">
        <v>61</v>
      </c>
      <c r="G5" s="668">
        <v>92</v>
      </c>
      <c r="H5" s="668">
        <v>86</v>
      </c>
      <c r="I5" s="668">
        <v>65</v>
      </c>
      <c r="J5" s="668">
        <v>63</v>
      </c>
      <c r="K5" s="668">
        <v>88</v>
      </c>
      <c r="L5" s="668">
        <v>60</v>
      </c>
      <c r="M5" s="668">
        <v>84</v>
      </c>
      <c r="N5" s="668" t="s">
        <v>135</v>
      </c>
      <c r="O5" s="668">
        <v>599</v>
      </c>
      <c r="P5" s="668">
        <v>100</v>
      </c>
      <c r="Q5" s="668" t="s">
        <v>192</v>
      </c>
      <c r="R5" s="668" t="s">
        <v>192</v>
      </c>
      <c r="S5" s="668"/>
      <c r="T5" s="668" t="s">
        <v>192</v>
      </c>
      <c r="U5" s="668" t="s">
        <v>192</v>
      </c>
      <c r="W5" s="668">
        <v>80</v>
      </c>
      <c r="X5" s="668">
        <v>99</v>
      </c>
      <c r="Y5" s="668">
        <v>19</v>
      </c>
      <c r="Z5" s="678">
        <v>175</v>
      </c>
      <c r="AA5" s="668">
        <v>90</v>
      </c>
      <c r="AB5" s="668">
        <v>93</v>
      </c>
      <c r="AC5" s="668">
        <v>3</v>
      </c>
      <c r="AD5" s="678">
        <v>120</v>
      </c>
      <c r="AE5" s="668">
        <v>83</v>
      </c>
      <c r="AF5" s="668">
        <v>88</v>
      </c>
      <c r="AG5" s="668">
        <v>5</v>
      </c>
      <c r="AH5" s="678">
        <v>186</v>
      </c>
      <c r="AI5" s="668">
        <v>83</v>
      </c>
      <c r="AJ5" s="668">
        <v>88</v>
      </c>
      <c r="AK5" s="668">
        <v>5</v>
      </c>
      <c r="AL5" s="678">
        <v>93</v>
      </c>
      <c r="AM5" s="668">
        <v>100</v>
      </c>
      <c r="AN5" s="668">
        <v>93</v>
      </c>
      <c r="AO5" s="668">
        <v>0</v>
      </c>
      <c r="AP5" s="678">
        <v>93</v>
      </c>
      <c r="AQ5" s="668">
        <v>76</v>
      </c>
      <c r="AR5" s="668">
        <v>83</v>
      </c>
      <c r="AS5" s="668">
        <v>7</v>
      </c>
      <c r="AT5" s="678">
        <v>90</v>
      </c>
      <c r="AU5" s="668">
        <v>757</v>
      </c>
      <c r="AV5" s="668" t="s">
        <v>1455</v>
      </c>
      <c r="AW5" s="678">
        <v>1356</v>
      </c>
      <c r="AX5" s="668" t="s">
        <v>192</v>
      </c>
      <c r="AY5" s="683" t="s">
        <v>132</v>
      </c>
      <c r="AZ5" s="668" t="s">
        <v>132</v>
      </c>
      <c r="BA5" s="668" t="s">
        <v>132</v>
      </c>
      <c r="BB5" s="668" t="s">
        <v>132</v>
      </c>
      <c r="BC5" s="668" t="s">
        <v>114</v>
      </c>
      <c r="BD5" s="668" t="s">
        <v>132</v>
      </c>
      <c r="BE5" s="668" t="s">
        <v>132</v>
      </c>
      <c r="BF5" s="668"/>
      <c r="BG5" s="668"/>
      <c r="BH5" s="668"/>
      <c r="BI5" s="668"/>
      <c r="BJ5" s="668"/>
      <c r="BK5" s="668"/>
      <c r="BL5" s="668" t="s">
        <v>192</v>
      </c>
      <c r="BM5" s="668" t="s">
        <v>475</v>
      </c>
      <c r="BN5" s="668">
        <v>51</v>
      </c>
      <c r="BO5" s="668">
        <v>83</v>
      </c>
      <c r="BP5" s="668">
        <v>5</v>
      </c>
      <c r="BQ5" s="668" t="s">
        <v>193</v>
      </c>
    </row>
    <row r="6" spans="1:69">
      <c r="A6" s="668" t="s">
        <v>1457</v>
      </c>
      <c r="B6" s="668" t="s">
        <v>1373</v>
      </c>
      <c r="C6" s="668" t="s">
        <v>530</v>
      </c>
      <c r="D6" s="668" t="s">
        <v>852</v>
      </c>
      <c r="E6" s="668" t="s">
        <v>477</v>
      </c>
      <c r="F6" s="668">
        <v>33</v>
      </c>
      <c r="G6" s="668">
        <v>64</v>
      </c>
      <c r="H6" s="668">
        <v>72</v>
      </c>
      <c r="I6" s="668">
        <v>25</v>
      </c>
      <c r="J6" s="668">
        <v>45</v>
      </c>
      <c r="K6" s="668">
        <v>66</v>
      </c>
      <c r="L6" s="668">
        <v>52</v>
      </c>
      <c r="M6" s="668">
        <v>60</v>
      </c>
      <c r="N6" s="668" t="s">
        <v>140</v>
      </c>
      <c r="O6" s="668">
        <v>417</v>
      </c>
      <c r="P6" s="668">
        <v>99</v>
      </c>
      <c r="Q6" s="668" t="s">
        <v>193</v>
      </c>
      <c r="R6" s="668" t="s">
        <v>192</v>
      </c>
      <c r="S6" s="668"/>
      <c r="T6" s="668" t="s">
        <v>192</v>
      </c>
      <c r="U6" s="668" t="s">
        <v>192</v>
      </c>
      <c r="W6" s="668">
        <v>44</v>
      </c>
      <c r="X6" s="668">
        <v>60</v>
      </c>
      <c r="Y6" s="668">
        <v>16</v>
      </c>
      <c r="Z6" s="678">
        <v>133</v>
      </c>
      <c r="AA6" s="668">
        <v>44</v>
      </c>
      <c r="AB6" s="668">
        <v>40</v>
      </c>
      <c r="AC6" s="668">
        <v>0</v>
      </c>
      <c r="AD6" s="678">
        <v>50</v>
      </c>
      <c r="AE6" s="668">
        <v>74</v>
      </c>
      <c r="AF6" s="668">
        <v>80</v>
      </c>
      <c r="AG6" s="668">
        <v>6</v>
      </c>
      <c r="AH6" s="678">
        <v>172</v>
      </c>
      <c r="AI6" s="668">
        <v>68</v>
      </c>
      <c r="AJ6" s="668">
        <v>71</v>
      </c>
      <c r="AK6" s="668">
        <v>3</v>
      </c>
      <c r="AL6" s="678">
        <v>74</v>
      </c>
      <c r="AM6" s="668">
        <v>66</v>
      </c>
      <c r="AN6" s="668">
        <v>69</v>
      </c>
      <c r="AO6" s="668">
        <v>3</v>
      </c>
      <c r="AP6" s="678">
        <v>72</v>
      </c>
      <c r="AQ6" s="668">
        <v>47</v>
      </c>
      <c r="AR6" s="668">
        <v>47</v>
      </c>
      <c r="AS6" s="668">
        <v>0</v>
      </c>
      <c r="AT6" s="678">
        <v>47</v>
      </c>
      <c r="AU6" s="668">
        <v>548</v>
      </c>
      <c r="AV6" s="668" t="s">
        <v>1455</v>
      </c>
      <c r="AW6" s="678">
        <v>965</v>
      </c>
      <c r="AX6" s="668" t="s">
        <v>192</v>
      </c>
      <c r="AY6" s="683" t="s">
        <v>112</v>
      </c>
      <c r="AZ6" s="668" t="s">
        <v>112</v>
      </c>
      <c r="BA6" s="668" t="s">
        <v>112</v>
      </c>
      <c r="BB6" s="668" t="s">
        <v>112</v>
      </c>
      <c r="BC6" s="668" t="s">
        <v>110</v>
      </c>
      <c r="BD6" s="668" t="s">
        <v>112</v>
      </c>
      <c r="BE6" s="668" t="s">
        <v>112</v>
      </c>
      <c r="BF6" s="668" t="s">
        <v>110</v>
      </c>
      <c r="BG6" s="668" t="s">
        <v>110</v>
      </c>
      <c r="BH6" s="668" t="s">
        <v>112</v>
      </c>
      <c r="BI6" s="668" t="s">
        <v>112</v>
      </c>
      <c r="BJ6" s="668" t="s">
        <v>112</v>
      </c>
      <c r="BK6" s="668" t="s">
        <v>110</v>
      </c>
      <c r="BL6" s="668" t="s">
        <v>193</v>
      </c>
      <c r="BM6" s="668" t="s">
        <v>475</v>
      </c>
      <c r="BN6" s="668">
        <v>73</v>
      </c>
      <c r="BO6" s="668">
        <v>96</v>
      </c>
      <c r="BP6" s="668">
        <v>5</v>
      </c>
      <c r="BQ6" s="668" t="s">
        <v>192</v>
      </c>
    </row>
    <row r="7" spans="1:69">
      <c r="A7" s="668" t="s">
        <v>1458</v>
      </c>
      <c r="B7" s="668" t="s">
        <v>1373</v>
      </c>
      <c r="C7" s="668" t="s">
        <v>530</v>
      </c>
      <c r="D7" s="668" t="s">
        <v>854</v>
      </c>
      <c r="E7" s="668" t="s">
        <v>479</v>
      </c>
      <c r="F7" s="668">
        <v>44</v>
      </c>
      <c r="G7" s="668">
        <v>77</v>
      </c>
      <c r="H7" s="668">
        <v>84</v>
      </c>
      <c r="I7" s="668">
        <v>28</v>
      </c>
      <c r="J7" s="668">
        <v>51</v>
      </c>
      <c r="K7" s="668">
        <v>84</v>
      </c>
      <c r="L7" s="668">
        <v>41</v>
      </c>
      <c r="M7" s="668">
        <v>80</v>
      </c>
      <c r="N7" s="668" t="s">
        <v>141</v>
      </c>
      <c r="O7" s="668">
        <v>499</v>
      </c>
      <c r="P7" s="668">
        <v>99</v>
      </c>
      <c r="Q7" s="668" t="s">
        <v>192</v>
      </c>
      <c r="R7" s="668" t="s">
        <v>193</v>
      </c>
      <c r="S7" s="668" t="s">
        <v>193</v>
      </c>
      <c r="T7" s="668" t="s">
        <v>192</v>
      </c>
      <c r="U7" s="668" t="s">
        <v>192</v>
      </c>
      <c r="W7" s="668">
        <v>52</v>
      </c>
      <c r="X7" s="668">
        <v>64</v>
      </c>
      <c r="Y7" s="668">
        <v>12</v>
      </c>
      <c r="Z7" s="678">
        <v>133</v>
      </c>
      <c r="AA7" s="668">
        <v>50</v>
      </c>
      <c r="AB7" s="668">
        <v>74</v>
      </c>
      <c r="AC7" s="668">
        <v>20</v>
      </c>
      <c r="AD7" s="678">
        <v>118</v>
      </c>
      <c r="AE7" s="668">
        <v>94</v>
      </c>
      <c r="AF7" s="668">
        <v>88</v>
      </c>
      <c r="AG7" s="668">
        <v>0</v>
      </c>
      <c r="AH7" s="678">
        <v>176</v>
      </c>
      <c r="AI7" s="668">
        <v>100</v>
      </c>
      <c r="AJ7" s="668">
        <v>88</v>
      </c>
      <c r="AK7" s="668">
        <v>-5</v>
      </c>
      <c r="AL7" s="678">
        <v>83</v>
      </c>
      <c r="AM7" s="668">
        <v>67</v>
      </c>
      <c r="AN7" s="668">
        <v>87</v>
      </c>
      <c r="AO7" s="668">
        <v>20</v>
      </c>
      <c r="AP7" s="678">
        <v>100</v>
      </c>
      <c r="AQ7" s="668">
        <v>42</v>
      </c>
      <c r="AR7" s="668">
        <v>60</v>
      </c>
      <c r="AS7" s="668">
        <v>18</v>
      </c>
      <c r="AT7" s="678">
        <v>78</v>
      </c>
      <c r="AU7" s="668">
        <v>688</v>
      </c>
      <c r="AV7" s="668" t="s">
        <v>1455</v>
      </c>
      <c r="AW7" s="678">
        <v>1187</v>
      </c>
      <c r="AX7" s="668" t="s">
        <v>192</v>
      </c>
      <c r="AY7" s="683" t="s">
        <v>114</v>
      </c>
      <c r="AZ7" s="668" t="s">
        <v>114</v>
      </c>
      <c r="BA7" s="668" t="s">
        <v>114</v>
      </c>
      <c r="BB7" s="668" t="s">
        <v>112</v>
      </c>
      <c r="BC7" s="668" t="s">
        <v>110</v>
      </c>
      <c r="BD7" s="668"/>
      <c r="BE7" s="668"/>
      <c r="BF7" s="668"/>
      <c r="BG7" s="668"/>
      <c r="BH7" s="668"/>
      <c r="BI7" s="668"/>
      <c r="BJ7" s="668"/>
      <c r="BK7" s="668"/>
      <c r="BL7" s="668" t="s">
        <v>192</v>
      </c>
      <c r="BM7" s="668" t="s">
        <v>475</v>
      </c>
      <c r="BN7" s="668">
        <v>67</v>
      </c>
      <c r="BO7" s="668">
        <v>95</v>
      </c>
      <c r="BP7" s="668">
        <v>5</v>
      </c>
      <c r="BQ7" s="668" t="s">
        <v>193</v>
      </c>
    </row>
    <row r="8" spans="1:69">
      <c r="A8" s="668" t="s">
        <v>1459</v>
      </c>
      <c r="B8" s="668" t="s">
        <v>1373</v>
      </c>
      <c r="C8" s="668" t="s">
        <v>530</v>
      </c>
      <c r="D8" s="668" t="s">
        <v>855</v>
      </c>
      <c r="E8" s="668" t="s">
        <v>480</v>
      </c>
      <c r="F8" s="668">
        <v>65</v>
      </c>
      <c r="G8" s="668">
        <v>90</v>
      </c>
      <c r="H8" s="668">
        <v>84</v>
      </c>
      <c r="I8" s="668">
        <v>41</v>
      </c>
      <c r="J8" s="668">
        <v>64</v>
      </c>
      <c r="K8" s="668">
        <v>79</v>
      </c>
      <c r="L8" s="668">
        <v>65</v>
      </c>
      <c r="M8" s="668">
        <v>77</v>
      </c>
      <c r="N8" s="668" t="s">
        <v>135</v>
      </c>
      <c r="O8" s="668">
        <v>565</v>
      </c>
      <c r="P8" s="668">
        <v>100</v>
      </c>
      <c r="Q8" s="668" t="s">
        <v>192</v>
      </c>
      <c r="R8" s="668" t="s">
        <v>192</v>
      </c>
      <c r="T8" s="668" t="s">
        <v>192</v>
      </c>
      <c r="U8" s="668" t="s">
        <v>192</v>
      </c>
      <c r="W8" s="668">
        <v>53</v>
      </c>
      <c r="X8" s="668">
        <v>82</v>
      </c>
      <c r="Y8" s="668">
        <v>20</v>
      </c>
      <c r="Z8" s="678">
        <v>175</v>
      </c>
      <c r="AA8" s="668">
        <v>84</v>
      </c>
      <c r="AB8" s="668">
        <v>97</v>
      </c>
      <c r="AC8" s="668">
        <v>13</v>
      </c>
      <c r="AD8" s="678">
        <v>125</v>
      </c>
      <c r="AE8" s="668">
        <v>95</v>
      </c>
      <c r="AF8" s="668">
        <v>96</v>
      </c>
      <c r="AG8" s="668">
        <v>1</v>
      </c>
      <c r="AH8" s="678">
        <v>194</v>
      </c>
      <c r="AI8" s="668">
        <v>94</v>
      </c>
      <c r="AJ8" s="668">
        <v>96</v>
      </c>
      <c r="AK8" s="668">
        <v>2</v>
      </c>
      <c r="AL8" s="678">
        <v>98</v>
      </c>
      <c r="AM8" s="668">
        <v>78</v>
      </c>
      <c r="AN8" s="668">
        <v>81</v>
      </c>
      <c r="AO8" s="668">
        <v>3</v>
      </c>
      <c r="AP8" s="678">
        <v>84</v>
      </c>
      <c r="AQ8" s="668">
        <v>61</v>
      </c>
      <c r="AR8" s="668">
        <v>65</v>
      </c>
      <c r="AS8" s="668">
        <v>4</v>
      </c>
      <c r="AT8" s="678">
        <v>69</v>
      </c>
      <c r="AU8" s="668">
        <v>745</v>
      </c>
      <c r="AV8" s="668" t="s">
        <v>1455</v>
      </c>
      <c r="AW8" s="678">
        <v>1310</v>
      </c>
      <c r="AX8" s="668" t="s">
        <v>192</v>
      </c>
      <c r="AY8" s="683" t="s">
        <v>132</v>
      </c>
      <c r="AZ8" s="668" t="s">
        <v>132</v>
      </c>
      <c r="BA8" s="668" t="s">
        <v>132</v>
      </c>
      <c r="BB8" s="668" t="s">
        <v>132</v>
      </c>
      <c r="BC8" s="668" t="s">
        <v>132</v>
      </c>
      <c r="BD8" s="668" t="s">
        <v>114</v>
      </c>
      <c r="BE8" s="668" t="s">
        <v>114</v>
      </c>
      <c r="BF8" s="668" t="s">
        <v>112</v>
      </c>
      <c r="BG8" s="668" t="s">
        <v>132</v>
      </c>
      <c r="BH8" s="668" t="s">
        <v>196</v>
      </c>
      <c r="BI8" s="668"/>
      <c r="BJ8" s="668"/>
      <c r="BK8" s="668"/>
      <c r="BL8" s="668" t="s">
        <v>192</v>
      </c>
      <c r="BM8" s="668" t="s">
        <v>475</v>
      </c>
      <c r="BN8" s="668">
        <v>57</v>
      </c>
      <c r="BO8" s="668">
        <v>94</v>
      </c>
      <c r="BP8" s="668">
        <v>5</v>
      </c>
      <c r="BQ8" s="668" t="s">
        <v>193</v>
      </c>
    </row>
    <row r="9" spans="1:69">
      <c r="A9" s="668" t="s">
        <v>1460</v>
      </c>
      <c r="B9" s="668" t="s">
        <v>1373</v>
      </c>
      <c r="C9" s="668" t="s">
        <v>530</v>
      </c>
      <c r="D9" s="668" t="s">
        <v>856</v>
      </c>
      <c r="E9" s="668" t="s">
        <v>481</v>
      </c>
      <c r="F9" s="668">
        <v>63</v>
      </c>
      <c r="G9" s="668">
        <v>81</v>
      </c>
      <c r="H9" s="668">
        <v>91</v>
      </c>
      <c r="I9" s="668">
        <v>50</v>
      </c>
      <c r="J9" s="668">
        <v>66</v>
      </c>
      <c r="K9" s="668">
        <v>90</v>
      </c>
      <c r="L9" s="668">
        <v>63</v>
      </c>
      <c r="M9" s="668">
        <v>80</v>
      </c>
      <c r="N9" s="668" t="s">
        <v>135</v>
      </c>
      <c r="O9" s="668">
        <v>584</v>
      </c>
      <c r="P9" s="668">
        <v>99</v>
      </c>
      <c r="Q9" s="668" t="s">
        <v>193</v>
      </c>
      <c r="R9" s="668" t="s">
        <v>192</v>
      </c>
      <c r="T9" s="668" t="s">
        <v>192</v>
      </c>
      <c r="U9" s="668" t="s">
        <v>192</v>
      </c>
      <c r="W9" s="668">
        <v>71</v>
      </c>
      <c r="X9" s="668">
        <v>93</v>
      </c>
      <c r="Y9" s="668">
        <v>20</v>
      </c>
      <c r="Z9" s="678">
        <v>175</v>
      </c>
      <c r="AA9" s="668">
        <v>72</v>
      </c>
      <c r="AB9" s="668">
        <v>61</v>
      </c>
      <c r="AC9" s="668">
        <v>-5</v>
      </c>
      <c r="AD9" s="678">
        <v>70</v>
      </c>
      <c r="AE9" s="668">
        <v>72</v>
      </c>
      <c r="AF9" s="668">
        <v>85</v>
      </c>
      <c r="AG9" s="668">
        <v>13</v>
      </c>
      <c r="AH9" s="678">
        <v>196</v>
      </c>
      <c r="AI9" s="668">
        <v>73</v>
      </c>
      <c r="AJ9" s="668">
        <v>82</v>
      </c>
      <c r="AK9" s="668">
        <v>9</v>
      </c>
      <c r="AL9" s="678">
        <v>91</v>
      </c>
      <c r="AM9" s="668">
        <v>74</v>
      </c>
      <c r="AN9" s="668">
        <v>81</v>
      </c>
      <c r="AO9" s="668">
        <v>7</v>
      </c>
      <c r="AP9" s="678">
        <v>88</v>
      </c>
      <c r="AQ9" s="668">
        <v>56</v>
      </c>
      <c r="AR9" s="668">
        <v>71</v>
      </c>
      <c r="AS9" s="668">
        <v>15</v>
      </c>
      <c r="AT9" s="678">
        <v>86</v>
      </c>
      <c r="AU9" s="668">
        <v>706</v>
      </c>
      <c r="AV9" s="668" t="s">
        <v>1455</v>
      </c>
      <c r="AW9" s="678">
        <v>1290</v>
      </c>
      <c r="AX9" s="668" t="s">
        <v>192</v>
      </c>
      <c r="AY9" s="683" t="s">
        <v>132</v>
      </c>
      <c r="AZ9" s="668" t="s">
        <v>132</v>
      </c>
      <c r="BA9" s="668" t="s">
        <v>114</v>
      </c>
      <c r="BB9" s="668" t="s">
        <v>114</v>
      </c>
      <c r="BC9" s="668" t="s">
        <v>112</v>
      </c>
      <c r="BD9" s="668" t="s">
        <v>114</v>
      </c>
      <c r="BE9" s="668" t="s">
        <v>112</v>
      </c>
      <c r="BF9" s="668"/>
      <c r="BG9" s="668"/>
      <c r="BH9" s="668"/>
      <c r="BI9" s="668"/>
      <c r="BJ9" s="668"/>
      <c r="BK9" s="668"/>
      <c r="BL9" s="668" t="s">
        <v>192</v>
      </c>
      <c r="BM9" s="668" t="s">
        <v>475</v>
      </c>
      <c r="BN9" s="668">
        <v>48</v>
      </c>
      <c r="BO9" s="668">
        <v>78</v>
      </c>
      <c r="BP9" s="668">
        <v>5</v>
      </c>
      <c r="BQ9" s="668" t="s">
        <v>193</v>
      </c>
    </row>
    <row r="10" spans="1:69">
      <c r="A10" s="668" t="s">
        <v>1461</v>
      </c>
      <c r="B10" s="668" t="s">
        <v>1373</v>
      </c>
      <c r="C10" s="668" t="s">
        <v>530</v>
      </c>
      <c r="D10" s="668" t="s">
        <v>858</v>
      </c>
      <c r="E10" s="668" t="s">
        <v>483</v>
      </c>
      <c r="F10" s="668">
        <v>39</v>
      </c>
      <c r="G10" s="668">
        <v>79</v>
      </c>
      <c r="H10" s="668">
        <v>65</v>
      </c>
      <c r="I10" s="668">
        <v>30</v>
      </c>
      <c r="J10" s="668">
        <v>57</v>
      </c>
      <c r="K10" s="668">
        <v>81</v>
      </c>
      <c r="L10" s="668">
        <v>59</v>
      </c>
      <c r="M10" s="668">
        <v>83</v>
      </c>
      <c r="N10" s="668" t="s">
        <v>135</v>
      </c>
      <c r="O10" s="668">
        <v>493</v>
      </c>
      <c r="P10" s="668">
        <v>99</v>
      </c>
      <c r="Q10" s="668" t="s">
        <v>193</v>
      </c>
      <c r="R10" s="668" t="s">
        <v>192</v>
      </c>
      <c r="S10" s="668"/>
      <c r="T10" s="668" t="s">
        <v>192</v>
      </c>
      <c r="U10" s="668" t="s">
        <v>192</v>
      </c>
      <c r="W10" s="668">
        <v>72</v>
      </c>
      <c r="X10" s="668">
        <v>63</v>
      </c>
      <c r="Y10" s="668">
        <v>0</v>
      </c>
      <c r="Z10" s="678">
        <v>110</v>
      </c>
      <c r="AA10" s="668">
        <v>53</v>
      </c>
      <c r="AB10" s="668">
        <v>66</v>
      </c>
      <c r="AC10" s="668">
        <v>13</v>
      </c>
      <c r="AD10" s="678">
        <v>99</v>
      </c>
      <c r="AE10" s="668">
        <v>89</v>
      </c>
      <c r="AF10" s="668">
        <v>84</v>
      </c>
      <c r="AG10" s="668">
        <v>0</v>
      </c>
      <c r="AH10" s="678">
        <v>168</v>
      </c>
      <c r="AI10" s="668">
        <v>89</v>
      </c>
      <c r="AJ10" s="668">
        <v>84</v>
      </c>
      <c r="AK10" s="668">
        <v>0</v>
      </c>
      <c r="AL10" s="678">
        <v>84</v>
      </c>
      <c r="AM10" s="668">
        <v>82</v>
      </c>
      <c r="AN10" s="668">
        <v>87</v>
      </c>
      <c r="AO10" s="668">
        <v>5</v>
      </c>
      <c r="AP10" s="678">
        <v>92</v>
      </c>
      <c r="AQ10" s="668">
        <v>62</v>
      </c>
      <c r="AR10" s="668">
        <v>58</v>
      </c>
      <c r="AS10" s="668">
        <v>0</v>
      </c>
      <c r="AT10" s="678">
        <v>58</v>
      </c>
      <c r="AU10" s="668">
        <v>611</v>
      </c>
      <c r="AV10" s="668" t="s">
        <v>1455</v>
      </c>
      <c r="AW10" s="678">
        <v>1104</v>
      </c>
      <c r="AX10" s="668" t="s">
        <v>192</v>
      </c>
      <c r="AY10" s="683" t="s">
        <v>132</v>
      </c>
      <c r="AZ10" s="668" t="s">
        <v>114</v>
      </c>
      <c r="BA10" s="668" t="s">
        <v>112</v>
      </c>
      <c r="BB10" s="668" t="s">
        <v>114</v>
      </c>
      <c r="BC10" s="668"/>
      <c r="BD10" s="668"/>
      <c r="BE10" s="668"/>
      <c r="BF10" s="668"/>
      <c r="BG10" s="668"/>
      <c r="BH10" s="668"/>
      <c r="BI10" s="668"/>
      <c r="BJ10" s="668"/>
      <c r="BK10" s="668"/>
      <c r="BL10" s="668" t="s">
        <v>192</v>
      </c>
      <c r="BM10" s="668" t="s">
        <v>475</v>
      </c>
      <c r="BN10" s="668">
        <v>80</v>
      </c>
      <c r="BO10" s="668">
        <v>98</v>
      </c>
      <c r="BP10" s="668">
        <v>5</v>
      </c>
      <c r="BQ10" s="668" t="s">
        <v>192</v>
      </c>
    </row>
    <row r="11" spans="1:69">
      <c r="A11" s="668" t="s">
        <v>1979</v>
      </c>
      <c r="B11" s="668" t="s">
        <v>1373</v>
      </c>
      <c r="C11" s="668" t="s">
        <v>530</v>
      </c>
      <c r="D11" s="668" t="s">
        <v>859</v>
      </c>
      <c r="E11" s="668" t="s">
        <v>484</v>
      </c>
      <c r="F11" s="668">
        <v>37</v>
      </c>
      <c r="G11" s="668">
        <v>93</v>
      </c>
      <c r="H11" s="668">
        <v>75</v>
      </c>
      <c r="I11" s="668">
        <v>43</v>
      </c>
      <c r="J11" s="668">
        <v>51</v>
      </c>
      <c r="K11" s="668">
        <v>91</v>
      </c>
      <c r="L11" s="668">
        <v>61</v>
      </c>
      <c r="M11" s="668">
        <v>90</v>
      </c>
      <c r="N11" s="668" t="s">
        <v>135</v>
      </c>
      <c r="O11" s="668">
        <v>541</v>
      </c>
      <c r="P11" s="668">
        <v>100</v>
      </c>
      <c r="Q11" s="668" t="s">
        <v>192</v>
      </c>
      <c r="R11" s="668" t="s">
        <v>192</v>
      </c>
      <c r="T11" s="668" t="s">
        <v>192</v>
      </c>
      <c r="U11" s="668" t="s">
        <v>192</v>
      </c>
      <c r="W11" s="668"/>
      <c r="X11" s="668">
        <v>75</v>
      </c>
      <c r="Y11" s="668">
        <v>0</v>
      </c>
      <c r="Z11" s="678">
        <v>131</v>
      </c>
      <c r="AA11" s="668"/>
      <c r="AB11" s="668">
        <v>83</v>
      </c>
      <c r="AC11" s="668">
        <v>0</v>
      </c>
      <c r="AD11" s="678">
        <v>104</v>
      </c>
      <c r="AE11" s="668"/>
      <c r="AF11" s="668">
        <v>94</v>
      </c>
      <c r="AG11" s="668">
        <v>0</v>
      </c>
      <c r="AH11" s="678">
        <v>188</v>
      </c>
      <c r="AI11" s="668"/>
      <c r="AJ11" s="668">
        <v>94</v>
      </c>
      <c r="AK11" s="668">
        <v>0</v>
      </c>
      <c r="AL11" s="678">
        <v>94</v>
      </c>
      <c r="AM11" s="668"/>
      <c r="AN11" s="668">
        <v>94</v>
      </c>
      <c r="AO11" s="668">
        <v>0</v>
      </c>
      <c r="AP11" s="678">
        <v>94</v>
      </c>
      <c r="AQ11" s="668"/>
      <c r="AR11" s="668">
        <v>67</v>
      </c>
      <c r="AS11" s="668">
        <v>0</v>
      </c>
      <c r="AT11" s="678">
        <v>67</v>
      </c>
      <c r="AU11" s="668">
        <v>678</v>
      </c>
      <c r="AV11" s="668" t="s">
        <v>1455</v>
      </c>
      <c r="AW11" s="678">
        <v>1219</v>
      </c>
      <c r="AX11" s="668" t="s">
        <v>192</v>
      </c>
      <c r="AY11" s="683" t="s">
        <v>132</v>
      </c>
      <c r="AZ11" s="668" t="s">
        <v>132</v>
      </c>
      <c r="BA11" s="668" t="s">
        <v>114</v>
      </c>
      <c r="BB11" s="668"/>
      <c r="BC11" s="668" t="s">
        <v>132</v>
      </c>
      <c r="BD11" s="668"/>
      <c r="BE11" s="668"/>
      <c r="BF11" s="668"/>
      <c r="BG11" s="668"/>
      <c r="BH11" s="668"/>
      <c r="BI11" s="668"/>
      <c r="BJ11" s="668"/>
      <c r="BK11" s="668"/>
      <c r="BL11" s="668" t="s">
        <v>192</v>
      </c>
      <c r="BM11" s="668" t="s">
        <v>475</v>
      </c>
      <c r="BN11" s="668">
        <v>81</v>
      </c>
      <c r="BO11" s="668">
        <v>94</v>
      </c>
      <c r="BP11" s="668">
        <v>5</v>
      </c>
      <c r="BQ11" s="668" t="s">
        <v>192</v>
      </c>
    </row>
    <row r="12" spans="1:69">
      <c r="A12" s="668" t="s">
        <v>1462</v>
      </c>
      <c r="B12" s="668" t="s">
        <v>1373</v>
      </c>
      <c r="C12" s="668" t="s">
        <v>530</v>
      </c>
      <c r="D12" s="668" t="s">
        <v>860</v>
      </c>
      <c r="E12" s="668" t="s">
        <v>485</v>
      </c>
      <c r="F12" s="668">
        <v>37</v>
      </c>
      <c r="G12" s="668">
        <v>63</v>
      </c>
      <c r="H12" s="668">
        <v>74</v>
      </c>
      <c r="I12" s="668">
        <v>32</v>
      </c>
      <c r="J12" s="668">
        <v>52</v>
      </c>
      <c r="K12" s="668">
        <v>75</v>
      </c>
      <c r="L12" s="668">
        <v>62</v>
      </c>
      <c r="M12" s="668">
        <v>79</v>
      </c>
      <c r="N12" s="668" t="s">
        <v>140</v>
      </c>
      <c r="O12" s="668">
        <v>474</v>
      </c>
      <c r="P12" s="668">
        <v>99</v>
      </c>
      <c r="Q12" s="668" t="s">
        <v>193</v>
      </c>
      <c r="R12" s="668" t="s">
        <v>192</v>
      </c>
      <c r="T12" s="668" t="s">
        <v>192</v>
      </c>
      <c r="U12" s="668" t="s">
        <v>192</v>
      </c>
      <c r="W12" s="668">
        <v>34</v>
      </c>
      <c r="X12" s="668">
        <v>72</v>
      </c>
      <c r="Y12" s="668">
        <v>20</v>
      </c>
      <c r="Z12" s="678">
        <v>161</v>
      </c>
      <c r="AA12" s="668">
        <v>100</v>
      </c>
      <c r="AB12" s="668">
        <v>83</v>
      </c>
      <c r="AC12" s="668">
        <v>-5</v>
      </c>
      <c r="AD12" s="678">
        <v>98</v>
      </c>
      <c r="AE12" s="668">
        <v>69</v>
      </c>
      <c r="AF12" s="668">
        <v>77</v>
      </c>
      <c r="AG12" s="668">
        <v>8</v>
      </c>
      <c r="AH12" s="678">
        <v>170</v>
      </c>
      <c r="AI12" s="668">
        <v>67</v>
      </c>
      <c r="AJ12" s="668">
        <v>77</v>
      </c>
      <c r="AK12" s="668">
        <v>10</v>
      </c>
      <c r="AL12" s="678">
        <v>87</v>
      </c>
      <c r="AM12" s="668">
        <v>64</v>
      </c>
      <c r="AN12" s="668">
        <v>80</v>
      </c>
      <c r="AO12" s="668">
        <v>16</v>
      </c>
      <c r="AP12" s="678">
        <v>96</v>
      </c>
      <c r="AQ12" s="668">
        <v>37</v>
      </c>
      <c r="AR12" s="668">
        <v>43</v>
      </c>
      <c r="AS12" s="668">
        <v>6</v>
      </c>
      <c r="AT12" s="678">
        <v>49</v>
      </c>
      <c r="AU12" s="668">
        <v>661</v>
      </c>
      <c r="AV12" s="668" t="s">
        <v>1455</v>
      </c>
      <c r="AW12" s="678">
        <v>1135</v>
      </c>
      <c r="AX12" s="668" t="s">
        <v>192</v>
      </c>
      <c r="AY12" s="683" t="s">
        <v>132</v>
      </c>
      <c r="AZ12" s="668" t="s">
        <v>114</v>
      </c>
      <c r="BA12" s="668" t="s">
        <v>112</v>
      </c>
      <c r="BB12" s="668" t="s">
        <v>112</v>
      </c>
      <c r="BC12" s="668"/>
      <c r="BD12" s="668"/>
      <c r="BE12" s="668"/>
      <c r="BF12" s="668"/>
      <c r="BG12" s="668"/>
      <c r="BH12" s="668"/>
      <c r="BI12" s="668"/>
      <c r="BJ12" s="668"/>
      <c r="BK12" s="668"/>
      <c r="BL12" s="668" t="s">
        <v>193</v>
      </c>
      <c r="BM12" s="668" t="s">
        <v>475</v>
      </c>
      <c r="BN12" s="668">
        <v>85</v>
      </c>
      <c r="BO12" s="668">
        <v>98</v>
      </c>
      <c r="BP12" s="668">
        <v>5</v>
      </c>
      <c r="BQ12" s="668" t="s">
        <v>192</v>
      </c>
    </row>
    <row r="13" spans="1:69">
      <c r="A13" s="668" t="s">
        <v>1463</v>
      </c>
      <c r="B13" s="668" t="s">
        <v>1373</v>
      </c>
      <c r="C13" s="668" t="s">
        <v>530</v>
      </c>
      <c r="D13" s="668" t="s">
        <v>861</v>
      </c>
      <c r="E13" s="668" t="s">
        <v>486</v>
      </c>
      <c r="F13" s="668">
        <v>47</v>
      </c>
      <c r="G13" s="668">
        <v>76</v>
      </c>
      <c r="H13" s="668">
        <v>85</v>
      </c>
      <c r="I13" s="668">
        <v>44</v>
      </c>
      <c r="J13" s="668">
        <v>51</v>
      </c>
      <c r="K13" s="668">
        <v>74</v>
      </c>
      <c r="L13" s="668">
        <v>51</v>
      </c>
      <c r="M13" s="668">
        <v>61</v>
      </c>
      <c r="N13" s="668" t="s">
        <v>140</v>
      </c>
      <c r="O13" s="668">
        <v>489</v>
      </c>
      <c r="P13" s="668">
        <v>98</v>
      </c>
      <c r="Q13" s="668" t="s">
        <v>193</v>
      </c>
      <c r="R13" s="668" t="s">
        <v>192</v>
      </c>
      <c r="T13" s="668" t="s">
        <v>192</v>
      </c>
      <c r="U13" s="668" t="s">
        <v>192</v>
      </c>
      <c r="W13" s="668">
        <v>33</v>
      </c>
      <c r="X13" s="668">
        <v>56</v>
      </c>
      <c r="Y13" s="668">
        <v>20</v>
      </c>
      <c r="Z13" s="678">
        <v>133</v>
      </c>
      <c r="AA13" s="668">
        <v>66</v>
      </c>
      <c r="AB13" s="668">
        <v>78</v>
      </c>
      <c r="AC13" s="668">
        <v>12</v>
      </c>
      <c r="AD13" s="678">
        <v>113</v>
      </c>
      <c r="AE13" s="668">
        <v>70</v>
      </c>
      <c r="AF13" s="668">
        <v>90</v>
      </c>
      <c r="AG13" s="668">
        <v>20</v>
      </c>
      <c r="AH13" s="678">
        <v>200</v>
      </c>
      <c r="AI13" s="668">
        <v>58</v>
      </c>
      <c r="AJ13" s="668">
        <v>83</v>
      </c>
      <c r="AK13" s="668">
        <v>20</v>
      </c>
      <c r="AL13" s="678">
        <v>100</v>
      </c>
      <c r="AM13" s="668">
        <v>70</v>
      </c>
      <c r="AN13" s="668">
        <v>77</v>
      </c>
      <c r="AO13" s="668">
        <v>7</v>
      </c>
      <c r="AP13" s="678">
        <v>84</v>
      </c>
      <c r="AQ13" s="668">
        <v>54</v>
      </c>
      <c r="AR13" s="668">
        <v>63</v>
      </c>
      <c r="AS13" s="668">
        <v>9</v>
      </c>
      <c r="AT13" s="678">
        <v>72</v>
      </c>
      <c r="AU13" s="668">
        <v>702</v>
      </c>
      <c r="AV13" s="668" t="s">
        <v>1455</v>
      </c>
      <c r="AW13" s="678">
        <v>1191</v>
      </c>
      <c r="AX13" s="668" t="s">
        <v>192</v>
      </c>
      <c r="AY13" s="683" t="s">
        <v>132</v>
      </c>
      <c r="AZ13" s="668" t="s">
        <v>112</v>
      </c>
      <c r="BA13" s="668" t="s">
        <v>112</v>
      </c>
      <c r="BB13" s="668" t="s">
        <v>112</v>
      </c>
      <c r="BC13" s="668" t="s">
        <v>112</v>
      </c>
      <c r="BD13" s="668" t="s">
        <v>112</v>
      </c>
      <c r="BE13" s="668" t="s">
        <v>112</v>
      </c>
      <c r="BF13" s="668" t="s">
        <v>112</v>
      </c>
      <c r="BG13" s="668" t="s">
        <v>112</v>
      </c>
      <c r="BH13" s="668" t="s">
        <v>112</v>
      </c>
      <c r="BI13" s="668" t="s">
        <v>112</v>
      </c>
      <c r="BJ13" s="668" t="s">
        <v>112</v>
      </c>
      <c r="BK13" s="668" t="s">
        <v>112</v>
      </c>
      <c r="BL13" s="668" t="s">
        <v>193</v>
      </c>
      <c r="BM13" s="668" t="s">
        <v>475</v>
      </c>
      <c r="BN13" s="668">
        <v>69</v>
      </c>
      <c r="BO13" s="668">
        <v>96</v>
      </c>
      <c r="BP13" s="668">
        <v>5</v>
      </c>
      <c r="BQ13" s="668" t="s">
        <v>192</v>
      </c>
    </row>
    <row r="14" spans="1:69">
      <c r="A14" s="668" t="s">
        <v>1464</v>
      </c>
      <c r="B14" s="668" t="s">
        <v>1373</v>
      </c>
      <c r="C14" s="668" t="s">
        <v>530</v>
      </c>
      <c r="D14" s="668" t="s">
        <v>862</v>
      </c>
      <c r="E14" s="668" t="s">
        <v>487</v>
      </c>
      <c r="F14" s="668">
        <v>83</v>
      </c>
      <c r="G14" s="668">
        <v>91</v>
      </c>
      <c r="H14" s="668">
        <v>92</v>
      </c>
      <c r="I14" s="668">
        <v>58</v>
      </c>
      <c r="J14" s="668">
        <v>69</v>
      </c>
      <c r="K14" s="668">
        <v>91</v>
      </c>
      <c r="L14" s="668">
        <v>71</v>
      </c>
      <c r="M14" s="668">
        <v>90</v>
      </c>
      <c r="N14" s="668" t="s">
        <v>135</v>
      </c>
      <c r="O14" s="668">
        <v>645</v>
      </c>
      <c r="P14" s="668">
        <v>100</v>
      </c>
      <c r="Q14" s="668" t="s">
        <v>192</v>
      </c>
      <c r="R14" s="668" t="s">
        <v>192</v>
      </c>
      <c r="S14" s="668"/>
      <c r="T14" s="668" t="s">
        <v>192</v>
      </c>
      <c r="U14" s="668" t="s">
        <v>192</v>
      </c>
      <c r="W14" s="668">
        <v>100</v>
      </c>
      <c r="X14" s="668">
        <v>100</v>
      </c>
      <c r="Y14" s="668">
        <v>0</v>
      </c>
      <c r="Z14" s="678">
        <v>175</v>
      </c>
      <c r="AA14" s="668">
        <v>71</v>
      </c>
      <c r="AB14" s="668">
        <v>72</v>
      </c>
      <c r="AC14" s="668">
        <v>1</v>
      </c>
      <c r="AD14" s="678">
        <v>91</v>
      </c>
      <c r="AE14" s="668">
        <v>84</v>
      </c>
      <c r="AF14" s="668">
        <v>100</v>
      </c>
      <c r="AG14" s="668">
        <v>16</v>
      </c>
      <c r="AH14" s="678">
        <v>200</v>
      </c>
      <c r="AI14" s="668">
        <v>84</v>
      </c>
      <c r="AJ14" s="668">
        <v>100</v>
      </c>
      <c r="AK14" s="668">
        <v>16</v>
      </c>
      <c r="AL14" s="678">
        <v>100</v>
      </c>
      <c r="AM14" s="668">
        <v>100</v>
      </c>
      <c r="AN14" s="668">
        <v>100</v>
      </c>
      <c r="AO14" s="668">
        <v>0</v>
      </c>
      <c r="AP14" s="678">
        <v>100</v>
      </c>
      <c r="AQ14" s="668">
        <v>93</v>
      </c>
      <c r="AR14" s="668">
        <v>87</v>
      </c>
      <c r="AS14" s="668">
        <v>0</v>
      </c>
      <c r="AT14" s="678">
        <v>87</v>
      </c>
      <c r="AU14" s="668">
        <v>753</v>
      </c>
      <c r="AV14" s="668" t="s">
        <v>1453</v>
      </c>
      <c r="AW14" s="678">
        <v>1355</v>
      </c>
      <c r="AX14" s="668" t="s">
        <v>192</v>
      </c>
      <c r="AY14" s="683" t="s">
        <v>132</v>
      </c>
      <c r="AZ14" s="668" t="s">
        <v>132</v>
      </c>
      <c r="BA14" s="668" t="s">
        <v>132</v>
      </c>
      <c r="BB14" s="668" t="s">
        <v>132</v>
      </c>
      <c r="BC14" s="668" t="s">
        <v>114</v>
      </c>
      <c r="BD14" s="668"/>
      <c r="BE14" s="668"/>
      <c r="BF14" s="668"/>
      <c r="BG14" s="668"/>
      <c r="BH14" s="668"/>
      <c r="BI14" s="668"/>
      <c r="BJ14" s="668"/>
      <c r="BK14" s="668"/>
      <c r="BL14" s="668" t="s">
        <v>193</v>
      </c>
      <c r="BM14" s="668" t="s">
        <v>197</v>
      </c>
      <c r="BN14" s="668">
        <v>65</v>
      </c>
      <c r="BO14" s="668">
        <v>89</v>
      </c>
      <c r="BP14" s="668">
        <v>5</v>
      </c>
      <c r="BQ14" s="668" t="s">
        <v>192</v>
      </c>
    </row>
    <row r="15" spans="1:69">
      <c r="A15" s="668" t="s">
        <v>1980</v>
      </c>
      <c r="B15" s="668" t="s">
        <v>1373</v>
      </c>
      <c r="C15" s="668" t="s">
        <v>530</v>
      </c>
      <c r="D15" s="668" t="s">
        <v>863</v>
      </c>
      <c r="E15" s="668" t="s">
        <v>129</v>
      </c>
      <c r="F15" s="668">
        <v>37</v>
      </c>
      <c r="G15" s="668">
        <v>72</v>
      </c>
      <c r="H15" s="668">
        <v>74</v>
      </c>
      <c r="I15" s="668">
        <v>51</v>
      </c>
      <c r="J15" s="668">
        <v>46</v>
      </c>
      <c r="K15" s="668">
        <v>87</v>
      </c>
      <c r="L15" s="668">
        <v>40</v>
      </c>
      <c r="M15" s="668">
        <v>83</v>
      </c>
      <c r="N15" s="668" t="s">
        <v>135</v>
      </c>
      <c r="O15" s="668">
        <v>490</v>
      </c>
      <c r="P15" s="668">
        <v>100</v>
      </c>
      <c r="Q15" s="668" t="s">
        <v>192</v>
      </c>
      <c r="R15" s="668" t="s">
        <v>193</v>
      </c>
      <c r="S15" s="668"/>
      <c r="T15" s="668" t="s">
        <v>192</v>
      </c>
      <c r="U15" s="668" t="s">
        <v>192</v>
      </c>
      <c r="W15" s="668"/>
      <c r="X15" s="668"/>
      <c r="Y15" s="668"/>
      <c r="Z15" s="678"/>
      <c r="AA15" s="668"/>
      <c r="AB15" s="668"/>
      <c r="AC15" s="668"/>
      <c r="AD15" s="678"/>
      <c r="AE15" s="668"/>
      <c r="AF15" s="668"/>
      <c r="AG15" s="668"/>
      <c r="AH15" s="678"/>
      <c r="AI15" s="668"/>
      <c r="AJ15" s="668"/>
      <c r="AK15" s="668"/>
      <c r="AL15" s="678"/>
      <c r="AM15" s="668"/>
      <c r="AN15" s="668"/>
      <c r="AO15" s="668"/>
      <c r="AP15" s="678"/>
      <c r="AQ15" s="668"/>
      <c r="AR15" s="668"/>
      <c r="AS15" s="668"/>
      <c r="AT15" s="678"/>
      <c r="AU15" s="668"/>
      <c r="AV15" s="668"/>
      <c r="AW15" s="678"/>
      <c r="AX15" s="668"/>
      <c r="AY15" s="683" t="s">
        <v>112</v>
      </c>
      <c r="AZ15" s="668" t="s">
        <v>114</v>
      </c>
      <c r="BA15" s="668" t="s">
        <v>132</v>
      </c>
      <c r="BB15" s="668"/>
      <c r="BC15" s="668"/>
      <c r="BD15" s="668"/>
      <c r="BE15" s="668"/>
      <c r="BF15" s="668"/>
      <c r="BG15" s="668"/>
      <c r="BH15" s="668"/>
      <c r="BI15" s="668"/>
      <c r="BJ15" s="668"/>
      <c r="BK15" s="668"/>
      <c r="BL15" s="668" t="s">
        <v>193</v>
      </c>
      <c r="BM15" s="668" t="s">
        <v>475</v>
      </c>
      <c r="BN15" s="668">
        <v>64</v>
      </c>
      <c r="BO15" s="668">
        <v>96</v>
      </c>
      <c r="BP15" s="668">
        <v>5</v>
      </c>
      <c r="BQ15" s="668" t="s">
        <v>192</v>
      </c>
    </row>
    <row r="16" spans="1:69">
      <c r="A16" s="668" t="s">
        <v>1981</v>
      </c>
      <c r="B16" s="668" t="s">
        <v>1373</v>
      </c>
      <c r="C16" s="668" t="s">
        <v>530</v>
      </c>
      <c r="D16" s="668" t="s">
        <v>991</v>
      </c>
      <c r="E16" s="668" t="s">
        <v>951</v>
      </c>
      <c r="F16" s="668">
        <v>78</v>
      </c>
      <c r="G16" s="668">
        <v>71</v>
      </c>
      <c r="H16" s="668">
        <v>85</v>
      </c>
      <c r="I16" s="668">
        <v>55</v>
      </c>
      <c r="J16" s="668">
        <v>64</v>
      </c>
      <c r="K16" s="668">
        <v>68</v>
      </c>
      <c r="L16" s="668">
        <v>66</v>
      </c>
      <c r="M16" s="668">
        <v>72</v>
      </c>
      <c r="N16" s="668" t="s">
        <v>135</v>
      </c>
      <c r="O16" s="668">
        <v>559</v>
      </c>
      <c r="P16" s="668">
        <v>99</v>
      </c>
      <c r="Q16" s="668" t="s">
        <v>192</v>
      </c>
      <c r="R16" s="668" t="s">
        <v>192</v>
      </c>
      <c r="S16" s="668"/>
      <c r="T16" s="668" t="s">
        <v>192</v>
      </c>
      <c r="U16" s="668" t="s">
        <v>192</v>
      </c>
      <c r="W16" s="668"/>
      <c r="X16" s="668">
        <v>40</v>
      </c>
      <c r="Y16" s="668">
        <v>0</v>
      </c>
      <c r="Z16" s="678">
        <v>70</v>
      </c>
      <c r="AA16" s="668"/>
      <c r="AB16" s="668">
        <v>58</v>
      </c>
      <c r="AC16" s="668">
        <v>0</v>
      </c>
      <c r="AD16" s="678">
        <v>73</v>
      </c>
      <c r="AE16" s="668"/>
      <c r="AF16" s="668">
        <v>95</v>
      </c>
      <c r="AG16" s="668">
        <v>0</v>
      </c>
      <c r="AH16" s="678">
        <v>190</v>
      </c>
      <c r="AI16" s="668"/>
      <c r="AJ16" s="668">
        <v>95</v>
      </c>
      <c r="AK16" s="668">
        <v>0</v>
      </c>
      <c r="AL16" s="678">
        <v>95</v>
      </c>
      <c r="AM16" s="668"/>
      <c r="AN16" s="668">
        <v>78</v>
      </c>
      <c r="AO16" s="668">
        <v>0</v>
      </c>
      <c r="AP16" s="678">
        <v>78</v>
      </c>
      <c r="AQ16" s="668"/>
      <c r="AR16" s="668">
        <v>74</v>
      </c>
      <c r="AS16" s="668">
        <v>0</v>
      </c>
      <c r="AT16" s="678">
        <v>74</v>
      </c>
      <c r="AU16" s="668">
        <v>580</v>
      </c>
      <c r="AV16" s="668" t="s">
        <v>1453</v>
      </c>
      <c r="AW16" s="678">
        <v>1131</v>
      </c>
      <c r="AX16" s="668" t="s">
        <v>192</v>
      </c>
      <c r="AY16" s="683" t="s">
        <v>132</v>
      </c>
      <c r="AZ16" s="668" t="s">
        <v>114</v>
      </c>
      <c r="BA16" s="668"/>
      <c r="BB16" s="668"/>
      <c r="BC16" s="668"/>
      <c r="BD16" s="668"/>
      <c r="BE16" s="668"/>
      <c r="BF16" s="668"/>
      <c r="BG16" s="668"/>
      <c r="BH16" s="668"/>
      <c r="BI16" s="668"/>
      <c r="BJ16" s="668"/>
      <c r="BK16" s="668"/>
      <c r="BL16" s="668" t="s">
        <v>192</v>
      </c>
      <c r="BM16" s="668" t="s">
        <v>197</v>
      </c>
      <c r="BN16" s="668">
        <v>21</v>
      </c>
      <c r="BO16" s="668">
        <v>72</v>
      </c>
      <c r="BP16" s="668">
        <v>5</v>
      </c>
      <c r="BQ16" s="668" t="s">
        <v>193</v>
      </c>
    </row>
    <row r="17" spans="1:69">
      <c r="A17" s="668" t="s">
        <v>1465</v>
      </c>
      <c r="B17" s="668" t="s">
        <v>1373</v>
      </c>
      <c r="C17" s="668" t="s">
        <v>530</v>
      </c>
      <c r="D17" s="668" t="s">
        <v>864</v>
      </c>
      <c r="E17" s="668" t="s">
        <v>488</v>
      </c>
      <c r="F17" s="668">
        <v>48</v>
      </c>
      <c r="G17" s="668">
        <v>82</v>
      </c>
      <c r="H17" s="668">
        <v>82</v>
      </c>
      <c r="I17" s="668">
        <v>41</v>
      </c>
      <c r="J17" s="668">
        <v>52</v>
      </c>
      <c r="K17" s="668">
        <v>81</v>
      </c>
      <c r="L17" s="668">
        <v>47</v>
      </c>
      <c r="M17" s="668">
        <v>78</v>
      </c>
      <c r="N17" s="668" t="s">
        <v>140</v>
      </c>
      <c r="O17" s="668">
        <v>511</v>
      </c>
      <c r="P17" s="668">
        <v>99</v>
      </c>
      <c r="Q17" s="668" t="s">
        <v>192</v>
      </c>
      <c r="R17" s="668" t="s">
        <v>193</v>
      </c>
      <c r="S17" s="668" t="s">
        <v>193</v>
      </c>
      <c r="T17" s="668" t="s">
        <v>192</v>
      </c>
      <c r="U17" s="668" t="s">
        <v>192</v>
      </c>
      <c r="W17" s="668">
        <v>60</v>
      </c>
      <c r="X17" s="668">
        <v>73</v>
      </c>
      <c r="Y17" s="668">
        <v>13</v>
      </c>
      <c r="Z17" s="678">
        <v>151</v>
      </c>
      <c r="AA17" s="668">
        <v>84</v>
      </c>
      <c r="AB17" s="668">
        <v>100</v>
      </c>
      <c r="AC17" s="668">
        <v>16</v>
      </c>
      <c r="AD17" s="678">
        <v>125</v>
      </c>
      <c r="AE17" s="668">
        <v>79</v>
      </c>
      <c r="AF17" s="668">
        <v>81</v>
      </c>
      <c r="AG17" s="668">
        <v>2</v>
      </c>
      <c r="AH17" s="678">
        <v>166</v>
      </c>
      <c r="AI17" s="668">
        <v>65</v>
      </c>
      <c r="AJ17" s="668">
        <v>69</v>
      </c>
      <c r="AK17" s="668">
        <v>4</v>
      </c>
      <c r="AL17" s="678">
        <v>73</v>
      </c>
      <c r="AM17" s="668">
        <v>72</v>
      </c>
      <c r="AN17" s="668">
        <v>75</v>
      </c>
      <c r="AO17" s="668">
        <v>3</v>
      </c>
      <c r="AP17" s="678">
        <v>78</v>
      </c>
      <c r="AQ17" s="668">
        <v>54</v>
      </c>
      <c r="AR17" s="668">
        <v>59</v>
      </c>
      <c r="AS17" s="668">
        <v>5</v>
      </c>
      <c r="AT17" s="678">
        <v>64</v>
      </c>
      <c r="AU17" s="668">
        <v>657</v>
      </c>
      <c r="AV17" s="668" t="s">
        <v>1455</v>
      </c>
      <c r="AW17" s="678">
        <v>1168</v>
      </c>
      <c r="AX17" s="668" t="s">
        <v>192</v>
      </c>
      <c r="AY17" s="683" t="s">
        <v>114</v>
      </c>
      <c r="AZ17" s="668" t="s">
        <v>132</v>
      </c>
      <c r="BA17" s="668" t="s">
        <v>112</v>
      </c>
      <c r="BB17" s="668" t="s">
        <v>112</v>
      </c>
      <c r="BC17" s="668" t="s">
        <v>112</v>
      </c>
      <c r="BD17" s="668" t="s">
        <v>112</v>
      </c>
      <c r="BE17" s="668" t="s">
        <v>112</v>
      </c>
      <c r="BF17" s="668" t="s">
        <v>112</v>
      </c>
      <c r="BG17" s="668" t="s">
        <v>112</v>
      </c>
      <c r="BH17" s="668" t="s">
        <v>112</v>
      </c>
      <c r="BI17" s="668" t="s">
        <v>112</v>
      </c>
      <c r="BJ17" s="668" t="s">
        <v>112</v>
      </c>
      <c r="BK17" s="668" t="s">
        <v>112</v>
      </c>
      <c r="BL17" s="668" t="s">
        <v>193</v>
      </c>
      <c r="BM17" s="668" t="s">
        <v>475</v>
      </c>
      <c r="BN17" s="668">
        <v>68</v>
      </c>
      <c r="BO17" s="668">
        <v>90</v>
      </c>
      <c r="BP17" s="668">
        <v>5</v>
      </c>
      <c r="BQ17" s="668" t="s">
        <v>192</v>
      </c>
    </row>
    <row r="18" spans="1:69">
      <c r="A18" s="668" t="s">
        <v>1466</v>
      </c>
      <c r="B18" s="668" t="s">
        <v>1373</v>
      </c>
      <c r="C18" s="668" t="s">
        <v>530</v>
      </c>
      <c r="D18" s="668" t="s">
        <v>865</v>
      </c>
      <c r="E18" s="668" t="s">
        <v>924</v>
      </c>
      <c r="F18" s="668">
        <v>86</v>
      </c>
      <c r="G18" s="668">
        <v>97</v>
      </c>
      <c r="H18" s="668">
        <v>98</v>
      </c>
      <c r="I18" s="668">
        <v>81</v>
      </c>
      <c r="J18" s="668">
        <v>77</v>
      </c>
      <c r="K18" s="668">
        <v>85</v>
      </c>
      <c r="L18" s="668">
        <v>66</v>
      </c>
      <c r="M18" s="668">
        <v>91</v>
      </c>
      <c r="N18" s="668" t="s">
        <v>135</v>
      </c>
      <c r="O18" s="668">
        <v>681</v>
      </c>
      <c r="P18" s="668">
        <v>100</v>
      </c>
      <c r="Q18" s="668" t="s">
        <v>192</v>
      </c>
      <c r="R18" s="668" t="s">
        <v>192</v>
      </c>
      <c r="T18" s="668" t="s">
        <v>192</v>
      </c>
      <c r="U18" s="668" t="s">
        <v>192</v>
      </c>
      <c r="W18" s="668">
        <v>100</v>
      </c>
      <c r="X18" s="668">
        <v>100</v>
      </c>
      <c r="Y18" s="668">
        <v>0</v>
      </c>
      <c r="Z18" s="678">
        <v>175</v>
      </c>
      <c r="AA18" s="668">
        <v>99</v>
      </c>
      <c r="AB18" s="668">
        <v>97</v>
      </c>
      <c r="AC18" s="668">
        <v>0</v>
      </c>
      <c r="AD18" s="678">
        <v>121</v>
      </c>
      <c r="AE18" s="668">
        <v>92</v>
      </c>
      <c r="AF18" s="668">
        <v>100</v>
      </c>
      <c r="AG18" s="668">
        <v>8</v>
      </c>
      <c r="AH18" s="678">
        <v>200</v>
      </c>
      <c r="AI18" s="668">
        <v>92</v>
      </c>
      <c r="AJ18" s="668">
        <v>100</v>
      </c>
      <c r="AK18" s="668">
        <v>8</v>
      </c>
      <c r="AL18" s="678">
        <v>100</v>
      </c>
      <c r="AM18" s="668">
        <v>90</v>
      </c>
      <c r="AN18" s="668">
        <v>94</v>
      </c>
      <c r="AO18" s="668">
        <v>4</v>
      </c>
      <c r="AP18" s="678">
        <v>98</v>
      </c>
      <c r="AQ18" s="668">
        <v>87</v>
      </c>
      <c r="AR18" s="668">
        <v>90</v>
      </c>
      <c r="AS18" s="668">
        <v>3</v>
      </c>
      <c r="AT18" s="678">
        <v>93</v>
      </c>
      <c r="AU18" s="668">
        <v>787</v>
      </c>
      <c r="AV18" s="668" t="s">
        <v>1455</v>
      </c>
      <c r="AW18" s="678">
        <v>1468</v>
      </c>
      <c r="AX18" s="668" t="s">
        <v>192</v>
      </c>
      <c r="AY18" s="683" t="s">
        <v>132</v>
      </c>
      <c r="AZ18" s="668" t="s">
        <v>132</v>
      </c>
      <c r="BA18" s="668" t="s">
        <v>132</v>
      </c>
      <c r="BB18" s="668" t="s">
        <v>132</v>
      </c>
      <c r="BC18" s="668" t="s">
        <v>132</v>
      </c>
      <c r="BD18" s="668" t="s">
        <v>132</v>
      </c>
      <c r="BE18" s="668" t="s">
        <v>132</v>
      </c>
      <c r="BF18" s="668" t="s">
        <v>132</v>
      </c>
      <c r="BG18" s="668" t="s">
        <v>132</v>
      </c>
      <c r="BH18" s="668" t="s">
        <v>132</v>
      </c>
      <c r="BI18" s="668" t="s">
        <v>132</v>
      </c>
      <c r="BJ18" s="668" t="s">
        <v>112</v>
      </c>
      <c r="BK18" s="668" t="s">
        <v>112</v>
      </c>
      <c r="BL18" s="668" t="s">
        <v>193</v>
      </c>
      <c r="BM18" s="668" t="s">
        <v>475</v>
      </c>
      <c r="BN18" s="668">
        <v>40</v>
      </c>
      <c r="BO18" s="668">
        <v>76</v>
      </c>
      <c r="BP18" s="668">
        <v>5</v>
      </c>
      <c r="BQ18" s="668" t="s">
        <v>193</v>
      </c>
    </row>
    <row r="19" spans="1:69">
      <c r="A19" s="668" t="s">
        <v>1467</v>
      </c>
      <c r="B19" s="668" t="s">
        <v>1373</v>
      </c>
      <c r="C19" s="668" t="s">
        <v>530</v>
      </c>
      <c r="D19" s="668" t="s">
        <v>866</v>
      </c>
      <c r="E19" s="668" t="s">
        <v>490</v>
      </c>
      <c r="F19" s="668">
        <v>78</v>
      </c>
      <c r="G19" s="668">
        <v>92</v>
      </c>
      <c r="H19" s="668">
        <v>95</v>
      </c>
      <c r="I19" s="668">
        <v>63</v>
      </c>
      <c r="J19" s="668">
        <v>72</v>
      </c>
      <c r="K19" s="668">
        <v>82</v>
      </c>
      <c r="L19" s="668">
        <v>63</v>
      </c>
      <c r="M19" s="668">
        <v>81</v>
      </c>
      <c r="N19" s="668" t="s">
        <v>141</v>
      </c>
      <c r="O19" s="668">
        <v>636</v>
      </c>
      <c r="P19" s="668">
        <v>100</v>
      </c>
      <c r="Q19" s="668" t="s">
        <v>192</v>
      </c>
      <c r="R19" s="668" t="s">
        <v>192</v>
      </c>
      <c r="T19" s="668" t="s">
        <v>192</v>
      </c>
      <c r="U19" s="668" t="s">
        <v>192</v>
      </c>
      <c r="W19" s="668">
        <v>100</v>
      </c>
      <c r="X19" s="668">
        <v>100</v>
      </c>
      <c r="Y19" s="668">
        <v>0</v>
      </c>
      <c r="Z19" s="678">
        <v>175</v>
      </c>
      <c r="AA19" s="668">
        <v>97</v>
      </c>
      <c r="AB19" s="668">
        <v>97</v>
      </c>
      <c r="AC19" s="668">
        <v>0</v>
      </c>
      <c r="AD19" s="678">
        <v>121</v>
      </c>
      <c r="AE19" s="668">
        <v>98</v>
      </c>
      <c r="AF19" s="668">
        <v>98</v>
      </c>
      <c r="AG19" s="668">
        <v>0</v>
      </c>
      <c r="AH19" s="678">
        <v>196</v>
      </c>
      <c r="AI19" s="668">
        <v>96</v>
      </c>
      <c r="AJ19" s="668">
        <v>98</v>
      </c>
      <c r="AK19" s="668">
        <v>2</v>
      </c>
      <c r="AL19" s="678">
        <v>100</v>
      </c>
      <c r="AM19" s="668">
        <v>93</v>
      </c>
      <c r="AN19" s="668">
        <v>96</v>
      </c>
      <c r="AO19" s="668">
        <v>3</v>
      </c>
      <c r="AP19" s="678">
        <v>99</v>
      </c>
      <c r="AQ19" s="668">
        <v>86</v>
      </c>
      <c r="AR19" s="668">
        <v>87</v>
      </c>
      <c r="AS19" s="668">
        <v>1</v>
      </c>
      <c r="AT19" s="678">
        <v>88</v>
      </c>
      <c r="AU19" s="668">
        <v>779</v>
      </c>
      <c r="AV19" s="668" t="s">
        <v>1455</v>
      </c>
      <c r="AW19" s="678">
        <v>1415</v>
      </c>
      <c r="AX19" s="668" t="s">
        <v>192</v>
      </c>
      <c r="AY19" s="683" t="s">
        <v>132</v>
      </c>
      <c r="AZ19" s="668" t="s">
        <v>132</v>
      </c>
      <c r="BA19" s="668" t="s">
        <v>132</v>
      </c>
      <c r="BB19" s="668" t="s">
        <v>132</v>
      </c>
      <c r="BC19" s="668" t="s">
        <v>114</v>
      </c>
      <c r="BD19" s="668" t="s">
        <v>132</v>
      </c>
      <c r="BE19" s="668" t="s">
        <v>132</v>
      </c>
      <c r="BF19" s="668" t="s">
        <v>132</v>
      </c>
      <c r="BG19" s="668" t="s">
        <v>132</v>
      </c>
      <c r="BH19" s="668" t="s">
        <v>132</v>
      </c>
      <c r="BI19" s="668" t="s">
        <v>114</v>
      </c>
      <c r="BJ19" s="668" t="s">
        <v>132</v>
      </c>
      <c r="BK19" s="668" t="s">
        <v>112</v>
      </c>
      <c r="BL19" s="668" t="s">
        <v>193</v>
      </c>
      <c r="BM19" s="668" t="s">
        <v>475</v>
      </c>
      <c r="BN19" s="668">
        <v>43</v>
      </c>
      <c r="BO19" s="668">
        <v>81</v>
      </c>
      <c r="BP19" s="668">
        <v>5</v>
      </c>
      <c r="BQ19" s="668" t="s">
        <v>193</v>
      </c>
    </row>
    <row r="20" spans="1:69">
      <c r="A20" s="668" t="s">
        <v>1468</v>
      </c>
      <c r="B20" s="668" t="s">
        <v>1373</v>
      </c>
      <c r="C20" s="668" t="s">
        <v>530</v>
      </c>
      <c r="D20" s="668" t="s">
        <v>867</v>
      </c>
      <c r="E20" s="668" t="s">
        <v>491</v>
      </c>
      <c r="F20" s="668">
        <v>37</v>
      </c>
      <c r="G20" s="668">
        <v>71</v>
      </c>
      <c r="H20" s="668">
        <v>72</v>
      </c>
      <c r="I20" s="668">
        <v>28</v>
      </c>
      <c r="J20" s="668">
        <v>50</v>
      </c>
      <c r="K20" s="668">
        <v>75</v>
      </c>
      <c r="L20" s="668">
        <v>52</v>
      </c>
      <c r="M20" s="668">
        <v>65</v>
      </c>
      <c r="N20" s="668" t="s">
        <v>140</v>
      </c>
      <c r="O20" s="668">
        <v>450</v>
      </c>
      <c r="P20" s="668">
        <v>99</v>
      </c>
      <c r="Q20" s="668" t="s">
        <v>193</v>
      </c>
      <c r="R20" s="668" t="s">
        <v>192</v>
      </c>
      <c r="S20" s="668"/>
      <c r="T20" s="668" t="s">
        <v>192</v>
      </c>
      <c r="U20" s="668" t="s">
        <v>192</v>
      </c>
      <c r="W20" s="668">
        <v>35</v>
      </c>
      <c r="X20" s="668">
        <v>40</v>
      </c>
      <c r="Y20" s="668">
        <v>5</v>
      </c>
      <c r="Z20" s="678">
        <v>79</v>
      </c>
      <c r="AA20" s="668">
        <v>60</v>
      </c>
      <c r="AB20" s="668">
        <v>68</v>
      </c>
      <c r="AC20" s="668">
        <v>8</v>
      </c>
      <c r="AD20" s="678">
        <v>95</v>
      </c>
      <c r="AE20" s="668">
        <v>78</v>
      </c>
      <c r="AF20" s="668">
        <v>76</v>
      </c>
      <c r="AG20" s="668">
        <v>0</v>
      </c>
      <c r="AH20" s="678">
        <v>152</v>
      </c>
      <c r="AI20" s="668">
        <v>72</v>
      </c>
      <c r="AJ20" s="668">
        <v>69</v>
      </c>
      <c r="AK20" s="668">
        <v>0</v>
      </c>
      <c r="AL20" s="678">
        <v>69</v>
      </c>
      <c r="AM20" s="668">
        <v>68</v>
      </c>
      <c r="AN20" s="668">
        <v>78</v>
      </c>
      <c r="AO20" s="668">
        <v>10</v>
      </c>
      <c r="AP20" s="678">
        <v>88</v>
      </c>
      <c r="AQ20" s="668">
        <v>44</v>
      </c>
      <c r="AR20" s="668">
        <v>49</v>
      </c>
      <c r="AS20" s="668">
        <v>5</v>
      </c>
      <c r="AT20" s="678">
        <v>54</v>
      </c>
      <c r="AU20" s="668">
        <v>537</v>
      </c>
      <c r="AV20" s="668" t="s">
        <v>1455</v>
      </c>
      <c r="AW20" s="678">
        <v>987</v>
      </c>
      <c r="AX20" s="668" t="s">
        <v>193</v>
      </c>
      <c r="AY20" s="683" t="s">
        <v>112</v>
      </c>
      <c r="AZ20" s="668" t="s">
        <v>112</v>
      </c>
      <c r="BA20" s="668" t="s">
        <v>110</v>
      </c>
      <c r="BB20" s="668" t="s">
        <v>112</v>
      </c>
      <c r="BC20" s="668" t="s">
        <v>116</v>
      </c>
      <c r="BD20" s="668" t="s">
        <v>112</v>
      </c>
      <c r="BE20" s="668" t="s">
        <v>112</v>
      </c>
      <c r="BF20" s="668" t="s">
        <v>110</v>
      </c>
      <c r="BG20" s="668" t="s">
        <v>110</v>
      </c>
      <c r="BH20" s="668" t="s">
        <v>112</v>
      </c>
      <c r="BI20" s="668" t="s">
        <v>110</v>
      </c>
      <c r="BJ20" s="668" t="s">
        <v>110</v>
      </c>
      <c r="BK20" s="668" t="s">
        <v>110</v>
      </c>
      <c r="BL20" s="668" t="s">
        <v>193</v>
      </c>
      <c r="BM20" s="668" t="s">
        <v>475</v>
      </c>
      <c r="BN20" s="668">
        <v>86</v>
      </c>
      <c r="BO20" s="668">
        <v>98</v>
      </c>
      <c r="BP20" s="668">
        <v>5</v>
      </c>
      <c r="BQ20" s="668" t="s">
        <v>192</v>
      </c>
    </row>
    <row r="21" spans="1:69">
      <c r="A21" s="668" t="s">
        <v>1469</v>
      </c>
      <c r="B21" s="668" t="s">
        <v>1373</v>
      </c>
      <c r="C21" s="668" t="s">
        <v>530</v>
      </c>
      <c r="D21" s="668" t="s">
        <v>868</v>
      </c>
      <c r="E21" s="668" t="s">
        <v>492</v>
      </c>
      <c r="F21" s="668">
        <v>61</v>
      </c>
      <c r="G21" s="668">
        <v>85</v>
      </c>
      <c r="H21" s="668">
        <v>85</v>
      </c>
      <c r="I21" s="668">
        <v>54</v>
      </c>
      <c r="J21" s="668">
        <v>57</v>
      </c>
      <c r="K21" s="668">
        <v>78</v>
      </c>
      <c r="L21" s="668">
        <v>53</v>
      </c>
      <c r="M21" s="668">
        <v>68</v>
      </c>
      <c r="N21" s="668" t="s">
        <v>141</v>
      </c>
      <c r="O21" s="668">
        <v>551</v>
      </c>
      <c r="P21" s="668">
        <v>99</v>
      </c>
      <c r="Q21" s="668" t="s">
        <v>193</v>
      </c>
      <c r="R21" s="668" t="s">
        <v>192</v>
      </c>
      <c r="S21" s="668"/>
      <c r="T21" s="668" t="s">
        <v>192</v>
      </c>
      <c r="U21" s="668" t="s">
        <v>192</v>
      </c>
      <c r="W21" s="668">
        <v>46</v>
      </c>
      <c r="X21" s="668">
        <v>59</v>
      </c>
      <c r="Y21" s="668">
        <v>13</v>
      </c>
      <c r="Z21" s="678">
        <v>126</v>
      </c>
      <c r="AA21" s="668">
        <v>76</v>
      </c>
      <c r="AB21" s="668">
        <v>88</v>
      </c>
      <c r="AC21" s="668">
        <v>12</v>
      </c>
      <c r="AD21" s="678">
        <v>125</v>
      </c>
      <c r="AE21" s="668">
        <v>85</v>
      </c>
      <c r="AF21" s="668">
        <v>84</v>
      </c>
      <c r="AG21" s="668">
        <v>0</v>
      </c>
      <c r="AH21" s="678">
        <v>168</v>
      </c>
      <c r="AI21" s="668">
        <v>72</v>
      </c>
      <c r="AJ21" s="668">
        <v>65</v>
      </c>
      <c r="AK21" s="668">
        <v>0</v>
      </c>
      <c r="AL21" s="678">
        <v>65</v>
      </c>
      <c r="AM21" s="668">
        <v>79</v>
      </c>
      <c r="AN21" s="668">
        <v>82</v>
      </c>
      <c r="AO21" s="668">
        <v>3</v>
      </c>
      <c r="AP21" s="678">
        <v>85</v>
      </c>
      <c r="AQ21" s="668">
        <v>65</v>
      </c>
      <c r="AR21" s="668">
        <v>69</v>
      </c>
      <c r="AS21" s="668">
        <v>4</v>
      </c>
      <c r="AT21" s="678">
        <v>73</v>
      </c>
      <c r="AU21" s="668">
        <v>642</v>
      </c>
      <c r="AV21" s="668" t="s">
        <v>1455</v>
      </c>
      <c r="AW21" s="678">
        <v>1193</v>
      </c>
      <c r="AX21" s="668" t="s">
        <v>193</v>
      </c>
      <c r="AY21" s="683" t="s">
        <v>114</v>
      </c>
      <c r="AZ21" s="668" t="s">
        <v>114</v>
      </c>
      <c r="BA21" s="668" t="s">
        <v>132</v>
      </c>
      <c r="BB21" s="668" t="s">
        <v>114</v>
      </c>
      <c r="BC21" s="668" t="s">
        <v>112</v>
      </c>
      <c r="BD21" s="668" t="s">
        <v>114</v>
      </c>
      <c r="BE21" s="668" t="s">
        <v>132</v>
      </c>
      <c r="BF21" s="668" t="s">
        <v>112</v>
      </c>
      <c r="BG21" s="668"/>
      <c r="BH21" s="668"/>
      <c r="BI21" s="668"/>
      <c r="BJ21" s="668"/>
      <c r="BK21" s="668"/>
      <c r="BL21" s="668" t="s">
        <v>193</v>
      </c>
      <c r="BM21" s="668" t="s">
        <v>475</v>
      </c>
      <c r="BN21" s="668">
        <v>57</v>
      </c>
      <c r="BO21" s="668">
        <v>92</v>
      </c>
      <c r="BP21" s="668">
        <v>5</v>
      </c>
      <c r="BQ21" s="668" t="s">
        <v>193</v>
      </c>
    </row>
    <row r="22" spans="1:69">
      <c r="A22" s="668" t="s">
        <v>1470</v>
      </c>
      <c r="B22" s="668" t="s">
        <v>1373</v>
      </c>
      <c r="C22" s="668" t="s">
        <v>530</v>
      </c>
      <c r="D22" s="668" t="s">
        <v>869</v>
      </c>
      <c r="E22" s="668" t="s">
        <v>493</v>
      </c>
      <c r="F22" s="668">
        <v>32</v>
      </c>
      <c r="G22" s="668">
        <v>61</v>
      </c>
      <c r="H22" s="668">
        <v>74</v>
      </c>
      <c r="I22" s="668">
        <v>26</v>
      </c>
      <c r="J22" s="668">
        <v>44</v>
      </c>
      <c r="K22" s="668">
        <v>66</v>
      </c>
      <c r="L22" s="668">
        <v>44</v>
      </c>
      <c r="M22" s="668">
        <v>60</v>
      </c>
      <c r="N22" s="668" t="s">
        <v>140</v>
      </c>
      <c r="O22" s="668">
        <v>407</v>
      </c>
      <c r="P22" s="668">
        <v>99</v>
      </c>
      <c r="Q22" s="668" t="s">
        <v>193</v>
      </c>
      <c r="R22" s="668" t="s">
        <v>193</v>
      </c>
      <c r="S22" s="668" t="s">
        <v>193</v>
      </c>
      <c r="T22" s="668" t="s">
        <v>192</v>
      </c>
      <c r="U22" s="668" t="s">
        <v>192</v>
      </c>
      <c r="W22" s="668">
        <v>30</v>
      </c>
      <c r="X22" s="668">
        <v>49</v>
      </c>
      <c r="Y22" s="668">
        <v>19</v>
      </c>
      <c r="Z22" s="678">
        <v>119</v>
      </c>
      <c r="AA22" s="668">
        <v>49</v>
      </c>
      <c r="AB22" s="668">
        <v>47</v>
      </c>
      <c r="AC22" s="668">
        <v>0</v>
      </c>
      <c r="AD22" s="678">
        <v>59</v>
      </c>
      <c r="AE22" s="668">
        <v>71</v>
      </c>
      <c r="AF22" s="668">
        <v>79</v>
      </c>
      <c r="AG22" s="668">
        <v>8</v>
      </c>
      <c r="AH22" s="678">
        <v>174</v>
      </c>
      <c r="AI22" s="668">
        <v>62</v>
      </c>
      <c r="AJ22" s="668">
        <v>73</v>
      </c>
      <c r="AK22" s="668">
        <v>11</v>
      </c>
      <c r="AL22" s="678">
        <v>84</v>
      </c>
      <c r="AM22" s="668">
        <v>64</v>
      </c>
      <c r="AN22" s="668">
        <v>69</v>
      </c>
      <c r="AO22" s="668">
        <v>5</v>
      </c>
      <c r="AP22" s="678">
        <v>74</v>
      </c>
      <c r="AQ22" s="668">
        <v>42</v>
      </c>
      <c r="AR22" s="668">
        <v>39</v>
      </c>
      <c r="AS22" s="668">
        <v>0</v>
      </c>
      <c r="AT22" s="678">
        <v>39</v>
      </c>
      <c r="AU22" s="668">
        <v>549</v>
      </c>
      <c r="AV22" s="668" t="s">
        <v>1455</v>
      </c>
      <c r="AW22" s="678">
        <v>956</v>
      </c>
      <c r="AX22" s="668" t="s">
        <v>192</v>
      </c>
      <c r="AY22" s="683" t="s">
        <v>110</v>
      </c>
      <c r="AZ22" s="668" t="s">
        <v>112</v>
      </c>
      <c r="BA22" s="668" t="s">
        <v>110</v>
      </c>
      <c r="BB22" s="668" t="s">
        <v>110</v>
      </c>
      <c r="BC22" s="668" t="s">
        <v>116</v>
      </c>
      <c r="BD22" s="668" t="s">
        <v>112</v>
      </c>
      <c r="BE22" s="668" t="s">
        <v>110</v>
      </c>
      <c r="BF22" s="668" t="s">
        <v>110</v>
      </c>
      <c r="BG22" s="668" t="s">
        <v>112</v>
      </c>
      <c r="BH22" s="668" t="s">
        <v>110</v>
      </c>
      <c r="BI22" s="668" t="s">
        <v>112</v>
      </c>
      <c r="BJ22" s="668" t="s">
        <v>110</v>
      </c>
      <c r="BK22" s="668" t="s">
        <v>110</v>
      </c>
      <c r="BL22" s="668" t="s">
        <v>193</v>
      </c>
      <c r="BM22" s="668" t="s">
        <v>475</v>
      </c>
      <c r="BN22" s="668">
        <v>81</v>
      </c>
      <c r="BO22" s="668">
        <v>96</v>
      </c>
      <c r="BP22" s="668">
        <v>5</v>
      </c>
      <c r="BQ22" s="668" t="s">
        <v>192</v>
      </c>
    </row>
    <row r="23" spans="1:69">
      <c r="A23" s="668" t="s">
        <v>1471</v>
      </c>
      <c r="B23" s="668" t="s">
        <v>1373</v>
      </c>
      <c r="C23" s="668" t="s">
        <v>530</v>
      </c>
      <c r="D23" s="668" t="s">
        <v>870</v>
      </c>
      <c r="E23" s="668" t="s">
        <v>494</v>
      </c>
      <c r="F23" s="668">
        <v>57</v>
      </c>
      <c r="G23" s="668">
        <v>83</v>
      </c>
      <c r="H23" s="668">
        <v>75</v>
      </c>
      <c r="I23" s="668">
        <v>44</v>
      </c>
      <c r="J23" s="668">
        <v>57</v>
      </c>
      <c r="K23" s="668">
        <v>76</v>
      </c>
      <c r="L23" s="668">
        <v>51</v>
      </c>
      <c r="M23" s="668">
        <v>67</v>
      </c>
      <c r="N23" s="668" t="s">
        <v>141</v>
      </c>
      <c r="O23" s="668">
        <v>520</v>
      </c>
      <c r="P23" s="668">
        <v>98</v>
      </c>
      <c r="Q23" s="668" t="s">
        <v>192</v>
      </c>
      <c r="R23" s="668" t="s">
        <v>192</v>
      </c>
      <c r="S23" s="668"/>
      <c r="T23" s="668" t="s">
        <v>192</v>
      </c>
      <c r="U23" s="668" t="s">
        <v>192</v>
      </c>
      <c r="W23" s="668">
        <v>49</v>
      </c>
      <c r="X23" s="668">
        <v>51</v>
      </c>
      <c r="Y23" s="668">
        <v>2</v>
      </c>
      <c r="Z23" s="678">
        <v>93</v>
      </c>
      <c r="AA23" s="668">
        <v>90</v>
      </c>
      <c r="AB23" s="668">
        <v>95</v>
      </c>
      <c r="AC23" s="668">
        <v>5</v>
      </c>
      <c r="AD23" s="678">
        <v>125</v>
      </c>
      <c r="AE23" s="668">
        <v>86</v>
      </c>
      <c r="AF23" s="668">
        <v>94</v>
      </c>
      <c r="AG23" s="668">
        <v>8</v>
      </c>
      <c r="AH23" s="678">
        <v>200</v>
      </c>
      <c r="AI23" s="668">
        <v>75</v>
      </c>
      <c r="AJ23" s="668">
        <v>87</v>
      </c>
      <c r="AK23" s="668">
        <v>12</v>
      </c>
      <c r="AL23" s="678">
        <v>99</v>
      </c>
      <c r="AM23" s="668">
        <v>84</v>
      </c>
      <c r="AN23" s="668">
        <v>84</v>
      </c>
      <c r="AO23" s="668">
        <v>0</v>
      </c>
      <c r="AP23" s="678">
        <v>84</v>
      </c>
      <c r="AQ23" s="668">
        <v>69</v>
      </c>
      <c r="AR23" s="668">
        <v>68</v>
      </c>
      <c r="AS23" s="668">
        <v>0</v>
      </c>
      <c r="AT23" s="678">
        <v>68</v>
      </c>
      <c r="AU23" s="668">
        <v>669</v>
      </c>
      <c r="AV23" s="668" t="s">
        <v>1455</v>
      </c>
      <c r="AW23" s="678">
        <v>1189</v>
      </c>
      <c r="AX23" s="668" t="s">
        <v>192</v>
      </c>
      <c r="AY23" s="683" t="s">
        <v>132</v>
      </c>
      <c r="AZ23" s="668" t="s">
        <v>132</v>
      </c>
      <c r="BA23" s="668" t="s">
        <v>114</v>
      </c>
      <c r="BB23" s="668" t="s">
        <v>132</v>
      </c>
      <c r="BC23" s="668" t="s">
        <v>112</v>
      </c>
      <c r="BD23" s="668" t="s">
        <v>114</v>
      </c>
      <c r="BE23" s="668" t="s">
        <v>114</v>
      </c>
      <c r="BF23" s="668" t="s">
        <v>114</v>
      </c>
      <c r="BG23" s="668" t="s">
        <v>114</v>
      </c>
      <c r="BH23" s="668" t="s">
        <v>132</v>
      </c>
      <c r="BI23" s="668" t="s">
        <v>112</v>
      </c>
      <c r="BJ23" s="668" t="s">
        <v>112</v>
      </c>
      <c r="BK23" s="668" t="s">
        <v>112</v>
      </c>
      <c r="BL23" s="668" t="s">
        <v>193</v>
      </c>
      <c r="BM23" s="668" t="s">
        <v>475</v>
      </c>
      <c r="BN23" s="668">
        <v>49</v>
      </c>
      <c r="BO23" s="668">
        <v>77</v>
      </c>
      <c r="BP23" s="668">
        <v>5</v>
      </c>
      <c r="BQ23" s="668" t="s">
        <v>193</v>
      </c>
    </row>
    <row r="24" spans="1:69">
      <c r="A24" s="668" t="s">
        <v>1472</v>
      </c>
      <c r="B24" s="668" t="s">
        <v>1373</v>
      </c>
      <c r="C24" s="668" t="s">
        <v>530</v>
      </c>
      <c r="D24" s="668" t="s">
        <v>871</v>
      </c>
      <c r="E24" s="668" t="s">
        <v>495</v>
      </c>
      <c r="F24" s="668">
        <v>21</v>
      </c>
      <c r="G24" s="668">
        <v>59</v>
      </c>
      <c r="H24" s="668">
        <v>68</v>
      </c>
      <c r="I24" s="668">
        <v>27</v>
      </c>
      <c r="J24" s="668">
        <v>36</v>
      </c>
      <c r="K24" s="668">
        <v>66</v>
      </c>
      <c r="L24" s="668">
        <v>47</v>
      </c>
      <c r="M24" s="668">
        <v>62</v>
      </c>
      <c r="N24" s="668" t="s">
        <v>140</v>
      </c>
      <c r="O24" s="668">
        <v>386</v>
      </c>
      <c r="P24" s="668">
        <v>97</v>
      </c>
      <c r="Q24" s="668" t="s">
        <v>193</v>
      </c>
      <c r="R24" s="668" t="s">
        <v>193</v>
      </c>
      <c r="S24" s="668" t="s">
        <v>192</v>
      </c>
      <c r="T24" s="668" t="s">
        <v>192</v>
      </c>
      <c r="U24" s="668" t="s">
        <v>192</v>
      </c>
      <c r="W24" s="668">
        <v>45</v>
      </c>
      <c r="X24" s="668">
        <v>54</v>
      </c>
      <c r="Y24" s="668">
        <v>9</v>
      </c>
      <c r="Z24" s="678">
        <v>110</v>
      </c>
      <c r="AA24" s="668">
        <v>53</v>
      </c>
      <c r="AB24" s="668">
        <v>46</v>
      </c>
      <c r="AC24" s="668">
        <v>0</v>
      </c>
      <c r="AD24" s="678">
        <v>58</v>
      </c>
      <c r="AE24" s="668">
        <v>61</v>
      </c>
      <c r="AF24" s="668">
        <v>66</v>
      </c>
      <c r="AG24" s="668">
        <v>5</v>
      </c>
      <c r="AH24" s="678">
        <v>142</v>
      </c>
      <c r="AI24" s="668">
        <v>57</v>
      </c>
      <c r="AJ24" s="668">
        <v>60</v>
      </c>
      <c r="AK24" s="668">
        <v>3</v>
      </c>
      <c r="AL24" s="678">
        <v>63</v>
      </c>
      <c r="AM24" s="668">
        <v>54</v>
      </c>
      <c r="AN24" s="668">
        <v>66</v>
      </c>
      <c r="AO24" s="668">
        <v>12</v>
      </c>
      <c r="AP24" s="678">
        <v>78</v>
      </c>
      <c r="AQ24" s="668">
        <v>25</v>
      </c>
      <c r="AR24" s="668">
        <v>36</v>
      </c>
      <c r="AS24" s="668">
        <v>11</v>
      </c>
      <c r="AT24" s="678">
        <v>47</v>
      </c>
      <c r="AU24" s="668">
        <v>498</v>
      </c>
      <c r="AV24" s="668" t="s">
        <v>1455</v>
      </c>
      <c r="AW24" s="678">
        <v>884</v>
      </c>
      <c r="AX24" s="668" t="s">
        <v>193</v>
      </c>
      <c r="AY24" s="683" t="s">
        <v>112</v>
      </c>
      <c r="AZ24" s="668" t="s">
        <v>110</v>
      </c>
      <c r="BA24" s="668" t="s">
        <v>110</v>
      </c>
      <c r="BB24" s="668" t="s">
        <v>116</v>
      </c>
      <c r="BC24" s="668" t="s">
        <v>116</v>
      </c>
      <c r="BD24" s="668" t="s">
        <v>110</v>
      </c>
      <c r="BE24" s="668" t="s">
        <v>116</v>
      </c>
      <c r="BF24" s="668" t="s">
        <v>110</v>
      </c>
      <c r="BG24" s="668" t="s">
        <v>110</v>
      </c>
      <c r="BH24" s="668" t="s">
        <v>110</v>
      </c>
      <c r="BI24" s="668" t="s">
        <v>110</v>
      </c>
      <c r="BJ24" s="668" t="s">
        <v>110</v>
      </c>
      <c r="BK24" s="668" t="s">
        <v>110</v>
      </c>
      <c r="BL24" s="668" t="s">
        <v>193</v>
      </c>
      <c r="BM24" s="668" t="s">
        <v>475</v>
      </c>
      <c r="BN24" s="668">
        <v>87</v>
      </c>
      <c r="BO24" s="668">
        <v>96</v>
      </c>
      <c r="BP24" s="668">
        <v>5</v>
      </c>
      <c r="BQ24" s="668" t="s">
        <v>192</v>
      </c>
    </row>
    <row r="25" spans="1:69">
      <c r="A25" s="668" t="s">
        <v>1473</v>
      </c>
      <c r="B25" s="668" t="s">
        <v>1373</v>
      </c>
      <c r="C25" s="668" t="s">
        <v>530</v>
      </c>
      <c r="D25" s="668" t="s">
        <v>872</v>
      </c>
      <c r="E25" s="668" t="s">
        <v>496</v>
      </c>
      <c r="F25" s="668">
        <v>52</v>
      </c>
      <c r="G25" s="668">
        <v>81</v>
      </c>
      <c r="H25" s="668">
        <v>86</v>
      </c>
      <c r="I25" s="668">
        <v>46</v>
      </c>
      <c r="J25" s="668">
        <v>59</v>
      </c>
      <c r="K25" s="668">
        <v>81</v>
      </c>
      <c r="L25" s="668">
        <v>56</v>
      </c>
      <c r="M25" s="668">
        <v>74</v>
      </c>
      <c r="N25" s="668" t="s">
        <v>135</v>
      </c>
      <c r="O25" s="668">
        <v>535</v>
      </c>
      <c r="P25" s="668">
        <v>100</v>
      </c>
      <c r="Q25" s="668" t="s">
        <v>192</v>
      </c>
      <c r="R25" s="668" t="s">
        <v>192</v>
      </c>
      <c r="S25" s="668"/>
      <c r="T25" s="668" t="s">
        <v>192</v>
      </c>
      <c r="U25" s="668" t="s">
        <v>192</v>
      </c>
      <c r="W25" s="668">
        <v>75</v>
      </c>
      <c r="X25" s="668">
        <v>97</v>
      </c>
      <c r="Y25" s="668">
        <v>20</v>
      </c>
      <c r="Z25" s="678">
        <v>175</v>
      </c>
      <c r="AA25" s="668">
        <v>78</v>
      </c>
      <c r="AB25" s="668">
        <v>90</v>
      </c>
      <c r="AC25" s="668">
        <v>12</v>
      </c>
      <c r="AD25" s="678">
        <v>125</v>
      </c>
      <c r="AE25" s="668">
        <v>95</v>
      </c>
      <c r="AF25" s="668">
        <v>98</v>
      </c>
      <c r="AG25" s="668">
        <v>3</v>
      </c>
      <c r="AH25" s="678">
        <v>200</v>
      </c>
      <c r="AI25" s="668">
        <v>94</v>
      </c>
      <c r="AJ25" s="668">
        <v>94</v>
      </c>
      <c r="AK25" s="668">
        <v>0</v>
      </c>
      <c r="AL25" s="678">
        <v>94</v>
      </c>
      <c r="AM25" s="668">
        <v>85</v>
      </c>
      <c r="AN25" s="668">
        <v>85</v>
      </c>
      <c r="AO25" s="668">
        <v>0</v>
      </c>
      <c r="AP25" s="678">
        <v>85</v>
      </c>
      <c r="AQ25" s="668">
        <v>56</v>
      </c>
      <c r="AR25" s="668">
        <v>66</v>
      </c>
      <c r="AS25" s="668">
        <v>10</v>
      </c>
      <c r="AT25" s="678">
        <v>76</v>
      </c>
      <c r="AU25" s="668">
        <v>755</v>
      </c>
      <c r="AV25" s="668" t="s">
        <v>1455</v>
      </c>
      <c r="AW25" s="678">
        <v>1290</v>
      </c>
      <c r="AX25" s="668" t="s">
        <v>192</v>
      </c>
      <c r="AY25" s="683" t="s">
        <v>132</v>
      </c>
      <c r="AZ25" s="668" t="s">
        <v>132</v>
      </c>
      <c r="BA25" s="668" t="s">
        <v>132</v>
      </c>
      <c r="BB25" s="668" t="s">
        <v>132</v>
      </c>
      <c r="BC25" s="668" t="s">
        <v>112</v>
      </c>
      <c r="BD25" s="668" t="s">
        <v>114</v>
      </c>
      <c r="BE25" s="668" t="s">
        <v>114</v>
      </c>
      <c r="BF25" s="668" t="s">
        <v>112</v>
      </c>
      <c r="BG25" s="668" t="s">
        <v>196</v>
      </c>
      <c r="BH25" s="668"/>
      <c r="BI25" s="668"/>
      <c r="BJ25" s="668"/>
      <c r="BK25" s="668"/>
      <c r="BL25" s="668" t="s">
        <v>192</v>
      </c>
      <c r="BM25" s="668" t="s">
        <v>475</v>
      </c>
      <c r="BN25" s="668">
        <v>80</v>
      </c>
      <c r="BO25" s="668">
        <v>97</v>
      </c>
      <c r="BP25" s="668">
        <v>5</v>
      </c>
      <c r="BQ25" s="668" t="s">
        <v>192</v>
      </c>
    </row>
    <row r="26" spans="1:69">
      <c r="A26" s="668" t="s">
        <v>1474</v>
      </c>
      <c r="B26" s="668" t="s">
        <v>1373</v>
      </c>
      <c r="C26" s="668" t="s">
        <v>530</v>
      </c>
      <c r="D26" s="668" t="s">
        <v>873</v>
      </c>
      <c r="E26" s="668" t="s">
        <v>86</v>
      </c>
      <c r="F26" s="668">
        <v>94</v>
      </c>
      <c r="G26" s="668">
        <v>99</v>
      </c>
      <c r="H26" s="668">
        <v>96</v>
      </c>
      <c r="I26" s="668">
        <v>84</v>
      </c>
      <c r="J26" s="668">
        <v>77</v>
      </c>
      <c r="K26" s="668">
        <v>84</v>
      </c>
      <c r="L26" s="668">
        <v>85</v>
      </c>
      <c r="M26" s="668">
        <v>84</v>
      </c>
      <c r="N26" s="668" t="s">
        <v>135</v>
      </c>
      <c r="O26" s="668">
        <v>703</v>
      </c>
      <c r="P26" s="668">
        <v>100</v>
      </c>
      <c r="Q26" s="668" t="s">
        <v>192</v>
      </c>
      <c r="R26" s="668" t="s">
        <v>192</v>
      </c>
      <c r="S26" s="668"/>
      <c r="T26" s="668" t="s">
        <v>192</v>
      </c>
      <c r="U26" s="668" t="s">
        <v>192</v>
      </c>
      <c r="W26" s="668">
        <v>100</v>
      </c>
      <c r="X26" s="668">
        <v>100</v>
      </c>
      <c r="Y26" s="668">
        <v>0</v>
      </c>
      <c r="Z26" s="678">
        <v>175</v>
      </c>
      <c r="AA26" s="668">
        <v>100</v>
      </c>
      <c r="AB26" s="668">
        <v>97</v>
      </c>
      <c r="AC26" s="668">
        <v>0</v>
      </c>
      <c r="AD26" s="678">
        <v>121</v>
      </c>
      <c r="AE26" s="668">
        <v>83</v>
      </c>
      <c r="AF26" s="668">
        <v>100</v>
      </c>
      <c r="AG26" s="668">
        <v>17</v>
      </c>
      <c r="AH26" s="678">
        <v>200</v>
      </c>
      <c r="AI26" s="668">
        <v>83</v>
      </c>
      <c r="AJ26" s="668">
        <v>100</v>
      </c>
      <c r="AK26" s="668">
        <v>17</v>
      </c>
      <c r="AL26" s="678">
        <v>100</v>
      </c>
      <c r="AM26" s="668">
        <v>98</v>
      </c>
      <c r="AN26" s="668">
        <v>100</v>
      </c>
      <c r="AO26" s="668">
        <v>2</v>
      </c>
      <c r="AP26" s="678">
        <v>100</v>
      </c>
      <c r="AQ26" s="668">
        <v>97</v>
      </c>
      <c r="AR26" s="668">
        <v>98</v>
      </c>
      <c r="AS26" s="668">
        <v>1</v>
      </c>
      <c r="AT26" s="678">
        <v>99</v>
      </c>
      <c r="AU26" s="668">
        <v>795</v>
      </c>
      <c r="AV26" s="668" t="s">
        <v>1455</v>
      </c>
      <c r="AW26" s="678">
        <v>1498</v>
      </c>
      <c r="AX26" s="668" t="s">
        <v>192</v>
      </c>
      <c r="AY26" s="683" t="s">
        <v>132</v>
      </c>
      <c r="AZ26" s="668" t="s">
        <v>132</v>
      </c>
      <c r="BA26" s="668" t="s">
        <v>132</v>
      </c>
      <c r="BB26" s="668" t="s">
        <v>132</v>
      </c>
      <c r="BC26" s="668" t="s">
        <v>132</v>
      </c>
      <c r="BD26" s="668" t="s">
        <v>132</v>
      </c>
      <c r="BE26" s="668" t="s">
        <v>132</v>
      </c>
      <c r="BF26" s="668" t="s">
        <v>132</v>
      </c>
      <c r="BG26" s="668" t="s">
        <v>114</v>
      </c>
      <c r="BH26" s="668" t="s">
        <v>132</v>
      </c>
      <c r="BI26" s="668" t="s">
        <v>132</v>
      </c>
      <c r="BJ26" s="668" t="s">
        <v>132</v>
      </c>
      <c r="BK26" s="668" t="s">
        <v>114</v>
      </c>
      <c r="BL26" s="668" t="s">
        <v>193</v>
      </c>
      <c r="BM26" s="668" t="s">
        <v>475</v>
      </c>
      <c r="BN26" s="668">
        <v>34</v>
      </c>
      <c r="BO26" s="668">
        <v>76</v>
      </c>
      <c r="BP26" s="668">
        <v>5</v>
      </c>
      <c r="BQ26" s="668" t="s">
        <v>193</v>
      </c>
    </row>
    <row r="27" spans="1:69">
      <c r="A27" s="668" t="s">
        <v>1982</v>
      </c>
      <c r="B27" s="668" t="s">
        <v>1373</v>
      </c>
      <c r="C27" s="668" t="s">
        <v>530</v>
      </c>
      <c r="D27" s="668" t="s">
        <v>874</v>
      </c>
      <c r="E27" s="668" t="s">
        <v>498</v>
      </c>
      <c r="F27" s="668">
        <v>42</v>
      </c>
      <c r="G27" s="668">
        <v>80</v>
      </c>
      <c r="H27" s="668">
        <v>86</v>
      </c>
      <c r="I27" s="668">
        <v>36</v>
      </c>
      <c r="J27" s="668">
        <v>49</v>
      </c>
      <c r="K27" s="668">
        <v>80</v>
      </c>
      <c r="L27" s="668">
        <v>47</v>
      </c>
      <c r="M27" s="668">
        <v>79</v>
      </c>
      <c r="N27" s="668" t="s">
        <v>141</v>
      </c>
      <c r="O27" s="668">
        <v>509</v>
      </c>
      <c r="P27" s="668">
        <v>99</v>
      </c>
      <c r="Q27" s="668" t="s">
        <v>193</v>
      </c>
      <c r="R27" s="668" t="s">
        <v>193</v>
      </c>
      <c r="S27" s="668" t="s">
        <v>192</v>
      </c>
      <c r="T27" s="668" t="s">
        <v>192</v>
      </c>
      <c r="U27" s="668" t="s">
        <v>192</v>
      </c>
      <c r="W27" s="668"/>
      <c r="X27" s="668">
        <v>38</v>
      </c>
      <c r="Y27" s="668">
        <v>0</v>
      </c>
      <c r="Z27" s="678">
        <v>67</v>
      </c>
      <c r="AA27" s="668"/>
      <c r="AB27" s="668">
        <v>65</v>
      </c>
      <c r="AC27" s="668">
        <v>0</v>
      </c>
      <c r="AD27" s="678">
        <v>81</v>
      </c>
      <c r="AE27" s="668"/>
      <c r="AF27" s="668">
        <v>82</v>
      </c>
      <c r="AG27" s="668">
        <v>0</v>
      </c>
      <c r="AH27" s="678">
        <v>164</v>
      </c>
      <c r="AI27" s="668"/>
      <c r="AJ27" s="668">
        <v>74</v>
      </c>
      <c r="AK27" s="668">
        <v>0</v>
      </c>
      <c r="AL27" s="678">
        <v>74</v>
      </c>
      <c r="AM27" s="668"/>
      <c r="AN27" s="668">
        <v>63</v>
      </c>
      <c r="AO27" s="668">
        <v>0</v>
      </c>
      <c r="AP27" s="678">
        <v>63</v>
      </c>
      <c r="AQ27" s="668"/>
      <c r="AR27" s="668">
        <v>39</v>
      </c>
      <c r="AS27" s="668">
        <v>0</v>
      </c>
      <c r="AT27" s="678">
        <v>39</v>
      </c>
      <c r="AU27" s="668">
        <v>488</v>
      </c>
      <c r="AV27" s="668" t="s">
        <v>1455</v>
      </c>
      <c r="AW27" s="678">
        <v>997</v>
      </c>
      <c r="AX27" s="668" t="s">
        <v>193</v>
      </c>
      <c r="AY27" s="683" t="s">
        <v>114</v>
      </c>
      <c r="AZ27" s="668" t="s">
        <v>112</v>
      </c>
      <c r="BA27" s="668" t="s">
        <v>114</v>
      </c>
      <c r="BB27" s="668"/>
      <c r="BC27" s="668"/>
      <c r="BD27" s="668"/>
      <c r="BE27" s="668"/>
      <c r="BF27" s="668"/>
      <c r="BG27" s="668"/>
      <c r="BH27" s="668"/>
      <c r="BI27" s="668"/>
      <c r="BJ27" s="668"/>
      <c r="BK27" s="668"/>
      <c r="BL27" s="668" t="s">
        <v>193</v>
      </c>
      <c r="BM27" s="668" t="s">
        <v>475</v>
      </c>
      <c r="BN27" s="668">
        <v>84</v>
      </c>
      <c r="BO27" s="668">
        <v>97</v>
      </c>
      <c r="BP27" s="668">
        <v>5</v>
      </c>
      <c r="BQ27" s="668" t="s">
        <v>192</v>
      </c>
    </row>
    <row r="28" spans="1:69">
      <c r="A28" s="668" t="s">
        <v>1475</v>
      </c>
      <c r="B28" s="668" t="s">
        <v>1373</v>
      </c>
      <c r="C28" s="668" t="s">
        <v>530</v>
      </c>
      <c r="D28" s="668" t="s">
        <v>875</v>
      </c>
      <c r="E28" s="668" t="s">
        <v>499</v>
      </c>
      <c r="F28" s="668">
        <v>50</v>
      </c>
      <c r="G28" s="668">
        <v>77</v>
      </c>
      <c r="H28" s="668">
        <v>81</v>
      </c>
      <c r="I28" s="668">
        <v>36</v>
      </c>
      <c r="J28" s="668">
        <v>54</v>
      </c>
      <c r="K28" s="668">
        <v>76</v>
      </c>
      <c r="L28" s="668">
        <v>53</v>
      </c>
      <c r="M28" s="668">
        <v>72</v>
      </c>
      <c r="N28" s="668" t="s">
        <v>140</v>
      </c>
      <c r="O28" s="668">
        <v>499</v>
      </c>
      <c r="P28" s="668">
        <v>98</v>
      </c>
      <c r="Q28" s="668" t="s">
        <v>192</v>
      </c>
      <c r="R28" s="668" t="s">
        <v>192</v>
      </c>
      <c r="T28" s="668" t="s">
        <v>192</v>
      </c>
      <c r="U28" s="668" t="s">
        <v>192</v>
      </c>
      <c r="W28" s="668">
        <v>60</v>
      </c>
      <c r="X28" s="668">
        <v>64</v>
      </c>
      <c r="Y28" s="668">
        <v>4</v>
      </c>
      <c r="Z28" s="678">
        <v>119</v>
      </c>
      <c r="AA28" s="668">
        <v>69</v>
      </c>
      <c r="AB28" s="668">
        <v>76</v>
      </c>
      <c r="AC28" s="668">
        <v>7</v>
      </c>
      <c r="AD28" s="678">
        <v>104</v>
      </c>
      <c r="AE28" s="668">
        <v>71</v>
      </c>
      <c r="AF28" s="668">
        <v>75</v>
      </c>
      <c r="AG28" s="668">
        <v>4</v>
      </c>
      <c r="AH28" s="678">
        <v>158</v>
      </c>
      <c r="AI28" s="668">
        <v>47</v>
      </c>
      <c r="AJ28" s="668">
        <v>57</v>
      </c>
      <c r="AK28" s="668">
        <v>10</v>
      </c>
      <c r="AL28" s="678">
        <v>67</v>
      </c>
      <c r="AM28" s="668">
        <v>76</v>
      </c>
      <c r="AN28" s="668">
        <v>77</v>
      </c>
      <c r="AO28" s="668">
        <v>1</v>
      </c>
      <c r="AP28" s="678">
        <v>78</v>
      </c>
      <c r="AQ28" s="668">
        <v>56</v>
      </c>
      <c r="AR28" s="668">
        <v>56</v>
      </c>
      <c r="AS28" s="668">
        <v>0</v>
      </c>
      <c r="AT28" s="678">
        <v>56</v>
      </c>
      <c r="AU28" s="668">
        <v>582</v>
      </c>
      <c r="AV28" s="668" t="s">
        <v>1455</v>
      </c>
      <c r="AW28" s="678">
        <v>1081</v>
      </c>
      <c r="AX28" s="668" t="s">
        <v>192</v>
      </c>
      <c r="AY28" s="683" t="s">
        <v>132</v>
      </c>
      <c r="AZ28" s="668" t="s">
        <v>114</v>
      </c>
      <c r="BA28" s="668" t="s">
        <v>114</v>
      </c>
      <c r="BB28" s="668" t="s">
        <v>114</v>
      </c>
      <c r="BC28" s="668" t="s">
        <v>110</v>
      </c>
      <c r="BD28" s="668" t="s">
        <v>112</v>
      </c>
      <c r="BE28" s="668" t="s">
        <v>112</v>
      </c>
      <c r="BF28" s="668" t="s">
        <v>112</v>
      </c>
      <c r="BG28" s="668" t="s">
        <v>112</v>
      </c>
      <c r="BH28" s="668" t="s">
        <v>112</v>
      </c>
      <c r="BI28" s="668" t="s">
        <v>112</v>
      </c>
      <c r="BJ28" s="668" t="s">
        <v>112</v>
      </c>
      <c r="BK28" s="668" t="s">
        <v>110</v>
      </c>
      <c r="BL28" s="668" t="s">
        <v>193</v>
      </c>
      <c r="BM28" s="668" t="s">
        <v>475</v>
      </c>
      <c r="BN28" s="668">
        <v>64</v>
      </c>
      <c r="BO28" s="668">
        <v>79</v>
      </c>
      <c r="BP28" s="668">
        <v>5</v>
      </c>
      <c r="BQ28" s="668" t="s">
        <v>192</v>
      </c>
    </row>
    <row r="29" spans="1:69">
      <c r="A29" s="668" t="s">
        <v>1476</v>
      </c>
      <c r="B29" s="668" t="s">
        <v>1373</v>
      </c>
      <c r="C29" s="668" t="s">
        <v>530</v>
      </c>
      <c r="D29" s="668" t="s">
        <v>876</v>
      </c>
      <c r="E29" s="668" t="s">
        <v>500</v>
      </c>
      <c r="F29" s="668">
        <v>19</v>
      </c>
      <c r="G29" s="668">
        <v>51</v>
      </c>
      <c r="H29" s="668">
        <v>65</v>
      </c>
      <c r="I29" s="668">
        <v>23</v>
      </c>
      <c r="J29" s="668">
        <v>41</v>
      </c>
      <c r="K29" s="668">
        <v>60</v>
      </c>
      <c r="L29" s="668">
        <v>55</v>
      </c>
      <c r="M29" s="668">
        <v>69</v>
      </c>
      <c r="N29" s="668" t="s">
        <v>140</v>
      </c>
      <c r="O29" s="668">
        <v>383</v>
      </c>
      <c r="P29" s="668">
        <v>98</v>
      </c>
      <c r="Q29" s="668" t="s">
        <v>193</v>
      </c>
      <c r="R29" s="668" t="s">
        <v>192</v>
      </c>
      <c r="S29" s="668"/>
      <c r="T29" s="668" t="s">
        <v>192</v>
      </c>
      <c r="U29" s="668" t="s">
        <v>192</v>
      </c>
      <c r="W29" s="668">
        <v>30</v>
      </c>
      <c r="X29" s="668">
        <v>36</v>
      </c>
      <c r="Y29" s="668">
        <v>6</v>
      </c>
      <c r="Z29" s="678">
        <v>74</v>
      </c>
      <c r="AA29" s="668">
        <v>39</v>
      </c>
      <c r="AB29" s="668">
        <v>73</v>
      </c>
      <c r="AC29" s="668">
        <v>20</v>
      </c>
      <c r="AD29" s="678">
        <v>116</v>
      </c>
      <c r="AE29" s="668">
        <v>64</v>
      </c>
      <c r="AF29" s="668">
        <v>72</v>
      </c>
      <c r="AG29" s="668">
        <v>8</v>
      </c>
      <c r="AH29" s="678">
        <v>160</v>
      </c>
      <c r="AI29" s="668">
        <v>58</v>
      </c>
      <c r="AJ29" s="668">
        <v>64</v>
      </c>
      <c r="AK29" s="668">
        <v>6</v>
      </c>
      <c r="AL29" s="678">
        <v>70</v>
      </c>
      <c r="AM29" s="668">
        <v>66</v>
      </c>
      <c r="AN29" s="668">
        <v>73</v>
      </c>
      <c r="AO29" s="668">
        <v>7</v>
      </c>
      <c r="AP29" s="678">
        <v>80</v>
      </c>
      <c r="AQ29" s="668">
        <v>33</v>
      </c>
      <c r="AR29" s="668">
        <v>33</v>
      </c>
      <c r="AS29" s="668">
        <v>0</v>
      </c>
      <c r="AT29" s="678">
        <v>33</v>
      </c>
      <c r="AU29" s="668">
        <v>533</v>
      </c>
      <c r="AV29" s="668" t="s">
        <v>1455</v>
      </c>
      <c r="AW29" s="678">
        <v>916</v>
      </c>
      <c r="AX29" s="668" t="s">
        <v>192</v>
      </c>
      <c r="AY29" s="683" t="s">
        <v>112</v>
      </c>
      <c r="AZ29" s="668" t="s">
        <v>110</v>
      </c>
      <c r="BA29" s="668" t="s">
        <v>110</v>
      </c>
      <c r="BB29" s="668" t="s">
        <v>116</v>
      </c>
      <c r="BC29" s="668" t="s">
        <v>116</v>
      </c>
      <c r="BD29" s="668" t="s">
        <v>110</v>
      </c>
      <c r="BE29" s="668" t="s">
        <v>110</v>
      </c>
      <c r="BF29" s="668" t="s">
        <v>110</v>
      </c>
      <c r="BG29" s="668" t="s">
        <v>110</v>
      </c>
      <c r="BH29" s="668" t="s">
        <v>110</v>
      </c>
      <c r="BI29" s="668" t="s">
        <v>110</v>
      </c>
      <c r="BJ29" s="668" t="s">
        <v>110</v>
      </c>
      <c r="BK29" s="668" t="s">
        <v>110</v>
      </c>
      <c r="BL29" s="668" t="s">
        <v>193</v>
      </c>
      <c r="BM29" s="668" t="s">
        <v>475</v>
      </c>
      <c r="BN29" s="668">
        <v>79</v>
      </c>
      <c r="BO29" s="668">
        <v>99</v>
      </c>
      <c r="BP29" s="668">
        <v>5</v>
      </c>
      <c r="BQ29" s="668" t="s">
        <v>192</v>
      </c>
    </row>
    <row r="30" spans="1:69">
      <c r="A30" s="668" t="s">
        <v>1477</v>
      </c>
      <c r="B30" s="668" t="s">
        <v>1373</v>
      </c>
      <c r="C30" s="668" t="s">
        <v>530</v>
      </c>
      <c r="D30" s="668" t="s">
        <v>877</v>
      </c>
      <c r="E30" s="668" t="s">
        <v>501</v>
      </c>
      <c r="F30" s="668">
        <v>60</v>
      </c>
      <c r="G30" s="668">
        <v>86</v>
      </c>
      <c r="H30" s="668">
        <v>89</v>
      </c>
      <c r="I30" s="668">
        <v>54</v>
      </c>
      <c r="J30" s="668">
        <v>60</v>
      </c>
      <c r="K30" s="668">
        <v>75</v>
      </c>
      <c r="L30" s="668">
        <v>61</v>
      </c>
      <c r="M30" s="668">
        <v>65</v>
      </c>
      <c r="N30" s="668" t="s">
        <v>141</v>
      </c>
      <c r="O30" s="668">
        <v>560</v>
      </c>
      <c r="P30" s="668">
        <v>100</v>
      </c>
      <c r="Q30" s="668" t="s">
        <v>192</v>
      </c>
      <c r="R30" s="668" t="s">
        <v>192</v>
      </c>
      <c r="S30" s="668"/>
      <c r="T30" s="668" t="s">
        <v>192</v>
      </c>
      <c r="U30" s="668" t="s">
        <v>192</v>
      </c>
      <c r="W30" s="668">
        <v>52</v>
      </c>
      <c r="X30" s="668">
        <v>61</v>
      </c>
      <c r="Y30" s="668">
        <v>9</v>
      </c>
      <c r="Z30" s="678">
        <v>123</v>
      </c>
      <c r="AA30" s="668">
        <v>100</v>
      </c>
      <c r="AB30" s="668">
        <v>95</v>
      </c>
      <c r="AC30" s="668">
        <v>0</v>
      </c>
      <c r="AD30" s="678">
        <v>119</v>
      </c>
      <c r="AE30" s="668">
        <v>91</v>
      </c>
      <c r="AF30" s="668">
        <v>93</v>
      </c>
      <c r="AG30" s="668">
        <v>2</v>
      </c>
      <c r="AH30" s="678">
        <v>190</v>
      </c>
      <c r="AI30" s="668">
        <v>77</v>
      </c>
      <c r="AJ30" s="668">
        <v>80</v>
      </c>
      <c r="AK30" s="668">
        <v>3</v>
      </c>
      <c r="AL30" s="678">
        <v>83</v>
      </c>
      <c r="AM30" s="668">
        <v>77</v>
      </c>
      <c r="AN30" s="668">
        <v>85</v>
      </c>
      <c r="AO30" s="668">
        <v>8</v>
      </c>
      <c r="AP30" s="678">
        <v>93</v>
      </c>
      <c r="AQ30" s="668">
        <v>59</v>
      </c>
      <c r="AR30" s="668">
        <v>73</v>
      </c>
      <c r="AS30" s="668">
        <v>14</v>
      </c>
      <c r="AT30" s="678">
        <v>87</v>
      </c>
      <c r="AU30" s="668">
        <v>695</v>
      </c>
      <c r="AV30" s="668" t="s">
        <v>1455</v>
      </c>
      <c r="AW30" s="678">
        <v>1255</v>
      </c>
      <c r="AX30" s="668" t="s">
        <v>192</v>
      </c>
      <c r="AY30" s="683" t="s">
        <v>132</v>
      </c>
      <c r="AZ30" s="668" t="s">
        <v>132</v>
      </c>
      <c r="BA30" s="668" t="s">
        <v>132</v>
      </c>
      <c r="BB30" s="668" t="s">
        <v>132</v>
      </c>
      <c r="BC30" s="668" t="s">
        <v>132</v>
      </c>
      <c r="BD30" s="668"/>
      <c r="BE30" s="668"/>
      <c r="BF30" s="668"/>
      <c r="BG30" s="668"/>
      <c r="BH30" s="668"/>
      <c r="BI30" s="668"/>
      <c r="BJ30" s="668"/>
      <c r="BK30" s="668"/>
      <c r="BL30" s="668" t="s">
        <v>193</v>
      </c>
      <c r="BM30" s="668" t="s">
        <v>475</v>
      </c>
      <c r="BN30" s="668">
        <v>41</v>
      </c>
      <c r="BO30" s="668">
        <v>91</v>
      </c>
      <c r="BP30" s="668">
        <v>5</v>
      </c>
      <c r="BQ30" s="668" t="s">
        <v>193</v>
      </c>
    </row>
    <row r="31" spans="1:69">
      <c r="A31" s="668" t="s">
        <v>1478</v>
      </c>
      <c r="B31" s="668" t="s">
        <v>1373</v>
      </c>
      <c r="C31" s="668" t="s">
        <v>530</v>
      </c>
      <c r="D31" s="668" t="s">
        <v>878</v>
      </c>
      <c r="E31" s="668" t="s">
        <v>502</v>
      </c>
      <c r="F31" s="668">
        <v>16</v>
      </c>
      <c r="G31" s="668">
        <v>47</v>
      </c>
      <c r="H31" s="668">
        <v>73</v>
      </c>
      <c r="I31" s="668">
        <v>18</v>
      </c>
      <c r="J31" s="668">
        <v>34</v>
      </c>
      <c r="K31" s="668">
        <v>59</v>
      </c>
      <c r="L31" s="668">
        <v>48</v>
      </c>
      <c r="M31" s="668">
        <v>58</v>
      </c>
      <c r="N31" s="668" t="s">
        <v>140</v>
      </c>
      <c r="O31" s="668">
        <v>353</v>
      </c>
      <c r="P31" s="668">
        <v>98</v>
      </c>
      <c r="Q31" s="668" t="s">
        <v>193</v>
      </c>
      <c r="R31" s="668" t="s">
        <v>193</v>
      </c>
      <c r="S31" s="668" t="s">
        <v>193</v>
      </c>
      <c r="T31" s="668" t="s">
        <v>192</v>
      </c>
      <c r="U31" s="668" t="s">
        <v>192</v>
      </c>
      <c r="W31" s="668">
        <v>38</v>
      </c>
      <c r="X31" s="668">
        <v>53</v>
      </c>
      <c r="Y31" s="668">
        <v>15</v>
      </c>
      <c r="Z31" s="678">
        <v>119</v>
      </c>
      <c r="AA31" s="668">
        <v>80</v>
      </c>
      <c r="AB31" s="668">
        <v>87</v>
      </c>
      <c r="AC31" s="668">
        <v>7</v>
      </c>
      <c r="AD31" s="678">
        <v>118</v>
      </c>
      <c r="AE31" s="668">
        <v>65</v>
      </c>
      <c r="AF31" s="668">
        <v>72</v>
      </c>
      <c r="AG31" s="668">
        <v>7</v>
      </c>
      <c r="AH31" s="678">
        <v>158</v>
      </c>
      <c r="AI31" s="668">
        <v>60</v>
      </c>
      <c r="AJ31" s="668">
        <v>65</v>
      </c>
      <c r="AK31" s="668">
        <v>5</v>
      </c>
      <c r="AL31" s="678">
        <v>70</v>
      </c>
      <c r="AM31" s="668">
        <v>67</v>
      </c>
      <c r="AN31" s="668">
        <v>71</v>
      </c>
      <c r="AO31" s="668">
        <v>4</v>
      </c>
      <c r="AP31" s="678">
        <v>75</v>
      </c>
      <c r="AQ31" s="668">
        <v>38</v>
      </c>
      <c r="AR31" s="668">
        <v>40</v>
      </c>
      <c r="AS31" s="668">
        <v>2</v>
      </c>
      <c r="AT31" s="678">
        <v>42</v>
      </c>
      <c r="AU31" s="668">
        <v>582</v>
      </c>
      <c r="AV31" s="668" t="s">
        <v>1455</v>
      </c>
      <c r="AW31" s="678">
        <v>935</v>
      </c>
      <c r="AX31" s="668" t="s">
        <v>192</v>
      </c>
      <c r="AY31" s="683" t="s">
        <v>110</v>
      </c>
      <c r="AZ31" s="668" t="s">
        <v>112</v>
      </c>
      <c r="BA31" s="668" t="s">
        <v>110</v>
      </c>
      <c r="BB31" s="668" t="s">
        <v>116</v>
      </c>
      <c r="BC31" s="668" t="s">
        <v>116</v>
      </c>
      <c r="BD31" s="668" t="s">
        <v>116</v>
      </c>
      <c r="BE31" s="668" t="s">
        <v>116</v>
      </c>
      <c r="BF31" s="668" t="s">
        <v>116</v>
      </c>
      <c r="BG31" s="668" t="s">
        <v>110</v>
      </c>
      <c r="BH31" s="668" t="s">
        <v>110</v>
      </c>
      <c r="BI31" s="668" t="s">
        <v>110</v>
      </c>
      <c r="BJ31" s="668" t="s">
        <v>110</v>
      </c>
      <c r="BK31" s="668" t="s">
        <v>110</v>
      </c>
      <c r="BL31" s="668" t="s">
        <v>193</v>
      </c>
      <c r="BM31" s="668" t="s">
        <v>475</v>
      </c>
      <c r="BN31" s="668">
        <v>81</v>
      </c>
      <c r="BO31" s="668">
        <v>100</v>
      </c>
      <c r="BP31" s="668">
        <v>5</v>
      </c>
      <c r="BQ31" s="668" t="s">
        <v>192</v>
      </c>
    </row>
    <row r="32" spans="1:69">
      <c r="A32" s="668" t="s">
        <v>1479</v>
      </c>
      <c r="B32" s="668" t="s">
        <v>1373</v>
      </c>
      <c r="C32" s="668" t="s">
        <v>530</v>
      </c>
      <c r="D32" s="668" t="s">
        <v>881</v>
      </c>
      <c r="E32" s="668" t="s">
        <v>505</v>
      </c>
      <c r="F32" s="668">
        <v>52</v>
      </c>
      <c r="G32" s="668">
        <v>77</v>
      </c>
      <c r="H32" s="668">
        <v>79</v>
      </c>
      <c r="I32" s="668">
        <v>43</v>
      </c>
      <c r="J32" s="668">
        <v>60</v>
      </c>
      <c r="K32" s="668">
        <v>75</v>
      </c>
      <c r="L32" s="668">
        <v>61</v>
      </c>
      <c r="M32" s="668">
        <v>64</v>
      </c>
      <c r="N32" s="668" t="s">
        <v>141</v>
      </c>
      <c r="O32" s="668">
        <v>521</v>
      </c>
      <c r="P32" s="668">
        <v>99</v>
      </c>
      <c r="Q32" s="668" t="s">
        <v>193</v>
      </c>
      <c r="R32" s="668" t="s">
        <v>192</v>
      </c>
      <c r="S32" s="668"/>
      <c r="T32" s="668" t="s">
        <v>192</v>
      </c>
      <c r="U32" s="668" t="s">
        <v>192</v>
      </c>
      <c r="W32" s="668">
        <v>31</v>
      </c>
      <c r="X32" s="668">
        <v>77</v>
      </c>
      <c r="Y32" s="668">
        <v>20</v>
      </c>
      <c r="Z32" s="678">
        <v>170</v>
      </c>
      <c r="AA32" s="668">
        <v>77</v>
      </c>
      <c r="AB32" s="668">
        <v>61</v>
      </c>
      <c r="AC32" s="668">
        <v>-5</v>
      </c>
      <c r="AD32" s="678">
        <v>70</v>
      </c>
      <c r="AE32" s="668">
        <v>72</v>
      </c>
      <c r="AF32" s="668">
        <v>88</v>
      </c>
      <c r="AG32" s="668">
        <v>16</v>
      </c>
      <c r="AH32" s="678">
        <v>200</v>
      </c>
      <c r="AI32" s="668">
        <v>60</v>
      </c>
      <c r="AJ32" s="668">
        <v>80</v>
      </c>
      <c r="AK32" s="668">
        <v>20</v>
      </c>
      <c r="AL32" s="678">
        <v>100</v>
      </c>
      <c r="AM32" s="668">
        <v>70</v>
      </c>
      <c r="AN32" s="668">
        <v>79</v>
      </c>
      <c r="AO32" s="668">
        <v>9</v>
      </c>
      <c r="AP32" s="678">
        <v>88</v>
      </c>
      <c r="AQ32" s="668">
        <v>55</v>
      </c>
      <c r="AR32" s="668">
        <v>58</v>
      </c>
      <c r="AS32" s="668">
        <v>3</v>
      </c>
      <c r="AT32" s="678">
        <v>61</v>
      </c>
      <c r="AU32" s="668">
        <v>689</v>
      </c>
      <c r="AV32" s="668" t="s">
        <v>1455</v>
      </c>
      <c r="AW32" s="678">
        <v>1210</v>
      </c>
      <c r="AX32" s="668" t="s">
        <v>192</v>
      </c>
      <c r="AY32" s="683" t="s">
        <v>132</v>
      </c>
      <c r="AZ32" s="668" t="s">
        <v>110</v>
      </c>
      <c r="BA32" s="668" t="s">
        <v>112</v>
      </c>
      <c r="BB32" s="668" t="s">
        <v>112</v>
      </c>
      <c r="BC32" s="668" t="s">
        <v>112</v>
      </c>
      <c r="BD32" s="668" t="s">
        <v>112</v>
      </c>
      <c r="BE32" s="668" t="s">
        <v>112</v>
      </c>
      <c r="BF32" s="668" t="s">
        <v>112</v>
      </c>
      <c r="BG32" s="668" t="s">
        <v>112</v>
      </c>
      <c r="BH32" s="668" t="s">
        <v>112</v>
      </c>
      <c r="BI32" s="668" t="s">
        <v>112</v>
      </c>
      <c r="BJ32" s="668" t="s">
        <v>112</v>
      </c>
      <c r="BK32" s="668" t="s">
        <v>112</v>
      </c>
      <c r="BL32" s="668" t="s">
        <v>193</v>
      </c>
      <c r="BM32" s="668" t="s">
        <v>475</v>
      </c>
      <c r="BN32" s="668">
        <v>72</v>
      </c>
      <c r="BO32" s="668">
        <v>96</v>
      </c>
      <c r="BP32" s="668">
        <v>5</v>
      </c>
      <c r="BQ32" s="668" t="s">
        <v>192</v>
      </c>
    </row>
    <row r="33" spans="1:69">
      <c r="A33" s="668" t="s">
        <v>1480</v>
      </c>
      <c r="B33" s="668" t="s">
        <v>1373</v>
      </c>
      <c r="C33" s="668" t="s">
        <v>530</v>
      </c>
      <c r="D33" s="668" t="s">
        <v>882</v>
      </c>
      <c r="E33" s="668" t="s">
        <v>506</v>
      </c>
      <c r="F33" s="668">
        <v>15</v>
      </c>
      <c r="G33" s="668">
        <v>41</v>
      </c>
      <c r="H33" s="668">
        <v>63</v>
      </c>
      <c r="I33" s="668">
        <v>22</v>
      </c>
      <c r="J33" s="668">
        <v>41</v>
      </c>
      <c r="K33" s="668">
        <v>70</v>
      </c>
      <c r="L33" s="668">
        <v>57</v>
      </c>
      <c r="M33" s="668">
        <v>65</v>
      </c>
      <c r="N33" s="668" t="s">
        <v>140</v>
      </c>
      <c r="O33" s="668">
        <v>374</v>
      </c>
      <c r="P33" s="668">
        <v>99</v>
      </c>
      <c r="Q33" s="668" t="s">
        <v>193</v>
      </c>
      <c r="R33" s="668" t="s">
        <v>192</v>
      </c>
      <c r="S33" s="668"/>
      <c r="T33" s="668" t="s">
        <v>192</v>
      </c>
      <c r="U33" s="668" t="s">
        <v>192</v>
      </c>
      <c r="W33" s="668">
        <v>23</v>
      </c>
      <c r="X33" s="668">
        <v>47</v>
      </c>
      <c r="Y33" s="668">
        <v>20</v>
      </c>
      <c r="Z33" s="678">
        <v>117</v>
      </c>
      <c r="AA33" s="668">
        <v>38</v>
      </c>
      <c r="AB33" s="668">
        <v>36</v>
      </c>
      <c r="AC33" s="668">
        <v>0</v>
      </c>
      <c r="AD33" s="678">
        <v>45</v>
      </c>
      <c r="AE33" s="668">
        <v>69</v>
      </c>
      <c r="AF33" s="668">
        <v>74</v>
      </c>
      <c r="AG33" s="668">
        <v>5</v>
      </c>
      <c r="AH33" s="678">
        <v>158</v>
      </c>
      <c r="AI33" s="668">
        <v>68</v>
      </c>
      <c r="AJ33" s="668">
        <v>73</v>
      </c>
      <c r="AK33" s="668">
        <v>5</v>
      </c>
      <c r="AL33" s="678">
        <v>78</v>
      </c>
      <c r="AM33" s="668">
        <v>67</v>
      </c>
      <c r="AN33" s="668">
        <v>73</v>
      </c>
      <c r="AO33" s="668">
        <v>6</v>
      </c>
      <c r="AP33" s="678">
        <v>79</v>
      </c>
      <c r="AQ33" s="668">
        <v>25</v>
      </c>
      <c r="AR33" s="668">
        <v>33</v>
      </c>
      <c r="AS33" s="668">
        <v>8</v>
      </c>
      <c r="AT33" s="678">
        <v>41</v>
      </c>
      <c r="AU33" s="668">
        <v>518</v>
      </c>
      <c r="AV33" s="668" t="s">
        <v>1455</v>
      </c>
      <c r="AW33" s="678">
        <v>892</v>
      </c>
      <c r="AX33" s="668" t="s">
        <v>192</v>
      </c>
      <c r="AY33" s="683" t="s">
        <v>112</v>
      </c>
      <c r="AZ33" s="668" t="s">
        <v>112</v>
      </c>
      <c r="BA33" s="668" t="s">
        <v>116</v>
      </c>
      <c r="BB33" s="668" t="s">
        <v>116</v>
      </c>
      <c r="BC33" s="668" t="s">
        <v>110</v>
      </c>
      <c r="BD33" s="668" t="s">
        <v>116</v>
      </c>
      <c r="BE33" s="668" t="s">
        <v>116</v>
      </c>
      <c r="BF33" s="668" t="s">
        <v>116</v>
      </c>
      <c r="BG33" s="668" t="s">
        <v>116</v>
      </c>
      <c r="BH33" s="668" t="s">
        <v>116</v>
      </c>
      <c r="BI33" s="668" t="s">
        <v>110</v>
      </c>
      <c r="BJ33" s="668" t="s">
        <v>110</v>
      </c>
      <c r="BK33" s="668" t="s">
        <v>116</v>
      </c>
      <c r="BL33" s="668" t="s">
        <v>193</v>
      </c>
      <c r="BM33" s="668" t="s">
        <v>475</v>
      </c>
      <c r="BN33" s="668">
        <v>91</v>
      </c>
      <c r="BO33" s="668">
        <v>100</v>
      </c>
      <c r="BP33" s="668">
        <v>5</v>
      </c>
      <c r="BQ33" s="668" t="s">
        <v>192</v>
      </c>
    </row>
    <row r="34" spans="1:69" s="974" customFormat="1">
      <c r="A34" s="973" t="s">
        <v>1481</v>
      </c>
      <c r="B34" s="973" t="s">
        <v>1373</v>
      </c>
      <c r="C34" s="973" t="s">
        <v>530</v>
      </c>
      <c r="D34" s="975" t="s">
        <v>883</v>
      </c>
      <c r="E34" s="975" t="s">
        <v>507</v>
      </c>
      <c r="F34" s="975">
        <v>14</v>
      </c>
      <c r="G34" s="975">
        <v>55</v>
      </c>
      <c r="H34" s="975">
        <v>78</v>
      </c>
      <c r="I34" s="975">
        <v>18</v>
      </c>
      <c r="J34" s="975">
        <v>34</v>
      </c>
      <c r="K34" s="975">
        <v>65</v>
      </c>
      <c r="L34" s="975">
        <v>46</v>
      </c>
      <c r="M34" s="975">
        <v>71</v>
      </c>
      <c r="N34" s="975" t="s">
        <v>140</v>
      </c>
      <c r="O34" s="975">
        <v>381</v>
      </c>
      <c r="P34" s="975">
        <v>100</v>
      </c>
      <c r="Q34" s="975" t="s">
        <v>193</v>
      </c>
      <c r="R34" s="975" t="s">
        <v>193</v>
      </c>
      <c r="S34" s="975" t="s">
        <v>192</v>
      </c>
      <c r="T34" s="975" t="s">
        <v>192</v>
      </c>
      <c r="U34" s="975" t="s">
        <v>192</v>
      </c>
      <c r="V34" s="976"/>
      <c r="W34" s="975">
        <v>25</v>
      </c>
      <c r="X34" s="975">
        <v>66</v>
      </c>
      <c r="Y34" s="975">
        <v>20</v>
      </c>
      <c r="Z34" s="977">
        <v>151</v>
      </c>
      <c r="AA34" s="975">
        <v>45</v>
      </c>
      <c r="AB34" s="975">
        <v>55</v>
      </c>
      <c r="AC34" s="975">
        <v>10</v>
      </c>
      <c r="AD34" s="977">
        <v>81</v>
      </c>
      <c r="AE34" s="975">
        <v>68</v>
      </c>
      <c r="AF34" s="975">
        <v>85</v>
      </c>
      <c r="AG34" s="975">
        <v>17</v>
      </c>
      <c r="AH34" s="977">
        <v>200</v>
      </c>
      <c r="AI34" s="975">
        <v>69</v>
      </c>
      <c r="AJ34" s="975">
        <v>86</v>
      </c>
      <c r="AK34" s="975">
        <v>17</v>
      </c>
      <c r="AL34" s="977">
        <v>100</v>
      </c>
      <c r="AM34" s="975">
        <v>49</v>
      </c>
      <c r="AN34" s="975">
        <v>80</v>
      </c>
      <c r="AO34" s="975">
        <v>20</v>
      </c>
      <c r="AP34" s="977">
        <v>100</v>
      </c>
      <c r="AQ34" s="975">
        <v>25</v>
      </c>
      <c r="AR34" s="975">
        <v>34</v>
      </c>
      <c r="AS34" s="975">
        <v>9</v>
      </c>
      <c r="AT34" s="977">
        <v>43</v>
      </c>
      <c r="AU34" s="975">
        <v>675</v>
      </c>
      <c r="AV34" s="975" t="s">
        <v>1455</v>
      </c>
      <c r="AW34" s="977">
        <v>1056</v>
      </c>
      <c r="AX34" s="975" t="s">
        <v>192</v>
      </c>
      <c r="AY34" s="978" t="s">
        <v>132</v>
      </c>
      <c r="AZ34" s="975" t="s">
        <v>110</v>
      </c>
      <c r="BA34" s="975" t="s">
        <v>116</v>
      </c>
      <c r="BB34" s="975" t="s">
        <v>110</v>
      </c>
      <c r="BC34" s="975" t="s">
        <v>110</v>
      </c>
      <c r="BD34" s="975" t="s">
        <v>116</v>
      </c>
      <c r="BE34" s="975" t="s">
        <v>110</v>
      </c>
      <c r="BF34" s="975" t="s">
        <v>116</v>
      </c>
      <c r="BG34" s="975" t="s">
        <v>116</v>
      </c>
      <c r="BH34" s="975" t="s">
        <v>116</v>
      </c>
      <c r="BI34" s="975" t="s">
        <v>110</v>
      </c>
      <c r="BJ34" s="975" t="s">
        <v>110</v>
      </c>
      <c r="BK34" s="975" t="s">
        <v>110</v>
      </c>
      <c r="BL34" s="975" t="s">
        <v>193</v>
      </c>
      <c r="BM34" s="975" t="s">
        <v>475</v>
      </c>
      <c r="BN34" s="975">
        <v>94</v>
      </c>
      <c r="BO34" s="975">
        <v>99</v>
      </c>
      <c r="BP34" s="975">
        <v>5</v>
      </c>
      <c r="BQ34" s="975" t="s">
        <v>192</v>
      </c>
    </row>
    <row r="35" spans="1:69">
      <c r="A35" s="668" t="s">
        <v>1482</v>
      </c>
      <c r="B35" s="668" t="s">
        <v>1373</v>
      </c>
      <c r="C35" s="668" t="s">
        <v>530</v>
      </c>
      <c r="D35" s="668" t="s">
        <v>884</v>
      </c>
      <c r="E35" s="668" t="s">
        <v>508</v>
      </c>
      <c r="F35" s="668">
        <v>47</v>
      </c>
      <c r="G35" s="668">
        <v>77</v>
      </c>
      <c r="H35" s="668">
        <v>80</v>
      </c>
      <c r="I35" s="668">
        <v>54</v>
      </c>
      <c r="J35" s="668">
        <v>52</v>
      </c>
      <c r="K35" s="668">
        <v>78</v>
      </c>
      <c r="L35" s="668">
        <v>52</v>
      </c>
      <c r="M35" s="668">
        <v>70</v>
      </c>
      <c r="N35" s="668" t="s">
        <v>141</v>
      </c>
      <c r="O35" s="668">
        <v>520</v>
      </c>
      <c r="P35" s="668">
        <v>99</v>
      </c>
      <c r="Q35" s="668" t="s">
        <v>193</v>
      </c>
      <c r="R35" s="668" t="s">
        <v>192</v>
      </c>
      <c r="S35" s="668"/>
      <c r="T35" s="668" t="s">
        <v>192</v>
      </c>
      <c r="U35" s="668" t="s">
        <v>192</v>
      </c>
      <c r="W35" s="668">
        <v>66</v>
      </c>
      <c r="X35" s="668">
        <v>58</v>
      </c>
      <c r="Y35" s="668">
        <v>0</v>
      </c>
      <c r="Z35" s="678">
        <v>102</v>
      </c>
      <c r="AA35" s="668">
        <v>53</v>
      </c>
      <c r="AB35" s="668">
        <v>67</v>
      </c>
      <c r="AC35" s="668">
        <v>14</v>
      </c>
      <c r="AD35" s="678">
        <v>101</v>
      </c>
      <c r="AE35" s="668">
        <v>80</v>
      </c>
      <c r="AF35" s="668">
        <v>81</v>
      </c>
      <c r="AG35" s="668">
        <v>1</v>
      </c>
      <c r="AH35" s="678">
        <v>164</v>
      </c>
      <c r="AI35" s="668">
        <v>70</v>
      </c>
      <c r="AJ35" s="668">
        <v>65</v>
      </c>
      <c r="AK35" s="668">
        <v>0</v>
      </c>
      <c r="AL35" s="678">
        <v>65</v>
      </c>
      <c r="AM35" s="668">
        <v>77</v>
      </c>
      <c r="AN35" s="668">
        <v>77</v>
      </c>
      <c r="AO35" s="668">
        <v>0</v>
      </c>
      <c r="AP35" s="678">
        <v>77</v>
      </c>
      <c r="AQ35" s="668">
        <v>64</v>
      </c>
      <c r="AR35" s="668">
        <v>64</v>
      </c>
      <c r="AS35" s="668">
        <v>0</v>
      </c>
      <c r="AT35" s="678">
        <v>64</v>
      </c>
      <c r="AU35" s="668">
        <v>573</v>
      </c>
      <c r="AV35" s="668" t="s">
        <v>1455</v>
      </c>
      <c r="AW35" s="678">
        <v>1093</v>
      </c>
      <c r="AX35" s="668" t="s">
        <v>193</v>
      </c>
      <c r="AY35" s="683" t="s">
        <v>114</v>
      </c>
      <c r="AZ35" s="668" t="s">
        <v>114</v>
      </c>
      <c r="BA35" s="668" t="s">
        <v>112</v>
      </c>
      <c r="BB35" s="668" t="s">
        <v>114</v>
      </c>
      <c r="BC35" s="668" t="s">
        <v>112</v>
      </c>
      <c r="BD35" s="668" t="s">
        <v>114</v>
      </c>
      <c r="BE35" s="668" t="s">
        <v>114</v>
      </c>
      <c r="BF35" s="668" t="s">
        <v>114</v>
      </c>
      <c r="BG35" s="668" t="s">
        <v>114</v>
      </c>
      <c r="BH35" s="668" t="s">
        <v>112</v>
      </c>
      <c r="BI35" s="668" t="s">
        <v>112</v>
      </c>
      <c r="BJ35" s="668" t="s">
        <v>112</v>
      </c>
      <c r="BK35" s="668" t="s">
        <v>112</v>
      </c>
      <c r="BL35" s="668" t="s">
        <v>193</v>
      </c>
      <c r="BM35" s="668" t="s">
        <v>475</v>
      </c>
      <c r="BN35" s="668">
        <v>52</v>
      </c>
      <c r="BO35" s="668">
        <v>81</v>
      </c>
      <c r="BP35" s="668">
        <v>5</v>
      </c>
      <c r="BQ35" s="668" t="s">
        <v>193</v>
      </c>
    </row>
    <row r="36" spans="1:69">
      <c r="A36" s="668" t="s">
        <v>1483</v>
      </c>
      <c r="B36" s="668" t="s">
        <v>1373</v>
      </c>
      <c r="C36" s="668" t="s">
        <v>530</v>
      </c>
      <c r="D36" s="668" t="s">
        <v>885</v>
      </c>
      <c r="E36" s="668" t="s">
        <v>509</v>
      </c>
      <c r="F36" s="668">
        <v>56</v>
      </c>
      <c r="G36" s="668">
        <v>84</v>
      </c>
      <c r="H36" s="668">
        <v>86</v>
      </c>
      <c r="I36" s="668">
        <v>45</v>
      </c>
      <c r="J36" s="668">
        <v>56</v>
      </c>
      <c r="K36" s="668">
        <v>83</v>
      </c>
      <c r="L36" s="668">
        <v>55</v>
      </c>
      <c r="M36" s="668">
        <v>76</v>
      </c>
      <c r="N36" s="668" t="s">
        <v>140</v>
      </c>
      <c r="O36" s="668">
        <v>541</v>
      </c>
      <c r="P36" s="668">
        <v>99</v>
      </c>
      <c r="Q36" s="668" t="s">
        <v>192</v>
      </c>
      <c r="R36" s="668" t="s">
        <v>192</v>
      </c>
      <c r="S36" s="668"/>
      <c r="T36" s="668" t="s">
        <v>192</v>
      </c>
      <c r="U36" s="668" t="s">
        <v>192</v>
      </c>
      <c r="W36" s="668">
        <v>48</v>
      </c>
      <c r="X36" s="668">
        <v>54</v>
      </c>
      <c r="Y36" s="668">
        <v>6</v>
      </c>
      <c r="Z36" s="678">
        <v>105</v>
      </c>
      <c r="AA36" s="668">
        <v>57</v>
      </c>
      <c r="AB36" s="668">
        <v>65</v>
      </c>
      <c r="AC36" s="668">
        <v>8</v>
      </c>
      <c r="AD36" s="678">
        <v>91</v>
      </c>
      <c r="AE36" s="668">
        <v>94</v>
      </c>
      <c r="AF36" s="668">
        <v>90</v>
      </c>
      <c r="AG36" s="668">
        <v>0</v>
      </c>
      <c r="AH36" s="678">
        <v>180</v>
      </c>
      <c r="AI36" s="668">
        <v>95</v>
      </c>
      <c r="AJ36" s="668">
        <v>76</v>
      </c>
      <c r="AK36" s="668">
        <v>-5</v>
      </c>
      <c r="AL36" s="678">
        <v>71</v>
      </c>
      <c r="AM36" s="668">
        <v>76</v>
      </c>
      <c r="AN36" s="668">
        <v>83</v>
      </c>
      <c r="AO36" s="668">
        <v>7</v>
      </c>
      <c r="AP36" s="678">
        <v>90</v>
      </c>
      <c r="AQ36" s="668">
        <v>62</v>
      </c>
      <c r="AR36" s="668">
        <v>63</v>
      </c>
      <c r="AS36" s="668">
        <v>1</v>
      </c>
      <c r="AT36" s="678">
        <v>64</v>
      </c>
      <c r="AU36" s="668">
        <v>601</v>
      </c>
      <c r="AV36" s="668" t="s">
        <v>1455</v>
      </c>
      <c r="AW36" s="678">
        <v>1142</v>
      </c>
      <c r="AX36" s="668" t="s">
        <v>192</v>
      </c>
      <c r="AY36" s="683" t="s">
        <v>132</v>
      </c>
      <c r="AZ36" s="668" t="s">
        <v>132</v>
      </c>
      <c r="BA36" s="668" t="s">
        <v>114</v>
      </c>
      <c r="BB36" s="668" t="s">
        <v>132</v>
      </c>
      <c r="BC36" s="668" t="s">
        <v>112</v>
      </c>
      <c r="BD36" s="668" t="s">
        <v>114</v>
      </c>
      <c r="BE36" s="668" t="s">
        <v>112</v>
      </c>
      <c r="BF36" s="668" t="s">
        <v>112</v>
      </c>
      <c r="BG36" s="668"/>
      <c r="BH36" s="668"/>
      <c r="BI36" s="668"/>
      <c r="BJ36" s="668"/>
      <c r="BK36" s="668"/>
      <c r="BL36" s="668" t="s">
        <v>193</v>
      </c>
      <c r="BM36" s="668" t="s">
        <v>475</v>
      </c>
      <c r="BN36" s="668">
        <v>56</v>
      </c>
      <c r="BO36" s="668">
        <v>86</v>
      </c>
      <c r="BP36" s="668">
        <v>5</v>
      </c>
      <c r="BQ36" s="668" t="s">
        <v>193</v>
      </c>
    </row>
    <row r="37" spans="1:69">
      <c r="A37" s="668" t="s">
        <v>1484</v>
      </c>
      <c r="B37" s="668" t="s">
        <v>1373</v>
      </c>
      <c r="C37" s="668" t="s">
        <v>530</v>
      </c>
      <c r="D37" s="668" t="s">
        <v>886</v>
      </c>
      <c r="E37" s="668" t="s">
        <v>510</v>
      </c>
      <c r="F37" s="668">
        <v>17</v>
      </c>
      <c r="G37" s="668">
        <v>46</v>
      </c>
      <c r="H37" s="668">
        <v>76</v>
      </c>
      <c r="I37" s="668">
        <v>27</v>
      </c>
      <c r="J37" s="668">
        <v>35</v>
      </c>
      <c r="K37" s="668">
        <v>63</v>
      </c>
      <c r="L37" s="668">
        <v>44</v>
      </c>
      <c r="M37" s="668">
        <v>65</v>
      </c>
      <c r="N37" s="668" t="s">
        <v>140</v>
      </c>
      <c r="O37" s="668">
        <v>373</v>
      </c>
      <c r="P37" s="668">
        <v>98</v>
      </c>
      <c r="Q37" s="668" t="s">
        <v>193</v>
      </c>
      <c r="R37" s="668" t="s">
        <v>193</v>
      </c>
      <c r="S37" s="668" t="s">
        <v>192</v>
      </c>
      <c r="T37" s="668" t="s">
        <v>192</v>
      </c>
      <c r="U37" s="668" t="s">
        <v>192</v>
      </c>
      <c r="W37" s="668">
        <v>26</v>
      </c>
      <c r="X37" s="668">
        <v>47</v>
      </c>
      <c r="Y37" s="668">
        <v>20</v>
      </c>
      <c r="Z37" s="678">
        <v>117</v>
      </c>
      <c r="AA37" s="668">
        <v>32</v>
      </c>
      <c r="AB37" s="668">
        <v>41</v>
      </c>
      <c r="AC37" s="668">
        <v>9</v>
      </c>
      <c r="AD37" s="678">
        <v>63</v>
      </c>
      <c r="AE37" s="668">
        <v>65</v>
      </c>
      <c r="AF37" s="668">
        <v>82</v>
      </c>
      <c r="AG37" s="668">
        <v>17</v>
      </c>
      <c r="AH37" s="678">
        <v>198</v>
      </c>
      <c r="AI37" s="668">
        <v>62</v>
      </c>
      <c r="AJ37" s="668">
        <v>74</v>
      </c>
      <c r="AK37" s="668">
        <v>12</v>
      </c>
      <c r="AL37" s="678">
        <v>86</v>
      </c>
      <c r="AM37" s="668">
        <v>63</v>
      </c>
      <c r="AN37" s="668">
        <v>62</v>
      </c>
      <c r="AO37" s="668">
        <v>0</v>
      </c>
      <c r="AP37" s="678">
        <v>62</v>
      </c>
      <c r="AQ37" s="668">
        <v>30</v>
      </c>
      <c r="AR37" s="668">
        <v>37</v>
      </c>
      <c r="AS37" s="668">
        <v>7</v>
      </c>
      <c r="AT37" s="678">
        <v>44</v>
      </c>
      <c r="AU37" s="668">
        <v>570</v>
      </c>
      <c r="AV37" s="668" t="s">
        <v>1455</v>
      </c>
      <c r="AW37" s="678">
        <v>943</v>
      </c>
      <c r="AX37" s="668" t="s">
        <v>192</v>
      </c>
      <c r="AY37" s="683" t="s">
        <v>112</v>
      </c>
      <c r="AZ37" s="668" t="s">
        <v>110</v>
      </c>
      <c r="BA37" s="668" t="s">
        <v>110</v>
      </c>
      <c r="BB37" s="668" t="s">
        <v>116</v>
      </c>
      <c r="BC37" s="668" t="s">
        <v>116</v>
      </c>
      <c r="BD37" s="668" t="s">
        <v>110</v>
      </c>
      <c r="BE37" s="668" t="s">
        <v>110</v>
      </c>
      <c r="BF37" s="668" t="s">
        <v>110</v>
      </c>
      <c r="BG37" s="668" t="s">
        <v>110</v>
      </c>
      <c r="BH37" s="668" t="s">
        <v>116</v>
      </c>
      <c r="BI37" s="668" t="s">
        <v>110</v>
      </c>
      <c r="BJ37" s="668" t="s">
        <v>110</v>
      </c>
      <c r="BK37" s="668" t="s">
        <v>110</v>
      </c>
      <c r="BL37" s="668" t="s">
        <v>193</v>
      </c>
      <c r="BM37" s="668" t="s">
        <v>475</v>
      </c>
      <c r="BN37" s="668">
        <v>76</v>
      </c>
      <c r="BO37" s="668">
        <v>100</v>
      </c>
      <c r="BP37" s="668">
        <v>5</v>
      </c>
      <c r="BQ37" s="668" t="s">
        <v>192</v>
      </c>
    </row>
    <row r="38" spans="1:69">
      <c r="A38" s="668" t="s">
        <v>1485</v>
      </c>
      <c r="B38" s="668" t="s">
        <v>1373</v>
      </c>
      <c r="C38" s="668" t="s">
        <v>530</v>
      </c>
      <c r="D38" s="668" t="s">
        <v>887</v>
      </c>
      <c r="E38" s="668" t="s">
        <v>511</v>
      </c>
      <c r="F38" s="668">
        <v>59</v>
      </c>
      <c r="G38" s="668">
        <v>87</v>
      </c>
      <c r="H38" s="668">
        <v>83</v>
      </c>
      <c r="I38" s="668">
        <v>47</v>
      </c>
      <c r="J38" s="668">
        <v>58</v>
      </c>
      <c r="K38" s="668">
        <v>87</v>
      </c>
      <c r="L38" s="668">
        <v>56</v>
      </c>
      <c r="M38" s="668">
        <v>78</v>
      </c>
      <c r="N38" s="668" t="s">
        <v>141</v>
      </c>
      <c r="O38" s="668">
        <v>565</v>
      </c>
      <c r="P38" s="668">
        <v>100</v>
      </c>
      <c r="Q38" s="668" t="s">
        <v>192</v>
      </c>
      <c r="R38" s="668" t="s">
        <v>192</v>
      </c>
      <c r="S38" s="668"/>
      <c r="T38" s="668" t="s">
        <v>192</v>
      </c>
      <c r="U38" s="668" t="s">
        <v>192</v>
      </c>
      <c r="W38" s="668">
        <v>50</v>
      </c>
      <c r="X38" s="668">
        <v>58</v>
      </c>
      <c r="Y38" s="668">
        <v>8</v>
      </c>
      <c r="Z38" s="678">
        <v>116</v>
      </c>
      <c r="AA38" s="668">
        <v>85</v>
      </c>
      <c r="AB38" s="668">
        <v>87</v>
      </c>
      <c r="AC38" s="668">
        <v>2</v>
      </c>
      <c r="AD38" s="678">
        <v>111</v>
      </c>
      <c r="AE38" s="668">
        <v>95</v>
      </c>
      <c r="AF38" s="668">
        <v>98</v>
      </c>
      <c r="AG38" s="668">
        <v>3</v>
      </c>
      <c r="AH38" s="678">
        <v>200</v>
      </c>
      <c r="AI38" s="668">
        <v>86</v>
      </c>
      <c r="AJ38" s="668">
        <v>95</v>
      </c>
      <c r="AK38" s="668">
        <v>9</v>
      </c>
      <c r="AL38" s="678">
        <v>100</v>
      </c>
      <c r="AM38" s="668">
        <v>75</v>
      </c>
      <c r="AN38" s="668">
        <v>76</v>
      </c>
      <c r="AO38" s="668">
        <v>1</v>
      </c>
      <c r="AP38" s="678">
        <v>77</v>
      </c>
      <c r="AQ38" s="668">
        <v>54</v>
      </c>
      <c r="AR38" s="668">
        <v>64</v>
      </c>
      <c r="AS38" s="668">
        <v>10</v>
      </c>
      <c r="AT38" s="678">
        <v>74</v>
      </c>
      <c r="AU38" s="668">
        <v>678</v>
      </c>
      <c r="AV38" s="668" t="s">
        <v>1455</v>
      </c>
      <c r="AW38" s="678">
        <v>1243</v>
      </c>
      <c r="AX38" s="668" t="s">
        <v>192</v>
      </c>
      <c r="AY38" s="683" t="s">
        <v>132</v>
      </c>
      <c r="AZ38" s="668" t="s">
        <v>132</v>
      </c>
      <c r="BA38" s="668" t="s">
        <v>132</v>
      </c>
      <c r="BB38" s="668" t="s">
        <v>132</v>
      </c>
      <c r="BC38" s="668" t="s">
        <v>114</v>
      </c>
      <c r="BD38" s="668" t="s">
        <v>132</v>
      </c>
      <c r="BE38" s="668" t="s">
        <v>114</v>
      </c>
      <c r="BF38" s="668" t="s">
        <v>112</v>
      </c>
      <c r="BG38" s="668" t="s">
        <v>112</v>
      </c>
      <c r="BH38" s="668" t="s">
        <v>112</v>
      </c>
      <c r="BI38" s="668" t="s">
        <v>196</v>
      </c>
      <c r="BJ38" s="668"/>
      <c r="BK38" s="668"/>
      <c r="BL38" s="668" t="s">
        <v>193</v>
      </c>
      <c r="BM38" s="668" t="s">
        <v>475</v>
      </c>
      <c r="BN38" s="668">
        <v>68</v>
      </c>
      <c r="BO38" s="668">
        <v>97</v>
      </c>
      <c r="BP38" s="668">
        <v>5</v>
      </c>
      <c r="BQ38" s="668" t="s">
        <v>192</v>
      </c>
    </row>
    <row r="39" spans="1:69">
      <c r="A39" s="668" t="s">
        <v>1486</v>
      </c>
      <c r="B39" s="668" t="s">
        <v>1373</v>
      </c>
      <c r="C39" s="668" t="s">
        <v>530</v>
      </c>
      <c r="D39" s="668" t="s">
        <v>888</v>
      </c>
      <c r="E39" s="668" t="s">
        <v>512</v>
      </c>
      <c r="F39" s="668">
        <v>19</v>
      </c>
      <c r="G39" s="668">
        <v>54</v>
      </c>
      <c r="H39" s="668">
        <v>78</v>
      </c>
      <c r="I39" s="668">
        <v>28</v>
      </c>
      <c r="J39" s="668">
        <v>39</v>
      </c>
      <c r="K39" s="668">
        <v>65</v>
      </c>
      <c r="L39" s="668">
        <v>48</v>
      </c>
      <c r="M39" s="668">
        <v>71</v>
      </c>
      <c r="N39" s="668" t="s">
        <v>140</v>
      </c>
      <c r="O39" s="668">
        <v>402</v>
      </c>
      <c r="P39" s="668">
        <v>99</v>
      </c>
      <c r="Q39" s="668" t="s">
        <v>193</v>
      </c>
      <c r="R39" s="668" t="s">
        <v>193</v>
      </c>
      <c r="S39" s="668" t="s">
        <v>192</v>
      </c>
      <c r="T39" s="668" t="s">
        <v>192</v>
      </c>
      <c r="U39" s="668" t="s">
        <v>192</v>
      </c>
      <c r="W39" s="668">
        <v>36</v>
      </c>
      <c r="X39" s="668">
        <v>49</v>
      </c>
      <c r="Y39" s="668">
        <v>13</v>
      </c>
      <c r="Z39" s="678">
        <v>109</v>
      </c>
      <c r="AA39" s="668">
        <v>10</v>
      </c>
      <c r="AB39" s="668">
        <v>59</v>
      </c>
      <c r="AC39" s="668">
        <v>20</v>
      </c>
      <c r="AD39" s="678">
        <v>99</v>
      </c>
      <c r="AE39" s="668">
        <v>72</v>
      </c>
      <c r="AF39" s="668">
        <v>81</v>
      </c>
      <c r="AG39" s="668">
        <v>9</v>
      </c>
      <c r="AH39" s="678">
        <v>180</v>
      </c>
      <c r="AI39" s="668">
        <v>66</v>
      </c>
      <c r="AJ39" s="668">
        <v>72</v>
      </c>
      <c r="AK39" s="668">
        <v>6</v>
      </c>
      <c r="AL39" s="678">
        <v>78</v>
      </c>
      <c r="AM39" s="668">
        <v>66</v>
      </c>
      <c r="AN39" s="668">
        <v>80</v>
      </c>
      <c r="AO39" s="668">
        <v>14</v>
      </c>
      <c r="AP39" s="678">
        <v>94</v>
      </c>
      <c r="AQ39" s="668">
        <v>32</v>
      </c>
      <c r="AR39" s="668">
        <v>32</v>
      </c>
      <c r="AS39" s="668">
        <v>0</v>
      </c>
      <c r="AT39" s="678">
        <v>32</v>
      </c>
      <c r="AU39" s="668">
        <v>592</v>
      </c>
      <c r="AV39" s="668" t="s">
        <v>1455</v>
      </c>
      <c r="AW39" s="678">
        <v>994</v>
      </c>
      <c r="AX39" s="668" t="s">
        <v>192</v>
      </c>
      <c r="AY39" s="683" t="s">
        <v>114</v>
      </c>
      <c r="AZ39" s="668" t="s">
        <v>110</v>
      </c>
      <c r="BA39" s="668" t="s">
        <v>116</v>
      </c>
      <c r="BB39" s="668" t="s">
        <v>110</v>
      </c>
      <c r="BC39" s="668" t="s">
        <v>116</v>
      </c>
      <c r="BD39" s="668" t="s">
        <v>110</v>
      </c>
      <c r="BE39" s="668" t="s">
        <v>110</v>
      </c>
      <c r="BF39" s="668" t="s">
        <v>110</v>
      </c>
      <c r="BG39" s="668" t="s">
        <v>116</v>
      </c>
      <c r="BH39" s="668" t="s">
        <v>116</v>
      </c>
      <c r="BI39" s="668" t="s">
        <v>110</v>
      </c>
      <c r="BJ39" s="668" t="s">
        <v>110</v>
      </c>
      <c r="BK39" s="668" t="s">
        <v>110</v>
      </c>
      <c r="BL39" s="668" t="s">
        <v>193</v>
      </c>
      <c r="BM39" s="668" t="s">
        <v>475</v>
      </c>
      <c r="BN39" s="668">
        <v>82</v>
      </c>
      <c r="BO39" s="668">
        <v>100</v>
      </c>
      <c r="BP39" s="668">
        <v>5</v>
      </c>
      <c r="BQ39" s="668" t="s">
        <v>192</v>
      </c>
    </row>
    <row r="40" spans="1:69">
      <c r="A40" s="668" t="s">
        <v>1487</v>
      </c>
      <c r="B40" s="668" t="s">
        <v>1373</v>
      </c>
      <c r="C40" s="668" t="s">
        <v>530</v>
      </c>
      <c r="D40" s="668" t="s">
        <v>889</v>
      </c>
      <c r="E40" s="668" t="s">
        <v>513</v>
      </c>
      <c r="F40" s="668">
        <v>62</v>
      </c>
      <c r="G40" s="668">
        <v>81</v>
      </c>
      <c r="H40" s="668">
        <v>72</v>
      </c>
      <c r="I40" s="668">
        <v>58</v>
      </c>
      <c r="J40" s="668">
        <v>61</v>
      </c>
      <c r="K40" s="668">
        <v>79</v>
      </c>
      <c r="L40" s="668">
        <v>50</v>
      </c>
      <c r="M40" s="668">
        <v>63</v>
      </c>
      <c r="N40" s="668" t="s">
        <v>141</v>
      </c>
      <c r="O40" s="668">
        <v>536</v>
      </c>
      <c r="P40" s="668">
        <v>99</v>
      </c>
      <c r="Q40" s="668" t="s">
        <v>193</v>
      </c>
      <c r="R40" s="668" t="s">
        <v>192</v>
      </c>
      <c r="S40" s="668"/>
      <c r="T40" s="668" t="s">
        <v>192</v>
      </c>
      <c r="U40" s="668" t="s">
        <v>192</v>
      </c>
      <c r="W40" s="668">
        <v>73</v>
      </c>
      <c r="X40" s="668">
        <v>86</v>
      </c>
      <c r="Y40" s="668">
        <v>13</v>
      </c>
      <c r="Z40" s="678">
        <v>173</v>
      </c>
      <c r="AA40" s="668">
        <v>91</v>
      </c>
      <c r="AB40" s="668">
        <v>96</v>
      </c>
      <c r="AC40" s="668">
        <v>5</v>
      </c>
      <c r="AD40" s="678">
        <v>125</v>
      </c>
      <c r="AE40" s="668">
        <v>88</v>
      </c>
      <c r="AF40" s="668">
        <v>88</v>
      </c>
      <c r="AG40" s="668">
        <v>0</v>
      </c>
      <c r="AH40" s="678">
        <v>176</v>
      </c>
      <c r="AI40" s="668">
        <v>71</v>
      </c>
      <c r="AJ40" s="668">
        <v>74</v>
      </c>
      <c r="AK40" s="668">
        <v>3</v>
      </c>
      <c r="AL40" s="678">
        <v>77</v>
      </c>
      <c r="AM40" s="668">
        <v>86</v>
      </c>
      <c r="AN40" s="668">
        <v>92</v>
      </c>
      <c r="AO40" s="668">
        <v>6</v>
      </c>
      <c r="AP40" s="678">
        <v>98</v>
      </c>
      <c r="AQ40" s="668">
        <v>76</v>
      </c>
      <c r="AR40" s="668">
        <v>81</v>
      </c>
      <c r="AS40" s="668">
        <v>5</v>
      </c>
      <c r="AT40" s="678">
        <v>86</v>
      </c>
      <c r="AU40" s="668">
        <v>735</v>
      </c>
      <c r="AV40" s="668" t="s">
        <v>1455</v>
      </c>
      <c r="AW40" s="678">
        <v>1271</v>
      </c>
      <c r="AX40" s="668" t="s">
        <v>192</v>
      </c>
      <c r="AY40" s="683" t="s">
        <v>132</v>
      </c>
      <c r="AZ40" s="668" t="s">
        <v>114</v>
      </c>
      <c r="BA40" s="668" t="s">
        <v>132</v>
      </c>
      <c r="BB40" s="668" t="s">
        <v>132</v>
      </c>
      <c r="BC40" s="668" t="s">
        <v>114</v>
      </c>
      <c r="BD40" s="668" t="s">
        <v>132</v>
      </c>
      <c r="BE40" s="668" t="s">
        <v>132</v>
      </c>
      <c r="BF40" s="668" t="s">
        <v>114</v>
      </c>
      <c r="BG40" s="668" t="s">
        <v>132</v>
      </c>
      <c r="BH40" s="668" t="s">
        <v>132</v>
      </c>
      <c r="BI40" s="668" t="s">
        <v>132</v>
      </c>
      <c r="BJ40" s="668" t="s">
        <v>112</v>
      </c>
      <c r="BK40" s="668" t="s">
        <v>112</v>
      </c>
      <c r="BL40" s="668" t="s">
        <v>193</v>
      </c>
      <c r="BM40" s="668" t="s">
        <v>475</v>
      </c>
      <c r="BN40" s="668">
        <v>25</v>
      </c>
      <c r="BO40" s="668">
        <v>61</v>
      </c>
      <c r="BP40" s="668">
        <v>5</v>
      </c>
      <c r="BQ40" s="668" t="s">
        <v>193</v>
      </c>
    </row>
    <row r="41" spans="1:69">
      <c r="A41" s="668" t="s">
        <v>1488</v>
      </c>
      <c r="B41" s="668" t="s">
        <v>1373</v>
      </c>
      <c r="C41" s="668" t="s">
        <v>530</v>
      </c>
      <c r="D41" s="668" t="s">
        <v>890</v>
      </c>
      <c r="E41" s="668" t="s">
        <v>514</v>
      </c>
      <c r="F41" s="668">
        <v>34</v>
      </c>
      <c r="G41" s="668">
        <v>64</v>
      </c>
      <c r="H41" s="668">
        <v>80</v>
      </c>
      <c r="I41" s="668">
        <v>34</v>
      </c>
      <c r="J41" s="668">
        <v>50</v>
      </c>
      <c r="K41" s="668">
        <v>70</v>
      </c>
      <c r="L41" s="668">
        <v>59</v>
      </c>
      <c r="M41" s="668">
        <v>66</v>
      </c>
      <c r="N41" s="668" t="s">
        <v>140</v>
      </c>
      <c r="O41" s="668">
        <v>457</v>
      </c>
      <c r="P41" s="668">
        <v>98</v>
      </c>
      <c r="Q41" s="668" t="s">
        <v>192</v>
      </c>
      <c r="R41" s="668" t="s">
        <v>192</v>
      </c>
      <c r="T41" s="668" t="s">
        <v>192</v>
      </c>
      <c r="U41" s="668" t="s">
        <v>192</v>
      </c>
      <c r="W41" s="668">
        <v>35</v>
      </c>
      <c r="X41" s="668">
        <v>43</v>
      </c>
      <c r="Y41" s="668">
        <v>8</v>
      </c>
      <c r="Z41" s="678">
        <v>89</v>
      </c>
      <c r="AA41" s="668">
        <v>59</v>
      </c>
      <c r="AB41" s="668">
        <v>62</v>
      </c>
      <c r="AC41" s="668">
        <v>3</v>
      </c>
      <c r="AD41" s="678">
        <v>81</v>
      </c>
      <c r="AE41" s="668">
        <v>73</v>
      </c>
      <c r="AF41" s="668">
        <v>75</v>
      </c>
      <c r="AG41" s="668">
        <v>2</v>
      </c>
      <c r="AH41" s="678">
        <v>154</v>
      </c>
      <c r="AI41" s="668">
        <v>64</v>
      </c>
      <c r="AJ41" s="668">
        <v>71</v>
      </c>
      <c r="AK41" s="668">
        <v>7</v>
      </c>
      <c r="AL41" s="678">
        <v>78</v>
      </c>
      <c r="AM41" s="668">
        <v>67</v>
      </c>
      <c r="AN41" s="668">
        <v>73</v>
      </c>
      <c r="AO41" s="668">
        <v>6</v>
      </c>
      <c r="AP41" s="678">
        <v>79</v>
      </c>
      <c r="AQ41" s="668">
        <v>39</v>
      </c>
      <c r="AR41" s="668">
        <v>48</v>
      </c>
      <c r="AS41" s="668">
        <v>9</v>
      </c>
      <c r="AT41" s="678">
        <v>57</v>
      </c>
      <c r="AU41" s="668">
        <v>538</v>
      </c>
      <c r="AV41" s="668" t="s">
        <v>1455</v>
      </c>
      <c r="AW41" s="678">
        <v>995</v>
      </c>
      <c r="AX41" s="668" t="s">
        <v>192</v>
      </c>
      <c r="AY41" s="683" t="s">
        <v>114</v>
      </c>
      <c r="AZ41" s="668" t="s">
        <v>112</v>
      </c>
      <c r="BA41" s="668" t="s">
        <v>112</v>
      </c>
      <c r="BB41" s="668" t="s">
        <v>112</v>
      </c>
      <c r="BC41" s="668" t="s">
        <v>110</v>
      </c>
      <c r="BD41" s="668" t="s">
        <v>112</v>
      </c>
      <c r="BE41" s="668" t="s">
        <v>112</v>
      </c>
      <c r="BF41" s="668" t="s">
        <v>112</v>
      </c>
      <c r="BG41" s="668" t="s">
        <v>110</v>
      </c>
      <c r="BH41" s="668" t="s">
        <v>110</v>
      </c>
      <c r="BI41" s="668" t="s">
        <v>110</v>
      </c>
      <c r="BJ41" s="668" t="s">
        <v>110</v>
      </c>
      <c r="BK41" s="668" t="s">
        <v>110</v>
      </c>
      <c r="BL41" s="668" t="s">
        <v>193</v>
      </c>
      <c r="BM41" s="668" t="s">
        <v>475</v>
      </c>
      <c r="BN41" s="668">
        <v>87</v>
      </c>
      <c r="BO41" s="668">
        <v>98</v>
      </c>
      <c r="BP41" s="668">
        <v>5</v>
      </c>
      <c r="BQ41" s="668" t="s">
        <v>192</v>
      </c>
    </row>
    <row r="42" spans="1:69">
      <c r="A42" s="668" t="s">
        <v>1489</v>
      </c>
      <c r="B42" s="668" t="s">
        <v>1373</v>
      </c>
      <c r="C42" s="668" t="s">
        <v>530</v>
      </c>
      <c r="D42" s="668" t="s">
        <v>891</v>
      </c>
      <c r="E42" s="668" t="s">
        <v>515</v>
      </c>
      <c r="F42" s="668">
        <v>39</v>
      </c>
      <c r="G42" s="668">
        <v>74</v>
      </c>
      <c r="H42" s="668">
        <v>76</v>
      </c>
      <c r="I42" s="668">
        <v>27</v>
      </c>
      <c r="J42" s="668">
        <v>48</v>
      </c>
      <c r="K42" s="668">
        <v>74</v>
      </c>
      <c r="L42" s="668">
        <v>53</v>
      </c>
      <c r="M42" s="668">
        <v>62</v>
      </c>
      <c r="N42" s="668" t="s">
        <v>140</v>
      </c>
      <c r="O42" s="668">
        <v>453</v>
      </c>
      <c r="P42" s="668">
        <v>99</v>
      </c>
      <c r="Q42" s="668" t="s">
        <v>193</v>
      </c>
      <c r="R42" s="668" t="s">
        <v>192</v>
      </c>
      <c r="S42" s="668"/>
      <c r="T42" s="668" t="s">
        <v>192</v>
      </c>
      <c r="U42" s="668" t="s">
        <v>192</v>
      </c>
      <c r="W42" s="668">
        <v>33</v>
      </c>
      <c r="X42" s="668">
        <v>35</v>
      </c>
      <c r="Y42" s="668">
        <v>2</v>
      </c>
      <c r="Z42" s="678">
        <v>65</v>
      </c>
      <c r="AA42" s="668">
        <v>54</v>
      </c>
      <c r="AB42" s="668">
        <v>56</v>
      </c>
      <c r="AC42" s="668">
        <v>2</v>
      </c>
      <c r="AD42" s="678">
        <v>73</v>
      </c>
      <c r="AE42" s="668">
        <v>81</v>
      </c>
      <c r="AF42" s="668">
        <v>83</v>
      </c>
      <c r="AG42" s="668">
        <v>2</v>
      </c>
      <c r="AH42" s="678">
        <v>170</v>
      </c>
      <c r="AI42" s="668">
        <v>74</v>
      </c>
      <c r="AJ42" s="668">
        <v>68</v>
      </c>
      <c r="AK42" s="668">
        <v>0</v>
      </c>
      <c r="AL42" s="678">
        <v>68</v>
      </c>
      <c r="AM42" s="668">
        <v>74</v>
      </c>
      <c r="AN42" s="668">
        <v>78</v>
      </c>
      <c r="AO42" s="668">
        <v>4</v>
      </c>
      <c r="AP42" s="678">
        <v>82</v>
      </c>
      <c r="AQ42" s="668">
        <v>58</v>
      </c>
      <c r="AR42" s="668">
        <v>59</v>
      </c>
      <c r="AS42" s="668">
        <v>1</v>
      </c>
      <c r="AT42" s="678">
        <v>60</v>
      </c>
      <c r="AU42" s="668">
        <v>518</v>
      </c>
      <c r="AV42" s="668" t="s">
        <v>1455</v>
      </c>
      <c r="AW42" s="678">
        <v>971</v>
      </c>
      <c r="AX42" s="668" t="s">
        <v>193</v>
      </c>
      <c r="AY42" s="683" t="s">
        <v>112</v>
      </c>
      <c r="AZ42" s="668" t="s">
        <v>114</v>
      </c>
      <c r="BA42" s="668" t="s">
        <v>114</v>
      </c>
      <c r="BB42" s="668" t="s">
        <v>114</v>
      </c>
      <c r="BC42" s="668" t="s">
        <v>112</v>
      </c>
      <c r="BD42" s="668" t="s">
        <v>114</v>
      </c>
      <c r="BE42" s="668" t="s">
        <v>114</v>
      </c>
      <c r="BF42" s="668" t="s">
        <v>112</v>
      </c>
      <c r="BG42" s="668" t="s">
        <v>110</v>
      </c>
      <c r="BH42" s="668" t="s">
        <v>110</v>
      </c>
      <c r="BI42" s="668" t="s">
        <v>110</v>
      </c>
      <c r="BJ42" s="668" t="s">
        <v>110</v>
      </c>
      <c r="BK42" s="668" t="s">
        <v>110</v>
      </c>
      <c r="BL42" s="668" t="s">
        <v>193</v>
      </c>
      <c r="BM42" s="668" t="s">
        <v>475</v>
      </c>
      <c r="BN42" s="668">
        <v>73</v>
      </c>
      <c r="BO42" s="668">
        <v>92</v>
      </c>
      <c r="BP42" s="668">
        <v>5</v>
      </c>
      <c r="BQ42" s="668" t="s">
        <v>192</v>
      </c>
    </row>
    <row r="43" spans="1:69">
      <c r="A43" s="668" t="s">
        <v>1490</v>
      </c>
      <c r="B43" s="668" t="s">
        <v>1373</v>
      </c>
      <c r="C43" s="668" t="s">
        <v>530</v>
      </c>
      <c r="D43" s="668" t="s">
        <v>892</v>
      </c>
      <c r="E43" s="668" t="s">
        <v>516</v>
      </c>
      <c r="F43" s="668">
        <v>44</v>
      </c>
      <c r="G43" s="668">
        <v>75</v>
      </c>
      <c r="H43" s="668">
        <v>75</v>
      </c>
      <c r="I43" s="668">
        <v>30</v>
      </c>
      <c r="J43" s="668">
        <v>47</v>
      </c>
      <c r="K43" s="668">
        <v>72</v>
      </c>
      <c r="L43" s="668">
        <v>47</v>
      </c>
      <c r="M43" s="668">
        <v>60</v>
      </c>
      <c r="N43" s="668" t="s">
        <v>141</v>
      </c>
      <c r="O43" s="668">
        <v>460</v>
      </c>
      <c r="P43" s="668">
        <v>99</v>
      </c>
      <c r="Q43" s="668" t="s">
        <v>192</v>
      </c>
      <c r="R43" s="668" t="s">
        <v>193</v>
      </c>
      <c r="S43" s="668"/>
      <c r="T43" s="668" t="s">
        <v>192</v>
      </c>
      <c r="U43" s="668" t="s">
        <v>192</v>
      </c>
      <c r="W43" s="668">
        <v>36</v>
      </c>
      <c r="X43" s="668">
        <v>44</v>
      </c>
      <c r="Y43" s="668">
        <v>8</v>
      </c>
      <c r="Z43" s="678">
        <v>91</v>
      </c>
      <c r="AA43" s="668">
        <v>46</v>
      </c>
      <c r="AB43" s="668">
        <v>44</v>
      </c>
      <c r="AC43" s="668">
        <v>0</v>
      </c>
      <c r="AD43" s="678">
        <v>55</v>
      </c>
      <c r="AE43" s="668">
        <v>82</v>
      </c>
      <c r="AF43" s="668">
        <v>82</v>
      </c>
      <c r="AG43" s="668">
        <v>0</v>
      </c>
      <c r="AH43" s="678">
        <v>164</v>
      </c>
      <c r="AI43" s="668">
        <v>71</v>
      </c>
      <c r="AJ43" s="668">
        <v>73</v>
      </c>
      <c r="AK43" s="668">
        <v>2</v>
      </c>
      <c r="AL43" s="678">
        <v>75</v>
      </c>
      <c r="AM43" s="668">
        <v>63</v>
      </c>
      <c r="AN43" s="668">
        <v>71</v>
      </c>
      <c r="AO43" s="668">
        <v>8</v>
      </c>
      <c r="AP43" s="678">
        <v>79</v>
      </c>
      <c r="AQ43" s="668">
        <v>50</v>
      </c>
      <c r="AR43" s="668">
        <v>55</v>
      </c>
      <c r="AS43" s="668">
        <v>5</v>
      </c>
      <c r="AT43" s="678">
        <v>60</v>
      </c>
      <c r="AU43" s="668">
        <v>524</v>
      </c>
      <c r="AV43" s="668" t="s">
        <v>1455</v>
      </c>
      <c r="AW43" s="678">
        <v>984</v>
      </c>
      <c r="AX43" s="668" t="s">
        <v>192</v>
      </c>
      <c r="AY43" s="683" t="s">
        <v>112</v>
      </c>
      <c r="AZ43" s="668" t="s">
        <v>112</v>
      </c>
      <c r="BA43" s="668" t="s">
        <v>114</v>
      </c>
      <c r="BB43" s="668" t="s">
        <v>114</v>
      </c>
      <c r="BC43" s="668" t="s">
        <v>110</v>
      </c>
      <c r="BD43" s="668" t="s">
        <v>112</v>
      </c>
      <c r="BE43" s="668" t="s">
        <v>112</v>
      </c>
      <c r="BF43" s="668" t="s">
        <v>112</v>
      </c>
      <c r="BG43" s="668" t="s">
        <v>112</v>
      </c>
      <c r="BH43" s="668" t="s">
        <v>112</v>
      </c>
      <c r="BI43" s="668" t="s">
        <v>112</v>
      </c>
      <c r="BJ43" s="668" t="s">
        <v>112</v>
      </c>
      <c r="BK43" s="668" t="s">
        <v>112</v>
      </c>
      <c r="BL43" s="668" t="s">
        <v>193</v>
      </c>
      <c r="BM43" s="668" t="s">
        <v>475</v>
      </c>
      <c r="BN43" s="668">
        <v>63</v>
      </c>
      <c r="BO43" s="668">
        <v>90</v>
      </c>
      <c r="BP43" s="668">
        <v>5</v>
      </c>
      <c r="BQ43" s="668" t="s">
        <v>192</v>
      </c>
    </row>
    <row r="44" spans="1:69">
      <c r="A44" s="668" t="s">
        <v>1491</v>
      </c>
      <c r="B44" s="668" t="s">
        <v>1373</v>
      </c>
      <c r="C44" s="668" t="s">
        <v>530</v>
      </c>
      <c r="D44" s="668" t="s">
        <v>893</v>
      </c>
      <c r="E44" s="668" t="s">
        <v>517</v>
      </c>
      <c r="F44" s="668">
        <v>37</v>
      </c>
      <c r="G44" s="668">
        <v>72</v>
      </c>
      <c r="H44" s="668">
        <v>70</v>
      </c>
      <c r="I44" s="668">
        <v>35</v>
      </c>
      <c r="J44" s="668">
        <v>47</v>
      </c>
      <c r="K44" s="668">
        <v>76</v>
      </c>
      <c r="L44" s="668">
        <v>46</v>
      </c>
      <c r="M44" s="668">
        <v>77</v>
      </c>
      <c r="N44" s="668" t="s">
        <v>140</v>
      </c>
      <c r="O44" s="668">
        <v>460</v>
      </c>
      <c r="P44" s="668">
        <v>98</v>
      </c>
      <c r="Q44" s="668" t="s">
        <v>193</v>
      </c>
      <c r="R44" s="668" t="s">
        <v>193</v>
      </c>
      <c r="S44" s="668" t="s">
        <v>192</v>
      </c>
      <c r="T44" s="668" t="s">
        <v>192</v>
      </c>
      <c r="U44" s="668" t="s">
        <v>192</v>
      </c>
      <c r="W44" s="668">
        <v>38</v>
      </c>
      <c r="X44" s="668">
        <v>51</v>
      </c>
      <c r="Y44" s="668">
        <v>13</v>
      </c>
      <c r="Z44" s="678">
        <v>112</v>
      </c>
      <c r="AA44" s="668">
        <v>55</v>
      </c>
      <c r="AB44" s="668">
        <v>78</v>
      </c>
      <c r="AC44" s="668">
        <v>20</v>
      </c>
      <c r="AD44" s="678">
        <v>123</v>
      </c>
      <c r="AE44" s="668">
        <v>78</v>
      </c>
      <c r="AF44" s="668">
        <v>80</v>
      </c>
      <c r="AG44" s="668">
        <v>2</v>
      </c>
      <c r="AH44" s="678">
        <v>164</v>
      </c>
      <c r="AI44" s="668">
        <v>74</v>
      </c>
      <c r="AJ44" s="668">
        <v>74</v>
      </c>
      <c r="AK44" s="668">
        <v>0</v>
      </c>
      <c r="AL44" s="678">
        <v>74</v>
      </c>
      <c r="AM44" s="668">
        <v>73</v>
      </c>
      <c r="AN44" s="668">
        <v>82</v>
      </c>
      <c r="AO44" s="668">
        <v>9</v>
      </c>
      <c r="AP44" s="678">
        <v>91</v>
      </c>
      <c r="AQ44" s="668">
        <v>45</v>
      </c>
      <c r="AR44" s="668">
        <v>56</v>
      </c>
      <c r="AS44" s="668">
        <v>11</v>
      </c>
      <c r="AT44" s="678">
        <v>67</v>
      </c>
      <c r="AU44" s="668">
        <v>631</v>
      </c>
      <c r="AV44" s="668" t="s">
        <v>1455</v>
      </c>
      <c r="AW44" s="678">
        <v>1091</v>
      </c>
      <c r="AX44" s="668" t="s">
        <v>193</v>
      </c>
      <c r="AY44" s="683" t="s">
        <v>114</v>
      </c>
      <c r="AZ44" s="668" t="s">
        <v>112</v>
      </c>
      <c r="BA44" s="668" t="s">
        <v>110</v>
      </c>
      <c r="BB44" s="668" t="s">
        <v>112</v>
      </c>
      <c r="BC44" s="668" t="s">
        <v>110</v>
      </c>
      <c r="BD44" s="668" t="s">
        <v>112</v>
      </c>
      <c r="BE44" s="668" t="s">
        <v>112</v>
      </c>
      <c r="BF44" s="668" t="s">
        <v>112</v>
      </c>
      <c r="BG44" s="668" t="s">
        <v>112</v>
      </c>
      <c r="BH44" s="668" t="s">
        <v>112</v>
      </c>
      <c r="BI44" s="668" t="s">
        <v>110</v>
      </c>
      <c r="BJ44" s="668" t="s">
        <v>110</v>
      </c>
      <c r="BK44" s="668" t="s">
        <v>110</v>
      </c>
      <c r="BL44" s="668" t="s">
        <v>193</v>
      </c>
      <c r="BM44" s="668" t="s">
        <v>475</v>
      </c>
      <c r="BN44" s="668">
        <v>81</v>
      </c>
      <c r="BO44" s="668">
        <v>96</v>
      </c>
      <c r="BP44" s="668">
        <v>5</v>
      </c>
      <c r="BQ44" s="668" t="s">
        <v>192</v>
      </c>
    </row>
    <row r="45" spans="1:69">
      <c r="A45" s="668" t="s">
        <v>1492</v>
      </c>
      <c r="B45" s="668" t="s">
        <v>1373</v>
      </c>
      <c r="C45" s="668" t="s">
        <v>530</v>
      </c>
      <c r="D45" s="668" t="s">
        <v>894</v>
      </c>
      <c r="E45" s="668" t="s">
        <v>518</v>
      </c>
      <c r="F45" s="668">
        <v>26</v>
      </c>
      <c r="G45" s="668">
        <v>53</v>
      </c>
      <c r="H45" s="668">
        <v>77</v>
      </c>
      <c r="I45" s="668">
        <v>32</v>
      </c>
      <c r="J45" s="668">
        <v>42</v>
      </c>
      <c r="K45" s="668">
        <v>71</v>
      </c>
      <c r="L45" s="668">
        <v>54</v>
      </c>
      <c r="M45" s="668">
        <v>74</v>
      </c>
      <c r="N45" s="668" t="s">
        <v>140</v>
      </c>
      <c r="O45" s="668">
        <v>429</v>
      </c>
      <c r="P45" s="668">
        <v>99</v>
      </c>
      <c r="Q45" s="668" t="s">
        <v>193</v>
      </c>
      <c r="R45" s="668" t="s">
        <v>192</v>
      </c>
      <c r="S45" s="668"/>
      <c r="T45" s="668" t="s">
        <v>192</v>
      </c>
      <c r="U45" s="668" t="s">
        <v>192</v>
      </c>
      <c r="W45" s="668">
        <v>28</v>
      </c>
      <c r="X45" s="668">
        <v>42</v>
      </c>
      <c r="Y45" s="668">
        <v>14</v>
      </c>
      <c r="Z45" s="678">
        <v>98</v>
      </c>
      <c r="AA45" s="668">
        <v>46</v>
      </c>
      <c r="AB45" s="668">
        <v>62</v>
      </c>
      <c r="AC45" s="668">
        <v>16</v>
      </c>
      <c r="AD45" s="678">
        <v>98</v>
      </c>
      <c r="AE45" s="668">
        <v>65</v>
      </c>
      <c r="AF45" s="668">
        <v>66</v>
      </c>
      <c r="AG45" s="668">
        <v>1</v>
      </c>
      <c r="AH45" s="678">
        <v>134</v>
      </c>
      <c r="AI45" s="668">
        <v>62</v>
      </c>
      <c r="AJ45" s="668">
        <v>59</v>
      </c>
      <c r="AK45" s="668">
        <v>0</v>
      </c>
      <c r="AL45" s="678">
        <v>59</v>
      </c>
      <c r="AM45" s="668">
        <v>75</v>
      </c>
      <c r="AN45" s="668">
        <v>73</v>
      </c>
      <c r="AO45" s="668">
        <v>0</v>
      </c>
      <c r="AP45" s="678">
        <v>73</v>
      </c>
      <c r="AQ45" s="668">
        <v>38</v>
      </c>
      <c r="AR45" s="668">
        <v>37</v>
      </c>
      <c r="AS45" s="668">
        <v>0</v>
      </c>
      <c r="AT45" s="678">
        <v>37</v>
      </c>
      <c r="AU45" s="668">
        <v>499</v>
      </c>
      <c r="AV45" s="668" t="s">
        <v>1455</v>
      </c>
      <c r="AW45" s="678">
        <v>928</v>
      </c>
      <c r="AX45" s="668" t="s">
        <v>193</v>
      </c>
      <c r="AY45" s="683" t="s">
        <v>112</v>
      </c>
      <c r="AZ45" s="668" t="s">
        <v>110</v>
      </c>
      <c r="BA45" s="668" t="s">
        <v>110</v>
      </c>
      <c r="BB45" s="668" t="s">
        <v>116</v>
      </c>
      <c r="BC45" s="668" t="s">
        <v>116</v>
      </c>
      <c r="BD45" s="668" t="s">
        <v>110</v>
      </c>
      <c r="BE45" s="668" t="s">
        <v>110</v>
      </c>
      <c r="BF45" s="668" t="s">
        <v>110</v>
      </c>
      <c r="BG45" s="668" t="s">
        <v>112</v>
      </c>
      <c r="BH45" s="668" t="s">
        <v>110</v>
      </c>
      <c r="BI45" s="668" t="s">
        <v>110</v>
      </c>
      <c r="BJ45" s="668" t="s">
        <v>110</v>
      </c>
      <c r="BK45" s="668" t="s">
        <v>110</v>
      </c>
      <c r="BL45" s="668" t="s">
        <v>193</v>
      </c>
      <c r="BM45" s="668" t="s">
        <v>475</v>
      </c>
      <c r="BN45" s="668">
        <v>79</v>
      </c>
      <c r="BO45" s="668">
        <v>99</v>
      </c>
      <c r="BP45" s="668">
        <v>5</v>
      </c>
      <c r="BQ45" s="668" t="s">
        <v>192</v>
      </c>
    </row>
    <row r="46" spans="1:69">
      <c r="A46" s="668" t="s">
        <v>1493</v>
      </c>
      <c r="B46" s="668" t="s">
        <v>1373</v>
      </c>
      <c r="C46" s="668" t="s">
        <v>530</v>
      </c>
      <c r="D46" s="668" t="s">
        <v>895</v>
      </c>
      <c r="E46" s="668" t="s">
        <v>519</v>
      </c>
      <c r="F46" s="668">
        <v>43</v>
      </c>
      <c r="G46" s="668">
        <v>77</v>
      </c>
      <c r="H46" s="668">
        <v>78</v>
      </c>
      <c r="I46" s="668">
        <v>35</v>
      </c>
      <c r="J46" s="668">
        <v>47</v>
      </c>
      <c r="K46" s="668">
        <v>77</v>
      </c>
      <c r="L46" s="668">
        <v>46</v>
      </c>
      <c r="M46" s="668">
        <v>68</v>
      </c>
      <c r="N46" s="668" t="s">
        <v>141</v>
      </c>
      <c r="O46" s="668">
        <v>481</v>
      </c>
      <c r="P46" s="668">
        <v>100</v>
      </c>
      <c r="Q46" s="668" t="s">
        <v>193</v>
      </c>
      <c r="R46" s="668" t="s">
        <v>193</v>
      </c>
      <c r="S46" s="668" t="s">
        <v>193</v>
      </c>
      <c r="T46" s="668" t="s">
        <v>192</v>
      </c>
      <c r="U46" s="668" t="s">
        <v>192</v>
      </c>
      <c r="W46" s="668">
        <v>35</v>
      </c>
      <c r="X46" s="668">
        <v>53</v>
      </c>
      <c r="Y46" s="668">
        <v>18</v>
      </c>
      <c r="Z46" s="678">
        <v>124</v>
      </c>
      <c r="AA46" s="668">
        <v>40</v>
      </c>
      <c r="AB46" s="668">
        <v>61</v>
      </c>
      <c r="AC46" s="668">
        <v>20</v>
      </c>
      <c r="AD46" s="678">
        <v>101</v>
      </c>
      <c r="AE46" s="668">
        <v>92</v>
      </c>
      <c r="AF46" s="668">
        <v>93</v>
      </c>
      <c r="AG46" s="668">
        <v>1</v>
      </c>
      <c r="AH46" s="678">
        <v>188</v>
      </c>
      <c r="AI46" s="668">
        <v>84</v>
      </c>
      <c r="AJ46" s="668">
        <v>79</v>
      </c>
      <c r="AK46" s="668">
        <v>0</v>
      </c>
      <c r="AL46" s="678">
        <v>79</v>
      </c>
      <c r="AM46" s="668">
        <v>77</v>
      </c>
      <c r="AN46" s="668">
        <v>83</v>
      </c>
      <c r="AO46" s="668">
        <v>6</v>
      </c>
      <c r="AP46" s="678">
        <v>89</v>
      </c>
      <c r="AQ46" s="668">
        <v>53</v>
      </c>
      <c r="AR46" s="668">
        <v>54</v>
      </c>
      <c r="AS46" s="668">
        <v>1</v>
      </c>
      <c r="AT46" s="678">
        <v>55</v>
      </c>
      <c r="AU46" s="668">
        <v>636</v>
      </c>
      <c r="AV46" s="668" t="s">
        <v>1455</v>
      </c>
      <c r="AW46" s="678">
        <v>1117</v>
      </c>
      <c r="AX46" s="668" t="s">
        <v>192</v>
      </c>
      <c r="AY46" s="683" t="s">
        <v>114</v>
      </c>
      <c r="AZ46" s="668" t="s">
        <v>114</v>
      </c>
      <c r="BA46" s="668" t="s">
        <v>112</v>
      </c>
      <c r="BB46" s="668" t="s">
        <v>112</v>
      </c>
      <c r="BC46" s="668" t="s">
        <v>112</v>
      </c>
      <c r="BD46" s="668" t="s">
        <v>114</v>
      </c>
      <c r="BE46" s="668" t="s">
        <v>112</v>
      </c>
      <c r="BF46" s="668" t="s">
        <v>112</v>
      </c>
      <c r="BG46" s="668" t="s">
        <v>112</v>
      </c>
      <c r="BH46" s="668" t="s">
        <v>112</v>
      </c>
      <c r="BI46" s="668" t="s">
        <v>112</v>
      </c>
      <c r="BJ46" s="668" t="s">
        <v>110</v>
      </c>
      <c r="BK46" s="668" t="s">
        <v>112</v>
      </c>
      <c r="BL46" s="668" t="s">
        <v>193</v>
      </c>
      <c r="BM46" s="668" t="s">
        <v>475</v>
      </c>
      <c r="BN46" s="668">
        <v>82</v>
      </c>
      <c r="BO46" s="668">
        <v>99</v>
      </c>
      <c r="BP46" s="668">
        <v>5</v>
      </c>
      <c r="BQ46" s="668" t="s">
        <v>192</v>
      </c>
    </row>
    <row r="47" spans="1:69">
      <c r="A47" s="668" t="s">
        <v>1494</v>
      </c>
      <c r="B47" s="668" t="s">
        <v>1373</v>
      </c>
      <c r="C47" s="668" t="s">
        <v>530</v>
      </c>
      <c r="D47" s="668" t="s">
        <v>897</v>
      </c>
      <c r="E47" s="668" t="s">
        <v>520</v>
      </c>
      <c r="F47" s="668">
        <v>36</v>
      </c>
      <c r="G47" s="668">
        <v>65</v>
      </c>
      <c r="H47" s="668">
        <v>75</v>
      </c>
      <c r="I47" s="668">
        <v>36</v>
      </c>
      <c r="J47" s="668">
        <v>42</v>
      </c>
      <c r="K47" s="668">
        <v>71</v>
      </c>
      <c r="L47" s="668">
        <v>42</v>
      </c>
      <c r="M47" s="668">
        <v>61</v>
      </c>
      <c r="N47" s="668" t="s">
        <v>141</v>
      </c>
      <c r="O47" s="668">
        <v>438</v>
      </c>
      <c r="P47" s="668">
        <v>98</v>
      </c>
      <c r="Q47" s="668" t="s">
        <v>193</v>
      </c>
      <c r="R47" s="668" t="s">
        <v>193</v>
      </c>
      <c r="S47" s="668" t="s">
        <v>192</v>
      </c>
      <c r="T47" s="668" t="s">
        <v>192</v>
      </c>
      <c r="U47" s="668" t="s">
        <v>192</v>
      </c>
      <c r="W47" s="668">
        <v>33</v>
      </c>
      <c r="X47" s="668">
        <v>42</v>
      </c>
      <c r="Y47" s="668">
        <v>9</v>
      </c>
      <c r="Z47" s="678">
        <v>89</v>
      </c>
      <c r="AA47" s="668">
        <v>57</v>
      </c>
      <c r="AB47" s="668">
        <v>53</v>
      </c>
      <c r="AC47" s="668">
        <v>0</v>
      </c>
      <c r="AD47" s="678">
        <v>66</v>
      </c>
      <c r="AE47" s="668">
        <v>73</v>
      </c>
      <c r="AF47" s="668">
        <v>78</v>
      </c>
      <c r="AG47" s="668">
        <v>5</v>
      </c>
      <c r="AH47" s="678">
        <v>166</v>
      </c>
      <c r="AI47" s="668">
        <v>68</v>
      </c>
      <c r="AJ47" s="668">
        <v>72</v>
      </c>
      <c r="AK47" s="668">
        <v>4</v>
      </c>
      <c r="AL47" s="678">
        <v>76</v>
      </c>
      <c r="AM47" s="668">
        <v>58</v>
      </c>
      <c r="AN47" s="668">
        <v>74</v>
      </c>
      <c r="AO47" s="668">
        <v>16</v>
      </c>
      <c r="AP47" s="678">
        <v>90</v>
      </c>
      <c r="AQ47" s="668">
        <v>35</v>
      </c>
      <c r="AR47" s="668">
        <v>42</v>
      </c>
      <c r="AS47" s="668">
        <v>7</v>
      </c>
      <c r="AT47" s="678">
        <v>49</v>
      </c>
      <c r="AU47" s="668">
        <v>536</v>
      </c>
      <c r="AV47" s="668" t="s">
        <v>1455</v>
      </c>
      <c r="AW47" s="678">
        <v>974</v>
      </c>
      <c r="AX47" s="668" t="s">
        <v>192</v>
      </c>
      <c r="AY47" s="683" t="s">
        <v>112</v>
      </c>
      <c r="AZ47" s="668" t="s">
        <v>110</v>
      </c>
      <c r="BA47" s="668" t="s">
        <v>110</v>
      </c>
      <c r="BB47" s="668" t="s">
        <v>110</v>
      </c>
      <c r="BC47" s="668" t="s">
        <v>116</v>
      </c>
      <c r="BD47" s="668" t="s">
        <v>110</v>
      </c>
      <c r="BE47" s="668" t="s">
        <v>110</v>
      </c>
      <c r="BF47" s="668" t="s">
        <v>110</v>
      </c>
      <c r="BG47" s="668" t="s">
        <v>110</v>
      </c>
      <c r="BH47" s="668" t="s">
        <v>110</v>
      </c>
      <c r="BI47" s="668" t="s">
        <v>112</v>
      </c>
      <c r="BJ47" s="668" t="s">
        <v>110</v>
      </c>
      <c r="BK47" s="668" t="s">
        <v>112</v>
      </c>
      <c r="BL47" s="668" t="s">
        <v>193</v>
      </c>
      <c r="BM47" s="668" t="s">
        <v>475</v>
      </c>
      <c r="BN47" s="668">
        <v>72</v>
      </c>
      <c r="BO47" s="668">
        <v>85</v>
      </c>
      <c r="BP47" s="668">
        <v>5</v>
      </c>
      <c r="BQ47" s="668" t="s">
        <v>192</v>
      </c>
    </row>
    <row r="48" spans="1:69">
      <c r="A48" s="668" t="s">
        <v>1495</v>
      </c>
      <c r="B48" s="668" t="s">
        <v>1373</v>
      </c>
      <c r="C48" s="668" t="s">
        <v>530</v>
      </c>
      <c r="D48" s="668" t="s">
        <v>898</v>
      </c>
      <c r="E48" s="668" t="s">
        <v>521</v>
      </c>
      <c r="F48" s="668">
        <v>39</v>
      </c>
      <c r="G48" s="668">
        <v>71</v>
      </c>
      <c r="H48" s="668">
        <v>73</v>
      </c>
      <c r="I48" s="668">
        <v>38</v>
      </c>
      <c r="J48" s="668">
        <v>49</v>
      </c>
      <c r="K48" s="668">
        <v>70</v>
      </c>
      <c r="L48" s="668">
        <v>54</v>
      </c>
      <c r="M48" s="668">
        <v>58</v>
      </c>
      <c r="N48" s="668" t="s">
        <v>140</v>
      </c>
      <c r="O48" s="668">
        <v>452</v>
      </c>
      <c r="P48" s="668">
        <v>98</v>
      </c>
      <c r="Q48" s="668" t="s">
        <v>193</v>
      </c>
      <c r="R48" s="668" t="s">
        <v>192</v>
      </c>
      <c r="S48" s="668"/>
      <c r="T48" s="668" t="s">
        <v>192</v>
      </c>
      <c r="U48" s="668" t="s">
        <v>192</v>
      </c>
      <c r="W48" s="668">
        <v>40</v>
      </c>
      <c r="X48" s="668">
        <v>35</v>
      </c>
      <c r="Y48" s="668">
        <v>0</v>
      </c>
      <c r="Z48" s="678">
        <v>61</v>
      </c>
      <c r="AA48" s="668">
        <v>67</v>
      </c>
      <c r="AB48" s="668">
        <v>68</v>
      </c>
      <c r="AC48" s="668">
        <v>1</v>
      </c>
      <c r="AD48" s="678">
        <v>86</v>
      </c>
      <c r="AE48" s="668">
        <v>72</v>
      </c>
      <c r="AF48" s="668">
        <v>71</v>
      </c>
      <c r="AG48" s="668">
        <v>0</v>
      </c>
      <c r="AH48" s="678">
        <v>142</v>
      </c>
      <c r="AI48" s="668">
        <v>54</v>
      </c>
      <c r="AJ48" s="668">
        <v>56</v>
      </c>
      <c r="AK48" s="668">
        <v>2</v>
      </c>
      <c r="AL48" s="678">
        <v>58</v>
      </c>
      <c r="AM48" s="668">
        <v>66</v>
      </c>
      <c r="AN48" s="668">
        <v>77</v>
      </c>
      <c r="AO48" s="668">
        <v>11</v>
      </c>
      <c r="AP48" s="678">
        <v>88</v>
      </c>
      <c r="AQ48" s="668">
        <v>54</v>
      </c>
      <c r="AR48" s="668">
        <v>62</v>
      </c>
      <c r="AS48" s="668">
        <v>8</v>
      </c>
      <c r="AT48" s="678">
        <v>70</v>
      </c>
      <c r="AU48" s="668">
        <v>505</v>
      </c>
      <c r="AV48" s="668" t="s">
        <v>1455</v>
      </c>
      <c r="AW48" s="678">
        <v>957</v>
      </c>
      <c r="AX48" s="668" t="s">
        <v>193</v>
      </c>
      <c r="AY48" s="683" t="s">
        <v>112</v>
      </c>
      <c r="AZ48" s="668" t="s">
        <v>114</v>
      </c>
      <c r="BA48" s="668" t="s">
        <v>114</v>
      </c>
      <c r="BB48" s="668" t="s">
        <v>110</v>
      </c>
      <c r="BC48" s="668" t="s">
        <v>112</v>
      </c>
      <c r="BD48" s="668" t="s">
        <v>112</v>
      </c>
      <c r="BE48" s="668" t="s">
        <v>112</v>
      </c>
      <c r="BF48" s="668" t="s">
        <v>110</v>
      </c>
      <c r="BG48" s="668" t="s">
        <v>112</v>
      </c>
      <c r="BH48" s="668" t="s">
        <v>112</v>
      </c>
      <c r="BI48" s="668" t="s">
        <v>112</v>
      </c>
      <c r="BJ48" s="668" t="s">
        <v>112</v>
      </c>
      <c r="BK48" s="668" t="s">
        <v>112</v>
      </c>
      <c r="BL48" s="668" t="s">
        <v>193</v>
      </c>
      <c r="BM48" s="668" t="s">
        <v>475</v>
      </c>
      <c r="BN48" s="668">
        <v>75</v>
      </c>
      <c r="BO48" s="668">
        <v>93</v>
      </c>
      <c r="BP48" s="668">
        <v>5</v>
      </c>
      <c r="BQ48" s="668" t="s">
        <v>192</v>
      </c>
    </row>
    <row r="49" spans="1:69">
      <c r="A49" s="668" t="s">
        <v>1496</v>
      </c>
      <c r="B49" s="668" t="s">
        <v>1373</v>
      </c>
      <c r="C49" s="668" t="s">
        <v>530</v>
      </c>
      <c r="D49" s="668" t="s">
        <v>899</v>
      </c>
      <c r="E49" s="668" t="s">
        <v>522</v>
      </c>
      <c r="F49" s="668">
        <v>29</v>
      </c>
      <c r="G49" s="668">
        <v>60</v>
      </c>
      <c r="H49" s="668">
        <v>73</v>
      </c>
      <c r="I49" s="668">
        <v>31</v>
      </c>
      <c r="J49" s="668">
        <v>45</v>
      </c>
      <c r="K49" s="668">
        <v>68</v>
      </c>
      <c r="L49" s="668">
        <v>49</v>
      </c>
      <c r="M49" s="668">
        <v>57</v>
      </c>
      <c r="N49" s="668" t="s">
        <v>140</v>
      </c>
      <c r="O49" s="668">
        <v>412</v>
      </c>
      <c r="P49" s="668">
        <v>98</v>
      </c>
      <c r="Q49" s="668" t="s">
        <v>193</v>
      </c>
      <c r="R49" s="668" t="s">
        <v>193</v>
      </c>
      <c r="S49" s="668" t="s">
        <v>192</v>
      </c>
      <c r="T49" s="668" t="s">
        <v>192</v>
      </c>
      <c r="U49" s="668" t="s">
        <v>192</v>
      </c>
      <c r="W49" s="668">
        <v>27</v>
      </c>
      <c r="X49" s="668">
        <v>63</v>
      </c>
      <c r="Y49" s="668">
        <v>20</v>
      </c>
      <c r="Z49" s="678">
        <v>145</v>
      </c>
      <c r="AA49" s="668">
        <v>59</v>
      </c>
      <c r="AB49" s="668">
        <v>75</v>
      </c>
      <c r="AC49" s="668">
        <v>16</v>
      </c>
      <c r="AD49" s="678">
        <v>114</v>
      </c>
      <c r="AE49" s="668">
        <v>63</v>
      </c>
      <c r="AF49" s="668">
        <v>76</v>
      </c>
      <c r="AG49" s="668">
        <v>13</v>
      </c>
      <c r="AH49" s="678">
        <v>178</v>
      </c>
      <c r="AI49" s="668">
        <v>55</v>
      </c>
      <c r="AJ49" s="668">
        <v>67</v>
      </c>
      <c r="AK49" s="668">
        <v>12</v>
      </c>
      <c r="AL49" s="678">
        <v>79</v>
      </c>
      <c r="AM49" s="668">
        <v>64</v>
      </c>
      <c r="AN49" s="668">
        <v>79</v>
      </c>
      <c r="AO49" s="668">
        <v>15</v>
      </c>
      <c r="AP49" s="678">
        <v>94</v>
      </c>
      <c r="AQ49" s="668">
        <v>36</v>
      </c>
      <c r="AR49" s="668">
        <v>45</v>
      </c>
      <c r="AS49" s="668">
        <v>9</v>
      </c>
      <c r="AT49" s="678">
        <v>54</v>
      </c>
      <c r="AU49" s="668">
        <v>664</v>
      </c>
      <c r="AV49" s="668" t="s">
        <v>1455</v>
      </c>
      <c r="AW49" s="678">
        <v>1076</v>
      </c>
      <c r="AX49" s="668" t="s">
        <v>192</v>
      </c>
      <c r="AY49" s="683" t="s">
        <v>132</v>
      </c>
      <c r="AZ49" s="668" t="s">
        <v>110</v>
      </c>
      <c r="BA49" s="668" t="s">
        <v>116</v>
      </c>
      <c r="BB49" s="668" t="s">
        <v>110</v>
      </c>
      <c r="BC49" s="668" t="s">
        <v>116</v>
      </c>
      <c r="BD49" s="668" t="s">
        <v>110</v>
      </c>
      <c r="BE49" s="668" t="s">
        <v>112</v>
      </c>
      <c r="BF49" s="668" t="s">
        <v>110</v>
      </c>
      <c r="BG49" s="668" t="s">
        <v>110</v>
      </c>
      <c r="BH49" s="668" t="s">
        <v>112</v>
      </c>
      <c r="BI49" s="668" t="s">
        <v>112</v>
      </c>
      <c r="BJ49" s="668" t="s">
        <v>112</v>
      </c>
      <c r="BK49" s="668" t="s">
        <v>112</v>
      </c>
      <c r="BL49" s="668" t="s">
        <v>193</v>
      </c>
      <c r="BM49" s="668" t="s">
        <v>475</v>
      </c>
      <c r="BN49" s="668">
        <v>79</v>
      </c>
      <c r="BO49" s="668">
        <v>93</v>
      </c>
      <c r="BP49" s="668">
        <v>5</v>
      </c>
      <c r="BQ49" s="668" t="s">
        <v>192</v>
      </c>
    </row>
    <row r="50" spans="1:69">
      <c r="A50" s="668" t="s">
        <v>1497</v>
      </c>
      <c r="B50" s="668" t="s">
        <v>1373</v>
      </c>
      <c r="C50" s="668" t="s">
        <v>530</v>
      </c>
      <c r="D50" s="668" t="s">
        <v>900</v>
      </c>
      <c r="E50" s="668" t="s">
        <v>523</v>
      </c>
      <c r="F50" s="668">
        <v>48</v>
      </c>
      <c r="G50" s="668">
        <v>77</v>
      </c>
      <c r="H50" s="668">
        <v>77</v>
      </c>
      <c r="I50" s="668">
        <v>44</v>
      </c>
      <c r="J50" s="668">
        <v>58</v>
      </c>
      <c r="K50" s="668">
        <v>74</v>
      </c>
      <c r="L50" s="668">
        <v>58</v>
      </c>
      <c r="M50" s="668">
        <v>65</v>
      </c>
      <c r="N50" s="668" t="s">
        <v>141</v>
      </c>
      <c r="O50" s="668">
        <v>511</v>
      </c>
      <c r="P50" s="668">
        <v>99</v>
      </c>
      <c r="Q50" s="668" t="s">
        <v>192</v>
      </c>
      <c r="R50" s="668" t="s">
        <v>192</v>
      </c>
      <c r="S50" s="668"/>
      <c r="T50" s="668" t="s">
        <v>192</v>
      </c>
      <c r="U50" s="668" t="s">
        <v>192</v>
      </c>
      <c r="W50" s="668">
        <v>53</v>
      </c>
      <c r="X50" s="668">
        <v>66</v>
      </c>
      <c r="Y50" s="668">
        <v>13</v>
      </c>
      <c r="Z50" s="678">
        <v>138</v>
      </c>
      <c r="AA50" s="668">
        <v>68</v>
      </c>
      <c r="AB50" s="668">
        <v>77</v>
      </c>
      <c r="AC50" s="668">
        <v>9</v>
      </c>
      <c r="AD50" s="678">
        <v>108</v>
      </c>
      <c r="AE50" s="668">
        <v>83</v>
      </c>
      <c r="AF50" s="668">
        <v>90</v>
      </c>
      <c r="AG50" s="668">
        <v>7</v>
      </c>
      <c r="AH50" s="678">
        <v>194</v>
      </c>
      <c r="AI50" s="668">
        <v>78</v>
      </c>
      <c r="AJ50" s="668">
        <v>85</v>
      </c>
      <c r="AK50" s="668">
        <v>7</v>
      </c>
      <c r="AL50" s="678">
        <v>92</v>
      </c>
      <c r="AM50" s="668">
        <v>73</v>
      </c>
      <c r="AN50" s="668">
        <v>79</v>
      </c>
      <c r="AO50" s="668">
        <v>6</v>
      </c>
      <c r="AP50" s="678">
        <v>85</v>
      </c>
      <c r="AQ50" s="668">
        <v>53</v>
      </c>
      <c r="AR50" s="668">
        <v>65</v>
      </c>
      <c r="AS50" s="668">
        <v>12</v>
      </c>
      <c r="AT50" s="678">
        <v>77</v>
      </c>
      <c r="AU50" s="668">
        <v>694</v>
      </c>
      <c r="AV50" s="668" t="s">
        <v>1455</v>
      </c>
      <c r="AW50" s="678">
        <v>1205</v>
      </c>
      <c r="AX50" s="668" t="s">
        <v>192</v>
      </c>
      <c r="AY50" s="683" t="s">
        <v>132</v>
      </c>
      <c r="AZ50" s="668" t="s">
        <v>132</v>
      </c>
      <c r="BA50" s="668" t="s">
        <v>114</v>
      </c>
      <c r="BB50" s="668" t="s">
        <v>114</v>
      </c>
      <c r="BC50" s="668" t="s">
        <v>112</v>
      </c>
      <c r="BD50" s="668" t="s">
        <v>114</v>
      </c>
      <c r="BE50" s="668" t="s">
        <v>112</v>
      </c>
      <c r="BF50" s="668" t="s">
        <v>112</v>
      </c>
      <c r="BG50" s="668" t="s">
        <v>112</v>
      </c>
      <c r="BH50" s="668" t="s">
        <v>112</v>
      </c>
      <c r="BI50" s="668" t="s">
        <v>110</v>
      </c>
      <c r="BJ50" s="668" t="s">
        <v>112</v>
      </c>
      <c r="BK50" s="668" t="s">
        <v>112</v>
      </c>
      <c r="BL50" s="668" t="s">
        <v>193</v>
      </c>
      <c r="BM50" s="668" t="s">
        <v>475</v>
      </c>
      <c r="BN50" s="668">
        <v>70</v>
      </c>
      <c r="BO50" s="668">
        <v>93</v>
      </c>
      <c r="BP50" s="668">
        <v>5</v>
      </c>
      <c r="BQ50" s="668" t="s">
        <v>192</v>
      </c>
    </row>
    <row r="51" spans="1:69">
      <c r="A51" s="668" t="s">
        <v>1498</v>
      </c>
      <c r="B51" s="668" t="s">
        <v>1373</v>
      </c>
      <c r="C51" s="668" t="s">
        <v>530</v>
      </c>
      <c r="D51" s="668" t="s">
        <v>901</v>
      </c>
      <c r="E51" s="668" t="s">
        <v>524</v>
      </c>
      <c r="F51" s="668">
        <v>45</v>
      </c>
      <c r="G51" s="668">
        <v>79</v>
      </c>
      <c r="H51" s="668">
        <v>80</v>
      </c>
      <c r="I51" s="668">
        <v>36</v>
      </c>
      <c r="J51" s="668">
        <v>47</v>
      </c>
      <c r="K51" s="668">
        <v>76</v>
      </c>
      <c r="L51" s="668">
        <v>44</v>
      </c>
      <c r="M51" s="668">
        <v>65</v>
      </c>
      <c r="N51" s="668" t="s">
        <v>140</v>
      </c>
      <c r="O51" s="668">
        <v>472</v>
      </c>
      <c r="P51" s="668">
        <v>97</v>
      </c>
      <c r="Q51" s="668" t="s">
        <v>192</v>
      </c>
      <c r="R51" s="668" t="s">
        <v>193</v>
      </c>
      <c r="S51" s="668"/>
      <c r="T51" s="668" t="s">
        <v>192</v>
      </c>
      <c r="U51" s="668" t="s">
        <v>192</v>
      </c>
      <c r="W51" s="668">
        <v>26</v>
      </c>
      <c r="X51" s="668">
        <v>33</v>
      </c>
      <c r="Y51" s="668">
        <v>7</v>
      </c>
      <c r="Z51" s="678">
        <v>70</v>
      </c>
      <c r="AA51" s="668">
        <v>75</v>
      </c>
      <c r="AB51" s="668">
        <v>56</v>
      </c>
      <c r="AC51" s="668">
        <v>-5</v>
      </c>
      <c r="AD51" s="678">
        <v>64</v>
      </c>
      <c r="AE51" s="668">
        <v>67</v>
      </c>
      <c r="AF51" s="668">
        <v>85</v>
      </c>
      <c r="AG51" s="668">
        <v>18</v>
      </c>
      <c r="AH51" s="678">
        <v>200</v>
      </c>
      <c r="AI51" s="668">
        <v>54</v>
      </c>
      <c r="AJ51" s="668">
        <v>70</v>
      </c>
      <c r="AK51" s="668">
        <v>16</v>
      </c>
      <c r="AL51" s="678">
        <v>86</v>
      </c>
      <c r="AM51" s="668">
        <v>71</v>
      </c>
      <c r="AN51" s="668">
        <v>72</v>
      </c>
      <c r="AO51" s="668">
        <v>1</v>
      </c>
      <c r="AP51" s="678">
        <v>73</v>
      </c>
      <c r="AQ51" s="668">
        <v>51</v>
      </c>
      <c r="AR51" s="668">
        <v>53</v>
      </c>
      <c r="AS51" s="668">
        <v>2</v>
      </c>
      <c r="AT51" s="678">
        <v>55</v>
      </c>
      <c r="AU51" s="668">
        <v>548</v>
      </c>
      <c r="AV51" s="668" t="s">
        <v>1455</v>
      </c>
      <c r="AW51" s="678">
        <v>1020</v>
      </c>
      <c r="AX51" s="668" t="s">
        <v>192</v>
      </c>
      <c r="AY51" s="683" t="s">
        <v>114</v>
      </c>
      <c r="AZ51" s="668" t="s">
        <v>112</v>
      </c>
      <c r="BA51" s="668" t="s">
        <v>112</v>
      </c>
      <c r="BB51" s="668" t="s">
        <v>112</v>
      </c>
      <c r="BC51" s="668" t="s">
        <v>110</v>
      </c>
      <c r="BD51" s="668" t="s">
        <v>112</v>
      </c>
      <c r="BE51" s="668" t="s">
        <v>112</v>
      </c>
      <c r="BF51" s="668" t="s">
        <v>112</v>
      </c>
      <c r="BG51" s="668" t="s">
        <v>112</v>
      </c>
      <c r="BH51" s="668" t="s">
        <v>112</v>
      </c>
      <c r="BI51" s="668" t="s">
        <v>112</v>
      </c>
      <c r="BJ51" s="668" t="s">
        <v>110</v>
      </c>
      <c r="BK51" s="668" t="s">
        <v>110</v>
      </c>
      <c r="BL51" s="668" t="s">
        <v>193</v>
      </c>
      <c r="BM51" s="668" t="s">
        <v>475</v>
      </c>
      <c r="BN51" s="668">
        <v>61</v>
      </c>
      <c r="BO51" s="668">
        <v>92</v>
      </c>
      <c r="BP51" s="668">
        <v>5</v>
      </c>
      <c r="BQ51" s="668" t="s">
        <v>193</v>
      </c>
    </row>
    <row r="52" spans="1:69">
      <c r="A52" s="668" t="s">
        <v>1499</v>
      </c>
      <c r="B52" s="668" t="s">
        <v>1373</v>
      </c>
      <c r="C52" s="668" t="s">
        <v>530</v>
      </c>
      <c r="D52" s="668" t="s">
        <v>902</v>
      </c>
      <c r="E52" s="668" t="s">
        <v>525</v>
      </c>
      <c r="F52" s="668">
        <v>46</v>
      </c>
      <c r="G52" s="668">
        <v>79</v>
      </c>
      <c r="H52" s="668">
        <v>80</v>
      </c>
      <c r="I52" s="668">
        <v>41</v>
      </c>
      <c r="J52" s="668">
        <v>52</v>
      </c>
      <c r="K52" s="668">
        <v>77</v>
      </c>
      <c r="L52" s="668">
        <v>55</v>
      </c>
      <c r="M52" s="668">
        <v>71</v>
      </c>
      <c r="N52" s="668" t="s">
        <v>141</v>
      </c>
      <c r="O52" s="668">
        <v>511</v>
      </c>
      <c r="P52" s="668">
        <v>98</v>
      </c>
      <c r="Q52" s="668" t="s">
        <v>192</v>
      </c>
      <c r="R52" s="668" t="s">
        <v>192</v>
      </c>
      <c r="S52" s="668"/>
      <c r="T52" s="668" t="s">
        <v>192</v>
      </c>
      <c r="U52" s="668" t="s">
        <v>192</v>
      </c>
      <c r="W52" s="668">
        <v>50</v>
      </c>
      <c r="X52" s="668">
        <v>46</v>
      </c>
      <c r="Y52" s="668">
        <v>0</v>
      </c>
      <c r="Z52" s="678">
        <v>81</v>
      </c>
      <c r="AA52" s="668">
        <v>66</v>
      </c>
      <c r="AB52" s="668">
        <v>70</v>
      </c>
      <c r="AC52" s="668">
        <v>4</v>
      </c>
      <c r="AD52" s="678">
        <v>93</v>
      </c>
      <c r="AE52" s="668">
        <v>80</v>
      </c>
      <c r="AF52" s="668">
        <v>84</v>
      </c>
      <c r="AG52" s="668">
        <v>4</v>
      </c>
      <c r="AH52" s="678">
        <v>176</v>
      </c>
      <c r="AI52" s="668">
        <v>73</v>
      </c>
      <c r="AJ52" s="668">
        <v>77</v>
      </c>
      <c r="AK52" s="668">
        <v>4</v>
      </c>
      <c r="AL52" s="678">
        <v>81</v>
      </c>
      <c r="AM52" s="668">
        <v>76</v>
      </c>
      <c r="AN52" s="668">
        <v>79</v>
      </c>
      <c r="AO52" s="668">
        <v>3</v>
      </c>
      <c r="AP52" s="678">
        <v>82</v>
      </c>
      <c r="AQ52" s="668">
        <v>58</v>
      </c>
      <c r="AR52" s="668">
        <v>64</v>
      </c>
      <c r="AS52" s="668">
        <v>6</v>
      </c>
      <c r="AT52" s="678">
        <v>70</v>
      </c>
      <c r="AU52" s="668">
        <v>583</v>
      </c>
      <c r="AV52" s="668" t="s">
        <v>1455</v>
      </c>
      <c r="AW52" s="678">
        <v>1094</v>
      </c>
      <c r="AX52" s="668" t="s">
        <v>192</v>
      </c>
      <c r="AY52" s="683" t="s">
        <v>132</v>
      </c>
      <c r="AZ52" s="668" t="s">
        <v>132</v>
      </c>
      <c r="BA52" s="668" t="s">
        <v>112</v>
      </c>
      <c r="BB52" s="668" t="s">
        <v>114</v>
      </c>
      <c r="BC52" s="668" t="s">
        <v>112</v>
      </c>
      <c r="BD52" s="668" t="s">
        <v>112</v>
      </c>
      <c r="BE52" s="668" t="s">
        <v>114</v>
      </c>
      <c r="BF52" s="668" t="s">
        <v>112</v>
      </c>
      <c r="BG52" s="668" t="s">
        <v>112</v>
      </c>
      <c r="BH52" s="668" t="s">
        <v>114</v>
      </c>
      <c r="BI52" s="668" t="s">
        <v>196</v>
      </c>
      <c r="BJ52" s="668"/>
      <c r="BK52" s="668"/>
      <c r="BL52" s="668" t="s">
        <v>193</v>
      </c>
      <c r="BM52" s="668" t="s">
        <v>475</v>
      </c>
      <c r="BN52" s="668">
        <v>60</v>
      </c>
      <c r="BO52" s="668">
        <v>90</v>
      </c>
      <c r="BP52" s="668">
        <v>5</v>
      </c>
      <c r="BQ52" s="668" t="s">
        <v>193</v>
      </c>
    </row>
    <row r="53" spans="1:69">
      <c r="A53" s="668" t="s">
        <v>1500</v>
      </c>
      <c r="B53" s="668" t="s">
        <v>1373</v>
      </c>
      <c r="C53" s="668" t="s">
        <v>530</v>
      </c>
      <c r="D53" s="668" t="s">
        <v>903</v>
      </c>
      <c r="E53" s="668" t="s">
        <v>144</v>
      </c>
      <c r="F53" s="668">
        <v>16</v>
      </c>
      <c r="G53" s="668">
        <v>59</v>
      </c>
      <c r="H53" s="668">
        <v>68</v>
      </c>
      <c r="I53" s="668">
        <v>22</v>
      </c>
      <c r="J53" s="668">
        <v>38</v>
      </c>
      <c r="K53" s="668">
        <v>75</v>
      </c>
      <c r="L53" s="668">
        <v>39</v>
      </c>
      <c r="M53" s="668">
        <v>72</v>
      </c>
      <c r="N53" s="668" t="s">
        <v>140</v>
      </c>
      <c r="O53" s="668">
        <v>389</v>
      </c>
      <c r="P53" s="668">
        <v>99</v>
      </c>
      <c r="Q53" s="668" t="s">
        <v>193</v>
      </c>
      <c r="R53" s="668" t="s">
        <v>193</v>
      </c>
      <c r="S53" s="668" t="s">
        <v>193</v>
      </c>
      <c r="T53" s="668" t="s">
        <v>192</v>
      </c>
      <c r="U53" s="668" t="s">
        <v>192</v>
      </c>
      <c r="W53" s="668">
        <v>31</v>
      </c>
      <c r="X53" s="668">
        <v>54</v>
      </c>
      <c r="Y53" s="668">
        <v>20</v>
      </c>
      <c r="Z53" s="678">
        <v>130</v>
      </c>
      <c r="AA53" s="668">
        <v>21</v>
      </c>
      <c r="AB53" s="668">
        <v>52</v>
      </c>
      <c r="AC53" s="668">
        <v>20</v>
      </c>
      <c r="AD53" s="678">
        <v>90</v>
      </c>
      <c r="AE53" s="668">
        <v>69</v>
      </c>
      <c r="AF53" s="668">
        <v>80</v>
      </c>
      <c r="AG53" s="668">
        <v>11</v>
      </c>
      <c r="AH53" s="678">
        <v>182</v>
      </c>
      <c r="AI53" s="668">
        <v>67</v>
      </c>
      <c r="AJ53" s="668">
        <v>74</v>
      </c>
      <c r="AK53" s="668">
        <v>7</v>
      </c>
      <c r="AL53" s="678">
        <v>81</v>
      </c>
      <c r="AM53" s="668">
        <v>53</v>
      </c>
      <c r="AN53" s="668">
        <v>64</v>
      </c>
      <c r="AO53" s="668">
        <v>11</v>
      </c>
      <c r="AP53" s="678">
        <v>75</v>
      </c>
      <c r="AQ53" s="668">
        <v>17</v>
      </c>
      <c r="AR53" s="668">
        <v>28</v>
      </c>
      <c r="AS53" s="668">
        <v>11</v>
      </c>
      <c r="AT53" s="678">
        <v>39</v>
      </c>
      <c r="AU53" s="668">
        <v>597</v>
      </c>
      <c r="AV53" s="668" t="s">
        <v>1455</v>
      </c>
      <c r="AW53" s="678">
        <v>986</v>
      </c>
      <c r="AX53" s="668" t="s">
        <v>192</v>
      </c>
      <c r="AY53" s="683" t="s">
        <v>110</v>
      </c>
      <c r="AZ53" s="668" t="s">
        <v>116</v>
      </c>
      <c r="BA53" s="668" t="s">
        <v>116</v>
      </c>
      <c r="BB53" s="668" t="s">
        <v>110</v>
      </c>
      <c r="BC53" s="668" t="s">
        <v>116</v>
      </c>
      <c r="BD53" s="668" t="s">
        <v>110</v>
      </c>
      <c r="BE53" s="668" t="s">
        <v>110</v>
      </c>
      <c r="BF53" s="668" t="s">
        <v>110</v>
      </c>
      <c r="BG53" s="668" t="s">
        <v>116</v>
      </c>
      <c r="BH53" s="668" t="s">
        <v>116</v>
      </c>
      <c r="BI53" s="668" t="s">
        <v>110</v>
      </c>
      <c r="BJ53" s="668" t="s">
        <v>196</v>
      </c>
      <c r="BK53" s="668"/>
      <c r="BL53" s="668" t="s">
        <v>193</v>
      </c>
      <c r="BM53" s="668" t="s">
        <v>475</v>
      </c>
      <c r="BN53" s="668">
        <v>92</v>
      </c>
      <c r="BO53" s="668">
        <v>98</v>
      </c>
      <c r="BP53" s="668">
        <v>5</v>
      </c>
      <c r="BQ53" s="668" t="s">
        <v>192</v>
      </c>
    </row>
    <row r="54" spans="1:69">
      <c r="A54" s="668" t="s">
        <v>1502</v>
      </c>
      <c r="B54" s="668" t="s">
        <v>1373</v>
      </c>
      <c r="C54" s="668" t="s">
        <v>530</v>
      </c>
      <c r="D54" s="668" t="s">
        <v>908</v>
      </c>
      <c r="E54" s="668" t="s">
        <v>147</v>
      </c>
      <c r="F54" s="668">
        <v>77</v>
      </c>
      <c r="G54" s="668">
        <v>96</v>
      </c>
      <c r="H54" s="668">
        <v>98</v>
      </c>
      <c r="I54" s="668">
        <v>52</v>
      </c>
      <c r="J54" s="668">
        <v>67</v>
      </c>
      <c r="K54" s="668">
        <v>85</v>
      </c>
      <c r="L54" s="668">
        <v>60</v>
      </c>
      <c r="M54" s="668">
        <v>88</v>
      </c>
      <c r="N54" s="668" t="s">
        <v>135</v>
      </c>
      <c r="O54" s="668">
        <v>623</v>
      </c>
      <c r="P54" s="668">
        <v>100</v>
      </c>
      <c r="Q54" s="668" t="s">
        <v>192</v>
      </c>
      <c r="R54" s="668" t="s">
        <v>192</v>
      </c>
      <c r="S54" s="668"/>
      <c r="T54" s="668" t="s">
        <v>192</v>
      </c>
      <c r="U54" s="668" t="s">
        <v>192</v>
      </c>
      <c r="W54" s="668">
        <v>100</v>
      </c>
      <c r="X54" s="668">
        <v>100</v>
      </c>
      <c r="Y54" s="668">
        <v>0</v>
      </c>
      <c r="Z54" s="678">
        <v>175</v>
      </c>
      <c r="AA54" s="668">
        <v>100</v>
      </c>
      <c r="AB54" s="668">
        <v>100</v>
      </c>
      <c r="AC54" s="668">
        <v>0</v>
      </c>
      <c r="AD54" s="678">
        <v>125</v>
      </c>
      <c r="AE54" s="668">
        <v>82</v>
      </c>
      <c r="AF54" s="668">
        <v>100</v>
      </c>
      <c r="AG54" s="668">
        <v>18</v>
      </c>
      <c r="AH54" s="678">
        <v>200</v>
      </c>
      <c r="AI54" s="668">
        <v>82</v>
      </c>
      <c r="AJ54" s="668">
        <v>100</v>
      </c>
      <c r="AK54" s="668">
        <v>18</v>
      </c>
      <c r="AL54" s="678">
        <v>100</v>
      </c>
      <c r="AM54" s="668">
        <v>96</v>
      </c>
      <c r="AN54" s="668">
        <v>96</v>
      </c>
      <c r="AO54" s="668">
        <v>0</v>
      </c>
      <c r="AP54" s="678">
        <v>96</v>
      </c>
      <c r="AQ54" s="668">
        <v>86</v>
      </c>
      <c r="AR54" s="668">
        <v>91</v>
      </c>
      <c r="AS54" s="668">
        <v>5</v>
      </c>
      <c r="AT54" s="678">
        <v>96</v>
      </c>
      <c r="AU54" s="668">
        <v>792</v>
      </c>
      <c r="AV54" s="668" t="s">
        <v>1455</v>
      </c>
      <c r="AW54" s="678">
        <v>1415</v>
      </c>
      <c r="AX54" s="668" t="s">
        <v>192</v>
      </c>
      <c r="AY54" s="683" t="s">
        <v>132</v>
      </c>
      <c r="AZ54" s="668" t="s">
        <v>132</v>
      </c>
      <c r="BA54" s="668" t="s">
        <v>114</v>
      </c>
      <c r="BB54" s="668" t="s">
        <v>132</v>
      </c>
      <c r="BC54" s="668" t="s">
        <v>132</v>
      </c>
      <c r="BD54" s="668" t="s">
        <v>132</v>
      </c>
      <c r="BE54" s="668" t="s">
        <v>132</v>
      </c>
      <c r="BF54" s="668" t="s">
        <v>132</v>
      </c>
      <c r="BG54" s="668" t="s">
        <v>132</v>
      </c>
      <c r="BH54" s="668" t="s">
        <v>132</v>
      </c>
      <c r="BI54" s="668" t="s">
        <v>132</v>
      </c>
      <c r="BJ54" s="668" t="s">
        <v>132</v>
      </c>
      <c r="BK54" s="668" t="s">
        <v>114</v>
      </c>
      <c r="BL54" s="668" t="s">
        <v>193</v>
      </c>
      <c r="BM54" s="668" t="s">
        <v>475</v>
      </c>
      <c r="BN54" s="668">
        <v>29</v>
      </c>
      <c r="BO54" s="668">
        <v>74</v>
      </c>
      <c r="BP54" s="668">
        <v>5</v>
      </c>
      <c r="BQ54" s="668" t="s">
        <v>193</v>
      </c>
    </row>
    <row r="55" spans="1:69">
      <c r="A55" s="668"/>
      <c r="B55" s="668"/>
      <c r="C55" s="668"/>
      <c r="D55" s="668"/>
      <c r="E55" s="668"/>
      <c r="F55" s="668"/>
      <c r="G55" s="668"/>
      <c r="H55" s="668"/>
      <c r="I55" s="668"/>
      <c r="J55" s="668"/>
      <c r="K55" s="668"/>
      <c r="L55" s="668"/>
      <c r="M55" s="668"/>
      <c r="N55" s="668"/>
      <c r="O55" s="668"/>
      <c r="P55" s="668"/>
      <c r="Q55" s="668"/>
      <c r="R55" s="668"/>
      <c r="T55" s="668"/>
      <c r="U55" s="668"/>
      <c r="AZ55" s="668"/>
      <c r="BA55" s="668"/>
      <c r="BB55" s="668"/>
      <c r="BK55" s="668"/>
      <c r="BL55" s="668"/>
      <c r="BM55" s="668"/>
      <c r="BN55" s="668"/>
      <c r="BO55" s="668"/>
      <c r="BP55" s="668"/>
      <c r="BQ55" s="668"/>
    </row>
    <row r="56" spans="1:69">
      <c r="A56" s="668"/>
      <c r="B56" s="668"/>
      <c r="C56" s="668"/>
      <c r="D56" s="668"/>
      <c r="E56" s="668"/>
      <c r="F56" s="668"/>
      <c r="G56" s="668"/>
      <c r="H56" s="668"/>
      <c r="I56" s="668"/>
      <c r="J56" s="668"/>
      <c r="K56" s="668"/>
      <c r="L56" s="668"/>
      <c r="M56" s="668"/>
      <c r="N56" s="668"/>
      <c r="O56" s="668"/>
      <c r="P56" s="668"/>
      <c r="R56" s="668"/>
      <c r="U56" s="668"/>
      <c r="BK56" s="668"/>
      <c r="BL56" s="668"/>
      <c r="BM56" s="668"/>
      <c r="BN56" s="668"/>
      <c r="BO56" s="668"/>
      <c r="BP56" s="668"/>
      <c r="BQ56" s="668"/>
    </row>
    <row r="57" spans="1:69">
      <c r="A57" s="668"/>
      <c r="B57" s="668"/>
      <c r="C57" s="668"/>
      <c r="D57" s="668"/>
      <c r="E57" s="668"/>
      <c r="F57" s="668"/>
      <c r="G57" s="668"/>
      <c r="H57" s="668"/>
      <c r="I57" s="668"/>
      <c r="J57" s="668"/>
      <c r="K57" s="668"/>
      <c r="L57" s="668"/>
      <c r="M57" s="668"/>
      <c r="N57" s="668"/>
      <c r="O57" s="668"/>
      <c r="P57" s="668"/>
      <c r="Q57" s="668"/>
      <c r="R57" s="668"/>
      <c r="T57" s="668"/>
      <c r="U57" s="668"/>
      <c r="AZ57" s="668"/>
      <c r="BA57" s="668"/>
      <c r="BB57" s="668"/>
      <c r="BK57" s="668"/>
      <c r="BL57" s="668"/>
      <c r="BM57" s="668"/>
      <c r="BN57" s="668"/>
      <c r="BO57" s="668"/>
      <c r="BP57" s="668"/>
      <c r="BQ57" s="668"/>
    </row>
    <row r="58" spans="1:69">
      <c r="A58" s="668"/>
      <c r="B58" s="668"/>
      <c r="C58" s="668"/>
      <c r="D58" s="668"/>
      <c r="E58" s="668"/>
      <c r="F58" s="668"/>
      <c r="G58" s="668"/>
      <c r="H58" s="668"/>
      <c r="I58" s="668"/>
      <c r="J58" s="668"/>
      <c r="K58" s="668"/>
      <c r="L58" s="668"/>
      <c r="M58" s="668"/>
      <c r="N58" s="668"/>
      <c r="O58" s="668"/>
      <c r="P58" s="668"/>
      <c r="Q58" s="668"/>
      <c r="R58" s="668"/>
      <c r="T58" s="668"/>
      <c r="U58" s="668"/>
      <c r="AZ58" s="668"/>
      <c r="BA58" s="668"/>
      <c r="BK58" s="668"/>
      <c r="BL58" s="668"/>
      <c r="BM58" s="668"/>
      <c r="BN58" s="668"/>
      <c r="BO58" s="668"/>
      <c r="BP58" s="668"/>
      <c r="BQ58" s="668"/>
    </row>
    <row r="59" spans="1:69">
      <c r="A59" s="668"/>
      <c r="B59" s="668"/>
      <c r="C59" s="668"/>
      <c r="D59" s="668"/>
      <c r="E59" s="668"/>
      <c r="F59" s="668"/>
      <c r="G59" s="668"/>
      <c r="H59" s="668"/>
      <c r="I59" s="668"/>
      <c r="J59" s="668"/>
      <c r="K59" s="668"/>
      <c r="L59" s="668"/>
      <c r="M59" s="668"/>
      <c r="N59" s="668"/>
      <c r="O59" s="668"/>
      <c r="P59" s="668"/>
      <c r="R59" s="668"/>
      <c r="U59" s="668"/>
      <c r="BK59" s="668"/>
      <c r="BL59" s="668"/>
      <c r="BM59" s="668"/>
      <c r="BN59" s="668"/>
      <c r="BO59" s="668"/>
      <c r="BP59" s="668"/>
      <c r="BQ59" s="668"/>
    </row>
    <row r="60" spans="1:69">
      <c r="A60" s="668"/>
      <c r="B60" s="668"/>
      <c r="C60" s="668"/>
      <c r="D60" s="668"/>
      <c r="E60" s="668"/>
      <c r="F60" s="668"/>
      <c r="G60" s="668"/>
      <c r="H60" s="668"/>
      <c r="I60" s="668"/>
      <c r="J60" s="668"/>
      <c r="K60" s="668"/>
      <c r="L60" s="668"/>
      <c r="M60" s="668"/>
      <c r="N60" s="668"/>
      <c r="O60" s="668"/>
      <c r="P60" s="668"/>
      <c r="Q60" s="668"/>
      <c r="R60" s="668"/>
      <c r="T60" s="668"/>
      <c r="U60" s="668"/>
      <c r="AZ60" s="668"/>
      <c r="BA60" s="668"/>
      <c r="BK60" s="668"/>
      <c r="BL60" s="668"/>
      <c r="BM60" s="668"/>
      <c r="BN60" s="668"/>
      <c r="BO60" s="668"/>
      <c r="BP60" s="668"/>
      <c r="BQ60" s="668"/>
    </row>
    <row r="61" spans="1:69">
      <c r="A61" s="668"/>
      <c r="B61" s="668"/>
      <c r="C61" s="668"/>
      <c r="D61" s="668"/>
      <c r="E61" s="668"/>
      <c r="F61" s="668"/>
      <c r="G61" s="668"/>
      <c r="H61" s="668"/>
      <c r="I61" s="668"/>
      <c r="J61" s="668"/>
      <c r="K61" s="668"/>
      <c r="L61" s="668"/>
      <c r="M61" s="668"/>
      <c r="N61" s="668"/>
      <c r="O61" s="668"/>
      <c r="P61" s="668"/>
      <c r="Q61" s="668"/>
      <c r="R61" s="668"/>
      <c r="T61" s="668"/>
      <c r="U61" s="668"/>
      <c r="AY61" s="683"/>
      <c r="AZ61" s="668"/>
      <c r="BA61" s="668"/>
      <c r="BK61" s="668"/>
      <c r="BL61" s="668"/>
      <c r="BM61" s="668"/>
      <c r="BN61" s="668"/>
      <c r="BO61" s="668"/>
      <c r="BP61" s="668"/>
      <c r="BQ61" s="668"/>
    </row>
    <row r="62" spans="1:69">
      <c r="A62" s="668"/>
      <c r="B62" s="668"/>
      <c r="C62" s="668"/>
      <c r="D62" s="668"/>
      <c r="E62" s="668"/>
      <c r="F62" s="668"/>
      <c r="G62" s="668"/>
      <c r="H62" s="668"/>
      <c r="I62" s="668"/>
      <c r="J62" s="668"/>
      <c r="K62" s="668"/>
      <c r="L62" s="668"/>
      <c r="M62" s="668"/>
      <c r="N62" s="668"/>
      <c r="O62" s="668"/>
      <c r="P62" s="668"/>
      <c r="R62" s="668"/>
      <c r="U62" s="668"/>
      <c r="BK62" s="668"/>
      <c r="BL62" s="668"/>
      <c r="BM62" s="668"/>
      <c r="BN62" s="668"/>
      <c r="BO62" s="668"/>
      <c r="BP62" s="668"/>
      <c r="BQ62" s="668"/>
    </row>
    <row r="63" spans="1:69">
      <c r="A63" s="668"/>
      <c r="B63" s="668"/>
      <c r="C63" s="668"/>
      <c r="D63" s="668"/>
      <c r="E63" s="668"/>
      <c r="F63" s="668"/>
      <c r="G63" s="668"/>
      <c r="H63" s="668"/>
      <c r="I63" s="668"/>
      <c r="J63" s="668"/>
      <c r="K63" s="668"/>
      <c r="L63" s="668"/>
      <c r="M63" s="668"/>
      <c r="N63" s="668"/>
      <c r="O63" s="668"/>
      <c r="P63" s="668"/>
      <c r="R63" s="668"/>
      <c r="U63" s="668"/>
      <c r="BK63" s="668"/>
      <c r="BL63" s="668"/>
      <c r="BM63" s="668"/>
      <c r="BN63" s="668"/>
      <c r="BO63" s="668"/>
      <c r="BP63" s="668"/>
      <c r="BQ63" s="668"/>
    </row>
    <row r="64" spans="1:69">
      <c r="A64" s="668"/>
      <c r="B64" s="668"/>
      <c r="C64" s="668"/>
      <c r="D64" s="668"/>
      <c r="E64" s="668"/>
      <c r="F64" s="668"/>
      <c r="G64" s="668"/>
      <c r="H64" s="668"/>
      <c r="I64" s="668"/>
      <c r="J64" s="668"/>
      <c r="K64" s="668"/>
      <c r="L64" s="668"/>
      <c r="M64" s="668"/>
      <c r="N64" s="668"/>
      <c r="O64" s="668"/>
      <c r="P64" s="668"/>
      <c r="R64" s="668"/>
      <c r="U64" s="668"/>
      <c r="BK64" s="668"/>
      <c r="BL64" s="668"/>
      <c r="BM64" s="668"/>
      <c r="BN64" s="668"/>
      <c r="BO64" s="668"/>
      <c r="BP64" s="668"/>
      <c r="BQ64" s="668"/>
    </row>
    <row r="65" spans="1:69">
      <c r="A65" s="668"/>
      <c r="B65" s="668"/>
      <c r="C65" s="668"/>
      <c r="D65" s="668"/>
      <c r="E65" s="668"/>
      <c r="F65" s="668"/>
      <c r="G65" s="668"/>
      <c r="H65" s="668"/>
      <c r="I65" s="668"/>
      <c r="J65" s="668"/>
      <c r="K65" s="668"/>
      <c r="L65" s="668"/>
      <c r="M65" s="668"/>
      <c r="N65" s="668"/>
      <c r="O65" s="668"/>
      <c r="P65" s="668"/>
      <c r="R65" s="668"/>
      <c r="U65" s="668"/>
      <c r="BK65" s="668"/>
      <c r="BL65" s="668"/>
      <c r="BM65" s="668"/>
      <c r="BN65" s="668"/>
      <c r="BO65" s="668"/>
      <c r="BP65" s="668"/>
      <c r="BQ65" s="668"/>
    </row>
    <row r="66" spans="1:69">
      <c r="A66" s="668"/>
      <c r="B66" s="668"/>
      <c r="C66" s="668"/>
      <c r="D66" s="668"/>
      <c r="E66" s="668"/>
      <c r="F66" s="668"/>
      <c r="G66" s="668"/>
      <c r="H66" s="668"/>
      <c r="I66" s="668"/>
      <c r="J66" s="668"/>
      <c r="K66" s="668"/>
      <c r="L66" s="668"/>
      <c r="M66" s="668"/>
      <c r="N66" s="668"/>
      <c r="O66" s="668"/>
      <c r="P66" s="668"/>
      <c r="R66" s="668"/>
      <c r="U66" s="668"/>
      <c r="BK66" s="668"/>
      <c r="BL66" s="668"/>
      <c r="BM66" s="668"/>
      <c r="BN66" s="668"/>
      <c r="BO66" s="668"/>
      <c r="BP66" s="668"/>
      <c r="BQ66" s="668"/>
    </row>
    <row r="67" spans="1:69">
      <c r="A67" s="668"/>
      <c r="B67" s="668"/>
      <c r="C67" s="668"/>
      <c r="D67" s="668"/>
      <c r="E67" s="668"/>
      <c r="F67" s="668"/>
      <c r="G67" s="668"/>
      <c r="H67" s="668"/>
      <c r="I67" s="668"/>
      <c r="J67" s="668"/>
      <c r="K67" s="668"/>
      <c r="L67" s="668"/>
      <c r="M67" s="668"/>
      <c r="N67" s="668"/>
      <c r="O67" s="668"/>
      <c r="P67" s="668"/>
      <c r="Q67" s="668"/>
      <c r="R67" s="668"/>
      <c r="T67" s="668"/>
      <c r="U67" s="668"/>
      <c r="W67" s="668"/>
      <c r="X67" s="668"/>
      <c r="Y67" s="668"/>
      <c r="Z67" s="678"/>
      <c r="AA67" s="668"/>
      <c r="AB67" s="668"/>
      <c r="AC67" s="668"/>
      <c r="AD67" s="678"/>
      <c r="AE67" s="668"/>
      <c r="AF67" s="668"/>
      <c r="AG67" s="668"/>
      <c r="AH67" s="678"/>
      <c r="AI67" s="668"/>
      <c r="AJ67" s="668"/>
      <c r="AK67" s="668"/>
      <c r="AL67" s="678"/>
      <c r="AM67" s="668"/>
      <c r="AN67" s="668"/>
      <c r="AO67" s="668"/>
      <c r="AP67" s="678"/>
      <c r="AQ67" s="668"/>
      <c r="AR67" s="668"/>
      <c r="AS67" s="668"/>
      <c r="AT67" s="678"/>
      <c r="AU67" s="668"/>
      <c r="AV67" s="668"/>
      <c r="AW67" s="678"/>
      <c r="AX67" s="668"/>
      <c r="AY67" s="683"/>
      <c r="AZ67" s="668"/>
      <c r="BA67" s="668"/>
      <c r="BK67" s="668"/>
      <c r="BL67" s="668"/>
      <c r="BM67" s="668"/>
      <c r="BN67" s="668"/>
      <c r="BO67" s="668"/>
      <c r="BP67" s="668"/>
      <c r="BQ67" s="668"/>
    </row>
    <row r="68" spans="1:69">
      <c r="A68" s="668"/>
      <c r="B68" s="668"/>
      <c r="C68" s="668"/>
      <c r="D68" s="668"/>
      <c r="E68" s="668"/>
      <c r="F68" s="668"/>
      <c r="G68" s="668"/>
      <c r="H68" s="668"/>
      <c r="I68" s="668"/>
      <c r="J68" s="668"/>
      <c r="K68" s="668"/>
      <c r="L68" s="668"/>
      <c r="M68" s="668"/>
      <c r="N68" s="668"/>
      <c r="O68" s="668"/>
      <c r="P68" s="668"/>
      <c r="Q68" s="668"/>
      <c r="R68" s="668"/>
      <c r="S68" s="668"/>
      <c r="T68" s="668"/>
      <c r="U68" s="668"/>
      <c r="W68" s="668"/>
      <c r="X68" s="668"/>
      <c r="Y68" s="668"/>
      <c r="Z68" s="678"/>
      <c r="AA68" s="668"/>
      <c r="AB68" s="668"/>
      <c r="AC68" s="668"/>
      <c r="AD68" s="678"/>
      <c r="AE68" s="668"/>
      <c r="AF68" s="668"/>
      <c r="AG68" s="668"/>
      <c r="AH68" s="678"/>
      <c r="AI68" s="668"/>
      <c r="AJ68" s="668"/>
      <c r="AK68" s="668"/>
      <c r="AL68" s="678"/>
      <c r="AM68" s="668"/>
      <c r="AN68" s="668"/>
      <c r="AO68" s="668"/>
      <c r="AP68" s="678"/>
      <c r="AQ68" s="668"/>
      <c r="AR68" s="668"/>
      <c r="AS68" s="668"/>
      <c r="AT68" s="678"/>
      <c r="AU68" s="668"/>
      <c r="AV68" s="668"/>
      <c r="AW68" s="678"/>
      <c r="AX68" s="668"/>
      <c r="AY68" s="683"/>
      <c r="AZ68" s="668"/>
      <c r="BA68" s="668"/>
      <c r="BB68" s="668"/>
      <c r="BC68" s="668"/>
      <c r="BD68" s="668"/>
      <c r="BE68" s="668"/>
      <c r="BF68" s="668"/>
      <c r="BG68" s="668"/>
      <c r="BH68" s="668"/>
      <c r="BI68" s="668"/>
      <c r="BJ68" s="668"/>
      <c r="BK68" s="668"/>
      <c r="BL68" s="668"/>
      <c r="BM68" s="668"/>
      <c r="BN68" s="668"/>
      <c r="BO68" s="668"/>
      <c r="BP68" s="668"/>
      <c r="BQ68" s="668"/>
    </row>
    <row r="69" spans="1:69">
      <c r="A69" s="668"/>
      <c r="B69" s="668"/>
      <c r="C69" s="668"/>
      <c r="D69" s="668"/>
      <c r="E69" s="668"/>
      <c r="F69" s="668"/>
      <c r="G69" s="668"/>
      <c r="H69" s="668"/>
      <c r="I69" s="668"/>
      <c r="J69" s="668"/>
      <c r="K69" s="668"/>
      <c r="L69" s="668"/>
      <c r="M69" s="668"/>
      <c r="N69" s="668"/>
      <c r="O69" s="668"/>
      <c r="P69" s="668"/>
      <c r="Q69" s="668"/>
      <c r="R69" s="668"/>
      <c r="T69" s="668"/>
      <c r="U69" s="668"/>
      <c r="AZ69" s="668"/>
      <c r="BA69" s="668"/>
      <c r="BB69" s="668"/>
      <c r="BC69" s="668"/>
      <c r="BD69" s="668"/>
      <c r="BE69" s="668"/>
      <c r="BF69" s="668"/>
      <c r="BG69" s="668"/>
      <c r="BH69" s="668"/>
      <c r="BI69" s="668"/>
      <c r="BJ69" s="668"/>
      <c r="BK69" s="668"/>
      <c r="BL69" s="668"/>
      <c r="BM69" s="668"/>
      <c r="BN69" s="668"/>
      <c r="BO69" s="668"/>
      <c r="BP69" s="668"/>
      <c r="BQ69" s="668"/>
    </row>
    <row r="70" spans="1:69">
      <c r="A70" s="668"/>
      <c r="B70" s="668"/>
      <c r="C70" s="668"/>
      <c r="D70" s="668"/>
      <c r="E70" s="668"/>
      <c r="F70" s="668"/>
      <c r="G70" s="668"/>
      <c r="H70" s="668"/>
      <c r="I70" s="668"/>
      <c r="J70" s="668"/>
      <c r="K70" s="668"/>
      <c r="L70" s="668"/>
      <c r="M70" s="668"/>
      <c r="N70" s="668"/>
      <c r="O70" s="668"/>
      <c r="P70" s="668"/>
      <c r="Q70" s="668"/>
      <c r="R70" s="668"/>
      <c r="T70" s="668"/>
      <c r="U70" s="668"/>
      <c r="AZ70" s="668"/>
      <c r="BA70" s="668"/>
      <c r="BB70" s="668"/>
      <c r="BC70" s="668"/>
      <c r="BD70" s="668"/>
      <c r="BE70" s="668"/>
      <c r="BF70" s="668"/>
      <c r="BG70" s="668"/>
      <c r="BH70" s="668"/>
      <c r="BI70" s="668"/>
      <c r="BJ70" s="668"/>
      <c r="BK70" s="668"/>
      <c r="BL70" s="668"/>
      <c r="BM70" s="668"/>
      <c r="BN70" s="668"/>
      <c r="BO70" s="668"/>
      <c r="BP70" s="668"/>
      <c r="BQ70" s="668"/>
    </row>
    <row r="71" spans="1:69">
      <c r="A71" s="668"/>
      <c r="B71" s="668"/>
      <c r="C71" s="668"/>
      <c r="D71" s="668"/>
      <c r="E71" s="668"/>
      <c r="F71" s="668"/>
      <c r="G71" s="668"/>
      <c r="H71" s="668"/>
      <c r="I71" s="668"/>
      <c r="J71" s="668"/>
      <c r="K71" s="668"/>
      <c r="L71" s="668"/>
      <c r="M71" s="668"/>
      <c r="N71" s="668"/>
      <c r="O71" s="668"/>
      <c r="P71" s="668"/>
      <c r="Q71" s="668"/>
      <c r="R71" s="668"/>
      <c r="T71" s="668"/>
      <c r="U71" s="668"/>
      <c r="W71" s="668"/>
      <c r="X71" s="668"/>
      <c r="Y71" s="668"/>
      <c r="Z71" s="678"/>
      <c r="AA71" s="668"/>
      <c r="AB71" s="668"/>
      <c r="AC71" s="668"/>
      <c r="AD71" s="678"/>
      <c r="AE71" s="668"/>
      <c r="AF71" s="668"/>
      <c r="AG71" s="668"/>
      <c r="AH71" s="678"/>
      <c r="AI71" s="668"/>
      <c r="AJ71" s="668"/>
      <c r="AK71" s="668"/>
      <c r="AL71" s="678"/>
      <c r="AM71" s="668"/>
      <c r="AN71" s="668"/>
      <c r="AO71" s="668"/>
      <c r="AP71" s="678"/>
      <c r="AQ71" s="668"/>
      <c r="AR71" s="668"/>
      <c r="AS71" s="668"/>
      <c r="AT71" s="678"/>
      <c r="AU71" s="668"/>
      <c r="AV71" s="668"/>
      <c r="AW71" s="678"/>
      <c r="AX71" s="668"/>
      <c r="AY71" s="683"/>
      <c r="AZ71" s="668"/>
      <c r="BA71" s="668"/>
      <c r="BB71" s="668"/>
      <c r="BC71" s="668"/>
      <c r="BD71" s="668"/>
      <c r="BE71" s="668"/>
      <c r="BF71" s="668"/>
      <c r="BG71" s="668"/>
      <c r="BH71" s="668"/>
      <c r="BI71" s="668"/>
      <c r="BJ71" s="668"/>
      <c r="BK71" s="668"/>
      <c r="BL71" s="668"/>
      <c r="BM71" s="668"/>
      <c r="BN71" s="668"/>
      <c r="BO71" s="668"/>
      <c r="BP71" s="668"/>
      <c r="BQ71" s="668"/>
    </row>
    <row r="72" spans="1:69">
      <c r="A72" s="668"/>
      <c r="B72" s="668"/>
      <c r="C72" s="668"/>
      <c r="D72" s="668"/>
      <c r="E72" s="668"/>
      <c r="F72" s="668"/>
      <c r="G72" s="668"/>
      <c r="H72" s="668"/>
      <c r="I72" s="668"/>
      <c r="J72" s="668"/>
      <c r="K72" s="668"/>
      <c r="L72" s="668"/>
      <c r="M72" s="668"/>
      <c r="N72" s="668"/>
      <c r="O72" s="668"/>
      <c r="P72" s="668"/>
      <c r="Q72" s="668"/>
      <c r="R72" s="668"/>
      <c r="T72" s="668"/>
      <c r="U72" s="668"/>
      <c r="AZ72" s="668"/>
      <c r="BA72" s="668"/>
      <c r="BB72" s="668"/>
      <c r="BC72" s="668"/>
      <c r="BD72" s="668"/>
      <c r="BE72" s="668"/>
      <c r="BF72" s="668"/>
      <c r="BG72" s="668"/>
      <c r="BH72" s="668"/>
      <c r="BI72" s="668"/>
      <c r="BJ72" s="668"/>
      <c r="BK72" s="668"/>
      <c r="BL72" s="668"/>
      <c r="BM72" s="668"/>
      <c r="BN72" s="668"/>
      <c r="BO72" s="668"/>
      <c r="BP72" s="668"/>
      <c r="BQ72" s="668"/>
    </row>
    <row r="73" spans="1:69">
      <c r="A73" s="668"/>
      <c r="B73" s="668"/>
      <c r="C73" s="668"/>
      <c r="D73" s="668"/>
      <c r="E73" s="668"/>
      <c r="F73" s="668"/>
      <c r="G73" s="668"/>
      <c r="H73" s="668"/>
      <c r="I73" s="668"/>
      <c r="J73" s="668"/>
      <c r="K73" s="668"/>
      <c r="L73" s="668"/>
      <c r="M73" s="668"/>
      <c r="N73" s="668"/>
      <c r="O73" s="668"/>
      <c r="P73" s="668"/>
      <c r="Q73" s="668"/>
      <c r="R73" s="668"/>
      <c r="T73" s="668"/>
      <c r="U73" s="668"/>
      <c r="AZ73" s="668"/>
      <c r="BA73" s="668"/>
      <c r="BB73" s="668"/>
      <c r="BC73" s="668"/>
      <c r="BD73" s="668"/>
      <c r="BE73" s="668"/>
      <c r="BF73" s="668"/>
      <c r="BG73" s="668"/>
      <c r="BH73" s="668"/>
      <c r="BI73" s="668"/>
      <c r="BJ73" s="668"/>
      <c r="BK73" s="668"/>
      <c r="BL73" s="668"/>
      <c r="BM73" s="668"/>
      <c r="BN73" s="668"/>
      <c r="BO73" s="668"/>
      <c r="BP73" s="668"/>
      <c r="BQ73" s="668"/>
    </row>
    <row r="74" spans="1:69">
      <c r="A74" s="668"/>
      <c r="B74" s="668"/>
      <c r="C74" s="668"/>
      <c r="D74" s="668"/>
      <c r="E74" s="668"/>
      <c r="F74" s="668"/>
      <c r="G74" s="668"/>
      <c r="H74" s="668"/>
      <c r="I74" s="668"/>
      <c r="J74" s="668"/>
      <c r="K74" s="668"/>
      <c r="L74" s="668"/>
      <c r="M74" s="668"/>
      <c r="N74" s="668"/>
      <c r="O74" s="668"/>
      <c r="P74" s="668"/>
      <c r="Q74" s="668"/>
      <c r="R74" s="668"/>
      <c r="S74" s="668"/>
      <c r="T74" s="668"/>
      <c r="U74" s="668"/>
      <c r="W74" s="668"/>
      <c r="X74" s="668"/>
      <c r="Y74" s="668"/>
      <c r="Z74" s="678"/>
      <c r="AA74" s="668"/>
      <c r="AB74" s="668"/>
      <c r="AC74" s="668"/>
      <c r="AD74" s="678"/>
      <c r="AE74" s="668"/>
      <c r="AF74" s="668"/>
      <c r="AG74" s="668"/>
      <c r="AH74" s="678"/>
      <c r="AI74" s="668"/>
      <c r="AJ74" s="668"/>
      <c r="AK74" s="668"/>
      <c r="AL74" s="678"/>
      <c r="AM74" s="668"/>
      <c r="AN74" s="668"/>
      <c r="AO74" s="668"/>
      <c r="AP74" s="678"/>
      <c r="AQ74" s="668"/>
      <c r="AR74" s="668"/>
      <c r="AS74" s="668"/>
      <c r="AT74" s="678"/>
      <c r="AU74" s="668"/>
      <c r="AV74" s="668"/>
      <c r="AW74" s="678"/>
      <c r="AX74" s="668"/>
      <c r="AY74" s="683"/>
      <c r="AZ74" s="668"/>
      <c r="BA74" s="668"/>
      <c r="BB74" s="668"/>
      <c r="BC74" s="668"/>
      <c r="BD74" s="668"/>
      <c r="BE74" s="668"/>
      <c r="BF74" s="668"/>
      <c r="BG74" s="668"/>
      <c r="BH74" s="668"/>
      <c r="BI74" s="668"/>
      <c r="BJ74" s="668"/>
      <c r="BK74" s="668"/>
      <c r="BL74" s="668"/>
      <c r="BM74" s="668"/>
      <c r="BN74" s="668"/>
      <c r="BO74" s="668"/>
      <c r="BP74" s="668"/>
      <c r="BQ74" s="668"/>
    </row>
    <row r="75" spans="1:69">
      <c r="A75" s="668"/>
      <c r="B75" s="668"/>
      <c r="C75" s="668"/>
      <c r="D75" s="668"/>
      <c r="E75" s="668"/>
      <c r="F75" s="668"/>
      <c r="G75" s="668"/>
      <c r="H75" s="668"/>
      <c r="I75" s="668"/>
      <c r="J75" s="668"/>
      <c r="K75" s="668"/>
      <c r="L75" s="668"/>
      <c r="M75" s="668"/>
      <c r="N75" s="668"/>
      <c r="O75" s="668"/>
      <c r="P75" s="668"/>
      <c r="Q75" s="668"/>
      <c r="R75" s="668"/>
      <c r="T75" s="668"/>
      <c r="U75" s="668"/>
      <c r="AZ75" s="668"/>
      <c r="BA75" s="668"/>
      <c r="BB75" s="668"/>
      <c r="BC75" s="668"/>
      <c r="BD75" s="668"/>
      <c r="BE75" s="668"/>
      <c r="BF75" s="668"/>
      <c r="BG75" s="668"/>
      <c r="BH75" s="668"/>
      <c r="BI75" s="668"/>
      <c r="BJ75" s="668"/>
      <c r="BK75" s="668"/>
      <c r="BL75" s="668"/>
      <c r="BM75" s="668"/>
      <c r="BN75" s="668"/>
      <c r="BO75" s="668"/>
      <c r="BP75" s="668"/>
      <c r="BQ75" s="668"/>
    </row>
    <row r="76" spans="1:69">
      <c r="A76" s="668"/>
      <c r="B76" s="668"/>
      <c r="C76" s="668"/>
      <c r="D76" s="668"/>
      <c r="E76" s="668"/>
      <c r="F76" s="668"/>
      <c r="G76" s="668"/>
      <c r="H76" s="668"/>
      <c r="I76" s="668"/>
      <c r="J76" s="668"/>
      <c r="K76" s="668"/>
      <c r="L76" s="668"/>
      <c r="M76" s="668"/>
      <c r="N76" s="668"/>
      <c r="O76" s="668"/>
      <c r="P76" s="668"/>
      <c r="R76" s="668"/>
      <c r="U76" s="668"/>
      <c r="BK76" s="668"/>
      <c r="BL76" s="668"/>
      <c r="BM76" s="668"/>
      <c r="BN76" s="668"/>
      <c r="BO76" s="668"/>
      <c r="BP76" s="668"/>
      <c r="BQ76" s="668"/>
    </row>
    <row r="77" spans="1:69">
      <c r="A77" s="668"/>
      <c r="B77" s="668"/>
      <c r="C77" s="668"/>
      <c r="D77" s="668"/>
      <c r="E77" s="668"/>
      <c r="F77" s="668"/>
      <c r="G77" s="668"/>
      <c r="H77" s="668"/>
      <c r="I77" s="668"/>
      <c r="J77" s="668"/>
      <c r="K77" s="668"/>
      <c r="L77" s="668"/>
      <c r="M77" s="668"/>
      <c r="N77" s="668"/>
      <c r="O77" s="668"/>
      <c r="P77" s="668"/>
      <c r="Q77" s="668"/>
      <c r="R77" s="668"/>
      <c r="S77" s="668"/>
      <c r="T77" s="668"/>
      <c r="U77" s="668"/>
      <c r="V77" s="668"/>
      <c r="W77" s="668"/>
      <c r="X77" s="668"/>
      <c r="Y77" s="668"/>
      <c r="Z77" s="678"/>
      <c r="AA77" s="668"/>
      <c r="AB77" s="668"/>
      <c r="AC77" s="668"/>
      <c r="AD77" s="678"/>
      <c r="AE77" s="668"/>
      <c r="AF77" s="668"/>
      <c r="AG77" s="668"/>
      <c r="AH77" s="678"/>
      <c r="AI77" s="668"/>
      <c r="AJ77" s="668"/>
      <c r="AK77" s="668"/>
      <c r="AL77" s="678"/>
      <c r="AM77" s="668"/>
      <c r="AN77" s="668"/>
      <c r="AO77" s="668"/>
      <c r="AP77" s="678"/>
      <c r="AQ77" s="668"/>
      <c r="AR77" s="668"/>
      <c r="AS77" s="668"/>
      <c r="AT77" s="678"/>
      <c r="AU77" s="668"/>
      <c r="AV77" s="668"/>
      <c r="AW77" s="678"/>
      <c r="AX77" s="668"/>
      <c r="AY77" s="683"/>
      <c r="AZ77" s="668"/>
      <c r="BA77" s="668"/>
      <c r="BB77" s="668"/>
      <c r="BC77" s="668"/>
      <c r="BD77" s="668"/>
      <c r="BE77" s="668"/>
      <c r="BF77" s="668"/>
      <c r="BG77" s="668"/>
      <c r="BH77" s="668"/>
      <c r="BI77" s="668"/>
      <c r="BJ77" s="668"/>
      <c r="BK77" s="668"/>
      <c r="BL77" s="668"/>
      <c r="BM77" s="668"/>
      <c r="BN77" s="668"/>
      <c r="BO77" s="668"/>
      <c r="BP77" s="668"/>
      <c r="BQ77" s="668"/>
    </row>
    <row r="78" spans="1:69">
      <c r="A78" s="668"/>
      <c r="B78" s="668"/>
      <c r="C78" s="668"/>
      <c r="D78" s="668"/>
      <c r="E78" s="668"/>
      <c r="F78" s="668"/>
      <c r="G78" s="668"/>
      <c r="H78" s="668"/>
      <c r="I78" s="668"/>
      <c r="J78" s="668"/>
      <c r="K78" s="668"/>
      <c r="L78" s="668"/>
      <c r="M78" s="668"/>
      <c r="N78" s="668"/>
      <c r="O78" s="668"/>
      <c r="P78" s="668"/>
      <c r="Q78" s="668"/>
      <c r="R78" s="668"/>
      <c r="T78" s="668"/>
      <c r="U78" s="668"/>
      <c r="AZ78" s="668"/>
      <c r="BA78" s="668"/>
      <c r="BB78" s="668"/>
      <c r="BC78" s="668"/>
      <c r="BD78" s="668"/>
      <c r="BE78" s="668"/>
      <c r="BF78" s="668"/>
      <c r="BG78" s="668"/>
      <c r="BH78" s="668"/>
      <c r="BI78" s="668"/>
      <c r="BJ78" s="668"/>
      <c r="BK78" s="668"/>
      <c r="BL78" s="668"/>
      <c r="BM78" s="668"/>
      <c r="BN78" s="668"/>
      <c r="BO78" s="668"/>
      <c r="BP78" s="668"/>
      <c r="BQ78" s="668"/>
    </row>
    <row r="79" spans="1:69">
      <c r="A79" s="668"/>
      <c r="B79" s="668"/>
      <c r="C79" s="668"/>
      <c r="D79" s="668"/>
      <c r="E79" s="668"/>
      <c r="F79" s="668"/>
      <c r="G79" s="668"/>
      <c r="H79" s="668"/>
      <c r="I79" s="668"/>
      <c r="J79" s="668"/>
      <c r="K79" s="668"/>
      <c r="L79" s="668"/>
      <c r="M79" s="668"/>
      <c r="N79" s="668"/>
      <c r="O79" s="668"/>
      <c r="P79" s="668"/>
      <c r="Q79" s="668"/>
      <c r="R79" s="668"/>
      <c r="S79" s="668"/>
      <c r="T79" s="668"/>
      <c r="U79" s="668"/>
      <c r="AZ79" s="668"/>
      <c r="BA79" s="668"/>
      <c r="BB79" s="668"/>
      <c r="BC79" s="668"/>
      <c r="BD79" s="668"/>
      <c r="BE79" s="668"/>
      <c r="BF79" s="668"/>
      <c r="BG79" s="668"/>
      <c r="BH79" s="668"/>
      <c r="BI79" s="668"/>
      <c r="BJ79" s="668"/>
      <c r="BK79" s="668"/>
      <c r="BL79" s="668"/>
      <c r="BM79" s="668"/>
      <c r="BN79" s="668"/>
      <c r="BO79" s="668"/>
      <c r="BP79" s="668"/>
      <c r="BQ79" s="668"/>
    </row>
    <row r="80" spans="1:69">
      <c r="A80" s="668"/>
      <c r="B80" s="668"/>
      <c r="C80" s="668"/>
      <c r="D80" s="668"/>
      <c r="E80" s="668"/>
      <c r="F80" s="668"/>
      <c r="G80" s="668"/>
      <c r="H80" s="668"/>
      <c r="I80" s="668"/>
      <c r="J80" s="668"/>
      <c r="K80" s="668"/>
      <c r="L80" s="668"/>
      <c r="M80" s="668"/>
      <c r="N80" s="668"/>
      <c r="O80" s="668"/>
      <c r="P80" s="668"/>
      <c r="Q80" s="668"/>
      <c r="R80" s="668"/>
      <c r="T80" s="668"/>
      <c r="U80" s="668"/>
      <c r="AZ80" s="668"/>
      <c r="BA80" s="668"/>
      <c r="BB80" s="668"/>
      <c r="BC80" s="668"/>
      <c r="BD80" s="668"/>
      <c r="BE80" s="668"/>
      <c r="BF80" s="668"/>
      <c r="BG80" s="668"/>
      <c r="BH80" s="668"/>
      <c r="BI80" s="668"/>
      <c r="BJ80" s="668"/>
      <c r="BK80" s="668"/>
      <c r="BL80" s="668"/>
      <c r="BM80" s="668"/>
      <c r="BN80" s="668"/>
      <c r="BO80" s="668"/>
      <c r="BP80" s="668"/>
      <c r="BQ80" s="668"/>
    </row>
    <row r="81" spans="1:69">
      <c r="A81" s="668"/>
      <c r="B81" s="668"/>
      <c r="C81" s="668"/>
      <c r="D81" s="668"/>
      <c r="E81" s="668"/>
      <c r="F81" s="668"/>
      <c r="G81" s="668"/>
      <c r="H81" s="668"/>
      <c r="I81" s="668"/>
      <c r="J81" s="668"/>
      <c r="K81" s="668"/>
      <c r="L81" s="668"/>
      <c r="M81" s="668"/>
      <c r="N81" s="668"/>
      <c r="O81" s="668"/>
      <c r="P81" s="668"/>
      <c r="Q81" s="668"/>
      <c r="R81" s="668"/>
      <c r="T81" s="668"/>
      <c r="U81" s="668"/>
      <c r="AZ81" s="668"/>
      <c r="BA81" s="668"/>
      <c r="BB81" s="668"/>
      <c r="BC81" s="668"/>
      <c r="BD81" s="668"/>
      <c r="BE81" s="668"/>
      <c r="BF81" s="668"/>
      <c r="BG81" s="668"/>
      <c r="BH81" s="668"/>
      <c r="BI81" s="668"/>
      <c r="BJ81" s="668"/>
      <c r="BK81" s="668"/>
      <c r="BL81" s="668"/>
      <c r="BM81" s="668"/>
      <c r="BN81" s="668"/>
      <c r="BO81" s="668"/>
      <c r="BP81" s="668"/>
      <c r="BQ81" s="668"/>
    </row>
    <row r="82" spans="1:69">
      <c r="A82" s="668"/>
      <c r="B82" s="668"/>
      <c r="C82" s="668"/>
      <c r="D82" s="668"/>
      <c r="E82" s="668"/>
      <c r="F82" s="668"/>
      <c r="G82" s="668"/>
      <c r="H82" s="668"/>
      <c r="I82" s="668"/>
      <c r="J82" s="668"/>
      <c r="K82" s="668"/>
      <c r="L82" s="668"/>
      <c r="M82" s="668"/>
      <c r="N82" s="668"/>
      <c r="O82" s="668"/>
      <c r="P82" s="668"/>
      <c r="Q82" s="668"/>
      <c r="R82" s="668"/>
      <c r="T82" s="668"/>
      <c r="U82" s="668"/>
      <c r="AZ82" s="668"/>
      <c r="BA82" s="668"/>
      <c r="BB82" s="668"/>
      <c r="BC82" s="668"/>
      <c r="BD82" s="668"/>
      <c r="BE82" s="668"/>
      <c r="BF82" s="668"/>
      <c r="BG82" s="668"/>
      <c r="BH82" s="668"/>
      <c r="BI82" s="668"/>
      <c r="BJ82" s="668"/>
      <c r="BK82" s="668"/>
      <c r="BL82" s="668"/>
      <c r="BM82" s="668"/>
      <c r="BN82" s="668"/>
      <c r="BO82" s="668"/>
      <c r="BP82" s="668"/>
      <c r="BQ82" s="668"/>
    </row>
    <row r="83" spans="1:69">
      <c r="A83" s="668"/>
      <c r="B83" s="668"/>
      <c r="C83" s="668"/>
      <c r="D83" s="668"/>
      <c r="E83" s="668"/>
      <c r="F83" s="668"/>
      <c r="G83" s="668"/>
      <c r="H83" s="668"/>
      <c r="I83" s="668"/>
      <c r="J83" s="668"/>
      <c r="K83" s="668"/>
      <c r="L83" s="668"/>
      <c r="M83" s="668"/>
      <c r="N83" s="668"/>
      <c r="O83" s="668"/>
      <c r="P83" s="668"/>
      <c r="Q83" s="668"/>
      <c r="R83" s="668"/>
      <c r="S83" s="668"/>
      <c r="T83" s="668"/>
      <c r="U83" s="668"/>
      <c r="W83" s="668"/>
      <c r="X83" s="668"/>
      <c r="Y83" s="668"/>
      <c r="Z83" s="678"/>
      <c r="AA83" s="668"/>
      <c r="AB83" s="668"/>
      <c r="AC83" s="668"/>
      <c r="AD83" s="678"/>
      <c r="AE83" s="668"/>
      <c r="AF83" s="668"/>
      <c r="AG83" s="668"/>
      <c r="AH83" s="678"/>
      <c r="AI83" s="668"/>
      <c r="AJ83" s="668"/>
      <c r="AK83" s="668"/>
      <c r="AL83" s="678"/>
      <c r="AM83" s="668"/>
      <c r="AN83" s="668"/>
      <c r="AO83" s="668"/>
      <c r="AP83" s="678"/>
      <c r="AQ83" s="668"/>
      <c r="AR83" s="668"/>
      <c r="AS83" s="668"/>
      <c r="AT83" s="678"/>
      <c r="AU83" s="668"/>
      <c r="AV83" s="668"/>
      <c r="AW83" s="678"/>
      <c r="AX83" s="668"/>
      <c r="AY83" s="683"/>
      <c r="AZ83" s="668"/>
      <c r="BA83" s="668"/>
      <c r="BB83" s="668"/>
      <c r="BC83" s="668"/>
      <c r="BD83" s="668"/>
      <c r="BE83" s="668"/>
      <c r="BF83" s="668"/>
      <c r="BG83" s="668"/>
      <c r="BH83" s="668"/>
      <c r="BI83" s="668"/>
      <c r="BJ83" s="668"/>
      <c r="BK83" s="668"/>
      <c r="BL83" s="668"/>
      <c r="BM83" s="668"/>
      <c r="BN83" s="668"/>
      <c r="BO83" s="668"/>
      <c r="BP83" s="668"/>
      <c r="BQ83" s="668"/>
    </row>
    <row r="84" spans="1:69">
      <c r="A84" s="668"/>
      <c r="B84" s="668"/>
      <c r="C84" s="668"/>
      <c r="D84" s="668"/>
      <c r="E84" s="668"/>
      <c r="F84" s="668"/>
      <c r="G84" s="668"/>
      <c r="H84" s="668"/>
      <c r="I84" s="668"/>
      <c r="J84" s="668"/>
      <c r="K84" s="668"/>
      <c r="L84" s="668"/>
      <c r="M84" s="668"/>
      <c r="N84" s="668"/>
      <c r="O84" s="668"/>
      <c r="P84" s="668"/>
      <c r="R84" s="668"/>
      <c r="U84" s="668"/>
      <c r="BK84" s="668"/>
      <c r="BL84" s="668"/>
      <c r="BM84" s="668"/>
      <c r="BN84" s="668"/>
      <c r="BO84" s="668"/>
      <c r="BP84" s="668"/>
      <c r="BQ84" s="668"/>
    </row>
    <row r="85" spans="1:69">
      <c r="A85" s="668"/>
      <c r="B85" s="668"/>
      <c r="C85" s="668"/>
      <c r="D85" s="668"/>
      <c r="E85" s="668"/>
      <c r="F85" s="668"/>
      <c r="G85" s="668"/>
      <c r="H85" s="668"/>
      <c r="I85" s="668"/>
      <c r="J85" s="668"/>
      <c r="K85" s="668"/>
      <c r="L85" s="668"/>
      <c r="M85" s="668"/>
      <c r="N85" s="668"/>
      <c r="O85" s="668"/>
      <c r="P85" s="668"/>
      <c r="Q85" s="668"/>
      <c r="R85" s="668"/>
      <c r="T85" s="668"/>
      <c r="U85" s="668"/>
      <c r="AZ85" s="668"/>
      <c r="BA85" s="668"/>
      <c r="BB85" s="668"/>
      <c r="BC85" s="668"/>
      <c r="BD85" s="668"/>
      <c r="BE85" s="668"/>
      <c r="BF85" s="668"/>
      <c r="BG85" s="668"/>
      <c r="BH85" s="668"/>
      <c r="BI85" s="668"/>
      <c r="BJ85" s="668"/>
      <c r="BK85" s="668"/>
      <c r="BL85" s="668"/>
      <c r="BM85" s="668"/>
      <c r="BN85" s="668"/>
      <c r="BO85" s="668"/>
      <c r="BP85" s="668"/>
      <c r="BQ85" s="668"/>
    </row>
    <row r="86" spans="1:69">
      <c r="A86" s="668"/>
      <c r="B86" s="668"/>
      <c r="C86" s="668"/>
      <c r="D86" s="668"/>
      <c r="E86" s="668"/>
      <c r="F86" s="668"/>
      <c r="G86" s="668"/>
      <c r="H86" s="668"/>
      <c r="I86" s="668"/>
      <c r="J86" s="668"/>
      <c r="K86" s="668"/>
      <c r="L86" s="668"/>
      <c r="M86" s="668"/>
      <c r="N86" s="668"/>
      <c r="O86" s="668"/>
      <c r="P86" s="668"/>
      <c r="Q86" s="668"/>
      <c r="R86" s="668"/>
      <c r="T86" s="668"/>
      <c r="U86" s="668"/>
      <c r="AZ86" s="668"/>
      <c r="BA86" s="668"/>
      <c r="BB86" s="668"/>
      <c r="BC86" s="668"/>
      <c r="BD86" s="668"/>
      <c r="BE86" s="668"/>
      <c r="BF86" s="668"/>
      <c r="BG86" s="668"/>
      <c r="BH86" s="668"/>
      <c r="BI86" s="668"/>
      <c r="BJ86" s="668"/>
      <c r="BK86" s="668"/>
      <c r="BL86" s="668"/>
      <c r="BM86" s="668"/>
      <c r="BN86" s="668"/>
      <c r="BO86" s="668"/>
      <c r="BP86" s="668"/>
      <c r="BQ86" s="668"/>
    </row>
    <row r="87" spans="1:69">
      <c r="A87" s="668"/>
      <c r="B87" s="668"/>
      <c r="C87" s="668"/>
      <c r="D87" s="668"/>
      <c r="E87" s="668"/>
      <c r="F87" s="668"/>
      <c r="G87" s="668"/>
      <c r="H87" s="668"/>
      <c r="I87" s="668"/>
      <c r="J87" s="668"/>
      <c r="K87" s="668"/>
      <c r="L87" s="668"/>
      <c r="M87" s="668"/>
      <c r="N87" s="668"/>
      <c r="O87" s="668"/>
      <c r="P87" s="668"/>
      <c r="Q87" s="668"/>
      <c r="R87" s="668"/>
      <c r="T87" s="668"/>
      <c r="U87" s="668"/>
      <c r="AZ87" s="668"/>
      <c r="BA87" s="668"/>
      <c r="BB87" s="668"/>
      <c r="BC87" s="668"/>
      <c r="BD87" s="668"/>
      <c r="BE87" s="668"/>
      <c r="BF87" s="668"/>
      <c r="BG87" s="668"/>
      <c r="BH87" s="668"/>
      <c r="BI87" s="668"/>
      <c r="BJ87" s="668"/>
      <c r="BK87" s="668"/>
      <c r="BL87" s="668"/>
      <c r="BM87" s="668"/>
      <c r="BN87" s="668"/>
      <c r="BO87" s="668"/>
      <c r="BP87" s="668"/>
      <c r="BQ87" s="668"/>
    </row>
    <row r="88" spans="1:69">
      <c r="A88" s="668"/>
      <c r="B88" s="668"/>
      <c r="C88" s="668"/>
      <c r="D88" s="668"/>
      <c r="E88" s="668"/>
      <c r="F88" s="668"/>
      <c r="G88" s="668"/>
      <c r="H88" s="668"/>
      <c r="I88" s="668"/>
      <c r="J88" s="668"/>
      <c r="K88" s="668"/>
      <c r="L88" s="668"/>
      <c r="M88" s="668"/>
      <c r="N88" s="668"/>
      <c r="O88" s="668"/>
      <c r="P88" s="668"/>
      <c r="Q88" s="668"/>
      <c r="R88" s="668"/>
      <c r="T88" s="668"/>
      <c r="U88" s="668"/>
      <c r="AZ88" s="668"/>
      <c r="BA88" s="668"/>
      <c r="BB88" s="668"/>
      <c r="BC88" s="668"/>
      <c r="BD88" s="668"/>
      <c r="BE88" s="668"/>
      <c r="BF88" s="668"/>
      <c r="BG88" s="668"/>
      <c r="BH88" s="668"/>
      <c r="BI88" s="668"/>
      <c r="BJ88" s="668"/>
      <c r="BK88" s="668"/>
      <c r="BL88" s="668"/>
      <c r="BM88" s="668"/>
      <c r="BN88" s="668"/>
      <c r="BO88" s="668"/>
      <c r="BP88" s="668"/>
      <c r="BQ88" s="668"/>
    </row>
    <row r="89" spans="1:69">
      <c r="A89" s="668"/>
      <c r="B89" s="668"/>
      <c r="C89" s="668"/>
      <c r="D89" s="668"/>
      <c r="E89" s="668"/>
      <c r="F89" s="668"/>
      <c r="G89" s="668"/>
      <c r="H89" s="668"/>
      <c r="I89" s="668"/>
      <c r="J89" s="668"/>
      <c r="K89" s="668"/>
      <c r="L89" s="668"/>
      <c r="M89" s="668"/>
      <c r="N89" s="668"/>
      <c r="O89" s="668"/>
      <c r="P89" s="668"/>
      <c r="Q89" s="668"/>
      <c r="R89" s="668"/>
      <c r="T89" s="668"/>
      <c r="U89" s="668"/>
      <c r="V89" s="668"/>
      <c r="AZ89" s="668"/>
      <c r="BA89" s="668"/>
      <c r="BB89" s="668"/>
      <c r="BC89" s="668"/>
      <c r="BD89" s="668"/>
      <c r="BE89" s="668"/>
      <c r="BF89" s="668"/>
      <c r="BG89" s="668"/>
      <c r="BH89" s="668"/>
      <c r="BI89" s="668"/>
      <c r="BJ89" s="668"/>
      <c r="BK89" s="668"/>
      <c r="BL89" s="668"/>
      <c r="BM89" s="668"/>
      <c r="BN89" s="668"/>
      <c r="BO89" s="668"/>
      <c r="BP89" s="668"/>
      <c r="BQ89" s="668"/>
    </row>
    <row r="90" spans="1:69">
      <c r="A90" s="668"/>
      <c r="B90" s="668"/>
      <c r="C90" s="668"/>
      <c r="D90" s="668"/>
      <c r="E90" s="668"/>
      <c r="F90" s="668"/>
      <c r="G90" s="668"/>
      <c r="H90" s="668"/>
      <c r="I90" s="668"/>
      <c r="J90" s="668"/>
      <c r="K90" s="668"/>
      <c r="L90" s="668"/>
      <c r="M90" s="668"/>
      <c r="N90" s="668"/>
      <c r="O90" s="668"/>
      <c r="P90" s="668"/>
      <c r="Q90" s="668"/>
      <c r="R90" s="668"/>
      <c r="T90" s="668"/>
      <c r="U90" s="668"/>
      <c r="AZ90" s="668"/>
      <c r="BA90" s="668"/>
      <c r="BB90" s="668"/>
      <c r="BC90" s="668"/>
      <c r="BD90" s="668"/>
      <c r="BE90" s="668"/>
      <c r="BF90" s="668"/>
      <c r="BG90" s="668"/>
      <c r="BH90" s="668"/>
      <c r="BI90" s="668"/>
      <c r="BJ90" s="668"/>
      <c r="BK90" s="668"/>
      <c r="BL90" s="668"/>
      <c r="BM90" s="668"/>
      <c r="BN90" s="668"/>
      <c r="BO90" s="668"/>
      <c r="BP90" s="668"/>
      <c r="BQ90" s="668"/>
    </row>
    <row r="91" spans="1:69">
      <c r="A91" s="668"/>
      <c r="B91" s="668"/>
      <c r="C91" s="668"/>
      <c r="D91" s="668"/>
      <c r="E91" s="668"/>
      <c r="F91" s="668"/>
      <c r="G91" s="668"/>
      <c r="H91" s="668"/>
      <c r="I91" s="668"/>
      <c r="J91" s="668"/>
      <c r="K91" s="668"/>
      <c r="L91" s="668"/>
      <c r="M91" s="668"/>
      <c r="N91" s="668"/>
      <c r="O91" s="668"/>
      <c r="P91" s="668"/>
      <c r="Q91" s="668"/>
      <c r="R91" s="668"/>
      <c r="T91" s="668"/>
      <c r="U91" s="668"/>
      <c r="AZ91" s="668"/>
      <c r="BA91" s="668"/>
      <c r="BB91" s="668"/>
      <c r="BC91" s="668"/>
      <c r="BD91" s="668"/>
      <c r="BE91" s="668"/>
      <c r="BF91" s="668"/>
      <c r="BG91" s="668"/>
      <c r="BH91" s="668"/>
      <c r="BI91" s="668"/>
      <c r="BJ91" s="668"/>
      <c r="BK91" s="668"/>
      <c r="BL91" s="668"/>
      <c r="BM91" s="668"/>
      <c r="BN91" s="668"/>
      <c r="BO91" s="668"/>
      <c r="BP91" s="668"/>
      <c r="BQ91" s="668"/>
    </row>
    <row r="92" spans="1:69">
      <c r="A92" s="668"/>
      <c r="B92" s="668"/>
      <c r="C92" s="668"/>
      <c r="D92" s="668"/>
      <c r="E92" s="668"/>
      <c r="F92" s="668"/>
      <c r="G92" s="668"/>
      <c r="H92" s="668"/>
      <c r="I92" s="668"/>
      <c r="J92" s="668"/>
      <c r="K92" s="668"/>
      <c r="L92" s="668"/>
      <c r="M92" s="668"/>
      <c r="N92" s="668"/>
      <c r="O92" s="668"/>
      <c r="P92" s="668"/>
      <c r="Q92" s="668"/>
      <c r="R92" s="668"/>
      <c r="T92" s="668"/>
      <c r="U92" s="668"/>
      <c r="AZ92" s="668"/>
      <c r="BK92" s="668"/>
      <c r="BL92" s="668"/>
      <c r="BM92" s="668"/>
      <c r="BN92" s="668"/>
      <c r="BO92" s="668"/>
      <c r="BP92" s="668"/>
      <c r="BQ92" s="668"/>
    </row>
    <row r="93" spans="1:69">
      <c r="A93" s="668"/>
      <c r="B93" s="668"/>
      <c r="C93" s="668"/>
      <c r="D93" s="668"/>
      <c r="E93" s="668"/>
      <c r="F93" s="668"/>
      <c r="G93" s="668"/>
      <c r="H93" s="668"/>
      <c r="I93" s="668"/>
      <c r="J93" s="668"/>
      <c r="K93" s="668"/>
      <c r="L93" s="668"/>
      <c r="M93" s="668"/>
      <c r="N93" s="668"/>
      <c r="O93" s="668"/>
      <c r="P93" s="668"/>
      <c r="R93" s="668"/>
      <c r="U93" s="668"/>
      <c r="BK93" s="668"/>
      <c r="BL93" s="668"/>
      <c r="BM93" s="668"/>
      <c r="BN93" s="668"/>
      <c r="BO93" s="668"/>
      <c r="BP93" s="668"/>
      <c r="BQ93" s="668"/>
    </row>
    <row r="94" spans="1:69">
      <c r="A94" s="668"/>
      <c r="B94" s="668"/>
      <c r="C94" s="668"/>
      <c r="D94" s="668"/>
      <c r="E94" s="668"/>
      <c r="F94" s="668"/>
      <c r="G94" s="668"/>
      <c r="H94" s="668"/>
      <c r="I94" s="668"/>
      <c r="J94" s="668"/>
      <c r="K94" s="668"/>
      <c r="L94" s="668"/>
      <c r="M94" s="668"/>
      <c r="N94" s="668"/>
      <c r="O94" s="668"/>
      <c r="P94" s="668"/>
      <c r="Q94" s="668"/>
      <c r="R94" s="668"/>
      <c r="T94" s="668"/>
      <c r="U94" s="668"/>
      <c r="AZ94" s="668"/>
      <c r="BA94" s="668"/>
      <c r="BB94" s="668"/>
      <c r="BC94" s="668"/>
      <c r="BD94" s="668"/>
      <c r="BE94" s="668"/>
      <c r="BF94" s="668"/>
      <c r="BG94" s="668"/>
      <c r="BH94" s="668"/>
      <c r="BI94" s="668"/>
      <c r="BJ94" s="668"/>
      <c r="BK94" s="668"/>
      <c r="BL94" s="668"/>
      <c r="BM94" s="668"/>
      <c r="BN94" s="668"/>
      <c r="BO94" s="668"/>
      <c r="BP94" s="668"/>
      <c r="BQ94" s="668"/>
    </row>
    <row r="95" spans="1:69">
      <c r="A95" s="668"/>
      <c r="B95" s="668"/>
      <c r="C95" s="668"/>
      <c r="D95" s="668"/>
      <c r="E95" s="668"/>
      <c r="F95" s="668"/>
      <c r="G95" s="668"/>
      <c r="H95" s="668"/>
      <c r="I95" s="668"/>
      <c r="J95" s="668"/>
      <c r="K95" s="668"/>
      <c r="L95" s="668"/>
      <c r="M95" s="668"/>
      <c r="N95" s="668"/>
      <c r="O95" s="668"/>
      <c r="P95" s="668"/>
      <c r="Q95" s="668"/>
      <c r="R95" s="668"/>
      <c r="T95" s="668"/>
      <c r="U95" s="668"/>
      <c r="AZ95" s="668"/>
      <c r="BA95" s="668"/>
      <c r="BB95" s="668"/>
      <c r="BC95" s="668"/>
      <c r="BD95" s="668"/>
      <c r="BE95" s="668"/>
      <c r="BF95" s="668"/>
      <c r="BG95" s="668"/>
      <c r="BH95" s="668"/>
      <c r="BI95" s="668"/>
      <c r="BK95" s="668"/>
      <c r="BL95" s="668"/>
      <c r="BM95" s="668"/>
      <c r="BN95" s="668"/>
      <c r="BO95" s="668"/>
      <c r="BP95" s="668"/>
      <c r="BQ95" s="668"/>
    </row>
    <row r="96" spans="1:69">
      <c r="A96" s="668"/>
      <c r="B96" s="668"/>
      <c r="C96" s="668"/>
      <c r="D96" s="668"/>
      <c r="E96" s="668"/>
      <c r="F96" s="668"/>
      <c r="G96" s="668"/>
      <c r="H96" s="668"/>
      <c r="I96" s="668"/>
      <c r="J96" s="668"/>
      <c r="K96" s="668"/>
      <c r="L96" s="668"/>
      <c r="M96" s="668"/>
      <c r="N96" s="668"/>
      <c r="O96" s="668"/>
      <c r="P96" s="668"/>
      <c r="Q96" s="668"/>
      <c r="R96" s="668"/>
      <c r="S96" s="668"/>
      <c r="T96" s="668"/>
      <c r="U96" s="668"/>
      <c r="W96" s="668"/>
      <c r="X96" s="668"/>
      <c r="Y96" s="668"/>
      <c r="Z96" s="678"/>
      <c r="AA96" s="668"/>
      <c r="AB96" s="668"/>
      <c r="AC96" s="668"/>
      <c r="AD96" s="678"/>
      <c r="AE96" s="668"/>
      <c r="AF96" s="668"/>
      <c r="AG96" s="668"/>
      <c r="AH96" s="678"/>
      <c r="AI96" s="668"/>
      <c r="AJ96" s="668"/>
      <c r="AK96" s="668"/>
      <c r="AL96" s="678"/>
      <c r="AM96" s="668"/>
      <c r="AN96" s="668"/>
      <c r="AO96" s="668"/>
      <c r="AP96" s="678"/>
      <c r="AQ96" s="668"/>
      <c r="AR96" s="668"/>
      <c r="AS96" s="668"/>
      <c r="AT96" s="678"/>
      <c r="AU96" s="668"/>
      <c r="AV96" s="668"/>
      <c r="AW96" s="678"/>
      <c r="AX96" s="668"/>
      <c r="AY96" s="683"/>
      <c r="AZ96" s="668"/>
      <c r="BA96" s="668"/>
      <c r="BB96" s="668"/>
      <c r="BC96" s="668"/>
      <c r="BD96" s="668"/>
      <c r="BE96" s="668"/>
      <c r="BF96" s="668"/>
      <c r="BG96" s="668"/>
      <c r="BH96" s="668"/>
      <c r="BI96" s="668"/>
      <c r="BJ96" s="668"/>
      <c r="BK96" s="668"/>
      <c r="BL96" s="668"/>
      <c r="BM96" s="668"/>
      <c r="BN96" s="668"/>
      <c r="BO96" s="668"/>
      <c r="BP96" s="668"/>
      <c r="BQ96" s="668"/>
    </row>
    <row r="97" spans="1:69">
      <c r="A97" s="668"/>
      <c r="B97" s="668"/>
      <c r="C97" s="668"/>
      <c r="D97" s="668"/>
      <c r="E97" s="668"/>
      <c r="F97" s="668"/>
      <c r="G97" s="668"/>
      <c r="H97" s="668"/>
      <c r="I97" s="668"/>
      <c r="J97" s="668"/>
      <c r="K97" s="668"/>
      <c r="L97" s="668"/>
      <c r="M97" s="668"/>
      <c r="N97" s="668"/>
      <c r="O97" s="668"/>
      <c r="P97" s="668"/>
      <c r="Q97" s="668"/>
      <c r="R97" s="668"/>
      <c r="T97" s="668"/>
      <c r="U97" s="668"/>
      <c r="AZ97" s="668"/>
      <c r="BA97" s="668"/>
      <c r="BB97" s="668"/>
      <c r="BC97" s="668"/>
      <c r="BD97" s="668"/>
      <c r="BE97" s="668"/>
      <c r="BF97" s="668"/>
      <c r="BG97" s="668"/>
      <c r="BH97" s="668"/>
      <c r="BI97" s="668"/>
      <c r="BJ97" s="668"/>
      <c r="BK97" s="668"/>
      <c r="BL97" s="668"/>
      <c r="BM97" s="668"/>
      <c r="BN97" s="668"/>
      <c r="BO97" s="668"/>
      <c r="BP97" s="668"/>
      <c r="BQ97" s="668"/>
    </row>
    <row r="98" spans="1:69">
      <c r="A98" s="668"/>
      <c r="B98" s="668"/>
      <c r="C98" s="668"/>
      <c r="D98" s="668"/>
      <c r="E98" s="668"/>
      <c r="F98" s="668"/>
      <c r="G98" s="668"/>
      <c r="H98" s="668"/>
      <c r="I98" s="668"/>
      <c r="J98" s="668"/>
      <c r="K98" s="668"/>
      <c r="L98" s="668"/>
      <c r="M98" s="668"/>
      <c r="N98" s="668"/>
      <c r="O98" s="668"/>
      <c r="P98" s="668"/>
      <c r="Q98" s="668"/>
      <c r="R98" s="668"/>
      <c r="T98" s="668"/>
      <c r="U98" s="668"/>
      <c r="AZ98" s="668"/>
      <c r="BA98" s="668"/>
      <c r="BK98" s="668"/>
      <c r="BL98" s="668"/>
      <c r="BM98" s="668"/>
      <c r="BN98" s="668"/>
      <c r="BO98" s="668"/>
      <c r="BP98" s="668"/>
      <c r="BQ98" s="668"/>
    </row>
    <row r="99" spans="1:69">
      <c r="A99" s="668"/>
      <c r="B99" s="668"/>
      <c r="C99" s="668"/>
      <c r="D99" s="668"/>
      <c r="E99" s="668"/>
      <c r="F99" s="668"/>
      <c r="G99" s="668"/>
      <c r="H99" s="668"/>
      <c r="I99" s="668"/>
      <c r="J99" s="668"/>
      <c r="K99" s="668"/>
      <c r="L99" s="668"/>
      <c r="M99" s="668"/>
      <c r="N99" s="668"/>
      <c r="O99" s="668"/>
      <c r="P99" s="668"/>
      <c r="Q99" s="668"/>
      <c r="R99" s="668"/>
      <c r="T99" s="668"/>
      <c r="U99" s="668"/>
      <c r="AZ99" s="668"/>
      <c r="BA99" s="668"/>
      <c r="BB99" s="668"/>
      <c r="BC99" s="668"/>
      <c r="BD99" s="668"/>
      <c r="BE99" s="668"/>
      <c r="BF99" s="668"/>
      <c r="BG99" s="668"/>
      <c r="BH99" s="668"/>
      <c r="BI99" s="668"/>
      <c r="BJ99" s="668"/>
      <c r="BK99" s="668"/>
      <c r="BL99" s="668"/>
      <c r="BM99" s="668"/>
      <c r="BN99" s="668"/>
      <c r="BO99" s="668"/>
      <c r="BP99" s="668"/>
      <c r="BQ99" s="668"/>
    </row>
    <row r="100" spans="1:69">
      <c r="A100" s="668"/>
      <c r="B100" s="668"/>
      <c r="C100" s="668"/>
      <c r="D100" s="668"/>
      <c r="E100" s="668"/>
      <c r="F100" s="668"/>
      <c r="G100" s="668"/>
      <c r="H100" s="668"/>
      <c r="I100" s="668"/>
      <c r="J100" s="668"/>
      <c r="K100" s="668"/>
      <c r="L100" s="668"/>
      <c r="M100" s="668"/>
      <c r="N100" s="668"/>
      <c r="O100" s="668"/>
      <c r="P100" s="668"/>
      <c r="Q100" s="668"/>
      <c r="R100" s="668"/>
      <c r="T100" s="668"/>
      <c r="U100" s="668"/>
      <c r="AZ100" s="668"/>
      <c r="BA100" s="668"/>
      <c r="BB100" s="668"/>
      <c r="BC100" s="668"/>
      <c r="BD100" s="668"/>
      <c r="BE100" s="668"/>
      <c r="BF100" s="668"/>
      <c r="BG100" s="668"/>
      <c r="BH100" s="668"/>
      <c r="BI100" s="668"/>
      <c r="BJ100" s="668"/>
      <c r="BK100" s="668"/>
      <c r="BL100" s="668"/>
      <c r="BM100" s="668"/>
      <c r="BN100" s="668"/>
      <c r="BO100" s="668"/>
      <c r="BP100" s="668"/>
      <c r="BQ100" s="668"/>
    </row>
    <row r="101" spans="1:69">
      <c r="A101" s="668"/>
      <c r="B101" s="668"/>
      <c r="C101" s="668"/>
      <c r="D101" s="668"/>
      <c r="E101" s="668"/>
      <c r="F101" s="668"/>
      <c r="G101" s="668"/>
      <c r="H101" s="668"/>
      <c r="I101" s="668"/>
      <c r="J101" s="668"/>
      <c r="K101" s="668"/>
      <c r="L101" s="668"/>
      <c r="M101" s="668"/>
      <c r="N101" s="668"/>
      <c r="O101" s="668"/>
      <c r="P101" s="668"/>
      <c r="Q101" s="668"/>
      <c r="R101" s="668"/>
      <c r="T101" s="668"/>
      <c r="U101" s="668"/>
      <c r="AZ101" s="668"/>
      <c r="BA101" s="668"/>
      <c r="BB101" s="668"/>
      <c r="BC101" s="668"/>
      <c r="BD101" s="668"/>
      <c r="BE101" s="668"/>
      <c r="BF101" s="668"/>
      <c r="BG101" s="668"/>
      <c r="BH101" s="668"/>
      <c r="BI101" s="668"/>
      <c r="BJ101" s="668"/>
      <c r="BK101" s="668"/>
      <c r="BL101" s="668"/>
      <c r="BM101" s="668"/>
      <c r="BN101" s="668"/>
      <c r="BO101" s="668"/>
      <c r="BP101" s="668"/>
      <c r="BQ101" s="668"/>
    </row>
    <row r="102" spans="1:69">
      <c r="A102" s="668"/>
      <c r="B102" s="668"/>
      <c r="C102" s="668"/>
      <c r="D102" s="668"/>
      <c r="E102" s="668"/>
      <c r="F102" s="668"/>
      <c r="G102" s="668"/>
      <c r="H102" s="668"/>
      <c r="I102" s="668"/>
      <c r="J102" s="668"/>
      <c r="K102" s="668"/>
      <c r="L102" s="668"/>
      <c r="M102" s="668"/>
      <c r="N102" s="668"/>
      <c r="O102" s="668"/>
      <c r="P102" s="668"/>
      <c r="Q102" s="668"/>
      <c r="R102" s="668"/>
      <c r="T102" s="668"/>
      <c r="U102" s="668"/>
      <c r="AZ102" s="668"/>
      <c r="BA102" s="668"/>
      <c r="BB102" s="668"/>
      <c r="BC102" s="668"/>
      <c r="BD102" s="668"/>
      <c r="BE102" s="668"/>
      <c r="BF102" s="668"/>
      <c r="BG102" s="668"/>
      <c r="BH102" s="668"/>
      <c r="BI102" s="668"/>
      <c r="BJ102" s="668"/>
      <c r="BK102" s="668"/>
      <c r="BL102" s="668"/>
      <c r="BM102" s="668"/>
      <c r="BN102" s="668"/>
      <c r="BO102" s="668"/>
      <c r="BP102" s="668"/>
      <c r="BQ102" s="668"/>
    </row>
    <row r="103" spans="1:69">
      <c r="A103" s="668"/>
      <c r="B103" s="668"/>
      <c r="C103" s="668"/>
      <c r="D103" s="668"/>
      <c r="E103" s="668"/>
      <c r="F103" s="668"/>
      <c r="G103" s="668"/>
      <c r="H103" s="668"/>
      <c r="I103" s="668"/>
      <c r="J103" s="668"/>
      <c r="K103" s="668"/>
      <c r="L103" s="668"/>
      <c r="M103" s="668"/>
      <c r="N103" s="668"/>
      <c r="O103" s="668"/>
      <c r="P103" s="668"/>
      <c r="Q103" s="668"/>
      <c r="R103" s="668"/>
      <c r="T103" s="668"/>
      <c r="U103" s="668"/>
      <c r="AZ103" s="668"/>
      <c r="BA103" s="668"/>
      <c r="BB103" s="668"/>
      <c r="BC103" s="668"/>
      <c r="BD103" s="668"/>
      <c r="BE103" s="668"/>
      <c r="BF103" s="668"/>
      <c r="BG103" s="668"/>
      <c r="BH103" s="668"/>
      <c r="BI103" s="668"/>
      <c r="BJ103" s="668"/>
      <c r="BK103" s="668"/>
      <c r="BL103" s="668"/>
      <c r="BM103" s="668"/>
      <c r="BN103" s="668"/>
      <c r="BO103" s="668"/>
      <c r="BP103" s="668"/>
      <c r="BQ103" s="668"/>
    </row>
    <row r="104" spans="1:69">
      <c r="A104" s="668"/>
      <c r="B104" s="668"/>
      <c r="C104" s="668"/>
      <c r="D104" s="668"/>
      <c r="E104" s="668"/>
      <c r="F104" s="668"/>
      <c r="G104" s="668"/>
      <c r="H104" s="668"/>
      <c r="I104" s="668"/>
      <c r="J104" s="668"/>
      <c r="K104" s="668"/>
      <c r="L104" s="668"/>
      <c r="M104" s="668"/>
      <c r="N104" s="668"/>
      <c r="O104" s="668"/>
      <c r="P104" s="668"/>
      <c r="Q104" s="668"/>
      <c r="R104" s="668"/>
      <c r="S104" s="668"/>
      <c r="T104" s="668"/>
      <c r="U104" s="668"/>
      <c r="W104" s="668"/>
      <c r="X104" s="668"/>
      <c r="Y104" s="668"/>
      <c r="Z104" s="678"/>
      <c r="AA104" s="668"/>
      <c r="AB104" s="668"/>
      <c r="AC104" s="668"/>
      <c r="AD104" s="678"/>
      <c r="AE104" s="668"/>
      <c r="AF104" s="668"/>
      <c r="AG104" s="668"/>
      <c r="AH104" s="678"/>
      <c r="AI104" s="668"/>
      <c r="AJ104" s="668"/>
      <c r="AK104" s="668"/>
      <c r="AL104" s="678"/>
      <c r="AM104" s="668"/>
      <c r="AN104" s="668"/>
      <c r="AO104" s="668"/>
      <c r="AP104" s="678"/>
      <c r="AQ104" s="668"/>
      <c r="AR104" s="668"/>
      <c r="AS104" s="668"/>
      <c r="AT104" s="678"/>
      <c r="AU104" s="668"/>
      <c r="AV104" s="668"/>
      <c r="AW104" s="678"/>
      <c r="AX104" s="668"/>
      <c r="AY104" s="683"/>
      <c r="AZ104" s="668"/>
      <c r="BA104" s="668"/>
      <c r="BB104" s="668"/>
      <c r="BC104" s="668"/>
      <c r="BD104" s="668"/>
      <c r="BE104" s="668"/>
      <c r="BF104" s="668"/>
      <c r="BG104" s="668"/>
      <c r="BH104" s="668"/>
      <c r="BI104" s="668"/>
      <c r="BJ104" s="668"/>
      <c r="BK104" s="668"/>
      <c r="BL104" s="668"/>
      <c r="BM104" s="668"/>
      <c r="BN104" s="668"/>
      <c r="BO104" s="668"/>
      <c r="BP104" s="668"/>
      <c r="BQ104" s="668"/>
    </row>
    <row r="105" spans="1:69">
      <c r="A105" s="668"/>
      <c r="B105" s="668"/>
      <c r="C105" s="668"/>
      <c r="D105" s="668"/>
      <c r="E105" s="668"/>
      <c r="F105" s="668"/>
      <c r="G105" s="668"/>
      <c r="H105" s="668"/>
      <c r="I105" s="668"/>
      <c r="J105" s="668"/>
      <c r="K105" s="668"/>
      <c r="L105" s="668"/>
      <c r="M105" s="668"/>
      <c r="N105" s="668"/>
      <c r="O105" s="668"/>
      <c r="P105" s="668"/>
      <c r="R105" s="668"/>
      <c r="U105" s="668"/>
      <c r="BK105" s="668"/>
      <c r="BL105" s="668"/>
      <c r="BM105" s="668"/>
      <c r="BN105" s="668"/>
      <c r="BO105" s="668"/>
      <c r="BP105" s="668"/>
      <c r="BQ105" s="668"/>
    </row>
    <row r="106" spans="1:69">
      <c r="A106" s="668"/>
      <c r="B106" s="668"/>
      <c r="C106" s="668"/>
      <c r="D106" s="668"/>
      <c r="E106" s="668"/>
      <c r="F106" s="668"/>
      <c r="G106" s="668"/>
      <c r="H106" s="668"/>
      <c r="I106" s="668"/>
      <c r="J106" s="668"/>
      <c r="K106" s="668"/>
      <c r="L106" s="668"/>
      <c r="M106" s="668"/>
      <c r="N106" s="668"/>
      <c r="O106" s="668"/>
      <c r="P106" s="668"/>
      <c r="Q106" s="668"/>
      <c r="R106" s="668"/>
      <c r="T106" s="668"/>
      <c r="U106" s="668"/>
      <c r="AZ106" s="668"/>
      <c r="BA106" s="668"/>
      <c r="BB106" s="668"/>
      <c r="BC106" s="668"/>
      <c r="BD106" s="668"/>
      <c r="BE106" s="668"/>
      <c r="BF106" s="668"/>
      <c r="BG106" s="668"/>
      <c r="BH106" s="668"/>
      <c r="BI106" s="668"/>
      <c r="BJ106" s="668"/>
      <c r="BK106" s="668"/>
      <c r="BL106" s="668"/>
      <c r="BM106" s="668"/>
      <c r="BN106" s="668"/>
      <c r="BO106" s="668"/>
      <c r="BP106" s="668"/>
      <c r="BQ106" s="668"/>
    </row>
    <row r="107" spans="1:69">
      <c r="A107" s="668"/>
      <c r="B107" s="668"/>
      <c r="C107" s="668"/>
      <c r="D107" s="668"/>
      <c r="E107" s="668"/>
      <c r="F107" s="668"/>
      <c r="G107" s="668"/>
      <c r="H107" s="668"/>
      <c r="I107" s="668"/>
      <c r="J107" s="668"/>
      <c r="K107" s="668"/>
      <c r="L107" s="668"/>
      <c r="M107" s="668"/>
      <c r="N107" s="668"/>
      <c r="O107" s="668"/>
      <c r="P107" s="668"/>
      <c r="Q107" s="668"/>
      <c r="R107" s="668"/>
      <c r="T107" s="668"/>
      <c r="U107" s="668"/>
      <c r="AZ107" s="668"/>
      <c r="BA107" s="668"/>
      <c r="BB107" s="668"/>
      <c r="BC107" s="668"/>
      <c r="BD107" s="668"/>
      <c r="BE107" s="668"/>
      <c r="BF107" s="668"/>
      <c r="BG107" s="668"/>
      <c r="BH107" s="668"/>
      <c r="BI107" s="668"/>
      <c r="BJ107" s="668"/>
      <c r="BK107" s="668"/>
      <c r="BL107" s="668"/>
      <c r="BM107" s="668"/>
      <c r="BN107" s="668"/>
      <c r="BO107" s="668"/>
      <c r="BP107" s="668"/>
      <c r="BQ107" s="668"/>
    </row>
    <row r="108" spans="1:69">
      <c r="A108" s="668"/>
      <c r="B108" s="668"/>
      <c r="C108" s="668"/>
      <c r="D108" s="668"/>
      <c r="E108" s="668"/>
      <c r="F108" s="668"/>
      <c r="G108" s="668"/>
      <c r="H108" s="668"/>
      <c r="I108" s="668"/>
      <c r="J108" s="668"/>
      <c r="K108" s="668"/>
      <c r="L108" s="668"/>
      <c r="M108" s="668"/>
      <c r="N108" s="668"/>
      <c r="O108" s="668"/>
      <c r="P108" s="668"/>
      <c r="Q108" s="668"/>
      <c r="R108" s="668"/>
      <c r="S108" s="668"/>
      <c r="T108" s="668"/>
      <c r="U108" s="668"/>
      <c r="W108" s="668"/>
      <c r="X108" s="668"/>
      <c r="Y108" s="668"/>
      <c r="Z108" s="678"/>
      <c r="AA108" s="668"/>
      <c r="AB108" s="668"/>
      <c r="AC108" s="668"/>
      <c r="AD108" s="678"/>
      <c r="AE108" s="668"/>
      <c r="AF108" s="668"/>
      <c r="AG108" s="668"/>
      <c r="AH108" s="678"/>
      <c r="AI108" s="668"/>
      <c r="AJ108" s="668"/>
      <c r="AK108" s="668"/>
      <c r="AL108" s="678"/>
      <c r="AM108" s="668"/>
      <c r="AN108" s="668"/>
      <c r="AO108" s="668"/>
      <c r="AP108" s="678"/>
      <c r="AQ108" s="668"/>
      <c r="AR108" s="668"/>
      <c r="AS108" s="668"/>
      <c r="AT108" s="678"/>
      <c r="AU108" s="668"/>
      <c r="AV108" s="668"/>
      <c r="AW108" s="678"/>
      <c r="AX108" s="668"/>
      <c r="AY108" s="683"/>
      <c r="AZ108" s="668"/>
      <c r="BA108" s="668"/>
      <c r="BB108" s="668"/>
      <c r="BC108" s="668"/>
      <c r="BD108" s="668"/>
      <c r="BE108" s="668"/>
      <c r="BF108" s="668"/>
      <c r="BG108" s="668"/>
      <c r="BH108" s="668"/>
      <c r="BI108" s="668"/>
      <c r="BJ108" s="668"/>
      <c r="BK108" s="668"/>
      <c r="BL108" s="668"/>
      <c r="BM108" s="668"/>
      <c r="BN108" s="668"/>
      <c r="BO108" s="668"/>
      <c r="BP108" s="668"/>
      <c r="BQ108" s="668"/>
    </row>
    <row r="109" spans="1:69">
      <c r="A109" s="668"/>
      <c r="B109" s="668"/>
      <c r="C109" s="668"/>
      <c r="D109" s="668"/>
      <c r="E109" s="668"/>
      <c r="F109" s="668"/>
      <c r="G109" s="668"/>
      <c r="H109" s="668"/>
      <c r="I109" s="668"/>
      <c r="J109" s="668"/>
      <c r="K109" s="668"/>
      <c r="L109" s="668"/>
      <c r="M109" s="668"/>
      <c r="N109" s="668"/>
      <c r="O109" s="668"/>
      <c r="P109" s="668"/>
      <c r="Q109" s="668"/>
      <c r="R109" s="668"/>
      <c r="T109" s="668"/>
      <c r="U109" s="668"/>
      <c r="AZ109" s="668"/>
      <c r="BA109" s="668"/>
      <c r="BB109" s="668"/>
      <c r="BC109" s="668"/>
      <c r="BD109" s="668"/>
      <c r="BE109" s="668"/>
      <c r="BF109" s="668"/>
      <c r="BG109" s="668"/>
      <c r="BH109" s="668"/>
      <c r="BI109" s="668"/>
      <c r="BJ109" s="668"/>
      <c r="BK109" s="668"/>
      <c r="BL109" s="668"/>
      <c r="BM109" s="668"/>
      <c r="BN109" s="668"/>
      <c r="BO109" s="668"/>
      <c r="BP109" s="668"/>
      <c r="BQ109" s="668"/>
    </row>
    <row r="110" spans="1:69">
      <c r="A110" s="668"/>
      <c r="B110" s="668"/>
      <c r="C110" s="668"/>
      <c r="D110" s="668"/>
      <c r="E110" s="668"/>
      <c r="F110" s="668"/>
      <c r="G110" s="668"/>
      <c r="H110" s="668"/>
      <c r="I110" s="668"/>
      <c r="J110" s="668"/>
      <c r="K110" s="668"/>
      <c r="L110" s="668"/>
      <c r="M110" s="668"/>
      <c r="N110" s="668"/>
      <c r="O110" s="668"/>
      <c r="P110" s="668"/>
      <c r="Q110" s="668"/>
      <c r="R110" s="668"/>
      <c r="T110" s="668"/>
      <c r="U110" s="668"/>
      <c r="AZ110" s="668"/>
      <c r="BA110" s="668"/>
      <c r="BB110" s="668"/>
      <c r="BC110" s="668"/>
      <c r="BD110" s="668"/>
      <c r="BE110" s="668"/>
      <c r="BF110" s="668"/>
      <c r="BG110" s="668"/>
      <c r="BH110" s="668"/>
      <c r="BI110" s="668"/>
      <c r="BJ110" s="668"/>
      <c r="BK110" s="668"/>
      <c r="BL110" s="668"/>
      <c r="BM110" s="668"/>
      <c r="BN110" s="668"/>
      <c r="BO110" s="668"/>
      <c r="BP110" s="668"/>
      <c r="BQ110" s="668"/>
    </row>
    <row r="111" spans="1:69">
      <c r="A111" s="668"/>
      <c r="B111" s="668"/>
      <c r="C111" s="668"/>
      <c r="D111" s="668"/>
      <c r="E111" s="668"/>
      <c r="F111" s="668"/>
      <c r="G111" s="668"/>
      <c r="H111" s="668"/>
      <c r="I111" s="668"/>
      <c r="J111" s="668"/>
      <c r="K111" s="668"/>
      <c r="L111" s="668"/>
      <c r="M111" s="668"/>
      <c r="N111" s="668"/>
      <c r="O111" s="668"/>
      <c r="P111" s="668"/>
      <c r="Q111" s="668"/>
      <c r="R111" s="668"/>
      <c r="T111" s="668"/>
      <c r="U111" s="668"/>
      <c r="AZ111" s="668"/>
      <c r="BA111" s="668"/>
      <c r="BB111" s="668"/>
      <c r="BC111" s="668"/>
      <c r="BD111" s="668"/>
      <c r="BE111" s="668"/>
      <c r="BF111" s="668"/>
      <c r="BG111" s="668"/>
      <c r="BH111" s="668"/>
      <c r="BI111" s="668"/>
      <c r="BJ111" s="668"/>
      <c r="BK111" s="668"/>
      <c r="BL111" s="668"/>
      <c r="BM111" s="668"/>
      <c r="BN111" s="668"/>
      <c r="BO111" s="668"/>
      <c r="BP111" s="668"/>
      <c r="BQ111" s="668"/>
    </row>
    <row r="112" spans="1:69">
      <c r="A112" s="668"/>
      <c r="B112" s="668"/>
      <c r="C112" s="668"/>
      <c r="D112" s="668"/>
      <c r="E112" s="668"/>
      <c r="F112" s="668"/>
      <c r="G112" s="668"/>
      <c r="H112" s="668"/>
      <c r="I112" s="668"/>
      <c r="J112" s="668"/>
      <c r="K112" s="668"/>
      <c r="L112" s="668"/>
      <c r="M112" s="668"/>
      <c r="N112" s="668"/>
      <c r="O112" s="668"/>
      <c r="P112" s="668"/>
      <c r="R112" s="668"/>
      <c r="U112" s="668"/>
      <c r="BK112" s="668"/>
      <c r="BL112" s="668"/>
      <c r="BM112" s="668"/>
      <c r="BN112" s="668"/>
      <c r="BO112" s="668"/>
      <c r="BP112" s="668"/>
      <c r="BQ112" s="668"/>
    </row>
    <row r="113" spans="1:69">
      <c r="A113" s="668"/>
      <c r="B113" s="668"/>
      <c r="C113" s="668"/>
      <c r="D113" s="668"/>
      <c r="E113" s="668"/>
      <c r="F113" s="668"/>
      <c r="G113" s="668"/>
      <c r="H113" s="668"/>
      <c r="I113" s="668"/>
      <c r="J113" s="668"/>
      <c r="K113" s="668"/>
      <c r="L113" s="668"/>
      <c r="M113" s="668"/>
      <c r="N113" s="668"/>
      <c r="O113" s="668"/>
      <c r="P113" s="668"/>
      <c r="Q113" s="668"/>
      <c r="R113" s="668"/>
      <c r="T113" s="668"/>
      <c r="U113" s="668"/>
      <c r="AZ113" s="668"/>
      <c r="BA113" s="668"/>
      <c r="BB113" s="668"/>
      <c r="BC113" s="668"/>
      <c r="BD113" s="668"/>
      <c r="BE113" s="668"/>
      <c r="BF113" s="668"/>
      <c r="BG113" s="668"/>
      <c r="BH113" s="668"/>
      <c r="BI113" s="668"/>
      <c r="BJ113" s="668"/>
      <c r="BK113" s="668"/>
      <c r="BL113" s="668"/>
      <c r="BM113" s="668"/>
      <c r="BN113" s="668"/>
      <c r="BO113" s="668"/>
      <c r="BP113" s="668"/>
      <c r="BQ113" s="668"/>
    </row>
    <row r="114" spans="1:69">
      <c r="A114" s="668"/>
      <c r="B114" s="668"/>
      <c r="C114" s="668"/>
      <c r="D114" s="668"/>
      <c r="E114" s="668"/>
      <c r="F114" s="668"/>
      <c r="G114" s="668"/>
      <c r="H114" s="668"/>
      <c r="I114" s="668"/>
      <c r="J114" s="668"/>
      <c r="K114" s="668"/>
      <c r="L114" s="668"/>
      <c r="M114" s="668"/>
      <c r="N114" s="668"/>
      <c r="O114" s="668"/>
      <c r="P114" s="668"/>
      <c r="R114" s="668"/>
      <c r="U114" s="668"/>
      <c r="BK114" s="668"/>
      <c r="BL114" s="668"/>
      <c r="BM114" s="668"/>
      <c r="BN114" s="668"/>
      <c r="BO114" s="668"/>
      <c r="BP114" s="668"/>
      <c r="BQ114" s="668"/>
    </row>
    <row r="115" spans="1:69">
      <c r="A115" s="668"/>
      <c r="B115" s="668"/>
      <c r="C115" s="668"/>
      <c r="D115" s="668"/>
      <c r="E115" s="668"/>
      <c r="F115" s="668"/>
      <c r="G115" s="668"/>
      <c r="H115" s="668"/>
      <c r="I115" s="668"/>
      <c r="J115" s="668"/>
      <c r="K115" s="668"/>
      <c r="L115" s="668"/>
      <c r="M115" s="668"/>
      <c r="N115" s="668"/>
      <c r="O115" s="668"/>
      <c r="P115" s="668"/>
      <c r="Q115" s="668"/>
      <c r="R115" s="668"/>
      <c r="T115" s="668"/>
      <c r="U115" s="668"/>
      <c r="AZ115" s="668"/>
      <c r="BA115" s="668"/>
      <c r="BB115" s="668"/>
      <c r="BC115" s="668"/>
      <c r="BD115" s="668"/>
      <c r="BE115" s="668"/>
      <c r="BF115" s="668"/>
      <c r="BG115" s="668"/>
      <c r="BH115" s="668"/>
      <c r="BI115" s="668"/>
      <c r="BJ115" s="668"/>
      <c r="BK115" s="668"/>
      <c r="BL115" s="668"/>
      <c r="BM115" s="668"/>
      <c r="BN115" s="668"/>
      <c r="BO115" s="668"/>
      <c r="BP115" s="668"/>
      <c r="BQ115" s="668"/>
    </row>
    <row r="116" spans="1:69">
      <c r="A116" s="668"/>
      <c r="B116" s="668"/>
      <c r="C116" s="668"/>
      <c r="D116" s="668"/>
      <c r="E116" s="668"/>
      <c r="F116" s="668"/>
      <c r="G116" s="668"/>
      <c r="H116" s="668"/>
      <c r="I116" s="668"/>
      <c r="J116" s="668"/>
      <c r="K116" s="668"/>
      <c r="L116" s="668"/>
      <c r="M116" s="668"/>
      <c r="N116" s="668"/>
      <c r="O116" s="668"/>
      <c r="P116" s="668"/>
      <c r="Q116" s="668"/>
      <c r="R116" s="668"/>
      <c r="T116" s="668"/>
      <c r="U116" s="668"/>
      <c r="AZ116" s="668"/>
      <c r="BA116" s="668"/>
      <c r="BB116" s="668"/>
      <c r="BC116" s="668"/>
      <c r="BD116" s="668"/>
      <c r="BE116" s="668"/>
      <c r="BF116" s="668"/>
      <c r="BG116" s="668"/>
      <c r="BH116" s="668"/>
      <c r="BI116" s="668"/>
      <c r="BJ116" s="668"/>
      <c r="BK116" s="668"/>
      <c r="BL116" s="668"/>
      <c r="BM116" s="668"/>
      <c r="BN116" s="668"/>
      <c r="BO116" s="668"/>
      <c r="BP116" s="668"/>
      <c r="BQ116" s="668"/>
    </row>
    <row r="117" spans="1:69">
      <c r="A117" s="668"/>
      <c r="B117" s="668"/>
      <c r="C117" s="668"/>
      <c r="D117" s="668"/>
      <c r="E117" s="668"/>
      <c r="F117" s="668"/>
      <c r="G117" s="668"/>
      <c r="H117" s="668"/>
      <c r="I117" s="668"/>
      <c r="J117" s="668"/>
      <c r="K117" s="668"/>
      <c r="L117" s="668"/>
      <c r="M117" s="668"/>
      <c r="N117" s="668"/>
      <c r="O117" s="668"/>
      <c r="P117" s="668"/>
      <c r="Q117" s="668"/>
      <c r="R117" s="668"/>
      <c r="T117" s="668"/>
      <c r="U117" s="668"/>
      <c r="AZ117" s="668"/>
      <c r="BA117" s="668"/>
      <c r="BB117" s="668"/>
      <c r="BC117" s="668"/>
      <c r="BD117" s="668"/>
      <c r="BE117" s="668"/>
      <c r="BF117" s="668"/>
      <c r="BG117" s="668"/>
      <c r="BH117" s="668"/>
      <c r="BI117" s="668"/>
      <c r="BJ117" s="668"/>
      <c r="BK117" s="668"/>
      <c r="BL117" s="668"/>
      <c r="BM117" s="668"/>
      <c r="BN117" s="668"/>
      <c r="BO117" s="668"/>
      <c r="BP117" s="668"/>
      <c r="BQ117" s="668"/>
    </row>
    <row r="118" spans="1:69">
      <c r="A118" s="668"/>
      <c r="B118" s="668"/>
      <c r="C118" s="668"/>
      <c r="D118" s="668"/>
      <c r="E118" s="668"/>
      <c r="F118" s="668"/>
      <c r="G118" s="668"/>
      <c r="H118" s="668"/>
      <c r="I118" s="668"/>
      <c r="J118" s="668"/>
      <c r="K118" s="668"/>
      <c r="L118" s="668"/>
      <c r="M118" s="668"/>
      <c r="N118" s="668"/>
      <c r="O118" s="668"/>
      <c r="P118" s="668"/>
      <c r="Q118" s="668"/>
      <c r="R118" s="668"/>
      <c r="T118" s="668"/>
      <c r="U118" s="668"/>
      <c r="AZ118" s="668"/>
      <c r="BA118" s="668"/>
      <c r="BB118" s="668"/>
      <c r="BC118" s="668"/>
      <c r="BD118" s="668"/>
      <c r="BE118" s="668"/>
      <c r="BF118" s="668"/>
      <c r="BG118" s="668"/>
      <c r="BH118" s="668"/>
      <c r="BI118" s="668"/>
      <c r="BJ118" s="668"/>
      <c r="BK118" s="668"/>
      <c r="BL118" s="668"/>
      <c r="BM118" s="668"/>
      <c r="BN118" s="668"/>
      <c r="BO118" s="668"/>
      <c r="BP118" s="668"/>
      <c r="BQ118" s="668"/>
    </row>
    <row r="119" spans="1:69">
      <c r="A119" s="668"/>
      <c r="B119" s="668"/>
      <c r="C119" s="668"/>
      <c r="D119" s="668"/>
      <c r="E119" s="668"/>
      <c r="F119" s="668"/>
      <c r="G119" s="668"/>
      <c r="H119" s="668"/>
      <c r="I119" s="668"/>
      <c r="J119" s="668"/>
      <c r="K119" s="668"/>
      <c r="L119" s="668"/>
      <c r="M119" s="668"/>
      <c r="N119" s="668"/>
      <c r="O119" s="668"/>
      <c r="P119" s="668"/>
      <c r="Q119" s="668"/>
      <c r="R119" s="668"/>
      <c r="T119" s="668"/>
      <c r="U119" s="668"/>
      <c r="AZ119" s="668"/>
      <c r="BA119" s="668"/>
      <c r="BB119" s="668"/>
      <c r="BC119" s="668"/>
      <c r="BD119" s="668"/>
      <c r="BE119" s="668"/>
      <c r="BF119" s="668"/>
      <c r="BG119" s="668"/>
      <c r="BH119" s="668"/>
      <c r="BI119" s="668"/>
      <c r="BJ119" s="668"/>
      <c r="BK119" s="668"/>
      <c r="BL119" s="668"/>
      <c r="BM119" s="668"/>
      <c r="BN119" s="668"/>
      <c r="BO119" s="668"/>
      <c r="BP119" s="668"/>
      <c r="BQ119" s="668"/>
    </row>
    <row r="120" spans="1:69">
      <c r="A120" s="668"/>
      <c r="B120" s="668"/>
      <c r="C120" s="668"/>
      <c r="D120" s="668"/>
      <c r="E120" s="668"/>
      <c r="F120" s="668"/>
      <c r="G120" s="668"/>
      <c r="H120" s="668"/>
      <c r="I120" s="668"/>
      <c r="J120" s="668"/>
      <c r="K120" s="668"/>
      <c r="L120" s="668"/>
      <c r="M120" s="668"/>
      <c r="N120" s="668"/>
      <c r="O120" s="668"/>
      <c r="P120" s="668"/>
      <c r="Q120" s="668"/>
      <c r="R120" s="668"/>
      <c r="S120" s="668"/>
      <c r="T120" s="668"/>
      <c r="U120" s="668"/>
      <c r="W120" s="668"/>
      <c r="X120" s="668"/>
      <c r="Y120" s="668"/>
      <c r="Z120" s="678"/>
      <c r="AA120" s="668"/>
      <c r="AB120" s="668"/>
      <c r="AC120" s="668"/>
      <c r="AD120" s="678"/>
      <c r="AE120" s="668"/>
      <c r="AF120" s="668"/>
      <c r="AG120" s="668"/>
      <c r="AH120" s="678"/>
      <c r="AI120" s="668"/>
      <c r="AJ120" s="668"/>
      <c r="AK120" s="668"/>
      <c r="AL120" s="678"/>
      <c r="AM120" s="668"/>
      <c r="AN120" s="668"/>
      <c r="AO120" s="668"/>
      <c r="AP120" s="678"/>
      <c r="AQ120" s="668"/>
      <c r="AR120" s="668"/>
      <c r="AS120" s="668"/>
      <c r="AT120" s="678"/>
      <c r="AU120" s="668"/>
      <c r="AV120" s="668"/>
      <c r="AW120" s="678"/>
      <c r="AX120" s="668"/>
      <c r="AY120" s="683"/>
      <c r="AZ120" s="668"/>
      <c r="BA120" s="668"/>
      <c r="BB120" s="668"/>
      <c r="BC120" s="668"/>
      <c r="BD120" s="668"/>
      <c r="BE120" s="668"/>
      <c r="BF120" s="668"/>
      <c r="BG120" s="668"/>
      <c r="BH120" s="668"/>
      <c r="BI120" s="668"/>
      <c r="BJ120" s="668"/>
      <c r="BK120" s="668"/>
      <c r="BL120" s="668"/>
      <c r="BM120" s="668"/>
      <c r="BN120" s="668"/>
      <c r="BO120" s="668"/>
      <c r="BP120" s="668"/>
      <c r="BQ120" s="668"/>
    </row>
    <row r="121" spans="1:69">
      <c r="A121" s="668"/>
      <c r="B121" s="668"/>
      <c r="C121" s="668"/>
      <c r="D121" s="668"/>
      <c r="E121" s="668"/>
      <c r="F121" s="668"/>
      <c r="G121" s="668"/>
      <c r="H121" s="668"/>
      <c r="I121" s="668"/>
      <c r="J121" s="668"/>
      <c r="K121" s="668"/>
      <c r="L121" s="668"/>
      <c r="M121" s="668"/>
      <c r="N121" s="668"/>
      <c r="O121" s="668"/>
      <c r="P121" s="668"/>
      <c r="Q121" s="668"/>
      <c r="R121" s="668"/>
      <c r="T121" s="668"/>
      <c r="U121" s="668"/>
      <c r="AZ121" s="668"/>
      <c r="BA121" s="668"/>
      <c r="BB121" s="668"/>
      <c r="BC121" s="668"/>
      <c r="BD121" s="668"/>
      <c r="BE121" s="668"/>
      <c r="BF121" s="668"/>
      <c r="BG121" s="668"/>
      <c r="BH121" s="668"/>
      <c r="BI121" s="668"/>
      <c r="BJ121" s="668"/>
      <c r="BK121" s="668"/>
      <c r="BL121" s="668"/>
      <c r="BM121" s="668"/>
      <c r="BN121" s="668"/>
      <c r="BO121" s="668"/>
      <c r="BP121" s="668"/>
      <c r="BQ121" s="668"/>
    </row>
    <row r="122" spans="1:69">
      <c r="A122" s="668"/>
      <c r="B122" s="668"/>
      <c r="C122" s="668"/>
      <c r="D122" s="668"/>
      <c r="E122" s="668"/>
      <c r="F122" s="668"/>
      <c r="G122" s="668"/>
      <c r="H122" s="668"/>
      <c r="I122" s="668"/>
      <c r="J122" s="668"/>
      <c r="K122" s="668"/>
      <c r="L122" s="668"/>
      <c r="M122" s="668"/>
      <c r="N122" s="668"/>
      <c r="O122" s="668"/>
      <c r="P122" s="668"/>
      <c r="Q122" s="668"/>
      <c r="R122" s="668"/>
      <c r="T122" s="668"/>
      <c r="U122" s="668"/>
      <c r="AZ122" s="668"/>
      <c r="BA122" s="668"/>
      <c r="BB122" s="668"/>
      <c r="BC122" s="668"/>
      <c r="BD122" s="668"/>
      <c r="BE122" s="668"/>
      <c r="BF122" s="668"/>
      <c r="BG122" s="668"/>
      <c r="BH122" s="668"/>
      <c r="BI122" s="668"/>
      <c r="BJ122" s="668"/>
      <c r="BK122" s="668"/>
      <c r="BL122" s="668"/>
      <c r="BM122" s="668"/>
      <c r="BN122" s="668"/>
      <c r="BO122" s="668"/>
      <c r="BP122" s="668"/>
      <c r="BQ122" s="668"/>
    </row>
    <row r="123" spans="1:69">
      <c r="A123" s="668"/>
      <c r="B123" s="668"/>
      <c r="C123" s="668"/>
      <c r="D123" s="668"/>
      <c r="E123" s="668"/>
      <c r="F123" s="668"/>
      <c r="G123" s="668"/>
      <c r="H123" s="668"/>
      <c r="I123" s="668"/>
      <c r="J123" s="668"/>
      <c r="K123" s="668"/>
      <c r="L123" s="668"/>
      <c r="M123" s="668"/>
      <c r="N123" s="668"/>
      <c r="O123" s="668"/>
      <c r="P123" s="668"/>
      <c r="Q123" s="668"/>
      <c r="R123" s="668"/>
      <c r="T123" s="668"/>
      <c r="U123" s="668"/>
      <c r="V123" s="668"/>
      <c r="AZ123" s="668"/>
      <c r="BA123" s="668"/>
      <c r="BB123" s="668"/>
      <c r="BC123" s="668"/>
      <c r="BD123" s="668"/>
      <c r="BE123" s="668"/>
      <c r="BF123" s="668"/>
      <c r="BG123" s="668"/>
      <c r="BH123" s="668"/>
      <c r="BI123" s="668"/>
      <c r="BJ123" s="668"/>
      <c r="BK123" s="668"/>
      <c r="BL123" s="668"/>
      <c r="BM123" s="668"/>
      <c r="BN123" s="668"/>
      <c r="BO123" s="668"/>
      <c r="BP123" s="668"/>
      <c r="BQ123" s="668"/>
    </row>
    <row r="124" spans="1:69">
      <c r="A124" s="668"/>
      <c r="B124" s="668"/>
      <c r="C124" s="668"/>
      <c r="D124" s="668"/>
      <c r="E124" s="668"/>
      <c r="F124" s="668"/>
      <c r="G124" s="668"/>
      <c r="H124" s="668"/>
      <c r="I124" s="668"/>
      <c r="J124" s="668"/>
      <c r="K124" s="668"/>
      <c r="L124" s="668"/>
      <c r="M124" s="668"/>
      <c r="N124" s="668"/>
      <c r="O124" s="668"/>
      <c r="P124" s="668"/>
      <c r="Q124" s="668"/>
      <c r="R124" s="668"/>
      <c r="T124" s="668"/>
      <c r="U124" s="668"/>
      <c r="W124" s="668"/>
      <c r="X124" s="668"/>
      <c r="Y124" s="668"/>
      <c r="Z124" s="678"/>
      <c r="AA124" s="668"/>
      <c r="AB124" s="668"/>
      <c r="AC124" s="668"/>
      <c r="AD124" s="678"/>
      <c r="AE124" s="668"/>
      <c r="AF124" s="668"/>
      <c r="AG124" s="668"/>
      <c r="AH124" s="678"/>
      <c r="AI124" s="668"/>
      <c r="AJ124" s="668"/>
      <c r="AK124" s="668"/>
      <c r="AL124" s="678"/>
      <c r="AM124" s="668"/>
      <c r="AN124" s="668"/>
      <c r="AO124" s="668"/>
      <c r="AP124" s="678"/>
      <c r="AQ124" s="668"/>
      <c r="AR124" s="668"/>
      <c r="AS124" s="668"/>
      <c r="AT124" s="678"/>
      <c r="AU124" s="668"/>
      <c r="AV124" s="668"/>
      <c r="AW124" s="678"/>
      <c r="AX124" s="668"/>
      <c r="AY124" s="683"/>
      <c r="AZ124" s="668"/>
      <c r="BA124" s="668"/>
      <c r="BB124" s="668"/>
      <c r="BC124" s="668"/>
      <c r="BD124" s="668"/>
      <c r="BE124" s="668"/>
      <c r="BF124" s="668"/>
      <c r="BG124" s="668"/>
      <c r="BH124" s="668"/>
      <c r="BI124" s="668"/>
      <c r="BJ124" s="668"/>
      <c r="BK124" s="668"/>
      <c r="BL124" s="668"/>
      <c r="BM124" s="668"/>
      <c r="BN124" s="668"/>
      <c r="BO124" s="668"/>
      <c r="BP124" s="668"/>
      <c r="BQ124" s="668"/>
    </row>
    <row r="125" spans="1:69">
      <c r="A125" s="668"/>
      <c r="B125" s="668"/>
      <c r="C125" s="668"/>
      <c r="D125" s="668"/>
      <c r="E125" s="668"/>
      <c r="F125" s="668"/>
      <c r="G125" s="668"/>
      <c r="H125" s="668"/>
      <c r="I125" s="668"/>
      <c r="J125" s="668"/>
      <c r="K125" s="668"/>
      <c r="L125" s="668"/>
      <c r="M125" s="668"/>
      <c r="N125" s="668"/>
      <c r="O125" s="668"/>
      <c r="P125" s="668"/>
      <c r="Q125" s="668"/>
      <c r="R125" s="668"/>
      <c r="T125" s="668"/>
      <c r="U125" s="668"/>
      <c r="AZ125" s="668"/>
      <c r="BA125" s="668"/>
      <c r="BB125" s="668"/>
      <c r="BC125" s="668"/>
      <c r="BD125" s="668"/>
      <c r="BE125" s="668"/>
      <c r="BF125" s="668"/>
      <c r="BG125" s="668"/>
      <c r="BH125" s="668"/>
      <c r="BI125" s="668"/>
      <c r="BJ125" s="668"/>
      <c r="BK125" s="668"/>
      <c r="BL125" s="668"/>
      <c r="BM125" s="668"/>
      <c r="BN125" s="668"/>
      <c r="BO125" s="668"/>
      <c r="BP125" s="668"/>
      <c r="BQ125" s="668"/>
    </row>
    <row r="126" spans="1:69">
      <c r="A126" s="668"/>
      <c r="B126" s="668"/>
      <c r="C126" s="668"/>
      <c r="D126" s="668"/>
      <c r="E126" s="668"/>
      <c r="F126" s="668"/>
      <c r="G126" s="668"/>
      <c r="H126" s="668"/>
      <c r="I126" s="668"/>
      <c r="J126" s="668"/>
      <c r="K126" s="668"/>
      <c r="L126" s="668"/>
      <c r="M126" s="668"/>
      <c r="N126" s="668"/>
      <c r="O126" s="668"/>
      <c r="P126" s="668"/>
      <c r="Q126" s="668"/>
      <c r="R126" s="668"/>
      <c r="T126" s="668"/>
      <c r="U126" s="668"/>
      <c r="W126" s="668"/>
      <c r="X126" s="668"/>
      <c r="Y126" s="668"/>
      <c r="Z126" s="678"/>
      <c r="AA126" s="668"/>
      <c r="AB126" s="668"/>
      <c r="AC126" s="668"/>
      <c r="AD126" s="678"/>
      <c r="AE126" s="668"/>
      <c r="AF126" s="668"/>
      <c r="AG126" s="668"/>
      <c r="AH126" s="678"/>
      <c r="AI126" s="668"/>
      <c r="AJ126" s="668"/>
      <c r="AK126" s="668"/>
      <c r="AL126" s="678"/>
      <c r="AM126" s="668"/>
      <c r="AN126" s="668"/>
      <c r="AO126" s="668"/>
      <c r="AP126" s="678"/>
      <c r="AQ126" s="668"/>
      <c r="AR126" s="668"/>
      <c r="AS126" s="668"/>
      <c r="AT126" s="678"/>
      <c r="AU126" s="668"/>
      <c r="AV126" s="668"/>
      <c r="AW126" s="678"/>
      <c r="AX126" s="668"/>
      <c r="AY126" s="683"/>
      <c r="AZ126" s="668"/>
      <c r="BA126" s="668"/>
      <c r="BB126" s="668"/>
      <c r="BC126" s="668"/>
      <c r="BD126" s="668"/>
      <c r="BE126" s="668"/>
      <c r="BF126" s="668"/>
      <c r="BG126" s="668"/>
      <c r="BH126" s="668"/>
      <c r="BI126" s="668"/>
      <c r="BJ126" s="668"/>
      <c r="BK126" s="668"/>
      <c r="BL126" s="668"/>
      <c r="BM126" s="668"/>
      <c r="BN126" s="668"/>
      <c r="BO126" s="668"/>
      <c r="BP126" s="668"/>
      <c r="BQ126" s="668"/>
    </row>
    <row r="127" spans="1:69">
      <c r="A127" s="668"/>
      <c r="B127" s="668"/>
      <c r="C127" s="668"/>
      <c r="D127" s="668"/>
      <c r="E127" s="668"/>
      <c r="F127" s="668"/>
      <c r="G127" s="668"/>
      <c r="H127" s="668"/>
      <c r="I127" s="668"/>
      <c r="J127" s="668"/>
      <c r="K127" s="668"/>
      <c r="L127" s="668"/>
      <c r="M127" s="668"/>
      <c r="N127" s="668"/>
      <c r="O127" s="668"/>
      <c r="P127" s="668"/>
      <c r="Q127" s="668"/>
      <c r="R127" s="668"/>
      <c r="T127" s="668"/>
      <c r="U127" s="668"/>
      <c r="AZ127" s="668"/>
      <c r="BA127" s="668"/>
      <c r="BB127" s="668"/>
      <c r="BC127" s="668"/>
      <c r="BD127" s="668"/>
      <c r="BE127" s="668"/>
      <c r="BF127" s="668"/>
      <c r="BG127" s="668"/>
      <c r="BH127" s="668"/>
      <c r="BI127" s="668"/>
      <c r="BJ127" s="668"/>
      <c r="BK127" s="668"/>
      <c r="BL127" s="668"/>
      <c r="BM127" s="668"/>
      <c r="BN127" s="668"/>
      <c r="BO127" s="668"/>
      <c r="BP127" s="668"/>
      <c r="BQ127" s="668"/>
    </row>
    <row r="128" spans="1:69">
      <c r="A128" s="668"/>
      <c r="B128" s="668"/>
      <c r="C128" s="668"/>
      <c r="D128" s="668"/>
      <c r="E128" s="668"/>
      <c r="F128" s="668"/>
      <c r="G128" s="668"/>
      <c r="H128" s="668"/>
      <c r="I128" s="668"/>
      <c r="J128" s="668"/>
      <c r="K128" s="668"/>
      <c r="L128" s="668"/>
      <c r="M128" s="668"/>
      <c r="N128" s="668"/>
      <c r="O128" s="668"/>
      <c r="P128" s="668"/>
      <c r="Q128" s="668"/>
      <c r="R128" s="668"/>
      <c r="T128" s="668"/>
      <c r="U128" s="668"/>
      <c r="AZ128" s="668"/>
      <c r="BA128" s="668"/>
      <c r="BB128" s="668"/>
      <c r="BC128" s="668"/>
      <c r="BD128" s="668"/>
      <c r="BE128" s="668"/>
      <c r="BF128" s="668"/>
      <c r="BG128" s="668"/>
      <c r="BH128" s="668"/>
      <c r="BI128" s="668"/>
      <c r="BJ128" s="668"/>
      <c r="BK128" s="668"/>
      <c r="BL128" s="668"/>
      <c r="BM128" s="668"/>
      <c r="BN128" s="668"/>
      <c r="BO128" s="668"/>
      <c r="BP128" s="668"/>
      <c r="BQ128" s="668"/>
    </row>
    <row r="129" spans="1:69">
      <c r="A129" s="668"/>
      <c r="B129" s="668"/>
      <c r="C129" s="668"/>
      <c r="D129" s="668"/>
      <c r="E129" s="668"/>
      <c r="F129" s="668"/>
      <c r="G129" s="668"/>
      <c r="H129" s="668"/>
      <c r="I129" s="668"/>
      <c r="J129" s="668"/>
      <c r="K129" s="668"/>
      <c r="L129" s="668"/>
      <c r="M129" s="668"/>
      <c r="N129" s="668"/>
      <c r="O129" s="668"/>
      <c r="P129" s="668"/>
      <c r="Q129" s="668"/>
      <c r="R129" s="668"/>
      <c r="T129" s="668"/>
      <c r="U129" s="668"/>
      <c r="AZ129" s="668"/>
      <c r="BA129" s="668"/>
      <c r="BB129" s="668"/>
      <c r="BC129" s="668"/>
      <c r="BD129" s="668"/>
      <c r="BE129" s="668"/>
      <c r="BF129" s="668"/>
      <c r="BG129" s="668"/>
      <c r="BH129" s="668"/>
      <c r="BI129" s="668"/>
      <c r="BJ129" s="668"/>
      <c r="BK129" s="668"/>
      <c r="BL129" s="668"/>
      <c r="BM129" s="668"/>
      <c r="BN129" s="668"/>
      <c r="BO129" s="668"/>
      <c r="BP129" s="668"/>
      <c r="BQ129" s="668"/>
    </row>
    <row r="130" spans="1:69">
      <c r="A130" s="668"/>
      <c r="B130" s="668"/>
      <c r="C130" s="668"/>
      <c r="D130" s="668"/>
      <c r="E130" s="668"/>
      <c r="F130" s="668"/>
      <c r="G130" s="668"/>
      <c r="H130" s="668"/>
      <c r="I130" s="668"/>
      <c r="J130" s="668"/>
      <c r="K130" s="668"/>
      <c r="L130" s="668"/>
      <c r="M130" s="668"/>
      <c r="N130" s="668"/>
      <c r="O130" s="668"/>
      <c r="P130" s="668"/>
      <c r="Q130" s="668"/>
      <c r="R130" s="668"/>
      <c r="T130" s="668"/>
      <c r="U130" s="668"/>
      <c r="AZ130" s="668"/>
      <c r="BA130" s="668"/>
      <c r="BB130" s="668"/>
      <c r="BC130" s="668"/>
      <c r="BD130" s="668"/>
      <c r="BE130" s="668"/>
      <c r="BF130" s="668"/>
      <c r="BG130" s="668"/>
      <c r="BH130" s="668"/>
      <c r="BI130" s="668"/>
      <c r="BJ130" s="668"/>
      <c r="BK130" s="668"/>
      <c r="BL130" s="668"/>
      <c r="BM130" s="668"/>
      <c r="BN130" s="668"/>
      <c r="BO130" s="668"/>
      <c r="BP130" s="668"/>
      <c r="BQ130" s="668"/>
    </row>
    <row r="131" spans="1:69">
      <c r="A131" s="668"/>
      <c r="B131" s="668"/>
      <c r="C131" s="668"/>
      <c r="D131" s="668"/>
      <c r="E131" s="668"/>
      <c r="F131" s="668"/>
      <c r="G131" s="668"/>
      <c r="H131" s="668"/>
      <c r="I131" s="668"/>
      <c r="J131" s="668"/>
      <c r="K131" s="668"/>
      <c r="L131" s="668"/>
      <c r="M131" s="668"/>
      <c r="N131" s="668"/>
      <c r="O131" s="668"/>
      <c r="P131" s="668"/>
      <c r="Q131" s="668"/>
      <c r="R131" s="668"/>
      <c r="T131" s="668"/>
      <c r="U131" s="668"/>
      <c r="AZ131" s="668"/>
      <c r="BA131" s="668"/>
      <c r="BB131" s="668"/>
      <c r="BC131" s="668"/>
      <c r="BD131" s="668"/>
      <c r="BE131" s="668"/>
      <c r="BF131" s="668"/>
      <c r="BG131" s="668"/>
      <c r="BH131" s="668"/>
      <c r="BI131" s="668"/>
      <c r="BJ131" s="668"/>
      <c r="BK131" s="668"/>
      <c r="BL131" s="668"/>
      <c r="BM131" s="668"/>
      <c r="BN131" s="668"/>
      <c r="BO131" s="668"/>
      <c r="BP131" s="668"/>
      <c r="BQ131" s="668"/>
    </row>
    <row r="132" spans="1:69">
      <c r="A132" s="668"/>
      <c r="B132" s="668"/>
      <c r="C132" s="668"/>
      <c r="D132" s="668"/>
      <c r="E132" s="668"/>
      <c r="F132" s="668"/>
      <c r="G132" s="668"/>
      <c r="H132" s="668"/>
      <c r="I132" s="668"/>
      <c r="J132" s="668"/>
      <c r="K132" s="668"/>
      <c r="L132" s="668"/>
      <c r="M132" s="668"/>
      <c r="N132" s="668"/>
      <c r="O132" s="668"/>
      <c r="P132" s="668"/>
      <c r="Q132" s="668"/>
      <c r="R132" s="668"/>
      <c r="T132" s="668"/>
      <c r="U132" s="668"/>
      <c r="W132" s="668"/>
      <c r="X132" s="668"/>
      <c r="Y132" s="668"/>
      <c r="Z132" s="678"/>
      <c r="AA132" s="668"/>
      <c r="AB132" s="668"/>
      <c r="AC132" s="668"/>
      <c r="AD132" s="678"/>
      <c r="AE132" s="668"/>
      <c r="AF132" s="668"/>
      <c r="AG132" s="668"/>
      <c r="AH132" s="678"/>
      <c r="AI132" s="668"/>
      <c r="AJ132" s="668"/>
      <c r="AK132" s="668"/>
      <c r="AL132" s="678"/>
      <c r="AM132" s="668"/>
      <c r="AN132" s="668"/>
      <c r="AO132" s="668"/>
      <c r="AP132" s="678"/>
      <c r="AQ132" s="668"/>
      <c r="AR132" s="668"/>
      <c r="AS132" s="668"/>
      <c r="AT132" s="678"/>
      <c r="AU132" s="668"/>
      <c r="AV132" s="668"/>
      <c r="AW132" s="678"/>
      <c r="AX132" s="668"/>
      <c r="AY132" s="683"/>
      <c r="AZ132" s="668"/>
      <c r="BA132" s="668"/>
      <c r="BB132" s="668"/>
      <c r="BC132" s="668"/>
      <c r="BD132" s="668"/>
      <c r="BE132" s="668"/>
      <c r="BF132" s="668"/>
      <c r="BG132" s="668"/>
      <c r="BH132" s="668"/>
      <c r="BI132" s="668"/>
      <c r="BJ132" s="668"/>
      <c r="BK132" s="668"/>
      <c r="BL132" s="668"/>
      <c r="BM132" s="668"/>
      <c r="BN132" s="668"/>
      <c r="BO132" s="668"/>
      <c r="BP132" s="668"/>
      <c r="BQ132" s="668"/>
    </row>
    <row r="133" spans="1:69">
      <c r="A133" s="668"/>
      <c r="B133" s="668"/>
      <c r="C133" s="668"/>
      <c r="D133" s="668"/>
      <c r="E133" s="668"/>
      <c r="F133" s="668"/>
      <c r="G133" s="668"/>
      <c r="H133" s="668"/>
      <c r="I133" s="668"/>
      <c r="J133" s="668"/>
      <c r="K133" s="668"/>
      <c r="L133" s="668"/>
      <c r="M133" s="668"/>
      <c r="N133" s="668"/>
      <c r="O133" s="668"/>
      <c r="P133" s="668"/>
      <c r="Q133" s="668"/>
      <c r="R133" s="668"/>
      <c r="T133" s="668"/>
      <c r="U133" s="668"/>
      <c r="AZ133" s="668"/>
      <c r="BA133" s="668"/>
      <c r="BB133" s="668"/>
      <c r="BC133" s="668"/>
      <c r="BD133" s="668"/>
      <c r="BE133" s="668"/>
      <c r="BF133" s="668"/>
      <c r="BG133" s="668"/>
      <c r="BH133" s="668"/>
      <c r="BI133" s="668"/>
      <c r="BJ133" s="668"/>
      <c r="BK133" s="668"/>
      <c r="BL133" s="668"/>
      <c r="BM133" s="668"/>
      <c r="BN133" s="668"/>
      <c r="BO133" s="668"/>
      <c r="BP133" s="668"/>
      <c r="BQ133" s="668"/>
    </row>
    <row r="134" spans="1:69">
      <c r="A134" s="668"/>
      <c r="B134" s="668"/>
      <c r="C134" s="668"/>
      <c r="D134" s="668"/>
      <c r="E134" s="668"/>
      <c r="F134" s="668"/>
      <c r="G134" s="668"/>
      <c r="H134" s="668"/>
      <c r="I134" s="668"/>
      <c r="J134" s="668"/>
      <c r="K134" s="668"/>
      <c r="L134" s="668"/>
      <c r="M134" s="668"/>
      <c r="N134" s="668"/>
      <c r="O134" s="668"/>
      <c r="P134" s="668"/>
      <c r="Q134" s="668"/>
      <c r="R134" s="668"/>
      <c r="T134" s="668"/>
      <c r="U134" s="668"/>
      <c r="V134" s="668"/>
      <c r="AZ134" s="668"/>
      <c r="BA134" s="668"/>
      <c r="BB134" s="668"/>
      <c r="BC134" s="668"/>
      <c r="BD134" s="668"/>
      <c r="BE134" s="668"/>
      <c r="BF134" s="668"/>
      <c r="BG134" s="668"/>
      <c r="BH134" s="668"/>
      <c r="BI134" s="668"/>
      <c r="BJ134" s="668"/>
      <c r="BK134" s="668"/>
      <c r="BL134" s="668"/>
      <c r="BM134" s="668"/>
      <c r="BN134" s="668"/>
      <c r="BO134" s="668"/>
      <c r="BP134" s="668"/>
      <c r="BQ134" s="668"/>
    </row>
    <row r="135" spans="1:69">
      <c r="A135" s="668"/>
      <c r="B135" s="668"/>
      <c r="C135" s="668"/>
      <c r="D135" s="668"/>
      <c r="E135" s="668"/>
      <c r="F135" s="668"/>
      <c r="G135" s="668"/>
      <c r="H135" s="668"/>
      <c r="I135" s="668"/>
      <c r="J135" s="668"/>
      <c r="K135" s="668"/>
      <c r="L135" s="668"/>
      <c r="M135" s="668"/>
      <c r="N135" s="668"/>
      <c r="O135" s="668"/>
      <c r="P135" s="668"/>
      <c r="Q135" s="668"/>
      <c r="R135" s="668"/>
      <c r="S135" s="668"/>
      <c r="T135" s="668"/>
      <c r="U135" s="668"/>
      <c r="W135" s="668"/>
      <c r="X135" s="668"/>
      <c r="Y135" s="668"/>
      <c r="Z135" s="678"/>
      <c r="AA135" s="668"/>
      <c r="AB135" s="668"/>
      <c r="AC135" s="668"/>
      <c r="AD135" s="678"/>
      <c r="AE135" s="668"/>
      <c r="AF135" s="668"/>
      <c r="AG135" s="668"/>
      <c r="AH135" s="678"/>
      <c r="AI135" s="668"/>
      <c r="AJ135" s="668"/>
      <c r="AK135" s="668"/>
      <c r="AL135" s="678"/>
      <c r="AM135" s="668"/>
      <c r="AN135" s="668"/>
      <c r="AO135" s="668"/>
      <c r="AP135" s="678"/>
      <c r="AQ135" s="668"/>
      <c r="AR135" s="668"/>
      <c r="AS135" s="668"/>
      <c r="AT135" s="678"/>
      <c r="AU135" s="668"/>
      <c r="AV135" s="668"/>
      <c r="AW135" s="678"/>
      <c r="AX135" s="668"/>
      <c r="AY135" s="683"/>
      <c r="AZ135" s="668"/>
      <c r="BA135" s="668"/>
      <c r="BB135" s="668"/>
      <c r="BC135" s="668"/>
      <c r="BD135" s="668"/>
      <c r="BE135" s="668"/>
      <c r="BF135" s="668"/>
      <c r="BG135" s="668"/>
      <c r="BH135" s="668"/>
      <c r="BI135" s="668"/>
      <c r="BJ135" s="668"/>
      <c r="BK135" s="668"/>
      <c r="BL135" s="668"/>
      <c r="BM135" s="668"/>
      <c r="BN135" s="668"/>
      <c r="BO135" s="668"/>
      <c r="BP135" s="668"/>
      <c r="BQ135" s="668"/>
    </row>
    <row r="136" spans="1:69">
      <c r="A136" s="668"/>
      <c r="B136" s="668"/>
      <c r="C136" s="668"/>
      <c r="D136" s="668"/>
      <c r="E136" s="668"/>
      <c r="F136" s="668"/>
      <c r="G136" s="668"/>
      <c r="H136" s="668"/>
      <c r="I136" s="668"/>
      <c r="J136" s="668"/>
      <c r="K136" s="668"/>
      <c r="L136" s="668"/>
      <c r="M136" s="668"/>
      <c r="N136" s="668"/>
      <c r="O136" s="668"/>
      <c r="P136" s="668"/>
      <c r="Q136" s="668"/>
      <c r="R136" s="668"/>
      <c r="T136" s="668"/>
      <c r="U136" s="668"/>
      <c r="AZ136" s="668"/>
      <c r="BA136" s="668"/>
      <c r="BB136" s="668"/>
      <c r="BC136" s="668"/>
      <c r="BD136" s="668"/>
      <c r="BE136" s="668"/>
      <c r="BF136" s="668"/>
      <c r="BG136" s="668"/>
      <c r="BH136" s="668"/>
      <c r="BI136" s="668"/>
      <c r="BJ136" s="668"/>
      <c r="BK136" s="668"/>
      <c r="BL136" s="668"/>
      <c r="BM136" s="668"/>
      <c r="BN136" s="668"/>
      <c r="BO136" s="668"/>
      <c r="BP136" s="668"/>
      <c r="BQ136" s="668"/>
    </row>
    <row r="137" spans="1:69">
      <c r="A137" s="668"/>
      <c r="B137" s="668"/>
      <c r="C137" s="668"/>
      <c r="D137" s="668"/>
      <c r="E137" s="668"/>
      <c r="F137" s="668"/>
      <c r="G137" s="668"/>
      <c r="H137" s="668"/>
      <c r="I137" s="668"/>
      <c r="J137" s="668"/>
      <c r="K137" s="668"/>
      <c r="L137" s="668"/>
      <c r="M137" s="668"/>
      <c r="N137" s="668"/>
      <c r="O137" s="668"/>
      <c r="P137" s="668"/>
      <c r="Q137" s="668"/>
      <c r="R137" s="668"/>
      <c r="T137" s="668"/>
      <c r="U137" s="668"/>
      <c r="AZ137" s="668"/>
      <c r="BA137" s="668"/>
      <c r="BB137" s="668"/>
      <c r="BC137" s="668"/>
      <c r="BD137" s="668"/>
      <c r="BE137" s="668"/>
      <c r="BF137" s="668"/>
      <c r="BG137" s="668"/>
      <c r="BH137" s="668"/>
      <c r="BI137" s="668"/>
      <c r="BJ137" s="668"/>
      <c r="BK137" s="668"/>
      <c r="BL137" s="668"/>
      <c r="BM137" s="668"/>
      <c r="BN137" s="668"/>
      <c r="BO137" s="668"/>
      <c r="BP137" s="668"/>
      <c r="BQ137" s="668"/>
    </row>
    <row r="138" spans="1:69">
      <c r="A138" s="668"/>
      <c r="B138" s="668"/>
      <c r="C138" s="668"/>
      <c r="D138" s="668"/>
      <c r="E138" s="668"/>
      <c r="F138" s="668"/>
      <c r="G138" s="668"/>
      <c r="H138" s="668"/>
      <c r="I138" s="668"/>
      <c r="J138" s="668"/>
      <c r="K138" s="668"/>
      <c r="L138" s="668"/>
      <c r="M138" s="668"/>
      <c r="N138" s="668"/>
      <c r="O138" s="668"/>
      <c r="P138" s="668"/>
      <c r="Q138" s="668"/>
      <c r="R138" s="668"/>
      <c r="T138" s="668"/>
      <c r="U138" s="668"/>
      <c r="AZ138" s="668"/>
      <c r="BA138" s="668"/>
      <c r="BB138" s="668"/>
      <c r="BC138" s="668"/>
      <c r="BD138" s="668"/>
      <c r="BK138" s="668"/>
      <c r="BL138" s="668"/>
      <c r="BM138" s="668"/>
      <c r="BN138" s="668"/>
      <c r="BO138" s="668"/>
      <c r="BP138" s="668"/>
      <c r="BQ138" s="668"/>
    </row>
    <row r="139" spans="1:69">
      <c r="A139" s="668"/>
      <c r="B139" s="668"/>
      <c r="C139" s="668"/>
      <c r="D139" s="668"/>
      <c r="E139" s="668"/>
      <c r="F139" s="668"/>
      <c r="G139" s="668"/>
      <c r="H139" s="668"/>
      <c r="I139" s="668"/>
      <c r="J139" s="668"/>
      <c r="K139" s="668"/>
      <c r="L139" s="668"/>
      <c r="M139" s="668"/>
      <c r="N139" s="668"/>
      <c r="O139" s="668"/>
      <c r="P139" s="668"/>
      <c r="Q139" s="668"/>
      <c r="R139" s="668"/>
      <c r="T139" s="668"/>
      <c r="U139" s="668"/>
      <c r="AZ139" s="668"/>
      <c r="BA139" s="668"/>
      <c r="BB139" s="668"/>
      <c r="BC139" s="668"/>
      <c r="BD139" s="668"/>
      <c r="BE139" s="668"/>
      <c r="BF139" s="668"/>
      <c r="BG139" s="668"/>
      <c r="BH139" s="668"/>
      <c r="BI139" s="668"/>
      <c r="BJ139" s="668"/>
      <c r="BK139" s="668"/>
      <c r="BL139" s="668"/>
      <c r="BM139" s="668"/>
      <c r="BN139" s="668"/>
      <c r="BO139" s="668"/>
      <c r="BP139" s="668"/>
      <c r="BQ139" s="668"/>
    </row>
    <row r="140" spans="1:69">
      <c r="A140" s="668"/>
      <c r="B140" s="668"/>
      <c r="C140" s="668"/>
      <c r="D140" s="668"/>
      <c r="E140" s="668"/>
      <c r="F140" s="668"/>
      <c r="G140" s="668"/>
      <c r="H140" s="668"/>
      <c r="I140" s="668"/>
      <c r="J140" s="668"/>
      <c r="K140" s="668"/>
      <c r="L140" s="668"/>
      <c r="M140" s="668"/>
      <c r="N140" s="668"/>
      <c r="O140" s="668"/>
      <c r="P140" s="668"/>
      <c r="Q140" s="668"/>
      <c r="R140" s="668"/>
      <c r="T140" s="668"/>
      <c r="U140" s="668"/>
      <c r="AZ140" s="668"/>
      <c r="BA140" s="668"/>
      <c r="BB140" s="668"/>
      <c r="BC140" s="668"/>
      <c r="BD140" s="668"/>
      <c r="BE140" s="668"/>
      <c r="BF140" s="668"/>
      <c r="BG140" s="668"/>
      <c r="BH140" s="668"/>
      <c r="BI140" s="668"/>
      <c r="BJ140" s="668"/>
      <c r="BK140" s="668"/>
      <c r="BL140" s="668"/>
      <c r="BM140" s="668"/>
      <c r="BN140" s="668"/>
      <c r="BO140" s="668"/>
      <c r="BP140" s="668"/>
      <c r="BQ140" s="668"/>
    </row>
    <row r="141" spans="1:69">
      <c r="A141" s="668"/>
      <c r="B141" s="668"/>
      <c r="C141" s="668"/>
      <c r="D141" s="668"/>
      <c r="E141" s="668"/>
      <c r="F141" s="668"/>
      <c r="G141" s="668"/>
      <c r="H141" s="668"/>
      <c r="I141" s="668"/>
      <c r="J141" s="668"/>
      <c r="K141" s="668"/>
      <c r="L141" s="668"/>
      <c r="M141" s="668"/>
      <c r="N141" s="668"/>
      <c r="O141" s="668"/>
      <c r="P141" s="668"/>
      <c r="Q141" s="668"/>
      <c r="R141" s="668"/>
      <c r="T141" s="668"/>
      <c r="U141" s="668"/>
      <c r="AZ141" s="668"/>
      <c r="BA141" s="668"/>
      <c r="BB141" s="668"/>
      <c r="BC141" s="668"/>
      <c r="BD141" s="668"/>
      <c r="BE141" s="668"/>
      <c r="BF141" s="668"/>
      <c r="BG141" s="668"/>
      <c r="BH141" s="668"/>
      <c r="BI141" s="668"/>
      <c r="BJ141" s="668"/>
      <c r="BK141" s="668"/>
      <c r="BL141" s="668"/>
      <c r="BM141" s="668"/>
      <c r="BN141" s="668"/>
      <c r="BO141" s="668"/>
      <c r="BP141" s="668"/>
      <c r="BQ141" s="668"/>
    </row>
    <row r="142" spans="1:69">
      <c r="A142" s="668"/>
      <c r="B142" s="668"/>
      <c r="C142" s="668"/>
      <c r="D142" s="668"/>
      <c r="E142" s="668"/>
      <c r="F142" s="668"/>
      <c r="G142" s="668"/>
      <c r="H142" s="668"/>
      <c r="I142" s="668"/>
      <c r="J142" s="668"/>
      <c r="K142" s="668"/>
      <c r="L142" s="668"/>
      <c r="M142" s="668"/>
      <c r="N142" s="668"/>
      <c r="O142" s="668"/>
      <c r="P142" s="668"/>
      <c r="Q142" s="668"/>
      <c r="R142" s="668"/>
      <c r="T142" s="668"/>
      <c r="U142" s="668"/>
      <c r="AZ142" s="668"/>
      <c r="BA142" s="668"/>
      <c r="BB142" s="668"/>
      <c r="BC142" s="668"/>
      <c r="BD142" s="668"/>
      <c r="BE142" s="668"/>
      <c r="BF142" s="668"/>
      <c r="BG142" s="668"/>
      <c r="BH142" s="668"/>
      <c r="BI142" s="668"/>
      <c r="BJ142" s="668"/>
      <c r="BK142" s="668"/>
      <c r="BL142" s="668"/>
      <c r="BM142" s="668"/>
      <c r="BN142" s="668"/>
      <c r="BO142" s="668"/>
      <c r="BP142" s="668"/>
      <c r="BQ142" s="668"/>
    </row>
    <row r="143" spans="1:69">
      <c r="A143" s="668"/>
      <c r="B143" s="668"/>
      <c r="C143" s="668"/>
      <c r="D143" s="668"/>
      <c r="E143" s="668"/>
      <c r="F143" s="668"/>
      <c r="G143" s="668"/>
      <c r="H143" s="668"/>
      <c r="I143" s="668"/>
      <c r="J143" s="668"/>
      <c r="K143" s="668"/>
      <c r="L143" s="668"/>
      <c r="M143" s="668"/>
      <c r="N143" s="668"/>
      <c r="O143" s="668"/>
      <c r="P143" s="668"/>
      <c r="Q143" s="668"/>
      <c r="R143" s="668"/>
      <c r="T143" s="668"/>
      <c r="U143" s="668"/>
      <c r="AZ143" s="668"/>
      <c r="BA143" s="668"/>
      <c r="BB143" s="668"/>
      <c r="BC143" s="668"/>
      <c r="BD143" s="668"/>
      <c r="BE143" s="668"/>
      <c r="BF143" s="668"/>
      <c r="BG143" s="668"/>
      <c r="BH143" s="668"/>
      <c r="BI143" s="668"/>
      <c r="BK143" s="668"/>
      <c r="BL143" s="668"/>
      <c r="BM143" s="668"/>
      <c r="BN143" s="668"/>
      <c r="BO143" s="668"/>
      <c r="BP143" s="668"/>
      <c r="BQ143" s="668"/>
    </row>
    <row r="144" spans="1:69">
      <c r="A144" s="668"/>
      <c r="B144" s="668"/>
      <c r="C144" s="668"/>
      <c r="D144" s="668"/>
      <c r="E144" s="668"/>
      <c r="F144" s="668"/>
      <c r="G144" s="668"/>
      <c r="H144" s="668"/>
      <c r="I144" s="668"/>
      <c r="J144" s="668"/>
      <c r="K144" s="668"/>
      <c r="L144" s="668"/>
      <c r="M144" s="668"/>
      <c r="N144" s="668"/>
      <c r="O144" s="668"/>
      <c r="P144" s="668"/>
      <c r="Q144" s="668"/>
      <c r="R144" s="668"/>
      <c r="T144" s="668"/>
      <c r="U144" s="668"/>
      <c r="AZ144" s="668"/>
      <c r="BA144" s="668"/>
      <c r="BB144" s="668"/>
      <c r="BC144" s="668"/>
      <c r="BD144" s="668"/>
      <c r="BE144" s="668"/>
      <c r="BF144" s="668"/>
      <c r="BG144" s="668"/>
      <c r="BH144" s="668"/>
      <c r="BK144" s="668"/>
      <c r="BL144" s="668"/>
      <c r="BM144" s="668"/>
      <c r="BN144" s="668"/>
      <c r="BO144" s="668"/>
      <c r="BP144" s="668"/>
      <c r="BQ144" s="668"/>
    </row>
    <row r="145" spans="1:69">
      <c r="A145" s="668"/>
      <c r="B145" s="668"/>
      <c r="C145" s="668"/>
      <c r="D145" s="668"/>
      <c r="E145" s="668"/>
      <c r="F145" s="668"/>
      <c r="G145" s="668"/>
      <c r="H145" s="668"/>
      <c r="I145" s="668"/>
      <c r="J145" s="668"/>
      <c r="K145" s="668"/>
      <c r="L145" s="668"/>
      <c r="M145" s="668"/>
      <c r="N145" s="668"/>
      <c r="O145" s="668"/>
      <c r="P145" s="668"/>
      <c r="Q145" s="668"/>
      <c r="R145" s="668"/>
      <c r="T145" s="668"/>
      <c r="U145" s="668"/>
      <c r="W145" s="668"/>
      <c r="X145" s="668"/>
      <c r="Y145" s="668"/>
      <c r="Z145" s="678"/>
      <c r="AA145" s="668"/>
      <c r="AB145" s="668"/>
      <c r="AC145" s="668"/>
      <c r="AD145" s="678"/>
      <c r="AE145" s="668"/>
      <c r="AF145" s="668"/>
      <c r="AG145" s="668"/>
      <c r="AH145" s="678"/>
      <c r="AI145" s="668"/>
      <c r="AJ145" s="668"/>
      <c r="AK145" s="668"/>
      <c r="AL145" s="678"/>
      <c r="AM145" s="668"/>
      <c r="AN145" s="668"/>
      <c r="AO145" s="668"/>
      <c r="AP145" s="678"/>
      <c r="AQ145" s="668"/>
      <c r="AR145" s="668"/>
      <c r="AS145" s="668"/>
      <c r="AT145" s="678"/>
      <c r="AU145" s="668"/>
      <c r="AV145" s="668"/>
      <c r="AW145" s="678"/>
      <c r="AX145" s="668"/>
      <c r="AY145" s="683"/>
      <c r="AZ145" s="668"/>
      <c r="BA145" s="668"/>
      <c r="BB145" s="668"/>
      <c r="BC145" s="668"/>
      <c r="BD145" s="668"/>
      <c r="BE145" s="668"/>
      <c r="BF145" s="668"/>
      <c r="BK145" s="668"/>
      <c r="BL145" s="668"/>
      <c r="BM145" s="668"/>
      <c r="BN145" s="668"/>
      <c r="BO145" s="668"/>
      <c r="BP145" s="668"/>
      <c r="BQ145" s="668"/>
    </row>
    <row r="146" spans="1:69">
      <c r="A146" s="668"/>
      <c r="B146" s="668"/>
      <c r="C146" s="668"/>
      <c r="D146" s="668"/>
      <c r="E146" s="668"/>
      <c r="F146" s="668"/>
      <c r="G146" s="668"/>
      <c r="H146" s="668"/>
      <c r="I146" s="668"/>
      <c r="J146" s="668"/>
      <c r="K146" s="668"/>
      <c r="L146" s="668"/>
      <c r="M146" s="668"/>
      <c r="N146" s="668"/>
      <c r="O146" s="668"/>
      <c r="P146" s="668"/>
      <c r="Q146" s="668"/>
      <c r="R146" s="668"/>
      <c r="T146" s="668"/>
      <c r="U146" s="668"/>
      <c r="AZ146" s="668"/>
      <c r="BA146" s="668"/>
      <c r="BB146" s="668"/>
      <c r="BC146" s="668"/>
      <c r="BD146" s="668"/>
      <c r="BE146" s="668"/>
      <c r="BK146" s="668"/>
      <c r="BL146" s="668"/>
      <c r="BM146" s="668"/>
      <c r="BN146" s="668"/>
      <c r="BO146" s="668"/>
      <c r="BP146" s="668"/>
      <c r="BQ146" s="668"/>
    </row>
    <row r="147" spans="1:69">
      <c r="A147" s="668"/>
      <c r="B147" s="668"/>
      <c r="C147" s="668"/>
      <c r="D147" s="668"/>
      <c r="E147" s="668"/>
      <c r="F147" s="668"/>
      <c r="G147" s="668"/>
      <c r="H147" s="668"/>
      <c r="I147" s="668"/>
      <c r="J147" s="668"/>
      <c r="K147" s="668"/>
      <c r="L147" s="668"/>
      <c r="M147" s="668"/>
      <c r="N147" s="668"/>
      <c r="O147" s="668"/>
      <c r="P147" s="668"/>
      <c r="Q147" s="668"/>
      <c r="R147" s="668"/>
      <c r="T147" s="668"/>
      <c r="U147" s="668"/>
      <c r="AZ147" s="668"/>
      <c r="BA147" s="668"/>
      <c r="BB147" s="668"/>
      <c r="BC147" s="668"/>
      <c r="BD147" s="668"/>
      <c r="BK147" s="668"/>
      <c r="BL147" s="668"/>
      <c r="BM147" s="668"/>
      <c r="BN147" s="668"/>
      <c r="BO147" s="668"/>
      <c r="BP147" s="668"/>
      <c r="BQ147" s="668"/>
    </row>
    <row r="148" spans="1:69">
      <c r="A148" s="668"/>
      <c r="B148" s="668"/>
      <c r="C148" s="668"/>
      <c r="D148" s="668"/>
      <c r="E148" s="668"/>
      <c r="F148" s="668"/>
      <c r="G148" s="668"/>
      <c r="H148" s="668"/>
      <c r="I148" s="668"/>
      <c r="J148" s="668"/>
      <c r="K148" s="668"/>
      <c r="L148" s="668"/>
      <c r="M148" s="668"/>
      <c r="N148" s="668"/>
      <c r="O148" s="668"/>
      <c r="P148" s="668"/>
      <c r="Q148" s="668"/>
      <c r="R148" s="668"/>
      <c r="T148" s="668"/>
      <c r="U148" s="668"/>
      <c r="AZ148" s="668"/>
      <c r="BA148" s="668"/>
      <c r="BB148" s="668"/>
      <c r="BK148" s="668"/>
      <c r="BL148" s="668"/>
      <c r="BM148" s="668"/>
      <c r="BN148" s="668"/>
      <c r="BO148" s="668"/>
      <c r="BP148" s="668"/>
      <c r="BQ148" s="668"/>
    </row>
    <row r="149" spans="1:69">
      <c r="A149" s="668"/>
      <c r="B149" s="668"/>
      <c r="C149" s="668"/>
      <c r="D149" s="668"/>
      <c r="E149" s="668"/>
      <c r="F149" s="668"/>
      <c r="G149" s="668"/>
      <c r="H149" s="668"/>
      <c r="I149" s="668"/>
      <c r="J149" s="668"/>
      <c r="K149" s="668"/>
      <c r="L149" s="668"/>
      <c r="M149" s="668"/>
      <c r="N149" s="668"/>
      <c r="O149" s="668"/>
      <c r="P149" s="668"/>
      <c r="Q149" s="668"/>
      <c r="R149" s="668"/>
      <c r="T149" s="668"/>
      <c r="U149" s="668"/>
      <c r="AZ149" s="668"/>
      <c r="BA149" s="668"/>
      <c r="BB149" s="668"/>
      <c r="BC149" s="668"/>
      <c r="BK149" s="668"/>
      <c r="BL149" s="668"/>
      <c r="BM149" s="668"/>
      <c r="BN149" s="668"/>
      <c r="BO149" s="668"/>
      <c r="BP149" s="668"/>
      <c r="BQ149" s="668"/>
    </row>
    <row r="150" spans="1:69">
      <c r="A150" s="668"/>
      <c r="B150" s="668"/>
      <c r="C150" s="668"/>
      <c r="D150" s="668"/>
      <c r="E150" s="668"/>
      <c r="F150" s="668"/>
      <c r="G150" s="668"/>
      <c r="H150" s="668"/>
      <c r="I150" s="668"/>
      <c r="J150" s="668"/>
      <c r="K150" s="668"/>
      <c r="L150" s="668"/>
      <c r="M150" s="668"/>
      <c r="N150" s="668"/>
      <c r="O150" s="668"/>
      <c r="P150" s="668"/>
      <c r="Q150" s="668"/>
      <c r="R150" s="668"/>
      <c r="T150" s="668"/>
      <c r="U150" s="668"/>
      <c r="AZ150" s="668"/>
      <c r="BA150" s="668"/>
      <c r="BK150" s="668"/>
      <c r="BL150" s="668"/>
      <c r="BM150" s="668"/>
      <c r="BN150" s="668"/>
      <c r="BO150" s="668"/>
      <c r="BP150" s="668"/>
      <c r="BQ150" s="668"/>
    </row>
    <row r="151" spans="1:69">
      <c r="A151" s="668"/>
      <c r="B151" s="668"/>
      <c r="C151" s="668"/>
      <c r="D151" s="668"/>
      <c r="E151" s="668"/>
      <c r="F151" s="668"/>
      <c r="G151" s="668"/>
      <c r="H151" s="668"/>
      <c r="I151" s="668"/>
      <c r="J151" s="668"/>
      <c r="K151" s="668"/>
      <c r="L151" s="668"/>
      <c r="M151" s="668"/>
      <c r="N151" s="668"/>
      <c r="O151" s="668"/>
      <c r="P151" s="668"/>
      <c r="Q151" s="668"/>
      <c r="R151" s="668"/>
      <c r="T151" s="668"/>
      <c r="U151" s="668"/>
      <c r="AZ151" s="668"/>
      <c r="BA151" s="668"/>
      <c r="BK151" s="668"/>
      <c r="BL151" s="668"/>
      <c r="BM151" s="668"/>
      <c r="BN151" s="668"/>
      <c r="BO151" s="668"/>
      <c r="BP151" s="668"/>
      <c r="BQ151" s="668"/>
    </row>
    <row r="152" spans="1:69">
      <c r="A152" s="668"/>
      <c r="B152" s="668"/>
      <c r="C152" s="668"/>
      <c r="D152" s="668"/>
      <c r="E152" s="668"/>
      <c r="F152" s="668"/>
      <c r="G152" s="668"/>
      <c r="H152" s="668"/>
      <c r="I152" s="668"/>
      <c r="J152" s="668"/>
      <c r="K152" s="668"/>
      <c r="L152" s="668"/>
      <c r="M152" s="668"/>
      <c r="N152" s="668"/>
      <c r="O152" s="668"/>
      <c r="P152" s="668"/>
      <c r="Q152" s="668"/>
      <c r="R152" s="668"/>
      <c r="T152" s="668"/>
      <c r="U152" s="668"/>
      <c r="AZ152" s="668"/>
      <c r="BK152" s="668"/>
      <c r="BL152" s="668"/>
      <c r="BM152" s="668"/>
      <c r="BN152" s="668"/>
      <c r="BO152" s="668"/>
      <c r="BP152" s="668"/>
      <c r="BQ152" s="668"/>
    </row>
    <row r="153" spans="1:69">
      <c r="A153" s="668"/>
      <c r="B153" s="668"/>
      <c r="C153" s="668"/>
      <c r="D153" s="668"/>
      <c r="E153" s="668"/>
      <c r="F153" s="668"/>
      <c r="G153" s="668"/>
      <c r="H153" s="668"/>
      <c r="I153" s="668"/>
      <c r="J153" s="668"/>
      <c r="K153" s="668"/>
      <c r="L153" s="668"/>
      <c r="M153" s="668"/>
      <c r="N153" s="668"/>
      <c r="O153" s="668"/>
      <c r="P153" s="668"/>
      <c r="R153" s="668"/>
      <c r="U153" s="668"/>
      <c r="BK153" s="668"/>
      <c r="BL153" s="668"/>
      <c r="BM153" s="668"/>
      <c r="BN153" s="668"/>
      <c r="BO153" s="668"/>
      <c r="BP153" s="668"/>
      <c r="BQ153" s="668"/>
    </row>
    <row r="154" spans="1:69">
      <c r="A154" s="668"/>
      <c r="B154" s="668"/>
      <c r="C154" s="668"/>
      <c r="D154" s="668"/>
      <c r="E154" s="668"/>
      <c r="F154" s="668"/>
      <c r="G154" s="668"/>
      <c r="H154" s="668"/>
      <c r="I154" s="668"/>
      <c r="J154" s="668"/>
      <c r="K154" s="668"/>
      <c r="L154" s="668"/>
      <c r="M154" s="668"/>
      <c r="N154" s="668"/>
      <c r="O154" s="668"/>
      <c r="P154" s="668"/>
      <c r="R154" s="668"/>
      <c r="U154" s="668"/>
      <c r="BK154" s="668"/>
      <c r="BL154" s="668"/>
      <c r="BM154" s="668"/>
      <c r="BN154" s="668"/>
      <c r="BO154" s="668"/>
      <c r="BP154" s="668"/>
      <c r="BQ154" s="668"/>
    </row>
    <row r="155" spans="1:69">
      <c r="A155" s="668"/>
      <c r="B155" s="668"/>
      <c r="C155" s="668"/>
      <c r="D155" s="668"/>
      <c r="E155" s="668"/>
      <c r="F155" s="668"/>
      <c r="G155" s="668"/>
      <c r="H155" s="668"/>
      <c r="I155" s="668"/>
      <c r="J155" s="668"/>
      <c r="K155" s="668"/>
      <c r="L155" s="668"/>
      <c r="M155" s="668"/>
      <c r="N155" s="668"/>
      <c r="O155" s="668"/>
      <c r="P155" s="668"/>
      <c r="Q155" s="668"/>
      <c r="R155" s="668"/>
      <c r="T155" s="668"/>
      <c r="U155" s="668"/>
      <c r="AY155" s="683"/>
      <c r="AZ155" s="668"/>
      <c r="BA155" s="668"/>
      <c r="BB155" s="668"/>
      <c r="BC155" s="668"/>
      <c r="BD155" s="668"/>
      <c r="BE155" s="668"/>
      <c r="BF155" s="668"/>
      <c r="BG155" s="668"/>
      <c r="BH155" s="668"/>
      <c r="BJ155" s="668"/>
      <c r="BK155" s="668"/>
      <c r="BL155" s="668"/>
      <c r="BM155" s="668"/>
      <c r="BN155" s="668"/>
      <c r="BO155" s="668"/>
      <c r="BP155" s="668"/>
      <c r="BQ155" s="668"/>
    </row>
    <row r="156" spans="1:69">
      <c r="A156" s="668"/>
      <c r="B156" s="668"/>
      <c r="C156" s="668"/>
      <c r="D156" s="668"/>
      <c r="E156" s="668"/>
      <c r="F156" s="668"/>
      <c r="G156" s="668"/>
      <c r="H156" s="668"/>
      <c r="I156" s="668"/>
      <c r="J156" s="668"/>
      <c r="K156" s="668"/>
      <c r="L156" s="668"/>
      <c r="M156" s="668"/>
      <c r="N156" s="668"/>
      <c r="O156" s="668"/>
      <c r="P156" s="668"/>
      <c r="Q156" s="668"/>
      <c r="R156" s="668"/>
      <c r="T156" s="668"/>
      <c r="U156" s="668"/>
      <c r="AZ156" s="668"/>
      <c r="BA156" s="668"/>
      <c r="BB156" s="668"/>
      <c r="BC156" s="668"/>
      <c r="BD156" s="668"/>
      <c r="BE156" s="668"/>
      <c r="BF156" s="668"/>
      <c r="BG156" s="668"/>
      <c r="BH156" s="668"/>
      <c r="BI156" s="668"/>
      <c r="BJ156" s="668"/>
      <c r="BK156" s="668"/>
      <c r="BL156" s="668"/>
      <c r="BM156" s="668"/>
      <c r="BN156" s="668"/>
      <c r="BO156" s="668"/>
      <c r="BP156" s="668"/>
      <c r="BQ156" s="668"/>
    </row>
    <row r="157" spans="1:69">
      <c r="A157" s="668"/>
      <c r="B157" s="668"/>
      <c r="C157" s="668"/>
      <c r="D157" s="668"/>
      <c r="E157" s="668"/>
      <c r="F157" s="668"/>
      <c r="G157" s="668"/>
      <c r="H157" s="668"/>
      <c r="I157" s="668"/>
      <c r="J157" s="668"/>
      <c r="K157" s="668"/>
      <c r="L157" s="668"/>
      <c r="M157" s="668"/>
      <c r="N157" s="668"/>
      <c r="O157" s="668"/>
      <c r="P157" s="668"/>
      <c r="Q157" s="668"/>
      <c r="R157" s="668"/>
      <c r="T157" s="668"/>
      <c r="U157" s="668"/>
      <c r="V157" s="668"/>
      <c r="AZ157" s="668"/>
      <c r="BA157" s="668"/>
      <c r="BB157" s="668"/>
      <c r="BC157" s="668"/>
      <c r="BD157" s="668"/>
      <c r="BE157" s="668"/>
      <c r="BF157" s="668"/>
      <c r="BG157" s="668"/>
      <c r="BH157" s="668"/>
      <c r="BI157" s="668"/>
      <c r="BJ157" s="668"/>
      <c r="BK157" s="668"/>
      <c r="BL157" s="668"/>
      <c r="BM157" s="668"/>
      <c r="BN157" s="668"/>
      <c r="BO157" s="668"/>
      <c r="BP157" s="668"/>
      <c r="BQ157" s="668"/>
    </row>
    <row r="158" spans="1:69">
      <c r="A158" s="668"/>
      <c r="B158" s="668"/>
      <c r="C158" s="668"/>
      <c r="D158" s="668"/>
      <c r="E158" s="668"/>
      <c r="F158" s="668"/>
      <c r="G158" s="668"/>
      <c r="H158" s="668"/>
      <c r="I158" s="668"/>
      <c r="J158" s="668"/>
      <c r="K158" s="668"/>
      <c r="L158" s="668"/>
      <c r="M158" s="668"/>
      <c r="N158" s="668"/>
      <c r="O158" s="668"/>
      <c r="P158" s="668"/>
      <c r="Q158" s="668"/>
      <c r="R158" s="668"/>
      <c r="T158" s="668"/>
      <c r="U158" s="668"/>
      <c r="AZ158" s="668"/>
      <c r="BA158" s="668"/>
      <c r="BB158" s="668"/>
      <c r="BC158" s="668"/>
      <c r="BD158" s="668"/>
      <c r="BE158" s="668"/>
      <c r="BF158" s="668"/>
      <c r="BG158" s="668"/>
      <c r="BH158" s="668"/>
      <c r="BI158" s="668"/>
      <c r="BJ158" s="668"/>
      <c r="BK158" s="668"/>
      <c r="BL158" s="668"/>
      <c r="BM158" s="668"/>
      <c r="BN158" s="668"/>
      <c r="BO158" s="668"/>
      <c r="BP158" s="668"/>
      <c r="BQ158" s="668"/>
    </row>
    <row r="159" spans="1:69">
      <c r="A159" s="668"/>
      <c r="B159" s="668"/>
      <c r="C159" s="668"/>
      <c r="D159" s="668"/>
      <c r="E159" s="668"/>
      <c r="F159" s="668"/>
      <c r="G159" s="668"/>
      <c r="H159" s="668"/>
      <c r="I159" s="668"/>
      <c r="J159" s="668"/>
      <c r="K159" s="668"/>
      <c r="L159" s="668"/>
      <c r="M159" s="668"/>
      <c r="N159" s="668"/>
      <c r="O159" s="668"/>
      <c r="P159" s="668"/>
      <c r="Q159" s="668"/>
      <c r="R159" s="668"/>
      <c r="T159" s="668"/>
      <c r="U159" s="668"/>
      <c r="AZ159" s="668"/>
      <c r="BA159" s="668"/>
      <c r="BB159" s="668"/>
      <c r="BC159" s="668"/>
      <c r="BD159" s="668"/>
      <c r="BE159" s="668"/>
      <c r="BF159" s="668"/>
      <c r="BG159" s="668"/>
      <c r="BH159" s="668"/>
      <c r="BI159" s="668"/>
      <c r="BJ159" s="668"/>
      <c r="BK159" s="668"/>
      <c r="BL159" s="668"/>
      <c r="BM159" s="668"/>
      <c r="BN159" s="668"/>
      <c r="BO159" s="668"/>
      <c r="BP159" s="668"/>
      <c r="BQ159" s="668"/>
    </row>
    <row r="160" spans="1:69">
      <c r="A160" s="668"/>
      <c r="B160" s="668"/>
      <c r="C160" s="668"/>
      <c r="D160" s="668"/>
      <c r="E160" s="668"/>
      <c r="F160" s="668"/>
      <c r="G160" s="668"/>
      <c r="H160" s="668"/>
      <c r="I160" s="668"/>
      <c r="J160" s="668"/>
      <c r="K160" s="668"/>
      <c r="L160" s="668"/>
      <c r="M160" s="668"/>
      <c r="N160" s="668"/>
      <c r="O160" s="668"/>
      <c r="P160" s="668"/>
      <c r="Q160" s="668"/>
      <c r="R160" s="668"/>
      <c r="S160" s="668"/>
      <c r="T160" s="668"/>
      <c r="U160" s="668"/>
      <c r="W160" s="668"/>
      <c r="X160" s="668"/>
      <c r="Y160" s="668"/>
      <c r="Z160" s="678"/>
      <c r="AA160" s="668"/>
      <c r="AB160" s="668"/>
      <c r="AC160" s="668"/>
      <c r="AD160" s="678"/>
      <c r="AE160" s="668"/>
      <c r="AF160" s="668"/>
      <c r="AG160" s="668"/>
      <c r="AH160" s="678"/>
      <c r="AI160" s="668"/>
      <c r="AJ160" s="668"/>
      <c r="AK160" s="668"/>
      <c r="AL160" s="678"/>
      <c r="AM160" s="668"/>
      <c r="AN160" s="668"/>
      <c r="AO160" s="668"/>
      <c r="AP160" s="678"/>
      <c r="AQ160" s="668"/>
      <c r="AR160" s="668"/>
      <c r="AS160" s="668"/>
      <c r="AT160" s="678"/>
      <c r="AU160" s="668"/>
      <c r="AV160" s="668"/>
      <c r="AW160" s="678"/>
      <c r="AX160" s="668"/>
      <c r="AY160" s="683"/>
      <c r="AZ160" s="668"/>
      <c r="BA160" s="668"/>
      <c r="BB160" s="668"/>
      <c r="BC160" s="668"/>
      <c r="BD160" s="668"/>
      <c r="BE160" s="668"/>
      <c r="BF160" s="668"/>
      <c r="BG160" s="668"/>
      <c r="BH160" s="668"/>
      <c r="BI160" s="668"/>
      <c r="BJ160" s="668"/>
      <c r="BK160" s="668"/>
      <c r="BL160" s="668"/>
      <c r="BM160" s="668"/>
      <c r="BN160" s="668"/>
      <c r="BO160" s="668"/>
      <c r="BP160" s="668"/>
      <c r="BQ160" s="668"/>
    </row>
    <row r="161" spans="1:69">
      <c r="A161" s="668"/>
      <c r="B161" s="668"/>
      <c r="C161" s="668"/>
      <c r="D161" s="668"/>
      <c r="E161" s="668"/>
      <c r="F161" s="668"/>
      <c r="G161" s="668"/>
      <c r="H161" s="668"/>
      <c r="I161" s="668"/>
      <c r="J161" s="668"/>
      <c r="K161" s="668"/>
      <c r="L161" s="668"/>
      <c r="M161" s="668"/>
      <c r="N161" s="668"/>
      <c r="O161" s="668"/>
      <c r="P161" s="668"/>
      <c r="Q161" s="668"/>
      <c r="R161" s="668"/>
      <c r="T161" s="668"/>
      <c r="U161" s="668"/>
      <c r="AZ161" s="668"/>
      <c r="BA161" s="668"/>
      <c r="BB161" s="668"/>
      <c r="BC161" s="668"/>
      <c r="BD161" s="668"/>
      <c r="BE161" s="668"/>
      <c r="BF161" s="668"/>
      <c r="BG161" s="668"/>
      <c r="BH161" s="668"/>
      <c r="BI161" s="668"/>
      <c r="BJ161" s="668"/>
      <c r="BK161" s="668"/>
      <c r="BL161" s="668"/>
      <c r="BM161" s="668"/>
      <c r="BN161" s="668"/>
      <c r="BO161" s="668"/>
      <c r="BP161" s="668"/>
      <c r="BQ161" s="668"/>
    </row>
    <row r="162" spans="1:69">
      <c r="A162" s="668"/>
      <c r="B162" s="668"/>
      <c r="C162" s="668"/>
      <c r="D162" s="668"/>
      <c r="E162" s="668"/>
      <c r="F162" s="668"/>
      <c r="G162" s="668"/>
      <c r="H162" s="668"/>
      <c r="I162" s="668"/>
      <c r="J162" s="668"/>
      <c r="K162" s="668"/>
      <c r="L162" s="668"/>
      <c r="M162" s="668"/>
      <c r="N162" s="668"/>
      <c r="O162" s="668"/>
      <c r="P162" s="668"/>
      <c r="Q162" s="668"/>
      <c r="R162" s="668"/>
      <c r="T162" s="668"/>
      <c r="U162" s="668"/>
      <c r="AZ162" s="668"/>
      <c r="BA162" s="668"/>
      <c r="BB162" s="668"/>
      <c r="BC162" s="668"/>
      <c r="BD162" s="668"/>
      <c r="BE162" s="668"/>
      <c r="BF162" s="668"/>
      <c r="BG162" s="668"/>
      <c r="BH162" s="668"/>
      <c r="BI162" s="668"/>
      <c r="BJ162" s="668"/>
      <c r="BK162" s="668"/>
      <c r="BL162" s="668"/>
      <c r="BM162" s="668"/>
      <c r="BN162" s="668"/>
      <c r="BO162" s="668"/>
      <c r="BP162" s="668"/>
      <c r="BQ162" s="668"/>
    </row>
    <row r="163" spans="1:69">
      <c r="A163" s="668"/>
      <c r="B163" s="668"/>
      <c r="C163" s="668"/>
      <c r="D163" s="668"/>
      <c r="E163" s="668"/>
      <c r="F163" s="668"/>
      <c r="G163" s="668"/>
      <c r="H163" s="668"/>
      <c r="I163" s="668"/>
      <c r="J163" s="668"/>
      <c r="K163" s="668"/>
      <c r="L163" s="668"/>
      <c r="M163" s="668"/>
      <c r="N163" s="668"/>
      <c r="O163" s="668"/>
      <c r="P163" s="668"/>
      <c r="Q163" s="668"/>
      <c r="R163" s="668"/>
      <c r="T163" s="668"/>
      <c r="U163" s="668"/>
      <c r="AZ163" s="668"/>
      <c r="BA163" s="668"/>
      <c r="BB163" s="668"/>
      <c r="BC163" s="668"/>
      <c r="BD163" s="668"/>
      <c r="BE163" s="668"/>
      <c r="BF163" s="668"/>
      <c r="BG163" s="668"/>
      <c r="BH163" s="668"/>
      <c r="BI163" s="668"/>
      <c r="BJ163" s="668"/>
      <c r="BK163" s="668"/>
      <c r="BL163" s="668"/>
      <c r="BM163" s="668"/>
      <c r="BN163" s="668"/>
      <c r="BO163" s="668"/>
      <c r="BP163" s="668"/>
      <c r="BQ163" s="668"/>
    </row>
    <row r="164" spans="1:69">
      <c r="A164" s="668"/>
      <c r="B164" s="668"/>
      <c r="C164" s="668"/>
      <c r="D164" s="668"/>
      <c r="E164" s="668"/>
      <c r="F164" s="668"/>
      <c r="G164" s="668"/>
      <c r="H164" s="668"/>
      <c r="I164" s="668"/>
      <c r="J164" s="668"/>
      <c r="K164" s="668"/>
      <c r="L164" s="668"/>
      <c r="M164" s="668"/>
      <c r="N164" s="668"/>
      <c r="O164" s="668"/>
      <c r="P164" s="668"/>
      <c r="Q164" s="668"/>
      <c r="R164" s="668"/>
      <c r="T164" s="668"/>
      <c r="U164" s="668"/>
      <c r="AZ164" s="668"/>
      <c r="BA164" s="668"/>
      <c r="BB164" s="668"/>
      <c r="BC164" s="668"/>
      <c r="BD164" s="668"/>
      <c r="BE164" s="668"/>
      <c r="BF164" s="668"/>
      <c r="BG164" s="668"/>
      <c r="BH164" s="668"/>
      <c r="BI164" s="668"/>
      <c r="BJ164" s="668"/>
      <c r="BK164" s="668"/>
      <c r="BL164" s="668"/>
      <c r="BM164" s="668"/>
      <c r="BN164" s="668"/>
      <c r="BO164" s="668"/>
      <c r="BP164" s="668"/>
      <c r="BQ164" s="668"/>
    </row>
    <row r="165" spans="1:69">
      <c r="A165" s="668"/>
      <c r="B165" s="668"/>
      <c r="C165" s="668"/>
      <c r="D165" s="668"/>
      <c r="E165" s="668"/>
      <c r="F165" s="668"/>
      <c r="G165" s="668"/>
      <c r="H165" s="668"/>
      <c r="I165" s="668"/>
      <c r="J165" s="668"/>
      <c r="K165" s="668"/>
      <c r="L165" s="668"/>
      <c r="M165" s="668"/>
      <c r="N165" s="668"/>
      <c r="O165" s="668"/>
      <c r="P165" s="668"/>
      <c r="Q165" s="668"/>
      <c r="R165" s="668"/>
      <c r="T165" s="668"/>
      <c r="U165" s="668"/>
      <c r="AZ165" s="668"/>
      <c r="BA165" s="668"/>
      <c r="BB165" s="668"/>
      <c r="BC165" s="668"/>
      <c r="BD165" s="668"/>
      <c r="BE165" s="668"/>
      <c r="BF165" s="668"/>
      <c r="BG165" s="668"/>
      <c r="BH165" s="668"/>
      <c r="BI165" s="668"/>
      <c r="BJ165" s="668"/>
      <c r="BK165" s="668"/>
      <c r="BL165" s="668"/>
      <c r="BM165" s="668"/>
      <c r="BN165" s="668"/>
      <c r="BO165" s="668"/>
      <c r="BP165" s="668"/>
      <c r="BQ165" s="668"/>
    </row>
    <row r="166" spans="1:69">
      <c r="A166" s="668"/>
      <c r="B166" s="668"/>
      <c r="C166" s="668"/>
      <c r="D166" s="668"/>
      <c r="E166" s="668"/>
      <c r="F166" s="668"/>
      <c r="G166" s="668"/>
      <c r="H166" s="668"/>
      <c r="I166" s="668"/>
      <c r="J166" s="668"/>
      <c r="K166" s="668"/>
      <c r="L166" s="668"/>
      <c r="M166" s="668"/>
      <c r="N166" s="668"/>
      <c r="O166" s="668"/>
      <c r="P166" s="668"/>
      <c r="Q166" s="668"/>
      <c r="R166" s="668"/>
      <c r="T166" s="668"/>
      <c r="U166" s="668"/>
      <c r="AZ166" s="668"/>
      <c r="BA166" s="668"/>
      <c r="BB166" s="668"/>
      <c r="BC166" s="668"/>
      <c r="BD166" s="668"/>
      <c r="BE166" s="668"/>
      <c r="BF166" s="668"/>
      <c r="BG166" s="668"/>
      <c r="BH166" s="668"/>
      <c r="BI166" s="668"/>
      <c r="BJ166" s="668"/>
      <c r="BK166" s="668"/>
      <c r="BL166" s="668"/>
      <c r="BM166" s="668"/>
      <c r="BN166" s="668"/>
      <c r="BO166" s="668"/>
      <c r="BP166" s="668"/>
      <c r="BQ166" s="668"/>
    </row>
    <row r="167" spans="1:69">
      <c r="A167" s="668"/>
      <c r="B167" s="668"/>
      <c r="C167" s="668"/>
      <c r="D167" s="668"/>
      <c r="E167" s="668"/>
      <c r="F167" s="668"/>
      <c r="G167" s="668"/>
      <c r="H167" s="668"/>
      <c r="I167" s="668"/>
      <c r="J167" s="668"/>
      <c r="K167" s="668"/>
      <c r="L167" s="668"/>
      <c r="M167" s="668"/>
      <c r="N167" s="668"/>
      <c r="O167" s="668"/>
      <c r="P167" s="668"/>
      <c r="Q167" s="668"/>
      <c r="R167" s="668"/>
      <c r="T167" s="668"/>
      <c r="U167" s="668"/>
      <c r="AZ167" s="668"/>
      <c r="BA167" s="668"/>
      <c r="BB167" s="668"/>
      <c r="BC167" s="668"/>
      <c r="BD167" s="668"/>
      <c r="BE167" s="668"/>
      <c r="BF167" s="668"/>
      <c r="BG167" s="668"/>
      <c r="BH167" s="668"/>
      <c r="BI167" s="668"/>
      <c r="BJ167" s="668"/>
      <c r="BK167" s="668"/>
      <c r="BL167" s="668"/>
      <c r="BM167" s="668"/>
      <c r="BN167" s="668"/>
      <c r="BO167" s="668"/>
      <c r="BP167" s="668"/>
      <c r="BQ167" s="668"/>
    </row>
    <row r="168" spans="1:69">
      <c r="A168" s="668"/>
      <c r="B168" s="668"/>
      <c r="C168" s="668"/>
      <c r="D168" s="668"/>
      <c r="E168" s="668"/>
      <c r="F168" s="668"/>
      <c r="G168" s="668"/>
      <c r="H168" s="668"/>
      <c r="I168" s="668"/>
      <c r="J168" s="668"/>
      <c r="K168" s="668"/>
      <c r="L168" s="668"/>
      <c r="M168" s="668"/>
      <c r="N168" s="668"/>
      <c r="O168" s="668"/>
      <c r="P168" s="668"/>
      <c r="Q168" s="668"/>
      <c r="R168" s="668"/>
      <c r="T168" s="668"/>
      <c r="U168" s="668"/>
      <c r="AZ168" s="668"/>
      <c r="BA168" s="668"/>
      <c r="BB168" s="668"/>
      <c r="BC168" s="668"/>
      <c r="BD168" s="668"/>
      <c r="BE168" s="668"/>
      <c r="BF168" s="668"/>
      <c r="BG168" s="668"/>
      <c r="BH168" s="668"/>
      <c r="BI168" s="668"/>
      <c r="BJ168" s="668"/>
      <c r="BK168" s="668"/>
      <c r="BL168" s="668"/>
      <c r="BM168" s="668"/>
      <c r="BN168" s="668"/>
      <c r="BO168" s="668"/>
      <c r="BP168" s="668"/>
      <c r="BQ168" s="668"/>
    </row>
    <row r="169" spans="1:69">
      <c r="A169" s="668"/>
      <c r="B169" s="668"/>
      <c r="C169" s="668"/>
      <c r="D169" s="668"/>
      <c r="E169" s="668"/>
      <c r="F169" s="668"/>
      <c r="G169" s="668"/>
      <c r="H169" s="668"/>
      <c r="I169" s="668"/>
      <c r="J169" s="668"/>
      <c r="K169" s="668"/>
      <c r="L169" s="668"/>
      <c r="M169" s="668"/>
      <c r="N169" s="668"/>
      <c r="O169" s="668"/>
      <c r="P169" s="668"/>
      <c r="Q169" s="668"/>
      <c r="R169" s="668"/>
      <c r="T169" s="668"/>
      <c r="U169" s="668"/>
      <c r="AZ169" s="668"/>
      <c r="BA169" s="668"/>
      <c r="BB169" s="668"/>
      <c r="BC169" s="668"/>
      <c r="BD169" s="668"/>
      <c r="BE169" s="668"/>
      <c r="BF169" s="668"/>
      <c r="BG169" s="668"/>
      <c r="BH169" s="668"/>
      <c r="BI169" s="668"/>
      <c r="BJ169" s="668"/>
      <c r="BK169" s="668"/>
      <c r="BL169" s="668"/>
      <c r="BM169" s="668"/>
      <c r="BN169" s="668"/>
      <c r="BO169" s="668"/>
      <c r="BP169" s="668"/>
      <c r="BQ169" s="668"/>
    </row>
    <row r="170" spans="1:69">
      <c r="A170" s="668"/>
      <c r="B170" s="668"/>
      <c r="C170" s="668"/>
      <c r="D170" s="668"/>
      <c r="E170" s="668"/>
      <c r="F170" s="668"/>
      <c r="G170" s="668"/>
      <c r="H170" s="668"/>
      <c r="I170" s="668"/>
      <c r="J170" s="668"/>
      <c r="K170" s="668"/>
      <c r="L170" s="668"/>
      <c r="M170" s="668"/>
      <c r="N170" s="668"/>
      <c r="O170" s="668"/>
      <c r="P170" s="668"/>
      <c r="Q170" s="668"/>
      <c r="R170" s="668"/>
      <c r="T170" s="668"/>
      <c r="U170" s="668"/>
      <c r="AZ170" s="668"/>
      <c r="BA170" s="668"/>
      <c r="BB170" s="668"/>
      <c r="BC170" s="668"/>
      <c r="BD170" s="668"/>
      <c r="BE170" s="668"/>
      <c r="BF170" s="668"/>
      <c r="BG170" s="668"/>
      <c r="BH170" s="668"/>
      <c r="BI170" s="668"/>
      <c r="BJ170" s="668"/>
      <c r="BK170" s="668"/>
      <c r="BL170" s="668"/>
      <c r="BM170" s="668"/>
      <c r="BN170" s="668"/>
      <c r="BO170" s="668"/>
      <c r="BP170" s="668"/>
      <c r="BQ170" s="668"/>
    </row>
    <row r="171" spans="1:69">
      <c r="A171" s="668"/>
      <c r="B171" s="668"/>
      <c r="C171" s="668"/>
      <c r="D171" s="668"/>
      <c r="E171" s="668"/>
      <c r="F171" s="668"/>
      <c r="G171" s="668"/>
      <c r="H171" s="668"/>
      <c r="I171" s="668"/>
      <c r="J171" s="668"/>
      <c r="K171" s="668"/>
      <c r="L171" s="668"/>
      <c r="M171" s="668"/>
      <c r="N171" s="668"/>
      <c r="O171" s="668"/>
      <c r="P171" s="668"/>
      <c r="Q171" s="668"/>
      <c r="R171" s="668"/>
      <c r="S171" s="668"/>
      <c r="T171" s="668"/>
      <c r="U171" s="668"/>
      <c r="W171" s="668"/>
      <c r="X171" s="668"/>
      <c r="Y171" s="668"/>
      <c r="Z171" s="678"/>
      <c r="AA171" s="668"/>
      <c r="AB171" s="668"/>
      <c r="AC171" s="668"/>
      <c r="AD171" s="678"/>
      <c r="AE171" s="668"/>
      <c r="AF171" s="668"/>
      <c r="AG171" s="668"/>
      <c r="AH171" s="678"/>
      <c r="AI171" s="668"/>
      <c r="AJ171" s="668"/>
      <c r="AK171" s="668"/>
      <c r="AL171" s="678"/>
      <c r="AM171" s="668"/>
      <c r="AN171" s="668"/>
      <c r="AO171" s="668"/>
      <c r="AP171" s="678"/>
      <c r="AQ171" s="668"/>
      <c r="AR171" s="668"/>
      <c r="AS171" s="668"/>
      <c r="AT171" s="678"/>
      <c r="AU171" s="668"/>
      <c r="AV171" s="668"/>
      <c r="AW171" s="678"/>
      <c r="AX171" s="668"/>
      <c r="AY171" s="683"/>
      <c r="AZ171" s="668"/>
      <c r="BA171" s="668"/>
      <c r="BB171" s="668"/>
      <c r="BC171" s="668"/>
      <c r="BD171" s="668"/>
      <c r="BE171" s="668"/>
      <c r="BF171" s="668"/>
      <c r="BG171" s="668"/>
      <c r="BH171" s="668"/>
      <c r="BI171" s="668"/>
      <c r="BJ171" s="668"/>
      <c r="BK171" s="668"/>
      <c r="BL171" s="668"/>
      <c r="BM171" s="668"/>
      <c r="BN171" s="668"/>
      <c r="BO171" s="668"/>
      <c r="BP171" s="668"/>
      <c r="BQ171" s="668"/>
    </row>
    <row r="172" spans="1:69">
      <c r="A172" s="668"/>
      <c r="B172" s="668"/>
      <c r="C172" s="668"/>
      <c r="D172" s="668"/>
      <c r="E172" s="668"/>
      <c r="F172" s="668"/>
      <c r="G172" s="668"/>
      <c r="H172" s="668"/>
      <c r="I172" s="668"/>
      <c r="J172" s="668"/>
      <c r="K172" s="668"/>
      <c r="L172" s="668"/>
      <c r="M172" s="668"/>
      <c r="N172" s="668"/>
      <c r="O172" s="668"/>
      <c r="P172" s="668"/>
      <c r="Q172" s="668"/>
      <c r="R172" s="668"/>
      <c r="T172" s="668"/>
      <c r="U172" s="668"/>
      <c r="W172" s="668"/>
      <c r="X172" s="668"/>
      <c r="Y172" s="668"/>
      <c r="Z172" s="678"/>
      <c r="AA172" s="668"/>
      <c r="AB172" s="668"/>
      <c r="AC172" s="668"/>
      <c r="AD172" s="678"/>
      <c r="AE172" s="668"/>
      <c r="AF172" s="668"/>
      <c r="AG172" s="668"/>
      <c r="AH172" s="678"/>
      <c r="AI172" s="668"/>
      <c r="AJ172" s="668"/>
      <c r="AK172" s="668"/>
      <c r="AL172" s="678"/>
      <c r="AM172" s="668"/>
      <c r="AN172" s="668"/>
      <c r="AO172" s="668"/>
      <c r="AP172" s="678"/>
      <c r="AQ172" s="668"/>
      <c r="AR172" s="668"/>
      <c r="AS172" s="668"/>
      <c r="AT172" s="678"/>
      <c r="AU172" s="668"/>
      <c r="AV172" s="668"/>
      <c r="AW172" s="678"/>
      <c r="AX172" s="668"/>
      <c r="AY172" s="683"/>
      <c r="AZ172" s="668"/>
      <c r="BA172" s="668"/>
      <c r="BB172" s="668"/>
      <c r="BC172" s="668"/>
      <c r="BD172" s="668"/>
      <c r="BE172" s="668"/>
      <c r="BF172" s="668"/>
      <c r="BG172" s="668"/>
      <c r="BH172" s="668"/>
      <c r="BI172" s="668"/>
      <c r="BJ172" s="668"/>
      <c r="BK172" s="668"/>
      <c r="BL172" s="668"/>
      <c r="BM172" s="668"/>
      <c r="BN172" s="668"/>
      <c r="BO172" s="668"/>
      <c r="BP172" s="668"/>
      <c r="BQ172" s="668"/>
    </row>
    <row r="173" spans="1:69">
      <c r="A173" s="668"/>
      <c r="B173" s="668"/>
      <c r="C173" s="668"/>
      <c r="D173" s="668"/>
      <c r="E173" s="668"/>
      <c r="F173" s="668"/>
      <c r="G173" s="668"/>
      <c r="H173" s="668"/>
      <c r="I173" s="668"/>
      <c r="J173" s="668"/>
      <c r="K173" s="668"/>
      <c r="L173" s="668"/>
      <c r="M173" s="668"/>
      <c r="N173" s="668"/>
      <c r="O173" s="668"/>
      <c r="P173" s="668"/>
      <c r="Q173" s="668"/>
      <c r="R173" s="668"/>
      <c r="S173" s="668"/>
      <c r="T173" s="668"/>
      <c r="U173" s="668"/>
      <c r="W173" s="668"/>
      <c r="X173" s="668"/>
      <c r="Y173" s="668"/>
      <c r="Z173" s="678"/>
      <c r="AA173" s="668"/>
      <c r="AB173" s="668"/>
      <c r="AC173" s="668"/>
      <c r="AD173" s="678"/>
      <c r="AE173" s="668"/>
      <c r="AF173" s="668"/>
      <c r="AG173" s="668"/>
      <c r="AH173" s="678"/>
      <c r="AI173" s="668"/>
      <c r="AJ173" s="668"/>
      <c r="AK173" s="668"/>
      <c r="AL173" s="678"/>
      <c r="AM173" s="668"/>
      <c r="AN173" s="668"/>
      <c r="AO173" s="668"/>
      <c r="AP173" s="678"/>
      <c r="AQ173" s="668"/>
      <c r="AR173" s="668"/>
      <c r="AS173" s="668"/>
      <c r="AT173" s="678"/>
      <c r="AU173" s="668"/>
      <c r="AV173" s="668"/>
      <c r="AW173" s="678"/>
      <c r="AX173" s="668"/>
      <c r="AY173" s="683"/>
      <c r="AZ173" s="668"/>
      <c r="BA173" s="668"/>
      <c r="BB173" s="668"/>
      <c r="BC173" s="668"/>
      <c r="BK173" s="668"/>
      <c r="BL173" s="668"/>
      <c r="BM173" s="668"/>
      <c r="BN173" s="668"/>
      <c r="BO173" s="668"/>
      <c r="BP173" s="668"/>
      <c r="BQ173" s="668"/>
    </row>
    <row r="174" spans="1:69">
      <c r="A174" s="668"/>
      <c r="B174" s="668"/>
      <c r="C174" s="668"/>
      <c r="D174" s="668"/>
      <c r="E174" s="668"/>
      <c r="F174" s="668"/>
      <c r="G174" s="668"/>
      <c r="H174" s="668"/>
      <c r="I174" s="668"/>
      <c r="J174" s="668"/>
      <c r="K174" s="668"/>
      <c r="L174" s="668"/>
      <c r="M174" s="668"/>
      <c r="N174" s="668"/>
      <c r="O174" s="668"/>
      <c r="P174" s="668"/>
      <c r="Q174" s="668"/>
      <c r="R174" s="668"/>
      <c r="T174" s="668"/>
      <c r="U174" s="668"/>
      <c r="W174" s="668"/>
      <c r="X174" s="668"/>
      <c r="Y174" s="668"/>
      <c r="Z174" s="678"/>
      <c r="AA174" s="668"/>
      <c r="AB174" s="668"/>
      <c r="AC174" s="668"/>
      <c r="AD174" s="678"/>
      <c r="AE174" s="668"/>
      <c r="AF174" s="668"/>
      <c r="AG174" s="668"/>
      <c r="AH174" s="678"/>
      <c r="AI174" s="668"/>
      <c r="AJ174" s="668"/>
      <c r="AK174" s="668"/>
      <c r="AL174" s="678"/>
      <c r="AM174" s="668"/>
      <c r="AN174" s="668"/>
      <c r="AO174" s="668"/>
      <c r="AP174" s="678"/>
      <c r="AQ174" s="668"/>
      <c r="AR174" s="668"/>
      <c r="AS174" s="668"/>
      <c r="AT174" s="678"/>
      <c r="AU174" s="668"/>
      <c r="AV174" s="668"/>
      <c r="AW174" s="678"/>
      <c r="AX174" s="668"/>
      <c r="AY174" s="683"/>
      <c r="AZ174" s="668"/>
      <c r="BA174" s="668"/>
      <c r="BB174" s="668"/>
      <c r="BC174" s="668"/>
      <c r="BD174" s="668"/>
      <c r="BE174" s="668"/>
      <c r="BF174" s="668"/>
      <c r="BG174" s="668"/>
      <c r="BH174" s="668"/>
      <c r="BI174" s="668"/>
      <c r="BJ174" s="668"/>
      <c r="BK174" s="668"/>
      <c r="BL174" s="668"/>
      <c r="BM174" s="668"/>
      <c r="BN174" s="668"/>
      <c r="BO174" s="668"/>
      <c r="BP174" s="668"/>
      <c r="BQ174" s="668"/>
    </row>
    <row r="175" spans="1:69">
      <c r="A175" s="668"/>
      <c r="B175" s="668"/>
      <c r="C175" s="668"/>
      <c r="D175" s="668"/>
      <c r="E175" s="668"/>
      <c r="F175" s="668"/>
      <c r="G175" s="668"/>
      <c r="H175" s="668"/>
      <c r="I175" s="668"/>
      <c r="J175" s="668"/>
      <c r="K175" s="668"/>
      <c r="L175" s="668"/>
      <c r="M175" s="668"/>
      <c r="N175" s="668"/>
      <c r="O175" s="668"/>
      <c r="P175" s="668"/>
      <c r="Q175" s="668"/>
      <c r="R175" s="668"/>
      <c r="T175" s="668"/>
      <c r="U175" s="668"/>
      <c r="AZ175" s="668"/>
      <c r="BA175" s="668"/>
      <c r="BB175" s="668"/>
      <c r="BC175" s="668"/>
      <c r="BD175" s="668"/>
      <c r="BE175" s="668"/>
      <c r="BF175" s="668"/>
      <c r="BG175" s="668"/>
      <c r="BH175" s="668"/>
      <c r="BI175" s="668"/>
      <c r="BJ175" s="668"/>
      <c r="BK175" s="668"/>
      <c r="BL175" s="668"/>
      <c r="BM175" s="668"/>
      <c r="BN175" s="668"/>
      <c r="BO175" s="668"/>
      <c r="BP175" s="668"/>
      <c r="BQ175" s="668"/>
    </row>
    <row r="176" spans="1:69">
      <c r="A176" s="668"/>
      <c r="B176" s="668"/>
      <c r="C176" s="668"/>
      <c r="D176" s="668"/>
      <c r="E176" s="668"/>
      <c r="F176" s="668"/>
      <c r="G176" s="668"/>
      <c r="H176" s="668"/>
      <c r="I176" s="668"/>
      <c r="J176" s="668"/>
      <c r="K176" s="668"/>
      <c r="L176" s="668"/>
      <c r="M176" s="668"/>
      <c r="N176" s="668"/>
      <c r="O176" s="668"/>
      <c r="P176" s="668"/>
      <c r="Q176" s="668"/>
      <c r="R176" s="668"/>
      <c r="T176" s="668"/>
      <c r="U176" s="668"/>
      <c r="AZ176" s="668"/>
      <c r="BA176" s="668"/>
      <c r="BB176" s="668"/>
      <c r="BC176" s="668"/>
      <c r="BD176" s="668"/>
      <c r="BE176" s="668"/>
      <c r="BF176" s="668"/>
      <c r="BG176" s="668"/>
      <c r="BH176" s="668"/>
      <c r="BI176" s="668"/>
      <c r="BJ176" s="668"/>
      <c r="BK176" s="668"/>
      <c r="BL176" s="668"/>
      <c r="BM176" s="668"/>
      <c r="BN176" s="668"/>
      <c r="BO176" s="668"/>
      <c r="BP176" s="668"/>
      <c r="BQ176" s="668"/>
    </row>
    <row r="177" spans="1:69">
      <c r="A177" s="668"/>
      <c r="B177" s="668"/>
      <c r="C177" s="668"/>
      <c r="D177" s="668"/>
      <c r="E177" s="668"/>
      <c r="F177" s="668"/>
      <c r="G177" s="668"/>
      <c r="H177" s="668"/>
      <c r="I177" s="668"/>
      <c r="J177" s="668"/>
      <c r="K177" s="668"/>
      <c r="L177" s="668"/>
      <c r="M177" s="668"/>
      <c r="N177" s="668"/>
      <c r="O177" s="668"/>
      <c r="P177" s="668"/>
      <c r="Q177" s="668"/>
      <c r="R177" s="668"/>
      <c r="T177" s="668"/>
      <c r="U177" s="668"/>
      <c r="AZ177" s="668"/>
      <c r="BA177" s="668"/>
      <c r="BB177" s="668"/>
      <c r="BC177" s="668"/>
      <c r="BD177" s="668"/>
      <c r="BE177" s="668"/>
      <c r="BF177" s="668"/>
      <c r="BG177" s="668"/>
      <c r="BH177" s="668"/>
      <c r="BI177" s="668"/>
      <c r="BJ177" s="668"/>
      <c r="BK177" s="668"/>
      <c r="BL177" s="668"/>
      <c r="BM177" s="668"/>
      <c r="BN177" s="668"/>
      <c r="BO177" s="668"/>
      <c r="BP177" s="668"/>
      <c r="BQ177" s="668"/>
    </row>
    <row r="178" spans="1:69">
      <c r="A178" s="668"/>
      <c r="B178" s="668"/>
      <c r="C178" s="668"/>
      <c r="D178" s="668"/>
      <c r="E178" s="668"/>
      <c r="F178" s="668"/>
      <c r="G178" s="668"/>
      <c r="H178" s="668"/>
      <c r="I178" s="668"/>
      <c r="J178" s="668"/>
      <c r="K178" s="668"/>
      <c r="L178" s="668"/>
      <c r="M178" s="668"/>
      <c r="N178" s="668"/>
      <c r="O178" s="668"/>
      <c r="P178" s="668"/>
      <c r="Q178" s="668"/>
      <c r="R178" s="668"/>
      <c r="T178" s="668"/>
      <c r="U178" s="668"/>
      <c r="AZ178" s="668"/>
      <c r="BA178" s="668"/>
      <c r="BB178" s="668"/>
      <c r="BC178" s="668"/>
      <c r="BD178" s="668"/>
      <c r="BE178" s="668"/>
      <c r="BF178" s="668"/>
      <c r="BG178" s="668"/>
      <c r="BH178" s="668"/>
      <c r="BI178" s="668"/>
      <c r="BJ178" s="668"/>
      <c r="BK178" s="668"/>
      <c r="BL178" s="668"/>
      <c r="BM178" s="668"/>
      <c r="BN178" s="668"/>
      <c r="BO178" s="668"/>
      <c r="BP178" s="668"/>
      <c r="BQ178" s="668"/>
    </row>
    <row r="179" spans="1:69">
      <c r="A179" s="668"/>
      <c r="B179" s="668"/>
      <c r="C179" s="668"/>
      <c r="D179" s="668"/>
      <c r="E179" s="668"/>
      <c r="F179" s="668"/>
      <c r="G179" s="668"/>
      <c r="H179" s="668"/>
      <c r="I179" s="668"/>
      <c r="J179" s="668"/>
      <c r="K179" s="668"/>
      <c r="L179" s="668"/>
      <c r="M179" s="668"/>
      <c r="N179" s="668"/>
      <c r="O179" s="668"/>
      <c r="P179" s="668"/>
      <c r="Q179" s="668"/>
      <c r="R179" s="668"/>
      <c r="T179" s="668"/>
      <c r="U179" s="668"/>
      <c r="AZ179" s="668"/>
      <c r="BA179" s="668"/>
      <c r="BB179" s="668"/>
      <c r="BC179" s="668"/>
      <c r="BD179" s="668"/>
      <c r="BE179" s="668"/>
      <c r="BF179" s="668"/>
      <c r="BG179" s="668"/>
      <c r="BH179" s="668"/>
      <c r="BI179" s="668"/>
      <c r="BJ179" s="668"/>
      <c r="BK179" s="668"/>
      <c r="BL179" s="668"/>
      <c r="BM179" s="668"/>
      <c r="BN179" s="668"/>
      <c r="BO179" s="668"/>
      <c r="BP179" s="668"/>
      <c r="BQ179" s="668"/>
    </row>
    <row r="180" spans="1:69">
      <c r="A180" s="668"/>
      <c r="B180" s="668"/>
      <c r="C180" s="668"/>
      <c r="D180" s="668"/>
      <c r="E180" s="668"/>
      <c r="F180" s="668"/>
      <c r="G180" s="668"/>
      <c r="H180" s="668"/>
      <c r="I180" s="668"/>
      <c r="J180" s="668"/>
      <c r="K180" s="668"/>
      <c r="L180" s="668"/>
      <c r="M180" s="668"/>
      <c r="N180" s="668"/>
      <c r="O180" s="668"/>
      <c r="P180" s="668"/>
      <c r="Q180" s="668"/>
      <c r="R180" s="668"/>
      <c r="T180" s="668"/>
      <c r="U180" s="668"/>
      <c r="AZ180" s="668"/>
      <c r="BA180" s="668"/>
      <c r="BB180" s="668"/>
      <c r="BC180" s="668"/>
      <c r="BD180" s="668"/>
      <c r="BE180" s="668"/>
      <c r="BF180" s="668"/>
      <c r="BG180" s="668"/>
      <c r="BH180" s="668"/>
      <c r="BI180" s="668"/>
      <c r="BJ180" s="668"/>
      <c r="BK180" s="668"/>
      <c r="BL180" s="668"/>
      <c r="BM180" s="668"/>
      <c r="BN180" s="668"/>
      <c r="BO180" s="668"/>
      <c r="BP180" s="668"/>
      <c r="BQ180" s="668"/>
    </row>
    <row r="181" spans="1:69">
      <c r="A181" s="668"/>
      <c r="B181" s="668"/>
      <c r="C181" s="668"/>
      <c r="D181" s="668"/>
      <c r="E181" s="668"/>
      <c r="F181" s="668"/>
      <c r="G181" s="668"/>
      <c r="H181" s="668"/>
      <c r="I181" s="668"/>
      <c r="J181" s="668"/>
      <c r="K181" s="668"/>
      <c r="L181" s="668"/>
      <c r="M181" s="668"/>
      <c r="N181" s="668"/>
      <c r="O181" s="668"/>
      <c r="P181" s="668"/>
      <c r="Q181" s="668"/>
      <c r="R181" s="668"/>
      <c r="T181" s="668"/>
      <c r="U181" s="668"/>
      <c r="AZ181" s="668"/>
      <c r="BA181" s="668"/>
      <c r="BB181" s="668"/>
      <c r="BC181" s="668"/>
      <c r="BD181" s="668"/>
      <c r="BE181" s="668"/>
      <c r="BF181" s="668"/>
      <c r="BG181" s="668"/>
      <c r="BH181" s="668"/>
      <c r="BI181" s="668"/>
      <c r="BJ181" s="668"/>
      <c r="BK181" s="668"/>
      <c r="BL181" s="668"/>
      <c r="BM181" s="668"/>
      <c r="BN181" s="668"/>
      <c r="BO181" s="668"/>
      <c r="BP181" s="668"/>
      <c r="BQ181" s="668"/>
    </row>
    <row r="182" spans="1:69">
      <c r="A182" s="668"/>
      <c r="B182" s="668"/>
      <c r="C182" s="668"/>
      <c r="D182" s="668"/>
      <c r="E182" s="668"/>
      <c r="F182" s="668"/>
      <c r="G182" s="668"/>
      <c r="H182" s="668"/>
      <c r="I182" s="668"/>
      <c r="J182" s="668"/>
      <c r="K182" s="668"/>
      <c r="L182" s="668"/>
      <c r="M182" s="668"/>
      <c r="N182" s="668"/>
      <c r="O182" s="668"/>
      <c r="P182" s="668"/>
      <c r="Q182" s="668"/>
      <c r="R182" s="668"/>
      <c r="T182" s="668"/>
      <c r="U182" s="668"/>
      <c r="AZ182" s="668"/>
      <c r="BA182" s="668"/>
      <c r="BB182" s="668"/>
      <c r="BC182" s="668"/>
      <c r="BD182" s="668"/>
      <c r="BE182" s="668"/>
      <c r="BF182" s="668"/>
      <c r="BG182" s="668"/>
      <c r="BH182" s="668"/>
      <c r="BI182" s="668"/>
      <c r="BJ182" s="668"/>
      <c r="BK182" s="668"/>
      <c r="BL182" s="668"/>
      <c r="BM182" s="668"/>
      <c r="BN182" s="668"/>
      <c r="BO182" s="668"/>
      <c r="BP182" s="668"/>
      <c r="BQ182" s="668"/>
    </row>
    <row r="183" spans="1:69">
      <c r="A183" s="668"/>
      <c r="B183" s="668"/>
      <c r="C183" s="668"/>
      <c r="D183" s="668"/>
      <c r="E183" s="668"/>
      <c r="F183" s="668"/>
      <c r="G183" s="668"/>
      <c r="H183" s="668"/>
      <c r="I183" s="668"/>
      <c r="J183" s="668"/>
      <c r="K183" s="668"/>
      <c r="L183" s="668"/>
      <c r="M183" s="668"/>
      <c r="N183" s="668"/>
      <c r="O183" s="668"/>
      <c r="P183" s="668"/>
      <c r="Q183" s="668"/>
      <c r="R183" s="668"/>
      <c r="S183" s="668"/>
      <c r="T183" s="668"/>
      <c r="U183" s="668"/>
      <c r="W183" s="668"/>
      <c r="X183" s="668"/>
      <c r="Y183" s="668"/>
      <c r="Z183" s="678"/>
      <c r="AA183" s="668"/>
      <c r="AB183" s="668"/>
      <c r="AC183" s="668"/>
      <c r="AD183" s="678"/>
      <c r="AE183" s="668"/>
      <c r="AF183" s="668"/>
      <c r="AG183" s="668"/>
      <c r="AH183" s="678"/>
      <c r="AI183" s="668"/>
      <c r="AJ183" s="668"/>
      <c r="AK183" s="668"/>
      <c r="AL183" s="678"/>
      <c r="AM183" s="668"/>
      <c r="AN183" s="668"/>
      <c r="AO183" s="668"/>
      <c r="AP183" s="678"/>
      <c r="AQ183" s="668"/>
      <c r="AR183" s="668"/>
      <c r="AS183" s="668"/>
      <c r="AT183" s="678"/>
      <c r="AU183" s="668"/>
      <c r="AV183" s="668"/>
      <c r="AW183" s="678"/>
      <c r="AX183" s="668"/>
      <c r="AY183" s="683"/>
      <c r="AZ183" s="668"/>
      <c r="BA183" s="668"/>
      <c r="BB183" s="668"/>
      <c r="BC183" s="668"/>
      <c r="BD183" s="668"/>
      <c r="BE183" s="668"/>
      <c r="BF183" s="668"/>
      <c r="BG183" s="668"/>
      <c r="BH183" s="668"/>
      <c r="BI183" s="668"/>
      <c r="BJ183" s="668"/>
      <c r="BK183" s="668"/>
      <c r="BL183" s="668"/>
      <c r="BM183" s="668"/>
      <c r="BN183" s="668"/>
      <c r="BO183" s="668"/>
      <c r="BP183" s="668"/>
      <c r="BQ183" s="668"/>
    </row>
    <row r="184" spans="1:69">
      <c r="A184" s="668"/>
      <c r="B184" s="668"/>
      <c r="C184" s="668"/>
      <c r="D184" s="668"/>
      <c r="E184" s="668"/>
      <c r="F184" s="668"/>
      <c r="G184" s="668"/>
      <c r="H184" s="668"/>
      <c r="I184" s="668"/>
      <c r="J184" s="668"/>
      <c r="K184" s="668"/>
      <c r="L184" s="668"/>
      <c r="M184" s="668"/>
      <c r="N184" s="668"/>
      <c r="O184" s="668"/>
      <c r="P184" s="668"/>
      <c r="Q184" s="668"/>
      <c r="R184" s="668"/>
      <c r="T184" s="668"/>
      <c r="U184" s="668"/>
      <c r="AZ184" s="668"/>
      <c r="BA184" s="668"/>
      <c r="BB184" s="668"/>
      <c r="BC184" s="668"/>
      <c r="BD184" s="668"/>
      <c r="BE184" s="668"/>
      <c r="BF184" s="668"/>
      <c r="BG184" s="668"/>
      <c r="BH184" s="668"/>
      <c r="BI184" s="668"/>
      <c r="BJ184" s="668"/>
      <c r="BK184" s="668"/>
      <c r="BL184" s="668"/>
      <c r="BM184" s="668"/>
      <c r="BN184" s="668"/>
      <c r="BO184" s="668"/>
      <c r="BP184" s="668"/>
      <c r="BQ184" s="668"/>
    </row>
    <row r="185" spans="1:69">
      <c r="A185" s="668"/>
      <c r="B185" s="668"/>
      <c r="C185" s="668"/>
      <c r="D185" s="668"/>
      <c r="E185" s="668"/>
      <c r="F185" s="668"/>
      <c r="G185" s="668"/>
      <c r="H185" s="668"/>
      <c r="I185" s="668"/>
      <c r="J185" s="668"/>
      <c r="K185" s="668"/>
      <c r="L185" s="668"/>
      <c r="M185" s="668"/>
      <c r="N185" s="668"/>
      <c r="O185" s="668"/>
      <c r="P185" s="668"/>
      <c r="Q185" s="668"/>
      <c r="R185" s="668"/>
      <c r="T185" s="668"/>
      <c r="U185" s="668"/>
      <c r="AZ185" s="668"/>
      <c r="BA185" s="668"/>
      <c r="BB185" s="668"/>
      <c r="BC185" s="668"/>
      <c r="BD185" s="668"/>
      <c r="BE185" s="668"/>
      <c r="BK185" s="668"/>
      <c r="BL185" s="668"/>
      <c r="BM185" s="668"/>
      <c r="BN185" s="668"/>
      <c r="BO185" s="668"/>
      <c r="BP185" s="668"/>
      <c r="BQ185" s="668"/>
    </row>
    <row r="186" spans="1:69">
      <c r="A186" s="668"/>
      <c r="B186" s="668"/>
      <c r="C186" s="668"/>
      <c r="D186" s="668"/>
      <c r="E186" s="668"/>
      <c r="F186" s="668"/>
      <c r="G186" s="668"/>
      <c r="H186" s="668"/>
      <c r="I186" s="668"/>
      <c r="J186" s="668"/>
      <c r="K186" s="668"/>
      <c r="L186" s="668"/>
      <c r="M186" s="668"/>
      <c r="N186" s="668"/>
      <c r="O186" s="668"/>
      <c r="P186" s="668"/>
      <c r="Q186" s="668"/>
      <c r="R186" s="668"/>
      <c r="T186" s="668"/>
      <c r="U186" s="668"/>
      <c r="AZ186" s="668"/>
      <c r="BA186" s="668"/>
      <c r="BB186" s="668"/>
      <c r="BC186" s="668"/>
      <c r="BD186" s="668"/>
      <c r="BE186" s="668"/>
      <c r="BF186" s="668"/>
      <c r="BG186" s="668"/>
      <c r="BH186" s="668"/>
      <c r="BI186" s="668"/>
      <c r="BJ186" s="668"/>
      <c r="BK186" s="668"/>
      <c r="BL186" s="668"/>
      <c r="BM186" s="668"/>
      <c r="BN186" s="668"/>
      <c r="BO186" s="668"/>
      <c r="BP186" s="668"/>
      <c r="BQ186" s="668"/>
    </row>
    <row r="187" spans="1:69">
      <c r="A187" s="668"/>
      <c r="B187" s="668"/>
      <c r="C187" s="668"/>
      <c r="D187" s="668"/>
      <c r="E187" s="668"/>
      <c r="F187" s="668"/>
      <c r="G187" s="668"/>
      <c r="H187" s="668"/>
      <c r="I187" s="668"/>
      <c r="J187" s="668"/>
      <c r="K187" s="668"/>
      <c r="L187" s="668"/>
      <c r="M187" s="668"/>
      <c r="N187" s="668"/>
      <c r="O187" s="668"/>
      <c r="P187" s="668"/>
      <c r="Q187" s="668"/>
      <c r="R187" s="668"/>
      <c r="T187" s="668"/>
      <c r="U187" s="668"/>
      <c r="AZ187" s="668"/>
      <c r="BA187" s="668"/>
      <c r="BB187" s="668"/>
      <c r="BC187" s="668"/>
      <c r="BD187" s="668"/>
      <c r="BE187" s="668"/>
      <c r="BF187" s="668"/>
      <c r="BG187" s="668"/>
      <c r="BH187" s="668"/>
      <c r="BI187" s="668"/>
      <c r="BJ187" s="668"/>
      <c r="BK187" s="668"/>
      <c r="BL187" s="668"/>
      <c r="BM187" s="668"/>
      <c r="BN187" s="668"/>
      <c r="BO187" s="668"/>
      <c r="BP187" s="668"/>
      <c r="BQ187" s="668"/>
    </row>
    <row r="188" spans="1:69">
      <c r="A188" s="668"/>
      <c r="B188" s="668"/>
      <c r="C188" s="668"/>
      <c r="D188" s="668"/>
      <c r="E188" s="668"/>
      <c r="F188" s="668"/>
      <c r="G188" s="668"/>
      <c r="H188" s="668"/>
      <c r="I188" s="668"/>
      <c r="J188" s="668"/>
      <c r="K188" s="668"/>
      <c r="L188" s="668"/>
      <c r="M188" s="668"/>
      <c r="N188" s="668"/>
      <c r="O188" s="668"/>
      <c r="P188" s="668"/>
      <c r="Q188" s="668"/>
      <c r="R188" s="668"/>
      <c r="T188" s="668"/>
      <c r="U188" s="668"/>
      <c r="V188" s="668"/>
      <c r="AZ188" s="668"/>
      <c r="BA188" s="668"/>
      <c r="BB188" s="668"/>
      <c r="BC188" s="668"/>
      <c r="BD188" s="668"/>
      <c r="BE188" s="668"/>
      <c r="BF188" s="668"/>
      <c r="BG188" s="668"/>
      <c r="BH188" s="668"/>
      <c r="BI188" s="668"/>
      <c r="BJ188" s="668"/>
      <c r="BK188" s="668"/>
      <c r="BL188" s="668"/>
      <c r="BM188" s="668"/>
      <c r="BN188" s="668"/>
      <c r="BO188" s="668"/>
      <c r="BP188" s="668"/>
      <c r="BQ188" s="668"/>
    </row>
    <row r="189" spans="1:69">
      <c r="A189" s="668"/>
      <c r="B189" s="668"/>
      <c r="C189" s="668"/>
      <c r="D189" s="668"/>
      <c r="E189" s="668"/>
      <c r="F189" s="668"/>
      <c r="G189" s="668"/>
      <c r="H189" s="668"/>
      <c r="I189" s="668"/>
      <c r="J189" s="668"/>
      <c r="K189" s="668"/>
      <c r="L189" s="668"/>
      <c r="M189" s="668"/>
      <c r="N189" s="668"/>
      <c r="O189" s="668"/>
      <c r="P189" s="668"/>
      <c r="Q189" s="668"/>
      <c r="R189" s="668"/>
      <c r="T189" s="668"/>
      <c r="U189" s="668"/>
      <c r="AZ189" s="668"/>
      <c r="BA189" s="668"/>
      <c r="BB189" s="668"/>
      <c r="BC189" s="668"/>
      <c r="BD189" s="668"/>
      <c r="BE189" s="668"/>
      <c r="BF189" s="668"/>
      <c r="BG189" s="668"/>
      <c r="BH189" s="668"/>
      <c r="BI189" s="668"/>
      <c r="BK189" s="668"/>
      <c r="BL189" s="668"/>
      <c r="BM189" s="668"/>
      <c r="BN189" s="668"/>
      <c r="BO189" s="668"/>
      <c r="BP189" s="668"/>
      <c r="BQ189" s="668"/>
    </row>
    <row r="190" spans="1:69">
      <c r="A190" s="668"/>
      <c r="B190" s="668"/>
      <c r="C190" s="668"/>
      <c r="D190" s="668"/>
      <c r="E190" s="668"/>
      <c r="F190" s="668"/>
      <c r="G190" s="668"/>
      <c r="H190" s="668"/>
      <c r="I190" s="668"/>
      <c r="J190" s="668"/>
      <c r="K190" s="668"/>
      <c r="L190" s="668"/>
      <c r="M190" s="668"/>
      <c r="N190" s="668"/>
      <c r="O190" s="668"/>
      <c r="P190" s="668"/>
      <c r="Q190" s="668"/>
      <c r="R190" s="668"/>
      <c r="T190" s="668"/>
      <c r="U190" s="668"/>
      <c r="V190" s="668"/>
      <c r="AZ190" s="668"/>
      <c r="BA190" s="668"/>
      <c r="BB190" s="668"/>
      <c r="BC190" s="668"/>
      <c r="BD190" s="668"/>
      <c r="BE190" s="668"/>
      <c r="BF190" s="668"/>
      <c r="BG190" s="668"/>
      <c r="BK190" s="668"/>
      <c r="BL190" s="668"/>
      <c r="BM190" s="668"/>
      <c r="BN190" s="668"/>
      <c r="BO190" s="668"/>
      <c r="BP190" s="668"/>
      <c r="BQ190" s="668"/>
    </row>
    <row r="191" spans="1:69">
      <c r="A191" s="668"/>
      <c r="B191" s="668"/>
      <c r="C191" s="668"/>
      <c r="D191" s="668"/>
      <c r="E191" s="668"/>
      <c r="F191" s="668"/>
      <c r="G191" s="668"/>
      <c r="H191" s="668"/>
      <c r="I191" s="668"/>
      <c r="J191" s="668"/>
      <c r="K191" s="668"/>
      <c r="L191" s="668"/>
      <c r="M191" s="668"/>
      <c r="N191" s="668"/>
      <c r="O191" s="668"/>
      <c r="P191" s="668"/>
      <c r="Q191" s="668"/>
      <c r="R191" s="668"/>
      <c r="T191" s="668"/>
      <c r="U191" s="668"/>
      <c r="AZ191" s="668"/>
      <c r="BA191" s="668"/>
      <c r="BB191" s="668"/>
      <c r="BC191" s="668"/>
      <c r="BD191" s="668"/>
      <c r="BE191" s="668"/>
      <c r="BK191" s="668"/>
      <c r="BL191" s="668"/>
      <c r="BM191" s="668"/>
      <c r="BN191" s="668"/>
      <c r="BO191" s="668"/>
      <c r="BP191" s="668"/>
      <c r="BQ191" s="668"/>
    </row>
    <row r="192" spans="1:69">
      <c r="A192" s="668"/>
      <c r="B192" s="668"/>
      <c r="C192" s="668"/>
      <c r="D192" s="668"/>
      <c r="E192" s="668"/>
      <c r="F192" s="668"/>
      <c r="G192" s="668"/>
      <c r="H192" s="668"/>
      <c r="I192" s="668"/>
      <c r="J192" s="668"/>
      <c r="K192" s="668"/>
      <c r="L192" s="668"/>
      <c r="M192" s="668"/>
      <c r="N192" s="668"/>
      <c r="O192" s="668"/>
      <c r="P192" s="668"/>
      <c r="Q192" s="668"/>
      <c r="R192" s="668"/>
      <c r="T192" s="668"/>
      <c r="U192" s="668"/>
      <c r="AZ192" s="668"/>
      <c r="BA192" s="668"/>
      <c r="BB192" s="668"/>
      <c r="BC192" s="668"/>
      <c r="BD192" s="668"/>
      <c r="BE192" s="668"/>
      <c r="BF192" s="668"/>
      <c r="BG192" s="668"/>
      <c r="BK192" s="668"/>
      <c r="BL192" s="668"/>
      <c r="BM192" s="668"/>
      <c r="BN192" s="668"/>
      <c r="BO192" s="668"/>
      <c r="BP192" s="668"/>
      <c r="BQ192" s="668"/>
    </row>
    <row r="193" spans="1:69">
      <c r="A193" s="668"/>
      <c r="B193" s="668"/>
      <c r="C193" s="668"/>
      <c r="D193" s="668"/>
      <c r="E193" s="668"/>
      <c r="F193" s="668"/>
      <c r="G193" s="668"/>
      <c r="H193" s="668"/>
      <c r="I193" s="668"/>
      <c r="J193" s="668"/>
      <c r="K193" s="668"/>
      <c r="L193" s="668"/>
      <c r="M193" s="668"/>
      <c r="N193" s="668"/>
      <c r="O193" s="668"/>
      <c r="P193" s="668"/>
      <c r="Q193" s="668"/>
      <c r="R193" s="668"/>
      <c r="T193" s="668"/>
      <c r="U193" s="668"/>
      <c r="AZ193" s="668"/>
      <c r="BA193" s="668"/>
      <c r="BB193" s="668"/>
      <c r="BC193" s="668"/>
      <c r="BD193" s="668"/>
      <c r="BE193" s="668"/>
      <c r="BF193" s="668"/>
      <c r="BK193" s="668"/>
      <c r="BL193" s="668"/>
      <c r="BM193" s="668"/>
      <c r="BN193" s="668"/>
      <c r="BO193" s="668"/>
      <c r="BP193" s="668"/>
      <c r="BQ193" s="668"/>
    </row>
    <row r="194" spans="1:69">
      <c r="A194" s="668"/>
      <c r="B194" s="668"/>
      <c r="C194" s="668"/>
      <c r="D194" s="668"/>
      <c r="E194" s="668"/>
      <c r="F194" s="668"/>
      <c r="G194" s="668"/>
      <c r="H194" s="668"/>
      <c r="I194" s="668"/>
      <c r="J194" s="668"/>
      <c r="K194" s="668"/>
      <c r="L194" s="668"/>
      <c r="M194" s="668"/>
      <c r="N194" s="668"/>
      <c r="O194" s="668"/>
      <c r="P194" s="668"/>
      <c r="Q194" s="668"/>
      <c r="R194" s="668"/>
      <c r="T194" s="668"/>
      <c r="U194" s="668"/>
      <c r="AZ194" s="668"/>
      <c r="BA194" s="668"/>
      <c r="BB194" s="668"/>
      <c r="BK194" s="668"/>
      <c r="BL194" s="668"/>
      <c r="BM194" s="668"/>
      <c r="BN194" s="668"/>
      <c r="BO194" s="668"/>
      <c r="BP194" s="668"/>
      <c r="BQ194" s="668"/>
    </row>
    <row r="195" spans="1:69">
      <c r="A195" s="668"/>
      <c r="B195" s="668"/>
      <c r="C195" s="668"/>
      <c r="D195" s="668"/>
      <c r="E195" s="668"/>
      <c r="F195" s="668"/>
      <c r="G195" s="668"/>
      <c r="H195" s="668"/>
      <c r="I195" s="668"/>
      <c r="J195" s="668"/>
      <c r="K195" s="668"/>
      <c r="L195" s="668"/>
      <c r="M195" s="668"/>
      <c r="N195" s="668"/>
      <c r="O195" s="668"/>
      <c r="P195" s="668"/>
      <c r="Q195" s="668"/>
      <c r="R195" s="668"/>
      <c r="S195" s="668"/>
      <c r="T195" s="668"/>
      <c r="U195" s="668"/>
      <c r="W195" s="668"/>
      <c r="X195" s="668"/>
      <c r="Y195" s="668"/>
      <c r="Z195" s="678"/>
      <c r="AA195" s="668"/>
      <c r="AB195" s="668"/>
      <c r="AC195" s="668"/>
      <c r="AD195" s="678"/>
      <c r="AE195" s="668"/>
      <c r="AF195" s="668"/>
      <c r="AG195" s="668"/>
      <c r="AH195" s="678"/>
      <c r="AI195" s="668"/>
      <c r="AJ195" s="668"/>
      <c r="AK195" s="668"/>
      <c r="AL195" s="678"/>
      <c r="AM195" s="668"/>
      <c r="AN195" s="668"/>
      <c r="AO195" s="668"/>
      <c r="AP195" s="678"/>
      <c r="AQ195" s="668"/>
      <c r="AR195" s="668"/>
      <c r="AS195" s="668"/>
      <c r="AT195" s="678"/>
      <c r="AU195" s="668"/>
      <c r="AV195" s="668"/>
      <c r="AW195" s="678"/>
      <c r="AX195" s="668"/>
      <c r="AY195" s="683"/>
      <c r="AZ195" s="668"/>
      <c r="BA195" s="668"/>
      <c r="BB195" s="668"/>
      <c r="BC195" s="668"/>
      <c r="BD195" s="668"/>
      <c r="BE195" s="668"/>
      <c r="BK195" s="668"/>
      <c r="BL195" s="668"/>
      <c r="BM195" s="668"/>
      <c r="BN195" s="668"/>
      <c r="BO195" s="668"/>
      <c r="BP195" s="668"/>
      <c r="BQ195" s="668"/>
    </row>
    <row r="196" spans="1:69">
      <c r="A196" s="668"/>
      <c r="B196" s="668"/>
      <c r="C196" s="668"/>
      <c r="D196" s="668"/>
      <c r="E196" s="668"/>
      <c r="F196" s="668"/>
      <c r="G196" s="668"/>
      <c r="H196" s="668"/>
      <c r="I196" s="668"/>
      <c r="J196" s="668"/>
      <c r="K196" s="668"/>
      <c r="L196" s="668"/>
      <c r="M196" s="668"/>
      <c r="N196" s="668"/>
      <c r="O196" s="668"/>
      <c r="P196" s="668"/>
      <c r="Q196" s="668"/>
      <c r="R196" s="668"/>
      <c r="S196" s="668"/>
      <c r="T196" s="668"/>
      <c r="U196" s="668"/>
      <c r="W196" s="668"/>
      <c r="X196" s="668"/>
      <c r="Y196" s="668"/>
      <c r="Z196" s="678"/>
      <c r="AA196" s="668"/>
      <c r="AB196" s="668"/>
      <c r="AC196" s="668"/>
      <c r="AD196" s="678"/>
      <c r="AE196" s="668"/>
      <c r="AF196" s="668"/>
      <c r="AG196" s="668"/>
      <c r="AH196" s="678"/>
      <c r="AI196" s="668"/>
      <c r="AJ196" s="668"/>
      <c r="AK196" s="668"/>
      <c r="AL196" s="678"/>
      <c r="AM196" s="668"/>
      <c r="AN196" s="668"/>
      <c r="AO196" s="668"/>
      <c r="AP196" s="678"/>
      <c r="AQ196" s="668"/>
      <c r="AR196" s="668"/>
      <c r="AS196" s="668"/>
      <c r="AT196" s="678"/>
      <c r="AU196" s="668"/>
      <c r="AV196" s="668"/>
      <c r="AW196" s="678"/>
      <c r="AX196" s="668"/>
      <c r="AY196" s="683"/>
      <c r="AZ196" s="668"/>
      <c r="BA196" s="668"/>
      <c r="BB196" s="668"/>
      <c r="BC196" s="668"/>
      <c r="BD196" s="668"/>
      <c r="BE196" s="668"/>
      <c r="BK196" s="668"/>
      <c r="BL196" s="668"/>
      <c r="BM196" s="668"/>
      <c r="BN196" s="668"/>
      <c r="BO196" s="668"/>
      <c r="BP196" s="668"/>
      <c r="BQ196" s="668"/>
    </row>
    <row r="197" spans="1:69">
      <c r="A197" s="668"/>
      <c r="B197" s="668"/>
      <c r="C197" s="668"/>
      <c r="D197" s="668"/>
      <c r="E197" s="668"/>
      <c r="F197" s="668"/>
      <c r="G197" s="668"/>
      <c r="H197" s="668"/>
      <c r="I197" s="668"/>
      <c r="J197" s="668"/>
      <c r="K197" s="668"/>
      <c r="L197" s="668"/>
      <c r="M197" s="668"/>
      <c r="N197" s="668"/>
      <c r="O197" s="668"/>
      <c r="P197" s="668"/>
      <c r="Q197" s="668"/>
      <c r="R197" s="668"/>
      <c r="T197" s="668"/>
      <c r="U197" s="668"/>
      <c r="AZ197" s="668"/>
      <c r="BA197" s="668"/>
      <c r="BB197" s="668"/>
      <c r="BC197" s="668"/>
      <c r="BD197" s="668"/>
      <c r="BE197" s="668"/>
      <c r="BK197" s="668"/>
      <c r="BL197" s="668"/>
      <c r="BM197" s="668"/>
      <c r="BN197" s="668"/>
      <c r="BO197" s="668"/>
      <c r="BP197" s="668"/>
      <c r="BQ197" s="668"/>
    </row>
    <row r="198" spans="1:69">
      <c r="A198" s="668"/>
      <c r="B198" s="668"/>
      <c r="C198" s="668"/>
      <c r="D198" s="668"/>
      <c r="E198" s="668"/>
      <c r="F198" s="668"/>
      <c r="G198" s="668"/>
      <c r="H198" s="668"/>
      <c r="I198" s="668"/>
      <c r="J198" s="668"/>
      <c r="K198" s="668"/>
      <c r="L198" s="668"/>
      <c r="M198" s="668"/>
      <c r="N198" s="668"/>
      <c r="O198" s="668"/>
      <c r="P198" s="668"/>
      <c r="Q198" s="668"/>
      <c r="R198" s="668"/>
      <c r="T198" s="668"/>
      <c r="U198" s="668"/>
      <c r="AZ198" s="668"/>
      <c r="BA198" s="668"/>
      <c r="BB198" s="668"/>
      <c r="BK198" s="668"/>
      <c r="BL198" s="668"/>
      <c r="BM198" s="668"/>
      <c r="BN198" s="668"/>
      <c r="BO198" s="668"/>
      <c r="BP198" s="668"/>
      <c r="BQ198" s="668"/>
    </row>
    <row r="199" spans="1:69">
      <c r="A199" s="668"/>
      <c r="B199" s="668"/>
      <c r="C199" s="668"/>
      <c r="D199" s="668"/>
      <c r="E199" s="668"/>
      <c r="F199" s="668"/>
      <c r="G199" s="668"/>
      <c r="H199" s="668"/>
      <c r="I199" s="668"/>
      <c r="J199" s="668"/>
      <c r="K199" s="668"/>
      <c r="L199" s="668"/>
      <c r="M199" s="668"/>
      <c r="N199" s="668"/>
      <c r="O199" s="668"/>
      <c r="P199" s="668"/>
      <c r="Q199" s="668"/>
      <c r="R199" s="668"/>
      <c r="T199" s="668"/>
      <c r="U199" s="668"/>
      <c r="AZ199" s="668"/>
      <c r="BA199" s="668"/>
      <c r="BK199" s="668"/>
      <c r="BL199" s="668"/>
      <c r="BM199" s="668"/>
      <c r="BN199" s="668"/>
      <c r="BO199" s="668"/>
      <c r="BP199" s="668"/>
      <c r="BQ199" s="668"/>
    </row>
    <row r="200" spans="1:69">
      <c r="A200" s="668"/>
      <c r="B200" s="668"/>
      <c r="C200" s="668"/>
      <c r="D200" s="668"/>
      <c r="E200" s="668"/>
      <c r="F200" s="668"/>
      <c r="G200" s="668"/>
      <c r="H200" s="668"/>
      <c r="I200" s="668"/>
      <c r="J200" s="668"/>
      <c r="K200" s="668"/>
      <c r="L200" s="668"/>
      <c r="M200" s="668"/>
      <c r="N200" s="668"/>
      <c r="O200" s="668"/>
      <c r="P200" s="668"/>
      <c r="Q200" s="668"/>
      <c r="R200" s="668"/>
      <c r="T200" s="668"/>
      <c r="U200" s="668"/>
      <c r="AZ200" s="668"/>
      <c r="BA200" s="668"/>
      <c r="BK200" s="668"/>
      <c r="BL200" s="668"/>
      <c r="BM200" s="668"/>
      <c r="BN200" s="668"/>
      <c r="BO200" s="668"/>
      <c r="BP200" s="668"/>
      <c r="BQ200" s="668"/>
    </row>
    <row r="201" spans="1:69">
      <c r="A201" s="668"/>
      <c r="B201" s="668"/>
      <c r="C201" s="668"/>
      <c r="D201" s="668"/>
      <c r="E201" s="668"/>
      <c r="F201" s="668"/>
      <c r="G201" s="668"/>
      <c r="H201" s="668"/>
      <c r="I201" s="668"/>
      <c r="J201" s="668"/>
      <c r="K201" s="668"/>
      <c r="L201" s="668"/>
      <c r="M201" s="668"/>
      <c r="N201" s="668"/>
      <c r="O201" s="668"/>
      <c r="P201" s="668"/>
      <c r="Q201" s="668"/>
      <c r="R201" s="668"/>
      <c r="T201" s="668"/>
      <c r="U201" s="668"/>
      <c r="AZ201" s="668"/>
      <c r="BA201" s="668"/>
      <c r="BB201" s="668"/>
      <c r="BK201" s="668"/>
      <c r="BL201" s="668"/>
      <c r="BM201" s="668"/>
      <c r="BN201" s="668"/>
      <c r="BO201" s="668"/>
      <c r="BP201" s="668"/>
      <c r="BQ201" s="668"/>
    </row>
    <row r="202" spans="1:69">
      <c r="A202" s="668"/>
      <c r="B202" s="668"/>
      <c r="C202" s="668"/>
      <c r="D202" s="668"/>
      <c r="E202" s="668"/>
      <c r="F202" s="668"/>
      <c r="G202" s="668"/>
      <c r="H202" s="668"/>
      <c r="I202" s="668"/>
      <c r="J202" s="668"/>
      <c r="K202" s="668"/>
      <c r="L202" s="668"/>
      <c r="M202" s="668"/>
      <c r="N202" s="668"/>
      <c r="O202" s="668"/>
      <c r="P202" s="668"/>
      <c r="Q202" s="668"/>
      <c r="R202" s="668"/>
      <c r="T202" s="668"/>
      <c r="U202" s="668"/>
      <c r="AZ202" s="668"/>
      <c r="BA202" s="668"/>
      <c r="BK202" s="668"/>
      <c r="BL202" s="668"/>
      <c r="BM202" s="668"/>
      <c r="BN202" s="668"/>
      <c r="BO202" s="668"/>
      <c r="BP202" s="668"/>
      <c r="BQ202" s="668"/>
    </row>
    <row r="203" spans="1:69">
      <c r="A203" s="668"/>
      <c r="B203" s="668"/>
      <c r="C203" s="668"/>
      <c r="D203" s="668"/>
      <c r="E203" s="668"/>
      <c r="F203" s="668"/>
      <c r="G203" s="668"/>
      <c r="H203" s="668"/>
      <c r="I203" s="668"/>
      <c r="J203" s="668"/>
      <c r="K203" s="668"/>
      <c r="L203" s="668"/>
      <c r="M203" s="668"/>
      <c r="N203" s="668"/>
      <c r="O203" s="668"/>
      <c r="P203" s="668"/>
      <c r="Q203" s="668"/>
      <c r="R203" s="668"/>
      <c r="T203" s="668"/>
      <c r="U203" s="668"/>
      <c r="AZ203" s="668"/>
      <c r="BA203" s="668"/>
      <c r="BB203" s="668"/>
      <c r="BC203" s="668"/>
      <c r="BD203" s="668"/>
      <c r="BE203" s="668"/>
      <c r="BF203" s="668"/>
      <c r="BG203" s="668"/>
      <c r="BH203" s="668"/>
      <c r="BI203" s="668"/>
      <c r="BJ203" s="668"/>
      <c r="BK203" s="668"/>
      <c r="BL203" s="668"/>
      <c r="BM203" s="668"/>
      <c r="BN203" s="668"/>
      <c r="BO203" s="668"/>
      <c r="BP203" s="668"/>
      <c r="BQ203" s="668"/>
    </row>
    <row r="204" spans="1:69">
      <c r="A204" s="668"/>
      <c r="B204" s="668"/>
      <c r="C204" s="668"/>
      <c r="D204" s="668"/>
      <c r="E204" s="668"/>
      <c r="F204" s="668"/>
      <c r="G204" s="668"/>
      <c r="H204" s="668"/>
      <c r="I204" s="668"/>
      <c r="J204" s="668"/>
      <c r="K204" s="668"/>
      <c r="L204" s="668"/>
      <c r="M204" s="668"/>
      <c r="N204" s="668"/>
      <c r="O204" s="668"/>
      <c r="P204" s="668"/>
      <c r="Q204" s="668"/>
      <c r="R204" s="668"/>
      <c r="T204" s="668"/>
      <c r="U204" s="668"/>
      <c r="AZ204" s="668"/>
      <c r="BA204" s="668"/>
      <c r="BB204" s="668"/>
      <c r="BC204" s="668"/>
      <c r="BD204" s="668"/>
      <c r="BE204" s="668"/>
      <c r="BK204" s="668"/>
      <c r="BL204" s="668"/>
      <c r="BM204" s="668"/>
      <c r="BN204" s="668"/>
      <c r="BO204" s="668"/>
      <c r="BP204" s="668"/>
      <c r="BQ204" s="668"/>
    </row>
    <row r="205" spans="1:69">
      <c r="A205" s="668"/>
      <c r="B205" s="668"/>
      <c r="C205" s="668"/>
      <c r="D205" s="668"/>
      <c r="E205" s="668"/>
      <c r="F205" s="668"/>
      <c r="G205" s="668"/>
      <c r="H205" s="668"/>
      <c r="I205" s="668"/>
      <c r="J205" s="668"/>
      <c r="K205" s="668"/>
      <c r="L205" s="668"/>
      <c r="M205" s="668"/>
      <c r="N205" s="668"/>
      <c r="O205" s="668"/>
      <c r="P205" s="668"/>
      <c r="Q205" s="668"/>
      <c r="R205" s="668"/>
      <c r="S205" s="668"/>
      <c r="T205" s="668"/>
      <c r="U205" s="668"/>
      <c r="W205" s="668"/>
      <c r="X205" s="668"/>
      <c r="Y205" s="668"/>
      <c r="Z205" s="678"/>
      <c r="AA205" s="668"/>
      <c r="AB205" s="668"/>
      <c r="AC205" s="668"/>
      <c r="AD205" s="678"/>
      <c r="AE205" s="668"/>
      <c r="AF205" s="668"/>
      <c r="AG205" s="668"/>
      <c r="AH205" s="678"/>
      <c r="AI205" s="668"/>
      <c r="AJ205" s="668"/>
      <c r="AK205" s="668"/>
      <c r="AL205" s="678"/>
      <c r="AM205" s="668"/>
      <c r="AN205" s="668"/>
      <c r="AO205" s="668"/>
      <c r="AP205" s="678"/>
      <c r="AQ205" s="668"/>
      <c r="AR205" s="668"/>
      <c r="AS205" s="668"/>
      <c r="AT205" s="678"/>
      <c r="AU205" s="668"/>
      <c r="AV205" s="668"/>
      <c r="AW205" s="678"/>
      <c r="AX205" s="668"/>
      <c r="AY205" s="683"/>
      <c r="AZ205" s="668"/>
      <c r="BA205" s="668"/>
      <c r="BB205" s="668"/>
      <c r="BC205" s="668"/>
      <c r="BD205" s="668"/>
      <c r="BE205" s="668"/>
      <c r="BF205" s="668"/>
      <c r="BG205" s="668"/>
      <c r="BH205" s="668"/>
      <c r="BI205" s="668"/>
      <c r="BJ205" s="668"/>
      <c r="BK205" s="668"/>
      <c r="BL205" s="668"/>
      <c r="BM205" s="668"/>
      <c r="BN205" s="668"/>
      <c r="BO205" s="668"/>
      <c r="BP205" s="668"/>
      <c r="BQ205" s="668"/>
    </row>
    <row r="206" spans="1:69">
      <c r="A206" s="668"/>
      <c r="B206" s="668"/>
      <c r="C206" s="668"/>
      <c r="D206" s="668"/>
      <c r="E206" s="668"/>
      <c r="F206" s="668"/>
      <c r="G206" s="668"/>
      <c r="H206" s="668"/>
      <c r="I206" s="668"/>
      <c r="J206" s="668"/>
      <c r="K206" s="668"/>
      <c r="L206" s="668"/>
      <c r="M206" s="668"/>
      <c r="N206" s="668"/>
      <c r="O206" s="668"/>
      <c r="P206" s="668"/>
      <c r="Q206" s="668"/>
      <c r="R206" s="668"/>
      <c r="T206" s="668"/>
      <c r="U206" s="668"/>
      <c r="AZ206" s="668"/>
      <c r="BA206" s="668"/>
      <c r="BB206" s="668"/>
      <c r="BC206" s="668"/>
      <c r="BD206" s="668"/>
      <c r="BE206" s="668"/>
      <c r="BF206" s="668"/>
      <c r="BG206" s="668"/>
      <c r="BH206" s="668"/>
      <c r="BI206" s="668"/>
      <c r="BK206" s="668"/>
      <c r="BL206" s="668"/>
      <c r="BM206" s="668"/>
      <c r="BN206" s="668"/>
      <c r="BO206" s="668"/>
      <c r="BP206" s="668"/>
      <c r="BQ206" s="668"/>
    </row>
    <row r="207" spans="1:69">
      <c r="A207" s="668"/>
      <c r="B207" s="668"/>
      <c r="C207" s="668"/>
      <c r="D207" s="668"/>
      <c r="E207" s="668"/>
      <c r="F207" s="668"/>
      <c r="G207" s="668"/>
      <c r="H207" s="668"/>
      <c r="I207" s="668"/>
      <c r="J207" s="668"/>
      <c r="K207" s="668"/>
      <c r="L207" s="668"/>
      <c r="M207" s="668"/>
      <c r="N207" s="668"/>
      <c r="O207" s="668"/>
      <c r="P207" s="668"/>
      <c r="Q207" s="668"/>
      <c r="R207" s="668"/>
      <c r="S207" s="668"/>
      <c r="T207" s="668"/>
      <c r="U207" s="668"/>
      <c r="AZ207" s="668"/>
      <c r="BA207" s="668"/>
      <c r="BB207" s="668"/>
      <c r="BC207" s="668"/>
      <c r="BD207" s="668"/>
      <c r="BE207" s="668"/>
      <c r="BF207" s="668"/>
      <c r="BG207" s="668"/>
      <c r="BH207" s="668"/>
      <c r="BI207" s="668"/>
      <c r="BJ207" s="668"/>
      <c r="BK207" s="668"/>
      <c r="BL207" s="668"/>
      <c r="BM207" s="668"/>
      <c r="BN207" s="668"/>
      <c r="BO207" s="668"/>
      <c r="BP207" s="668"/>
      <c r="BQ207" s="668"/>
    </row>
    <row r="208" spans="1:69">
      <c r="A208" s="668"/>
      <c r="B208" s="668"/>
      <c r="C208" s="668"/>
      <c r="D208" s="668"/>
      <c r="E208" s="668"/>
      <c r="F208" s="668"/>
      <c r="G208" s="668"/>
      <c r="H208" s="668"/>
      <c r="I208" s="668"/>
      <c r="J208" s="668"/>
      <c r="K208" s="668"/>
      <c r="L208" s="668"/>
      <c r="M208" s="668"/>
      <c r="N208" s="668"/>
      <c r="O208" s="668"/>
      <c r="P208" s="668"/>
      <c r="Q208" s="668"/>
      <c r="R208" s="668"/>
      <c r="T208" s="668"/>
      <c r="U208" s="668"/>
      <c r="AZ208" s="668"/>
      <c r="BA208" s="668"/>
      <c r="BB208" s="668"/>
      <c r="BC208" s="668"/>
      <c r="BD208" s="668"/>
      <c r="BE208" s="668"/>
      <c r="BF208" s="668"/>
      <c r="BG208" s="668"/>
      <c r="BH208" s="668"/>
      <c r="BI208" s="668"/>
      <c r="BJ208" s="668"/>
      <c r="BK208" s="668"/>
      <c r="BL208" s="668"/>
      <c r="BM208" s="668"/>
      <c r="BN208" s="668"/>
      <c r="BO208" s="668"/>
      <c r="BP208" s="668"/>
      <c r="BQ208" s="668"/>
    </row>
    <row r="209" spans="1:69">
      <c r="A209" s="668"/>
      <c r="B209" s="668"/>
      <c r="C209" s="668"/>
      <c r="D209" s="668"/>
      <c r="E209" s="668"/>
      <c r="F209" s="668"/>
      <c r="G209" s="668"/>
      <c r="H209" s="668"/>
      <c r="I209" s="668"/>
      <c r="J209" s="668"/>
      <c r="K209" s="668"/>
      <c r="L209" s="668"/>
      <c r="M209" s="668"/>
      <c r="N209" s="668"/>
      <c r="O209" s="668"/>
      <c r="P209" s="668"/>
      <c r="Q209" s="668"/>
      <c r="R209" s="668"/>
      <c r="T209" s="668"/>
      <c r="U209" s="668"/>
      <c r="AZ209" s="668"/>
      <c r="BA209" s="668"/>
      <c r="BB209" s="668"/>
      <c r="BC209" s="668"/>
      <c r="BD209" s="668"/>
      <c r="BE209" s="668"/>
      <c r="BF209" s="668"/>
      <c r="BG209" s="668"/>
      <c r="BH209" s="668"/>
      <c r="BI209" s="668"/>
      <c r="BJ209" s="668"/>
      <c r="BK209" s="668"/>
      <c r="BL209" s="668"/>
      <c r="BM209" s="668"/>
      <c r="BN209" s="668"/>
      <c r="BO209" s="668"/>
      <c r="BP209" s="668"/>
      <c r="BQ209" s="668"/>
    </row>
    <row r="210" spans="1:69">
      <c r="A210" s="668"/>
      <c r="B210" s="668"/>
      <c r="C210" s="668"/>
      <c r="D210" s="668"/>
      <c r="E210" s="668"/>
      <c r="F210" s="668"/>
      <c r="G210" s="668"/>
      <c r="H210" s="668"/>
      <c r="I210" s="668"/>
      <c r="J210" s="668"/>
      <c r="K210" s="668"/>
      <c r="L210" s="668"/>
      <c r="M210" s="668"/>
      <c r="N210" s="668"/>
      <c r="O210" s="668"/>
      <c r="P210" s="668"/>
      <c r="Q210" s="668"/>
      <c r="R210" s="668"/>
      <c r="T210" s="668"/>
      <c r="U210" s="668"/>
      <c r="AZ210" s="668"/>
      <c r="BA210" s="668"/>
      <c r="BB210" s="668"/>
      <c r="BC210" s="668"/>
      <c r="BD210" s="668"/>
      <c r="BE210" s="668"/>
      <c r="BF210" s="668"/>
      <c r="BG210" s="668"/>
      <c r="BH210" s="668"/>
      <c r="BI210" s="668"/>
      <c r="BJ210" s="668"/>
      <c r="BK210" s="668"/>
      <c r="BL210" s="668"/>
      <c r="BM210" s="668"/>
      <c r="BN210" s="668"/>
      <c r="BO210" s="668"/>
      <c r="BP210" s="668"/>
      <c r="BQ210" s="668"/>
    </row>
    <row r="211" spans="1:69">
      <c r="A211" s="668"/>
      <c r="B211" s="668"/>
      <c r="C211" s="668"/>
      <c r="D211" s="668"/>
      <c r="E211" s="668"/>
      <c r="F211" s="668"/>
      <c r="G211" s="668"/>
      <c r="H211" s="668"/>
      <c r="I211" s="668"/>
      <c r="J211" s="668"/>
      <c r="K211" s="668"/>
      <c r="L211" s="668"/>
      <c r="M211" s="668"/>
      <c r="N211" s="668"/>
      <c r="O211" s="668"/>
      <c r="P211" s="668"/>
      <c r="Q211" s="668"/>
      <c r="R211" s="668"/>
      <c r="T211" s="668"/>
      <c r="U211" s="668"/>
      <c r="W211" s="668"/>
      <c r="X211" s="668"/>
      <c r="Y211" s="668"/>
      <c r="Z211" s="678"/>
      <c r="AA211" s="668"/>
      <c r="AB211" s="668"/>
      <c r="AC211" s="668"/>
      <c r="AD211" s="678"/>
      <c r="AE211" s="668"/>
      <c r="AF211" s="668"/>
      <c r="AG211" s="668"/>
      <c r="AH211" s="678"/>
      <c r="AI211" s="668"/>
      <c r="AJ211" s="668"/>
      <c r="AK211" s="668"/>
      <c r="AL211" s="678"/>
      <c r="AM211" s="668"/>
      <c r="AN211" s="668"/>
      <c r="AO211" s="668"/>
      <c r="AP211" s="678"/>
      <c r="AQ211" s="668"/>
      <c r="AR211" s="668"/>
      <c r="AS211" s="668"/>
      <c r="AT211" s="678"/>
      <c r="AU211" s="668"/>
      <c r="AV211" s="668"/>
      <c r="AW211" s="678"/>
      <c r="AX211" s="668"/>
      <c r="AY211" s="683"/>
      <c r="AZ211" s="668"/>
      <c r="BA211" s="668"/>
      <c r="BB211" s="668"/>
      <c r="BC211" s="668"/>
      <c r="BD211" s="668"/>
      <c r="BE211" s="668"/>
      <c r="BF211" s="668"/>
      <c r="BG211" s="668"/>
      <c r="BH211" s="668"/>
      <c r="BI211" s="668"/>
      <c r="BK211" s="668"/>
      <c r="BL211" s="668"/>
      <c r="BM211" s="668"/>
      <c r="BN211" s="668"/>
      <c r="BO211" s="668"/>
      <c r="BP211" s="668"/>
      <c r="BQ211" s="668"/>
    </row>
    <row r="212" spans="1:69">
      <c r="A212" s="668"/>
      <c r="B212" s="668"/>
      <c r="C212" s="668"/>
      <c r="D212" s="668"/>
      <c r="E212" s="668"/>
      <c r="F212" s="668"/>
      <c r="G212" s="668"/>
      <c r="H212" s="668"/>
      <c r="I212" s="668"/>
      <c r="J212" s="668"/>
      <c r="K212" s="668"/>
      <c r="L212" s="668"/>
      <c r="M212" s="668"/>
      <c r="N212" s="668"/>
      <c r="O212" s="668"/>
      <c r="P212" s="668"/>
      <c r="Q212" s="668"/>
      <c r="R212" s="668"/>
      <c r="T212" s="668"/>
      <c r="U212" s="668"/>
      <c r="AZ212" s="668"/>
      <c r="BA212" s="668"/>
      <c r="BB212" s="668"/>
      <c r="BC212" s="668"/>
      <c r="BD212" s="668"/>
      <c r="BE212" s="668"/>
      <c r="BF212" s="668"/>
      <c r="BG212" s="668"/>
      <c r="BH212" s="668"/>
      <c r="BI212" s="668"/>
      <c r="BJ212" s="668"/>
      <c r="BK212" s="668"/>
      <c r="BL212" s="668"/>
      <c r="BM212" s="668"/>
      <c r="BN212" s="668"/>
      <c r="BO212" s="668"/>
      <c r="BP212" s="668"/>
      <c r="BQ212" s="668"/>
    </row>
    <row r="213" spans="1:69">
      <c r="A213" s="668"/>
      <c r="B213" s="668"/>
      <c r="C213" s="668"/>
      <c r="D213" s="668"/>
      <c r="E213" s="668"/>
      <c r="F213" s="668"/>
      <c r="G213" s="668"/>
      <c r="H213" s="668"/>
      <c r="I213" s="668"/>
      <c r="J213" s="668"/>
      <c r="K213" s="668"/>
      <c r="L213" s="668"/>
      <c r="M213" s="668"/>
      <c r="N213" s="668"/>
      <c r="O213" s="668"/>
      <c r="P213" s="668"/>
      <c r="Q213" s="668"/>
      <c r="R213" s="668"/>
      <c r="T213" s="668"/>
      <c r="U213" s="668"/>
      <c r="AZ213" s="668"/>
      <c r="BA213" s="668"/>
      <c r="BB213" s="668"/>
      <c r="BC213" s="668"/>
      <c r="BD213" s="668"/>
      <c r="BE213" s="668"/>
      <c r="BF213" s="668"/>
      <c r="BG213" s="668"/>
      <c r="BH213" s="668"/>
      <c r="BI213" s="668"/>
      <c r="BK213" s="668"/>
      <c r="BL213" s="668"/>
      <c r="BM213" s="668"/>
      <c r="BN213" s="668"/>
      <c r="BO213" s="668"/>
      <c r="BP213" s="668"/>
      <c r="BQ213" s="668"/>
    </row>
    <row r="214" spans="1:69">
      <c r="A214" s="668"/>
      <c r="B214" s="668"/>
      <c r="C214" s="668"/>
      <c r="D214" s="668"/>
      <c r="E214" s="668"/>
      <c r="F214" s="668"/>
      <c r="G214" s="668"/>
      <c r="H214" s="668"/>
      <c r="I214" s="668"/>
      <c r="J214" s="668"/>
      <c r="K214" s="668"/>
      <c r="L214" s="668"/>
      <c r="M214" s="668"/>
      <c r="N214" s="668"/>
      <c r="O214" s="668"/>
      <c r="P214" s="668"/>
      <c r="Q214" s="668"/>
      <c r="R214" s="668"/>
      <c r="T214" s="668"/>
      <c r="U214" s="668"/>
      <c r="AZ214" s="668"/>
      <c r="BA214" s="668"/>
      <c r="BB214" s="668"/>
      <c r="BC214" s="668"/>
      <c r="BD214" s="668"/>
      <c r="BE214" s="668"/>
      <c r="BF214" s="668"/>
      <c r="BG214" s="668"/>
      <c r="BH214" s="668"/>
      <c r="BI214" s="668"/>
      <c r="BJ214" s="668"/>
      <c r="BK214" s="668"/>
      <c r="BL214" s="668"/>
      <c r="BM214" s="668"/>
      <c r="BN214" s="668"/>
      <c r="BO214" s="668"/>
      <c r="BP214" s="668"/>
      <c r="BQ214" s="668"/>
    </row>
    <row r="215" spans="1:69">
      <c r="A215" s="668"/>
      <c r="B215" s="668"/>
      <c r="C215" s="668"/>
      <c r="D215" s="668"/>
      <c r="E215" s="668"/>
      <c r="F215" s="668"/>
      <c r="G215" s="668"/>
      <c r="H215" s="668"/>
      <c r="I215" s="668"/>
      <c r="J215" s="668"/>
      <c r="K215" s="668"/>
      <c r="L215" s="668"/>
      <c r="M215" s="668"/>
      <c r="N215" s="668"/>
      <c r="O215" s="668"/>
      <c r="P215" s="668"/>
      <c r="Q215" s="668"/>
      <c r="R215" s="668"/>
      <c r="T215" s="668"/>
      <c r="U215" s="668"/>
      <c r="AZ215" s="668"/>
      <c r="BA215" s="668"/>
      <c r="BB215" s="668"/>
      <c r="BC215" s="668"/>
      <c r="BD215" s="668"/>
      <c r="BE215" s="668"/>
      <c r="BF215" s="668"/>
      <c r="BG215" s="668"/>
      <c r="BH215" s="668"/>
      <c r="BI215" s="668"/>
      <c r="BJ215" s="668"/>
      <c r="BK215" s="668"/>
      <c r="BL215" s="668"/>
      <c r="BM215" s="668"/>
      <c r="BN215" s="668"/>
      <c r="BO215" s="668"/>
      <c r="BP215" s="668"/>
      <c r="BQ215" s="668"/>
    </row>
    <row r="216" spans="1:69">
      <c r="A216" s="668"/>
      <c r="B216" s="668"/>
      <c r="C216" s="668"/>
      <c r="D216" s="668"/>
      <c r="E216" s="668"/>
      <c r="F216" s="668"/>
      <c r="G216" s="668"/>
      <c r="H216" s="668"/>
      <c r="I216" s="668"/>
      <c r="J216" s="668"/>
      <c r="K216" s="668"/>
      <c r="L216" s="668"/>
      <c r="M216" s="668"/>
      <c r="N216" s="668"/>
      <c r="O216" s="668"/>
      <c r="P216" s="668"/>
      <c r="Q216" s="668"/>
      <c r="R216" s="668"/>
      <c r="T216" s="668"/>
      <c r="U216" s="668"/>
      <c r="AZ216" s="668"/>
      <c r="BA216" s="668"/>
      <c r="BB216" s="668"/>
      <c r="BC216" s="668"/>
      <c r="BD216" s="668"/>
      <c r="BE216" s="668"/>
      <c r="BF216" s="668"/>
      <c r="BG216" s="668"/>
      <c r="BH216" s="668"/>
      <c r="BI216" s="668"/>
      <c r="BK216" s="668"/>
      <c r="BL216" s="668"/>
      <c r="BM216" s="668"/>
      <c r="BN216" s="668"/>
      <c r="BO216" s="668"/>
      <c r="BP216" s="668"/>
      <c r="BQ216" s="668"/>
    </row>
    <row r="217" spans="1:69">
      <c r="A217" s="668"/>
      <c r="B217" s="668"/>
      <c r="C217" s="668"/>
      <c r="D217" s="668"/>
      <c r="E217" s="668"/>
      <c r="F217" s="668"/>
      <c r="G217" s="668"/>
      <c r="H217" s="668"/>
      <c r="I217" s="668"/>
      <c r="J217" s="668"/>
      <c r="K217" s="668"/>
      <c r="L217" s="668"/>
      <c r="M217" s="668"/>
      <c r="N217" s="668"/>
      <c r="O217" s="668"/>
      <c r="P217" s="668"/>
      <c r="Q217" s="668"/>
      <c r="R217" s="668"/>
      <c r="T217" s="668"/>
      <c r="U217" s="668"/>
      <c r="AZ217" s="668"/>
      <c r="BK217" s="668"/>
      <c r="BL217" s="668"/>
      <c r="BM217" s="668"/>
      <c r="BN217" s="668"/>
      <c r="BO217" s="668"/>
      <c r="BP217" s="668"/>
      <c r="BQ217" s="668"/>
    </row>
    <row r="218" spans="1:69">
      <c r="A218" s="668"/>
      <c r="B218" s="668"/>
      <c r="C218" s="668"/>
      <c r="D218" s="668"/>
      <c r="E218" s="668"/>
      <c r="F218" s="668"/>
      <c r="G218" s="668"/>
      <c r="H218" s="668"/>
      <c r="I218" s="668"/>
      <c r="J218" s="668"/>
      <c r="K218" s="668"/>
      <c r="L218" s="668"/>
      <c r="M218" s="668"/>
      <c r="N218" s="668"/>
      <c r="O218" s="668"/>
      <c r="P218" s="668"/>
      <c r="R218" s="668"/>
      <c r="U218" s="668"/>
      <c r="BK218" s="668"/>
      <c r="BL218" s="668"/>
      <c r="BM218" s="668"/>
      <c r="BN218" s="668"/>
      <c r="BO218" s="668"/>
      <c r="BP218" s="668"/>
      <c r="BQ218" s="668"/>
    </row>
    <row r="219" spans="1:69">
      <c r="A219" s="668"/>
      <c r="B219" s="668"/>
      <c r="C219" s="668"/>
      <c r="D219" s="668"/>
      <c r="E219" s="668"/>
      <c r="F219" s="668"/>
      <c r="G219" s="668"/>
      <c r="H219" s="668"/>
      <c r="I219" s="668"/>
      <c r="J219" s="668"/>
      <c r="K219" s="668"/>
      <c r="L219" s="668"/>
      <c r="M219" s="668"/>
      <c r="N219" s="668"/>
      <c r="O219" s="668"/>
      <c r="P219" s="668"/>
      <c r="R219" s="668"/>
      <c r="U219" s="668"/>
      <c r="BK219" s="668"/>
      <c r="BL219" s="668"/>
      <c r="BM219" s="668"/>
      <c r="BN219" s="668"/>
      <c r="BO219" s="668"/>
      <c r="BP219" s="668"/>
      <c r="BQ219" s="668"/>
    </row>
    <row r="220" spans="1:69">
      <c r="A220" s="668"/>
      <c r="B220" s="668"/>
      <c r="C220" s="668"/>
      <c r="D220" s="668"/>
      <c r="E220" s="668"/>
      <c r="F220" s="668"/>
      <c r="G220" s="668"/>
      <c r="H220" s="668"/>
      <c r="I220" s="668"/>
      <c r="J220" s="668"/>
      <c r="K220" s="668"/>
      <c r="L220" s="668"/>
      <c r="M220" s="668"/>
      <c r="N220" s="668"/>
      <c r="O220" s="668"/>
      <c r="P220" s="668"/>
      <c r="Q220" s="668"/>
      <c r="R220" s="668"/>
      <c r="T220" s="668"/>
      <c r="U220" s="668"/>
      <c r="AZ220" s="668"/>
      <c r="BA220" s="668"/>
      <c r="BB220" s="668"/>
      <c r="BC220" s="668"/>
      <c r="BD220" s="668"/>
      <c r="BE220" s="668"/>
      <c r="BF220" s="668"/>
      <c r="BG220" s="668"/>
      <c r="BH220" s="668"/>
      <c r="BI220" s="668"/>
      <c r="BJ220" s="668"/>
      <c r="BK220" s="668"/>
      <c r="BL220" s="668"/>
      <c r="BM220" s="668"/>
      <c r="BN220" s="668"/>
      <c r="BO220" s="668"/>
      <c r="BP220" s="668"/>
      <c r="BQ220" s="668"/>
    </row>
    <row r="221" spans="1:69">
      <c r="A221" s="668"/>
      <c r="B221" s="668"/>
      <c r="C221" s="668"/>
      <c r="D221" s="668"/>
      <c r="E221" s="668"/>
      <c r="F221" s="668"/>
      <c r="G221" s="668"/>
      <c r="H221" s="668"/>
      <c r="I221" s="668"/>
      <c r="J221" s="668"/>
      <c r="K221" s="668"/>
      <c r="L221" s="668"/>
      <c r="M221" s="668"/>
      <c r="N221" s="668"/>
      <c r="O221" s="668"/>
      <c r="P221" s="668"/>
      <c r="Q221" s="668"/>
      <c r="R221" s="668"/>
      <c r="T221" s="668"/>
      <c r="U221" s="668"/>
      <c r="AZ221" s="668"/>
      <c r="BA221" s="668"/>
      <c r="BB221" s="668"/>
      <c r="BC221" s="668"/>
      <c r="BD221" s="668"/>
      <c r="BE221" s="668"/>
      <c r="BF221" s="668"/>
      <c r="BG221" s="668"/>
      <c r="BH221" s="668"/>
      <c r="BK221" s="668"/>
      <c r="BL221" s="668"/>
      <c r="BM221" s="668"/>
      <c r="BN221" s="668"/>
      <c r="BO221" s="668"/>
      <c r="BP221" s="668"/>
      <c r="BQ221" s="668"/>
    </row>
    <row r="222" spans="1:69">
      <c r="A222" s="668"/>
      <c r="B222" s="668"/>
      <c r="C222" s="668"/>
      <c r="D222" s="668"/>
      <c r="E222" s="668"/>
      <c r="F222" s="668"/>
      <c r="G222" s="668"/>
      <c r="H222" s="668"/>
      <c r="I222" s="668"/>
      <c r="J222" s="668"/>
      <c r="K222" s="668"/>
      <c r="L222" s="668"/>
      <c r="M222" s="668"/>
      <c r="N222" s="668"/>
      <c r="O222" s="668"/>
      <c r="P222" s="668"/>
      <c r="Q222" s="668"/>
      <c r="R222" s="668"/>
      <c r="T222" s="668"/>
      <c r="U222" s="668"/>
      <c r="AZ222" s="668"/>
      <c r="BA222" s="668"/>
      <c r="BB222" s="668"/>
      <c r="BC222" s="668"/>
      <c r="BD222" s="668"/>
      <c r="BE222" s="668"/>
      <c r="BF222" s="668"/>
      <c r="BG222" s="668"/>
      <c r="BH222" s="668"/>
      <c r="BK222" s="668"/>
      <c r="BL222" s="668"/>
      <c r="BM222" s="668"/>
      <c r="BN222" s="668"/>
      <c r="BO222" s="668"/>
      <c r="BP222" s="668"/>
      <c r="BQ222" s="668"/>
    </row>
    <row r="223" spans="1:69">
      <c r="A223" s="668"/>
      <c r="B223" s="668"/>
      <c r="C223" s="668"/>
      <c r="D223" s="668"/>
      <c r="E223" s="668"/>
      <c r="F223" s="668"/>
      <c r="G223" s="668"/>
      <c r="H223" s="668"/>
      <c r="I223" s="668"/>
      <c r="J223" s="668"/>
      <c r="K223" s="668"/>
      <c r="L223" s="668"/>
      <c r="M223" s="668"/>
      <c r="N223" s="668"/>
      <c r="O223" s="668"/>
      <c r="P223" s="668"/>
      <c r="Q223" s="668"/>
      <c r="R223" s="668"/>
      <c r="T223" s="668"/>
      <c r="U223" s="668"/>
      <c r="AZ223" s="668"/>
      <c r="BA223" s="668"/>
      <c r="BB223" s="668"/>
      <c r="BK223" s="668"/>
      <c r="BL223" s="668"/>
      <c r="BM223" s="668"/>
      <c r="BN223" s="668"/>
      <c r="BO223" s="668"/>
      <c r="BP223" s="668"/>
      <c r="BQ223" s="668"/>
    </row>
    <row r="224" spans="1:69">
      <c r="A224" s="668"/>
      <c r="B224" s="668"/>
      <c r="C224" s="668"/>
      <c r="D224" s="668"/>
      <c r="E224" s="668"/>
      <c r="F224" s="668"/>
      <c r="G224" s="668"/>
      <c r="H224" s="668"/>
      <c r="I224" s="668"/>
      <c r="J224" s="668"/>
      <c r="K224" s="668"/>
      <c r="L224" s="668"/>
      <c r="M224" s="668"/>
      <c r="N224" s="668"/>
      <c r="O224" s="668"/>
      <c r="P224" s="668"/>
      <c r="Q224" s="668"/>
      <c r="R224" s="668"/>
      <c r="T224" s="668"/>
      <c r="U224" s="668"/>
      <c r="AZ224" s="668"/>
      <c r="BA224" s="668"/>
      <c r="BK224" s="668"/>
      <c r="BL224" s="668"/>
      <c r="BM224" s="668"/>
      <c r="BN224" s="668"/>
      <c r="BO224" s="668"/>
      <c r="BP224" s="668"/>
      <c r="BQ224" s="668"/>
    </row>
    <row r="225" spans="1:69">
      <c r="A225" s="668"/>
      <c r="B225" s="668"/>
      <c r="C225" s="668"/>
      <c r="D225" s="668"/>
      <c r="E225" s="668"/>
      <c r="F225" s="668"/>
      <c r="G225" s="668"/>
      <c r="H225" s="668"/>
      <c r="I225" s="668"/>
      <c r="J225" s="668"/>
      <c r="K225" s="668"/>
      <c r="L225" s="668"/>
      <c r="M225" s="668"/>
      <c r="N225" s="668"/>
      <c r="O225" s="668"/>
      <c r="P225" s="668"/>
      <c r="Q225" s="668"/>
      <c r="R225" s="668"/>
      <c r="T225" s="668"/>
      <c r="U225" s="668"/>
      <c r="AZ225" s="668"/>
      <c r="BA225" s="668"/>
      <c r="BB225" s="668"/>
      <c r="BC225" s="668"/>
      <c r="BD225" s="668"/>
      <c r="BE225" s="668"/>
      <c r="BF225" s="668"/>
      <c r="BG225" s="668"/>
      <c r="BH225" s="668"/>
      <c r="BI225" s="668"/>
      <c r="BJ225" s="668"/>
      <c r="BK225" s="668"/>
      <c r="BL225" s="668"/>
      <c r="BM225" s="668"/>
      <c r="BN225" s="668"/>
      <c r="BO225" s="668"/>
      <c r="BP225" s="668"/>
      <c r="BQ225" s="668"/>
    </row>
    <row r="226" spans="1:69">
      <c r="A226" s="668"/>
      <c r="B226" s="668"/>
      <c r="C226" s="668"/>
      <c r="D226" s="668"/>
      <c r="E226" s="668"/>
      <c r="F226" s="668"/>
      <c r="G226" s="668"/>
      <c r="H226" s="668"/>
      <c r="I226" s="668"/>
      <c r="J226" s="668"/>
      <c r="K226" s="668"/>
      <c r="L226" s="668"/>
      <c r="M226" s="668"/>
      <c r="N226" s="668"/>
      <c r="O226" s="668"/>
      <c r="P226" s="668"/>
      <c r="Q226" s="668"/>
      <c r="R226" s="668"/>
      <c r="T226" s="668"/>
      <c r="U226" s="668"/>
      <c r="AZ226" s="668"/>
      <c r="BA226" s="668"/>
      <c r="BB226" s="668"/>
      <c r="BC226" s="668"/>
      <c r="BD226" s="668"/>
      <c r="BE226" s="668"/>
      <c r="BF226" s="668"/>
      <c r="BG226" s="668"/>
      <c r="BK226" s="668"/>
      <c r="BL226" s="668"/>
      <c r="BM226" s="668"/>
      <c r="BN226" s="668"/>
      <c r="BO226" s="668"/>
      <c r="BP226" s="668"/>
      <c r="BQ226" s="668"/>
    </row>
    <row r="227" spans="1:69">
      <c r="A227" s="668"/>
      <c r="B227" s="668"/>
      <c r="C227" s="668"/>
      <c r="D227" s="668"/>
      <c r="E227" s="668"/>
      <c r="F227" s="668"/>
      <c r="G227" s="668"/>
      <c r="H227" s="668"/>
      <c r="I227" s="668"/>
      <c r="J227" s="668"/>
      <c r="K227" s="668"/>
      <c r="L227" s="668"/>
      <c r="M227" s="668"/>
      <c r="N227" s="668"/>
      <c r="O227" s="668"/>
      <c r="P227" s="668"/>
      <c r="Q227" s="668"/>
      <c r="R227" s="668"/>
      <c r="T227" s="668"/>
      <c r="U227" s="668"/>
      <c r="AZ227" s="668"/>
      <c r="BA227" s="668"/>
      <c r="BK227" s="668"/>
      <c r="BL227" s="668"/>
      <c r="BM227" s="668"/>
      <c r="BN227" s="668"/>
      <c r="BO227" s="668"/>
      <c r="BP227" s="668"/>
      <c r="BQ227" s="668"/>
    </row>
    <row r="228" spans="1:69">
      <c r="A228" s="668"/>
      <c r="B228" s="668"/>
      <c r="C228" s="668"/>
      <c r="D228" s="668"/>
      <c r="E228" s="668"/>
      <c r="F228" s="668"/>
      <c r="G228" s="668"/>
      <c r="H228" s="668"/>
      <c r="I228" s="668"/>
      <c r="J228" s="668"/>
      <c r="K228" s="668"/>
      <c r="L228" s="668"/>
      <c r="M228" s="668"/>
      <c r="N228" s="668"/>
      <c r="O228" s="668"/>
      <c r="P228" s="668"/>
      <c r="Q228" s="668"/>
      <c r="R228" s="668"/>
      <c r="T228" s="668"/>
      <c r="U228" s="668"/>
      <c r="AZ228" s="668"/>
      <c r="BA228" s="668"/>
      <c r="BB228" s="668"/>
      <c r="BC228" s="668"/>
      <c r="BD228" s="668"/>
      <c r="BE228" s="668"/>
      <c r="BF228" s="668"/>
      <c r="BG228" s="668"/>
      <c r="BH228" s="668"/>
      <c r="BI228" s="668"/>
      <c r="BK228" s="668"/>
      <c r="BL228" s="668"/>
      <c r="BM228" s="668"/>
      <c r="BN228" s="668"/>
      <c r="BO228" s="668"/>
      <c r="BP228" s="668"/>
      <c r="BQ228" s="668"/>
    </row>
    <row r="229" spans="1:69">
      <c r="A229" s="668"/>
      <c r="B229" s="668"/>
      <c r="C229" s="668"/>
      <c r="D229" s="668"/>
      <c r="E229" s="668"/>
      <c r="F229" s="668"/>
      <c r="G229" s="668"/>
      <c r="H229" s="668"/>
      <c r="I229" s="668"/>
      <c r="J229" s="668"/>
      <c r="K229" s="668"/>
      <c r="L229" s="668"/>
      <c r="M229" s="668"/>
      <c r="N229" s="668"/>
      <c r="O229" s="668"/>
      <c r="P229" s="668"/>
      <c r="Q229" s="668"/>
      <c r="R229" s="668"/>
      <c r="T229" s="668"/>
      <c r="U229" s="668"/>
      <c r="AZ229" s="668"/>
      <c r="BA229" s="668"/>
      <c r="BB229" s="668"/>
      <c r="BC229" s="668"/>
      <c r="BD229" s="668"/>
      <c r="BE229" s="668"/>
      <c r="BF229" s="668"/>
      <c r="BG229" s="668"/>
      <c r="BH229" s="668"/>
      <c r="BI229" s="668"/>
      <c r="BJ229" s="668"/>
      <c r="BK229" s="668"/>
      <c r="BL229" s="668"/>
      <c r="BM229" s="668"/>
      <c r="BN229" s="668"/>
      <c r="BO229" s="668"/>
      <c r="BP229" s="668"/>
      <c r="BQ229" s="668"/>
    </row>
    <row r="230" spans="1:69">
      <c r="A230" s="668"/>
      <c r="B230" s="668"/>
      <c r="C230" s="668"/>
      <c r="D230" s="668"/>
      <c r="E230" s="668"/>
      <c r="F230" s="668"/>
      <c r="G230" s="668"/>
      <c r="H230" s="668"/>
      <c r="I230" s="668"/>
      <c r="J230" s="668"/>
      <c r="K230" s="668"/>
      <c r="L230" s="668"/>
      <c r="M230" s="668"/>
      <c r="N230" s="668"/>
      <c r="O230" s="668"/>
      <c r="P230" s="668"/>
      <c r="Q230" s="668"/>
      <c r="R230" s="668"/>
      <c r="T230" s="668"/>
      <c r="U230" s="668"/>
      <c r="AZ230" s="668"/>
      <c r="BA230" s="668"/>
      <c r="BB230" s="668"/>
      <c r="BC230" s="668"/>
      <c r="BD230" s="668"/>
      <c r="BK230" s="668"/>
      <c r="BL230" s="668"/>
      <c r="BM230" s="668"/>
      <c r="BN230" s="668"/>
      <c r="BO230" s="668"/>
      <c r="BP230" s="668"/>
      <c r="BQ230" s="668"/>
    </row>
    <row r="231" spans="1:69">
      <c r="A231" s="668"/>
      <c r="B231" s="668"/>
      <c r="C231" s="668"/>
      <c r="D231" s="668"/>
      <c r="E231" s="668"/>
      <c r="F231" s="668"/>
      <c r="G231" s="668"/>
      <c r="H231" s="668"/>
      <c r="I231" s="668"/>
      <c r="J231" s="668"/>
      <c r="K231" s="668"/>
      <c r="L231" s="668"/>
      <c r="M231" s="668"/>
      <c r="N231" s="668"/>
      <c r="O231" s="668"/>
      <c r="P231" s="668"/>
      <c r="Q231" s="668"/>
      <c r="R231" s="668"/>
      <c r="T231" s="668"/>
      <c r="U231" s="668"/>
      <c r="AZ231" s="668"/>
      <c r="BA231" s="668"/>
      <c r="BB231" s="668"/>
      <c r="BC231" s="668"/>
      <c r="BD231" s="668"/>
      <c r="BE231" s="668"/>
      <c r="BF231" s="668"/>
      <c r="BG231" s="668"/>
      <c r="BH231" s="668"/>
      <c r="BI231" s="668"/>
      <c r="BJ231" s="668"/>
      <c r="BK231" s="668"/>
      <c r="BL231" s="668"/>
      <c r="BM231" s="668"/>
      <c r="BN231" s="668"/>
      <c r="BO231" s="668"/>
      <c r="BP231" s="668"/>
      <c r="BQ231" s="668"/>
    </row>
    <row r="232" spans="1:69">
      <c r="A232" s="668"/>
      <c r="B232" s="668"/>
      <c r="C232" s="668"/>
      <c r="D232" s="668"/>
      <c r="E232" s="668"/>
      <c r="F232" s="668"/>
      <c r="G232" s="668"/>
      <c r="H232" s="668"/>
      <c r="I232" s="668"/>
      <c r="J232" s="668"/>
      <c r="K232" s="668"/>
      <c r="L232" s="668"/>
      <c r="M232" s="668"/>
      <c r="N232" s="668"/>
      <c r="O232" s="668"/>
      <c r="P232" s="668"/>
      <c r="Q232" s="668"/>
      <c r="R232" s="668"/>
      <c r="T232" s="668"/>
      <c r="U232" s="668"/>
      <c r="AZ232" s="668"/>
      <c r="BA232" s="668"/>
      <c r="BK232" s="668"/>
      <c r="BL232" s="668"/>
      <c r="BM232" s="668"/>
      <c r="BN232" s="668"/>
      <c r="BO232" s="668"/>
      <c r="BP232" s="668"/>
      <c r="BQ232" s="668"/>
    </row>
    <row r="233" spans="1:69">
      <c r="A233" s="668"/>
      <c r="B233" s="668"/>
      <c r="C233" s="668"/>
      <c r="D233" s="668"/>
      <c r="E233" s="668"/>
      <c r="F233" s="668"/>
      <c r="G233" s="668"/>
      <c r="H233" s="668"/>
      <c r="I233" s="668"/>
      <c r="J233" s="668"/>
      <c r="K233" s="668"/>
      <c r="L233" s="668"/>
      <c r="M233" s="668"/>
      <c r="N233" s="668"/>
      <c r="O233" s="668"/>
      <c r="P233" s="668"/>
      <c r="Q233" s="668"/>
      <c r="R233" s="668"/>
      <c r="T233" s="668"/>
      <c r="U233" s="668"/>
      <c r="AZ233" s="668"/>
      <c r="BA233" s="668"/>
      <c r="BB233" s="668"/>
      <c r="BC233" s="668"/>
      <c r="BD233" s="668"/>
      <c r="BE233" s="668"/>
      <c r="BF233" s="668"/>
      <c r="BG233" s="668"/>
      <c r="BH233" s="668"/>
      <c r="BI233" s="668"/>
      <c r="BJ233" s="668"/>
      <c r="BK233" s="668"/>
      <c r="BL233" s="668"/>
      <c r="BM233" s="668"/>
      <c r="BN233" s="668"/>
      <c r="BO233" s="668"/>
      <c r="BP233" s="668"/>
      <c r="BQ233" s="668"/>
    </row>
    <row r="234" spans="1:69">
      <c r="A234" s="668"/>
      <c r="B234" s="668"/>
      <c r="C234" s="668"/>
      <c r="D234" s="668"/>
      <c r="E234" s="668"/>
      <c r="F234" s="668"/>
      <c r="G234" s="668"/>
      <c r="H234" s="668"/>
      <c r="I234" s="668"/>
      <c r="J234" s="668"/>
      <c r="K234" s="668"/>
      <c r="L234" s="668"/>
      <c r="M234" s="668"/>
      <c r="N234" s="668"/>
      <c r="O234" s="668"/>
      <c r="P234" s="668"/>
      <c r="Q234" s="668"/>
      <c r="R234" s="668"/>
      <c r="T234" s="668"/>
      <c r="U234" s="668"/>
      <c r="AZ234" s="668"/>
      <c r="BA234" s="668"/>
      <c r="BK234" s="668"/>
      <c r="BL234" s="668"/>
      <c r="BM234" s="668"/>
      <c r="BN234" s="668"/>
      <c r="BO234" s="668"/>
      <c r="BP234" s="668"/>
      <c r="BQ234" s="668"/>
    </row>
    <row r="235" spans="1:69">
      <c r="A235" s="668"/>
      <c r="B235" s="668"/>
      <c r="C235" s="668"/>
      <c r="D235" s="668"/>
      <c r="E235" s="668"/>
      <c r="F235" s="668"/>
      <c r="G235" s="668"/>
      <c r="H235" s="668"/>
      <c r="I235" s="668"/>
      <c r="J235" s="668"/>
      <c r="K235" s="668"/>
      <c r="L235" s="668"/>
      <c r="M235" s="668"/>
      <c r="N235" s="668"/>
      <c r="O235" s="668"/>
      <c r="P235" s="668"/>
      <c r="Q235" s="668"/>
      <c r="R235" s="668"/>
      <c r="T235" s="668"/>
      <c r="U235" s="668"/>
      <c r="AZ235" s="668"/>
      <c r="BA235" s="668"/>
      <c r="BB235" s="668"/>
      <c r="BC235" s="668"/>
      <c r="BK235" s="668"/>
      <c r="BL235" s="668"/>
      <c r="BM235" s="668"/>
      <c r="BN235" s="668"/>
      <c r="BO235" s="668"/>
      <c r="BP235" s="668"/>
      <c r="BQ235" s="668"/>
    </row>
    <row r="236" spans="1:69">
      <c r="A236" s="668"/>
      <c r="B236" s="668"/>
      <c r="C236" s="668"/>
      <c r="D236" s="668"/>
      <c r="E236" s="668"/>
      <c r="F236" s="668"/>
      <c r="G236" s="668"/>
      <c r="H236" s="668"/>
      <c r="I236" s="668"/>
      <c r="J236" s="668"/>
      <c r="K236" s="668"/>
      <c r="L236" s="668"/>
      <c r="M236" s="668"/>
      <c r="N236" s="668"/>
      <c r="O236" s="668"/>
      <c r="P236" s="668"/>
      <c r="R236" s="668"/>
      <c r="U236" s="668"/>
      <c r="BB236" s="668"/>
      <c r="BC236" s="668"/>
      <c r="BD236" s="668"/>
      <c r="BE236" s="668"/>
      <c r="BF236" s="668"/>
      <c r="BG236" s="668"/>
      <c r="BH236" s="668"/>
      <c r="BI236" s="668"/>
      <c r="BJ236" s="668"/>
      <c r="BK236" s="668"/>
      <c r="BL236" s="668"/>
      <c r="BM236" s="668"/>
      <c r="BN236" s="668"/>
      <c r="BO236" s="668"/>
      <c r="BP236" s="668"/>
      <c r="BQ236" s="668"/>
    </row>
    <row r="237" spans="1:69">
      <c r="A237" s="668"/>
      <c r="B237" s="668"/>
      <c r="C237" s="668"/>
      <c r="D237" s="668"/>
      <c r="E237" s="668"/>
      <c r="F237" s="668"/>
      <c r="G237" s="668"/>
      <c r="H237" s="668"/>
      <c r="I237" s="668"/>
      <c r="J237" s="668"/>
      <c r="K237" s="668"/>
      <c r="L237" s="668"/>
      <c r="M237" s="668"/>
      <c r="N237" s="668"/>
      <c r="O237" s="668"/>
      <c r="P237" s="668"/>
      <c r="Q237" s="668"/>
      <c r="R237" s="668"/>
      <c r="S237" s="668"/>
      <c r="T237" s="668"/>
      <c r="U237" s="668"/>
      <c r="AZ237" s="668"/>
      <c r="BA237" s="668"/>
      <c r="BB237" s="668"/>
      <c r="BC237" s="668"/>
      <c r="BD237" s="668"/>
      <c r="BE237" s="668"/>
      <c r="BF237" s="668"/>
      <c r="BG237" s="668"/>
      <c r="BH237" s="668"/>
      <c r="BI237" s="668"/>
      <c r="BJ237" s="668"/>
      <c r="BK237" s="668"/>
      <c r="BL237" s="668"/>
      <c r="BM237" s="668"/>
      <c r="BN237" s="668"/>
      <c r="BO237" s="668"/>
      <c r="BP237" s="668"/>
      <c r="BQ237" s="668"/>
    </row>
    <row r="238" spans="1:69">
      <c r="A238" s="668"/>
      <c r="B238" s="668"/>
      <c r="C238" s="668"/>
      <c r="D238" s="668"/>
      <c r="E238" s="668"/>
      <c r="F238" s="668"/>
      <c r="G238" s="668"/>
      <c r="H238" s="668"/>
      <c r="I238" s="668"/>
      <c r="J238" s="668"/>
      <c r="K238" s="668"/>
      <c r="L238" s="668"/>
      <c r="M238" s="668"/>
      <c r="N238" s="668"/>
      <c r="O238" s="668"/>
      <c r="P238" s="668"/>
      <c r="Q238" s="668"/>
      <c r="R238" s="668"/>
      <c r="S238" s="668"/>
      <c r="T238" s="668"/>
      <c r="U238" s="668"/>
      <c r="AZ238" s="668"/>
      <c r="BA238" s="668"/>
      <c r="BK238" s="668"/>
      <c r="BL238" s="668"/>
      <c r="BM238" s="668"/>
      <c r="BN238" s="668"/>
      <c r="BO238" s="668"/>
      <c r="BP238" s="668"/>
      <c r="BQ238" s="668"/>
    </row>
    <row r="239" spans="1:69">
      <c r="A239" s="668"/>
      <c r="B239" s="668"/>
      <c r="C239" s="668"/>
      <c r="D239" s="668"/>
      <c r="E239" s="668"/>
      <c r="F239" s="668"/>
      <c r="G239" s="668"/>
      <c r="H239" s="668"/>
      <c r="I239" s="668"/>
      <c r="J239" s="668"/>
      <c r="K239" s="668"/>
      <c r="L239" s="668"/>
      <c r="M239" s="668"/>
      <c r="N239" s="668"/>
      <c r="O239" s="668"/>
      <c r="P239" s="668"/>
      <c r="Q239" s="668"/>
      <c r="R239" s="668"/>
      <c r="T239" s="668"/>
      <c r="U239" s="668"/>
      <c r="AZ239" s="668"/>
      <c r="BK239" s="668"/>
      <c r="BL239" s="668"/>
      <c r="BM239" s="668"/>
      <c r="BN239" s="668"/>
      <c r="BO239" s="668"/>
      <c r="BP239" s="668"/>
      <c r="BQ239" s="668"/>
    </row>
    <row r="240" spans="1:69">
      <c r="A240" s="668"/>
      <c r="B240" s="668"/>
      <c r="C240" s="668"/>
      <c r="D240" s="668"/>
      <c r="E240" s="668"/>
      <c r="F240" s="668"/>
      <c r="G240" s="668"/>
      <c r="H240" s="668"/>
      <c r="I240" s="668"/>
      <c r="J240" s="668"/>
      <c r="K240" s="668"/>
      <c r="L240" s="668"/>
      <c r="M240" s="668"/>
      <c r="N240" s="668"/>
      <c r="O240" s="668"/>
      <c r="P240" s="668"/>
      <c r="Q240" s="668"/>
      <c r="R240" s="668"/>
      <c r="T240" s="668"/>
      <c r="U240" s="668"/>
      <c r="AZ240" s="668"/>
      <c r="BA240" s="668"/>
      <c r="BK240" s="668"/>
      <c r="BL240" s="668"/>
      <c r="BM240" s="668"/>
      <c r="BN240" s="668"/>
      <c r="BO240" s="668"/>
      <c r="BP240" s="668"/>
      <c r="BQ240" s="668"/>
    </row>
    <row r="241" spans="1:69">
      <c r="A241" s="668"/>
      <c r="B241" s="668"/>
      <c r="C241" s="668"/>
      <c r="D241" s="668"/>
      <c r="E241" s="668"/>
      <c r="F241" s="668"/>
      <c r="G241" s="668"/>
      <c r="H241" s="668"/>
      <c r="I241" s="668"/>
      <c r="J241" s="668"/>
      <c r="K241" s="668"/>
      <c r="L241" s="668"/>
      <c r="M241" s="668"/>
      <c r="N241" s="668"/>
      <c r="O241" s="668"/>
      <c r="P241" s="668"/>
      <c r="Q241" s="668"/>
      <c r="R241" s="668"/>
      <c r="T241" s="668"/>
      <c r="U241" s="668"/>
      <c r="AZ241" s="668"/>
      <c r="BA241" s="668"/>
      <c r="BB241" s="668"/>
      <c r="BC241" s="668"/>
      <c r="BD241" s="668"/>
      <c r="BE241" s="668"/>
      <c r="BF241" s="668"/>
      <c r="BG241" s="668"/>
      <c r="BH241" s="668"/>
      <c r="BI241" s="668"/>
      <c r="BJ241" s="668"/>
      <c r="BK241" s="668"/>
      <c r="BL241" s="668"/>
      <c r="BM241" s="668"/>
      <c r="BN241" s="668"/>
      <c r="BO241" s="668"/>
      <c r="BP241" s="668"/>
      <c r="BQ241" s="668"/>
    </row>
    <row r="242" spans="1:69">
      <c r="A242" s="668"/>
      <c r="B242" s="668"/>
      <c r="C242" s="668"/>
      <c r="D242" s="668"/>
      <c r="E242" s="668"/>
      <c r="F242" s="668"/>
      <c r="G242" s="668"/>
      <c r="H242" s="668"/>
      <c r="I242" s="668"/>
      <c r="J242" s="668"/>
      <c r="K242" s="668"/>
      <c r="L242" s="668"/>
      <c r="M242" s="668"/>
      <c r="N242" s="668"/>
      <c r="O242" s="668"/>
      <c r="P242" s="668"/>
      <c r="Q242" s="668"/>
      <c r="R242" s="668"/>
      <c r="T242" s="668"/>
      <c r="U242" s="668"/>
      <c r="AZ242" s="668"/>
      <c r="BA242" s="668"/>
      <c r="BB242" s="668"/>
      <c r="BC242" s="668"/>
      <c r="BD242" s="668"/>
      <c r="BE242" s="668"/>
      <c r="BF242" s="668"/>
      <c r="BG242" s="668"/>
      <c r="BH242" s="668"/>
      <c r="BI242" s="668"/>
      <c r="BJ242" s="668"/>
      <c r="BK242" s="668"/>
      <c r="BL242" s="668"/>
      <c r="BM242" s="668"/>
      <c r="BN242" s="668"/>
      <c r="BO242" s="668"/>
      <c r="BP242" s="668"/>
      <c r="BQ242" s="668"/>
    </row>
    <row r="243" spans="1:69">
      <c r="A243" s="668"/>
      <c r="B243" s="668"/>
      <c r="C243" s="668"/>
      <c r="D243" s="668"/>
      <c r="E243" s="668"/>
      <c r="F243" s="668"/>
      <c r="G243" s="668"/>
      <c r="H243" s="668"/>
      <c r="I243" s="668"/>
      <c r="J243" s="668"/>
      <c r="K243" s="668"/>
      <c r="L243" s="668"/>
      <c r="M243" s="668"/>
      <c r="N243" s="668"/>
      <c r="O243" s="668"/>
      <c r="P243" s="668"/>
      <c r="Q243" s="668"/>
      <c r="R243" s="668"/>
      <c r="T243" s="668"/>
      <c r="U243" s="668"/>
      <c r="AZ243" s="668"/>
      <c r="BA243" s="668"/>
      <c r="BB243" s="668"/>
      <c r="BC243" s="668"/>
      <c r="BD243" s="668"/>
      <c r="BE243" s="668"/>
      <c r="BF243" s="668"/>
      <c r="BG243" s="668"/>
      <c r="BH243" s="668"/>
      <c r="BI243" s="668"/>
      <c r="BJ243" s="668"/>
      <c r="BK243" s="668"/>
      <c r="BL243" s="668"/>
      <c r="BM243" s="668"/>
      <c r="BN243" s="668"/>
      <c r="BO243" s="668"/>
      <c r="BP243" s="668"/>
      <c r="BQ243" s="668"/>
    </row>
    <row r="244" spans="1:69">
      <c r="A244" s="668"/>
      <c r="B244" s="668"/>
      <c r="C244" s="668"/>
      <c r="D244" s="668"/>
      <c r="E244" s="668"/>
      <c r="F244" s="668"/>
      <c r="G244" s="668"/>
      <c r="H244" s="668"/>
      <c r="I244" s="668"/>
      <c r="J244" s="668"/>
      <c r="K244" s="668"/>
      <c r="L244" s="668"/>
      <c r="M244" s="668"/>
      <c r="N244" s="668"/>
      <c r="O244" s="668"/>
      <c r="P244" s="668"/>
      <c r="Q244" s="668"/>
      <c r="R244" s="668"/>
      <c r="T244" s="668"/>
      <c r="U244" s="668"/>
      <c r="AZ244" s="668"/>
      <c r="BA244" s="668"/>
      <c r="BB244" s="668"/>
      <c r="BC244" s="668"/>
      <c r="BD244" s="668"/>
      <c r="BE244" s="668"/>
      <c r="BF244" s="668"/>
      <c r="BG244" s="668"/>
      <c r="BH244" s="668"/>
      <c r="BI244" s="668"/>
      <c r="BJ244" s="668"/>
      <c r="BK244" s="668"/>
      <c r="BL244" s="668"/>
      <c r="BM244" s="668"/>
      <c r="BN244" s="668"/>
      <c r="BO244" s="668"/>
      <c r="BP244" s="668"/>
      <c r="BQ244" s="668"/>
    </row>
    <row r="245" spans="1:69">
      <c r="A245" s="668"/>
      <c r="B245" s="668"/>
      <c r="C245" s="668"/>
      <c r="D245" s="668"/>
      <c r="E245" s="668"/>
      <c r="F245" s="668"/>
      <c r="G245" s="668"/>
      <c r="H245" s="668"/>
      <c r="I245" s="668"/>
      <c r="J245" s="668"/>
      <c r="K245" s="668"/>
      <c r="L245" s="668"/>
      <c r="M245" s="668"/>
      <c r="N245" s="668"/>
      <c r="O245" s="668"/>
      <c r="P245" s="668"/>
      <c r="Q245" s="668"/>
      <c r="R245" s="668"/>
      <c r="T245" s="668"/>
      <c r="U245" s="668"/>
      <c r="AZ245" s="668"/>
      <c r="BA245" s="668"/>
      <c r="BB245" s="668"/>
      <c r="BK245" s="668"/>
      <c r="BL245" s="668"/>
      <c r="BM245" s="668"/>
      <c r="BN245" s="668"/>
      <c r="BO245" s="668"/>
      <c r="BP245" s="668"/>
      <c r="BQ245" s="668"/>
    </row>
    <row r="246" spans="1:69">
      <c r="A246" s="668"/>
      <c r="B246" s="668"/>
      <c r="C246" s="668"/>
      <c r="D246" s="668"/>
      <c r="E246" s="668"/>
      <c r="F246" s="668"/>
      <c r="G246" s="668"/>
      <c r="H246" s="668"/>
      <c r="I246" s="668"/>
      <c r="J246" s="668"/>
      <c r="K246" s="668"/>
      <c r="L246" s="668"/>
      <c r="M246" s="668"/>
      <c r="N246" s="668"/>
      <c r="O246" s="668"/>
      <c r="P246" s="668"/>
      <c r="Q246" s="668"/>
      <c r="R246" s="668"/>
      <c r="T246" s="668"/>
      <c r="U246" s="668"/>
      <c r="AZ246" s="668"/>
      <c r="BA246" s="668"/>
      <c r="BB246" s="668"/>
      <c r="BC246" s="668"/>
      <c r="BK246" s="668"/>
      <c r="BL246" s="668"/>
      <c r="BM246" s="668"/>
      <c r="BN246" s="668"/>
      <c r="BO246" s="668"/>
      <c r="BP246" s="668"/>
      <c r="BQ246" s="668"/>
    </row>
    <row r="247" spans="1:69">
      <c r="A247" s="668"/>
      <c r="B247" s="668"/>
      <c r="C247" s="668"/>
      <c r="D247" s="668"/>
      <c r="E247" s="668"/>
      <c r="F247" s="668"/>
      <c r="G247" s="668"/>
      <c r="H247" s="668"/>
      <c r="I247" s="668"/>
      <c r="J247" s="668"/>
      <c r="K247" s="668"/>
      <c r="L247" s="668"/>
      <c r="M247" s="668"/>
      <c r="N247" s="668"/>
      <c r="O247" s="668"/>
      <c r="P247" s="668"/>
      <c r="Q247" s="668"/>
      <c r="R247" s="668"/>
      <c r="S247" s="668"/>
      <c r="T247" s="668"/>
      <c r="U247" s="668"/>
      <c r="AZ247" s="668"/>
      <c r="BA247" s="668"/>
      <c r="BB247" s="668"/>
      <c r="BC247" s="668"/>
      <c r="BD247" s="668"/>
      <c r="BE247" s="668"/>
      <c r="BF247" s="668"/>
      <c r="BG247" s="668"/>
      <c r="BH247" s="668"/>
      <c r="BI247" s="668"/>
      <c r="BJ247" s="668"/>
      <c r="BK247" s="668"/>
      <c r="BL247" s="668"/>
      <c r="BM247" s="668"/>
      <c r="BN247" s="668"/>
      <c r="BO247" s="668"/>
      <c r="BP247" s="668"/>
      <c r="BQ247" s="668"/>
    </row>
    <row r="248" spans="1:69">
      <c r="A248" s="668"/>
      <c r="B248" s="668"/>
      <c r="C248" s="668"/>
      <c r="D248" s="668"/>
      <c r="E248" s="668"/>
      <c r="F248" s="668"/>
      <c r="G248" s="668"/>
      <c r="H248" s="668"/>
      <c r="I248" s="668"/>
      <c r="J248" s="668"/>
      <c r="K248" s="668"/>
      <c r="L248" s="668"/>
      <c r="M248" s="668"/>
      <c r="N248" s="668"/>
      <c r="O248" s="668"/>
      <c r="P248" s="668"/>
      <c r="Q248" s="668"/>
      <c r="R248" s="668"/>
      <c r="T248" s="668"/>
      <c r="U248" s="668"/>
      <c r="AZ248" s="668"/>
      <c r="BA248" s="668"/>
      <c r="BB248" s="668"/>
      <c r="BK248" s="668"/>
      <c r="BL248" s="668"/>
      <c r="BM248" s="668"/>
      <c r="BN248" s="668"/>
      <c r="BO248" s="668"/>
      <c r="BP248" s="668"/>
      <c r="BQ248" s="668"/>
    </row>
    <row r="249" spans="1:69">
      <c r="A249" s="668"/>
      <c r="B249" s="668"/>
      <c r="C249" s="668"/>
      <c r="D249" s="668"/>
      <c r="E249" s="668"/>
      <c r="F249" s="668"/>
      <c r="G249" s="668"/>
      <c r="H249" s="668"/>
      <c r="I249" s="668"/>
      <c r="J249" s="668"/>
      <c r="K249" s="668"/>
      <c r="L249" s="668"/>
      <c r="M249" s="668"/>
      <c r="N249" s="668"/>
      <c r="O249" s="668"/>
      <c r="P249" s="668"/>
      <c r="Q249" s="668"/>
      <c r="R249" s="668"/>
      <c r="T249" s="668"/>
      <c r="U249" s="668"/>
      <c r="AZ249" s="668"/>
      <c r="BK249" s="668"/>
      <c r="BL249" s="668"/>
      <c r="BM249" s="668"/>
      <c r="BN249" s="668"/>
      <c r="BO249" s="668"/>
      <c r="BP249" s="668"/>
      <c r="BQ249" s="668"/>
    </row>
    <row r="250" spans="1:69">
      <c r="A250" s="668"/>
      <c r="B250" s="668"/>
      <c r="C250" s="668"/>
      <c r="D250" s="668"/>
      <c r="E250" s="668"/>
      <c r="F250" s="668"/>
      <c r="G250" s="668"/>
      <c r="H250" s="668"/>
      <c r="I250" s="668"/>
      <c r="J250" s="668"/>
      <c r="K250" s="668"/>
      <c r="L250" s="668"/>
      <c r="M250" s="668"/>
      <c r="N250" s="668"/>
      <c r="O250" s="668"/>
      <c r="P250" s="668"/>
      <c r="Q250" s="668"/>
      <c r="R250" s="668"/>
      <c r="T250" s="668"/>
      <c r="U250" s="668"/>
      <c r="AZ250" s="668"/>
      <c r="BA250" s="668"/>
      <c r="BK250" s="668"/>
      <c r="BL250" s="668"/>
      <c r="BM250" s="668"/>
      <c r="BN250" s="668"/>
      <c r="BO250" s="668"/>
      <c r="BP250" s="668"/>
      <c r="BQ250" s="668"/>
    </row>
    <row r="251" spans="1:69">
      <c r="A251" s="668"/>
      <c r="B251" s="668"/>
      <c r="C251" s="668"/>
      <c r="D251" s="668"/>
      <c r="E251" s="668"/>
      <c r="F251" s="668"/>
      <c r="G251" s="668"/>
      <c r="H251" s="668"/>
      <c r="I251" s="668"/>
      <c r="J251" s="668"/>
      <c r="K251" s="668"/>
      <c r="L251" s="668"/>
      <c r="M251" s="668"/>
      <c r="N251" s="668"/>
      <c r="O251" s="668"/>
      <c r="P251" s="668"/>
      <c r="Q251" s="668"/>
      <c r="R251" s="668"/>
      <c r="T251" s="668"/>
      <c r="U251" s="668"/>
      <c r="AZ251" s="668"/>
      <c r="BA251" s="668"/>
      <c r="BB251" s="668"/>
      <c r="BC251" s="668"/>
      <c r="BK251" s="668"/>
      <c r="BL251" s="668"/>
      <c r="BM251" s="668"/>
      <c r="BN251" s="668"/>
      <c r="BO251" s="668"/>
      <c r="BP251" s="668"/>
      <c r="BQ251" s="668"/>
    </row>
    <row r="252" spans="1:69">
      <c r="A252" s="668"/>
      <c r="B252" s="668"/>
      <c r="C252" s="668"/>
      <c r="D252" s="668"/>
      <c r="E252" s="668"/>
      <c r="F252" s="668"/>
      <c r="G252" s="668"/>
      <c r="H252" s="668"/>
      <c r="I252" s="668"/>
      <c r="J252" s="668"/>
      <c r="K252" s="668"/>
      <c r="L252" s="668"/>
      <c r="M252" s="668"/>
      <c r="N252" s="668"/>
      <c r="O252" s="668"/>
      <c r="P252" s="668"/>
      <c r="Q252" s="668"/>
      <c r="R252" s="668"/>
      <c r="T252" s="668"/>
      <c r="U252" s="668"/>
      <c r="AZ252" s="668"/>
      <c r="BA252" s="668"/>
      <c r="BB252" s="668"/>
      <c r="BC252" s="668"/>
      <c r="BD252" s="668"/>
      <c r="BE252" s="668"/>
      <c r="BF252" s="668"/>
      <c r="BG252" s="668"/>
      <c r="BH252" s="668"/>
      <c r="BI252" s="668"/>
      <c r="BJ252" s="668"/>
      <c r="BK252" s="668"/>
      <c r="BL252" s="668"/>
      <c r="BM252" s="668"/>
      <c r="BN252" s="668"/>
      <c r="BO252" s="668"/>
      <c r="BP252" s="668"/>
      <c r="BQ252" s="668"/>
    </row>
    <row r="253" spans="1:69">
      <c r="A253" s="668"/>
      <c r="B253" s="668"/>
      <c r="C253" s="668"/>
      <c r="D253" s="668"/>
      <c r="E253" s="668"/>
      <c r="F253" s="668"/>
      <c r="G253" s="668"/>
      <c r="H253" s="668"/>
      <c r="I253" s="668"/>
      <c r="J253" s="668"/>
      <c r="K253" s="668"/>
      <c r="L253" s="668"/>
      <c r="M253" s="668"/>
      <c r="N253" s="668"/>
      <c r="O253" s="668"/>
      <c r="P253" s="668"/>
      <c r="Q253" s="668"/>
      <c r="R253" s="668"/>
      <c r="T253" s="668"/>
      <c r="U253" s="668"/>
      <c r="AZ253" s="668"/>
      <c r="BA253" s="668"/>
      <c r="BB253" s="668"/>
      <c r="BC253" s="668"/>
      <c r="BD253" s="668"/>
      <c r="BE253" s="668"/>
      <c r="BF253" s="668"/>
      <c r="BG253" s="668"/>
      <c r="BH253" s="668"/>
      <c r="BI253" s="668"/>
      <c r="BK253" s="668"/>
      <c r="BL253" s="668"/>
      <c r="BM253" s="668"/>
      <c r="BN253" s="668"/>
      <c r="BO253" s="668"/>
      <c r="BP253" s="668"/>
      <c r="BQ253" s="668"/>
    </row>
    <row r="254" spans="1:69">
      <c r="A254" s="668"/>
      <c r="B254" s="668"/>
      <c r="C254" s="668"/>
      <c r="D254" s="668"/>
      <c r="E254" s="668"/>
      <c r="F254" s="668"/>
      <c r="G254" s="668"/>
      <c r="H254" s="668"/>
      <c r="I254" s="668"/>
      <c r="J254" s="668"/>
      <c r="K254" s="668"/>
      <c r="L254" s="668"/>
      <c r="M254" s="668"/>
      <c r="N254" s="668"/>
      <c r="O254" s="668"/>
      <c r="P254" s="668"/>
      <c r="Q254" s="668"/>
      <c r="R254" s="668"/>
      <c r="T254" s="668"/>
      <c r="U254" s="668"/>
      <c r="AZ254" s="668"/>
      <c r="BA254" s="668"/>
      <c r="BB254" s="668"/>
      <c r="BC254" s="668"/>
      <c r="BD254" s="668"/>
      <c r="BE254" s="668"/>
      <c r="BF254" s="668"/>
      <c r="BG254" s="668"/>
      <c r="BH254" s="668"/>
      <c r="BI254" s="668"/>
      <c r="BJ254" s="668"/>
      <c r="BK254" s="668"/>
      <c r="BL254" s="668"/>
      <c r="BM254" s="668"/>
      <c r="BN254" s="668"/>
      <c r="BO254" s="668"/>
      <c r="BP254" s="668"/>
      <c r="BQ254" s="668"/>
    </row>
    <row r="255" spans="1:69">
      <c r="A255" s="668"/>
      <c r="B255" s="668"/>
      <c r="C255" s="668"/>
      <c r="D255" s="668"/>
      <c r="E255" s="668"/>
      <c r="F255" s="668"/>
      <c r="G255" s="668"/>
      <c r="H255" s="668"/>
      <c r="I255" s="668"/>
      <c r="J255" s="668"/>
      <c r="K255" s="668"/>
      <c r="L255" s="668"/>
      <c r="M255" s="668"/>
      <c r="N255" s="668"/>
      <c r="O255" s="668"/>
      <c r="P255" s="668"/>
      <c r="Q255" s="668"/>
      <c r="R255" s="668"/>
      <c r="T255" s="668"/>
      <c r="U255" s="668"/>
      <c r="AZ255" s="668"/>
      <c r="BA255" s="668"/>
      <c r="BB255" s="668"/>
      <c r="BC255" s="668"/>
      <c r="BD255" s="668"/>
      <c r="BE255" s="668"/>
      <c r="BF255" s="668"/>
      <c r="BG255" s="668"/>
      <c r="BH255" s="668"/>
      <c r="BI255" s="668"/>
      <c r="BJ255" s="668"/>
      <c r="BK255" s="668"/>
      <c r="BL255" s="668"/>
      <c r="BM255" s="668"/>
      <c r="BN255" s="668"/>
      <c r="BO255" s="668"/>
      <c r="BP255" s="668"/>
      <c r="BQ255" s="668"/>
    </row>
    <row r="256" spans="1:69">
      <c r="A256" s="668"/>
      <c r="B256" s="668"/>
      <c r="C256" s="668"/>
      <c r="D256" s="668"/>
      <c r="E256" s="668"/>
      <c r="F256" s="668"/>
      <c r="G256" s="668"/>
      <c r="H256" s="668"/>
      <c r="I256" s="668"/>
      <c r="J256" s="668"/>
      <c r="K256" s="668"/>
      <c r="L256" s="668"/>
      <c r="M256" s="668"/>
      <c r="N256" s="668"/>
      <c r="O256" s="668"/>
      <c r="P256" s="668"/>
      <c r="Q256" s="668"/>
      <c r="R256" s="668"/>
      <c r="T256" s="668"/>
      <c r="U256" s="668"/>
      <c r="AZ256" s="668"/>
      <c r="BA256" s="668"/>
      <c r="BB256" s="668"/>
      <c r="BC256" s="668"/>
      <c r="BD256" s="668"/>
      <c r="BE256" s="668"/>
      <c r="BF256" s="668"/>
      <c r="BG256" s="668"/>
      <c r="BH256" s="668"/>
      <c r="BI256" s="668"/>
      <c r="BJ256" s="668"/>
      <c r="BK256" s="668"/>
      <c r="BL256" s="668"/>
      <c r="BM256" s="668"/>
      <c r="BN256" s="668"/>
      <c r="BO256" s="668"/>
      <c r="BP256" s="668"/>
      <c r="BQ256" s="668"/>
    </row>
    <row r="257" spans="1:69">
      <c r="A257" s="668"/>
      <c r="B257" s="668"/>
      <c r="C257" s="668"/>
      <c r="D257" s="668"/>
      <c r="E257" s="668"/>
      <c r="F257" s="668"/>
      <c r="G257" s="668"/>
      <c r="H257" s="668"/>
      <c r="I257" s="668"/>
      <c r="J257" s="668"/>
      <c r="K257" s="668"/>
      <c r="L257" s="668"/>
      <c r="M257" s="668"/>
      <c r="N257" s="668"/>
      <c r="O257" s="668"/>
      <c r="P257" s="668"/>
      <c r="Q257" s="668"/>
      <c r="R257" s="668"/>
      <c r="T257" s="668"/>
      <c r="U257" s="668"/>
      <c r="AZ257" s="668"/>
      <c r="BA257" s="668"/>
      <c r="BB257" s="668"/>
      <c r="BC257" s="668"/>
      <c r="BD257" s="668"/>
      <c r="BE257" s="668"/>
      <c r="BF257" s="668"/>
      <c r="BG257" s="668"/>
      <c r="BH257" s="668"/>
      <c r="BI257" s="668"/>
      <c r="BJ257" s="668"/>
      <c r="BK257" s="668"/>
      <c r="BL257" s="668"/>
      <c r="BM257" s="668"/>
      <c r="BN257" s="668"/>
      <c r="BO257" s="668"/>
      <c r="BP257" s="668"/>
      <c r="BQ257" s="668"/>
    </row>
    <row r="258" spans="1:69">
      <c r="A258" s="668"/>
      <c r="B258" s="668"/>
      <c r="C258" s="668"/>
      <c r="D258" s="668"/>
      <c r="E258" s="668"/>
      <c r="F258" s="668"/>
      <c r="G258" s="668"/>
      <c r="H258" s="668"/>
      <c r="I258" s="668"/>
      <c r="J258" s="668"/>
      <c r="K258" s="668"/>
      <c r="L258" s="668"/>
      <c r="M258" s="668"/>
      <c r="N258" s="668"/>
      <c r="O258" s="668"/>
      <c r="P258" s="668"/>
      <c r="Q258" s="668"/>
      <c r="R258" s="668"/>
      <c r="T258" s="668"/>
      <c r="U258" s="668"/>
      <c r="AZ258" s="668"/>
      <c r="BA258" s="668"/>
      <c r="BB258" s="668"/>
      <c r="BC258" s="668"/>
      <c r="BD258" s="668"/>
      <c r="BE258" s="668"/>
      <c r="BF258" s="668"/>
      <c r="BG258" s="668"/>
      <c r="BH258" s="668"/>
      <c r="BI258" s="668"/>
      <c r="BJ258" s="668"/>
      <c r="BK258" s="668"/>
      <c r="BL258" s="668"/>
      <c r="BM258" s="668"/>
      <c r="BN258" s="668"/>
      <c r="BO258" s="668"/>
      <c r="BP258" s="668"/>
      <c r="BQ258" s="668"/>
    </row>
    <row r="259" spans="1:69">
      <c r="A259" s="668"/>
      <c r="B259" s="668"/>
      <c r="C259" s="668"/>
      <c r="D259" s="668"/>
      <c r="E259" s="668"/>
      <c r="F259" s="668"/>
      <c r="G259" s="668"/>
      <c r="H259" s="668"/>
      <c r="I259" s="668"/>
      <c r="J259" s="668"/>
      <c r="K259" s="668"/>
      <c r="L259" s="668"/>
      <c r="M259" s="668"/>
      <c r="N259" s="668"/>
      <c r="O259" s="668"/>
      <c r="P259" s="668"/>
      <c r="Q259" s="668"/>
      <c r="R259" s="668"/>
      <c r="T259" s="668"/>
      <c r="U259" s="668"/>
      <c r="AZ259" s="668"/>
      <c r="BA259" s="668"/>
      <c r="BB259" s="668"/>
      <c r="BC259" s="668"/>
      <c r="BD259" s="668"/>
      <c r="BE259" s="668"/>
      <c r="BK259" s="668"/>
      <c r="BL259" s="668"/>
      <c r="BM259" s="668"/>
      <c r="BN259" s="668"/>
      <c r="BO259" s="668"/>
      <c r="BP259" s="668"/>
      <c r="BQ259" s="668"/>
    </row>
    <row r="260" spans="1:69">
      <c r="A260" s="668"/>
      <c r="B260" s="668"/>
      <c r="C260" s="668"/>
      <c r="D260" s="668"/>
      <c r="E260" s="668"/>
      <c r="F260" s="668"/>
      <c r="G260" s="668"/>
      <c r="H260" s="668"/>
      <c r="I260" s="668"/>
      <c r="J260" s="668"/>
      <c r="K260" s="668"/>
      <c r="L260" s="668"/>
      <c r="M260" s="668"/>
      <c r="N260" s="668"/>
      <c r="O260" s="668"/>
      <c r="P260" s="668"/>
      <c r="Q260" s="668"/>
      <c r="R260" s="668"/>
      <c r="T260" s="668"/>
      <c r="U260" s="668"/>
      <c r="AZ260" s="668"/>
      <c r="BA260" s="668"/>
      <c r="BB260" s="668"/>
      <c r="BC260" s="668"/>
      <c r="BD260" s="668"/>
      <c r="BK260" s="668"/>
      <c r="BL260" s="668"/>
      <c r="BM260" s="668"/>
      <c r="BN260" s="668"/>
      <c r="BO260" s="668"/>
      <c r="BP260" s="668"/>
      <c r="BQ260" s="668"/>
    </row>
    <row r="261" spans="1:69">
      <c r="A261" s="668"/>
      <c r="B261" s="668"/>
      <c r="C261" s="668"/>
      <c r="D261" s="668"/>
      <c r="E261" s="668"/>
      <c r="F261" s="668"/>
      <c r="G261" s="668"/>
      <c r="H261" s="668"/>
      <c r="I261" s="668"/>
      <c r="J261" s="668"/>
      <c r="K261" s="668"/>
      <c r="L261" s="668"/>
      <c r="M261" s="668"/>
      <c r="N261" s="668"/>
      <c r="O261" s="668"/>
      <c r="P261" s="668"/>
      <c r="Q261" s="668"/>
      <c r="R261" s="668"/>
      <c r="T261" s="668"/>
      <c r="U261" s="668"/>
      <c r="AZ261" s="668"/>
      <c r="BA261" s="668"/>
      <c r="BB261" s="668"/>
      <c r="BC261" s="668"/>
      <c r="BD261" s="668"/>
      <c r="BE261" s="668"/>
      <c r="BF261" s="668"/>
      <c r="BG261" s="668"/>
      <c r="BH261" s="668"/>
      <c r="BI261" s="668"/>
      <c r="BJ261" s="668"/>
      <c r="BK261" s="668"/>
      <c r="BL261" s="668"/>
      <c r="BM261" s="668"/>
      <c r="BN261" s="668"/>
      <c r="BO261" s="668"/>
      <c r="BP261" s="668"/>
      <c r="BQ261" s="668"/>
    </row>
    <row r="262" spans="1:69">
      <c r="A262" s="668"/>
      <c r="B262" s="668"/>
      <c r="C262" s="668"/>
      <c r="D262" s="668"/>
      <c r="E262" s="668"/>
      <c r="F262" s="668"/>
      <c r="G262" s="668"/>
      <c r="H262" s="668"/>
      <c r="I262" s="668"/>
      <c r="J262" s="668"/>
      <c r="K262" s="668"/>
      <c r="L262" s="668"/>
      <c r="M262" s="668"/>
      <c r="N262" s="668"/>
      <c r="O262" s="668"/>
      <c r="P262" s="668"/>
      <c r="Q262" s="668"/>
      <c r="R262" s="668"/>
      <c r="S262" s="668"/>
      <c r="T262" s="668"/>
      <c r="U262" s="668"/>
      <c r="AZ262" s="668"/>
      <c r="BA262" s="668"/>
      <c r="BB262" s="668"/>
      <c r="BC262" s="668"/>
      <c r="BD262" s="668"/>
      <c r="BE262" s="668"/>
      <c r="BF262" s="668"/>
      <c r="BG262" s="668"/>
      <c r="BH262" s="668"/>
      <c r="BI262" s="668"/>
      <c r="BJ262" s="668"/>
      <c r="BK262" s="668"/>
      <c r="BL262" s="668"/>
      <c r="BM262" s="668"/>
      <c r="BN262" s="668"/>
      <c r="BO262" s="668"/>
      <c r="BP262" s="668"/>
      <c r="BQ262" s="668"/>
    </row>
    <row r="263" spans="1:69">
      <c r="A263" s="668"/>
      <c r="B263" s="668"/>
      <c r="C263" s="668"/>
      <c r="D263" s="668"/>
      <c r="E263" s="668"/>
      <c r="F263" s="668"/>
      <c r="G263" s="668"/>
      <c r="H263" s="668"/>
      <c r="I263" s="668"/>
      <c r="J263" s="668"/>
      <c r="K263" s="668"/>
      <c r="L263" s="668"/>
      <c r="M263" s="668"/>
      <c r="N263" s="668"/>
      <c r="O263" s="668"/>
      <c r="P263" s="668"/>
      <c r="Q263" s="668"/>
      <c r="R263" s="668"/>
      <c r="T263" s="668"/>
      <c r="U263" s="668"/>
      <c r="AZ263" s="668"/>
      <c r="BA263" s="668"/>
      <c r="BB263" s="668"/>
      <c r="BC263" s="668"/>
      <c r="BD263" s="668"/>
      <c r="BE263" s="668"/>
      <c r="BF263" s="668"/>
      <c r="BG263" s="668"/>
      <c r="BK263" s="668"/>
      <c r="BL263" s="668"/>
      <c r="BM263" s="668"/>
      <c r="BN263" s="668"/>
      <c r="BO263" s="668"/>
      <c r="BP263" s="668"/>
      <c r="BQ263" s="668"/>
    </row>
    <row r="264" spans="1:69">
      <c r="A264" s="668"/>
      <c r="B264" s="668"/>
      <c r="C264" s="668"/>
      <c r="D264" s="668"/>
      <c r="E264" s="668"/>
      <c r="F264" s="668"/>
      <c r="G264" s="668"/>
      <c r="H264" s="668"/>
      <c r="I264" s="668"/>
      <c r="J264" s="668"/>
      <c r="K264" s="668"/>
      <c r="L264" s="668"/>
      <c r="M264" s="668"/>
      <c r="N264" s="668"/>
      <c r="O264" s="668"/>
      <c r="P264" s="668"/>
      <c r="Q264" s="668"/>
      <c r="R264" s="668"/>
      <c r="T264" s="668"/>
      <c r="U264" s="668"/>
      <c r="AZ264" s="668"/>
      <c r="BA264" s="668"/>
      <c r="BB264" s="668"/>
      <c r="BC264" s="668"/>
      <c r="BD264" s="668"/>
      <c r="BE264" s="668"/>
      <c r="BF264" s="668"/>
      <c r="BG264" s="668"/>
      <c r="BH264" s="668"/>
      <c r="BI264" s="668"/>
      <c r="BJ264" s="668"/>
      <c r="BK264" s="668"/>
      <c r="BL264" s="668"/>
      <c r="BM264" s="668"/>
      <c r="BN264" s="668"/>
      <c r="BO264" s="668"/>
      <c r="BP264" s="668"/>
      <c r="BQ264" s="668"/>
    </row>
    <row r="265" spans="1:69">
      <c r="A265" s="668"/>
      <c r="B265" s="668"/>
      <c r="C265" s="668"/>
      <c r="D265" s="668"/>
      <c r="E265" s="668"/>
      <c r="F265" s="668"/>
      <c r="G265" s="668"/>
      <c r="H265" s="668"/>
      <c r="I265" s="668"/>
      <c r="J265" s="668"/>
      <c r="K265" s="668"/>
      <c r="L265" s="668"/>
      <c r="M265" s="668"/>
      <c r="N265" s="668"/>
      <c r="O265" s="668"/>
      <c r="P265" s="668"/>
      <c r="Q265" s="668"/>
      <c r="R265" s="668"/>
      <c r="T265" s="668"/>
      <c r="U265" s="668"/>
      <c r="AZ265" s="668"/>
      <c r="BA265" s="668"/>
      <c r="BB265" s="668"/>
      <c r="BC265" s="668"/>
      <c r="BD265" s="668"/>
      <c r="BE265" s="668"/>
      <c r="BF265" s="668"/>
      <c r="BG265" s="668"/>
      <c r="BH265" s="668"/>
      <c r="BI265" s="668"/>
      <c r="BJ265" s="668"/>
      <c r="BK265" s="668"/>
      <c r="BL265" s="668"/>
      <c r="BM265" s="668"/>
      <c r="BN265" s="668"/>
      <c r="BO265" s="668"/>
      <c r="BP265" s="668"/>
      <c r="BQ265" s="668"/>
    </row>
    <row r="266" spans="1:69">
      <c r="A266" s="668"/>
      <c r="B266" s="668"/>
      <c r="C266" s="668"/>
      <c r="D266" s="668"/>
      <c r="E266" s="668"/>
      <c r="F266" s="668"/>
      <c r="G266" s="668"/>
      <c r="H266" s="668"/>
      <c r="I266" s="668"/>
      <c r="J266" s="668"/>
      <c r="K266" s="668"/>
      <c r="L266" s="668"/>
      <c r="M266" s="668"/>
      <c r="N266" s="668"/>
      <c r="O266" s="668"/>
      <c r="P266" s="668"/>
      <c r="Q266" s="668"/>
      <c r="R266" s="668"/>
      <c r="T266" s="668"/>
      <c r="U266" s="668"/>
      <c r="AZ266" s="668"/>
      <c r="BA266" s="668"/>
      <c r="BB266" s="668"/>
      <c r="BC266" s="668"/>
      <c r="BD266" s="668"/>
      <c r="BE266" s="668"/>
      <c r="BF266" s="668"/>
      <c r="BG266" s="668"/>
      <c r="BH266" s="668"/>
      <c r="BI266" s="668"/>
      <c r="BJ266" s="668"/>
      <c r="BK266" s="668"/>
      <c r="BL266" s="668"/>
      <c r="BM266" s="668"/>
      <c r="BN266" s="668"/>
      <c r="BO266" s="668"/>
      <c r="BP266" s="668"/>
      <c r="BQ266" s="668"/>
    </row>
    <row r="267" spans="1:69">
      <c r="A267" s="668"/>
      <c r="B267" s="668"/>
      <c r="C267" s="668"/>
      <c r="D267" s="668"/>
      <c r="E267" s="668"/>
      <c r="F267" s="668"/>
      <c r="G267" s="668"/>
      <c r="H267" s="668"/>
      <c r="I267" s="668"/>
      <c r="J267" s="668"/>
      <c r="K267" s="668"/>
      <c r="L267" s="668"/>
      <c r="M267" s="668"/>
      <c r="N267" s="668"/>
      <c r="O267" s="668"/>
      <c r="P267" s="668"/>
      <c r="Q267" s="668"/>
      <c r="R267" s="668"/>
      <c r="T267" s="668"/>
      <c r="U267" s="668"/>
      <c r="AZ267" s="668"/>
      <c r="BA267" s="668"/>
      <c r="BB267" s="668"/>
      <c r="BC267" s="668"/>
      <c r="BD267" s="668"/>
      <c r="BE267" s="668"/>
      <c r="BF267" s="668"/>
      <c r="BG267" s="668"/>
      <c r="BH267" s="668"/>
      <c r="BI267" s="668"/>
      <c r="BJ267" s="668"/>
      <c r="BK267" s="668"/>
      <c r="BL267" s="668"/>
      <c r="BM267" s="668"/>
      <c r="BN267" s="668"/>
      <c r="BO267" s="668"/>
      <c r="BP267" s="668"/>
      <c r="BQ267" s="668"/>
    </row>
    <row r="268" spans="1:69">
      <c r="A268" s="668"/>
      <c r="B268" s="668"/>
      <c r="C268" s="668"/>
      <c r="D268" s="668"/>
      <c r="E268" s="668"/>
      <c r="F268" s="668"/>
      <c r="G268" s="668"/>
      <c r="H268" s="668"/>
      <c r="I268" s="668"/>
      <c r="J268" s="668"/>
      <c r="K268" s="668"/>
      <c r="L268" s="668"/>
      <c r="M268" s="668"/>
      <c r="N268" s="668"/>
      <c r="O268" s="668"/>
      <c r="P268" s="668"/>
      <c r="Q268" s="668"/>
      <c r="R268" s="668"/>
      <c r="T268" s="668"/>
      <c r="U268" s="668"/>
      <c r="AZ268" s="668"/>
      <c r="BA268" s="668"/>
      <c r="BB268" s="668"/>
      <c r="BC268" s="668"/>
      <c r="BD268" s="668"/>
      <c r="BE268" s="668"/>
      <c r="BF268" s="668"/>
      <c r="BG268" s="668"/>
      <c r="BH268" s="668"/>
      <c r="BI268" s="668"/>
      <c r="BJ268" s="668"/>
      <c r="BK268" s="668"/>
      <c r="BL268" s="668"/>
      <c r="BM268" s="668"/>
      <c r="BN268" s="668"/>
      <c r="BO268" s="668"/>
      <c r="BP268" s="668"/>
      <c r="BQ268" s="668"/>
    </row>
    <row r="269" spans="1:69">
      <c r="A269" s="668"/>
      <c r="B269" s="668"/>
      <c r="C269" s="668"/>
      <c r="D269" s="668"/>
      <c r="E269" s="668"/>
      <c r="F269" s="668"/>
      <c r="G269" s="668"/>
      <c r="H269" s="668"/>
      <c r="I269" s="668"/>
      <c r="J269" s="668"/>
      <c r="K269" s="668"/>
      <c r="L269" s="668"/>
      <c r="M269" s="668"/>
      <c r="N269" s="668"/>
      <c r="O269" s="668"/>
      <c r="P269" s="668"/>
      <c r="Q269" s="668"/>
      <c r="R269" s="668"/>
      <c r="T269" s="668"/>
      <c r="U269" s="668"/>
      <c r="AZ269" s="668"/>
      <c r="BA269" s="668"/>
      <c r="BB269" s="668"/>
      <c r="BC269" s="668"/>
      <c r="BD269" s="668"/>
      <c r="BE269" s="668"/>
      <c r="BF269" s="668"/>
      <c r="BG269" s="668"/>
      <c r="BH269" s="668"/>
      <c r="BI269" s="668"/>
      <c r="BJ269" s="668"/>
      <c r="BK269" s="668"/>
      <c r="BL269" s="668"/>
      <c r="BM269" s="668"/>
      <c r="BN269" s="668"/>
      <c r="BO269" s="668"/>
      <c r="BP269" s="668"/>
      <c r="BQ269" s="668"/>
    </row>
    <row r="270" spans="1:69">
      <c r="A270" s="668"/>
      <c r="B270" s="668"/>
      <c r="C270" s="668"/>
      <c r="D270" s="668"/>
      <c r="E270" s="668"/>
      <c r="F270" s="668"/>
      <c r="G270" s="668"/>
      <c r="H270" s="668"/>
      <c r="I270" s="668"/>
      <c r="J270" s="668"/>
      <c r="K270" s="668"/>
      <c r="L270" s="668"/>
      <c r="M270" s="668"/>
      <c r="N270" s="668"/>
      <c r="O270" s="668"/>
      <c r="P270" s="668"/>
      <c r="Q270" s="668"/>
      <c r="R270" s="668"/>
      <c r="T270" s="668"/>
      <c r="U270" s="668"/>
      <c r="AZ270" s="668"/>
      <c r="BA270" s="668"/>
      <c r="BB270" s="668"/>
      <c r="BC270" s="668"/>
      <c r="BD270" s="668"/>
      <c r="BE270" s="668"/>
      <c r="BF270" s="668"/>
      <c r="BG270" s="668"/>
      <c r="BH270" s="668"/>
      <c r="BI270" s="668"/>
      <c r="BJ270" s="668"/>
      <c r="BK270" s="668"/>
      <c r="BL270" s="668"/>
      <c r="BM270" s="668"/>
      <c r="BN270" s="668"/>
      <c r="BO270" s="668"/>
      <c r="BP270" s="668"/>
      <c r="BQ270" s="668"/>
    </row>
    <row r="271" spans="1:69">
      <c r="A271" s="668"/>
      <c r="B271" s="668"/>
      <c r="C271" s="668"/>
      <c r="D271" s="668"/>
      <c r="E271" s="668"/>
      <c r="F271" s="668"/>
      <c r="G271" s="668"/>
      <c r="H271" s="668"/>
      <c r="I271" s="668"/>
      <c r="J271" s="668"/>
      <c r="K271" s="668"/>
      <c r="L271" s="668"/>
      <c r="M271" s="668"/>
      <c r="N271" s="668"/>
      <c r="O271" s="668"/>
      <c r="P271" s="668"/>
      <c r="Q271" s="668"/>
      <c r="R271" s="668"/>
      <c r="T271" s="668"/>
      <c r="U271" s="668"/>
      <c r="AZ271" s="668"/>
      <c r="BA271" s="668"/>
      <c r="BB271" s="668"/>
      <c r="BC271" s="668"/>
      <c r="BD271" s="668"/>
      <c r="BE271" s="668"/>
      <c r="BF271" s="668"/>
      <c r="BG271" s="668"/>
      <c r="BH271" s="668"/>
      <c r="BI271" s="668"/>
      <c r="BJ271" s="668"/>
      <c r="BK271" s="668"/>
      <c r="BL271" s="668"/>
      <c r="BM271" s="668"/>
      <c r="BN271" s="668"/>
      <c r="BO271" s="668"/>
      <c r="BP271" s="668"/>
      <c r="BQ271" s="668"/>
    </row>
    <row r="272" spans="1:69">
      <c r="A272" s="668"/>
      <c r="B272" s="668"/>
      <c r="C272" s="668"/>
      <c r="D272" s="668"/>
      <c r="E272" s="668"/>
      <c r="F272" s="668"/>
      <c r="G272" s="668"/>
      <c r="H272" s="668"/>
      <c r="I272" s="668"/>
      <c r="J272" s="668"/>
      <c r="K272" s="668"/>
      <c r="L272" s="668"/>
      <c r="M272" s="668"/>
      <c r="N272" s="668"/>
      <c r="O272" s="668"/>
      <c r="P272" s="668"/>
      <c r="Q272" s="668"/>
      <c r="R272" s="668"/>
      <c r="T272" s="668"/>
      <c r="U272" s="668"/>
      <c r="AZ272" s="668"/>
      <c r="BA272" s="668"/>
      <c r="BB272" s="668"/>
      <c r="BC272" s="668"/>
      <c r="BD272" s="668"/>
      <c r="BE272" s="668"/>
      <c r="BF272" s="668"/>
      <c r="BG272" s="668"/>
      <c r="BH272" s="668"/>
      <c r="BI272" s="668"/>
      <c r="BJ272" s="668"/>
      <c r="BK272" s="668"/>
      <c r="BL272" s="668"/>
      <c r="BM272" s="668"/>
      <c r="BN272" s="668"/>
      <c r="BO272" s="668"/>
      <c r="BP272" s="668"/>
      <c r="BQ272" s="668"/>
    </row>
    <row r="273" spans="1:69">
      <c r="A273" s="668"/>
      <c r="B273" s="668"/>
      <c r="C273" s="668"/>
      <c r="D273" s="668"/>
      <c r="E273" s="668"/>
      <c r="F273" s="668"/>
      <c r="G273" s="668"/>
      <c r="H273" s="668"/>
      <c r="I273" s="668"/>
      <c r="J273" s="668"/>
      <c r="K273" s="668"/>
      <c r="L273" s="668"/>
      <c r="M273" s="668"/>
      <c r="N273" s="668"/>
      <c r="O273" s="668"/>
      <c r="P273" s="668"/>
      <c r="Q273" s="668"/>
      <c r="R273" s="668"/>
      <c r="T273" s="668"/>
      <c r="U273" s="668"/>
      <c r="AZ273" s="668"/>
      <c r="BA273" s="668"/>
      <c r="BB273" s="668"/>
      <c r="BC273" s="668"/>
      <c r="BD273" s="668"/>
      <c r="BE273" s="668"/>
      <c r="BF273" s="668"/>
      <c r="BG273" s="668"/>
      <c r="BH273" s="668"/>
      <c r="BI273" s="668"/>
      <c r="BJ273" s="668"/>
      <c r="BK273" s="668"/>
      <c r="BL273" s="668"/>
      <c r="BM273" s="668"/>
      <c r="BN273" s="668"/>
      <c r="BO273" s="668"/>
      <c r="BP273" s="668"/>
      <c r="BQ273" s="668"/>
    </row>
    <row r="274" spans="1:69">
      <c r="A274" s="668"/>
      <c r="B274" s="668"/>
      <c r="C274" s="668"/>
      <c r="D274" s="668"/>
      <c r="E274" s="668"/>
      <c r="F274" s="668"/>
      <c r="G274" s="668"/>
      <c r="H274" s="668"/>
      <c r="I274" s="668"/>
      <c r="J274" s="668"/>
      <c r="K274" s="668"/>
      <c r="L274" s="668"/>
      <c r="M274" s="668"/>
      <c r="N274" s="668"/>
      <c r="O274" s="668"/>
      <c r="P274" s="668"/>
      <c r="Q274" s="668"/>
      <c r="R274" s="668"/>
      <c r="T274" s="668"/>
      <c r="U274" s="668"/>
      <c r="AZ274" s="668"/>
      <c r="BA274" s="668"/>
      <c r="BB274" s="668"/>
      <c r="BC274" s="668"/>
      <c r="BD274" s="668"/>
      <c r="BE274" s="668"/>
      <c r="BF274" s="668"/>
      <c r="BG274" s="668"/>
      <c r="BH274" s="668"/>
      <c r="BI274" s="668"/>
      <c r="BJ274" s="668"/>
      <c r="BK274" s="668"/>
      <c r="BL274" s="668"/>
      <c r="BM274" s="668"/>
      <c r="BN274" s="668"/>
      <c r="BO274" s="668"/>
      <c r="BP274" s="668"/>
      <c r="BQ274" s="668"/>
    </row>
    <row r="275" spans="1:69">
      <c r="A275" s="668"/>
      <c r="B275" s="668"/>
      <c r="C275" s="668"/>
      <c r="D275" s="668"/>
      <c r="E275" s="668"/>
      <c r="F275" s="668"/>
      <c r="G275" s="668"/>
      <c r="H275" s="668"/>
      <c r="I275" s="668"/>
      <c r="J275" s="668"/>
      <c r="K275" s="668"/>
      <c r="L275" s="668"/>
      <c r="M275" s="668"/>
      <c r="N275" s="668"/>
      <c r="O275" s="668"/>
      <c r="P275" s="668"/>
      <c r="Q275" s="668"/>
      <c r="R275" s="668"/>
      <c r="T275" s="668"/>
      <c r="U275" s="668"/>
      <c r="AZ275" s="668"/>
      <c r="BA275" s="668"/>
      <c r="BB275" s="668"/>
      <c r="BC275" s="668"/>
      <c r="BD275" s="668"/>
      <c r="BE275" s="668"/>
      <c r="BF275" s="668"/>
      <c r="BG275" s="668"/>
      <c r="BH275" s="668"/>
      <c r="BI275" s="668"/>
      <c r="BJ275" s="668"/>
      <c r="BK275" s="668"/>
      <c r="BL275" s="668"/>
      <c r="BM275" s="668"/>
      <c r="BN275" s="668"/>
      <c r="BO275" s="668"/>
      <c r="BP275" s="668"/>
      <c r="BQ275" s="668"/>
    </row>
    <row r="276" spans="1:69">
      <c r="A276" s="668"/>
      <c r="B276" s="668"/>
      <c r="C276" s="668"/>
      <c r="D276" s="668"/>
      <c r="E276" s="668"/>
      <c r="F276" s="668"/>
      <c r="G276" s="668"/>
      <c r="H276" s="668"/>
      <c r="I276" s="668"/>
      <c r="J276" s="668"/>
      <c r="K276" s="668"/>
      <c r="L276" s="668"/>
      <c r="M276" s="668"/>
      <c r="N276" s="668"/>
      <c r="O276" s="668"/>
      <c r="P276" s="668"/>
      <c r="Q276" s="668"/>
      <c r="R276" s="668"/>
      <c r="T276" s="668"/>
      <c r="U276" s="668"/>
      <c r="AZ276" s="668"/>
      <c r="BA276" s="668"/>
      <c r="BB276" s="668"/>
      <c r="BC276" s="668"/>
      <c r="BD276" s="668"/>
      <c r="BE276" s="668"/>
      <c r="BF276" s="668"/>
      <c r="BG276" s="668"/>
      <c r="BH276" s="668"/>
      <c r="BI276" s="668"/>
      <c r="BJ276" s="668"/>
      <c r="BK276" s="668"/>
      <c r="BL276" s="668"/>
      <c r="BM276" s="668"/>
      <c r="BN276" s="668"/>
      <c r="BO276" s="668"/>
      <c r="BP276" s="668"/>
      <c r="BQ276" s="668"/>
    </row>
    <row r="277" spans="1:69">
      <c r="A277" s="668"/>
      <c r="B277" s="668"/>
      <c r="C277" s="668"/>
      <c r="D277" s="668"/>
      <c r="E277" s="668"/>
      <c r="F277" s="668"/>
      <c r="G277" s="668"/>
      <c r="H277" s="668"/>
      <c r="I277" s="668"/>
      <c r="J277" s="668"/>
      <c r="K277" s="668"/>
      <c r="L277" s="668"/>
      <c r="M277" s="668"/>
      <c r="N277" s="668"/>
      <c r="O277" s="668"/>
      <c r="P277" s="668"/>
      <c r="R277" s="668"/>
      <c r="U277" s="668"/>
      <c r="BK277" s="668"/>
      <c r="BL277" s="668"/>
      <c r="BM277" s="668"/>
      <c r="BN277" s="668"/>
      <c r="BO277" s="668"/>
      <c r="BP277" s="668"/>
      <c r="BQ277" s="668"/>
    </row>
    <row r="278" spans="1:69">
      <c r="A278" s="668"/>
      <c r="B278" s="668"/>
      <c r="C278" s="668"/>
      <c r="D278" s="668"/>
      <c r="E278" s="668"/>
      <c r="F278" s="668"/>
      <c r="G278" s="668"/>
      <c r="H278" s="668"/>
      <c r="I278" s="668"/>
      <c r="J278" s="668"/>
      <c r="K278" s="668"/>
      <c r="L278" s="668"/>
      <c r="M278" s="668"/>
      <c r="N278" s="668"/>
      <c r="O278" s="668"/>
      <c r="P278" s="668"/>
      <c r="Q278" s="668"/>
      <c r="R278" s="668"/>
      <c r="T278" s="668"/>
      <c r="U278" s="668"/>
      <c r="AZ278" s="668"/>
      <c r="BA278" s="668"/>
      <c r="BB278" s="668"/>
      <c r="BC278" s="668"/>
      <c r="BD278" s="668"/>
      <c r="BE278" s="668"/>
      <c r="BF278" s="668"/>
      <c r="BK278" s="668"/>
      <c r="BL278" s="668"/>
      <c r="BM278" s="668"/>
      <c r="BN278" s="668"/>
      <c r="BO278" s="668"/>
      <c r="BP278" s="668"/>
      <c r="BQ278" s="668"/>
    </row>
    <row r="279" spans="1:69">
      <c r="A279" s="668"/>
      <c r="B279" s="668"/>
      <c r="C279" s="668"/>
      <c r="D279" s="668"/>
      <c r="E279" s="668"/>
      <c r="F279" s="668"/>
      <c r="G279" s="668"/>
      <c r="H279" s="668"/>
      <c r="I279" s="668"/>
      <c r="J279" s="668"/>
      <c r="K279" s="668"/>
      <c r="L279" s="668"/>
      <c r="M279" s="668"/>
      <c r="N279" s="668"/>
      <c r="O279" s="668"/>
      <c r="P279" s="668"/>
      <c r="Q279" s="668"/>
      <c r="R279" s="668"/>
      <c r="T279" s="668"/>
      <c r="U279" s="668"/>
      <c r="AZ279" s="668"/>
      <c r="BA279" s="668"/>
      <c r="BB279" s="668"/>
      <c r="BC279" s="668"/>
      <c r="BD279" s="668"/>
      <c r="BE279" s="668"/>
      <c r="BF279" s="668"/>
      <c r="BG279" s="668"/>
      <c r="BH279" s="668"/>
      <c r="BI279" s="668"/>
      <c r="BJ279" s="668"/>
      <c r="BK279" s="668"/>
      <c r="BL279" s="668"/>
      <c r="BM279" s="668"/>
      <c r="BN279" s="668"/>
      <c r="BO279" s="668"/>
      <c r="BP279" s="668"/>
      <c r="BQ279" s="668"/>
    </row>
    <row r="280" spans="1:69">
      <c r="A280" s="668"/>
      <c r="B280" s="668"/>
      <c r="C280" s="668"/>
      <c r="D280" s="668"/>
      <c r="E280" s="668"/>
      <c r="F280" s="668"/>
      <c r="G280" s="668"/>
      <c r="H280" s="668"/>
      <c r="I280" s="668"/>
      <c r="J280" s="668"/>
      <c r="K280" s="668"/>
      <c r="L280" s="668"/>
      <c r="M280" s="668"/>
      <c r="N280" s="668"/>
      <c r="O280" s="668"/>
      <c r="P280" s="668"/>
      <c r="Q280" s="668"/>
      <c r="R280" s="668"/>
      <c r="T280" s="668"/>
      <c r="U280" s="668"/>
      <c r="AZ280" s="668"/>
      <c r="BA280" s="668"/>
      <c r="BB280" s="668"/>
      <c r="BC280" s="668"/>
      <c r="BD280" s="668"/>
      <c r="BE280" s="668"/>
      <c r="BF280" s="668"/>
      <c r="BG280" s="668"/>
      <c r="BH280" s="668"/>
      <c r="BI280" s="668"/>
      <c r="BJ280" s="668"/>
      <c r="BK280" s="668"/>
      <c r="BL280" s="668"/>
      <c r="BM280" s="668"/>
      <c r="BN280" s="668"/>
      <c r="BO280" s="668"/>
      <c r="BP280" s="668"/>
      <c r="BQ280" s="668"/>
    </row>
    <row r="281" spans="1:69">
      <c r="A281" s="668"/>
      <c r="B281" s="668"/>
      <c r="C281" s="668"/>
      <c r="D281" s="668"/>
      <c r="E281" s="668"/>
      <c r="F281" s="668"/>
      <c r="G281" s="668"/>
      <c r="H281" s="668"/>
      <c r="I281" s="668"/>
      <c r="J281" s="668"/>
      <c r="K281" s="668"/>
      <c r="L281" s="668"/>
      <c r="M281" s="668"/>
      <c r="N281" s="668"/>
      <c r="O281" s="668"/>
      <c r="P281" s="668"/>
      <c r="Q281" s="668"/>
      <c r="R281" s="668"/>
      <c r="T281" s="668"/>
      <c r="U281" s="668"/>
      <c r="AZ281" s="668"/>
      <c r="BA281" s="668"/>
      <c r="BB281" s="668"/>
      <c r="BC281" s="668"/>
      <c r="BD281" s="668"/>
      <c r="BK281" s="668"/>
      <c r="BL281" s="668"/>
      <c r="BM281" s="668"/>
      <c r="BN281" s="668"/>
      <c r="BO281" s="668"/>
      <c r="BP281" s="668"/>
      <c r="BQ281" s="668"/>
    </row>
    <row r="282" spans="1:69">
      <c r="A282" s="668"/>
      <c r="B282" s="668"/>
      <c r="C282" s="668"/>
      <c r="D282" s="668"/>
      <c r="E282" s="668"/>
      <c r="F282" s="668"/>
      <c r="G282" s="668"/>
      <c r="H282" s="668"/>
      <c r="I282" s="668"/>
      <c r="J282" s="668"/>
      <c r="K282" s="668"/>
      <c r="L282" s="668"/>
      <c r="M282" s="668"/>
      <c r="N282" s="668"/>
      <c r="O282" s="668"/>
      <c r="P282" s="668"/>
      <c r="R282" s="668"/>
      <c r="U282" s="668"/>
      <c r="BK282" s="668"/>
      <c r="BL282" s="668"/>
      <c r="BM282" s="668"/>
      <c r="BN282" s="668"/>
      <c r="BO282" s="668"/>
      <c r="BP282" s="668"/>
      <c r="BQ282" s="668"/>
    </row>
    <row r="283" spans="1:69">
      <c r="A283" s="668"/>
      <c r="B283" s="668"/>
      <c r="C283" s="668"/>
      <c r="D283" s="668"/>
      <c r="E283" s="668"/>
      <c r="F283" s="668"/>
      <c r="G283" s="668"/>
      <c r="H283" s="668"/>
      <c r="I283" s="668"/>
      <c r="J283" s="668"/>
      <c r="K283" s="668"/>
      <c r="L283" s="668"/>
      <c r="M283" s="668"/>
      <c r="N283" s="668"/>
      <c r="O283" s="668"/>
      <c r="P283" s="668"/>
      <c r="Q283" s="668"/>
      <c r="R283" s="668"/>
      <c r="T283" s="668"/>
      <c r="U283" s="668"/>
      <c r="AZ283" s="668"/>
      <c r="BK283" s="668"/>
      <c r="BL283" s="668"/>
      <c r="BM283" s="668"/>
      <c r="BN283" s="668"/>
      <c r="BO283" s="668"/>
      <c r="BP283" s="668"/>
      <c r="BQ283" s="668"/>
    </row>
    <row r="284" spans="1:69">
      <c r="A284" s="668"/>
      <c r="B284" s="668"/>
      <c r="C284" s="668"/>
      <c r="D284" s="668"/>
      <c r="E284" s="668"/>
      <c r="F284" s="668"/>
      <c r="G284" s="668"/>
      <c r="H284" s="668"/>
      <c r="I284" s="668"/>
      <c r="J284" s="668"/>
      <c r="K284" s="668"/>
      <c r="L284" s="668"/>
      <c r="M284" s="668"/>
      <c r="N284" s="668"/>
      <c r="O284" s="668"/>
      <c r="P284" s="668"/>
      <c r="Q284" s="668"/>
      <c r="R284" s="668"/>
      <c r="T284" s="668"/>
      <c r="U284" s="668"/>
      <c r="AZ284" s="668"/>
      <c r="BA284" s="668"/>
      <c r="BB284" s="668"/>
      <c r="BC284" s="668"/>
      <c r="BD284" s="668"/>
      <c r="BE284" s="668"/>
      <c r="BF284" s="668"/>
      <c r="BK284" s="668"/>
      <c r="BL284" s="668"/>
      <c r="BM284" s="668"/>
      <c r="BN284" s="668"/>
      <c r="BO284" s="668"/>
      <c r="BP284" s="668"/>
      <c r="BQ284" s="668"/>
    </row>
    <row r="285" spans="1:69">
      <c r="A285" s="668"/>
      <c r="B285" s="668"/>
      <c r="C285" s="668"/>
      <c r="D285" s="668"/>
      <c r="E285" s="668"/>
      <c r="F285" s="668"/>
      <c r="G285" s="668"/>
      <c r="H285" s="668"/>
      <c r="I285" s="668"/>
      <c r="J285" s="668"/>
      <c r="K285" s="668"/>
      <c r="L285" s="668"/>
      <c r="M285" s="668"/>
      <c r="N285" s="668"/>
      <c r="O285" s="668"/>
      <c r="P285" s="668"/>
      <c r="Q285" s="668"/>
      <c r="R285" s="668"/>
      <c r="T285" s="668"/>
      <c r="U285" s="668"/>
      <c r="AZ285" s="668"/>
      <c r="BA285" s="668"/>
      <c r="BB285" s="668"/>
      <c r="BC285" s="668"/>
      <c r="BD285" s="668"/>
      <c r="BE285" s="668"/>
      <c r="BF285" s="668"/>
      <c r="BG285" s="668"/>
      <c r="BH285" s="668"/>
      <c r="BI285" s="668"/>
      <c r="BJ285" s="668"/>
      <c r="BK285" s="668"/>
      <c r="BL285" s="668"/>
      <c r="BM285" s="668"/>
      <c r="BN285" s="668"/>
      <c r="BO285" s="668"/>
      <c r="BP285" s="668"/>
      <c r="BQ285" s="668"/>
    </row>
    <row r="286" spans="1:69">
      <c r="A286" s="668"/>
      <c r="B286" s="668"/>
      <c r="C286" s="668"/>
      <c r="D286" s="668"/>
      <c r="E286" s="668"/>
      <c r="F286" s="668"/>
      <c r="G286" s="668"/>
      <c r="H286" s="668"/>
      <c r="I286" s="668"/>
      <c r="J286" s="668"/>
      <c r="K286" s="668"/>
      <c r="L286" s="668"/>
      <c r="M286" s="668"/>
      <c r="N286" s="668"/>
      <c r="O286" s="668"/>
      <c r="P286" s="668"/>
      <c r="R286" s="668"/>
      <c r="U286" s="668"/>
      <c r="BK286" s="668"/>
      <c r="BL286" s="668"/>
      <c r="BM286" s="668"/>
      <c r="BN286" s="668"/>
      <c r="BO286" s="668"/>
      <c r="BP286" s="668"/>
      <c r="BQ286" s="668"/>
    </row>
    <row r="287" spans="1:69">
      <c r="A287" s="668"/>
      <c r="B287" s="668"/>
      <c r="C287" s="668"/>
      <c r="D287" s="668"/>
      <c r="E287" s="668"/>
      <c r="F287" s="668"/>
      <c r="G287" s="668"/>
      <c r="H287" s="668"/>
      <c r="I287" s="668"/>
      <c r="J287" s="668"/>
      <c r="K287" s="668"/>
      <c r="L287" s="668"/>
      <c r="M287" s="668"/>
      <c r="N287" s="668"/>
      <c r="O287" s="668"/>
      <c r="P287" s="668"/>
      <c r="Q287" s="668"/>
      <c r="R287" s="668"/>
      <c r="T287" s="668"/>
      <c r="U287" s="668"/>
      <c r="AZ287" s="668"/>
      <c r="BA287" s="668"/>
      <c r="BB287" s="668"/>
      <c r="BC287" s="668"/>
      <c r="BD287" s="668"/>
      <c r="BE287" s="668"/>
      <c r="BF287" s="668"/>
      <c r="BG287" s="668"/>
      <c r="BH287" s="668"/>
      <c r="BI287" s="668"/>
      <c r="BJ287" s="668"/>
      <c r="BK287" s="668"/>
      <c r="BL287" s="668"/>
      <c r="BM287" s="668"/>
      <c r="BN287" s="668"/>
      <c r="BO287" s="668"/>
      <c r="BP287" s="668"/>
      <c r="BQ287" s="668"/>
    </row>
    <row r="288" spans="1:69">
      <c r="A288" s="668"/>
      <c r="B288" s="668"/>
      <c r="C288" s="668"/>
      <c r="D288" s="668"/>
      <c r="E288" s="668"/>
      <c r="F288" s="668"/>
      <c r="G288" s="668"/>
      <c r="H288" s="668"/>
      <c r="I288" s="668"/>
      <c r="J288" s="668"/>
      <c r="K288" s="668"/>
      <c r="L288" s="668"/>
      <c r="M288" s="668"/>
      <c r="N288" s="668"/>
      <c r="O288" s="668"/>
      <c r="P288" s="668"/>
      <c r="Q288" s="668"/>
      <c r="R288" s="668"/>
      <c r="T288" s="668"/>
      <c r="U288" s="668"/>
      <c r="AZ288" s="668"/>
      <c r="BA288" s="668"/>
      <c r="BB288" s="668"/>
      <c r="BC288" s="668"/>
      <c r="BD288" s="668"/>
      <c r="BE288" s="668"/>
      <c r="BF288" s="668"/>
      <c r="BG288" s="668"/>
      <c r="BH288" s="668"/>
      <c r="BI288" s="668"/>
      <c r="BJ288" s="668"/>
      <c r="BK288" s="668"/>
      <c r="BL288" s="668"/>
      <c r="BM288" s="668"/>
      <c r="BN288" s="668"/>
      <c r="BO288" s="668"/>
      <c r="BP288" s="668"/>
      <c r="BQ288" s="668"/>
    </row>
    <row r="289" spans="1:69">
      <c r="A289" s="668"/>
      <c r="B289" s="668"/>
      <c r="C289" s="668"/>
      <c r="D289" s="668"/>
      <c r="E289" s="668"/>
      <c r="F289" s="668"/>
      <c r="G289" s="668"/>
      <c r="H289" s="668"/>
      <c r="I289" s="668"/>
      <c r="J289" s="668"/>
      <c r="K289" s="668"/>
      <c r="L289" s="668"/>
      <c r="M289" s="668"/>
      <c r="N289" s="668"/>
      <c r="O289" s="668"/>
      <c r="P289" s="668"/>
      <c r="Q289" s="668"/>
      <c r="R289" s="668"/>
      <c r="T289" s="668"/>
      <c r="U289" s="668"/>
      <c r="AZ289" s="668"/>
      <c r="BA289" s="668"/>
      <c r="BB289" s="668"/>
      <c r="BC289" s="668"/>
      <c r="BD289" s="668"/>
      <c r="BE289" s="668"/>
      <c r="BF289" s="668"/>
      <c r="BG289" s="668"/>
      <c r="BH289" s="668"/>
      <c r="BI289" s="668"/>
      <c r="BJ289" s="668"/>
      <c r="BK289" s="668"/>
      <c r="BL289" s="668"/>
      <c r="BM289" s="668"/>
      <c r="BN289" s="668"/>
      <c r="BO289" s="668"/>
      <c r="BP289" s="668"/>
      <c r="BQ289" s="668"/>
    </row>
    <row r="290" spans="1:69">
      <c r="A290" s="668"/>
      <c r="B290" s="668"/>
      <c r="C290" s="668"/>
      <c r="D290" s="668"/>
      <c r="E290" s="668"/>
      <c r="F290" s="668"/>
      <c r="G290" s="668"/>
      <c r="H290" s="668"/>
      <c r="I290" s="668"/>
      <c r="J290" s="668"/>
      <c r="K290" s="668"/>
      <c r="L290" s="668"/>
      <c r="M290" s="668"/>
      <c r="N290" s="668"/>
      <c r="O290" s="668"/>
      <c r="P290" s="668"/>
      <c r="Q290" s="668"/>
      <c r="R290" s="668"/>
      <c r="T290" s="668"/>
      <c r="U290" s="668"/>
      <c r="AZ290" s="668"/>
      <c r="BA290" s="668"/>
      <c r="BB290" s="668"/>
      <c r="BC290" s="668"/>
      <c r="BD290" s="668"/>
      <c r="BE290" s="668"/>
      <c r="BF290" s="668"/>
      <c r="BG290" s="668"/>
      <c r="BH290" s="668"/>
      <c r="BI290" s="668"/>
      <c r="BJ290" s="668"/>
      <c r="BK290" s="668"/>
      <c r="BL290" s="668"/>
      <c r="BM290" s="668"/>
      <c r="BN290" s="668"/>
      <c r="BO290" s="668"/>
      <c r="BP290" s="668"/>
      <c r="BQ290" s="668"/>
    </row>
    <row r="291" spans="1:69">
      <c r="A291" s="668"/>
      <c r="B291" s="668"/>
      <c r="C291" s="668"/>
      <c r="D291" s="668"/>
      <c r="E291" s="668"/>
      <c r="F291" s="668"/>
      <c r="G291" s="668"/>
      <c r="H291" s="668"/>
      <c r="I291" s="668"/>
      <c r="J291" s="668"/>
      <c r="K291" s="668"/>
      <c r="L291" s="668"/>
      <c r="M291" s="668"/>
      <c r="N291" s="668"/>
      <c r="O291" s="668"/>
      <c r="P291" s="668"/>
      <c r="Q291" s="668"/>
      <c r="R291" s="668"/>
      <c r="T291" s="668"/>
      <c r="U291" s="668"/>
      <c r="AZ291" s="668"/>
      <c r="BA291" s="668"/>
      <c r="BB291" s="668"/>
      <c r="BC291" s="668"/>
      <c r="BD291" s="668"/>
      <c r="BE291" s="668"/>
      <c r="BF291" s="668"/>
      <c r="BG291" s="668"/>
      <c r="BH291" s="668"/>
      <c r="BI291" s="668"/>
      <c r="BJ291" s="668"/>
      <c r="BK291" s="668"/>
      <c r="BL291" s="668"/>
      <c r="BM291" s="668"/>
      <c r="BN291" s="668"/>
      <c r="BO291" s="668"/>
      <c r="BP291" s="668"/>
      <c r="BQ291" s="668"/>
    </row>
    <row r="292" spans="1:69">
      <c r="A292" s="668"/>
      <c r="B292" s="668"/>
      <c r="C292" s="668"/>
      <c r="D292" s="668"/>
      <c r="E292" s="668"/>
      <c r="F292" s="668"/>
      <c r="G292" s="668"/>
      <c r="H292" s="668"/>
      <c r="I292" s="668"/>
      <c r="J292" s="668"/>
      <c r="K292" s="668"/>
      <c r="L292" s="668"/>
      <c r="M292" s="668"/>
      <c r="N292" s="668"/>
      <c r="O292" s="668"/>
      <c r="P292" s="668"/>
      <c r="Q292" s="668"/>
      <c r="R292" s="668"/>
      <c r="T292" s="668"/>
      <c r="U292" s="668"/>
      <c r="AZ292" s="668"/>
      <c r="BA292" s="668"/>
      <c r="BB292" s="668"/>
      <c r="BC292" s="668"/>
      <c r="BD292" s="668"/>
      <c r="BE292" s="668"/>
      <c r="BF292" s="668"/>
      <c r="BG292" s="668"/>
      <c r="BH292" s="668"/>
      <c r="BI292" s="668"/>
      <c r="BJ292" s="668"/>
      <c r="BK292" s="668"/>
      <c r="BL292" s="668"/>
      <c r="BM292" s="668"/>
      <c r="BN292" s="668"/>
      <c r="BO292" s="668"/>
      <c r="BP292" s="668"/>
      <c r="BQ292" s="668"/>
    </row>
    <row r="293" spans="1:69">
      <c r="A293" s="668"/>
      <c r="B293" s="668"/>
      <c r="C293" s="668"/>
      <c r="D293" s="668"/>
      <c r="E293" s="668"/>
      <c r="F293" s="668"/>
      <c r="G293" s="668"/>
      <c r="H293" s="668"/>
      <c r="I293" s="668"/>
      <c r="J293" s="668"/>
      <c r="K293" s="668"/>
      <c r="L293" s="668"/>
      <c r="M293" s="668"/>
      <c r="N293" s="668"/>
      <c r="O293" s="668"/>
      <c r="P293" s="668"/>
      <c r="Q293" s="668"/>
      <c r="R293" s="668"/>
      <c r="S293" s="668"/>
      <c r="T293" s="668"/>
      <c r="U293" s="668"/>
      <c r="AZ293" s="668"/>
      <c r="BA293" s="668"/>
      <c r="BB293" s="668"/>
      <c r="BC293" s="668"/>
      <c r="BD293" s="668"/>
      <c r="BE293" s="668"/>
      <c r="BF293" s="668"/>
      <c r="BG293" s="668"/>
      <c r="BH293" s="668"/>
      <c r="BI293" s="668"/>
      <c r="BJ293" s="668"/>
      <c r="BK293" s="668"/>
      <c r="BL293" s="668"/>
      <c r="BM293" s="668"/>
      <c r="BN293" s="668"/>
      <c r="BO293" s="668"/>
      <c r="BP293" s="668"/>
      <c r="BQ293" s="668"/>
    </row>
    <row r="294" spans="1:69">
      <c r="A294" s="668"/>
      <c r="B294" s="668"/>
      <c r="C294" s="668"/>
      <c r="D294" s="668"/>
      <c r="E294" s="668"/>
      <c r="F294" s="668"/>
      <c r="G294" s="668"/>
      <c r="H294" s="668"/>
      <c r="I294" s="668"/>
      <c r="J294" s="668"/>
      <c r="K294" s="668"/>
      <c r="L294" s="668"/>
      <c r="M294" s="668"/>
      <c r="N294" s="668"/>
      <c r="O294" s="668"/>
      <c r="P294" s="668"/>
      <c r="Q294" s="668"/>
      <c r="R294" s="668"/>
      <c r="T294" s="668"/>
      <c r="U294" s="668"/>
      <c r="AZ294" s="668"/>
      <c r="BA294" s="668"/>
      <c r="BB294" s="668"/>
      <c r="BC294" s="668"/>
      <c r="BD294" s="668"/>
      <c r="BE294" s="668"/>
      <c r="BF294" s="668"/>
      <c r="BG294" s="668"/>
      <c r="BH294" s="668"/>
      <c r="BI294" s="668"/>
      <c r="BJ294" s="668"/>
      <c r="BK294" s="668"/>
      <c r="BL294" s="668"/>
      <c r="BM294" s="668"/>
      <c r="BN294" s="668"/>
      <c r="BO294" s="668"/>
      <c r="BP294" s="668"/>
      <c r="BQ294" s="668"/>
    </row>
    <row r="295" spans="1:69">
      <c r="A295" s="668"/>
      <c r="B295" s="668"/>
      <c r="C295" s="668"/>
      <c r="D295" s="668"/>
      <c r="E295" s="668"/>
      <c r="F295" s="668"/>
      <c r="G295" s="668"/>
      <c r="H295" s="668"/>
      <c r="I295" s="668"/>
      <c r="J295" s="668"/>
      <c r="K295" s="668"/>
      <c r="L295" s="668"/>
      <c r="M295" s="668"/>
      <c r="N295" s="668"/>
      <c r="O295" s="668"/>
      <c r="P295" s="668"/>
      <c r="Q295" s="668"/>
      <c r="R295" s="668"/>
      <c r="T295" s="668"/>
      <c r="U295" s="668"/>
      <c r="AZ295" s="668"/>
      <c r="BA295" s="668"/>
      <c r="BB295" s="668"/>
      <c r="BC295" s="668"/>
      <c r="BD295" s="668"/>
      <c r="BE295" s="668"/>
      <c r="BF295" s="668"/>
      <c r="BG295" s="668"/>
      <c r="BH295" s="668"/>
      <c r="BI295" s="668"/>
      <c r="BJ295" s="668"/>
      <c r="BK295" s="668"/>
      <c r="BL295" s="668"/>
      <c r="BM295" s="668"/>
      <c r="BN295" s="668"/>
      <c r="BO295" s="668"/>
      <c r="BP295" s="668"/>
      <c r="BQ295" s="668"/>
    </row>
    <row r="296" spans="1:69">
      <c r="A296" s="668"/>
      <c r="B296" s="668"/>
      <c r="C296" s="668"/>
      <c r="D296" s="668"/>
      <c r="E296" s="668"/>
      <c r="F296" s="668"/>
      <c r="G296" s="668"/>
      <c r="H296" s="668"/>
      <c r="I296" s="668"/>
      <c r="J296" s="668"/>
      <c r="K296" s="668"/>
      <c r="L296" s="668"/>
      <c r="M296" s="668"/>
      <c r="N296" s="668"/>
      <c r="O296" s="668"/>
      <c r="P296" s="668"/>
      <c r="Q296" s="668"/>
      <c r="R296" s="668"/>
      <c r="T296" s="668"/>
      <c r="U296" s="668"/>
      <c r="AZ296" s="668"/>
      <c r="BA296" s="668"/>
      <c r="BB296" s="668"/>
      <c r="BC296" s="668"/>
      <c r="BD296" s="668"/>
      <c r="BE296" s="668"/>
      <c r="BF296" s="668"/>
      <c r="BG296" s="668"/>
      <c r="BH296" s="668"/>
      <c r="BI296" s="668"/>
      <c r="BJ296" s="668"/>
      <c r="BK296" s="668"/>
      <c r="BL296" s="668"/>
      <c r="BM296" s="668"/>
      <c r="BN296" s="668"/>
      <c r="BO296" s="668"/>
      <c r="BP296" s="668"/>
      <c r="BQ296" s="668"/>
    </row>
    <row r="297" spans="1:69">
      <c r="A297" s="668"/>
      <c r="B297" s="668"/>
      <c r="C297" s="668"/>
      <c r="D297" s="668"/>
      <c r="E297" s="668"/>
      <c r="F297" s="668"/>
      <c r="G297" s="668"/>
      <c r="H297" s="668"/>
      <c r="I297" s="668"/>
      <c r="J297" s="668"/>
      <c r="K297" s="668"/>
      <c r="L297" s="668"/>
      <c r="M297" s="668"/>
      <c r="N297" s="668"/>
      <c r="O297" s="668"/>
      <c r="P297" s="668"/>
      <c r="Q297" s="668"/>
      <c r="R297" s="668"/>
      <c r="T297" s="668"/>
      <c r="U297" s="668"/>
      <c r="AZ297" s="668"/>
      <c r="BA297" s="668"/>
      <c r="BB297" s="668"/>
      <c r="BC297" s="668"/>
      <c r="BD297" s="668"/>
      <c r="BE297" s="668"/>
      <c r="BF297" s="668"/>
      <c r="BG297" s="668"/>
      <c r="BH297" s="668"/>
      <c r="BI297" s="668"/>
      <c r="BJ297" s="668"/>
      <c r="BK297" s="668"/>
      <c r="BL297" s="668"/>
      <c r="BM297" s="668"/>
      <c r="BN297" s="668"/>
      <c r="BO297" s="668"/>
      <c r="BP297" s="668"/>
      <c r="BQ297" s="668"/>
    </row>
    <row r="298" spans="1:69">
      <c r="A298" s="668"/>
      <c r="B298" s="668"/>
      <c r="C298" s="668"/>
      <c r="D298" s="668"/>
      <c r="E298" s="668"/>
      <c r="F298" s="668"/>
      <c r="G298" s="668"/>
      <c r="H298" s="668"/>
      <c r="I298" s="668"/>
      <c r="J298" s="668"/>
      <c r="K298" s="668"/>
      <c r="L298" s="668"/>
      <c r="M298" s="668"/>
      <c r="N298" s="668"/>
      <c r="O298" s="668"/>
      <c r="P298" s="668"/>
      <c r="Q298" s="668"/>
      <c r="R298" s="668"/>
      <c r="T298" s="668"/>
      <c r="U298" s="668"/>
      <c r="AZ298" s="668"/>
      <c r="BA298" s="668"/>
      <c r="BB298" s="668"/>
      <c r="BC298" s="668"/>
      <c r="BD298" s="668"/>
      <c r="BE298" s="668"/>
      <c r="BF298" s="668"/>
      <c r="BG298" s="668"/>
      <c r="BH298" s="668"/>
      <c r="BI298" s="668"/>
      <c r="BJ298" s="668"/>
      <c r="BK298" s="668"/>
      <c r="BL298" s="668"/>
      <c r="BM298" s="668"/>
      <c r="BN298" s="668"/>
      <c r="BO298" s="668"/>
      <c r="BP298" s="668"/>
      <c r="BQ298" s="668"/>
    </row>
    <row r="299" spans="1:69">
      <c r="A299" s="668"/>
      <c r="B299" s="668"/>
      <c r="C299" s="668"/>
      <c r="D299" s="668"/>
      <c r="E299" s="668"/>
      <c r="F299" s="668"/>
      <c r="G299" s="668"/>
      <c r="H299" s="668"/>
      <c r="I299" s="668"/>
      <c r="J299" s="668"/>
      <c r="K299" s="668"/>
      <c r="L299" s="668"/>
      <c r="M299" s="668"/>
      <c r="N299" s="668"/>
      <c r="O299" s="668"/>
      <c r="P299" s="668"/>
      <c r="Q299" s="668"/>
      <c r="R299" s="668"/>
      <c r="T299" s="668"/>
      <c r="U299" s="668"/>
      <c r="AZ299" s="668"/>
      <c r="BA299" s="668"/>
      <c r="BB299" s="668"/>
      <c r="BC299" s="668"/>
      <c r="BD299" s="668"/>
      <c r="BE299" s="668"/>
      <c r="BF299" s="668"/>
      <c r="BG299" s="668"/>
      <c r="BH299" s="668"/>
      <c r="BI299" s="668"/>
      <c r="BJ299" s="668"/>
      <c r="BK299" s="668"/>
      <c r="BL299" s="668"/>
      <c r="BM299" s="668"/>
      <c r="BN299" s="668"/>
      <c r="BO299" s="668"/>
      <c r="BP299" s="668"/>
      <c r="BQ299" s="668"/>
    </row>
    <row r="300" spans="1:69">
      <c r="A300" s="668"/>
      <c r="B300" s="668"/>
      <c r="C300" s="668"/>
      <c r="D300" s="668"/>
      <c r="E300" s="668"/>
      <c r="F300" s="668"/>
      <c r="G300" s="668"/>
      <c r="H300" s="668"/>
      <c r="I300" s="668"/>
      <c r="J300" s="668"/>
      <c r="K300" s="668"/>
      <c r="L300" s="668"/>
      <c r="M300" s="668"/>
      <c r="N300" s="668"/>
      <c r="O300" s="668"/>
      <c r="P300" s="668"/>
      <c r="Q300" s="668"/>
      <c r="R300" s="668"/>
      <c r="S300" s="668"/>
      <c r="T300" s="668"/>
      <c r="U300" s="668"/>
      <c r="AZ300" s="668"/>
      <c r="BA300" s="668"/>
      <c r="BB300" s="668"/>
      <c r="BC300" s="668"/>
      <c r="BD300" s="668"/>
      <c r="BE300" s="668"/>
      <c r="BF300" s="668"/>
      <c r="BG300" s="668"/>
      <c r="BH300" s="668"/>
      <c r="BI300" s="668"/>
      <c r="BJ300" s="668"/>
      <c r="BK300" s="668"/>
      <c r="BL300" s="668"/>
      <c r="BM300" s="668"/>
      <c r="BN300" s="668"/>
      <c r="BO300" s="668"/>
      <c r="BP300" s="668"/>
      <c r="BQ300" s="668"/>
    </row>
    <row r="301" spans="1:69">
      <c r="A301" s="668"/>
      <c r="B301" s="668"/>
      <c r="C301" s="668"/>
      <c r="D301" s="668"/>
      <c r="E301" s="668"/>
      <c r="F301" s="668"/>
      <c r="G301" s="668"/>
      <c r="H301" s="668"/>
      <c r="I301" s="668"/>
      <c r="J301" s="668"/>
      <c r="K301" s="668"/>
      <c r="L301" s="668"/>
      <c r="M301" s="668"/>
      <c r="N301" s="668"/>
      <c r="O301" s="668"/>
      <c r="P301" s="668"/>
      <c r="Q301" s="668"/>
      <c r="R301" s="668"/>
      <c r="T301" s="668"/>
      <c r="U301" s="668"/>
      <c r="AZ301" s="668"/>
      <c r="BA301" s="668"/>
      <c r="BB301" s="668"/>
      <c r="BC301" s="668"/>
      <c r="BD301" s="668"/>
      <c r="BE301" s="668"/>
      <c r="BF301" s="668"/>
      <c r="BG301" s="668"/>
      <c r="BH301" s="668"/>
      <c r="BI301" s="668"/>
      <c r="BJ301" s="668"/>
      <c r="BK301" s="668"/>
      <c r="BL301" s="668"/>
      <c r="BM301" s="668"/>
      <c r="BN301" s="668"/>
      <c r="BO301" s="668"/>
      <c r="BP301" s="668"/>
      <c r="BQ301" s="668"/>
    </row>
    <row r="302" spans="1:69">
      <c r="A302" s="668"/>
      <c r="B302" s="668"/>
      <c r="C302" s="668"/>
      <c r="D302" s="668"/>
      <c r="E302" s="668"/>
      <c r="F302" s="668"/>
      <c r="G302" s="668"/>
      <c r="H302" s="668"/>
      <c r="I302" s="668"/>
      <c r="J302" s="668"/>
      <c r="K302" s="668"/>
      <c r="L302" s="668"/>
      <c r="M302" s="668"/>
      <c r="N302" s="668"/>
      <c r="O302" s="668"/>
      <c r="P302" s="668"/>
      <c r="Q302" s="668"/>
      <c r="R302" s="668"/>
      <c r="T302" s="668"/>
      <c r="U302" s="668"/>
      <c r="AZ302" s="668"/>
      <c r="BA302" s="668"/>
      <c r="BB302" s="668"/>
      <c r="BC302" s="668"/>
      <c r="BD302" s="668"/>
      <c r="BE302" s="668"/>
      <c r="BF302" s="668"/>
      <c r="BG302" s="668"/>
      <c r="BH302" s="668"/>
      <c r="BI302" s="668"/>
      <c r="BJ302" s="668"/>
      <c r="BK302" s="668"/>
      <c r="BL302" s="668"/>
      <c r="BM302" s="668"/>
      <c r="BN302" s="668"/>
      <c r="BO302" s="668"/>
      <c r="BP302" s="668"/>
      <c r="BQ302" s="668"/>
    </row>
    <row r="303" spans="1:69">
      <c r="A303" s="668"/>
      <c r="B303" s="668"/>
      <c r="C303" s="668"/>
      <c r="D303" s="668"/>
      <c r="E303" s="668"/>
      <c r="F303" s="668"/>
      <c r="G303" s="668"/>
      <c r="H303" s="668"/>
      <c r="I303" s="668"/>
      <c r="J303" s="668"/>
      <c r="K303" s="668"/>
      <c r="L303" s="668"/>
      <c r="M303" s="668"/>
      <c r="N303" s="668"/>
      <c r="O303" s="668"/>
      <c r="P303" s="668"/>
      <c r="Q303" s="668"/>
      <c r="R303" s="668"/>
      <c r="T303" s="668"/>
      <c r="U303" s="668"/>
      <c r="AZ303" s="668"/>
      <c r="BA303" s="668"/>
      <c r="BB303" s="668"/>
      <c r="BC303" s="668"/>
      <c r="BD303" s="668"/>
      <c r="BE303" s="668"/>
      <c r="BF303" s="668"/>
      <c r="BG303" s="668"/>
      <c r="BH303" s="668"/>
      <c r="BI303" s="668"/>
      <c r="BK303" s="668"/>
      <c r="BL303" s="668"/>
      <c r="BM303" s="668"/>
      <c r="BN303" s="668"/>
      <c r="BO303" s="668"/>
      <c r="BP303" s="668"/>
      <c r="BQ303" s="668"/>
    </row>
    <row r="304" spans="1:69">
      <c r="A304" s="668"/>
      <c r="B304" s="668"/>
      <c r="C304" s="668"/>
      <c r="D304" s="668"/>
      <c r="E304" s="668"/>
      <c r="F304" s="668"/>
      <c r="G304" s="668"/>
      <c r="H304" s="668"/>
      <c r="I304" s="668"/>
      <c r="J304" s="668"/>
      <c r="K304" s="668"/>
      <c r="L304" s="668"/>
      <c r="M304" s="668"/>
      <c r="N304" s="668"/>
      <c r="O304" s="668"/>
      <c r="P304" s="668"/>
      <c r="Q304" s="668"/>
      <c r="R304" s="668"/>
      <c r="T304" s="668"/>
      <c r="U304" s="668"/>
      <c r="AZ304" s="668"/>
      <c r="BA304" s="668"/>
      <c r="BB304" s="668"/>
      <c r="BC304" s="668"/>
      <c r="BD304" s="668"/>
      <c r="BE304" s="668"/>
      <c r="BF304" s="668"/>
      <c r="BG304" s="668"/>
      <c r="BH304" s="668"/>
      <c r="BI304" s="668"/>
      <c r="BJ304" s="668"/>
      <c r="BK304" s="668"/>
      <c r="BL304" s="668"/>
      <c r="BM304" s="668"/>
      <c r="BN304" s="668"/>
      <c r="BO304" s="668"/>
      <c r="BP304" s="668"/>
      <c r="BQ304" s="668"/>
    </row>
    <row r="305" spans="1:69">
      <c r="A305" s="668"/>
      <c r="B305" s="668"/>
      <c r="C305" s="668"/>
      <c r="D305" s="668"/>
      <c r="E305" s="668"/>
      <c r="F305" s="668"/>
      <c r="G305" s="668"/>
      <c r="H305" s="668"/>
      <c r="I305" s="668"/>
      <c r="J305" s="668"/>
      <c r="K305" s="668"/>
      <c r="L305" s="668"/>
      <c r="M305" s="668"/>
      <c r="N305" s="668"/>
      <c r="O305" s="668"/>
      <c r="P305" s="668"/>
      <c r="Q305" s="668"/>
      <c r="R305" s="668"/>
      <c r="T305" s="668"/>
      <c r="U305" s="668"/>
      <c r="AZ305" s="668"/>
      <c r="BA305" s="668"/>
      <c r="BB305" s="668"/>
      <c r="BC305" s="668"/>
      <c r="BD305" s="668"/>
      <c r="BE305" s="668"/>
      <c r="BF305" s="668"/>
      <c r="BG305" s="668"/>
      <c r="BH305" s="668"/>
      <c r="BI305" s="668"/>
      <c r="BJ305" s="668"/>
      <c r="BK305" s="668"/>
      <c r="BL305" s="668"/>
      <c r="BM305" s="668"/>
      <c r="BN305" s="668"/>
      <c r="BO305" s="668"/>
      <c r="BP305" s="668"/>
      <c r="BQ305" s="668"/>
    </row>
    <row r="306" spans="1:69">
      <c r="A306" s="668"/>
      <c r="B306" s="668"/>
      <c r="C306" s="668"/>
      <c r="D306" s="668"/>
      <c r="E306" s="668"/>
      <c r="F306" s="668"/>
      <c r="G306" s="668"/>
      <c r="H306" s="668"/>
      <c r="I306" s="668"/>
      <c r="J306" s="668"/>
      <c r="K306" s="668"/>
      <c r="L306" s="668"/>
      <c r="M306" s="668"/>
      <c r="N306" s="668"/>
      <c r="O306" s="668"/>
      <c r="P306" s="668"/>
      <c r="Q306" s="668"/>
      <c r="R306" s="668"/>
      <c r="T306" s="668"/>
      <c r="U306" s="668"/>
      <c r="AZ306" s="668"/>
      <c r="BA306" s="668"/>
      <c r="BB306" s="668"/>
      <c r="BC306" s="668"/>
      <c r="BD306" s="668"/>
      <c r="BE306" s="668"/>
      <c r="BF306" s="668"/>
      <c r="BG306" s="668"/>
      <c r="BH306" s="668"/>
      <c r="BI306" s="668"/>
      <c r="BJ306" s="668"/>
      <c r="BK306" s="668"/>
      <c r="BL306" s="668"/>
      <c r="BM306" s="668"/>
      <c r="BN306" s="668"/>
      <c r="BO306" s="668"/>
      <c r="BP306" s="668"/>
      <c r="BQ306" s="668"/>
    </row>
    <row r="307" spans="1:69">
      <c r="A307" s="668"/>
      <c r="B307" s="668"/>
      <c r="C307" s="668"/>
      <c r="D307" s="668"/>
      <c r="E307" s="668"/>
      <c r="F307" s="668"/>
      <c r="G307" s="668"/>
      <c r="H307" s="668"/>
      <c r="I307" s="668"/>
      <c r="J307" s="668"/>
      <c r="K307" s="668"/>
      <c r="L307" s="668"/>
      <c r="M307" s="668"/>
      <c r="N307" s="668"/>
      <c r="O307" s="668"/>
      <c r="P307" s="668"/>
      <c r="Q307" s="668"/>
      <c r="R307" s="668"/>
      <c r="T307" s="668"/>
      <c r="U307" s="668"/>
      <c r="AZ307" s="668"/>
      <c r="BA307" s="668"/>
      <c r="BB307" s="668"/>
      <c r="BC307" s="668"/>
      <c r="BD307" s="668"/>
      <c r="BE307" s="668"/>
      <c r="BF307" s="668"/>
      <c r="BG307" s="668"/>
      <c r="BH307" s="668"/>
      <c r="BI307" s="668"/>
      <c r="BJ307" s="668"/>
      <c r="BK307" s="668"/>
      <c r="BL307" s="668"/>
      <c r="BM307" s="668"/>
      <c r="BN307" s="668"/>
      <c r="BO307" s="668"/>
      <c r="BP307" s="668"/>
      <c r="BQ307" s="668"/>
    </row>
    <row r="308" spans="1:69">
      <c r="A308" s="668"/>
      <c r="B308" s="668"/>
      <c r="C308" s="668"/>
      <c r="D308" s="668"/>
      <c r="E308" s="668"/>
      <c r="F308" s="668"/>
      <c r="G308" s="668"/>
      <c r="H308" s="668"/>
      <c r="I308" s="668"/>
      <c r="J308" s="668"/>
      <c r="K308" s="668"/>
      <c r="L308" s="668"/>
      <c r="M308" s="668"/>
      <c r="N308" s="668"/>
      <c r="O308" s="668"/>
      <c r="P308" s="668"/>
      <c r="Q308" s="668"/>
      <c r="R308" s="668"/>
      <c r="T308" s="668"/>
      <c r="U308" s="668"/>
      <c r="AZ308" s="668"/>
      <c r="BA308" s="668"/>
      <c r="BB308" s="668"/>
      <c r="BC308" s="668"/>
      <c r="BD308" s="668"/>
      <c r="BE308" s="668"/>
      <c r="BF308" s="668"/>
      <c r="BG308" s="668"/>
      <c r="BH308" s="668"/>
      <c r="BI308" s="668"/>
      <c r="BJ308" s="668"/>
      <c r="BK308" s="668"/>
      <c r="BL308" s="668"/>
      <c r="BM308" s="668"/>
      <c r="BN308" s="668"/>
      <c r="BO308" s="668"/>
      <c r="BP308" s="668"/>
      <c r="BQ308" s="668"/>
    </row>
    <row r="309" spans="1:69">
      <c r="A309" s="668"/>
      <c r="B309" s="668"/>
      <c r="C309" s="668"/>
      <c r="D309" s="668"/>
      <c r="E309" s="668"/>
      <c r="F309" s="668"/>
      <c r="G309" s="668"/>
      <c r="H309" s="668"/>
      <c r="I309" s="668"/>
      <c r="J309" s="668"/>
      <c r="K309" s="668"/>
      <c r="L309" s="668"/>
      <c r="M309" s="668"/>
      <c r="N309" s="668"/>
      <c r="O309" s="668"/>
      <c r="P309" s="668"/>
      <c r="Q309" s="668"/>
      <c r="R309" s="668"/>
      <c r="T309" s="668"/>
      <c r="U309" s="668"/>
      <c r="AZ309" s="668"/>
      <c r="BA309" s="668"/>
      <c r="BB309" s="668"/>
      <c r="BC309" s="668"/>
      <c r="BD309" s="668"/>
      <c r="BE309" s="668"/>
      <c r="BF309" s="668"/>
      <c r="BG309" s="668"/>
      <c r="BH309" s="668"/>
      <c r="BI309" s="668"/>
      <c r="BJ309" s="668"/>
      <c r="BK309" s="668"/>
      <c r="BL309" s="668"/>
      <c r="BM309" s="668"/>
      <c r="BN309" s="668"/>
      <c r="BO309" s="668"/>
      <c r="BP309" s="668"/>
      <c r="BQ309" s="668"/>
    </row>
    <row r="310" spans="1:69">
      <c r="A310" s="668"/>
      <c r="B310" s="668"/>
      <c r="C310" s="668"/>
      <c r="D310" s="668"/>
      <c r="E310" s="668"/>
      <c r="F310" s="668"/>
      <c r="G310" s="668"/>
      <c r="H310" s="668"/>
      <c r="I310" s="668"/>
      <c r="J310" s="668"/>
      <c r="K310" s="668"/>
      <c r="L310" s="668"/>
      <c r="M310" s="668"/>
      <c r="N310" s="668"/>
      <c r="O310" s="668"/>
      <c r="P310" s="668"/>
      <c r="Q310" s="668"/>
      <c r="R310" s="668"/>
      <c r="T310" s="668"/>
      <c r="U310" s="668"/>
      <c r="AZ310" s="668"/>
      <c r="BA310" s="668"/>
      <c r="BB310" s="668"/>
      <c r="BC310" s="668"/>
      <c r="BD310" s="668"/>
      <c r="BE310" s="668"/>
      <c r="BF310" s="668"/>
      <c r="BG310" s="668"/>
      <c r="BH310" s="668"/>
      <c r="BI310" s="668"/>
      <c r="BJ310" s="668"/>
      <c r="BK310" s="668"/>
      <c r="BL310" s="668"/>
      <c r="BM310" s="668"/>
      <c r="BN310" s="668"/>
      <c r="BO310" s="668"/>
      <c r="BP310" s="668"/>
      <c r="BQ310" s="668"/>
    </row>
    <row r="311" spans="1:69">
      <c r="A311" s="668"/>
      <c r="B311" s="668"/>
      <c r="C311" s="668"/>
      <c r="D311" s="668"/>
      <c r="E311" s="668"/>
      <c r="F311" s="668"/>
      <c r="G311" s="668"/>
      <c r="H311" s="668"/>
      <c r="I311" s="668"/>
      <c r="J311" s="668"/>
      <c r="K311" s="668"/>
      <c r="L311" s="668"/>
      <c r="M311" s="668"/>
      <c r="N311" s="668"/>
      <c r="O311" s="668"/>
      <c r="P311" s="668"/>
      <c r="Q311" s="668"/>
      <c r="R311" s="668"/>
      <c r="S311" s="668"/>
      <c r="T311" s="668"/>
      <c r="U311" s="668"/>
      <c r="AZ311" s="668"/>
      <c r="BA311" s="668"/>
      <c r="BB311" s="668"/>
      <c r="BC311" s="668"/>
      <c r="BD311" s="668"/>
      <c r="BE311" s="668"/>
      <c r="BF311" s="668"/>
      <c r="BG311" s="668"/>
      <c r="BH311" s="668"/>
      <c r="BI311" s="668"/>
      <c r="BJ311" s="668"/>
      <c r="BK311" s="668"/>
      <c r="BL311" s="668"/>
      <c r="BM311" s="668"/>
      <c r="BN311" s="668"/>
      <c r="BO311" s="668"/>
      <c r="BP311" s="668"/>
      <c r="BQ311" s="668"/>
    </row>
    <row r="312" spans="1:69">
      <c r="A312" s="668"/>
      <c r="B312" s="668"/>
      <c r="C312" s="668"/>
      <c r="D312" s="668"/>
      <c r="E312" s="668"/>
      <c r="F312" s="668"/>
      <c r="G312" s="668"/>
      <c r="H312" s="668"/>
      <c r="I312" s="668"/>
      <c r="J312" s="668"/>
      <c r="K312" s="668"/>
      <c r="L312" s="668"/>
      <c r="M312" s="668"/>
      <c r="N312" s="668"/>
      <c r="O312" s="668"/>
      <c r="P312" s="668"/>
      <c r="R312" s="668"/>
      <c r="U312" s="668"/>
      <c r="BK312" s="668"/>
      <c r="BL312" s="668"/>
      <c r="BM312" s="668"/>
      <c r="BN312" s="668"/>
      <c r="BO312" s="668"/>
      <c r="BP312" s="668"/>
      <c r="BQ312" s="668"/>
    </row>
    <row r="313" spans="1:69">
      <c r="A313" s="668"/>
      <c r="B313" s="668"/>
      <c r="C313" s="668"/>
      <c r="D313" s="668"/>
      <c r="E313" s="668"/>
      <c r="F313" s="668"/>
      <c r="G313" s="668"/>
      <c r="H313" s="668"/>
      <c r="I313" s="668"/>
      <c r="J313" s="668"/>
      <c r="K313" s="668"/>
      <c r="L313" s="668"/>
      <c r="M313" s="668"/>
      <c r="N313" s="668"/>
      <c r="O313" s="668"/>
      <c r="P313" s="668"/>
      <c r="Q313" s="668"/>
      <c r="R313" s="668"/>
      <c r="T313" s="668"/>
      <c r="U313" s="668"/>
      <c r="AZ313" s="668"/>
      <c r="BK313" s="668"/>
      <c r="BL313" s="668"/>
      <c r="BM313" s="668"/>
      <c r="BN313" s="668"/>
      <c r="BO313" s="668"/>
      <c r="BP313" s="668"/>
      <c r="BQ313" s="668"/>
    </row>
    <row r="314" spans="1:69">
      <c r="A314" s="668"/>
      <c r="B314" s="668"/>
      <c r="C314" s="668"/>
      <c r="D314" s="668"/>
      <c r="E314" s="668"/>
      <c r="F314" s="668"/>
      <c r="G314" s="668"/>
      <c r="H314" s="668"/>
      <c r="I314" s="668"/>
      <c r="J314" s="668"/>
      <c r="K314" s="668"/>
      <c r="L314" s="668"/>
      <c r="M314" s="668"/>
      <c r="N314" s="668"/>
      <c r="O314" s="668"/>
      <c r="P314" s="668"/>
      <c r="R314" s="668"/>
      <c r="U314" s="668"/>
      <c r="BK314" s="668"/>
      <c r="BL314" s="668"/>
      <c r="BM314" s="668"/>
      <c r="BN314" s="668"/>
      <c r="BO314" s="668"/>
      <c r="BP314" s="668"/>
      <c r="BQ314" s="668"/>
    </row>
    <row r="315" spans="1:69">
      <c r="A315" s="668"/>
      <c r="B315" s="668"/>
      <c r="C315" s="668"/>
      <c r="D315" s="668"/>
      <c r="E315" s="668"/>
      <c r="F315" s="668"/>
      <c r="G315" s="668"/>
      <c r="H315" s="668"/>
      <c r="I315" s="668"/>
      <c r="J315" s="668"/>
      <c r="K315" s="668"/>
      <c r="L315" s="668"/>
      <c r="M315" s="668"/>
      <c r="N315" s="668"/>
      <c r="O315" s="668"/>
      <c r="P315" s="668"/>
      <c r="R315" s="668"/>
      <c r="U315" s="668"/>
      <c r="BK315" s="668"/>
      <c r="BL315" s="668"/>
      <c r="BM315" s="668"/>
      <c r="BN315" s="668"/>
      <c r="BO315" s="668"/>
      <c r="BP315" s="668"/>
      <c r="BQ315" s="668"/>
    </row>
    <row r="316" spans="1:69">
      <c r="A316" s="668"/>
      <c r="B316" s="668"/>
      <c r="C316" s="668"/>
      <c r="D316" s="668"/>
      <c r="E316" s="668"/>
      <c r="F316" s="668"/>
      <c r="G316" s="668"/>
      <c r="H316" s="668"/>
      <c r="I316" s="668"/>
      <c r="J316" s="668"/>
      <c r="K316" s="668"/>
      <c r="L316" s="668"/>
      <c r="M316" s="668"/>
      <c r="N316" s="668"/>
      <c r="O316" s="668"/>
      <c r="P316" s="668"/>
      <c r="Q316" s="668"/>
      <c r="R316" s="668"/>
      <c r="T316" s="668"/>
      <c r="U316" s="668"/>
      <c r="AZ316" s="668"/>
      <c r="BA316" s="668"/>
      <c r="BB316" s="668"/>
      <c r="BC316" s="668"/>
      <c r="BD316" s="668"/>
      <c r="BE316" s="668"/>
      <c r="BF316" s="668"/>
      <c r="BG316" s="668"/>
      <c r="BH316" s="668"/>
      <c r="BI316" s="668"/>
      <c r="BJ316" s="668"/>
      <c r="BK316" s="668"/>
      <c r="BL316" s="668"/>
      <c r="BM316" s="668"/>
      <c r="BN316" s="668"/>
      <c r="BO316" s="668"/>
      <c r="BP316" s="668"/>
      <c r="BQ316" s="668"/>
    </row>
    <row r="317" spans="1:69">
      <c r="A317" s="668"/>
      <c r="B317" s="668"/>
      <c r="C317" s="668"/>
      <c r="D317" s="668"/>
      <c r="E317" s="668"/>
      <c r="F317" s="668"/>
      <c r="G317" s="668"/>
      <c r="H317" s="668"/>
      <c r="I317" s="668"/>
      <c r="J317" s="668"/>
      <c r="K317" s="668"/>
      <c r="L317" s="668"/>
      <c r="M317" s="668"/>
      <c r="N317" s="668"/>
      <c r="O317" s="668"/>
      <c r="P317" s="668"/>
      <c r="Q317" s="668"/>
      <c r="R317" s="668"/>
      <c r="T317" s="668"/>
      <c r="U317" s="668"/>
      <c r="AZ317" s="668"/>
      <c r="BA317" s="668"/>
      <c r="BB317" s="668"/>
      <c r="BC317" s="668"/>
      <c r="BD317" s="668"/>
      <c r="BE317" s="668"/>
      <c r="BF317" s="668"/>
      <c r="BG317" s="668"/>
      <c r="BH317" s="668"/>
      <c r="BI317" s="668"/>
      <c r="BJ317" s="668"/>
      <c r="BK317" s="668"/>
      <c r="BL317" s="668"/>
      <c r="BM317" s="668"/>
      <c r="BN317" s="668"/>
      <c r="BO317" s="668"/>
      <c r="BP317" s="668"/>
      <c r="BQ317" s="668"/>
    </row>
    <row r="318" spans="1:69">
      <c r="A318" s="668"/>
      <c r="B318" s="668"/>
      <c r="C318" s="668"/>
      <c r="D318" s="668"/>
      <c r="E318" s="668"/>
      <c r="F318" s="668"/>
      <c r="G318" s="668"/>
      <c r="H318" s="668"/>
      <c r="I318" s="668"/>
      <c r="J318" s="668"/>
      <c r="K318" s="668"/>
      <c r="L318" s="668"/>
      <c r="M318" s="668"/>
      <c r="N318" s="668"/>
      <c r="O318" s="668"/>
      <c r="P318" s="668"/>
      <c r="Q318" s="668"/>
      <c r="R318" s="668"/>
      <c r="T318" s="668"/>
      <c r="U318" s="668"/>
      <c r="AZ318" s="668"/>
      <c r="BK318" s="668"/>
      <c r="BL318" s="668"/>
      <c r="BM318" s="668"/>
      <c r="BN318" s="668"/>
      <c r="BO318" s="668"/>
      <c r="BP318" s="668"/>
      <c r="BQ318" s="668"/>
    </row>
    <row r="319" spans="1:69">
      <c r="A319" s="668"/>
      <c r="B319" s="668"/>
      <c r="C319" s="668"/>
      <c r="D319" s="668"/>
      <c r="E319" s="668"/>
      <c r="F319" s="668"/>
      <c r="G319" s="668"/>
      <c r="H319" s="668"/>
      <c r="I319" s="668"/>
      <c r="J319" s="668"/>
      <c r="K319" s="668"/>
      <c r="L319" s="668"/>
      <c r="M319" s="668"/>
      <c r="N319" s="668"/>
      <c r="O319" s="668"/>
      <c r="P319" s="668"/>
      <c r="Q319" s="668"/>
      <c r="R319" s="668"/>
      <c r="T319" s="668"/>
      <c r="U319" s="668"/>
      <c r="AZ319" s="668"/>
      <c r="BA319" s="668"/>
      <c r="BB319" s="668"/>
      <c r="BC319" s="668"/>
      <c r="BD319" s="668"/>
      <c r="BE319" s="668"/>
      <c r="BF319" s="668"/>
      <c r="BG319" s="668"/>
      <c r="BH319" s="668"/>
      <c r="BI319" s="668"/>
      <c r="BJ319" s="668"/>
      <c r="BK319" s="668"/>
      <c r="BL319" s="668"/>
      <c r="BM319" s="668"/>
      <c r="BN319" s="668"/>
      <c r="BO319" s="668"/>
      <c r="BP319" s="668"/>
      <c r="BQ319" s="668"/>
    </row>
    <row r="320" spans="1:69">
      <c r="A320" s="668"/>
      <c r="B320" s="668"/>
      <c r="C320" s="668"/>
      <c r="D320" s="668"/>
      <c r="E320" s="668"/>
      <c r="F320" s="668"/>
      <c r="G320" s="668"/>
      <c r="H320" s="668"/>
      <c r="I320" s="668"/>
      <c r="J320" s="668"/>
      <c r="K320" s="668"/>
      <c r="L320" s="668"/>
      <c r="M320" s="668"/>
      <c r="N320" s="668"/>
      <c r="O320" s="668"/>
      <c r="P320" s="668"/>
      <c r="Q320" s="668"/>
      <c r="R320" s="668"/>
      <c r="T320" s="668"/>
      <c r="U320" s="668"/>
      <c r="AZ320" s="668"/>
      <c r="BA320" s="668"/>
      <c r="BB320" s="668"/>
      <c r="BC320" s="668"/>
      <c r="BD320" s="668"/>
      <c r="BE320" s="668"/>
      <c r="BF320" s="668"/>
      <c r="BG320" s="668"/>
      <c r="BH320" s="668"/>
      <c r="BI320" s="668"/>
      <c r="BJ320" s="668"/>
      <c r="BK320" s="668"/>
      <c r="BL320" s="668"/>
      <c r="BM320" s="668"/>
      <c r="BN320" s="668"/>
      <c r="BO320" s="668"/>
      <c r="BP320" s="668"/>
      <c r="BQ320" s="668"/>
    </row>
    <row r="321" spans="1:69">
      <c r="A321" s="668"/>
      <c r="B321" s="668"/>
      <c r="C321" s="668"/>
      <c r="D321" s="668"/>
      <c r="E321" s="668"/>
      <c r="F321" s="668"/>
      <c r="G321" s="668"/>
      <c r="H321" s="668"/>
      <c r="I321" s="668"/>
      <c r="J321" s="668"/>
      <c r="K321" s="668"/>
      <c r="L321" s="668"/>
      <c r="M321" s="668"/>
      <c r="N321" s="668"/>
      <c r="O321" s="668"/>
      <c r="P321" s="668"/>
      <c r="Q321" s="668"/>
      <c r="R321" s="668"/>
      <c r="T321" s="668"/>
      <c r="U321" s="668"/>
      <c r="AZ321" s="668"/>
      <c r="BA321" s="668"/>
      <c r="BB321" s="668"/>
      <c r="BC321" s="668"/>
      <c r="BD321" s="668"/>
      <c r="BE321" s="668"/>
      <c r="BF321" s="668"/>
      <c r="BG321" s="668"/>
      <c r="BH321" s="668"/>
      <c r="BI321" s="668"/>
      <c r="BJ321" s="668"/>
      <c r="BK321" s="668"/>
      <c r="BL321" s="668"/>
      <c r="BM321" s="668"/>
      <c r="BN321" s="668"/>
      <c r="BO321" s="668"/>
      <c r="BP321" s="668"/>
      <c r="BQ321" s="668"/>
    </row>
    <row r="322" spans="1:69">
      <c r="A322" s="668"/>
      <c r="B322" s="668"/>
      <c r="C322" s="668"/>
      <c r="D322" s="668"/>
      <c r="E322" s="668"/>
      <c r="F322" s="668"/>
      <c r="G322" s="668"/>
      <c r="H322" s="668"/>
      <c r="I322" s="668"/>
      <c r="J322" s="668"/>
      <c r="K322" s="668"/>
      <c r="L322" s="668"/>
      <c r="M322" s="668"/>
      <c r="N322" s="668"/>
      <c r="O322" s="668"/>
      <c r="P322" s="668"/>
      <c r="Q322" s="668"/>
      <c r="R322" s="668"/>
      <c r="T322" s="668"/>
      <c r="U322" s="668"/>
      <c r="AZ322" s="668"/>
      <c r="BA322" s="668"/>
      <c r="BB322" s="668"/>
      <c r="BC322" s="668"/>
      <c r="BD322" s="668"/>
      <c r="BE322" s="668"/>
      <c r="BF322" s="668"/>
      <c r="BG322" s="668"/>
      <c r="BH322" s="668"/>
      <c r="BI322" s="668"/>
      <c r="BJ322" s="668"/>
      <c r="BK322" s="668"/>
      <c r="BL322" s="668"/>
      <c r="BM322" s="668"/>
      <c r="BN322" s="668"/>
      <c r="BO322" s="668"/>
      <c r="BP322" s="668"/>
      <c r="BQ322" s="668"/>
    </row>
    <row r="323" spans="1:69">
      <c r="A323" s="668"/>
      <c r="B323" s="668"/>
      <c r="C323" s="668"/>
      <c r="D323" s="668"/>
      <c r="E323" s="668"/>
      <c r="F323" s="668"/>
      <c r="G323" s="668"/>
      <c r="H323" s="668"/>
      <c r="I323" s="668"/>
      <c r="J323" s="668"/>
      <c r="K323" s="668"/>
      <c r="L323" s="668"/>
      <c r="M323" s="668"/>
      <c r="N323" s="668"/>
      <c r="O323" s="668"/>
      <c r="P323" s="668"/>
      <c r="Q323" s="668"/>
      <c r="R323" s="668"/>
      <c r="T323" s="668"/>
      <c r="U323" s="668"/>
      <c r="AZ323" s="668"/>
      <c r="BA323" s="668"/>
      <c r="BB323" s="668"/>
      <c r="BC323" s="668"/>
      <c r="BD323" s="668"/>
      <c r="BE323" s="668"/>
      <c r="BF323" s="668"/>
      <c r="BG323" s="668"/>
      <c r="BH323" s="668"/>
      <c r="BI323" s="668"/>
      <c r="BJ323" s="668"/>
      <c r="BK323" s="668"/>
      <c r="BL323" s="668"/>
      <c r="BM323" s="668"/>
      <c r="BN323" s="668"/>
      <c r="BO323" s="668"/>
      <c r="BP323" s="668"/>
      <c r="BQ323" s="668"/>
    </row>
    <row r="324" spans="1:69">
      <c r="A324" s="668"/>
      <c r="B324" s="668"/>
      <c r="C324" s="668"/>
      <c r="D324" s="668"/>
      <c r="E324" s="668"/>
      <c r="F324" s="668"/>
      <c r="G324" s="668"/>
      <c r="H324" s="668"/>
      <c r="I324" s="668"/>
      <c r="J324" s="668"/>
      <c r="K324" s="668"/>
      <c r="L324" s="668"/>
      <c r="M324" s="668"/>
      <c r="N324" s="668"/>
      <c r="O324" s="668"/>
      <c r="P324" s="668"/>
      <c r="Q324" s="668"/>
      <c r="R324" s="668"/>
      <c r="T324" s="668"/>
      <c r="U324" s="668"/>
      <c r="AZ324" s="668"/>
      <c r="BA324" s="668"/>
      <c r="BB324" s="668"/>
      <c r="BK324" s="668"/>
      <c r="BL324" s="668"/>
      <c r="BM324" s="668"/>
      <c r="BN324" s="668"/>
      <c r="BO324" s="668"/>
      <c r="BP324" s="668"/>
      <c r="BQ324" s="668"/>
    </row>
    <row r="325" spans="1:69">
      <c r="A325" s="668"/>
      <c r="B325" s="668"/>
      <c r="C325" s="668"/>
      <c r="D325" s="668"/>
      <c r="E325" s="668"/>
      <c r="F325" s="668"/>
      <c r="G325" s="668"/>
      <c r="H325" s="668"/>
      <c r="I325" s="668"/>
      <c r="J325" s="668"/>
      <c r="K325" s="668"/>
      <c r="L325" s="668"/>
      <c r="M325" s="668"/>
      <c r="N325" s="668"/>
      <c r="O325" s="668"/>
      <c r="P325" s="668"/>
      <c r="Q325" s="668"/>
      <c r="R325" s="668"/>
      <c r="T325" s="668"/>
      <c r="U325" s="668"/>
      <c r="AZ325" s="668"/>
      <c r="BA325" s="668"/>
      <c r="BB325" s="668"/>
      <c r="BC325" s="668"/>
      <c r="BD325" s="668"/>
      <c r="BE325" s="668"/>
      <c r="BF325" s="668"/>
      <c r="BG325" s="668"/>
      <c r="BH325" s="668"/>
      <c r="BI325" s="668"/>
      <c r="BJ325" s="668"/>
      <c r="BK325" s="668"/>
      <c r="BL325" s="668"/>
      <c r="BM325" s="668"/>
      <c r="BN325" s="668"/>
      <c r="BO325" s="668"/>
      <c r="BP325" s="668"/>
      <c r="BQ325" s="668"/>
    </row>
    <row r="326" spans="1:69">
      <c r="A326" s="668"/>
      <c r="B326" s="668"/>
      <c r="C326" s="668"/>
      <c r="D326" s="668"/>
      <c r="E326" s="668"/>
      <c r="F326" s="668"/>
      <c r="G326" s="668"/>
      <c r="H326" s="668"/>
      <c r="I326" s="668"/>
      <c r="J326" s="668"/>
      <c r="K326" s="668"/>
      <c r="L326" s="668"/>
      <c r="M326" s="668"/>
      <c r="N326" s="668"/>
      <c r="O326" s="668"/>
      <c r="P326" s="668"/>
      <c r="Q326" s="668"/>
      <c r="R326" s="668"/>
      <c r="T326" s="668"/>
      <c r="U326" s="668"/>
      <c r="AZ326" s="668"/>
      <c r="BA326" s="668"/>
      <c r="BB326" s="668"/>
      <c r="BC326" s="668"/>
      <c r="BD326" s="668"/>
      <c r="BE326" s="668"/>
      <c r="BF326" s="668"/>
      <c r="BG326" s="668"/>
      <c r="BH326" s="668"/>
      <c r="BI326" s="668"/>
      <c r="BJ326" s="668"/>
      <c r="BK326" s="668"/>
      <c r="BL326" s="668"/>
      <c r="BM326" s="668"/>
      <c r="BN326" s="668"/>
      <c r="BO326" s="668"/>
      <c r="BP326" s="668"/>
      <c r="BQ326" s="668"/>
    </row>
    <row r="327" spans="1:69">
      <c r="A327" s="668"/>
      <c r="B327" s="668"/>
      <c r="C327" s="668"/>
      <c r="D327" s="668"/>
      <c r="E327" s="668"/>
      <c r="F327" s="668"/>
      <c r="G327" s="668"/>
      <c r="H327" s="668"/>
      <c r="I327" s="668"/>
      <c r="J327" s="668"/>
      <c r="K327" s="668"/>
      <c r="L327" s="668"/>
      <c r="M327" s="668"/>
      <c r="N327" s="668"/>
      <c r="O327" s="668"/>
      <c r="P327" s="668"/>
      <c r="Q327" s="668"/>
      <c r="R327" s="668"/>
      <c r="T327" s="668"/>
      <c r="U327" s="668"/>
      <c r="AZ327" s="668"/>
      <c r="BA327" s="668"/>
      <c r="BB327" s="668"/>
      <c r="BC327" s="668"/>
      <c r="BD327" s="668"/>
      <c r="BE327" s="668"/>
      <c r="BF327" s="668"/>
      <c r="BG327" s="668"/>
      <c r="BH327" s="668"/>
      <c r="BI327" s="668"/>
      <c r="BJ327" s="668"/>
      <c r="BK327" s="668"/>
      <c r="BL327" s="668"/>
      <c r="BM327" s="668"/>
      <c r="BN327" s="668"/>
      <c r="BO327" s="668"/>
      <c r="BP327" s="668"/>
      <c r="BQ327" s="668"/>
    </row>
    <row r="328" spans="1:69">
      <c r="A328" s="668"/>
      <c r="B328" s="668"/>
      <c r="C328" s="668"/>
      <c r="D328" s="668"/>
      <c r="E328" s="668"/>
      <c r="F328" s="668"/>
      <c r="G328" s="668"/>
      <c r="H328" s="668"/>
      <c r="I328" s="668"/>
      <c r="J328" s="668"/>
      <c r="K328" s="668"/>
      <c r="L328" s="668"/>
      <c r="M328" s="668"/>
      <c r="N328" s="668"/>
      <c r="O328" s="668"/>
      <c r="P328" s="668"/>
      <c r="Q328" s="668"/>
      <c r="R328" s="668"/>
      <c r="T328" s="668"/>
      <c r="U328" s="668"/>
      <c r="AZ328" s="668"/>
      <c r="BA328" s="668"/>
      <c r="BB328" s="668"/>
      <c r="BC328" s="668"/>
      <c r="BD328" s="668"/>
      <c r="BE328" s="668"/>
      <c r="BF328" s="668"/>
      <c r="BG328" s="668"/>
      <c r="BH328" s="668"/>
      <c r="BI328" s="668"/>
      <c r="BJ328" s="668"/>
      <c r="BK328" s="668"/>
      <c r="BL328" s="668"/>
      <c r="BM328" s="668"/>
      <c r="BN328" s="668"/>
      <c r="BO328" s="668"/>
      <c r="BP328" s="668"/>
      <c r="BQ328" s="668"/>
    </row>
    <row r="329" spans="1:69">
      <c r="A329" s="668"/>
      <c r="B329" s="668"/>
      <c r="C329" s="668"/>
      <c r="D329" s="668"/>
      <c r="E329" s="668"/>
      <c r="F329" s="668"/>
      <c r="G329" s="668"/>
      <c r="H329" s="668"/>
      <c r="I329" s="668"/>
      <c r="J329" s="668"/>
      <c r="K329" s="668"/>
      <c r="L329" s="668"/>
      <c r="M329" s="668"/>
      <c r="N329" s="668"/>
      <c r="O329" s="668"/>
      <c r="P329" s="668"/>
      <c r="Q329" s="668"/>
      <c r="R329" s="668"/>
      <c r="T329" s="668"/>
      <c r="U329" s="668"/>
      <c r="AZ329" s="668"/>
      <c r="BA329" s="668"/>
      <c r="BB329" s="668"/>
      <c r="BC329" s="668"/>
      <c r="BD329" s="668"/>
      <c r="BE329" s="668"/>
      <c r="BF329" s="668"/>
      <c r="BG329" s="668"/>
      <c r="BH329" s="668"/>
      <c r="BI329" s="668"/>
      <c r="BJ329" s="668"/>
      <c r="BK329" s="668"/>
      <c r="BL329" s="668"/>
      <c r="BM329" s="668"/>
      <c r="BN329" s="668"/>
      <c r="BO329" s="668"/>
      <c r="BP329" s="668"/>
      <c r="BQ329" s="668"/>
    </row>
    <row r="330" spans="1:69">
      <c r="A330" s="668"/>
      <c r="B330" s="668"/>
      <c r="C330" s="668"/>
      <c r="D330" s="668"/>
      <c r="E330" s="668"/>
      <c r="F330" s="668"/>
      <c r="G330" s="668"/>
      <c r="H330" s="668"/>
      <c r="I330" s="668"/>
      <c r="J330" s="668"/>
      <c r="K330" s="668"/>
      <c r="L330" s="668"/>
      <c r="M330" s="668"/>
      <c r="N330" s="668"/>
      <c r="O330" s="668"/>
      <c r="P330" s="668"/>
      <c r="Q330" s="668"/>
      <c r="R330" s="668"/>
      <c r="T330" s="668"/>
      <c r="U330" s="668"/>
      <c r="AZ330" s="668"/>
      <c r="BA330" s="668"/>
      <c r="BB330" s="668"/>
      <c r="BC330" s="668"/>
      <c r="BD330" s="668"/>
      <c r="BE330" s="668"/>
      <c r="BF330" s="668"/>
      <c r="BG330" s="668"/>
      <c r="BH330" s="668"/>
      <c r="BI330" s="668"/>
      <c r="BJ330" s="668"/>
      <c r="BK330" s="668"/>
      <c r="BL330" s="668"/>
      <c r="BM330" s="668"/>
      <c r="BN330" s="668"/>
      <c r="BO330" s="668"/>
      <c r="BP330" s="668"/>
      <c r="BQ330" s="668"/>
    </row>
    <row r="331" spans="1:69">
      <c r="A331" s="668"/>
      <c r="B331" s="668"/>
      <c r="C331" s="668"/>
      <c r="D331" s="668"/>
      <c r="E331" s="668"/>
      <c r="F331" s="668"/>
      <c r="G331" s="668"/>
      <c r="H331" s="668"/>
      <c r="I331" s="668"/>
      <c r="J331" s="668"/>
      <c r="K331" s="668"/>
      <c r="L331" s="668"/>
      <c r="M331" s="668"/>
      <c r="N331" s="668"/>
      <c r="O331" s="668"/>
      <c r="P331" s="668"/>
      <c r="Q331" s="668"/>
      <c r="R331" s="668"/>
      <c r="T331" s="668"/>
      <c r="U331" s="668"/>
      <c r="AZ331" s="668"/>
      <c r="BA331" s="668"/>
      <c r="BB331" s="668"/>
      <c r="BC331" s="668"/>
      <c r="BD331" s="668"/>
      <c r="BE331" s="668"/>
      <c r="BF331" s="668"/>
      <c r="BG331" s="668"/>
      <c r="BH331" s="668"/>
      <c r="BI331" s="668"/>
      <c r="BJ331" s="668"/>
      <c r="BK331" s="668"/>
      <c r="BL331" s="668"/>
      <c r="BM331" s="668"/>
      <c r="BN331" s="668"/>
      <c r="BO331" s="668"/>
      <c r="BP331" s="668"/>
      <c r="BQ331" s="668"/>
    </row>
    <row r="332" spans="1:69">
      <c r="A332" s="668"/>
      <c r="B332" s="668"/>
      <c r="C332" s="668"/>
      <c r="D332" s="668"/>
      <c r="E332" s="668"/>
      <c r="F332" s="668"/>
      <c r="G332" s="668"/>
      <c r="H332" s="668"/>
      <c r="I332" s="668"/>
      <c r="J332" s="668"/>
      <c r="K332" s="668"/>
      <c r="L332" s="668"/>
      <c r="M332" s="668"/>
      <c r="N332" s="668"/>
      <c r="O332" s="668"/>
      <c r="P332" s="668"/>
      <c r="Q332" s="668"/>
      <c r="R332" s="668"/>
      <c r="T332" s="668"/>
      <c r="U332" s="668"/>
      <c r="AZ332" s="668"/>
      <c r="BA332" s="668"/>
      <c r="BB332" s="668"/>
      <c r="BC332" s="668"/>
      <c r="BD332" s="668"/>
      <c r="BE332" s="668"/>
      <c r="BF332" s="668"/>
      <c r="BG332" s="668"/>
      <c r="BH332" s="668"/>
      <c r="BI332" s="668"/>
      <c r="BJ332" s="668"/>
      <c r="BK332" s="668"/>
      <c r="BL332" s="668"/>
      <c r="BM332" s="668"/>
      <c r="BN332" s="668"/>
      <c r="BO332" s="668"/>
      <c r="BP332" s="668"/>
      <c r="BQ332" s="668"/>
    </row>
    <row r="333" spans="1:69">
      <c r="A333" s="668"/>
      <c r="B333" s="668"/>
      <c r="C333" s="668"/>
      <c r="D333" s="668"/>
      <c r="E333" s="668"/>
      <c r="F333" s="668"/>
      <c r="G333" s="668"/>
      <c r="H333" s="668"/>
      <c r="I333" s="668"/>
      <c r="J333" s="668"/>
      <c r="K333" s="668"/>
      <c r="L333" s="668"/>
      <c r="M333" s="668"/>
      <c r="N333" s="668"/>
      <c r="O333" s="668"/>
      <c r="P333" s="668"/>
      <c r="Q333" s="668"/>
      <c r="R333" s="668"/>
      <c r="T333" s="668"/>
      <c r="U333" s="668"/>
      <c r="AZ333" s="668"/>
      <c r="BA333" s="668"/>
      <c r="BB333" s="668"/>
      <c r="BK333" s="668"/>
      <c r="BL333" s="668"/>
      <c r="BM333" s="668"/>
      <c r="BN333" s="668"/>
      <c r="BO333" s="668"/>
      <c r="BP333" s="668"/>
      <c r="BQ333" s="668"/>
    </row>
    <row r="334" spans="1:69">
      <c r="A334" s="668"/>
      <c r="B334" s="668"/>
      <c r="C334" s="668"/>
      <c r="D334" s="668"/>
      <c r="E334" s="668"/>
      <c r="F334" s="668"/>
      <c r="G334" s="668"/>
      <c r="H334" s="668"/>
      <c r="I334" s="668"/>
      <c r="J334" s="668"/>
      <c r="K334" s="668"/>
      <c r="L334" s="668"/>
      <c r="M334" s="668"/>
      <c r="N334" s="668"/>
      <c r="O334" s="668"/>
      <c r="P334" s="668"/>
      <c r="Q334" s="668"/>
      <c r="R334" s="668"/>
      <c r="T334" s="668"/>
      <c r="U334" s="668"/>
      <c r="AZ334" s="668"/>
      <c r="BA334" s="668"/>
      <c r="BB334" s="668"/>
      <c r="BC334" s="668"/>
      <c r="BD334" s="668"/>
      <c r="BE334" s="668"/>
      <c r="BF334" s="668"/>
      <c r="BG334" s="668"/>
      <c r="BH334" s="668"/>
      <c r="BI334" s="668"/>
      <c r="BJ334" s="668"/>
      <c r="BK334" s="668"/>
      <c r="BL334" s="668"/>
      <c r="BM334" s="668"/>
      <c r="BN334" s="668"/>
      <c r="BO334" s="668"/>
      <c r="BP334" s="668"/>
      <c r="BQ334" s="668"/>
    </row>
    <row r="335" spans="1:69">
      <c r="A335" s="668"/>
      <c r="B335" s="668"/>
      <c r="C335" s="668"/>
      <c r="D335" s="668"/>
      <c r="E335" s="668"/>
      <c r="F335" s="668"/>
      <c r="G335" s="668"/>
      <c r="H335" s="668"/>
      <c r="I335" s="668"/>
      <c r="J335" s="668"/>
      <c r="K335" s="668"/>
      <c r="L335" s="668"/>
      <c r="M335" s="668"/>
      <c r="N335" s="668"/>
      <c r="O335" s="668"/>
      <c r="P335" s="668"/>
      <c r="Q335" s="668"/>
      <c r="R335" s="668"/>
      <c r="T335" s="668"/>
      <c r="U335" s="668"/>
      <c r="AZ335" s="668"/>
      <c r="BA335" s="668"/>
      <c r="BB335" s="668"/>
      <c r="BC335" s="668"/>
      <c r="BD335" s="668"/>
      <c r="BE335" s="668"/>
      <c r="BF335" s="668"/>
      <c r="BG335" s="668"/>
      <c r="BH335" s="668"/>
      <c r="BI335" s="668"/>
      <c r="BJ335" s="668"/>
      <c r="BK335" s="668"/>
      <c r="BL335" s="668"/>
      <c r="BM335" s="668"/>
      <c r="BN335" s="668"/>
      <c r="BO335" s="668"/>
      <c r="BP335" s="668"/>
      <c r="BQ335" s="668"/>
    </row>
    <row r="336" spans="1:69">
      <c r="A336" s="668"/>
      <c r="B336" s="668"/>
      <c r="C336" s="668"/>
      <c r="D336" s="668"/>
      <c r="E336" s="668"/>
      <c r="F336" s="668"/>
      <c r="G336" s="668"/>
      <c r="H336" s="668"/>
      <c r="I336" s="668"/>
      <c r="J336" s="668"/>
      <c r="K336" s="668"/>
      <c r="L336" s="668"/>
      <c r="M336" s="668"/>
      <c r="N336" s="668"/>
      <c r="O336" s="668"/>
      <c r="P336" s="668"/>
      <c r="Q336" s="668"/>
      <c r="R336" s="668"/>
      <c r="T336" s="668"/>
      <c r="U336" s="668"/>
      <c r="AZ336" s="668"/>
      <c r="BA336" s="668"/>
      <c r="BB336" s="668"/>
      <c r="BC336" s="668"/>
      <c r="BD336" s="668"/>
      <c r="BE336" s="668"/>
      <c r="BF336" s="668"/>
      <c r="BG336" s="668"/>
      <c r="BH336" s="668"/>
      <c r="BI336" s="668"/>
      <c r="BJ336" s="668"/>
      <c r="BK336" s="668"/>
      <c r="BL336" s="668"/>
      <c r="BM336" s="668"/>
      <c r="BN336" s="668"/>
      <c r="BO336" s="668"/>
      <c r="BP336" s="668"/>
      <c r="BQ336" s="668"/>
    </row>
    <row r="337" spans="1:69">
      <c r="A337" s="668"/>
      <c r="B337" s="668"/>
      <c r="C337" s="668"/>
      <c r="D337" s="668"/>
      <c r="E337" s="668"/>
      <c r="F337" s="668"/>
      <c r="G337" s="668"/>
      <c r="H337" s="668"/>
      <c r="I337" s="668"/>
      <c r="J337" s="668"/>
      <c r="K337" s="668"/>
      <c r="L337" s="668"/>
      <c r="M337" s="668"/>
      <c r="N337" s="668"/>
      <c r="O337" s="668"/>
      <c r="P337" s="668"/>
      <c r="Q337" s="668"/>
      <c r="R337" s="668"/>
      <c r="T337" s="668"/>
      <c r="U337" s="668"/>
      <c r="AZ337" s="668"/>
      <c r="BA337" s="668"/>
      <c r="BB337" s="668"/>
      <c r="BC337" s="668"/>
      <c r="BD337" s="668"/>
      <c r="BE337" s="668"/>
      <c r="BF337" s="668"/>
      <c r="BG337" s="668"/>
      <c r="BH337" s="668"/>
      <c r="BI337" s="668"/>
      <c r="BJ337" s="668"/>
      <c r="BK337" s="668"/>
      <c r="BL337" s="668"/>
      <c r="BM337" s="668"/>
      <c r="BN337" s="668"/>
      <c r="BO337" s="668"/>
      <c r="BP337" s="668"/>
      <c r="BQ337" s="668"/>
    </row>
    <row r="338" spans="1:69">
      <c r="A338" s="668"/>
      <c r="B338" s="668"/>
      <c r="C338" s="668"/>
      <c r="D338" s="668"/>
      <c r="E338" s="668"/>
      <c r="F338" s="668"/>
      <c r="G338" s="668"/>
      <c r="H338" s="668"/>
      <c r="I338" s="668"/>
      <c r="J338" s="668"/>
      <c r="K338" s="668"/>
      <c r="L338" s="668"/>
      <c r="M338" s="668"/>
      <c r="N338" s="668"/>
      <c r="O338" s="668"/>
      <c r="P338" s="668"/>
      <c r="Q338" s="668"/>
      <c r="R338" s="668"/>
      <c r="T338" s="668"/>
      <c r="U338" s="668"/>
      <c r="AZ338" s="668"/>
      <c r="BA338" s="668"/>
      <c r="BB338" s="668"/>
      <c r="BC338" s="668"/>
      <c r="BD338" s="668"/>
      <c r="BE338" s="668"/>
      <c r="BF338" s="668"/>
      <c r="BG338" s="668"/>
      <c r="BH338" s="668"/>
      <c r="BI338" s="668"/>
      <c r="BJ338" s="668"/>
      <c r="BK338" s="668"/>
      <c r="BL338" s="668"/>
      <c r="BM338" s="668"/>
      <c r="BN338" s="668"/>
      <c r="BO338" s="668"/>
      <c r="BP338" s="668"/>
      <c r="BQ338" s="668"/>
    </row>
    <row r="339" spans="1:69">
      <c r="A339" s="668"/>
      <c r="B339" s="668"/>
      <c r="C339" s="668"/>
      <c r="D339" s="668"/>
      <c r="E339" s="668"/>
      <c r="F339" s="668"/>
      <c r="G339" s="668"/>
      <c r="H339" s="668"/>
      <c r="I339" s="668"/>
      <c r="J339" s="668"/>
      <c r="K339" s="668"/>
      <c r="L339" s="668"/>
      <c r="M339" s="668"/>
      <c r="N339" s="668"/>
      <c r="O339" s="668"/>
      <c r="P339" s="668"/>
      <c r="R339" s="668"/>
      <c r="U339" s="668"/>
      <c r="BK339" s="668"/>
      <c r="BL339" s="668"/>
      <c r="BM339" s="668"/>
      <c r="BN339" s="668"/>
      <c r="BO339" s="668"/>
      <c r="BP339" s="668"/>
      <c r="BQ339" s="668"/>
    </row>
    <row r="340" spans="1:69">
      <c r="A340" s="668"/>
      <c r="B340" s="668"/>
      <c r="C340" s="668"/>
      <c r="D340" s="668"/>
      <c r="E340" s="668"/>
      <c r="F340" s="668"/>
      <c r="G340" s="668"/>
      <c r="H340" s="668"/>
      <c r="I340" s="668"/>
      <c r="J340" s="668"/>
      <c r="K340" s="668"/>
      <c r="L340" s="668"/>
      <c r="M340" s="668"/>
      <c r="N340" s="668"/>
      <c r="O340" s="668"/>
      <c r="P340" s="668"/>
      <c r="Q340" s="668"/>
      <c r="R340" s="668"/>
      <c r="T340" s="668"/>
      <c r="U340" s="668"/>
      <c r="V340" s="668"/>
      <c r="AZ340" s="668"/>
      <c r="BA340" s="668"/>
      <c r="BB340" s="668"/>
      <c r="BC340" s="668"/>
      <c r="BD340" s="668"/>
      <c r="BE340" s="668"/>
      <c r="BF340" s="668"/>
      <c r="BG340" s="668"/>
      <c r="BH340" s="668"/>
      <c r="BI340" s="668"/>
      <c r="BJ340" s="668"/>
      <c r="BK340" s="668"/>
      <c r="BL340" s="668"/>
      <c r="BM340" s="668"/>
      <c r="BN340" s="668"/>
      <c r="BO340" s="668"/>
      <c r="BP340" s="668"/>
      <c r="BQ340" s="668"/>
    </row>
    <row r="341" spans="1:69">
      <c r="A341" s="668"/>
      <c r="B341" s="668"/>
      <c r="C341" s="668"/>
      <c r="D341" s="668"/>
      <c r="E341" s="668"/>
      <c r="F341" s="668"/>
      <c r="G341" s="668"/>
      <c r="H341" s="668"/>
      <c r="I341" s="668"/>
      <c r="J341" s="668"/>
      <c r="K341" s="668"/>
      <c r="L341" s="668"/>
      <c r="M341" s="668"/>
      <c r="N341" s="668"/>
      <c r="O341" s="668"/>
      <c r="P341" s="668"/>
      <c r="Q341" s="668"/>
      <c r="R341" s="668"/>
      <c r="T341" s="668"/>
      <c r="U341" s="668"/>
      <c r="AZ341" s="668"/>
      <c r="BA341" s="668"/>
      <c r="BB341" s="668"/>
      <c r="BC341" s="668"/>
      <c r="BD341" s="668"/>
      <c r="BE341" s="668"/>
      <c r="BF341" s="668"/>
      <c r="BG341" s="668"/>
      <c r="BH341" s="668"/>
      <c r="BI341" s="668"/>
      <c r="BJ341" s="668"/>
      <c r="BK341" s="668"/>
      <c r="BL341" s="668"/>
      <c r="BM341" s="668"/>
      <c r="BN341" s="668"/>
      <c r="BO341" s="668"/>
      <c r="BP341" s="668"/>
      <c r="BQ341" s="668"/>
    </row>
    <row r="342" spans="1:69">
      <c r="A342" s="668"/>
      <c r="B342" s="668"/>
      <c r="C342" s="668"/>
      <c r="D342" s="668"/>
      <c r="E342" s="668"/>
      <c r="F342" s="668"/>
      <c r="G342" s="668"/>
      <c r="H342" s="668"/>
      <c r="I342" s="668"/>
      <c r="J342" s="668"/>
      <c r="K342" s="668"/>
      <c r="L342" s="668"/>
      <c r="M342" s="668"/>
      <c r="N342" s="668"/>
      <c r="O342" s="668"/>
      <c r="P342" s="668"/>
      <c r="Q342" s="668"/>
      <c r="R342" s="668"/>
      <c r="T342" s="668"/>
      <c r="U342" s="668"/>
      <c r="AZ342" s="668"/>
      <c r="BA342" s="668"/>
      <c r="BB342" s="668"/>
      <c r="BC342" s="668"/>
      <c r="BD342" s="668"/>
      <c r="BE342" s="668"/>
      <c r="BF342" s="668"/>
      <c r="BG342" s="668"/>
      <c r="BH342" s="668"/>
      <c r="BI342" s="668"/>
      <c r="BJ342" s="668"/>
      <c r="BK342" s="668"/>
      <c r="BL342" s="668"/>
      <c r="BM342" s="668"/>
      <c r="BN342" s="668"/>
      <c r="BO342" s="668"/>
      <c r="BP342" s="668"/>
      <c r="BQ342" s="668"/>
    </row>
    <row r="343" spans="1:69">
      <c r="A343" s="668"/>
      <c r="B343" s="668"/>
      <c r="C343" s="668"/>
      <c r="D343" s="668"/>
      <c r="E343" s="668"/>
      <c r="F343" s="668"/>
      <c r="G343" s="668"/>
      <c r="H343" s="668"/>
      <c r="I343" s="668"/>
      <c r="J343" s="668"/>
      <c r="K343" s="668"/>
      <c r="L343" s="668"/>
      <c r="M343" s="668"/>
      <c r="N343" s="668"/>
      <c r="O343" s="668"/>
      <c r="P343" s="668"/>
      <c r="Q343" s="668"/>
      <c r="R343" s="668"/>
      <c r="T343" s="668"/>
      <c r="U343" s="668"/>
      <c r="AZ343" s="668"/>
      <c r="BA343" s="668"/>
      <c r="BB343" s="668"/>
      <c r="BC343" s="668"/>
      <c r="BD343" s="668"/>
      <c r="BE343" s="668"/>
      <c r="BF343" s="668"/>
      <c r="BG343" s="668"/>
      <c r="BH343" s="668"/>
      <c r="BI343" s="668"/>
      <c r="BJ343" s="668"/>
      <c r="BK343" s="668"/>
      <c r="BL343" s="668"/>
      <c r="BM343" s="668"/>
      <c r="BN343" s="668"/>
      <c r="BO343" s="668"/>
      <c r="BP343" s="668"/>
      <c r="BQ343" s="668"/>
    </row>
    <row r="344" spans="1:69">
      <c r="A344" s="668"/>
      <c r="B344" s="668"/>
      <c r="C344" s="668"/>
      <c r="D344" s="668"/>
      <c r="E344" s="668"/>
      <c r="F344" s="668"/>
      <c r="G344" s="668"/>
      <c r="H344" s="668"/>
      <c r="I344" s="668"/>
      <c r="J344" s="668"/>
      <c r="K344" s="668"/>
      <c r="L344" s="668"/>
      <c r="M344" s="668"/>
      <c r="N344" s="668"/>
      <c r="O344" s="668"/>
      <c r="P344" s="668"/>
      <c r="Q344" s="668"/>
      <c r="R344" s="668"/>
      <c r="T344" s="668"/>
      <c r="U344" s="668"/>
      <c r="AZ344" s="668"/>
      <c r="BA344" s="668"/>
      <c r="BB344" s="668"/>
      <c r="BC344" s="668"/>
      <c r="BD344" s="668"/>
      <c r="BE344" s="668"/>
      <c r="BF344" s="668"/>
      <c r="BG344" s="668"/>
      <c r="BH344" s="668"/>
      <c r="BI344" s="668"/>
      <c r="BJ344" s="668"/>
      <c r="BK344" s="668"/>
      <c r="BL344" s="668"/>
      <c r="BM344" s="668"/>
      <c r="BN344" s="668"/>
      <c r="BO344" s="668"/>
      <c r="BP344" s="668"/>
      <c r="BQ344" s="668"/>
    </row>
    <row r="345" spans="1:69">
      <c r="A345" s="668"/>
      <c r="B345" s="668"/>
      <c r="C345" s="668"/>
      <c r="D345" s="668"/>
      <c r="E345" s="668"/>
      <c r="F345" s="668"/>
      <c r="G345" s="668"/>
      <c r="H345" s="668"/>
      <c r="I345" s="668"/>
      <c r="J345" s="668"/>
      <c r="K345" s="668"/>
      <c r="L345" s="668"/>
      <c r="M345" s="668"/>
      <c r="N345" s="668"/>
      <c r="O345" s="668"/>
      <c r="P345" s="668"/>
      <c r="Q345" s="668"/>
      <c r="R345" s="668"/>
      <c r="T345" s="668"/>
      <c r="U345" s="668"/>
      <c r="AZ345" s="668"/>
      <c r="BA345" s="668"/>
      <c r="BB345" s="668"/>
      <c r="BC345" s="668"/>
      <c r="BD345" s="668"/>
      <c r="BE345" s="668"/>
      <c r="BF345" s="668"/>
      <c r="BG345" s="668"/>
      <c r="BH345" s="668"/>
      <c r="BI345" s="668"/>
      <c r="BJ345" s="668"/>
      <c r="BK345" s="668"/>
      <c r="BL345" s="668"/>
      <c r="BM345" s="668"/>
      <c r="BN345" s="668"/>
      <c r="BO345" s="668"/>
      <c r="BP345" s="668"/>
      <c r="BQ345" s="668"/>
    </row>
    <row r="346" spans="1:69">
      <c r="A346" s="668"/>
      <c r="B346" s="668"/>
      <c r="C346" s="668"/>
      <c r="D346" s="668"/>
      <c r="E346" s="668"/>
      <c r="F346" s="668"/>
      <c r="G346" s="668"/>
      <c r="H346" s="668"/>
      <c r="I346" s="668"/>
      <c r="J346" s="668"/>
      <c r="K346" s="668"/>
      <c r="L346" s="668"/>
      <c r="M346" s="668"/>
      <c r="N346" s="668"/>
      <c r="O346" s="668"/>
      <c r="P346" s="668"/>
      <c r="Q346" s="668"/>
      <c r="R346" s="668"/>
      <c r="T346" s="668"/>
      <c r="U346" s="668"/>
      <c r="AZ346" s="668"/>
      <c r="BA346" s="668"/>
      <c r="BB346" s="668"/>
      <c r="BC346" s="668"/>
      <c r="BD346" s="668"/>
      <c r="BE346" s="668"/>
      <c r="BF346" s="668"/>
      <c r="BG346" s="668"/>
      <c r="BH346" s="668"/>
      <c r="BI346" s="668"/>
      <c r="BJ346" s="668"/>
      <c r="BK346" s="668"/>
      <c r="BL346" s="668"/>
      <c r="BM346" s="668"/>
      <c r="BN346" s="668"/>
      <c r="BO346" s="668"/>
      <c r="BP346" s="668"/>
      <c r="BQ346" s="668"/>
    </row>
    <row r="347" spans="1:69">
      <c r="A347" s="668"/>
      <c r="B347" s="668"/>
      <c r="C347" s="668"/>
      <c r="D347" s="668"/>
      <c r="E347" s="668"/>
      <c r="F347" s="668"/>
      <c r="G347" s="668"/>
      <c r="H347" s="668"/>
      <c r="I347" s="668"/>
      <c r="J347" s="668"/>
      <c r="K347" s="668"/>
      <c r="L347" s="668"/>
      <c r="M347" s="668"/>
      <c r="N347" s="668"/>
      <c r="O347" s="668"/>
      <c r="P347" s="668"/>
      <c r="Q347" s="668"/>
      <c r="R347" s="668"/>
      <c r="T347" s="668"/>
      <c r="U347" s="668"/>
      <c r="AZ347" s="668"/>
      <c r="BA347" s="668"/>
      <c r="BB347" s="668"/>
      <c r="BC347" s="668"/>
      <c r="BD347" s="668"/>
      <c r="BE347" s="668"/>
      <c r="BF347" s="668"/>
      <c r="BG347" s="668"/>
      <c r="BH347" s="668"/>
      <c r="BI347" s="668"/>
      <c r="BJ347" s="668"/>
      <c r="BK347" s="668"/>
      <c r="BL347" s="668"/>
      <c r="BM347" s="668"/>
      <c r="BN347" s="668"/>
      <c r="BO347" s="668"/>
      <c r="BP347" s="668"/>
      <c r="BQ347" s="668"/>
    </row>
    <row r="348" spans="1:69">
      <c r="A348" s="668"/>
      <c r="B348" s="668"/>
      <c r="C348" s="668"/>
      <c r="D348" s="668"/>
      <c r="E348" s="668"/>
      <c r="F348" s="668"/>
      <c r="G348" s="668"/>
      <c r="H348" s="668"/>
      <c r="I348" s="668"/>
      <c r="J348" s="668"/>
      <c r="K348" s="668"/>
      <c r="L348" s="668"/>
      <c r="M348" s="668"/>
      <c r="N348" s="668"/>
      <c r="O348" s="668"/>
      <c r="P348" s="668"/>
      <c r="Q348" s="668"/>
      <c r="R348" s="668"/>
      <c r="T348" s="668"/>
      <c r="U348" s="668"/>
      <c r="AZ348" s="668"/>
      <c r="BA348" s="668"/>
      <c r="BB348" s="668"/>
      <c r="BC348" s="668"/>
      <c r="BD348" s="668"/>
      <c r="BE348" s="668"/>
      <c r="BF348" s="668"/>
      <c r="BG348" s="668"/>
      <c r="BH348" s="668"/>
      <c r="BI348" s="668"/>
      <c r="BJ348" s="668"/>
      <c r="BK348" s="668"/>
      <c r="BL348" s="668"/>
      <c r="BM348" s="668"/>
      <c r="BN348" s="668"/>
      <c r="BO348" s="668"/>
      <c r="BP348" s="668"/>
      <c r="BQ348" s="668"/>
    </row>
    <row r="349" spans="1:69">
      <c r="A349" s="668"/>
      <c r="B349" s="668"/>
      <c r="C349" s="668"/>
      <c r="D349" s="668"/>
      <c r="E349" s="668"/>
      <c r="F349" s="668"/>
      <c r="G349" s="668"/>
      <c r="H349" s="668"/>
      <c r="I349" s="668"/>
      <c r="J349" s="668"/>
      <c r="K349" s="668"/>
      <c r="L349" s="668"/>
      <c r="M349" s="668"/>
      <c r="N349" s="668"/>
      <c r="O349" s="668"/>
      <c r="P349" s="668"/>
      <c r="Q349" s="668"/>
      <c r="R349" s="668"/>
      <c r="T349" s="668"/>
      <c r="U349" s="668"/>
      <c r="AZ349" s="668"/>
      <c r="BA349" s="668"/>
      <c r="BB349" s="668"/>
      <c r="BC349" s="668"/>
      <c r="BD349" s="668"/>
      <c r="BE349" s="668"/>
      <c r="BF349" s="668"/>
      <c r="BG349" s="668"/>
      <c r="BH349" s="668"/>
      <c r="BI349" s="668"/>
      <c r="BJ349" s="668"/>
      <c r="BK349" s="668"/>
      <c r="BL349" s="668"/>
      <c r="BM349" s="668"/>
      <c r="BN349" s="668"/>
      <c r="BO349" s="668"/>
      <c r="BP349" s="668"/>
      <c r="BQ349" s="668"/>
    </row>
    <row r="350" spans="1:69">
      <c r="A350" s="668"/>
      <c r="B350" s="668"/>
      <c r="C350" s="668"/>
      <c r="D350" s="668"/>
      <c r="E350" s="668"/>
      <c r="F350" s="668"/>
      <c r="G350" s="668"/>
      <c r="H350" s="668"/>
      <c r="I350" s="668"/>
      <c r="J350" s="668"/>
      <c r="K350" s="668"/>
      <c r="L350" s="668"/>
      <c r="M350" s="668"/>
      <c r="N350" s="668"/>
      <c r="O350" s="668"/>
      <c r="P350" s="668"/>
      <c r="Q350" s="668"/>
      <c r="R350" s="668"/>
      <c r="T350" s="668"/>
      <c r="U350" s="668"/>
      <c r="AZ350" s="668"/>
      <c r="BA350" s="668"/>
      <c r="BB350" s="668"/>
      <c r="BC350" s="668"/>
      <c r="BD350" s="668"/>
      <c r="BE350" s="668"/>
      <c r="BF350" s="668"/>
      <c r="BG350" s="668"/>
      <c r="BH350" s="668"/>
      <c r="BI350" s="668"/>
      <c r="BJ350" s="668"/>
      <c r="BK350" s="668"/>
      <c r="BL350" s="668"/>
      <c r="BM350" s="668"/>
      <c r="BN350" s="668"/>
      <c r="BO350" s="668"/>
      <c r="BP350" s="668"/>
      <c r="BQ350" s="668"/>
    </row>
    <row r="351" spans="1:69">
      <c r="A351" s="668"/>
      <c r="B351" s="668"/>
      <c r="C351" s="668"/>
      <c r="D351" s="668"/>
      <c r="E351" s="668"/>
      <c r="F351" s="668"/>
      <c r="G351" s="668"/>
      <c r="H351" s="668"/>
      <c r="I351" s="668"/>
      <c r="J351" s="668"/>
      <c r="K351" s="668"/>
      <c r="L351" s="668"/>
      <c r="M351" s="668"/>
      <c r="N351" s="668"/>
      <c r="O351" s="668"/>
      <c r="P351" s="668"/>
      <c r="Q351" s="668"/>
      <c r="R351" s="668"/>
      <c r="T351" s="668"/>
      <c r="U351" s="668"/>
      <c r="AZ351" s="668"/>
      <c r="BA351" s="668"/>
      <c r="BB351" s="668"/>
      <c r="BC351" s="668"/>
      <c r="BD351" s="668"/>
      <c r="BE351" s="668"/>
      <c r="BF351" s="668"/>
      <c r="BG351" s="668"/>
      <c r="BH351" s="668"/>
      <c r="BI351" s="668"/>
      <c r="BJ351" s="668"/>
      <c r="BK351" s="668"/>
      <c r="BL351" s="668"/>
      <c r="BM351" s="668"/>
      <c r="BN351" s="668"/>
      <c r="BO351" s="668"/>
      <c r="BP351" s="668"/>
      <c r="BQ351" s="668"/>
    </row>
    <row r="352" spans="1:69">
      <c r="A352" s="668"/>
      <c r="B352" s="668"/>
      <c r="C352" s="668"/>
      <c r="D352" s="668"/>
      <c r="E352" s="668"/>
      <c r="F352" s="668"/>
      <c r="G352" s="668"/>
      <c r="H352" s="668"/>
      <c r="I352" s="668"/>
      <c r="J352" s="668"/>
      <c r="K352" s="668"/>
      <c r="L352" s="668"/>
      <c r="M352" s="668"/>
      <c r="N352" s="668"/>
      <c r="O352" s="668"/>
      <c r="P352" s="668"/>
      <c r="Q352" s="668"/>
      <c r="R352" s="668"/>
      <c r="T352" s="668"/>
      <c r="U352" s="668"/>
      <c r="AZ352" s="668"/>
      <c r="BA352" s="668"/>
      <c r="BB352" s="668"/>
      <c r="BC352" s="668"/>
      <c r="BD352" s="668"/>
      <c r="BE352" s="668"/>
      <c r="BF352" s="668"/>
      <c r="BG352" s="668"/>
      <c r="BH352" s="668"/>
      <c r="BI352" s="668"/>
      <c r="BJ352" s="668"/>
      <c r="BK352" s="668"/>
      <c r="BL352" s="668"/>
      <c r="BM352" s="668"/>
      <c r="BN352" s="668"/>
      <c r="BO352" s="668"/>
      <c r="BP352" s="668"/>
      <c r="BQ352" s="668"/>
    </row>
    <row r="353" spans="1:69">
      <c r="A353" s="668"/>
      <c r="B353" s="668"/>
      <c r="C353" s="668"/>
      <c r="D353" s="668"/>
      <c r="E353" s="668"/>
      <c r="F353" s="668"/>
      <c r="G353" s="668"/>
      <c r="H353" s="668"/>
      <c r="I353" s="668"/>
      <c r="J353" s="668"/>
      <c r="K353" s="668"/>
      <c r="L353" s="668"/>
      <c r="M353" s="668"/>
      <c r="N353" s="668"/>
      <c r="O353" s="668"/>
      <c r="P353" s="668"/>
      <c r="Q353" s="668"/>
      <c r="R353" s="668"/>
      <c r="T353" s="668"/>
      <c r="U353" s="668"/>
      <c r="AZ353" s="668"/>
      <c r="BA353" s="668"/>
      <c r="BB353" s="668"/>
      <c r="BC353" s="668"/>
      <c r="BD353" s="668"/>
      <c r="BE353" s="668"/>
      <c r="BF353" s="668"/>
      <c r="BG353" s="668"/>
      <c r="BH353" s="668"/>
      <c r="BI353" s="668"/>
      <c r="BJ353" s="668"/>
      <c r="BK353" s="668"/>
      <c r="BL353" s="668"/>
      <c r="BM353" s="668"/>
      <c r="BN353" s="668"/>
      <c r="BO353" s="668"/>
      <c r="BP353" s="668"/>
      <c r="BQ353" s="668"/>
    </row>
    <row r="354" spans="1:69">
      <c r="A354" s="668"/>
      <c r="B354" s="668"/>
      <c r="C354" s="668"/>
      <c r="D354" s="668"/>
      <c r="E354" s="668"/>
      <c r="F354" s="668"/>
      <c r="G354" s="668"/>
      <c r="H354" s="668"/>
      <c r="I354" s="668"/>
      <c r="J354" s="668"/>
      <c r="K354" s="668"/>
      <c r="L354" s="668"/>
      <c r="M354" s="668"/>
      <c r="N354" s="668"/>
      <c r="O354" s="668"/>
      <c r="P354" s="668"/>
      <c r="Q354" s="668"/>
      <c r="R354" s="668"/>
      <c r="T354" s="668"/>
      <c r="U354" s="668"/>
      <c r="AZ354" s="668"/>
      <c r="BA354" s="668"/>
      <c r="BB354" s="668"/>
      <c r="BC354" s="668"/>
      <c r="BD354" s="668"/>
      <c r="BE354" s="668"/>
      <c r="BF354" s="668"/>
      <c r="BG354" s="668"/>
      <c r="BH354" s="668"/>
      <c r="BI354" s="668"/>
      <c r="BJ354" s="668"/>
      <c r="BK354" s="668"/>
      <c r="BL354" s="668"/>
      <c r="BM354" s="668"/>
      <c r="BN354" s="668"/>
      <c r="BO354" s="668"/>
      <c r="BP354" s="668"/>
      <c r="BQ354" s="668"/>
    </row>
    <row r="355" spans="1:69">
      <c r="A355" s="668"/>
      <c r="B355" s="668"/>
      <c r="C355" s="668"/>
      <c r="D355" s="668"/>
      <c r="E355" s="668"/>
      <c r="F355" s="668"/>
      <c r="G355" s="668"/>
      <c r="H355" s="668"/>
      <c r="I355" s="668"/>
      <c r="J355" s="668"/>
      <c r="K355" s="668"/>
      <c r="L355" s="668"/>
      <c r="M355" s="668"/>
      <c r="N355" s="668"/>
      <c r="O355" s="668"/>
      <c r="P355" s="668"/>
      <c r="Q355" s="668"/>
      <c r="R355" s="668"/>
      <c r="T355" s="668"/>
      <c r="U355" s="668"/>
      <c r="AZ355" s="668"/>
      <c r="BA355" s="668"/>
      <c r="BB355" s="668"/>
      <c r="BC355" s="668"/>
      <c r="BD355" s="668"/>
      <c r="BE355" s="668"/>
      <c r="BF355" s="668"/>
      <c r="BG355" s="668"/>
      <c r="BH355" s="668"/>
      <c r="BI355" s="668"/>
      <c r="BJ355" s="668"/>
      <c r="BK355" s="668"/>
      <c r="BL355" s="668"/>
      <c r="BM355" s="668"/>
      <c r="BN355" s="668"/>
      <c r="BO355" s="668"/>
      <c r="BP355" s="668"/>
      <c r="BQ355" s="668"/>
    </row>
    <row r="356" spans="1:69">
      <c r="A356" s="668"/>
      <c r="B356" s="668"/>
      <c r="C356" s="668"/>
      <c r="D356" s="668"/>
      <c r="E356" s="668"/>
      <c r="F356" s="668"/>
      <c r="G356" s="668"/>
      <c r="H356" s="668"/>
      <c r="I356" s="668"/>
      <c r="J356" s="668"/>
      <c r="K356" s="668"/>
      <c r="L356" s="668"/>
      <c r="M356" s="668"/>
      <c r="N356" s="668"/>
      <c r="O356" s="668"/>
      <c r="P356" s="668"/>
      <c r="Q356" s="668"/>
      <c r="R356" s="668"/>
      <c r="T356" s="668"/>
      <c r="U356" s="668"/>
      <c r="AZ356" s="668"/>
      <c r="BA356" s="668"/>
      <c r="BB356" s="668"/>
      <c r="BC356" s="668"/>
      <c r="BD356" s="668"/>
      <c r="BE356" s="668"/>
      <c r="BF356" s="668"/>
      <c r="BG356" s="668"/>
      <c r="BH356" s="668"/>
      <c r="BI356" s="668"/>
      <c r="BJ356" s="668"/>
      <c r="BK356" s="668"/>
      <c r="BL356" s="668"/>
      <c r="BM356" s="668"/>
      <c r="BN356" s="668"/>
      <c r="BO356" s="668"/>
      <c r="BP356" s="668"/>
      <c r="BQ356" s="668"/>
    </row>
    <row r="357" spans="1:69">
      <c r="A357" s="668"/>
      <c r="B357" s="668"/>
      <c r="C357" s="668"/>
      <c r="D357" s="668"/>
      <c r="E357" s="668"/>
      <c r="F357" s="668"/>
      <c r="G357" s="668"/>
      <c r="H357" s="668"/>
      <c r="I357" s="668"/>
      <c r="J357" s="668"/>
      <c r="K357" s="668"/>
      <c r="L357" s="668"/>
      <c r="M357" s="668"/>
      <c r="N357" s="668"/>
      <c r="O357" s="668"/>
      <c r="P357" s="668"/>
      <c r="R357" s="668"/>
      <c r="U357" s="668"/>
      <c r="BK357" s="668"/>
      <c r="BL357" s="668"/>
      <c r="BM357" s="668"/>
      <c r="BN357" s="668"/>
      <c r="BO357" s="668"/>
      <c r="BP357" s="668"/>
      <c r="BQ357" s="668"/>
    </row>
    <row r="358" spans="1:69">
      <c r="A358" s="668"/>
      <c r="B358" s="668"/>
      <c r="C358" s="668"/>
      <c r="D358" s="668"/>
      <c r="E358" s="668"/>
      <c r="F358" s="668"/>
      <c r="G358" s="668"/>
      <c r="H358" s="668"/>
      <c r="I358" s="668"/>
      <c r="J358" s="668"/>
      <c r="K358" s="668"/>
      <c r="L358" s="668"/>
      <c r="M358" s="668"/>
      <c r="N358" s="668"/>
      <c r="O358" s="668"/>
      <c r="P358" s="668"/>
      <c r="Q358" s="668"/>
      <c r="R358" s="668"/>
      <c r="T358" s="668"/>
      <c r="U358" s="668"/>
      <c r="AZ358" s="668"/>
      <c r="BA358" s="668"/>
      <c r="BB358" s="668"/>
      <c r="BC358" s="668"/>
      <c r="BD358" s="668"/>
      <c r="BE358" s="668"/>
      <c r="BF358" s="668"/>
      <c r="BK358" s="668"/>
      <c r="BL358" s="668"/>
      <c r="BM358" s="668"/>
      <c r="BN358" s="668"/>
      <c r="BO358" s="668"/>
      <c r="BP358" s="668"/>
      <c r="BQ358" s="668"/>
    </row>
    <row r="359" spans="1:69">
      <c r="A359" s="668"/>
      <c r="B359" s="668"/>
      <c r="C359" s="668"/>
      <c r="D359" s="668"/>
      <c r="E359" s="668"/>
      <c r="F359" s="668"/>
      <c r="G359" s="668"/>
      <c r="H359" s="668"/>
      <c r="I359" s="668"/>
      <c r="J359" s="668"/>
      <c r="K359" s="668"/>
      <c r="L359" s="668"/>
      <c r="M359" s="668"/>
      <c r="N359" s="668"/>
      <c r="O359" s="668"/>
      <c r="P359" s="668"/>
      <c r="Q359" s="668"/>
      <c r="R359" s="668"/>
      <c r="T359" s="668"/>
      <c r="U359" s="668"/>
      <c r="AZ359" s="668"/>
      <c r="BA359" s="668"/>
      <c r="BB359" s="668"/>
      <c r="BC359" s="668"/>
      <c r="BD359" s="668"/>
      <c r="BE359" s="668"/>
      <c r="BF359" s="668"/>
      <c r="BG359" s="668"/>
      <c r="BH359" s="668"/>
      <c r="BI359" s="668"/>
      <c r="BJ359" s="668"/>
      <c r="BK359" s="668"/>
      <c r="BL359" s="668"/>
      <c r="BM359" s="668"/>
      <c r="BN359" s="668"/>
      <c r="BO359" s="668"/>
      <c r="BP359" s="668"/>
      <c r="BQ359" s="668"/>
    </row>
    <row r="360" spans="1:69">
      <c r="A360" s="668"/>
      <c r="B360" s="668"/>
      <c r="C360" s="668"/>
      <c r="D360" s="668"/>
      <c r="E360" s="668"/>
      <c r="F360" s="668"/>
      <c r="G360" s="668"/>
      <c r="H360" s="668"/>
      <c r="I360" s="668"/>
      <c r="J360" s="668"/>
      <c r="K360" s="668"/>
      <c r="L360" s="668"/>
      <c r="M360" s="668"/>
      <c r="N360" s="668"/>
      <c r="O360" s="668"/>
      <c r="P360" s="668"/>
      <c r="Q360" s="668"/>
      <c r="R360" s="668"/>
      <c r="T360" s="668"/>
      <c r="U360" s="668"/>
      <c r="AZ360" s="668"/>
      <c r="BA360" s="668"/>
      <c r="BB360" s="668"/>
      <c r="BC360" s="668"/>
      <c r="BD360" s="668"/>
      <c r="BE360" s="668"/>
      <c r="BF360" s="668"/>
      <c r="BG360" s="668"/>
      <c r="BH360" s="668"/>
      <c r="BI360" s="668"/>
      <c r="BJ360" s="668"/>
      <c r="BK360" s="668"/>
      <c r="BL360" s="668"/>
      <c r="BM360" s="668"/>
      <c r="BN360" s="668"/>
      <c r="BO360" s="668"/>
      <c r="BP360" s="668"/>
      <c r="BQ360" s="668"/>
    </row>
    <row r="361" spans="1:69">
      <c r="A361" s="668"/>
      <c r="B361" s="668"/>
      <c r="C361" s="668"/>
      <c r="D361" s="668"/>
      <c r="E361" s="668"/>
      <c r="F361" s="668"/>
      <c r="G361" s="668"/>
      <c r="H361" s="668"/>
      <c r="I361" s="668"/>
      <c r="J361" s="668"/>
      <c r="K361" s="668"/>
      <c r="L361" s="668"/>
      <c r="M361" s="668"/>
      <c r="N361" s="668"/>
      <c r="O361" s="668"/>
      <c r="P361" s="668"/>
      <c r="Q361" s="668"/>
      <c r="R361" s="668"/>
      <c r="T361" s="668"/>
      <c r="U361" s="668"/>
      <c r="AZ361" s="668"/>
      <c r="BA361" s="668"/>
      <c r="BB361" s="668"/>
      <c r="BC361" s="668"/>
      <c r="BD361" s="668"/>
      <c r="BE361" s="668"/>
      <c r="BF361" s="668"/>
      <c r="BG361" s="668"/>
      <c r="BH361" s="668"/>
      <c r="BI361" s="668"/>
      <c r="BJ361" s="668"/>
      <c r="BK361" s="668"/>
      <c r="BL361" s="668"/>
      <c r="BM361" s="668"/>
      <c r="BN361" s="668"/>
      <c r="BO361" s="668"/>
      <c r="BP361" s="668"/>
      <c r="BQ361" s="668"/>
    </row>
    <row r="362" spans="1:69">
      <c r="A362" s="668"/>
      <c r="B362" s="668"/>
      <c r="C362" s="668"/>
      <c r="D362" s="668"/>
      <c r="E362" s="668"/>
      <c r="F362" s="668"/>
      <c r="G362" s="668"/>
      <c r="H362" s="668"/>
      <c r="I362" s="668"/>
      <c r="J362" s="668"/>
      <c r="K362" s="668"/>
      <c r="L362" s="668"/>
      <c r="M362" s="668"/>
      <c r="N362" s="668"/>
      <c r="O362" s="668"/>
      <c r="P362" s="668"/>
      <c r="Q362" s="668"/>
      <c r="R362" s="668"/>
      <c r="T362" s="668"/>
      <c r="U362" s="668"/>
      <c r="AZ362" s="668"/>
      <c r="BA362" s="668"/>
      <c r="BB362" s="668"/>
      <c r="BC362" s="668"/>
      <c r="BD362" s="668"/>
      <c r="BE362" s="668"/>
      <c r="BF362" s="668"/>
      <c r="BG362" s="668"/>
      <c r="BK362" s="668"/>
      <c r="BL362" s="668"/>
      <c r="BM362" s="668"/>
      <c r="BN362" s="668"/>
      <c r="BO362" s="668"/>
      <c r="BP362" s="668"/>
      <c r="BQ362" s="668"/>
    </row>
    <row r="363" spans="1:69">
      <c r="A363" s="668"/>
      <c r="B363" s="668"/>
      <c r="C363" s="668"/>
      <c r="D363" s="668"/>
      <c r="E363" s="668"/>
      <c r="F363" s="668"/>
      <c r="G363" s="668"/>
      <c r="H363" s="668"/>
      <c r="I363" s="668"/>
      <c r="J363" s="668"/>
      <c r="K363" s="668"/>
      <c r="L363" s="668"/>
      <c r="M363" s="668"/>
      <c r="N363" s="668"/>
      <c r="O363" s="668"/>
      <c r="P363" s="668"/>
      <c r="Q363" s="668"/>
      <c r="R363" s="668"/>
      <c r="T363" s="668"/>
      <c r="U363" s="668"/>
      <c r="AZ363" s="668"/>
      <c r="BA363" s="668"/>
      <c r="BB363" s="668"/>
      <c r="BC363" s="668"/>
      <c r="BD363" s="668"/>
      <c r="BE363" s="668"/>
      <c r="BF363" s="668"/>
      <c r="BG363" s="668"/>
      <c r="BH363" s="668"/>
      <c r="BI363" s="668"/>
      <c r="BJ363" s="668"/>
      <c r="BK363" s="668"/>
      <c r="BL363" s="668"/>
      <c r="BM363" s="668"/>
      <c r="BN363" s="668"/>
      <c r="BO363" s="668"/>
      <c r="BP363" s="668"/>
      <c r="BQ363" s="668"/>
    </row>
    <row r="364" spans="1:69">
      <c r="A364" s="668"/>
      <c r="B364" s="668"/>
      <c r="C364" s="668"/>
      <c r="D364" s="668"/>
      <c r="E364" s="668"/>
      <c r="F364" s="668"/>
      <c r="G364" s="668"/>
      <c r="H364" s="668"/>
      <c r="I364" s="668"/>
      <c r="J364" s="668"/>
      <c r="K364" s="668"/>
      <c r="L364" s="668"/>
      <c r="M364" s="668"/>
      <c r="N364" s="668"/>
      <c r="O364" s="668"/>
      <c r="P364" s="668"/>
      <c r="Q364" s="668"/>
      <c r="R364" s="668"/>
      <c r="T364" s="668"/>
      <c r="U364" s="668"/>
      <c r="AZ364" s="668"/>
      <c r="BA364" s="668"/>
      <c r="BB364" s="668"/>
      <c r="BC364" s="668"/>
      <c r="BD364" s="668"/>
      <c r="BE364" s="668"/>
      <c r="BF364" s="668"/>
      <c r="BG364" s="668"/>
      <c r="BH364" s="668"/>
      <c r="BI364" s="668"/>
      <c r="BJ364" s="668"/>
      <c r="BK364" s="668"/>
      <c r="BL364" s="668"/>
      <c r="BM364" s="668"/>
      <c r="BN364" s="668"/>
      <c r="BO364" s="668"/>
      <c r="BP364" s="668"/>
      <c r="BQ364" s="668"/>
    </row>
    <row r="365" spans="1:69">
      <c r="A365" s="668"/>
      <c r="B365" s="668"/>
      <c r="C365" s="668"/>
      <c r="D365" s="668"/>
      <c r="E365" s="668"/>
      <c r="F365" s="668"/>
      <c r="G365" s="668"/>
      <c r="H365" s="668"/>
      <c r="I365" s="668"/>
      <c r="J365" s="668"/>
      <c r="K365" s="668"/>
      <c r="L365" s="668"/>
      <c r="M365" s="668"/>
      <c r="N365" s="668"/>
      <c r="O365" s="668"/>
      <c r="P365" s="668"/>
      <c r="Q365" s="668"/>
      <c r="R365" s="668"/>
      <c r="T365" s="668"/>
      <c r="U365" s="668"/>
      <c r="AZ365" s="668"/>
      <c r="BA365" s="668"/>
      <c r="BB365" s="668"/>
      <c r="BC365" s="668"/>
      <c r="BD365" s="668"/>
      <c r="BE365" s="668"/>
      <c r="BF365" s="668"/>
      <c r="BG365" s="668"/>
      <c r="BH365" s="668"/>
      <c r="BI365" s="668"/>
      <c r="BJ365" s="668"/>
      <c r="BK365" s="668"/>
      <c r="BL365" s="668"/>
      <c r="BM365" s="668"/>
      <c r="BN365" s="668"/>
      <c r="BO365" s="668"/>
      <c r="BP365" s="668"/>
      <c r="BQ365" s="668"/>
    </row>
    <row r="366" spans="1:69">
      <c r="A366" s="668"/>
      <c r="B366" s="668"/>
      <c r="C366" s="668"/>
      <c r="D366" s="668"/>
      <c r="E366" s="668"/>
      <c r="F366" s="668"/>
      <c r="G366" s="668"/>
      <c r="H366" s="668"/>
      <c r="I366" s="668"/>
      <c r="J366" s="668"/>
      <c r="K366" s="668"/>
      <c r="L366" s="668"/>
      <c r="M366" s="668"/>
      <c r="N366" s="668"/>
      <c r="O366" s="668"/>
      <c r="P366" s="668"/>
      <c r="Q366" s="668"/>
      <c r="R366" s="668"/>
      <c r="T366" s="668"/>
      <c r="U366" s="668"/>
      <c r="AZ366" s="668"/>
      <c r="BA366" s="668"/>
      <c r="BB366" s="668"/>
      <c r="BC366" s="668"/>
      <c r="BD366" s="668"/>
      <c r="BE366" s="668"/>
      <c r="BF366" s="668"/>
      <c r="BG366" s="668"/>
      <c r="BH366" s="668"/>
      <c r="BI366" s="668"/>
      <c r="BJ366" s="668"/>
      <c r="BK366" s="668"/>
      <c r="BL366" s="668"/>
      <c r="BM366" s="668"/>
      <c r="BN366" s="668"/>
      <c r="BO366" s="668"/>
      <c r="BP366" s="668"/>
      <c r="BQ366" s="668"/>
    </row>
    <row r="367" spans="1:69">
      <c r="A367" s="668"/>
      <c r="B367" s="668"/>
      <c r="C367" s="668"/>
      <c r="D367" s="668"/>
      <c r="E367" s="668"/>
      <c r="F367" s="668"/>
      <c r="G367" s="668"/>
      <c r="H367" s="668"/>
      <c r="I367" s="668"/>
      <c r="J367" s="668"/>
      <c r="K367" s="668"/>
      <c r="L367" s="668"/>
      <c r="M367" s="668"/>
      <c r="N367" s="668"/>
      <c r="O367" s="668"/>
      <c r="P367" s="668"/>
      <c r="Q367" s="668"/>
      <c r="R367" s="668"/>
      <c r="T367" s="668"/>
      <c r="U367" s="668"/>
      <c r="AZ367" s="668"/>
      <c r="BA367" s="668"/>
      <c r="BB367" s="668"/>
      <c r="BC367" s="668"/>
      <c r="BD367" s="668"/>
      <c r="BK367" s="668"/>
      <c r="BL367" s="668"/>
      <c r="BM367" s="668"/>
      <c r="BN367" s="668"/>
      <c r="BO367" s="668"/>
      <c r="BP367" s="668"/>
      <c r="BQ367" s="668"/>
    </row>
    <row r="368" spans="1:69">
      <c r="A368" s="668"/>
      <c r="B368" s="668"/>
      <c r="C368" s="668"/>
      <c r="D368" s="668"/>
      <c r="E368" s="668"/>
      <c r="F368" s="668"/>
      <c r="G368" s="668"/>
      <c r="H368" s="668"/>
      <c r="I368" s="668"/>
      <c r="J368" s="668"/>
      <c r="K368" s="668"/>
      <c r="L368" s="668"/>
      <c r="M368" s="668"/>
      <c r="N368" s="668"/>
      <c r="O368" s="668"/>
      <c r="P368" s="668"/>
      <c r="Q368" s="668"/>
      <c r="R368" s="668"/>
      <c r="T368" s="668"/>
      <c r="U368" s="668"/>
      <c r="AZ368" s="668"/>
      <c r="BA368" s="668"/>
      <c r="BB368" s="668"/>
      <c r="BC368" s="668"/>
      <c r="BD368" s="668"/>
      <c r="BE368" s="668"/>
      <c r="BF368" s="668"/>
      <c r="BG368" s="668"/>
      <c r="BH368" s="668"/>
      <c r="BI368" s="668"/>
      <c r="BJ368" s="668"/>
      <c r="BK368" s="668"/>
      <c r="BL368" s="668"/>
      <c r="BM368" s="668"/>
      <c r="BN368" s="668"/>
      <c r="BO368" s="668"/>
      <c r="BP368" s="668"/>
      <c r="BQ368" s="668"/>
    </row>
    <row r="369" spans="1:69">
      <c r="A369" s="668"/>
      <c r="B369" s="668"/>
      <c r="C369" s="668"/>
      <c r="D369" s="668"/>
      <c r="E369" s="668"/>
      <c r="F369" s="668"/>
      <c r="G369" s="668"/>
      <c r="H369" s="668"/>
      <c r="I369" s="668"/>
      <c r="J369" s="668"/>
      <c r="K369" s="668"/>
      <c r="L369" s="668"/>
      <c r="M369" s="668"/>
      <c r="N369" s="668"/>
      <c r="O369" s="668"/>
      <c r="P369" s="668"/>
      <c r="Q369" s="668"/>
      <c r="R369" s="668"/>
      <c r="T369" s="668"/>
      <c r="U369" s="668"/>
      <c r="AZ369" s="668"/>
      <c r="BA369" s="668"/>
      <c r="BB369" s="668"/>
      <c r="BC369" s="668"/>
      <c r="BD369" s="668"/>
      <c r="BE369" s="668"/>
      <c r="BF369" s="668"/>
      <c r="BG369" s="668"/>
      <c r="BH369" s="668"/>
      <c r="BI369" s="668"/>
      <c r="BJ369" s="668"/>
      <c r="BK369" s="668"/>
      <c r="BL369" s="668"/>
      <c r="BM369" s="668"/>
      <c r="BN369" s="668"/>
      <c r="BO369" s="668"/>
      <c r="BP369" s="668"/>
      <c r="BQ369" s="668"/>
    </row>
    <row r="370" spans="1:69">
      <c r="A370" s="668"/>
      <c r="B370" s="668"/>
      <c r="C370" s="668"/>
      <c r="D370" s="668"/>
      <c r="E370" s="668"/>
      <c r="F370" s="668"/>
      <c r="G370" s="668"/>
      <c r="H370" s="668"/>
      <c r="I370" s="668"/>
      <c r="J370" s="668"/>
      <c r="K370" s="668"/>
      <c r="L370" s="668"/>
      <c r="M370" s="668"/>
      <c r="N370" s="668"/>
      <c r="O370" s="668"/>
      <c r="P370" s="668"/>
      <c r="Q370" s="668"/>
      <c r="R370" s="668"/>
      <c r="T370" s="668"/>
      <c r="U370" s="668"/>
      <c r="AZ370" s="668"/>
      <c r="BA370" s="668"/>
      <c r="BB370" s="668"/>
      <c r="BC370" s="668"/>
      <c r="BD370" s="668"/>
      <c r="BE370" s="668"/>
      <c r="BF370" s="668"/>
      <c r="BG370" s="668"/>
      <c r="BH370" s="668"/>
      <c r="BI370" s="668"/>
      <c r="BJ370" s="668"/>
      <c r="BK370" s="668"/>
      <c r="BL370" s="668"/>
      <c r="BM370" s="668"/>
      <c r="BN370" s="668"/>
      <c r="BO370" s="668"/>
      <c r="BP370" s="668"/>
      <c r="BQ370" s="668"/>
    </row>
    <row r="371" spans="1:69">
      <c r="A371" s="668"/>
      <c r="B371" s="668"/>
      <c r="C371" s="668"/>
      <c r="D371" s="668"/>
      <c r="E371" s="668"/>
      <c r="F371" s="668"/>
      <c r="G371" s="668"/>
      <c r="H371" s="668"/>
      <c r="I371" s="668"/>
      <c r="J371" s="668"/>
      <c r="K371" s="668"/>
      <c r="L371" s="668"/>
      <c r="M371" s="668"/>
      <c r="N371" s="668"/>
      <c r="O371" s="668"/>
      <c r="P371" s="668"/>
      <c r="Q371" s="668"/>
      <c r="R371" s="668"/>
      <c r="T371" s="668"/>
      <c r="U371" s="668"/>
      <c r="AZ371" s="668"/>
      <c r="BA371" s="668"/>
      <c r="BB371" s="668"/>
      <c r="BC371" s="668"/>
      <c r="BD371" s="668"/>
      <c r="BE371" s="668"/>
      <c r="BF371" s="668"/>
      <c r="BG371" s="668"/>
      <c r="BH371" s="668"/>
      <c r="BI371" s="668"/>
      <c r="BJ371" s="668"/>
      <c r="BK371" s="668"/>
      <c r="BL371" s="668"/>
      <c r="BM371" s="668"/>
      <c r="BN371" s="668"/>
      <c r="BO371" s="668"/>
      <c r="BP371" s="668"/>
      <c r="BQ371" s="668"/>
    </row>
    <row r="372" spans="1:69">
      <c r="A372" s="668"/>
      <c r="B372" s="668"/>
      <c r="C372" s="668"/>
      <c r="D372" s="668"/>
      <c r="E372" s="668"/>
      <c r="F372" s="668"/>
      <c r="G372" s="668"/>
      <c r="H372" s="668"/>
      <c r="I372" s="668"/>
      <c r="J372" s="668"/>
      <c r="K372" s="668"/>
      <c r="L372" s="668"/>
      <c r="M372" s="668"/>
      <c r="N372" s="668"/>
      <c r="O372" s="668"/>
      <c r="P372" s="668"/>
      <c r="Q372" s="668"/>
      <c r="R372" s="668"/>
      <c r="T372" s="668"/>
      <c r="U372" s="668"/>
      <c r="AZ372" s="668"/>
      <c r="BA372" s="668"/>
      <c r="BB372" s="668"/>
      <c r="BC372" s="668"/>
      <c r="BD372" s="668"/>
      <c r="BE372" s="668"/>
      <c r="BF372" s="668"/>
      <c r="BG372" s="668"/>
      <c r="BH372" s="668"/>
      <c r="BI372" s="668"/>
      <c r="BJ372" s="668"/>
      <c r="BK372" s="668"/>
      <c r="BL372" s="668"/>
      <c r="BM372" s="668"/>
      <c r="BN372" s="668"/>
      <c r="BO372" s="668"/>
      <c r="BP372" s="668"/>
      <c r="BQ372" s="668"/>
    </row>
    <row r="373" spans="1:69">
      <c r="A373" s="668"/>
      <c r="B373" s="668"/>
      <c r="C373" s="668"/>
      <c r="D373" s="668"/>
      <c r="E373" s="668"/>
      <c r="F373" s="668"/>
      <c r="G373" s="668"/>
      <c r="H373" s="668"/>
      <c r="I373" s="668"/>
      <c r="J373" s="668"/>
      <c r="K373" s="668"/>
      <c r="L373" s="668"/>
      <c r="M373" s="668"/>
      <c r="N373" s="668"/>
      <c r="O373" s="668"/>
      <c r="P373" s="668"/>
      <c r="Q373" s="668"/>
      <c r="R373" s="668"/>
      <c r="T373" s="668"/>
      <c r="U373" s="668"/>
      <c r="AZ373" s="668"/>
      <c r="BA373" s="668"/>
      <c r="BB373" s="668"/>
      <c r="BC373" s="668"/>
      <c r="BD373" s="668"/>
      <c r="BE373" s="668"/>
      <c r="BF373" s="668"/>
      <c r="BG373" s="668"/>
      <c r="BH373" s="668"/>
      <c r="BI373" s="668"/>
      <c r="BJ373" s="668"/>
      <c r="BK373" s="668"/>
      <c r="BL373" s="668"/>
      <c r="BM373" s="668"/>
      <c r="BN373" s="668"/>
      <c r="BO373" s="668"/>
      <c r="BP373" s="668"/>
      <c r="BQ373" s="668"/>
    </row>
    <row r="374" spans="1:69">
      <c r="A374" s="668"/>
      <c r="B374" s="668"/>
      <c r="C374" s="668"/>
      <c r="D374" s="668"/>
      <c r="E374" s="668"/>
      <c r="F374" s="668"/>
      <c r="G374" s="668"/>
      <c r="H374" s="668"/>
      <c r="I374" s="668"/>
      <c r="J374" s="668"/>
      <c r="K374" s="668"/>
      <c r="L374" s="668"/>
      <c r="M374" s="668"/>
      <c r="N374" s="668"/>
      <c r="O374" s="668"/>
      <c r="P374" s="668"/>
      <c r="Q374" s="668"/>
      <c r="R374" s="668"/>
      <c r="T374" s="668"/>
      <c r="U374" s="668"/>
      <c r="AZ374" s="668"/>
      <c r="BA374" s="668"/>
      <c r="BB374" s="668"/>
      <c r="BC374" s="668"/>
      <c r="BD374" s="668"/>
      <c r="BE374" s="668"/>
      <c r="BF374" s="668"/>
      <c r="BG374" s="668"/>
      <c r="BH374" s="668"/>
      <c r="BI374" s="668"/>
      <c r="BJ374" s="668"/>
      <c r="BK374" s="668"/>
      <c r="BL374" s="668"/>
      <c r="BM374" s="668"/>
      <c r="BN374" s="668"/>
      <c r="BO374" s="668"/>
      <c r="BP374" s="668"/>
      <c r="BQ374" s="668"/>
    </row>
    <row r="375" spans="1:69">
      <c r="A375" s="668"/>
      <c r="B375" s="668"/>
      <c r="C375" s="668"/>
      <c r="D375" s="668"/>
      <c r="E375" s="668"/>
      <c r="F375" s="668"/>
      <c r="G375" s="668"/>
      <c r="H375" s="668"/>
      <c r="I375" s="668"/>
      <c r="J375" s="668"/>
      <c r="K375" s="668"/>
      <c r="L375" s="668"/>
      <c r="M375" s="668"/>
      <c r="N375" s="668"/>
      <c r="O375" s="668"/>
      <c r="P375" s="668"/>
      <c r="Q375" s="668"/>
      <c r="R375" s="668"/>
      <c r="T375" s="668"/>
      <c r="U375" s="668"/>
      <c r="AZ375" s="668"/>
      <c r="BA375" s="668"/>
      <c r="BB375" s="668"/>
      <c r="BC375" s="668"/>
      <c r="BD375" s="668"/>
      <c r="BE375" s="668"/>
      <c r="BF375" s="668"/>
      <c r="BG375" s="668"/>
      <c r="BH375" s="668"/>
      <c r="BI375" s="668"/>
      <c r="BJ375" s="668"/>
      <c r="BK375" s="668"/>
      <c r="BL375" s="668"/>
      <c r="BM375" s="668"/>
      <c r="BN375" s="668"/>
      <c r="BO375" s="668"/>
      <c r="BP375" s="668"/>
      <c r="BQ375" s="668"/>
    </row>
    <row r="376" spans="1:69">
      <c r="A376" s="668"/>
      <c r="B376" s="668"/>
      <c r="C376" s="668"/>
      <c r="D376" s="668"/>
      <c r="E376" s="668"/>
      <c r="F376" s="668"/>
      <c r="G376" s="668"/>
      <c r="H376" s="668"/>
      <c r="I376" s="668"/>
      <c r="J376" s="668"/>
      <c r="K376" s="668"/>
      <c r="L376" s="668"/>
      <c r="M376" s="668"/>
      <c r="N376" s="668"/>
      <c r="O376" s="668"/>
      <c r="P376" s="668"/>
      <c r="Q376" s="668"/>
      <c r="R376" s="668"/>
      <c r="T376" s="668"/>
      <c r="U376" s="668"/>
      <c r="AZ376" s="668"/>
      <c r="BA376" s="668"/>
      <c r="BB376" s="668"/>
      <c r="BC376" s="668"/>
      <c r="BD376" s="668"/>
      <c r="BE376" s="668"/>
      <c r="BF376" s="668"/>
      <c r="BG376" s="668"/>
      <c r="BH376" s="668"/>
      <c r="BI376" s="668"/>
      <c r="BJ376" s="668"/>
      <c r="BK376" s="668"/>
      <c r="BL376" s="668"/>
      <c r="BM376" s="668"/>
      <c r="BN376" s="668"/>
      <c r="BO376" s="668"/>
      <c r="BP376" s="668"/>
      <c r="BQ376" s="668"/>
    </row>
    <row r="377" spans="1:69">
      <c r="A377" s="668"/>
      <c r="B377" s="668"/>
      <c r="C377" s="668"/>
      <c r="D377" s="668"/>
      <c r="E377" s="668"/>
      <c r="F377" s="668"/>
      <c r="G377" s="668"/>
      <c r="H377" s="668"/>
      <c r="I377" s="668"/>
      <c r="J377" s="668"/>
      <c r="K377" s="668"/>
      <c r="L377" s="668"/>
      <c r="M377" s="668"/>
      <c r="N377" s="668"/>
      <c r="O377" s="668"/>
      <c r="P377" s="668"/>
      <c r="Q377" s="668"/>
      <c r="R377" s="668"/>
      <c r="T377" s="668"/>
      <c r="U377" s="668"/>
      <c r="AZ377" s="668"/>
      <c r="BA377" s="668"/>
      <c r="BB377" s="668"/>
      <c r="BC377" s="668"/>
      <c r="BD377" s="668"/>
      <c r="BE377" s="668"/>
      <c r="BF377" s="668"/>
      <c r="BG377" s="668"/>
      <c r="BH377" s="668"/>
      <c r="BI377" s="668"/>
      <c r="BJ377" s="668"/>
      <c r="BK377" s="668"/>
      <c r="BL377" s="668"/>
      <c r="BM377" s="668"/>
      <c r="BN377" s="668"/>
      <c r="BO377" s="668"/>
      <c r="BP377" s="668"/>
      <c r="BQ377" s="668"/>
    </row>
    <row r="378" spans="1:69">
      <c r="A378" s="668"/>
      <c r="B378" s="668"/>
      <c r="C378" s="668"/>
      <c r="D378" s="668"/>
      <c r="E378" s="668"/>
      <c r="F378" s="668"/>
      <c r="G378" s="668"/>
      <c r="H378" s="668"/>
      <c r="I378" s="668"/>
      <c r="J378" s="668"/>
      <c r="K378" s="668"/>
      <c r="L378" s="668"/>
      <c r="M378" s="668"/>
      <c r="N378" s="668"/>
      <c r="O378" s="668"/>
      <c r="P378" s="668"/>
      <c r="Q378" s="668"/>
      <c r="R378" s="668"/>
      <c r="T378" s="668"/>
      <c r="U378" s="668"/>
      <c r="AZ378" s="668"/>
      <c r="BA378" s="668"/>
      <c r="BB378" s="668"/>
      <c r="BC378" s="668"/>
      <c r="BD378" s="668"/>
      <c r="BE378" s="668"/>
      <c r="BF378" s="668"/>
      <c r="BG378" s="668"/>
      <c r="BH378" s="668"/>
      <c r="BI378" s="668"/>
      <c r="BJ378" s="668"/>
      <c r="BK378" s="668"/>
      <c r="BL378" s="668"/>
      <c r="BM378" s="668"/>
      <c r="BN378" s="668"/>
      <c r="BO378" s="668"/>
      <c r="BP378" s="668"/>
      <c r="BQ378" s="668"/>
    </row>
    <row r="379" spans="1:69">
      <c r="A379" s="668"/>
      <c r="B379" s="668"/>
      <c r="C379" s="668"/>
      <c r="D379" s="668"/>
      <c r="E379" s="668"/>
      <c r="F379" s="668"/>
      <c r="G379" s="668"/>
      <c r="H379" s="668"/>
      <c r="I379" s="668"/>
      <c r="J379" s="668"/>
      <c r="K379" s="668"/>
      <c r="L379" s="668"/>
      <c r="M379" s="668"/>
      <c r="N379" s="668"/>
      <c r="O379" s="668"/>
      <c r="P379" s="668"/>
      <c r="Q379" s="668"/>
      <c r="R379" s="668"/>
      <c r="T379" s="668"/>
      <c r="U379" s="668"/>
      <c r="AZ379" s="668"/>
      <c r="BA379" s="668"/>
      <c r="BB379" s="668"/>
      <c r="BC379" s="668"/>
      <c r="BD379" s="668"/>
      <c r="BE379" s="668"/>
      <c r="BF379" s="668"/>
      <c r="BG379" s="668"/>
      <c r="BK379" s="668"/>
      <c r="BL379" s="668"/>
      <c r="BM379" s="668"/>
      <c r="BN379" s="668"/>
      <c r="BO379" s="668"/>
      <c r="BP379" s="668"/>
      <c r="BQ379" s="668"/>
    </row>
    <row r="380" spans="1:69">
      <c r="A380" s="668"/>
      <c r="B380" s="668"/>
      <c r="C380" s="668"/>
      <c r="D380" s="668"/>
      <c r="E380" s="668"/>
      <c r="F380" s="668"/>
      <c r="G380" s="668"/>
      <c r="H380" s="668"/>
      <c r="I380" s="668"/>
      <c r="J380" s="668"/>
      <c r="K380" s="668"/>
      <c r="L380" s="668"/>
      <c r="M380" s="668"/>
      <c r="N380" s="668"/>
      <c r="O380" s="668"/>
      <c r="P380" s="668"/>
      <c r="Q380" s="668"/>
      <c r="R380" s="668"/>
      <c r="T380" s="668"/>
      <c r="U380" s="668"/>
      <c r="AZ380" s="668"/>
      <c r="BA380" s="668"/>
      <c r="BB380" s="668"/>
      <c r="BC380" s="668"/>
      <c r="BD380" s="668"/>
      <c r="BE380" s="668"/>
      <c r="BF380" s="668"/>
      <c r="BK380" s="668"/>
      <c r="BL380" s="668"/>
      <c r="BM380" s="668"/>
      <c r="BN380" s="668"/>
      <c r="BO380" s="668"/>
      <c r="BP380" s="668"/>
      <c r="BQ380" s="668"/>
    </row>
    <row r="381" spans="1:69">
      <c r="A381" s="668"/>
      <c r="B381" s="668"/>
      <c r="C381" s="668"/>
      <c r="D381" s="668"/>
      <c r="E381" s="668"/>
      <c r="F381" s="668"/>
      <c r="G381" s="668"/>
      <c r="H381" s="668"/>
      <c r="I381" s="668"/>
      <c r="J381" s="668"/>
      <c r="K381" s="668"/>
      <c r="L381" s="668"/>
      <c r="M381" s="668"/>
      <c r="N381" s="668"/>
      <c r="O381" s="668"/>
      <c r="P381" s="668"/>
      <c r="Q381" s="668"/>
      <c r="R381" s="668"/>
      <c r="T381" s="668"/>
      <c r="U381" s="668"/>
      <c r="AZ381" s="668"/>
      <c r="BA381" s="668"/>
      <c r="BB381" s="668"/>
      <c r="BC381" s="668"/>
      <c r="BD381" s="668"/>
      <c r="BE381" s="668"/>
      <c r="BF381" s="668"/>
      <c r="BG381" s="668"/>
      <c r="BH381" s="668"/>
      <c r="BI381" s="668"/>
      <c r="BJ381" s="668"/>
      <c r="BK381" s="668"/>
      <c r="BL381" s="668"/>
      <c r="BM381" s="668"/>
      <c r="BN381" s="668"/>
      <c r="BO381" s="668"/>
      <c r="BP381" s="668"/>
      <c r="BQ381" s="668"/>
    </row>
    <row r="382" spans="1:69">
      <c r="A382" s="668"/>
      <c r="B382" s="668"/>
      <c r="C382" s="668"/>
      <c r="D382" s="668"/>
      <c r="E382" s="668"/>
      <c r="F382" s="668"/>
      <c r="G382" s="668"/>
      <c r="H382" s="668"/>
      <c r="I382" s="668"/>
      <c r="J382" s="668"/>
      <c r="K382" s="668"/>
      <c r="L382" s="668"/>
      <c r="M382" s="668"/>
      <c r="N382" s="668"/>
      <c r="O382" s="668"/>
      <c r="P382" s="668"/>
      <c r="Q382" s="668"/>
      <c r="R382" s="668"/>
      <c r="T382" s="668"/>
      <c r="U382" s="668"/>
      <c r="AZ382" s="668"/>
      <c r="BA382" s="668"/>
      <c r="BB382" s="668"/>
      <c r="BC382" s="668"/>
      <c r="BD382" s="668"/>
      <c r="BE382" s="668"/>
      <c r="BF382" s="668"/>
      <c r="BG382" s="668"/>
      <c r="BH382" s="668"/>
      <c r="BI382" s="668"/>
      <c r="BJ382" s="668"/>
      <c r="BK382" s="668"/>
      <c r="BL382" s="668"/>
      <c r="BM382" s="668"/>
      <c r="BN382" s="668"/>
      <c r="BO382" s="668"/>
      <c r="BP382" s="668"/>
      <c r="BQ382" s="668"/>
    </row>
    <row r="383" spans="1:69">
      <c r="A383" s="668"/>
      <c r="B383" s="668"/>
      <c r="C383" s="668"/>
      <c r="D383" s="668"/>
      <c r="E383" s="668"/>
      <c r="F383" s="668"/>
      <c r="G383" s="668"/>
      <c r="H383" s="668"/>
      <c r="I383" s="668"/>
      <c r="J383" s="668"/>
      <c r="K383" s="668"/>
      <c r="L383" s="668"/>
      <c r="M383" s="668"/>
      <c r="N383" s="668"/>
      <c r="O383" s="668"/>
      <c r="P383" s="668"/>
      <c r="Q383" s="668"/>
      <c r="R383" s="668"/>
      <c r="S383" s="668"/>
      <c r="T383" s="668"/>
      <c r="U383" s="668"/>
      <c r="AZ383" s="668"/>
      <c r="BA383" s="668"/>
      <c r="BB383" s="668"/>
      <c r="BC383" s="668"/>
      <c r="BD383" s="668"/>
      <c r="BE383" s="668"/>
      <c r="BF383" s="668"/>
      <c r="BG383" s="668"/>
      <c r="BH383" s="668"/>
      <c r="BI383" s="668"/>
      <c r="BJ383" s="668"/>
      <c r="BK383" s="668"/>
      <c r="BL383" s="668"/>
      <c r="BM383" s="668"/>
      <c r="BN383" s="668"/>
      <c r="BO383" s="668"/>
      <c r="BP383" s="668"/>
      <c r="BQ383" s="668"/>
    </row>
    <row r="384" spans="1:69">
      <c r="A384" s="668"/>
      <c r="B384" s="668"/>
      <c r="C384" s="668"/>
      <c r="D384" s="668"/>
      <c r="E384" s="668"/>
      <c r="F384" s="668"/>
      <c r="G384" s="668"/>
      <c r="H384" s="668"/>
      <c r="I384" s="668"/>
      <c r="J384" s="668"/>
      <c r="K384" s="668"/>
      <c r="L384" s="668"/>
      <c r="M384" s="668"/>
      <c r="N384" s="668"/>
      <c r="O384" s="668"/>
      <c r="P384" s="668"/>
      <c r="Q384" s="668"/>
      <c r="R384" s="668"/>
      <c r="T384" s="668"/>
      <c r="U384" s="668"/>
      <c r="AZ384" s="668"/>
      <c r="BA384" s="668"/>
      <c r="BB384" s="668"/>
      <c r="BC384" s="668"/>
      <c r="BD384" s="668"/>
      <c r="BE384" s="668"/>
      <c r="BF384" s="668"/>
      <c r="BG384" s="668"/>
      <c r="BH384" s="668"/>
      <c r="BI384" s="668"/>
      <c r="BJ384" s="668"/>
      <c r="BK384" s="668"/>
      <c r="BL384" s="668"/>
      <c r="BM384" s="668"/>
      <c r="BN384" s="668"/>
      <c r="BO384" s="668"/>
      <c r="BP384" s="668"/>
      <c r="BQ384" s="668"/>
    </row>
    <row r="385" spans="1:69">
      <c r="A385" s="668"/>
      <c r="B385" s="668"/>
      <c r="C385" s="668"/>
      <c r="D385" s="668"/>
      <c r="E385" s="668"/>
      <c r="F385" s="668"/>
      <c r="G385" s="668"/>
      <c r="H385" s="668"/>
      <c r="I385" s="668"/>
      <c r="J385" s="668"/>
      <c r="K385" s="668"/>
      <c r="L385" s="668"/>
      <c r="M385" s="668"/>
      <c r="N385" s="668"/>
      <c r="O385" s="668"/>
      <c r="P385" s="668"/>
      <c r="Q385" s="668"/>
      <c r="R385" s="668"/>
      <c r="T385" s="668"/>
      <c r="U385" s="668"/>
      <c r="AZ385" s="668"/>
      <c r="BA385" s="668"/>
      <c r="BB385" s="668"/>
      <c r="BC385" s="668"/>
      <c r="BD385" s="668"/>
      <c r="BE385" s="668"/>
      <c r="BF385" s="668"/>
      <c r="BG385" s="668"/>
      <c r="BH385" s="668"/>
      <c r="BI385" s="668"/>
      <c r="BJ385" s="668"/>
      <c r="BK385" s="668"/>
      <c r="BL385" s="668"/>
      <c r="BM385" s="668"/>
      <c r="BN385" s="668"/>
      <c r="BO385" s="668"/>
      <c r="BP385" s="668"/>
      <c r="BQ385" s="668"/>
    </row>
    <row r="386" spans="1:69">
      <c r="A386" s="668"/>
      <c r="B386" s="668"/>
      <c r="C386" s="668"/>
      <c r="D386" s="668"/>
      <c r="E386" s="668"/>
      <c r="F386" s="668"/>
      <c r="G386" s="668"/>
      <c r="H386" s="668"/>
      <c r="I386" s="668"/>
      <c r="J386" s="668"/>
      <c r="K386" s="668"/>
      <c r="L386" s="668"/>
      <c r="M386" s="668"/>
      <c r="N386" s="668"/>
      <c r="O386" s="668"/>
      <c r="P386" s="668"/>
      <c r="Q386" s="668"/>
      <c r="R386" s="668"/>
      <c r="T386" s="668"/>
      <c r="U386" s="668"/>
      <c r="AZ386" s="668"/>
      <c r="BA386" s="668"/>
      <c r="BB386" s="668"/>
      <c r="BC386" s="668"/>
      <c r="BD386" s="668"/>
      <c r="BE386" s="668"/>
      <c r="BF386" s="668"/>
      <c r="BG386" s="668"/>
      <c r="BH386" s="668"/>
      <c r="BI386" s="668"/>
      <c r="BJ386" s="668"/>
      <c r="BK386" s="668"/>
      <c r="BL386" s="668"/>
      <c r="BM386" s="668"/>
      <c r="BN386" s="668"/>
      <c r="BO386" s="668"/>
      <c r="BP386" s="668"/>
      <c r="BQ386" s="668"/>
    </row>
    <row r="387" spans="1:69">
      <c r="A387" s="668"/>
      <c r="B387" s="668"/>
      <c r="C387" s="668"/>
      <c r="D387" s="668"/>
      <c r="E387" s="668"/>
      <c r="F387" s="668"/>
      <c r="G387" s="668"/>
      <c r="H387" s="668"/>
      <c r="I387" s="668"/>
      <c r="J387" s="668"/>
      <c r="K387" s="668"/>
      <c r="L387" s="668"/>
      <c r="M387" s="668"/>
      <c r="N387" s="668"/>
      <c r="O387" s="668"/>
      <c r="P387" s="668"/>
      <c r="Q387" s="668"/>
      <c r="R387" s="668"/>
      <c r="T387" s="668"/>
      <c r="U387" s="668"/>
      <c r="AZ387" s="668"/>
      <c r="BA387" s="668"/>
      <c r="BB387" s="668"/>
      <c r="BC387" s="668"/>
      <c r="BD387" s="668"/>
      <c r="BE387" s="668"/>
      <c r="BF387" s="668"/>
      <c r="BG387" s="668"/>
      <c r="BH387" s="668"/>
      <c r="BI387" s="668"/>
      <c r="BJ387" s="668"/>
      <c r="BK387" s="668"/>
      <c r="BL387" s="668"/>
      <c r="BM387" s="668"/>
      <c r="BN387" s="668"/>
      <c r="BO387" s="668"/>
      <c r="BP387" s="668"/>
      <c r="BQ387" s="668"/>
    </row>
    <row r="388" spans="1:69">
      <c r="A388" s="668"/>
      <c r="B388" s="668"/>
      <c r="C388" s="668"/>
      <c r="D388" s="668"/>
      <c r="E388" s="668"/>
      <c r="F388" s="668"/>
      <c r="G388" s="668"/>
      <c r="H388" s="668"/>
      <c r="I388" s="668"/>
      <c r="J388" s="668"/>
      <c r="K388" s="668"/>
      <c r="L388" s="668"/>
      <c r="M388" s="668"/>
      <c r="N388" s="668"/>
      <c r="O388" s="668"/>
      <c r="P388" s="668"/>
      <c r="Q388" s="668"/>
      <c r="R388" s="668"/>
      <c r="T388" s="668"/>
      <c r="U388" s="668"/>
      <c r="AZ388" s="668"/>
      <c r="BA388" s="668"/>
      <c r="BB388" s="668"/>
      <c r="BC388" s="668"/>
      <c r="BD388" s="668"/>
      <c r="BE388" s="668"/>
      <c r="BF388" s="668"/>
      <c r="BG388" s="668"/>
      <c r="BH388" s="668"/>
      <c r="BI388" s="668"/>
      <c r="BJ388" s="668"/>
      <c r="BK388" s="668"/>
      <c r="BL388" s="668"/>
      <c r="BM388" s="668"/>
      <c r="BN388" s="668"/>
      <c r="BO388" s="668"/>
      <c r="BP388" s="668"/>
      <c r="BQ388" s="668"/>
    </row>
    <row r="389" spans="1:69">
      <c r="A389" s="668"/>
      <c r="B389" s="668"/>
      <c r="C389" s="668"/>
      <c r="D389" s="668"/>
      <c r="E389" s="668"/>
      <c r="F389" s="668"/>
      <c r="G389" s="668"/>
      <c r="H389" s="668"/>
      <c r="I389" s="668"/>
      <c r="J389" s="668"/>
      <c r="K389" s="668"/>
      <c r="L389" s="668"/>
      <c r="M389" s="668"/>
      <c r="N389" s="668"/>
      <c r="O389" s="668"/>
      <c r="P389" s="668"/>
      <c r="Q389" s="668"/>
      <c r="R389" s="668"/>
      <c r="T389" s="668"/>
      <c r="U389" s="668"/>
      <c r="AZ389" s="668"/>
      <c r="BA389" s="668"/>
      <c r="BB389" s="668"/>
      <c r="BC389" s="668"/>
      <c r="BD389" s="668"/>
      <c r="BE389" s="668"/>
      <c r="BF389" s="668"/>
      <c r="BG389" s="668"/>
      <c r="BH389" s="668"/>
      <c r="BI389" s="668"/>
      <c r="BJ389" s="668"/>
      <c r="BK389" s="668"/>
      <c r="BL389" s="668"/>
      <c r="BM389" s="668"/>
      <c r="BN389" s="668"/>
      <c r="BO389" s="668"/>
      <c r="BP389" s="668"/>
      <c r="BQ389" s="668"/>
    </row>
    <row r="390" spans="1:69">
      <c r="A390" s="668"/>
      <c r="B390" s="668"/>
      <c r="C390" s="668"/>
      <c r="D390" s="668"/>
      <c r="E390" s="668"/>
      <c r="F390" s="668"/>
      <c r="G390" s="668"/>
      <c r="H390" s="668"/>
      <c r="I390" s="668"/>
      <c r="J390" s="668"/>
      <c r="K390" s="668"/>
      <c r="L390" s="668"/>
      <c r="M390" s="668"/>
      <c r="N390" s="668"/>
      <c r="O390" s="668"/>
      <c r="P390" s="668"/>
      <c r="Q390" s="668"/>
      <c r="R390" s="668"/>
      <c r="T390" s="668"/>
      <c r="U390" s="668"/>
      <c r="AZ390" s="668"/>
      <c r="BA390" s="668"/>
      <c r="BB390" s="668"/>
      <c r="BC390" s="668"/>
      <c r="BD390" s="668"/>
      <c r="BE390" s="668"/>
      <c r="BF390" s="668"/>
      <c r="BG390" s="668"/>
      <c r="BH390" s="668"/>
      <c r="BI390" s="668"/>
      <c r="BJ390" s="668"/>
      <c r="BK390" s="668"/>
      <c r="BL390" s="668"/>
      <c r="BM390" s="668"/>
      <c r="BN390" s="668"/>
      <c r="BO390" s="668"/>
      <c r="BP390" s="668"/>
      <c r="BQ390" s="668"/>
    </row>
    <row r="391" spans="1:69">
      <c r="A391" s="668"/>
      <c r="B391" s="668"/>
      <c r="C391" s="668"/>
      <c r="D391" s="668"/>
      <c r="E391" s="668"/>
      <c r="F391" s="668"/>
      <c r="G391" s="668"/>
      <c r="H391" s="668"/>
      <c r="I391" s="668"/>
      <c r="J391" s="668"/>
      <c r="K391" s="668"/>
      <c r="L391" s="668"/>
      <c r="M391" s="668"/>
      <c r="N391" s="668"/>
      <c r="O391" s="668"/>
      <c r="P391" s="668"/>
      <c r="R391" s="668"/>
      <c r="U391" s="668"/>
      <c r="BK391" s="668"/>
      <c r="BL391" s="668"/>
      <c r="BM391" s="668"/>
      <c r="BN391" s="668"/>
      <c r="BO391" s="668"/>
      <c r="BP391" s="668"/>
      <c r="BQ391" s="668"/>
    </row>
    <row r="392" spans="1:69">
      <c r="A392" s="668"/>
      <c r="B392" s="668"/>
      <c r="C392" s="668"/>
      <c r="D392" s="668"/>
      <c r="E392" s="668"/>
      <c r="F392" s="668"/>
      <c r="G392" s="668"/>
      <c r="H392" s="668"/>
      <c r="I392" s="668"/>
      <c r="J392" s="668"/>
      <c r="K392" s="668"/>
      <c r="L392" s="668"/>
      <c r="M392" s="668"/>
      <c r="N392" s="668"/>
      <c r="O392" s="668"/>
      <c r="P392" s="668"/>
      <c r="Q392" s="668"/>
      <c r="R392" s="668"/>
      <c r="T392" s="668"/>
      <c r="U392" s="668"/>
      <c r="AZ392" s="668"/>
      <c r="BA392" s="668"/>
      <c r="BB392" s="668"/>
      <c r="BC392" s="668"/>
      <c r="BD392" s="668"/>
      <c r="BE392" s="668"/>
      <c r="BF392" s="668"/>
      <c r="BG392" s="668"/>
      <c r="BH392" s="668"/>
      <c r="BI392" s="668"/>
      <c r="BJ392" s="668"/>
      <c r="BK392" s="668"/>
      <c r="BL392" s="668"/>
      <c r="BM392" s="668"/>
      <c r="BN392" s="668"/>
      <c r="BO392" s="668"/>
      <c r="BP392" s="668"/>
      <c r="BQ392" s="668"/>
    </row>
    <row r="393" spans="1:69">
      <c r="A393" s="668"/>
      <c r="B393" s="668"/>
      <c r="C393" s="668"/>
      <c r="D393" s="668"/>
      <c r="E393" s="668"/>
      <c r="F393" s="668"/>
      <c r="G393" s="668"/>
      <c r="H393" s="668"/>
      <c r="I393" s="668"/>
      <c r="J393" s="668"/>
      <c r="K393" s="668"/>
      <c r="L393" s="668"/>
      <c r="M393" s="668"/>
      <c r="N393" s="668"/>
      <c r="O393" s="668"/>
      <c r="P393" s="668"/>
      <c r="Q393" s="668"/>
      <c r="R393" s="668"/>
      <c r="T393" s="668"/>
      <c r="U393" s="668"/>
      <c r="AZ393" s="668"/>
      <c r="BA393" s="668"/>
      <c r="BB393" s="668"/>
      <c r="BC393" s="668"/>
      <c r="BD393" s="668"/>
      <c r="BE393" s="668"/>
      <c r="BF393" s="668"/>
      <c r="BG393" s="668"/>
      <c r="BH393" s="668"/>
      <c r="BI393" s="668"/>
      <c r="BJ393" s="668"/>
      <c r="BK393" s="668"/>
      <c r="BL393" s="668"/>
      <c r="BM393" s="668"/>
      <c r="BN393" s="668"/>
      <c r="BO393" s="668"/>
      <c r="BP393" s="668"/>
      <c r="BQ393" s="668"/>
    </row>
    <row r="394" spans="1:69">
      <c r="A394" s="668"/>
      <c r="B394" s="668"/>
      <c r="C394" s="668"/>
      <c r="D394" s="668"/>
      <c r="E394" s="668"/>
      <c r="F394" s="668"/>
      <c r="G394" s="668"/>
      <c r="H394" s="668"/>
      <c r="I394" s="668"/>
      <c r="J394" s="668"/>
      <c r="K394" s="668"/>
      <c r="L394" s="668"/>
      <c r="M394" s="668"/>
      <c r="N394" s="668"/>
      <c r="O394" s="668"/>
      <c r="P394" s="668"/>
      <c r="Q394" s="668"/>
      <c r="R394" s="668"/>
      <c r="T394" s="668"/>
      <c r="U394" s="668"/>
      <c r="AZ394" s="668"/>
      <c r="BK394" s="668"/>
      <c r="BL394" s="668"/>
      <c r="BM394" s="668"/>
      <c r="BN394" s="668"/>
      <c r="BO394" s="668"/>
      <c r="BP394" s="668"/>
      <c r="BQ394" s="668"/>
    </row>
    <row r="395" spans="1:69">
      <c r="A395" s="668"/>
      <c r="B395" s="668"/>
      <c r="C395" s="668"/>
      <c r="D395" s="668"/>
      <c r="E395" s="668"/>
      <c r="F395" s="668"/>
      <c r="G395" s="668"/>
      <c r="H395" s="668"/>
      <c r="I395" s="668"/>
      <c r="J395" s="668"/>
      <c r="K395" s="668"/>
      <c r="L395" s="668"/>
      <c r="M395" s="668"/>
      <c r="N395" s="668"/>
      <c r="O395" s="668"/>
      <c r="P395" s="668"/>
      <c r="Q395" s="668"/>
      <c r="R395" s="668"/>
      <c r="T395" s="668"/>
      <c r="U395" s="668"/>
      <c r="AZ395" s="668"/>
      <c r="BA395" s="668"/>
      <c r="BB395" s="668"/>
      <c r="BC395" s="668"/>
      <c r="BD395" s="668"/>
      <c r="BE395" s="668"/>
      <c r="BF395" s="668"/>
      <c r="BG395" s="668"/>
      <c r="BH395" s="668"/>
      <c r="BI395" s="668"/>
      <c r="BJ395" s="668"/>
      <c r="BK395" s="668"/>
      <c r="BL395" s="668"/>
      <c r="BM395" s="668"/>
      <c r="BN395" s="668"/>
      <c r="BO395" s="668"/>
      <c r="BP395" s="668"/>
      <c r="BQ395" s="668"/>
    </row>
    <row r="396" spans="1:69">
      <c r="A396" s="668"/>
      <c r="B396" s="668"/>
      <c r="C396" s="668"/>
      <c r="D396" s="668"/>
      <c r="E396" s="668"/>
      <c r="F396" s="668"/>
      <c r="G396" s="668"/>
      <c r="H396" s="668"/>
      <c r="I396" s="668"/>
      <c r="J396" s="668"/>
      <c r="K396" s="668"/>
      <c r="L396" s="668"/>
      <c r="M396" s="668"/>
      <c r="N396" s="668"/>
      <c r="O396" s="668"/>
      <c r="P396" s="668"/>
      <c r="Q396" s="668"/>
      <c r="R396" s="668"/>
      <c r="T396" s="668"/>
      <c r="U396" s="668"/>
      <c r="AZ396" s="668"/>
      <c r="BA396" s="668"/>
      <c r="BB396" s="668"/>
      <c r="BC396" s="668"/>
      <c r="BD396" s="668"/>
      <c r="BE396" s="668"/>
      <c r="BF396" s="668"/>
      <c r="BG396" s="668"/>
      <c r="BH396" s="668"/>
      <c r="BI396" s="668"/>
      <c r="BJ396" s="668"/>
      <c r="BK396" s="668"/>
      <c r="BL396" s="668"/>
      <c r="BM396" s="668"/>
      <c r="BN396" s="668"/>
      <c r="BO396" s="668"/>
      <c r="BP396" s="668"/>
      <c r="BQ396" s="668"/>
    </row>
    <row r="397" spans="1:69">
      <c r="A397" s="668"/>
      <c r="B397" s="668"/>
      <c r="C397" s="668"/>
      <c r="D397" s="668"/>
      <c r="E397" s="668"/>
      <c r="F397" s="668"/>
      <c r="G397" s="668"/>
      <c r="H397" s="668"/>
      <c r="I397" s="668"/>
      <c r="J397" s="668"/>
      <c r="K397" s="668"/>
      <c r="L397" s="668"/>
      <c r="M397" s="668"/>
      <c r="N397" s="668"/>
      <c r="O397" s="668"/>
      <c r="P397" s="668"/>
      <c r="Q397" s="668"/>
      <c r="R397" s="668"/>
      <c r="T397" s="668"/>
      <c r="U397" s="668"/>
      <c r="AZ397" s="668"/>
      <c r="BA397" s="668"/>
      <c r="BB397" s="668"/>
      <c r="BC397" s="668"/>
      <c r="BD397" s="668"/>
      <c r="BE397" s="668"/>
      <c r="BF397" s="668"/>
      <c r="BG397" s="668"/>
      <c r="BH397" s="668"/>
      <c r="BI397" s="668"/>
      <c r="BJ397" s="668"/>
      <c r="BK397" s="668"/>
      <c r="BL397" s="668"/>
      <c r="BM397" s="668"/>
      <c r="BN397" s="668"/>
      <c r="BO397" s="668"/>
      <c r="BP397" s="668"/>
      <c r="BQ397" s="668"/>
    </row>
    <row r="398" spans="1:69">
      <c r="A398" s="668"/>
      <c r="B398" s="668"/>
      <c r="C398" s="668"/>
      <c r="D398" s="668"/>
      <c r="E398" s="668"/>
      <c r="F398" s="668"/>
      <c r="G398" s="668"/>
      <c r="H398" s="668"/>
      <c r="I398" s="668"/>
      <c r="J398" s="668"/>
      <c r="K398" s="668"/>
      <c r="L398" s="668"/>
      <c r="M398" s="668"/>
      <c r="N398" s="668"/>
      <c r="O398" s="668"/>
      <c r="P398" s="668"/>
      <c r="Q398" s="668"/>
      <c r="R398" s="668"/>
      <c r="T398" s="668"/>
      <c r="U398" s="668"/>
      <c r="AZ398" s="668"/>
      <c r="BA398" s="668"/>
      <c r="BB398" s="668"/>
      <c r="BC398" s="668"/>
      <c r="BD398" s="668"/>
      <c r="BE398" s="668"/>
      <c r="BF398" s="668"/>
      <c r="BG398" s="668"/>
      <c r="BH398" s="668"/>
      <c r="BI398" s="668"/>
      <c r="BJ398" s="668"/>
      <c r="BK398" s="668"/>
      <c r="BL398" s="668"/>
      <c r="BM398" s="668"/>
      <c r="BN398" s="668"/>
      <c r="BO398" s="668"/>
      <c r="BP398" s="668"/>
      <c r="BQ398" s="668"/>
    </row>
    <row r="399" spans="1:69">
      <c r="A399" s="668"/>
      <c r="B399" s="668"/>
      <c r="C399" s="668"/>
      <c r="D399" s="668"/>
      <c r="E399" s="668"/>
      <c r="F399" s="668"/>
      <c r="G399" s="668"/>
      <c r="H399" s="668"/>
      <c r="I399" s="668"/>
      <c r="J399" s="668"/>
      <c r="K399" s="668"/>
      <c r="L399" s="668"/>
      <c r="M399" s="668"/>
      <c r="N399" s="668"/>
      <c r="O399" s="668"/>
      <c r="P399" s="668"/>
      <c r="Q399" s="668"/>
      <c r="R399" s="668"/>
      <c r="T399" s="668"/>
      <c r="U399" s="668"/>
      <c r="AZ399" s="668"/>
      <c r="BA399" s="668"/>
      <c r="BB399" s="668"/>
      <c r="BC399" s="668"/>
      <c r="BD399" s="668"/>
      <c r="BE399" s="668"/>
      <c r="BF399" s="668"/>
      <c r="BG399" s="668"/>
      <c r="BH399" s="668"/>
      <c r="BI399" s="668"/>
      <c r="BJ399" s="668"/>
      <c r="BK399" s="668"/>
      <c r="BL399" s="668"/>
      <c r="BM399" s="668"/>
      <c r="BN399" s="668"/>
      <c r="BO399" s="668"/>
      <c r="BP399" s="668"/>
      <c r="BQ399" s="668"/>
    </row>
    <row r="400" spans="1:69">
      <c r="A400" s="668"/>
      <c r="B400" s="668"/>
      <c r="C400" s="668"/>
      <c r="D400" s="668"/>
      <c r="E400" s="668"/>
      <c r="F400" s="668"/>
      <c r="G400" s="668"/>
      <c r="H400" s="668"/>
      <c r="I400" s="668"/>
      <c r="J400" s="668"/>
      <c r="K400" s="668"/>
      <c r="L400" s="668"/>
      <c r="M400" s="668"/>
      <c r="N400" s="668"/>
      <c r="O400" s="668"/>
      <c r="P400" s="668"/>
      <c r="Q400" s="668"/>
      <c r="R400" s="668"/>
      <c r="T400" s="668"/>
      <c r="U400" s="668"/>
      <c r="AZ400" s="668"/>
      <c r="BA400" s="668"/>
      <c r="BB400" s="668"/>
      <c r="BC400" s="668"/>
      <c r="BD400" s="668"/>
      <c r="BE400" s="668"/>
      <c r="BF400" s="668"/>
      <c r="BG400" s="668"/>
      <c r="BH400" s="668"/>
      <c r="BI400" s="668"/>
      <c r="BJ400" s="668"/>
      <c r="BK400" s="668"/>
      <c r="BL400" s="668"/>
      <c r="BM400" s="668"/>
      <c r="BN400" s="668"/>
      <c r="BO400" s="668"/>
      <c r="BP400" s="668"/>
      <c r="BQ400" s="668"/>
    </row>
    <row r="401" spans="1:69">
      <c r="A401" s="668"/>
      <c r="B401" s="668"/>
      <c r="C401" s="668"/>
      <c r="D401" s="668"/>
      <c r="E401" s="668"/>
      <c r="F401" s="668"/>
      <c r="G401" s="668"/>
      <c r="H401" s="668"/>
      <c r="I401" s="668"/>
      <c r="J401" s="668"/>
      <c r="K401" s="668"/>
      <c r="L401" s="668"/>
      <c r="M401" s="668"/>
      <c r="N401" s="668"/>
      <c r="O401" s="668"/>
      <c r="P401" s="668"/>
      <c r="Q401" s="668"/>
      <c r="R401" s="668"/>
      <c r="T401" s="668"/>
      <c r="U401" s="668"/>
      <c r="AZ401" s="668"/>
      <c r="BA401" s="668"/>
      <c r="BB401" s="668"/>
      <c r="BC401" s="668"/>
      <c r="BD401" s="668"/>
      <c r="BE401" s="668"/>
      <c r="BF401" s="668"/>
      <c r="BG401" s="668"/>
      <c r="BH401" s="668"/>
      <c r="BI401" s="668"/>
      <c r="BJ401" s="668"/>
      <c r="BK401" s="668"/>
      <c r="BL401" s="668"/>
      <c r="BM401" s="668"/>
      <c r="BN401" s="668"/>
      <c r="BO401" s="668"/>
      <c r="BP401" s="668"/>
      <c r="BQ401" s="668"/>
    </row>
    <row r="402" spans="1:69">
      <c r="A402" s="668"/>
      <c r="B402" s="668"/>
      <c r="C402" s="668"/>
      <c r="D402" s="668"/>
      <c r="E402" s="668"/>
      <c r="F402" s="668"/>
      <c r="G402" s="668"/>
      <c r="H402" s="668"/>
      <c r="I402" s="668"/>
      <c r="J402" s="668"/>
      <c r="K402" s="668"/>
      <c r="L402" s="668"/>
      <c r="M402" s="668"/>
      <c r="N402" s="668"/>
      <c r="O402" s="668"/>
      <c r="P402" s="668"/>
      <c r="Q402" s="668"/>
      <c r="R402" s="668"/>
      <c r="T402" s="668"/>
      <c r="U402" s="668"/>
      <c r="AZ402" s="668"/>
      <c r="BA402" s="668"/>
      <c r="BB402" s="668"/>
      <c r="BC402" s="668"/>
      <c r="BD402" s="668"/>
      <c r="BE402" s="668"/>
      <c r="BF402" s="668"/>
      <c r="BG402" s="668"/>
      <c r="BH402" s="668"/>
      <c r="BI402" s="668"/>
      <c r="BJ402" s="668"/>
      <c r="BK402" s="668"/>
      <c r="BL402" s="668"/>
      <c r="BM402" s="668"/>
      <c r="BN402" s="668"/>
      <c r="BO402" s="668"/>
      <c r="BP402" s="668"/>
      <c r="BQ402" s="668"/>
    </row>
    <row r="403" spans="1:69">
      <c r="A403" s="668"/>
      <c r="B403" s="668"/>
      <c r="C403" s="668"/>
      <c r="D403" s="668"/>
      <c r="E403" s="668"/>
      <c r="F403" s="668"/>
      <c r="G403" s="668"/>
      <c r="H403" s="668"/>
      <c r="I403" s="668"/>
      <c r="J403" s="668"/>
      <c r="K403" s="668"/>
      <c r="L403" s="668"/>
      <c r="M403" s="668"/>
      <c r="N403" s="668"/>
      <c r="O403" s="668"/>
      <c r="P403" s="668"/>
      <c r="Q403" s="668"/>
      <c r="R403" s="668"/>
      <c r="T403" s="668"/>
      <c r="U403" s="668"/>
      <c r="AZ403" s="668"/>
      <c r="BA403" s="668"/>
      <c r="BB403" s="668"/>
      <c r="BC403" s="668"/>
      <c r="BD403" s="668"/>
      <c r="BE403" s="668"/>
      <c r="BF403" s="668"/>
      <c r="BG403" s="668"/>
      <c r="BH403" s="668"/>
      <c r="BI403" s="668"/>
      <c r="BJ403" s="668"/>
      <c r="BK403" s="668"/>
      <c r="BL403" s="668"/>
      <c r="BM403" s="668"/>
      <c r="BN403" s="668"/>
      <c r="BO403" s="668"/>
      <c r="BP403" s="668"/>
      <c r="BQ403" s="668"/>
    </row>
    <row r="404" spans="1:69">
      <c r="A404" s="668"/>
      <c r="B404" s="668"/>
      <c r="C404" s="668"/>
      <c r="D404" s="668"/>
      <c r="E404" s="668"/>
      <c r="F404" s="668"/>
      <c r="G404" s="668"/>
      <c r="H404" s="668"/>
      <c r="I404" s="668"/>
      <c r="J404" s="668"/>
      <c r="K404" s="668"/>
      <c r="L404" s="668"/>
      <c r="M404" s="668"/>
      <c r="N404" s="668"/>
      <c r="O404" s="668"/>
      <c r="P404" s="668"/>
      <c r="Q404" s="668"/>
      <c r="R404" s="668"/>
      <c r="T404" s="668"/>
      <c r="U404" s="668"/>
      <c r="AZ404" s="668"/>
      <c r="BA404" s="668"/>
      <c r="BB404" s="668"/>
      <c r="BC404" s="668"/>
      <c r="BD404" s="668"/>
      <c r="BE404" s="668"/>
      <c r="BF404" s="668"/>
      <c r="BG404" s="668"/>
      <c r="BH404" s="668"/>
      <c r="BI404" s="668"/>
      <c r="BJ404" s="668"/>
      <c r="BK404" s="668"/>
      <c r="BL404" s="668"/>
      <c r="BM404" s="668"/>
      <c r="BN404" s="668"/>
      <c r="BO404" s="668"/>
      <c r="BP404" s="668"/>
      <c r="BQ404" s="668"/>
    </row>
    <row r="405" spans="1:69">
      <c r="A405" s="668"/>
      <c r="B405" s="668"/>
      <c r="C405" s="668"/>
      <c r="D405" s="668"/>
      <c r="E405" s="668"/>
      <c r="F405" s="668"/>
      <c r="G405" s="668"/>
      <c r="H405" s="668"/>
      <c r="I405" s="668"/>
      <c r="J405" s="668"/>
      <c r="K405" s="668"/>
      <c r="L405" s="668"/>
      <c r="M405" s="668"/>
      <c r="N405" s="668"/>
      <c r="O405" s="668"/>
      <c r="P405" s="668"/>
      <c r="Q405" s="668"/>
      <c r="R405" s="668"/>
      <c r="T405" s="668"/>
      <c r="U405" s="668"/>
      <c r="AZ405" s="668"/>
      <c r="BA405" s="668"/>
      <c r="BB405" s="668"/>
      <c r="BC405" s="668"/>
      <c r="BD405" s="668"/>
      <c r="BE405" s="668"/>
      <c r="BF405" s="668"/>
      <c r="BG405" s="668"/>
      <c r="BH405" s="668"/>
      <c r="BI405" s="668"/>
      <c r="BJ405" s="668"/>
      <c r="BK405" s="668"/>
      <c r="BL405" s="668"/>
      <c r="BM405" s="668"/>
      <c r="BN405" s="668"/>
      <c r="BO405" s="668"/>
      <c r="BP405" s="668"/>
      <c r="BQ405" s="668"/>
    </row>
    <row r="406" spans="1:69">
      <c r="A406" s="668"/>
      <c r="B406" s="668"/>
      <c r="C406" s="668"/>
      <c r="D406" s="668"/>
      <c r="E406" s="668"/>
      <c r="F406" s="668"/>
      <c r="G406" s="668"/>
      <c r="H406" s="668"/>
      <c r="I406" s="668"/>
      <c r="J406" s="668"/>
      <c r="K406" s="668"/>
      <c r="L406" s="668"/>
      <c r="M406" s="668"/>
      <c r="N406" s="668"/>
      <c r="O406" s="668"/>
      <c r="P406" s="668"/>
      <c r="Q406" s="668"/>
      <c r="R406" s="668"/>
      <c r="T406" s="668"/>
      <c r="U406" s="668"/>
      <c r="AZ406" s="668"/>
      <c r="BA406" s="668"/>
      <c r="BB406" s="668"/>
      <c r="BC406" s="668"/>
      <c r="BD406" s="668"/>
      <c r="BE406" s="668"/>
      <c r="BF406" s="668"/>
      <c r="BG406" s="668"/>
      <c r="BH406" s="668"/>
      <c r="BI406" s="668"/>
      <c r="BJ406" s="668"/>
      <c r="BK406" s="668"/>
      <c r="BL406" s="668"/>
      <c r="BM406" s="668"/>
      <c r="BN406" s="668"/>
      <c r="BO406" s="668"/>
      <c r="BP406" s="668"/>
      <c r="BQ406" s="668"/>
    </row>
    <row r="407" spans="1:69">
      <c r="A407" s="668"/>
      <c r="B407" s="668"/>
      <c r="C407" s="668"/>
      <c r="D407" s="668"/>
      <c r="E407" s="668"/>
      <c r="F407" s="668"/>
      <c r="G407" s="668"/>
      <c r="H407" s="668"/>
      <c r="I407" s="668"/>
      <c r="J407" s="668"/>
      <c r="K407" s="668"/>
      <c r="L407" s="668"/>
      <c r="M407" s="668"/>
      <c r="N407" s="668"/>
      <c r="O407" s="668"/>
      <c r="P407" s="668"/>
      <c r="Q407" s="668"/>
      <c r="R407" s="668"/>
      <c r="T407" s="668"/>
      <c r="U407" s="668"/>
      <c r="AZ407" s="668"/>
      <c r="BA407" s="668"/>
      <c r="BB407" s="668"/>
      <c r="BC407" s="668"/>
      <c r="BD407" s="668"/>
      <c r="BE407" s="668"/>
      <c r="BF407" s="668"/>
      <c r="BG407" s="668"/>
      <c r="BH407" s="668"/>
      <c r="BI407" s="668"/>
      <c r="BJ407" s="668"/>
      <c r="BK407" s="668"/>
      <c r="BL407" s="668"/>
      <c r="BM407" s="668"/>
      <c r="BN407" s="668"/>
      <c r="BO407" s="668"/>
      <c r="BP407" s="668"/>
      <c r="BQ407" s="668"/>
    </row>
    <row r="408" spans="1:69">
      <c r="A408" s="668"/>
      <c r="B408" s="668"/>
      <c r="C408" s="668"/>
      <c r="D408" s="668"/>
      <c r="E408" s="668"/>
      <c r="F408" s="668"/>
      <c r="G408" s="668"/>
      <c r="H408" s="668"/>
      <c r="I408" s="668"/>
      <c r="J408" s="668"/>
      <c r="K408" s="668"/>
      <c r="L408" s="668"/>
      <c r="M408" s="668"/>
      <c r="N408" s="668"/>
      <c r="O408" s="668"/>
      <c r="P408" s="668"/>
      <c r="Q408" s="668"/>
      <c r="R408" s="668"/>
      <c r="T408" s="668"/>
      <c r="U408" s="668"/>
      <c r="AZ408" s="668"/>
      <c r="BA408" s="668"/>
      <c r="BB408" s="668"/>
      <c r="BC408" s="668"/>
      <c r="BD408" s="668"/>
      <c r="BE408" s="668"/>
      <c r="BF408" s="668"/>
      <c r="BG408" s="668"/>
      <c r="BH408" s="668"/>
      <c r="BI408" s="668"/>
      <c r="BJ408" s="668"/>
      <c r="BK408" s="668"/>
      <c r="BL408" s="668"/>
      <c r="BM408" s="668"/>
      <c r="BN408" s="668"/>
      <c r="BO408" s="668"/>
      <c r="BP408" s="668"/>
      <c r="BQ408" s="668"/>
    </row>
    <row r="409" spans="1:69">
      <c r="A409" s="668"/>
      <c r="B409" s="668"/>
      <c r="C409" s="668"/>
      <c r="D409" s="668"/>
      <c r="E409" s="668"/>
      <c r="F409" s="668"/>
      <c r="G409" s="668"/>
      <c r="H409" s="668"/>
      <c r="I409" s="668"/>
      <c r="J409" s="668"/>
      <c r="K409" s="668"/>
      <c r="L409" s="668"/>
      <c r="M409" s="668"/>
      <c r="N409" s="668"/>
      <c r="O409" s="668"/>
      <c r="P409" s="668"/>
      <c r="Q409" s="668"/>
      <c r="R409" s="668"/>
      <c r="T409" s="668"/>
      <c r="U409" s="668"/>
      <c r="AZ409" s="668"/>
      <c r="BA409" s="668"/>
      <c r="BB409" s="668"/>
      <c r="BC409" s="668"/>
      <c r="BD409" s="668"/>
      <c r="BE409" s="668"/>
      <c r="BF409" s="668"/>
      <c r="BG409" s="668"/>
      <c r="BH409" s="668"/>
      <c r="BI409" s="668"/>
      <c r="BJ409" s="668"/>
      <c r="BK409" s="668"/>
      <c r="BL409" s="668"/>
      <c r="BM409" s="668"/>
      <c r="BN409" s="668"/>
      <c r="BO409" s="668"/>
      <c r="BP409" s="668"/>
      <c r="BQ409" s="668"/>
    </row>
    <row r="410" spans="1:69">
      <c r="A410" s="668"/>
      <c r="B410" s="668"/>
      <c r="C410" s="668"/>
      <c r="D410" s="668"/>
      <c r="E410" s="668"/>
      <c r="F410" s="668"/>
      <c r="G410" s="668"/>
      <c r="H410" s="668"/>
      <c r="I410" s="668"/>
      <c r="J410" s="668"/>
      <c r="K410" s="668"/>
      <c r="L410" s="668"/>
      <c r="M410" s="668"/>
      <c r="N410" s="668"/>
      <c r="O410" s="668"/>
      <c r="P410" s="668"/>
      <c r="Q410" s="668"/>
      <c r="R410" s="668"/>
      <c r="T410" s="668"/>
      <c r="U410" s="668"/>
      <c r="AZ410" s="668"/>
      <c r="BA410" s="668"/>
      <c r="BB410" s="668"/>
      <c r="BC410" s="668"/>
      <c r="BD410" s="668"/>
      <c r="BE410" s="668"/>
      <c r="BF410" s="668"/>
      <c r="BG410" s="668"/>
      <c r="BH410" s="668"/>
      <c r="BI410" s="668"/>
      <c r="BJ410" s="668"/>
      <c r="BK410" s="668"/>
      <c r="BL410" s="668"/>
      <c r="BM410" s="668"/>
      <c r="BN410" s="668"/>
      <c r="BO410" s="668"/>
      <c r="BP410" s="668"/>
      <c r="BQ410" s="668"/>
    </row>
    <row r="411" spans="1:69">
      <c r="A411" s="668"/>
      <c r="B411" s="668"/>
      <c r="C411" s="668"/>
      <c r="D411" s="668"/>
      <c r="E411" s="668"/>
      <c r="F411" s="668"/>
      <c r="G411" s="668"/>
      <c r="H411" s="668"/>
      <c r="I411" s="668"/>
      <c r="J411" s="668"/>
      <c r="K411" s="668"/>
      <c r="L411" s="668"/>
      <c r="M411" s="668"/>
      <c r="N411" s="668"/>
      <c r="O411" s="668"/>
      <c r="P411" s="668"/>
      <c r="Q411" s="668"/>
      <c r="R411" s="668"/>
      <c r="T411" s="668"/>
      <c r="U411" s="668"/>
      <c r="AZ411" s="668"/>
      <c r="BA411" s="668"/>
      <c r="BB411" s="668"/>
      <c r="BC411" s="668"/>
      <c r="BD411" s="668"/>
      <c r="BE411" s="668"/>
      <c r="BF411" s="668"/>
      <c r="BG411" s="668"/>
      <c r="BH411" s="668"/>
      <c r="BI411" s="668"/>
      <c r="BJ411" s="668"/>
      <c r="BK411" s="668"/>
      <c r="BL411" s="668"/>
      <c r="BM411" s="668"/>
      <c r="BN411" s="668"/>
      <c r="BO411" s="668"/>
      <c r="BP411" s="668"/>
      <c r="BQ411" s="668"/>
    </row>
    <row r="412" spans="1:69">
      <c r="A412" s="668"/>
      <c r="B412" s="668"/>
      <c r="C412" s="668"/>
      <c r="D412" s="668"/>
      <c r="E412" s="668"/>
      <c r="F412" s="668"/>
      <c r="G412" s="668"/>
      <c r="H412" s="668"/>
      <c r="I412" s="668"/>
      <c r="J412" s="668"/>
      <c r="K412" s="668"/>
      <c r="L412" s="668"/>
      <c r="M412" s="668"/>
      <c r="N412" s="668"/>
      <c r="O412" s="668"/>
      <c r="P412" s="668"/>
      <c r="Q412" s="668"/>
      <c r="R412" s="668"/>
      <c r="T412" s="668"/>
      <c r="U412" s="668"/>
      <c r="AZ412" s="668"/>
      <c r="BA412" s="668"/>
      <c r="BB412" s="668"/>
      <c r="BC412" s="668"/>
      <c r="BD412" s="668"/>
      <c r="BE412" s="668"/>
      <c r="BF412" s="668"/>
      <c r="BG412" s="668"/>
      <c r="BH412" s="668"/>
      <c r="BI412" s="668"/>
      <c r="BJ412" s="668"/>
      <c r="BK412" s="668"/>
      <c r="BL412" s="668"/>
      <c r="BM412" s="668"/>
      <c r="BN412" s="668"/>
      <c r="BO412" s="668"/>
      <c r="BP412" s="668"/>
      <c r="BQ412" s="668"/>
    </row>
    <row r="413" spans="1:69">
      <c r="A413" s="668"/>
      <c r="B413" s="668"/>
      <c r="C413" s="668"/>
      <c r="D413" s="668"/>
      <c r="E413" s="668"/>
      <c r="F413" s="668"/>
      <c r="G413" s="668"/>
      <c r="H413" s="668"/>
      <c r="I413" s="668"/>
      <c r="J413" s="668"/>
      <c r="K413" s="668"/>
      <c r="L413" s="668"/>
      <c r="M413" s="668"/>
      <c r="N413" s="668"/>
      <c r="O413" s="668"/>
      <c r="P413" s="668"/>
      <c r="Q413" s="668"/>
      <c r="R413" s="668"/>
      <c r="T413" s="668"/>
      <c r="U413" s="668"/>
      <c r="AZ413" s="668"/>
      <c r="BA413" s="668"/>
      <c r="BB413" s="668"/>
      <c r="BC413" s="668"/>
      <c r="BD413" s="668"/>
      <c r="BE413" s="668"/>
      <c r="BF413" s="668"/>
      <c r="BG413" s="668"/>
      <c r="BH413" s="668"/>
      <c r="BI413" s="668"/>
      <c r="BJ413" s="668"/>
      <c r="BK413" s="668"/>
      <c r="BL413" s="668"/>
      <c r="BM413" s="668"/>
      <c r="BN413" s="668"/>
      <c r="BO413" s="668"/>
      <c r="BP413" s="668"/>
      <c r="BQ413" s="668"/>
    </row>
    <row r="414" spans="1:69">
      <c r="A414" s="668"/>
      <c r="B414" s="668"/>
      <c r="C414" s="668"/>
      <c r="D414" s="668"/>
      <c r="E414" s="668"/>
      <c r="F414" s="668"/>
      <c r="G414" s="668"/>
      <c r="H414" s="668"/>
      <c r="I414" s="668"/>
      <c r="J414" s="668"/>
      <c r="K414" s="668"/>
      <c r="L414" s="668"/>
      <c r="M414" s="668"/>
      <c r="N414" s="668"/>
      <c r="O414" s="668"/>
      <c r="P414" s="668"/>
      <c r="Q414" s="668"/>
      <c r="R414" s="668"/>
      <c r="T414" s="668"/>
      <c r="U414" s="668"/>
      <c r="AZ414" s="668"/>
      <c r="BA414" s="668"/>
      <c r="BB414" s="668"/>
      <c r="BC414" s="668"/>
      <c r="BD414" s="668"/>
      <c r="BE414" s="668"/>
      <c r="BF414" s="668"/>
      <c r="BG414" s="668"/>
      <c r="BH414" s="668"/>
      <c r="BI414" s="668"/>
      <c r="BJ414" s="668"/>
      <c r="BK414" s="668"/>
      <c r="BL414" s="668"/>
      <c r="BM414" s="668"/>
      <c r="BN414" s="668"/>
      <c r="BO414" s="668"/>
      <c r="BP414" s="668"/>
      <c r="BQ414" s="668"/>
    </row>
    <row r="415" spans="1:69">
      <c r="A415" s="668"/>
      <c r="B415" s="668"/>
      <c r="C415" s="668"/>
      <c r="D415" s="668"/>
      <c r="E415" s="668"/>
      <c r="F415" s="668"/>
      <c r="G415" s="668"/>
      <c r="H415" s="668"/>
      <c r="I415" s="668"/>
      <c r="J415" s="668"/>
      <c r="K415" s="668"/>
      <c r="L415" s="668"/>
      <c r="M415" s="668"/>
      <c r="N415" s="668"/>
      <c r="O415" s="668"/>
      <c r="P415" s="668"/>
      <c r="Q415" s="668"/>
      <c r="R415" s="668"/>
      <c r="T415" s="668"/>
      <c r="U415" s="668"/>
      <c r="AZ415" s="668"/>
      <c r="BA415" s="668"/>
      <c r="BB415" s="668"/>
      <c r="BC415" s="668"/>
      <c r="BD415" s="668"/>
      <c r="BE415" s="668"/>
      <c r="BF415" s="668"/>
      <c r="BG415" s="668"/>
      <c r="BH415" s="668"/>
      <c r="BI415" s="668"/>
      <c r="BJ415" s="668"/>
      <c r="BK415" s="668"/>
      <c r="BL415" s="668"/>
      <c r="BM415" s="668"/>
      <c r="BN415" s="668"/>
      <c r="BO415" s="668"/>
      <c r="BP415" s="668"/>
      <c r="BQ415" s="668"/>
    </row>
    <row r="416" spans="1:69">
      <c r="A416" s="668"/>
      <c r="B416" s="668"/>
      <c r="C416" s="668"/>
      <c r="D416" s="668"/>
      <c r="E416" s="668"/>
      <c r="F416" s="668"/>
      <c r="G416" s="668"/>
      <c r="H416" s="668"/>
      <c r="I416" s="668"/>
      <c r="J416" s="668"/>
      <c r="K416" s="668"/>
      <c r="L416" s="668"/>
      <c r="M416" s="668"/>
      <c r="N416" s="668"/>
      <c r="O416" s="668"/>
      <c r="P416" s="668"/>
      <c r="Q416" s="668"/>
      <c r="R416" s="668"/>
      <c r="T416" s="668"/>
      <c r="U416" s="668"/>
      <c r="AZ416" s="668"/>
      <c r="BA416" s="668"/>
      <c r="BB416" s="668"/>
      <c r="BC416" s="668"/>
      <c r="BD416" s="668"/>
      <c r="BE416" s="668"/>
      <c r="BF416" s="668"/>
      <c r="BG416" s="668"/>
      <c r="BH416" s="668"/>
      <c r="BI416" s="668"/>
      <c r="BJ416" s="668"/>
      <c r="BK416" s="668"/>
      <c r="BL416" s="668"/>
      <c r="BM416" s="668"/>
      <c r="BN416" s="668"/>
      <c r="BO416" s="668"/>
      <c r="BP416" s="668"/>
      <c r="BQ416" s="668"/>
    </row>
    <row r="417" spans="1:69">
      <c r="A417" s="668"/>
      <c r="B417" s="668"/>
      <c r="C417" s="668"/>
      <c r="D417" s="668"/>
      <c r="E417" s="668"/>
      <c r="F417" s="668"/>
      <c r="G417" s="668"/>
      <c r="H417" s="668"/>
      <c r="I417" s="668"/>
      <c r="J417" s="668"/>
      <c r="K417" s="668"/>
      <c r="L417" s="668"/>
      <c r="M417" s="668"/>
      <c r="N417" s="668"/>
      <c r="O417" s="668"/>
      <c r="P417" s="668"/>
      <c r="R417" s="668"/>
      <c r="U417" s="668"/>
      <c r="BB417" s="668"/>
      <c r="BC417" s="668"/>
      <c r="BD417" s="668"/>
      <c r="BE417" s="668"/>
      <c r="BF417" s="668"/>
      <c r="BG417" s="668"/>
      <c r="BH417" s="668"/>
      <c r="BI417" s="668"/>
      <c r="BJ417" s="668"/>
      <c r="BK417" s="668"/>
      <c r="BL417" s="668"/>
      <c r="BM417" s="668"/>
      <c r="BN417" s="668"/>
      <c r="BO417" s="668"/>
      <c r="BP417" s="668"/>
      <c r="BQ417" s="668"/>
    </row>
    <row r="418" spans="1:69">
      <c r="A418" s="668"/>
      <c r="B418" s="668"/>
      <c r="C418" s="668"/>
      <c r="D418" s="668"/>
      <c r="E418" s="668"/>
      <c r="F418" s="668"/>
      <c r="G418" s="668"/>
      <c r="H418" s="668"/>
      <c r="I418" s="668"/>
      <c r="J418" s="668"/>
      <c r="K418" s="668"/>
      <c r="L418" s="668"/>
      <c r="M418" s="668"/>
      <c r="N418" s="668"/>
      <c r="O418" s="668"/>
      <c r="P418" s="668"/>
      <c r="Q418" s="668"/>
      <c r="R418" s="668"/>
      <c r="T418" s="668"/>
      <c r="U418" s="668"/>
      <c r="AZ418" s="668"/>
      <c r="BA418" s="668"/>
      <c r="BB418" s="668"/>
      <c r="BC418" s="668"/>
      <c r="BD418" s="668"/>
      <c r="BE418" s="668"/>
      <c r="BF418" s="668"/>
      <c r="BG418" s="668"/>
      <c r="BH418" s="668"/>
      <c r="BI418" s="668"/>
      <c r="BJ418" s="668"/>
      <c r="BK418" s="668"/>
      <c r="BL418" s="668"/>
      <c r="BM418" s="668"/>
      <c r="BN418" s="668"/>
      <c r="BO418" s="668"/>
      <c r="BP418" s="668"/>
      <c r="BQ418" s="668"/>
    </row>
    <row r="419" spans="1:69">
      <c r="A419" s="668"/>
      <c r="B419" s="668"/>
      <c r="C419" s="668"/>
      <c r="D419" s="668"/>
      <c r="E419" s="668"/>
      <c r="F419" s="668"/>
      <c r="G419" s="668"/>
      <c r="H419" s="668"/>
      <c r="I419" s="668"/>
      <c r="J419" s="668"/>
      <c r="K419" s="668"/>
      <c r="L419" s="668"/>
      <c r="M419" s="668"/>
      <c r="N419" s="668"/>
      <c r="O419" s="668"/>
      <c r="P419" s="668"/>
      <c r="Q419" s="668"/>
      <c r="R419" s="668"/>
      <c r="T419" s="668"/>
      <c r="U419" s="668"/>
      <c r="AZ419" s="668"/>
      <c r="BA419" s="668"/>
      <c r="BB419" s="668"/>
      <c r="BC419" s="668"/>
      <c r="BD419" s="668"/>
      <c r="BE419" s="668"/>
      <c r="BF419" s="668"/>
      <c r="BG419" s="668"/>
      <c r="BH419" s="668"/>
      <c r="BI419" s="668"/>
      <c r="BJ419" s="668"/>
      <c r="BK419" s="668"/>
      <c r="BL419" s="668"/>
      <c r="BM419" s="668"/>
      <c r="BN419" s="668"/>
      <c r="BO419" s="668"/>
      <c r="BP419" s="668"/>
      <c r="BQ419" s="668"/>
    </row>
    <row r="420" spans="1:69">
      <c r="A420" s="668"/>
      <c r="B420" s="668"/>
      <c r="C420" s="668"/>
      <c r="D420" s="668"/>
      <c r="E420" s="668"/>
      <c r="F420" s="668"/>
      <c r="G420" s="668"/>
      <c r="H420" s="668"/>
      <c r="I420" s="668"/>
      <c r="J420" s="668"/>
      <c r="K420" s="668"/>
      <c r="L420" s="668"/>
      <c r="M420" s="668"/>
      <c r="N420" s="668"/>
      <c r="O420" s="668"/>
      <c r="P420" s="668"/>
      <c r="Q420" s="668"/>
      <c r="R420" s="668"/>
      <c r="T420" s="668"/>
      <c r="U420" s="668"/>
      <c r="AZ420" s="668"/>
      <c r="BA420" s="668"/>
      <c r="BB420" s="668"/>
      <c r="BC420" s="668"/>
      <c r="BD420" s="668"/>
      <c r="BE420" s="668"/>
      <c r="BF420" s="668"/>
      <c r="BG420" s="668"/>
      <c r="BH420" s="668"/>
      <c r="BI420" s="668"/>
      <c r="BJ420" s="668"/>
      <c r="BK420" s="668"/>
      <c r="BL420" s="668"/>
      <c r="BM420" s="668"/>
      <c r="BN420" s="668"/>
      <c r="BO420" s="668"/>
      <c r="BP420" s="668"/>
      <c r="BQ420" s="668"/>
    </row>
    <row r="421" spans="1:69">
      <c r="A421" s="668"/>
      <c r="B421" s="668"/>
      <c r="C421" s="668"/>
      <c r="D421" s="668"/>
      <c r="E421" s="668"/>
      <c r="F421" s="668"/>
      <c r="G421" s="668"/>
      <c r="H421" s="668"/>
      <c r="I421" s="668"/>
      <c r="J421" s="668"/>
      <c r="K421" s="668"/>
      <c r="L421" s="668"/>
      <c r="M421" s="668"/>
      <c r="N421" s="668"/>
      <c r="O421" s="668"/>
      <c r="P421" s="668"/>
      <c r="Q421" s="668"/>
      <c r="R421" s="668"/>
      <c r="T421" s="668"/>
      <c r="U421" s="668"/>
      <c r="AZ421" s="668"/>
      <c r="BA421" s="668"/>
      <c r="BB421" s="668"/>
      <c r="BC421" s="668"/>
      <c r="BD421" s="668"/>
      <c r="BE421" s="668"/>
      <c r="BF421" s="668"/>
      <c r="BG421" s="668"/>
      <c r="BH421" s="668"/>
      <c r="BI421" s="668"/>
      <c r="BJ421" s="668"/>
      <c r="BK421" s="668"/>
      <c r="BL421" s="668"/>
      <c r="BM421" s="668"/>
      <c r="BN421" s="668"/>
      <c r="BO421" s="668"/>
      <c r="BP421" s="668"/>
      <c r="BQ421" s="668"/>
    </row>
    <row r="422" spans="1:69">
      <c r="A422" s="668"/>
      <c r="B422" s="668"/>
      <c r="C422" s="668"/>
      <c r="D422" s="668"/>
      <c r="E422" s="668"/>
      <c r="F422" s="668"/>
      <c r="G422" s="668"/>
      <c r="H422" s="668"/>
      <c r="I422" s="668"/>
      <c r="J422" s="668"/>
      <c r="K422" s="668"/>
      <c r="L422" s="668"/>
      <c r="M422" s="668"/>
      <c r="N422" s="668"/>
      <c r="O422" s="668"/>
      <c r="P422" s="668"/>
      <c r="Q422" s="668"/>
      <c r="R422" s="668"/>
      <c r="T422" s="668"/>
      <c r="U422" s="668"/>
      <c r="AZ422" s="668"/>
      <c r="BA422" s="668"/>
      <c r="BB422" s="668"/>
      <c r="BC422" s="668"/>
      <c r="BD422" s="668"/>
      <c r="BE422" s="668"/>
      <c r="BF422" s="668"/>
      <c r="BG422" s="668"/>
      <c r="BH422" s="668"/>
      <c r="BI422" s="668"/>
      <c r="BJ422" s="668"/>
      <c r="BK422" s="668"/>
      <c r="BL422" s="668"/>
      <c r="BM422" s="668"/>
      <c r="BN422" s="668"/>
      <c r="BO422" s="668"/>
      <c r="BP422" s="668"/>
      <c r="BQ422" s="668"/>
    </row>
    <row r="423" spans="1:69">
      <c r="A423" s="668"/>
      <c r="B423" s="668"/>
      <c r="C423" s="668"/>
      <c r="D423" s="668"/>
      <c r="E423" s="668"/>
      <c r="F423" s="668"/>
      <c r="G423" s="668"/>
      <c r="H423" s="668"/>
      <c r="I423" s="668"/>
      <c r="J423" s="668"/>
      <c r="K423" s="668"/>
      <c r="L423" s="668"/>
      <c r="M423" s="668"/>
      <c r="N423" s="668"/>
      <c r="O423" s="668"/>
      <c r="P423" s="668"/>
      <c r="Q423" s="668"/>
      <c r="R423" s="668"/>
      <c r="T423" s="668"/>
      <c r="U423" s="668"/>
      <c r="AZ423" s="668"/>
      <c r="BA423" s="668"/>
      <c r="BB423" s="668"/>
      <c r="BC423" s="668"/>
      <c r="BD423" s="668"/>
      <c r="BE423" s="668"/>
      <c r="BF423" s="668"/>
      <c r="BG423" s="668"/>
      <c r="BH423" s="668"/>
      <c r="BI423" s="668"/>
      <c r="BJ423" s="668"/>
      <c r="BK423" s="668"/>
      <c r="BL423" s="668"/>
      <c r="BM423" s="668"/>
      <c r="BN423" s="668"/>
      <c r="BO423" s="668"/>
      <c r="BP423" s="668"/>
      <c r="BQ423" s="668"/>
    </row>
    <row r="424" spans="1:69">
      <c r="A424" s="668"/>
      <c r="B424" s="668"/>
      <c r="C424" s="668"/>
      <c r="D424" s="668"/>
      <c r="E424" s="668"/>
      <c r="F424" s="668"/>
      <c r="G424" s="668"/>
      <c r="H424" s="668"/>
      <c r="I424" s="668"/>
      <c r="J424" s="668"/>
      <c r="K424" s="668"/>
      <c r="L424" s="668"/>
      <c r="M424" s="668"/>
      <c r="N424" s="668"/>
      <c r="O424" s="668"/>
      <c r="P424" s="668"/>
      <c r="Q424" s="668"/>
      <c r="R424" s="668"/>
      <c r="T424" s="668"/>
      <c r="U424" s="668"/>
      <c r="AZ424" s="668"/>
      <c r="BA424" s="668"/>
      <c r="BB424" s="668"/>
      <c r="BC424" s="668"/>
      <c r="BD424" s="668"/>
      <c r="BE424" s="668"/>
      <c r="BF424" s="668"/>
      <c r="BG424" s="668"/>
      <c r="BH424" s="668"/>
      <c r="BI424" s="668"/>
      <c r="BJ424" s="668"/>
      <c r="BK424" s="668"/>
      <c r="BL424" s="668"/>
      <c r="BM424" s="668"/>
      <c r="BN424" s="668"/>
      <c r="BO424" s="668"/>
      <c r="BP424" s="668"/>
      <c r="BQ424" s="668"/>
    </row>
    <row r="425" spans="1:69">
      <c r="A425" s="668"/>
      <c r="B425" s="668"/>
      <c r="C425" s="668"/>
      <c r="D425" s="668"/>
      <c r="E425" s="668"/>
      <c r="F425" s="668"/>
      <c r="G425" s="668"/>
      <c r="H425" s="668"/>
      <c r="I425" s="668"/>
      <c r="J425" s="668"/>
      <c r="K425" s="668"/>
      <c r="L425" s="668"/>
      <c r="M425" s="668"/>
      <c r="N425" s="668"/>
      <c r="O425" s="668"/>
      <c r="P425" s="668"/>
      <c r="Q425" s="668"/>
      <c r="R425" s="668"/>
      <c r="T425" s="668"/>
      <c r="U425" s="668"/>
      <c r="AZ425" s="668"/>
      <c r="BA425" s="668"/>
      <c r="BB425" s="668"/>
      <c r="BC425" s="668"/>
      <c r="BD425" s="668"/>
      <c r="BE425" s="668"/>
      <c r="BF425" s="668"/>
      <c r="BG425" s="668"/>
      <c r="BH425" s="668"/>
      <c r="BI425" s="668"/>
      <c r="BJ425" s="668"/>
      <c r="BK425" s="668"/>
      <c r="BL425" s="668"/>
      <c r="BM425" s="668"/>
      <c r="BN425" s="668"/>
      <c r="BO425" s="668"/>
      <c r="BP425" s="668"/>
      <c r="BQ425" s="668"/>
    </row>
    <row r="426" spans="1:69">
      <c r="A426" s="668"/>
      <c r="B426" s="668"/>
      <c r="C426" s="668"/>
      <c r="D426" s="668"/>
      <c r="E426" s="668"/>
      <c r="F426" s="668"/>
      <c r="G426" s="668"/>
      <c r="H426" s="668"/>
      <c r="I426" s="668"/>
      <c r="J426" s="668"/>
      <c r="K426" s="668"/>
      <c r="L426" s="668"/>
      <c r="M426" s="668"/>
      <c r="N426" s="668"/>
      <c r="O426" s="668"/>
      <c r="P426" s="668"/>
      <c r="Q426" s="668"/>
      <c r="R426" s="668"/>
      <c r="T426" s="668"/>
      <c r="U426" s="668"/>
      <c r="AZ426" s="668"/>
      <c r="BA426" s="668"/>
      <c r="BB426" s="668"/>
      <c r="BC426" s="668"/>
      <c r="BD426" s="668"/>
      <c r="BE426" s="668"/>
      <c r="BF426" s="668"/>
      <c r="BG426" s="668"/>
      <c r="BH426" s="668"/>
      <c r="BI426" s="668"/>
      <c r="BJ426" s="668"/>
      <c r="BK426" s="668"/>
      <c r="BL426" s="668"/>
      <c r="BM426" s="668"/>
      <c r="BN426" s="668"/>
      <c r="BO426" s="668"/>
      <c r="BP426" s="668"/>
      <c r="BQ426" s="668"/>
    </row>
    <row r="427" spans="1:69">
      <c r="A427" s="668"/>
      <c r="B427" s="668"/>
      <c r="C427" s="668"/>
      <c r="D427" s="668"/>
      <c r="E427" s="668"/>
      <c r="F427" s="668"/>
      <c r="G427" s="668"/>
      <c r="H427" s="668"/>
      <c r="I427" s="668"/>
      <c r="J427" s="668"/>
      <c r="K427" s="668"/>
      <c r="L427" s="668"/>
      <c r="M427" s="668"/>
      <c r="N427" s="668"/>
      <c r="O427" s="668"/>
      <c r="P427" s="668"/>
      <c r="Q427" s="668"/>
      <c r="R427" s="668"/>
      <c r="T427" s="668"/>
      <c r="U427" s="668"/>
      <c r="AZ427" s="668"/>
      <c r="BA427" s="668"/>
      <c r="BB427" s="668"/>
      <c r="BC427" s="668"/>
      <c r="BD427" s="668"/>
      <c r="BE427" s="668"/>
      <c r="BF427" s="668"/>
      <c r="BG427" s="668"/>
      <c r="BH427" s="668"/>
      <c r="BI427" s="668"/>
      <c r="BJ427" s="668"/>
      <c r="BK427" s="668"/>
      <c r="BL427" s="668"/>
      <c r="BM427" s="668"/>
      <c r="BN427" s="668"/>
      <c r="BO427" s="668"/>
      <c r="BP427" s="668"/>
      <c r="BQ427" s="668"/>
    </row>
    <row r="428" spans="1:69">
      <c r="A428" s="668"/>
      <c r="B428" s="668"/>
      <c r="C428" s="668"/>
      <c r="D428" s="668"/>
      <c r="E428" s="668"/>
      <c r="F428" s="668"/>
      <c r="G428" s="668"/>
      <c r="H428" s="668"/>
      <c r="I428" s="668"/>
      <c r="J428" s="668"/>
      <c r="K428" s="668"/>
      <c r="L428" s="668"/>
      <c r="M428" s="668"/>
      <c r="N428" s="668"/>
      <c r="O428" s="668"/>
      <c r="P428" s="668"/>
      <c r="Q428" s="668"/>
      <c r="R428" s="668"/>
      <c r="T428" s="668"/>
      <c r="U428" s="668"/>
      <c r="AZ428" s="668"/>
      <c r="BA428" s="668"/>
      <c r="BB428" s="668"/>
      <c r="BC428" s="668"/>
      <c r="BD428" s="668"/>
      <c r="BE428" s="668"/>
      <c r="BF428" s="668"/>
      <c r="BG428" s="668"/>
      <c r="BH428" s="668"/>
      <c r="BI428" s="668"/>
      <c r="BJ428" s="668"/>
      <c r="BK428" s="668"/>
      <c r="BL428" s="668"/>
      <c r="BM428" s="668"/>
      <c r="BN428" s="668"/>
      <c r="BO428" s="668"/>
      <c r="BP428" s="668"/>
      <c r="BQ428" s="668"/>
    </row>
    <row r="429" spans="1:69">
      <c r="A429" s="668"/>
      <c r="B429" s="668"/>
      <c r="C429" s="668"/>
      <c r="D429" s="668"/>
      <c r="E429" s="668"/>
      <c r="F429" s="668"/>
      <c r="G429" s="668"/>
      <c r="H429" s="668"/>
      <c r="I429" s="668"/>
      <c r="J429" s="668"/>
      <c r="K429" s="668"/>
      <c r="L429" s="668"/>
      <c r="M429" s="668"/>
      <c r="N429" s="668"/>
      <c r="O429" s="668"/>
      <c r="P429" s="668"/>
      <c r="Q429" s="668"/>
      <c r="R429" s="668"/>
      <c r="T429" s="668"/>
      <c r="U429" s="668"/>
      <c r="AZ429" s="668"/>
      <c r="BA429" s="668"/>
      <c r="BB429" s="668"/>
      <c r="BC429" s="668"/>
      <c r="BD429" s="668"/>
      <c r="BE429" s="668"/>
      <c r="BF429" s="668"/>
      <c r="BG429" s="668"/>
      <c r="BH429" s="668"/>
      <c r="BI429" s="668"/>
      <c r="BJ429" s="668"/>
      <c r="BK429" s="668"/>
      <c r="BL429" s="668"/>
      <c r="BM429" s="668"/>
      <c r="BN429" s="668"/>
      <c r="BO429" s="668"/>
      <c r="BP429" s="668"/>
      <c r="BQ429" s="668"/>
    </row>
    <row r="430" spans="1:69">
      <c r="A430" s="668"/>
      <c r="B430" s="668"/>
      <c r="C430" s="668"/>
      <c r="D430" s="668"/>
      <c r="E430" s="668"/>
      <c r="F430" s="668"/>
      <c r="G430" s="668"/>
      <c r="H430" s="668"/>
      <c r="I430" s="668"/>
      <c r="J430" s="668"/>
      <c r="K430" s="668"/>
      <c r="L430" s="668"/>
      <c r="M430" s="668"/>
      <c r="N430" s="668"/>
      <c r="O430" s="668"/>
      <c r="P430" s="668"/>
      <c r="Q430" s="668"/>
      <c r="R430" s="668"/>
      <c r="T430" s="668"/>
      <c r="U430" s="668"/>
      <c r="AZ430" s="668"/>
      <c r="BA430" s="668"/>
      <c r="BB430" s="668"/>
      <c r="BK430" s="668"/>
      <c r="BL430" s="668"/>
      <c r="BM430" s="668"/>
      <c r="BN430" s="668"/>
      <c r="BO430" s="668"/>
      <c r="BP430" s="668"/>
      <c r="BQ430" s="668"/>
    </row>
    <row r="431" spans="1:69">
      <c r="A431" s="668"/>
      <c r="B431" s="668"/>
      <c r="C431" s="668"/>
      <c r="D431" s="668"/>
      <c r="E431" s="668"/>
      <c r="F431" s="668"/>
      <c r="G431" s="668"/>
      <c r="H431" s="668"/>
      <c r="I431" s="668"/>
      <c r="J431" s="668"/>
      <c r="K431" s="668"/>
      <c r="L431" s="668"/>
      <c r="M431" s="668"/>
      <c r="N431" s="668"/>
      <c r="O431" s="668"/>
      <c r="P431" s="668"/>
      <c r="Q431" s="668"/>
      <c r="R431" s="668"/>
      <c r="T431" s="668"/>
      <c r="U431" s="668"/>
      <c r="AZ431" s="668"/>
      <c r="BA431" s="668"/>
      <c r="BB431" s="668"/>
      <c r="BC431" s="668"/>
      <c r="BK431" s="668"/>
      <c r="BL431" s="668"/>
      <c r="BM431" s="668"/>
      <c r="BN431" s="668"/>
      <c r="BO431" s="668"/>
      <c r="BP431" s="668"/>
      <c r="BQ431" s="668"/>
    </row>
    <row r="432" spans="1:69">
      <c r="A432" s="668"/>
      <c r="B432" s="668"/>
      <c r="C432" s="668"/>
      <c r="D432" s="668"/>
      <c r="E432" s="668"/>
      <c r="F432" s="668"/>
      <c r="G432" s="668"/>
      <c r="H432" s="668"/>
      <c r="I432" s="668"/>
      <c r="J432" s="668"/>
      <c r="K432" s="668"/>
      <c r="L432" s="668"/>
      <c r="M432" s="668"/>
      <c r="N432" s="668"/>
      <c r="O432" s="668"/>
      <c r="P432" s="668"/>
      <c r="Q432" s="668"/>
      <c r="R432" s="668"/>
      <c r="T432" s="668"/>
      <c r="U432" s="668"/>
      <c r="AZ432" s="668"/>
      <c r="BK432" s="668"/>
      <c r="BL432" s="668"/>
      <c r="BM432" s="668"/>
      <c r="BN432" s="668"/>
      <c r="BO432" s="668"/>
      <c r="BP432" s="668"/>
      <c r="BQ432" s="668"/>
    </row>
    <row r="433" spans="1:69">
      <c r="A433" s="668"/>
      <c r="B433" s="668"/>
      <c r="C433" s="668"/>
      <c r="D433" s="668"/>
      <c r="E433" s="668"/>
      <c r="F433" s="668"/>
      <c r="G433" s="668"/>
      <c r="H433" s="668"/>
      <c r="I433" s="668"/>
      <c r="J433" s="668"/>
      <c r="K433" s="668"/>
      <c r="L433" s="668"/>
      <c r="M433" s="668"/>
      <c r="N433" s="668"/>
      <c r="O433" s="668"/>
      <c r="P433" s="668"/>
      <c r="R433" s="668"/>
      <c r="U433" s="668"/>
      <c r="BK433" s="668"/>
      <c r="BL433" s="668"/>
      <c r="BM433" s="668"/>
      <c r="BN433" s="668"/>
      <c r="BO433" s="668"/>
      <c r="BP433" s="668"/>
      <c r="BQ433" s="668"/>
    </row>
    <row r="434" spans="1:69">
      <c r="A434" s="668"/>
      <c r="B434" s="668"/>
      <c r="C434" s="668"/>
      <c r="D434" s="668"/>
      <c r="E434" s="668"/>
      <c r="F434" s="668"/>
      <c r="G434" s="668"/>
      <c r="H434" s="668"/>
      <c r="I434" s="668"/>
      <c r="J434" s="668"/>
      <c r="K434" s="668"/>
      <c r="L434" s="668"/>
      <c r="M434" s="668"/>
      <c r="N434" s="668"/>
      <c r="O434" s="668"/>
      <c r="P434" s="668"/>
      <c r="Q434" s="668"/>
      <c r="R434" s="668"/>
      <c r="T434" s="668"/>
      <c r="U434" s="668"/>
      <c r="AZ434" s="668"/>
      <c r="BA434" s="668"/>
      <c r="BB434" s="668"/>
      <c r="BC434" s="668"/>
      <c r="BD434" s="668"/>
      <c r="BE434" s="668"/>
      <c r="BF434" s="668"/>
      <c r="BG434" s="668"/>
      <c r="BH434" s="668"/>
      <c r="BI434" s="668"/>
      <c r="BJ434" s="668"/>
      <c r="BK434" s="668"/>
      <c r="BL434" s="668"/>
      <c r="BM434" s="668"/>
      <c r="BN434" s="668"/>
      <c r="BO434" s="668"/>
      <c r="BP434" s="668"/>
      <c r="BQ434" s="668"/>
    </row>
    <row r="435" spans="1:69">
      <c r="A435" s="668"/>
      <c r="B435" s="668"/>
      <c r="C435" s="668"/>
      <c r="D435" s="668"/>
      <c r="E435" s="668"/>
      <c r="F435" s="668"/>
      <c r="G435" s="668"/>
      <c r="H435" s="668"/>
      <c r="I435" s="668"/>
      <c r="J435" s="668"/>
      <c r="K435" s="668"/>
      <c r="L435" s="668"/>
      <c r="M435" s="668"/>
      <c r="N435" s="668"/>
      <c r="O435" s="668"/>
      <c r="P435" s="668"/>
      <c r="R435" s="668"/>
      <c r="U435" s="668"/>
      <c r="BK435" s="668"/>
      <c r="BL435" s="668"/>
      <c r="BM435" s="668"/>
      <c r="BN435" s="668"/>
      <c r="BO435" s="668"/>
      <c r="BP435" s="668"/>
      <c r="BQ435" s="668"/>
    </row>
    <row r="436" spans="1:69">
      <c r="A436" s="668"/>
      <c r="B436" s="668"/>
      <c r="C436" s="668"/>
      <c r="D436" s="668"/>
      <c r="E436" s="668"/>
      <c r="F436" s="668"/>
      <c r="G436" s="668"/>
      <c r="H436" s="668"/>
      <c r="I436" s="668"/>
      <c r="J436" s="668"/>
      <c r="K436" s="668"/>
      <c r="L436" s="668"/>
      <c r="M436" s="668"/>
      <c r="N436" s="668"/>
      <c r="O436" s="668"/>
      <c r="P436" s="668"/>
      <c r="Q436" s="668"/>
      <c r="R436" s="668"/>
      <c r="T436" s="668"/>
      <c r="U436" s="668"/>
      <c r="AZ436" s="668"/>
      <c r="BK436" s="668"/>
      <c r="BL436" s="668"/>
      <c r="BM436" s="668"/>
      <c r="BN436" s="668"/>
      <c r="BO436" s="668"/>
      <c r="BP436" s="668"/>
      <c r="BQ436" s="668"/>
    </row>
    <row r="437" spans="1:69">
      <c r="A437" s="668"/>
      <c r="B437" s="668"/>
      <c r="C437" s="668"/>
      <c r="D437" s="668"/>
      <c r="E437" s="668"/>
      <c r="F437" s="668"/>
      <c r="G437" s="668"/>
      <c r="H437" s="668"/>
      <c r="I437" s="668"/>
      <c r="J437" s="668"/>
      <c r="K437" s="668"/>
      <c r="L437" s="668"/>
      <c r="M437" s="668"/>
      <c r="N437" s="668"/>
      <c r="O437" s="668"/>
      <c r="P437" s="668"/>
      <c r="Q437" s="668"/>
      <c r="R437" s="668"/>
      <c r="T437" s="668"/>
      <c r="U437" s="668"/>
      <c r="AZ437" s="668"/>
      <c r="BA437" s="668"/>
      <c r="BK437" s="668"/>
      <c r="BL437" s="668"/>
      <c r="BM437" s="668"/>
      <c r="BN437" s="668"/>
      <c r="BO437" s="668"/>
      <c r="BP437" s="668"/>
      <c r="BQ437" s="668"/>
    </row>
    <row r="438" spans="1:69">
      <c r="A438" s="668"/>
      <c r="B438" s="668"/>
      <c r="C438" s="668"/>
      <c r="D438" s="668"/>
      <c r="E438" s="668"/>
      <c r="F438" s="668"/>
      <c r="G438" s="668"/>
      <c r="H438" s="668"/>
      <c r="I438" s="668"/>
      <c r="J438" s="668"/>
      <c r="K438" s="668"/>
      <c r="L438" s="668"/>
      <c r="M438" s="668"/>
      <c r="N438" s="668"/>
      <c r="O438" s="668"/>
      <c r="P438" s="668"/>
      <c r="R438" s="668"/>
      <c r="U438" s="668"/>
      <c r="BK438" s="668"/>
      <c r="BL438" s="668"/>
      <c r="BM438" s="668"/>
      <c r="BN438" s="668"/>
      <c r="BO438" s="668"/>
      <c r="BP438" s="668"/>
      <c r="BQ438" s="668"/>
    </row>
    <row r="439" spans="1:69">
      <c r="A439" s="668"/>
      <c r="B439" s="668"/>
      <c r="C439" s="668"/>
      <c r="D439" s="668"/>
      <c r="E439" s="668"/>
      <c r="F439" s="668"/>
      <c r="G439" s="668"/>
      <c r="H439" s="668"/>
      <c r="I439" s="668"/>
      <c r="J439" s="668"/>
      <c r="K439" s="668"/>
      <c r="L439" s="668"/>
      <c r="M439" s="668"/>
      <c r="N439" s="668"/>
      <c r="O439" s="668"/>
      <c r="P439" s="668"/>
      <c r="Q439" s="668"/>
      <c r="R439" s="668"/>
      <c r="T439" s="668"/>
      <c r="U439" s="668"/>
      <c r="AZ439" s="668"/>
      <c r="BK439" s="668"/>
      <c r="BL439" s="668"/>
      <c r="BM439" s="668"/>
      <c r="BN439" s="668"/>
      <c r="BO439" s="668"/>
      <c r="BP439" s="668"/>
      <c r="BQ439" s="668"/>
    </row>
    <row r="440" spans="1:69">
      <c r="A440" s="668"/>
      <c r="B440" s="668"/>
      <c r="C440" s="668"/>
      <c r="D440" s="668"/>
      <c r="E440" s="668"/>
      <c r="F440" s="668"/>
      <c r="G440" s="668"/>
      <c r="H440" s="668"/>
      <c r="I440" s="668"/>
      <c r="J440" s="668"/>
      <c r="K440" s="668"/>
      <c r="L440" s="668"/>
      <c r="M440" s="668"/>
      <c r="N440" s="668"/>
      <c r="O440" s="668"/>
      <c r="P440" s="668"/>
      <c r="Q440" s="668"/>
      <c r="R440" s="668"/>
      <c r="T440" s="668"/>
      <c r="U440" s="668"/>
      <c r="AZ440" s="668"/>
      <c r="BA440" s="668"/>
      <c r="BB440" s="668"/>
      <c r="BC440" s="668"/>
      <c r="BD440" s="668"/>
      <c r="BE440" s="668"/>
      <c r="BF440" s="668"/>
      <c r="BG440" s="668"/>
      <c r="BH440" s="668"/>
      <c r="BI440" s="668"/>
      <c r="BJ440" s="668"/>
      <c r="BK440" s="668"/>
      <c r="BL440" s="668"/>
      <c r="BM440" s="668"/>
      <c r="BN440" s="668"/>
      <c r="BO440" s="668"/>
      <c r="BP440" s="668"/>
      <c r="BQ440" s="668"/>
    </row>
    <row r="441" spans="1:69">
      <c r="A441" s="668"/>
      <c r="B441" s="668"/>
      <c r="C441" s="668"/>
      <c r="D441" s="668"/>
      <c r="E441" s="668"/>
      <c r="F441" s="668"/>
      <c r="G441" s="668"/>
      <c r="H441" s="668"/>
      <c r="I441" s="668"/>
      <c r="J441" s="668"/>
      <c r="K441" s="668"/>
      <c r="L441" s="668"/>
      <c r="M441" s="668"/>
      <c r="N441" s="668"/>
      <c r="O441" s="668"/>
      <c r="P441" s="668"/>
      <c r="R441" s="668"/>
      <c r="U441" s="668"/>
      <c r="BK441" s="668"/>
      <c r="BL441" s="668"/>
      <c r="BM441" s="668"/>
      <c r="BN441" s="668"/>
      <c r="BO441" s="668"/>
      <c r="BP441" s="668"/>
      <c r="BQ441" s="668"/>
    </row>
    <row r="442" spans="1:69">
      <c r="A442" s="668"/>
      <c r="B442" s="668"/>
      <c r="C442" s="668"/>
      <c r="D442" s="668"/>
      <c r="E442" s="668"/>
      <c r="F442" s="668"/>
      <c r="G442" s="668"/>
      <c r="H442" s="668"/>
      <c r="I442" s="668"/>
      <c r="J442" s="668"/>
      <c r="K442" s="668"/>
      <c r="L442" s="668"/>
      <c r="M442" s="668"/>
      <c r="N442" s="668"/>
      <c r="O442" s="668"/>
      <c r="P442" s="668"/>
      <c r="R442" s="668"/>
      <c r="U442" s="668"/>
      <c r="BK442" s="668"/>
      <c r="BL442" s="668"/>
      <c r="BM442" s="668"/>
      <c r="BN442" s="668"/>
      <c r="BO442" s="668"/>
      <c r="BP442" s="668"/>
      <c r="BQ442" s="668"/>
    </row>
    <row r="443" spans="1:69">
      <c r="A443" s="668"/>
      <c r="B443" s="668"/>
      <c r="C443" s="668"/>
      <c r="D443" s="668"/>
      <c r="E443" s="668"/>
      <c r="F443" s="668"/>
      <c r="G443" s="668"/>
      <c r="H443" s="668"/>
      <c r="I443" s="668"/>
      <c r="J443" s="668"/>
      <c r="K443" s="668"/>
      <c r="L443" s="668"/>
      <c r="M443" s="668"/>
      <c r="N443" s="668"/>
      <c r="O443" s="668"/>
      <c r="P443" s="668"/>
      <c r="R443" s="668"/>
      <c r="U443" s="668"/>
      <c r="BK443" s="668"/>
      <c r="BL443" s="668"/>
      <c r="BM443" s="668"/>
      <c r="BN443" s="668"/>
      <c r="BO443" s="668"/>
      <c r="BP443" s="668"/>
      <c r="BQ443" s="668"/>
    </row>
    <row r="444" spans="1:69">
      <c r="A444" s="668"/>
      <c r="B444" s="668"/>
      <c r="C444" s="668"/>
      <c r="D444" s="668"/>
      <c r="E444" s="668"/>
      <c r="F444" s="668"/>
      <c r="G444" s="668"/>
      <c r="H444" s="668"/>
      <c r="I444" s="668"/>
      <c r="J444" s="668"/>
      <c r="K444" s="668"/>
      <c r="L444" s="668"/>
      <c r="M444" s="668"/>
      <c r="N444" s="668"/>
      <c r="O444" s="668"/>
      <c r="P444" s="668"/>
      <c r="Q444" s="668"/>
      <c r="R444" s="668"/>
      <c r="T444" s="668"/>
      <c r="U444" s="668"/>
      <c r="AZ444" s="668"/>
      <c r="BA444" s="668"/>
      <c r="BB444" s="668"/>
      <c r="BC444" s="668"/>
      <c r="BD444" s="668"/>
      <c r="BE444" s="668"/>
      <c r="BF444" s="668"/>
      <c r="BG444" s="668"/>
      <c r="BH444" s="668"/>
      <c r="BI444" s="668"/>
      <c r="BJ444" s="668"/>
      <c r="BK444" s="668"/>
      <c r="BL444" s="668"/>
      <c r="BM444" s="668"/>
      <c r="BN444" s="668"/>
      <c r="BO444" s="668"/>
      <c r="BP444" s="668"/>
      <c r="BQ444" s="668"/>
    </row>
    <row r="445" spans="1:69">
      <c r="A445" s="668"/>
      <c r="B445" s="668"/>
      <c r="C445" s="668"/>
      <c r="D445" s="668"/>
      <c r="E445" s="668"/>
      <c r="F445" s="668"/>
      <c r="G445" s="668"/>
      <c r="H445" s="668"/>
      <c r="I445" s="668"/>
      <c r="J445" s="668"/>
      <c r="K445" s="668"/>
      <c r="L445" s="668"/>
      <c r="M445" s="668"/>
      <c r="N445" s="668"/>
      <c r="O445" s="668"/>
      <c r="P445" s="668"/>
      <c r="Q445" s="668"/>
      <c r="R445" s="668"/>
      <c r="T445" s="668"/>
      <c r="U445" s="668"/>
      <c r="AZ445" s="668"/>
      <c r="BA445" s="668"/>
      <c r="BB445" s="668"/>
      <c r="BC445" s="668"/>
      <c r="BD445" s="668"/>
      <c r="BE445" s="668"/>
      <c r="BF445" s="668"/>
      <c r="BG445" s="668"/>
      <c r="BH445" s="668"/>
      <c r="BI445" s="668"/>
      <c r="BK445" s="668"/>
      <c r="BL445" s="668"/>
      <c r="BM445" s="668"/>
      <c r="BN445" s="668"/>
      <c r="BO445" s="668"/>
      <c r="BP445" s="668"/>
      <c r="BQ445" s="668"/>
    </row>
    <row r="446" spans="1:69">
      <c r="A446" s="668"/>
      <c r="B446" s="668"/>
      <c r="C446" s="668"/>
      <c r="D446" s="668"/>
      <c r="E446" s="668"/>
      <c r="F446" s="668"/>
      <c r="G446" s="668"/>
      <c r="H446" s="668"/>
      <c r="I446" s="668"/>
      <c r="J446" s="668"/>
      <c r="K446" s="668"/>
      <c r="L446" s="668"/>
      <c r="M446" s="668"/>
      <c r="N446" s="668"/>
      <c r="O446" s="668"/>
      <c r="P446" s="668"/>
      <c r="Q446" s="668"/>
      <c r="R446" s="668"/>
      <c r="T446" s="668"/>
      <c r="U446" s="668"/>
      <c r="AZ446" s="668"/>
      <c r="BA446" s="668"/>
      <c r="BB446" s="668"/>
      <c r="BC446" s="668"/>
      <c r="BD446" s="668"/>
      <c r="BE446" s="668"/>
      <c r="BF446" s="668"/>
      <c r="BG446" s="668"/>
      <c r="BH446" s="668"/>
      <c r="BI446" s="668"/>
      <c r="BJ446" s="668"/>
      <c r="BK446" s="668"/>
      <c r="BL446" s="668"/>
      <c r="BM446" s="668"/>
      <c r="BN446" s="668"/>
      <c r="BO446" s="668"/>
      <c r="BP446" s="668"/>
      <c r="BQ446" s="668"/>
    </row>
    <row r="447" spans="1:69">
      <c r="A447" s="668"/>
      <c r="B447" s="668"/>
      <c r="C447" s="668"/>
      <c r="D447" s="668"/>
      <c r="E447" s="668"/>
      <c r="F447" s="668"/>
      <c r="G447" s="668"/>
      <c r="H447" s="668"/>
      <c r="I447" s="668"/>
      <c r="J447" s="668"/>
      <c r="K447" s="668"/>
      <c r="L447" s="668"/>
      <c r="M447" s="668"/>
      <c r="N447" s="668"/>
      <c r="O447" s="668"/>
      <c r="P447" s="668"/>
      <c r="Q447" s="668"/>
      <c r="R447" s="668"/>
      <c r="T447" s="668"/>
      <c r="U447" s="668"/>
      <c r="AZ447" s="668"/>
      <c r="BA447" s="668"/>
      <c r="BB447" s="668"/>
      <c r="BC447" s="668"/>
      <c r="BD447" s="668"/>
      <c r="BE447" s="668"/>
      <c r="BF447" s="668"/>
      <c r="BG447" s="668"/>
      <c r="BH447" s="668"/>
      <c r="BI447" s="668"/>
      <c r="BJ447" s="668"/>
      <c r="BK447" s="668"/>
      <c r="BL447" s="668"/>
      <c r="BM447" s="668"/>
      <c r="BN447" s="668"/>
      <c r="BO447" s="668"/>
      <c r="BP447" s="668"/>
      <c r="BQ447" s="668"/>
    </row>
    <row r="448" spans="1:69">
      <c r="A448" s="668"/>
      <c r="B448" s="668"/>
      <c r="C448" s="668"/>
      <c r="D448" s="668"/>
      <c r="E448" s="668"/>
      <c r="F448" s="668"/>
      <c r="G448" s="668"/>
      <c r="H448" s="668"/>
      <c r="I448" s="668"/>
      <c r="J448" s="668"/>
      <c r="K448" s="668"/>
      <c r="L448" s="668"/>
      <c r="M448" s="668"/>
      <c r="N448" s="668"/>
      <c r="O448" s="668"/>
      <c r="P448" s="668"/>
      <c r="Q448" s="668"/>
      <c r="R448" s="668"/>
      <c r="T448" s="668"/>
      <c r="U448" s="668"/>
      <c r="AZ448" s="668"/>
      <c r="BA448" s="668"/>
      <c r="BB448" s="668"/>
      <c r="BC448" s="668"/>
      <c r="BD448" s="668"/>
      <c r="BE448" s="668"/>
      <c r="BF448" s="668"/>
      <c r="BG448" s="668"/>
      <c r="BH448" s="668"/>
      <c r="BI448" s="668"/>
      <c r="BJ448" s="668"/>
      <c r="BK448" s="668"/>
      <c r="BL448" s="668"/>
      <c r="BM448" s="668"/>
      <c r="BN448" s="668"/>
      <c r="BO448" s="668"/>
      <c r="BP448" s="668"/>
      <c r="BQ448" s="668"/>
    </row>
    <row r="449" spans="1:69">
      <c r="A449" s="668"/>
      <c r="B449" s="668"/>
      <c r="C449" s="668"/>
      <c r="D449" s="668"/>
      <c r="E449" s="668"/>
      <c r="F449" s="668"/>
      <c r="G449" s="668"/>
      <c r="H449" s="668"/>
      <c r="I449" s="668"/>
      <c r="J449" s="668"/>
      <c r="K449" s="668"/>
      <c r="L449" s="668"/>
      <c r="M449" s="668"/>
      <c r="N449" s="668"/>
      <c r="O449" s="668"/>
      <c r="P449" s="668"/>
      <c r="Q449" s="668"/>
      <c r="R449" s="668"/>
      <c r="T449" s="668"/>
      <c r="U449" s="668"/>
      <c r="AZ449" s="668"/>
      <c r="BA449" s="668"/>
      <c r="BB449" s="668"/>
      <c r="BC449" s="668"/>
      <c r="BD449" s="668"/>
      <c r="BE449" s="668"/>
      <c r="BF449" s="668"/>
      <c r="BG449" s="668"/>
      <c r="BH449" s="668"/>
      <c r="BI449" s="668"/>
      <c r="BJ449" s="668"/>
      <c r="BK449" s="668"/>
      <c r="BL449" s="668"/>
      <c r="BM449" s="668"/>
      <c r="BN449" s="668"/>
      <c r="BO449" s="668"/>
      <c r="BP449" s="668"/>
      <c r="BQ449" s="668"/>
    </row>
    <row r="450" spans="1:69">
      <c r="A450" s="668"/>
      <c r="B450" s="668"/>
      <c r="C450" s="668"/>
      <c r="D450" s="668"/>
      <c r="E450" s="668"/>
      <c r="F450" s="668"/>
      <c r="G450" s="668"/>
      <c r="H450" s="668"/>
      <c r="I450" s="668"/>
      <c r="J450" s="668"/>
      <c r="K450" s="668"/>
      <c r="L450" s="668"/>
      <c r="M450" s="668"/>
      <c r="N450" s="668"/>
      <c r="O450" s="668"/>
      <c r="P450" s="668"/>
      <c r="Q450" s="668"/>
      <c r="R450" s="668"/>
      <c r="T450" s="668"/>
      <c r="U450" s="668"/>
      <c r="AZ450" s="668"/>
      <c r="BA450" s="668"/>
      <c r="BB450" s="668"/>
      <c r="BC450" s="668"/>
      <c r="BD450" s="668"/>
      <c r="BE450" s="668"/>
      <c r="BF450" s="668"/>
      <c r="BG450" s="668"/>
      <c r="BH450" s="668"/>
      <c r="BI450" s="668"/>
      <c r="BJ450" s="668"/>
      <c r="BK450" s="668"/>
      <c r="BL450" s="668"/>
      <c r="BM450" s="668"/>
      <c r="BN450" s="668"/>
      <c r="BO450" s="668"/>
      <c r="BP450" s="668"/>
      <c r="BQ450" s="668"/>
    </row>
    <row r="451" spans="1:69">
      <c r="A451" s="668"/>
      <c r="B451" s="668"/>
      <c r="C451" s="668"/>
      <c r="D451" s="668"/>
      <c r="E451" s="668"/>
      <c r="F451" s="668"/>
      <c r="G451" s="668"/>
      <c r="H451" s="668"/>
      <c r="I451" s="668"/>
      <c r="J451" s="668"/>
      <c r="K451" s="668"/>
      <c r="L451" s="668"/>
      <c r="M451" s="668"/>
      <c r="N451" s="668"/>
      <c r="O451" s="668"/>
      <c r="P451" s="668"/>
      <c r="Q451" s="668"/>
      <c r="R451" s="668"/>
      <c r="T451" s="668"/>
      <c r="U451" s="668"/>
      <c r="AZ451" s="668"/>
      <c r="BA451" s="668"/>
      <c r="BB451" s="668"/>
      <c r="BC451" s="668"/>
      <c r="BD451" s="668"/>
      <c r="BE451" s="668"/>
      <c r="BF451" s="668"/>
      <c r="BG451" s="668"/>
      <c r="BH451" s="668"/>
      <c r="BK451" s="668"/>
      <c r="BL451" s="668"/>
      <c r="BM451" s="668"/>
      <c r="BN451" s="668"/>
      <c r="BO451" s="668"/>
      <c r="BP451" s="668"/>
      <c r="BQ451" s="668"/>
    </row>
    <row r="452" spans="1:69">
      <c r="A452" s="668"/>
      <c r="B452" s="668"/>
      <c r="C452" s="668"/>
      <c r="D452" s="668"/>
      <c r="E452" s="668"/>
      <c r="F452" s="668"/>
      <c r="G452" s="668"/>
      <c r="H452" s="668"/>
      <c r="I452" s="668"/>
      <c r="J452" s="668"/>
      <c r="K452" s="668"/>
      <c r="L452" s="668"/>
      <c r="M452" s="668"/>
      <c r="N452" s="668"/>
      <c r="O452" s="668"/>
      <c r="P452" s="668"/>
      <c r="Q452" s="668"/>
      <c r="R452" s="668"/>
      <c r="S452" s="668"/>
      <c r="T452" s="668"/>
      <c r="U452" s="668"/>
      <c r="AZ452" s="668"/>
      <c r="BA452" s="668"/>
      <c r="BB452" s="668"/>
      <c r="BC452" s="668"/>
      <c r="BD452" s="668"/>
      <c r="BE452" s="668"/>
      <c r="BF452" s="668"/>
      <c r="BG452" s="668"/>
      <c r="BH452" s="668"/>
      <c r="BI452" s="668"/>
      <c r="BJ452" s="668"/>
      <c r="BK452" s="668"/>
      <c r="BL452" s="668"/>
      <c r="BM452" s="668"/>
      <c r="BN452" s="668"/>
      <c r="BO452" s="668"/>
      <c r="BP452" s="668"/>
      <c r="BQ452" s="668"/>
    </row>
    <row r="453" spans="1:69">
      <c r="A453" s="668"/>
      <c r="B453" s="668"/>
      <c r="C453" s="668"/>
      <c r="D453" s="668"/>
      <c r="E453" s="668"/>
      <c r="F453" s="668"/>
      <c r="G453" s="668"/>
      <c r="H453" s="668"/>
      <c r="I453" s="668"/>
      <c r="J453" s="668"/>
      <c r="K453" s="668"/>
      <c r="L453" s="668"/>
      <c r="M453" s="668"/>
      <c r="N453" s="668"/>
      <c r="O453" s="668"/>
      <c r="P453" s="668"/>
      <c r="Q453" s="668"/>
      <c r="R453" s="668"/>
      <c r="T453" s="668"/>
      <c r="U453" s="668"/>
      <c r="AZ453" s="668"/>
      <c r="BA453" s="668"/>
      <c r="BB453" s="668"/>
      <c r="BC453" s="668"/>
      <c r="BD453" s="668"/>
      <c r="BE453" s="668"/>
      <c r="BF453" s="668"/>
      <c r="BG453" s="668"/>
      <c r="BH453" s="668"/>
      <c r="BI453" s="668"/>
      <c r="BJ453" s="668"/>
      <c r="BK453" s="668"/>
      <c r="BL453" s="668"/>
      <c r="BM453" s="668"/>
      <c r="BN453" s="668"/>
      <c r="BO453" s="668"/>
      <c r="BP453" s="668"/>
      <c r="BQ453" s="668"/>
    </row>
    <row r="454" spans="1:69">
      <c r="A454" s="668"/>
      <c r="B454" s="668"/>
      <c r="C454" s="668"/>
      <c r="D454" s="668"/>
      <c r="E454" s="668"/>
      <c r="F454" s="668"/>
      <c r="G454" s="668"/>
      <c r="H454" s="668"/>
      <c r="I454" s="668"/>
      <c r="J454" s="668"/>
      <c r="K454" s="668"/>
      <c r="L454" s="668"/>
      <c r="M454" s="668"/>
      <c r="N454" s="668"/>
      <c r="O454" s="668"/>
      <c r="P454" s="668"/>
      <c r="Q454" s="668"/>
      <c r="R454" s="668"/>
      <c r="T454" s="668"/>
      <c r="U454" s="668"/>
      <c r="AZ454" s="668"/>
      <c r="BA454" s="668"/>
      <c r="BB454" s="668"/>
      <c r="BC454" s="668"/>
      <c r="BD454" s="668"/>
      <c r="BE454" s="668"/>
      <c r="BF454" s="668"/>
      <c r="BG454" s="668"/>
      <c r="BH454" s="668"/>
      <c r="BI454" s="668"/>
      <c r="BJ454" s="668"/>
      <c r="BK454" s="668"/>
      <c r="BL454" s="668"/>
      <c r="BM454" s="668"/>
      <c r="BN454" s="668"/>
      <c r="BO454" s="668"/>
      <c r="BP454" s="668"/>
      <c r="BQ454" s="668"/>
    </row>
    <row r="455" spans="1:69">
      <c r="A455" s="668"/>
      <c r="B455" s="668"/>
      <c r="C455" s="668"/>
      <c r="D455" s="668"/>
      <c r="E455" s="668"/>
      <c r="F455" s="668"/>
      <c r="G455" s="668"/>
      <c r="H455" s="668"/>
      <c r="I455" s="668"/>
      <c r="J455" s="668"/>
      <c r="K455" s="668"/>
      <c r="L455" s="668"/>
      <c r="M455" s="668"/>
      <c r="N455" s="668"/>
      <c r="O455" s="668"/>
      <c r="P455" s="668"/>
      <c r="R455" s="668"/>
      <c r="U455" s="668"/>
      <c r="BA455" s="668"/>
      <c r="BB455" s="668"/>
      <c r="BC455" s="668"/>
      <c r="BD455" s="668"/>
      <c r="BE455" s="668"/>
      <c r="BF455" s="668"/>
      <c r="BG455" s="668"/>
      <c r="BH455" s="668"/>
      <c r="BI455" s="668"/>
      <c r="BJ455" s="668"/>
      <c r="BK455" s="668"/>
      <c r="BL455" s="668"/>
      <c r="BM455" s="668"/>
      <c r="BN455" s="668"/>
      <c r="BO455" s="668"/>
      <c r="BP455" s="668"/>
      <c r="BQ455" s="668"/>
    </row>
    <row r="456" spans="1:69">
      <c r="A456" s="668"/>
      <c r="B456" s="668"/>
      <c r="C456" s="668"/>
      <c r="D456" s="668"/>
      <c r="E456" s="668"/>
      <c r="F456" s="668"/>
      <c r="G456" s="668"/>
      <c r="H456" s="668"/>
      <c r="I456" s="668"/>
      <c r="J456" s="668"/>
      <c r="K456" s="668"/>
      <c r="L456" s="668"/>
      <c r="M456" s="668"/>
      <c r="N456" s="668"/>
      <c r="O456" s="668"/>
      <c r="P456" s="668"/>
      <c r="Q456" s="668"/>
      <c r="R456" s="668"/>
      <c r="T456" s="668"/>
      <c r="U456" s="668"/>
      <c r="AZ456" s="668"/>
      <c r="BA456" s="668"/>
      <c r="BB456" s="668"/>
      <c r="BC456" s="668"/>
      <c r="BD456" s="668"/>
      <c r="BE456" s="668"/>
      <c r="BF456" s="668"/>
      <c r="BG456" s="668"/>
      <c r="BH456" s="668"/>
      <c r="BI456" s="668"/>
      <c r="BJ456" s="668"/>
      <c r="BK456" s="668"/>
      <c r="BL456" s="668"/>
      <c r="BM456" s="668"/>
      <c r="BN456" s="668"/>
      <c r="BO456" s="668"/>
      <c r="BP456" s="668"/>
      <c r="BQ456" s="668"/>
    </row>
    <row r="457" spans="1:69">
      <c r="A457" s="668"/>
      <c r="B457" s="668"/>
      <c r="C457" s="668"/>
      <c r="D457" s="668"/>
      <c r="E457" s="668"/>
      <c r="F457" s="668"/>
      <c r="G457" s="668"/>
      <c r="H457" s="668"/>
      <c r="I457" s="668"/>
      <c r="J457" s="668"/>
      <c r="K457" s="668"/>
      <c r="L457" s="668"/>
      <c r="M457" s="668"/>
      <c r="N457" s="668"/>
      <c r="O457" s="668"/>
      <c r="P457" s="668"/>
      <c r="Q457" s="668"/>
      <c r="R457" s="668"/>
      <c r="T457" s="668"/>
      <c r="U457" s="668"/>
      <c r="AZ457" s="668"/>
      <c r="BA457" s="668"/>
      <c r="BB457" s="668"/>
      <c r="BC457" s="668"/>
      <c r="BD457" s="668"/>
      <c r="BE457" s="668"/>
      <c r="BF457" s="668"/>
      <c r="BG457" s="668"/>
      <c r="BH457" s="668"/>
      <c r="BI457" s="668"/>
      <c r="BJ457" s="668"/>
      <c r="BK457" s="668"/>
      <c r="BL457" s="668"/>
      <c r="BM457" s="668"/>
      <c r="BN457" s="668"/>
      <c r="BO457" s="668"/>
      <c r="BP457" s="668"/>
      <c r="BQ457" s="668"/>
    </row>
    <row r="458" spans="1:69">
      <c r="A458" s="668"/>
      <c r="B458" s="668"/>
      <c r="C458" s="668"/>
      <c r="D458" s="668"/>
      <c r="E458" s="668"/>
      <c r="F458" s="668"/>
      <c r="G458" s="668"/>
      <c r="H458" s="668"/>
      <c r="I458" s="668"/>
      <c r="J458" s="668"/>
      <c r="K458" s="668"/>
      <c r="L458" s="668"/>
      <c r="M458" s="668"/>
      <c r="N458" s="668"/>
      <c r="O458" s="668"/>
      <c r="P458" s="668"/>
      <c r="Q458" s="668"/>
      <c r="R458" s="668"/>
      <c r="T458" s="668"/>
      <c r="U458" s="668"/>
      <c r="AZ458" s="668"/>
      <c r="BA458" s="668"/>
      <c r="BB458" s="668"/>
      <c r="BC458" s="668"/>
      <c r="BD458" s="668"/>
      <c r="BE458" s="668"/>
      <c r="BF458" s="668"/>
      <c r="BG458" s="668"/>
      <c r="BH458" s="668"/>
      <c r="BI458" s="668"/>
      <c r="BJ458" s="668"/>
      <c r="BK458" s="668"/>
      <c r="BL458" s="668"/>
      <c r="BM458" s="668"/>
      <c r="BN458" s="668"/>
      <c r="BO458" s="668"/>
      <c r="BP458" s="668"/>
      <c r="BQ458" s="668"/>
    </row>
    <row r="459" spans="1:69">
      <c r="A459" s="668"/>
      <c r="B459" s="668"/>
      <c r="C459" s="668"/>
      <c r="D459" s="668"/>
      <c r="E459" s="668"/>
      <c r="F459" s="668"/>
      <c r="G459" s="668"/>
      <c r="H459" s="668"/>
      <c r="I459" s="668"/>
      <c r="J459" s="668"/>
      <c r="K459" s="668"/>
      <c r="L459" s="668"/>
      <c r="M459" s="668"/>
      <c r="N459" s="668"/>
      <c r="O459" s="668"/>
      <c r="P459" s="668"/>
      <c r="Q459" s="668"/>
      <c r="R459" s="668"/>
      <c r="T459" s="668"/>
      <c r="U459" s="668"/>
      <c r="AZ459" s="668"/>
      <c r="BA459" s="668"/>
      <c r="BB459" s="668"/>
      <c r="BC459" s="668"/>
      <c r="BD459" s="668"/>
      <c r="BE459" s="668"/>
      <c r="BF459" s="668"/>
      <c r="BG459" s="668"/>
      <c r="BH459" s="668"/>
      <c r="BI459" s="668"/>
      <c r="BJ459" s="668"/>
      <c r="BK459" s="668"/>
      <c r="BL459" s="668"/>
      <c r="BM459" s="668"/>
      <c r="BN459" s="668"/>
      <c r="BO459" s="668"/>
      <c r="BP459" s="668"/>
      <c r="BQ459" s="668"/>
    </row>
    <row r="460" spans="1:69">
      <c r="A460" s="668"/>
      <c r="B460" s="668"/>
      <c r="C460" s="668"/>
      <c r="D460" s="668"/>
      <c r="E460" s="668"/>
      <c r="F460" s="668"/>
      <c r="G460" s="668"/>
      <c r="H460" s="668"/>
      <c r="I460" s="668"/>
      <c r="J460" s="668"/>
      <c r="K460" s="668"/>
      <c r="L460" s="668"/>
      <c r="M460" s="668"/>
      <c r="N460" s="668"/>
      <c r="O460" s="668"/>
      <c r="P460" s="668"/>
      <c r="Q460" s="668"/>
      <c r="R460" s="668"/>
      <c r="T460" s="668"/>
      <c r="U460" s="668"/>
      <c r="AZ460" s="668"/>
      <c r="BA460" s="668"/>
      <c r="BB460" s="668"/>
      <c r="BC460" s="668"/>
      <c r="BD460" s="668"/>
      <c r="BE460" s="668"/>
      <c r="BF460" s="668"/>
      <c r="BG460" s="668"/>
      <c r="BH460" s="668"/>
      <c r="BI460" s="668"/>
      <c r="BJ460" s="668"/>
      <c r="BK460" s="668"/>
      <c r="BL460" s="668"/>
      <c r="BM460" s="668"/>
      <c r="BN460" s="668"/>
      <c r="BO460" s="668"/>
      <c r="BP460" s="668"/>
      <c r="BQ460" s="668"/>
    </row>
    <row r="461" spans="1:69">
      <c r="A461" s="668"/>
      <c r="B461" s="668"/>
      <c r="C461" s="668"/>
      <c r="D461" s="668"/>
      <c r="E461" s="668"/>
      <c r="F461" s="668"/>
      <c r="G461" s="668"/>
      <c r="H461" s="668"/>
      <c r="I461" s="668"/>
      <c r="J461" s="668"/>
      <c r="K461" s="668"/>
      <c r="L461" s="668"/>
      <c r="M461" s="668"/>
      <c r="N461" s="668"/>
      <c r="O461" s="668"/>
      <c r="P461" s="668"/>
      <c r="Q461" s="668"/>
      <c r="R461" s="668"/>
      <c r="T461" s="668"/>
      <c r="U461" s="668"/>
      <c r="AZ461" s="668"/>
      <c r="BA461" s="668"/>
      <c r="BB461" s="668"/>
      <c r="BC461" s="668"/>
      <c r="BD461" s="668"/>
      <c r="BE461" s="668"/>
      <c r="BF461" s="668"/>
      <c r="BG461" s="668"/>
      <c r="BH461" s="668"/>
      <c r="BI461" s="668"/>
      <c r="BJ461" s="668"/>
      <c r="BK461" s="668"/>
      <c r="BL461" s="668"/>
      <c r="BM461" s="668"/>
      <c r="BN461" s="668"/>
      <c r="BO461" s="668"/>
      <c r="BP461" s="668"/>
      <c r="BQ461" s="668"/>
    </row>
    <row r="462" spans="1:69">
      <c r="A462" s="668"/>
      <c r="B462" s="668"/>
      <c r="C462" s="668"/>
      <c r="D462" s="668"/>
      <c r="E462" s="668"/>
      <c r="F462" s="668"/>
      <c r="G462" s="668"/>
      <c r="H462" s="668"/>
      <c r="I462" s="668"/>
      <c r="J462" s="668"/>
      <c r="K462" s="668"/>
      <c r="L462" s="668"/>
      <c r="M462" s="668"/>
      <c r="N462" s="668"/>
      <c r="O462" s="668"/>
      <c r="P462" s="668"/>
      <c r="Q462" s="668"/>
      <c r="R462" s="668"/>
      <c r="T462" s="668"/>
      <c r="U462" s="668"/>
      <c r="AZ462" s="668"/>
      <c r="BA462" s="668"/>
      <c r="BB462" s="668"/>
      <c r="BC462" s="668"/>
      <c r="BD462" s="668"/>
      <c r="BE462" s="668"/>
      <c r="BF462" s="668"/>
      <c r="BG462" s="668"/>
      <c r="BH462" s="668"/>
      <c r="BI462" s="668"/>
      <c r="BJ462" s="668"/>
      <c r="BK462" s="668"/>
      <c r="BL462" s="668"/>
      <c r="BM462" s="668"/>
      <c r="BN462" s="668"/>
      <c r="BO462" s="668"/>
      <c r="BP462" s="668"/>
      <c r="BQ462" s="668"/>
    </row>
    <row r="463" spans="1:69">
      <c r="A463" s="668"/>
      <c r="B463" s="668"/>
      <c r="C463" s="668"/>
      <c r="D463" s="668"/>
      <c r="E463" s="668"/>
      <c r="F463" s="668"/>
      <c r="G463" s="668"/>
      <c r="H463" s="668"/>
      <c r="I463" s="668"/>
      <c r="J463" s="668"/>
      <c r="K463" s="668"/>
      <c r="L463" s="668"/>
      <c r="M463" s="668"/>
      <c r="N463" s="668"/>
      <c r="O463" s="668"/>
      <c r="P463" s="668"/>
      <c r="Q463" s="668"/>
      <c r="R463" s="668"/>
      <c r="T463" s="668"/>
      <c r="U463" s="668"/>
      <c r="AZ463" s="668"/>
      <c r="BA463" s="668"/>
      <c r="BB463" s="668"/>
      <c r="BC463" s="668"/>
      <c r="BD463" s="668"/>
      <c r="BE463" s="668"/>
      <c r="BF463" s="668"/>
      <c r="BG463" s="668"/>
      <c r="BH463" s="668"/>
      <c r="BI463" s="668"/>
      <c r="BJ463" s="668"/>
      <c r="BK463" s="668"/>
      <c r="BL463" s="668"/>
      <c r="BM463" s="668"/>
      <c r="BN463" s="668"/>
      <c r="BO463" s="668"/>
      <c r="BP463" s="668"/>
      <c r="BQ463" s="668"/>
    </row>
    <row r="464" spans="1:69">
      <c r="A464" s="668"/>
      <c r="B464" s="668"/>
      <c r="C464" s="668"/>
      <c r="D464" s="668"/>
      <c r="E464" s="668"/>
      <c r="F464" s="668"/>
      <c r="G464" s="668"/>
      <c r="H464" s="668"/>
      <c r="I464" s="668"/>
      <c r="J464" s="668"/>
      <c r="K464" s="668"/>
      <c r="L464" s="668"/>
      <c r="M464" s="668"/>
      <c r="N464" s="668"/>
      <c r="O464" s="668"/>
      <c r="P464" s="668"/>
      <c r="Q464" s="668"/>
      <c r="R464" s="668"/>
      <c r="T464" s="668"/>
      <c r="U464" s="668"/>
      <c r="AZ464" s="668"/>
      <c r="BA464" s="668"/>
      <c r="BB464" s="668"/>
      <c r="BC464" s="668"/>
      <c r="BD464" s="668"/>
      <c r="BE464" s="668"/>
      <c r="BF464" s="668"/>
      <c r="BG464" s="668"/>
      <c r="BH464" s="668"/>
      <c r="BI464" s="668"/>
      <c r="BJ464" s="668"/>
      <c r="BK464" s="668"/>
      <c r="BL464" s="668"/>
      <c r="BM464" s="668"/>
      <c r="BN464" s="668"/>
      <c r="BO464" s="668"/>
      <c r="BP464" s="668"/>
      <c r="BQ464" s="668"/>
    </row>
    <row r="465" spans="1:69">
      <c r="A465" s="668"/>
      <c r="B465" s="668"/>
      <c r="C465" s="668"/>
      <c r="D465" s="668"/>
      <c r="E465" s="668"/>
      <c r="F465" s="668"/>
      <c r="G465" s="668"/>
      <c r="H465" s="668"/>
      <c r="I465" s="668"/>
      <c r="J465" s="668"/>
      <c r="K465" s="668"/>
      <c r="L465" s="668"/>
      <c r="M465" s="668"/>
      <c r="N465" s="668"/>
      <c r="O465" s="668"/>
      <c r="P465" s="668"/>
      <c r="Q465" s="668"/>
      <c r="R465" s="668"/>
      <c r="T465" s="668"/>
      <c r="U465" s="668"/>
      <c r="AZ465" s="668"/>
      <c r="BA465" s="668"/>
      <c r="BB465" s="668"/>
      <c r="BC465" s="668"/>
      <c r="BD465" s="668"/>
      <c r="BE465" s="668"/>
      <c r="BF465" s="668"/>
      <c r="BG465" s="668"/>
      <c r="BH465" s="668"/>
      <c r="BI465" s="668"/>
      <c r="BJ465" s="668"/>
      <c r="BK465" s="668"/>
      <c r="BL465" s="668"/>
      <c r="BM465" s="668"/>
      <c r="BN465" s="668"/>
      <c r="BO465" s="668"/>
      <c r="BP465" s="668"/>
      <c r="BQ465" s="668"/>
    </row>
    <row r="466" spans="1:69">
      <c r="A466" s="668"/>
      <c r="B466" s="668"/>
      <c r="C466" s="668"/>
      <c r="D466" s="668"/>
      <c r="E466" s="668"/>
      <c r="F466" s="668"/>
      <c r="G466" s="668"/>
      <c r="H466" s="668"/>
      <c r="I466" s="668"/>
      <c r="J466" s="668"/>
      <c r="K466" s="668"/>
      <c r="L466" s="668"/>
      <c r="M466" s="668"/>
      <c r="N466" s="668"/>
      <c r="O466" s="668"/>
      <c r="P466" s="668"/>
      <c r="Q466" s="668"/>
      <c r="R466" s="668"/>
      <c r="T466" s="668"/>
      <c r="U466" s="668"/>
      <c r="AZ466" s="668"/>
      <c r="BA466" s="668"/>
      <c r="BB466" s="668"/>
      <c r="BC466" s="668"/>
      <c r="BD466" s="668"/>
      <c r="BE466" s="668"/>
      <c r="BF466" s="668"/>
      <c r="BG466" s="668"/>
      <c r="BH466" s="668"/>
      <c r="BI466" s="668"/>
      <c r="BJ466" s="668"/>
      <c r="BK466" s="668"/>
      <c r="BL466" s="668"/>
      <c r="BM466" s="668"/>
      <c r="BN466" s="668"/>
      <c r="BO466" s="668"/>
      <c r="BP466" s="668"/>
      <c r="BQ466" s="668"/>
    </row>
    <row r="467" spans="1:69">
      <c r="A467" s="668"/>
      <c r="B467" s="668"/>
      <c r="C467" s="668"/>
      <c r="D467" s="668"/>
      <c r="E467" s="668"/>
      <c r="F467" s="668"/>
      <c r="G467" s="668"/>
      <c r="H467" s="668"/>
      <c r="I467" s="668"/>
      <c r="J467" s="668"/>
      <c r="K467" s="668"/>
      <c r="L467" s="668"/>
      <c r="M467" s="668"/>
      <c r="N467" s="668"/>
      <c r="O467" s="668"/>
      <c r="P467" s="668"/>
      <c r="Q467" s="668"/>
      <c r="R467" s="668"/>
      <c r="T467" s="668"/>
      <c r="U467" s="668"/>
      <c r="AZ467" s="668"/>
      <c r="BA467" s="668"/>
      <c r="BB467" s="668"/>
      <c r="BC467" s="668"/>
      <c r="BD467" s="668"/>
      <c r="BE467" s="668"/>
      <c r="BF467" s="668"/>
      <c r="BG467" s="668"/>
      <c r="BH467" s="668"/>
      <c r="BI467" s="668"/>
      <c r="BJ467" s="668"/>
      <c r="BK467" s="668"/>
      <c r="BL467" s="668"/>
      <c r="BM467" s="668"/>
      <c r="BN467" s="668"/>
      <c r="BO467" s="668"/>
      <c r="BP467" s="668"/>
      <c r="BQ467" s="668"/>
    </row>
    <row r="468" spans="1:69">
      <c r="A468" s="668"/>
      <c r="B468" s="668"/>
      <c r="C468" s="668"/>
      <c r="D468" s="668"/>
      <c r="E468" s="668"/>
      <c r="F468" s="668"/>
      <c r="G468" s="668"/>
      <c r="H468" s="668"/>
      <c r="I468" s="668"/>
      <c r="J468" s="668"/>
      <c r="K468" s="668"/>
      <c r="L468" s="668"/>
      <c r="M468" s="668"/>
      <c r="N468" s="668"/>
      <c r="O468" s="668"/>
      <c r="P468" s="668"/>
      <c r="R468" s="668"/>
      <c r="U468" s="668"/>
      <c r="BK468" s="668"/>
      <c r="BL468" s="668"/>
      <c r="BM468" s="668"/>
      <c r="BN468" s="668"/>
      <c r="BO468" s="668"/>
      <c r="BP468" s="668"/>
      <c r="BQ468" s="668"/>
    </row>
    <row r="469" spans="1:69">
      <c r="A469" s="668"/>
      <c r="B469" s="668"/>
      <c r="C469" s="668"/>
      <c r="D469" s="668"/>
      <c r="E469" s="668"/>
      <c r="F469" s="668"/>
      <c r="G469" s="668"/>
      <c r="H469" s="668"/>
      <c r="I469" s="668"/>
      <c r="J469" s="668"/>
      <c r="K469" s="668"/>
      <c r="L469" s="668"/>
      <c r="M469" s="668"/>
      <c r="N469" s="668"/>
      <c r="O469" s="668"/>
      <c r="P469" s="668"/>
      <c r="Q469" s="668"/>
      <c r="R469" s="668"/>
      <c r="T469" s="668"/>
      <c r="U469" s="668"/>
      <c r="AZ469" s="668"/>
      <c r="BA469" s="668"/>
      <c r="BB469" s="668"/>
      <c r="BC469" s="668"/>
      <c r="BD469" s="668"/>
      <c r="BE469" s="668"/>
      <c r="BF469" s="668"/>
      <c r="BG469" s="668"/>
      <c r="BH469" s="668"/>
      <c r="BI469" s="668"/>
      <c r="BJ469" s="668"/>
      <c r="BK469" s="668"/>
      <c r="BL469" s="668"/>
      <c r="BM469" s="668"/>
      <c r="BN469" s="668"/>
      <c r="BO469" s="668"/>
      <c r="BP469" s="668"/>
      <c r="BQ469" s="668"/>
    </row>
    <row r="470" spans="1:69">
      <c r="A470" s="668"/>
      <c r="B470" s="668"/>
      <c r="C470" s="668"/>
      <c r="D470" s="668"/>
      <c r="E470" s="668"/>
      <c r="F470" s="668"/>
      <c r="G470" s="668"/>
      <c r="H470" s="668"/>
      <c r="I470" s="668"/>
      <c r="J470" s="668"/>
      <c r="K470" s="668"/>
      <c r="L470" s="668"/>
      <c r="M470" s="668"/>
      <c r="N470" s="668"/>
      <c r="O470" s="668"/>
      <c r="P470" s="668"/>
      <c r="Q470" s="668"/>
      <c r="R470" s="668"/>
      <c r="S470" s="668"/>
      <c r="T470" s="668"/>
      <c r="U470" s="668"/>
      <c r="AZ470" s="668"/>
      <c r="BA470" s="668"/>
      <c r="BB470" s="668"/>
      <c r="BC470" s="668"/>
      <c r="BD470" s="668"/>
      <c r="BE470" s="668"/>
      <c r="BF470" s="668"/>
      <c r="BG470" s="668"/>
      <c r="BH470" s="668"/>
      <c r="BI470" s="668"/>
      <c r="BJ470" s="668"/>
      <c r="BK470" s="668"/>
      <c r="BL470" s="668"/>
      <c r="BM470" s="668"/>
      <c r="BN470" s="668"/>
      <c r="BO470" s="668"/>
      <c r="BP470" s="668"/>
      <c r="BQ470" s="668"/>
    </row>
    <row r="471" spans="1:69">
      <c r="A471" s="668"/>
      <c r="B471" s="668"/>
      <c r="C471" s="668"/>
      <c r="D471" s="668"/>
      <c r="E471" s="668"/>
      <c r="F471" s="668"/>
      <c r="G471" s="668"/>
      <c r="H471" s="668"/>
      <c r="I471" s="668"/>
      <c r="J471" s="668"/>
      <c r="K471" s="668"/>
      <c r="L471" s="668"/>
      <c r="M471" s="668"/>
      <c r="N471" s="668"/>
      <c r="O471" s="668"/>
      <c r="P471" s="668"/>
      <c r="Q471" s="668"/>
      <c r="R471" s="668"/>
      <c r="T471" s="668"/>
      <c r="U471" s="668"/>
      <c r="AZ471" s="668"/>
      <c r="BA471" s="668"/>
      <c r="BB471" s="668"/>
      <c r="BC471" s="668"/>
      <c r="BD471" s="668"/>
      <c r="BE471" s="668"/>
      <c r="BF471" s="668"/>
      <c r="BG471" s="668"/>
      <c r="BH471" s="668"/>
      <c r="BI471" s="668"/>
      <c r="BJ471" s="668"/>
      <c r="BK471" s="668"/>
      <c r="BL471" s="668"/>
      <c r="BM471" s="668"/>
      <c r="BN471" s="668"/>
      <c r="BO471" s="668"/>
      <c r="BP471" s="668"/>
      <c r="BQ471" s="668"/>
    </row>
    <row r="472" spans="1:69">
      <c r="A472" s="668"/>
      <c r="B472" s="668"/>
      <c r="C472" s="668"/>
      <c r="D472" s="668"/>
      <c r="E472" s="668"/>
      <c r="F472" s="668"/>
      <c r="G472" s="668"/>
      <c r="H472" s="668"/>
      <c r="I472" s="668"/>
      <c r="J472" s="668"/>
      <c r="K472" s="668"/>
      <c r="L472" s="668"/>
      <c r="M472" s="668"/>
      <c r="N472" s="668"/>
      <c r="O472" s="668"/>
      <c r="P472" s="668"/>
      <c r="Q472" s="668"/>
      <c r="R472" s="668"/>
      <c r="T472" s="668"/>
      <c r="U472" s="668"/>
      <c r="AZ472" s="668"/>
      <c r="BA472" s="668"/>
      <c r="BB472" s="668"/>
      <c r="BC472" s="668"/>
      <c r="BD472" s="668"/>
      <c r="BE472" s="668"/>
      <c r="BF472" s="668"/>
      <c r="BG472" s="668"/>
      <c r="BH472" s="668"/>
      <c r="BI472" s="668"/>
      <c r="BJ472" s="668"/>
      <c r="BK472" s="668"/>
      <c r="BL472" s="668"/>
      <c r="BM472" s="668"/>
      <c r="BN472" s="668"/>
      <c r="BO472" s="668"/>
      <c r="BP472" s="668"/>
      <c r="BQ472" s="668"/>
    </row>
    <row r="473" spans="1:69">
      <c r="A473" s="668"/>
      <c r="B473" s="668"/>
      <c r="C473" s="668"/>
      <c r="D473" s="668"/>
      <c r="E473" s="668"/>
      <c r="F473" s="668"/>
      <c r="G473" s="668"/>
      <c r="H473" s="668"/>
      <c r="I473" s="668"/>
      <c r="J473" s="668"/>
      <c r="K473" s="668"/>
      <c r="L473" s="668"/>
      <c r="M473" s="668"/>
      <c r="N473" s="668"/>
      <c r="O473" s="668"/>
      <c r="P473" s="668"/>
      <c r="Q473" s="668"/>
      <c r="R473" s="668"/>
      <c r="T473" s="668"/>
      <c r="U473" s="668"/>
      <c r="AZ473" s="668"/>
      <c r="BA473" s="668"/>
      <c r="BB473" s="668"/>
      <c r="BC473" s="668"/>
      <c r="BD473" s="668"/>
      <c r="BE473" s="668"/>
      <c r="BF473" s="668"/>
      <c r="BG473" s="668"/>
      <c r="BH473" s="668"/>
      <c r="BI473" s="668"/>
      <c r="BJ473" s="668"/>
      <c r="BK473" s="668"/>
      <c r="BL473" s="668"/>
      <c r="BM473" s="668"/>
      <c r="BN473" s="668"/>
      <c r="BO473" s="668"/>
      <c r="BP473" s="668"/>
      <c r="BQ473" s="668"/>
    </row>
    <row r="474" spans="1:69">
      <c r="A474" s="668"/>
      <c r="B474" s="668"/>
      <c r="C474" s="668"/>
      <c r="D474" s="668"/>
      <c r="E474" s="668"/>
      <c r="F474" s="668"/>
      <c r="G474" s="668"/>
      <c r="H474" s="668"/>
      <c r="I474" s="668"/>
      <c r="J474" s="668"/>
      <c r="K474" s="668"/>
      <c r="L474" s="668"/>
      <c r="M474" s="668"/>
      <c r="N474" s="668"/>
      <c r="O474" s="668"/>
      <c r="P474" s="668"/>
      <c r="Q474" s="668"/>
      <c r="R474" s="668"/>
      <c r="T474" s="668"/>
      <c r="U474" s="668"/>
      <c r="AZ474" s="668"/>
      <c r="BA474" s="668"/>
      <c r="BB474" s="668"/>
      <c r="BC474" s="668"/>
      <c r="BD474" s="668"/>
      <c r="BE474" s="668"/>
      <c r="BF474" s="668"/>
      <c r="BG474" s="668"/>
      <c r="BH474" s="668"/>
      <c r="BI474" s="668"/>
      <c r="BJ474" s="668"/>
      <c r="BK474" s="668"/>
      <c r="BL474" s="668"/>
      <c r="BM474" s="668"/>
      <c r="BN474" s="668"/>
      <c r="BO474" s="668"/>
      <c r="BP474" s="668"/>
      <c r="BQ474" s="668"/>
    </row>
    <row r="475" spans="1:69">
      <c r="A475" s="668"/>
      <c r="B475" s="668"/>
      <c r="C475" s="668"/>
      <c r="D475" s="668"/>
      <c r="E475" s="668"/>
      <c r="F475" s="668"/>
      <c r="G475" s="668"/>
      <c r="H475" s="668"/>
      <c r="I475" s="668"/>
      <c r="J475" s="668"/>
      <c r="K475" s="668"/>
      <c r="L475" s="668"/>
      <c r="M475" s="668"/>
      <c r="N475" s="668"/>
      <c r="O475" s="668"/>
      <c r="P475" s="668"/>
      <c r="Q475" s="668"/>
      <c r="R475" s="668"/>
      <c r="T475" s="668"/>
      <c r="U475" s="668"/>
      <c r="AZ475" s="668"/>
      <c r="BA475" s="668"/>
      <c r="BB475" s="668"/>
      <c r="BC475" s="668"/>
      <c r="BD475" s="668"/>
      <c r="BE475" s="668"/>
      <c r="BF475" s="668"/>
      <c r="BG475" s="668"/>
      <c r="BH475" s="668"/>
      <c r="BI475" s="668"/>
      <c r="BJ475" s="668"/>
      <c r="BK475" s="668"/>
      <c r="BL475" s="668"/>
      <c r="BM475" s="668"/>
      <c r="BN475" s="668"/>
      <c r="BO475" s="668"/>
      <c r="BP475" s="668"/>
      <c r="BQ475" s="668"/>
    </row>
    <row r="476" spans="1:69">
      <c r="A476" s="668"/>
      <c r="B476" s="668"/>
      <c r="C476" s="668"/>
      <c r="D476" s="668"/>
      <c r="E476" s="668"/>
      <c r="F476" s="668"/>
      <c r="G476" s="668"/>
      <c r="H476" s="668"/>
      <c r="I476" s="668"/>
      <c r="J476" s="668"/>
      <c r="K476" s="668"/>
      <c r="L476" s="668"/>
      <c r="M476" s="668"/>
      <c r="N476" s="668"/>
      <c r="O476" s="668"/>
      <c r="P476" s="668"/>
      <c r="Q476" s="668"/>
      <c r="R476" s="668"/>
      <c r="T476" s="668"/>
      <c r="U476" s="668"/>
      <c r="AZ476" s="668"/>
      <c r="BA476" s="668"/>
      <c r="BB476" s="668"/>
      <c r="BC476" s="668"/>
      <c r="BD476" s="668"/>
      <c r="BE476" s="668"/>
      <c r="BF476" s="668"/>
      <c r="BG476" s="668"/>
      <c r="BH476" s="668"/>
      <c r="BI476" s="668"/>
      <c r="BJ476" s="668"/>
      <c r="BK476" s="668"/>
      <c r="BL476" s="668"/>
      <c r="BM476" s="668"/>
      <c r="BN476" s="668"/>
      <c r="BO476" s="668"/>
      <c r="BP476" s="668"/>
      <c r="BQ476" s="668"/>
    </row>
    <row r="477" spans="1:69">
      <c r="A477" s="668"/>
      <c r="B477" s="668"/>
      <c r="C477" s="668"/>
      <c r="D477" s="668"/>
      <c r="E477" s="668"/>
      <c r="F477" s="668"/>
      <c r="G477" s="668"/>
      <c r="H477" s="668"/>
      <c r="I477" s="668"/>
      <c r="J477" s="668"/>
      <c r="K477" s="668"/>
      <c r="L477" s="668"/>
      <c r="M477" s="668"/>
      <c r="N477" s="668"/>
      <c r="O477" s="668"/>
      <c r="P477" s="668"/>
      <c r="Q477" s="668"/>
      <c r="R477" s="668"/>
      <c r="T477" s="668"/>
      <c r="U477" s="668"/>
      <c r="AZ477" s="668"/>
      <c r="BA477" s="668"/>
      <c r="BB477" s="668"/>
      <c r="BC477" s="668"/>
      <c r="BD477" s="668"/>
      <c r="BE477" s="668"/>
      <c r="BF477" s="668"/>
      <c r="BG477" s="668"/>
      <c r="BH477" s="668"/>
      <c r="BI477" s="668"/>
      <c r="BJ477" s="668"/>
      <c r="BK477" s="668"/>
      <c r="BL477" s="668"/>
      <c r="BM477" s="668"/>
      <c r="BN477" s="668"/>
      <c r="BO477" s="668"/>
      <c r="BP477" s="668"/>
      <c r="BQ477" s="668"/>
    </row>
    <row r="478" spans="1:69">
      <c r="A478" s="668"/>
      <c r="B478" s="668"/>
      <c r="C478" s="668"/>
      <c r="D478" s="668"/>
      <c r="E478" s="668"/>
      <c r="F478" s="668"/>
      <c r="G478" s="668"/>
      <c r="H478" s="668"/>
      <c r="I478" s="668"/>
      <c r="J478" s="668"/>
      <c r="K478" s="668"/>
      <c r="L478" s="668"/>
      <c r="M478" s="668"/>
      <c r="N478" s="668"/>
      <c r="O478" s="668"/>
      <c r="P478" s="668"/>
      <c r="Q478" s="668"/>
      <c r="R478" s="668"/>
      <c r="T478" s="668"/>
      <c r="U478" s="668"/>
      <c r="AZ478" s="668"/>
      <c r="BA478" s="668"/>
      <c r="BB478" s="668"/>
      <c r="BC478" s="668"/>
      <c r="BD478" s="668"/>
      <c r="BE478" s="668"/>
      <c r="BF478" s="668"/>
      <c r="BG478" s="668"/>
      <c r="BH478" s="668"/>
      <c r="BI478" s="668"/>
      <c r="BJ478" s="668"/>
      <c r="BK478" s="668"/>
      <c r="BL478" s="668"/>
      <c r="BM478" s="668"/>
      <c r="BN478" s="668"/>
      <c r="BO478" s="668"/>
      <c r="BP478" s="668"/>
      <c r="BQ478" s="668"/>
    </row>
    <row r="479" spans="1:69">
      <c r="A479" s="668"/>
      <c r="B479" s="668"/>
      <c r="C479" s="668"/>
      <c r="D479" s="668"/>
      <c r="E479" s="668"/>
      <c r="F479" s="668"/>
      <c r="G479" s="668"/>
      <c r="H479" s="668"/>
      <c r="I479" s="668"/>
      <c r="J479" s="668"/>
      <c r="K479" s="668"/>
      <c r="L479" s="668"/>
      <c r="M479" s="668"/>
      <c r="N479" s="668"/>
      <c r="O479" s="668"/>
      <c r="P479" s="668"/>
      <c r="Q479" s="668"/>
      <c r="R479" s="668"/>
      <c r="T479" s="668"/>
      <c r="U479" s="668"/>
      <c r="AZ479" s="668"/>
      <c r="BA479" s="668"/>
      <c r="BB479" s="668"/>
      <c r="BC479" s="668"/>
      <c r="BD479" s="668"/>
      <c r="BE479" s="668"/>
      <c r="BF479" s="668"/>
      <c r="BG479" s="668"/>
      <c r="BH479" s="668"/>
      <c r="BI479" s="668"/>
      <c r="BJ479" s="668"/>
      <c r="BK479" s="668"/>
      <c r="BL479" s="668"/>
      <c r="BM479" s="668"/>
      <c r="BN479" s="668"/>
      <c r="BO479" s="668"/>
      <c r="BP479" s="668"/>
      <c r="BQ479" s="668"/>
    </row>
    <row r="480" spans="1:69">
      <c r="A480" s="668"/>
      <c r="B480" s="668"/>
      <c r="C480" s="668"/>
      <c r="D480" s="668"/>
      <c r="E480" s="668"/>
      <c r="F480" s="668"/>
      <c r="G480" s="668"/>
      <c r="H480" s="668"/>
      <c r="I480" s="668"/>
      <c r="J480" s="668"/>
      <c r="K480" s="668"/>
      <c r="L480" s="668"/>
      <c r="M480" s="668"/>
      <c r="N480" s="668"/>
      <c r="O480" s="668"/>
      <c r="P480" s="668"/>
      <c r="Q480" s="668"/>
      <c r="R480" s="668"/>
      <c r="T480" s="668"/>
      <c r="U480" s="668"/>
      <c r="AZ480" s="668"/>
      <c r="BA480" s="668"/>
      <c r="BB480" s="668"/>
      <c r="BC480" s="668"/>
      <c r="BD480" s="668"/>
      <c r="BE480" s="668"/>
      <c r="BF480" s="668"/>
      <c r="BG480" s="668"/>
      <c r="BH480" s="668"/>
      <c r="BI480" s="668"/>
      <c r="BJ480" s="668"/>
      <c r="BK480" s="668"/>
      <c r="BL480" s="668"/>
      <c r="BM480" s="668"/>
      <c r="BN480" s="668"/>
      <c r="BO480" s="668"/>
      <c r="BP480" s="668"/>
      <c r="BQ480" s="668"/>
    </row>
    <row r="481" spans="1:69">
      <c r="A481" s="668"/>
      <c r="B481" s="668"/>
      <c r="C481" s="668"/>
      <c r="D481" s="668"/>
      <c r="E481" s="668"/>
      <c r="F481" s="668"/>
      <c r="G481" s="668"/>
      <c r="H481" s="668"/>
      <c r="I481" s="668"/>
      <c r="J481" s="668"/>
      <c r="K481" s="668"/>
      <c r="L481" s="668"/>
      <c r="M481" s="668"/>
      <c r="N481" s="668"/>
      <c r="O481" s="668"/>
      <c r="P481" s="668"/>
      <c r="Q481" s="668"/>
      <c r="R481" s="668"/>
      <c r="T481" s="668"/>
      <c r="U481" s="668"/>
      <c r="AZ481" s="668"/>
      <c r="BA481" s="668"/>
      <c r="BB481" s="668"/>
      <c r="BC481" s="668"/>
      <c r="BD481" s="668"/>
      <c r="BE481" s="668"/>
      <c r="BK481" s="668"/>
      <c r="BL481" s="668"/>
      <c r="BM481" s="668"/>
      <c r="BN481" s="668"/>
      <c r="BO481" s="668"/>
      <c r="BP481" s="668"/>
      <c r="BQ481" s="668"/>
    </row>
    <row r="482" spans="1:69">
      <c r="A482" s="668"/>
      <c r="B482" s="668"/>
      <c r="C482" s="668"/>
      <c r="D482" s="668"/>
      <c r="E482" s="668"/>
      <c r="F482" s="668"/>
      <c r="G482" s="668"/>
      <c r="H482" s="668"/>
      <c r="I482" s="668"/>
      <c r="J482" s="668"/>
      <c r="K482" s="668"/>
      <c r="L482" s="668"/>
      <c r="M482" s="668"/>
      <c r="N482" s="668"/>
      <c r="O482" s="668"/>
      <c r="P482" s="668"/>
      <c r="Q482" s="668"/>
      <c r="R482" s="668"/>
      <c r="T482" s="668"/>
      <c r="U482" s="668"/>
      <c r="AZ482" s="668"/>
      <c r="BA482" s="668"/>
      <c r="BB482" s="668"/>
      <c r="BC482" s="668"/>
      <c r="BD482" s="668"/>
      <c r="BK482" s="668"/>
      <c r="BL482" s="668"/>
      <c r="BM482" s="668"/>
      <c r="BN482" s="668"/>
      <c r="BO482" s="668"/>
      <c r="BP482" s="668"/>
      <c r="BQ482" s="668"/>
    </row>
    <row r="483" spans="1:69">
      <c r="A483" s="668"/>
      <c r="B483" s="668"/>
      <c r="C483" s="668"/>
      <c r="D483" s="668"/>
      <c r="E483" s="668"/>
      <c r="F483" s="668"/>
      <c r="G483" s="668"/>
      <c r="H483" s="668"/>
      <c r="I483" s="668"/>
      <c r="J483" s="668"/>
      <c r="K483" s="668"/>
      <c r="L483" s="668"/>
      <c r="M483" s="668"/>
      <c r="N483" s="668"/>
      <c r="O483" s="668"/>
      <c r="P483" s="668"/>
      <c r="Q483" s="668"/>
      <c r="R483" s="668"/>
      <c r="T483" s="668"/>
      <c r="U483" s="668"/>
      <c r="AZ483" s="668"/>
      <c r="BA483" s="668"/>
      <c r="BB483" s="668"/>
      <c r="BC483" s="668"/>
      <c r="BD483" s="668"/>
      <c r="BK483" s="668"/>
      <c r="BL483" s="668"/>
      <c r="BM483" s="668"/>
      <c r="BN483" s="668"/>
      <c r="BO483" s="668"/>
      <c r="BP483" s="668"/>
      <c r="BQ483" s="668"/>
    </row>
    <row r="484" spans="1:69">
      <c r="A484" s="668"/>
      <c r="B484" s="668"/>
      <c r="C484" s="668"/>
      <c r="D484" s="668"/>
      <c r="E484" s="668"/>
      <c r="F484" s="668"/>
      <c r="G484" s="668"/>
      <c r="H484" s="668"/>
      <c r="I484" s="668"/>
      <c r="J484" s="668"/>
      <c r="K484" s="668"/>
      <c r="L484" s="668"/>
      <c r="M484" s="668"/>
      <c r="N484" s="668"/>
      <c r="O484" s="668"/>
      <c r="P484" s="668"/>
      <c r="Q484" s="668"/>
      <c r="R484" s="668"/>
      <c r="T484" s="668"/>
      <c r="U484" s="668"/>
      <c r="AZ484" s="668"/>
      <c r="BA484" s="668"/>
      <c r="BB484" s="668"/>
      <c r="BC484" s="668"/>
      <c r="BD484" s="668"/>
      <c r="BK484" s="668"/>
      <c r="BL484" s="668"/>
      <c r="BM484" s="668"/>
      <c r="BN484" s="668"/>
      <c r="BO484" s="668"/>
      <c r="BP484" s="668"/>
      <c r="BQ484" s="668"/>
    </row>
    <row r="485" spans="1:69">
      <c r="A485" s="668"/>
      <c r="B485" s="668"/>
      <c r="C485" s="668"/>
      <c r="D485" s="668"/>
      <c r="E485" s="668"/>
      <c r="F485" s="668"/>
      <c r="G485" s="668"/>
      <c r="H485" s="668"/>
      <c r="I485" s="668"/>
      <c r="J485" s="668"/>
      <c r="K485" s="668"/>
      <c r="L485" s="668"/>
      <c r="M485" s="668"/>
      <c r="N485" s="668"/>
      <c r="O485" s="668"/>
      <c r="P485" s="668"/>
      <c r="Q485" s="668"/>
      <c r="R485" s="668"/>
      <c r="T485" s="668"/>
      <c r="U485" s="668"/>
      <c r="AZ485" s="668"/>
      <c r="BA485" s="668"/>
      <c r="BB485" s="668"/>
      <c r="BC485" s="668"/>
      <c r="BD485" s="668"/>
      <c r="BE485" s="668"/>
      <c r="BF485" s="668"/>
      <c r="BG485" s="668"/>
      <c r="BH485" s="668"/>
      <c r="BI485" s="668"/>
      <c r="BK485" s="668"/>
      <c r="BL485" s="668"/>
      <c r="BM485" s="668"/>
      <c r="BN485" s="668"/>
      <c r="BO485" s="668"/>
      <c r="BP485" s="668"/>
      <c r="BQ485" s="668"/>
    </row>
    <row r="486" spans="1:69">
      <c r="A486" s="668"/>
      <c r="B486" s="668"/>
      <c r="C486" s="668"/>
      <c r="D486" s="668"/>
      <c r="E486" s="668"/>
      <c r="F486" s="668"/>
      <c r="G486" s="668"/>
      <c r="H486" s="668"/>
      <c r="I486" s="668"/>
      <c r="J486" s="668"/>
      <c r="K486" s="668"/>
      <c r="L486" s="668"/>
      <c r="M486" s="668"/>
      <c r="N486" s="668"/>
      <c r="O486" s="668"/>
      <c r="P486" s="668"/>
      <c r="Q486" s="668"/>
      <c r="R486" s="668"/>
      <c r="T486" s="668"/>
      <c r="U486" s="668"/>
      <c r="AZ486" s="668"/>
      <c r="BA486" s="668"/>
      <c r="BB486" s="668"/>
      <c r="BC486" s="668"/>
      <c r="BD486" s="668"/>
      <c r="BE486" s="668"/>
      <c r="BF486" s="668"/>
      <c r="BG486" s="668"/>
      <c r="BH486" s="668"/>
      <c r="BI486" s="668"/>
      <c r="BJ486" s="668"/>
      <c r="BK486" s="668"/>
      <c r="BL486" s="668"/>
      <c r="BM486" s="668"/>
      <c r="BN486" s="668"/>
      <c r="BO486" s="668"/>
      <c r="BP486" s="668"/>
      <c r="BQ486" s="668"/>
    </row>
    <row r="487" spans="1:69">
      <c r="A487" s="668"/>
      <c r="B487" s="668"/>
      <c r="C487" s="668"/>
      <c r="D487" s="668"/>
      <c r="E487" s="668"/>
      <c r="F487" s="668"/>
      <c r="G487" s="668"/>
      <c r="H487" s="668"/>
      <c r="I487" s="668"/>
      <c r="J487" s="668"/>
      <c r="K487" s="668"/>
      <c r="L487" s="668"/>
      <c r="M487" s="668"/>
      <c r="N487" s="668"/>
      <c r="O487" s="668"/>
      <c r="P487" s="668"/>
      <c r="Q487" s="668"/>
      <c r="R487" s="668"/>
      <c r="T487" s="668"/>
      <c r="U487" s="668"/>
      <c r="AZ487" s="668"/>
      <c r="BA487" s="668"/>
      <c r="BB487" s="668"/>
      <c r="BC487" s="668"/>
      <c r="BD487" s="668"/>
      <c r="BE487" s="668"/>
      <c r="BF487" s="668"/>
      <c r="BK487" s="668"/>
      <c r="BL487" s="668"/>
      <c r="BM487" s="668"/>
      <c r="BN487" s="668"/>
      <c r="BO487" s="668"/>
      <c r="BP487" s="668"/>
      <c r="BQ487" s="668"/>
    </row>
    <row r="488" spans="1:69">
      <c r="A488" s="668"/>
      <c r="B488" s="668"/>
      <c r="C488" s="668"/>
      <c r="D488" s="668"/>
      <c r="E488" s="668"/>
      <c r="F488" s="668"/>
      <c r="G488" s="668"/>
      <c r="H488" s="668"/>
      <c r="I488" s="668"/>
      <c r="J488" s="668"/>
      <c r="K488" s="668"/>
      <c r="L488" s="668"/>
      <c r="M488" s="668"/>
      <c r="N488" s="668"/>
      <c r="O488" s="668"/>
      <c r="P488" s="668"/>
      <c r="Q488" s="668"/>
      <c r="R488" s="668"/>
      <c r="T488" s="668"/>
      <c r="U488" s="668"/>
      <c r="AZ488" s="668"/>
      <c r="BK488" s="668"/>
      <c r="BL488" s="668"/>
      <c r="BM488" s="668"/>
      <c r="BN488" s="668"/>
      <c r="BO488" s="668"/>
      <c r="BP488" s="668"/>
      <c r="BQ488" s="668"/>
    </row>
    <row r="489" spans="1:69">
      <c r="A489" s="668"/>
      <c r="B489" s="668"/>
      <c r="C489" s="668"/>
      <c r="D489" s="668"/>
      <c r="E489" s="668"/>
      <c r="F489" s="668"/>
      <c r="G489" s="668"/>
      <c r="H489" s="668"/>
      <c r="I489" s="668"/>
      <c r="J489" s="668"/>
      <c r="K489" s="668"/>
      <c r="L489" s="668"/>
      <c r="M489" s="668"/>
      <c r="N489" s="668"/>
      <c r="O489" s="668"/>
      <c r="P489" s="668"/>
      <c r="Q489" s="668"/>
      <c r="R489" s="668"/>
      <c r="T489" s="668"/>
      <c r="U489" s="668"/>
      <c r="AZ489" s="668"/>
      <c r="BA489" s="668"/>
      <c r="BB489" s="668"/>
      <c r="BC489" s="668"/>
      <c r="BD489" s="668"/>
      <c r="BE489" s="668"/>
      <c r="BF489" s="668"/>
      <c r="BG489" s="668"/>
      <c r="BH489" s="668"/>
      <c r="BK489" s="668"/>
      <c r="BL489" s="668"/>
      <c r="BM489" s="668"/>
      <c r="BN489" s="668"/>
      <c r="BO489" s="668"/>
      <c r="BP489" s="668"/>
      <c r="BQ489" s="668"/>
    </row>
    <row r="490" spans="1:69">
      <c r="A490" s="668"/>
      <c r="B490" s="668"/>
      <c r="C490" s="668"/>
      <c r="D490" s="668"/>
      <c r="E490" s="668"/>
      <c r="F490" s="668"/>
      <c r="G490" s="668"/>
      <c r="H490" s="668"/>
      <c r="I490" s="668"/>
      <c r="J490" s="668"/>
      <c r="K490" s="668"/>
      <c r="L490" s="668"/>
      <c r="M490" s="668"/>
      <c r="N490" s="668"/>
      <c r="O490" s="668"/>
      <c r="P490" s="668"/>
      <c r="Q490" s="668"/>
      <c r="R490" s="668"/>
      <c r="T490" s="668"/>
      <c r="U490" s="668"/>
      <c r="AZ490" s="668"/>
      <c r="BA490" s="668"/>
      <c r="BB490" s="668"/>
      <c r="BC490" s="668"/>
      <c r="BD490" s="668"/>
      <c r="BE490" s="668"/>
      <c r="BF490" s="668"/>
      <c r="BG490" s="668"/>
      <c r="BH490" s="668"/>
      <c r="BI490" s="668"/>
      <c r="BJ490" s="668"/>
      <c r="BK490" s="668"/>
      <c r="BL490" s="668"/>
      <c r="BM490" s="668"/>
      <c r="BN490" s="668"/>
      <c r="BO490" s="668"/>
      <c r="BP490" s="668"/>
      <c r="BQ490" s="668"/>
    </row>
    <row r="491" spans="1:69">
      <c r="A491" s="668"/>
      <c r="B491" s="668"/>
      <c r="C491" s="668"/>
      <c r="D491" s="668"/>
      <c r="E491" s="668"/>
      <c r="F491" s="668"/>
      <c r="G491" s="668"/>
      <c r="H491" s="668"/>
      <c r="I491" s="668"/>
      <c r="J491" s="668"/>
      <c r="K491" s="668"/>
      <c r="L491" s="668"/>
      <c r="M491" s="668"/>
      <c r="N491" s="668"/>
      <c r="O491" s="668"/>
      <c r="P491" s="668"/>
      <c r="Q491" s="668"/>
      <c r="R491" s="668"/>
      <c r="T491" s="668"/>
      <c r="U491" s="668"/>
      <c r="AZ491" s="668"/>
      <c r="BA491" s="668"/>
      <c r="BB491" s="668"/>
      <c r="BC491" s="668"/>
      <c r="BD491" s="668"/>
      <c r="BE491" s="668"/>
      <c r="BF491" s="668"/>
      <c r="BK491" s="668"/>
      <c r="BL491" s="668"/>
      <c r="BM491" s="668"/>
      <c r="BN491" s="668"/>
      <c r="BO491" s="668"/>
      <c r="BP491" s="668"/>
      <c r="BQ491" s="668"/>
    </row>
    <row r="492" spans="1:69">
      <c r="A492" s="668"/>
      <c r="B492" s="668"/>
      <c r="C492" s="668"/>
      <c r="D492" s="668"/>
      <c r="E492" s="668"/>
      <c r="F492" s="668"/>
      <c r="G492" s="668"/>
      <c r="H492" s="668"/>
      <c r="I492" s="668"/>
      <c r="J492" s="668"/>
      <c r="K492" s="668"/>
      <c r="L492" s="668"/>
      <c r="M492" s="668"/>
      <c r="N492" s="668"/>
      <c r="O492" s="668"/>
      <c r="P492" s="668"/>
      <c r="Q492" s="668"/>
      <c r="R492" s="668"/>
      <c r="T492" s="668"/>
      <c r="U492" s="668"/>
      <c r="AZ492" s="668"/>
      <c r="BA492" s="668"/>
      <c r="BK492" s="668"/>
      <c r="BL492" s="668"/>
      <c r="BM492" s="668"/>
      <c r="BN492" s="668"/>
      <c r="BO492" s="668"/>
      <c r="BP492" s="668"/>
      <c r="BQ492" s="668"/>
    </row>
    <row r="493" spans="1:69">
      <c r="A493" s="668"/>
      <c r="B493" s="668"/>
      <c r="C493" s="668"/>
      <c r="D493" s="668"/>
      <c r="E493" s="668"/>
      <c r="F493" s="668"/>
      <c r="G493" s="668"/>
      <c r="H493" s="668"/>
      <c r="I493" s="668"/>
      <c r="J493" s="668"/>
      <c r="K493" s="668"/>
      <c r="L493" s="668"/>
      <c r="M493" s="668"/>
      <c r="N493" s="668"/>
      <c r="O493" s="668"/>
      <c r="P493" s="668"/>
      <c r="Q493" s="668"/>
      <c r="R493" s="668"/>
      <c r="T493" s="668"/>
      <c r="U493" s="668"/>
      <c r="AZ493" s="668"/>
      <c r="BA493" s="668"/>
      <c r="BB493" s="668"/>
      <c r="BC493" s="668"/>
      <c r="BD493" s="668"/>
      <c r="BK493" s="668"/>
      <c r="BL493" s="668"/>
      <c r="BM493" s="668"/>
      <c r="BN493" s="668"/>
      <c r="BO493" s="668"/>
      <c r="BP493" s="668"/>
      <c r="BQ493" s="668"/>
    </row>
    <row r="494" spans="1:69">
      <c r="A494" s="668"/>
      <c r="B494" s="668"/>
      <c r="C494" s="668"/>
      <c r="D494" s="668"/>
      <c r="E494" s="668"/>
      <c r="F494" s="668"/>
      <c r="G494" s="668"/>
      <c r="H494" s="668"/>
      <c r="I494" s="668"/>
      <c r="J494" s="668"/>
      <c r="K494" s="668"/>
      <c r="L494" s="668"/>
      <c r="M494" s="668"/>
      <c r="N494" s="668"/>
      <c r="O494" s="668"/>
      <c r="P494" s="668"/>
      <c r="Q494" s="668"/>
      <c r="R494" s="668"/>
      <c r="T494" s="668"/>
      <c r="U494" s="668"/>
      <c r="AZ494" s="668"/>
      <c r="BA494" s="668"/>
      <c r="BB494" s="668"/>
      <c r="BC494" s="668"/>
      <c r="BD494" s="668"/>
      <c r="BE494" s="668"/>
      <c r="BF494" s="668"/>
      <c r="BG494" s="668"/>
      <c r="BH494" s="668"/>
      <c r="BI494" s="668"/>
      <c r="BK494" s="668"/>
      <c r="BL494" s="668"/>
      <c r="BM494" s="668"/>
      <c r="BN494" s="668"/>
      <c r="BO494" s="668"/>
      <c r="BP494" s="668"/>
      <c r="BQ494" s="668"/>
    </row>
    <row r="495" spans="1:69">
      <c r="A495" s="668"/>
      <c r="B495" s="668"/>
      <c r="C495" s="668"/>
      <c r="D495" s="668"/>
      <c r="E495" s="668"/>
      <c r="F495" s="668"/>
      <c r="G495" s="668"/>
      <c r="H495" s="668"/>
      <c r="I495" s="668"/>
      <c r="J495" s="668"/>
      <c r="K495" s="668"/>
      <c r="L495" s="668"/>
      <c r="M495" s="668"/>
      <c r="N495" s="668"/>
      <c r="O495" s="668"/>
      <c r="P495" s="668"/>
      <c r="Q495" s="668"/>
      <c r="R495" s="668"/>
      <c r="T495" s="668"/>
      <c r="U495" s="668"/>
      <c r="AZ495" s="668"/>
      <c r="BA495" s="668"/>
      <c r="BB495" s="668"/>
      <c r="BC495" s="668"/>
      <c r="BD495" s="668"/>
      <c r="BE495" s="668"/>
      <c r="BF495" s="668"/>
      <c r="BG495" s="668"/>
      <c r="BH495" s="668"/>
      <c r="BI495" s="668"/>
      <c r="BJ495" s="668"/>
      <c r="BK495" s="668"/>
      <c r="BL495" s="668"/>
      <c r="BM495" s="668"/>
      <c r="BN495" s="668"/>
      <c r="BO495" s="668"/>
      <c r="BP495" s="668"/>
      <c r="BQ495" s="668"/>
    </row>
    <row r="496" spans="1:69">
      <c r="A496" s="668"/>
      <c r="B496" s="668"/>
      <c r="C496" s="668"/>
      <c r="D496" s="668"/>
      <c r="E496" s="668"/>
      <c r="F496" s="668"/>
      <c r="G496" s="668"/>
      <c r="H496" s="668"/>
      <c r="I496" s="668"/>
      <c r="J496" s="668"/>
      <c r="K496" s="668"/>
      <c r="L496" s="668"/>
      <c r="M496" s="668"/>
      <c r="N496" s="668"/>
      <c r="O496" s="668"/>
      <c r="P496" s="668"/>
      <c r="Q496" s="668"/>
      <c r="R496" s="668"/>
      <c r="T496" s="668"/>
      <c r="U496" s="668"/>
      <c r="AZ496" s="668"/>
      <c r="BA496" s="668"/>
      <c r="BB496" s="668"/>
      <c r="BC496" s="668"/>
      <c r="BK496" s="668"/>
      <c r="BL496" s="668"/>
      <c r="BM496" s="668"/>
      <c r="BN496" s="668"/>
      <c r="BO496" s="668"/>
      <c r="BP496" s="668"/>
      <c r="BQ496" s="668"/>
    </row>
    <row r="497" spans="1:69">
      <c r="A497" s="668"/>
      <c r="B497" s="668"/>
      <c r="C497" s="668"/>
      <c r="D497" s="668"/>
      <c r="E497" s="668"/>
      <c r="F497" s="668"/>
      <c r="G497" s="668"/>
      <c r="H497" s="668"/>
      <c r="I497" s="668"/>
      <c r="J497" s="668"/>
      <c r="K497" s="668"/>
      <c r="L497" s="668"/>
      <c r="M497" s="668"/>
      <c r="N497" s="668"/>
      <c r="O497" s="668"/>
      <c r="P497" s="668"/>
      <c r="Q497" s="668"/>
      <c r="R497" s="668"/>
      <c r="T497" s="668"/>
      <c r="U497" s="668"/>
      <c r="W497" s="668"/>
      <c r="X497" s="668"/>
      <c r="Y497" s="668"/>
      <c r="Z497" s="678"/>
      <c r="AA497" s="668"/>
      <c r="AB497" s="668"/>
      <c r="AC497" s="668"/>
      <c r="AD497" s="678"/>
      <c r="AE497" s="668"/>
      <c r="AF497" s="668"/>
      <c r="AG497" s="668"/>
      <c r="AH497" s="678"/>
      <c r="AI497" s="668"/>
      <c r="AJ497" s="668"/>
      <c r="AK497" s="668"/>
      <c r="AL497" s="678"/>
      <c r="AM497" s="668"/>
      <c r="AN497" s="668"/>
      <c r="AO497" s="668"/>
      <c r="AP497" s="678"/>
      <c r="AQ497" s="668"/>
      <c r="AR497" s="668"/>
      <c r="AS497" s="668"/>
      <c r="AT497" s="678"/>
      <c r="AU497" s="668"/>
      <c r="AV497" s="668"/>
      <c r="AW497" s="678"/>
      <c r="AX497" s="668"/>
      <c r="AY497" s="683"/>
      <c r="AZ497" s="668"/>
      <c r="BA497" s="668"/>
      <c r="BB497" s="668"/>
      <c r="BC497" s="668"/>
      <c r="BD497" s="668"/>
      <c r="BE497" s="668"/>
      <c r="BF497" s="668"/>
      <c r="BG497" s="668"/>
      <c r="BH497" s="668"/>
      <c r="BI497" s="668"/>
      <c r="BJ497" s="668"/>
      <c r="BK497" s="668"/>
      <c r="BL497" s="668"/>
      <c r="BM497" s="668"/>
      <c r="BN497" s="668"/>
      <c r="BO497" s="668"/>
      <c r="BP497" s="668"/>
      <c r="BQ497" s="668"/>
    </row>
    <row r="498" spans="1:69">
      <c r="A498" s="668"/>
      <c r="B498" s="668"/>
      <c r="C498" s="668"/>
      <c r="D498" s="668"/>
      <c r="E498" s="668"/>
      <c r="F498" s="668"/>
      <c r="G498" s="668"/>
      <c r="H498" s="668"/>
      <c r="I498" s="668"/>
      <c r="J498" s="668"/>
      <c r="K498" s="668"/>
      <c r="L498" s="668"/>
      <c r="M498" s="668"/>
      <c r="N498" s="668"/>
      <c r="O498" s="668"/>
      <c r="P498" s="668"/>
      <c r="Q498" s="668"/>
      <c r="R498" s="668"/>
      <c r="T498" s="668"/>
      <c r="U498" s="668"/>
      <c r="AZ498" s="668"/>
      <c r="BA498" s="668"/>
      <c r="BB498" s="668"/>
      <c r="BC498" s="668"/>
      <c r="BD498" s="668"/>
      <c r="BE498" s="668"/>
      <c r="BF498" s="668"/>
      <c r="BG498" s="668"/>
      <c r="BH498" s="668"/>
      <c r="BI498" s="668"/>
      <c r="BJ498" s="668"/>
      <c r="BK498" s="668"/>
      <c r="BL498" s="668"/>
      <c r="BM498" s="668"/>
      <c r="BN498" s="668"/>
      <c r="BO498" s="668"/>
      <c r="BP498" s="668"/>
      <c r="BQ498" s="668"/>
    </row>
    <row r="499" spans="1:69">
      <c r="A499" s="668"/>
      <c r="B499" s="668"/>
      <c r="C499" s="668"/>
      <c r="D499" s="668"/>
      <c r="E499" s="668"/>
      <c r="F499" s="668"/>
      <c r="G499" s="668"/>
      <c r="H499" s="668"/>
      <c r="I499" s="668"/>
      <c r="J499" s="668"/>
      <c r="K499" s="668"/>
      <c r="L499" s="668"/>
      <c r="M499" s="668"/>
      <c r="N499" s="668"/>
      <c r="O499" s="668"/>
      <c r="P499" s="668"/>
      <c r="Q499" s="668"/>
      <c r="R499" s="668"/>
      <c r="T499" s="668"/>
      <c r="U499" s="668"/>
      <c r="V499" s="668"/>
      <c r="AZ499" s="668"/>
      <c r="BA499" s="668"/>
      <c r="BB499" s="668"/>
      <c r="BK499" s="668"/>
      <c r="BL499" s="668"/>
      <c r="BM499" s="668"/>
      <c r="BN499" s="668"/>
      <c r="BO499" s="668"/>
      <c r="BP499" s="668"/>
      <c r="BQ499" s="668"/>
    </row>
    <row r="500" spans="1:69">
      <c r="A500" s="668"/>
      <c r="B500" s="668"/>
      <c r="C500" s="668"/>
      <c r="D500" s="668"/>
      <c r="E500" s="668"/>
      <c r="F500" s="668"/>
      <c r="G500" s="668"/>
      <c r="H500" s="668"/>
      <c r="I500" s="668"/>
      <c r="J500" s="668"/>
      <c r="K500" s="668"/>
      <c r="L500" s="668"/>
      <c r="M500" s="668"/>
      <c r="N500" s="668"/>
      <c r="O500" s="668"/>
      <c r="P500" s="668"/>
      <c r="R500" s="668"/>
      <c r="U500" s="668"/>
      <c r="BK500" s="668"/>
      <c r="BL500" s="668"/>
      <c r="BM500" s="668"/>
      <c r="BN500" s="668"/>
      <c r="BO500" s="668"/>
      <c r="BP500" s="668"/>
      <c r="BQ500" s="668"/>
    </row>
    <row r="501" spans="1:69">
      <c r="A501" s="668"/>
      <c r="B501" s="668"/>
      <c r="C501" s="668"/>
      <c r="D501" s="668"/>
      <c r="E501" s="668"/>
      <c r="F501" s="668"/>
      <c r="G501" s="668"/>
      <c r="H501" s="668"/>
      <c r="I501" s="668"/>
      <c r="J501" s="668"/>
      <c r="K501" s="668"/>
      <c r="L501" s="668"/>
      <c r="M501" s="668"/>
      <c r="N501" s="668"/>
      <c r="O501" s="668"/>
      <c r="P501" s="668"/>
      <c r="Q501" s="668"/>
      <c r="R501" s="668"/>
      <c r="T501" s="668"/>
      <c r="U501" s="668"/>
      <c r="AZ501" s="668"/>
      <c r="BK501" s="668"/>
      <c r="BL501" s="668"/>
      <c r="BM501" s="668"/>
      <c r="BN501" s="668"/>
      <c r="BO501" s="668"/>
      <c r="BP501" s="668"/>
      <c r="BQ501" s="668"/>
    </row>
    <row r="502" spans="1:69">
      <c r="A502" s="668"/>
      <c r="B502" s="668"/>
      <c r="C502" s="668"/>
      <c r="D502" s="668"/>
      <c r="E502" s="668"/>
      <c r="F502" s="668"/>
      <c r="G502" s="668"/>
      <c r="H502" s="668"/>
      <c r="I502" s="668"/>
      <c r="J502" s="668"/>
      <c r="K502" s="668"/>
      <c r="L502" s="668"/>
      <c r="M502" s="668"/>
      <c r="N502" s="668"/>
      <c r="O502" s="668"/>
      <c r="P502" s="668"/>
      <c r="Q502" s="668"/>
      <c r="R502" s="668"/>
      <c r="T502" s="668"/>
      <c r="U502" s="668"/>
      <c r="AZ502" s="668"/>
      <c r="BK502" s="668"/>
      <c r="BL502" s="668"/>
      <c r="BM502" s="668"/>
      <c r="BN502" s="668"/>
      <c r="BO502" s="668"/>
      <c r="BP502" s="668"/>
      <c r="BQ502" s="668"/>
    </row>
    <row r="503" spans="1:69">
      <c r="A503" s="668"/>
      <c r="B503" s="668"/>
      <c r="C503" s="668"/>
      <c r="D503" s="668"/>
      <c r="E503" s="668"/>
      <c r="F503" s="668"/>
      <c r="G503" s="668"/>
      <c r="H503" s="668"/>
      <c r="I503" s="668"/>
      <c r="J503" s="668"/>
      <c r="K503" s="668"/>
      <c r="L503" s="668"/>
      <c r="M503" s="668"/>
      <c r="N503" s="668"/>
      <c r="O503" s="668"/>
      <c r="P503" s="668"/>
      <c r="Q503" s="668"/>
      <c r="R503" s="668"/>
      <c r="T503" s="668"/>
      <c r="U503" s="668"/>
      <c r="AZ503" s="668"/>
      <c r="BA503" s="668"/>
      <c r="BB503" s="668"/>
      <c r="BK503" s="668"/>
      <c r="BL503" s="668"/>
      <c r="BM503" s="668"/>
      <c r="BN503" s="668"/>
      <c r="BO503" s="668"/>
      <c r="BP503" s="668"/>
      <c r="BQ503" s="668"/>
    </row>
    <row r="504" spans="1:69">
      <c r="A504" s="668"/>
      <c r="B504" s="668"/>
      <c r="C504" s="668"/>
      <c r="D504" s="668"/>
      <c r="E504" s="668"/>
      <c r="F504" s="668"/>
      <c r="G504" s="668"/>
      <c r="H504" s="668"/>
      <c r="I504" s="668"/>
      <c r="J504" s="668"/>
      <c r="K504" s="668"/>
      <c r="L504" s="668"/>
      <c r="M504" s="668"/>
      <c r="N504" s="668"/>
      <c r="O504" s="668"/>
      <c r="P504" s="668"/>
      <c r="Q504" s="668"/>
      <c r="R504" s="668"/>
      <c r="T504" s="668"/>
      <c r="U504" s="668"/>
      <c r="AZ504" s="668"/>
      <c r="BK504" s="668"/>
      <c r="BL504" s="668"/>
      <c r="BM504" s="668"/>
      <c r="BN504" s="668"/>
      <c r="BO504" s="668"/>
      <c r="BP504" s="668"/>
      <c r="BQ504" s="668"/>
    </row>
    <row r="505" spans="1:69">
      <c r="A505" s="668"/>
      <c r="B505" s="668"/>
      <c r="C505" s="668"/>
      <c r="D505" s="668"/>
      <c r="E505" s="668"/>
      <c r="F505" s="668"/>
      <c r="G505" s="668"/>
      <c r="H505" s="668"/>
      <c r="I505" s="668"/>
      <c r="J505" s="668"/>
      <c r="K505" s="668"/>
      <c r="L505" s="668"/>
      <c r="M505" s="668"/>
      <c r="N505" s="668"/>
      <c r="O505" s="668"/>
      <c r="P505" s="668"/>
      <c r="Q505" s="668"/>
      <c r="R505" s="668"/>
      <c r="T505" s="668"/>
      <c r="U505" s="668"/>
      <c r="AZ505" s="668"/>
      <c r="BA505" s="668"/>
      <c r="BB505" s="668"/>
      <c r="BC505" s="668"/>
      <c r="BD505" s="668"/>
      <c r="BE505" s="668"/>
      <c r="BF505" s="668"/>
      <c r="BG505" s="668"/>
      <c r="BH505" s="668"/>
      <c r="BI505" s="668"/>
      <c r="BJ505" s="668"/>
      <c r="BK505" s="668"/>
      <c r="BL505" s="668"/>
      <c r="BM505" s="668"/>
      <c r="BN505" s="668"/>
      <c r="BO505" s="668"/>
      <c r="BP505" s="668"/>
      <c r="BQ505" s="668"/>
    </row>
    <row r="506" spans="1:69">
      <c r="A506" s="668"/>
      <c r="B506" s="668"/>
      <c r="C506" s="668"/>
      <c r="D506" s="668"/>
      <c r="E506" s="668"/>
      <c r="F506" s="668"/>
      <c r="G506" s="668"/>
      <c r="H506" s="668"/>
      <c r="I506" s="668"/>
      <c r="J506" s="668"/>
      <c r="K506" s="668"/>
      <c r="L506" s="668"/>
      <c r="M506" s="668"/>
      <c r="N506" s="668"/>
      <c r="O506" s="668"/>
      <c r="P506" s="668"/>
      <c r="Q506" s="668"/>
      <c r="R506" s="668"/>
      <c r="T506" s="668"/>
      <c r="U506" s="668"/>
      <c r="AZ506" s="668"/>
      <c r="BA506" s="668"/>
      <c r="BK506" s="668"/>
      <c r="BL506" s="668"/>
      <c r="BM506" s="668"/>
      <c r="BN506" s="668"/>
      <c r="BO506" s="668"/>
      <c r="BP506" s="668"/>
      <c r="BQ506" s="668"/>
    </row>
    <row r="507" spans="1:69">
      <c r="A507" s="668"/>
      <c r="B507" s="668"/>
      <c r="C507" s="668"/>
      <c r="D507" s="668"/>
      <c r="E507" s="668"/>
      <c r="F507" s="668"/>
      <c r="G507" s="668"/>
      <c r="H507" s="668"/>
      <c r="I507" s="668"/>
      <c r="J507" s="668"/>
      <c r="K507" s="668"/>
      <c r="L507" s="668"/>
      <c r="M507" s="668"/>
      <c r="N507" s="668"/>
      <c r="O507" s="668"/>
      <c r="P507" s="668"/>
      <c r="R507" s="668"/>
      <c r="U507" s="668"/>
      <c r="BK507" s="668"/>
      <c r="BL507" s="668"/>
      <c r="BM507" s="668"/>
      <c r="BN507" s="668"/>
      <c r="BO507" s="668"/>
      <c r="BP507" s="668"/>
      <c r="BQ507" s="668"/>
    </row>
    <row r="508" spans="1:69">
      <c r="A508" s="668"/>
      <c r="B508" s="668"/>
      <c r="C508" s="668"/>
      <c r="D508" s="668"/>
      <c r="E508" s="668"/>
      <c r="F508" s="668"/>
      <c r="G508" s="668"/>
      <c r="H508" s="668"/>
      <c r="I508" s="668"/>
      <c r="J508" s="668"/>
      <c r="K508" s="668"/>
      <c r="L508" s="668"/>
      <c r="M508" s="668"/>
      <c r="N508" s="668"/>
      <c r="O508" s="668"/>
      <c r="P508" s="668"/>
      <c r="Q508" s="668"/>
      <c r="R508" s="668"/>
      <c r="T508" s="668"/>
      <c r="U508" s="668"/>
      <c r="AZ508" s="668"/>
      <c r="BA508" s="668"/>
      <c r="BB508" s="668"/>
      <c r="BC508" s="668"/>
      <c r="BD508" s="668"/>
      <c r="BE508" s="668"/>
      <c r="BF508" s="668"/>
      <c r="BG508" s="668"/>
      <c r="BH508" s="668"/>
      <c r="BI508" s="668"/>
      <c r="BK508" s="668"/>
      <c r="BL508" s="668"/>
      <c r="BM508" s="668"/>
      <c r="BN508" s="668"/>
      <c r="BO508" s="668"/>
      <c r="BP508" s="668"/>
      <c r="BQ508" s="668"/>
    </row>
    <row r="509" spans="1:69">
      <c r="A509" s="668"/>
      <c r="B509" s="668"/>
      <c r="C509" s="668"/>
      <c r="D509" s="668"/>
      <c r="E509" s="668"/>
      <c r="F509" s="668"/>
      <c r="G509" s="668"/>
      <c r="H509" s="668"/>
      <c r="I509" s="668"/>
      <c r="J509" s="668"/>
      <c r="K509" s="668"/>
      <c r="L509" s="668"/>
      <c r="M509" s="668"/>
      <c r="N509" s="668"/>
      <c r="O509" s="668"/>
      <c r="P509" s="668"/>
      <c r="Q509" s="668"/>
      <c r="R509" s="668"/>
      <c r="T509" s="668"/>
      <c r="U509" s="668"/>
      <c r="AZ509" s="668"/>
      <c r="BA509" s="668"/>
      <c r="BB509" s="668"/>
      <c r="BC509" s="668"/>
      <c r="BD509" s="668"/>
      <c r="BE509" s="668"/>
      <c r="BF509" s="668"/>
      <c r="BG509" s="668"/>
      <c r="BH509" s="668"/>
      <c r="BI509" s="668"/>
      <c r="BJ509" s="668"/>
      <c r="BK509" s="668"/>
      <c r="BL509" s="668"/>
      <c r="BM509" s="668"/>
      <c r="BN509" s="668"/>
      <c r="BO509" s="668"/>
      <c r="BP509" s="668"/>
      <c r="BQ509" s="668"/>
    </row>
    <row r="510" spans="1:69">
      <c r="A510" s="668"/>
      <c r="B510" s="668"/>
      <c r="C510" s="668"/>
      <c r="D510" s="668"/>
      <c r="E510" s="668"/>
      <c r="F510" s="668"/>
      <c r="G510" s="668"/>
      <c r="H510" s="668"/>
      <c r="I510" s="668"/>
      <c r="J510" s="668"/>
      <c r="K510" s="668"/>
      <c r="L510" s="668"/>
      <c r="M510" s="668"/>
      <c r="N510" s="668"/>
      <c r="O510" s="668"/>
      <c r="P510" s="668"/>
      <c r="Q510" s="668"/>
      <c r="R510" s="668"/>
      <c r="T510" s="668"/>
      <c r="U510" s="668"/>
      <c r="AZ510" s="668"/>
      <c r="BA510" s="668"/>
      <c r="BB510" s="668"/>
      <c r="BC510" s="668"/>
      <c r="BD510" s="668"/>
      <c r="BE510" s="668"/>
      <c r="BF510" s="668"/>
      <c r="BG510" s="668"/>
      <c r="BH510" s="668"/>
      <c r="BK510" s="668"/>
      <c r="BL510" s="668"/>
      <c r="BM510" s="668"/>
      <c r="BN510" s="668"/>
      <c r="BO510" s="668"/>
      <c r="BP510" s="668"/>
      <c r="BQ510" s="668"/>
    </row>
    <row r="511" spans="1:69">
      <c r="A511" s="668"/>
      <c r="B511" s="668"/>
      <c r="C511" s="668"/>
      <c r="D511" s="668"/>
      <c r="E511" s="668"/>
      <c r="F511" s="668"/>
      <c r="G511" s="668"/>
      <c r="H511" s="668"/>
      <c r="I511" s="668"/>
      <c r="J511" s="668"/>
      <c r="K511" s="668"/>
      <c r="L511" s="668"/>
      <c r="M511" s="668"/>
      <c r="N511" s="668"/>
      <c r="O511" s="668"/>
      <c r="P511" s="668"/>
      <c r="Q511" s="668"/>
      <c r="R511" s="668"/>
      <c r="T511" s="668"/>
      <c r="U511" s="668"/>
      <c r="AZ511" s="668"/>
      <c r="BA511" s="668"/>
      <c r="BB511" s="668"/>
      <c r="BC511" s="668"/>
      <c r="BD511" s="668"/>
      <c r="BE511" s="668"/>
      <c r="BF511" s="668"/>
      <c r="BG511" s="668"/>
      <c r="BH511" s="668"/>
      <c r="BI511" s="668"/>
      <c r="BJ511" s="668"/>
      <c r="BK511" s="668"/>
      <c r="BL511" s="668"/>
      <c r="BM511" s="668"/>
      <c r="BN511" s="668"/>
      <c r="BO511" s="668"/>
      <c r="BP511" s="668"/>
      <c r="BQ511" s="668"/>
    </row>
    <row r="512" spans="1:69">
      <c r="A512" s="668"/>
      <c r="B512" s="668"/>
      <c r="C512" s="668"/>
      <c r="D512" s="668"/>
      <c r="E512" s="668"/>
      <c r="F512" s="668"/>
      <c r="G512" s="668"/>
      <c r="H512" s="668"/>
      <c r="I512" s="668"/>
      <c r="J512" s="668"/>
      <c r="K512" s="668"/>
      <c r="L512" s="668"/>
      <c r="M512" s="668"/>
      <c r="N512" s="668"/>
      <c r="O512" s="668"/>
      <c r="P512" s="668"/>
      <c r="Q512" s="668"/>
      <c r="R512" s="668"/>
      <c r="T512" s="668"/>
      <c r="U512" s="668"/>
      <c r="AZ512" s="668"/>
      <c r="BA512" s="668"/>
      <c r="BB512" s="668"/>
      <c r="BC512" s="668"/>
      <c r="BD512" s="668"/>
      <c r="BE512" s="668"/>
      <c r="BF512" s="668"/>
      <c r="BG512" s="668"/>
      <c r="BH512" s="668"/>
      <c r="BI512" s="668"/>
      <c r="BJ512" s="668"/>
      <c r="BK512" s="668"/>
      <c r="BL512" s="668"/>
      <c r="BM512" s="668"/>
      <c r="BN512" s="668"/>
      <c r="BO512" s="668"/>
      <c r="BP512" s="668"/>
      <c r="BQ512" s="668"/>
    </row>
    <row r="513" spans="1:69">
      <c r="A513" s="668"/>
      <c r="B513" s="668"/>
      <c r="C513" s="668"/>
      <c r="D513" s="668"/>
      <c r="E513" s="668"/>
      <c r="F513" s="668"/>
      <c r="G513" s="668"/>
      <c r="H513" s="668"/>
      <c r="I513" s="668"/>
      <c r="J513" s="668"/>
      <c r="K513" s="668"/>
      <c r="L513" s="668"/>
      <c r="M513" s="668"/>
      <c r="N513" s="668"/>
      <c r="O513" s="668"/>
      <c r="P513" s="668"/>
      <c r="Q513" s="668"/>
      <c r="R513" s="668"/>
      <c r="T513" s="668"/>
      <c r="U513" s="668"/>
      <c r="AZ513" s="668"/>
      <c r="BA513" s="668"/>
      <c r="BB513" s="668"/>
      <c r="BC513" s="668"/>
      <c r="BD513" s="668"/>
      <c r="BE513" s="668"/>
      <c r="BF513" s="668"/>
      <c r="BG513" s="668"/>
      <c r="BH513" s="668"/>
      <c r="BI513" s="668"/>
      <c r="BJ513" s="668"/>
      <c r="BK513" s="668"/>
      <c r="BL513" s="668"/>
      <c r="BM513" s="668"/>
      <c r="BN513" s="668"/>
      <c r="BO513" s="668"/>
      <c r="BP513" s="668"/>
      <c r="BQ513" s="668"/>
    </row>
    <row r="514" spans="1:69">
      <c r="A514" s="668"/>
      <c r="B514" s="668"/>
      <c r="C514" s="668"/>
      <c r="D514" s="668"/>
      <c r="E514" s="668"/>
      <c r="F514" s="668"/>
      <c r="G514" s="668"/>
      <c r="H514" s="668"/>
      <c r="I514" s="668"/>
      <c r="J514" s="668"/>
      <c r="K514" s="668"/>
      <c r="L514" s="668"/>
      <c r="M514" s="668"/>
      <c r="N514" s="668"/>
      <c r="O514" s="668"/>
      <c r="P514" s="668"/>
      <c r="Q514" s="668"/>
      <c r="R514" s="668"/>
      <c r="T514" s="668"/>
      <c r="U514" s="668"/>
      <c r="AZ514" s="668"/>
      <c r="BA514" s="668"/>
      <c r="BB514" s="668"/>
      <c r="BC514" s="668"/>
      <c r="BD514" s="668"/>
      <c r="BE514" s="668"/>
      <c r="BF514" s="668"/>
      <c r="BG514" s="668"/>
      <c r="BH514" s="668"/>
      <c r="BI514" s="668"/>
      <c r="BJ514" s="668"/>
      <c r="BK514" s="668"/>
      <c r="BL514" s="668"/>
      <c r="BM514" s="668"/>
      <c r="BN514" s="668"/>
      <c r="BO514" s="668"/>
      <c r="BP514" s="668"/>
      <c r="BQ514" s="668"/>
    </row>
    <row r="515" spans="1:69">
      <c r="A515" s="668"/>
      <c r="B515" s="668"/>
      <c r="C515" s="668"/>
      <c r="D515" s="668"/>
      <c r="E515" s="668"/>
      <c r="F515" s="668"/>
      <c r="G515" s="668"/>
      <c r="H515" s="668"/>
      <c r="I515" s="668"/>
      <c r="J515" s="668"/>
      <c r="K515" s="668"/>
      <c r="L515" s="668"/>
      <c r="M515" s="668"/>
      <c r="N515" s="668"/>
      <c r="O515" s="668"/>
      <c r="P515" s="668"/>
      <c r="Q515" s="668"/>
      <c r="R515" s="668"/>
      <c r="T515" s="668"/>
      <c r="U515" s="668"/>
      <c r="AZ515" s="668"/>
      <c r="BA515" s="668"/>
      <c r="BB515" s="668"/>
      <c r="BC515" s="668"/>
      <c r="BD515" s="668"/>
      <c r="BE515" s="668"/>
      <c r="BF515" s="668"/>
      <c r="BG515" s="668"/>
      <c r="BH515" s="668"/>
      <c r="BI515" s="668"/>
      <c r="BJ515" s="668"/>
      <c r="BK515" s="668"/>
      <c r="BL515" s="668"/>
      <c r="BM515" s="668"/>
      <c r="BN515" s="668"/>
      <c r="BO515" s="668"/>
      <c r="BP515" s="668"/>
      <c r="BQ515" s="668"/>
    </row>
    <row r="516" spans="1:69">
      <c r="A516" s="668"/>
      <c r="B516" s="668"/>
      <c r="C516" s="668"/>
      <c r="D516" s="668"/>
      <c r="E516" s="668"/>
      <c r="F516" s="668"/>
      <c r="G516" s="668"/>
      <c r="H516" s="668"/>
      <c r="I516" s="668"/>
      <c r="J516" s="668"/>
      <c r="K516" s="668"/>
      <c r="L516" s="668"/>
      <c r="M516" s="668"/>
      <c r="N516" s="668"/>
      <c r="O516" s="668"/>
      <c r="P516" s="668"/>
      <c r="Q516" s="668"/>
      <c r="R516" s="668"/>
      <c r="T516" s="668"/>
      <c r="U516" s="668"/>
      <c r="AZ516" s="668"/>
      <c r="BA516" s="668"/>
      <c r="BB516" s="668"/>
      <c r="BC516" s="668"/>
      <c r="BD516" s="668"/>
      <c r="BE516" s="668"/>
      <c r="BF516" s="668"/>
      <c r="BG516" s="668"/>
      <c r="BH516" s="668"/>
      <c r="BI516" s="668"/>
      <c r="BJ516" s="668"/>
      <c r="BK516" s="668"/>
      <c r="BL516" s="668"/>
      <c r="BM516" s="668"/>
      <c r="BN516" s="668"/>
      <c r="BO516" s="668"/>
      <c r="BP516" s="668"/>
      <c r="BQ516" s="668"/>
    </row>
    <row r="517" spans="1:69">
      <c r="A517" s="668"/>
      <c r="B517" s="668"/>
      <c r="C517" s="668"/>
      <c r="D517" s="668"/>
      <c r="E517" s="668"/>
      <c r="F517" s="668"/>
      <c r="G517" s="668"/>
      <c r="H517" s="668"/>
      <c r="I517" s="668"/>
      <c r="J517" s="668"/>
      <c r="K517" s="668"/>
      <c r="L517" s="668"/>
      <c r="M517" s="668"/>
      <c r="N517" s="668"/>
      <c r="O517" s="668"/>
      <c r="P517" s="668"/>
      <c r="Q517" s="668"/>
      <c r="R517" s="668"/>
      <c r="T517" s="668"/>
      <c r="U517" s="668"/>
      <c r="AZ517" s="668"/>
      <c r="BA517" s="668"/>
      <c r="BB517" s="668"/>
      <c r="BC517" s="668"/>
      <c r="BD517" s="668"/>
      <c r="BE517" s="668"/>
      <c r="BF517" s="668"/>
      <c r="BG517" s="668"/>
      <c r="BH517" s="668"/>
      <c r="BI517" s="668"/>
      <c r="BJ517" s="668"/>
      <c r="BK517" s="668"/>
      <c r="BL517" s="668"/>
      <c r="BM517" s="668"/>
      <c r="BN517" s="668"/>
      <c r="BO517" s="668"/>
      <c r="BP517" s="668"/>
      <c r="BQ517" s="668"/>
    </row>
    <row r="518" spans="1:69">
      <c r="A518" s="668"/>
      <c r="B518" s="668"/>
      <c r="C518" s="668"/>
      <c r="D518" s="668"/>
      <c r="E518" s="668"/>
      <c r="F518" s="668"/>
      <c r="G518" s="668"/>
      <c r="H518" s="668"/>
      <c r="I518" s="668"/>
      <c r="J518" s="668"/>
      <c r="K518" s="668"/>
      <c r="L518" s="668"/>
      <c r="M518" s="668"/>
      <c r="N518" s="668"/>
      <c r="O518" s="668"/>
      <c r="P518" s="668"/>
      <c r="Q518" s="668"/>
      <c r="R518" s="668"/>
      <c r="T518" s="668"/>
      <c r="U518" s="668"/>
      <c r="AZ518" s="668"/>
      <c r="BA518" s="668"/>
      <c r="BB518" s="668"/>
      <c r="BC518" s="668"/>
      <c r="BD518" s="668"/>
      <c r="BE518" s="668"/>
      <c r="BF518" s="668"/>
      <c r="BG518" s="668"/>
      <c r="BH518" s="668"/>
      <c r="BI518" s="668"/>
      <c r="BK518" s="668"/>
      <c r="BL518" s="668"/>
      <c r="BM518" s="668"/>
      <c r="BN518" s="668"/>
      <c r="BO518" s="668"/>
      <c r="BP518" s="668"/>
      <c r="BQ518" s="668"/>
    </row>
    <row r="519" spans="1:69">
      <c r="A519" s="668"/>
      <c r="B519" s="668"/>
      <c r="C519" s="668"/>
      <c r="D519" s="668"/>
      <c r="E519" s="668"/>
      <c r="F519" s="668"/>
      <c r="G519" s="668"/>
      <c r="H519" s="668"/>
      <c r="I519" s="668"/>
      <c r="J519" s="668"/>
      <c r="K519" s="668"/>
      <c r="L519" s="668"/>
      <c r="M519" s="668"/>
      <c r="N519" s="668"/>
      <c r="O519" s="668"/>
      <c r="P519" s="668"/>
      <c r="Q519" s="668"/>
      <c r="R519" s="668"/>
      <c r="T519" s="668"/>
      <c r="U519" s="668"/>
      <c r="AZ519" s="668"/>
      <c r="BA519" s="668"/>
      <c r="BB519" s="668"/>
      <c r="BC519" s="668"/>
      <c r="BD519" s="668"/>
      <c r="BE519" s="668"/>
      <c r="BF519" s="668"/>
      <c r="BG519" s="668"/>
      <c r="BH519" s="668"/>
      <c r="BI519" s="668"/>
      <c r="BK519" s="668"/>
      <c r="BL519" s="668"/>
      <c r="BM519" s="668"/>
      <c r="BN519" s="668"/>
      <c r="BO519" s="668"/>
      <c r="BP519" s="668"/>
      <c r="BQ519" s="668"/>
    </row>
    <row r="520" spans="1:69">
      <c r="A520" s="668"/>
      <c r="B520" s="668"/>
      <c r="C520" s="668"/>
      <c r="D520" s="668"/>
      <c r="E520" s="668"/>
      <c r="F520" s="668"/>
      <c r="G520" s="668"/>
      <c r="H520" s="668"/>
      <c r="I520" s="668"/>
      <c r="J520" s="668"/>
      <c r="K520" s="668"/>
      <c r="L520" s="668"/>
      <c r="M520" s="668"/>
      <c r="N520" s="668"/>
      <c r="O520" s="668"/>
      <c r="P520" s="668"/>
      <c r="Q520" s="668"/>
      <c r="R520" s="668"/>
      <c r="T520" s="668"/>
      <c r="U520" s="668"/>
      <c r="AZ520" s="668"/>
      <c r="BA520" s="668"/>
      <c r="BB520" s="668"/>
      <c r="BC520" s="668"/>
      <c r="BD520" s="668"/>
      <c r="BE520" s="668"/>
      <c r="BF520" s="668"/>
      <c r="BG520" s="668"/>
      <c r="BH520" s="668"/>
      <c r="BI520" s="668"/>
      <c r="BJ520" s="668"/>
      <c r="BK520" s="668"/>
      <c r="BL520" s="668"/>
      <c r="BM520" s="668"/>
      <c r="BN520" s="668"/>
      <c r="BO520" s="668"/>
      <c r="BP520" s="668"/>
      <c r="BQ520" s="668"/>
    </row>
    <row r="521" spans="1:69">
      <c r="A521" s="668"/>
      <c r="B521" s="668"/>
      <c r="C521" s="668"/>
      <c r="D521" s="668"/>
      <c r="E521" s="668"/>
      <c r="F521" s="668"/>
      <c r="G521" s="668"/>
      <c r="H521" s="668"/>
      <c r="I521" s="668"/>
      <c r="J521" s="668"/>
      <c r="K521" s="668"/>
      <c r="L521" s="668"/>
      <c r="M521" s="668"/>
      <c r="N521" s="668"/>
      <c r="O521" s="668"/>
      <c r="P521" s="668"/>
      <c r="Q521" s="668"/>
      <c r="R521" s="668"/>
      <c r="T521" s="668"/>
      <c r="U521" s="668"/>
      <c r="AZ521" s="668"/>
      <c r="BA521" s="668"/>
      <c r="BB521" s="668"/>
      <c r="BC521" s="668"/>
      <c r="BD521" s="668"/>
      <c r="BE521" s="668"/>
      <c r="BF521" s="668"/>
      <c r="BG521" s="668"/>
      <c r="BH521" s="668"/>
      <c r="BI521" s="668"/>
      <c r="BJ521" s="668"/>
      <c r="BK521" s="668"/>
      <c r="BL521" s="668"/>
      <c r="BM521" s="668"/>
      <c r="BN521" s="668"/>
      <c r="BO521" s="668"/>
      <c r="BP521" s="668"/>
      <c r="BQ521" s="668"/>
    </row>
    <row r="522" spans="1:69">
      <c r="A522" s="668"/>
      <c r="B522" s="668"/>
      <c r="C522" s="668"/>
      <c r="D522" s="668"/>
      <c r="E522" s="668"/>
      <c r="F522" s="668"/>
      <c r="G522" s="668"/>
      <c r="H522" s="668"/>
      <c r="I522" s="668"/>
      <c r="J522" s="668"/>
      <c r="K522" s="668"/>
      <c r="L522" s="668"/>
      <c r="M522" s="668"/>
      <c r="N522" s="668"/>
      <c r="O522" s="668"/>
      <c r="P522" s="668"/>
      <c r="Q522" s="668"/>
      <c r="R522" s="668"/>
      <c r="T522" s="668"/>
      <c r="U522" s="668"/>
      <c r="AZ522" s="668"/>
      <c r="BA522" s="668"/>
      <c r="BB522" s="668"/>
      <c r="BC522" s="668"/>
      <c r="BD522" s="668"/>
      <c r="BE522" s="668"/>
      <c r="BF522" s="668"/>
      <c r="BG522" s="668"/>
      <c r="BH522" s="668"/>
      <c r="BI522" s="668"/>
      <c r="BJ522" s="668"/>
      <c r="BK522" s="668"/>
      <c r="BL522" s="668"/>
      <c r="BM522" s="668"/>
      <c r="BN522" s="668"/>
      <c r="BO522" s="668"/>
      <c r="BP522" s="668"/>
      <c r="BQ522" s="668"/>
    </row>
    <row r="523" spans="1:69">
      <c r="A523" s="668"/>
      <c r="B523" s="668"/>
      <c r="C523" s="668"/>
      <c r="D523" s="668"/>
      <c r="E523" s="668"/>
      <c r="F523" s="668"/>
      <c r="G523" s="668"/>
      <c r="H523" s="668"/>
      <c r="I523" s="668"/>
      <c r="J523" s="668"/>
      <c r="K523" s="668"/>
      <c r="L523" s="668"/>
      <c r="M523" s="668"/>
      <c r="N523" s="668"/>
      <c r="O523" s="668"/>
      <c r="P523" s="668"/>
      <c r="Q523" s="668"/>
      <c r="R523" s="668"/>
      <c r="T523" s="668"/>
      <c r="U523" s="668"/>
      <c r="AZ523" s="668"/>
      <c r="BA523" s="668"/>
      <c r="BB523" s="668"/>
      <c r="BC523" s="668"/>
      <c r="BD523" s="668"/>
      <c r="BE523" s="668"/>
      <c r="BF523" s="668"/>
      <c r="BG523" s="668"/>
      <c r="BH523" s="668"/>
      <c r="BI523" s="668"/>
      <c r="BJ523" s="668"/>
      <c r="BK523" s="668"/>
      <c r="BL523" s="668"/>
      <c r="BM523" s="668"/>
      <c r="BN523" s="668"/>
      <c r="BO523" s="668"/>
      <c r="BP523" s="668"/>
      <c r="BQ523" s="668"/>
    </row>
    <row r="524" spans="1:69">
      <c r="A524" s="668"/>
      <c r="B524" s="668"/>
      <c r="C524" s="668"/>
      <c r="D524" s="668"/>
      <c r="E524" s="668"/>
      <c r="F524" s="668"/>
      <c r="G524" s="668"/>
      <c r="H524" s="668"/>
      <c r="I524" s="668"/>
      <c r="J524" s="668"/>
      <c r="K524" s="668"/>
      <c r="L524" s="668"/>
      <c r="M524" s="668"/>
      <c r="N524" s="668"/>
      <c r="O524" s="668"/>
      <c r="P524" s="668"/>
      <c r="Q524" s="668"/>
      <c r="R524" s="668"/>
      <c r="T524" s="668"/>
      <c r="U524" s="668"/>
      <c r="AZ524" s="668"/>
      <c r="BA524" s="668"/>
      <c r="BB524" s="668"/>
      <c r="BC524" s="668"/>
      <c r="BD524" s="668"/>
      <c r="BE524" s="668"/>
      <c r="BF524" s="668"/>
      <c r="BG524" s="668"/>
      <c r="BH524" s="668"/>
      <c r="BI524" s="668"/>
      <c r="BJ524" s="668"/>
      <c r="BK524" s="668"/>
      <c r="BL524" s="668"/>
      <c r="BM524" s="668"/>
      <c r="BN524" s="668"/>
      <c r="BO524" s="668"/>
      <c r="BP524" s="668"/>
      <c r="BQ524" s="668"/>
    </row>
    <row r="525" spans="1:69">
      <c r="A525" s="668"/>
      <c r="B525" s="668"/>
      <c r="C525" s="668"/>
      <c r="D525" s="668"/>
      <c r="E525" s="668"/>
      <c r="F525" s="668"/>
      <c r="G525" s="668"/>
      <c r="H525" s="668"/>
      <c r="I525" s="668"/>
      <c r="J525" s="668"/>
      <c r="K525" s="668"/>
      <c r="L525" s="668"/>
      <c r="M525" s="668"/>
      <c r="N525" s="668"/>
      <c r="O525" s="668"/>
      <c r="P525" s="668"/>
      <c r="Q525" s="668"/>
      <c r="R525" s="668"/>
      <c r="T525" s="668"/>
      <c r="U525" s="668"/>
      <c r="AZ525" s="668"/>
      <c r="BA525" s="668"/>
      <c r="BB525" s="668"/>
      <c r="BC525" s="668"/>
      <c r="BD525" s="668"/>
      <c r="BE525" s="668"/>
      <c r="BF525" s="668"/>
      <c r="BG525" s="668"/>
      <c r="BH525" s="668"/>
      <c r="BI525" s="668"/>
      <c r="BJ525" s="668"/>
      <c r="BK525" s="668"/>
      <c r="BL525" s="668"/>
      <c r="BM525" s="668"/>
      <c r="BN525" s="668"/>
      <c r="BO525" s="668"/>
      <c r="BP525" s="668"/>
      <c r="BQ525" s="668"/>
    </row>
    <row r="526" spans="1:69">
      <c r="A526" s="668"/>
      <c r="B526" s="668"/>
      <c r="C526" s="668"/>
      <c r="D526" s="668"/>
      <c r="E526" s="668"/>
      <c r="F526" s="668"/>
      <c r="G526" s="668"/>
      <c r="H526" s="668"/>
      <c r="I526" s="668"/>
      <c r="J526" s="668"/>
      <c r="K526" s="668"/>
      <c r="L526" s="668"/>
      <c r="M526" s="668"/>
      <c r="N526" s="668"/>
      <c r="O526" s="668"/>
      <c r="P526" s="668"/>
      <c r="Q526" s="668"/>
      <c r="R526" s="668"/>
      <c r="T526" s="668"/>
      <c r="U526" s="668"/>
      <c r="AZ526" s="668"/>
      <c r="BA526" s="668"/>
      <c r="BB526" s="668"/>
      <c r="BC526" s="668"/>
      <c r="BD526" s="668"/>
      <c r="BE526" s="668"/>
      <c r="BF526" s="668"/>
      <c r="BG526" s="668"/>
      <c r="BH526" s="668"/>
      <c r="BI526" s="668"/>
      <c r="BJ526" s="668"/>
      <c r="BK526" s="668"/>
      <c r="BL526" s="668"/>
      <c r="BM526" s="668"/>
      <c r="BN526" s="668"/>
      <c r="BO526" s="668"/>
      <c r="BP526" s="668"/>
      <c r="BQ526" s="668"/>
    </row>
    <row r="527" spans="1:69">
      <c r="A527" s="668"/>
      <c r="B527" s="668"/>
      <c r="C527" s="668"/>
      <c r="D527" s="668"/>
      <c r="E527" s="668"/>
      <c r="F527" s="668"/>
      <c r="G527" s="668"/>
      <c r="H527" s="668"/>
      <c r="I527" s="668"/>
      <c r="J527" s="668"/>
      <c r="K527" s="668"/>
      <c r="L527" s="668"/>
      <c r="M527" s="668"/>
      <c r="N527" s="668"/>
      <c r="O527" s="668"/>
      <c r="P527" s="668"/>
      <c r="Q527" s="668"/>
      <c r="R527" s="668"/>
      <c r="T527" s="668"/>
      <c r="U527" s="668"/>
      <c r="AZ527" s="668"/>
      <c r="BA527" s="668"/>
      <c r="BB527" s="668"/>
      <c r="BC527" s="668"/>
      <c r="BD527" s="668"/>
      <c r="BE527" s="668"/>
      <c r="BF527" s="668"/>
      <c r="BG527" s="668"/>
      <c r="BH527" s="668"/>
      <c r="BI527" s="668"/>
      <c r="BJ527" s="668"/>
      <c r="BK527" s="668"/>
      <c r="BL527" s="668"/>
      <c r="BM527" s="668"/>
      <c r="BN527" s="668"/>
      <c r="BO527" s="668"/>
      <c r="BP527" s="668"/>
      <c r="BQ527" s="668"/>
    </row>
    <row r="528" spans="1:69">
      <c r="A528" s="668"/>
      <c r="B528" s="668"/>
      <c r="C528" s="668"/>
      <c r="D528" s="668"/>
      <c r="E528" s="668"/>
      <c r="F528" s="668"/>
      <c r="G528" s="668"/>
      <c r="H528" s="668"/>
      <c r="I528" s="668"/>
      <c r="J528" s="668"/>
      <c r="K528" s="668"/>
      <c r="L528" s="668"/>
      <c r="M528" s="668"/>
      <c r="N528" s="668"/>
      <c r="O528" s="668"/>
      <c r="P528" s="668"/>
      <c r="Q528" s="668"/>
      <c r="R528" s="668"/>
      <c r="T528" s="668"/>
      <c r="U528" s="668"/>
      <c r="AZ528" s="668"/>
      <c r="BA528" s="668"/>
      <c r="BB528" s="668"/>
      <c r="BC528" s="668"/>
      <c r="BD528" s="668"/>
      <c r="BE528" s="668"/>
      <c r="BF528" s="668"/>
      <c r="BG528" s="668"/>
      <c r="BH528" s="668"/>
      <c r="BI528" s="668"/>
      <c r="BJ528" s="668"/>
      <c r="BK528" s="668"/>
      <c r="BL528" s="668"/>
      <c r="BM528" s="668"/>
      <c r="BN528" s="668"/>
      <c r="BO528" s="668"/>
      <c r="BP528" s="668"/>
      <c r="BQ528" s="668"/>
    </row>
    <row r="529" spans="1:69">
      <c r="A529" s="668"/>
      <c r="B529" s="668"/>
      <c r="C529" s="668"/>
      <c r="D529" s="668"/>
      <c r="E529" s="668"/>
      <c r="F529" s="668"/>
      <c r="G529" s="668"/>
      <c r="H529" s="668"/>
      <c r="I529" s="668"/>
      <c r="J529" s="668"/>
      <c r="K529" s="668"/>
      <c r="L529" s="668"/>
      <c r="M529" s="668"/>
      <c r="N529" s="668"/>
      <c r="O529" s="668"/>
      <c r="P529" s="668"/>
      <c r="Q529" s="668"/>
      <c r="R529" s="668"/>
      <c r="T529" s="668"/>
      <c r="U529" s="668"/>
      <c r="AZ529" s="668"/>
      <c r="BA529" s="668"/>
      <c r="BB529" s="668"/>
      <c r="BC529" s="668"/>
      <c r="BD529" s="668"/>
      <c r="BE529" s="668"/>
      <c r="BF529" s="668"/>
      <c r="BG529" s="668"/>
      <c r="BH529" s="668"/>
      <c r="BI529" s="668"/>
      <c r="BJ529" s="668"/>
      <c r="BK529" s="668"/>
      <c r="BL529" s="668"/>
      <c r="BM529" s="668"/>
      <c r="BN529" s="668"/>
      <c r="BO529" s="668"/>
      <c r="BP529" s="668"/>
      <c r="BQ529" s="668"/>
    </row>
    <row r="530" spans="1:69">
      <c r="A530" s="668"/>
      <c r="B530" s="668"/>
      <c r="C530" s="668"/>
      <c r="D530" s="668"/>
      <c r="E530" s="668"/>
      <c r="F530" s="668"/>
      <c r="G530" s="668"/>
      <c r="H530" s="668"/>
      <c r="I530" s="668"/>
      <c r="J530" s="668"/>
      <c r="K530" s="668"/>
      <c r="L530" s="668"/>
      <c r="M530" s="668"/>
      <c r="N530" s="668"/>
      <c r="O530" s="668"/>
      <c r="P530" s="668"/>
      <c r="Q530" s="668"/>
      <c r="R530" s="668"/>
      <c r="T530" s="668"/>
      <c r="U530" s="668"/>
      <c r="AZ530" s="668"/>
      <c r="BA530" s="668"/>
      <c r="BB530" s="668"/>
      <c r="BC530" s="668"/>
      <c r="BD530" s="668"/>
      <c r="BE530" s="668"/>
      <c r="BF530" s="668"/>
      <c r="BG530" s="668"/>
      <c r="BH530" s="668"/>
      <c r="BI530" s="668"/>
      <c r="BJ530" s="668"/>
      <c r="BK530" s="668"/>
      <c r="BL530" s="668"/>
      <c r="BM530" s="668"/>
      <c r="BN530" s="668"/>
      <c r="BO530" s="668"/>
      <c r="BP530" s="668"/>
      <c r="BQ530" s="668"/>
    </row>
    <row r="531" spans="1:69">
      <c r="A531" s="668"/>
      <c r="B531" s="668"/>
      <c r="C531" s="668"/>
      <c r="D531" s="668"/>
      <c r="E531" s="668"/>
      <c r="F531" s="668"/>
      <c r="G531" s="668"/>
      <c r="H531" s="668"/>
      <c r="I531" s="668"/>
      <c r="J531" s="668"/>
      <c r="K531" s="668"/>
      <c r="L531" s="668"/>
      <c r="M531" s="668"/>
      <c r="N531" s="668"/>
      <c r="O531" s="668"/>
      <c r="P531" s="668"/>
      <c r="Q531" s="668"/>
      <c r="R531" s="668"/>
      <c r="T531" s="668"/>
      <c r="U531" s="668"/>
      <c r="AZ531" s="668"/>
      <c r="BA531" s="668"/>
      <c r="BB531" s="668"/>
      <c r="BC531" s="668"/>
      <c r="BD531" s="668"/>
      <c r="BE531" s="668"/>
      <c r="BF531" s="668"/>
      <c r="BG531" s="668"/>
      <c r="BH531" s="668"/>
      <c r="BI531" s="668"/>
      <c r="BJ531" s="668"/>
      <c r="BK531" s="668"/>
      <c r="BL531" s="668"/>
      <c r="BM531" s="668"/>
      <c r="BN531" s="668"/>
      <c r="BO531" s="668"/>
      <c r="BP531" s="668"/>
      <c r="BQ531" s="668"/>
    </row>
    <row r="532" spans="1:69">
      <c r="A532" s="668"/>
      <c r="B532" s="668"/>
      <c r="C532" s="668"/>
      <c r="D532" s="668"/>
      <c r="E532" s="668"/>
      <c r="F532" s="668"/>
      <c r="G532" s="668"/>
      <c r="H532" s="668"/>
      <c r="I532" s="668"/>
      <c r="J532" s="668"/>
      <c r="K532" s="668"/>
      <c r="L532" s="668"/>
      <c r="M532" s="668"/>
      <c r="N532" s="668"/>
      <c r="O532" s="668"/>
      <c r="P532" s="668"/>
      <c r="Q532" s="668"/>
      <c r="R532" s="668"/>
      <c r="T532" s="668"/>
      <c r="U532" s="668"/>
      <c r="AZ532" s="668"/>
      <c r="BA532" s="668"/>
      <c r="BB532" s="668"/>
      <c r="BC532" s="668"/>
      <c r="BD532" s="668"/>
      <c r="BE532" s="668"/>
      <c r="BF532" s="668"/>
      <c r="BG532" s="668"/>
      <c r="BH532" s="668"/>
      <c r="BI532" s="668"/>
      <c r="BJ532" s="668"/>
      <c r="BK532" s="668"/>
      <c r="BL532" s="668"/>
      <c r="BM532" s="668"/>
      <c r="BN532" s="668"/>
      <c r="BO532" s="668"/>
      <c r="BP532" s="668"/>
      <c r="BQ532" s="668"/>
    </row>
    <row r="533" spans="1:69">
      <c r="A533" s="668"/>
      <c r="B533" s="668"/>
      <c r="C533" s="668"/>
      <c r="D533" s="668"/>
      <c r="E533" s="668"/>
      <c r="F533" s="668"/>
      <c r="G533" s="668"/>
      <c r="H533" s="668"/>
      <c r="I533" s="668"/>
      <c r="J533" s="668"/>
      <c r="K533" s="668"/>
      <c r="L533" s="668"/>
      <c r="M533" s="668"/>
      <c r="N533" s="668"/>
      <c r="O533" s="668"/>
      <c r="P533" s="668"/>
      <c r="Q533" s="668"/>
      <c r="R533" s="668"/>
      <c r="T533" s="668"/>
      <c r="U533" s="668"/>
      <c r="AZ533" s="668"/>
      <c r="BA533" s="668"/>
      <c r="BB533" s="668"/>
      <c r="BC533" s="668"/>
      <c r="BD533" s="668"/>
      <c r="BE533" s="668"/>
      <c r="BF533" s="668"/>
      <c r="BG533" s="668"/>
      <c r="BH533" s="668"/>
      <c r="BI533" s="668"/>
      <c r="BJ533" s="668"/>
      <c r="BK533" s="668"/>
      <c r="BL533" s="668"/>
      <c r="BM533" s="668"/>
      <c r="BN533" s="668"/>
      <c r="BO533" s="668"/>
      <c r="BP533" s="668"/>
      <c r="BQ533" s="668"/>
    </row>
    <row r="534" spans="1:69">
      <c r="A534" s="668"/>
      <c r="B534" s="668"/>
      <c r="C534" s="668"/>
      <c r="D534" s="668"/>
      <c r="E534" s="668"/>
      <c r="F534" s="668"/>
      <c r="G534" s="668"/>
      <c r="H534" s="668"/>
      <c r="I534" s="668"/>
      <c r="J534" s="668"/>
      <c r="K534" s="668"/>
      <c r="L534" s="668"/>
      <c r="M534" s="668"/>
      <c r="N534" s="668"/>
      <c r="O534" s="668"/>
      <c r="P534" s="668"/>
      <c r="Q534" s="668"/>
      <c r="R534" s="668"/>
      <c r="T534" s="668"/>
      <c r="U534" s="668"/>
      <c r="AZ534" s="668"/>
      <c r="BA534" s="668"/>
      <c r="BB534" s="668"/>
      <c r="BC534" s="668"/>
      <c r="BD534" s="668"/>
      <c r="BE534" s="668"/>
      <c r="BF534" s="668"/>
      <c r="BG534" s="668"/>
      <c r="BH534" s="668"/>
      <c r="BI534" s="668"/>
      <c r="BJ534" s="668"/>
      <c r="BK534" s="668"/>
      <c r="BL534" s="668"/>
      <c r="BM534" s="668"/>
      <c r="BN534" s="668"/>
      <c r="BO534" s="668"/>
      <c r="BP534" s="668"/>
      <c r="BQ534" s="668"/>
    </row>
    <row r="535" spans="1:69">
      <c r="A535" s="668"/>
      <c r="B535" s="668"/>
      <c r="C535" s="668"/>
      <c r="D535" s="668"/>
      <c r="E535" s="668"/>
      <c r="F535" s="668"/>
      <c r="G535" s="668"/>
      <c r="H535" s="668"/>
      <c r="I535" s="668"/>
      <c r="J535" s="668"/>
      <c r="K535" s="668"/>
      <c r="L535" s="668"/>
      <c r="M535" s="668"/>
      <c r="N535" s="668"/>
      <c r="O535" s="668"/>
      <c r="P535" s="668"/>
      <c r="Q535" s="668"/>
      <c r="R535" s="668"/>
      <c r="T535" s="668"/>
      <c r="U535" s="668"/>
      <c r="AZ535" s="668"/>
      <c r="BA535" s="668"/>
      <c r="BB535" s="668"/>
      <c r="BC535" s="668"/>
      <c r="BD535" s="668"/>
      <c r="BE535" s="668"/>
      <c r="BF535" s="668"/>
      <c r="BG535" s="668"/>
      <c r="BH535" s="668"/>
      <c r="BI535" s="668"/>
      <c r="BJ535" s="668"/>
      <c r="BK535" s="668"/>
      <c r="BL535" s="668"/>
      <c r="BM535" s="668"/>
      <c r="BN535" s="668"/>
      <c r="BO535" s="668"/>
      <c r="BP535" s="668"/>
      <c r="BQ535" s="668"/>
    </row>
    <row r="536" spans="1:69">
      <c r="A536" s="668"/>
      <c r="B536" s="668"/>
      <c r="C536" s="668"/>
      <c r="D536" s="668"/>
      <c r="E536" s="668"/>
      <c r="F536" s="668"/>
      <c r="G536" s="668"/>
      <c r="H536" s="668"/>
      <c r="I536" s="668"/>
      <c r="J536" s="668"/>
      <c r="K536" s="668"/>
      <c r="L536" s="668"/>
      <c r="M536" s="668"/>
      <c r="N536" s="668"/>
      <c r="O536" s="668"/>
      <c r="P536" s="668"/>
      <c r="Q536" s="668"/>
      <c r="R536" s="668"/>
      <c r="T536" s="668"/>
      <c r="U536" s="668"/>
      <c r="AZ536" s="668"/>
      <c r="BA536" s="668"/>
      <c r="BB536" s="668"/>
      <c r="BC536" s="668"/>
      <c r="BD536" s="668"/>
      <c r="BE536" s="668"/>
      <c r="BF536" s="668"/>
      <c r="BG536" s="668"/>
      <c r="BH536" s="668"/>
      <c r="BI536" s="668"/>
      <c r="BJ536" s="668"/>
      <c r="BK536" s="668"/>
      <c r="BL536" s="668"/>
      <c r="BM536" s="668"/>
      <c r="BN536" s="668"/>
      <c r="BO536" s="668"/>
      <c r="BP536" s="668"/>
      <c r="BQ536" s="668"/>
    </row>
    <row r="537" spans="1:69">
      <c r="A537" s="668"/>
      <c r="B537" s="668"/>
      <c r="C537" s="668"/>
      <c r="D537" s="668"/>
      <c r="E537" s="668"/>
      <c r="F537" s="668"/>
      <c r="G537" s="668"/>
      <c r="H537" s="668"/>
      <c r="I537" s="668"/>
      <c r="J537" s="668"/>
      <c r="K537" s="668"/>
      <c r="L537" s="668"/>
      <c r="M537" s="668"/>
      <c r="N537" s="668"/>
      <c r="O537" s="668"/>
      <c r="P537" s="668"/>
      <c r="Q537" s="668"/>
      <c r="R537" s="668"/>
      <c r="T537" s="668"/>
      <c r="U537" s="668"/>
      <c r="AZ537" s="668"/>
      <c r="BA537" s="668"/>
      <c r="BB537" s="668"/>
      <c r="BC537" s="668"/>
      <c r="BD537" s="668"/>
      <c r="BE537" s="668"/>
      <c r="BF537" s="668"/>
      <c r="BG537" s="668"/>
      <c r="BH537" s="668"/>
      <c r="BI537" s="668"/>
      <c r="BJ537" s="668"/>
      <c r="BK537" s="668"/>
      <c r="BL537" s="668"/>
      <c r="BM537" s="668"/>
      <c r="BN537" s="668"/>
      <c r="BO537" s="668"/>
      <c r="BP537" s="668"/>
      <c r="BQ537" s="668"/>
    </row>
    <row r="538" spans="1:69">
      <c r="A538" s="668"/>
      <c r="B538" s="668"/>
      <c r="C538" s="668"/>
      <c r="D538" s="668"/>
      <c r="E538" s="668"/>
      <c r="F538" s="668"/>
      <c r="G538" s="668"/>
      <c r="H538" s="668"/>
      <c r="I538" s="668"/>
      <c r="J538" s="668"/>
      <c r="K538" s="668"/>
      <c r="L538" s="668"/>
      <c r="M538" s="668"/>
      <c r="N538" s="668"/>
      <c r="O538" s="668"/>
      <c r="P538" s="668"/>
      <c r="Q538" s="668"/>
      <c r="R538" s="668"/>
      <c r="T538" s="668"/>
      <c r="U538" s="668"/>
      <c r="AZ538" s="668"/>
      <c r="BA538" s="668"/>
      <c r="BB538" s="668"/>
      <c r="BC538" s="668"/>
      <c r="BD538" s="668"/>
      <c r="BE538" s="668"/>
      <c r="BF538" s="668"/>
      <c r="BG538" s="668"/>
      <c r="BH538" s="668"/>
      <c r="BI538" s="668"/>
      <c r="BJ538" s="668"/>
      <c r="BK538" s="668"/>
      <c r="BL538" s="668"/>
      <c r="BM538" s="668"/>
      <c r="BN538" s="668"/>
      <c r="BO538" s="668"/>
      <c r="BP538" s="668"/>
      <c r="BQ538" s="668"/>
    </row>
    <row r="539" spans="1:69">
      <c r="A539" s="668"/>
      <c r="B539" s="668"/>
      <c r="C539" s="668"/>
      <c r="D539" s="668"/>
      <c r="E539" s="668"/>
      <c r="F539" s="668"/>
      <c r="G539" s="668"/>
      <c r="H539" s="668"/>
      <c r="I539" s="668"/>
      <c r="J539" s="668"/>
      <c r="K539" s="668"/>
      <c r="L539" s="668"/>
      <c r="M539" s="668"/>
      <c r="N539" s="668"/>
      <c r="O539" s="668"/>
      <c r="P539" s="668"/>
      <c r="Q539" s="668"/>
      <c r="R539" s="668"/>
      <c r="T539" s="668"/>
      <c r="U539" s="668"/>
      <c r="AZ539" s="668"/>
      <c r="BA539" s="668"/>
      <c r="BB539" s="668"/>
      <c r="BC539" s="668"/>
      <c r="BD539" s="668"/>
      <c r="BE539" s="668"/>
      <c r="BF539" s="668"/>
      <c r="BG539" s="668"/>
      <c r="BH539" s="668"/>
      <c r="BI539" s="668"/>
      <c r="BJ539" s="668"/>
      <c r="BK539" s="668"/>
      <c r="BL539" s="668"/>
      <c r="BM539" s="668"/>
      <c r="BN539" s="668"/>
      <c r="BO539" s="668"/>
      <c r="BP539" s="668"/>
      <c r="BQ539" s="668"/>
    </row>
    <row r="540" spans="1:69">
      <c r="A540" s="668"/>
      <c r="B540" s="668"/>
      <c r="C540" s="668"/>
      <c r="D540" s="668"/>
      <c r="E540" s="668"/>
      <c r="F540" s="668"/>
      <c r="G540" s="668"/>
      <c r="H540" s="668"/>
      <c r="I540" s="668"/>
      <c r="J540" s="668"/>
      <c r="K540" s="668"/>
      <c r="L540" s="668"/>
      <c r="M540" s="668"/>
      <c r="N540" s="668"/>
      <c r="O540" s="668"/>
      <c r="P540" s="668"/>
      <c r="Q540" s="668"/>
      <c r="R540" s="668"/>
      <c r="T540" s="668"/>
      <c r="U540" s="668"/>
      <c r="AZ540" s="668"/>
      <c r="BA540" s="668"/>
      <c r="BB540" s="668"/>
      <c r="BC540" s="668"/>
      <c r="BD540" s="668"/>
      <c r="BE540" s="668"/>
      <c r="BF540" s="668"/>
      <c r="BG540" s="668"/>
      <c r="BH540" s="668"/>
      <c r="BI540" s="668"/>
      <c r="BJ540" s="668"/>
      <c r="BK540" s="668"/>
      <c r="BL540" s="668"/>
      <c r="BM540" s="668"/>
      <c r="BN540" s="668"/>
      <c r="BO540" s="668"/>
      <c r="BP540" s="668"/>
      <c r="BQ540" s="668"/>
    </row>
    <row r="541" spans="1:69">
      <c r="A541" s="668"/>
      <c r="B541" s="668"/>
      <c r="C541" s="668"/>
      <c r="D541" s="668"/>
      <c r="E541" s="668"/>
      <c r="F541" s="668"/>
      <c r="G541" s="668"/>
      <c r="H541" s="668"/>
      <c r="I541" s="668"/>
      <c r="J541" s="668"/>
      <c r="K541" s="668"/>
      <c r="L541" s="668"/>
      <c r="M541" s="668"/>
      <c r="N541" s="668"/>
      <c r="O541" s="668"/>
      <c r="P541" s="668"/>
      <c r="Q541" s="668"/>
      <c r="R541" s="668"/>
      <c r="T541" s="668"/>
      <c r="U541" s="668"/>
      <c r="AZ541" s="668"/>
      <c r="BA541" s="668"/>
      <c r="BB541" s="668"/>
      <c r="BC541" s="668"/>
      <c r="BD541" s="668"/>
      <c r="BE541" s="668"/>
      <c r="BF541" s="668"/>
      <c r="BG541" s="668"/>
      <c r="BH541" s="668"/>
      <c r="BI541" s="668"/>
      <c r="BJ541" s="668"/>
      <c r="BK541" s="668"/>
      <c r="BL541" s="668"/>
      <c r="BM541" s="668"/>
      <c r="BN541" s="668"/>
      <c r="BO541" s="668"/>
      <c r="BP541" s="668"/>
      <c r="BQ541" s="668"/>
    </row>
    <row r="542" spans="1:69">
      <c r="A542" s="668"/>
      <c r="B542" s="668"/>
      <c r="C542" s="668"/>
      <c r="D542" s="668"/>
      <c r="E542" s="668"/>
      <c r="F542" s="668"/>
      <c r="G542" s="668"/>
      <c r="H542" s="668"/>
      <c r="I542" s="668"/>
      <c r="J542" s="668"/>
      <c r="K542" s="668"/>
      <c r="L542" s="668"/>
      <c r="M542" s="668"/>
      <c r="N542" s="668"/>
      <c r="O542" s="668"/>
      <c r="P542" s="668"/>
      <c r="Q542" s="668"/>
      <c r="R542" s="668"/>
      <c r="T542" s="668"/>
      <c r="U542" s="668"/>
      <c r="AZ542" s="668"/>
      <c r="BA542" s="668"/>
      <c r="BB542" s="668"/>
      <c r="BC542" s="668"/>
      <c r="BK542" s="668"/>
      <c r="BL542" s="668"/>
      <c r="BM542" s="668"/>
      <c r="BN542" s="668"/>
      <c r="BO542" s="668"/>
      <c r="BP542" s="668"/>
      <c r="BQ542" s="668"/>
    </row>
    <row r="543" spans="1:69">
      <c r="A543" s="668"/>
      <c r="B543" s="668"/>
      <c r="C543" s="668"/>
      <c r="D543" s="668"/>
      <c r="E543" s="668"/>
      <c r="F543" s="668"/>
      <c r="G543" s="668"/>
      <c r="H543" s="668"/>
      <c r="I543" s="668"/>
      <c r="J543" s="668"/>
      <c r="K543" s="668"/>
      <c r="L543" s="668"/>
      <c r="M543" s="668"/>
      <c r="N543" s="668"/>
      <c r="O543" s="668"/>
      <c r="P543" s="668"/>
      <c r="Q543" s="668"/>
      <c r="R543" s="668"/>
      <c r="T543" s="668"/>
      <c r="U543" s="668"/>
      <c r="AZ543" s="668"/>
      <c r="BA543" s="668"/>
      <c r="BB543" s="668"/>
      <c r="BC543" s="668"/>
      <c r="BD543" s="668"/>
      <c r="BE543" s="668"/>
      <c r="BF543" s="668"/>
      <c r="BG543" s="668"/>
      <c r="BH543" s="668"/>
      <c r="BI543" s="668"/>
      <c r="BJ543" s="668"/>
      <c r="BK543" s="668"/>
      <c r="BL543" s="668"/>
      <c r="BM543" s="668"/>
      <c r="BN543" s="668"/>
      <c r="BO543" s="668"/>
      <c r="BP543" s="668"/>
      <c r="BQ543" s="668"/>
    </row>
    <row r="544" spans="1:69">
      <c r="A544" s="668"/>
      <c r="B544" s="668"/>
      <c r="C544" s="668"/>
      <c r="D544" s="668"/>
      <c r="E544" s="668"/>
      <c r="F544" s="668"/>
      <c r="G544" s="668"/>
      <c r="H544" s="668"/>
      <c r="I544" s="668"/>
      <c r="J544" s="668"/>
      <c r="K544" s="668"/>
      <c r="L544" s="668"/>
      <c r="M544" s="668"/>
      <c r="N544" s="668"/>
      <c r="O544" s="668"/>
      <c r="P544" s="668"/>
      <c r="Q544" s="668"/>
      <c r="R544" s="668"/>
      <c r="T544" s="668"/>
      <c r="U544" s="668"/>
      <c r="AZ544" s="668"/>
      <c r="BA544" s="668"/>
      <c r="BB544" s="668"/>
      <c r="BC544" s="668"/>
      <c r="BD544" s="668"/>
      <c r="BE544" s="668"/>
      <c r="BF544" s="668"/>
      <c r="BG544" s="668"/>
      <c r="BH544" s="668"/>
      <c r="BI544" s="668"/>
      <c r="BJ544" s="668"/>
      <c r="BK544" s="668"/>
      <c r="BL544" s="668"/>
      <c r="BM544" s="668"/>
      <c r="BN544" s="668"/>
      <c r="BO544" s="668"/>
      <c r="BP544" s="668"/>
      <c r="BQ544" s="668"/>
    </row>
    <row r="545" spans="1:69">
      <c r="A545" s="668"/>
      <c r="B545" s="668"/>
      <c r="C545" s="668"/>
      <c r="D545" s="668"/>
      <c r="E545" s="668"/>
      <c r="F545" s="668"/>
      <c r="G545" s="668"/>
      <c r="H545" s="668"/>
      <c r="I545" s="668"/>
      <c r="J545" s="668"/>
      <c r="K545" s="668"/>
      <c r="L545" s="668"/>
      <c r="M545" s="668"/>
      <c r="N545" s="668"/>
      <c r="O545" s="668"/>
      <c r="P545" s="668"/>
      <c r="Q545" s="668"/>
      <c r="R545" s="668"/>
      <c r="T545" s="668"/>
      <c r="U545" s="668"/>
      <c r="AZ545" s="668"/>
      <c r="BA545" s="668"/>
      <c r="BB545" s="668"/>
      <c r="BC545" s="668"/>
      <c r="BD545" s="668"/>
      <c r="BE545" s="668"/>
      <c r="BF545" s="668"/>
      <c r="BG545" s="668"/>
      <c r="BH545" s="668"/>
      <c r="BI545" s="668"/>
      <c r="BJ545" s="668"/>
      <c r="BK545" s="668"/>
      <c r="BL545" s="668"/>
      <c r="BM545" s="668"/>
      <c r="BN545" s="668"/>
      <c r="BO545" s="668"/>
      <c r="BP545" s="668"/>
      <c r="BQ545" s="668"/>
    </row>
    <row r="546" spans="1:69">
      <c r="A546" s="668"/>
      <c r="B546" s="668"/>
      <c r="C546" s="668"/>
      <c r="D546" s="668"/>
      <c r="E546" s="668"/>
      <c r="F546" s="668"/>
      <c r="G546" s="668"/>
      <c r="H546" s="668"/>
      <c r="I546" s="668"/>
      <c r="J546" s="668"/>
      <c r="K546" s="668"/>
      <c r="L546" s="668"/>
      <c r="M546" s="668"/>
      <c r="N546" s="668"/>
      <c r="O546" s="668"/>
      <c r="P546" s="668"/>
      <c r="Q546" s="668"/>
      <c r="R546" s="668"/>
      <c r="T546" s="668"/>
      <c r="U546" s="668"/>
      <c r="AZ546" s="668"/>
      <c r="BA546" s="668"/>
      <c r="BB546" s="668"/>
      <c r="BC546" s="668"/>
      <c r="BD546" s="668"/>
      <c r="BE546" s="668"/>
      <c r="BF546" s="668"/>
      <c r="BG546" s="668"/>
      <c r="BH546" s="668"/>
      <c r="BI546" s="668"/>
      <c r="BJ546" s="668"/>
      <c r="BK546" s="668"/>
      <c r="BL546" s="668"/>
      <c r="BM546" s="668"/>
      <c r="BN546" s="668"/>
      <c r="BO546" s="668"/>
      <c r="BP546" s="668"/>
      <c r="BQ546" s="668"/>
    </row>
    <row r="547" spans="1:69">
      <c r="A547" s="668"/>
      <c r="B547" s="668"/>
      <c r="C547" s="668"/>
      <c r="D547" s="668"/>
      <c r="E547" s="668"/>
      <c r="F547" s="668"/>
      <c r="G547" s="668"/>
      <c r="H547" s="668"/>
      <c r="I547" s="668"/>
      <c r="J547" s="668"/>
      <c r="K547" s="668"/>
      <c r="L547" s="668"/>
      <c r="M547" s="668"/>
      <c r="N547" s="668"/>
      <c r="O547" s="668"/>
      <c r="P547" s="668"/>
      <c r="Q547" s="668"/>
      <c r="R547" s="668"/>
      <c r="T547" s="668"/>
      <c r="U547" s="668"/>
      <c r="AZ547" s="668"/>
      <c r="BA547" s="668"/>
      <c r="BB547" s="668"/>
      <c r="BC547" s="668"/>
      <c r="BD547" s="668"/>
      <c r="BE547" s="668"/>
      <c r="BF547" s="668"/>
      <c r="BG547" s="668"/>
      <c r="BH547" s="668"/>
      <c r="BI547" s="668"/>
      <c r="BJ547" s="668"/>
      <c r="BK547" s="668"/>
      <c r="BL547" s="668"/>
      <c r="BM547" s="668"/>
      <c r="BN547" s="668"/>
      <c r="BO547" s="668"/>
      <c r="BP547" s="668"/>
      <c r="BQ547" s="668"/>
    </row>
    <row r="548" spans="1:69">
      <c r="A548" s="668"/>
      <c r="B548" s="668"/>
      <c r="C548" s="668"/>
      <c r="D548" s="668"/>
      <c r="E548" s="668"/>
      <c r="F548" s="668"/>
      <c r="G548" s="668"/>
      <c r="H548" s="668"/>
      <c r="I548" s="668"/>
      <c r="J548" s="668"/>
      <c r="K548" s="668"/>
      <c r="L548" s="668"/>
      <c r="M548" s="668"/>
      <c r="N548" s="668"/>
      <c r="O548" s="668"/>
      <c r="P548" s="668"/>
      <c r="Q548" s="668"/>
      <c r="R548" s="668"/>
      <c r="T548" s="668"/>
      <c r="U548" s="668"/>
      <c r="AZ548" s="668"/>
      <c r="BA548" s="668"/>
      <c r="BK548" s="668"/>
      <c r="BL548" s="668"/>
      <c r="BM548" s="668"/>
      <c r="BN548" s="668"/>
      <c r="BO548" s="668"/>
      <c r="BP548" s="668"/>
      <c r="BQ548" s="668"/>
    </row>
    <row r="549" spans="1:69">
      <c r="A549" s="668"/>
      <c r="B549" s="668"/>
      <c r="C549" s="668"/>
      <c r="D549" s="668"/>
      <c r="E549" s="668"/>
      <c r="F549" s="668"/>
      <c r="G549" s="668"/>
      <c r="H549" s="668"/>
      <c r="I549" s="668"/>
      <c r="J549" s="668"/>
      <c r="K549" s="668"/>
      <c r="L549" s="668"/>
      <c r="M549" s="668"/>
      <c r="N549" s="668"/>
      <c r="O549" s="668"/>
      <c r="P549" s="668"/>
      <c r="Q549" s="668"/>
      <c r="R549" s="668"/>
      <c r="T549" s="668"/>
      <c r="U549" s="668"/>
      <c r="AZ549" s="668"/>
      <c r="BA549" s="668"/>
      <c r="BB549" s="668"/>
      <c r="BC549" s="668"/>
      <c r="BD549" s="668"/>
      <c r="BE549" s="668"/>
      <c r="BF549" s="668"/>
      <c r="BG549" s="668"/>
      <c r="BH549" s="668"/>
      <c r="BI549" s="668"/>
      <c r="BJ549" s="668"/>
      <c r="BK549" s="668"/>
      <c r="BL549" s="668"/>
      <c r="BM549" s="668"/>
      <c r="BN549" s="668"/>
      <c r="BO549" s="668"/>
      <c r="BP549" s="668"/>
      <c r="BQ549" s="668"/>
    </row>
    <row r="550" spans="1:69">
      <c r="A550" s="668"/>
      <c r="B550" s="668"/>
      <c r="C550" s="668"/>
      <c r="D550" s="668"/>
      <c r="E550" s="668"/>
      <c r="F550" s="668"/>
      <c r="G550" s="668"/>
      <c r="H550" s="668"/>
      <c r="I550" s="668"/>
      <c r="J550" s="668"/>
      <c r="K550" s="668"/>
      <c r="L550" s="668"/>
      <c r="M550" s="668"/>
      <c r="N550" s="668"/>
      <c r="O550" s="668"/>
      <c r="P550" s="668"/>
      <c r="Q550" s="668"/>
      <c r="R550" s="668"/>
      <c r="T550" s="668"/>
      <c r="U550" s="668"/>
      <c r="AZ550" s="668"/>
      <c r="BA550" s="668"/>
      <c r="BB550" s="668"/>
      <c r="BK550" s="668"/>
      <c r="BL550" s="668"/>
      <c r="BM550" s="668"/>
      <c r="BN550" s="668"/>
      <c r="BO550" s="668"/>
      <c r="BP550" s="668"/>
      <c r="BQ550" s="668"/>
    </row>
    <row r="551" spans="1:69">
      <c r="A551" s="668"/>
      <c r="B551" s="668"/>
      <c r="C551" s="668"/>
      <c r="D551" s="668"/>
      <c r="E551" s="668"/>
      <c r="F551" s="668"/>
      <c r="G551" s="668"/>
      <c r="H551" s="668"/>
      <c r="I551" s="668"/>
      <c r="J551" s="668"/>
      <c r="K551" s="668"/>
      <c r="L551" s="668"/>
      <c r="M551" s="668"/>
      <c r="N551" s="668"/>
      <c r="O551" s="668"/>
      <c r="P551" s="668"/>
      <c r="Q551" s="668"/>
      <c r="R551" s="668"/>
      <c r="T551" s="668"/>
      <c r="U551" s="668"/>
      <c r="AZ551" s="668"/>
      <c r="BA551" s="668"/>
      <c r="BB551" s="668"/>
      <c r="BC551" s="668"/>
      <c r="BD551" s="668"/>
      <c r="BE551" s="668"/>
      <c r="BF551" s="668"/>
      <c r="BG551" s="668"/>
      <c r="BH551" s="668"/>
      <c r="BI551" s="668"/>
      <c r="BJ551" s="668"/>
      <c r="BK551" s="668"/>
      <c r="BL551" s="668"/>
      <c r="BM551" s="668"/>
      <c r="BN551" s="668"/>
      <c r="BO551" s="668"/>
      <c r="BP551" s="668"/>
      <c r="BQ551" s="668"/>
    </row>
    <row r="552" spans="1:69">
      <c r="A552" s="668"/>
      <c r="B552" s="668"/>
      <c r="C552" s="668"/>
      <c r="D552" s="668"/>
      <c r="E552" s="668"/>
      <c r="F552" s="668"/>
      <c r="G552" s="668"/>
      <c r="H552" s="668"/>
      <c r="I552" s="668"/>
      <c r="J552" s="668"/>
      <c r="K552" s="668"/>
      <c r="L552" s="668"/>
      <c r="M552" s="668"/>
      <c r="N552" s="668"/>
      <c r="O552" s="668"/>
      <c r="P552" s="668"/>
      <c r="Q552" s="668"/>
      <c r="R552" s="668"/>
      <c r="T552" s="668"/>
      <c r="U552" s="668"/>
      <c r="AZ552" s="668"/>
      <c r="BA552" s="668"/>
      <c r="BB552" s="668"/>
      <c r="BC552" s="668"/>
      <c r="BD552" s="668"/>
      <c r="BE552" s="668"/>
      <c r="BF552" s="668"/>
      <c r="BG552" s="668"/>
      <c r="BH552" s="668"/>
      <c r="BI552" s="668"/>
      <c r="BJ552" s="668"/>
      <c r="BK552" s="668"/>
      <c r="BL552" s="668"/>
      <c r="BM552" s="668"/>
      <c r="BN552" s="668"/>
      <c r="BO552" s="668"/>
      <c r="BP552" s="668"/>
      <c r="BQ552" s="668"/>
    </row>
    <row r="553" spans="1:69">
      <c r="A553" s="668"/>
      <c r="B553" s="668"/>
      <c r="C553" s="668"/>
      <c r="D553" s="668"/>
      <c r="E553" s="668"/>
      <c r="F553" s="668"/>
      <c r="G553" s="668"/>
      <c r="H553" s="668"/>
      <c r="I553" s="668"/>
      <c r="J553" s="668"/>
      <c r="K553" s="668"/>
      <c r="L553" s="668"/>
      <c r="M553" s="668"/>
      <c r="N553" s="668"/>
      <c r="O553" s="668"/>
      <c r="P553" s="668"/>
      <c r="Q553" s="668"/>
      <c r="R553" s="668"/>
      <c r="T553" s="668"/>
      <c r="U553" s="668"/>
      <c r="AZ553" s="668"/>
      <c r="BA553" s="668"/>
      <c r="BB553" s="668"/>
      <c r="BC553" s="668"/>
      <c r="BD553" s="668"/>
      <c r="BE553" s="668"/>
      <c r="BF553" s="668"/>
      <c r="BG553" s="668"/>
      <c r="BH553" s="668"/>
      <c r="BI553" s="668"/>
      <c r="BJ553" s="668"/>
      <c r="BK553" s="668"/>
      <c r="BL553" s="668"/>
      <c r="BM553" s="668"/>
      <c r="BN553" s="668"/>
      <c r="BO553" s="668"/>
      <c r="BP553" s="668"/>
      <c r="BQ553" s="668"/>
    </row>
    <row r="554" spans="1:69">
      <c r="A554" s="668"/>
      <c r="B554" s="668"/>
      <c r="C554" s="668"/>
      <c r="D554" s="668"/>
      <c r="E554" s="668"/>
      <c r="F554" s="668"/>
      <c r="G554" s="668"/>
      <c r="H554" s="668"/>
      <c r="I554" s="668"/>
      <c r="J554" s="668"/>
      <c r="K554" s="668"/>
      <c r="L554" s="668"/>
      <c r="M554" s="668"/>
      <c r="N554" s="668"/>
      <c r="O554" s="668"/>
      <c r="P554" s="668"/>
      <c r="Q554" s="668"/>
      <c r="R554" s="668"/>
      <c r="T554" s="668"/>
      <c r="U554" s="668"/>
      <c r="AZ554" s="668"/>
      <c r="BA554" s="668"/>
      <c r="BB554" s="668"/>
      <c r="BC554" s="668"/>
      <c r="BD554" s="668"/>
      <c r="BE554" s="668"/>
      <c r="BF554" s="668"/>
      <c r="BG554" s="668"/>
      <c r="BH554" s="668"/>
      <c r="BI554" s="668"/>
      <c r="BJ554" s="668"/>
      <c r="BK554" s="668"/>
      <c r="BL554" s="668"/>
      <c r="BM554" s="668"/>
      <c r="BN554" s="668"/>
      <c r="BO554" s="668"/>
      <c r="BP554" s="668"/>
      <c r="BQ554" s="668"/>
    </row>
    <row r="555" spans="1:69">
      <c r="A555" s="668"/>
      <c r="B555" s="668"/>
      <c r="C555" s="668"/>
      <c r="D555" s="668"/>
      <c r="E555" s="668"/>
      <c r="F555" s="668"/>
      <c r="G555" s="668"/>
      <c r="H555" s="668"/>
      <c r="I555" s="668"/>
      <c r="J555" s="668"/>
      <c r="K555" s="668"/>
      <c r="L555" s="668"/>
      <c r="M555" s="668"/>
      <c r="N555" s="668"/>
      <c r="O555" s="668"/>
      <c r="P555" s="668"/>
      <c r="Q555" s="668"/>
      <c r="R555" s="668"/>
      <c r="T555" s="668"/>
      <c r="U555" s="668"/>
      <c r="AZ555" s="668"/>
      <c r="BA555" s="668"/>
      <c r="BB555" s="668"/>
      <c r="BC555" s="668"/>
      <c r="BD555" s="668"/>
      <c r="BE555" s="668"/>
      <c r="BF555" s="668"/>
      <c r="BG555" s="668"/>
      <c r="BH555" s="668"/>
      <c r="BI555" s="668"/>
      <c r="BJ555" s="668"/>
      <c r="BK555" s="668"/>
      <c r="BL555" s="668"/>
      <c r="BM555" s="668"/>
      <c r="BN555" s="668"/>
      <c r="BO555" s="668"/>
      <c r="BP555" s="668"/>
      <c r="BQ555" s="668"/>
    </row>
    <row r="556" spans="1:69">
      <c r="A556" s="668"/>
      <c r="B556" s="668"/>
      <c r="C556" s="668"/>
      <c r="D556" s="668"/>
      <c r="E556" s="668"/>
      <c r="F556" s="668"/>
      <c r="G556" s="668"/>
      <c r="H556" s="668"/>
      <c r="I556" s="668"/>
      <c r="J556" s="668"/>
      <c r="K556" s="668"/>
      <c r="L556" s="668"/>
      <c r="M556" s="668"/>
      <c r="N556" s="668"/>
      <c r="O556" s="668"/>
      <c r="P556" s="668"/>
      <c r="Q556" s="668"/>
      <c r="R556" s="668"/>
      <c r="T556" s="668"/>
      <c r="U556" s="668"/>
      <c r="AZ556" s="668"/>
      <c r="BA556" s="668"/>
      <c r="BB556" s="668"/>
      <c r="BC556" s="668"/>
      <c r="BD556" s="668"/>
      <c r="BE556" s="668"/>
      <c r="BF556" s="668"/>
      <c r="BG556" s="668"/>
      <c r="BH556" s="668"/>
      <c r="BI556" s="668"/>
      <c r="BJ556" s="668"/>
      <c r="BK556" s="668"/>
      <c r="BL556" s="668"/>
      <c r="BM556" s="668"/>
      <c r="BN556" s="668"/>
      <c r="BO556" s="668"/>
      <c r="BP556" s="668"/>
      <c r="BQ556" s="668"/>
    </row>
    <row r="557" spans="1:69">
      <c r="A557" s="668"/>
      <c r="B557" s="668"/>
      <c r="C557" s="668"/>
      <c r="D557" s="668"/>
      <c r="E557" s="668"/>
      <c r="F557" s="668"/>
      <c r="G557" s="668"/>
      <c r="H557" s="668"/>
      <c r="I557" s="668"/>
      <c r="J557" s="668"/>
      <c r="K557" s="668"/>
      <c r="L557" s="668"/>
      <c r="M557" s="668"/>
      <c r="N557" s="668"/>
      <c r="O557" s="668"/>
      <c r="P557" s="668"/>
      <c r="Q557" s="668"/>
      <c r="R557" s="668"/>
      <c r="T557" s="668"/>
      <c r="U557" s="668"/>
      <c r="AZ557" s="668"/>
      <c r="BA557" s="668"/>
      <c r="BB557" s="668"/>
      <c r="BC557" s="668"/>
      <c r="BD557" s="668"/>
      <c r="BE557" s="668"/>
      <c r="BF557" s="668"/>
      <c r="BG557" s="668"/>
      <c r="BH557" s="668"/>
      <c r="BI557" s="668"/>
      <c r="BJ557" s="668"/>
      <c r="BK557" s="668"/>
      <c r="BL557" s="668"/>
      <c r="BM557" s="668"/>
      <c r="BN557" s="668"/>
      <c r="BO557" s="668"/>
      <c r="BP557" s="668"/>
      <c r="BQ557" s="668"/>
    </row>
    <row r="558" spans="1:69">
      <c r="A558" s="668"/>
      <c r="B558" s="668"/>
      <c r="C558" s="668"/>
      <c r="D558" s="668"/>
      <c r="E558" s="668"/>
      <c r="F558" s="668"/>
      <c r="G558" s="668"/>
      <c r="H558" s="668"/>
      <c r="I558" s="668"/>
      <c r="J558" s="668"/>
      <c r="K558" s="668"/>
      <c r="L558" s="668"/>
      <c r="M558" s="668"/>
      <c r="N558" s="668"/>
      <c r="O558" s="668"/>
      <c r="P558" s="668"/>
      <c r="Q558" s="668"/>
      <c r="R558" s="668"/>
      <c r="T558" s="668"/>
      <c r="U558" s="668"/>
      <c r="AZ558" s="668"/>
      <c r="BA558" s="668"/>
      <c r="BB558" s="668"/>
      <c r="BC558" s="668"/>
      <c r="BD558" s="668"/>
      <c r="BE558" s="668"/>
      <c r="BF558" s="668"/>
      <c r="BK558" s="668"/>
      <c r="BL558" s="668"/>
      <c r="BM558" s="668"/>
      <c r="BN558" s="668"/>
      <c r="BO558" s="668"/>
      <c r="BP558" s="668"/>
      <c r="BQ558" s="668"/>
    </row>
    <row r="559" spans="1:69">
      <c r="A559" s="668"/>
      <c r="B559" s="668"/>
      <c r="C559" s="668"/>
      <c r="D559" s="668"/>
      <c r="E559" s="668"/>
      <c r="F559" s="668"/>
      <c r="G559" s="668"/>
      <c r="H559" s="668"/>
      <c r="I559" s="668"/>
      <c r="J559" s="668"/>
      <c r="K559" s="668"/>
      <c r="L559" s="668"/>
      <c r="M559" s="668"/>
      <c r="N559" s="668"/>
      <c r="O559" s="668"/>
      <c r="P559" s="668"/>
      <c r="Q559" s="668"/>
      <c r="R559" s="668"/>
      <c r="T559" s="668"/>
      <c r="U559" s="668"/>
      <c r="AZ559" s="668"/>
      <c r="BA559" s="668"/>
      <c r="BB559" s="668"/>
      <c r="BC559" s="668"/>
      <c r="BD559" s="668"/>
      <c r="BE559" s="668"/>
      <c r="BF559" s="668"/>
      <c r="BG559" s="668"/>
      <c r="BH559" s="668"/>
      <c r="BI559" s="668"/>
      <c r="BJ559" s="668"/>
      <c r="BK559" s="668"/>
      <c r="BL559" s="668"/>
      <c r="BM559" s="668"/>
      <c r="BN559" s="668"/>
      <c r="BO559" s="668"/>
      <c r="BP559" s="668"/>
      <c r="BQ559" s="668"/>
    </row>
    <row r="560" spans="1:69">
      <c r="A560" s="668"/>
      <c r="B560" s="668"/>
      <c r="C560" s="668"/>
      <c r="D560" s="668"/>
      <c r="E560" s="668"/>
      <c r="F560" s="668"/>
      <c r="G560" s="668"/>
      <c r="H560" s="668"/>
      <c r="I560" s="668"/>
      <c r="J560" s="668"/>
      <c r="K560" s="668"/>
      <c r="L560" s="668"/>
      <c r="M560" s="668"/>
      <c r="N560" s="668"/>
      <c r="O560" s="668"/>
      <c r="P560" s="668"/>
      <c r="Q560" s="668"/>
      <c r="R560" s="668"/>
      <c r="T560" s="668"/>
      <c r="U560" s="668"/>
      <c r="AZ560" s="668"/>
      <c r="BA560" s="668"/>
      <c r="BB560" s="668"/>
      <c r="BC560" s="668"/>
      <c r="BD560" s="668"/>
      <c r="BE560" s="668"/>
      <c r="BF560" s="668"/>
      <c r="BG560" s="668"/>
      <c r="BH560" s="668"/>
      <c r="BI560" s="668"/>
      <c r="BJ560" s="668"/>
      <c r="BK560" s="668"/>
      <c r="BL560" s="668"/>
      <c r="BM560" s="668"/>
      <c r="BN560" s="668"/>
      <c r="BO560" s="668"/>
      <c r="BP560" s="668"/>
      <c r="BQ560" s="668"/>
    </row>
    <row r="561" spans="1:69">
      <c r="A561" s="668"/>
      <c r="B561" s="668"/>
      <c r="C561" s="668"/>
      <c r="D561" s="668"/>
      <c r="E561" s="668"/>
      <c r="F561" s="668"/>
      <c r="G561" s="668"/>
      <c r="H561" s="668"/>
      <c r="I561" s="668"/>
      <c r="J561" s="668"/>
      <c r="K561" s="668"/>
      <c r="L561" s="668"/>
      <c r="M561" s="668"/>
      <c r="N561" s="668"/>
      <c r="O561" s="668"/>
      <c r="P561" s="668"/>
      <c r="R561" s="668"/>
      <c r="U561" s="668"/>
      <c r="BK561" s="668"/>
      <c r="BL561" s="668"/>
      <c r="BM561" s="668"/>
      <c r="BO561" s="668"/>
      <c r="BP561" s="668"/>
      <c r="BQ561" s="668"/>
    </row>
    <row r="562" spans="1:69">
      <c r="A562" s="668"/>
      <c r="B562" s="668"/>
      <c r="C562" s="668"/>
      <c r="D562" s="668"/>
      <c r="E562" s="668"/>
      <c r="F562" s="668"/>
      <c r="G562" s="668"/>
      <c r="H562" s="668"/>
      <c r="I562" s="668"/>
      <c r="J562" s="668"/>
      <c r="K562" s="668"/>
      <c r="L562" s="668"/>
      <c r="M562" s="668"/>
      <c r="N562" s="668"/>
      <c r="O562" s="668"/>
      <c r="P562" s="668"/>
      <c r="Q562" s="668"/>
      <c r="R562" s="668"/>
      <c r="T562" s="668"/>
      <c r="U562" s="668"/>
      <c r="W562" s="668"/>
      <c r="X562" s="668"/>
      <c r="Y562" s="668"/>
      <c r="Z562" s="678"/>
      <c r="AA562" s="668"/>
      <c r="AB562" s="668"/>
      <c r="AC562" s="668"/>
      <c r="AD562" s="678"/>
      <c r="AE562" s="668"/>
      <c r="AF562" s="668"/>
      <c r="AG562" s="668"/>
      <c r="AH562" s="678"/>
      <c r="AI562" s="668"/>
      <c r="AJ562" s="668"/>
      <c r="AK562" s="668"/>
      <c r="AL562" s="678"/>
      <c r="AM562" s="668"/>
      <c r="AN562" s="668"/>
      <c r="AO562" s="668"/>
      <c r="AP562" s="678"/>
      <c r="AQ562" s="668"/>
      <c r="AR562" s="668"/>
      <c r="AS562" s="668"/>
      <c r="AT562" s="678"/>
      <c r="AU562" s="668"/>
      <c r="AV562" s="668"/>
      <c r="AW562" s="678"/>
      <c r="AX562" s="668"/>
      <c r="AY562" s="683"/>
      <c r="AZ562" s="668"/>
      <c r="BA562" s="668"/>
      <c r="BB562" s="668"/>
      <c r="BC562" s="668"/>
      <c r="BD562" s="668"/>
      <c r="BE562" s="668"/>
      <c r="BK562" s="668"/>
      <c r="BL562" s="668"/>
      <c r="BM562" s="668"/>
      <c r="BN562" s="668"/>
      <c r="BO562" s="668"/>
      <c r="BP562" s="668"/>
      <c r="BQ562" s="668"/>
    </row>
    <row r="563" spans="1:69">
      <c r="A563" s="668"/>
      <c r="B563" s="668"/>
      <c r="C563" s="668"/>
      <c r="D563" s="668"/>
      <c r="E563" s="668"/>
      <c r="F563" s="668"/>
      <c r="G563" s="668"/>
      <c r="H563" s="668"/>
      <c r="I563" s="668"/>
      <c r="J563" s="668"/>
      <c r="K563" s="668"/>
      <c r="L563" s="668"/>
      <c r="M563" s="668"/>
      <c r="N563" s="668"/>
      <c r="O563" s="668"/>
      <c r="P563" s="668"/>
      <c r="Q563" s="668"/>
      <c r="R563" s="668"/>
      <c r="T563" s="668"/>
      <c r="U563" s="668"/>
      <c r="AZ563" s="668"/>
      <c r="BA563" s="668"/>
      <c r="BB563" s="668"/>
      <c r="BC563" s="668"/>
      <c r="BD563" s="668"/>
      <c r="BK563" s="668"/>
      <c r="BL563" s="668"/>
      <c r="BM563" s="668"/>
      <c r="BN563" s="668"/>
      <c r="BO563" s="668"/>
      <c r="BP563" s="668"/>
      <c r="BQ563" s="668"/>
    </row>
    <row r="564" spans="1:69">
      <c r="A564" s="668"/>
      <c r="B564" s="668"/>
      <c r="C564" s="668"/>
      <c r="D564" s="668"/>
      <c r="E564" s="668"/>
      <c r="F564" s="668"/>
      <c r="G564" s="668"/>
      <c r="H564" s="668"/>
      <c r="I564" s="668"/>
      <c r="J564" s="668"/>
      <c r="K564" s="668"/>
      <c r="L564" s="668"/>
      <c r="M564" s="668"/>
      <c r="N564" s="668"/>
      <c r="O564" s="668"/>
      <c r="P564" s="668"/>
      <c r="Q564" s="668"/>
      <c r="R564" s="668"/>
      <c r="T564" s="668"/>
      <c r="U564" s="668"/>
      <c r="W564" s="668"/>
      <c r="X564" s="668"/>
      <c r="Y564" s="668"/>
      <c r="Z564" s="678"/>
      <c r="AA564" s="668"/>
      <c r="AB564" s="668"/>
      <c r="AC564" s="668"/>
      <c r="AD564" s="678"/>
      <c r="AE564" s="668"/>
      <c r="AF564" s="668"/>
      <c r="AG564" s="668"/>
      <c r="AH564" s="678"/>
      <c r="AI564" s="668"/>
      <c r="AJ564" s="668"/>
      <c r="AK564" s="668"/>
      <c r="AL564" s="678"/>
      <c r="AM564" s="668"/>
      <c r="AN564" s="668"/>
      <c r="AO564" s="668"/>
      <c r="AP564" s="678"/>
      <c r="AQ564" s="668"/>
      <c r="AR564" s="668"/>
      <c r="AS564" s="668"/>
      <c r="AT564" s="678"/>
      <c r="AU564" s="668"/>
      <c r="AV564" s="668"/>
      <c r="AW564" s="678"/>
      <c r="AX564" s="668"/>
      <c r="AY564" s="683"/>
      <c r="AZ564" s="668"/>
      <c r="BA564" s="668"/>
      <c r="BB564" s="668"/>
      <c r="BC564" s="668"/>
      <c r="BD564" s="668"/>
      <c r="BE564" s="668"/>
      <c r="BF564" s="668"/>
      <c r="BG564" s="668"/>
      <c r="BH564" s="668"/>
      <c r="BI564" s="668"/>
      <c r="BJ564" s="668"/>
      <c r="BK564" s="668"/>
      <c r="BL564" s="668"/>
      <c r="BM564" s="668"/>
      <c r="BN564" s="668"/>
      <c r="BO564" s="668"/>
      <c r="BP564" s="668"/>
      <c r="BQ564" s="668"/>
    </row>
    <row r="565" spans="1:69">
      <c r="A565" s="668"/>
      <c r="B565" s="668"/>
      <c r="C565" s="668"/>
      <c r="D565" s="668"/>
      <c r="E565" s="668"/>
      <c r="F565" s="668"/>
      <c r="G565" s="668"/>
      <c r="H565" s="668"/>
      <c r="I565" s="668"/>
      <c r="J565" s="668"/>
      <c r="K565" s="668"/>
      <c r="L565" s="668"/>
      <c r="M565" s="668"/>
      <c r="N565" s="668"/>
      <c r="O565" s="668"/>
      <c r="P565" s="668"/>
      <c r="Q565" s="668"/>
      <c r="R565" s="668"/>
      <c r="T565" s="668"/>
      <c r="U565" s="668"/>
      <c r="AZ565" s="668"/>
      <c r="BA565" s="668"/>
      <c r="BB565" s="668"/>
      <c r="BC565" s="668"/>
      <c r="BD565" s="668"/>
      <c r="BK565" s="668"/>
      <c r="BL565" s="668"/>
      <c r="BM565" s="668"/>
      <c r="BN565" s="668"/>
      <c r="BO565" s="668"/>
      <c r="BP565" s="668"/>
      <c r="BQ565" s="668"/>
    </row>
    <row r="566" spans="1:69">
      <c r="A566" s="668"/>
      <c r="B566" s="668"/>
      <c r="C566" s="668"/>
      <c r="D566" s="668"/>
      <c r="E566" s="668"/>
      <c r="F566" s="668"/>
      <c r="G566" s="668"/>
      <c r="H566" s="668"/>
      <c r="I566" s="668"/>
      <c r="J566" s="668"/>
      <c r="K566" s="668"/>
      <c r="L566" s="668"/>
      <c r="M566" s="668"/>
      <c r="N566" s="668"/>
      <c r="O566" s="668"/>
      <c r="P566" s="668"/>
      <c r="Q566" s="668"/>
      <c r="R566" s="668"/>
      <c r="S566" s="668"/>
      <c r="T566" s="668"/>
      <c r="U566" s="668"/>
      <c r="W566" s="668"/>
      <c r="X566" s="668"/>
      <c r="Y566" s="668"/>
      <c r="Z566" s="678"/>
      <c r="AA566" s="668"/>
      <c r="AB566" s="668"/>
      <c r="AC566" s="668"/>
      <c r="AD566" s="678"/>
      <c r="AE566" s="668"/>
      <c r="AF566" s="668"/>
      <c r="AG566" s="668"/>
      <c r="AH566" s="678"/>
      <c r="AI566" s="668"/>
      <c r="AJ566" s="668"/>
      <c r="AK566" s="668"/>
      <c r="AL566" s="678"/>
      <c r="AM566" s="668"/>
      <c r="AN566" s="668"/>
      <c r="AO566" s="668"/>
      <c r="AP566" s="678"/>
      <c r="AQ566" s="668"/>
      <c r="AR566" s="668"/>
      <c r="AS566" s="668"/>
      <c r="AT566" s="678"/>
      <c r="AU566" s="668"/>
      <c r="AV566" s="668"/>
      <c r="AW566" s="678"/>
      <c r="AX566" s="668"/>
      <c r="AY566" s="683"/>
      <c r="AZ566" s="668"/>
      <c r="BA566" s="668"/>
      <c r="BB566" s="668"/>
      <c r="BC566" s="668"/>
      <c r="BK566" s="668"/>
      <c r="BL566" s="668"/>
      <c r="BM566" s="668"/>
      <c r="BN566" s="668"/>
      <c r="BO566" s="668"/>
      <c r="BP566" s="668"/>
      <c r="BQ566" s="668"/>
    </row>
    <row r="567" spans="1:69">
      <c r="A567" s="668"/>
      <c r="B567" s="668"/>
      <c r="C567" s="668"/>
      <c r="D567" s="668"/>
      <c r="E567" s="668"/>
      <c r="F567" s="668"/>
      <c r="G567" s="668"/>
      <c r="H567" s="668"/>
      <c r="I567" s="668"/>
      <c r="J567" s="668"/>
      <c r="K567" s="668"/>
      <c r="L567" s="668"/>
      <c r="M567" s="668"/>
      <c r="N567" s="668"/>
      <c r="O567" s="668"/>
      <c r="P567" s="668"/>
      <c r="Q567" s="668"/>
      <c r="R567" s="668"/>
      <c r="T567" s="668"/>
      <c r="U567" s="668"/>
      <c r="W567" s="668"/>
      <c r="X567" s="668"/>
      <c r="Y567" s="668"/>
      <c r="Z567" s="678"/>
      <c r="AA567" s="668"/>
      <c r="AB567" s="668"/>
      <c r="AC567" s="668"/>
      <c r="AD567" s="678"/>
      <c r="AE567" s="668"/>
      <c r="AF567" s="668"/>
      <c r="AG567" s="668"/>
      <c r="AH567" s="678"/>
      <c r="AI567" s="668"/>
      <c r="AJ567" s="668"/>
      <c r="AK567" s="668"/>
      <c r="AL567" s="678"/>
      <c r="AM567" s="668"/>
      <c r="AN567" s="668"/>
      <c r="AO567" s="668"/>
      <c r="AP567" s="678"/>
      <c r="AQ567" s="668"/>
      <c r="AR567" s="668"/>
      <c r="AS567" s="668"/>
      <c r="AT567" s="678"/>
      <c r="AU567" s="668"/>
      <c r="AV567" s="668"/>
      <c r="AW567" s="678"/>
      <c r="AX567" s="668"/>
      <c r="AY567" s="683"/>
      <c r="AZ567" s="668"/>
      <c r="BA567" s="668"/>
      <c r="BB567" s="668"/>
      <c r="BC567" s="668"/>
      <c r="BD567" s="668"/>
      <c r="BE567" s="668"/>
      <c r="BF567" s="668"/>
      <c r="BG567" s="668"/>
      <c r="BH567" s="668"/>
      <c r="BK567" s="668"/>
      <c r="BL567" s="668"/>
      <c r="BM567" s="668"/>
      <c r="BN567" s="668"/>
      <c r="BO567" s="668"/>
      <c r="BP567" s="668"/>
      <c r="BQ567" s="668"/>
    </row>
    <row r="568" spans="1:69">
      <c r="A568" s="668"/>
      <c r="B568" s="668"/>
      <c r="C568" s="668"/>
      <c r="D568" s="668"/>
      <c r="E568" s="668"/>
      <c r="F568" s="668"/>
      <c r="G568" s="668"/>
      <c r="H568" s="668"/>
      <c r="I568" s="668"/>
      <c r="J568" s="668"/>
      <c r="K568" s="668"/>
      <c r="L568" s="668"/>
      <c r="M568" s="668"/>
      <c r="N568" s="668"/>
      <c r="O568" s="668"/>
      <c r="P568" s="668"/>
      <c r="Q568" s="668"/>
      <c r="R568" s="668"/>
      <c r="T568" s="668"/>
      <c r="U568" s="668"/>
      <c r="W568" s="668"/>
      <c r="X568" s="668"/>
      <c r="Y568" s="668"/>
      <c r="Z568" s="678"/>
      <c r="AA568" s="668"/>
      <c r="AB568" s="668"/>
      <c r="AC568" s="668"/>
      <c r="AD568" s="678"/>
      <c r="AE568" s="668"/>
      <c r="AF568" s="668"/>
      <c r="AG568" s="668"/>
      <c r="AH568" s="678"/>
      <c r="AI568" s="668"/>
      <c r="AJ568" s="668"/>
      <c r="AK568" s="668"/>
      <c r="AL568" s="678"/>
      <c r="AM568" s="668"/>
      <c r="AN568" s="668"/>
      <c r="AO568" s="668"/>
      <c r="AP568" s="678"/>
      <c r="AQ568" s="668"/>
      <c r="AR568" s="668"/>
      <c r="AS568" s="668"/>
      <c r="AT568" s="678"/>
      <c r="AU568" s="668"/>
      <c r="AV568" s="668"/>
      <c r="AW568" s="678"/>
      <c r="AX568" s="668"/>
      <c r="AY568" s="683"/>
      <c r="AZ568" s="668"/>
      <c r="BA568" s="668"/>
      <c r="BB568" s="668"/>
      <c r="BC568" s="668"/>
      <c r="BD568" s="668"/>
      <c r="BE568" s="668"/>
      <c r="BK568" s="668"/>
      <c r="BL568" s="668"/>
      <c r="BM568" s="668"/>
      <c r="BN568" s="668"/>
      <c r="BO568" s="668"/>
      <c r="BP568" s="668"/>
      <c r="BQ568" s="668"/>
    </row>
    <row r="569" spans="1:69">
      <c r="A569" s="668"/>
      <c r="B569" s="668"/>
      <c r="C569" s="668"/>
      <c r="D569" s="668"/>
      <c r="E569" s="668"/>
      <c r="F569" s="668"/>
      <c r="G569" s="668"/>
      <c r="H569" s="668"/>
      <c r="I569" s="668"/>
      <c r="J569" s="668"/>
      <c r="K569" s="668"/>
      <c r="L569" s="668"/>
      <c r="M569" s="668"/>
      <c r="N569" s="668"/>
      <c r="O569" s="668"/>
      <c r="P569" s="668"/>
      <c r="Q569" s="668"/>
      <c r="R569" s="668"/>
      <c r="T569" s="668"/>
      <c r="U569" s="668"/>
      <c r="AZ569" s="668"/>
      <c r="BK569" s="668"/>
      <c r="BL569" s="668"/>
      <c r="BM569" s="668"/>
      <c r="BN569" s="668"/>
      <c r="BO569" s="668"/>
      <c r="BP569" s="668"/>
      <c r="BQ569" s="668"/>
    </row>
    <row r="570" spans="1:69">
      <c r="A570" s="668"/>
      <c r="B570" s="668"/>
      <c r="C570" s="668"/>
      <c r="D570" s="668"/>
      <c r="E570" s="668"/>
      <c r="F570" s="668"/>
      <c r="G570" s="668"/>
      <c r="H570" s="668"/>
      <c r="I570" s="668"/>
      <c r="J570" s="668"/>
      <c r="K570" s="668"/>
      <c r="L570" s="668"/>
      <c r="M570" s="668"/>
      <c r="N570" s="668"/>
      <c r="O570" s="668"/>
      <c r="P570" s="668"/>
      <c r="Q570" s="668"/>
      <c r="R570" s="668"/>
      <c r="T570" s="668"/>
      <c r="U570" s="668"/>
      <c r="AZ570" s="668"/>
      <c r="BK570" s="668"/>
      <c r="BL570" s="668"/>
      <c r="BM570" s="668"/>
      <c r="BN570" s="668"/>
      <c r="BO570" s="668"/>
      <c r="BP570" s="668"/>
      <c r="BQ570" s="668"/>
    </row>
    <row r="571" spans="1:69">
      <c r="A571" s="668"/>
      <c r="B571" s="668"/>
      <c r="C571" s="668"/>
      <c r="D571" s="668"/>
      <c r="E571" s="668"/>
      <c r="F571" s="668"/>
      <c r="G571" s="668"/>
      <c r="H571" s="668"/>
      <c r="I571" s="668"/>
      <c r="J571" s="668"/>
      <c r="K571" s="668"/>
      <c r="L571" s="668"/>
      <c r="M571" s="668"/>
      <c r="N571" s="668"/>
      <c r="O571" s="668"/>
      <c r="P571" s="668"/>
      <c r="Q571" s="668"/>
      <c r="R571" s="668"/>
      <c r="T571" s="668"/>
      <c r="U571" s="668"/>
      <c r="AZ571" s="668"/>
      <c r="BK571" s="668"/>
      <c r="BL571" s="668"/>
      <c r="BM571" s="668"/>
      <c r="BN571" s="668"/>
      <c r="BO571" s="668"/>
      <c r="BP571" s="668"/>
      <c r="BQ571" s="668"/>
    </row>
    <row r="572" spans="1:69">
      <c r="A572" s="668"/>
      <c r="B572" s="668"/>
      <c r="C572" s="668"/>
      <c r="D572" s="668"/>
      <c r="E572" s="668"/>
      <c r="F572" s="668"/>
      <c r="G572" s="668"/>
      <c r="H572" s="668"/>
      <c r="I572" s="668"/>
      <c r="J572" s="668"/>
      <c r="K572" s="668"/>
      <c r="L572" s="668"/>
      <c r="M572" s="668"/>
      <c r="N572" s="668"/>
      <c r="O572" s="668"/>
      <c r="P572" s="668"/>
      <c r="Q572" s="668"/>
      <c r="R572" s="668"/>
      <c r="T572" s="668"/>
      <c r="U572" s="668"/>
      <c r="AZ572" s="668"/>
      <c r="BA572" s="668"/>
      <c r="BK572" s="668"/>
      <c r="BL572" s="668"/>
      <c r="BM572" s="668"/>
      <c r="BN572" s="668"/>
      <c r="BO572" s="668"/>
      <c r="BP572" s="668"/>
      <c r="BQ572" s="668"/>
    </row>
    <row r="573" spans="1:69">
      <c r="A573" s="668"/>
      <c r="B573" s="668"/>
      <c r="C573" s="668"/>
      <c r="D573" s="668"/>
      <c r="E573" s="668"/>
      <c r="F573" s="668"/>
      <c r="G573" s="668"/>
      <c r="H573" s="668"/>
      <c r="I573" s="668"/>
      <c r="J573" s="668"/>
      <c r="K573" s="668"/>
      <c r="L573" s="668"/>
      <c r="M573" s="668"/>
      <c r="N573" s="668"/>
      <c r="O573" s="668"/>
      <c r="P573" s="668"/>
      <c r="Q573" s="668"/>
      <c r="R573" s="668"/>
      <c r="T573" s="668"/>
      <c r="U573" s="668"/>
      <c r="W573" s="668"/>
      <c r="X573" s="668"/>
      <c r="Y573" s="668"/>
      <c r="Z573" s="678"/>
      <c r="AA573" s="668"/>
      <c r="AB573" s="668"/>
      <c r="AC573" s="668"/>
      <c r="AD573" s="678"/>
      <c r="AE573" s="668"/>
      <c r="AF573" s="668"/>
      <c r="AG573" s="668"/>
      <c r="AH573" s="678"/>
      <c r="AI573" s="668"/>
      <c r="AJ573" s="668"/>
      <c r="AK573" s="668"/>
      <c r="AL573" s="678"/>
      <c r="AM573" s="668"/>
      <c r="AN573" s="668"/>
      <c r="AO573" s="668"/>
      <c r="AP573" s="678"/>
      <c r="AQ573" s="668"/>
      <c r="AR573" s="668"/>
      <c r="AS573" s="668"/>
      <c r="AT573" s="678"/>
      <c r="AU573" s="668"/>
      <c r="AV573" s="668"/>
      <c r="AW573" s="678"/>
      <c r="AX573" s="668"/>
      <c r="AY573" s="683"/>
      <c r="AZ573" s="668"/>
      <c r="BA573" s="668"/>
      <c r="BB573" s="668"/>
      <c r="BK573" s="668"/>
      <c r="BL573" s="668"/>
      <c r="BM573" s="668"/>
      <c r="BN573" s="668"/>
      <c r="BO573" s="668"/>
      <c r="BP573" s="668"/>
      <c r="BQ573" s="668"/>
    </row>
    <row r="574" spans="1:69">
      <c r="A574" s="668"/>
      <c r="B574" s="668"/>
      <c r="C574" s="668"/>
      <c r="D574" s="668"/>
      <c r="E574" s="668"/>
      <c r="F574" s="668"/>
      <c r="G574" s="668"/>
      <c r="H574" s="668"/>
      <c r="I574" s="668"/>
      <c r="J574" s="668"/>
      <c r="K574" s="668"/>
      <c r="L574" s="668"/>
      <c r="M574" s="668"/>
      <c r="N574" s="668"/>
      <c r="O574" s="668"/>
      <c r="P574" s="668"/>
      <c r="R574" s="668"/>
      <c r="U574" s="668"/>
      <c r="BK574" s="668"/>
      <c r="BL574" s="668"/>
      <c r="BM574" s="668"/>
      <c r="BN574" s="668"/>
      <c r="BO574" s="668"/>
      <c r="BP574" s="668"/>
      <c r="BQ574" s="668"/>
    </row>
    <row r="575" spans="1:69">
      <c r="A575" s="668"/>
      <c r="B575" s="668"/>
      <c r="C575" s="668"/>
      <c r="D575" s="668"/>
      <c r="E575" s="668"/>
      <c r="F575" s="668"/>
      <c r="G575" s="668"/>
      <c r="H575" s="668"/>
      <c r="I575" s="668"/>
      <c r="J575" s="668"/>
      <c r="K575" s="668"/>
      <c r="L575" s="668"/>
      <c r="M575" s="668"/>
      <c r="N575" s="668"/>
      <c r="O575" s="668"/>
      <c r="P575" s="668"/>
      <c r="Q575" s="668"/>
      <c r="R575" s="668"/>
      <c r="T575" s="668"/>
      <c r="U575" s="668"/>
      <c r="X575" s="668"/>
      <c r="Y575" s="668"/>
      <c r="Z575" s="678"/>
      <c r="AB575" s="668"/>
      <c r="AC575" s="668"/>
      <c r="AD575" s="678"/>
      <c r="AF575" s="668"/>
      <c r="AG575" s="668"/>
      <c r="AH575" s="678"/>
      <c r="AJ575" s="668"/>
      <c r="AK575" s="668"/>
      <c r="AL575" s="678"/>
      <c r="AN575" s="668"/>
      <c r="AO575" s="668"/>
      <c r="AP575" s="678"/>
      <c r="AR575" s="668"/>
      <c r="AS575" s="668"/>
      <c r="AT575" s="678"/>
      <c r="AU575" s="668"/>
      <c r="AV575" s="668"/>
      <c r="AW575" s="678"/>
      <c r="AX575" s="668"/>
      <c r="AY575" s="683"/>
      <c r="AZ575" s="668"/>
      <c r="BA575" s="668"/>
      <c r="BB575" s="668"/>
      <c r="BC575" s="668"/>
      <c r="BK575" s="668"/>
      <c r="BL575" s="668"/>
      <c r="BM575" s="668"/>
      <c r="BN575" s="668"/>
      <c r="BO575" s="668"/>
      <c r="BP575" s="668"/>
      <c r="BQ575" s="668"/>
    </row>
    <row r="576" spans="1:69">
      <c r="A576" s="668"/>
      <c r="B576" s="668"/>
      <c r="C576" s="668"/>
      <c r="D576" s="668"/>
      <c r="E576" s="668"/>
      <c r="F576" s="668"/>
      <c r="G576" s="668"/>
      <c r="H576" s="668"/>
      <c r="I576" s="668"/>
      <c r="J576" s="668"/>
      <c r="K576" s="668"/>
      <c r="L576" s="668"/>
      <c r="M576" s="668"/>
      <c r="N576" s="668"/>
      <c r="O576" s="668"/>
      <c r="P576" s="668"/>
      <c r="Q576" s="668"/>
      <c r="R576" s="668"/>
      <c r="S576" s="668"/>
      <c r="T576" s="668"/>
      <c r="U576" s="668"/>
      <c r="AZ576" s="668"/>
      <c r="BK576" s="668"/>
      <c r="BL576" s="668"/>
      <c r="BM576" s="668"/>
      <c r="BN576" s="668"/>
      <c r="BO576" s="668"/>
      <c r="BP576" s="668"/>
      <c r="BQ576" s="668"/>
    </row>
    <row r="577" spans="1:69">
      <c r="A577" s="668"/>
      <c r="B577" s="668"/>
      <c r="C577" s="668"/>
      <c r="D577" s="668"/>
      <c r="E577" s="668"/>
      <c r="F577" s="668"/>
      <c r="G577" s="668"/>
      <c r="H577" s="668"/>
      <c r="I577" s="668"/>
      <c r="J577" s="668"/>
      <c r="K577" s="668"/>
      <c r="L577" s="668"/>
      <c r="M577" s="668"/>
      <c r="N577" s="668"/>
      <c r="O577" s="668"/>
      <c r="P577" s="668"/>
      <c r="Q577" s="668"/>
      <c r="R577" s="668"/>
      <c r="T577" s="668"/>
      <c r="U577" s="668"/>
      <c r="W577" s="668"/>
      <c r="X577" s="668"/>
      <c r="Y577" s="668"/>
      <c r="Z577" s="678"/>
      <c r="AA577" s="668"/>
      <c r="AB577" s="668"/>
      <c r="AC577" s="668"/>
      <c r="AD577" s="678"/>
      <c r="AE577" s="668"/>
      <c r="AF577" s="668"/>
      <c r="AG577" s="668"/>
      <c r="AH577" s="678"/>
      <c r="AI577" s="668"/>
      <c r="AJ577" s="668"/>
      <c r="AK577" s="668"/>
      <c r="AL577" s="678"/>
      <c r="AM577" s="668"/>
      <c r="AN577" s="668"/>
      <c r="AO577" s="668"/>
      <c r="AP577" s="678"/>
      <c r="AQ577" s="668"/>
      <c r="AR577" s="668"/>
      <c r="AS577" s="668"/>
      <c r="AT577" s="678"/>
      <c r="AU577" s="668"/>
      <c r="AV577" s="668"/>
      <c r="AW577" s="678"/>
      <c r="AX577" s="668"/>
      <c r="AY577" s="683"/>
      <c r="AZ577" s="668"/>
      <c r="BA577" s="668"/>
      <c r="BB577" s="668"/>
      <c r="BK577" s="668"/>
      <c r="BL577" s="668"/>
      <c r="BM577" s="668"/>
      <c r="BN577" s="668"/>
      <c r="BO577" s="668"/>
      <c r="BP577" s="668"/>
      <c r="BQ577" s="668"/>
    </row>
    <row r="578" spans="1:69">
      <c r="A578" s="668"/>
      <c r="B578" s="668"/>
      <c r="C578" s="668"/>
      <c r="D578" s="668"/>
      <c r="E578" s="668"/>
      <c r="F578" s="668"/>
      <c r="G578" s="668"/>
      <c r="H578" s="668"/>
      <c r="I578" s="668"/>
      <c r="J578" s="668"/>
      <c r="K578" s="668"/>
      <c r="L578" s="668"/>
      <c r="M578" s="668"/>
      <c r="N578" s="668"/>
      <c r="O578" s="668"/>
      <c r="P578" s="668"/>
      <c r="R578" s="668"/>
      <c r="U578" s="668"/>
      <c r="BK578" s="668"/>
      <c r="BL578" s="668"/>
      <c r="BM578" s="668"/>
      <c r="BN578" s="668"/>
      <c r="BO578" s="668"/>
      <c r="BP578" s="668"/>
      <c r="BQ578" s="668"/>
    </row>
    <row r="579" spans="1:69">
      <c r="A579" s="668"/>
      <c r="B579" s="668"/>
      <c r="C579" s="668"/>
      <c r="D579" s="668"/>
      <c r="E579" s="668"/>
      <c r="F579" s="668"/>
      <c r="G579" s="668"/>
      <c r="H579" s="668"/>
      <c r="I579" s="668"/>
      <c r="J579" s="668"/>
      <c r="K579" s="668"/>
      <c r="L579" s="668"/>
      <c r="M579" s="668"/>
      <c r="N579" s="668"/>
      <c r="O579" s="668"/>
      <c r="P579" s="668"/>
      <c r="Q579" s="668"/>
      <c r="R579" s="668"/>
      <c r="T579" s="668"/>
      <c r="U579" s="668"/>
      <c r="W579" s="668"/>
      <c r="X579" s="668"/>
      <c r="Y579" s="668"/>
      <c r="Z579" s="678"/>
      <c r="AA579" s="668"/>
      <c r="AB579" s="668"/>
      <c r="AC579" s="668"/>
      <c r="AD579" s="678"/>
      <c r="AE579" s="668"/>
      <c r="AF579" s="668"/>
      <c r="AG579" s="668"/>
      <c r="AH579" s="678"/>
      <c r="AI579" s="668"/>
      <c r="AJ579" s="668"/>
      <c r="AK579" s="668"/>
      <c r="AL579" s="678"/>
      <c r="AM579" s="668"/>
      <c r="AN579" s="668"/>
      <c r="AO579" s="668"/>
      <c r="AP579" s="678"/>
      <c r="AQ579" s="668"/>
      <c r="AR579" s="668"/>
      <c r="AS579" s="668"/>
      <c r="AT579" s="678"/>
      <c r="AU579" s="668"/>
      <c r="AV579" s="668"/>
      <c r="AW579" s="678"/>
      <c r="AX579" s="668"/>
      <c r="AY579" s="683"/>
      <c r="AZ579" s="668"/>
      <c r="BA579" s="668"/>
      <c r="BB579" s="668"/>
      <c r="BC579" s="668"/>
      <c r="BD579" s="668"/>
      <c r="BE579" s="668"/>
      <c r="BF579" s="668"/>
      <c r="BG579" s="668"/>
      <c r="BH579" s="668"/>
      <c r="BI579" s="668"/>
      <c r="BJ579" s="668"/>
      <c r="BK579" s="668"/>
      <c r="BL579" s="668"/>
      <c r="BM579" s="668"/>
      <c r="BN579" s="668"/>
      <c r="BO579" s="668"/>
      <c r="BP579" s="668"/>
      <c r="BQ579" s="668"/>
    </row>
    <row r="580" spans="1:69">
      <c r="A580" s="668"/>
      <c r="B580" s="668"/>
      <c r="C580" s="668"/>
      <c r="D580" s="668"/>
      <c r="E580" s="668"/>
      <c r="F580" s="668"/>
      <c r="G580" s="668"/>
      <c r="H580" s="668"/>
      <c r="I580" s="668"/>
      <c r="J580" s="668"/>
      <c r="K580" s="668"/>
      <c r="L580" s="668"/>
      <c r="M580" s="668"/>
      <c r="N580" s="668"/>
      <c r="O580" s="668"/>
      <c r="P580" s="668"/>
      <c r="Q580" s="668"/>
      <c r="R580" s="668"/>
      <c r="T580" s="668"/>
      <c r="U580" s="668"/>
      <c r="AZ580" s="668"/>
      <c r="BK580" s="668"/>
      <c r="BL580" s="668"/>
      <c r="BM580" s="668"/>
      <c r="BN580" s="668"/>
      <c r="BO580" s="668"/>
      <c r="BP580" s="668"/>
      <c r="BQ580" s="668"/>
    </row>
    <row r="581" spans="1:69">
      <c r="A581" s="668"/>
      <c r="B581" s="668"/>
      <c r="C581" s="668"/>
      <c r="D581" s="668"/>
      <c r="E581" s="668"/>
      <c r="F581" s="668"/>
      <c r="G581" s="668"/>
      <c r="H581" s="668"/>
      <c r="I581" s="668"/>
      <c r="J581" s="668"/>
      <c r="K581" s="668"/>
      <c r="L581" s="668"/>
      <c r="M581" s="668"/>
      <c r="N581" s="668"/>
      <c r="O581" s="668"/>
      <c r="P581" s="668"/>
      <c r="R581" s="668"/>
      <c r="U581" s="668"/>
      <c r="BK581" s="668"/>
      <c r="BL581" s="668"/>
      <c r="BM581" s="668"/>
      <c r="BN581" s="668"/>
      <c r="BO581" s="668"/>
      <c r="BP581" s="668"/>
      <c r="BQ581" s="668"/>
    </row>
    <row r="582" spans="1:69">
      <c r="A582" s="668"/>
      <c r="B582" s="668"/>
      <c r="C582" s="668"/>
      <c r="D582" s="668"/>
      <c r="E582" s="668"/>
      <c r="F582" s="668"/>
      <c r="G582" s="668"/>
      <c r="H582" s="668"/>
      <c r="I582" s="668"/>
      <c r="J582" s="668"/>
      <c r="K582" s="668"/>
      <c r="L582" s="668"/>
      <c r="M582" s="668"/>
      <c r="N582" s="668"/>
      <c r="O582" s="668"/>
      <c r="P582" s="668"/>
      <c r="Q582" s="668"/>
      <c r="R582" s="668"/>
      <c r="T582" s="668"/>
      <c r="U582" s="668"/>
      <c r="W582" s="668"/>
      <c r="X582" s="668"/>
      <c r="Y582" s="668"/>
      <c r="Z582" s="678"/>
      <c r="AA582" s="668"/>
      <c r="AB582" s="668"/>
      <c r="AC582" s="668"/>
      <c r="AD582" s="678"/>
      <c r="AE582" s="668"/>
      <c r="AF582" s="668"/>
      <c r="AG582" s="668"/>
      <c r="AH582" s="678"/>
      <c r="AI582" s="668"/>
      <c r="AJ582" s="668"/>
      <c r="AK582" s="668"/>
      <c r="AL582" s="678"/>
      <c r="AM582" s="668"/>
      <c r="AN582" s="668"/>
      <c r="AO582" s="668"/>
      <c r="AP582" s="678"/>
      <c r="AQ582" s="668"/>
      <c r="AR582" s="668"/>
      <c r="AS582" s="668"/>
      <c r="AT582" s="678"/>
      <c r="AU582" s="668"/>
      <c r="AV582" s="668"/>
      <c r="AW582" s="678"/>
      <c r="AX582" s="668"/>
      <c r="AY582" s="683"/>
      <c r="AZ582" s="668"/>
      <c r="BA582" s="668"/>
      <c r="BB582" s="668"/>
      <c r="BC582" s="668"/>
      <c r="BK582" s="668"/>
      <c r="BL582" s="668"/>
      <c r="BM582" s="668"/>
      <c r="BN582" s="668"/>
      <c r="BO582" s="668"/>
      <c r="BP582" s="668"/>
      <c r="BQ582" s="668"/>
    </row>
    <row r="583" spans="1:69">
      <c r="A583" s="668"/>
      <c r="B583" s="668"/>
      <c r="C583" s="668"/>
      <c r="D583" s="668"/>
      <c r="E583" s="668"/>
      <c r="F583" s="668"/>
      <c r="G583" s="668"/>
      <c r="H583" s="668"/>
      <c r="I583" s="668"/>
      <c r="J583" s="668"/>
      <c r="K583" s="668"/>
      <c r="L583" s="668"/>
      <c r="M583" s="668"/>
      <c r="N583" s="668"/>
      <c r="O583" s="668"/>
      <c r="P583" s="668"/>
      <c r="Q583" s="668"/>
      <c r="R583" s="668"/>
      <c r="T583" s="668"/>
      <c r="U583" s="668"/>
      <c r="AY583" s="683"/>
      <c r="AZ583" s="668"/>
      <c r="BA583" s="668"/>
      <c r="BK583" s="668"/>
      <c r="BL583" s="668"/>
      <c r="BM583" s="668"/>
      <c r="BN583" s="668"/>
      <c r="BO583" s="668"/>
      <c r="BP583" s="668"/>
      <c r="BQ583" s="668"/>
    </row>
    <row r="584" spans="1:69">
      <c r="A584" s="668"/>
      <c r="B584" s="668"/>
      <c r="C584" s="668"/>
      <c r="D584" s="668"/>
      <c r="E584" s="668"/>
      <c r="F584" s="668"/>
      <c r="G584" s="668"/>
      <c r="H584" s="668"/>
      <c r="I584" s="668"/>
      <c r="J584" s="668"/>
      <c r="K584" s="668"/>
      <c r="L584" s="668"/>
      <c r="M584" s="668"/>
      <c r="N584" s="668"/>
      <c r="O584" s="668"/>
      <c r="P584" s="668"/>
      <c r="R584" s="668"/>
      <c r="U584" s="668"/>
      <c r="BK584" s="668"/>
      <c r="BL584" s="668"/>
      <c r="BM584" s="668"/>
      <c r="BN584" s="668"/>
      <c r="BO584" s="668"/>
      <c r="BP584" s="668"/>
      <c r="BQ584" s="668"/>
    </row>
    <row r="585" spans="1:69">
      <c r="A585" s="668"/>
      <c r="B585" s="668"/>
      <c r="C585" s="668"/>
      <c r="D585" s="668"/>
      <c r="E585" s="668"/>
      <c r="F585" s="668"/>
      <c r="G585" s="668"/>
      <c r="H585" s="668"/>
      <c r="I585" s="668"/>
      <c r="J585" s="668"/>
      <c r="K585" s="668"/>
      <c r="L585" s="668"/>
      <c r="M585" s="668"/>
      <c r="N585" s="668"/>
      <c r="O585" s="668"/>
      <c r="P585" s="668"/>
      <c r="Q585" s="668"/>
      <c r="R585" s="668"/>
      <c r="T585" s="668"/>
      <c r="U585" s="668"/>
      <c r="X585" s="668"/>
      <c r="Y585" s="668"/>
      <c r="Z585" s="678"/>
      <c r="AB585" s="668"/>
      <c r="AC585" s="668"/>
      <c r="AD585" s="678"/>
      <c r="AF585" s="668"/>
      <c r="AG585" s="668"/>
      <c r="AH585" s="678"/>
      <c r="AJ585" s="668"/>
      <c r="AK585" s="668"/>
      <c r="AL585" s="678"/>
      <c r="AN585" s="668"/>
      <c r="AO585" s="668"/>
      <c r="AP585" s="678"/>
      <c r="AR585" s="668"/>
      <c r="AS585" s="668"/>
      <c r="AT585" s="678"/>
      <c r="AU585" s="668"/>
      <c r="AV585" s="668"/>
      <c r="AW585" s="678"/>
      <c r="AX585" s="668"/>
      <c r="AY585" s="683"/>
      <c r="AZ585" s="668"/>
      <c r="BK585" s="668"/>
      <c r="BL585" s="668"/>
      <c r="BM585" s="668"/>
      <c r="BN585" s="668"/>
      <c r="BO585" s="668"/>
      <c r="BP585" s="668"/>
      <c r="BQ585" s="668"/>
    </row>
    <row r="586" spans="1:69">
      <c r="A586" s="668"/>
      <c r="B586" s="668"/>
      <c r="C586" s="668"/>
      <c r="D586" s="668"/>
      <c r="E586" s="668"/>
      <c r="F586" s="668"/>
      <c r="G586" s="668"/>
      <c r="H586" s="668"/>
      <c r="I586" s="668"/>
      <c r="J586" s="668"/>
      <c r="K586" s="668"/>
      <c r="L586" s="668"/>
      <c r="M586" s="668"/>
      <c r="N586" s="668"/>
      <c r="O586" s="668"/>
      <c r="P586" s="668"/>
      <c r="Q586" s="668"/>
      <c r="R586" s="668"/>
      <c r="S586" s="668"/>
      <c r="T586" s="668"/>
      <c r="U586" s="668"/>
      <c r="W586" s="668"/>
      <c r="X586" s="668"/>
      <c r="Y586" s="668"/>
      <c r="Z586" s="678"/>
      <c r="AA586" s="668"/>
      <c r="AB586" s="668"/>
      <c r="AC586" s="668"/>
      <c r="AD586" s="678"/>
      <c r="AE586" s="668"/>
      <c r="AF586" s="668"/>
      <c r="AG586" s="668"/>
      <c r="AH586" s="678"/>
      <c r="AI586" s="668"/>
      <c r="AJ586" s="668"/>
      <c r="AK586" s="668"/>
      <c r="AL586" s="678"/>
      <c r="AM586" s="668"/>
      <c r="AN586" s="668"/>
      <c r="AO586" s="668"/>
      <c r="AP586" s="678"/>
      <c r="AQ586" s="668"/>
      <c r="AR586" s="668"/>
      <c r="AS586" s="668"/>
      <c r="AT586" s="678"/>
      <c r="AU586" s="668"/>
      <c r="AV586" s="668"/>
      <c r="AW586" s="678"/>
      <c r="AX586" s="668"/>
      <c r="AY586" s="683"/>
      <c r="AZ586" s="668"/>
      <c r="BA586" s="668"/>
      <c r="BB586" s="668"/>
      <c r="BC586" s="668"/>
      <c r="BD586" s="668"/>
      <c r="BE586" s="668"/>
      <c r="BF586" s="668"/>
      <c r="BG586" s="668"/>
      <c r="BH586" s="668"/>
      <c r="BI586" s="668"/>
      <c r="BJ586" s="668"/>
      <c r="BK586" s="668"/>
      <c r="BL586" s="668"/>
      <c r="BM586" s="668"/>
      <c r="BN586" s="668"/>
      <c r="BO586" s="668"/>
      <c r="BP586" s="668"/>
      <c r="BQ586" s="668"/>
    </row>
    <row r="587" spans="1:69">
      <c r="A587" s="668"/>
      <c r="B587" s="668"/>
      <c r="C587" s="668"/>
      <c r="D587" s="668"/>
      <c r="E587" s="668"/>
      <c r="F587" s="668"/>
      <c r="G587" s="668"/>
      <c r="H587" s="668"/>
      <c r="I587" s="668"/>
      <c r="J587" s="668"/>
      <c r="K587" s="668"/>
      <c r="L587" s="668"/>
      <c r="M587" s="668"/>
      <c r="N587" s="668"/>
      <c r="O587" s="668"/>
      <c r="P587" s="668"/>
      <c r="Q587" s="668"/>
      <c r="R587" s="668"/>
      <c r="T587" s="668"/>
      <c r="U587" s="668"/>
      <c r="W587" s="668"/>
      <c r="X587" s="668"/>
      <c r="Y587" s="668"/>
      <c r="Z587" s="678"/>
      <c r="AA587" s="668"/>
      <c r="AB587" s="668"/>
      <c r="AC587" s="668"/>
      <c r="AD587" s="678"/>
      <c r="AE587" s="668"/>
      <c r="AF587" s="668"/>
      <c r="AG587" s="668"/>
      <c r="AH587" s="678"/>
      <c r="AI587" s="668"/>
      <c r="AJ587" s="668"/>
      <c r="AK587" s="668"/>
      <c r="AL587" s="678"/>
      <c r="AM587" s="668"/>
      <c r="AN587" s="668"/>
      <c r="AO587" s="668"/>
      <c r="AP587" s="678"/>
      <c r="AQ587" s="668"/>
      <c r="AR587" s="668"/>
      <c r="AS587" s="668"/>
      <c r="AT587" s="678"/>
      <c r="AU587" s="668"/>
      <c r="AV587" s="668"/>
      <c r="AW587" s="678"/>
      <c r="AX587" s="668"/>
      <c r="AY587" s="683"/>
      <c r="AZ587" s="668"/>
      <c r="BA587" s="668"/>
      <c r="BB587" s="668"/>
      <c r="BC587" s="668"/>
      <c r="BD587" s="668"/>
      <c r="BE587" s="668"/>
      <c r="BF587" s="668"/>
      <c r="BG587" s="668"/>
      <c r="BH587" s="668"/>
      <c r="BI587" s="668"/>
      <c r="BJ587" s="668"/>
      <c r="BK587" s="668"/>
      <c r="BL587" s="668"/>
      <c r="BM587" s="668"/>
      <c r="BN587" s="668"/>
      <c r="BO587" s="668"/>
      <c r="BP587" s="668"/>
      <c r="BQ587" s="668"/>
    </row>
    <row r="588" spans="1:69">
      <c r="A588" s="668"/>
      <c r="B588" s="668"/>
      <c r="C588" s="668"/>
      <c r="D588" s="668"/>
      <c r="E588" s="668"/>
      <c r="F588" s="668"/>
      <c r="G588" s="668"/>
      <c r="H588" s="668"/>
      <c r="I588" s="668"/>
      <c r="J588" s="668"/>
      <c r="K588" s="668"/>
      <c r="L588" s="668"/>
      <c r="M588" s="668"/>
      <c r="N588" s="668"/>
      <c r="O588" s="668"/>
      <c r="P588" s="668"/>
      <c r="Q588" s="668"/>
      <c r="R588" s="668"/>
      <c r="T588" s="668"/>
      <c r="U588" s="668"/>
      <c r="W588" s="668"/>
      <c r="X588" s="668"/>
      <c r="Y588" s="668"/>
      <c r="Z588" s="678"/>
      <c r="AA588" s="668"/>
      <c r="AB588" s="668"/>
      <c r="AC588" s="668"/>
      <c r="AD588" s="678"/>
      <c r="AE588" s="668"/>
      <c r="AF588" s="668"/>
      <c r="AG588" s="668"/>
      <c r="AH588" s="678"/>
      <c r="AI588" s="668"/>
      <c r="AJ588" s="668"/>
      <c r="AK588" s="668"/>
      <c r="AL588" s="678"/>
      <c r="AM588" s="668"/>
      <c r="AN588" s="668"/>
      <c r="AO588" s="668"/>
      <c r="AP588" s="678"/>
      <c r="AQ588" s="668"/>
      <c r="AR588" s="668"/>
      <c r="AS588" s="668"/>
      <c r="AT588" s="678"/>
      <c r="AU588" s="668"/>
      <c r="AV588" s="668"/>
      <c r="AW588" s="678"/>
      <c r="AX588" s="668"/>
      <c r="AY588" s="683"/>
      <c r="AZ588" s="668"/>
      <c r="BA588" s="668"/>
      <c r="BB588" s="668"/>
      <c r="BC588" s="668"/>
      <c r="BD588" s="668"/>
      <c r="BE588" s="668"/>
      <c r="BF588" s="668"/>
      <c r="BG588" s="668"/>
      <c r="BH588" s="668"/>
      <c r="BI588" s="668"/>
      <c r="BJ588" s="668"/>
      <c r="BK588" s="668"/>
      <c r="BL588" s="668"/>
      <c r="BM588" s="668"/>
      <c r="BN588" s="668"/>
      <c r="BO588" s="668"/>
      <c r="BP588" s="668"/>
      <c r="BQ588" s="668"/>
    </row>
    <row r="589" spans="1:69">
      <c r="A589" s="668"/>
      <c r="B589" s="668"/>
      <c r="C589" s="668"/>
      <c r="D589" s="668"/>
      <c r="E589" s="668"/>
      <c r="F589" s="668"/>
      <c r="G589" s="668"/>
      <c r="H589" s="668"/>
      <c r="I589" s="668"/>
      <c r="J589" s="668"/>
      <c r="K589" s="668"/>
      <c r="L589" s="668"/>
      <c r="M589" s="668"/>
      <c r="N589" s="668"/>
      <c r="O589" s="668"/>
      <c r="P589" s="668"/>
      <c r="Q589" s="668"/>
      <c r="R589" s="668"/>
      <c r="T589" s="668"/>
      <c r="U589" s="668"/>
      <c r="W589" s="668"/>
      <c r="X589" s="668"/>
      <c r="Y589" s="668"/>
      <c r="Z589" s="678"/>
      <c r="AA589" s="668"/>
      <c r="AB589" s="668"/>
      <c r="AC589" s="668"/>
      <c r="AD589" s="678"/>
      <c r="AE589" s="668"/>
      <c r="AF589" s="668"/>
      <c r="AG589" s="668"/>
      <c r="AH589" s="678"/>
      <c r="AI589" s="668"/>
      <c r="AJ589" s="668"/>
      <c r="AK589" s="668"/>
      <c r="AL589" s="678"/>
      <c r="AM589" s="668"/>
      <c r="AN589" s="668"/>
      <c r="AO589" s="668"/>
      <c r="AP589" s="678"/>
      <c r="AQ589" s="668"/>
      <c r="AR589" s="668"/>
      <c r="AS589" s="668"/>
      <c r="AT589" s="678"/>
      <c r="AU589" s="668"/>
      <c r="AV589" s="668"/>
      <c r="AW589" s="678"/>
      <c r="AX589" s="668"/>
      <c r="AY589" s="683"/>
      <c r="AZ589" s="668"/>
      <c r="BA589" s="668"/>
      <c r="BB589" s="668"/>
      <c r="BC589" s="668"/>
      <c r="BD589" s="668"/>
      <c r="BE589" s="668"/>
      <c r="BF589" s="668"/>
      <c r="BG589" s="668"/>
      <c r="BH589" s="668"/>
      <c r="BI589" s="668"/>
      <c r="BJ589" s="668"/>
      <c r="BK589" s="668"/>
      <c r="BL589" s="668"/>
      <c r="BM589" s="668"/>
      <c r="BN589" s="668"/>
      <c r="BO589" s="668"/>
      <c r="BP589" s="668"/>
      <c r="BQ589" s="668"/>
    </row>
    <row r="590" spans="1:69">
      <c r="A590" s="668"/>
      <c r="B590" s="668"/>
      <c r="C590" s="668"/>
      <c r="D590" s="668"/>
      <c r="E590" s="668"/>
      <c r="F590" s="668"/>
      <c r="G590" s="668"/>
      <c r="H590" s="668"/>
      <c r="I590" s="668"/>
      <c r="J590" s="668"/>
      <c r="K590" s="668"/>
      <c r="L590" s="668"/>
      <c r="M590" s="668"/>
      <c r="N590" s="668"/>
      <c r="O590" s="668"/>
      <c r="P590" s="668"/>
      <c r="Q590" s="668"/>
      <c r="R590" s="668"/>
      <c r="T590" s="668"/>
      <c r="U590" s="668"/>
      <c r="W590" s="668"/>
      <c r="X590" s="668"/>
      <c r="Y590" s="668"/>
      <c r="Z590" s="678"/>
      <c r="AA590" s="668"/>
      <c r="AB590" s="668"/>
      <c r="AC590" s="668"/>
      <c r="AD590" s="678"/>
      <c r="AE590" s="668"/>
      <c r="AF590" s="668"/>
      <c r="AG590" s="668"/>
      <c r="AH590" s="678"/>
      <c r="AI590" s="668"/>
      <c r="AJ590" s="668"/>
      <c r="AK590" s="668"/>
      <c r="AL590" s="678"/>
      <c r="AM590" s="668"/>
      <c r="AN590" s="668"/>
      <c r="AO590" s="668"/>
      <c r="AP590" s="678"/>
      <c r="AQ590" s="668"/>
      <c r="AR590" s="668"/>
      <c r="AS590" s="668"/>
      <c r="AT590" s="678"/>
      <c r="AU590" s="668"/>
      <c r="AV590" s="668"/>
      <c r="AW590" s="678"/>
      <c r="AX590" s="668"/>
      <c r="AY590" s="683"/>
      <c r="AZ590" s="668"/>
      <c r="BA590" s="668"/>
      <c r="BB590" s="668"/>
      <c r="BC590" s="668"/>
      <c r="BD590" s="668"/>
      <c r="BE590" s="668"/>
      <c r="BF590" s="668"/>
      <c r="BK590" s="668"/>
      <c r="BL590" s="668"/>
      <c r="BM590" s="668"/>
      <c r="BN590" s="668"/>
      <c r="BO590" s="668"/>
      <c r="BP590" s="668"/>
      <c r="BQ590" s="668"/>
    </row>
    <row r="591" spans="1:69">
      <c r="A591" s="668"/>
      <c r="B591" s="668"/>
      <c r="C591" s="668"/>
      <c r="D591" s="668"/>
      <c r="E591" s="668"/>
      <c r="F591" s="668"/>
      <c r="G591" s="668"/>
      <c r="H591" s="668"/>
      <c r="I591" s="668"/>
      <c r="J591" s="668"/>
      <c r="K591" s="668"/>
      <c r="L591" s="668"/>
      <c r="M591" s="668"/>
      <c r="N591" s="668"/>
      <c r="O591" s="668"/>
      <c r="P591" s="668"/>
      <c r="Q591" s="668"/>
      <c r="R591" s="668"/>
      <c r="S591" s="668"/>
      <c r="T591" s="668"/>
      <c r="U591" s="668"/>
      <c r="W591" s="668"/>
      <c r="X591" s="668"/>
      <c r="Y591" s="668"/>
      <c r="Z591" s="678"/>
      <c r="AA591" s="668"/>
      <c r="AB591" s="668"/>
      <c r="AC591" s="668"/>
      <c r="AD591" s="678"/>
      <c r="AE591" s="668"/>
      <c r="AF591" s="668"/>
      <c r="AG591" s="668"/>
      <c r="AH591" s="678"/>
      <c r="AI591" s="668"/>
      <c r="AJ591" s="668"/>
      <c r="AK591" s="668"/>
      <c r="AL591" s="678"/>
      <c r="AM591" s="668"/>
      <c r="AN591" s="668"/>
      <c r="AO591" s="668"/>
      <c r="AP591" s="678"/>
      <c r="AQ591" s="668"/>
      <c r="AR591" s="668"/>
      <c r="AS591" s="668"/>
      <c r="AT591" s="678"/>
      <c r="AU591" s="668"/>
      <c r="AV591" s="668"/>
      <c r="AW591" s="678"/>
      <c r="AX591" s="668"/>
      <c r="AY591" s="683"/>
      <c r="AZ591" s="668"/>
      <c r="BA591" s="668"/>
      <c r="BB591" s="668"/>
      <c r="BC591" s="668"/>
      <c r="BD591" s="668"/>
      <c r="BE591" s="668"/>
      <c r="BF591" s="668"/>
      <c r="BG591" s="668"/>
      <c r="BH591" s="668"/>
      <c r="BI591" s="668"/>
      <c r="BJ591" s="668"/>
      <c r="BK591" s="668"/>
      <c r="BL591" s="668"/>
      <c r="BM591" s="668"/>
      <c r="BN591" s="668"/>
      <c r="BO591" s="668"/>
      <c r="BP591" s="668"/>
      <c r="BQ591" s="668"/>
    </row>
    <row r="592" spans="1:69">
      <c r="A592" s="668"/>
      <c r="B592" s="668"/>
      <c r="C592" s="668"/>
      <c r="D592" s="668"/>
      <c r="E592" s="668"/>
      <c r="F592" s="668"/>
      <c r="G592" s="668"/>
      <c r="H592" s="668"/>
      <c r="I592" s="668"/>
      <c r="J592" s="668"/>
      <c r="K592" s="668"/>
      <c r="L592" s="668"/>
      <c r="M592" s="668"/>
      <c r="N592" s="668"/>
      <c r="O592" s="668"/>
      <c r="P592" s="668"/>
      <c r="Q592" s="668"/>
      <c r="R592" s="668"/>
      <c r="T592" s="668"/>
      <c r="U592" s="668"/>
      <c r="W592" s="668"/>
      <c r="X592" s="668"/>
      <c r="Y592" s="668"/>
      <c r="Z592" s="678"/>
      <c r="AA592" s="668"/>
      <c r="AB592" s="668"/>
      <c r="AC592" s="668"/>
      <c r="AD592" s="678"/>
      <c r="AE592" s="668"/>
      <c r="AF592" s="668"/>
      <c r="AG592" s="668"/>
      <c r="AH592" s="678"/>
      <c r="AI592" s="668"/>
      <c r="AJ592" s="668"/>
      <c r="AK592" s="668"/>
      <c r="AL592" s="678"/>
      <c r="AM592" s="668"/>
      <c r="AN592" s="668"/>
      <c r="AO592" s="668"/>
      <c r="AP592" s="678"/>
      <c r="AQ592" s="668"/>
      <c r="AR592" s="668"/>
      <c r="AS592" s="668"/>
      <c r="AT592" s="678"/>
      <c r="AU592" s="668"/>
      <c r="AV592" s="668"/>
      <c r="AW592" s="678"/>
      <c r="AX592" s="668"/>
      <c r="AY592" s="683"/>
      <c r="AZ592" s="668"/>
      <c r="BA592" s="668"/>
      <c r="BB592" s="668"/>
      <c r="BC592" s="668"/>
      <c r="BD592" s="668"/>
      <c r="BE592" s="668"/>
      <c r="BF592" s="668"/>
      <c r="BG592" s="668"/>
      <c r="BH592" s="668"/>
      <c r="BI592" s="668"/>
      <c r="BJ592" s="668"/>
      <c r="BK592" s="668"/>
      <c r="BL592" s="668"/>
      <c r="BM592" s="668"/>
      <c r="BN592" s="668"/>
      <c r="BO592" s="668"/>
      <c r="BP592" s="668"/>
      <c r="BQ592" s="668"/>
    </row>
    <row r="593" spans="1:69">
      <c r="A593" s="668"/>
      <c r="B593" s="668"/>
      <c r="C593" s="668"/>
      <c r="D593" s="668"/>
      <c r="E593" s="668"/>
      <c r="F593" s="668"/>
      <c r="G593" s="668"/>
      <c r="H593" s="668"/>
      <c r="I593" s="668"/>
      <c r="J593" s="668"/>
      <c r="K593" s="668"/>
      <c r="L593" s="668"/>
      <c r="M593" s="668"/>
      <c r="N593" s="668"/>
      <c r="O593" s="668"/>
      <c r="P593" s="668"/>
      <c r="Q593" s="668"/>
      <c r="R593" s="668"/>
      <c r="S593" s="668"/>
      <c r="T593" s="668"/>
      <c r="U593" s="668"/>
      <c r="W593" s="668"/>
      <c r="X593" s="668"/>
      <c r="Y593" s="668"/>
      <c r="Z593" s="678"/>
      <c r="AA593" s="668"/>
      <c r="AB593" s="668"/>
      <c r="AC593" s="668"/>
      <c r="AD593" s="678"/>
      <c r="AE593" s="668"/>
      <c r="AF593" s="668"/>
      <c r="AG593" s="668"/>
      <c r="AH593" s="678"/>
      <c r="AI593" s="668"/>
      <c r="AJ593" s="668"/>
      <c r="AK593" s="668"/>
      <c r="AL593" s="678"/>
      <c r="AM593" s="668"/>
      <c r="AN593" s="668"/>
      <c r="AO593" s="668"/>
      <c r="AP593" s="678"/>
      <c r="AQ593" s="668"/>
      <c r="AR593" s="668"/>
      <c r="AS593" s="668"/>
      <c r="AT593" s="678"/>
      <c r="AU593" s="668"/>
      <c r="AV593" s="668"/>
      <c r="AW593" s="678"/>
      <c r="AX593" s="668"/>
      <c r="AY593" s="683"/>
      <c r="AZ593" s="668"/>
      <c r="BA593" s="668"/>
      <c r="BB593" s="668"/>
      <c r="BC593" s="668"/>
      <c r="BD593" s="668"/>
      <c r="BE593" s="668"/>
      <c r="BF593" s="668"/>
      <c r="BG593" s="668"/>
      <c r="BH593" s="668"/>
      <c r="BI593" s="668"/>
      <c r="BJ593" s="668"/>
      <c r="BK593" s="668"/>
      <c r="BL593" s="668"/>
      <c r="BM593" s="668"/>
      <c r="BN593" s="668"/>
      <c r="BO593" s="668"/>
      <c r="BP593" s="668"/>
      <c r="BQ593" s="668"/>
    </row>
    <row r="594" spans="1:69">
      <c r="A594" s="668"/>
      <c r="B594" s="668"/>
      <c r="C594" s="668"/>
      <c r="D594" s="668"/>
      <c r="E594" s="668"/>
      <c r="F594" s="668"/>
      <c r="G594" s="668"/>
      <c r="H594" s="668"/>
      <c r="I594" s="668"/>
      <c r="J594" s="668"/>
      <c r="K594" s="668"/>
      <c r="L594" s="668"/>
      <c r="M594" s="668"/>
      <c r="N594" s="668"/>
      <c r="O594" s="668"/>
      <c r="P594" s="668"/>
      <c r="Q594" s="668"/>
      <c r="R594" s="668"/>
      <c r="T594" s="668"/>
      <c r="U594" s="668"/>
      <c r="W594" s="668"/>
      <c r="X594" s="668"/>
      <c r="Y594" s="668"/>
      <c r="Z594" s="678"/>
      <c r="AA594" s="668"/>
      <c r="AB594" s="668"/>
      <c r="AC594" s="668"/>
      <c r="AD594" s="678"/>
      <c r="AE594" s="668"/>
      <c r="AF594" s="668"/>
      <c r="AG594" s="668"/>
      <c r="AH594" s="678"/>
      <c r="AI594" s="668"/>
      <c r="AJ594" s="668"/>
      <c r="AK594" s="668"/>
      <c r="AL594" s="678"/>
      <c r="AM594" s="668"/>
      <c r="AN594" s="668"/>
      <c r="AO594" s="668"/>
      <c r="AP594" s="678"/>
      <c r="AQ594" s="668"/>
      <c r="AR594" s="668"/>
      <c r="AS594" s="668"/>
      <c r="AT594" s="678"/>
      <c r="AU594" s="668"/>
      <c r="AV594" s="668"/>
      <c r="AW594" s="678"/>
      <c r="AX594" s="668"/>
      <c r="AY594" s="683"/>
      <c r="AZ594" s="668"/>
      <c r="BA594" s="668"/>
      <c r="BB594" s="668"/>
      <c r="BC594" s="668"/>
      <c r="BD594" s="668"/>
      <c r="BE594" s="668"/>
      <c r="BF594" s="668"/>
      <c r="BG594" s="668"/>
      <c r="BK594" s="668"/>
      <c r="BL594" s="668"/>
      <c r="BM594" s="668"/>
      <c r="BN594" s="668"/>
      <c r="BO594" s="668"/>
      <c r="BP594" s="668"/>
      <c r="BQ594" s="668"/>
    </row>
    <row r="595" spans="1:69">
      <c r="A595" s="668"/>
      <c r="B595" s="668"/>
      <c r="C595" s="668"/>
      <c r="D595" s="668"/>
      <c r="E595" s="668"/>
      <c r="F595" s="668"/>
      <c r="G595" s="668"/>
      <c r="H595" s="668"/>
      <c r="I595" s="668"/>
      <c r="J595" s="668"/>
      <c r="K595" s="668"/>
      <c r="L595" s="668"/>
      <c r="M595" s="668"/>
      <c r="N595" s="668"/>
      <c r="O595" s="668"/>
      <c r="P595" s="668"/>
      <c r="Q595" s="668"/>
      <c r="R595" s="668"/>
      <c r="T595" s="668"/>
      <c r="U595" s="668"/>
      <c r="W595" s="668"/>
      <c r="X595" s="668"/>
      <c r="Y595" s="668"/>
      <c r="Z595" s="678"/>
      <c r="AA595" s="668"/>
      <c r="AB595" s="668"/>
      <c r="AC595" s="668"/>
      <c r="AD595" s="678"/>
      <c r="AE595" s="668"/>
      <c r="AF595" s="668"/>
      <c r="AG595" s="668"/>
      <c r="AH595" s="678"/>
      <c r="AI595" s="668"/>
      <c r="AJ595" s="668"/>
      <c r="AK595" s="668"/>
      <c r="AL595" s="678"/>
      <c r="AM595" s="668"/>
      <c r="AN595" s="668"/>
      <c r="AO595" s="668"/>
      <c r="AP595" s="678"/>
      <c r="AQ595" s="668"/>
      <c r="AR595" s="668"/>
      <c r="AS595" s="668"/>
      <c r="AT595" s="678"/>
      <c r="AU595" s="668"/>
      <c r="AV595" s="668"/>
      <c r="AW595" s="678"/>
      <c r="AX595" s="668"/>
      <c r="AY595" s="683"/>
      <c r="AZ595" s="668"/>
      <c r="BA595" s="668"/>
      <c r="BB595" s="668"/>
      <c r="BC595" s="668"/>
      <c r="BD595" s="668"/>
      <c r="BE595" s="668"/>
      <c r="BF595" s="668"/>
      <c r="BG595" s="668"/>
      <c r="BH595" s="668"/>
      <c r="BI595" s="668"/>
      <c r="BJ595" s="668"/>
      <c r="BK595" s="668"/>
      <c r="BL595" s="668"/>
      <c r="BM595" s="668"/>
      <c r="BN595" s="668"/>
      <c r="BO595" s="668"/>
      <c r="BP595" s="668"/>
      <c r="BQ595" s="668"/>
    </row>
    <row r="596" spans="1:69">
      <c r="A596" s="668"/>
      <c r="B596" s="668"/>
      <c r="C596" s="668"/>
      <c r="D596" s="668"/>
      <c r="E596" s="668"/>
      <c r="F596" s="668"/>
      <c r="G596" s="668"/>
      <c r="H596" s="668"/>
      <c r="I596" s="668"/>
      <c r="J596" s="668"/>
      <c r="K596" s="668"/>
      <c r="L596" s="668"/>
      <c r="M596" s="668"/>
      <c r="N596" s="668"/>
      <c r="O596" s="668"/>
      <c r="P596" s="668"/>
      <c r="R596" s="668"/>
      <c r="U596" s="668"/>
      <c r="BK596" s="668"/>
      <c r="BL596" s="668"/>
      <c r="BM596" s="668"/>
      <c r="BN596" s="668"/>
      <c r="BO596" s="668"/>
      <c r="BP596" s="668"/>
      <c r="BQ596" s="668"/>
    </row>
    <row r="597" spans="1:69">
      <c r="A597" s="668"/>
      <c r="B597" s="668"/>
      <c r="C597" s="668"/>
      <c r="D597" s="668"/>
      <c r="E597" s="668"/>
      <c r="F597" s="668"/>
      <c r="G597" s="668"/>
      <c r="H597" s="668"/>
      <c r="I597" s="668"/>
      <c r="J597" s="668"/>
      <c r="K597" s="668"/>
      <c r="L597" s="668"/>
      <c r="M597" s="668"/>
      <c r="N597" s="668"/>
      <c r="O597" s="668"/>
      <c r="P597" s="668"/>
      <c r="Q597" s="668"/>
      <c r="R597" s="668"/>
      <c r="S597" s="668"/>
      <c r="T597" s="668"/>
      <c r="U597" s="668"/>
      <c r="X597" s="668"/>
      <c r="Y597" s="668"/>
      <c r="Z597" s="678"/>
      <c r="AB597" s="668"/>
      <c r="AC597" s="668"/>
      <c r="AD597" s="678"/>
      <c r="AF597" s="668"/>
      <c r="AG597" s="668"/>
      <c r="AH597" s="678"/>
      <c r="AJ597" s="668"/>
      <c r="AK597" s="668"/>
      <c r="AL597" s="678"/>
      <c r="AN597" s="668"/>
      <c r="AO597" s="668"/>
      <c r="AP597" s="678"/>
      <c r="AR597" s="668"/>
      <c r="AS597" s="668"/>
      <c r="AT597" s="678"/>
      <c r="AU597" s="668"/>
      <c r="AV597" s="668"/>
      <c r="AW597" s="678"/>
      <c r="AX597" s="668"/>
      <c r="AY597" s="683"/>
      <c r="AZ597" s="668"/>
      <c r="BA597" s="668"/>
      <c r="BK597" s="668"/>
      <c r="BL597" s="668"/>
      <c r="BM597" s="668"/>
      <c r="BN597" s="668"/>
      <c r="BO597" s="668"/>
      <c r="BP597" s="668"/>
      <c r="BQ597" s="668"/>
    </row>
    <row r="598" spans="1:69">
      <c r="A598" s="668"/>
      <c r="B598" s="668"/>
      <c r="C598" s="668"/>
      <c r="D598" s="668"/>
      <c r="E598" s="668"/>
      <c r="F598" s="668"/>
      <c r="G598" s="668"/>
      <c r="H598" s="668"/>
      <c r="I598" s="668"/>
      <c r="J598" s="668"/>
      <c r="K598" s="668"/>
      <c r="L598" s="668"/>
      <c r="M598" s="668"/>
      <c r="N598" s="668"/>
      <c r="O598" s="668"/>
      <c r="P598" s="668"/>
      <c r="Q598" s="668"/>
      <c r="R598" s="668"/>
      <c r="T598" s="668"/>
      <c r="U598" s="668"/>
      <c r="W598" s="668"/>
      <c r="X598" s="668"/>
      <c r="Y598" s="668"/>
      <c r="Z598" s="678"/>
      <c r="AA598" s="668"/>
      <c r="AB598" s="668"/>
      <c r="AC598" s="668"/>
      <c r="AD598" s="678"/>
      <c r="AE598" s="668"/>
      <c r="AF598" s="668"/>
      <c r="AG598" s="668"/>
      <c r="AH598" s="678"/>
      <c r="AI598" s="668"/>
      <c r="AJ598" s="668"/>
      <c r="AK598" s="668"/>
      <c r="AL598" s="678"/>
      <c r="AM598" s="668"/>
      <c r="AN598" s="668"/>
      <c r="AO598" s="668"/>
      <c r="AP598" s="678"/>
      <c r="AQ598" s="668"/>
      <c r="AR598" s="668"/>
      <c r="AS598" s="668"/>
      <c r="AT598" s="678"/>
      <c r="AU598" s="668"/>
      <c r="AV598" s="668"/>
      <c r="AW598" s="678"/>
      <c r="AX598" s="668"/>
      <c r="AY598" s="683"/>
      <c r="AZ598" s="668"/>
      <c r="BA598" s="668"/>
      <c r="BB598" s="668"/>
      <c r="BC598" s="668"/>
      <c r="BD598" s="668"/>
      <c r="BE598" s="668"/>
      <c r="BF598" s="668"/>
      <c r="BG598" s="668"/>
      <c r="BH598" s="668"/>
      <c r="BI598" s="668"/>
      <c r="BJ598" s="668"/>
      <c r="BK598" s="668"/>
      <c r="BL598" s="668"/>
      <c r="BM598" s="668"/>
      <c r="BN598" s="668"/>
      <c r="BO598" s="668"/>
      <c r="BP598" s="668"/>
      <c r="BQ598" s="668"/>
    </row>
    <row r="599" spans="1:69">
      <c r="A599" s="668"/>
      <c r="B599" s="668"/>
      <c r="C599" s="668"/>
      <c r="D599" s="668"/>
      <c r="E599" s="668"/>
      <c r="F599" s="668"/>
      <c r="G599" s="668"/>
      <c r="H599" s="668"/>
      <c r="I599" s="668"/>
      <c r="J599" s="668"/>
      <c r="K599" s="668"/>
      <c r="L599" s="668"/>
      <c r="M599" s="668"/>
      <c r="N599" s="668"/>
      <c r="O599" s="668"/>
      <c r="P599" s="668"/>
      <c r="Q599" s="668"/>
      <c r="R599" s="668"/>
      <c r="T599" s="668"/>
      <c r="U599" s="668"/>
      <c r="W599" s="668"/>
      <c r="X599" s="668"/>
      <c r="Y599" s="668"/>
      <c r="Z599" s="678"/>
      <c r="AA599" s="668"/>
      <c r="AB599" s="668"/>
      <c r="AC599" s="668"/>
      <c r="AD599" s="678"/>
      <c r="AE599" s="668"/>
      <c r="AF599" s="668"/>
      <c r="AG599" s="668"/>
      <c r="AH599" s="678"/>
      <c r="AI599" s="668"/>
      <c r="AJ599" s="668"/>
      <c r="AK599" s="668"/>
      <c r="AL599" s="678"/>
      <c r="AM599" s="668"/>
      <c r="AN599" s="668"/>
      <c r="AO599" s="668"/>
      <c r="AP599" s="678"/>
      <c r="AQ599" s="668"/>
      <c r="AR599" s="668"/>
      <c r="AS599" s="668"/>
      <c r="AT599" s="678"/>
      <c r="AU599" s="668"/>
      <c r="AV599" s="668"/>
      <c r="AW599" s="678"/>
      <c r="AX599" s="668"/>
      <c r="AY599" s="683"/>
      <c r="AZ599" s="668"/>
      <c r="BA599" s="668"/>
      <c r="BB599" s="668"/>
      <c r="BC599" s="668"/>
      <c r="BD599" s="668"/>
      <c r="BE599" s="668"/>
      <c r="BF599" s="668"/>
      <c r="BG599" s="668"/>
      <c r="BH599" s="668"/>
      <c r="BI599" s="668"/>
      <c r="BJ599" s="668"/>
      <c r="BK599" s="668"/>
      <c r="BL599" s="668"/>
      <c r="BM599" s="668"/>
      <c r="BN599" s="668"/>
      <c r="BO599" s="668"/>
      <c r="BP599" s="668"/>
      <c r="BQ599" s="668"/>
    </row>
    <row r="600" spans="1:69">
      <c r="A600" s="668"/>
      <c r="B600" s="668"/>
      <c r="C600" s="668"/>
      <c r="D600" s="668"/>
      <c r="E600" s="668"/>
      <c r="F600" s="668"/>
      <c r="G600" s="668"/>
      <c r="H600" s="668"/>
      <c r="I600" s="668"/>
      <c r="J600" s="668"/>
      <c r="K600" s="668"/>
      <c r="L600" s="668"/>
      <c r="M600" s="668"/>
      <c r="N600" s="668"/>
      <c r="O600" s="668"/>
      <c r="P600" s="668"/>
      <c r="Q600" s="668"/>
      <c r="R600" s="668"/>
      <c r="T600" s="668"/>
      <c r="U600" s="668"/>
      <c r="W600" s="668"/>
      <c r="X600" s="668"/>
      <c r="Y600" s="668"/>
      <c r="Z600" s="678"/>
      <c r="AA600" s="668"/>
      <c r="AB600" s="668"/>
      <c r="AC600" s="668"/>
      <c r="AD600" s="678"/>
      <c r="AE600" s="668"/>
      <c r="AF600" s="668"/>
      <c r="AG600" s="668"/>
      <c r="AH600" s="678"/>
      <c r="AI600" s="668"/>
      <c r="AJ600" s="668"/>
      <c r="AK600" s="668"/>
      <c r="AL600" s="678"/>
      <c r="AM600" s="668"/>
      <c r="AN600" s="668"/>
      <c r="AO600" s="668"/>
      <c r="AP600" s="678"/>
      <c r="AQ600" s="668"/>
      <c r="AR600" s="668"/>
      <c r="AS600" s="668"/>
      <c r="AT600" s="678"/>
      <c r="AU600" s="668"/>
      <c r="AV600" s="668"/>
      <c r="AW600" s="678"/>
      <c r="AX600" s="668"/>
      <c r="AY600" s="683"/>
      <c r="AZ600" s="668"/>
      <c r="BA600" s="668"/>
      <c r="BB600" s="668"/>
      <c r="BC600" s="668"/>
      <c r="BK600" s="668"/>
      <c r="BL600" s="668"/>
      <c r="BM600" s="668"/>
      <c r="BN600" s="668"/>
      <c r="BO600" s="668"/>
      <c r="BP600" s="668"/>
      <c r="BQ600" s="668"/>
    </row>
    <row r="601" spans="1:69">
      <c r="A601" s="668"/>
      <c r="B601" s="668"/>
      <c r="C601" s="668"/>
      <c r="D601" s="668"/>
      <c r="E601" s="668"/>
      <c r="F601" s="668"/>
      <c r="G601" s="668"/>
      <c r="H601" s="668"/>
      <c r="I601" s="668"/>
      <c r="J601" s="668"/>
      <c r="K601" s="668"/>
      <c r="L601" s="668"/>
      <c r="M601" s="668"/>
      <c r="N601" s="668"/>
      <c r="O601" s="668"/>
      <c r="P601" s="668"/>
      <c r="Q601" s="668"/>
      <c r="R601" s="668"/>
      <c r="S601" s="668"/>
      <c r="T601" s="668"/>
      <c r="U601" s="668"/>
      <c r="W601" s="668"/>
      <c r="X601" s="668"/>
      <c r="Y601" s="668"/>
      <c r="Z601" s="678"/>
      <c r="AA601" s="668"/>
      <c r="AB601" s="668"/>
      <c r="AC601" s="668"/>
      <c r="AD601" s="678"/>
      <c r="AE601" s="668"/>
      <c r="AF601" s="668"/>
      <c r="AG601" s="668"/>
      <c r="AH601" s="678"/>
      <c r="AI601" s="668"/>
      <c r="AJ601" s="668"/>
      <c r="AK601" s="668"/>
      <c r="AL601" s="678"/>
      <c r="AM601" s="668"/>
      <c r="AN601" s="668"/>
      <c r="AO601" s="668"/>
      <c r="AP601" s="678"/>
      <c r="AQ601" s="668"/>
      <c r="AR601" s="668"/>
      <c r="AS601" s="668"/>
      <c r="AT601" s="678"/>
      <c r="AU601" s="668"/>
      <c r="AV601" s="668"/>
      <c r="AW601" s="678"/>
      <c r="AX601" s="668"/>
      <c r="AY601" s="683"/>
      <c r="AZ601" s="668"/>
      <c r="BA601" s="668"/>
      <c r="BB601" s="668"/>
      <c r="BC601" s="668"/>
      <c r="BD601" s="668"/>
      <c r="BE601" s="668"/>
      <c r="BF601" s="668"/>
      <c r="BG601" s="668"/>
      <c r="BH601" s="668"/>
      <c r="BI601" s="668"/>
      <c r="BJ601" s="668"/>
      <c r="BK601" s="668"/>
      <c r="BL601" s="668"/>
      <c r="BM601" s="668"/>
      <c r="BN601" s="668"/>
      <c r="BO601" s="668"/>
      <c r="BP601" s="668"/>
      <c r="BQ601" s="668"/>
    </row>
    <row r="602" spans="1:69">
      <c r="A602" s="668"/>
      <c r="B602" s="668"/>
      <c r="C602" s="668"/>
      <c r="D602" s="668"/>
      <c r="E602" s="668"/>
      <c r="F602" s="668"/>
      <c r="G602" s="668"/>
      <c r="H602" s="668"/>
      <c r="I602" s="668"/>
      <c r="J602" s="668"/>
      <c r="K602" s="668"/>
      <c r="L602" s="668"/>
      <c r="M602" s="668"/>
      <c r="N602" s="668"/>
      <c r="O602" s="668"/>
      <c r="P602" s="668"/>
      <c r="Q602" s="668"/>
      <c r="R602" s="668"/>
      <c r="T602" s="668"/>
      <c r="U602" s="668"/>
      <c r="AZ602" s="668"/>
      <c r="BA602" s="668"/>
      <c r="BK602" s="668"/>
      <c r="BL602" s="668"/>
      <c r="BM602" s="668"/>
      <c r="BN602" s="668"/>
      <c r="BO602" s="668"/>
      <c r="BP602" s="668"/>
      <c r="BQ602" s="668"/>
    </row>
    <row r="603" spans="1:69">
      <c r="A603" s="668"/>
      <c r="B603" s="668"/>
      <c r="C603" s="668"/>
      <c r="D603" s="668"/>
      <c r="E603" s="668"/>
      <c r="F603" s="668"/>
      <c r="G603" s="668"/>
      <c r="H603" s="668"/>
      <c r="I603" s="668"/>
      <c r="J603" s="668"/>
      <c r="K603" s="668"/>
      <c r="L603" s="668"/>
      <c r="M603" s="668"/>
      <c r="N603" s="668"/>
      <c r="O603" s="668"/>
      <c r="P603" s="668"/>
      <c r="Q603" s="668"/>
      <c r="R603" s="668"/>
      <c r="T603" s="668"/>
      <c r="U603" s="668"/>
      <c r="AZ603" s="668"/>
      <c r="BA603" s="668"/>
      <c r="BK603" s="668"/>
      <c r="BL603" s="668"/>
      <c r="BM603" s="668"/>
      <c r="BN603" s="668"/>
      <c r="BO603" s="668"/>
      <c r="BP603" s="668"/>
      <c r="BQ603" s="668"/>
    </row>
    <row r="604" spans="1:69">
      <c r="A604" s="668"/>
      <c r="B604" s="668"/>
      <c r="C604" s="668"/>
      <c r="D604" s="668"/>
      <c r="E604" s="668"/>
      <c r="F604" s="668"/>
      <c r="G604" s="668"/>
      <c r="H604" s="668"/>
      <c r="I604" s="668"/>
      <c r="J604" s="668"/>
      <c r="K604" s="668"/>
      <c r="L604" s="668"/>
      <c r="M604" s="668"/>
      <c r="N604" s="668"/>
      <c r="O604" s="668"/>
      <c r="P604" s="668"/>
      <c r="Q604" s="668"/>
      <c r="R604" s="668"/>
      <c r="T604" s="668"/>
      <c r="U604" s="668"/>
      <c r="W604" s="668"/>
      <c r="X604" s="668"/>
      <c r="Y604" s="668"/>
      <c r="Z604" s="678"/>
      <c r="AA604" s="668"/>
      <c r="AB604" s="668"/>
      <c r="AC604" s="668"/>
      <c r="AD604" s="678"/>
      <c r="AE604" s="668"/>
      <c r="AF604" s="668"/>
      <c r="AG604" s="668"/>
      <c r="AH604" s="678"/>
      <c r="AI604" s="668"/>
      <c r="AJ604" s="668"/>
      <c r="AK604" s="668"/>
      <c r="AL604" s="678"/>
      <c r="AM604" s="668"/>
      <c r="AN604" s="668"/>
      <c r="AO604" s="668"/>
      <c r="AP604" s="678"/>
      <c r="AQ604" s="668"/>
      <c r="AR604" s="668"/>
      <c r="AS604" s="668"/>
      <c r="AT604" s="678"/>
      <c r="AU604" s="668"/>
      <c r="AV604" s="668"/>
      <c r="AW604" s="678"/>
      <c r="AX604" s="668"/>
      <c r="AY604" s="683"/>
      <c r="AZ604" s="668"/>
      <c r="BA604" s="668"/>
      <c r="BB604" s="668"/>
      <c r="BC604" s="668"/>
      <c r="BD604" s="668"/>
      <c r="BE604" s="668"/>
      <c r="BF604" s="668"/>
      <c r="BG604" s="668"/>
      <c r="BH604" s="668"/>
      <c r="BI604" s="668"/>
      <c r="BJ604" s="668"/>
      <c r="BK604" s="668"/>
      <c r="BL604" s="668"/>
      <c r="BM604" s="668"/>
      <c r="BN604" s="668"/>
      <c r="BO604" s="668"/>
      <c r="BP604" s="668"/>
      <c r="BQ604" s="668"/>
    </row>
    <row r="605" spans="1:69">
      <c r="A605" s="668"/>
      <c r="B605" s="668"/>
      <c r="C605" s="668"/>
      <c r="D605" s="668"/>
      <c r="E605" s="668"/>
      <c r="F605" s="668"/>
      <c r="G605" s="668"/>
      <c r="H605" s="668"/>
      <c r="I605" s="668"/>
      <c r="J605" s="668"/>
      <c r="K605" s="668"/>
      <c r="L605" s="668"/>
      <c r="M605" s="668"/>
      <c r="N605" s="668"/>
      <c r="O605" s="668"/>
      <c r="P605" s="668"/>
      <c r="Q605" s="668"/>
      <c r="R605" s="668"/>
      <c r="T605" s="668"/>
      <c r="U605" s="668"/>
      <c r="W605" s="668"/>
      <c r="X605" s="668"/>
      <c r="Y605" s="668"/>
      <c r="Z605" s="678"/>
      <c r="AA605" s="668"/>
      <c r="AB605" s="668"/>
      <c r="AC605" s="668"/>
      <c r="AD605" s="678"/>
      <c r="AE605" s="668"/>
      <c r="AF605" s="668"/>
      <c r="AG605" s="668"/>
      <c r="AH605" s="678"/>
      <c r="AI605" s="668"/>
      <c r="AJ605" s="668"/>
      <c r="AK605" s="668"/>
      <c r="AL605" s="678"/>
      <c r="AM605" s="668"/>
      <c r="AN605" s="668"/>
      <c r="AO605" s="668"/>
      <c r="AP605" s="678"/>
      <c r="AQ605" s="668"/>
      <c r="AR605" s="668"/>
      <c r="AS605" s="668"/>
      <c r="AT605" s="678"/>
      <c r="AU605" s="668"/>
      <c r="AV605" s="668"/>
      <c r="AW605" s="678"/>
      <c r="AX605" s="668"/>
      <c r="AY605" s="683"/>
      <c r="AZ605" s="668"/>
      <c r="BA605" s="668"/>
      <c r="BB605" s="668"/>
      <c r="BC605" s="668"/>
      <c r="BD605" s="668"/>
      <c r="BE605" s="668"/>
      <c r="BF605" s="668"/>
      <c r="BG605" s="668"/>
      <c r="BH605" s="668"/>
      <c r="BI605" s="668"/>
      <c r="BJ605" s="668"/>
      <c r="BK605" s="668"/>
      <c r="BL605" s="668"/>
      <c r="BM605" s="668"/>
      <c r="BN605" s="668"/>
      <c r="BO605" s="668"/>
      <c r="BP605" s="668"/>
      <c r="BQ605" s="668"/>
    </row>
    <row r="606" spans="1:69">
      <c r="A606" s="668"/>
      <c r="B606" s="668"/>
      <c r="C606" s="668"/>
      <c r="D606" s="668"/>
      <c r="E606" s="668"/>
      <c r="F606" s="668"/>
      <c r="G606" s="668"/>
      <c r="H606" s="668"/>
      <c r="I606" s="668"/>
      <c r="J606" s="668"/>
      <c r="K606" s="668"/>
      <c r="L606" s="668"/>
      <c r="M606" s="668"/>
      <c r="N606" s="668"/>
      <c r="O606" s="668"/>
      <c r="P606" s="668"/>
      <c r="Q606" s="668"/>
      <c r="R606" s="668"/>
      <c r="S606" s="668"/>
      <c r="T606" s="668"/>
      <c r="U606" s="668"/>
      <c r="W606" s="668"/>
      <c r="X606" s="668"/>
      <c r="Y606" s="668"/>
      <c r="Z606" s="678"/>
      <c r="AA606" s="668"/>
      <c r="AB606" s="668"/>
      <c r="AC606" s="668"/>
      <c r="AD606" s="678"/>
      <c r="AE606" s="668"/>
      <c r="AF606" s="668"/>
      <c r="AG606" s="668"/>
      <c r="AH606" s="678"/>
      <c r="AI606" s="668"/>
      <c r="AJ606" s="668"/>
      <c r="AK606" s="668"/>
      <c r="AL606" s="678"/>
      <c r="AM606" s="668"/>
      <c r="AN606" s="668"/>
      <c r="AO606" s="668"/>
      <c r="AP606" s="678"/>
      <c r="AQ606" s="668"/>
      <c r="AR606" s="668"/>
      <c r="AS606" s="668"/>
      <c r="AT606" s="678"/>
      <c r="AU606" s="668"/>
      <c r="AV606" s="668"/>
      <c r="AW606" s="678"/>
      <c r="AX606" s="668"/>
      <c r="AY606" s="683"/>
      <c r="AZ606" s="668"/>
      <c r="BA606" s="668"/>
      <c r="BB606" s="668"/>
      <c r="BC606" s="668"/>
      <c r="BD606" s="668"/>
      <c r="BE606" s="668"/>
      <c r="BF606" s="668"/>
      <c r="BG606" s="668"/>
      <c r="BH606" s="668"/>
      <c r="BI606" s="668"/>
      <c r="BJ606" s="668"/>
      <c r="BK606" s="668"/>
      <c r="BL606" s="668"/>
      <c r="BM606" s="668"/>
      <c r="BN606" s="668"/>
      <c r="BO606" s="668"/>
      <c r="BP606" s="668"/>
      <c r="BQ606" s="668"/>
    </row>
    <row r="607" spans="1:69">
      <c r="A607" s="668"/>
      <c r="B607" s="668"/>
      <c r="C607" s="668"/>
      <c r="D607" s="668"/>
      <c r="E607" s="668"/>
      <c r="F607" s="668"/>
      <c r="G607" s="668"/>
      <c r="H607" s="668"/>
      <c r="I607" s="668"/>
      <c r="J607" s="668"/>
      <c r="K607" s="668"/>
      <c r="L607" s="668"/>
      <c r="M607" s="668"/>
      <c r="N607" s="668"/>
      <c r="O607" s="668"/>
      <c r="P607" s="668"/>
      <c r="Q607" s="668"/>
      <c r="R607" s="668"/>
      <c r="T607" s="668"/>
      <c r="U607" s="668"/>
      <c r="W607" s="668"/>
      <c r="X607" s="668"/>
      <c r="Y607" s="668"/>
      <c r="Z607" s="678"/>
      <c r="AA607" s="668"/>
      <c r="AB607" s="668"/>
      <c r="AC607" s="668"/>
      <c r="AD607" s="678"/>
      <c r="AE607" s="668"/>
      <c r="AF607" s="668"/>
      <c r="AG607" s="668"/>
      <c r="AH607" s="678"/>
      <c r="AI607" s="668"/>
      <c r="AJ607" s="668"/>
      <c r="AK607" s="668"/>
      <c r="AL607" s="678"/>
      <c r="AM607" s="668"/>
      <c r="AN607" s="668"/>
      <c r="AO607" s="668"/>
      <c r="AP607" s="678"/>
      <c r="AQ607" s="668"/>
      <c r="AR607" s="668"/>
      <c r="AS607" s="668"/>
      <c r="AT607" s="678"/>
      <c r="AU607" s="668"/>
      <c r="AV607" s="668"/>
      <c r="AW607" s="678"/>
      <c r="AX607" s="668"/>
      <c r="AY607" s="683"/>
      <c r="AZ607" s="668"/>
      <c r="BA607" s="668"/>
      <c r="BB607" s="668"/>
      <c r="BC607" s="668"/>
      <c r="BD607" s="668"/>
      <c r="BE607" s="668"/>
      <c r="BF607" s="668"/>
      <c r="BG607" s="668"/>
      <c r="BH607" s="668"/>
      <c r="BI607" s="668"/>
      <c r="BJ607" s="668"/>
      <c r="BK607" s="668"/>
      <c r="BL607" s="668"/>
      <c r="BM607" s="668"/>
      <c r="BN607" s="668"/>
      <c r="BO607" s="668"/>
      <c r="BP607" s="668"/>
      <c r="BQ607" s="668"/>
    </row>
    <row r="608" spans="1:69">
      <c r="A608" s="668"/>
      <c r="B608" s="668"/>
      <c r="C608" s="668"/>
      <c r="D608" s="668"/>
      <c r="E608" s="668"/>
      <c r="F608" s="668"/>
      <c r="G608" s="668"/>
      <c r="H608" s="668"/>
      <c r="I608" s="668"/>
      <c r="J608" s="668"/>
      <c r="K608" s="668"/>
      <c r="L608" s="668"/>
      <c r="M608" s="668"/>
      <c r="N608" s="668"/>
      <c r="O608" s="668"/>
      <c r="P608" s="668"/>
      <c r="Q608" s="668"/>
      <c r="R608" s="668"/>
      <c r="T608" s="668"/>
      <c r="U608" s="668"/>
      <c r="W608" s="668"/>
      <c r="X608" s="668"/>
      <c r="Y608" s="668"/>
      <c r="Z608" s="678"/>
      <c r="AA608" s="668"/>
      <c r="AB608" s="668"/>
      <c r="AC608" s="668"/>
      <c r="AD608" s="678"/>
      <c r="AE608" s="668"/>
      <c r="AF608" s="668"/>
      <c r="AG608" s="668"/>
      <c r="AH608" s="678"/>
      <c r="AI608" s="668"/>
      <c r="AJ608" s="668"/>
      <c r="AK608" s="668"/>
      <c r="AL608" s="678"/>
      <c r="AM608" s="668"/>
      <c r="AN608" s="668"/>
      <c r="AO608" s="668"/>
      <c r="AP608" s="678"/>
      <c r="AQ608" s="668"/>
      <c r="AR608" s="668"/>
      <c r="AS608" s="668"/>
      <c r="AT608" s="678"/>
      <c r="AU608" s="668"/>
      <c r="AV608" s="668"/>
      <c r="AW608" s="678"/>
      <c r="AX608" s="668"/>
      <c r="AY608" s="683"/>
      <c r="AZ608" s="668"/>
      <c r="BA608" s="668"/>
      <c r="BB608" s="668"/>
      <c r="BC608" s="668"/>
      <c r="BD608" s="668"/>
      <c r="BE608" s="668"/>
      <c r="BF608" s="668"/>
      <c r="BK608" s="668"/>
      <c r="BL608" s="668"/>
      <c r="BM608" s="668"/>
      <c r="BN608" s="668"/>
      <c r="BO608" s="668"/>
      <c r="BP608" s="668"/>
      <c r="BQ608" s="668"/>
    </row>
    <row r="609" spans="1:69">
      <c r="A609" s="668"/>
      <c r="B609" s="668"/>
      <c r="C609" s="668"/>
      <c r="D609" s="668"/>
      <c r="E609" s="668"/>
      <c r="F609" s="668"/>
      <c r="G609" s="668"/>
      <c r="H609" s="668"/>
      <c r="I609" s="668"/>
      <c r="J609" s="668"/>
      <c r="K609" s="668"/>
      <c r="L609" s="668"/>
      <c r="M609" s="668"/>
      <c r="N609" s="668"/>
      <c r="O609" s="668"/>
      <c r="P609" s="668"/>
      <c r="Q609" s="668"/>
      <c r="R609" s="668"/>
      <c r="S609" s="668"/>
      <c r="T609" s="668"/>
      <c r="U609" s="668"/>
      <c r="W609" s="668"/>
      <c r="X609" s="668"/>
      <c r="Y609" s="668"/>
      <c r="Z609" s="678"/>
      <c r="AA609" s="668"/>
      <c r="AB609" s="668"/>
      <c r="AC609" s="668"/>
      <c r="AD609" s="678"/>
      <c r="AE609" s="668"/>
      <c r="AF609" s="668"/>
      <c r="AG609" s="668"/>
      <c r="AH609" s="678"/>
      <c r="AI609" s="668"/>
      <c r="AJ609" s="668"/>
      <c r="AK609" s="668"/>
      <c r="AL609" s="678"/>
      <c r="AM609" s="668"/>
      <c r="AN609" s="668"/>
      <c r="AO609" s="668"/>
      <c r="AP609" s="678"/>
      <c r="AQ609" s="668"/>
      <c r="AR609" s="668"/>
      <c r="AS609" s="668"/>
      <c r="AT609" s="678"/>
      <c r="AU609" s="668"/>
      <c r="AV609" s="668"/>
      <c r="AW609" s="678"/>
      <c r="AX609" s="668"/>
      <c r="AY609" s="683"/>
      <c r="AZ609" s="668"/>
      <c r="BA609" s="668"/>
      <c r="BB609" s="668"/>
      <c r="BC609" s="668"/>
      <c r="BD609" s="668"/>
      <c r="BE609" s="668"/>
      <c r="BF609" s="668"/>
      <c r="BG609" s="668"/>
      <c r="BH609" s="668"/>
      <c r="BI609" s="668"/>
      <c r="BJ609" s="668"/>
      <c r="BK609" s="668"/>
      <c r="BL609" s="668"/>
      <c r="BM609" s="668"/>
      <c r="BN609" s="668"/>
      <c r="BO609" s="668"/>
      <c r="BP609" s="668"/>
      <c r="BQ609" s="668"/>
    </row>
    <row r="610" spans="1:69">
      <c r="A610" s="668"/>
      <c r="B610" s="668"/>
      <c r="C610" s="668"/>
      <c r="D610" s="668"/>
      <c r="E610" s="668"/>
      <c r="F610" s="668"/>
      <c r="G610" s="668"/>
      <c r="H610" s="668"/>
      <c r="I610" s="668"/>
      <c r="J610" s="668"/>
      <c r="K610" s="668"/>
      <c r="L610" s="668"/>
      <c r="M610" s="668"/>
      <c r="N610" s="668"/>
      <c r="O610" s="668"/>
      <c r="P610" s="668"/>
      <c r="Q610" s="668"/>
      <c r="R610" s="668"/>
      <c r="T610" s="668"/>
      <c r="U610" s="668"/>
      <c r="W610" s="668"/>
      <c r="X610" s="668"/>
      <c r="Y610" s="668"/>
      <c r="Z610" s="678"/>
      <c r="AA610" s="668"/>
      <c r="AB610" s="668"/>
      <c r="AC610" s="668"/>
      <c r="AD610" s="678"/>
      <c r="AE610" s="668"/>
      <c r="AF610" s="668"/>
      <c r="AG610" s="668"/>
      <c r="AH610" s="678"/>
      <c r="AI610" s="668"/>
      <c r="AJ610" s="668"/>
      <c r="AK610" s="668"/>
      <c r="AL610" s="678"/>
      <c r="AM610" s="668"/>
      <c r="AN610" s="668"/>
      <c r="AO610" s="668"/>
      <c r="AP610" s="678"/>
      <c r="AQ610" s="668"/>
      <c r="AR610" s="668"/>
      <c r="AS610" s="668"/>
      <c r="AT610" s="678"/>
      <c r="AU610" s="668"/>
      <c r="AV610" s="668"/>
      <c r="AW610" s="678"/>
      <c r="AX610" s="668"/>
      <c r="AY610" s="683"/>
      <c r="AZ610" s="668"/>
      <c r="BA610" s="668"/>
      <c r="BB610" s="668"/>
      <c r="BC610" s="668"/>
      <c r="BD610" s="668"/>
      <c r="BE610" s="668"/>
      <c r="BF610" s="668"/>
      <c r="BG610" s="668"/>
      <c r="BH610" s="668"/>
      <c r="BI610" s="668"/>
      <c r="BK610" s="668"/>
      <c r="BL610" s="668"/>
      <c r="BM610" s="668"/>
      <c r="BN610" s="668"/>
      <c r="BO610" s="668"/>
      <c r="BP610" s="668"/>
      <c r="BQ610" s="668"/>
    </row>
    <row r="611" spans="1:69">
      <c r="A611" s="668"/>
      <c r="B611" s="668"/>
      <c r="C611" s="668"/>
      <c r="D611" s="668"/>
      <c r="E611" s="668"/>
      <c r="F611" s="668"/>
      <c r="G611" s="668"/>
      <c r="H611" s="668"/>
      <c r="I611" s="668"/>
      <c r="J611" s="668"/>
      <c r="K611" s="668"/>
      <c r="L611" s="668"/>
      <c r="M611" s="668"/>
      <c r="N611" s="668"/>
      <c r="O611" s="668"/>
      <c r="P611" s="668"/>
      <c r="Q611" s="668"/>
      <c r="R611" s="668"/>
      <c r="S611" s="668"/>
      <c r="T611" s="668"/>
      <c r="U611" s="668"/>
      <c r="W611" s="668"/>
      <c r="X611" s="668"/>
      <c r="Y611" s="668"/>
      <c r="Z611" s="678"/>
      <c r="AA611" s="668"/>
      <c r="AB611" s="668"/>
      <c r="AC611" s="668"/>
      <c r="AD611" s="678"/>
      <c r="AE611" s="668"/>
      <c r="AF611" s="668"/>
      <c r="AG611" s="668"/>
      <c r="AH611" s="678"/>
      <c r="AI611" s="668"/>
      <c r="AJ611" s="668"/>
      <c r="AK611" s="668"/>
      <c r="AL611" s="678"/>
      <c r="AM611" s="668"/>
      <c r="AN611" s="668"/>
      <c r="AO611" s="668"/>
      <c r="AP611" s="678"/>
      <c r="AQ611" s="668"/>
      <c r="AR611" s="668"/>
      <c r="AS611" s="668"/>
      <c r="AT611" s="678"/>
      <c r="AU611" s="668"/>
      <c r="AV611" s="668"/>
      <c r="AW611" s="678"/>
      <c r="AX611" s="668"/>
      <c r="AY611" s="683"/>
      <c r="AZ611" s="668"/>
      <c r="BA611" s="668"/>
      <c r="BB611" s="668"/>
      <c r="BC611" s="668"/>
      <c r="BD611" s="668"/>
      <c r="BE611" s="668"/>
      <c r="BF611" s="668"/>
      <c r="BG611" s="668"/>
      <c r="BH611" s="668"/>
      <c r="BI611" s="668"/>
      <c r="BJ611" s="668"/>
      <c r="BK611" s="668"/>
      <c r="BL611" s="668"/>
      <c r="BM611" s="668"/>
      <c r="BN611" s="668"/>
      <c r="BO611" s="668"/>
      <c r="BP611" s="668"/>
      <c r="BQ611" s="668"/>
    </row>
    <row r="612" spans="1:69">
      <c r="A612" s="668"/>
      <c r="B612" s="668"/>
      <c r="C612" s="668"/>
      <c r="D612" s="668"/>
      <c r="E612" s="668"/>
      <c r="F612" s="668"/>
      <c r="G612" s="668"/>
      <c r="H612" s="668"/>
      <c r="I612" s="668"/>
      <c r="J612" s="668"/>
      <c r="K612" s="668"/>
      <c r="L612" s="668"/>
      <c r="M612" s="668"/>
      <c r="N612" s="668"/>
      <c r="O612" s="668"/>
      <c r="P612" s="668"/>
      <c r="Q612" s="668"/>
      <c r="R612" s="668"/>
      <c r="T612" s="668"/>
      <c r="U612" s="668"/>
      <c r="W612" s="668"/>
      <c r="X612" s="668"/>
      <c r="Y612" s="668"/>
      <c r="Z612" s="678"/>
      <c r="AA612" s="668"/>
      <c r="AB612" s="668"/>
      <c r="AC612" s="668"/>
      <c r="AD612" s="678"/>
      <c r="AE612" s="668"/>
      <c r="AF612" s="668"/>
      <c r="AG612" s="668"/>
      <c r="AH612" s="678"/>
      <c r="AI612" s="668"/>
      <c r="AJ612" s="668"/>
      <c r="AK612" s="668"/>
      <c r="AL612" s="678"/>
      <c r="AM612" s="668"/>
      <c r="AN612" s="668"/>
      <c r="AO612" s="668"/>
      <c r="AP612" s="678"/>
      <c r="AQ612" s="668"/>
      <c r="AR612" s="668"/>
      <c r="AS612" s="668"/>
      <c r="AT612" s="678"/>
      <c r="AU612" s="668"/>
      <c r="AV612" s="668"/>
      <c r="AW612" s="678"/>
      <c r="AX612" s="668"/>
      <c r="AY612" s="683"/>
      <c r="AZ612" s="668"/>
      <c r="BA612" s="668"/>
      <c r="BB612" s="668"/>
      <c r="BC612" s="668"/>
      <c r="BD612" s="668"/>
      <c r="BE612" s="668"/>
      <c r="BF612" s="668"/>
      <c r="BG612" s="668"/>
      <c r="BH612" s="668"/>
      <c r="BI612" s="668"/>
      <c r="BJ612" s="668"/>
      <c r="BK612" s="668"/>
      <c r="BL612" s="668"/>
      <c r="BM612" s="668"/>
      <c r="BN612" s="668"/>
      <c r="BO612" s="668"/>
      <c r="BP612" s="668"/>
      <c r="BQ612" s="668"/>
    </row>
    <row r="613" spans="1:69">
      <c r="A613" s="668"/>
      <c r="B613" s="668"/>
      <c r="C613" s="668"/>
      <c r="D613" s="668"/>
      <c r="E613" s="668"/>
      <c r="F613" s="668"/>
      <c r="G613" s="668"/>
      <c r="H613" s="668"/>
      <c r="I613" s="668"/>
      <c r="J613" s="668"/>
      <c r="K613" s="668"/>
      <c r="L613" s="668"/>
      <c r="M613" s="668"/>
      <c r="N613" s="668"/>
      <c r="O613" s="668"/>
      <c r="P613" s="668"/>
      <c r="Q613" s="668"/>
      <c r="R613" s="668"/>
      <c r="T613" s="668"/>
      <c r="U613" s="668"/>
      <c r="W613" s="668"/>
      <c r="X613" s="668"/>
      <c r="Y613" s="668"/>
      <c r="Z613" s="678"/>
      <c r="AA613" s="668"/>
      <c r="AB613" s="668"/>
      <c r="AC613" s="668"/>
      <c r="AD613" s="678"/>
      <c r="AE613" s="668"/>
      <c r="AF613" s="668"/>
      <c r="AG613" s="668"/>
      <c r="AH613" s="678"/>
      <c r="AI613" s="668"/>
      <c r="AJ613" s="668"/>
      <c r="AK613" s="668"/>
      <c r="AL613" s="678"/>
      <c r="AM613" s="668"/>
      <c r="AN613" s="668"/>
      <c r="AO613" s="668"/>
      <c r="AP613" s="678"/>
      <c r="AQ613" s="668"/>
      <c r="AR613" s="668"/>
      <c r="AS613" s="668"/>
      <c r="AT613" s="678"/>
      <c r="AU613" s="668"/>
      <c r="AV613" s="668"/>
      <c r="AW613" s="678"/>
      <c r="AX613" s="668"/>
      <c r="AY613" s="683"/>
      <c r="AZ613" s="668"/>
      <c r="BA613" s="668"/>
      <c r="BB613" s="668"/>
      <c r="BC613" s="668"/>
      <c r="BD613" s="668"/>
      <c r="BE613" s="668"/>
      <c r="BF613" s="668"/>
      <c r="BG613" s="668"/>
      <c r="BH613" s="668"/>
      <c r="BI613" s="668"/>
      <c r="BJ613" s="668"/>
      <c r="BK613" s="668"/>
      <c r="BL613" s="668"/>
      <c r="BM613" s="668"/>
      <c r="BN613" s="668"/>
      <c r="BO613" s="668"/>
      <c r="BP613" s="668"/>
      <c r="BQ613" s="668"/>
    </row>
    <row r="614" spans="1:69">
      <c r="A614" s="668"/>
      <c r="B614" s="668"/>
      <c r="C614" s="668"/>
      <c r="D614" s="668"/>
      <c r="E614" s="668"/>
      <c r="F614" s="668"/>
      <c r="G614" s="668"/>
      <c r="H614" s="668"/>
      <c r="I614" s="668"/>
      <c r="J614" s="668"/>
      <c r="K614" s="668"/>
      <c r="L614" s="668"/>
      <c r="M614" s="668"/>
      <c r="N614" s="668"/>
      <c r="O614" s="668"/>
      <c r="P614" s="668"/>
      <c r="Q614" s="668"/>
      <c r="R614" s="668"/>
      <c r="T614" s="668"/>
      <c r="U614" s="668"/>
      <c r="W614" s="668"/>
      <c r="X614" s="668"/>
      <c r="Y614" s="668"/>
      <c r="Z614" s="678"/>
      <c r="AA614" s="668"/>
      <c r="AB614" s="668"/>
      <c r="AC614" s="668"/>
      <c r="AD614" s="678"/>
      <c r="AE614" s="668"/>
      <c r="AF614" s="668"/>
      <c r="AG614" s="668"/>
      <c r="AH614" s="678"/>
      <c r="AI614" s="668"/>
      <c r="AJ614" s="668"/>
      <c r="AK614" s="668"/>
      <c r="AL614" s="678"/>
      <c r="AM614" s="668"/>
      <c r="AN614" s="668"/>
      <c r="AO614" s="668"/>
      <c r="AP614" s="678"/>
      <c r="AQ614" s="668"/>
      <c r="AR614" s="668"/>
      <c r="AS614" s="668"/>
      <c r="AT614" s="678"/>
      <c r="AU614" s="668"/>
      <c r="AV614" s="668"/>
      <c r="AW614" s="678"/>
      <c r="AX614" s="668"/>
      <c r="AY614" s="683"/>
      <c r="AZ614" s="668"/>
      <c r="BA614" s="668"/>
      <c r="BB614" s="668"/>
      <c r="BC614" s="668"/>
      <c r="BD614" s="668"/>
      <c r="BE614" s="668"/>
      <c r="BF614" s="668"/>
      <c r="BG614" s="668"/>
      <c r="BH614" s="668"/>
      <c r="BI614" s="668"/>
      <c r="BJ614" s="668"/>
      <c r="BK614" s="668"/>
      <c r="BL614" s="668"/>
      <c r="BM614" s="668"/>
      <c r="BN614" s="668"/>
      <c r="BO614" s="668"/>
      <c r="BP614" s="668"/>
      <c r="BQ614" s="668"/>
    </row>
    <row r="615" spans="1:69">
      <c r="A615" s="668"/>
      <c r="B615" s="668"/>
      <c r="C615" s="668"/>
      <c r="D615" s="668"/>
      <c r="E615" s="668"/>
      <c r="F615" s="668"/>
      <c r="G615" s="668"/>
      <c r="H615" s="668"/>
      <c r="I615" s="668"/>
      <c r="J615" s="668"/>
      <c r="K615" s="668"/>
      <c r="L615" s="668"/>
      <c r="M615" s="668"/>
      <c r="N615" s="668"/>
      <c r="O615" s="668"/>
      <c r="P615" s="668"/>
      <c r="Q615" s="668"/>
      <c r="R615" s="668"/>
      <c r="T615" s="668"/>
      <c r="U615" s="668"/>
      <c r="W615" s="668"/>
      <c r="X615" s="668"/>
      <c r="Y615" s="668"/>
      <c r="Z615" s="678"/>
      <c r="AA615" s="668"/>
      <c r="AB615" s="668"/>
      <c r="AC615" s="668"/>
      <c r="AD615" s="678"/>
      <c r="AE615" s="668"/>
      <c r="AF615" s="668"/>
      <c r="AG615" s="668"/>
      <c r="AH615" s="678"/>
      <c r="AI615" s="668"/>
      <c r="AJ615" s="668"/>
      <c r="AK615" s="668"/>
      <c r="AL615" s="678"/>
      <c r="AM615" s="668"/>
      <c r="AN615" s="668"/>
      <c r="AO615" s="668"/>
      <c r="AP615" s="678"/>
      <c r="AQ615" s="668"/>
      <c r="AR615" s="668"/>
      <c r="AS615" s="668"/>
      <c r="AT615" s="678"/>
      <c r="AU615" s="668"/>
      <c r="AV615" s="668"/>
      <c r="AW615" s="678"/>
      <c r="AX615" s="668"/>
      <c r="AY615" s="683"/>
      <c r="AZ615" s="668"/>
      <c r="BA615" s="668"/>
      <c r="BB615" s="668"/>
      <c r="BC615" s="668"/>
      <c r="BD615" s="668"/>
      <c r="BE615" s="668"/>
      <c r="BF615" s="668"/>
      <c r="BG615" s="668"/>
      <c r="BH615" s="668"/>
      <c r="BI615" s="668"/>
      <c r="BJ615" s="668"/>
      <c r="BK615" s="668"/>
      <c r="BL615" s="668"/>
      <c r="BM615" s="668"/>
      <c r="BN615" s="668"/>
      <c r="BO615" s="668"/>
      <c r="BP615" s="668"/>
      <c r="BQ615" s="668"/>
    </row>
    <row r="616" spans="1:69">
      <c r="A616" s="668"/>
      <c r="B616" s="668"/>
      <c r="C616" s="668"/>
      <c r="D616" s="668"/>
      <c r="E616" s="668"/>
      <c r="F616" s="668"/>
      <c r="G616" s="668"/>
      <c r="H616" s="668"/>
      <c r="I616" s="668"/>
      <c r="J616" s="668"/>
      <c r="K616" s="668"/>
      <c r="L616" s="668"/>
      <c r="M616" s="668"/>
      <c r="N616" s="668"/>
      <c r="O616" s="668"/>
      <c r="P616" s="668"/>
      <c r="Q616" s="668"/>
      <c r="R616" s="668"/>
      <c r="S616" s="668"/>
      <c r="T616" s="668"/>
      <c r="U616" s="668"/>
      <c r="W616" s="668"/>
      <c r="X616" s="668"/>
      <c r="Y616" s="668"/>
      <c r="Z616" s="678"/>
      <c r="AA616" s="668"/>
      <c r="AB616" s="668"/>
      <c r="AC616" s="668"/>
      <c r="AD616" s="678"/>
      <c r="AE616" s="668"/>
      <c r="AF616" s="668"/>
      <c r="AG616" s="668"/>
      <c r="AH616" s="678"/>
      <c r="AI616" s="668"/>
      <c r="AJ616" s="668"/>
      <c r="AK616" s="668"/>
      <c r="AL616" s="678"/>
      <c r="AM616" s="668"/>
      <c r="AN616" s="668"/>
      <c r="AO616" s="668"/>
      <c r="AP616" s="678"/>
      <c r="AQ616" s="668"/>
      <c r="AR616" s="668"/>
      <c r="AS616" s="668"/>
      <c r="AT616" s="678"/>
      <c r="AU616" s="668"/>
      <c r="AV616" s="668"/>
      <c r="AW616" s="678"/>
      <c r="AX616" s="668"/>
      <c r="AY616" s="683"/>
      <c r="AZ616" s="668"/>
      <c r="BA616" s="668"/>
      <c r="BB616" s="668"/>
      <c r="BC616" s="668"/>
      <c r="BD616" s="668"/>
      <c r="BE616" s="668"/>
      <c r="BF616" s="668"/>
      <c r="BG616" s="668"/>
      <c r="BH616" s="668"/>
      <c r="BI616" s="668"/>
      <c r="BJ616" s="668"/>
      <c r="BK616" s="668"/>
      <c r="BL616" s="668"/>
      <c r="BM616" s="668"/>
      <c r="BN616" s="668"/>
      <c r="BO616" s="668"/>
      <c r="BP616" s="668"/>
      <c r="BQ616" s="668"/>
    </row>
    <row r="617" spans="1:69">
      <c r="A617" s="668"/>
      <c r="B617" s="668"/>
      <c r="C617" s="668"/>
      <c r="D617" s="668"/>
      <c r="E617" s="668"/>
      <c r="F617" s="668"/>
      <c r="G617" s="668"/>
      <c r="H617" s="668"/>
      <c r="I617" s="668"/>
      <c r="J617" s="668"/>
      <c r="K617" s="668"/>
      <c r="L617" s="668"/>
      <c r="M617" s="668"/>
      <c r="N617" s="668"/>
      <c r="O617" s="668"/>
      <c r="P617" s="668"/>
      <c r="R617" s="668"/>
      <c r="U617" s="668"/>
      <c r="BK617" s="668"/>
      <c r="BL617" s="668"/>
      <c r="BM617" s="668"/>
      <c r="BN617" s="668"/>
      <c r="BO617" s="668"/>
      <c r="BP617" s="668"/>
      <c r="BQ617" s="668"/>
    </row>
    <row r="618" spans="1:69">
      <c r="A618" s="668"/>
      <c r="B618" s="668"/>
      <c r="C618" s="668"/>
      <c r="D618" s="668"/>
      <c r="E618" s="668"/>
      <c r="F618" s="668"/>
      <c r="G618" s="668"/>
      <c r="H618" s="668"/>
      <c r="I618" s="668"/>
      <c r="J618" s="668"/>
      <c r="K618" s="668"/>
      <c r="L618" s="668"/>
      <c r="M618" s="668"/>
      <c r="N618" s="668"/>
      <c r="O618" s="668"/>
      <c r="P618" s="668"/>
      <c r="R618" s="668"/>
      <c r="U618" s="668"/>
      <c r="BK618" s="668"/>
      <c r="BL618" s="668"/>
      <c r="BM618" s="668"/>
      <c r="BN618" s="668"/>
      <c r="BO618" s="668"/>
      <c r="BP618" s="668"/>
      <c r="BQ618" s="668"/>
    </row>
    <row r="619" spans="1:69">
      <c r="A619" s="668"/>
      <c r="B619" s="668"/>
      <c r="C619" s="668"/>
      <c r="D619" s="668"/>
      <c r="E619" s="668"/>
      <c r="F619" s="668"/>
      <c r="G619" s="668"/>
      <c r="H619" s="668"/>
      <c r="I619" s="668"/>
      <c r="J619" s="668"/>
      <c r="K619" s="668"/>
      <c r="L619" s="668"/>
      <c r="M619" s="668"/>
      <c r="N619" s="668"/>
      <c r="O619" s="668"/>
      <c r="P619" s="668"/>
      <c r="Q619" s="668"/>
      <c r="R619" s="668"/>
      <c r="T619" s="668"/>
      <c r="U619" s="668"/>
      <c r="W619" s="668"/>
      <c r="X619" s="668"/>
      <c r="Y619" s="668"/>
      <c r="Z619" s="678"/>
      <c r="AA619" s="668"/>
      <c r="AB619" s="668"/>
      <c r="AC619" s="668"/>
      <c r="AD619" s="678"/>
      <c r="AE619" s="668"/>
      <c r="AF619" s="668"/>
      <c r="AG619" s="668"/>
      <c r="AH619" s="678"/>
      <c r="AI619" s="668"/>
      <c r="AJ619" s="668"/>
      <c r="AK619" s="668"/>
      <c r="AL619" s="678"/>
      <c r="AM619" s="668"/>
      <c r="AN619" s="668"/>
      <c r="AO619" s="668"/>
      <c r="AP619" s="678"/>
      <c r="AQ619" s="668"/>
      <c r="AR619" s="668"/>
      <c r="AS619" s="668"/>
      <c r="AT619" s="678"/>
      <c r="AU619" s="668"/>
      <c r="AV619" s="668"/>
      <c r="AW619" s="678"/>
      <c r="AX619" s="668"/>
      <c r="AY619" s="683"/>
      <c r="AZ619" s="668"/>
      <c r="BA619" s="668"/>
      <c r="BB619" s="668"/>
      <c r="BC619" s="668"/>
      <c r="BD619" s="668"/>
      <c r="BE619" s="668"/>
      <c r="BF619" s="668"/>
      <c r="BG619" s="668"/>
      <c r="BH619" s="668"/>
      <c r="BI619" s="668"/>
      <c r="BJ619" s="668"/>
      <c r="BK619" s="668"/>
      <c r="BL619" s="668"/>
      <c r="BM619" s="668"/>
      <c r="BN619" s="668"/>
      <c r="BO619" s="668"/>
      <c r="BP619" s="668"/>
      <c r="BQ619" s="668"/>
    </row>
    <row r="620" spans="1:69">
      <c r="A620" s="668"/>
      <c r="B620" s="668"/>
      <c r="C620" s="668"/>
      <c r="D620" s="668"/>
      <c r="E620" s="668"/>
      <c r="F620" s="668"/>
      <c r="G620" s="668"/>
      <c r="H620" s="668"/>
      <c r="I620" s="668"/>
      <c r="J620" s="668"/>
      <c r="K620" s="668"/>
      <c r="L620" s="668"/>
      <c r="M620" s="668"/>
      <c r="N620" s="668"/>
      <c r="O620" s="668"/>
      <c r="P620" s="668"/>
      <c r="Q620" s="668"/>
      <c r="R620" s="668"/>
      <c r="S620" s="668"/>
      <c r="T620" s="668"/>
      <c r="U620" s="668"/>
      <c r="W620" s="668"/>
      <c r="X620" s="668"/>
      <c r="Y620" s="668"/>
      <c r="Z620" s="678"/>
      <c r="AA620" s="668"/>
      <c r="AB620" s="668"/>
      <c r="AC620" s="668"/>
      <c r="AD620" s="678"/>
      <c r="AE620" s="668"/>
      <c r="AF620" s="668"/>
      <c r="AG620" s="668"/>
      <c r="AH620" s="678"/>
      <c r="AI620" s="668"/>
      <c r="AJ620" s="668"/>
      <c r="AK620" s="668"/>
      <c r="AL620" s="678"/>
      <c r="AM620" s="668"/>
      <c r="AN620" s="668"/>
      <c r="AO620" s="668"/>
      <c r="AP620" s="678"/>
      <c r="AQ620" s="668"/>
      <c r="AR620" s="668"/>
      <c r="AS620" s="668"/>
      <c r="AT620" s="678"/>
      <c r="AU620" s="668"/>
      <c r="AV620" s="668"/>
      <c r="AW620" s="678"/>
      <c r="AX620" s="668"/>
      <c r="AY620" s="683"/>
      <c r="AZ620" s="668"/>
      <c r="BA620" s="668"/>
      <c r="BB620" s="668"/>
      <c r="BC620" s="668"/>
      <c r="BD620" s="668"/>
      <c r="BE620" s="668"/>
      <c r="BF620" s="668"/>
      <c r="BG620" s="668"/>
      <c r="BH620" s="668"/>
      <c r="BI620" s="668"/>
      <c r="BJ620" s="668"/>
      <c r="BK620" s="668"/>
      <c r="BL620" s="668"/>
      <c r="BM620" s="668"/>
      <c r="BN620" s="668"/>
      <c r="BO620" s="668"/>
      <c r="BP620" s="668"/>
      <c r="BQ620" s="668"/>
    </row>
    <row r="621" spans="1:69">
      <c r="A621" s="668"/>
      <c r="B621" s="668"/>
      <c r="C621" s="668"/>
      <c r="D621" s="668"/>
      <c r="E621" s="668"/>
      <c r="F621" s="668"/>
      <c r="G621" s="668"/>
      <c r="H621" s="668"/>
      <c r="I621" s="668"/>
      <c r="J621" s="668"/>
      <c r="K621" s="668"/>
      <c r="L621" s="668"/>
      <c r="M621" s="668"/>
      <c r="N621" s="668"/>
      <c r="O621" s="668"/>
      <c r="P621" s="668"/>
      <c r="Q621" s="668"/>
      <c r="R621" s="668"/>
      <c r="S621" s="668"/>
      <c r="T621" s="668"/>
      <c r="U621" s="668"/>
      <c r="W621" s="668"/>
      <c r="X621" s="668"/>
      <c r="Y621" s="668"/>
      <c r="Z621" s="678"/>
      <c r="AA621" s="668"/>
      <c r="AB621" s="668"/>
      <c r="AC621" s="668"/>
      <c r="AD621" s="678"/>
      <c r="AE621" s="668"/>
      <c r="AF621" s="668"/>
      <c r="AG621" s="668"/>
      <c r="AH621" s="678"/>
      <c r="AI621" s="668"/>
      <c r="AJ621" s="668"/>
      <c r="AK621" s="668"/>
      <c r="AL621" s="678"/>
      <c r="AM621" s="668"/>
      <c r="AN621" s="668"/>
      <c r="AO621" s="668"/>
      <c r="AP621" s="678"/>
      <c r="AQ621" s="668"/>
      <c r="AR621" s="668"/>
      <c r="AS621" s="668"/>
      <c r="AT621" s="678"/>
      <c r="AU621" s="668"/>
      <c r="AV621" s="668"/>
      <c r="AW621" s="678"/>
      <c r="AX621" s="668"/>
      <c r="AY621" s="683"/>
      <c r="AZ621" s="668"/>
      <c r="BA621" s="668"/>
      <c r="BB621" s="668"/>
      <c r="BC621" s="668"/>
      <c r="BD621" s="668"/>
      <c r="BE621" s="668"/>
      <c r="BF621" s="668"/>
      <c r="BG621" s="668"/>
      <c r="BH621" s="668"/>
      <c r="BI621" s="668"/>
      <c r="BJ621" s="668"/>
      <c r="BK621" s="668"/>
      <c r="BL621" s="668"/>
      <c r="BM621" s="668"/>
      <c r="BN621" s="668"/>
      <c r="BO621" s="668"/>
      <c r="BP621" s="668"/>
      <c r="BQ621" s="668"/>
    </row>
    <row r="622" spans="1:69">
      <c r="A622" s="668"/>
      <c r="B622" s="668"/>
      <c r="C622" s="668"/>
      <c r="D622" s="668"/>
      <c r="E622" s="668"/>
      <c r="F622" s="668"/>
      <c r="G622" s="668"/>
      <c r="H622" s="668"/>
      <c r="I622" s="668"/>
      <c r="J622" s="668"/>
      <c r="K622" s="668"/>
      <c r="L622" s="668"/>
      <c r="M622" s="668"/>
      <c r="N622" s="668"/>
      <c r="O622" s="668"/>
      <c r="P622" s="668"/>
      <c r="Q622" s="668"/>
      <c r="R622" s="668"/>
      <c r="T622" s="668"/>
      <c r="U622" s="668"/>
      <c r="W622" s="668"/>
      <c r="X622" s="668"/>
      <c r="Y622" s="668"/>
      <c r="Z622" s="678"/>
      <c r="AA622" s="668"/>
      <c r="AB622" s="668"/>
      <c r="AC622" s="668"/>
      <c r="AD622" s="678"/>
      <c r="AE622" s="668"/>
      <c r="AF622" s="668"/>
      <c r="AG622" s="668"/>
      <c r="AH622" s="678"/>
      <c r="AI622" s="668"/>
      <c r="AJ622" s="668"/>
      <c r="AK622" s="668"/>
      <c r="AL622" s="678"/>
      <c r="AM622" s="668"/>
      <c r="AN622" s="668"/>
      <c r="AO622" s="668"/>
      <c r="AP622" s="678"/>
      <c r="AQ622" s="668"/>
      <c r="AR622" s="668"/>
      <c r="AS622" s="668"/>
      <c r="AT622" s="678"/>
      <c r="AU622" s="668"/>
      <c r="AV622" s="668"/>
      <c r="AW622" s="678"/>
      <c r="AX622" s="668"/>
      <c r="AY622" s="683"/>
      <c r="AZ622" s="668"/>
      <c r="BA622" s="668"/>
      <c r="BB622" s="668"/>
      <c r="BC622" s="668"/>
      <c r="BD622" s="668"/>
      <c r="BE622" s="668"/>
      <c r="BF622" s="668"/>
      <c r="BG622" s="668"/>
      <c r="BH622" s="668"/>
      <c r="BI622" s="668"/>
      <c r="BJ622" s="668"/>
      <c r="BK622" s="668"/>
      <c r="BL622" s="668"/>
      <c r="BM622" s="668"/>
      <c r="BN622" s="668"/>
      <c r="BO622" s="668"/>
      <c r="BP622" s="668"/>
      <c r="BQ622" s="668"/>
    </row>
    <row r="623" spans="1:69">
      <c r="A623" s="668"/>
      <c r="B623" s="668"/>
      <c r="C623" s="668"/>
      <c r="D623" s="668"/>
      <c r="E623" s="668"/>
      <c r="F623" s="668"/>
      <c r="G623" s="668"/>
      <c r="H623" s="668"/>
      <c r="I623" s="668"/>
      <c r="J623" s="668"/>
      <c r="K623" s="668"/>
      <c r="L623" s="668"/>
      <c r="M623" s="668"/>
      <c r="N623" s="668"/>
      <c r="O623" s="668"/>
      <c r="P623" s="668"/>
      <c r="Q623" s="668"/>
      <c r="R623" s="668"/>
      <c r="S623" s="668"/>
      <c r="T623" s="668"/>
      <c r="U623" s="668"/>
      <c r="W623" s="668"/>
      <c r="X623" s="668"/>
      <c r="Y623" s="668"/>
      <c r="Z623" s="678"/>
      <c r="AA623" s="668"/>
      <c r="AB623" s="668"/>
      <c r="AC623" s="668"/>
      <c r="AD623" s="678"/>
      <c r="AE623" s="668"/>
      <c r="AF623" s="668"/>
      <c r="AG623" s="668"/>
      <c r="AH623" s="678"/>
      <c r="AI623" s="668"/>
      <c r="AJ623" s="668"/>
      <c r="AK623" s="668"/>
      <c r="AL623" s="678"/>
      <c r="AM623" s="668"/>
      <c r="AN623" s="668"/>
      <c r="AO623" s="668"/>
      <c r="AP623" s="678"/>
      <c r="AQ623" s="668"/>
      <c r="AR623" s="668"/>
      <c r="AS623" s="668"/>
      <c r="AT623" s="678"/>
      <c r="AU623" s="668"/>
      <c r="AV623" s="668"/>
      <c r="AW623" s="678"/>
      <c r="AX623" s="668"/>
      <c r="AY623" s="683"/>
      <c r="AZ623" s="668"/>
      <c r="BA623" s="668"/>
      <c r="BB623" s="668"/>
      <c r="BC623" s="668"/>
      <c r="BD623" s="668"/>
      <c r="BE623" s="668"/>
      <c r="BF623" s="668"/>
      <c r="BG623" s="668"/>
      <c r="BH623" s="668"/>
      <c r="BI623" s="668"/>
      <c r="BJ623" s="668"/>
      <c r="BK623" s="668"/>
      <c r="BL623" s="668"/>
      <c r="BM623" s="668"/>
      <c r="BN623" s="668"/>
      <c r="BO623" s="668"/>
      <c r="BP623" s="668"/>
      <c r="BQ623" s="668"/>
    </row>
    <row r="624" spans="1:69">
      <c r="A624" s="668"/>
      <c r="B624" s="668"/>
      <c r="C624" s="668"/>
      <c r="D624" s="668"/>
      <c r="E624" s="668"/>
      <c r="F624" s="668"/>
      <c r="G624" s="668"/>
      <c r="H624" s="668"/>
      <c r="I624" s="668"/>
      <c r="J624" s="668"/>
      <c r="K624" s="668"/>
      <c r="L624" s="668"/>
      <c r="M624" s="668"/>
      <c r="N624" s="668"/>
      <c r="O624" s="668"/>
      <c r="P624" s="668"/>
      <c r="Q624" s="668"/>
      <c r="R624" s="668"/>
      <c r="T624" s="668"/>
      <c r="U624" s="668"/>
      <c r="W624" s="668"/>
      <c r="X624" s="668"/>
      <c r="Y624" s="668"/>
      <c r="Z624" s="678"/>
      <c r="AA624" s="668"/>
      <c r="AB624" s="668"/>
      <c r="AC624" s="668"/>
      <c r="AD624" s="678"/>
      <c r="AE624" s="668"/>
      <c r="AF624" s="668"/>
      <c r="AG624" s="668"/>
      <c r="AH624" s="678"/>
      <c r="AI624" s="668"/>
      <c r="AJ624" s="668"/>
      <c r="AK624" s="668"/>
      <c r="AL624" s="678"/>
      <c r="AM624" s="668"/>
      <c r="AN624" s="668"/>
      <c r="AO624" s="668"/>
      <c r="AP624" s="678"/>
      <c r="AQ624" s="668"/>
      <c r="AR624" s="668"/>
      <c r="AS624" s="668"/>
      <c r="AT624" s="678"/>
      <c r="AU624" s="668"/>
      <c r="AV624" s="668"/>
      <c r="AW624" s="678"/>
      <c r="AX624" s="668"/>
      <c r="AY624" s="683"/>
      <c r="AZ624" s="668"/>
      <c r="BA624" s="668"/>
      <c r="BB624" s="668"/>
      <c r="BC624" s="668"/>
      <c r="BD624" s="668"/>
      <c r="BE624" s="668"/>
      <c r="BF624" s="668"/>
      <c r="BG624" s="668"/>
      <c r="BH624" s="668"/>
      <c r="BI624" s="668"/>
      <c r="BJ624" s="668"/>
      <c r="BK624" s="668"/>
      <c r="BL624" s="668"/>
      <c r="BM624" s="668"/>
      <c r="BN624" s="668"/>
      <c r="BO624" s="668"/>
      <c r="BP624" s="668"/>
      <c r="BQ624" s="668"/>
    </row>
    <row r="625" spans="1:69">
      <c r="A625" s="668"/>
      <c r="B625" s="668"/>
      <c r="C625" s="668"/>
      <c r="D625" s="668"/>
      <c r="E625" s="668"/>
      <c r="F625" s="668"/>
      <c r="G625" s="668"/>
      <c r="H625" s="668"/>
      <c r="I625" s="668"/>
      <c r="J625" s="668"/>
      <c r="K625" s="668"/>
      <c r="L625" s="668"/>
      <c r="M625" s="668"/>
      <c r="N625" s="668"/>
      <c r="O625" s="668"/>
      <c r="P625" s="668"/>
      <c r="Q625" s="668"/>
      <c r="R625" s="668"/>
      <c r="T625" s="668"/>
      <c r="U625" s="668"/>
      <c r="W625" s="668"/>
      <c r="X625" s="668"/>
      <c r="Y625" s="668"/>
      <c r="Z625" s="678"/>
      <c r="AA625" s="668"/>
      <c r="AB625" s="668"/>
      <c r="AC625" s="668"/>
      <c r="AD625" s="678"/>
      <c r="AE625" s="668"/>
      <c r="AF625" s="668"/>
      <c r="AG625" s="668"/>
      <c r="AH625" s="678"/>
      <c r="AI625" s="668"/>
      <c r="AJ625" s="668"/>
      <c r="AK625" s="668"/>
      <c r="AL625" s="678"/>
      <c r="AM625" s="668"/>
      <c r="AN625" s="668"/>
      <c r="AO625" s="668"/>
      <c r="AP625" s="678"/>
      <c r="AQ625" s="668"/>
      <c r="AR625" s="668"/>
      <c r="AS625" s="668"/>
      <c r="AT625" s="678"/>
      <c r="AU625" s="668"/>
      <c r="AV625" s="668"/>
      <c r="AW625" s="678"/>
      <c r="AX625" s="668"/>
      <c r="AY625" s="683"/>
      <c r="AZ625" s="668"/>
      <c r="BA625" s="668"/>
      <c r="BB625" s="668"/>
      <c r="BC625" s="668"/>
      <c r="BD625" s="668"/>
      <c r="BE625" s="668"/>
      <c r="BF625" s="668"/>
      <c r="BG625" s="668"/>
      <c r="BH625" s="668"/>
      <c r="BI625" s="668"/>
      <c r="BJ625" s="668"/>
      <c r="BK625" s="668"/>
      <c r="BL625" s="668"/>
      <c r="BM625" s="668"/>
      <c r="BN625" s="668"/>
      <c r="BO625" s="668"/>
      <c r="BP625" s="668"/>
      <c r="BQ625" s="668"/>
    </row>
    <row r="626" spans="1:69">
      <c r="A626" s="668"/>
      <c r="B626" s="668"/>
      <c r="C626" s="668"/>
      <c r="D626" s="668"/>
      <c r="E626" s="668"/>
      <c r="F626" s="668"/>
      <c r="G626" s="668"/>
      <c r="H626" s="668"/>
      <c r="I626" s="668"/>
      <c r="J626" s="668"/>
      <c r="K626" s="668"/>
      <c r="L626" s="668"/>
      <c r="M626" s="668"/>
      <c r="N626" s="668"/>
      <c r="O626" s="668"/>
      <c r="P626" s="668"/>
      <c r="Q626" s="668"/>
      <c r="R626" s="668"/>
      <c r="T626" s="668"/>
      <c r="U626" s="668"/>
      <c r="W626" s="668"/>
      <c r="X626" s="668"/>
      <c r="Y626" s="668"/>
      <c r="Z626" s="678"/>
      <c r="AA626" s="668"/>
      <c r="AB626" s="668"/>
      <c r="AC626" s="668"/>
      <c r="AD626" s="678"/>
      <c r="AE626" s="668"/>
      <c r="AF626" s="668"/>
      <c r="AG626" s="668"/>
      <c r="AH626" s="678"/>
      <c r="AI626" s="668"/>
      <c r="AJ626" s="668"/>
      <c r="AK626" s="668"/>
      <c r="AL626" s="678"/>
      <c r="AM626" s="668"/>
      <c r="AN626" s="668"/>
      <c r="AO626" s="668"/>
      <c r="AP626" s="678"/>
      <c r="AQ626" s="668"/>
      <c r="AR626" s="668"/>
      <c r="AS626" s="668"/>
      <c r="AT626" s="678"/>
      <c r="AU626" s="668"/>
      <c r="AV626" s="668"/>
      <c r="AW626" s="678"/>
      <c r="AX626" s="668"/>
      <c r="AY626" s="683"/>
      <c r="AZ626" s="668"/>
      <c r="BA626" s="668"/>
      <c r="BB626" s="668"/>
      <c r="BC626" s="668"/>
      <c r="BD626" s="668"/>
      <c r="BE626" s="668"/>
      <c r="BF626" s="668"/>
      <c r="BG626" s="668"/>
      <c r="BH626" s="668"/>
      <c r="BI626" s="668"/>
      <c r="BK626" s="668"/>
      <c r="BL626" s="668"/>
      <c r="BM626" s="668"/>
      <c r="BN626" s="668"/>
      <c r="BO626" s="668"/>
      <c r="BP626" s="668"/>
      <c r="BQ626" s="668"/>
    </row>
    <row r="627" spans="1:69">
      <c r="A627" s="668"/>
      <c r="B627" s="668"/>
      <c r="C627" s="668"/>
      <c r="D627" s="668"/>
      <c r="E627" s="668"/>
      <c r="F627" s="668"/>
      <c r="G627" s="668"/>
      <c r="H627" s="668"/>
      <c r="I627" s="668"/>
      <c r="J627" s="668"/>
      <c r="K627" s="668"/>
      <c r="L627" s="668"/>
      <c r="M627" s="668"/>
      <c r="N627" s="668"/>
      <c r="O627" s="668"/>
      <c r="P627" s="668"/>
      <c r="Q627" s="668"/>
      <c r="R627" s="668"/>
      <c r="S627" s="668"/>
      <c r="T627" s="668"/>
      <c r="U627" s="668"/>
      <c r="W627" s="668"/>
      <c r="X627" s="668"/>
      <c r="Y627" s="668"/>
      <c r="Z627" s="678"/>
      <c r="AA627" s="668"/>
      <c r="AB627" s="668"/>
      <c r="AC627" s="668"/>
      <c r="AD627" s="678"/>
      <c r="AE627" s="668"/>
      <c r="AF627" s="668"/>
      <c r="AG627" s="668"/>
      <c r="AH627" s="678"/>
      <c r="AI627" s="668"/>
      <c r="AJ627" s="668"/>
      <c r="AK627" s="668"/>
      <c r="AL627" s="678"/>
      <c r="AM627" s="668"/>
      <c r="AN627" s="668"/>
      <c r="AO627" s="668"/>
      <c r="AP627" s="678"/>
      <c r="AQ627" s="668"/>
      <c r="AR627" s="668"/>
      <c r="AS627" s="668"/>
      <c r="AT627" s="678"/>
      <c r="AU627" s="668"/>
      <c r="AV627" s="668"/>
      <c r="AW627" s="678"/>
      <c r="AX627" s="668"/>
      <c r="AY627" s="683"/>
      <c r="AZ627" s="668"/>
      <c r="BA627" s="668"/>
      <c r="BB627" s="668"/>
      <c r="BC627" s="668"/>
      <c r="BD627" s="668"/>
      <c r="BE627" s="668"/>
      <c r="BF627" s="668"/>
      <c r="BG627" s="668"/>
      <c r="BH627" s="668"/>
      <c r="BI627" s="668"/>
      <c r="BJ627" s="668"/>
      <c r="BK627" s="668"/>
      <c r="BL627" s="668"/>
      <c r="BM627" s="668"/>
      <c r="BN627" s="668"/>
      <c r="BO627" s="668"/>
      <c r="BP627" s="668"/>
      <c r="BQ627" s="668"/>
    </row>
    <row r="628" spans="1:69">
      <c r="A628" s="668"/>
      <c r="B628" s="668"/>
      <c r="C628" s="668"/>
      <c r="D628" s="668"/>
      <c r="E628" s="668"/>
      <c r="F628" s="668"/>
      <c r="G628" s="668"/>
      <c r="H628" s="668"/>
      <c r="I628" s="668"/>
      <c r="J628" s="668"/>
      <c r="K628" s="668"/>
      <c r="L628" s="668"/>
      <c r="M628" s="668"/>
      <c r="N628" s="668"/>
      <c r="O628" s="668"/>
      <c r="P628" s="668"/>
      <c r="R628" s="668"/>
      <c r="U628" s="668"/>
      <c r="BK628" s="668"/>
      <c r="BL628" s="668"/>
      <c r="BM628" s="668"/>
      <c r="BN628" s="668"/>
      <c r="BO628" s="668"/>
      <c r="BP628" s="668"/>
      <c r="BQ628" s="668"/>
    </row>
    <row r="629" spans="1:69">
      <c r="A629" s="668"/>
      <c r="B629" s="668"/>
      <c r="C629" s="668"/>
      <c r="D629" s="668"/>
      <c r="E629" s="668"/>
      <c r="F629" s="668"/>
      <c r="G629" s="668"/>
      <c r="H629" s="668"/>
      <c r="I629" s="668"/>
      <c r="J629" s="668"/>
      <c r="K629" s="668"/>
      <c r="L629" s="668"/>
      <c r="M629" s="668"/>
      <c r="N629" s="668"/>
      <c r="O629" s="668"/>
      <c r="P629" s="668"/>
      <c r="Q629" s="668"/>
      <c r="R629" s="668"/>
      <c r="T629" s="668"/>
      <c r="U629" s="668"/>
      <c r="W629" s="668"/>
      <c r="X629" s="668"/>
      <c r="Y629" s="668"/>
      <c r="Z629" s="678"/>
      <c r="AA629" s="668"/>
      <c r="AB629" s="668"/>
      <c r="AC629" s="668"/>
      <c r="AD629" s="678"/>
      <c r="AE629" s="668"/>
      <c r="AF629" s="668"/>
      <c r="AG629" s="668"/>
      <c r="AH629" s="678"/>
      <c r="AI629" s="668"/>
      <c r="AJ629" s="668"/>
      <c r="AK629" s="668"/>
      <c r="AL629" s="678"/>
      <c r="AM629" s="668"/>
      <c r="AN629" s="668"/>
      <c r="AO629" s="668"/>
      <c r="AP629" s="678"/>
      <c r="AQ629" s="668"/>
      <c r="AR629" s="668"/>
      <c r="AS629" s="668"/>
      <c r="AT629" s="678"/>
      <c r="AU629" s="668"/>
      <c r="AV629" s="668"/>
      <c r="AW629" s="678"/>
      <c r="AX629" s="668"/>
      <c r="AY629" s="683"/>
      <c r="AZ629" s="668"/>
      <c r="BA629" s="668"/>
      <c r="BB629" s="668"/>
      <c r="BC629" s="668"/>
      <c r="BD629" s="668"/>
      <c r="BE629" s="668"/>
      <c r="BF629" s="668"/>
      <c r="BG629" s="668"/>
      <c r="BH629" s="668"/>
      <c r="BI629" s="668"/>
      <c r="BJ629" s="668"/>
      <c r="BK629" s="668"/>
      <c r="BL629" s="668"/>
      <c r="BM629" s="668"/>
      <c r="BN629" s="668"/>
      <c r="BO629" s="668"/>
      <c r="BP629" s="668"/>
      <c r="BQ629" s="668"/>
    </row>
    <row r="630" spans="1:69">
      <c r="A630" s="668"/>
      <c r="B630" s="668"/>
      <c r="C630" s="668"/>
      <c r="D630" s="668"/>
      <c r="E630" s="668"/>
      <c r="F630" s="668"/>
      <c r="G630" s="668"/>
      <c r="H630" s="668"/>
      <c r="I630" s="668"/>
      <c r="J630" s="668"/>
      <c r="K630" s="668"/>
      <c r="L630" s="668"/>
      <c r="M630" s="668"/>
      <c r="N630" s="668"/>
      <c r="O630" s="668"/>
      <c r="P630" s="668"/>
      <c r="R630" s="668"/>
      <c r="U630" s="668"/>
      <c r="BK630" s="668"/>
      <c r="BL630" s="668"/>
      <c r="BM630" s="668"/>
      <c r="BN630" s="668"/>
      <c r="BO630" s="668"/>
      <c r="BP630" s="668"/>
      <c r="BQ630" s="668"/>
    </row>
    <row r="631" spans="1:69">
      <c r="A631" s="668"/>
      <c r="B631" s="668"/>
      <c r="C631" s="668"/>
      <c r="D631" s="668"/>
      <c r="E631" s="668"/>
      <c r="F631" s="668"/>
      <c r="G631" s="668"/>
      <c r="H631" s="668"/>
      <c r="I631" s="668"/>
      <c r="J631" s="668"/>
      <c r="K631" s="668"/>
      <c r="L631" s="668"/>
      <c r="M631" s="668"/>
      <c r="N631" s="668"/>
      <c r="O631" s="668"/>
      <c r="P631" s="668"/>
      <c r="R631" s="668"/>
      <c r="U631" s="668"/>
      <c r="BK631" s="668"/>
      <c r="BL631" s="668"/>
      <c r="BM631" s="668"/>
      <c r="BN631" s="668"/>
      <c r="BO631" s="668"/>
      <c r="BP631" s="668"/>
      <c r="BQ631" s="668"/>
    </row>
    <row r="632" spans="1:69">
      <c r="A632" s="668"/>
      <c r="B632" s="668"/>
      <c r="C632" s="668"/>
      <c r="D632" s="668"/>
      <c r="E632" s="668"/>
      <c r="F632" s="668"/>
      <c r="G632" s="668"/>
      <c r="H632" s="668"/>
      <c r="I632" s="668"/>
      <c r="J632" s="668"/>
      <c r="K632" s="668"/>
      <c r="L632" s="668"/>
      <c r="M632" s="668"/>
      <c r="N632" s="668"/>
      <c r="O632" s="668"/>
      <c r="P632" s="668"/>
      <c r="R632" s="668"/>
      <c r="U632" s="668"/>
      <c r="BK632" s="668"/>
      <c r="BL632" s="668"/>
      <c r="BM632" s="668"/>
      <c r="BN632" s="668"/>
      <c r="BO632" s="668"/>
      <c r="BP632" s="668"/>
      <c r="BQ632" s="668"/>
    </row>
    <row r="633" spans="1:69">
      <c r="A633" s="668"/>
      <c r="B633" s="668"/>
      <c r="C633" s="668"/>
      <c r="D633" s="668"/>
      <c r="E633" s="668"/>
      <c r="F633" s="668"/>
      <c r="G633" s="668"/>
      <c r="H633" s="668"/>
      <c r="I633" s="668"/>
      <c r="J633" s="668"/>
      <c r="K633" s="668"/>
      <c r="L633" s="668"/>
      <c r="M633" s="668"/>
      <c r="N633" s="668"/>
      <c r="O633" s="668"/>
      <c r="P633" s="668"/>
      <c r="Q633" s="668"/>
      <c r="R633" s="668"/>
      <c r="S633" s="668"/>
      <c r="T633" s="668"/>
      <c r="U633" s="668"/>
      <c r="W633" s="668"/>
      <c r="X633" s="668"/>
      <c r="Y633" s="668"/>
      <c r="Z633" s="678"/>
      <c r="AA633" s="668"/>
      <c r="AB633" s="668"/>
      <c r="AC633" s="668"/>
      <c r="AD633" s="678"/>
      <c r="AE633" s="668"/>
      <c r="AF633" s="668"/>
      <c r="AG633" s="668"/>
      <c r="AH633" s="678"/>
      <c r="AI633" s="668"/>
      <c r="AJ633" s="668"/>
      <c r="AK633" s="668"/>
      <c r="AL633" s="678"/>
      <c r="AM633" s="668"/>
      <c r="AN633" s="668"/>
      <c r="AO633" s="668"/>
      <c r="AP633" s="678"/>
      <c r="AQ633" s="668"/>
      <c r="AR633" s="668"/>
      <c r="AS633" s="668"/>
      <c r="AT633" s="678"/>
      <c r="AU633" s="668"/>
      <c r="AV633" s="668"/>
      <c r="AW633" s="678"/>
      <c r="AX633" s="668"/>
      <c r="AY633" s="683"/>
      <c r="AZ633" s="668"/>
      <c r="BA633" s="668"/>
      <c r="BB633" s="668"/>
      <c r="BC633" s="668"/>
      <c r="BD633" s="668"/>
      <c r="BE633" s="668"/>
      <c r="BF633" s="668"/>
      <c r="BG633" s="668"/>
      <c r="BH633" s="668"/>
      <c r="BI633" s="668"/>
      <c r="BJ633" s="668"/>
      <c r="BK633" s="668"/>
      <c r="BL633" s="668"/>
      <c r="BM633" s="668"/>
      <c r="BN633" s="668"/>
      <c r="BO633" s="668"/>
      <c r="BP633" s="668"/>
      <c r="BQ633" s="668"/>
    </row>
    <row r="634" spans="1:69">
      <c r="A634" s="668"/>
      <c r="B634" s="668"/>
      <c r="C634" s="668"/>
      <c r="D634" s="668"/>
      <c r="E634" s="668"/>
      <c r="F634" s="668"/>
      <c r="G634" s="668"/>
      <c r="H634" s="668"/>
      <c r="I634" s="668"/>
      <c r="J634" s="668"/>
      <c r="K634" s="668"/>
      <c r="L634" s="668"/>
      <c r="M634" s="668"/>
      <c r="N634" s="668"/>
      <c r="O634" s="668"/>
      <c r="P634" s="668"/>
      <c r="Q634" s="668"/>
      <c r="R634" s="668"/>
      <c r="S634" s="668"/>
      <c r="T634" s="668"/>
      <c r="U634" s="668"/>
      <c r="AZ634" s="668"/>
      <c r="BA634" s="668"/>
      <c r="BB634" s="668"/>
      <c r="BC634" s="668"/>
      <c r="BD634" s="668"/>
      <c r="BE634" s="668"/>
      <c r="BF634" s="668"/>
      <c r="BG634" s="668"/>
      <c r="BH634" s="668"/>
      <c r="BI634" s="668"/>
      <c r="BJ634" s="668"/>
      <c r="BK634" s="668"/>
      <c r="BL634" s="668"/>
      <c r="BM634" s="668"/>
      <c r="BN634" s="668"/>
      <c r="BO634" s="668"/>
      <c r="BP634" s="668"/>
      <c r="BQ634" s="668"/>
    </row>
    <row r="635" spans="1:69">
      <c r="A635" s="668"/>
      <c r="B635" s="668"/>
      <c r="C635" s="668"/>
      <c r="D635" s="668"/>
      <c r="E635" s="668"/>
      <c r="F635" s="668"/>
      <c r="G635" s="668"/>
      <c r="H635" s="668"/>
      <c r="I635" s="668"/>
      <c r="J635" s="668"/>
      <c r="K635" s="668"/>
      <c r="L635" s="668"/>
      <c r="M635" s="668"/>
      <c r="N635" s="668"/>
      <c r="O635" s="668"/>
      <c r="P635" s="668"/>
      <c r="Q635" s="668"/>
      <c r="R635" s="668"/>
      <c r="T635" s="668"/>
      <c r="U635" s="668"/>
      <c r="AZ635" s="668"/>
      <c r="BA635" s="668"/>
      <c r="BB635" s="668"/>
      <c r="BC635" s="668"/>
      <c r="BD635" s="668"/>
      <c r="BE635" s="668"/>
      <c r="BF635" s="668"/>
      <c r="BG635" s="668"/>
      <c r="BH635" s="668"/>
      <c r="BI635" s="668"/>
      <c r="BJ635" s="668"/>
      <c r="BK635" s="668"/>
      <c r="BL635" s="668"/>
      <c r="BM635" s="668"/>
      <c r="BN635" s="668"/>
      <c r="BO635" s="668"/>
      <c r="BP635" s="668"/>
      <c r="BQ635" s="668"/>
    </row>
    <row r="636" spans="1:69">
      <c r="A636" s="668"/>
      <c r="B636" s="668"/>
      <c r="C636" s="668"/>
      <c r="D636" s="668"/>
      <c r="E636" s="668"/>
      <c r="F636" s="668"/>
      <c r="G636" s="668"/>
      <c r="H636" s="668"/>
      <c r="I636" s="668"/>
      <c r="J636" s="668"/>
      <c r="K636" s="668"/>
      <c r="L636" s="668"/>
      <c r="M636" s="668"/>
      <c r="N636" s="668"/>
      <c r="O636" s="668"/>
      <c r="P636" s="668"/>
      <c r="Q636" s="668"/>
      <c r="R636" s="668"/>
      <c r="T636" s="668"/>
      <c r="U636" s="668"/>
      <c r="AZ636" s="668"/>
      <c r="BA636" s="668"/>
      <c r="BB636" s="668"/>
      <c r="BC636" s="668"/>
      <c r="BD636" s="668"/>
      <c r="BE636" s="668"/>
      <c r="BF636" s="668"/>
      <c r="BG636" s="668"/>
      <c r="BH636" s="668"/>
      <c r="BI636" s="668"/>
      <c r="BJ636" s="668"/>
      <c r="BK636" s="668"/>
      <c r="BL636" s="668"/>
      <c r="BM636" s="668"/>
      <c r="BN636" s="668"/>
      <c r="BO636" s="668"/>
      <c r="BP636" s="668"/>
      <c r="BQ636" s="668"/>
    </row>
    <row r="637" spans="1:69">
      <c r="A637" s="668"/>
      <c r="B637" s="668"/>
      <c r="C637" s="668"/>
      <c r="D637" s="668"/>
      <c r="E637" s="668"/>
      <c r="F637" s="668"/>
      <c r="G637" s="668"/>
      <c r="H637" s="668"/>
      <c r="I637" s="668"/>
      <c r="J637" s="668"/>
      <c r="K637" s="668"/>
      <c r="L637" s="668"/>
      <c r="M637" s="668"/>
      <c r="N637" s="668"/>
      <c r="O637" s="668"/>
      <c r="P637" s="668"/>
      <c r="Q637" s="668"/>
      <c r="R637" s="668"/>
      <c r="T637" s="668"/>
      <c r="U637" s="668"/>
      <c r="AZ637" s="668"/>
      <c r="BA637" s="668"/>
      <c r="BB637" s="668"/>
      <c r="BC637" s="668"/>
      <c r="BD637" s="668"/>
      <c r="BE637" s="668"/>
      <c r="BF637" s="668"/>
      <c r="BG637" s="668"/>
      <c r="BH637" s="668"/>
      <c r="BI637" s="668"/>
      <c r="BJ637" s="668"/>
      <c r="BK637" s="668"/>
      <c r="BL637" s="668"/>
      <c r="BM637" s="668"/>
      <c r="BN637" s="668"/>
      <c r="BO637" s="668"/>
      <c r="BP637" s="668"/>
      <c r="BQ637" s="668"/>
    </row>
    <row r="638" spans="1:69">
      <c r="A638" s="668"/>
      <c r="B638" s="668"/>
      <c r="C638" s="668"/>
      <c r="D638" s="668"/>
      <c r="E638" s="668"/>
      <c r="F638" s="668"/>
      <c r="G638" s="668"/>
      <c r="H638" s="668"/>
      <c r="I638" s="668"/>
      <c r="J638" s="668"/>
      <c r="K638" s="668"/>
      <c r="L638" s="668"/>
      <c r="M638" s="668"/>
      <c r="N638" s="668"/>
      <c r="O638" s="668"/>
      <c r="P638" s="668"/>
      <c r="R638" s="668"/>
      <c r="U638" s="668"/>
      <c r="BK638" s="668"/>
      <c r="BL638" s="668"/>
      <c r="BM638" s="668"/>
      <c r="BN638" s="668"/>
      <c r="BO638" s="668"/>
      <c r="BP638" s="668"/>
      <c r="BQ638" s="668"/>
    </row>
    <row r="639" spans="1:69">
      <c r="A639" s="668"/>
      <c r="B639" s="668"/>
      <c r="C639" s="668"/>
      <c r="D639" s="668"/>
      <c r="E639" s="668"/>
      <c r="F639" s="668"/>
      <c r="G639" s="668"/>
      <c r="H639" s="668"/>
      <c r="I639" s="668"/>
      <c r="J639" s="668"/>
      <c r="K639" s="668"/>
      <c r="L639" s="668"/>
      <c r="M639" s="668"/>
      <c r="N639" s="668"/>
      <c r="O639" s="668"/>
      <c r="P639" s="668"/>
      <c r="R639" s="668"/>
      <c r="U639" s="668"/>
      <c r="BK639" s="668"/>
      <c r="BL639" s="668"/>
      <c r="BM639" s="668"/>
      <c r="BN639" s="668"/>
      <c r="BO639" s="668"/>
      <c r="BP639" s="668"/>
      <c r="BQ639" s="668"/>
    </row>
    <row r="640" spans="1:69">
      <c r="A640" s="668"/>
      <c r="B640" s="668"/>
      <c r="C640" s="668"/>
      <c r="D640" s="668"/>
      <c r="E640" s="668"/>
      <c r="F640" s="668"/>
      <c r="G640" s="668"/>
      <c r="H640" s="668"/>
      <c r="I640" s="668"/>
      <c r="J640" s="668"/>
      <c r="K640" s="668"/>
      <c r="L640" s="668"/>
      <c r="M640" s="668"/>
      <c r="N640" s="668"/>
      <c r="O640" s="668"/>
      <c r="P640" s="668"/>
      <c r="R640" s="668"/>
      <c r="U640" s="668"/>
      <c r="BK640" s="668"/>
      <c r="BL640" s="668"/>
      <c r="BM640" s="668"/>
      <c r="BN640" s="668"/>
      <c r="BO640" s="668"/>
      <c r="BP640" s="668"/>
      <c r="BQ640" s="668"/>
    </row>
    <row r="641" spans="1:69">
      <c r="A641" s="668"/>
      <c r="B641" s="668"/>
      <c r="C641" s="668"/>
      <c r="D641" s="668"/>
      <c r="E641" s="668"/>
      <c r="F641" s="668"/>
      <c r="G641" s="668"/>
      <c r="H641" s="668"/>
      <c r="I641" s="668"/>
      <c r="J641" s="668"/>
      <c r="K641" s="668"/>
      <c r="L641" s="668"/>
      <c r="M641" s="668"/>
      <c r="N641" s="668"/>
      <c r="O641" s="668"/>
      <c r="P641" s="668"/>
      <c r="Q641" s="668"/>
      <c r="R641" s="668"/>
      <c r="S641" s="668"/>
      <c r="T641" s="668"/>
      <c r="U641" s="668"/>
      <c r="W641" s="668"/>
      <c r="X641" s="668"/>
      <c r="Y641" s="668"/>
      <c r="Z641" s="678"/>
      <c r="AA641" s="668"/>
      <c r="AB641" s="668"/>
      <c r="AC641" s="668"/>
      <c r="AD641" s="678"/>
      <c r="AE641" s="668"/>
      <c r="AF641" s="668"/>
      <c r="AG641" s="668"/>
      <c r="AH641" s="678"/>
      <c r="AI641" s="668"/>
      <c r="AJ641" s="668"/>
      <c r="AK641" s="668"/>
      <c r="AL641" s="678"/>
      <c r="AM641" s="668"/>
      <c r="AN641" s="668"/>
      <c r="AO641" s="668"/>
      <c r="AP641" s="678"/>
      <c r="AQ641" s="668"/>
      <c r="AR641" s="668"/>
      <c r="AS641" s="668"/>
      <c r="AT641" s="678"/>
      <c r="AU641" s="668"/>
      <c r="AV641" s="668"/>
      <c r="AW641" s="678"/>
      <c r="AX641" s="668"/>
      <c r="AY641" s="683"/>
      <c r="AZ641" s="668"/>
      <c r="BA641" s="668"/>
      <c r="BB641" s="668"/>
      <c r="BC641" s="668"/>
      <c r="BD641" s="668"/>
      <c r="BE641" s="668"/>
      <c r="BF641" s="668"/>
      <c r="BG641" s="668"/>
      <c r="BH641" s="668"/>
      <c r="BI641" s="668"/>
      <c r="BJ641" s="668"/>
      <c r="BK641" s="668"/>
      <c r="BL641" s="668"/>
      <c r="BM641" s="668"/>
      <c r="BN641" s="668"/>
      <c r="BO641" s="668"/>
      <c r="BP641" s="668"/>
      <c r="BQ641" s="668"/>
    </row>
    <row r="642" spans="1:69">
      <c r="A642" s="668"/>
      <c r="B642" s="668"/>
      <c r="C642" s="668"/>
      <c r="D642" s="668"/>
      <c r="E642" s="668"/>
      <c r="F642" s="668"/>
      <c r="G642" s="668"/>
      <c r="H642" s="668"/>
      <c r="I642" s="668"/>
      <c r="J642" s="668"/>
      <c r="K642" s="668"/>
      <c r="L642" s="668"/>
      <c r="M642" s="668"/>
      <c r="N642" s="668"/>
      <c r="O642" s="668"/>
      <c r="P642" s="668"/>
      <c r="Q642" s="668"/>
      <c r="R642" s="668"/>
      <c r="T642" s="668"/>
      <c r="U642" s="668"/>
      <c r="AZ642" s="668"/>
      <c r="BA642" s="668"/>
      <c r="BB642" s="668"/>
      <c r="BC642" s="668"/>
      <c r="BD642" s="668"/>
      <c r="BE642" s="668"/>
      <c r="BF642" s="668"/>
      <c r="BG642" s="668"/>
      <c r="BH642" s="668"/>
      <c r="BI642" s="668"/>
      <c r="BJ642" s="668"/>
      <c r="BK642" s="668"/>
      <c r="BL642" s="668"/>
      <c r="BM642" s="668"/>
      <c r="BN642" s="668"/>
      <c r="BO642" s="668"/>
      <c r="BP642" s="668"/>
      <c r="BQ642" s="668"/>
    </row>
    <row r="643" spans="1:69">
      <c r="A643" s="668"/>
      <c r="B643" s="668"/>
      <c r="C643" s="668"/>
      <c r="D643" s="668"/>
      <c r="E643" s="668"/>
      <c r="F643" s="668"/>
      <c r="G643" s="668"/>
      <c r="H643" s="668"/>
      <c r="I643" s="668"/>
      <c r="J643" s="668"/>
      <c r="K643" s="668"/>
      <c r="L643" s="668"/>
      <c r="M643" s="668"/>
      <c r="N643" s="668"/>
      <c r="O643" s="668"/>
      <c r="P643" s="668"/>
      <c r="Q643" s="668"/>
      <c r="R643" s="668"/>
      <c r="T643" s="668"/>
      <c r="U643" s="668"/>
      <c r="AZ643" s="668"/>
      <c r="BA643" s="668"/>
      <c r="BB643" s="668"/>
      <c r="BC643" s="668"/>
      <c r="BD643" s="668"/>
      <c r="BE643" s="668"/>
      <c r="BF643" s="668"/>
      <c r="BG643" s="668"/>
      <c r="BH643" s="668"/>
      <c r="BI643" s="668"/>
      <c r="BJ643" s="668"/>
      <c r="BK643" s="668"/>
      <c r="BL643" s="668"/>
      <c r="BM643" s="668"/>
      <c r="BN643" s="668"/>
      <c r="BO643" s="668"/>
      <c r="BP643" s="668"/>
      <c r="BQ643" s="668"/>
    </row>
    <row r="644" spans="1:69">
      <c r="A644" s="668"/>
      <c r="B644" s="668"/>
      <c r="C644" s="668"/>
      <c r="D644" s="668"/>
      <c r="E644" s="668"/>
      <c r="F644" s="668"/>
      <c r="G644" s="668"/>
      <c r="H644" s="668"/>
      <c r="I644" s="668"/>
      <c r="J644" s="668"/>
      <c r="K644" s="668"/>
      <c r="L644" s="668"/>
      <c r="M644" s="668"/>
      <c r="N644" s="668"/>
      <c r="O644" s="668"/>
      <c r="P644" s="668"/>
      <c r="Q644" s="668"/>
      <c r="R644" s="668"/>
      <c r="T644" s="668"/>
      <c r="U644" s="668"/>
      <c r="AZ644" s="668"/>
      <c r="BA644" s="668"/>
      <c r="BB644" s="668"/>
      <c r="BC644" s="668"/>
      <c r="BD644" s="668"/>
      <c r="BE644" s="668"/>
      <c r="BF644" s="668"/>
      <c r="BG644" s="668"/>
      <c r="BH644" s="668"/>
      <c r="BI644" s="668"/>
      <c r="BJ644" s="668"/>
      <c r="BK644" s="668"/>
      <c r="BL644" s="668"/>
      <c r="BM644" s="668"/>
      <c r="BN644" s="668"/>
      <c r="BO644" s="668"/>
      <c r="BP644" s="668"/>
      <c r="BQ644" s="668"/>
    </row>
    <row r="645" spans="1:69">
      <c r="A645" s="668"/>
      <c r="B645" s="668"/>
      <c r="C645" s="668"/>
      <c r="D645" s="668"/>
      <c r="E645" s="668"/>
      <c r="F645" s="668"/>
      <c r="G645" s="668"/>
      <c r="H645" s="668"/>
      <c r="I645" s="668"/>
      <c r="J645" s="668"/>
      <c r="K645" s="668"/>
      <c r="L645" s="668"/>
      <c r="M645" s="668"/>
      <c r="N645" s="668"/>
      <c r="O645" s="668"/>
      <c r="P645" s="668"/>
      <c r="R645" s="668"/>
      <c r="U645" s="668"/>
      <c r="BK645" s="668"/>
      <c r="BL645" s="668"/>
      <c r="BM645" s="668"/>
      <c r="BN645" s="668"/>
      <c r="BO645" s="668"/>
      <c r="BP645" s="668"/>
      <c r="BQ645" s="668"/>
    </row>
    <row r="646" spans="1:69">
      <c r="A646" s="668"/>
      <c r="B646" s="668"/>
      <c r="C646" s="668"/>
      <c r="D646" s="668"/>
      <c r="E646" s="668"/>
      <c r="F646" s="668"/>
      <c r="G646" s="668"/>
      <c r="H646" s="668"/>
      <c r="I646" s="668"/>
      <c r="J646" s="668"/>
      <c r="K646" s="668"/>
      <c r="L646" s="668"/>
      <c r="M646" s="668"/>
      <c r="N646" s="668"/>
      <c r="O646" s="668"/>
      <c r="P646" s="668"/>
      <c r="Q646" s="668"/>
      <c r="R646" s="668"/>
      <c r="T646" s="668"/>
      <c r="U646" s="668"/>
      <c r="AZ646" s="668"/>
      <c r="BA646" s="668"/>
      <c r="BB646" s="668"/>
      <c r="BC646" s="668"/>
      <c r="BD646" s="668"/>
      <c r="BE646" s="668"/>
      <c r="BF646" s="668"/>
      <c r="BG646" s="668"/>
      <c r="BH646" s="668"/>
      <c r="BI646" s="668"/>
      <c r="BJ646" s="668"/>
      <c r="BK646" s="668"/>
      <c r="BL646" s="668"/>
      <c r="BM646" s="668"/>
      <c r="BN646" s="668"/>
      <c r="BO646" s="668"/>
      <c r="BP646" s="668"/>
      <c r="BQ646" s="668"/>
    </row>
    <row r="647" spans="1:69">
      <c r="A647" s="668"/>
      <c r="B647" s="668"/>
      <c r="C647" s="668"/>
      <c r="D647" s="668"/>
      <c r="E647" s="668"/>
      <c r="F647" s="668"/>
      <c r="G647" s="668"/>
      <c r="H647" s="668"/>
      <c r="I647" s="668"/>
      <c r="J647" s="668"/>
      <c r="K647" s="668"/>
      <c r="L647" s="668"/>
      <c r="M647" s="668"/>
      <c r="N647" s="668"/>
      <c r="O647" s="668"/>
      <c r="P647" s="668"/>
      <c r="Q647" s="668"/>
      <c r="R647" s="668"/>
      <c r="T647" s="668"/>
      <c r="U647" s="668"/>
      <c r="AZ647" s="668"/>
      <c r="BA647" s="668"/>
      <c r="BB647" s="668"/>
      <c r="BC647" s="668"/>
      <c r="BD647" s="668"/>
      <c r="BE647" s="668"/>
      <c r="BF647" s="668"/>
      <c r="BG647" s="668"/>
      <c r="BH647" s="668"/>
      <c r="BI647" s="668"/>
      <c r="BJ647" s="668"/>
      <c r="BK647" s="668"/>
      <c r="BL647" s="668"/>
      <c r="BM647" s="668"/>
      <c r="BN647" s="668"/>
      <c r="BO647" s="668"/>
      <c r="BP647" s="668"/>
      <c r="BQ647" s="668"/>
    </row>
    <row r="648" spans="1:69">
      <c r="A648" s="668"/>
      <c r="B648" s="668"/>
      <c r="C648" s="668"/>
      <c r="D648" s="668"/>
      <c r="E648" s="668"/>
      <c r="F648" s="668"/>
      <c r="G648" s="668"/>
      <c r="H648" s="668"/>
      <c r="I648" s="668"/>
      <c r="J648" s="668"/>
      <c r="K648" s="668"/>
      <c r="L648" s="668"/>
      <c r="M648" s="668"/>
      <c r="N648" s="668"/>
      <c r="O648" s="668"/>
      <c r="P648" s="668"/>
      <c r="Q648" s="668"/>
      <c r="R648" s="668"/>
      <c r="T648" s="668"/>
      <c r="U648" s="668"/>
      <c r="AZ648" s="668"/>
      <c r="BA648" s="668"/>
      <c r="BB648" s="668"/>
      <c r="BC648" s="668"/>
      <c r="BD648" s="668"/>
      <c r="BE648" s="668"/>
      <c r="BF648" s="668"/>
      <c r="BG648" s="668"/>
      <c r="BH648" s="668"/>
      <c r="BI648" s="668"/>
      <c r="BJ648" s="668"/>
      <c r="BK648" s="668"/>
      <c r="BL648" s="668"/>
      <c r="BM648" s="668"/>
      <c r="BN648" s="668"/>
      <c r="BO648" s="668"/>
      <c r="BP648" s="668"/>
      <c r="BQ648" s="668"/>
    </row>
    <row r="649" spans="1:69">
      <c r="A649" s="668"/>
      <c r="B649" s="668"/>
      <c r="C649" s="668"/>
      <c r="D649" s="668"/>
      <c r="E649" s="668"/>
      <c r="F649" s="668"/>
      <c r="G649" s="668"/>
      <c r="H649" s="668"/>
      <c r="I649" s="668"/>
      <c r="J649" s="668"/>
      <c r="K649" s="668"/>
      <c r="L649" s="668"/>
      <c r="M649" s="668"/>
      <c r="N649" s="668"/>
      <c r="O649" s="668"/>
      <c r="P649" s="668"/>
      <c r="Q649" s="668"/>
      <c r="R649" s="668"/>
      <c r="S649" s="668"/>
      <c r="T649" s="668"/>
      <c r="U649" s="668"/>
      <c r="AZ649" s="668"/>
      <c r="BA649" s="668"/>
      <c r="BB649" s="668"/>
      <c r="BC649" s="668"/>
      <c r="BD649" s="668"/>
      <c r="BE649" s="668"/>
      <c r="BF649" s="668"/>
      <c r="BG649" s="668"/>
      <c r="BH649" s="668"/>
      <c r="BI649" s="668"/>
      <c r="BJ649" s="668"/>
      <c r="BK649" s="668"/>
      <c r="BL649" s="668"/>
      <c r="BM649" s="668"/>
      <c r="BN649" s="668"/>
      <c r="BO649" s="668"/>
      <c r="BP649" s="668"/>
      <c r="BQ649" s="668"/>
    </row>
    <row r="650" spans="1:69">
      <c r="A650" s="668"/>
      <c r="B650" s="668"/>
      <c r="C650" s="668"/>
      <c r="D650" s="668"/>
      <c r="E650" s="668"/>
      <c r="F650" s="668"/>
      <c r="G650" s="668"/>
      <c r="H650" s="668"/>
      <c r="I650" s="668"/>
      <c r="J650" s="668"/>
      <c r="K650" s="668"/>
      <c r="L650" s="668"/>
      <c r="M650" s="668"/>
      <c r="N650" s="668"/>
      <c r="O650" s="668"/>
      <c r="P650" s="668"/>
      <c r="Q650" s="668"/>
      <c r="R650" s="668"/>
      <c r="T650" s="668"/>
      <c r="U650" s="668"/>
      <c r="AZ650" s="668"/>
      <c r="BA650" s="668"/>
      <c r="BB650" s="668"/>
      <c r="BC650" s="668"/>
      <c r="BD650" s="668"/>
      <c r="BE650" s="668"/>
      <c r="BF650" s="668"/>
      <c r="BG650" s="668"/>
      <c r="BH650" s="668"/>
      <c r="BI650" s="668"/>
      <c r="BJ650" s="668"/>
      <c r="BK650" s="668"/>
      <c r="BL650" s="668"/>
      <c r="BM650" s="668"/>
      <c r="BN650" s="668"/>
      <c r="BO650" s="668"/>
      <c r="BP650" s="668"/>
      <c r="BQ650" s="668"/>
    </row>
    <row r="651" spans="1:69">
      <c r="A651" s="668"/>
      <c r="B651" s="668"/>
      <c r="C651" s="668"/>
      <c r="D651" s="668"/>
      <c r="E651" s="668"/>
      <c r="F651" s="668"/>
      <c r="G651" s="668"/>
      <c r="H651" s="668"/>
      <c r="I651" s="668"/>
      <c r="J651" s="668"/>
      <c r="K651" s="668"/>
      <c r="L651" s="668"/>
      <c r="M651" s="668"/>
      <c r="N651" s="668"/>
      <c r="O651" s="668"/>
      <c r="P651" s="668"/>
      <c r="Q651" s="668"/>
      <c r="R651" s="668"/>
      <c r="T651" s="668"/>
      <c r="U651" s="668"/>
      <c r="AZ651" s="668"/>
      <c r="BA651" s="668"/>
      <c r="BB651" s="668"/>
      <c r="BC651" s="668"/>
      <c r="BD651" s="668"/>
      <c r="BE651" s="668"/>
      <c r="BF651" s="668"/>
      <c r="BG651" s="668"/>
      <c r="BH651" s="668"/>
      <c r="BI651" s="668"/>
      <c r="BJ651" s="668"/>
      <c r="BK651" s="668"/>
      <c r="BL651" s="668"/>
      <c r="BM651" s="668"/>
      <c r="BN651" s="668"/>
      <c r="BO651" s="668"/>
      <c r="BP651" s="668"/>
      <c r="BQ651" s="668"/>
    </row>
    <row r="652" spans="1:69">
      <c r="A652" s="668"/>
      <c r="B652" s="668"/>
      <c r="C652" s="668"/>
      <c r="D652" s="668"/>
      <c r="E652" s="668"/>
      <c r="F652" s="668"/>
      <c r="G652" s="668"/>
      <c r="H652" s="668"/>
      <c r="I652" s="668"/>
      <c r="J652" s="668"/>
      <c r="K652" s="668"/>
      <c r="L652" s="668"/>
      <c r="M652" s="668"/>
      <c r="N652" s="668"/>
      <c r="O652" s="668"/>
      <c r="P652" s="668"/>
      <c r="Q652" s="668"/>
      <c r="R652" s="668"/>
      <c r="T652" s="668"/>
      <c r="U652" s="668"/>
      <c r="AZ652" s="668"/>
      <c r="BA652" s="668"/>
      <c r="BB652" s="668"/>
      <c r="BC652" s="668"/>
      <c r="BD652" s="668"/>
      <c r="BE652" s="668"/>
      <c r="BF652" s="668"/>
      <c r="BG652" s="668"/>
      <c r="BH652" s="668"/>
      <c r="BI652" s="668"/>
      <c r="BJ652" s="668"/>
      <c r="BK652" s="668"/>
      <c r="BL652" s="668"/>
      <c r="BM652" s="668"/>
      <c r="BN652" s="668"/>
      <c r="BO652" s="668"/>
      <c r="BP652" s="668"/>
      <c r="BQ652" s="668"/>
    </row>
    <row r="653" spans="1:69">
      <c r="A653" s="668"/>
      <c r="B653" s="668"/>
      <c r="C653" s="668"/>
      <c r="D653" s="668"/>
      <c r="E653" s="668"/>
      <c r="F653" s="668"/>
      <c r="G653" s="668"/>
      <c r="H653" s="668"/>
      <c r="I653" s="668"/>
      <c r="J653" s="668"/>
      <c r="K653" s="668"/>
      <c r="L653" s="668"/>
      <c r="M653" s="668"/>
      <c r="N653" s="668"/>
      <c r="O653" s="668"/>
      <c r="P653" s="668"/>
      <c r="Q653" s="668"/>
      <c r="R653" s="668"/>
      <c r="T653" s="668"/>
      <c r="U653" s="668"/>
      <c r="AZ653" s="668"/>
      <c r="BA653" s="668"/>
      <c r="BB653" s="668"/>
      <c r="BC653" s="668"/>
      <c r="BD653" s="668"/>
      <c r="BE653" s="668"/>
      <c r="BF653" s="668"/>
      <c r="BG653" s="668"/>
      <c r="BH653" s="668"/>
      <c r="BI653" s="668"/>
      <c r="BJ653" s="668"/>
      <c r="BK653" s="668"/>
      <c r="BL653" s="668"/>
      <c r="BM653" s="668"/>
      <c r="BN653" s="668"/>
      <c r="BO653" s="668"/>
      <c r="BP653" s="668"/>
      <c r="BQ653" s="668"/>
    </row>
    <row r="654" spans="1:69">
      <c r="A654" s="668"/>
      <c r="B654" s="668"/>
      <c r="C654" s="668"/>
      <c r="D654" s="668"/>
      <c r="E654" s="668"/>
      <c r="F654" s="668"/>
      <c r="G654" s="668"/>
      <c r="H654" s="668"/>
      <c r="I654" s="668"/>
      <c r="J654" s="668"/>
      <c r="K654" s="668"/>
      <c r="L654" s="668"/>
      <c r="M654" s="668"/>
      <c r="N654" s="668"/>
      <c r="O654" s="668"/>
      <c r="P654" s="668"/>
      <c r="Q654" s="668"/>
      <c r="R654" s="668"/>
      <c r="T654" s="668"/>
      <c r="U654" s="668"/>
      <c r="AZ654" s="668"/>
      <c r="BA654" s="668"/>
      <c r="BB654" s="668"/>
      <c r="BC654" s="668"/>
      <c r="BD654" s="668"/>
      <c r="BE654" s="668"/>
      <c r="BF654" s="668"/>
      <c r="BG654" s="668"/>
      <c r="BH654" s="668"/>
      <c r="BI654" s="668"/>
      <c r="BJ654" s="668"/>
      <c r="BK654" s="668"/>
      <c r="BL654" s="668"/>
      <c r="BM654" s="668"/>
      <c r="BN654" s="668"/>
      <c r="BO654" s="668"/>
      <c r="BP654" s="668"/>
      <c r="BQ654" s="668"/>
    </row>
    <row r="655" spans="1:69">
      <c r="A655" s="668"/>
      <c r="B655" s="668"/>
      <c r="C655" s="668"/>
      <c r="D655" s="668"/>
      <c r="E655" s="668"/>
      <c r="F655" s="668"/>
      <c r="G655" s="668"/>
      <c r="H655" s="668"/>
      <c r="I655" s="668"/>
      <c r="J655" s="668"/>
      <c r="K655" s="668"/>
      <c r="L655" s="668"/>
      <c r="M655" s="668"/>
      <c r="N655" s="668"/>
      <c r="O655" s="668"/>
      <c r="P655" s="668"/>
      <c r="Q655" s="668"/>
      <c r="R655" s="668"/>
      <c r="T655" s="668"/>
      <c r="U655" s="668"/>
      <c r="AZ655" s="668"/>
      <c r="BA655" s="668"/>
      <c r="BB655" s="668"/>
      <c r="BC655" s="668"/>
      <c r="BD655" s="668"/>
      <c r="BE655" s="668"/>
      <c r="BF655" s="668"/>
      <c r="BG655" s="668"/>
      <c r="BH655" s="668"/>
      <c r="BI655" s="668"/>
      <c r="BJ655" s="668"/>
      <c r="BK655" s="668"/>
      <c r="BL655" s="668"/>
      <c r="BM655" s="668"/>
      <c r="BN655" s="668"/>
      <c r="BO655" s="668"/>
      <c r="BP655" s="668"/>
      <c r="BQ655" s="668"/>
    </row>
    <row r="656" spans="1:69">
      <c r="A656" s="668"/>
      <c r="B656" s="668"/>
      <c r="C656" s="668"/>
      <c r="D656" s="668"/>
      <c r="E656" s="668"/>
      <c r="F656" s="668"/>
      <c r="G656" s="668"/>
      <c r="H656" s="668"/>
      <c r="I656" s="668"/>
      <c r="J656" s="668"/>
      <c r="K656" s="668"/>
      <c r="L656" s="668"/>
      <c r="M656" s="668"/>
      <c r="N656" s="668"/>
      <c r="O656" s="668"/>
      <c r="P656" s="668"/>
      <c r="R656" s="668"/>
      <c r="U656" s="668"/>
      <c r="BK656" s="668"/>
      <c r="BL656" s="668"/>
      <c r="BM656" s="668"/>
      <c r="BN656" s="668"/>
      <c r="BO656" s="668"/>
      <c r="BP656" s="668"/>
      <c r="BQ656" s="668"/>
    </row>
    <row r="657" spans="1:69">
      <c r="A657" s="668"/>
      <c r="B657" s="668"/>
      <c r="C657" s="668"/>
      <c r="D657" s="668"/>
      <c r="E657" s="668"/>
      <c r="F657" s="668"/>
      <c r="G657" s="668"/>
      <c r="H657" s="668"/>
      <c r="I657" s="668"/>
      <c r="J657" s="668"/>
      <c r="K657" s="668"/>
      <c r="L657" s="668"/>
      <c r="M657" s="668"/>
      <c r="N657" s="668"/>
      <c r="O657" s="668"/>
      <c r="P657" s="668"/>
      <c r="Q657" s="668"/>
      <c r="R657" s="668"/>
      <c r="S657" s="668"/>
      <c r="T657" s="668"/>
      <c r="U657" s="668"/>
      <c r="W657" s="668"/>
      <c r="X657" s="668"/>
      <c r="Y657" s="668"/>
      <c r="Z657" s="678"/>
      <c r="AA657" s="668"/>
      <c r="AB657" s="668"/>
      <c r="AC657" s="668"/>
      <c r="AD657" s="678"/>
      <c r="AE657" s="668"/>
      <c r="AF657" s="668"/>
      <c r="AG657" s="668"/>
      <c r="AH657" s="678"/>
      <c r="AI657" s="668"/>
      <c r="AJ657" s="668"/>
      <c r="AK657" s="668"/>
      <c r="AL657" s="678"/>
      <c r="AM657" s="668"/>
      <c r="AN657" s="668"/>
      <c r="AO657" s="668"/>
      <c r="AP657" s="678"/>
      <c r="AQ657" s="668"/>
      <c r="AR657" s="668"/>
      <c r="AS657" s="668"/>
      <c r="AT657" s="678"/>
      <c r="AU657" s="668"/>
      <c r="AV657" s="668"/>
      <c r="AW657" s="678"/>
      <c r="AX657" s="668"/>
      <c r="AY657" s="683"/>
      <c r="AZ657" s="668"/>
      <c r="BA657" s="668"/>
      <c r="BB657" s="668"/>
      <c r="BC657" s="668"/>
      <c r="BD657" s="668"/>
      <c r="BE657" s="668"/>
      <c r="BF657" s="668"/>
      <c r="BG657" s="668"/>
      <c r="BH657" s="668"/>
      <c r="BI657" s="668"/>
      <c r="BJ657" s="668"/>
      <c r="BK657" s="668"/>
      <c r="BL657" s="668"/>
      <c r="BM657" s="668"/>
      <c r="BN657" s="668"/>
      <c r="BO657" s="668"/>
      <c r="BP657" s="668"/>
      <c r="BQ657" s="668"/>
    </row>
    <row r="658" spans="1:69">
      <c r="A658" s="668"/>
      <c r="B658" s="668"/>
      <c r="C658" s="668"/>
      <c r="D658" s="668"/>
      <c r="E658" s="668"/>
      <c r="F658" s="668"/>
      <c r="G658" s="668"/>
      <c r="H658" s="668"/>
      <c r="I658" s="668"/>
      <c r="J658" s="668"/>
      <c r="K658" s="668"/>
      <c r="L658" s="668"/>
      <c r="M658" s="668"/>
      <c r="N658" s="668"/>
      <c r="O658" s="668"/>
      <c r="P658" s="668"/>
      <c r="Q658" s="668"/>
      <c r="R658" s="668"/>
      <c r="T658" s="668"/>
      <c r="U658" s="668"/>
      <c r="W658" s="668"/>
      <c r="X658" s="668"/>
      <c r="Y658" s="668"/>
      <c r="Z658" s="678"/>
      <c r="AA658" s="668"/>
      <c r="AB658" s="668"/>
      <c r="AC658" s="668"/>
      <c r="AD658" s="678"/>
      <c r="AE658" s="668"/>
      <c r="AF658" s="668"/>
      <c r="AG658" s="668"/>
      <c r="AH658" s="678"/>
      <c r="AI658" s="668"/>
      <c r="AJ658" s="668"/>
      <c r="AK658" s="668"/>
      <c r="AL658" s="678"/>
      <c r="AM658" s="668"/>
      <c r="AN658" s="668"/>
      <c r="AO658" s="668"/>
      <c r="AP658" s="678"/>
      <c r="AQ658" s="668"/>
      <c r="AR658" s="668"/>
      <c r="AS658" s="668"/>
      <c r="AT658" s="678"/>
      <c r="AU658" s="668"/>
      <c r="AV658" s="668"/>
      <c r="AW658" s="678"/>
      <c r="AX658" s="668"/>
      <c r="AY658" s="683"/>
      <c r="AZ658" s="668"/>
      <c r="BA658" s="668"/>
      <c r="BB658" s="668"/>
      <c r="BC658" s="668"/>
      <c r="BD658" s="668"/>
      <c r="BE658" s="668"/>
      <c r="BF658" s="668"/>
      <c r="BG658" s="668"/>
      <c r="BH658" s="668"/>
      <c r="BI658" s="668"/>
      <c r="BJ658" s="668"/>
      <c r="BK658" s="668"/>
      <c r="BL658" s="668"/>
      <c r="BM658" s="668"/>
      <c r="BN658" s="668"/>
      <c r="BO658" s="668"/>
      <c r="BP658" s="668"/>
      <c r="BQ658" s="668"/>
    </row>
    <row r="659" spans="1:69">
      <c r="A659" s="668"/>
      <c r="B659" s="668"/>
      <c r="C659" s="668"/>
      <c r="D659" s="668"/>
      <c r="E659" s="668"/>
      <c r="F659" s="668"/>
      <c r="G659" s="668"/>
      <c r="H659" s="668"/>
      <c r="I659" s="668"/>
      <c r="J659" s="668"/>
      <c r="K659" s="668"/>
      <c r="L659" s="668"/>
      <c r="M659" s="668"/>
      <c r="N659" s="668"/>
      <c r="O659" s="668"/>
      <c r="P659" s="668"/>
      <c r="Q659" s="668"/>
      <c r="R659" s="668"/>
      <c r="S659" s="668"/>
      <c r="T659" s="668"/>
      <c r="U659" s="668"/>
      <c r="AZ659" s="668"/>
      <c r="BA659" s="668"/>
      <c r="BB659" s="668"/>
      <c r="BC659" s="668"/>
      <c r="BD659" s="668"/>
      <c r="BE659" s="668"/>
      <c r="BF659" s="668"/>
      <c r="BG659" s="668"/>
      <c r="BH659" s="668"/>
      <c r="BI659" s="668"/>
      <c r="BJ659" s="668"/>
      <c r="BK659" s="668"/>
      <c r="BL659" s="668"/>
      <c r="BM659" s="668"/>
      <c r="BN659" s="668"/>
      <c r="BO659" s="668"/>
      <c r="BP659" s="668"/>
      <c r="BQ659" s="668"/>
    </row>
    <row r="660" spans="1:69">
      <c r="A660" s="668"/>
      <c r="B660" s="668"/>
      <c r="C660" s="668"/>
      <c r="D660" s="668"/>
      <c r="E660" s="668"/>
      <c r="F660" s="668"/>
      <c r="G660" s="668"/>
      <c r="H660" s="668"/>
      <c r="I660" s="668"/>
      <c r="J660" s="668"/>
      <c r="K660" s="668"/>
      <c r="L660" s="668"/>
      <c r="M660" s="668"/>
      <c r="N660" s="668"/>
      <c r="O660" s="668"/>
      <c r="P660" s="668"/>
      <c r="Q660" s="668"/>
      <c r="R660" s="668"/>
      <c r="T660" s="668"/>
      <c r="U660" s="668"/>
      <c r="W660" s="668"/>
      <c r="X660" s="668"/>
      <c r="Y660" s="668"/>
      <c r="Z660" s="678"/>
      <c r="AA660" s="668"/>
      <c r="AB660" s="668"/>
      <c r="AC660" s="668"/>
      <c r="AD660" s="678"/>
      <c r="AE660" s="668"/>
      <c r="AF660" s="668"/>
      <c r="AG660" s="668"/>
      <c r="AH660" s="678"/>
      <c r="AI660" s="668"/>
      <c r="AJ660" s="668"/>
      <c r="AK660" s="668"/>
      <c r="AL660" s="678"/>
      <c r="AM660" s="668"/>
      <c r="AN660" s="668"/>
      <c r="AO660" s="668"/>
      <c r="AP660" s="678"/>
      <c r="AQ660" s="668"/>
      <c r="AR660" s="668"/>
      <c r="AS660" s="668"/>
      <c r="AT660" s="678"/>
      <c r="AU660" s="668"/>
      <c r="AV660" s="668"/>
      <c r="AW660" s="678"/>
      <c r="AX660" s="668"/>
      <c r="AY660" s="683"/>
      <c r="AZ660" s="668"/>
      <c r="BA660" s="668"/>
      <c r="BB660" s="668"/>
      <c r="BC660" s="668"/>
      <c r="BD660" s="668"/>
      <c r="BE660" s="668"/>
      <c r="BF660" s="668"/>
      <c r="BG660" s="668"/>
      <c r="BH660" s="668"/>
      <c r="BI660" s="668"/>
      <c r="BJ660" s="668"/>
      <c r="BK660" s="668"/>
      <c r="BL660" s="668"/>
      <c r="BM660" s="668"/>
      <c r="BN660" s="668"/>
      <c r="BO660" s="668"/>
      <c r="BP660" s="668"/>
      <c r="BQ660" s="668"/>
    </row>
    <row r="661" spans="1:69">
      <c r="A661" s="668"/>
      <c r="B661" s="668"/>
      <c r="C661" s="668"/>
      <c r="D661" s="668"/>
      <c r="E661" s="668"/>
      <c r="F661" s="668"/>
      <c r="G661" s="668"/>
      <c r="H661" s="668"/>
      <c r="I661" s="668"/>
      <c r="J661" s="668"/>
      <c r="K661" s="668"/>
      <c r="L661" s="668"/>
      <c r="M661" s="668"/>
      <c r="N661" s="668"/>
      <c r="O661" s="668"/>
      <c r="P661" s="668"/>
      <c r="Q661" s="668"/>
      <c r="R661" s="668"/>
      <c r="T661" s="668"/>
      <c r="U661" s="668"/>
      <c r="AZ661" s="668"/>
      <c r="BA661" s="668"/>
      <c r="BB661" s="668"/>
      <c r="BC661" s="668"/>
      <c r="BD661" s="668"/>
      <c r="BE661" s="668"/>
      <c r="BF661" s="668"/>
      <c r="BG661" s="668"/>
      <c r="BH661" s="668"/>
      <c r="BI661" s="668"/>
      <c r="BJ661" s="668"/>
      <c r="BK661" s="668"/>
      <c r="BL661" s="668"/>
      <c r="BM661" s="668"/>
      <c r="BN661" s="668"/>
      <c r="BO661" s="668"/>
      <c r="BP661" s="668"/>
      <c r="BQ661" s="668"/>
    </row>
    <row r="662" spans="1:69">
      <c r="A662" s="668"/>
      <c r="B662" s="668"/>
      <c r="C662" s="668"/>
      <c r="D662" s="668"/>
      <c r="E662" s="668"/>
      <c r="F662" s="668"/>
      <c r="G662" s="668"/>
      <c r="H662" s="668"/>
      <c r="I662" s="668"/>
      <c r="J662" s="668"/>
      <c r="K662" s="668"/>
      <c r="L662" s="668"/>
      <c r="M662" s="668"/>
      <c r="N662" s="668"/>
      <c r="O662" s="668"/>
      <c r="P662" s="668"/>
      <c r="Q662" s="668"/>
      <c r="R662" s="668"/>
      <c r="T662" s="668"/>
      <c r="U662" s="668"/>
      <c r="AZ662" s="668"/>
      <c r="BA662" s="668"/>
      <c r="BB662" s="668"/>
      <c r="BC662" s="668"/>
      <c r="BD662" s="668"/>
      <c r="BE662" s="668"/>
      <c r="BF662" s="668"/>
      <c r="BG662" s="668"/>
      <c r="BH662" s="668"/>
      <c r="BI662" s="668"/>
      <c r="BJ662" s="668"/>
      <c r="BK662" s="668"/>
      <c r="BL662" s="668"/>
      <c r="BM662" s="668"/>
      <c r="BN662" s="668"/>
      <c r="BO662" s="668"/>
      <c r="BP662" s="668"/>
      <c r="BQ662" s="668"/>
    </row>
    <row r="663" spans="1:69">
      <c r="A663" s="668"/>
      <c r="B663" s="668"/>
      <c r="C663" s="668"/>
      <c r="D663" s="668"/>
      <c r="E663" s="668"/>
      <c r="F663" s="668"/>
      <c r="G663" s="668"/>
      <c r="H663" s="668"/>
      <c r="I663" s="668"/>
      <c r="J663" s="668"/>
      <c r="K663" s="668"/>
      <c r="L663" s="668"/>
      <c r="M663" s="668"/>
      <c r="N663" s="668"/>
      <c r="O663" s="668"/>
      <c r="P663" s="668"/>
      <c r="R663" s="668"/>
      <c r="U663" s="668"/>
      <c r="BK663" s="668"/>
      <c r="BL663" s="668"/>
      <c r="BM663" s="668"/>
      <c r="BN663" s="668"/>
      <c r="BO663" s="668"/>
      <c r="BP663" s="668"/>
      <c r="BQ663" s="668"/>
    </row>
    <row r="664" spans="1:69">
      <c r="A664" s="668"/>
      <c r="B664" s="668"/>
      <c r="C664" s="668"/>
      <c r="D664" s="668"/>
      <c r="E664" s="668"/>
      <c r="F664" s="668"/>
      <c r="G664" s="668"/>
      <c r="H664" s="668"/>
      <c r="I664" s="668"/>
      <c r="J664" s="668"/>
      <c r="K664" s="668"/>
      <c r="L664" s="668"/>
      <c r="M664" s="668"/>
      <c r="N664" s="668"/>
      <c r="O664" s="668"/>
      <c r="P664" s="668"/>
      <c r="Q664" s="668"/>
      <c r="R664" s="668"/>
      <c r="T664" s="668"/>
      <c r="U664" s="668"/>
      <c r="AZ664" s="668"/>
      <c r="BA664" s="668"/>
      <c r="BB664" s="668"/>
      <c r="BC664" s="668"/>
      <c r="BD664" s="668"/>
      <c r="BE664" s="668"/>
      <c r="BF664" s="668"/>
      <c r="BG664" s="668"/>
      <c r="BH664" s="668"/>
      <c r="BI664" s="668"/>
      <c r="BJ664" s="668"/>
      <c r="BK664" s="668"/>
      <c r="BL664" s="668"/>
      <c r="BM664" s="668"/>
      <c r="BN664" s="668"/>
      <c r="BO664" s="668"/>
      <c r="BP664" s="668"/>
      <c r="BQ664" s="668"/>
    </row>
    <row r="665" spans="1:69">
      <c r="A665" s="668"/>
      <c r="B665" s="668"/>
      <c r="C665" s="668"/>
      <c r="D665" s="668"/>
      <c r="E665" s="668"/>
      <c r="F665" s="668"/>
      <c r="G665" s="668"/>
      <c r="H665" s="668"/>
      <c r="I665" s="668"/>
      <c r="J665" s="668"/>
      <c r="K665" s="668"/>
      <c r="L665" s="668"/>
      <c r="M665" s="668"/>
      <c r="N665" s="668"/>
      <c r="O665" s="668"/>
      <c r="P665" s="668"/>
      <c r="Q665" s="668"/>
      <c r="R665" s="668"/>
      <c r="S665" s="668"/>
      <c r="T665" s="668"/>
      <c r="U665" s="668"/>
      <c r="V665" s="668"/>
      <c r="AZ665" s="668"/>
      <c r="BA665" s="668"/>
      <c r="BB665" s="668"/>
      <c r="BC665" s="668"/>
      <c r="BD665" s="668"/>
      <c r="BE665" s="668"/>
      <c r="BF665" s="668"/>
      <c r="BG665" s="668"/>
      <c r="BH665" s="668"/>
      <c r="BI665" s="668"/>
      <c r="BJ665" s="668"/>
      <c r="BK665" s="668"/>
      <c r="BL665" s="668"/>
      <c r="BM665" s="668"/>
      <c r="BN665" s="668"/>
      <c r="BO665" s="668"/>
      <c r="BP665" s="668"/>
      <c r="BQ665" s="668"/>
    </row>
    <row r="666" spans="1:69">
      <c r="A666" s="668"/>
      <c r="B666" s="668"/>
      <c r="C666" s="668"/>
      <c r="D666" s="668"/>
      <c r="E666" s="668"/>
      <c r="F666" s="668"/>
      <c r="G666" s="668"/>
      <c r="H666" s="668"/>
      <c r="I666" s="668"/>
      <c r="J666" s="668"/>
      <c r="K666" s="668"/>
      <c r="L666" s="668"/>
      <c r="M666" s="668"/>
      <c r="N666" s="668"/>
      <c r="O666" s="668"/>
      <c r="P666" s="668"/>
      <c r="Q666" s="668"/>
      <c r="R666" s="668"/>
      <c r="T666" s="668"/>
      <c r="U666" s="668"/>
      <c r="AZ666" s="668"/>
      <c r="BA666" s="668"/>
      <c r="BB666" s="668"/>
      <c r="BC666" s="668"/>
      <c r="BD666" s="668"/>
      <c r="BE666" s="668"/>
      <c r="BF666" s="668"/>
      <c r="BG666" s="668"/>
      <c r="BH666" s="668"/>
      <c r="BI666" s="668"/>
      <c r="BJ666" s="668"/>
      <c r="BK666" s="668"/>
      <c r="BL666" s="668"/>
      <c r="BM666" s="668"/>
      <c r="BN666" s="668"/>
      <c r="BO666" s="668"/>
      <c r="BP666" s="668"/>
      <c r="BQ666" s="668"/>
    </row>
    <row r="667" spans="1:69">
      <c r="A667" s="668"/>
      <c r="B667" s="668"/>
      <c r="C667" s="668"/>
      <c r="D667" s="668"/>
      <c r="E667" s="668"/>
      <c r="F667" s="668"/>
      <c r="G667" s="668"/>
      <c r="H667" s="668"/>
      <c r="I667" s="668"/>
      <c r="J667" s="668"/>
      <c r="K667" s="668"/>
      <c r="L667" s="668"/>
      <c r="M667" s="668"/>
      <c r="N667" s="668"/>
      <c r="O667" s="668"/>
      <c r="P667" s="668"/>
      <c r="Q667" s="668"/>
      <c r="R667" s="668"/>
      <c r="T667" s="668"/>
      <c r="U667" s="668"/>
      <c r="AZ667" s="668"/>
      <c r="BA667" s="668"/>
      <c r="BB667" s="668"/>
      <c r="BC667" s="668"/>
      <c r="BD667" s="668"/>
      <c r="BE667" s="668"/>
      <c r="BK667" s="668"/>
      <c r="BL667" s="668"/>
      <c r="BM667" s="668"/>
      <c r="BN667" s="668"/>
      <c r="BO667" s="668"/>
      <c r="BP667" s="668"/>
      <c r="BQ667" s="668"/>
    </row>
    <row r="668" spans="1:69">
      <c r="A668" s="668"/>
      <c r="B668" s="668"/>
      <c r="C668" s="668"/>
      <c r="D668" s="668"/>
      <c r="E668" s="668"/>
      <c r="F668" s="668"/>
      <c r="G668" s="668"/>
      <c r="H668" s="668"/>
      <c r="I668" s="668"/>
      <c r="J668" s="668"/>
      <c r="K668" s="668"/>
      <c r="L668" s="668"/>
      <c r="M668" s="668"/>
      <c r="N668" s="668"/>
      <c r="O668" s="668"/>
      <c r="P668" s="668"/>
      <c r="Q668" s="668"/>
      <c r="R668" s="668"/>
      <c r="T668" s="668"/>
      <c r="U668" s="668"/>
      <c r="AZ668" s="668"/>
      <c r="BA668" s="668"/>
      <c r="BB668" s="668"/>
      <c r="BC668" s="668"/>
      <c r="BD668" s="668"/>
      <c r="BE668" s="668"/>
      <c r="BF668" s="668"/>
      <c r="BG668" s="668"/>
      <c r="BH668" s="668"/>
      <c r="BI668" s="668"/>
      <c r="BJ668" s="668"/>
      <c r="BK668" s="668"/>
      <c r="BL668" s="668"/>
      <c r="BM668" s="668"/>
      <c r="BN668" s="668"/>
      <c r="BO668" s="668"/>
      <c r="BP668" s="668"/>
      <c r="BQ668" s="668"/>
    </row>
    <row r="669" spans="1:69">
      <c r="A669" s="668"/>
      <c r="B669" s="668"/>
      <c r="C669" s="668"/>
      <c r="D669" s="668"/>
      <c r="E669" s="668"/>
      <c r="F669" s="668"/>
      <c r="G669" s="668"/>
      <c r="H669" s="668"/>
      <c r="I669" s="668"/>
      <c r="J669" s="668"/>
      <c r="K669" s="668"/>
      <c r="L669" s="668"/>
      <c r="M669" s="668"/>
      <c r="N669" s="668"/>
      <c r="O669" s="668"/>
      <c r="P669" s="668"/>
      <c r="Q669" s="668"/>
      <c r="R669" s="668"/>
      <c r="T669" s="668"/>
      <c r="U669" s="668"/>
      <c r="AZ669" s="668"/>
      <c r="BA669" s="668"/>
      <c r="BB669" s="668"/>
      <c r="BC669" s="668"/>
      <c r="BD669" s="668"/>
      <c r="BE669" s="668"/>
      <c r="BF669" s="668"/>
      <c r="BG669" s="668"/>
      <c r="BH669" s="668"/>
      <c r="BI669" s="668"/>
      <c r="BJ669" s="668"/>
      <c r="BK669" s="668"/>
      <c r="BL669" s="668"/>
      <c r="BM669" s="668"/>
      <c r="BN669" s="668"/>
      <c r="BO669" s="668"/>
      <c r="BP669" s="668"/>
      <c r="BQ669" s="668"/>
    </row>
    <row r="670" spans="1:69">
      <c r="A670" s="668"/>
      <c r="B670" s="668"/>
      <c r="C670" s="668"/>
      <c r="D670" s="668"/>
      <c r="E670" s="668"/>
      <c r="F670" s="668"/>
      <c r="G670" s="668"/>
      <c r="H670" s="668"/>
      <c r="I670" s="668"/>
      <c r="J670" s="668"/>
      <c r="K670" s="668"/>
      <c r="L670" s="668"/>
      <c r="M670" s="668"/>
      <c r="N670" s="668"/>
      <c r="O670" s="668"/>
      <c r="P670" s="668"/>
      <c r="Q670" s="668"/>
      <c r="R670" s="668"/>
      <c r="T670" s="668"/>
      <c r="U670" s="668"/>
      <c r="AZ670" s="668"/>
      <c r="BA670" s="668"/>
      <c r="BB670" s="668"/>
      <c r="BC670" s="668"/>
      <c r="BD670" s="668"/>
      <c r="BE670" s="668"/>
      <c r="BF670" s="668"/>
      <c r="BG670" s="668"/>
      <c r="BH670" s="668"/>
      <c r="BI670" s="668"/>
      <c r="BJ670" s="668"/>
      <c r="BK670" s="668"/>
      <c r="BL670" s="668"/>
      <c r="BM670" s="668"/>
      <c r="BN670" s="668"/>
      <c r="BO670" s="668"/>
      <c r="BP670" s="668"/>
      <c r="BQ670" s="668"/>
    </row>
    <row r="671" spans="1:69">
      <c r="A671" s="668"/>
      <c r="B671" s="668"/>
      <c r="C671" s="668"/>
      <c r="D671" s="668"/>
      <c r="E671" s="668"/>
      <c r="F671" s="668"/>
      <c r="G671" s="668"/>
      <c r="H671" s="668"/>
      <c r="I671" s="668"/>
      <c r="J671" s="668"/>
      <c r="K671" s="668"/>
      <c r="L671" s="668"/>
      <c r="M671" s="668"/>
      <c r="N671" s="668"/>
      <c r="O671" s="668"/>
      <c r="P671" s="668"/>
      <c r="Q671" s="668"/>
      <c r="R671" s="668"/>
      <c r="T671" s="668"/>
      <c r="U671" s="668"/>
      <c r="AZ671" s="668"/>
      <c r="BA671" s="668"/>
      <c r="BB671" s="668"/>
      <c r="BC671" s="668"/>
      <c r="BD671" s="668"/>
      <c r="BE671" s="668"/>
      <c r="BF671" s="668"/>
      <c r="BG671" s="668"/>
      <c r="BH671" s="668"/>
      <c r="BI671" s="668"/>
      <c r="BJ671" s="668"/>
      <c r="BK671" s="668"/>
      <c r="BL671" s="668"/>
      <c r="BM671" s="668"/>
      <c r="BN671" s="668"/>
      <c r="BO671" s="668"/>
      <c r="BP671" s="668"/>
      <c r="BQ671" s="668"/>
    </row>
    <row r="672" spans="1:69">
      <c r="A672" s="668"/>
      <c r="B672" s="668"/>
      <c r="C672" s="668"/>
      <c r="D672" s="668"/>
      <c r="E672" s="668"/>
      <c r="F672" s="668"/>
      <c r="G672" s="668"/>
      <c r="H672" s="668"/>
      <c r="I672" s="668"/>
      <c r="J672" s="668"/>
      <c r="K672" s="668"/>
      <c r="L672" s="668"/>
      <c r="M672" s="668"/>
      <c r="N672" s="668"/>
      <c r="O672" s="668"/>
      <c r="P672" s="668"/>
      <c r="Q672" s="668"/>
      <c r="R672" s="668"/>
      <c r="T672" s="668"/>
      <c r="U672" s="668"/>
      <c r="AZ672" s="668"/>
      <c r="BA672" s="668"/>
      <c r="BB672" s="668"/>
      <c r="BC672" s="668"/>
      <c r="BD672" s="668"/>
      <c r="BE672" s="668"/>
      <c r="BF672" s="668"/>
      <c r="BG672" s="668"/>
      <c r="BH672" s="668"/>
      <c r="BI672" s="668"/>
      <c r="BJ672" s="668"/>
      <c r="BK672" s="668"/>
      <c r="BL672" s="668"/>
      <c r="BM672" s="668"/>
      <c r="BN672" s="668"/>
      <c r="BO672" s="668"/>
      <c r="BP672" s="668"/>
      <c r="BQ672" s="668"/>
    </row>
    <row r="673" spans="1:69">
      <c r="A673" s="668"/>
      <c r="B673" s="668"/>
      <c r="C673" s="668"/>
      <c r="D673" s="668"/>
      <c r="E673" s="668"/>
      <c r="F673" s="668"/>
      <c r="G673" s="668"/>
      <c r="H673" s="668"/>
      <c r="I673" s="668"/>
      <c r="J673" s="668"/>
      <c r="K673" s="668"/>
      <c r="L673" s="668"/>
      <c r="M673" s="668"/>
      <c r="N673" s="668"/>
      <c r="O673" s="668"/>
      <c r="P673" s="668"/>
      <c r="Q673" s="668"/>
      <c r="R673" s="668"/>
      <c r="T673" s="668"/>
      <c r="U673" s="668"/>
      <c r="AZ673" s="668"/>
      <c r="BA673" s="668"/>
      <c r="BB673" s="668"/>
      <c r="BC673" s="668"/>
      <c r="BD673" s="668"/>
      <c r="BE673" s="668"/>
      <c r="BF673" s="668"/>
      <c r="BG673" s="668"/>
      <c r="BH673" s="668"/>
      <c r="BI673" s="668"/>
      <c r="BJ673" s="668"/>
      <c r="BK673" s="668"/>
      <c r="BL673" s="668"/>
      <c r="BM673" s="668"/>
      <c r="BN673" s="668"/>
      <c r="BO673" s="668"/>
      <c r="BP673" s="668"/>
      <c r="BQ673" s="668"/>
    </row>
    <row r="674" spans="1:69">
      <c r="A674" s="668"/>
      <c r="B674" s="668"/>
      <c r="C674" s="668"/>
      <c r="D674" s="668"/>
      <c r="E674" s="668"/>
      <c r="F674" s="668"/>
      <c r="G674" s="668"/>
      <c r="H674" s="668"/>
      <c r="I674" s="668"/>
      <c r="J674" s="668"/>
      <c r="K674" s="668"/>
      <c r="L674" s="668"/>
      <c r="M674" s="668"/>
      <c r="N674" s="668"/>
      <c r="O674" s="668"/>
      <c r="P674" s="668"/>
      <c r="Q674" s="668"/>
      <c r="R674" s="668"/>
      <c r="T674" s="668"/>
      <c r="U674" s="668"/>
      <c r="AZ674" s="668"/>
      <c r="BA674" s="668"/>
      <c r="BB674" s="668"/>
      <c r="BC674" s="668"/>
      <c r="BD674" s="668"/>
      <c r="BE674" s="668"/>
      <c r="BF674" s="668"/>
      <c r="BG674" s="668"/>
      <c r="BH674" s="668"/>
      <c r="BI674" s="668"/>
      <c r="BJ674" s="668"/>
      <c r="BK674" s="668"/>
      <c r="BL674" s="668"/>
      <c r="BM674" s="668"/>
      <c r="BN674" s="668"/>
      <c r="BO674" s="668"/>
      <c r="BP674" s="668"/>
      <c r="BQ674" s="668"/>
    </row>
    <row r="675" spans="1:69">
      <c r="A675" s="668"/>
      <c r="B675" s="668"/>
      <c r="C675" s="668"/>
      <c r="D675" s="668"/>
      <c r="E675" s="668"/>
      <c r="F675" s="668"/>
      <c r="G675" s="668"/>
      <c r="H675" s="668"/>
      <c r="I675" s="668"/>
      <c r="J675" s="668"/>
      <c r="K675" s="668"/>
      <c r="L675" s="668"/>
      <c r="M675" s="668"/>
      <c r="N675" s="668"/>
      <c r="O675" s="668"/>
      <c r="P675" s="668"/>
      <c r="Q675" s="668"/>
      <c r="R675" s="668"/>
      <c r="T675" s="668"/>
      <c r="U675" s="668"/>
      <c r="AZ675" s="668"/>
      <c r="BA675" s="668"/>
      <c r="BB675" s="668"/>
      <c r="BC675" s="668"/>
      <c r="BD675" s="668"/>
      <c r="BE675" s="668"/>
      <c r="BF675" s="668"/>
      <c r="BG675" s="668"/>
      <c r="BH675" s="668"/>
      <c r="BI675" s="668"/>
      <c r="BJ675" s="668"/>
      <c r="BK675" s="668"/>
      <c r="BL675" s="668"/>
      <c r="BM675" s="668"/>
      <c r="BN675" s="668"/>
      <c r="BO675" s="668"/>
      <c r="BP675" s="668"/>
      <c r="BQ675" s="668"/>
    </row>
    <row r="676" spans="1:69">
      <c r="A676" s="668"/>
      <c r="B676" s="668"/>
      <c r="C676" s="668"/>
      <c r="D676" s="668"/>
      <c r="E676" s="668"/>
      <c r="F676" s="668"/>
      <c r="G676" s="668"/>
      <c r="H676" s="668"/>
      <c r="I676" s="668"/>
      <c r="J676" s="668"/>
      <c r="K676" s="668"/>
      <c r="L676" s="668"/>
      <c r="M676" s="668"/>
      <c r="N676" s="668"/>
      <c r="O676" s="668"/>
      <c r="P676" s="668"/>
      <c r="Q676" s="668"/>
      <c r="R676" s="668"/>
      <c r="T676" s="668"/>
      <c r="U676" s="668"/>
      <c r="AZ676" s="668"/>
      <c r="BA676" s="668"/>
      <c r="BB676" s="668"/>
      <c r="BC676" s="668"/>
      <c r="BD676" s="668"/>
      <c r="BE676" s="668"/>
      <c r="BF676" s="668"/>
      <c r="BG676" s="668"/>
      <c r="BH676" s="668"/>
      <c r="BJ676" s="668"/>
      <c r="BK676" s="668"/>
      <c r="BL676" s="668"/>
      <c r="BM676" s="668"/>
      <c r="BN676" s="668"/>
      <c r="BO676" s="668"/>
      <c r="BP676" s="668"/>
      <c r="BQ676" s="668"/>
    </row>
    <row r="677" spans="1:69">
      <c r="A677" s="668"/>
      <c r="B677" s="668"/>
      <c r="C677" s="668"/>
      <c r="D677" s="668"/>
      <c r="E677" s="668"/>
      <c r="F677" s="668"/>
      <c r="G677" s="668"/>
      <c r="H677" s="668"/>
      <c r="I677" s="668"/>
      <c r="J677" s="668"/>
      <c r="K677" s="668"/>
      <c r="L677" s="668"/>
      <c r="M677" s="668"/>
      <c r="N677" s="668"/>
      <c r="O677" s="668"/>
      <c r="P677" s="668"/>
      <c r="Q677" s="668"/>
      <c r="R677" s="668"/>
      <c r="T677" s="668"/>
      <c r="U677" s="668"/>
      <c r="AZ677" s="668"/>
      <c r="BA677" s="668"/>
      <c r="BB677" s="668"/>
      <c r="BC677" s="668"/>
      <c r="BD677" s="668"/>
      <c r="BE677" s="668"/>
      <c r="BF677" s="668"/>
      <c r="BG677" s="668"/>
      <c r="BH677" s="668"/>
      <c r="BI677" s="668"/>
      <c r="BJ677" s="668"/>
      <c r="BK677" s="668"/>
      <c r="BL677" s="668"/>
      <c r="BM677" s="668"/>
      <c r="BN677" s="668"/>
      <c r="BO677" s="668"/>
      <c r="BP677" s="668"/>
      <c r="BQ677" s="668"/>
    </row>
    <row r="678" spans="1:69">
      <c r="A678" s="668"/>
      <c r="B678" s="668"/>
      <c r="C678" s="668"/>
      <c r="D678" s="668"/>
      <c r="E678" s="668"/>
      <c r="F678" s="668"/>
      <c r="G678" s="668"/>
      <c r="H678" s="668"/>
      <c r="I678" s="668"/>
      <c r="J678" s="668"/>
      <c r="K678" s="668"/>
      <c r="L678" s="668"/>
      <c r="M678" s="668"/>
      <c r="N678" s="668"/>
      <c r="O678" s="668"/>
      <c r="P678" s="668"/>
      <c r="Q678" s="668"/>
      <c r="R678" s="668"/>
      <c r="T678" s="668"/>
      <c r="U678" s="668"/>
      <c r="AZ678" s="668"/>
      <c r="BA678" s="668"/>
      <c r="BB678" s="668"/>
      <c r="BC678" s="668"/>
      <c r="BD678" s="668"/>
      <c r="BE678" s="668"/>
      <c r="BF678" s="668"/>
      <c r="BG678" s="668"/>
      <c r="BH678" s="668"/>
      <c r="BI678" s="668"/>
      <c r="BJ678" s="668"/>
      <c r="BK678" s="668"/>
      <c r="BL678" s="668"/>
      <c r="BM678" s="668"/>
      <c r="BN678" s="668"/>
      <c r="BO678" s="668"/>
      <c r="BP678" s="668"/>
      <c r="BQ678" s="668"/>
    </row>
    <row r="679" spans="1:69">
      <c r="A679" s="668"/>
      <c r="B679" s="668"/>
      <c r="C679" s="668"/>
      <c r="D679" s="668"/>
      <c r="E679" s="668"/>
      <c r="F679" s="668"/>
      <c r="G679" s="668"/>
      <c r="H679" s="668"/>
      <c r="I679" s="668"/>
      <c r="J679" s="668"/>
      <c r="K679" s="668"/>
      <c r="L679" s="668"/>
      <c r="M679" s="668"/>
      <c r="N679" s="668"/>
      <c r="O679" s="668"/>
      <c r="P679" s="668"/>
      <c r="Q679" s="668"/>
      <c r="R679" s="668"/>
      <c r="T679" s="668"/>
      <c r="U679" s="668"/>
      <c r="W679" s="668"/>
      <c r="X679" s="668"/>
      <c r="Y679" s="668"/>
      <c r="Z679" s="678"/>
      <c r="AA679" s="668"/>
      <c r="AB679" s="668"/>
      <c r="AC679" s="668"/>
      <c r="AD679" s="678"/>
      <c r="AE679" s="668"/>
      <c r="AF679" s="668"/>
      <c r="AG679" s="668"/>
      <c r="AH679" s="678"/>
      <c r="AI679" s="668"/>
      <c r="AJ679" s="668"/>
      <c r="AK679" s="668"/>
      <c r="AL679" s="678"/>
      <c r="AM679" s="668"/>
      <c r="AN679" s="668"/>
      <c r="AO679" s="668"/>
      <c r="AP679" s="678"/>
      <c r="AQ679" s="668"/>
      <c r="AR679" s="668"/>
      <c r="AS679" s="668"/>
      <c r="AT679" s="678"/>
      <c r="AU679" s="668"/>
      <c r="AV679" s="668"/>
      <c r="AW679" s="678"/>
      <c r="AX679" s="668"/>
      <c r="AY679" s="683"/>
      <c r="AZ679" s="668"/>
      <c r="BA679" s="668"/>
      <c r="BB679" s="668"/>
      <c r="BC679" s="668"/>
      <c r="BD679" s="668"/>
      <c r="BE679" s="668"/>
      <c r="BF679" s="668"/>
      <c r="BG679" s="668"/>
      <c r="BH679" s="668"/>
      <c r="BI679" s="668"/>
      <c r="BJ679" s="668"/>
      <c r="BK679" s="668"/>
      <c r="BL679" s="668"/>
      <c r="BM679" s="668"/>
      <c r="BN679" s="668"/>
      <c r="BO679" s="668"/>
      <c r="BP679" s="668"/>
      <c r="BQ679" s="668"/>
    </row>
    <row r="680" spans="1:69">
      <c r="A680" s="668"/>
      <c r="B680" s="668"/>
      <c r="C680" s="668"/>
      <c r="D680" s="668"/>
      <c r="E680" s="668"/>
      <c r="F680" s="668"/>
      <c r="G680" s="668"/>
      <c r="H680" s="668"/>
      <c r="I680" s="668"/>
      <c r="J680" s="668"/>
      <c r="K680" s="668"/>
      <c r="L680" s="668"/>
      <c r="M680" s="668"/>
      <c r="N680" s="668"/>
      <c r="O680" s="668"/>
      <c r="P680" s="668"/>
      <c r="Q680" s="668"/>
      <c r="R680" s="668"/>
      <c r="T680" s="668"/>
      <c r="U680" s="668"/>
      <c r="AZ680" s="668"/>
      <c r="BA680" s="668"/>
      <c r="BB680" s="668"/>
      <c r="BC680" s="668"/>
      <c r="BD680" s="668"/>
      <c r="BE680" s="668"/>
      <c r="BF680" s="668"/>
      <c r="BG680" s="668"/>
      <c r="BH680" s="668"/>
      <c r="BI680" s="668"/>
      <c r="BJ680" s="668"/>
      <c r="BK680" s="668"/>
      <c r="BL680" s="668"/>
      <c r="BM680" s="668"/>
      <c r="BN680" s="668"/>
      <c r="BO680" s="668"/>
      <c r="BP680" s="668"/>
      <c r="BQ680" s="668"/>
    </row>
    <row r="681" spans="1:69">
      <c r="A681" s="668"/>
      <c r="B681" s="668"/>
      <c r="C681" s="668"/>
      <c r="D681" s="668"/>
      <c r="E681" s="668"/>
      <c r="F681" s="668"/>
      <c r="G681" s="668"/>
      <c r="H681" s="668"/>
      <c r="I681" s="668"/>
      <c r="J681" s="668"/>
      <c r="K681" s="668"/>
      <c r="L681" s="668"/>
      <c r="M681" s="668"/>
      <c r="N681" s="668"/>
      <c r="O681" s="668"/>
      <c r="P681" s="668"/>
      <c r="Q681" s="668"/>
      <c r="R681" s="668"/>
      <c r="T681" s="668"/>
      <c r="U681" s="668"/>
      <c r="AZ681" s="668"/>
      <c r="BA681" s="668"/>
      <c r="BB681" s="668"/>
      <c r="BC681" s="668"/>
      <c r="BD681" s="668"/>
      <c r="BE681" s="668"/>
      <c r="BF681" s="668"/>
      <c r="BG681" s="668"/>
      <c r="BH681" s="668"/>
      <c r="BI681" s="668"/>
      <c r="BJ681" s="668"/>
      <c r="BK681" s="668"/>
      <c r="BL681" s="668"/>
      <c r="BM681" s="668"/>
      <c r="BN681" s="668"/>
      <c r="BO681" s="668"/>
      <c r="BP681" s="668"/>
      <c r="BQ681" s="668"/>
    </row>
    <row r="682" spans="1:69">
      <c r="A682" s="668"/>
      <c r="B682" s="668"/>
      <c r="C682" s="668"/>
      <c r="D682" s="668"/>
      <c r="E682" s="668"/>
      <c r="F682" s="668"/>
      <c r="G682" s="668"/>
      <c r="H682" s="668"/>
      <c r="I682" s="668"/>
      <c r="J682" s="668"/>
      <c r="K682" s="668"/>
      <c r="L682" s="668"/>
      <c r="M682" s="668"/>
      <c r="N682" s="668"/>
      <c r="O682" s="668"/>
      <c r="P682" s="668"/>
      <c r="Q682" s="668"/>
      <c r="R682" s="668"/>
      <c r="T682" s="668"/>
      <c r="U682" s="668"/>
      <c r="AZ682" s="668"/>
      <c r="BA682" s="668"/>
      <c r="BB682" s="668"/>
      <c r="BC682" s="668"/>
      <c r="BD682" s="668"/>
      <c r="BE682" s="668"/>
      <c r="BF682" s="668"/>
      <c r="BG682" s="668"/>
      <c r="BH682" s="668"/>
      <c r="BI682" s="668"/>
      <c r="BJ682" s="668"/>
      <c r="BK682" s="668"/>
      <c r="BL682" s="668"/>
      <c r="BM682" s="668"/>
      <c r="BN682" s="668"/>
      <c r="BO682" s="668"/>
      <c r="BP682" s="668"/>
      <c r="BQ682" s="668"/>
    </row>
    <row r="683" spans="1:69">
      <c r="A683" s="668"/>
      <c r="B683" s="668"/>
      <c r="C683" s="668"/>
      <c r="D683" s="668"/>
      <c r="E683" s="668"/>
      <c r="F683" s="668"/>
      <c r="G683" s="668"/>
      <c r="H683" s="668"/>
      <c r="I683" s="668"/>
      <c r="J683" s="668"/>
      <c r="K683" s="668"/>
      <c r="L683" s="668"/>
      <c r="M683" s="668"/>
      <c r="N683" s="668"/>
      <c r="O683" s="668"/>
      <c r="P683" s="668"/>
      <c r="Q683" s="668"/>
      <c r="R683" s="668"/>
      <c r="T683" s="668"/>
      <c r="U683" s="668"/>
      <c r="AZ683" s="668"/>
      <c r="BA683" s="668"/>
      <c r="BB683" s="668"/>
      <c r="BC683" s="668"/>
      <c r="BD683" s="668"/>
      <c r="BE683" s="668"/>
      <c r="BF683" s="668"/>
      <c r="BG683" s="668"/>
      <c r="BH683" s="668"/>
      <c r="BI683" s="668"/>
      <c r="BJ683" s="668"/>
      <c r="BK683" s="668"/>
      <c r="BL683" s="668"/>
      <c r="BM683" s="668"/>
      <c r="BN683" s="668"/>
      <c r="BO683" s="668"/>
      <c r="BP683" s="668"/>
      <c r="BQ683" s="668"/>
    </row>
    <row r="684" spans="1:69">
      <c r="A684" s="668"/>
      <c r="B684" s="668"/>
      <c r="C684" s="668"/>
      <c r="D684" s="668"/>
      <c r="E684" s="668"/>
      <c r="F684" s="668"/>
      <c r="G684" s="668"/>
      <c r="H684" s="668"/>
      <c r="I684" s="668"/>
      <c r="J684" s="668"/>
      <c r="K684" s="668"/>
      <c r="L684" s="668"/>
      <c r="M684" s="668"/>
      <c r="N684" s="668"/>
      <c r="O684" s="668"/>
      <c r="P684" s="668"/>
      <c r="Q684" s="668"/>
      <c r="R684" s="668"/>
      <c r="T684" s="668"/>
      <c r="U684" s="668"/>
      <c r="AZ684" s="668"/>
      <c r="BA684" s="668"/>
      <c r="BB684" s="668"/>
      <c r="BC684" s="668"/>
      <c r="BD684" s="668"/>
      <c r="BE684" s="668"/>
      <c r="BF684" s="668"/>
      <c r="BG684" s="668"/>
      <c r="BH684" s="668"/>
      <c r="BI684" s="668"/>
      <c r="BJ684" s="668"/>
      <c r="BK684" s="668"/>
      <c r="BL684" s="668"/>
      <c r="BM684" s="668"/>
      <c r="BN684" s="668"/>
      <c r="BO684" s="668"/>
      <c r="BP684" s="668"/>
      <c r="BQ684" s="668"/>
    </row>
    <row r="685" spans="1:69">
      <c r="A685" s="668"/>
      <c r="B685" s="668"/>
      <c r="C685" s="668"/>
      <c r="D685" s="668"/>
      <c r="E685" s="668"/>
      <c r="F685" s="668"/>
      <c r="G685" s="668"/>
      <c r="H685" s="668"/>
      <c r="I685" s="668"/>
      <c r="J685" s="668"/>
      <c r="K685" s="668"/>
      <c r="L685" s="668"/>
      <c r="M685" s="668"/>
      <c r="N685" s="668"/>
      <c r="O685" s="668"/>
      <c r="P685" s="668"/>
      <c r="Q685" s="668"/>
      <c r="R685" s="668"/>
      <c r="T685" s="668"/>
      <c r="U685" s="668"/>
      <c r="AZ685" s="668"/>
      <c r="BA685" s="668"/>
      <c r="BB685" s="668"/>
      <c r="BC685" s="668"/>
      <c r="BD685" s="668"/>
      <c r="BE685" s="668"/>
      <c r="BF685" s="668"/>
      <c r="BG685" s="668"/>
      <c r="BH685" s="668"/>
      <c r="BI685" s="668"/>
      <c r="BJ685" s="668"/>
      <c r="BK685" s="668"/>
      <c r="BL685" s="668"/>
      <c r="BM685" s="668"/>
      <c r="BN685" s="668"/>
      <c r="BO685" s="668"/>
      <c r="BP685" s="668"/>
      <c r="BQ685" s="668"/>
    </row>
    <row r="686" spans="1:69">
      <c r="A686" s="668"/>
      <c r="B686" s="668"/>
      <c r="C686" s="668"/>
      <c r="D686" s="668"/>
      <c r="E686" s="668"/>
      <c r="F686" s="668"/>
      <c r="G686" s="668"/>
      <c r="H686" s="668"/>
      <c r="I686" s="668"/>
      <c r="J686" s="668"/>
      <c r="K686" s="668"/>
      <c r="L686" s="668"/>
      <c r="M686" s="668"/>
      <c r="N686" s="668"/>
      <c r="O686" s="668"/>
      <c r="P686" s="668"/>
      <c r="Q686" s="668"/>
      <c r="R686" s="668"/>
      <c r="T686" s="668"/>
      <c r="U686" s="668"/>
      <c r="AZ686" s="668"/>
      <c r="BA686" s="668"/>
      <c r="BB686" s="668"/>
      <c r="BC686" s="668"/>
      <c r="BD686" s="668"/>
      <c r="BE686" s="668"/>
      <c r="BF686" s="668"/>
      <c r="BG686" s="668"/>
      <c r="BH686" s="668"/>
      <c r="BI686" s="668"/>
      <c r="BJ686" s="668"/>
      <c r="BK686" s="668"/>
      <c r="BL686" s="668"/>
      <c r="BM686" s="668"/>
      <c r="BN686" s="668"/>
      <c r="BO686" s="668"/>
      <c r="BP686" s="668"/>
      <c r="BQ686" s="668"/>
    </row>
    <row r="687" spans="1:69">
      <c r="A687" s="668"/>
      <c r="B687" s="668"/>
      <c r="C687" s="668"/>
      <c r="D687" s="668"/>
      <c r="E687" s="668"/>
      <c r="F687" s="668"/>
      <c r="G687" s="668"/>
      <c r="H687" s="668"/>
      <c r="I687" s="668"/>
      <c r="J687" s="668"/>
      <c r="K687" s="668"/>
      <c r="L687" s="668"/>
      <c r="M687" s="668"/>
      <c r="N687" s="668"/>
      <c r="O687" s="668"/>
      <c r="P687" s="668"/>
      <c r="Q687" s="668"/>
      <c r="R687" s="668"/>
      <c r="T687" s="668"/>
      <c r="U687" s="668"/>
      <c r="AZ687" s="668"/>
      <c r="BA687" s="668"/>
      <c r="BB687" s="668"/>
      <c r="BC687" s="668"/>
      <c r="BD687" s="668"/>
      <c r="BE687" s="668"/>
      <c r="BF687" s="668"/>
      <c r="BG687" s="668"/>
      <c r="BH687" s="668"/>
      <c r="BI687" s="668"/>
      <c r="BJ687" s="668"/>
      <c r="BK687" s="668"/>
      <c r="BL687" s="668"/>
      <c r="BM687" s="668"/>
      <c r="BN687" s="668"/>
      <c r="BO687" s="668"/>
      <c r="BP687" s="668"/>
      <c r="BQ687" s="668"/>
    </row>
    <row r="688" spans="1:69">
      <c r="A688" s="668"/>
      <c r="B688" s="668"/>
      <c r="C688" s="668"/>
      <c r="D688" s="668"/>
      <c r="E688" s="668"/>
      <c r="F688" s="668"/>
      <c r="G688" s="668"/>
      <c r="H688" s="668"/>
      <c r="I688" s="668"/>
      <c r="J688" s="668"/>
      <c r="K688" s="668"/>
      <c r="L688" s="668"/>
      <c r="M688" s="668"/>
      <c r="N688" s="668"/>
      <c r="O688" s="668"/>
      <c r="P688" s="668"/>
      <c r="Q688" s="668"/>
      <c r="R688" s="668"/>
      <c r="T688" s="668"/>
      <c r="U688" s="668"/>
      <c r="AZ688" s="668"/>
      <c r="BA688" s="668"/>
      <c r="BB688" s="668"/>
      <c r="BC688" s="668"/>
      <c r="BD688" s="668"/>
      <c r="BE688" s="668"/>
      <c r="BF688" s="668"/>
      <c r="BG688" s="668"/>
      <c r="BH688" s="668"/>
      <c r="BI688" s="668"/>
      <c r="BJ688" s="668"/>
      <c r="BK688" s="668"/>
      <c r="BL688" s="668"/>
      <c r="BM688" s="668"/>
      <c r="BN688" s="668"/>
      <c r="BO688" s="668"/>
      <c r="BP688" s="668"/>
      <c r="BQ688" s="668"/>
    </row>
    <row r="689" spans="1:69">
      <c r="A689" s="668"/>
      <c r="B689" s="668"/>
      <c r="C689" s="668"/>
      <c r="D689" s="668"/>
      <c r="E689" s="668"/>
      <c r="F689" s="668"/>
      <c r="G689" s="668"/>
      <c r="H689" s="668"/>
      <c r="I689" s="668"/>
      <c r="J689" s="668"/>
      <c r="K689" s="668"/>
      <c r="L689" s="668"/>
      <c r="M689" s="668"/>
      <c r="N689" s="668"/>
      <c r="O689" s="668"/>
      <c r="P689" s="668"/>
      <c r="Q689" s="668"/>
      <c r="R689" s="668"/>
      <c r="T689" s="668"/>
      <c r="U689" s="668"/>
      <c r="W689" s="668"/>
      <c r="X689" s="668"/>
      <c r="Y689" s="668"/>
      <c r="Z689" s="678"/>
      <c r="AA689" s="668"/>
      <c r="AB689" s="668"/>
      <c r="AC689" s="668"/>
      <c r="AD689" s="678"/>
      <c r="AE689" s="668"/>
      <c r="AF689" s="668"/>
      <c r="AG689" s="668"/>
      <c r="AH689" s="678"/>
      <c r="AI689" s="668"/>
      <c r="AJ689" s="668"/>
      <c r="AK689" s="668"/>
      <c r="AL689" s="678"/>
      <c r="AM689" s="668"/>
      <c r="AN689" s="668"/>
      <c r="AO689" s="668"/>
      <c r="AP689" s="678"/>
      <c r="AQ689" s="668"/>
      <c r="AR689" s="668"/>
      <c r="AS689" s="668"/>
      <c r="AT689" s="678"/>
      <c r="AU689" s="668"/>
      <c r="AV689" s="668"/>
      <c r="AW689" s="678"/>
      <c r="AX689" s="668"/>
      <c r="AY689" s="683"/>
      <c r="AZ689" s="668"/>
      <c r="BA689" s="668"/>
      <c r="BB689" s="668"/>
      <c r="BC689" s="668"/>
      <c r="BD689" s="668"/>
      <c r="BE689" s="668"/>
      <c r="BF689" s="668"/>
      <c r="BG689" s="668"/>
      <c r="BH689" s="668"/>
      <c r="BI689" s="668"/>
      <c r="BJ689" s="668"/>
      <c r="BK689" s="668"/>
      <c r="BL689" s="668"/>
      <c r="BM689" s="668"/>
      <c r="BN689" s="668"/>
      <c r="BO689" s="668"/>
      <c r="BP689" s="668"/>
      <c r="BQ689" s="668"/>
    </row>
    <row r="690" spans="1:69">
      <c r="A690" s="668"/>
      <c r="B690" s="668"/>
      <c r="C690" s="668"/>
      <c r="D690" s="668"/>
      <c r="E690" s="668"/>
      <c r="F690" s="668"/>
      <c r="G690" s="668"/>
      <c r="H690" s="668"/>
      <c r="I690" s="668"/>
      <c r="J690" s="668"/>
      <c r="K690" s="668"/>
      <c r="L690" s="668"/>
      <c r="M690" s="668"/>
      <c r="N690" s="668"/>
      <c r="O690" s="668"/>
      <c r="P690" s="668"/>
      <c r="Q690" s="668"/>
      <c r="R690" s="668"/>
      <c r="T690" s="668"/>
      <c r="U690" s="668"/>
      <c r="AZ690" s="668"/>
      <c r="BA690" s="668"/>
      <c r="BB690" s="668"/>
      <c r="BC690" s="668"/>
      <c r="BD690" s="668"/>
      <c r="BE690" s="668"/>
      <c r="BF690" s="668"/>
      <c r="BG690" s="668"/>
      <c r="BH690" s="668"/>
      <c r="BI690" s="668"/>
      <c r="BJ690" s="668"/>
      <c r="BK690" s="668"/>
      <c r="BL690" s="668"/>
      <c r="BM690" s="668"/>
      <c r="BN690" s="668"/>
      <c r="BO690" s="668"/>
      <c r="BP690" s="668"/>
      <c r="BQ690" s="668"/>
    </row>
    <row r="691" spans="1:69">
      <c r="A691" s="668"/>
      <c r="B691" s="668"/>
      <c r="C691" s="668"/>
      <c r="D691" s="668"/>
      <c r="E691" s="668"/>
      <c r="F691" s="668"/>
      <c r="G691" s="668"/>
      <c r="H691" s="668"/>
      <c r="I691" s="668"/>
      <c r="J691" s="668"/>
      <c r="K691" s="668"/>
      <c r="L691" s="668"/>
      <c r="M691" s="668"/>
      <c r="N691" s="668"/>
      <c r="O691" s="668"/>
      <c r="P691" s="668"/>
      <c r="Q691" s="668"/>
      <c r="R691" s="668"/>
      <c r="T691" s="668"/>
      <c r="U691" s="668"/>
      <c r="AZ691" s="668"/>
      <c r="BA691" s="668"/>
      <c r="BB691" s="668"/>
      <c r="BC691" s="668"/>
      <c r="BD691" s="668"/>
      <c r="BE691" s="668"/>
      <c r="BF691" s="668"/>
      <c r="BG691" s="668"/>
      <c r="BH691" s="668"/>
      <c r="BI691" s="668"/>
      <c r="BJ691" s="668"/>
      <c r="BK691" s="668"/>
      <c r="BL691" s="668"/>
      <c r="BM691" s="668"/>
      <c r="BN691" s="668"/>
      <c r="BO691" s="668"/>
      <c r="BP691" s="668"/>
      <c r="BQ691" s="668"/>
    </row>
    <row r="692" spans="1:69">
      <c r="A692" s="668"/>
      <c r="B692" s="668"/>
      <c r="C692" s="668"/>
      <c r="D692" s="668"/>
      <c r="E692" s="668"/>
      <c r="F692" s="668"/>
      <c r="G692" s="668"/>
      <c r="H692" s="668"/>
      <c r="I692" s="668"/>
      <c r="J692" s="668"/>
      <c r="K692" s="668"/>
      <c r="L692" s="668"/>
      <c r="M692" s="668"/>
      <c r="N692" s="668"/>
      <c r="O692" s="668"/>
      <c r="P692" s="668"/>
      <c r="Q692" s="668"/>
      <c r="R692" s="668"/>
      <c r="T692" s="668"/>
      <c r="U692" s="668"/>
      <c r="AZ692" s="668"/>
      <c r="BA692" s="668"/>
      <c r="BB692" s="668"/>
      <c r="BC692" s="668"/>
      <c r="BD692" s="668"/>
      <c r="BE692" s="668"/>
      <c r="BF692" s="668"/>
      <c r="BG692" s="668"/>
      <c r="BH692" s="668"/>
      <c r="BI692" s="668"/>
      <c r="BJ692" s="668"/>
      <c r="BK692" s="668"/>
      <c r="BL692" s="668"/>
      <c r="BM692" s="668"/>
      <c r="BN692" s="668"/>
      <c r="BO692" s="668"/>
      <c r="BP692" s="668"/>
      <c r="BQ692" s="668"/>
    </row>
    <row r="693" spans="1:69">
      <c r="A693" s="668"/>
      <c r="B693" s="668"/>
      <c r="C693" s="668"/>
      <c r="D693" s="668"/>
      <c r="E693" s="668"/>
      <c r="F693" s="668"/>
      <c r="G693" s="668"/>
      <c r="H693" s="668"/>
      <c r="I693" s="668"/>
      <c r="J693" s="668"/>
      <c r="K693" s="668"/>
      <c r="L693" s="668"/>
      <c r="M693" s="668"/>
      <c r="N693" s="668"/>
      <c r="O693" s="668"/>
      <c r="P693" s="668"/>
      <c r="Q693" s="668"/>
      <c r="R693" s="668"/>
      <c r="T693" s="668"/>
      <c r="U693" s="668"/>
      <c r="W693" s="668"/>
      <c r="X693" s="668"/>
      <c r="Y693" s="668"/>
      <c r="Z693" s="678"/>
      <c r="AA693" s="668"/>
      <c r="AB693" s="668"/>
      <c r="AC693" s="668"/>
      <c r="AD693" s="678"/>
      <c r="AE693" s="668"/>
      <c r="AF693" s="668"/>
      <c r="AG693" s="668"/>
      <c r="AH693" s="678"/>
      <c r="AI693" s="668"/>
      <c r="AJ693" s="668"/>
      <c r="AK693" s="668"/>
      <c r="AL693" s="678"/>
      <c r="AM693" s="668"/>
      <c r="AN693" s="668"/>
      <c r="AO693" s="668"/>
      <c r="AP693" s="678"/>
      <c r="AQ693" s="668"/>
      <c r="AR693" s="668"/>
      <c r="AS693" s="668"/>
      <c r="AT693" s="678"/>
      <c r="AU693" s="668"/>
      <c r="AV693" s="668"/>
      <c r="AW693" s="678"/>
      <c r="AX693" s="668"/>
      <c r="AY693" s="683"/>
      <c r="AZ693" s="668"/>
      <c r="BA693" s="668"/>
      <c r="BB693" s="668"/>
      <c r="BC693" s="668"/>
      <c r="BD693" s="668"/>
      <c r="BE693" s="668"/>
      <c r="BF693" s="668"/>
      <c r="BG693" s="668"/>
      <c r="BH693" s="668"/>
      <c r="BI693" s="668"/>
      <c r="BJ693" s="668"/>
      <c r="BK693" s="668"/>
      <c r="BL693" s="668"/>
      <c r="BM693" s="668"/>
      <c r="BN693" s="668"/>
      <c r="BO693" s="668"/>
      <c r="BP693" s="668"/>
      <c r="BQ693" s="668"/>
    </row>
    <row r="694" spans="1:69">
      <c r="A694" s="668"/>
      <c r="B694" s="668"/>
      <c r="C694" s="668"/>
      <c r="D694" s="668"/>
      <c r="E694" s="668"/>
      <c r="F694" s="668"/>
      <c r="G694" s="668"/>
      <c r="H694" s="668"/>
      <c r="I694" s="668"/>
      <c r="J694" s="668"/>
      <c r="K694" s="668"/>
      <c r="L694" s="668"/>
      <c r="M694" s="668"/>
      <c r="N694" s="668"/>
      <c r="O694" s="668"/>
      <c r="P694" s="668"/>
      <c r="Q694" s="668"/>
      <c r="R694" s="668"/>
      <c r="T694" s="668"/>
      <c r="U694" s="668"/>
      <c r="AZ694" s="668"/>
      <c r="BA694" s="668"/>
      <c r="BB694" s="668"/>
      <c r="BC694" s="668"/>
      <c r="BD694" s="668"/>
      <c r="BE694" s="668"/>
      <c r="BF694" s="668"/>
      <c r="BG694" s="668"/>
      <c r="BH694" s="668"/>
      <c r="BI694" s="668"/>
      <c r="BJ694" s="668"/>
      <c r="BK694" s="668"/>
      <c r="BL694" s="668"/>
      <c r="BM694" s="668"/>
      <c r="BN694" s="668"/>
      <c r="BO694" s="668"/>
      <c r="BP694" s="668"/>
      <c r="BQ694" s="668"/>
    </row>
    <row r="695" spans="1:69">
      <c r="A695" s="668"/>
      <c r="B695" s="668"/>
      <c r="C695" s="668"/>
      <c r="D695" s="668"/>
      <c r="E695" s="668"/>
      <c r="F695" s="668"/>
      <c r="G695" s="668"/>
      <c r="H695" s="668"/>
      <c r="I695" s="668"/>
      <c r="J695" s="668"/>
      <c r="K695" s="668"/>
      <c r="L695" s="668"/>
      <c r="M695" s="668"/>
      <c r="N695" s="668"/>
      <c r="O695" s="668"/>
      <c r="P695" s="668"/>
      <c r="Q695" s="668"/>
      <c r="R695" s="668"/>
      <c r="T695" s="668"/>
      <c r="U695" s="668"/>
      <c r="AZ695" s="668"/>
      <c r="BA695" s="668"/>
      <c r="BB695" s="668"/>
      <c r="BC695" s="668"/>
      <c r="BD695" s="668"/>
      <c r="BE695" s="668"/>
      <c r="BF695" s="668"/>
      <c r="BG695" s="668"/>
      <c r="BH695" s="668"/>
      <c r="BI695" s="668"/>
      <c r="BJ695" s="668"/>
      <c r="BK695" s="668"/>
      <c r="BL695" s="668"/>
      <c r="BM695" s="668"/>
      <c r="BN695" s="668"/>
      <c r="BO695" s="668"/>
      <c r="BP695" s="668"/>
      <c r="BQ695" s="668"/>
    </row>
    <row r="696" spans="1:69">
      <c r="A696" s="668"/>
      <c r="B696" s="668"/>
      <c r="C696" s="668"/>
      <c r="D696" s="668"/>
      <c r="E696" s="668"/>
      <c r="F696" s="668"/>
      <c r="G696" s="668"/>
      <c r="H696" s="668"/>
      <c r="I696" s="668"/>
      <c r="J696" s="668"/>
      <c r="K696" s="668"/>
      <c r="L696" s="668"/>
      <c r="M696" s="668"/>
      <c r="N696" s="668"/>
      <c r="O696" s="668"/>
      <c r="P696" s="668"/>
      <c r="Q696" s="668"/>
      <c r="R696" s="668"/>
      <c r="T696" s="668"/>
      <c r="U696" s="668"/>
      <c r="AZ696" s="668"/>
      <c r="BA696" s="668"/>
      <c r="BB696" s="668"/>
      <c r="BC696" s="668"/>
      <c r="BD696" s="668"/>
      <c r="BE696" s="668"/>
      <c r="BF696" s="668"/>
      <c r="BG696" s="668"/>
      <c r="BH696" s="668"/>
      <c r="BI696" s="668"/>
      <c r="BJ696" s="668"/>
      <c r="BK696" s="668"/>
      <c r="BL696" s="668"/>
      <c r="BM696" s="668"/>
      <c r="BN696" s="668"/>
      <c r="BO696" s="668"/>
      <c r="BP696" s="668"/>
      <c r="BQ696" s="668"/>
    </row>
    <row r="697" spans="1:69">
      <c r="A697" s="668"/>
      <c r="B697" s="668"/>
      <c r="C697" s="668"/>
      <c r="D697" s="668"/>
      <c r="E697" s="668"/>
      <c r="F697" s="668"/>
      <c r="G697" s="668"/>
      <c r="H697" s="668"/>
      <c r="I697" s="668"/>
      <c r="J697" s="668"/>
      <c r="K697" s="668"/>
      <c r="L697" s="668"/>
      <c r="M697" s="668"/>
      <c r="N697" s="668"/>
      <c r="O697" s="668"/>
      <c r="P697" s="668"/>
      <c r="Q697" s="668"/>
      <c r="R697" s="668"/>
      <c r="T697" s="668"/>
      <c r="U697" s="668"/>
      <c r="AZ697" s="668"/>
      <c r="BA697" s="668"/>
      <c r="BB697" s="668"/>
      <c r="BC697" s="668"/>
      <c r="BD697" s="668"/>
      <c r="BE697" s="668"/>
      <c r="BF697" s="668"/>
      <c r="BG697" s="668"/>
      <c r="BH697" s="668"/>
      <c r="BI697" s="668"/>
      <c r="BJ697" s="668"/>
      <c r="BK697" s="668"/>
      <c r="BL697" s="668"/>
      <c r="BM697" s="668"/>
      <c r="BN697" s="668"/>
      <c r="BO697" s="668"/>
      <c r="BP697" s="668"/>
      <c r="BQ697" s="668"/>
    </row>
    <row r="698" spans="1:69">
      <c r="A698" s="668"/>
      <c r="B698" s="668"/>
      <c r="C698" s="668"/>
      <c r="D698" s="668"/>
      <c r="E698" s="668"/>
      <c r="F698" s="668"/>
      <c r="G698" s="668"/>
      <c r="H698" s="668"/>
      <c r="I698" s="668"/>
      <c r="J698" s="668"/>
      <c r="K698" s="668"/>
      <c r="L698" s="668"/>
      <c r="M698" s="668"/>
      <c r="N698" s="668"/>
      <c r="O698" s="668"/>
      <c r="P698" s="668"/>
      <c r="Q698" s="668"/>
      <c r="R698" s="668"/>
      <c r="T698" s="668"/>
      <c r="U698" s="668"/>
      <c r="AZ698" s="668"/>
      <c r="BA698" s="668"/>
      <c r="BB698" s="668"/>
      <c r="BC698" s="668"/>
      <c r="BD698" s="668"/>
      <c r="BE698" s="668"/>
      <c r="BF698" s="668"/>
      <c r="BG698" s="668"/>
      <c r="BH698" s="668"/>
      <c r="BI698" s="668"/>
      <c r="BJ698" s="668"/>
      <c r="BK698" s="668"/>
      <c r="BL698" s="668"/>
      <c r="BM698" s="668"/>
      <c r="BN698" s="668"/>
      <c r="BO698" s="668"/>
      <c r="BP698" s="668"/>
      <c r="BQ698" s="668"/>
    </row>
    <row r="699" spans="1:69">
      <c r="A699" s="668"/>
      <c r="B699" s="668"/>
      <c r="C699" s="668"/>
      <c r="D699" s="668"/>
      <c r="E699" s="668"/>
      <c r="F699" s="668"/>
      <c r="G699" s="668"/>
      <c r="H699" s="668"/>
      <c r="I699" s="668"/>
      <c r="J699" s="668"/>
      <c r="K699" s="668"/>
      <c r="L699" s="668"/>
      <c r="M699" s="668"/>
      <c r="N699" s="668"/>
      <c r="O699" s="668"/>
      <c r="P699" s="668"/>
      <c r="Q699" s="668"/>
      <c r="R699" s="668"/>
      <c r="S699" s="668"/>
      <c r="T699" s="668"/>
      <c r="U699" s="668"/>
      <c r="W699" s="668"/>
      <c r="X699" s="668"/>
      <c r="Y699" s="668"/>
      <c r="Z699" s="678"/>
      <c r="AA699" s="668"/>
      <c r="AB699" s="668"/>
      <c r="AC699" s="668"/>
      <c r="AD699" s="678"/>
      <c r="AE699" s="668"/>
      <c r="AF699" s="668"/>
      <c r="AG699" s="668"/>
      <c r="AH699" s="678"/>
      <c r="AI699" s="668"/>
      <c r="AJ699" s="668"/>
      <c r="AK699" s="668"/>
      <c r="AL699" s="678"/>
      <c r="AM699" s="668"/>
      <c r="AN699" s="668"/>
      <c r="AO699" s="668"/>
      <c r="AP699" s="678"/>
      <c r="AQ699" s="668"/>
      <c r="AR699" s="668"/>
      <c r="AS699" s="668"/>
      <c r="AT699" s="678"/>
      <c r="AU699" s="668"/>
      <c r="AV699" s="668"/>
      <c r="AW699" s="678"/>
      <c r="AX699" s="668"/>
      <c r="AY699" s="683"/>
      <c r="AZ699" s="668"/>
      <c r="BA699" s="668"/>
      <c r="BB699" s="668"/>
      <c r="BC699" s="668"/>
      <c r="BD699" s="668"/>
      <c r="BE699" s="668"/>
      <c r="BF699" s="668"/>
      <c r="BG699" s="668"/>
      <c r="BH699" s="668"/>
      <c r="BI699" s="668"/>
      <c r="BJ699" s="668"/>
      <c r="BK699" s="668"/>
      <c r="BL699" s="668"/>
      <c r="BM699" s="668"/>
      <c r="BN699" s="668"/>
      <c r="BO699" s="668"/>
      <c r="BP699" s="668"/>
      <c r="BQ699" s="668"/>
    </row>
    <row r="700" spans="1:69">
      <c r="A700" s="668"/>
      <c r="B700" s="668"/>
      <c r="C700" s="668"/>
      <c r="D700" s="668"/>
      <c r="E700" s="668"/>
      <c r="F700" s="668"/>
      <c r="G700" s="668"/>
      <c r="H700" s="668"/>
      <c r="I700" s="668"/>
      <c r="J700" s="668"/>
      <c r="K700" s="668"/>
      <c r="L700" s="668"/>
      <c r="M700" s="668"/>
      <c r="N700" s="668"/>
      <c r="O700" s="668"/>
      <c r="P700" s="668"/>
      <c r="Q700" s="668"/>
      <c r="R700" s="668"/>
      <c r="T700" s="668"/>
      <c r="U700" s="668"/>
      <c r="AZ700" s="668"/>
      <c r="BA700" s="668"/>
      <c r="BB700" s="668"/>
      <c r="BC700" s="668"/>
      <c r="BD700" s="668"/>
      <c r="BE700" s="668"/>
      <c r="BF700" s="668"/>
      <c r="BG700" s="668"/>
      <c r="BH700" s="668"/>
      <c r="BI700" s="668"/>
      <c r="BJ700" s="668"/>
      <c r="BK700" s="668"/>
      <c r="BL700" s="668"/>
      <c r="BM700" s="668"/>
      <c r="BN700" s="668"/>
      <c r="BO700" s="668"/>
      <c r="BP700" s="668"/>
      <c r="BQ700" s="668"/>
    </row>
    <row r="701" spans="1:69">
      <c r="A701" s="668"/>
      <c r="B701" s="668"/>
      <c r="C701" s="668"/>
      <c r="D701" s="668"/>
      <c r="E701" s="668"/>
      <c r="F701" s="668"/>
      <c r="G701" s="668"/>
      <c r="H701" s="668"/>
      <c r="I701" s="668"/>
      <c r="J701" s="668"/>
      <c r="K701" s="668"/>
      <c r="L701" s="668"/>
      <c r="M701" s="668"/>
      <c r="N701" s="668"/>
      <c r="O701" s="668"/>
      <c r="P701" s="668"/>
      <c r="Q701" s="668"/>
      <c r="R701" s="668"/>
      <c r="T701" s="668"/>
      <c r="U701" s="668"/>
      <c r="AZ701" s="668"/>
      <c r="BA701" s="668"/>
      <c r="BB701" s="668"/>
      <c r="BC701" s="668"/>
      <c r="BD701" s="668"/>
      <c r="BE701" s="668"/>
      <c r="BF701" s="668"/>
      <c r="BG701" s="668"/>
      <c r="BH701" s="668"/>
      <c r="BI701" s="668"/>
      <c r="BJ701" s="668"/>
      <c r="BK701" s="668"/>
      <c r="BL701" s="668"/>
      <c r="BM701" s="668"/>
      <c r="BN701" s="668"/>
      <c r="BO701" s="668"/>
      <c r="BP701" s="668"/>
      <c r="BQ701" s="668"/>
    </row>
    <row r="702" spans="1:69">
      <c r="A702" s="668"/>
      <c r="B702" s="668"/>
      <c r="C702" s="668"/>
      <c r="D702" s="668"/>
      <c r="E702" s="668"/>
      <c r="F702" s="668"/>
      <c r="G702" s="668"/>
      <c r="H702" s="668"/>
      <c r="I702" s="668"/>
      <c r="J702" s="668"/>
      <c r="K702" s="668"/>
      <c r="L702" s="668"/>
      <c r="M702" s="668"/>
      <c r="N702" s="668"/>
      <c r="O702" s="668"/>
      <c r="P702" s="668"/>
      <c r="Q702" s="668"/>
      <c r="R702" s="668"/>
      <c r="T702" s="668"/>
      <c r="U702" s="668"/>
      <c r="AZ702" s="668"/>
      <c r="BA702" s="668"/>
      <c r="BB702" s="668"/>
      <c r="BC702" s="668"/>
      <c r="BD702" s="668"/>
      <c r="BE702" s="668"/>
      <c r="BF702" s="668"/>
      <c r="BG702" s="668"/>
      <c r="BH702" s="668"/>
      <c r="BI702" s="668"/>
      <c r="BJ702" s="668"/>
      <c r="BK702" s="668"/>
      <c r="BL702" s="668"/>
      <c r="BM702" s="668"/>
      <c r="BN702" s="668"/>
      <c r="BO702" s="668"/>
      <c r="BP702" s="668"/>
      <c r="BQ702" s="668"/>
    </row>
    <row r="703" spans="1:69">
      <c r="A703" s="668"/>
      <c r="B703" s="668"/>
      <c r="C703" s="668"/>
      <c r="D703" s="668"/>
      <c r="E703" s="668"/>
      <c r="F703" s="668"/>
      <c r="G703" s="668"/>
      <c r="H703" s="668"/>
      <c r="I703" s="668"/>
      <c r="J703" s="668"/>
      <c r="K703" s="668"/>
      <c r="L703" s="668"/>
      <c r="M703" s="668"/>
      <c r="N703" s="668"/>
      <c r="O703" s="668"/>
      <c r="P703" s="668"/>
      <c r="Q703" s="668"/>
      <c r="R703" s="668"/>
      <c r="T703" s="668"/>
      <c r="U703" s="668"/>
      <c r="AZ703" s="668"/>
      <c r="BA703" s="668"/>
      <c r="BB703" s="668"/>
      <c r="BC703" s="668"/>
      <c r="BD703" s="668"/>
      <c r="BE703" s="668"/>
      <c r="BF703" s="668"/>
      <c r="BG703" s="668"/>
      <c r="BH703" s="668"/>
      <c r="BI703" s="668"/>
      <c r="BJ703" s="668"/>
      <c r="BK703" s="668"/>
      <c r="BL703" s="668"/>
      <c r="BM703" s="668"/>
      <c r="BN703" s="668"/>
      <c r="BO703" s="668"/>
      <c r="BP703" s="668"/>
      <c r="BQ703" s="668"/>
    </row>
    <row r="704" spans="1:69">
      <c r="A704" s="668"/>
      <c r="B704" s="668"/>
      <c r="C704" s="668"/>
      <c r="D704" s="668"/>
      <c r="E704" s="668"/>
      <c r="F704" s="668"/>
      <c r="G704" s="668"/>
      <c r="H704" s="668"/>
      <c r="I704" s="668"/>
      <c r="J704" s="668"/>
      <c r="K704" s="668"/>
      <c r="L704" s="668"/>
      <c r="M704" s="668"/>
      <c r="N704" s="668"/>
      <c r="O704" s="668"/>
      <c r="P704" s="668"/>
      <c r="Q704" s="668"/>
      <c r="R704" s="668"/>
      <c r="T704" s="668"/>
      <c r="U704" s="668"/>
      <c r="AZ704" s="668"/>
      <c r="BA704" s="668"/>
      <c r="BB704" s="668"/>
      <c r="BC704" s="668"/>
      <c r="BD704" s="668"/>
      <c r="BE704" s="668"/>
      <c r="BF704" s="668"/>
      <c r="BG704" s="668"/>
      <c r="BH704" s="668"/>
      <c r="BI704" s="668"/>
      <c r="BJ704" s="668"/>
      <c r="BK704" s="668"/>
      <c r="BL704" s="668"/>
      <c r="BM704" s="668"/>
      <c r="BN704" s="668"/>
      <c r="BO704" s="668"/>
      <c r="BP704" s="668"/>
      <c r="BQ704" s="668"/>
    </row>
    <row r="705" spans="1:69">
      <c r="A705" s="668"/>
      <c r="B705" s="668"/>
      <c r="C705" s="668"/>
      <c r="D705" s="668"/>
      <c r="E705" s="668"/>
      <c r="F705" s="668"/>
      <c r="G705" s="668"/>
      <c r="H705" s="668"/>
      <c r="I705" s="668"/>
      <c r="J705" s="668"/>
      <c r="K705" s="668"/>
      <c r="L705" s="668"/>
      <c r="M705" s="668"/>
      <c r="N705" s="668"/>
      <c r="O705" s="668"/>
      <c r="P705" s="668"/>
      <c r="Q705" s="668"/>
      <c r="R705" s="668"/>
      <c r="T705" s="668"/>
      <c r="U705" s="668"/>
      <c r="W705" s="668"/>
      <c r="X705" s="668"/>
      <c r="Y705" s="668"/>
      <c r="Z705" s="678"/>
      <c r="AA705" s="668"/>
      <c r="AB705" s="668"/>
      <c r="AC705" s="668"/>
      <c r="AD705" s="678"/>
      <c r="AE705" s="668"/>
      <c r="AF705" s="668"/>
      <c r="AG705" s="668"/>
      <c r="AH705" s="678"/>
      <c r="AI705" s="668"/>
      <c r="AJ705" s="668"/>
      <c r="AK705" s="668"/>
      <c r="AL705" s="678"/>
      <c r="AM705" s="668"/>
      <c r="AN705" s="668"/>
      <c r="AO705" s="668"/>
      <c r="AP705" s="678"/>
      <c r="AQ705" s="668"/>
      <c r="AR705" s="668"/>
      <c r="AS705" s="668"/>
      <c r="AT705" s="678"/>
      <c r="AU705" s="668"/>
      <c r="AV705" s="668"/>
      <c r="AW705" s="678"/>
      <c r="AX705" s="668"/>
      <c r="AY705" s="683"/>
      <c r="AZ705" s="668"/>
      <c r="BA705" s="668"/>
      <c r="BB705" s="668"/>
      <c r="BC705" s="668"/>
      <c r="BD705" s="668"/>
      <c r="BE705" s="668"/>
      <c r="BF705" s="668"/>
      <c r="BG705" s="668"/>
      <c r="BH705" s="668"/>
      <c r="BI705" s="668"/>
      <c r="BJ705" s="668"/>
      <c r="BK705" s="668"/>
      <c r="BL705" s="668"/>
      <c r="BM705" s="668"/>
      <c r="BN705" s="668"/>
      <c r="BO705" s="668"/>
      <c r="BP705" s="668"/>
      <c r="BQ705" s="668"/>
    </row>
    <row r="706" spans="1:69">
      <c r="A706" s="668"/>
      <c r="B706" s="668"/>
      <c r="C706" s="668"/>
      <c r="D706" s="668"/>
      <c r="E706" s="668"/>
      <c r="F706" s="668"/>
      <c r="G706" s="668"/>
      <c r="H706" s="668"/>
      <c r="I706" s="668"/>
      <c r="J706" s="668"/>
      <c r="K706" s="668"/>
      <c r="L706" s="668"/>
      <c r="M706" s="668"/>
      <c r="N706" s="668"/>
      <c r="O706" s="668"/>
      <c r="P706" s="668"/>
      <c r="Q706" s="668"/>
      <c r="R706" s="668"/>
      <c r="T706" s="668"/>
      <c r="U706" s="668"/>
      <c r="AZ706" s="668"/>
      <c r="BA706" s="668"/>
      <c r="BB706" s="668"/>
      <c r="BC706" s="668"/>
      <c r="BD706" s="668"/>
      <c r="BE706" s="668"/>
      <c r="BF706" s="668"/>
      <c r="BG706" s="668"/>
      <c r="BH706" s="668"/>
      <c r="BK706" s="668"/>
      <c r="BL706" s="668"/>
      <c r="BM706" s="668"/>
      <c r="BN706" s="668"/>
      <c r="BO706" s="668"/>
      <c r="BP706" s="668"/>
      <c r="BQ706" s="668"/>
    </row>
    <row r="707" spans="1:69">
      <c r="A707" s="668"/>
      <c r="B707" s="668"/>
      <c r="C707" s="668"/>
      <c r="D707" s="668"/>
      <c r="E707" s="668"/>
      <c r="F707" s="668"/>
      <c r="G707" s="668"/>
      <c r="H707" s="668"/>
      <c r="I707" s="668"/>
      <c r="J707" s="668"/>
      <c r="K707" s="668"/>
      <c r="L707" s="668"/>
      <c r="M707" s="668"/>
      <c r="N707" s="668"/>
      <c r="O707" s="668"/>
      <c r="P707" s="668"/>
      <c r="Q707" s="668"/>
      <c r="R707" s="668"/>
      <c r="T707" s="668"/>
      <c r="U707" s="668"/>
      <c r="AZ707" s="668"/>
      <c r="BA707" s="668"/>
      <c r="BB707" s="668"/>
      <c r="BC707" s="668"/>
      <c r="BD707" s="668"/>
      <c r="BE707" s="668"/>
      <c r="BF707" s="668"/>
      <c r="BG707" s="668"/>
      <c r="BH707" s="668"/>
      <c r="BI707" s="668"/>
      <c r="BJ707" s="668"/>
      <c r="BK707" s="668"/>
      <c r="BL707" s="668"/>
      <c r="BM707" s="668"/>
      <c r="BN707" s="668"/>
      <c r="BO707" s="668"/>
      <c r="BP707" s="668"/>
      <c r="BQ707" s="668"/>
    </row>
    <row r="708" spans="1:69">
      <c r="A708" s="668"/>
      <c r="B708" s="668"/>
      <c r="C708" s="668"/>
      <c r="D708" s="668"/>
      <c r="E708" s="668"/>
      <c r="F708" s="668"/>
      <c r="G708" s="668"/>
      <c r="H708" s="668"/>
      <c r="I708" s="668"/>
      <c r="J708" s="668"/>
      <c r="K708" s="668"/>
      <c r="L708" s="668"/>
      <c r="M708" s="668"/>
      <c r="N708" s="668"/>
      <c r="O708" s="668"/>
      <c r="P708" s="668"/>
      <c r="R708" s="668"/>
      <c r="U708" s="668"/>
      <c r="BK708" s="668"/>
      <c r="BL708" s="668"/>
      <c r="BM708" s="668"/>
      <c r="BN708" s="668"/>
      <c r="BO708" s="668"/>
      <c r="BP708" s="668"/>
      <c r="BQ708" s="668"/>
    </row>
    <row r="709" spans="1:69">
      <c r="A709" s="668"/>
      <c r="B709" s="668"/>
      <c r="C709" s="668"/>
      <c r="D709" s="668"/>
      <c r="E709" s="668"/>
      <c r="F709" s="668"/>
      <c r="G709" s="668"/>
      <c r="H709" s="668"/>
      <c r="I709" s="668"/>
      <c r="J709" s="668"/>
      <c r="K709" s="668"/>
      <c r="L709" s="668"/>
      <c r="M709" s="668"/>
      <c r="N709" s="668"/>
      <c r="O709" s="668"/>
      <c r="P709" s="668"/>
      <c r="Q709" s="668"/>
      <c r="R709" s="668"/>
      <c r="T709" s="668"/>
      <c r="U709" s="668"/>
      <c r="AZ709" s="668"/>
      <c r="BA709" s="668"/>
      <c r="BB709" s="668"/>
      <c r="BK709" s="668"/>
      <c r="BL709" s="668"/>
      <c r="BM709" s="668"/>
      <c r="BN709" s="668"/>
      <c r="BO709" s="668"/>
      <c r="BP709" s="668"/>
      <c r="BQ709" s="668"/>
    </row>
    <row r="710" spans="1:69">
      <c r="A710" s="668"/>
      <c r="B710" s="668"/>
      <c r="C710" s="668"/>
      <c r="D710" s="668"/>
      <c r="E710" s="668"/>
      <c r="F710" s="668"/>
      <c r="G710" s="668"/>
      <c r="H710" s="668"/>
      <c r="I710" s="668"/>
      <c r="J710" s="668"/>
      <c r="K710" s="668"/>
      <c r="L710" s="668"/>
      <c r="M710" s="668"/>
      <c r="N710" s="668"/>
      <c r="O710" s="668"/>
      <c r="P710" s="668"/>
      <c r="R710" s="668"/>
      <c r="U710" s="668"/>
      <c r="BK710" s="668"/>
      <c r="BL710" s="668"/>
      <c r="BM710" s="668"/>
      <c r="BN710" s="668"/>
      <c r="BO710" s="668"/>
      <c r="BP710" s="668"/>
      <c r="BQ710" s="668"/>
    </row>
    <row r="711" spans="1:69">
      <c r="A711" s="668"/>
      <c r="B711" s="668"/>
      <c r="C711" s="668"/>
      <c r="D711" s="668"/>
      <c r="E711" s="668"/>
      <c r="F711" s="668"/>
      <c r="G711" s="668"/>
      <c r="H711" s="668"/>
      <c r="I711" s="668"/>
      <c r="J711" s="668"/>
      <c r="K711" s="668"/>
      <c r="L711" s="668"/>
      <c r="M711" s="668"/>
      <c r="N711" s="668"/>
      <c r="O711" s="668"/>
      <c r="P711" s="668"/>
      <c r="Q711" s="668"/>
      <c r="R711" s="668"/>
      <c r="T711" s="668"/>
      <c r="U711" s="668"/>
      <c r="AZ711" s="668"/>
      <c r="BK711" s="668"/>
      <c r="BL711" s="668"/>
      <c r="BM711" s="668"/>
      <c r="BN711" s="668"/>
      <c r="BO711" s="668"/>
      <c r="BP711" s="668"/>
      <c r="BQ711" s="668"/>
    </row>
    <row r="712" spans="1:69">
      <c r="A712" s="668"/>
      <c r="B712" s="668"/>
      <c r="C712" s="668"/>
      <c r="D712" s="668"/>
      <c r="E712" s="668"/>
      <c r="F712" s="668"/>
      <c r="G712" s="668"/>
      <c r="H712" s="668"/>
      <c r="I712" s="668"/>
      <c r="J712" s="668"/>
      <c r="K712" s="668"/>
      <c r="L712" s="668"/>
      <c r="M712" s="668"/>
      <c r="N712" s="668"/>
      <c r="O712" s="668"/>
      <c r="P712" s="668"/>
      <c r="R712" s="668"/>
      <c r="U712" s="668"/>
      <c r="BK712" s="668"/>
      <c r="BL712" s="668"/>
      <c r="BM712" s="668"/>
      <c r="BN712" s="668"/>
      <c r="BO712" s="668"/>
      <c r="BP712" s="668"/>
      <c r="BQ712" s="668"/>
    </row>
    <row r="713" spans="1:69">
      <c r="A713" s="668"/>
      <c r="B713" s="668"/>
      <c r="C713" s="668"/>
      <c r="D713" s="668"/>
      <c r="E713" s="668"/>
      <c r="F713" s="668"/>
      <c r="G713" s="668"/>
      <c r="H713" s="668"/>
      <c r="I713" s="668"/>
      <c r="J713" s="668"/>
      <c r="K713" s="668"/>
      <c r="L713" s="668"/>
      <c r="M713" s="668"/>
      <c r="N713" s="668"/>
      <c r="O713" s="668"/>
      <c r="P713" s="668"/>
      <c r="Q713" s="668"/>
      <c r="R713" s="668"/>
      <c r="T713" s="668"/>
      <c r="U713" s="668"/>
      <c r="AZ713" s="668"/>
      <c r="BA713" s="668"/>
      <c r="BB713" s="668"/>
      <c r="BC713" s="668"/>
      <c r="BD713" s="668"/>
      <c r="BE713" s="668"/>
      <c r="BF713" s="668"/>
      <c r="BG713" s="668"/>
      <c r="BH713" s="668"/>
      <c r="BI713" s="668"/>
      <c r="BJ713" s="668"/>
      <c r="BK713" s="668"/>
      <c r="BL713" s="668"/>
      <c r="BM713" s="668"/>
      <c r="BN713" s="668"/>
      <c r="BO713" s="668"/>
      <c r="BP713" s="668"/>
      <c r="BQ713" s="668"/>
    </row>
    <row r="714" spans="1:69">
      <c r="A714" s="668"/>
      <c r="B714" s="668"/>
      <c r="C714" s="668"/>
      <c r="D714" s="668"/>
      <c r="E714" s="668"/>
      <c r="F714" s="668"/>
      <c r="G714" s="668"/>
      <c r="H714" s="668"/>
      <c r="I714" s="668"/>
      <c r="J714" s="668"/>
      <c r="K714" s="668"/>
      <c r="L714" s="668"/>
      <c r="M714" s="668"/>
      <c r="N714" s="668"/>
      <c r="O714" s="668"/>
      <c r="P714" s="668"/>
      <c r="R714" s="668"/>
      <c r="U714" s="668"/>
      <c r="BK714" s="668"/>
      <c r="BL714" s="668"/>
      <c r="BM714" s="668"/>
      <c r="BN714" s="668"/>
      <c r="BO714" s="668"/>
      <c r="BP714" s="668"/>
      <c r="BQ714" s="668"/>
    </row>
    <row r="715" spans="1:69">
      <c r="A715" s="668"/>
      <c r="B715" s="668"/>
      <c r="C715" s="668"/>
      <c r="D715" s="668"/>
      <c r="E715" s="668"/>
      <c r="F715" s="668"/>
      <c r="G715" s="668"/>
      <c r="H715" s="668"/>
      <c r="I715" s="668"/>
      <c r="J715" s="668"/>
      <c r="K715" s="668"/>
      <c r="L715" s="668"/>
      <c r="M715" s="668"/>
      <c r="N715" s="668"/>
      <c r="O715" s="668"/>
      <c r="P715" s="668"/>
      <c r="R715" s="668"/>
      <c r="U715" s="668"/>
      <c r="BK715" s="668"/>
      <c r="BL715" s="668"/>
      <c r="BM715" s="668"/>
      <c r="BN715" s="668"/>
      <c r="BO715" s="668"/>
      <c r="BP715" s="668"/>
      <c r="BQ715" s="668"/>
    </row>
    <row r="716" spans="1:69">
      <c r="A716" s="668"/>
      <c r="B716" s="668"/>
      <c r="C716" s="668"/>
      <c r="D716" s="668"/>
      <c r="E716" s="668"/>
      <c r="F716" s="668"/>
      <c r="G716" s="668"/>
      <c r="H716" s="668"/>
      <c r="I716" s="668"/>
      <c r="J716" s="668"/>
      <c r="K716" s="668"/>
      <c r="L716" s="668"/>
      <c r="M716" s="668"/>
      <c r="N716" s="668"/>
      <c r="O716" s="668"/>
      <c r="P716" s="668"/>
      <c r="R716" s="668"/>
      <c r="U716" s="668"/>
      <c r="BK716" s="668"/>
      <c r="BL716" s="668"/>
      <c r="BM716" s="668"/>
      <c r="BN716" s="668"/>
      <c r="BO716" s="668"/>
      <c r="BP716" s="668"/>
      <c r="BQ716" s="668"/>
    </row>
    <row r="717" spans="1:69">
      <c r="A717" s="668"/>
      <c r="B717" s="668"/>
      <c r="C717" s="668"/>
      <c r="D717" s="668"/>
      <c r="E717" s="668"/>
      <c r="F717" s="668"/>
      <c r="G717" s="668"/>
      <c r="H717" s="668"/>
      <c r="I717" s="668"/>
      <c r="J717" s="668"/>
      <c r="K717" s="668"/>
      <c r="L717" s="668"/>
      <c r="M717" s="668"/>
      <c r="N717" s="668"/>
      <c r="O717" s="668"/>
      <c r="P717" s="668"/>
      <c r="Q717" s="668"/>
      <c r="R717" s="668"/>
      <c r="T717" s="668"/>
      <c r="U717" s="668"/>
      <c r="AZ717" s="668"/>
      <c r="BA717" s="668"/>
      <c r="BB717" s="668"/>
      <c r="BC717" s="668"/>
      <c r="BD717" s="668"/>
      <c r="BE717" s="668"/>
      <c r="BF717" s="668"/>
      <c r="BG717" s="668"/>
      <c r="BH717" s="668"/>
      <c r="BI717" s="668"/>
      <c r="BJ717" s="668"/>
      <c r="BK717" s="668"/>
      <c r="BL717" s="668"/>
      <c r="BM717" s="668"/>
      <c r="BN717" s="668"/>
      <c r="BO717" s="668"/>
      <c r="BP717" s="668"/>
      <c r="BQ717" s="668"/>
    </row>
    <row r="718" spans="1:69">
      <c r="A718" s="668"/>
      <c r="B718" s="668"/>
      <c r="C718" s="668"/>
      <c r="D718" s="668"/>
      <c r="E718" s="668"/>
      <c r="F718" s="668"/>
      <c r="G718" s="668"/>
      <c r="H718" s="668"/>
      <c r="I718" s="668"/>
      <c r="J718" s="668"/>
      <c r="K718" s="668"/>
      <c r="L718" s="668"/>
      <c r="M718" s="668"/>
      <c r="N718" s="668"/>
      <c r="O718" s="668"/>
      <c r="P718" s="668"/>
      <c r="R718" s="668"/>
      <c r="U718" s="668"/>
      <c r="BK718" s="668"/>
      <c r="BL718" s="668"/>
      <c r="BM718" s="668"/>
      <c r="BN718" s="668"/>
      <c r="BO718" s="668"/>
      <c r="BP718" s="668"/>
      <c r="BQ718" s="668"/>
    </row>
    <row r="719" spans="1:69">
      <c r="A719" s="668"/>
      <c r="B719" s="668"/>
      <c r="C719" s="668"/>
      <c r="D719" s="668"/>
      <c r="E719" s="668"/>
      <c r="F719" s="668"/>
      <c r="G719" s="668"/>
      <c r="H719" s="668"/>
      <c r="I719" s="668"/>
      <c r="J719" s="668"/>
      <c r="K719" s="668"/>
      <c r="L719" s="668"/>
      <c r="M719" s="668"/>
      <c r="N719" s="668"/>
      <c r="O719" s="668"/>
      <c r="P719" s="668"/>
      <c r="Q719" s="668"/>
      <c r="R719" s="668"/>
      <c r="T719" s="668"/>
      <c r="U719" s="668"/>
      <c r="AZ719" s="668"/>
      <c r="BA719" s="668"/>
      <c r="BB719" s="668"/>
      <c r="BC719" s="668"/>
      <c r="BD719" s="668"/>
      <c r="BE719" s="668"/>
      <c r="BJ719" s="668"/>
      <c r="BK719" s="668"/>
      <c r="BL719" s="668"/>
      <c r="BM719" s="668"/>
      <c r="BN719" s="668"/>
      <c r="BO719" s="668"/>
      <c r="BP719" s="668"/>
      <c r="BQ719" s="668"/>
    </row>
    <row r="720" spans="1:69">
      <c r="A720" s="668"/>
      <c r="B720" s="668"/>
      <c r="C720" s="668"/>
      <c r="D720" s="668"/>
      <c r="E720" s="668"/>
      <c r="F720" s="668"/>
      <c r="G720" s="668"/>
      <c r="H720" s="668"/>
      <c r="I720" s="668"/>
      <c r="J720" s="668"/>
      <c r="K720" s="668"/>
      <c r="L720" s="668"/>
      <c r="M720" s="668"/>
      <c r="N720" s="668"/>
      <c r="O720" s="668"/>
      <c r="P720" s="668"/>
      <c r="Q720" s="668"/>
      <c r="R720" s="668"/>
      <c r="T720" s="668"/>
      <c r="U720" s="668"/>
      <c r="AZ720" s="668"/>
      <c r="BA720" s="668"/>
      <c r="BB720" s="668"/>
      <c r="BK720" s="668"/>
      <c r="BL720" s="668"/>
      <c r="BM720" s="668"/>
      <c r="BN720" s="668"/>
      <c r="BO720" s="668"/>
      <c r="BP720" s="668"/>
      <c r="BQ720" s="668"/>
    </row>
    <row r="721" spans="1:69">
      <c r="A721" s="668"/>
      <c r="B721" s="668"/>
      <c r="C721" s="668"/>
      <c r="D721" s="668"/>
      <c r="E721" s="668"/>
      <c r="F721" s="668"/>
      <c r="G721" s="668"/>
      <c r="H721" s="668"/>
      <c r="I721" s="668"/>
      <c r="J721" s="668"/>
      <c r="K721" s="668"/>
      <c r="L721" s="668"/>
      <c r="M721" s="668"/>
      <c r="N721" s="668"/>
      <c r="O721" s="668"/>
      <c r="P721" s="668"/>
      <c r="Q721" s="668"/>
      <c r="R721" s="668"/>
      <c r="T721" s="668"/>
      <c r="U721" s="668"/>
      <c r="AZ721" s="668"/>
      <c r="BA721" s="668"/>
      <c r="BB721" s="668"/>
      <c r="BC721" s="668"/>
      <c r="BD721" s="668"/>
      <c r="BE721" s="668"/>
      <c r="BF721" s="668"/>
      <c r="BG721" s="668"/>
      <c r="BH721" s="668"/>
      <c r="BI721" s="668"/>
      <c r="BJ721" s="668"/>
      <c r="BK721" s="668"/>
      <c r="BL721" s="668"/>
      <c r="BM721" s="668"/>
      <c r="BN721" s="668"/>
      <c r="BO721" s="668"/>
      <c r="BP721" s="668"/>
      <c r="BQ721" s="668"/>
    </row>
    <row r="722" spans="1:69">
      <c r="A722" s="668"/>
      <c r="B722" s="668"/>
      <c r="C722" s="668"/>
      <c r="D722" s="668"/>
      <c r="E722" s="668"/>
      <c r="F722" s="668"/>
      <c r="G722" s="668"/>
      <c r="H722" s="668"/>
      <c r="I722" s="668"/>
      <c r="J722" s="668"/>
      <c r="K722" s="668"/>
      <c r="L722" s="668"/>
      <c r="M722" s="668"/>
      <c r="N722" s="668"/>
      <c r="O722" s="668"/>
      <c r="P722" s="668"/>
      <c r="Q722" s="668"/>
      <c r="R722" s="668"/>
      <c r="T722" s="668"/>
      <c r="U722" s="668"/>
      <c r="AZ722" s="668"/>
      <c r="BA722" s="668"/>
      <c r="BB722" s="668"/>
      <c r="BC722" s="668"/>
      <c r="BD722" s="668"/>
      <c r="BE722" s="668"/>
      <c r="BF722" s="668"/>
      <c r="BG722" s="668"/>
      <c r="BH722" s="668"/>
      <c r="BI722" s="668"/>
      <c r="BJ722" s="668"/>
      <c r="BK722" s="668"/>
      <c r="BL722" s="668"/>
      <c r="BM722" s="668"/>
      <c r="BN722" s="668"/>
      <c r="BO722" s="668"/>
      <c r="BP722" s="668"/>
      <c r="BQ722" s="668"/>
    </row>
    <row r="723" spans="1:69">
      <c r="A723" s="668"/>
      <c r="B723" s="668"/>
      <c r="C723" s="668"/>
      <c r="D723" s="668"/>
      <c r="E723" s="668"/>
      <c r="F723" s="668"/>
      <c r="G723" s="668"/>
      <c r="H723" s="668"/>
      <c r="I723" s="668"/>
      <c r="J723" s="668"/>
      <c r="K723" s="668"/>
      <c r="L723" s="668"/>
      <c r="M723" s="668"/>
      <c r="N723" s="668"/>
      <c r="O723" s="668"/>
      <c r="P723" s="668"/>
      <c r="Q723" s="668"/>
      <c r="R723" s="668"/>
      <c r="T723" s="668"/>
      <c r="U723" s="668"/>
      <c r="AZ723" s="668"/>
      <c r="BA723" s="668"/>
      <c r="BB723" s="668"/>
      <c r="BC723" s="668"/>
      <c r="BD723" s="668"/>
      <c r="BE723" s="668"/>
      <c r="BF723" s="668"/>
      <c r="BG723" s="668"/>
      <c r="BH723" s="668"/>
      <c r="BI723" s="668"/>
      <c r="BJ723" s="668"/>
      <c r="BK723" s="668"/>
      <c r="BL723" s="668"/>
      <c r="BM723" s="668"/>
      <c r="BN723" s="668"/>
      <c r="BO723" s="668"/>
      <c r="BP723" s="668"/>
      <c r="BQ723" s="668"/>
    </row>
    <row r="724" spans="1:69">
      <c r="A724" s="668"/>
      <c r="B724" s="668"/>
      <c r="C724" s="668"/>
      <c r="D724" s="668"/>
      <c r="E724" s="668"/>
      <c r="F724" s="668"/>
      <c r="G724" s="668"/>
      <c r="H724" s="668"/>
      <c r="I724" s="668"/>
      <c r="J724" s="668"/>
      <c r="K724" s="668"/>
      <c r="L724" s="668"/>
      <c r="M724" s="668"/>
      <c r="N724" s="668"/>
      <c r="O724" s="668"/>
      <c r="P724" s="668"/>
      <c r="Q724" s="668"/>
      <c r="R724" s="668"/>
      <c r="T724" s="668"/>
      <c r="U724" s="668"/>
      <c r="AZ724" s="668"/>
      <c r="BA724" s="668"/>
      <c r="BB724" s="668"/>
      <c r="BC724" s="668"/>
      <c r="BD724" s="668"/>
      <c r="BE724" s="668"/>
      <c r="BF724" s="668"/>
      <c r="BG724" s="668"/>
      <c r="BH724" s="668"/>
      <c r="BI724" s="668"/>
      <c r="BJ724" s="668"/>
      <c r="BK724" s="668"/>
      <c r="BL724" s="668"/>
      <c r="BM724" s="668"/>
      <c r="BN724" s="668"/>
      <c r="BO724" s="668"/>
      <c r="BP724" s="668"/>
      <c r="BQ724" s="668"/>
    </row>
    <row r="725" spans="1:69">
      <c r="A725" s="668"/>
      <c r="B725" s="668"/>
      <c r="C725" s="668"/>
      <c r="D725" s="668"/>
      <c r="E725" s="668"/>
      <c r="F725" s="668"/>
      <c r="G725" s="668"/>
      <c r="H725" s="668"/>
      <c r="I725" s="668"/>
      <c r="J725" s="668"/>
      <c r="K725" s="668"/>
      <c r="L725" s="668"/>
      <c r="M725" s="668"/>
      <c r="N725" s="668"/>
      <c r="O725" s="668"/>
      <c r="P725" s="668"/>
      <c r="Q725" s="668"/>
      <c r="R725" s="668"/>
      <c r="T725" s="668"/>
      <c r="U725" s="668"/>
      <c r="AZ725" s="668"/>
      <c r="BA725" s="668"/>
      <c r="BB725" s="668"/>
      <c r="BC725" s="668"/>
      <c r="BD725" s="668"/>
      <c r="BE725" s="668"/>
      <c r="BF725" s="668"/>
      <c r="BG725" s="668"/>
      <c r="BH725" s="668"/>
      <c r="BI725" s="668"/>
      <c r="BJ725" s="668"/>
      <c r="BK725" s="668"/>
      <c r="BL725" s="668"/>
      <c r="BM725" s="668"/>
      <c r="BN725" s="668"/>
      <c r="BO725" s="668"/>
      <c r="BP725" s="668"/>
      <c r="BQ725" s="668"/>
    </row>
    <row r="726" spans="1:69">
      <c r="A726" s="668"/>
      <c r="B726" s="668"/>
      <c r="C726" s="668"/>
      <c r="D726" s="668"/>
      <c r="E726" s="668"/>
      <c r="F726" s="668"/>
      <c r="G726" s="668"/>
      <c r="H726" s="668"/>
      <c r="I726" s="668"/>
      <c r="J726" s="668"/>
      <c r="K726" s="668"/>
      <c r="L726" s="668"/>
      <c r="M726" s="668"/>
      <c r="N726" s="668"/>
      <c r="O726" s="668"/>
      <c r="P726" s="668"/>
      <c r="Q726" s="668"/>
      <c r="R726" s="668"/>
      <c r="T726" s="668"/>
      <c r="U726" s="668"/>
      <c r="AZ726" s="668"/>
      <c r="BA726" s="668"/>
      <c r="BB726" s="668"/>
      <c r="BC726" s="668"/>
      <c r="BD726" s="668"/>
      <c r="BE726" s="668"/>
      <c r="BF726" s="668"/>
      <c r="BG726" s="668"/>
      <c r="BH726" s="668"/>
      <c r="BI726" s="668"/>
      <c r="BJ726" s="668"/>
      <c r="BK726" s="668"/>
      <c r="BL726" s="668"/>
      <c r="BM726" s="668"/>
      <c r="BN726" s="668"/>
      <c r="BO726" s="668"/>
      <c r="BP726" s="668"/>
      <c r="BQ726" s="668"/>
    </row>
    <row r="727" spans="1:69">
      <c r="A727" s="668"/>
      <c r="B727" s="668"/>
      <c r="C727" s="668"/>
      <c r="D727" s="668"/>
      <c r="E727" s="668"/>
      <c r="F727" s="668"/>
      <c r="G727" s="668"/>
      <c r="H727" s="668"/>
      <c r="I727" s="668"/>
      <c r="J727" s="668"/>
      <c r="K727" s="668"/>
      <c r="L727" s="668"/>
      <c r="M727" s="668"/>
      <c r="N727" s="668"/>
      <c r="O727" s="668"/>
      <c r="P727" s="668"/>
      <c r="Q727" s="668"/>
      <c r="R727" s="668"/>
      <c r="T727" s="668"/>
      <c r="U727" s="668"/>
      <c r="AZ727" s="668"/>
      <c r="BA727" s="668"/>
      <c r="BB727" s="668"/>
      <c r="BC727" s="668"/>
      <c r="BK727" s="668"/>
      <c r="BL727" s="668"/>
      <c r="BM727" s="668"/>
      <c r="BN727" s="668"/>
      <c r="BO727" s="668"/>
      <c r="BP727" s="668"/>
      <c r="BQ727" s="668"/>
    </row>
    <row r="728" spans="1:69">
      <c r="A728" s="668"/>
      <c r="B728" s="668"/>
      <c r="C728" s="668"/>
      <c r="D728" s="668"/>
      <c r="E728" s="668"/>
      <c r="F728" s="668"/>
      <c r="G728" s="668"/>
      <c r="H728" s="668"/>
      <c r="I728" s="668"/>
      <c r="J728" s="668"/>
      <c r="K728" s="668"/>
      <c r="L728" s="668"/>
      <c r="M728" s="668"/>
      <c r="N728" s="668"/>
      <c r="O728" s="668"/>
      <c r="P728" s="668"/>
      <c r="Q728" s="668"/>
      <c r="R728" s="668"/>
      <c r="T728" s="668"/>
      <c r="U728" s="668"/>
      <c r="AZ728" s="668"/>
      <c r="BA728" s="668"/>
      <c r="BB728" s="668"/>
      <c r="BC728" s="668"/>
      <c r="BD728" s="668"/>
      <c r="BE728" s="668"/>
      <c r="BF728" s="668"/>
      <c r="BG728" s="668"/>
      <c r="BH728" s="668"/>
      <c r="BI728" s="668"/>
      <c r="BJ728" s="668"/>
      <c r="BK728" s="668"/>
      <c r="BL728" s="668"/>
      <c r="BM728" s="668"/>
      <c r="BN728" s="668"/>
      <c r="BO728" s="668"/>
      <c r="BP728" s="668"/>
      <c r="BQ728" s="668"/>
    </row>
    <row r="729" spans="1:69">
      <c r="A729" s="668"/>
      <c r="B729" s="668"/>
      <c r="C729" s="668"/>
      <c r="D729" s="668"/>
      <c r="E729" s="668"/>
      <c r="F729" s="668"/>
      <c r="G729" s="668"/>
      <c r="H729" s="668"/>
      <c r="I729" s="668"/>
      <c r="J729" s="668"/>
      <c r="K729" s="668"/>
      <c r="L729" s="668"/>
      <c r="M729" s="668"/>
      <c r="N729" s="668"/>
      <c r="O729" s="668"/>
      <c r="P729" s="668"/>
      <c r="Q729" s="668"/>
      <c r="R729" s="668"/>
      <c r="T729" s="668"/>
      <c r="U729" s="668"/>
      <c r="W729" s="668"/>
      <c r="X729" s="668"/>
      <c r="Y729" s="668"/>
      <c r="Z729" s="678"/>
      <c r="AA729" s="668"/>
      <c r="AB729" s="668"/>
      <c r="AC729" s="668"/>
      <c r="AD729" s="678"/>
      <c r="AE729" s="668"/>
      <c r="AF729" s="668"/>
      <c r="AG729" s="668"/>
      <c r="AH729" s="678"/>
      <c r="AI729" s="668"/>
      <c r="AJ729" s="668"/>
      <c r="AK729" s="668"/>
      <c r="AL729" s="678"/>
      <c r="AM729" s="668"/>
      <c r="AN729" s="668"/>
      <c r="AO729" s="668"/>
      <c r="AP729" s="678"/>
      <c r="AQ729" s="668"/>
      <c r="AR729" s="668"/>
      <c r="AS729" s="668"/>
      <c r="AT729" s="678"/>
      <c r="AU729" s="668"/>
      <c r="AV729" s="668"/>
      <c r="AW729" s="678"/>
      <c r="AX729" s="668"/>
      <c r="AY729" s="683"/>
      <c r="AZ729" s="668"/>
      <c r="BA729" s="668"/>
      <c r="BB729" s="668"/>
      <c r="BC729" s="668"/>
      <c r="BD729" s="668"/>
      <c r="BE729" s="668"/>
      <c r="BF729" s="668"/>
      <c r="BG729" s="668"/>
      <c r="BH729" s="668"/>
      <c r="BI729" s="668"/>
      <c r="BJ729" s="668"/>
      <c r="BK729" s="668"/>
      <c r="BL729" s="668"/>
      <c r="BM729" s="668"/>
      <c r="BN729" s="668"/>
      <c r="BO729" s="668"/>
      <c r="BP729" s="668"/>
      <c r="BQ729" s="668"/>
    </row>
    <row r="730" spans="1:69">
      <c r="A730" s="668"/>
      <c r="B730" s="668"/>
      <c r="C730" s="668"/>
      <c r="D730" s="668"/>
      <c r="E730" s="668"/>
      <c r="F730" s="668"/>
      <c r="G730" s="668"/>
      <c r="H730" s="668"/>
      <c r="I730" s="668"/>
      <c r="J730" s="668"/>
      <c r="K730" s="668"/>
      <c r="L730" s="668"/>
      <c r="M730" s="668"/>
      <c r="N730" s="668"/>
      <c r="O730" s="668"/>
      <c r="P730" s="668"/>
      <c r="Q730" s="668"/>
      <c r="R730" s="668"/>
      <c r="T730" s="668"/>
      <c r="U730" s="668"/>
      <c r="AZ730" s="668"/>
      <c r="BA730" s="668"/>
      <c r="BB730" s="668"/>
      <c r="BC730" s="668"/>
      <c r="BD730" s="668"/>
      <c r="BE730" s="668"/>
      <c r="BF730" s="668"/>
      <c r="BG730" s="668"/>
      <c r="BH730" s="668"/>
      <c r="BI730" s="668"/>
      <c r="BJ730" s="668"/>
      <c r="BK730" s="668"/>
      <c r="BL730" s="668"/>
      <c r="BM730" s="668"/>
      <c r="BN730" s="668"/>
      <c r="BO730" s="668"/>
      <c r="BP730" s="668"/>
      <c r="BQ730" s="668"/>
    </row>
    <row r="731" spans="1:69">
      <c r="A731" s="668"/>
      <c r="B731" s="668"/>
      <c r="C731" s="668"/>
      <c r="D731" s="668"/>
      <c r="E731" s="668"/>
      <c r="F731" s="668"/>
      <c r="G731" s="668"/>
      <c r="H731" s="668"/>
      <c r="I731" s="668"/>
      <c r="J731" s="668"/>
      <c r="K731" s="668"/>
      <c r="L731" s="668"/>
      <c r="M731" s="668"/>
      <c r="N731" s="668"/>
      <c r="O731" s="668"/>
      <c r="P731" s="668"/>
      <c r="Q731" s="668"/>
      <c r="R731" s="668"/>
      <c r="T731" s="668"/>
      <c r="U731" s="668"/>
      <c r="AZ731" s="668"/>
      <c r="BA731" s="668"/>
      <c r="BB731" s="668"/>
      <c r="BC731" s="668"/>
      <c r="BD731" s="668"/>
      <c r="BE731" s="668"/>
      <c r="BF731" s="668"/>
      <c r="BG731" s="668"/>
      <c r="BH731" s="668"/>
      <c r="BI731" s="668"/>
      <c r="BJ731" s="668"/>
      <c r="BK731" s="668"/>
      <c r="BL731" s="668"/>
      <c r="BM731" s="668"/>
      <c r="BN731" s="668"/>
      <c r="BO731" s="668"/>
      <c r="BP731" s="668"/>
      <c r="BQ731" s="668"/>
    </row>
    <row r="732" spans="1:69">
      <c r="A732" s="668"/>
      <c r="B732" s="668"/>
      <c r="C732" s="668"/>
      <c r="D732" s="668"/>
      <c r="E732" s="668"/>
      <c r="F732" s="668"/>
      <c r="G732" s="668"/>
      <c r="H732" s="668"/>
      <c r="I732" s="668"/>
      <c r="J732" s="668"/>
      <c r="K732" s="668"/>
      <c r="L732" s="668"/>
      <c r="M732" s="668"/>
      <c r="N732" s="668"/>
      <c r="O732" s="668"/>
      <c r="P732" s="668"/>
      <c r="Q732" s="668"/>
      <c r="R732" s="668"/>
      <c r="T732" s="668"/>
      <c r="U732" s="668"/>
      <c r="AZ732" s="668"/>
      <c r="BA732" s="668"/>
      <c r="BB732" s="668"/>
      <c r="BC732" s="668"/>
      <c r="BD732" s="668"/>
      <c r="BE732" s="668"/>
      <c r="BF732" s="668"/>
      <c r="BG732" s="668"/>
      <c r="BH732" s="668"/>
      <c r="BI732" s="668"/>
      <c r="BJ732" s="668"/>
      <c r="BK732" s="668"/>
      <c r="BL732" s="668"/>
      <c r="BM732" s="668"/>
      <c r="BN732" s="668"/>
      <c r="BO732" s="668"/>
      <c r="BP732" s="668"/>
      <c r="BQ732" s="668"/>
    </row>
    <row r="733" spans="1:69">
      <c r="A733" s="668"/>
      <c r="B733" s="668"/>
      <c r="C733" s="668"/>
      <c r="D733" s="668"/>
      <c r="E733" s="668"/>
      <c r="F733" s="668"/>
      <c r="G733" s="668"/>
      <c r="H733" s="668"/>
      <c r="I733" s="668"/>
      <c r="J733" s="668"/>
      <c r="K733" s="668"/>
      <c r="L733" s="668"/>
      <c r="M733" s="668"/>
      <c r="N733" s="668"/>
      <c r="O733" s="668"/>
      <c r="P733" s="668"/>
      <c r="Q733" s="668"/>
      <c r="R733" s="668"/>
      <c r="S733" s="668"/>
      <c r="T733" s="668"/>
      <c r="U733" s="668"/>
      <c r="AZ733" s="668"/>
      <c r="BA733" s="668"/>
      <c r="BB733" s="668"/>
      <c r="BC733" s="668"/>
      <c r="BD733" s="668"/>
      <c r="BE733" s="668"/>
      <c r="BF733" s="668"/>
      <c r="BG733" s="668"/>
      <c r="BH733" s="668"/>
      <c r="BI733" s="668"/>
      <c r="BJ733" s="668"/>
      <c r="BK733" s="668"/>
      <c r="BL733" s="668"/>
      <c r="BM733" s="668"/>
      <c r="BN733" s="668"/>
      <c r="BO733" s="668"/>
      <c r="BP733" s="668"/>
      <c r="BQ733" s="668"/>
    </row>
    <row r="734" spans="1:69">
      <c r="A734" s="668"/>
      <c r="B734" s="668"/>
      <c r="C734" s="668"/>
      <c r="D734" s="668"/>
      <c r="E734" s="668"/>
      <c r="F734" s="668"/>
      <c r="G734" s="668"/>
      <c r="H734" s="668"/>
      <c r="I734" s="668"/>
      <c r="J734" s="668"/>
      <c r="K734" s="668"/>
      <c r="L734" s="668"/>
      <c r="M734" s="668"/>
      <c r="N734" s="668"/>
      <c r="O734" s="668"/>
      <c r="P734" s="668"/>
      <c r="Q734" s="668"/>
      <c r="R734" s="668"/>
      <c r="T734" s="668"/>
      <c r="U734" s="668"/>
      <c r="AZ734" s="668"/>
      <c r="BK734" s="668"/>
      <c r="BL734" s="668"/>
      <c r="BM734" s="668"/>
      <c r="BN734" s="668"/>
      <c r="BO734" s="668"/>
      <c r="BP734" s="668"/>
      <c r="BQ734" s="668"/>
    </row>
    <row r="735" spans="1:69">
      <c r="A735" s="668"/>
      <c r="B735" s="668"/>
      <c r="C735" s="668"/>
      <c r="D735" s="668"/>
      <c r="E735" s="668"/>
      <c r="F735" s="668"/>
      <c r="G735" s="668"/>
      <c r="H735" s="668"/>
      <c r="I735" s="668"/>
      <c r="J735" s="668"/>
      <c r="K735" s="668"/>
      <c r="L735" s="668"/>
      <c r="M735" s="668"/>
      <c r="N735" s="668"/>
      <c r="O735" s="668"/>
      <c r="P735" s="668"/>
      <c r="Q735" s="668"/>
      <c r="R735" s="668"/>
      <c r="T735" s="668"/>
      <c r="U735" s="668"/>
      <c r="AZ735" s="668"/>
      <c r="BA735" s="668"/>
      <c r="BB735" s="668"/>
      <c r="BC735" s="668"/>
      <c r="BD735" s="668"/>
      <c r="BE735" s="668"/>
      <c r="BF735" s="668"/>
      <c r="BG735" s="668"/>
      <c r="BH735" s="668"/>
      <c r="BI735" s="668"/>
      <c r="BJ735" s="668"/>
      <c r="BK735" s="668"/>
      <c r="BL735" s="668"/>
      <c r="BM735" s="668"/>
      <c r="BN735" s="668"/>
      <c r="BO735" s="668"/>
      <c r="BP735" s="668"/>
      <c r="BQ735" s="668"/>
    </row>
    <row r="736" spans="1:69">
      <c r="A736" s="668"/>
      <c r="B736" s="668"/>
      <c r="C736" s="668"/>
      <c r="D736" s="668"/>
      <c r="E736" s="668"/>
      <c r="F736" s="668"/>
      <c r="G736" s="668"/>
      <c r="H736" s="668"/>
      <c r="I736" s="668"/>
      <c r="J736" s="668"/>
      <c r="K736" s="668"/>
      <c r="L736" s="668"/>
      <c r="M736" s="668"/>
      <c r="N736" s="668"/>
      <c r="O736" s="668"/>
      <c r="P736" s="668"/>
      <c r="R736" s="668"/>
      <c r="U736" s="668"/>
      <c r="BK736" s="668"/>
      <c r="BL736" s="668"/>
      <c r="BM736" s="668"/>
      <c r="BN736" s="668"/>
      <c r="BO736" s="668"/>
      <c r="BP736" s="668"/>
      <c r="BQ736" s="668"/>
    </row>
    <row r="737" spans="1:69">
      <c r="A737" s="668"/>
      <c r="B737" s="668"/>
      <c r="C737" s="668"/>
      <c r="D737" s="668"/>
      <c r="E737" s="668"/>
      <c r="F737" s="668"/>
      <c r="G737" s="668"/>
      <c r="H737" s="668"/>
      <c r="I737" s="668"/>
      <c r="J737" s="668"/>
      <c r="K737" s="668"/>
      <c r="L737" s="668"/>
      <c r="M737" s="668"/>
      <c r="N737" s="668"/>
      <c r="O737" s="668"/>
      <c r="P737" s="668"/>
      <c r="Q737" s="668"/>
      <c r="R737" s="668"/>
      <c r="S737" s="668"/>
      <c r="T737" s="668"/>
      <c r="U737" s="668"/>
      <c r="W737" s="668"/>
      <c r="X737" s="668"/>
      <c r="Y737" s="668"/>
      <c r="Z737" s="678"/>
      <c r="AA737" s="668"/>
      <c r="AB737" s="668"/>
      <c r="AC737" s="668"/>
      <c r="AD737" s="678"/>
      <c r="AE737" s="668"/>
      <c r="AF737" s="668"/>
      <c r="AG737" s="668"/>
      <c r="AH737" s="678"/>
      <c r="AI737" s="668"/>
      <c r="AJ737" s="668"/>
      <c r="AK737" s="668"/>
      <c r="AL737" s="678"/>
      <c r="AM737" s="668"/>
      <c r="AN737" s="668"/>
      <c r="AO737" s="668"/>
      <c r="AP737" s="678"/>
      <c r="AQ737" s="668"/>
      <c r="AR737" s="668"/>
      <c r="AS737" s="668"/>
      <c r="AT737" s="678"/>
      <c r="AU737" s="668"/>
      <c r="AV737" s="668"/>
      <c r="AW737" s="678"/>
      <c r="AX737" s="668"/>
      <c r="AY737" s="683"/>
      <c r="AZ737" s="668"/>
      <c r="BA737" s="668"/>
      <c r="BB737" s="668"/>
      <c r="BC737" s="668"/>
      <c r="BD737" s="668"/>
      <c r="BE737" s="668"/>
      <c r="BF737" s="668"/>
      <c r="BG737" s="668"/>
      <c r="BH737" s="668"/>
      <c r="BI737" s="668"/>
      <c r="BJ737" s="668"/>
      <c r="BK737" s="668"/>
      <c r="BL737" s="668"/>
      <c r="BM737" s="668"/>
      <c r="BN737" s="668"/>
      <c r="BO737" s="668"/>
      <c r="BP737" s="668"/>
      <c r="BQ737" s="668"/>
    </row>
    <row r="738" spans="1:69">
      <c r="A738" s="668"/>
      <c r="B738" s="668"/>
      <c r="C738" s="668"/>
      <c r="D738" s="668"/>
      <c r="E738" s="668"/>
      <c r="F738" s="668"/>
      <c r="G738" s="668"/>
      <c r="H738" s="668"/>
      <c r="I738" s="668"/>
      <c r="J738" s="668"/>
      <c r="K738" s="668"/>
      <c r="L738" s="668"/>
      <c r="M738" s="668"/>
      <c r="N738" s="668"/>
      <c r="O738" s="668"/>
      <c r="P738" s="668"/>
      <c r="Q738" s="668"/>
      <c r="R738" s="668"/>
      <c r="T738" s="668"/>
      <c r="U738" s="668"/>
      <c r="AZ738" s="668"/>
      <c r="BA738" s="668"/>
      <c r="BB738" s="668"/>
      <c r="BC738" s="668"/>
      <c r="BD738" s="668"/>
      <c r="BE738" s="668"/>
      <c r="BF738" s="668"/>
      <c r="BG738" s="668"/>
      <c r="BH738" s="668"/>
      <c r="BI738" s="668"/>
      <c r="BJ738" s="668"/>
      <c r="BK738" s="668"/>
      <c r="BL738" s="668"/>
      <c r="BM738" s="668"/>
      <c r="BN738" s="668"/>
      <c r="BO738" s="668"/>
      <c r="BP738" s="668"/>
      <c r="BQ738" s="668"/>
    </row>
    <row r="739" spans="1:69">
      <c r="A739" s="668"/>
      <c r="B739" s="668"/>
      <c r="C739" s="668"/>
      <c r="D739" s="668"/>
      <c r="E739" s="668"/>
      <c r="F739" s="668"/>
      <c r="G739" s="668"/>
      <c r="H739" s="668"/>
      <c r="I739" s="668"/>
      <c r="J739" s="668"/>
      <c r="K739" s="668"/>
      <c r="L739" s="668"/>
      <c r="M739" s="668"/>
      <c r="N739" s="668"/>
      <c r="O739" s="668"/>
      <c r="P739" s="668"/>
      <c r="Q739" s="668"/>
      <c r="R739" s="668"/>
      <c r="T739" s="668"/>
      <c r="U739" s="668"/>
      <c r="AZ739" s="668"/>
      <c r="BA739" s="668"/>
      <c r="BB739" s="668"/>
      <c r="BC739" s="668"/>
      <c r="BD739" s="668"/>
      <c r="BE739" s="668"/>
      <c r="BF739" s="668"/>
      <c r="BG739" s="668"/>
      <c r="BH739" s="668"/>
      <c r="BI739" s="668"/>
      <c r="BJ739" s="668"/>
      <c r="BK739" s="668"/>
      <c r="BL739" s="668"/>
      <c r="BM739" s="668"/>
      <c r="BN739" s="668"/>
      <c r="BO739" s="668"/>
      <c r="BP739" s="668"/>
      <c r="BQ739" s="668"/>
    </row>
    <row r="740" spans="1:69">
      <c r="A740" s="668"/>
      <c r="B740" s="668"/>
      <c r="C740" s="668"/>
      <c r="D740" s="668"/>
      <c r="E740" s="668"/>
      <c r="F740" s="668"/>
      <c r="G740" s="668"/>
      <c r="H740" s="668"/>
      <c r="I740" s="668"/>
      <c r="J740" s="668"/>
      <c r="K740" s="668"/>
      <c r="L740" s="668"/>
      <c r="M740" s="668"/>
      <c r="N740" s="668"/>
      <c r="O740" s="668"/>
      <c r="P740" s="668"/>
      <c r="Q740" s="668"/>
      <c r="R740" s="668"/>
      <c r="T740" s="668"/>
      <c r="U740" s="668"/>
      <c r="AZ740" s="668"/>
      <c r="BA740" s="668"/>
      <c r="BB740" s="668"/>
      <c r="BC740" s="668"/>
      <c r="BD740" s="668"/>
      <c r="BE740" s="668"/>
      <c r="BF740" s="668"/>
      <c r="BG740" s="668"/>
      <c r="BH740" s="668"/>
      <c r="BJ740" s="668"/>
      <c r="BK740" s="668"/>
      <c r="BL740" s="668"/>
      <c r="BM740" s="668"/>
      <c r="BN740" s="668"/>
      <c r="BO740" s="668"/>
      <c r="BP740" s="668"/>
      <c r="BQ740" s="668"/>
    </row>
    <row r="741" spans="1:69">
      <c r="A741" s="668"/>
      <c r="B741" s="668"/>
      <c r="C741" s="668"/>
      <c r="D741" s="668"/>
      <c r="E741" s="668"/>
      <c r="F741" s="668"/>
      <c r="G741" s="668"/>
      <c r="H741" s="668"/>
      <c r="I741" s="668"/>
      <c r="J741" s="668"/>
      <c r="K741" s="668"/>
      <c r="L741" s="668"/>
      <c r="M741" s="668"/>
      <c r="N741" s="668"/>
      <c r="O741" s="668"/>
      <c r="P741" s="668"/>
      <c r="R741" s="668"/>
      <c r="U741" s="668"/>
      <c r="BK741" s="668"/>
      <c r="BL741" s="668"/>
      <c r="BM741" s="668"/>
      <c r="BN741" s="668"/>
      <c r="BO741" s="668"/>
      <c r="BP741" s="668"/>
      <c r="BQ741" s="668"/>
    </row>
    <row r="742" spans="1:69">
      <c r="A742" s="668"/>
      <c r="B742" s="668"/>
      <c r="C742" s="668"/>
      <c r="D742" s="668"/>
      <c r="E742" s="668"/>
      <c r="F742" s="668"/>
      <c r="G742" s="668"/>
      <c r="H742" s="668"/>
      <c r="I742" s="668"/>
      <c r="J742" s="668"/>
      <c r="K742" s="668"/>
      <c r="L742" s="668"/>
      <c r="M742" s="668"/>
      <c r="N742" s="668"/>
      <c r="O742" s="668"/>
      <c r="P742" s="668"/>
      <c r="R742" s="668"/>
      <c r="U742" s="668"/>
      <c r="BK742" s="668"/>
      <c r="BL742" s="668"/>
      <c r="BM742" s="668"/>
      <c r="BN742" s="668"/>
      <c r="BO742" s="668"/>
      <c r="BP742" s="668"/>
      <c r="BQ742" s="668"/>
    </row>
    <row r="743" spans="1:69">
      <c r="A743" s="668"/>
      <c r="B743" s="668"/>
      <c r="C743" s="668"/>
      <c r="D743" s="668"/>
      <c r="E743" s="668"/>
      <c r="F743" s="668"/>
      <c r="G743" s="668"/>
      <c r="H743" s="668"/>
      <c r="I743" s="668"/>
      <c r="J743" s="668"/>
      <c r="K743" s="668"/>
      <c r="L743" s="668"/>
      <c r="M743" s="668"/>
      <c r="N743" s="668"/>
      <c r="O743" s="668"/>
      <c r="P743" s="668"/>
      <c r="Q743" s="668"/>
      <c r="R743" s="668"/>
      <c r="T743" s="668"/>
      <c r="U743" s="668"/>
      <c r="AZ743" s="668"/>
      <c r="BA743" s="668"/>
      <c r="BB743" s="668"/>
      <c r="BC743" s="668"/>
      <c r="BD743" s="668"/>
      <c r="BE743" s="668"/>
      <c r="BF743" s="668"/>
      <c r="BG743" s="668"/>
      <c r="BH743" s="668"/>
      <c r="BI743" s="668"/>
      <c r="BJ743" s="668"/>
      <c r="BK743" s="668"/>
      <c r="BL743" s="668"/>
      <c r="BM743" s="668"/>
      <c r="BN743" s="668"/>
      <c r="BO743" s="668"/>
      <c r="BP743" s="668"/>
      <c r="BQ743" s="668"/>
    </row>
    <row r="744" spans="1:69">
      <c r="A744" s="668"/>
      <c r="B744" s="668"/>
      <c r="C744" s="668"/>
      <c r="D744" s="668"/>
      <c r="E744" s="668"/>
      <c r="F744" s="668"/>
      <c r="G744" s="668"/>
      <c r="H744" s="668"/>
      <c r="I744" s="668"/>
      <c r="J744" s="668"/>
      <c r="K744" s="668"/>
      <c r="L744" s="668"/>
      <c r="M744" s="668"/>
      <c r="N744" s="668"/>
      <c r="O744" s="668"/>
      <c r="P744" s="668"/>
      <c r="Q744" s="668"/>
      <c r="R744" s="668"/>
      <c r="T744" s="668"/>
      <c r="U744" s="668"/>
      <c r="AZ744" s="668"/>
      <c r="BA744" s="668"/>
      <c r="BB744" s="668"/>
      <c r="BC744" s="668"/>
      <c r="BD744" s="668"/>
      <c r="BE744" s="668"/>
      <c r="BF744" s="668"/>
      <c r="BG744" s="668"/>
      <c r="BH744" s="668"/>
      <c r="BI744" s="668"/>
      <c r="BJ744" s="668"/>
      <c r="BK744" s="668"/>
      <c r="BL744" s="668"/>
      <c r="BM744" s="668"/>
      <c r="BN744" s="668"/>
      <c r="BO744" s="668"/>
      <c r="BP744" s="668"/>
      <c r="BQ744" s="668"/>
    </row>
    <row r="745" spans="1:69">
      <c r="A745" s="668"/>
      <c r="B745" s="668"/>
      <c r="C745" s="668"/>
      <c r="D745" s="668"/>
      <c r="E745" s="668"/>
      <c r="F745" s="668"/>
      <c r="G745" s="668"/>
      <c r="H745" s="668"/>
      <c r="I745" s="668"/>
      <c r="J745" s="668"/>
      <c r="K745" s="668"/>
      <c r="L745" s="668"/>
      <c r="M745" s="668"/>
      <c r="N745" s="668"/>
      <c r="O745" s="668"/>
      <c r="P745" s="668"/>
      <c r="Q745" s="668"/>
      <c r="R745" s="668"/>
      <c r="T745" s="668"/>
      <c r="U745" s="668"/>
      <c r="AZ745" s="668"/>
      <c r="BA745" s="668"/>
      <c r="BB745" s="668"/>
      <c r="BC745" s="668"/>
      <c r="BD745" s="668"/>
      <c r="BE745" s="668"/>
      <c r="BF745" s="668"/>
      <c r="BG745" s="668"/>
      <c r="BH745" s="668"/>
      <c r="BI745" s="668"/>
      <c r="BJ745" s="668"/>
      <c r="BK745" s="668"/>
      <c r="BL745" s="668"/>
      <c r="BM745" s="668"/>
      <c r="BN745" s="668"/>
      <c r="BO745" s="668"/>
      <c r="BP745" s="668"/>
      <c r="BQ745" s="668"/>
    </row>
    <row r="746" spans="1:69">
      <c r="A746" s="668"/>
      <c r="B746" s="668"/>
      <c r="C746" s="668"/>
      <c r="D746" s="668"/>
      <c r="E746" s="668"/>
      <c r="F746" s="668"/>
      <c r="G746" s="668"/>
      <c r="H746" s="668"/>
      <c r="I746" s="668"/>
      <c r="J746" s="668"/>
      <c r="K746" s="668"/>
      <c r="L746" s="668"/>
      <c r="M746" s="668"/>
      <c r="N746" s="668"/>
      <c r="O746" s="668"/>
      <c r="P746" s="668"/>
      <c r="Q746" s="668"/>
      <c r="R746" s="668"/>
      <c r="T746" s="668"/>
      <c r="U746" s="668"/>
      <c r="AZ746" s="668"/>
      <c r="BA746" s="668"/>
      <c r="BB746" s="668"/>
      <c r="BC746" s="668"/>
      <c r="BD746" s="668"/>
      <c r="BE746" s="668"/>
      <c r="BF746" s="668"/>
      <c r="BG746" s="668"/>
      <c r="BH746" s="668"/>
      <c r="BI746" s="668"/>
      <c r="BJ746" s="668"/>
      <c r="BK746" s="668"/>
      <c r="BL746" s="668"/>
      <c r="BM746" s="668"/>
      <c r="BN746" s="668"/>
      <c r="BO746" s="668"/>
      <c r="BP746" s="668"/>
      <c r="BQ746" s="668"/>
    </row>
    <row r="747" spans="1:69">
      <c r="A747" s="668"/>
      <c r="B747" s="668"/>
      <c r="C747" s="668"/>
      <c r="D747" s="668"/>
      <c r="E747" s="668"/>
      <c r="F747" s="668"/>
      <c r="G747" s="668"/>
      <c r="H747" s="668"/>
      <c r="I747" s="668"/>
      <c r="J747" s="668"/>
      <c r="K747" s="668"/>
      <c r="L747" s="668"/>
      <c r="M747" s="668"/>
      <c r="N747" s="668"/>
      <c r="O747" s="668"/>
      <c r="P747" s="668"/>
      <c r="Q747" s="668"/>
      <c r="R747" s="668"/>
      <c r="T747" s="668"/>
      <c r="U747" s="668"/>
      <c r="AZ747" s="668"/>
      <c r="BA747" s="668"/>
      <c r="BB747" s="668"/>
      <c r="BC747" s="668"/>
      <c r="BD747" s="668"/>
      <c r="BE747" s="668"/>
      <c r="BF747" s="668"/>
      <c r="BG747" s="668"/>
      <c r="BH747" s="668"/>
      <c r="BI747" s="668"/>
      <c r="BJ747" s="668"/>
      <c r="BK747" s="668"/>
      <c r="BL747" s="668"/>
      <c r="BM747" s="668"/>
      <c r="BN747" s="668"/>
      <c r="BO747" s="668"/>
      <c r="BP747" s="668"/>
      <c r="BQ747" s="668"/>
    </row>
    <row r="748" spans="1:69">
      <c r="A748" s="668"/>
      <c r="B748" s="668"/>
      <c r="C748" s="668"/>
      <c r="D748" s="668"/>
      <c r="E748" s="668"/>
      <c r="F748" s="668"/>
      <c r="G748" s="668"/>
      <c r="H748" s="668"/>
      <c r="I748" s="668"/>
      <c r="J748" s="668"/>
      <c r="K748" s="668"/>
      <c r="L748" s="668"/>
      <c r="M748" s="668"/>
      <c r="N748" s="668"/>
      <c r="O748" s="668"/>
      <c r="P748" s="668"/>
      <c r="Q748" s="668"/>
      <c r="R748" s="668"/>
      <c r="T748" s="668"/>
      <c r="U748" s="668"/>
      <c r="AZ748" s="668"/>
      <c r="BA748" s="668"/>
      <c r="BB748" s="668"/>
      <c r="BC748" s="668"/>
      <c r="BD748" s="668"/>
      <c r="BE748" s="668"/>
      <c r="BF748" s="668"/>
      <c r="BG748" s="668"/>
      <c r="BH748" s="668"/>
      <c r="BI748" s="668"/>
      <c r="BJ748" s="668"/>
      <c r="BK748" s="668"/>
      <c r="BL748" s="668"/>
      <c r="BM748" s="668"/>
      <c r="BN748" s="668"/>
      <c r="BO748" s="668"/>
      <c r="BP748" s="668"/>
      <c r="BQ748" s="668"/>
    </row>
    <row r="749" spans="1:69">
      <c r="A749" s="668"/>
      <c r="B749" s="668"/>
      <c r="C749" s="668"/>
      <c r="D749" s="668"/>
      <c r="E749" s="668"/>
      <c r="F749" s="668"/>
      <c r="G749" s="668"/>
      <c r="H749" s="668"/>
      <c r="I749" s="668"/>
      <c r="J749" s="668"/>
      <c r="K749" s="668"/>
      <c r="L749" s="668"/>
      <c r="M749" s="668"/>
      <c r="N749" s="668"/>
      <c r="O749" s="668"/>
      <c r="P749" s="668"/>
      <c r="Q749" s="668"/>
      <c r="R749" s="668"/>
      <c r="S749" s="668"/>
      <c r="T749" s="668"/>
      <c r="U749" s="668"/>
      <c r="AZ749" s="668"/>
      <c r="BA749" s="668"/>
      <c r="BB749" s="668"/>
      <c r="BC749" s="668"/>
      <c r="BD749" s="668"/>
      <c r="BE749" s="668"/>
      <c r="BF749" s="668"/>
      <c r="BG749" s="668"/>
      <c r="BH749" s="668"/>
      <c r="BI749" s="668"/>
      <c r="BJ749" s="668"/>
      <c r="BK749" s="668"/>
      <c r="BL749" s="668"/>
      <c r="BM749" s="668"/>
      <c r="BN749" s="668"/>
      <c r="BO749" s="668"/>
      <c r="BP749" s="668"/>
      <c r="BQ749" s="668"/>
    </row>
    <row r="750" spans="1:69">
      <c r="A750" s="668"/>
      <c r="B750" s="668"/>
      <c r="C750" s="668"/>
      <c r="D750" s="668"/>
      <c r="E750" s="668"/>
      <c r="F750" s="668"/>
      <c r="G750" s="668"/>
      <c r="H750" s="668"/>
      <c r="I750" s="668"/>
      <c r="J750" s="668"/>
      <c r="K750" s="668"/>
      <c r="L750" s="668"/>
      <c r="M750" s="668"/>
      <c r="N750" s="668"/>
      <c r="O750" s="668"/>
      <c r="P750" s="668"/>
      <c r="Q750" s="668"/>
      <c r="R750" s="668"/>
      <c r="S750" s="668"/>
      <c r="T750" s="668"/>
      <c r="U750" s="668"/>
      <c r="AZ750" s="668"/>
      <c r="BA750" s="668"/>
      <c r="BB750" s="668"/>
      <c r="BC750" s="668"/>
      <c r="BD750" s="668"/>
      <c r="BE750" s="668"/>
      <c r="BF750" s="668"/>
      <c r="BG750" s="668"/>
      <c r="BH750" s="668"/>
      <c r="BI750" s="668"/>
      <c r="BJ750" s="668"/>
      <c r="BK750" s="668"/>
      <c r="BL750" s="668"/>
      <c r="BM750" s="668"/>
      <c r="BN750" s="668"/>
      <c r="BO750" s="668"/>
      <c r="BP750" s="668"/>
      <c r="BQ750" s="668"/>
    </row>
    <row r="751" spans="1:69">
      <c r="A751" s="668"/>
      <c r="B751" s="668"/>
      <c r="C751" s="668"/>
      <c r="D751" s="668"/>
      <c r="E751" s="668"/>
      <c r="F751" s="668"/>
      <c r="G751" s="668"/>
      <c r="H751" s="668"/>
      <c r="I751" s="668"/>
      <c r="J751" s="668"/>
      <c r="K751" s="668"/>
      <c r="L751" s="668"/>
      <c r="M751" s="668"/>
      <c r="N751" s="668"/>
      <c r="O751" s="668"/>
      <c r="P751" s="668"/>
      <c r="Q751" s="668"/>
      <c r="R751" s="668"/>
      <c r="T751" s="668"/>
      <c r="U751" s="668"/>
      <c r="AZ751" s="668"/>
      <c r="BA751" s="668"/>
      <c r="BB751" s="668"/>
      <c r="BC751" s="668"/>
      <c r="BD751" s="668"/>
      <c r="BE751" s="668"/>
      <c r="BF751" s="668"/>
      <c r="BG751" s="668"/>
      <c r="BH751" s="668"/>
      <c r="BI751" s="668"/>
      <c r="BJ751" s="668"/>
      <c r="BK751" s="668"/>
      <c r="BL751" s="668"/>
      <c r="BM751" s="668"/>
      <c r="BN751" s="668"/>
      <c r="BO751" s="668"/>
      <c r="BP751" s="668"/>
      <c r="BQ751" s="668"/>
    </row>
    <row r="752" spans="1:69">
      <c r="A752" s="668"/>
      <c r="B752" s="668"/>
      <c r="C752" s="668"/>
      <c r="D752" s="668"/>
      <c r="E752" s="668"/>
      <c r="F752" s="668"/>
      <c r="G752" s="668"/>
      <c r="H752" s="668"/>
      <c r="I752" s="668"/>
      <c r="J752" s="668"/>
      <c r="K752" s="668"/>
      <c r="L752" s="668"/>
      <c r="M752" s="668"/>
      <c r="N752" s="668"/>
      <c r="O752" s="668"/>
      <c r="P752" s="668"/>
      <c r="Q752" s="668"/>
      <c r="R752" s="668"/>
      <c r="T752" s="668"/>
      <c r="U752" s="668"/>
      <c r="AZ752" s="668"/>
      <c r="BA752" s="668"/>
      <c r="BB752" s="668"/>
      <c r="BC752" s="668"/>
      <c r="BD752" s="668"/>
      <c r="BE752" s="668"/>
      <c r="BF752" s="668"/>
      <c r="BG752" s="668"/>
      <c r="BH752" s="668"/>
      <c r="BI752" s="668"/>
      <c r="BJ752" s="668"/>
      <c r="BK752" s="668"/>
      <c r="BL752" s="668"/>
      <c r="BM752" s="668"/>
      <c r="BN752" s="668"/>
      <c r="BO752" s="668"/>
      <c r="BP752" s="668"/>
      <c r="BQ752" s="668"/>
    </row>
    <row r="753" spans="1:69">
      <c r="A753" s="668"/>
      <c r="B753" s="668"/>
      <c r="C753" s="668"/>
      <c r="D753" s="668"/>
      <c r="E753" s="668"/>
      <c r="F753" s="668"/>
      <c r="G753" s="668"/>
      <c r="H753" s="668"/>
      <c r="I753" s="668"/>
      <c r="J753" s="668"/>
      <c r="K753" s="668"/>
      <c r="L753" s="668"/>
      <c r="M753" s="668"/>
      <c r="N753" s="668"/>
      <c r="O753" s="668"/>
      <c r="P753" s="668"/>
      <c r="Q753" s="668"/>
      <c r="R753" s="668"/>
      <c r="T753" s="668"/>
      <c r="U753" s="668"/>
      <c r="AZ753" s="668"/>
      <c r="BA753" s="668"/>
      <c r="BB753" s="668"/>
      <c r="BC753" s="668"/>
      <c r="BD753" s="668"/>
      <c r="BE753" s="668"/>
      <c r="BF753" s="668"/>
      <c r="BG753" s="668"/>
      <c r="BH753" s="668"/>
      <c r="BI753" s="668"/>
      <c r="BJ753" s="668"/>
      <c r="BK753" s="668"/>
      <c r="BL753" s="668"/>
      <c r="BM753" s="668"/>
      <c r="BN753" s="668"/>
      <c r="BO753" s="668"/>
      <c r="BP753" s="668"/>
      <c r="BQ753" s="668"/>
    </row>
    <row r="754" spans="1:69">
      <c r="A754" s="668"/>
      <c r="B754" s="668"/>
      <c r="C754" s="668"/>
      <c r="D754" s="668"/>
      <c r="E754" s="668"/>
      <c r="F754" s="668"/>
      <c r="G754" s="668"/>
      <c r="H754" s="668"/>
      <c r="I754" s="668"/>
      <c r="J754" s="668"/>
      <c r="K754" s="668"/>
      <c r="L754" s="668"/>
      <c r="M754" s="668"/>
      <c r="N754" s="668"/>
      <c r="O754" s="668"/>
      <c r="P754" s="668"/>
      <c r="Q754" s="668"/>
      <c r="R754" s="668"/>
      <c r="T754" s="668"/>
      <c r="U754" s="668"/>
      <c r="AZ754" s="668"/>
      <c r="BA754" s="668"/>
      <c r="BB754" s="668"/>
      <c r="BC754" s="668"/>
      <c r="BD754" s="668"/>
      <c r="BE754" s="668"/>
      <c r="BF754" s="668"/>
      <c r="BG754" s="668"/>
      <c r="BH754" s="668"/>
      <c r="BI754" s="668"/>
      <c r="BJ754" s="668"/>
      <c r="BK754" s="668"/>
      <c r="BL754" s="668"/>
      <c r="BM754" s="668"/>
      <c r="BN754" s="668"/>
      <c r="BO754" s="668"/>
      <c r="BP754" s="668"/>
      <c r="BQ754" s="668"/>
    </row>
    <row r="755" spans="1:69">
      <c r="A755" s="668"/>
      <c r="B755" s="668"/>
      <c r="C755" s="668"/>
      <c r="D755" s="668"/>
      <c r="E755" s="668"/>
      <c r="F755" s="668"/>
      <c r="G755" s="668"/>
      <c r="H755" s="668"/>
      <c r="I755" s="668"/>
      <c r="J755" s="668"/>
      <c r="K755" s="668"/>
      <c r="L755" s="668"/>
      <c r="M755" s="668"/>
      <c r="N755" s="668"/>
      <c r="O755" s="668"/>
      <c r="P755" s="668"/>
      <c r="Q755" s="668"/>
      <c r="R755" s="668"/>
      <c r="T755" s="668"/>
      <c r="U755" s="668"/>
      <c r="AZ755" s="668"/>
      <c r="BA755" s="668"/>
      <c r="BB755" s="668"/>
      <c r="BC755" s="668"/>
      <c r="BD755" s="668"/>
      <c r="BE755" s="668"/>
      <c r="BF755" s="668"/>
      <c r="BG755" s="668"/>
      <c r="BH755" s="668"/>
      <c r="BI755" s="668"/>
      <c r="BJ755" s="668"/>
      <c r="BK755" s="668"/>
      <c r="BL755" s="668"/>
      <c r="BM755" s="668"/>
      <c r="BN755" s="668"/>
      <c r="BO755" s="668"/>
      <c r="BP755" s="668"/>
      <c r="BQ755" s="668"/>
    </row>
    <row r="756" spans="1:69">
      <c r="A756" s="668"/>
      <c r="B756" s="668"/>
      <c r="C756" s="668"/>
      <c r="D756" s="668"/>
      <c r="E756" s="668"/>
      <c r="F756" s="668"/>
      <c r="G756" s="668"/>
      <c r="H756" s="668"/>
      <c r="I756" s="668"/>
      <c r="J756" s="668"/>
      <c r="K756" s="668"/>
      <c r="L756" s="668"/>
      <c r="M756" s="668"/>
      <c r="N756" s="668"/>
      <c r="O756" s="668"/>
      <c r="P756" s="668"/>
      <c r="Q756" s="668"/>
      <c r="R756" s="668"/>
      <c r="T756" s="668"/>
      <c r="U756" s="668"/>
      <c r="AZ756" s="668"/>
      <c r="BA756" s="668"/>
      <c r="BB756" s="668"/>
      <c r="BC756" s="668"/>
      <c r="BD756" s="668"/>
      <c r="BE756" s="668"/>
      <c r="BF756" s="668"/>
      <c r="BG756" s="668"/>
      <c r="BH756" s="668"/>
      <c r="BI756" s="668"/>
      <c r="BJ756" s="668"/>
      <c r="BK756" s="668"/>
      <c r="BL756" s="668"/>
      <c r="BM756" s="668"/>
      <c r="BN756" s="668"/>
      <c r="BO756" s="668"/>
      <c r="BP756" s="668"/>
      <c r="BQ756" s="668"/>
    </row>
    <row r="757" spans="1:69">
      <c r="A757" s="668"/>
      <c r="B757" s="668"/>
      <c r="C757" s="668"/>
      <c r="D757" s="668"/>
      <c r="E757" s="668"/>
      <c r="F757" s="668"/>
      <c r="G757" s="668"/>
      <c r="H757" s="668"/>
      <c r="I757" s="668"/>
      <c r="J757" s="668"/>
      <c r="K757" s="668"/>
      <c r="L757" s="668"/>
      <c r="M757" s="668"/>
      <c r="N757" s="668"/>
      <c r="O757" s="668"/>
      <c r="P757" s="668"/>
      <c r="Q757" s="668"/>
      <c r="R757" s="668"/>
      <c r="S757" s="668"/>
      <c r="T757" s="668"/>
      <c r="U757" s="668"/>
      <c r="AZ757" s="668"/>
      <c r="BA757" s="668"/>
      <c r="BB757" s="668"/>
      <c r="BC757" s="668"/>
      <c r="BD757" s="668"/>
      <c r="BE757" s="668"/>
      <c r="BF757" s="668"/>
      <c r="BG757" s="668"/>
      <c r="BK757" s="668"/>
      <c r="BL757" s="668"/>
      <c r="BM757" s="668"/>
      <c r="BN757" s="668"/>
      <c r="BO757" s="668"/>
      <c r="BP757" s="668"/>
      <c r="BQ757" s="668"/>
    </row>
    <row r="758" spans="1:69">
      <c r="A758" s="668"/>
      <c r="B758" s="668"/>
      <c r="C758" s="668"/>
      <c r="D758" s="668"/>
      <c r="E758" s="668"/>
      <c r="F758" s="668"/>
      <c r="G758" s="668"/>
      <c r="H758" s="668"/>
      <c r="I758" s="668"/>
      <c r="J758" s="668"/>
      <c r="K758" s="668"/>
      <c r="L758" s="668"/>
      <c r="M758" s="668"/>
      <c r="N758" s="668"/>
      <c r="O758" s="668"/>
      <c r="P758" s="668"/>
      <c r="Q758" s="668"/>
      <c r="R758" s="668"/>
      <c r="T758" s="668"/>
      <c r="U758" s="668"/>
      <c r="AZ758" s="668"/>
      <c r="BA758" s="668"/>
      <c r="BB758" s="668"/>
      <c r="BC758" s="668"/>
      <c r="BD758" s="668"/>
      <c r="BE758" s="668"/>
      <c r="BF758" s="668"/>
      <c r="BG758" s="668"/>
      <c r="BH758" s="668"/>
      <c r="BI758" s="668"/>
      <c r="BJ758" s="668"/>
      <c r="BK758" s="668"/>
      <c r="BL758" s="668"/>
      <c r="BM758" s="668"/>
      <c r="BN758" s="668"/>
      <c r="BO758" s="668"/>
      <c r="BP758" s="668"/>
      <c r="BQ758" s="668"/>
    </row>
    <row r="759" spans="1:69">
      <c r="A759" s="668"/>
      <c r="B759" s="668"/>
      <c r="C759" s="668"/>
      <c r="D759" s="668"/>
      <c r="E759" s="668"/>
      <c r="F759" s="668"/>
      <c r="G759" s="668"/>
      <c r="H759" s="668"/>
      <c r="I759" s="668"/>
      <c r="J759" s="668"/>
      <c r="K759" s="668"/>
      <c r="L759" s="668"/>
      <c r="M759" s="668"/>
      <c r="N759" s="668"/>
      <c r="O759" s="668"/>
      <c r="P759" s="668"/>
      <c r="Q759" s="668"/>
      <c r="R759" s="668"/>
      <c r="T759" s="668"/>
      <c r="U759" s="668"/>
      <c r="AZ759" s="668"/>
      <c r="BA759" s="668"/>
      <c r="BB759" s="668"/>
      <c r="BC759" s="668"/>
      <c r="BD759" s="668"/>
      <c r="BE759" s="668"/>
      <c r="BF759" s="668"/>
      <c r="BG759" s="668"/>
      <c r="BH759" s="668"/>
      <c r="BI759" s="668"/>
      <c r="BJ759" s="668"/>
      <c r="BK759" s="668"/>
      <c r="BL759" s="668"/>
      <c r="BM759" s="668"/>
      <c r="BN759" s="668"/>
      <c r="BO759" s="668"/>
      <c r="BP759" s="668"/>
      <c r="BQ759" s="668"/>
    </row>
    <row r="760" spans="1:69">
      <c r="A760" s="668"/>
      <c r="B760" s="668"/>
      <c r="C760" s="668"/>
      <c r="D760" s="668"/>
      <c r="E760" s="668"/>
      <c r="F760" s="668"/>
      <c r="G760" s="668"/>
      <c r="H760" s="668"/>
      <c r="I760" s="668"/>
      <c r="J760" s="668"/>
      <c r="K760" s="668"/>
      <c r="L760" s="668"/>
      <c r="M760" s="668"/>
      <c r="N760" s="668"/>
      <c r="O760" s="668"/>
      <c r="P760" s="668"/>
      <c r="Q760" s="668"/>
      <c r="R760" s="668"/>
      <c r="T760" s="668"/>
      <c r="U760" s="668"/>
      <c r="AZ760" s="668"/>
      <c r="BA760" s="668"/>
      <c r="BB760" s="668"/>
      <c r="BC760" s="668"/>
      <c r="BD760" s="668"/>
      <c r="BE760" s="668"/>
      <c r="BF760" s="668"/>
      <c r="BG760" s="668"/>
      <c r="BH760" s="668"/>
      <c r="BI760" s="668"/>
      <c r="BJ760" s="668"/>
      <c r="BK760" s="668"/>
      <c r="BL760" s="668"/>
      <c r="BM760" s="668"/>
      <c r="BN760" s="668"/>
      <c r="BO760" s="668"/>
      <c r="BP760" s="668"/>
      <c r="BQ760" s="668"/>
    </row>
    <row r="761" spans="1:69">
      <c r="A761" s="668"/>
      <c r="B761" s="668"/>
      <c r="C761" s="668"/>
      <c r="D761" s="668"/>
      <c r="E761" s="668"/>
      <c r="F761" s="668"/>
      <c r="G761" s="668"/>
      <c r="H761" s="668"/>
      <c r="I761" s="668"/>
      <c r="J761" s="668"/>
      <c r="K761" s="668"/>
      <c r="L761" s="668"/>
      <c r="M761" s="668"/>
      <c r="N761" s="668"/>
      <c r="O761" s="668"/>
      <c r="P761" s="668"/>
      <c r="Q761" s="668"/>
      <c r="R761" s="668"/>
      <c r="T761" s="668"/>
      <c r="U761" s="668"/>
      <c r="AZ761" s="668"/>
      <c r="BA761" s="668"/>
      <c r="BB761" s="668"/>
      <c r="BC761" s="668"/>
      <c r="BD761" s="668"/>
      <c r="BE761" s="668"/>
      <c r="BF761" s="668"/>
      <c r="BG761" s="668"/>
      <c r="BH761" s="668"/>
      <c r="BI761" s="668"/>
      <c r="BJ761" s="668"/>
      <c r="BK761" s="668"/>
      <c r="BL761" s="668"/>
      <c r="BM761" s="668"/>
      <c r="BN761" s="668"/>
      <c r="BO761" s="668"/>
      <c r="BP761" s="668"/>
      <c r="BQ761" s="668"/>
    </row>
    <row r="762" spans="1:69">
      <c r="A762" s="668"/>
      <c r="B762" s="668"/>
      <c r="C762" s="668"/>
      <c r="D762" s="668"/>
      <c r="E762" s="668"/>
      <c r="F762" s="668"/>
      <c r="G762" s="668"/>
      <c r="H762" s="668"/>
      <c r="I762" s="668"/>
      <c r="J762" s="668"/>
      <c r="K762" s="668"/>
      <c r="L762" s="668"/>
      <c r="M762" s="668"/>
      <c r="N762" s="668"/>
      <c r="O762" s="668"/>
      <c r="P762" s="668"/>
      <c r="Q762" s="668"/>
      <c r="R762" s="668"/>
      <c r="S762" s="668"/>
      <c r="T762" s="668"/>
      <c r="U762" s="668"/>
      <c r="AZ762" s="668"/>
      <c r="BA762" s="668"/>
      <c r="BB762" s="668"/>
      <c r="BC762" s="668"/>
      <c r="BD762" s="668"/>
      <c r="BE762" s="668"/>
      <c r="BF762" s="668"/>
      <c r="BG762" s="668"/>
      <c r="BH762" s="668"/>
      <c r="BI762" s="668"/>
      <c r="BJ762" s="668"/>
      <c r="BK762" s="668"/>
      <c r="BL762" s="668"/>
      <c r="BM762" s="668"/>
      <c r="BN762" s="668"/>
      <c r="BO762" s="668"/>
      <c r="BP762" s="668"/>
      <c r="BQ762" s="668"/>
    </row>
    <row r="763" spans="1:69">
      <c r="A763" s="668"/>
      <c r="B763" s="668"/>
      <c r="C763" s="668"/>
      <c r="D763" s="668"/>
      <c r="E763" s="668"/>
      <c r="F763" s="668"/>
      <c r="G763" s="668"/>
      <c r="H763" s="668"/>
      <c r="I763" s="668"/>
      <c r="J763" s="668"/>
      <c r="K763" s="668"/>
      <c r="L763" s="668"/>
      <c r="M763" s="668"/>
      <c r="N763" s="668"/>
      <c r="O763" s="668"/>
      <c r="P763" s="668"/>
      <c r="Q763" s="668"/>
      <c r="R763" s="668"/>
      <c r="S763" s="668"/>
      <c r="T763" s="668"/>
      <c r="U763" s="668"/>
      <c r="W763" s="668"/>
      <c r="X763" s="668"/>
      <c r="Y763" s="668"/>
      <c r="Z763" s="678"/>
      <c r="AA763" s="668"/>
      <c r="AB763" s="668"/>
      <c r="AC763" s="668"/>
      <c r="AD763" s="678"/>
      <c r="AE763" s="668"/>
      <c r="AF763" s="668"/>
      <c r="AG763" s="668"/>
      <c r="AH763" s="678"/>
      <c r="AI763" s="668"/>
      <c r="AJ763" s="668"/>
      <c r="AK763" s="668"/>
      <c r="AL763" s="678"/>
      <c r="AM763" s="668"/>
      <c r="AN763" s="668"/>
      <c r="AO763" s="668"/>
      <c r="AP763" s="678"/>
      <c r="AQ763" s="668"/>
      <c r="AR763" s="668"/>
      <c r="AS763" s="668"/>
      <c r="AT763" s="678"/>
      <c r="AU763" s="668"/>
      <c r="AV763" s="668"/>
      <c r="AW763" s="678"/>
      <c r="AX763" s="668"/>
      <c r="AY763" s="683"/>
      <c r="AZ763" s="668"/>
      <c r="BA763" s="668"/>
      <c r="BB763" s="668"/>
      <c r="BC763" s="668"/>
      <c r="BD763" s="668"/>
      <c r="BE763" s="668"/>
      <c r="BF763" s="668"/>
      <c r="BG763" s="668"/>
      <c r="BH763" s="668"/>
      <c r="BI763" s="668"/>
      <c r="BJ763" s="668"/>
      <c r="BK763" s="668"/>
      <c r="BL763" s="668"/>
      <c r="BM763" s="668"/>
      <c r="BN763" s="668"/>
      <c r="BO763" s="668"/>
      <c r="BP763" s="668"/>
      <c r="BQ763" s="668"/>
    </row>
    <row r="764" spans="1:69">
      <c r="A764" s="668"/>
      <c r="B764" s="668"/>
      <c r="C764" s="668"/>
      <c r="D764" s="668"/>
      <c r="E764" s="668"/>
      <c r="F764" s="668"/>
      <c r="G764" s="668"/>
      <c r="H764" s="668"/>
      <c r="I764" s="668"/>
      <c r="J764" s="668"/>
      <c r="K764" s="668"/>
      <c r="L764" s="668"/>
      <c r="M764" s="668"/>
      <c r="N764" s="668"/>
      <c r="O764" s="668"/>
      <c r="P764" s="668"/>
      <c r="Q764" s="668"/>
      <c r="R764" s="668"/>
      <c r="S764" s="668"/>
      <c r="T764" s="668"/>
      <c r="U764" s="668"/>
      <c r="W764" s="668"/>
      <c r="X764" s="668"/>
      <c r="Y764" s="668"/>
      <c r="Z764" s="678"/>
      <c r="AA764" s="668"/>
      <c r="AB764" s="668"/>
      <c r="AC764" s="668"/>
      <c r="AD764" s="678"/>
      <c r="AE764" s="668"/>
      <c r="AF764" s="668"/>
      <c r="AG764" s="668"/>
      <c r="AH764" s="678"/>
      <c r="AI764" s="668"/>
      <c r="AJ764" s="668"/>
      <c r="AK764" s="668"/>
      <c r="AL764" s="678"/>
      <c r="AM764" s="668"/>
      <c r="AN764" s="668"/>
      <c r="AO764" s="668"/>
      <c r="AP764" s="678"/>
      <c r="AQ764" s="668"/>
      <c r="AR764" s="668"/>
      <c r="AS764" s="668"/>
      <c r="AT764" s="678"/>
      <c r="AU764" s="668"/>
      <c r="AV764" s="668"/>
      <c r="AW764" s="678"/>
      <c r="AX764" s="668"/>
      <c r="AY764" s="683"/>
      <c r="AZ764" s="668"/>
      <c r="BA764" s="668"/>
      <c r="BB764" s="668"/>
      <c r="BC764" s="668"/>
      <c r="BD764" s="668"/>
      <c r="BE764" s="668"/>
      <c r="BF764" s="668"/>
      <c r="BG764" s="668"/>
      <c r="BH764" s="668"/>
      <c r="BI764" s="668"/>
      <c r="BJ764" s="668"/>
      <c r="BK764" s="668"/>
      <c r="BL764" s="668"/>
      <c r="BM764" s="668"/>
      <c r="BN764" s="668"/>
      <c r="BO764" s="668"/>
      <c r="BP764" s="668"/>
      <c r="BQ764" s="668"/>
    </row>
    <row r="765" spans="1:69">
      <c r="A765" s="668"/>
      <c r="B765" s="668"/>
      <c r="C765" s="668"/>
      <c r="D765" s="668"/>
      <c r="E765" s="668"/>
      <c r="F765" s="668"/>
      <c r="G765" s="668"/>
      <c r="H765" s="668"/>
      <c r="I765" s="668"/>
      <c r="J765" s="668"/>
      <c r="K765" s="668"/>
      <c r="L765" s="668"/>
      <c r="M765" s="668"/>
      <c r="N765" s="668"/>
      <c r="O765" s="668"/>
      <c r="P765" s="668"/>
      <c r="Q765" s="668"/>
      <c r="R765" s="668"/>
      <c r="T765" s="668"/>
      <c r="U765" s="668"/>
      <c r="AZ765" s="668"/>
      <c r="BA765" s="668"/>
      <c r="BB765" s="668"/>
      <c r="BC765" s="668"/>
      <c r="BD765" s="668"/>
      <c r="BE765" s="668"/>
      <c r="BF765" s="668"/>
      <c r="BG765" s="668"/>
      <c r="BH765" s="668"/>
      <c r="BI765" s="668"/>
      <c r="BJ765" s="668"/>
      <c r="BK765" s="668"/>
      <c r="BL765" s="668"/>
      <c r="BM765" s="668"/>
      <c r="BN765" s="668"/>
      <c r="BO765" s="668"/>
      <c r="BP765" s="668"/>
      <c r="BQ765" s="668"/>
    </row>
    <row r="766" spans="1:69">
      <c r="A766" s="668"/>
      <c r="B766" s="668"/>
      <c r="C766" s="668"/>
      <c r="D766" s="668"/>
      <c r="E766" s="668"/>
      <c r="F766" s="668"/>
      <c r="G766" s="668"/>
      <c r="H766" s="668"/>
      <c r="I766" s="668"/>
      <c r="J766" s="668"/>
      <c r="K766" s="668"/>
      <c r="L766" s="668"/>
      <c r="M766" s="668"/>
      <c r="N766" s="668"/>
      <c r="O766" s="668"/>
      <c r="P766" s="668"/>
      <c r="Q766" s="668"/>
      <c r="R766" s="668"/>
      <c r="T766" s="668"/>
      <c r="U766" s="668"/>
      <c r="AZ766" s="668"/>
      <c r="BA766" s="668"/>
      <c r="BB766" s="668"/>
      <c r="BC766" s="668"/>
      <c r="BD766" s="668"/>
      <c r="BE766" s="668"/>
      <c r="BF766" s="668"/>
      <c r="BG766" s="668"/>
      <c r="BH766" s="668"/>
      <c r="BI766" s="668"/>
      <c r="BJ766" s="668"/>
      <c r="BK766" s="668"/>
      <c r="BL766" s="668"/>
      <c r="BM766" s="668"/>
      <c r="BN766" s="668"/>
      <c r="BO766" s="668"/>
      <c r="BP766" s="668"/>
      <c r="BQ766" s="668"/>
    </row>
    <row r="767" spans="1:69">
      <c r="A767" s="668"/>
      <c r="B767" s="668"/>
      <c r="C767" s="668"/>
      <c r="D767" s="668"/>
      <c r="E767" s="668"/>
      <c r="F767" s="668"/>
      <c r="G767" s="668"/>
      <c r="H767" s="668"/>
      <c r="I767" s="668"/>
      <c r="J767" s="668"/>
      <c r="K767" s="668"/>
      <c r="L767" s="668"/>
      <c r="M767" s="668"/>
      <c r="N767" s="668"/>
      <c r="O767" s="668"/>
      <c r="P767" s="668"/>
      <c r="Q767" s="668"/>
      <c r="R767" s="668"/>
      <c r="T767" s="668"/>
      <c r="U767" s="668"/>
      <c r="AZ767" s="668"/>
      <c r="BA767" s="668"/>
      <c r="BB767" s="668"/>
      <c r="BC767" s="668"/>
      <c r="BD767" s="668"/>
      <c r="BE767" s="668"/>
      <c r="BF767" s="668"/>
      <c r="BG767" s="668"/>
      <c r="BH767" s="668"/>
      <c r="BI767" s="668"/>
      <c r="BJ767" s="668"/>
      <c r="BK767" s="668"/>
      <c r="BL767" s="668"/>
      <c r="BM767" s="668"/>
      <c r="BN767" s="668"/>
      <c r="BO767" s="668"/>
      <c r="BP767" s="668"/>
      <c r="BQ767" s="668"/>
    </row>
    <row r="768" spans="1:69">
      <c r="A768" s="668"/>
      <c r="B768" s="668"/>
      <c r="C768" s="668"/>
      <c r="D768" s="668"/>
      <c r="E768" s="668"/>
      <c r="F768" s="668"/>
      <c r="G768" s="668"/>
      <c r="H768" s="668"/>
      <c r="I768" s="668"/>
      <c r="J768" s="668"/>
      <c r="K768" s="668"/>
      <c r="L768" s="668"/>
      <c r="M768" s="668"/>
      <c r="N768" s="668"/>
      <c r="O768" s="668"/>
      <c r="P768" s="668"/>
      <c r="Q768" s="668"/>
      <c r="R768" s="668"/>
      <c r="T768" s="668"/>
      <c r="U768" s="668"/>
      <c r="AZ768" s="668"/>
      <c r="BA768" s="668"/>
      <c r="BB768" s="668"/>
      <c r="BC768" s="668"/>
      <c r="BD768" s="668"/>
      <c r="BE768" s="668"/>
      <c r="BF768" s="668"/>
      <c r="BG768" s="668"/>
      <c r="BH768" s="668"/>
      <c r="BI768" s="668"/>
      <c r="BJ768" s="668"/>
      <c r="BK768" s="668"/>
      <c r="BL768" s="668"/>
      <c r="BM768" s="668"/>
      <c r="BN768" s="668"/>
      <c r="BO768" s="668"/>
      <c r="BP768" s="668"/>
      <c r="BQ768" s="668"/>
    </row>
    <row r="769" spans="1:69">
      <c r="A769" s="668"/>
      <c r="B769" s="668"/>
      <c r="C769" s="668"/>
      <c r="D769" s="668"/>
      <c r="E769" s="668"/>
      <c r="F769" s="668"/>
      <c r="G769" s="668"/>
      <c r="H769" s="668"/>
      <c r="I769" s="668"/>
      <c r="J769" s="668"/>
      <c r="K769" s="668"/>
      <c r="L769" s="668"/>
      <c r="M769" s="668"/>
      <c r="N769" s="668"/>
      <c r="O769" s="668"/>
      <c r="P769" s="668"/>
      <c r="Q769" s="668"/>
      <c r="R769" s="668"/>
      <c r="T769" s="668"/>
      <c r="U769" s="668"/>
      <c r="AZ769" s="668"/>
      <c r="BA769" s="668"/>
      <c r="BB769" s="668"/>
      <c r="BC769" s="668"/>
      <c r="BD769" s="668"/>
      <c r="BE769" s="668"/>
      <c r="BF769" s="668"/>
      <c r="BG769" s="668"/>
      <c r="BH769" s="668"/>
      <c r="BI769" s="668"/>
      <c r="BJ769" s="668"/>
      <c r="BK769" s="668"/>
      <c r="BL769" s="668"/>
      <c r="BM769" s="668"/>
      <c r="BN769" s="668"/>
      <c r="BO769" s="668"/>
      <c r="BP769" s="668"/>
      <c r="BQ769" s="668"/>
    </row>
    <row r="770" spans="1:69">
      <c r="A770" s="668"/>
      <c r="B770" s="668"/>
      <c r="C770" s="668"/>
      <c r="D770" s="668"/>
      <c r="E770" s="668"/>
      <c r="F770" s="668"/>
      <c r="G770" s="668"/>
      <c r="H770" s="668"/>
      <c r="I770" s="668"/>
      <c r="J770" s="668"/>
      <c r="K770" s="668"/>
      <c r="L770" s="668"/>
      <c r="M770" s="668"/>
      <c r="N770" s="668"/>
      <c r="O770" s="668"/>
      <c r="P770" s="668"/>
      <c r="Q770" s="668"/>
      <c r="R770" s="668"/>
      <c r="T770" s="668"/>
      <c r="U770" s="668"/>
      <c r="AZ770" s="668"/>
      <c r="BA770" s="668"/>
      <c r="BB770" s="668"/>
      <c r="BC770" s="668"/>
      <c r="BD770" s="668"/>
      <c r="BE770" s="668"/>
      <c r="BF770" s="668"/>
      <c r="BG770" s="668"/>
      <c r="BK770" s="668"/>
      <c r="BL770" s="668"/>
      <c r="BM770" s="668"/>
      <c r="BN770" s="668"/>
      <c r="BO770" s="668"/>
      <c r="BP770" s="668"/>
      <c r="BQ770" s="668"/>
    </row>
    <row r="771" spans="1:69">
      <c r="A771" s="668"/>
      <c r="B771" s="668"/>
      <c r="C771" s="668"/>
      <c r="D771" s="668"/>
      <c r="E771" s="668"/>
      <c r="F771" s="668"/>
      <c r="G771" s="668"/>
      <c r="H771" s="668"/>
      <c r="I771" s="668"/>
      <c r="J771" s="668"/>
      <c r="K771" s="668"/>
      <c r="L771" s="668"/>
      <c r="M771" s="668"/>
      <c r="N771" s="668"/>
      <c r="O771" s="668"/>
      <c r="P771" s="668"/>
      <c r="Q771" s="668"/>
      <c r="R771" s="668"/>
      <c r="T771" s="668"/>
      <c r="U771" s="668"/>
      <c r="AZ771" s="668"/>
      <c r="BA771" s="668"/>
      <c r="BB771" s="668"/>
      <c r="BC771" s="668"/>
      <c r="BD771" s="668"/>
      <c r="BE771" s="668"/>
      <c r="BF771" s="668"/>
      <c r="BG771" s="668"/>
      <c r="BH771" s="668"/>
      <c r="BI771" s="668"/>
      <c r="BJ771" s="668"/>
      <c r="BK771" s="668"/>
      <c r="BL771" s="668"/>
      <c r="BM771" s="668"/>
      <c r="BN771" s="668"/>
      <c r="BO771" s="668"/>
      <c r="BP771" s="668"/>
      <c r="BQ771" s="668"/>
    </row>
    <row r="772" spans="1:69">
      <c r="A772" s="668"/>
      <c r="B772" s="668"/>
      <c r="C772" s="668"/>
      <c r="D772" s="668"/>
      <c r="E772" s="668"/>
      <c r="F772" s="668"/>
      <c r="G772" s="668"/>
      <c r="H772" s="668"/>
      <c r="I772" s="668"/>
      <c r="J772" s="668"/>
      <c r="K772" s="668"/>
      <c r="L772" s="668"/>
      <c r="M772" s="668"/>
      <c r="N772" s="668"/>
      <c r="O772" s="668"/>
      <c r="P772" s="668"/>
      <c r="Q772" s="668"/>
      <c r="R772" s="668"/>
      <c r="T772" s="668"/>
      <c r="U772" s="668"/>
      <c r="AZ772" s="668"/>
      <c r="BA772" s="668"/>
      <c r="BB772" s="668"/>
      <c r="BC772" s="668"/>
      <c r="BD772" s="668"/>
      <c r="BE772" s="668"/>
      <c r="BF772" s="668"/>
      <c r="BG772" s="668"/>
      <c r="BH772" s="668"/>
      <c r="BI772" s="668"/>
      <c r="BJ772" s="668"/>
      <c r="BK772" s="668"/>
      <c r="BL772" s="668"/>
      <c r="BM772" s="668"/>
      <c r="BN772" s="668"/>
      <c r="BO772" s="668"/>
      <c r="BP772" s="668"/>
      <c r="BQ772" s="668"/>
    </row>
    <row r="773" spans="1:69">
      <c r="A773" s="668"/>
      <c r="B773" s="668"/>
      <c r="C773" s="668"/>
      <c r="D773" s="668"/>
      <c r="E773" s="668"/>
      <c r="F773" s="668"/>
      <c r="G773" s="668"/>
      <c r="H773" s="668"/>
      <c r="I773" s="668"/>
      <c r="J773" s="668"/>
      <c r="K773" s="668"/>
      <c r="L773" s="668"/>
      <c r="M773" s="668"/>
      <c r="N773" s="668"/>
      <c r="O773" s="668"/>
      <c r="P773" s="668"/>
      <c r="Q773" s="668"/>
      <c r="R773" s="668"/>
      <c r="T773" s="668"/>
      <c r="U773" s="668"/>
      <c r="AZ773" s="668"/>
      <c r="BA773" s="668"/>
      <c r="BB773" s="668"/>
      <c r="BC773" s="668"/>
      <c r="BD773" s="668"/>
      <c r="BE773" s="668"/>
      <c r="BF773" s="668"/>
      <c r="BG773" s="668"/>
      <c r="BH773" s="668"/>
      <c r="BI773" s="668"/>
      <c r="BJ773" s="668"/>
      <c r="BK773" s="668"/>
      <c r="BL773" s="668"/>
      <c r="BM773" s="668"/>
      <c r="BN773" s="668"/>
      <c r="BO773" s="668"/>
      <c r="BP773" s="668"/>
      <c r="BQ773" s="668"/>
    </row>
    <row r="774" spans="1:69">
      <c r="A774" s="668"/>
      <c r="B774" s="668"/>
      <c r="C774" s="668"/>
      <c r="D774" s="668"/>
      <c r="E774" s="668"/>
      <c r="F774" s="668"/>
      <c r="G774" s="668"/>
      <c r="H774" s="668"/>
      <c r="I774" s="668"/>
      <c r="J774" s="668"/>
      <c r="K774" s="668"/>
      <c r="L774" s="668"/>
      <c r="M774" s="668"/>
      <c r="N774" s="668"/>
      <c r="O774" s="668"/>
      <c r="P774" s="668"/>
      <c r="Q774" s="668"/>
      <c r="R774" s="668"/>
      <c r="T774" s="668"/>
      <c r="U774" s="668"/>
      <c r="AZ774" s="668"/>
      <c r="BA774" s="668"/>
      <c r="BB774" s="668"/>
      <c r="BC774" s="668"/>
      <c r="BD774" s="668"/>
      <c r="BE774" s="668"/>
      <c r="BF774" s="668"/>
      <c r="BG774" s="668"/>
      <c r="BH774" s="668"/>
      <c r="BI774" s="668"/>
      <c r="BJ774" s="668"/>
      <c r="BK774" s="668"/>
      <c r="BL774" s="668"/>
      <c r="BM774" s="668"/>
      <c r="BN774" s="668"/>
      <c r="BO774" s="668"/>
      <c r="BP774" s="668"/>
      <c r="BQ774" s="668"/>
    </row>
    <row r="775" spans="1:69">
      <c r="A775" s="668"/>
      <c r="B775" s="668"/>
      <c r="C775" s="668"/>
      <c r="D775" s="668"/>
      <c r="E775" s="668"/>
      <c r="F775" s="668"/>
      <c r="G775" s="668"/>
      <c r="H775" s="668"/>
      <c r="I775" s="668"/>
      <c r="J775" s="668"/>
      <c r="K775" s="668"/>
      <c r="L775" s="668"/>
      <c r="M775" s="668"/>
      <c r="N775" s="668"/>
      <c r="O775" s="668"/>
      <c r="P775" s="668"/>
      <c r="Q775" s="668"/>
      <c r="R775" s="668"/>
      <c r="T775" s="668"/>
      <c r="U775" s="668"/>
      <c r="AZ775" s="668"/>
      <c r="BA775" s="668"/>
      <c r="BB775" s="668"/>
      <c r="BC775" s="668"/>
      <c r="BD775" s="668"/>
      <c r="BE775" s="668"/>
      <c r="BF775" s="668"/>
      <c r="BG775" s="668"/>
      <c r="BH775" s="668"/>
      <c r="BI775" s="668"/>
      <c r="BJ775" s="668"/>
      <c r="BK775" s="668"/>
      <c r="BL775" s="668"/>
      <c r="BM775" s="668"/>
      <c r="BN775" s="668"/>
      <c r="BO775" s="668"/>
      <c r="BP775" s="668"/>
      <c r="BQ775" s="668"/>
    </row>
    <row r="776" spans="1:69">
      <c r="A776" s="668"/>
      <c r="B776" s="668"/>
      <c r="C776" s="668"/>
      <c r="D776" s="668"/>
      <c r="E776" s="668"/>
      <c r="F776" s="668"/>
      <c r="G776" s="668"/>
      <c r="H776" s="668"/>
      <c r="I776" s="668"/>
      <c r="J776" s="668"/>
      <c r="K776" s="668"/>
      <c r="L776" s="668"/>
      <c r="M776" s="668"/>
      <c r="N776" s="668"/>
      <c r="O776" s="668"/>
      <c r="P776" s="668"/>
      <c r="Q776" s="668"/>
      <c r="R776" s="668"/>
      <c r="S776" s="668"/>
      <c r="T776" s="668"/>
      <c r="U776" s="668"/>
      <c r="W776" s="668"/>
      <c r="X776" s="668"/>
      <c r="Y776" s="668"/>
      <c r="Z776" s="678"/>
      <c r="AA776" s="668"/>
      <c r="AB776" s="668"/>
      <c r="AC776" s="668"/>
      <c r="AD776" s="678"/>
      <c r="AE776" s="668"/>
      <c r="AF776" s="668"/>
      <c r="AG776" s="668"/>
      <c r="AH776" s="678"/>
      <c r="AI776" s="668"/>
      <c r="AJ776" s="668"/>
      <c r="AK776" s="668"/>
      <c r="AL776" s="678"/>
      <c r="AM776" s="668"/>
      <c r="AN776" s="668"/>
      <c r="AO776" s="668"/>
      <c r="AP776" s="678"/>
      <c r="AQ776" s="668"/>
      <c r="AR776" s="668"/>
      <c r="AS776" s="668"/>
      <c r="AT776" s="678"/>
      <c r="AU776" s="668"/>
      <c r="AV776" s="668"/>
      <c r="AW776" s="678"/>
      <c r="AX776" s="668"/>
      <c r="AY776" s="683"/>
      <c r="AZ776" s="668"/>
      <c r="BA776" s="668"/>
      <c r="BB776" s="668"/>
      <c r="BC776" s="668"/>
      <c r="BD776" s="668"/>
      <c r="BE776" s="668"/>
      <c r="BF776" s="668"/>
      <c r="BG776" s="668"/>
      <c r="BH776" s="668"/>
      <c r="BI776" s="668"/>
      <c r="BJ776" s="668"/>
      <c r="BK776" s="668"/>
      <c r="BL776" s="668"/>
      <c r="BM776" s="668"/>
      <c r="BN776" s="668"/>
      <c r="BO776" s="668"/>
      <c r="BP776" s="668"/>
      <c r="BQ776" s="668"/>
    </row>
    <row r="777" spans="1:69">
      <c r="A777" s="668"/>
      <c r="B777" s="668"/>
      <c r="C777" s="668"/>
      <c r="D777" s="668"/>
      <c r="E777" s="668"/>
      <c r="F777" s="668"/>
      <c r="G777" s="668"/>
      <c r="H777" s="668"/>
      <c r="I777" s="668"/>
      <c r="J777" s="668"/>
      <c r="K777" s="668"/>
      <c r="L777" s="668"/>
      <c r="M777" s="668"/>
      <c r="N777" s="668"/>
      <c r="O777" s="668"/>
      <c r="P777" s="668"/>
      <c r="Q777" s="668"/>
      <c r="R777" s="668"/>
      <c r="T777" s="668"/>
      <c r="U777" s="668"/>
      <c r="AZ777" s="668"/>
      <c r="BA777" s="668"/>
      <c r="BB777" s="668"/>
      <c r="BC777" s="668"/>
      <c r="BD777" s="668"/>
      <c r="BE777" s="668"/>
      <c r="BF777" s="668"/>
      <c r="BG777" s="668"/>
      <c r="BH777" s="668"/>
      <c r="BI777" s="668"/>
      <c r="BJ777" s="668"/>
      <c r="BK777" s="668"/>
      <c r="BL777" s="668"/>
      <c r="BM777" s="668"/>
      <c r="BN777" s="668"/>
      <c r="BO777" s="668"/>
      <c r="BP777" s="668"/>
      <c r="BQ777" s="668"/>
    </row>
    <row r="778" spans="1:69">
      <c r="A778" s="668"/>
      <c r="B778" s="668"/>
      <c r="C778" s="668"/>
      <c r="D778" s="668"/>
      <c r="E778" s="668"/>
      <c r="F778" s="668"/>
      <c r="G778" s="668"/>
      <c r="H778" s="668"/>
      <c r="I778" s="668"/>
      <c r="J778" s="668"/>
      <c r="K778" s="668"/>
      <c r="L778" s="668"/>
      <c r="M778" s="668"/>
      <c r="N778" s="668"/>
      <c r="O778" s="668"/>
      <c r="P778" s="668"/>
      <c r="Q778" s="668"/>
      <c r="R778" s="668"/>
      <c r="T778" s="668"/>
      <c r="U778" s="668"/>
      <c r="AZ778" s="668"/>
      <c r="BA778" s="668"/>
      <c r="BB778" s="668"/>
      <c r="BC778" s="668"/>
      <c r="BD778" s="668"/>
      <c r="BE778" s="668"/>
      <c r="BF778" s="668"/>
      <c r="BG778" s="668"/>
      <c r="BH778" s="668"/>
      <c r="BI778" s="668"/>
      <c r="BJ778" s="668"/>
      <c r="BK778" s="668"/>
      <c r="BL778" s="668"/>
      <c r="BM778" s="668"/>
      <c r="BN778" s="668"/>
      <c r="BO778" s="668"/>
      <c r="BP778" s="668"/>
      <c r="BQ778" s="668"/>
    </row>
    <row r="779" spans="1:69">
      <c r="A779" s="668"/>
      <c r="B779" s="668"/>
      <c r="C779" s="668"/>
      <c r="D779" s="668"/>
      <c r="E779" s="668"/>
      <c r="F779" s="668"/>
      <c r="G779" s="668"/>
      <c r="H779" s="668"/>
      <c r="I779" s="668"/>
      <c r="J779" s="668"/>
      <c r="K779" s="668"/>
      <c r="L779" s="668"/>
      <c r="M779" s="668"/>
      <c r="N779" s="668"/>
      <c r="O779" s="668"/>
      <c r="P779" s="668"/>
      <c r="Q779" s="668"/>
      <c r="R779" s="668"/>
      <c r="T779" s="668"/>
      <c r="U779" s="668"/>
      <c r="AZ779" s="668"/>
      <c r="BA779" s="668"/>
      <c r="BB779" s="668"/>
      <c r="BC779" s="668"/>
      <c r="BD779" s="668"/>
      <c r="BE779" s="668"/>
      <c r="BF779" s="668"/>
      <c r="BG779" s="668"/>
      <c r="BH779" s="668"/>
      <c r="BI779" s="668"/>
      <c r="BJ779" s="668"/>
      <c r="BK779" s="668"/>
      <c r="BL779" s="668"/>
      <c r="BM779" s="668"/>
      <c r="BN779" s="668"/>
      <c r="BO779" s="668"/>
      <c r="BP779" s="668"/>
      <c r="BQ779" s="668"/>
    </row>
    <row r="780" spans="1:69">
      <c r="A780" s="668"/>
      <c r="B780" s="668"/>
      <c r="C780" s="668"/>
      <c r="D780" s="668"/>
      <c r="E780" s="668"/>
      <c r="F780" s="668"/>
      <c r="G780" s="668"/>
      <c r="H780" s="668"/>
      <c r="I780" s="668"/>
      <c r="J780" s="668"/>
      <c r="K780" s="668"/>
      <c r="L780" s="668"/>
      <c r="M780" s="668"/>
      <c r="N780" s="668"/>
      <c r="O780" s="668"/>
      <c r="P780" s="668"/>
      <c r="Q780" s="668"/>
      <c r="R780" s="668"/>
      <c r="S780" s="668"/>
      <c r="T780" s="668"/>
      <c r="U780" s="668"/>
      <c r="W780" s="668"/>
      <c r="X780" s="668"/>
      <c r="Y780" s="668"/>
      <c r="Z780" s="678"/>
      <c r="AA780" s="668"/>
      <c r="AB780" s="668"/>
      <c r="AC780" s="668"/>
      <c r="AD780" s="678"/>
      <c r="AE780" s="668"/>
      <c r="AF780" s="668"/>
      <c r="AG780" s="668"/>
      <c r="AH780" s="678"/>
      <c r="AI780" s="668"/>
      <c r="AJ780" s="668"/>
      <c r="AK780" s="668"/>
      <c r="AL780" s="678"/>
      <c r="AM780" s="668"/>
      <c r="AN780" s="668"/>
      <c r="AO780" s="668"/>
      <c r="AP780" s="678"/>
      <c r="AQ780" s="668"/>
      <c r="AR780" s="668"/>
      <c r="AS780" s="668"/>
      <c r="AT780" s="678"/>
      <c r="AU780" s="668"/>
      <c r="AV780" s="668"/>
      <c r="AW780" s="678"/>
      <c r="AX780" s="668"/>
      <c r="AY780" s="683"/>
      <c r="AZ780" s="668"/>
      <c r="BA780" s="668"/>
      <c r="BB780" s="668"/>
      <c r="BC780" s="668"/>
      <c r="BD780" s="668"/>
      <c r="BE780" s="668"/>
      <c r="BF780" s="668"/>
      <c r="BG780" s="668"/>
      <c r="BH780" s="668"/>
      <c r="BI780" s="668"/>
      <c r="BJ780" s="668"/>
      <c r="BK780" s="668"/>
      <c r="BL780" s="668"/>
      <c r="BM780" s="668"/>
      <c r="BN780" s="668"/>
      <c r="BO780" s="668"/>
      <c r="BP780" s="668"/>
      <c r="BQ780" s="668"/>
    </row>
    <row r="781" spans="1:69">
      <c r="A781" s="668"/>
      <c r="B781" s="668"/>
      <c r="C781" s="668"/>
      <c r="D781" s="668"/>
      <c r="E781" s="668"/>
      <c r="F781" s="668"/>
      <c r="G781" s="668"/>
      <c r="H781" s="668"/>
      <c r="I781" s="668"/>
      <c r="J781" s="668"/>
      <c r="K781" s="668"/>
      <c r="L781" s="668"/>
      <c r="M781" s="668"/>
      <c r="N781" s="668"/>
      <c r="O781" s="668"/>
      <c r="P781" s="668"/>
      <c r="Q781" s="668"/>
      <c r="R781" s="668"/>
      <c r="T781" s="668"/>
      <c r="U781" s="668"/>
      <c r="AZ781" s="668"/>
      <c r="BA781" s="668"/>
      <c r="BB781" s="668"/>
      <c r="BC781" s="668"/>
      <c r="BD781" s="668"/>
      <c r="BE781" s="668"/>
      <c r="BF781" s="668"/>
      <c r="BG781" s="668"/>
      <c r="BH781" s="668"/>
      <c r="BI781" s="668"/>
      <c r="BJ781" s="668"/>
      <c r="BK781" s="668"/>
      <c r="BL781" s="668"/>
      <c r="BM781" s="668"/>
      <c r="BN781" s="668"/>
      <c r="BO781" s="668"/>
      <c r="BP781" s="668"/>
      <c r="BQ781" s="668"/>
    </row>
    <row r="782" spans="1:69">
      <c r="A782" s="668"/>
      <c r="B782" s="668"/>
      <c r="C782" s="668"/>
      <c r="D782" s="668"/>
      <c r="E782" s="668"/>
      <c r="F782" s="668"/>
      <c r="G782" s="668"/>
      <c r="H782" s="668"/>
      <c r="I782" s="668"/>
      <c r="J782" s="668"/>
      <c r="K782" s="668"/>
      <c r="L782" s="668"/>
      <c r="M782" s="668"/>
      <c r="N782" s="668"/>
      <c r="O782" s="668"/>
      <c r="P782" s="668"/>
      <c r="Q782" s="668"/>
      <c r="R782" s="668"/>
      <c r="T782" s="668"/>
      <c r="U782" s="668"/>
      <c r="AZ782" s="668"/>
      <c r="BA782" s="668"/>
      <c r="BB782" s="668"/>
      <c r="BC782" s="668"/>
      <c r="BD782" s="668"/>
      <c r="BE782" s="668"/>
      <c r="BF782" s="668"/>
      <c r="BG782" s="668"/>
      <c r="BH782" s="668"/>
      <c r="BI782" s="668"/>
      <c r="BJ782" s="668"/>
      <c r="BK782" s="668"/>
      <c r="BL782" s="668"/>
      <c r="BM782" s="668"/>
      <c r="BN782" s="668"/>
      <c r="BO782" s="668"/>
      <c r="BP782" s="668"/>
      <c r="BQ782" s="668"/>
    </row>
    <row r="783" spans="1:69">
      <c r="A783" s="668"/>
      <c r="B783" s="668"/>
      <c r="C783" s="668"/>
      <c r="D783" s="668"/>
      <c r="E783" s="668"/>
      <c r="F783" s="668"/>
      <c r="G783" s="668"/>
      <c r="H783" s="668"/>
      <c r="I783" s="668"/>
      <c r="J783" s="668"/>
      <c r="K783" s="668"/>
      <c r="L783" s="668"/>
      <c r="M783" s="668"/>
      <c r="N783" s="668"/>
      <c r="O783" s="668"/>
      <c r="P783" s="668"/>
      <c r="Q783" s="668"/>
      <c r="R783" s="668"/>
      <c r="T783" s="668"/>
      <c r="U783" s="668"/>
      <c r="AZ783" s="668"/>
      <c r="BA783" s="668"/>
      <c r="BB783" s="668"/>
      <c r="BC783" s="668"/>
      <c r="BD783" s="668"/>
      <c r="BE783" s="668"/>
      <c r="BF783" s="668"/>
      <c r="BG783" s="668"/>
      <c r="BH783" s="668"/>
      <c r="BI783" s="668"/>
      <c r="BJ783" s="668"/>
      <c r="BK783" s="668"/>
      <c r="BL783" s="668"/>
      <c r="BM783" s="668"/>
      <c r="BN783" s="668"/>
      <c r="BO783" s="668"/>
      <c r="BP783" s="668"/>
      <c r="BQ783" s="668"/>
    </row>
    <row r="784" spans="1:69">
      <c r="A784" s="668"/>
      <c r="B784" s="668"/>
      <c r="C784" s="668"/>
      <c r="D784" s="668"/>
      <c r="E784" s="668"/>
      <c r="F784" s="668"/>
      <c r="G784" s="668"/>
      <c r="H784" s="668"/>
      <c r="I784" s="668"/>
      <c r="J784" s="668"/>
      <c r="K784" s="668"/>
      <c r="L784" s="668"/>
      <c r="M784" s="668"/>
      <c r="N784" s="668"/>
      <c r="O784" s="668"/>
      <c r="P784" s="668"/>
      <c r="Q784" s="668"/>
      <c r="R784" s="668"/>
      <c r="T784" s="668"/>
      <c r="U784" s="668"/>
      <c r="AZ784" s="668"/>
      <c r="BA784" s="668"/>
      <c r="BB784" s="668"/>
      <c r="BC784" s="668"/>
      <c r="BD784" s="668"/>
      <c r="BE784" s="668"/>
      <c r="BF784" s="668"/>
      <c r="BG784" s="668"/>
      <c r="BH784" s="668"/>
      <c r="BI784" s="668"/>
      <c r="BJ784" s="668"/>
      <c r="BK784" s="668"/>
      <c r="BL784" s="668"/>
      <c r="BM784" s="668"/>
      <c r="BN784" s="668"/>
      <c r="BO784" s="668"/>
      <c r="BP784" s="668"/>
      <c r="BQ784" s="668"/>
    </row>
    <row r="785" spans="1:69">
      <c r="A785" s="668"/>
      <c r="B785" s="668"/>
      <c r="C785" s="668"/>
      <c r="D785" s="668"/>
      <c r="E785" s="668"/>
      <c r="F785" s="668"/>
      <c r="G785" s="668"/>
      <c r="H785" s="668"/>
      <c r="I785" s="668"/>
      <c r="J785" s="668"/>
      <c r="K785" s="668"/>
      <c r="L785" s="668"/>
      <c r="M785" s="668"/>
      <c r="N785" s="668"/>
      <c r="O785" s="668"/>
      <c r="P785" s="668"/>
      <c r="Q785" s="668"/>
      <c r="R785" s="668"/>
      <c r="T785" s="668"/>
      <c r="U785" s="668"/>
      <c r="AZ785" s="668"/>
      <c r="BA785" s="668"/>
      <c r="BB785" s="668"/>
      <c r="BC785" s="668"/>
      <c r="BD785" s="668"/>
      <c r="BE785" s="668"/>
      <c r="BF785" s="668"/>
      <c r="BG785" s="668"/>
      <c r="BH785" s="668"/>
      <c r="BI785" s="668"/>
      <c r="BJ785" s="668"/>
      <c r="BK785" s="668"/>
      <c r="BL785" s="668"/>
      <c r="BM785" s="668"/>
      <c r="BN785" s="668"/>
      <c r="BO785" s="668"/>
      <c r="BP785" s="668"/>
      <c r="BQ785" s="668"/>
    </row>
    <row r="786" spans="1:69">
      <c r="A786" s="668"/>
      <c r="B786" s="668"/>
      <c r="C786" s="668"/>
      <c r="D786" s="668"/>
      <c r="E786" s="668"/>
      <c r="F786" s="668"/>
      <c r="G786" s="668"/>
      <c r="H786" s="668"/>
      <c r="I786" s="668"/>
      <c r="J786" s="668"/>
      <c r="K786" s="668"/>
      <c r="L786" s="668"/>
      <c r="M786" s="668"/>
      <c r="N786" s="668"/>
      <c r="O786" s="668"/>
      <c r="P786" s="668"/>
      <c r="Q786" s="668"/>
      <c r="R786" s="668"/>
      <c r="T786" s="668"/>
      <c r="U786" s="668"/>
      <c r="AZ786" s="668"/>
      <c r="BA786" s="668"/>
      <c r="BB786" s="668"/>
      <c r="BC786" s="668"/>
      <c r="BD786" s="668"/>
      <c r="BE786" s="668"/>
      <c r="BF786" s="668"/>
      <c r="BG786" s="668"/>
      <c r="BH786" s="668"/>
      <c r="BI786" s="668"/>
      <c r="BJ786" s="668"/>
      <c r="BK786" s="668"/>
      <c r="BL786" s="668"/>
      <c r="BM786" s="668"/>
      <c r="BN786" s="668"/>
      <c r="BO786" s="668"/>
      <c r="BP786" s="668"/>
      <c r="BQ786" s="668"/>
    </row>
    <row r="787" spans="1:69">
      <c r="A787" s="668"/>
      <c r="B787" s="668"/>
      <c r="C787" s="668"/>
      <c r="D787" s="668"/>
      <c r="E787" s="668"/>
      <c r="F787" s="668"/>
      <c r="G787" s="668"/>
      <c r="H787" s="668"/>
      <c r="I787" s="668"/>
      <c r="J787" s="668"/>
      <c r="K787" s="668"/>
      <c r="L787" s="668"/>
      <c r="M787" s="668"/>
      <c r="N787" s="668"/>
      <c r="O787" s="668"/>
      <c r="P787" s="668"/>
      <c r="Q787" s="668"/>
      <c r="R787" s="668"/>
      <c r="S787" s="668"/>
      <c r="T787" s="668"/>
      <c r="U787" s="668"/>
      <c r="W787" s="668"/>
      <c r="X787" s="668"/>
      <c r="Y787" s="668"/>
      <c r="Z787" s="678"/>
      <c r="AA787" s="668"/>
      <c r="AB787" s="668"/>
      <c r="AC787" s="668"/>
      <c r="AD787" s="678"/>
      <c r="AE787" s="668"/>
      <c r="AF787" s="668"/>
      <c r="AG787" s="668"/>
      <c r="AH787" s="678"/>
      <c r="AI787" s="668"/>
      <c r="AJ787" s="668"/>
      <c r="AK787" s="668"/>
      <c r="AL787" s="678"/>
      <c r="AM787" s="668"/>
      <c r="AN787" s="668"/>
      <c r="AO787" s="668"/>
      <c r="AP787" s="678"/>
      <c r="AQ787" s="668"/>
      <c r="AR787" s="668"/>
      <c r="AS787" s="668"/>
      <c r="AT787" s="678"/>
      <c r="AU787" s="668"/>
      <c r="AV787" s="668"/>
      <c r="AW787" s="678"/>
      <c r="AX787" s="668"/>
      <c r="AY787" s="683"/>
      <c r="AZ787" s="668"/>
      <c r="BA787" s="668"/>
      <c r="BB787" s="668"/>
      <c r="BC787" s="668"/>
      <c r="BD787" s="668"/>
      <c r="BE787" s="668"/>
      <c r="BF787" s="668"/>
      <c r="BG787" s="668"/>
      <c r="BH787" s="668"/>
      <c r="BI787" s="668"/>
      <c r="BJ787" s="668"/>
      <c r="BK787" s="668"/>
      <c r="BL787" s="668"/>
      <c r="BM787" s="668"/>
      <c r="BN787" s="668"/>
      <c r="BO787" s="668"/>
      <c r="BP787" s="668"/>
      <c r="BQ787" s="668"/>
    </row>
    <row r="788" spans="1:69">
      <c r="A788" s="668"/>
      <c r="B788" s="668"/>
      <c r="C788" s="668"/>
      <c r="D788" s="668"/>
      <c r="E788" s="668"/>
      <c r="F788" s="668"/>
      <c r="G788" s="668"/>
      <c r="H788" s="668"/>
      <c r="I788" s="668"/>
      <c r="J788" s="668"/>
      <c r="K788" s="668"/>
      <c r="L788" s="668"/>
      <c r="M788" s="668"/>
      <c r="N788" s="668"/>
      <c r="O788" s="668"/>
      <c r="P788" s="668"/>
      <c r="Q788" s="668"/>
      <c r="R788" s="668"/>
      <c r="T788" s="668"/>
      <c r="U788" s="668"/>
      <c r="AZ788" s="668"/>
      <c r="BA788" s="668"/>
      <c r="BB788" s="668"/>
      <c r="BC788" s="668"/>
      <c r="BD788" s="668"/>
      <c r="BE788" s="668"/>
      <c r="BF788" s="668"/>
      <c r="BG788" s="668"/>
      <c r="BH788" s="668"/>
      <c r="BI788" s="668"/>
      <c r="BJ788" s="668"/>
      <c r="BK788" s="668"/>
      <c r="BL788" s="668"/>
      <c r="BM788" s="668"/>
      <c r="BN788" s="668"/>
      <c r="BO788" s="668"/>
      <c r="BP788" s="668"/>
      <c r="BQ788" s="668"/>
    </row>
    <row r="789" spans="1:69">
      <c r="A789" s="668"/>
      <c r="B789" s="668"/>
      <c r="C789" s="668"/>
      <c r="D789" s="668"/>
      <c r="E789" s="668"/>
      <c r="F789" s="668"/>
      <c r="G789" s="668"/>
      <c r="H789" s="668"/>
      <c r="I789" s="668"/>
      <c r="J789" s="668"/>
      <c r="K789" s="668"/>
      <c r="L789" s="668"/>
      <c r="M789" s="668"/>
      <c r="N789" s="668"/>
      <c r="O789" s="668"/>
      <c r="P789" s="668"/>
      <c r="Q789" s="668"/>
      <c r="R789" s="668"/>
      <c r="T789" s="668"/>
      <c r="U789" s="668"/>
      <c r="AZ789" s="668"/>
      <c r="BA789" s="668"/>
      <c r="BB789" s="668"/>
      <c r="BC789" s="668"/>
      <c r="BD789" s="668"/>
      <c r="BE789" s="668"/>
      <c r="BF789" s="668"/>
      <c r="BG789" s="668"/>
      <c r="BH789" s="668"/>
      <c r="BI789" s="668"/>
      <c r="BJ789" s="668"/>
      <c r="BK789" s="668"/>
      <c r="BL789" s="668"/>
      <c r="BM789" s="668"/>
      <c r="BN789" s="668"/>
      <c r="BO789" s="668"/>
      <c r="BP789" s="668"/>
      <c r="BQ789" s="668"/>
    </row>
    <row r="790" spans="1:69">
      <c r="A790" s="668"/>
      <c r="B790" s="668"/>
      <c r="C790" s="668"/>
      <c r="D790" s="668"/>
      <c r="E790" s="668"/>
      <c r="F790" s="668"/>
      <c r="G790" s="668"/>
      <c r="H790" s="668"/>
      <c r="I790" s="668"/>
      <c r="J790" s="668"/>
      <c r="K790" s="668"/>
      <c r="L790" s="668"/>
      <c r="M790" s="668"/>
      <c r="N790" s="668"/>
      <c r="O790" s="668"/>
      <c r="P790" s="668"/>
      <c r="Q790" s="668"/>
      <c r="R790" s="668"/>
      <c r="T790" s="668"/>
      <c r="U790" s="668"/>
      <c r="AZ790" s="668"/>
      <c r="BA790" s="668"/>
      <c r="BB790" s="668"/>
      <c r="BC790" s="668"/>
      <c r="BD790" s="668"/>
      <c r="BE790" s="668"/>
      <c r="BF790" s="668"/>
      <c r="BG790" s="668"/>
      <c r="BH790" s="668"/>
      <c r="BI790" s="668"/>
      <c r="BJ790" s="668"/>
      <c r="BK790" s="668"/>
      <c r="BL790" s="668"/>
      <c r="BM790" s="668"/>
      <c r="BN790" s="668"/>
      <c r="BO790" s="668"/>
      <c r="BP790" s="668"/>
      <c r="BQ790" s="668"/>
    </row>
    <row r="791" spans="1:69">
      <c r="A791" s="668"/>
      <c r="B791" s="668"/>
      <c r="C791" s="668"/>
      <c r="D791" s="668"/>
      <c r="E791" s="668"/>
      <c r="F791" s="668"/>
      <c r="G791" s="668"/>
      <c r="H791" s="668"/>
      <c r="I791" s="668"/>
      <c r="J791" s="668"/>
      <c r="K791" s="668"/>
      <c r="L791" s="668"/>
      <c r="M791" s="668"/>
      <c r="N791" s="668"/>
      <c r="O791" s="668"/>
      <c r="P791" s="668"/>
      <c r="R791" s="668"/>
      <c r="U791" s="668"/>
      <c r="BK791" s="668"/>
      <c r="BL791" s="668"/>
      <c r="BM791" s="668"/>
      <c r="BN791" s="668"/>
      <c r="BO791" s="668"/>
      <c r="BP791" s="668"/>
      <c r="BQ791" s="668"/>
    </row>
    <row r="792" spans="1:69">
      <c r="A792" s="668"/>
      <c r="B792" s="668"/>
      <c r="C792" s="668"/>
      <c r="D792" s="668"/>
      <c r="E792" s="668"/>
      <c r="F792" s="668"/>
      <c r="G792" s="668"/>
      <c r="H792" s="668"/>
      <c r="I792" s="668"/>
      <c r="J792" s="668"/>
      <c r="K792" s="668"/>
      <c r="L792" s="668"/>
      <c r="M792" s="668"/>
      <c r="N792" s="668"/>
      <c r="O792" s="668"/>
      <c r="P792" s="668"/>
      <c r="Q792" s="668"/>
      <c r="R792" s="668"/>
      <c r="T792" s="668"/>
      <c r="U792" s="668"/>
      <c r="AZ792" s="668"/>
      <c r="BA792" s="668"/>
      <c r="BB792" s="668"/>
      <c r="BC792" s="668"/>
      <c r="BD792" s="668"/>
      <c r="BE792" s="668"/>
      <c r="BF792" s="668"/>
      <c r="BG792" s="668"/>
      <c r="BH792" s="668"/>
      <c r="BI792" s="668"/>
      <c r="BJ792" s="668"/>
      <c r="BK792" s="668"/>
      <c r="BL792" s="668"/>
      <c r="BM792" s="668"/>
      <c r="BN792" s="668"/>
      <c r="BO792" s="668"/>
      <c r="BP792" s="668"/>
      <c r="BQ792" s="668"/>
    </row>
    <row r="793" spans="1:69">
      <c r="A793" s="668"/>
      <c r="B793" s="668"/>
      <c r="C793" s="668"/>
      <c r="D793" s="668"/>
      <c r="E793" s="668"/>
      <c r="F793" s="668"/>
      <c r="G793" s="668"/>
      <c r="H793" s="668"/>
      <c r="I793" s="668"/>
      <c r="J793" s="668"/>
      <c r="K793" s="668"/>
      <c r="L793" s="668"/>
      <c r="M793" s="668"/>
      <c r="N793" s="668"/>
      <c r="O793" s="668"/>
      <c r="P793" s="668"/>
      <c r="Q793" s="668"/>
      <c r="R793" s="668"/>
      <c r="T793" s="668"/>
      <c r="U793" s="668"/>
      <c r="AZ793" s="668"/>
      <c r="BA793" s="668"/>
      <c r="BB793" s="668"/>
      <c r="BC793" s="668"/>
      <c r="BD793" s="668"/>
      <c r="BE793" s="668"/>
      <c r="BF793" s="668"/>
      <c r="BG793" s="668"/>
      <c r="BH793" s="668"/>
      <c r="BI793" s="668"/>
      <c r="BJ793" s="668"/>
      <c r="BK793" s="668"/>
      <c r="BL793" s="668"/>
      <c r="BM793" s="668"/>
      <c r="BN793" s="668"/>
      <c r="BO793" s="668"/>
      <c r="BP793" s="668"/>
      <c r="BQ793" s="668"/>
    </row>
    <row r="794" spans="1:69">
      <c r="A794" s="668"/>
      <c r="B794" s="668"/>
      <c r="C794" s="668"/>
      <c r="D794" s="668"/>
      <c r="E794" s="668"/>
      <c r="F794" s="668"/>
      <c r="G794" s="668"/>
      <c r="H794" s="668"/>
      <c r="I794" s="668"/>
      <c r="J794" s="668"/>
      <c r="K794" s="668"/>
      <c r="L794" s="668"/>
      <c r="M794" s="668"/>
      <c r="N794" s="668"/>
      <c r="O794" s="668"/>
      <c r="P794" s="668"/>
      <c r="Q794" s="668"/>
      <c r="R794" s="668"/>
      <c r="T794" s="668"/>
      <c r="U794" s="668"/>
      <c r="AZ794" s="668"/>
      <c r="BA794" s="668"/>
      <c r="BB794" s="668"/>
      <c r="BC794" s="668"/>
      <c r="BD794" s="668"/>
      <c r="BE794" s="668"/>
      <c r="BF794" s="668"/>
      <c r="BG794" s="668"/>
      <c r="BH794" s="668"/>
      <c r="BI794" s="668"/>
      <c r="BJ794" s="668"/>
      <c r="BK794" s="668"/>
      <c r="BL794" s="668"/>
      <c r="BM794" s="668"/>
      <c r="BN794" s="668"/>
      <c r="BO794" s="668"/>
      <c r="BP794" s="668"/>
      <c r="BQ794" s="668"/>
    </row>
    <row r="795" spans="1:69">
      <c r="A795" s="668"/>
      <c r="B795" s="668"/>
      <c r="C795" s="668"/>
      <c r="D795" s="668"/>
      <c r="E795" s="668"/>
      <c r="F795" s="668"/>
      <c r="G795" s="668"/>
      <c r="H795" s="668"/>
      <c r="I795" s="668"/>
      <c r="J795" s="668"/>
      <c r="K795" s="668"/>
      <c r="L795" s="668"/>
      <c r="M795" s="668"/>
      <c r="N795" s="668"/>
      <c r="O795" s="668"/>
      <c r="P795" s="668"/>
      <c r="Q795" s="668"/>
      <c r="R795" s="668"/>
      <c r="T795" s="668"/>
      <c r="U795" s="668"/>
      <c r="AZ795" s="668"/>
      <c r="BA795" s="668"/>
      <c r="BB795" s="668"/>
      <c r="BC795" s="668"/>
      <c r="BD795" s="668"/>
      <c r="BE795" s="668"/>
      <c r="BF795" s="668"/>
      <c r="BG795" s="668"/>
      <c r="BH795" s="668"/>
      <c r="BI795" s="668"/>
      <c r="BJ795" s="668"/>
      <c r="BK795" s="668"/>
      <c r="BL795" s="668"/>
      <c r="BM795" s="668"/>
      <c r="BN795" s="668"/>
      <c r="BO795" s="668"/>
      <c r="BP795" s="668"/>
      <c r="BQ795" s="668"/>
    </row>
    <row r="796" spans="1:69">
      <c r="A796" s="668"/>
      <c r="B796" s="668"/>
      <c r="C796" s="668"/>
      <c r="D796" s="668"/>
      <c r="E796" s="668"/>
      <c r="F796" s="668"/>
      <c r="G796" s="668"/>
      <c r="H796" s="668"/>
      <c r="I796" s="668"/>
      <c r="J796" s="668"/>
      <c r="K796" s="668"/>
      <c r="L796" s="668"/>
      <c r="M796" s="668"/>
      <c r="N796" s="668"/>
      <c r="O796" s="668"/>
      <c r="P796" s="668"/>
      <c r="Q796" s="668"/>
      <c r="R796" s="668"/>
      <c r="T796" s="668"/>
      <c r="U796" s="668"/>
      <c r="AZ796" s="668"/>
      <c r="BA796" s="668"/>
      <c r="BB796" s="668"/>
      <c r="BC796" s="668"/>
      <c r="BD796" s="668"/>
      <c r="BE796" s="668"/>
      <c r="BF796" s="668"/>
      <c r="BG796" s="668"/>
      <c r="BH796" s="668"/>
      <c r="BI796" s="668"/>
      <c r="BJ796" s="668"/>
      <c r="BK796" s="668"/>
      <c r="BL796" s="668"/>
      <c r="BM796" s="668"/>
      <c r="BN796" s="668"/>
      <c r="BO796" s="668"/>
      <c r="BP796" s="668"/>
      <c r="BQ796" s="668"/>
    </row>
    <row r="797" spans="1:69">
      <c r="A797" s="668"/>
      <c r="B797" s="668"/>
      <c r="C797" s="668"/>
      <c r="D797" s="668"/>
      <c r="E797" s="668"/>
      <c r="F797" s="668"/>
      <c r="G797" s="668"/>
      <c r="H797" s="668"/>
      <c r="I797" s="668"/>
      <c r="J797" s="668"/>
      <c r="K797" s="668"/>
      <c r="L797" s="668"/>
      <c r="M797" s="668"/>
      <c r="N797" s="668"/>
      <c r="O797" s="668"/>
      <c r="P797" s="668"/>
      <c r="Q797" s="668"/>
      <c r="R797" s="668"/>
      <c r="T797" s="668"/>
      <c r="U797" s="668"/>
      <c r="AZ797" s="668"/>
      <c r="BA797" s="668"/>
      <c r="BB797" s="668"/>
      <c r="BC797" s="668"/>
      <c r="BD797" s="668"/>
      <c r="BE797" s="668"/>
      <c r="BF797" s="668"/>
      <c r="BG797" s="668"/>
      <c r="BH797" s="668"/>
      <c r="BI797" s="668"/>
      <c r="BJ797" s="668"/>
      <c r="BK797" s="668"/>
      <c r="BL797" s="668"/>
      <c r="BM797" s="668"/>
      <c r="BN797" s="668"/>
      <c r="BO797" s="668"/>
      <c r="BP797" s="668"/>
      <c r="BQ797" s="668"/>
    </row>
    <row r="798" spans="1:69">
      <c r="A798" s="668"/>
      <c r="B798" s="668"/>
      <c r="C798" s="668"/>
      <c r="D798" s="668"/>
      <c r="E798" s="668"/>
      <c r="F798" s="668"/>
      <c r="G798" s="668"/>
      <c r="H798" s="668"/>
      <c r="I798" s="668"/>
      <c r="J798" s="668"/>
      <c r="K798" s="668"/>
      <c r="L798" s="668"/>
      <c r="M798" s="668"/>
      <c r="N798" s="668"/>
      <c r="O798" s="668"/>
      <c r="P798" s="668"/>
      <c r="Q798" s="668"/>
      <c r="R798" s="668"/>
      <c r="T798" s="668"/>
      <c r="U798" s="668"/>
      <c r="AZ798" s="668"/>
      <c r="BA798" s="668"/>
      <c r="BB798" s="668"/>
      <c r="BC798" s="668"/>
      <c r="BD798" s="668"/>
      <c r="BE798" s="668"/>
      <c r="BF798" s="668"/>
      <c r="BG798" s="668"/>
      <c r="BH798" s="668"/>
      <c r="BI798" s="668"/>
      <c r="BJ798" s="668"/>
      <c r="BK798" s="668"/>
      <c r="BL798" s="668"/>
      <c r="BM798" s="668"/>
      <c r="BN798" s="668"/>
      <c r="BO798" s="668"/>
      <c r="BP798" s="668"/>
      <c r="BQ798" s="668"/>
    </row>
    <row r="799" spans="1:69">
      <c r="A799" s="668"/>
      <c r="B799" s="668"/>
      <c r="C799" s="668"/>
      <c r="D799" s="668"/>
      <c r="E799" s="668"/>
      <c r="F799" s="668"/>
      <c r="G799" s="668"/>
      <c r="H799" s="668"/>
      <c r="I799" s="668"/>
      <c r="J799" s="668"/>
      <c r="K799" s="668"/>
      <c r="L799" s="668"/>
      <c r="M799" s="668"/>
      <c r="N799" s="668"/>
      <c r="O799" s="668"/>
      <c r="P799" s="668"/>
      <c r="Q799" s="668"/>
      <c r="R799" s="668"/>
      <c r="S799" s="668"/>
      <c r="T799" s="668"/>
      <c r="U799" s="668"/>
      <c r="W799" s="668"/>
      <c r="X799" s="668"/>
      <c r="Y799" s="668"/>
      <c r="Z799" s="678"/>
      <c r="AA799" s="668"/>
      <c r="AB799" s="668"/>
      <c r="AC799" s="668"/>
      <c r="AD799" s="678"/>
      <c r="AE799" s="668"/>
      <c r="AF799" s="668"/>
      <c r="AG799" s="668"/>
      <c r="AH799" s="678"/>
      <c r="AI799" s="668"/>
      <c r="AJ799" s="668"/>
      <c r="AK799" s="668"/>
      <c r="AL799" s="678"/>
      <c r="AM799" s="668"/>
      <c r="AN799" s="668"/>
      <c r="AO799" s="668"/>
      <c r="AP799" s="678"/>
      <c r="AQ799" s="668"/>
      <c r="AR799" s="668"/>
      <c r="AS799" s="668"/>
      <c r="AT799" s="678"/>
      <c r="AU799" s="668"/>
      <c r="AV799" s="668"/>
      <c r="AW799" s="678"/>
      <c r="AX799" s="668"/>
      <c r="AY799" s="683"/>
      <c r="AZ799" s="668"/>
      <c r="BA799" s="668"/>
      <c r="BB799" s="668"/>
      <c r="BC799" s="668"/>
      <c r="BD799" s="668"/>
      <c r="BE799" s="668"/>
      <c r="BF799" s="668"/>
      <c r="BG799" s="668"/>
      <c r="BH799" s="668"/>
      <c r="BI799" s="668"/>
      <c r="BJ799" s="668"/>
      <c r="BK799" s="668"/>
      <c r="BL799" s="668"/>
      <c r="BM799" s="668"/>
      <c r="BN799" s="668"/>
      <c r="BO799" s="668"/>
      <c r="BP799" s="668"/>
      <c r="BQ799" s="668"/>
    </row>
    <row r="800" spans="1:69">
      <c r="A800" s="668"/>
      <c r="B800" s="668"/>
      <c r="C800" s="668"/>
      <c r="D800" s="668"/>
      <c r="E800" s="668"/>
      <c r="F800" s="668"/>
      <c r="G800" s="668"/>
      <c r="H800" s="668"/>
      <c r="I800" s="668"/>
      <c r="J800" s="668"/>
      <c r="K800" s="668"/>
      <c r="L800" s="668"/>
      <c r="M800" s="668"/>
      <c r="N800" s="668"/>
      <c r="O800" s="668"/>
      <c r="P800" s="668"/>
      <c r="Q800" s="668"/>
      <c r="R800" s="668"/>
      <c r="S800" s="668"/>
      <c r="T800" s="668"/>
      <c r="U800" s="668"/>
      <c r="AZ800" s="668"/>
      <c r="BA800" s="668"/>
      <c r="BB800" s="668"/>
      <c r="BC800" s="668"/>
      <c r="BD800" s="668"/>
      <c r="BE800" s="668"/>
      <c r="BF800" s="668"/>
      <c r="BG800" s="668"/>
      <c r="BH800" s="668"/>
      <c r="BI800" s="668"/>
      <c r="BJ800" s="668"/>
      <c r="BK800" s="668"/>
      <c r="BL800" s="668"/>
      <c r="BM800" s="668"/>
      <c r="BN800" s="668"/>
      <c r="BO800" s="668"/>
      <c r="BP800" s="668"/>
      <c r="BQ800" s="668"/>
    </row>
    <row r="801" spans="1:69">
      <c r="A801" s="668"/>
      <c r="B801" s="668"/>
      <c r="C801" s="668"/>
      <c r="D801" s="668"/>
      <c r="E801" s="668"/>
      <c r="F801" s="668"/>
      <c r="G801" s="668"/>
      <c r="H801" s="668"/>
      <c r="I801" s="668"/>
      <c r="J801" s="668"/>
      <c r="K801" s="668"/>
      <c r="L801" s="668"/>
      <c r="M801" s="668"/>
      <c r="N801" s="668"/>
      <c r="O801" s="668"/>
      <c r="P801" s="668"/>
      <c r="Q801" s="668"/>
      <c r="R801" s="668"/>
      <c r="T801" s="668"/>
      <c r="U801" s="668"/>
      <c r="AZ801" s="668"/>
      <c r="BA801" s="668"/>
      <c r="BB801" s="668"/>
      <c r="BC801" s="668"/>
      <c r="BD801" s="668"/>
      <c r="BE801" s="668"/>
      <c r="BF801" s="668"/>
      <c r="BG801" s="668"/>
      <c r="BH801" s="668"/>
      <c r="BI801" s="668"/>
      <c r="BJ801" s="668"/>
      <c r="BK801" s="668"/>
      <c r="BL801" s="668"/>
      <c r="BM801" s="668"/>
      <c r="BN801" s="668"/>
      <c r="BO801" s="668"/>
      <c r="BP801" s="668"/>
      <c r="BQ801" s="668"/>
    </row>
    <row r="802" spans="1:69">
      <c r="A802" s="668"/>
      <c r="B802" s="668"/>
      <c r="C802" s="668"/>
      <c r="D802" s="668"/>
      <c r="E802" s="668"/>
      <c r="F802" s="668"/>
      <c r="G802" s="668"/>
      <c r="H802" s="668"/>
      <c r="I802" s="668"/>
      <c r="J802" s="668"/>
      <c r="K802" s="668"/>
      <c r="L802" s="668"/>
      <c r="M802" s="668"/>
      <c r="N802" s="668"/>
      <c r="O802" s="668"/>
      <c r="P802" s="668"/>
      <c r="Q802" s="668"/>
      <c r="R802" s="668"/>
      <c r="T802" s="668"/>
      <c r="U802" s="668"/>
      <c r="AZ802" s="668"/>
      <c r="BA802" s="668"/>
      <c r="BB802" s="668"/>
      <c r="BC802" s="668"/>
      <c r="BD802" s="668"/>
      <c r="BE802" s="668"/>
      <c r="BF802" s="668"/>
      <c r="BG802" s="668"/>
      <c r="BH802" s="668"/>
      <c r="BI802" s="668"/>
      <c r="BJ802" s="668"/>
      <c r="BK802" s="668"/>
      <c r="BL802" s="668"/>
      <c r="BM802" s="668"/>
      <c r="BN802" s="668"/>
      <c r="BO802" s="668"/>
      <c r="BP802" s="668"/>
      <c r="BQ802" s="668"/>
    </row>
    <row r="803" spans="1:69">
      <c r="A803" s="668"/>
      <c r="B803" s="668"/>
      <c r="C803" s="668"/>
      <c r="D803" s="668"/>
      <c r="E803" s="668"/>
      <c r="F803" s="668"/>
      <c r="G803" s="668"/>
      <c r="H803" s="668"/>
      <c r="I803" s="668"/>
      <c r="J803" s="668"/>
      <c r="K803" s="668"/>
      <c r="L803" s="668"/>
      <c r="M803" s="668"/>
      <c r="N803" s="668"/>
      <c r="O803" s="668"/>
      <c r="P803" s="668"/>
      <c r="Q803" s="668"/>
      <c r="R803" s="668"/>
      <c r="S803" s="668"/>
      <c r="T803" s="668"/>
      <c r="U803" s="668"/>
      <c r="W803" s="668"/>
      <c r="X803" s="668"/>
      <c r="Y803" s="668"/>
      <c r="Z803" s="678"/>
      <c r="AA803" s="668"/>
      <c r="AB803" s="668"/>
      <c r="AC803" s="668"/>
      <c r="AD803" s="678"/>
      <c r="AE803" s="668"/>
      <c r="AF803" s="668"/>
      <c r="AG803" s="668"/>
      <c r="AH803" s="678"/>
      <c r="AI803" s="668"/>
      <c r="AJ803" s="668"/>
      <c r="AK803" s="668"/>
      <c r="AL803" s="678"/>
      <c r="AM803" s="668"/>
      <c r="AN803" s="668"/>
      <c r="AO803" s="668"/>
      <c r="AP803" s="678"/>
      <c r="AQ803" s="668"/>
      <c r="AR803" s="668"/>
      <c r="AS803" s="668"/>
      <c r="AT803" s="678"/>
      <c r="AU803" s="668"/>
      <c r="AV803" s="668"/>
      <c r="AW803" s="678"/>
      <c r="AX803" s="668"/>
      <c r="AY803" s="683"/>
      <c r="AZ803" s="668"/>
      <c r="BA803" s="668"/>
      <c r="BB803" s="668"/>
      <c r="BC803" s="668"/>
      <c r="BD803" s="668"/>
      <c r="BE803" s="668"/>
      <c r="BF803" s="668"/>
      <c r="BG803" s="668"/>
      <c r="BH803" s="668"/>
      <c r="BI803" s="668"/>
      <c r="BJ803" s="668"/>
      <c r="BK803" s="668"/>
      <c r="BL803" s="668"/>
      <c r="BM803" s="668"/>
      <c r="BN803" s="668"/>
      <c r="BO803" s="668"/>
      <c r="BP803" s="668"/>
      <c r="BQ803" s="668"/>
    </row>
    <row r="804" spans="1:69">
      <c r="A804" s="668"/>
      <c r="B804" s="668"/>
      <c r="C804" s="668"/>
      <c r="D804" s="668"/>
      <c r="E804" s="668"/>
      <c r="F804" s="668"/>
      <c r="G804" s="668"/>
      <c r="H804" s="668"/>
      <c r="I804" s="668"/>
      <c r="J804" s="668"/>
      <c r="K804" s="668"/>
      <c r="L804" s="668"/>
      <c r="M804" s="668"/>
      <c r="N804" s="668"/>
      <c r="O804" s="668"/>
      <c r="P804" s="668"/>
      <c r="Q804" s="668"/>
      <c r="R804" s="668"/>
      <c r="T804" s="668"/>
      <c r="U804" s="668"/>
      <c r="AZ804" s="668"/>
      <c r="BA804" s="668"/>
      <c r="BB804" s="668"/>
      <c r="BC804" s="668"/>
      <c r="BD804" s="668"/>
      <c r="BE804" s="668"/>
      <c r="BK804" s="668"/>
      <c r="BL804" s="668"/>
      <c r="BM804" s="668"/>
      <c r="BN804" s="668"/>
      <c r="BO804" s="668"/>
      <c r="BP804" s="668"/>
      <c r="BQ804" s="668"/>
    </row>
    <row r="805" spans="1:69">
      <c r="A805" s="668"/>
      <c r="B805" s="668"/>
      <c r="C805" s="668"/>
      <c r="D805" s="668"/>
      <c r="E805" s="668"/>
      <c r="F805" s="668"/>
      <c r="G805" s="668"/>
      <c r="H805" s="668"/>
      <c r="I805" s="668"/>
      <c r="J805" s="668"/>
      <c r="K805" s="668"/>
      <c r="L805" s="668"/>
      <c r="M805" s="668"/>
      <c r="N805" s="668"/>
      <c r="O805" s="668"/>
      <c r="P805" s="668"/>
      <c r="Q805" s="668"/>
      <c r="R805" s="668"/>
      <c r="T805" s="668"/>
      <c r="U805" s="668"/>
      <c r="AZ805" s="668"/>
      <c r="BA805" s="668"/>
      <c r="BB805" s="668"/>
      <c r="BC805" s="668"/>
      <c r="BD805" s="668"/>
      <c r="BE805" s="668"/>
      <c r="BF805" s="668"/>
      <c r="BG805" s="668"/>
      <c r="BH805" s="668"/>
      <c r="BI805" s="668"/>
      <c r="BK805" s="668"/>
      <c r="BL805" s="668"/>
      <c r="BM805" s="668"/>
      <c r="BN805" s="668"/>
      <c r="BO805" s="668"/>
      <c r="BP805" s="668"/>
      <c r="BQ805" s="668"/>
    </row>
    <row r="806" spans="1:69">
      <c r="A806" s="668"/>
      <c r="B806" s="668"/>
      <c r="C806" s="668"/>
      <c r="D806" s="668"/>
      <c r="E806" s="668"/>
      <c r="F806" s="668"/>
      <c r="G806" s="668"/>
      <c r="H806" s="668"/>
      <c r="I806" s="668"/>
      <c r="J806" s="668"/>
      <c r="K806" s="668"/>
      <c r="L806" s="668"/>
      <c r="M806" s="668"/>
      <c r="N806" s="668"/>
      <c r="O806" s="668"/>
      <c r="P806" s="668"/>
      <c r="R806" s="668"/>
      <c r="U806" s="668"/>
      <c r="BK806" s="668"/>
      <c r="BL806" s="668"/>
      <c r="BM806" s="668"/>
      <c r="BN806" s="668"/>
      <c r="BO806" s="668"/>
      <c r="BP806" s="668"/>
      <c r="BQ806" s="668"/>
    </row>
    <row r="807" spans="1:69">
      <c r="A807" s="668"/>
      <c r="B807" s="668"/>
      <c r="C807" s="668"/>
      <c r="D807" s="668"/>
      <c r="E807" s="668"/>
      <c r="F807" s="668"/>
      <c r="G807" s="668"/>
      <c r="H807" s="668"/>
      <c r="I807" s="668"/>
      <c r="J807" s="668"/>
      <c r="K807" s="668"/>
      <c r="L807" s="668"/>
      <c r="M807" s="668"/>
      <c r="N807" s="668"/>
      <c r="O807" s="668"/>
      <c r="P807" s="668"/>
      <c r="Q807" s="668"/>
      <c r="R807" s="668"/>
      <c r="T807" s="668"/>
      <c r="U807" s="668"/>
      <c r="AZ807" s="668"/>
      <c r="BA807" s="668"/>
      <c r="BB807" s="668"/>
      <c r="BC807" s="668"/>
      <c r="BD807" s="668"/>
      <c r="BE807" s="668"/>
      <c r="BF807" s="668"/>
      <c r="BK807" s="668"/>
      <c r="BL807" s="668"/>
      <c r="BM807" s="668"/>
      <c r="BN807" s="668"/>
      <c r="BO807" s="668"/>
      <c r="BP807" s="668"/>
      <c r="BQ807" s="668"/>
    </row>
    <row r="808" spans="1:69">
      <c r="A808" s="668"/>
      <c r="B808" s="668"/>
      <c r="C808" s="668"/>
      <c r="D808" s="668"/>
      <c r="E808" s="668"/>
      <c r="F808" s="668"/>
      <c r="G808" s="668"/>
      <c r="H808" s="668"/>
      <c r="I808" s="668"/>
      <c r="J808" s="668"/>
      <c r="K808" s="668"/>
      <c r="L808" s="668"/>
      <c r="M808" s="668"/>
      <c r="N808" s="668"/>
      <c r="O808" s="668"/>
      <c r="P808" s="668"/>
      <c r="Q808" s="668"/>
      <c r="R808" s="668"/>
      <c r="T808" s="668"/>
      <c r="U808" s="668"/>
      <c r="AZ808" s="668"/>
      <c r="BA808" s="668"/>
      <c r="BB808" s="668"/>
      <c r="BC808" s="668"/>
      <c r="BD808" s="668"/>
      <c r="BE808" s="668"/>
      <c r="BF808" s="668"/>
      <c r="BG808" s="668"/>
      <c r="BK808" s="668"/>
      <c r="BL808" s="668"/>
      <c r="BM808" s="668"/>
      <c r="BN808" s="668"/>
      <c r="BO808" s="668"/>
      <c r="BP808" s="668"/>
      <c r="BQ808" s="668"/>
    </row>
    <row r="809" spans="1:69">
      <c r="A809" s="668"/>
      <c r="B809" s="668"/>
      <c r="C809" s="668"/>
      <c r="D809" s="668"/>
      <c r="E809" s="668"/>
      <c r="F809" s="668"/>
      <c r="G809" s="668"/>
      <c r="H809" s="668"/>
      <c r="I809" s="668"/>
      <c r="J809" s="668"/>
      <c r="K809" s="668"/>
      <c r="L809" s="668"/>
      <c r="M809" s="668"/>
      <c r="N809" s="668"/>
      <c r="O809" s="668"/>
      <c r="P809" s="668"/>
      <c r="Q809" s="668"/>
      <c r="R809" s="668"/>
      <c r="T809" s="668"/>
      <c r="U809" s="668"/>
      <c r="AZ809" s="668"/>
      <c r="BK809" s="668"/>
      <c r="BL809" s="668"/>
      <c r="BM809" s="668"/>
      <c r="BN809" s="668"/>
      <c r="BO809" s="668"/>
      <c r="BP809" s="668"/>
      <c r="BQ809" s="668"/>
    </row>
    <row r="810" spans="1:69">
      <c r="A810" s="668"/>
      <c r="B810" s="668"/>
      <c r="C810" s="668"/>
      <c r="D810" s="668"/>
      <c r="E810" s="668"/>
      <c r="F810" s="668"/>
      <c r="G810" s="668"/>
      <c r="H810" s="668"/>
      <c r="I810" s="668"/>
      <c r="J810" s="668"/>
      <c r="K810" s="668"/>
      <c r="L810" s="668"/>
      <c r="M810" s="668"/>
      <c r="N810" s="668"/>
      <c r="O810" s="668"/>
      <c r="P810" s="668"/>
      <c r="Q810" s="668"/>
      <c r="R810" s="668"/>
      <c r="T810" s="668"/>
      <c r="U810" s="668"/>
      <c r="AZ810" s="668"/>
      <c r="BA810" s="668"/>
      <c r="BB810" s="668"/>
      <c r="BC810" s="668"/>
      <c r="BD810" s="668"/>
      <c r="BE810" s="668"/>
      <c r="BF810" s="668"/>
      <c r="BG810" s="668"/>
      <c r="BK810" s="668"/>
      <c r="BL810" s="668"/>
      <c r="BM810" s="668"/>
      <c r="BN810" s="668"/>
      <c r="BO810" s="668"/>
      <c r="BP810" s="668"/>
      <c r="BQ810" s="668"/>
    </row>
    <row r="811" spans="1:69">
      <c r="A811" s="668"/>
      <c r="B811" s="668"/>
      <c r="C811" s="668"/>
      <c r="D811" s="668"/>
      <c r="E811" s="668"/>
      <c r="F811" s="668"/>
      <c r="G811" s="668"/>
      <c r="H811" s="668"/>
      <c r="I811" s="668"/>
      <c r="J811" s="668"/>
      <c r="K811" s="668"/>
      <c r="L811" s="668"/>
      <c r="M811" s="668"/>
      <c r="N811" s="668"/>
      <c r="O811" s="668"/>
      <c r="P811" s="668"/>
      <c r="Q811" s="668"/>
      <c r="R811" s="668"/>
      <c r="S811" s="668"/>
      <c r="T811" s="668"/>
      <c r="U811" s="668"/>
      <c r="W811" s="668"/>
      <c r="X811" s="668"/>
      <c r="Y811" s="668"/>
      <c r="Z811" s="678"/>
      <c r="AA811" s="668"/>
      <c r="AB811" s="668"/>
      <c r="AC811" s="668"/>
      <c r="AD811" s="678"/>
      <c r="AE811" s="668"/>
      <c r="AF811" s="668"/>
      <c r="AG811" s="668"/>
      <c r="AH811" s="678"/>
      <c r="AI811" s="668"/>
      <c r="AJ811" s="668"/>
      <c r="AK811" s="668"/>
      <c r="AL811" s="678"/>
      <c r="AM811" s="668"/>
      <c r="AN811" s="668"/>
      <c r="AO811" s="668"/>
      <c r="AP811" s="678"/>
      <c r="AQ811" s="668"/>
      <c r="AR811" s="668"/>
      <c r="AS811" s="668"/>
      <c r="AT811" s="678"/>
      <c r="AU811" s="668"/>
      <c r="AV811" s="668"/>
      <c r="AW811" s="678"/>
      <c r="AX811" s="668"/>
      <c r="AY811" s="683"/>
      <c r="AZ811" s="668"/>
      <c r="BA811" s="668"/>
      <c r="BB811" s="668"/>
      <c r="BC811" s="668"/>
      <c r="BD811" s="668"/>
      <c r="BE811" s="668"/>
      <c r="BF811" s="668"/>
      <c r="BG811" s="668"/>
      <c r="BH811" s="668"/>
      <c r="BI811" s="668"/>
      <c r="BJ811" s="668"/>
      <c r="BK811" s="668"/>
      <c r="BL811" s="668"/>
      <c r="BM811" s="668"/>
      <c r="BN811" s="668"/>
      <c r="BO811" s="668"/>
      <c r="BP811" s="668"/>
      <c r="BQ811" s="668"/>
    </row>
    <row r="812" spans="1:69">
      <c r="A812" s="668"/>
      <c r="B812" s="668"/>
      <c r="C812" s="668"/>
      <c r="D812" s="668"/>
      <c r="E812" s="668"/>
      <c r="F812" s="668"/>
      <c r="G812" s="668"/>
      <c r="H812" s="668"/>
      <c r="I812" s="668"/>
      <c r="J812" s="668"/>
      <c r="K812" s="668"/>
      <c r="L812" s="668"/>
      <c r="M812" s="668"/>
      <c r="N812" s="668"/>
      <c r="O812" s="668"/>
      <c r="P812" s="668"/>
      <c r="Q812" s="668"/>
      <c r="R812" s="668"/>
      <c r="S812" s="668"/>
      <c r="T812" s="668"/>
      <c r="U812" s="668"/>
      <c r="W812" s="668"/>
      <c r="X812" s="668"/>
      <c r="Y812" s="668"/>
      <c r="Z812" s="678"/>
      <c r="AA812" s="668"/>
      <c r="AB812" s="668"/>
      <c r="AC812" s="668"/>
      <c r="AD812" s="678"/>
      <c r="AE812" s="668"/>
      <c r="AF812" s="668"/>
      <c r="AG812" s="668"/>
      <c r="AH812" s="678"/>
      <c r="AI812" s="668"/>
      <c r="AJ812" s="668"/>
      <c r="AK812" s="668"/>
      <c r="AL812" s="678"/>
      <c r="AM812" s="668"/>
      <c r="AN812" s="668"/>
      <c r="AO812" s="668"/>
      <c r="AP812" s="678"/>
      <c r="AQ812" s="668"/>
      <c r="AR812" s="668"/>
      <c r="AS812" s="668"/>
      <c r="AT812" s="678"/>
      <c r="AU812" s="668"/>
      <c r="AV812" s="668"/>
      <c r="AW812" s="678"/>
      <c r="AX812" s="668"/>
      <c r="AY812" s="683"/>
      <c r="AZ812" s="668"/>
      <c r="BA812" s="668"/>
      <c r="BB812" s="668"/>
      <c r="BC812" s="668"/>
      <c r="BD812" s="668"/>
      <c r="BE812" s="668"/>
      <c r="BF812" s="668"/>
      <c r="BG812" s="668"/>
      <c r="BH812" s="668"/>
      <c r="BI812" s="668"/>
      <c r="BJ812" s="668"/>
      <c r="BK812" s="668"/>
      <c r="BL812" s="668"/>
      <c r="BM812" s="668"/>
      <c r="BN812" s="668"/>
      <c r="BO812" s="668"/>
      <c r="BP812" s="668"/>
      <c r="BQ812" s="668"/>
    </row>
    <row r="813" spans="1:69">
      <c r="A813" s="668"/>
      <c r="B813" s="668"/>
      <c r="C813" s="668"/>
      <c r="D813" s="668"/>
      <c r="E813" s="668"/>
      <c r="F813" s="668"/>
      <c r="G813" s="668"/>
      <c r="H813" s="668"/>
      <c r="I813" s="668"/>
      <c r="J813" s="668"/>
      <c r="K813" s="668"/>
      <c r="L813" s="668"/>
      <c r="M813" s="668"/>
      <c r="N813" s="668"/>
      <c r="O813" s="668"/>
      <c r="P813" s="668"/>
      <c r="R813" s="668"/>
      <c r="U813" s="668"/>
      <c r="BK813" s="668"/>
      <c r="BL813" s="668"/>
      <c r="BM813" s="668"/>
      <c r="BN813" s="668"/>
      <c r="BO813" s="668"/>
      <c r="BP813" s="668"/>
      <c r="BQ813" s="668"/>
    </row>
    <row r="814" spans="1:69">
      <c r="A814" s="668"/>
      <c r="B814" s="668"/>
      <c r="C814" s="668"/>
      <c r="D814" s="668"/>
      <c r="E814" s="668"/>
      <c r="F814" s="668"/>
      <c r="G814" s="668"/>
      <c r="H814" s="668"/>
      <c r="I814" s="668"/>
      <c r="J814" s="668"/>
      <c r="K814" s="668"/>
      <c r="L814" s="668"/>
      <c r="M814" s="668"/>
      <c r="N814" s="668"/>
      <c r="O814" s="668"/>
      <c r="P814" s="668"/>
      <c r="Q814" s="668"/>
      <c r="R814" s="668"/>
      <c r="T814" s="668"/>
      <c r="U814" s="668"/>
      <c r="AZ814" s="668"/>
      <c r="BA814" s="668"/>
      <c r="BB814" s="668"/>
      <c r="BC814" s="668"/>
      <c r="BD814" s="668"/>
      <c r="BE814" s="668"/>
      <c r="BF814" s="668"/>
      <c r="BG814" s="668"/>
      <c r="BH814" s="668"/>
      <c r="BI814" s="668"/>
      <c r="BJ814" s="668"/>
      <c r="BK814" s="668"/>
      <c r="BL814" s="668"/>
      <c r="BM814" s="668"/>
      <c r="BN814" s="668"/>
      <c r="BO814" s="668"/>
      <c r="BP814" s="668"/>
      <c r="BQ814" s="668"/>
    </row>
    <row r="815" spans="1:69">
      <c r="A815" s="668"/>
      <c r="B815" s="668"/>
      <c r="C815" s="668"/>
      <c r="D815" s="668"/>
      <c r="E815" s="668"/>
      <c r="F815" s="668"/>
      <c r="G815" s="668"/>
      <c r="H815" s="668"/>
      <c r="I815" s="668"/>
      <c r="J815" s="668"/>
      <c r="K815" s="668"/>
      <c r="L815" s="668"/>
      <c r="M815" s="668"/>
      <c r="N815" s="668"/>
      <c r="O815" s="668"/>
      <c r="P815" s="668"/>
      <c r="Q815" s="668"/>
      <c r="R815" s="668"/>
      <c r="T815" s="668"/>
      <c r="U815" s="668"/>
      <c r="AZ815" s="668"/>
      <c r="BA815" s="668"/>
      <c r="BB815" s="668"/>
      <c r="BC815" s="668"/>
      <c r="BD815" s="668"/>
      <c r="BE815" s="668"/>
      <c r="BF815" s="668"/>
      <c r="BG815" s="668"/>
      <c r="BH815" s="668"/>
      <c r="BI815" s="668"/>
      <c r="BJ815" s="668"/>
      <c r="BK815" s="668"/>
      <c r="BL815" s="668"/>
      <c r="BM815" s="668"/>
      <c r="BN815" s="668"/>
      <c r="BO815" s="668"/>
      <c r="BP815" s="668"/>
      <c r="BQ815" s="668"/>
    </row>
    <row r="816" spans="1:69">
      <c r="A816" s="668"/>
      <c r="B816" s="668"/>
      <c r="C816" s="668"/>
      <c r="D816" s="668"/>
      <c r="E816" s="668"/>
      <c r="F816" s="668"/>
      <c r="G816" s="668"/>
      <c r="H816" s="668"/>
      <c r="I816" s="668"/>
      <c r="J816" s="668"/>
      <c r="K816" s="668"/>
      <c r="L816" s="668"/>
      <c r="M816" s="668"/>
      <c r="N816" s="668"/>
      <c r="O816" s="668"/>
      <c r="P816" s="668"/>
      <c r="Q816" s="668"/>
      <c r="R816" s="668"/>
      <c r="T816" s="668"/>
      <c r="U816" s="668"/>
      <c r="AZ816" s="668"/>
      <c r="BA816" s="668"/>
      <c r="BB816" s="668"/>
      <c r="BC816" s="668"/>
      <c r="BD816" s="668"/>
      <c r="BE816" s="668"/>
      <c r="BF816" s="668"/>
      <c r="BG816" s="668"/>
      <c r="BH816" s="668"/>
      <c r="BI816" s="668"/>
      <c r="BJ816" s="668"/>
      <c r="BK816" s="668"/>
      <c r="BL816" s="668"/>
      <c r="BM816" s="668"/>
      <c r="BN816" s="668"/>
      <c r="BO816" s="668"/>
      <c r="BP816" s="668"/>
      <c r="BQ816" s="668"/>
    </row>
    <row r="817" spans="1:69">
      <c r="A817" s="668"/>
      <c r="B817" s="668"/>
      <c r="C817" s="668"/>
      <c r="D817" s="668"/>
      <c r="E817" s="668"/>
      <c r="F817" s="668"/>
      <c r="G817" s="668"/>
      <c r="H817" s="668"/>
      <c r="I817" s="668"/>
      <c r="J817" s="668"/>
      <c r="K817" s="668"/>
      <c r="L817" s="668"/>
      <c r="M817" s="668"/>
      <c r="N817" s="668"/>
      <c r="O817" s="668"/>
      <c r="P817" s="668"/>
      <c r="Q817" s="668"/>
      <c r="R817" s="668"/>
      <c r="T817" s="668"/>
      <c r="U817" s="668"/>
      <c r="AZ817" s="668"/>
      <c r="BA817" s="668"/>
      <c r="BB817" s="668"/>
      <c r="BC817" s="668"/>
      <c r="BD817" s="668"/>
      <c r="BE817" s="668"/>
      <c r="BF817" s="668"/>
      <c r="BG817" s="668"/>
      <c r="BH817" s="668"/>
      <c r="BI817" s="668"/>
      <c r="BJ817" s="668"/>
      <c r="BK817" s="668"/>
      <c r="BL817" s="668"/>
      <c r="BM817" s="668"/>
      <c r="BN817" s="668"/>
      <c r="BO817" s="668"/>
      <c r="BP817" s="668"/>
      <c r="BQ817" s="668"/>
    </row>
    <row r="818" spans="1:69">
      <c r="A818" s="668"/>
      <c r="B818" s="668"/>
      <c r="C818" s="668"/>
      <c r="D818" s="668"/>
      <c r="E818" s="668"/>
      <c r="F818" s="668"/>
      <c r="G818" s="668"/>
      <c r="H818" s="668"/>
      <c r="I818" s="668"/>
      <c r="J818" s="668"/>
      <c r="K818" s="668"/>
      <c r="L818" s="668"/>
      <c r="M818" s="668"/>
      <c r="N818" s="668"/>
      <c r="O818" s="668"/>
      <c r="P818" s="668"/>
      <c r="Q818" s="668"/>
      <c r="R818" s="668"/>
      <c r="T818" s="668"/>
      <c r="U818" s="668"/>
      <c r="AZ818" s="668"/>
      <c r="BA818" s="668"/>
      <c r="BB818" s="668"/>
      <c r="BC818" s="668"/>
      <c r="BD818" s="668"/>
      <c r="BE818" s="668"/>
      <c r="BF818" s="668"/>
      <c r="BG818" s="668"/>
      <c r="BH818" s="668"/>
      <c r="BI818" s="668"/>
      <c r="BJ818" s="668"/>
      <c r="BK818" s="668"/>
      <c r="BL818" s="668"/>
      <c r="BM818" s="668"/>
      <c r="BN818" s="668"/>
      <c r="BO818" s="668"/>
      <c r="BP818" s="668"/>
      <c r="BQ818" s="668"/>
    </row>
    <row r="819" spans="1:69">
      <c r="A819" s="668"/>
      <c r="B819" s="668"/>
      <c r="C819" s="668"/>
      <c r="D819" s="668"/>
      <c r="E819" s="668"/>
      <c r="F819" s="668"/>
      <c r="G819" s="668"/>
      <c r="H819" s="668"/>
      <c r="I819" s="668"/>
      <c r="J819" s="668"/>
      <c r="K819" s="668"/>
      <c r="L819" s="668"/>
      <c r="M819" s="668"/>
      <c r="N819" s="668"/>
      <c r="O819" s="668"/>
      <c r="P819" s="668"/>
      <c r="Q819" s="668"/>
      <c r="R819" s="668"/>
      <c r="T819" s="668"/>
      <c r="U819" s="668"/>
      <c r="AZ819" s="668"/>
      <c r="BA819" s="668"/>
      <c r="BB819" s="668"/>
      <c r="BC819" s="668"/>
      <c r="BD819" s="668"/>
      <c r="BE819" s="668"/>
      <c r="BF819" s="668"/>
      <c r="BG819" s="668"/>
      <c r="BH819" s="668"/>
      <c r="BI819" s="668"/>
      <c r="BJ819" s="668"/>
      <c r="BK819" s="668"/>
      <c r="BL819" s="668"/>
      <c r="BM819" s="668"/>
      <c r="BN819" s="668"/>
      <c r="BO819" s="668"/>
      <c r="BP819" s="668"/>
      <c r="BQ819" s="668"/>
    </row>
    <row r="820" spans="1:69">
      <c r="A820" s="668"/>
      <c r="B820" s="668"/>
      <c r="C820" s="668"/>
      <c r="D820" s="668"/>
      <c r="E820" s="668"/>
      <c r="F820" s="668"/>
      <c r="G820" s="668"/>
      <c r="H820" s="668"/>
      <c r="I820" s="668"/>
      <c r="J820" s="668"/>
      <c r="K820" s="668"/>
      <c r="L820" s="668"/>
      <c r="M820" s="668"/>
      <c r="N820" s="668"/>
      <c r="O820" s="668"/>
      <c r="P820" s="668"/>
      <c r="Q820" s="668"/>
      <c r="R820" s="668"/>
      <c r="T820" s="668"/>
      <c r="U820" s="668"/>
      <c r="AZ820" s="668"/>
      <c r="BA820" s="668"/>
      <c r="BB820" s="668"/>
      <c r="BC820" s="668"/>
      <c r="BD820" s="668"/>
      <c r="BE820" s="668"/>
      <c r="BF820" s="668"/>
      <c r="BG820" s="668"/>
      <c r="BH820" s="668"/>
      <c r="BI820" s="668"/>
      <c r="BJ820" s="668"/>
      <c r="BK820" s="668"/>
      <c r="BL820" s="668"/>
      <c r="BM820" s="668"/>
      <c r="BN820" s="668"/>
      <c r="BO820" s="668"/>
      <c r="BP820" s="668"/>
      <c r="BQ820" s="668"/>
    </row>
    <row r="821" spans="1:69">
      <c r="A821" s="668"/>
      <c r="B821" s="668"/>
      <c r="C821" s="668"/>
      <c r="D821" s="668"/>
      <c r="E821" s="668"/>
      <c r="F821" s="668"/>
      <c r="G821" s="668"/>
      <c r="H821" s="668"/>
      <c r="I821" s="668"/>
      <c r="J821" s="668"/>
      <c r="K821" s="668"/>
      <c r="L821" s="668"/>
      <c r="M821" s="668"/>
      <c r="N821" s="668"/>
      <c r="O821" s="668"/>
      <c r="P821" s="668"/>
      <c r="Q821" s="668"/>
      <c r="R821" s="668"/>
      <c r="T821" s="668"/>
      <c r="U821" s="668"/>
      <c r="AZ821" s="668"/>
      <c r="BA821" s="668"/>
      <c r="BB821" s="668"/>
      <c r="BC821" s="668"/>
      <c r="BD821" s="668"/>
      <c r="BE821" s="668"/>
      <c r="BF821" s="668"/>
      <c r="BG821" s="668"/>
      <c r="BH821" s="668"/>
      <c r="BI821" s="668"/>
      <c r="BJ821" s="668"/>
      <c r="BK821" s="668"/>
      <c r="BL821" s="668"/>
      <c r="BM821" s="668"/>
      <c r="BN821" s="668"/>
      <c r="BO821" s="668"/>
      <c r="BP821" s="668"/>
      <c r="BQ821" s="668"/>
    </row>
    <row r="822" spans="1:69">
      <c r="A822" s="668"/>
      <c r="B822" s="668"/>
      <c r="C822" s="668"/>
      <c r="D822" s="668"/>
      <c r="E822" s="668"/>
      <c r="F822" s="668"/>
      <c r="G822" s="668"/>
      <c r="H822" s="668"/>
      <c r="I822" s="668"/>
      <c r="J822" s="668"/>
      <c r="K822" s="668"/>
      <c r="L822" s="668"/>
      <c r="M822" s="668"/>
      <c r="N822" s="668"/>
      <c r="O822" s="668"/>
      <c r="P822" s="668"/>
      <c r="Q822" s="668"/>
      <c r="R822" s="668"/>
      <c r="T822" s="668"/>
      <c r="U822" s="668"/>
      <c r="AZ822" s="668"/>
      <c r="BA822" s="668"/>
      <c r="BB822" s="668"/>
      <c r="BC822" s="668"/>
      <c r="BD822" s="668"/>
      <c r="BE822" s="668"/>
      <c r="BF822" s="668"/>
      <c r="BG822" s="668"/>
      <c r="BH822" s="668"/>
      <c r="BI822" s="668"/>
      <c r="BJ822" s="668"/>
      <c r="BK822" s="668"/>
      <c r="BL822" s="668"/>
      <c r="BM822" s="668"/>
      <c r="BN822" s="668"/>
      <c r="BO822" s="668"/>
      <c r="BP822" s="668"/>
      <c r="BQ822" s="668"/>
    </row>
    <row r="823" spans="1:69">
      <c r="A823" s="668"/>
      <c r="B823" s="668"/>
      <c r="C823" s="668"/>
      <c r="D823" s="668"/>
      <c r="E823" s="668"/>
      <c r="F823" s="668"/>
      <c r="G823" s="668"/>
      <c r="H823" s="668"/>
      <c r="I823" s="668"/>
      <c r="J823" s="668"/>
      <c r="K823" s="668"/>
      <c r="L823" s="668"/>
      <c r="M823" s="668"/>
      <c r="N823" s="668"/>
      <c r="O823" s="668"/>
      <c r="P823" s="668"/>
      <c r="Q823" s="668"/>
      <c r="R823" s="668"/>
      <c r="T823" s="668"/>
      <c r="U823" s="668"/>
      <c r="AZ823" s="668"/>
      <c r="BA823" s="668"/>
      <c r="BB823" s="668"/>
      <c r="BC823" s="668"/>
      <c r="BD823" s="668"/>
      <c r="BE823" s="668"/>
      <c r="BF823" s="668"/>
      <c r="BG823" s="668"/>
      <c r="BH823" s="668"/>
      <c r="BI823" s="668"/>
      <c r="BJ823" s="668"/>
      <c r="BK823" s="668"/>
      <c r="BL823" s="668"/>
      <c r="BM823" s="668"/>
      <c r="BN823" s="668"/>
      <c r="BO823" s="668"/>
      <c r="BP823" s="668"/>
      <c r="BQ823" s="668"/>
    </row>
    <row r="824" spans="1:69">
      <c r="A824" s="668"/>
      <c r="B824" s="668"/>
      <c r="C824" s="668"/>
      <c r="D824" s="668"/>
      <c r="E824" s="668"/>
      <c r="F824" s="668"/>
      <c r="G824" s="668"/>
      <c r="H824" s="668"/>
      <c r="I824" s="668"/>
      <c r="J824" s="668"/>
      <c r="K824" s="668"/>
      <c r="L824" s="668"/>
      <c r="M824" s="668"/>
      <c r="N824" s="668"/>
      <c r="O824" s="668"/>
      <c r="P824" s="668"/>
      <c r="Q824" s="668"/>
      <c r="R824" s="668"/>
      <c r="S824" s="668"/>
      <c r="T824" s="668"/>
      <c r="U824" s="668"/>
      <c r="W824" s="668"/>
      <c r="X824" s="668"/>
      <c r="Y824" s="668"/>
      <c r="Z824" s="678"/>
      <c r="AA824" s="668"/>
      <c r="AB824" s="668"/>
      <c r="AC824" s="668"/>
      <c r="AD824" s="678"/>
      <c r="AE824" s="668"/>
      <c r="AF824" s="668"/>
      <c r="AG824" s="668"/>
      <c r="AH824" s="678"/>
      <c r="AI824" s="668"/>
      <c r="AJ824" s="668"/>
      <c r="AK824" s="668"/>
      <c r="AL824" s="678"/>
      <c r="AM824" s="668"/>
      <c r="AN824" s="668"/>
      <c r="AO824" s="668"/>
      <c r="AP824" s="678"/>
      <c r="AQ824" s="668"/>
      <c r="AR824" s="668"/>
      <c r="AS824" s="668"/>
      <c r="AT824" s="678"/>
      <c r="AU824" s="668"/>
      <c r="AV824" s="668"/>
      <c r="AW824" s="678"/>
      <c r="AX824" s="668"/>
      <c r="AY824" s="683"/>
      <c r="AZ824" s="668"/>
      <c r="BA824" s="668"/>
      <c r="BB824" s="668"/>
      <c r="BC824" s="668"/>
      <c r="BD824" s="668"/>
      <c r="BE824" s="668"/>
      <c r="BF824" s="668"/>
      <c r="BG824" s="668"/>
      <c r="BH824" s="668"/>
      <c r="BI824" s="668"/>
      <c r="BJ824" s="668"/>
      <c r="BK824" s="668"/>
      <c r="BL824" s="668"/>
      <c r="BM824" s="668"/>
      <c r="BN824" s="668"/>
      <c r="BO824" s="668"/>
      <c r="BP824" s="668"/>
      <c r="BQ824" s="668"/>
    </row>
    <row r="825" spans="1:69">
      <c r="A825" s="668"/>
      <c r="B825" s="668"/>
      <c r="C825" s="668"/>
      <c r="D825" s="668"/>
      <c r="E825" s="668"/>
      <c r="F825" s="668"/>
      <c r="G825" s="668"/>
      <c r="H825" s="668"/>
      <c r="I825" s="668"/>
      <c r="J825" s="668"/>
      <c r="K825" s="668"/>
      <c r="L825" s="668"/>
      <c r="M825" s="668"/>
      <c r="N825" s="668"/>
      <c r="O825" s="668"/>
      <c r="P825" s="668"/>
      <c r="Q825" s="668"/>
      <c r="R825" s="668"/>
      <c r="T825" s="668"/>
      <c r="U825" s="668"/>
      <c r="AZ825" s="668"/>
      <c r="BA825" s="668"/>
      <c r="BB825" s="668"/>
      <c r="BC825" s="668"/>
      <c r="BD825" s="668"/>
      <c r="BE825" s="668"/>
      <c r="BF825" s="668"/>
      <c r="BG825" s="668"/>
      <c r="BH825" s="668"/>
      <c r="BI825" s="668"/>
      <c r="BJ825" s="668"/>
      <c r="BK825" s="668"/>
      <c r="BL825" s="668"/>
      <c r="BM825" s="668"/>
      <c r="BN825" s="668"/>
      <c r="BO825" s="668"/>
      <c r="BP825" s="668"/>
      <c r="BQ825" s="668"/>
    </row>
    <row r="826" spans="1:69">
      <c r="A826" s="668"/>
      <c r="B826" s="668"/>
      <c r="C826" s="668"/>
      <c r="D826" s="668"/>
      <c r="E826" s="668"/>
      <c r="F826" s="668"/>
      <c r="G826" s="668"/>
      <c r="H826" s="668"/>
      <c r="I826" s="668"/>
      <c r="J826" s="668"/>
      <c r="K826" s="668"/>
      <c r="L826" s="668"/>
      <c r="M826" s="668"/>
      <c r="N826" s="668"/>
      <c r="O826" s="668"/>
      <c r="P826" s="668"/>
      <c r="Q826" s="668"/>
      <c r="R826" s="668"/>
      <c r="T826" s="668"/>
      <c r="U826" s="668"/>
      <c r="AZ826" s="668"/>
      <c r="BA826" s="668"/>
      <c r="BB826" s="668"/>
      <c r="BC826" s="668"/>
      <c r="BD826" s="668"/>
      <c r="BE826" s="668"/>
      <c r="BF826" s="668"/>
      <c r="BG826" s="668"/>
      <c r="BH826" s="668"/>
      <c r="BI826" s="668"/>
      <c r="BJ826" s="668"/>
      <c r="BK826" s="668"/>
      <c r="BL826" s="668"/>
      <c r="BM826" s="668"/>
      <c r="BN826" s="668"/>
      <c r="BO826" s="668"/>
      <c r="BP826" s="668"/>
      <c r="BQ826" s="668"/>
    </row>
    <row r="827" spans="1:69">
      <c r="A827" s="668"/>
      <c r="B827" s="668"/>
      <c r="C827" s="668"/>
      <c r="D827" s="668"/>
      <c r="E827" s="668"/>
      <c r="F827" s="668"/>
      <c r="G827" s="668"/>
      <c r="H827" s="668"/>
      <c r="I827" s="668"/>
      <c r="J827" s="668"/>
      <c r="K827" s="668"/>
      <c r="L827" s="668"/>
      <c r="M827" s="668"/>
      <c r="N827" s="668"/>
      <c r="O827" s="668"/>
      <c r="P827" s="668"/>
      <c r="Q827" s="668"/>
      <c r="R827" s="668"/>
      <c r="T827" s="668"/>
      <c r="U827" s="668"/>
      <c r="V827" s="668"/>
      <c r="AZ827" s="668"/>
      <c r="BA827" s="668"/>
      <c r="BB827" s="668"/>
      <c r="BC827" s="668"/>
      <c r="BD827" s="668"/>
      <c r="BE827" s="668"/>
      <c r="BF827" s="668"/>
      <c r="BG827" s="668"/>
      <c r="BH827" s="668"/>
      <c r="BI827" s="668"/>
      <c r="BJ827" s="668"/>
      <c r="BK827" s="668"/>
      <c r="BL827" s="668"/>
      <c r="BM827" s="668"/>
      <c r="BN827" s="668"/>
      <c r="BO827" s="668"/>
      <c r="BP827" s="668"/>
      <c r="BQ827" s="668"/>
    </row>
    <row r="828" spans="1:69">
      <c r="A828" s="668"/>
      <c r="B828" s="668"/>
      <c r="C828" s="668"/>
      <c r="D828" s="668"/>
      <c r="E828" s="668"/>
      <c r="F828" s="668"/>
      <c r="G828" s="668"/>
      <c r="H828" s="668"/>
      <c r="I828" s="668"/>
      <c r="J828" s="668"/>
      <c r="K828" s="668"/>
      <c r="L828" s="668"/>
      <c r="M828" s="668"/>
      <c r="N828" s="668"/>
      <c r="O828" s="668"/>
      <c r="P828" s="668"/>
      <c r="Q828" s="668"/>
      <c r="R828" s="668"/>
      <c r="T828" s="668"/>
      <c r="U828" s="668"/>
      <c r="AZ828" s="668"/>
      <c r="BA828" s="668"/>
      <c r="BB828" s="668"/>
      <c r="BC828" s="668"/>
      <c r="BD828" s="668"/>
      <c r="BE828" s="668"/>
      <c r="BF828" s="668"/>
      <c r="BG828" s="668"/>
      <c r="BH828" s="668"/>
      <c r="BI828" s="668"/>
      <c r="BJ828" s="668"/>
      <c r="BK828" s="668"/>
      <c r="BL828" s="668"/>
      <c r="BM828" s="668"/>
      <c r="BN828" s="668"/>
      <c r="BO828" s="668"/>
      <c r="BP828" s="668"/>
      <c r="BQ828" s="668"/>
    </row>
    <row r="829" spans="1:69">
      <c r="A829" s="668"/>
      <c r="B829" s="668"/>
      <c r="C829" s="668"/>
      <c r="D829" s="668"/>
      <c r="E829" s="668"/>
      <c r="F829" s="668"/>
      <c r="G829" s="668"/>
      <c r="H829" s="668"/>
      <c r="I829" s="668"/>
      <c r="J829" s="668"/>
      <c r="K829" s="668"/>
      <c r="L829" s="668"/>
      <c r="M829" s="668"/>
      <c r="N829" s="668"/>
      <c r="O829" s="668"/>
      <c r="P829" s="668"/>
      <c r="Q829" s="668"/>
      <c r="R829" s="668"/>
      <c r="T829" s="668"/>
      <c r="U829" s="668"/>
      <c r="AZ829" s="668"/>
      <c r="BA829" s="668"/>
      <c r="BB829" s="668"/>
      <c r="BC829" s="668"/>
      <c r="BD829" s="668"/>
      <c r="BE829" s="668"/>
      <c r="BF829" s="668"/>
      <c r="BG829" s="668"/>
      <c r="BH829" s="668"/>
      <c r="BI829" s="668"/>
      <c r="BJ829" s="668"/>
      <c r="BK829" s="668"/>
      <c r="BL829" s="668"/>
      <c r="BM829" s="668"/>
      <c r="BN829" s="668"/>
      <c r="BO829" s="668"/>
      <c r="BP829" s="668"/>
      <c r="BQ829" s="668"/>
    </row>
    <row r="830" spans="1:69">
      <c r="A830" s="668"/>
      <c r="B830" s="668"/>
      <c r="C830" s="668"/>
      <c r="D830" s="668"/>
      <c r="E830" s="668"/>
      <c r="F830" s="668"/>
      <c r="G830" s="668"/>
      <c r="H830" s="668"/>
      <c r="I830" s="668"/>
      <c r="J830" s="668"/>
      <c r="K830" s="668"/>
      <c r="L830" s="668"/>
      <c r="M830" s="668"/>
      <c r="N830" s="668"/>
      <c r="O830" s="668"/>
      <c r="P830" s="668"/>
      <c r="Q830" s="668"/>
      <c r="R830" s="668"/>
      <c r="T830" s="668"/>
      <c r="U830" s="668"/>
      <c r="AZ830" s="668"/>
      <c r="BA830" s="668"/>
      <c r="BB830" s="668"/>
      <c r="BC830" s="668"/>
      <c r="BD830" s="668"/>
      <c r="BE830" s="668"/>
      <c r="BF830" s="668"/>
      <c r="BG830" s="668"/>
      <c r="BH830" s="668"/>
      <c r="BI830" s="668"/>
      <c r="BJ830" s="668"/>
      <c r="BK830" s="668"/>
      <c r="BL830" s="668"/>
      <c r="BM830" s="668"/>
      <c r="BN830" s="668"/>
      <c r="BO830" s="668"/>
      <c r="BP830" s="668"/>
      <c r="BQ830" s="668"/>
    </row>
    <row r="831" spans="1:69">
      <c r="A831" s="668"/>
      <c r="B831" s="668"/>
      <c r="C831" s="668"/>
      <c r="D831" s="668"/>
      <c r="E831" s="668"/>
      <c r="F831" s="668"/>
      <c r="G831" s="668"/>
      <c r="H831" s="668"/>
      <c r="I831" s="668"/>
      <c r="J831" s="668"/>
      <c r="K831" s="668"/>
      <c r="L831" s="668"/>
      <c r="M831" s="668"/>
      <c r="N831" s="668"/>
      <c r="O831" s="668"/>
      <c r="P831" s="668"/>
      <c r="Q831" s="668"/>
      <c r="R831" s="668"/>
      <c r="T831" s="668"/>
      <c r="U831" s="668"/>
      <c r="AZ831" s="668"/>
      <c r="BA831" s="668"/>
      <c r="BB831" s="668"/>
      <c r="BC831" s="668"/>
      <c r="BD831" s="668"/>
      <c r="BE831" s="668"/>
      <c r="BF831" s="668"/>
      <c r="BG831" s="668"/>
      <c r="BH831" s="668"/>
      <c r="BI831" s="668"/>
      <c r="BJ831" s="668"/>
      <c r="BK831" s="668"/>
      <c r="BL831" s="668"/>
      <c r="BM831" s="668"/>
      <c r="BN831" s="668"/>
      <c r="BO831" s="668"/>
      <c r="BP831" s="668"/>
      <c r="BQ831" s="668"/>
    </row>
    <row r="832" spans="1:69">
      <c r="A832" s="668"/>
      <c r="B832" s="668"/>
      <c r="C832" s="668"/>
      <c r="D832" s="668"/>
      <c r="E832" s="668"/>
      <c r="F832" s="668"/>
      <c r="G832" s="668"/>
      <c r="H832" s="668"/>
      <c r="I832" s="668"/>
      <c r="J832" s="668"/>
      <c r="K832" s="668"/>
      <c r="L832" s="668"/>
      <c r="M832" s="668"/>
      <c r="N832" s="668"/>
      <c r="O832" s="668"/>
      <c r="P832" s="668"/>
      <c r="Q832" s="668"/>
      <c r="R832" s="668"/>
      <c r="S832" s="668"/>
      <c r="T832" s="668"/>
      <c r="U832" s="668"/>
      <c r="W832" s="668"/>
      <c r="X832" s="668"/>
      <c r="Y832" s="668"/>
      <c r="Z832" s="678"/>
      <c r="AA832" s="668"/>
      <c r="AB832" s="668"/>
      <c r="AC832" s="668"/>
      <c r="AD832" s="678"/>
      <c r="AE832" s="668"/>
      <c r="AF832" s="668"/>
      <c r="AG832" s="668"/>
      <c r="AH832" s="678"/>
      <c r="AI832" s="668"/>
      <c r="AJ832" s="668"/>
      <c r="AK832" s="668"/>
      <c r="AL832" s="678"/>
      <c r="AM832" s="668"/>
      <c r="AN832" s="668"/>
      <c r="AO832" s="668"/>
      <c r="AP832" s="678"/>
      <c r="AQ832" s="668"/>
      <c r="AR832" s="668"/>
      <c r="AS832" s="668"/>
      <c r="AT832" s="678"/>
      <c r="AU832" s="668"/>
      <c r="AV832" s="668"/>
      <c r="AW832" s="678"/>
      <c r="AX832" s="668"/>
      <c r="AY832" s="683"/>
      <c r="AZ832" s="668"/>
      <c r="BA832" s="668"/>
      <c r="BB832" s="668"/>
      <c r="BC832" s="668"/>
      <c r="BD832" s="668"/>
      <c r="BE832" s="668"/>
      <c r="BF832" s="668"/>
      <c r="BG832" s="668"/>
      <c r="BH832" s="668"/>
      <c r="BI832" s="668"/>
      <c r="BJ832" s="668"/>
      <c r="BK832" s="668"/>
      <c r="BL832" s="668"/>
      <c r="BM832" s="668"/>
      <c r="BN832" s="668"/>
      <c r="BO832" s="668"/>
      <c r="BP832" s="668"/>
      <c r="BQ832" s="668"/>
    </row>
    <row r="833" spans="1:69">
      <c r="A833" s="668"/>
      <c r="B833" s="668"/>
      <c r="C833" s="668"/>
      <c r="D833" s="668"/>
      <c r="E833" s="668"/>
      <c r="F833" s="668"/>
      <c r="G833" s="668"/>
      <c r="H833" s="668"/>
      <c r="I833" s="668"/>
      <c r="J833" s="668"/>
      <c r="K833" s="668"/>
      <c r="L833" s="668"/>
      <c r="M833" s="668"/>
      <c r="N833" s="668"/>
      <c r="O833" s="668"/>
      <c r="P833" s="668"/>
      <c r="Q833" s="668"/>
      <c r="R833" s="668"/>
      <c r="T833" s="668"/>
      <c r="U833" s="668"/>
      <c r="AZ833" s="668"/>
      <c r="BA833" s="668"/>
      <c r="BB833" s="668"/>
      <c r="BC833" s="668"/>
      <c r="BD833" s="668"/>
      <c r="BE833" s="668"/>
      <c r="BF833" s="668"/>
      <c r="BG833" s="668"/>
      <c r="BH833" s="668"/>
      <c r="BI833" s="668"/>
      <c r="BJ833" s="668"/>
      <c r="BK833" s="668"/>
      <c r="BL833" s="668"/>
      <c r="BM833" s="668"/>
      <c r="BN833" s="668"/>
      <c r="BO833" s="668"/>
      <c r="BP833" s="668"/>
      <c r="BQ833" s="668"/>
    </row>
    <row r="834" spans="1:69">
      <c r="A834" s="668"/>
      <c r="B834" s="668"/>
      <c r="C834" s="668"/>
      <c r="D834" s="668"/>
      <c r="E834" s="668"/>
      <c r="F834" s="668"/>
      <c r="G834" s="668"/>
      <c r="H834" s="668"/>
      <c r="I834" s="668"/>
      <c r="J834" s="668"/>
      <c r="K834" s="668"/>
      <c r="L834" s="668"/>
      <c r="M834" s="668"/>
      <c r="N834" s="668"/>
      <c r="O834" s="668"/>
      <c r="P834" s="668"/>
      <c r="Q834" s="668"/>
      <c r="R834" s="668"/>
      <c r="T834" s="668"/>
      <c r="U834" s="668"/>
      <c r="AZ834" s="668"/>
      <c r="BA834" s="668"/>
      <c r="BB834" s="668"/>
      <c r="BC834" s="668"/>
      <c r="BD834" s="668"/>
      <c r="BE834" s="668"/>
      <c r="BF834" s="668"/>
      <c r="BG834" s="668"/>
      <c r="BH834" s="668"/>
      <c r="BI834" s="668"/>
      <c r="BJ834" s="668"/>
      <c r="BK834" s="668"/>
      <c r="BL834" s="668"/>
      <c r="BM834" s="668"/>
      <c r="BN834" s="668"/>
      <c r="BO834" s="668"/>
      <c r="BP834" s="668"/>
      <c r="BQ834" s="668"/>
    </row>
    <row r="835" spans="1:69">
      <c r="A835" s="668"/>
      <c r="B835" s="668"/>
      <c r="C835" s="668"/>
      <c r="D835" s="668"/>
      <c r="E835" s="668"/>
      <c r="F835" s="668"/>
      <c r="G835" s="668"/>
      <c r="H835" s="668"/>
      <c r="I835" s="668"/>
      <c r="J835" s="668"/>
      <c r="K835" s="668"/>
      <c r="L835" s="668"/>
      <c r="M835" s="668"/>
      <c r="N835" s="668"/>
      <c r="O835" s="668"/>
      <c r="P835" s="668"/>
      <c r="Q835" s="668"/>
      <c r="R835" s="668"/>
      <c r="T835" s="668"/>
      <c r="U835" s="668"/>
      <c r="AZ835" s="668"/>
      <c r="BA835" s="668"/>
      <c r="BB835" s="668"/>
      <c r="BC835" s="668"/>
      <c r="BD835" s="668"/>
      <c r="BE835" s="668"/>
      <c r="BF835" s="668"/>
      <c r="BG835" s="668"/>
      <c r="BH835" s="668"/>
      <c r="BI835" s="668"/>
      <c r="BJ835" s="668"/>
      <c r="BK835" s="668"/>
      <c r="BL835" s="668"/>
      <c r="BM835" s="668"/>
      <c r="BN835" s="668"/>
      <c r="BO835" s="668"/>
      <c r="BP835" s="668"/>
      <c r="BQ835" s="668"/>
    </row>
    <row r="836" spans="1:69">
      <c r="A836" s="668"/>
      <c r="B836" s="668"/>
      <c r="C836" s="668"/>
      <c r="D836" s="668"/>
      <c r="E836" s="668"/>
      <c r="F836" s="668"/>
      <c r="G836" s="668"/>
      <c r="H836" s="668"/>
      <c r="I836" s="668"/>
      <c r="J836" s="668"/>
      <c r="K836" s="668"/>
      <c r="L836" s="668"/>
      <c r="M836" s="668"/>
      <c r="N836" s="668"/>
      <c r="O836" s="668"/>
      <c r="P836" s="668"/>
      <c r="Q836" s="668"/>
      <c r="R836" s="668"/>
      <c r="T836" s="668"/>
      <c r="U836" s="668"/>
      <c r="AZ836" s="668"/>
      <c r="BA836" s="668"/>
      <c r="BB836" s="668"/>
      <c r="BC836" s="668"/>
      <c r="BD836" s="668"/>
      <c r="BE836" s="668"/>
      <c r="BF836" s="668"/>
      <c r="BG836" s="668"/>
      <c r="BH836" s="668"/>
      <c r="BI836" s="668"/>
      <c r="BJ836" s="668"/>
      <c r="BK836" s="668"/>
      <c r="BL836" s="668"/>
      <c r="BM836" s="668"/>
      <c r="BN836" s="668"/>
      <c r="BO836" s="668"/>
      <c r="BP836" s="668"/>
      <c r="BQ836" s="668"/>
    </row>
    <row r="837" spans="1:69">
      <c r="A837" s="668"/>
      <c r="B837" s="668"/>
      <c r="C837" s="668"/>
      <c r="D837" s="668"/>
      <c r="E837" s="668"/>
      <c r="F837" s="668"/>
      <c r="G837" s="668"/>
      <c r="H837" s="668"/>
      <c r="I837" s="668"/>
      <c r="J837" s="668"/>
      <c r="K837" s="668"/>
      <c r="L837" s="668"/>
      <c r="M837" s="668"/>
      <c r="N837" s="668"/>
      <c r="O837" s="668"/>
      <c r="P837" s="668"/>
      <c r="Q837" s="668"/>
      <c r="R837" s="668"/>
      <c r="T837" s="668"/>
      <c r="U837" s="668"/>
      <c r="AZ837" s="668"/>
      <c r="BA837" s="668"/>
      <c r="BB837" s="668"/>
      <c r="BC837" s="668"/>
      <c r="BD837" s="668"/>
      <c r="BE837" s="668"/>
      <c r="BF837" s="668"/>
      <c r="BG837" s="668"/>
      <c r="BH837" s="668"/>
      <c r="BI837" s="668"/>
      <c r="BJ837" s="668"/>
      <c r="BK837" s="668"/>
      <c r="BL837" s="668"/>
      <c r="BM837" s="668"/>
      <c r="BN837" s="668"/>
      <c r="BO837" s="668"/>
      <c r="BP837" s="668"/>
      <c r="BQ837" s="668"/>
    </row>
    <row r="838" spans="1:69">
      <c r="A838" s="668"/>
      <c r="B838" s="668"/>
      <c r="C838" s="668"/>
      <c r="D838" s="668"/>
      <c r="E838" s="668"/>
      <c r="F838" s="668"/>
      <c r="G838" s="668"/>
      <c r="H838" s="668"/>
      <c r="I838" s="668"/>
      <c r="J838" s="668"/>
      <c r="K838" s="668"/>
      <c r="L838" s="668"/>
      <c r="M838" s="668"/>
      <c r="N838" s="668"/>
      <c r="O838" s="668"/>
      <c r="P838" s="668"/>
      <c r="Q838" s="668"/>
      <c r="R838" s="668"/>
      <c r="T838" s="668"/>
      <c r="U838" s="668"/>
      <c r="AZ838" s="668"/>
      <c r="BA838" s="668"/>
      <c r="BB838" s="668"/>
      <c r="BC838" s="668"/>
      <c r="BD838" s="668"/>
      <c r="BE838" s="668"/>
      <c r="BF838" s="668"/>
      <c r="BG838" s="668"/>
      <c r="BH838" s="668"/>
      <c r="BI838" s="668"/>
      <c r="BJ838" s="668"/>
      <c r="BK838" s="668"/>
      <c r="BL838" s="668"/>
      <c r="BM838" s="668"/>
      <c r="BN838" s="668"/>
      <c r="BO838" s="668"/>
      <c r="BP838" s="668"/>
      <c r="BQ838" s="668"/>
    </row>
    <row r="839" spans="1:69">
      <c r="A839" s="668"/>
      <c r="B839" s="668"/>
      <c r="C839" s="668"/>
      <c r="D839" s="668"/>
      <c r="E839" s="668"/>
      <c r="F839" s="668"/>
      <c r="G839" s="668"/>
      <c r="H839" s="668"/>
      <c r="I839" s="668"/>
      <c r="J839" s="668"/>
      <c r="K839" s="668"/>
      <c r="L839" s="668"/>
      <c r="M839" s="668"/>
      <c r="N839" s="668"/>
      <c r="O839" s="668"/>
      <c r="P839" s="668"/>
      <c r="Q839" s="668"/>
      <c r="R839" s="668"/>
      <c r="S839" s="668"/>
      <c r="T839" s="668"/>
      <c r="U839" s="668"/>
      <c r="W839" s="668"/>
      <c r="X839" s="668"/>
      <c r="Y839" s="668"/>
      <c r="Z839" s="678"/>
      <c r="AA839" s="668"/>
      <c r="AB839" s="668"/>
      <c r="AC839" s="668"/>
      <c r="AD839" s="678"/>
      <c r="AE839" s="668"/>
      <c r="AF839" s="668"/>
      <c r="AG839" s="668"/>
      <c r="AH839" s="678"/>
      <c r="AI839" s="668"/>
      <c r="AJ839" s="668"/>
      <c r="AK839" s="668"/>
      <c r="AL839" s="678"/>
      <c r="AM839" s="668"/>
      <c r="AN839" s="668"/>
      <c r="AO839" s="668"/>
      <c r="AP839" s="678"/>
      <c r="AQ839" s="668"/>
      <c r="AR839" s="668"/>
      <c r="AS839" s="668"/>
      <c r="AT839" s="678"/>
      <c r="AU839" s="668"/>
      <c r="AV839" s="668"/>
      <c r="AW839" s="678"/>
      <c r="AX839" s="668"/>
      <c r="AY839" s="683"/>
      <c r="AZ839" s="668"/>
      <c r="BA839" s="668"/>
      <c r="BB839" s="668"/>
      <c r="BC839" s="668"/>
      <c r="BD839" s="668"/>
      <c r="BE839" s="668"/>
      <c r="BF839" s="668"/>
      <c r="BG839" s="668"/>
      <c r="BH839" s="668"/>
      <c r="BI839" s="668"/>
      <c r="BJ839" s="668"/>
      <c r="BK839" s="668"/>
      <c r="BL839" s="668"/>
      <c r="BM839" s="668"/>
      <c r="BN839" s="668"/>
      <c r="BO839" s="668"/>
      <c r="BP839" s="668"/>
      <c r="BQ839" s="668"/>
    </row>
    <row r="840" spans="1:69">
      <c r="A840" s="668"/>
      <c r="B840" s="668"/>
      <c r="C840" s="668"/>
      <c r="D840" s="668"/>
      <c r="E840" s="668"/>
      <c r="F840" s="668"/>
      <c r="G840" s="668"/>
      <c r="H840" s="668"/>
      <c r="I840" s="668"/>
      <c r="J840" s="668"/>
      <c r="K840" s="668"/>
      <c r="L840" s="668"/>
      <c r="M840" s="668"/>
      <c r="N840" s="668"/>
      <c r="O840" s="668"/>
      <c r="P840" s="668"/>
      <c r="Q840" s="668"/>
      <c r="R840" s="668"/>
      <c r="T840" s="668"/>
      <c r="U840" s="668"/>
      <c r="AZ840" s="668"/>
      <c r="BA840" s="668"/>
      <c r="BB840" s="668"/>
      <c r="BC840" s="668"/>
      <c r="BD840" s="668"/>
      <c r="BE840" s="668"/>
      <c r="BF840" s="668"/>
      <c r="BG840" s="668"/>
      <c r="BH840" s="668"/>
      <c r="BI840" s="668"/>
      <c r="BJ840" s="668"/>
      <c r="BK840" s="668"/>
      <c r="BL840" s="668"/>
      <c r="BM840" s="668"/>
      <c r="BN840" s="668"/>
      <c r="BO840" s="668"/>
      <c r="BP840" s="668"/>
      <c r="BQ840" s="668"/>
    </row>
    <row r="841" spans="1:69">
      <c r="A841" s="668"/>
      <c r="B841" s="668"/>
      <c r="C841" s="668"/>
      <c r="D841" s="668"/>
      <c r="E841" s="668"/>
      <c r="F841" s="668"/>
      <c r="G841" s="668"/>
      <c r="H841" s="668"/>
      <c r="I841" s="668"/>
      <c r="J841" s="668"/>
      <c r="K841" s="668"/>
      <c r="L841" s="668"/>
      <c r="M841" s="668"/>
      <c r="N841" s="668"/>
      <c r="O841" s="668"/>
      <c r="P841" s="668"/>
      <c r="Q841" s="668"/>
      <c r="R841" s="668"/>
      <c r="T841" s="668"/>
      <c r="U841" s="668"/>
      <c r="AZ841" s="668"/>
      <c r="BA841" s="668"/>
      <c r="BB841" s="668"/>
      <c r="BC841" s="668"/>
      <c r="BD841" s="668"/>
      <c r="BE841" s="668"/>
      <c r="BF841" s="668"/>
      <c r="BG841" s="668"/>
      <c r="BH841" s="668"/>
      <c r="BI841" s="668"/>
      <c r="BJ841" s="668"/>
      <c r="BK841" s="668"/>
      <c r="BL841" s="668"/>
      <c r="BM841" s="668"/>
      <c r="BN841" s="668"/>
      <c r="BO841" s="668"/>
      <c r="BP841" s="668"/>
      <c r="BQ841" s="668"/>
    </row>
    <row r="842" spans="1:69">
      <c r="A842" s="668"/>
      <c r="B842" s="668"/>
      <c r="C842" s="668"/>
      <c r="D842" s="668"/>
      <c r="E842" s="668"/>
      <c r="F842" s="668"/>
      <c r="G842" s="668"/>
      <c r="H842" s="668"/>
      <c r="I842" s="668"/>
      <c r="J842" s="668"/>
      <c r="K842" s="668"/>
      <c r="L842" s="668"/>
      <c r="M842" s="668"/>
      <c r="N842" s="668"/>
      <c r="O842" s="668"/>
      <c r="P842" s="668"/>
      <c r="Q842" s="668"/>
      <c r="R842" s="668"/>
      <c r="T842" s="668"/>
      <c r="U842" s="668"/>
      <c r="AZ842" s="668"/>
      <c r="BA842" s="668"/>
      <c r="BB842" s="668"/>
      <c r="BC842" s="668"/>
      <c r="BD842" s="668"/>
      <c r="BE842" s="668"/>
      <c r="BF842" s="668"/>
      <c r="BG842" s="668"/>
      <c r="BH842" s="668"/>
      <c r="BI842" s="668"/>
      <c r="BJ842" s="668"/>
      <c r="BK842" s="668"/>
      <c r="BL842" s="668"/>
      <c r="BM842" s="668"/>
      <c r="BN842" s="668"/>
      <c r="BO842" s="668"/>
      <c r="BP842" s="668"/>
      <c r="BQ842" s="668"/>
    </row>
    <row r="843" spans="1:69">
      <c r="A843" s="668"/>
      <c r="B843" s="668"/>
      <c r="C843" s="668"/>
      <c r="D843" s="668"/>
      <c r="E843" s="668"/>
      <c r="F843" s="668"/>
      <c r="G843" s="668"/>
      <c r="H843" s="668"/>
      <c r="I843" s="668"/>
      <c r="J843" s="668"/>
      <c r="K843" s="668"/>
      <c r="L843" s="668"/>
      <c r="M843" s="668"/>
      <c r="N843" s="668"/>
      <c r="O843" s="668"/>
      <c r="P843" s="668"/>
      <c r="Q843" s="668"/>
      <c r="R843" s="668"/>
      <c r="T843" s="668"/>
      <c r="U843" s="668"/>
      <c r="AZ843" s="668"/>
      <c r="BA843" s="668"/>
      <c r="BB843" s="668"/>
      <c r="BC843" s="668"/>
      <c r="BD843" s="668"/>
      <c r="BE843" s="668"/>
      <c r="BF843" s="668"/>
      <c r="BG843" s="668"/>
      <c r="BH843" s="668"/>
      <c r="BI843" s="668"/>
      <c r="BJ843" s="668"/>
      <c r="BK843" s="668"/>
      <c r="BL843" s="668"/>
      <c r="BM843" s="668"/>
      <c r="BN843" s="668"/>
      <c r="BO843" s="668"/>
      <c r="BP843" s="668"/>
      <c r="BQ843" s="668"/>
    </row>
    <row r="844" spans="1:69">
      <c r="A844" s="668"/>
      <c r="B844" s="668"/>
      <c r="C844" s="668"/>
      <c r="D844" s="668"/>
      <c r="E844" s="668"/>
      <c r="F844" s="668"/>
      <c r="G844" s="668"/>
      <c r="H844" s="668"/>
      <c r="I844" s="668"/>
      <c r="J844" s="668"/>
      <c r="K844" s="668"/>
      <c r="L844" s="668"/>
      <c r="M844" s="668"/>
      <c r="N844" s="668"/>
      <c r="O844" s="668"/>
      <c r="P844" s="668"/>
      <c r="Q844" s="668"/>
      <c r="R844" s="668"/>
      <c r="T844" s="668"/>
      <c r="U844" s="668"/>
      <c r="AZ844" s="668"/>
      <c r="BA844" s="668"/>
      <c r="BB844" s="668"/>
      <c r="BC844" s="668"/>
      <c r="BD844" s="668"/>
      <c r="BE844" s="668"/>
      <c r="BF844" s="668"/>
      <c r="BG844" s="668"/>
      <c r="BH844" s="668"/>
      <c r="BI844" s="668"/>
      <c r="BJ844" s="668"/>
      <c r="BK844" s="668"/>
      <c r="BL844" s="668"/>
      <c r="BM844" s="668"/>
      <c r="BN844" s="668"/>
      <c r="BO844" s="668"/>
      <c r="BP844" s="668"/>
      <c r="BQ844" s="668"/>
    </row>
    <row r="845" spans="1:69">
      <c r="A845" s="668"/>
      <c r="B845" s="668"/>
      <c r="C845" s="668"/>
      <c r="D845" s="668"/>
      <c r="E845" s="668"/>
      <c r="F845" s="668"/>
      <c r="G845" s="668"/>
      <c r="H845" s="668"/>
      <c r="I845" s="668"/>
      <c r="J845" s="668"/>
      <c r="K845" s="668"/>
      <c r="L845" s="668"/>
      <c r="M845" s="668"/>
      <c r="N845" s="668"/>
      <c r="O845" s="668"/>
      <c r="P845" s="668"/>
      <c r="Q845" s="668"/>
      <c r="R845" s="668"/>
      <c r="T845" s="668"/>
      <c r="U845" s="668"/>
      <c r="AZ845" s="668"/>
      <c r="BA845" s="668"/>
      <c r="BB845" s="668"/>
      <c r="BC845" s="668"/>
      <c r="BD845" s="668"/>
      <c r="BE845" s="668"/>
      <c r="BF845" s="668"/>
      <c r="BG845" s="668"/>
      <c r="BH845" s="668"/>
      <c r="BI845" s="668"/>
      <c r="BJ845" s="668"/>
      <c r="BK845" s="668"/>
      <c r="BL845" s="668"/>
      <c r="BM845" s="668"/>
      <c r="BN845" s="668"/>
      <c r="BO845" s="668"/>
      <c r="BP845" s="668"/>
      <c r="BQ845" s="668"/>
    </row>
    <row r="846" spans="1:69">
      <c r="A846" s="668"/>
      <c r="B846" s="668"/>
      <c r="C846" s="668"/>
      <c r="D846" s="668"/>
      <c r="E846" s="668"/>
      <c r="F846" s="668"/>
      <c r="G846" s="668"/>
      <c r="H846" s="668"/>
      <c r="I846" s="668"/>
      <c r="J846" s="668"/>
      <c r="K846" s="668"/>
      <c r="L846" s="668"/>
      <c r="M846" s="668"/>
      <c r="N846" s="668"/>
      <c r="O846" s="668"/>
      <c r="P846" s="668"/>
      <c r="Q846" s="668"/>
      <c r="R846" s="668"/>
      <c r="T846" s="668"/>
      <c r="U846" s="668"/>
      <c r="AZ846" s="668"/>
      <c r="BA846" s="668"/>
      <c r="BB846" s="668"/>
      <c r="BC846" s="668"/>
      <c r="BD846" s="668"/>
      <c r="BE846" s="668"/>
      <c r="BF846" s="668"/>
      <c r="BG846" s="668"/>
      <c r="BH846" s="668"/>
      <c r="BI846" s="668"/>
      <c r="BJ846" s="668"/>
      <c r="BK846" s="668"/>
      <c r="BL846" s="668"/>
      <c r="BM846" s="668"/>
      <c r="BN846" s="668"/>
      <c r="BO846" s="668"/>
      <c r="BP846" s="668"/>
      <c r="BQ846" s="668"/>
    </row>
    <row r="847" spans="1:69">
      <c r="A847" s="668"/>
      <c r="B847" s="668"/>
      <c r="C847" s="668"/>
      <c r="D847" s="668"/>
      <c r="E847" s="668"/>
      <c r="F847" s="668"/>
      <c r="G847" s="668"/>
      <c r="H847" s="668"/>
      <c r="I847" s="668"/>
      <c r="J847" s="668"/>
      <c r="K847" s="668"/>
      <c r="L847" s="668"/>
      <c r="M847" s="668"/>
      <c r="N847" s="668"/>
      <c r="O847" s="668"/>
      <c r="P847" s="668"/>
      <c r="Q847" s="668"/>
      <c r="R847" s="668"/>
      <c r="T847" s="668"/>
      <c r="U847" s="668"/>
      <c r="AZ847" s="668"/>
      <c r="BA847" s="668"/>
      <c r="BB847" s="668"/>
      <c r="BC847" s="668"/>
      <c r="BD847" s="668"/>
      <c r="BE847" s="668"/>
      <c r="BF847" s="668"/>
      <c r="BG847" s="668"/>
      <c r="BH847" s="668"/>
      <c r="BI847" s="668"/>
      <c r="BJ847" s="668"/>
      <c r="BK847" s="668"/>
      <c r="BL847" s="668"/>
      <c r="BM847" s="668"/>
      <c r="BN847" s="668"/>
      <c r="BO847" s="668"/>
      <c r="BP847" s="668"/>
      <c r="BQ847" s="668"/>
    </row>
    <row r="848" spans="1:69">
      <c r="A848" s="668"/>
      <c r="B848" s="668"/>
      <c r="C848" s="668"/>
      <c r="D848" s="668"/>
      <c r="E848" s="668"/>
      <c r="F848" s="668"/>
      <c r="G848" s="668"/>
      <c r="H848" s="668"/>
      <c r="I848" s="668"/>
      <c r="J848" s="668"/>
      <c r="K848" s="668"/>
      <c r="L848" s="668"/>
      <c r="M848" s="668"/>
      <c r="N848" s="668"/>
      <c r="O848" s="668"/>
      <c r="P848" s="668"/>
      <c r="Q848" s="668"/>
      <c r="R848" s="668"/>
      <c r="T848" s="668"/>
      <c r="U848" s="668"/>
      <c r="AZ848" s="668"/>
      <c r="BA848" s="668"/>
      <c r="BB848" s="668"/>
      <c r="BC848" s="668"/>
      <c r="BD848" s="668"/>
      <c r="BE848" s="668"/>
      <c r="BF848" s="668"/>
      <c r="BG848" s="668"/>
      <c r="BH848" s="668"/>
      <c r="BI848" s="668"/>
      <c r="BJ848" s="668"/>
      <c r="BK848" s="668"/>
      <c r="BL848" s="668"/>
      <c r="BM848" s="668"/>
      <c r="BN848" s="668"/>
      <c r="BO848" s="668"/>
      <c r="BP848" s="668"/>
      <c r="BQ848" s="668"/>
    </row>
    <row r="849" spans="1:69">
      <c r="A849" s="668"/>
      <c r="B849" s="668"/>
      <c r="C849" s="668"/>
      <c r="D849" s="668"/>
      <c r="E849" s="668"/>
      <c r="F849" s="668"/>
      <c r="G849" s="668"/>
      <c r="H849" s="668"/>
      <c r="I849" s="668"/>
      <c r="J849" s="668"/>
      <c r="K849" s="668"/>
      <c r="L849" s="668"/>
      <c r="M849" s="668"/>
      <c r="N849" s="668"/>
      <c r="O849" s="668"/>
      <c r="P849" s="668"/>
      <c r="Q849" s="668"/>
      <c r="R849" s="668"/>
      <c r="T849" s="668"/>
      <c r="U849" s="668"/>
      <c r="AZ849" s="668"/>
      <c r="BA849" s="668"/>
      <c r="BB849" s="668"/>
      <c r="BC849" s="668"/>
      <c r="BD849" s="668"/>
      <c r="BE849" s="668"/>
      <c r="BF849" s="668"/>
      <c r="BG849" s="668"/>
      <c r="BH849" s="668"/>
      <c r="BI849" s="668"/>
      <c r="BJ849" s="668"/>
      <c r="BK849" s="668"/>
      <c r="BL849" s="668"/>
      <c r="BM849" s="668"/>
      <c r="BN849" s="668"/>
      <c r="BO849" s="668"/>
      <c r="BP849" s="668"/>
      <c r="BQ849" s="668"/>
    </row>
    <row r="850" spans="1:69">
      <c r="A850" s="668"/>
      <c r="B850" s="668"/>
      <c r="C850" s="668"/>
      <c r="D850" s="668"/>
      <c r="E850" s="668"/>
      <c r="F850" s="668"/>
      <c r="G850" s="668"/>
      <c r="H850" s="668"/>
      <c r="I850" s="668"/>
      <c r="J850" s="668"/>
      <c r="K850" s="668"/>
      <c r="L850" s="668"/>
      <c r="M850" s="668"/>
      <c r="N850" s="668"/>
      <c r="O850" s="668"/>
      <c r="P850" s="668"/>
      <c r="Q850" s="668"/>
      <c r="R850" s="668"/>
      <c r="T850" s="668"/>
      <c r="U850" s="668"/>
      <c r="AZ850" s="668"/>
      <c r="BA850" s="668"/>
      <c r="BB850" s="668"/>
      <c r="BC850" s="668"/>
      <c r="BD850" s="668"/>
      <c r="BE850" s="668"/>
      <c r="BF850" s="668"/>
      <c r="BG850" s="668"/>
      <c r="BH850" s="668"/>
      <c r="BI850" s="668"/>
      <c r="BJ850" s="668"/>
      <c r="BK850" s="668"/>
      <c r="BL850" s="668"/>
      <c r="BM850" s="668"/>
      <c r="BN850" s="668"/>
      <c r="BO850" s="668"/>
      <c r="BP850" s="668"/>
      <c r="BQ850" s="668"/>
    </row>
    <row r="851" spans="1:69">
      <c r="A851" s="668"/>
      <c r="B851" s="668"/>
      <c r="C851" s="668"/>
      <c r="D851" s="668"/>
      <c r="E851" s="668"/>
      <c r="F851" s="668"/>
      <c r="G851" s="668"/>
      <c r="H851" s="668"/>
      <c r="I851" s="668"/>
      <c r="J851" s="668"/>
      <c r="K851" s="668"/>
      <c r="L851" s="668"/>
      <c r="M851" s="668"/>
      <c r="N851" s="668"/>
      <c r="O851" s="668"/>
      <c r="P851" s="668"/>
      <c r="Q851" s="668"/>
      <c r="R851" s="668"/>
      <c r="T851" s="668"/>
      <c r="U851" s="668"/>
      <c r="AZ851" s="668"/>
      <c r="BA851" s="668"/>
      <c r="BB851" s="668"/>
      <c r="BK851" s="668"/>
      <c r="BL851" s="668"/>
      <c r="BM851" s="668"/>
      <c r="BN851" s="668"/>
      <c r="BO851" s="668"/>
      <c r="BP851" s="668"/>
      <c r="BQ851" s="668"/>
    </row>
    <row r="852" spans="1:69">
      <c r="A852" s="668"/>
      <c r="B852" s="668"/>
      <c r="C852" s="668"/>
      <c r="D852" s="668"/>
      <c r="E852" s="668"/>
      <c r="F852" s="668"/>
      <c r="G852" s="668"/>
      <c r="H852" s="668"/>
      <c r="I852" s="668"/>
      <c r="J852" s="668"/>
      <c r="K852" s="668"/>
      <c r="L852" s="668"/>
      <c r="M852" s="668"/>
      <c r="N852" s="668"/>
      <c r="O852" s="668"/>
      <c r="P852" s="668"/>
      <c r="Q852" s="668"/>
      <c r="R852" s="668"/>
      <c r="S852" s="668"/>
      <c r="T852" s="668"/>
      <c r="U852" s="668"/>
      <c r="W852" s="668"/>
      <c r="X852" s="668"/>
      <c r="Y852" s="668"/>
      <c r="Z852" s="678"/>
      <c r="AA852" s="668"/>
      <c r="AB852" s="668"/>
      <c r="AC852" s="668"/>
      <c r="AD852" s="678"/>
      <c r="AE852" s="668"/>
      <c r="AF852" s="668"/>
      <c r="AG852" s="668"/>
      <c r="AH852" s="678"/>
      <c r="AI852" s="668"/>
      <c r="AJ852" s="668"/>
      <c r="AK852" s="668"/>
      <c r="AL852" s="678"/>
      <c r="AM852" s="668"/>
      <c r="AN852" s="668"/>
      <c r="AO852" s="668"/>
      <c r="AP852" s="678"/>
      <c r="AQ852" s="668"/>
      <c r="AR852" s="668"/>
      <c r="AS852" s="668"/>
      <c r="AT852" s="678"/>
      <c r="AU852" s="668"/>
      <c r="AV852" s="668"/>
      <c r="AW852" s="678"/>
      <c r="AX852" s="668"/>
      <c r="AY852" s="683"/>
      <c r="AZ852" s="668"/>
      <c r="BA852" s="668"/>
      <c r="BB852" s="668"/>
      <c r="BC852" s="668"/>
      <c r="BD852" s="668"/>
      <c r="BE852" s="668"/>
      <c r="BF852" s="668"/>
      <c r="BG852" s="668"/>
      <c r="BH852" s="668"/>
      <c r="BI852" s="668"/>
      <c r="BJ852" s="668"/>
      <c r="BK852" s="668"/>
      <c r="BL852" s="668"/>
      <c r="BM852" s="668"/>
      <c r="BN852" s="668"/>
      <c r="BO852" s="668"/>
      <c r="BP852" s="668"/>
      <c r="BQ852" s="668"/>
    </row>
    <row r="853" spans="1:69">
      <c r="A853" s="668"/>
      <c r="B853" s="668"/>
      <c r="C853" s="668"/>
      <c r="D853" s="668"/>
      <c r="E853" s="668"/>
      <c r="F853" s="668"/>
      <c r="G853" s="668"/>
      <c r="H853" s="668"/>
      <c r="I853" s="668"/>
      <c r="J853" s="668"/>
      <c r="K853" s="668"/>
      <c r="L853" s="668"/>
      <c r="M853" s="668"/>
      <c r="N853" s="668"/>
      <c r="O853" s="668"/>
      <c r="P853" s="668"/>
      <c r="Q853" s="668"/>
      <c r="R853" s="668"/>
      <c r="T853" s="668"/>
      <c r="U853" s="668"/>
      <c r="AZ853" s="668"/>
      <c r="BA853" s="668"/>
      <c r="BB853" s="668"/>
      <c r="BC853" s="668"/>
      <c r="BD853" s="668"/>
      <c r="BE853" s="668"/>
      <c r="BF853" s="668"/>
      <c r="BG853" s="668"/>
      <c r="BH853" s="668"/>
      <c r="BI853" s="668"/>
      <c r="BJ853" s="668"/>
      <c r="BK853" s="668"/>
      <c r="BL853" s="668"/>
      <c r="BM853" s="668"/>
      <c r="BN853" s="668"/>
      <c r="BO853" s="668"/>
      <c r="BP853" s="668"/>
      <c r="BQ853" s="668"/>
    </row>
    <row r="854" spans="1:69">
      <c r="A854" s="668"/>
      <c r="B854" s="668"/>
      <c r="C854" s="668"/>
      <c r="D854" s="668"/>
      <c r="E854" s="668"/>
      <c r="F854" s="668"/>
      <c r="G854" s="668"/>
      <c r="H854" s="668"/>
      <c r="I854" s="668"/>
      <c r="J854" s="668"/>
      <c r="K854" s="668"/>
      <c r="L854" s="668"/>
      <c r="M854" s="668"/>
      <c r="N854" s="668"/>
      <c r="O854" s="668"/>
      <c r="P854" s="668"/>
      <c r="Q854" s="668"/>
      <c r="R854" s="668"/>
      <c r="T854" s="668"/>
      <c r="U854" s="668"/>
      <c r="AZ854" s="668"/>
      <c r="BA854" s="668"/>
      <c r="BB854" s="668"/>
      <c r="BC854" s="668"/>
      <c r="BD854" s="668"/>
      <c r="BE854" s="668"/>
      <c r="BF854" s="668"/>
      <c r="BG854" s="668"/>
      <c r="BH854" s="668"/>
      <c r="BI854" s="668"/>
      <c r="BJ854" s="668"/>
      <c r="BK854" s="668"/>
      <c r="BL854" s="668"/>
      <c r="BM854" s="668"/>
      <c r="BN854" s="668"/>
      <c r="BO854" s="668"/>
      <c r="BP854" s="668"/>
      <c r="BQ854" s="668"/>
    </row>
    <row r="855" spans="1:69">
      <c r="A855" s="668"/>
      <c r="B855" s="668"/>
      <c r="C855" s="668"/>
      <c r="D855" s="668"/>
      <c r="E855" s="668"/>
      <c r="F855" s="668"/>
      <c r="G855" s="668"/>
      <c r="H855" s="668"/>
      <c r="I855" s="668"/>
      <c r="J855" s="668"/>
      <c r="K855" s="668"/>
      <c r="L855" s="668"/>
      <c r="M855" s="668"/>
      <c r="N855" s="668"/>
      <c r="O855" s="668"/>
      <c r="P855" s="668"/>
      <c r="R855" s="668"/>
      <c r="U855" s="668"/>
      <c r="BK855" s="668"/>
      <c r="BL855" s="668"/>
      <c r="BM855" s="668"/>
      <c r="BN855" s="668"/>
      <c r="BO855" s="668"/>
      <c r="BP855" s="668"/>
      <c r="BQ855" s="668"/>
    </row>
    <row r="856" spans="1:69">
      <c r="A856" s="668"/>
      <c r="B856" s="668"/>
      <c r="C856" s="668"/>
      <c r="D856" s="668"/>
      <c r="E856" s="668"/>
      <c r="F856" s="668"/>
      <c r="G856" s="668"/>
      <c r="H856" s="668"/>
      <c r="I856" s="668"/>
      <c r="J856" s="668"/>
      <c r="K856" s="668"/>
      <c r="L856" s="668"/>
      <c r="M856" s="668"/>
      <c r="N856" s="668"/>
      <c r="O856" s="668"/>
      <c r="P856" s="668"/>
      <c r="R856" s="668"/>
      <c r="U856" s="668"/>
      <c r="BK856" s="668"/>
      <c r="BL856" s="668"/>
      <c r="BM856" s="668"/>
      <c r="BN856" s="668"/>
      <c r="BO856" s="668"/>
      <c r="BP856" s="668"/>
      <c r="BQ856" s="668"/>
    </row>
    <row r="857" spans="1:69">
      <c r="A857" s="668"/>
      <c r="B857" s="668"/>
      <c r="C857" s="668"/>
      <c r="D857" s="668"/>
      <c r="E857" s="668"/>
      <c r="F857" s="668"/>
      <c r="G857" s="668"/>
      <c r="H857" s="668"/>
      <c r="I857" s="668"/>
      <c r="J857" s="668"/>
      <c r="K857" s="668"/>
      <c r="L857" s="668"/>
      <c r="M857" s="668"/>
      <c r="N857" s="668"/>
      <c r="O857" s="668"/>
      <c r="P857" s="668"/>
      <c r="R857" s="668"/>
      <c r="U857" s="668"/>
      <c r="BK857" s="668"/>
      <c r="BL857" s="668"/>
      <c r="BM857" s="668"/>
      <c r="BN857" s="668"/>
      <c r="BO857" s="668"/>
      <c r="BP857" s="668"/>
      <c r="BQ857" s="668"/>
    </row>
    <row r="858" spans="1:69">
      <c r="A858" s="668"/>
      <c r="B858" s="668"/>
      <c r="C858" s="668"/>
      <c r="D858" s="668"/>
      <c r="E858" s="668"/>
      <c r="F858" s="668"/>
      <c r="G858" s="668"/>
      <c r="H858" s="668"/>
      <c r="I858" s="668"/>
      <c r="J858" s="668"/>
      <c r="K858" s="668"/>
      <c r="L858" s="668"/>
      <c r="M858" s="668"/>
      <c r="N858" s="668"/>
      <c r="O858" s="668"/>
      <c r="P858" s="668"/>
      <c r="Q858" s="668"/>
      <c r="R858" s="668"/>
      <c r="T858" s="668"/>
      <c r="U858" s="668"/>
      <c r="AZ858" s="668"/>
      <c r="BA858" s="668"/>
      <c r="BB858" s="668"/>
      <c r="BC858" s="668"/>
      <c r="BD858" s="668"/>
      <c r="BE858" s="668"/>
      <c r="BF858" s="668"/>
      <c r="BG858" s="668"/>
      <c r="BH858" s="668"/>
      <c r="BI858" s="668"/>
      <c r="BJ858" s="668"/>
      <c r="BK858" s="668"/>
      <c r="BL858" s="668"/>
      <c r="BM858" s="668"/>
      <c r="BN858" s="668"/>
      <c r="BO858" s="668"/>
      <c r="BP858" s="668"/>
      <c r="BQ858" s="668"/>
    </row>
    <row r="859" spans="1:69">
      <c r="A859" s="668"/>
      <c r="B859" s="668"/>
      <c r="C859" s="668"/>
      <c r="D859" s="668"/>
      <c r="E859" s="668"/>
      <c r="F859" s="668"/>
      <c r="G859" s="668"/>
      <c r="H859" s="668"/>
      <c r="I859" s="668"/>
      <c r="J859" s="668"/>
      <c r="K859" s="668"/>
      <c r="L859" s="668"/>
      <c r="M859" s="668"/>
      <c r="N859" s="668"/>
      <c r="O859" s="668"/>
      <c r="P859" s="668"/>
      <c r="Q859" s="668"/>
      <c r="R859" s="668"/>
      <c r="T859" s="668"/>
      <c r="U859" s="668"/>
      <c r="W859" s="668"/>
      <c r="X859" s="668"/>
      <c r="Y859" s="668"/>
      <c r="Z859" s="678"/>
      <c r="AA859" s="668"/>
      <c r="AB859" s="668"/>
      <c r="AC859" s="668"/>
      <c r="AD859" s="678"/>
      <c r="AE859" s="668"/>
      <c r="AF859" s="668"/>
      <c r="AG859" s="668"/>
      <c r="AH859" s="678"/>
      <c r="AI859" s="668"/>
      <c r="AJ859" s="668"/>
      <c r="AK859" s="668"/>
      <c r="AL859" s="678"/>
      <c r="AM859" s="668"/>
      <c r="AN859" s="668"/>
      <c r="AO859" s="668"/>
      <c r="AP859" s="678"/>
      <c r="AQ859" s="668"/>
      <c r="AR859" s="668"/>
      <c r="AS859" s="668"/>
      <c r="AT859" s="678"/>
      <c r="AU859" s="668"/>
      <c r="AV859" s="668"/>
      <c r="AW859" s="678"/>
      <c r="AX859" s="668"/>
      <c r="AY859" s="683"/>
      <c r="AZ859" s="668"/>
      <c r="BA859" s="668"/>
      <c r="BB859" s="668"/>
      <c r="BC859" s="668"/>
      <c r="BD859" s="668"/>
      <c r="BE859" s="668"/>
      <c r="BF859" s="668"/>
      <c r="BG859" s="668"/>
      <c r="BH859" s="668"/>
      <c r="BI859" s="668"/>
      <c r="BJ859" s="668"/>
      <c r="BK859" s="668"/>
      <c r="BL859" s="668"/>
      <c r="BM859" s="668"/>
      <c r="BN859" s="668"/>
      <c r="BO859" s="668"/>
      <c r="BP859" s="668"/>
      <c r="BQ859" s="668"/>
    </row>
    <row r="860" spans="1:69">
      <c r="A860" s="668"/>
      <c r="B860" s="668"/>
      <c r="C860" s="668"/>
      <c r="D860" s="668"/>
      <c r="E860" s="668"/>
      <c r="F860" s="668"/>
      <c r="G860" s="668"/>
      <c r="H860" s="668"/>
      <c r="I860" s="668"/>
      <c r="J860" s="668"/>
      <c r="K860" s="668"/>
      <c r="L860" s="668"/>
      <c r="M860" s="668"/>
      <c r="N860" s="668"/>
      <c r="O860" s="668"/>
      <c r="P860" s="668"/>
      <c r="Q860" s="668"/>
      <c r="R860" s="668"/>
      <c r="T860" s="668"/>
      <c r="U860" s="668"/>
      <c r="AZ860" s="668"/>
      <c r="BA860" s="668"/>
      <c r="BB860" s="668"/>
      <c r="BC860" s="668"/>
      <c r="BD860" s="668"/>
      <c r="BE860" s="668"/>
      <c r="BF860" s="668"/>
      <c r="BG860" s="668"/>
      <c r="BH860" s="668"/>
      <c r="BI860" s="668"/>
      <c r="BJ860" s="668"/>
      <c r="BK860" s="668"/>
      <c r="BL860" s="668"/>
      <c r="BM860" s="668"/>
      <c r="BN860" s="668"/>
      <c r="BO860" s="668"/>
      <c r="BP860" s="668"/>
      <c r="BQ860" s="668"/>
    </row>
    <row r="861" spans="1:69">
      <c r="A861" s="668"/>
      <c r="B861" s="668"/>
      <c r="C861" s="668"/>
      <c r="D861" s="668"/>
      <c r="E861" s="668"/>
      <c r="F861" s="668"/>
      <c r="G861" s="668"/>
      <c r="H861" s="668"/>
      <c r="I861" s="668"/>
      <c r="J861" s="668"/>
      <c r="K861" s="668"/>
      <c r="L861" s="668"/>
      <c r="M861" s="668"/>
      <c r="N861" s="668"/>
      <c r="O861" s="668"/>
      <c r="P861" s="668"/>
      <c r="Q861" s="668"/>
      <c r="R861" s="668"/>
      <c r="T861" s="668"/>
      <c r="U861" s="668"/>
      <c r="AZ861" s="668"/>
      <c r="BA861" s="668"/>
      <c r="BB861" s="668"/>
      <c r="BC861" s="668"/>
      <c r="BD861" s="668"/>
      <c r="BE861" s="668"/>
      <c r="BF861" s="668"/>
      <c r="BG861" s="668"/>
      <c r="BH861" s="668"/>
      <c r="BI861" s="668"/>
      <c r="BJ861" s="668"/>
      <c r="BK861" s="668"/>
      <c r="BL861" s="668"/>
      <c r="BM861" s="668"/>
      <c r="BN861" s="668"/>
      <c r="BO861" s="668"/>
      <c r="BP861" s="668"/>
      <c r="BQ861" s="668"/>
    </row>
    <row r="862" spans="1:69">
      <c r="A862" s="668"/>
      <c r="B862" s="668"/>
      <c r="C862" s="668"/>
      <c r="D862" s="668"/>
      <c r="E862" s="668"/>
      <c r="F862" s="668"/>
      <c r="G862" s="668"/>
      <c r="H862" s="668"/>
      <c r="I862" s="668"/>
      <c r="J862" s="668"/>
      <c r="K862" s="668"/>
      <c r="L862" s="668"/>
      <c r="M862" s="668"/>
      <c r="N862" s="668"/>
      <c r="O862" s="668"/>
      <c r="P862" s="668"/>
      <c r="Q862" s="668"/>
      <c r="R862" s="668"/>
      <c r="S862" s="668"/>
      <c r="T862" s="668"/>
      <c r="U862" s="668"/>
      <c r="W862" s="668"/>
      <c r="X862" s="668"/>
      <c r="Y862" s="668"/>
      <c r="Z862" s="678"/>
      <c r="AA862" s="668"/>
      <c r="AB862" s="668"/>
      <c r="AC862" s="668"/>
      <c r="AD862" s="678"/>
      <c r="AE862" s="668"/>
      <c r="AF862" s="668"/>
      <c r="AG862" s="668"/>
      <c r="AH862" s="678"/>
      <c r="AI862" s="668"/>
      <c r="AJ862" s="668"/>
      <c r="AK862" s="668"/>
      <c r="AL862" s="678"/>
      <c r="AM862" s="668"/>
      <c r="AN862" s="668"/>
      <c r="AO862" s="668"/>
      <c r="AP862" s="678"/>
      <c r="AQ862" s="668"/>
      <c r="AR862" s="668"/>
      <c r="AS862" s="668"/>
      <c r="AT862" s="678"/>
      <c r="AU862" s="668"/>
      <c r="AV862" s="668"/>
      <c r="AW862" s="678"/>
      <c r="AX862" s="668"/>
      <c r="AY862" s="683"/>
      <c r="AZ862" s="668"/>
      <c r="BA862" s="668"/>
      <c r="BB862" s="668"/>
      <c r="BC862" s="668"/>
      <c r="BD862" s="668"/>
      <c r="BE862" s="668"/>
      <c r="BF862" s="668"/>
      <c r="BG862" s="668"/>
      <c r="BH862" s="668"/>
      <c r="BI862" s="668"/>
      <c r="BJ862" s="668"/>
      <c r="BK862" s="668"/>
      <c r="BL862" s="668"/>
      <c r="BM862" s="668"/>
      <c r="BN862" s="668"/>
      <c r="BO862" s="668"/>
      <c r="BP862" s="668"/>
      <c r="BQ862" s="668"/>
    </row>
    <row r="863" spans="1:69">
      <c r="A863" s="668"/>
      <c r="B863" s="668"/>
      <c r="C863" s="668"/>
      <c r="D863" s="668"/>
      <c r="E863" s="668"/>
      <c r="F863" s="668"/>
      <c r="G863" s="668"/>
      <c r="H863" s="668"/>
      <c r="I863" s="668"/>
      <c r="J863" s="668"/>
      <c r="K863" s="668"/>
      <c r="L863" s="668"/>
      <c r="M863" s="668"/>
      <c r="N863" s="668"/>
      <c r="O863" s="668"/>
      <c r="P863" s="668"/>
      <c r="Q863" s="668"/>
      <c r="R863" s="668"/>
      <c r="T863" s="668"/>
      <c r="U863" s="668"/>
      <c r="AZ863" s="668"/>
      <c r="BA863" s="668"/>
      <c r="BB863" s="668"/>
      <c r="BC863" s="668"/>
      <c r="BD863" s="668"/>
      <c r="BE863" s="668"/>
      <c r="BF863" s="668"/>
      <c r="BG863" s="668"/>
      <c r="BH863" s="668"/>
      <c r="BI863" s="668"/>
      <c r="BK863" s="668"/>
      <c r="BL863" s="668"/>
      <c r="BM863" s="668"/>
      <c r="BN863" s="668"/>
      <c r="BO863" s="668"/>
      <c r="BP863" s="668"/>
      <c r="BQ863" s="668"/>
    </row>
    <row r="864" spans="1:69">
      <c r="A864" s="668"/>
      <c r="B864" s="668"/>
      <c r="C864" s="668"/>
      <c r="D864" s="668"/>
      <c r="E864" s="668"/>
      <c r="F864" s="668"/>
      <c r="G864" s="668"/>
      <c r="H864" s="668"/>
      <c r="I864" s="668"/>
      <c r="J864" s="668"/>
      <c r="K864" s="668"/>
      <c r="L864" s="668"/>
      <c r="M864" s="668"/>
      <c r="N864" s="668"/>
      <c r="O864" s="668"/>
      <c r="P864" s="668"/>
      <c r="Q864" s="668"/>
      <c r="R864" s="668"/>
      <c r="T864" s="668"/>
      <c r="U864" s="668"/>
      <c r="W864" s="668"/>
      <c r="X864" s="668"/>
      <c r="Y864" s="668"/>
      <c r="Z864" s="678"/>
      <c r="AA864" s="668"/>
      <c r="AB864" s="668"/>
      <c r="AC864" s="668"/>
      <c r="AD864" s="678"/>
      <c r="AE864" s="668"/>
      <c r="AF864" s="668"/>
      <c r="AG864" s="668"/>
      <c r="AH864" s="678"/>
      <c r="AI864" s="668"/>
      <c r="AJ864" s="668"/>
      <c r="AK864" s="668"/>
      <c r="AL864" s="678"/>
      <c r="AM864" s="668"/>
      <c r="AN864" s="668"/>
      <c r="AO864" s="668"/>
      <c r="AP864" s="678"/>
      <c r="AQ864" s="668"/>
      <c r="AR864" s="668"/>
      <c r="AS864" s="668"/>
      <c r="AT864" s="678"/>
      <c r="AU864" s="668"/>
      <c r="AV864" s="668"/>
      <c r="AW864" s="678"/>
      <c r="AX864" s="668"/>
      <c r="AY864" s="683"/>
      <c r="AZ864" s="668"/>
      <c r="BA864" s="668"/>
      <c r="BB864" s="668"/>
      <c r="BC864" s="668"/>
      <c r="BD864" s="668"/>
      <c r="BE864" s="668"/>
      <c r="BF864" s="668"/>
      <c r="BG864" s="668"/>
      <c r="BK864" s="668"/>
      <c r="BL864" s="668"/>
      <c r="BM864" s="668"/>
      <c r="BN864" s="668"/>
      <c r="BO864" s="668"/>
      <c r="BP864" s="668"/>
      <c r="BQ864" s="668"/>
    </row>
    <row r="865" spans="1:69">
      <c r="A865" s="668"/>
      <c r="B865" s="668"/>
      <c r="C865" s="668"/>
      <c r="D865" s="668"/>
      <c r="E865" s="668"/>
      <c r="F865" s="668"/>
      <c r="G865" s="668"/>
      <c r="H865" s="668"/>
      <c r="I865" s="668"/>
      <c r="J865" s="668"/>
      <c r="K865" s="668"/>
      <c r="L865" s="668"/>
      <c r="M865" s="668"/>
      <c r="N865" s="668"/>
      <c r="O865" s="668"/>
      <c r="P865" s="668"/>
      <c r="Q865" s="668"/>
      <c r="R865" s="668"/>
      <c r="T865" s="668"/>
      <c r="U865" s="668"/>
      <c r="AZ865" s="668"/>
      <c r="BA865" s="668"/>
      <c r="BB865" s="668"/>
      <c r="BC865" s="668"/>
      <c r="BD865" s="668"/>
      <c r="BE865" s="668"/>
      <c r="BF865" s="668"/>
      <c r="BK865" s="668"/>
      <c r="BL865" s="668"/>
      <c r="BM865" s="668"/>
      <c r="BN865" s="668"/>
      <c r="BO865" s="668"/>
      <c r="BP865" s="668"/>
      <c r="BQ865" s="668"/>
    </row>
    <row r="866" spans="1:69">
      <c r="A866" s="668"/>
      <c r="B866" s="668"/>
      <c r="C866" s="668"/>
      <c r="D866" s="668"/>
      <c r="E866" s="668"/>
      <c r="F866" s="668"/>
      <c r="G866" s="668"/>
      <c r="H866" s="668"/>
      <c r="I866" s="668"/>
      <c r="J866" s="668"/>
      <c r="K866" s="668"/>
      <c r="L866" s="668"/>
      <c r="M866" s="668"/>
      <c r="N866" s="668"/>
      <c r="O866" s="668"/>
      <c r="P866" s="668"/>
      <c r="Q866" s="668"/>
      <c r="R866" s="668"/>
      <c r="T866" s="668"/>
      <c r="U866" s="668"/>
      <c r="AZ866" s="668"/>
      <c r="BA866" s="668"/>
      <c r="BB866" s="668"/>
      <c r="BC866" s="668"/>
      <c r="BD866" s="668"/>
      <c r="BE866" s="668"/>
      <c r="BF866" s="668"/>
      <c r="BG866" s="668"/>
      <c r="BH866" s="668"/>
      <c r="BI866" s="668"/>
      <c r="BJ866" s="668"/>
      <c r="BK866" s="668"/>
      <c r="BL866" s="668"/>
      <c r="BM866" s="668"/>
      <c r="BN866" s="668"/>
      <c r="BO866" s="668"/>
      <c r="BP866" s="668"/>
      <c r="BQ866" s="668"/>
    </row>
    <row r="867" spans="1:69">
      <c r="A867" s="668"/>
      <c r="B867" s="668"/>
      <c r="C867" s="668"/>
      <c r="D867" s="668"/>
      <c r="E867" s="668"/>
      <c r="F867" s="668"/>
      <c r="G867" s="668"/>
      <c r="H867" s="668"/>
      <c r="I867" s="668"/>
      <c r="J867" s="668"/>
      <c r="K867" s="668"/>
      <c r="L867" s="668"/>
      <c r="M867" s="668"/>
      <c r="N867" s="668"/>
      <c r="O867" s="668"/>
      <c r="P867" s="668"/>
      <c r="Q867" s="668"/>
      <c r="R867" s="668"/>
      <c r="T867" s="668"/>
      <c r="U867" s="668"/>
      <c r="AZ867" s="668"/>
      <c r="BA867" s="668"/>
      <c r="BB867" s="668"/>
      <c r="BC867" s="668"/>
      <c r="BD867" s="668"/>
      <c r="BE867" s="668"/>
      <c r="BF867" s="668"/>
      <c r="BG867" s="668"/>
      <c r="BK867" s="668"/>
      <c r="BL867" s="668"/>
      <c r="BM867" s="668"/>
      <c r="BN867" s="668"/>
      <c r="BO867" s="668"/>
      <c r="BP867" s="668"/>
      <c r="BQ867" s="668"/>
    </row>
    <row r="868" spans="1:69">
      <c r="A868" s="668"/>
      <c r="B868" s="668"/>
      <c r="C868" s="668"/>
      <c r="D868" s="668"/>
      <c r="E868" s="668"/>
      <c r="F868" s="668"/>
      <c r="G868" s="668"/>
      <c r="H868" s="668"/>
      <c r="I868" s="668"/>
      <c r="J868" s="668"/>
      <c r="K868" s="668"/>
      <c r="L868" s="668"/>
      <c r="M868" s="668"/>
      <c r="N868" s="668"/>
      <c r="O868" s="668"/>
      <c r="P868" s="668"/>
      <c r="Q868" s="668"/>
      <c r="R868" s="668"/>
      <c r="T868" s="668"/>
      <c r="U868" s="668"/>
      <c r="AZ868" s="668"/>
      <c r="BA868" s="668"/>
      <c r="BB868" s="668"/>
      <c r="BC868" s="668"/>
      <c r="BD868" s="668"/>
      <c r="BE868" s="668"/>
      <c r="BF868" s="668"/>
      <c r="BG868" s="668"/>
      <c r="BK868" s="668"/>
      <c r="BL868" s="668"/>
      <c r="BM868" s="668"/>
      <c r="BN868" s="668"/>
      <c r="BO868" s="668"/>
      <c r="BP868" s="668"/>
      <c r="BQ868" s="668"/>
    </row>
    <row r="869" spans="1:69">
      <c r="A869" s="668"/>
      <c r="B869" s="668"/>
      <c r="C869" s="668"/>
      <c r="D869" s="668"/>
      <c r="E869" s="668"/>
      <c r="F869" s="668"/>
      <c r="G869" s="668"/>
      <c r="H869" s="668"/>
      <c r="I869" s="668"/>
      <c r="J869" s="668"/>
      <c r="K869" s="668"/>
      <c r="L869" s="668"/>
      <c r="M869" s="668"/>
      <c r="N869" s="668"/>
      <c r="O869" s="668"/>
      <c r="P869" s="668"/>
      <c r="R869" s="668"/>
      <c r="U869" s="668"/>
      <c r="BK869" s="668"/>
      <c r="BL869" s="668"/>
      <c r="BM869" s="668"/>
      <c r="BN869" s="668"/>
      <c r="BO869" s="668"/>
      <c r="BP869" s="668"/>
      <c r="BQ869" s="668"/>
    </row>
    <row r="870" spans="1:69">
      <c r="A870" s="668"/>
      <c r="B870" s="668"/>
      <c r="C870" s="668"/>
      <c r="D870" s="668"/>
      <c r="E870" s="668"/>
      <c r="F870" s="668"/>
      <c r="G870" s="668"/>
      <c r="H870" s="668"/>
      <c r="I870" s="668"/>
      <c r="J870" s="668"/>
      <c r="K870" s="668"/>
      <c r="L870" s="668"/>
      <c r="M870" s="668"/>
      <c r="N870" s="668"/>
      <c r="O870" s="668"/>
      <c r="P870" s="668"/>
      <c r="R870" s="668"/>
      <c r="U870" s="668"/>
      <c r="BK870" s="668"/>
      <c r="BL870" s="668"/>
      <c r="BM870" s="668"/>
      <c r="BO870" s="668"/>
      <c r="BP870" s="668"/>
      <c r="BQ870" s="668"/>
    </row>
    <row r="871" spans="1:69">
      <c r="A871" s="668"/>
      <c r="B871" s="668"/>
      <c r="C871" s="668"/>
      <c r="D871" s="668"/>
      <c r="E871" s="668"/>
      <c r="F871" s="668"/>
      <c r="G871" s="668"/>
      <c r="H871" s="668"/>
      <c r="I871" s="668"/>
      <c r="J871" s="668"/>
      <c r="K871" s="668"/>
      <c r="L871" s="668"/>
      <c r="M871" s="668"/>
      <c r="N871" s="668"/>
      <c r="O871" s="668"/>
      <c r="P871" s="668"/>
      <c r="Q871" s="668"/>
      <c r="R871" s="668"/>
      <c r="T871" s="668"/>
      <c r="U871" s="668"/>
      <c r="AZ871" s="668"/>
      <c r="BA871" s="668"/>
      <c r="BB871" s="668"/>
      <c r="BC871" s="668"/>
      <c r="BD871" s="668"/>
      <c r="BE871" s="668"/>
      <c r="BF871" s="668"/>
      <c r="BG871" s="668"/>
      <c r="BH871" s="668"/>
      <c r="BI871" s="668"/>
      <c r="BJ871" s="668"/>
      <c r="BK871" s="668"/>
      <c r="BL871" s="668"/>
      <c r="BM871" s="668"/>
      <c r="BN871" s="668"/>
      <c r="BO871" s="668"/>
      <c r="BP871" s="668"/>
      <c r="BQ871" s="668"/>
    </row>
    <row r="872" spans="1:69">
      <c r="A872" s="668"/>
      <c r="B872" s="668"/>
      <c r="C872" s="668"/>
      <c r="D872" s="668"/>
      <c r="E872" s="668"/>
      <c r="F872" s="668"/>
      <c r="G872" s="668"/>
      <c r="H872" s="668"/>
      <c r="I872" s="668"/>
      <c r="J872" s="668"/>
      <c r="K872" s="668"/>
      <c r="L872" s="668"/>
      <c r="M872" s="668"/>
      <c r="N872" s="668"/>
      <c r="O872" s="668"/>
      <c r="P872" s="668"/>
      <c r="Q872" s="668"/>
      <c r="R872" s="668"/>
      <c r="T872" s="668"/>
      <c r="U872" s="668"/>
      <c r="AZ872" s="668"/>
      <c r="BA872" s="668"/>
      <c r="BB872" s="668"/>
      <c r="BC872" s="668"/>
      <c r="BD872" s="668"/>
      <c r="BE872" s="668"/>
      <c r="BF872" s="668"/>
      <c r="BG872" s="668"/>
      <c r="BH872" s="668"/>
      <c r="BI872" s="668"/>
      <c r="BJ872" s="668"/>
      <c r="BK872" s="668"/>
      <c r="BL872" s="668"/>
      <c r="BM872" s="668"/>
      <c r="BN872" s="668"/>
      <c r="BO872" s="668"/>
      <c r="BP872" s="668"/>
      <c r="BQ872" s="668"/>
    </row>
    <row r="873" spans="1:69">
      <c r="A873" s="668"/>
      <c r="B873" s="668"/>
      <c r="C873" s="668"/>
      <c r="D873" s="668"/>
      <c r="E873" s="668"/>
      <c r="F873" s="668"/>
      <c r="G873" s="668"/>
      <c r="H873" s="668"/>
      <c r="I873" s="668"/>
      <c r="J873" s="668"/>
      <c r="K873" s="668"/>
      <c r="L873" s="668"/>
      <c r="M873" s="668"/>
      <c r="N873" s="668"/>
      <c r="O873" s="668"/>
      <c r="P873" s="668"/>
      <c r="Q873" s="668"/>
      <c r="R873" s="668"/>
      <c r="T873" s="668"/>
      <c r="U873" s="668"/>
      <c r="AY873" s="683"/>
      <c r="AZ873" s="668"/>
      <c r="BK873" s="668"/>
      <c r="BL873" s="668"/>
      <c r="BM873" s="668"/>
      <c r="BN873" s="668"/>
      <c r="BO873" s="668"/>
      <c r="BP873" s="668"/>
      <c r="BQ873" s="668"/>
    </row>
    <row r="874" spans="1:69">
      <c r="A874" s="668"/>
      <c r="B874" s="668"/>
      <c r="C874" s="668"/>
      <c r="D874" s="668"/>
      <c r="E874" s="668"/>
      <c r="F874" s="668"/>
      <c r="G874" s="668"/>
      <c r="H874" s="668"/>
      <c r="I874" s="668"/>
      <c r="J874" s="668"/>
      <c r="K874" s="668"/>
      <c r="L874" s="668"/>
      <c r="M874" s="668"/>
      <c r="N874" s="668"/>
      <c r="O874" s="668"/>
      <c r="P874" s="668"/>
      <c r="Q874" s="668"/>
      <c r="R874" s="668"/>
      <c r="T874" s="668"/>
      <c r="U874" s="668"/>
      <c r="AZ874" s="668"/>
      <c r="BA874" s="668"/>
      <c r="BB874" s="668"/>
      <c r="BC874" s="668"/>
      <c r="BK874" s="668"/>
      <c r="BL874" s="668"/>
      <c r="BM874" s="668"/>
      <c r="BN874" s="668"/>
      <c r="BO874" s="668"/>
      <c r="BP874" s="668"/>
      <c r="BQ874" s="668"/>
    </row>
    <row r="875" spans="1:69">
      <c r="A875" s="668"/>
      <c r="B875" s="668"/>
      <c r="C875" s="668"/>
      <c r="D875" s="668"/>
      <c r="E875" s="668"/>
      <c r="F875" s="668"/>
      <c r="G875" s="668"/>
      <c r="H875" s="668"/>
      <c r="I875" s="668"/>
      <c r="J875" s="668"/>
      <c r="K875" s="668"/>
      <c r="L875" s="668"/>
      <c r="M875" s="668"/>
      <c r="N875" s="668"/>
      <c r="O875" s="668"/>
      <c r="P875" s="668"/>
      <c r="Q875" s="668"/>
      <c r="R875" s="668"/>
      <c r="T875" s="668"/>
      <c r="U875" s="668"/>
      <c r="AZ875" s="668"/>
      <c r="BA875" s="668"/>
      <c r="BK875" s="668"/>
      <c r="BL875" s="668"/>
      <c r="BM875" s="668"/>
      <c r="BN875" s="668"/>
      <c r="BO875" s="668"/>
      <c r="BP875" s="668"/>
      <c r="BQ875" s="668"/>
    </row>
    <row r="876" spans="1:69">
      <c r="A876" s="668"/>
      <c r="B876" s="668"/>
      <c r="C876" s="668"/>
      <c r="D876" s="668"/>
      <c r="E876" s="668"/>
      <c r="F876" s="668"/>
      <c r="G876" s="668"/>
      <c r="H876" s="668"/>
      <c r="I876" s="668"/>
      <c r="J876" s="668"/>
      <c r="K876" s="668"/>
      <c r="L876" s="668"/>
      <c r="M876" s="668"/>
      <c r="N876" s="668"/>
      <c r="O876" s="668"/>
      <c r="P876" s="668"/>
      <c r="R876" s="668"/>
      <c r="U876" s="668"/>
      <c r="BK876" s="668"/>
      <c r="BL876" s="668"/>
      <c r="BM876" s="668"/>
      <c r="BN876" s="668"/>
      <c r="BO876" s="668"/>
      <c r="BP876" s="668"/>
      <c r="BQ876" s="668"/>
    </row>
    <row r="877" spans="1:69">
      <c r="A877" s="668"/>
      <c r="B877" s="668"/>
      <c r="C877" s="668"/>
      <c r="D877" s="668"/>
      <c r="E877" s="668"/>
      <c r="F877" s="668"/>
      <c r="G877" s="668"/>
      <c r="H877" s="668"/>
      <c r="I877" s="668"/>
      <c r="J877" s="668"/>
      <c r="K877" s="668"/>
      <c r="L877" s="668"/>
      <c r="M877" s="668"/>
      <c r="N877" s="668"/>
      <c r="O877" s="668"/>
      <c r="P877" s="668"/>
      <c r="Q877" s="668"/>
      <c r="R877" s="668"/>
      <c r="S877" s="668"/>
      <c r="T877" s="668"/>
      <c r="U877" s="668"/>
      <c r="W877" s="668"/>
      <c r="X877" s="668"/>
      <c r="Y877" s="668"/>
      <c r="Z877" s="678"/>
      <c r="AA877" s="668"/>
      <c r="AB877" s="668"/>
      <c r="AC877" s="668"/>
      <c r="AD877" s="678"/>
      <c r="AE877" s="668"/>
      <c r="AF877" s="668"/>
      <c r="AG877" s="668"/>
      <c r="AH877" s="678"/>
      <c r="AI877" s="668"/>
      <c r="AJ877" s="668"/>
      <c r="AK877" s="668"/>
      <c r="AL877" s="678"/>
      <c r="AM877" s="668"/>
      <c r="AN877" s="668"/>
      <c r="AO877" s="668"/>
      <c r="AP877" s="678"/>
      <c r="AQ877" s="668"/>
      <c r="AR877" s="668"/>
      <c r="AS877" s="668"/>
      <c r="AT877" s="678"/>
      <c r="AU877" s="668"/>
      <c r="AV877" s="668"/>
      <c r="AW877" s="678"/>
      <c r="AX877" s="668"/>
      <c r="AY877" s="683"/>
      <c r="AZ877" s="668"/>
      <c r="BA877" s="668"/>
      <c r="BB877" s="668"/>
      <c r="BC877" s="668"/>
      <c r="BD877" s="668"/>
      <c r="BK877" s="668"/>
      <c r="BL877" s="668"/>
      <c r="BM877" s="668"/>
      <c r="BN877" s="668"/>
      <c r="BO877" s="668"/>
      <c r="BP877" s="668"/>
      <c r="BQ877" s="668"/>
    </row>
    <row r="878" spans="1:69">
      <c r="A878" s="668"/>
      <c r="B878" s="668"/>
      <c r="C878" s="668"/>
      <c r="D878" s="668"/>
      <c r="E878" s="668"/>
      <c r="F878" s="668"/>
      <c r="G878" s="668"/>
      <c r="H878" s="668"/>
      <c r="I878" s="668"/>
      <c r="J878" s="668"/>
      <c r="K878" s="668"/>
      <c r="L878" s="668"/>
      <c r="M878" s="668"/>
      <c r="N878" s="668"/>
      <c r="O878" s="668"/>
      <c r="P878" s="668"/>
      <c r="Q878" s="668"/>
      <c r="R878" s="668"/>
      <c r="T878" s="668"/>
      <c r="U878" s="668"/>
      <c r="W878" s="668"/>
      <c r="X878" s="668"/>
      <c r="Y878" s="668"/>
      <c r="Z878" s="678"/>
      <c r="AA878" s="668"/>
      <c r="AB878" s="668"/>
      <c r="AC878" s="668"/>
      <c r="AD878" s="678"/>
      <c r="AE878" s="668"/>
      <c r="AF878" s="668"/>
      <c r="AG878" s="668"/>
      <c r="AH878" s="678"/>
      <c r="AI878" s="668"/>
      <c r="AJ878" s="668"/>
      <c r="AK878" s="668"/>
      <c r="AL878" s="678"/>
      <c r="AM878" s="668"/>
      <c r="AN878" s="668"/>
      <c r="AO878" s="668"/>
      <c r="AP878" s="678"/>
      <c r="AQ878" s="668"/>
      <c r="AR878" s="668"/>
      <c r="AS878" s="668"/>
      <c r="AT878" s="678"/>
      <c r="AU878" s="668"/>
      <c r="AV878" s="668"/>
      <c r="AW878" s="678"/>
      <c r="AX878" s="668"/>
      <c r="AY878" s="683"/>
      <c r="AZ878" s="668"/>
      <c r="BA878" s="668"/>
      <c r="BB878" s="668"/>
      <c r="BC878" s="668"/>
      <c r="BD878" s="668"/>
      <c r="BE878" s="668"/>
      <c r="BF878" s="668"/>
      <c r="BG878" s="668"/>
      <c r="BH878" s="668"/>
      <c r="BI878" s="668"/>
      <c r="BJ878" s="668"/>
      <c r="BK878" s="668"/>
      <c r="BL878" s="668"/>
      <c r="BM878" s="668"/>
      <c r="BN878" s="668"/>
      <c r="BO878" s="668"/>
      <c r="BP878" s="668"/>
      <c r="BQ878" s="668"/>
    </row>
    <row r="879" spans="1:69">
      <c r="A879" s="668"/>
      <c r="B879" s="668"/>
      <c r="C879" s="668"/>
      <c r="D879" s="668"/>
      <c r="E879" s="668"/>
      <c r="F879" s="668"/>
      <c r="G879" s="668"/>
      <c r="H879" s="668"/>
      <c r="I879" s="668"/>
      <c r="J879" s="668"/>
      <c r="K879" s="668"/>
      <c r="L879" s="668"/>
      <c r="M879" s="668"/>
      <c r="N879" s="668"/>
      <c r="O879" s="668"/>
      <c r="P879" s="668"/>
      <c r="Q879" s="668"/>
      <c r="R879" s="668"/>
      <c r="T879" s="668"/>
      <c r="U879" s="668"/>
      <c r="AZ879" s="668"/>
      <c r="BA879" s="668"/>
      <c r="BB879" s="668"/>
      <c r="BC879" s="668"/>
      <c r="BD879" s="668"/>
      <c r="BE879" s="668"/>
      <c r="BF879" s="668"/>
      <c r="BG879" s="668"/>
      <c r="BH879" s="668"/>
      <c r="BI879" s="668"/>
      <c r="BJ879" s="668"/>
      <c r="BK879" s="668"/>
      <c r="BL879" s="668"/>
      <c r="BM879" s="668"/>
      <c r="BN879" s="668"/>
      <c r="BO879" s="668"/>
      <c r="BP879" s="668"/>
      <c r="BQ879" s="668"/>
    </row>
    <row r="880" spans="1:69">
      <c r="A880" s="668"/>
      <c r="B880" s="668"/>
      <c r="C880" s="668"/>
      <c r="D880" s="668"/>
      <c r="E880" s="668"/>
      <c r="F880" s="668"/>
      <c r="G880" s="668"/>
      <c r="H880" s="668"/>
      <c r="I880" s="668"/>
      <c r="J880" s="668"/>
      <c r="K880" s="668"/>
      <c r="L880" s="668"/>
      <c r="M880" s="668"/>
      <c r="N880" s="668"/>
      <c r="O880" s="668"/>
      <c r="P880" s="668"/>
      <c r="Q880" s="668"/>
      <c r="R880" s="668"/>
      <c r="T880" s="668"/>
      <c r="U880" s="668"/>
      <c r="AZ880" s="668"/>
      <c r="BA880" s="668"/>
      <c r="BB880" s="668"/>
      <c r="BC880" s="668"/>
      <c r="BD880" s="668"/>
      <c r="BE880" s="668"/>
      <c r="BF880" s="668"/>
      <c r="BG880" s="668"/>
      <c r="BH880" s="668"/>
      <c r="BI880" s="668"/>
      <c r="BJ880" s="668"/>
      <c r="BK880" s="668"/>
      <c r="BL880" s="668"/>
      <c r="BM880" s="668"/>
      <c r="BN880" s="668"/>
      <c r="BO880" s="668"/>
      <c r="BP880" s="668"/>
      <c r="BQ880" s="668"/>
    </row>
    <row r="881" spans="1:69">
      <c r="A881" s="668"/>
      <c r="B881" s="668"/>
      <c r="C881" s="668"/>
      <c r="D881" s="668"/>
      <c r="E881" s="668"/>
      <c r="F881" s="668"/>
      <c r="G881" s="668"/>
      <c r="H881" s="668"/>
      <c r="I881" s="668"/>
      <c r="J881" s="668"/>
      <c r="K881" s="668"/>
      <c r="L881" s="668"/>
      <c r="M881" s="668"/>
      <c r="N881" s="668"/>
      <c r="O881" s="668"/>
      <c r="P881" s="668"/>
      <c r="Q881" s="668"/>
      <c r="R881" s="668"/>
      <c r="T881" s="668"/>
      <c r="U881" s="668"/>
      <c r="AZ881" s="668"/>
      <c r="BA881" s="668"/>
      <c r="BB881" s="668"/>
      <c r="BC881" s="668"/>
      <c r="BD881" s="668"/>
      <c r="BK881" s="668"/>
      <c r="BL881" s="668"/>
      <c r="BM881" s="668"/>
      <c r="BN881" s="668"/>
      <c r="BO881" s="668"/>
      <c r="BP881" s="668"/>
      <c r="BQ881" s="668"/>
    </row>
    <row r="882" spans="1:69">
      <c r="A882" s="668"/>
      <c r="B882" s="668"/>
      <c r="C882" s="668"/>
      <c r="D882" s="668"/>
      <c r="E882" s="668"/>
      <c r="F882" s="668"/>
      <c r="G882" s="668"/>
      <c r="H882" s="668"/>
      <c r="I882" s="668"/>
      <c r="J882" s="668"/>
      <c r="K882" s="668"/>
      <c r="L882" s="668"/>
      <c r="M882" s="668"/>
      <c r="N882" s="668"/>
      <c r="O882" s="668"/>
      <c r="P882" s="668"/>
      <c r="Q882" s="668"/>
      <c r="R882" s="668"/>
      <c r="T882" s="668"/>
      <c r="U882" s="668"/>
      <c r="AZ882" s="668"/>
      <c r="BA882" s="668"/>
      <c r="BB882" s="668"/>
      <c r="BC882" s="668"/>
      <c r="BD882" s="668"/>
      <c r="BE882" s="668"/>
      <c r="BF882" s="668"/>
      <c r="BG882" s="668"/>
      <c r="BH882" s="668"/>
      <c r="BI882" s="668"/>
      <c r="BJ882" s="668"/>
      <c r="BK882" s="668"/>
      <c r="BL882" s="668"/>
      <c r="BM882" s="668"/>
      <c r="BN882" s="668"/>
      <c r="BO882" s="668"/>
      <c r="BP882" s="668"/>
      <c r="BQ882" s="668"/>
    </row>
    <row r="883" spans="1:69">
      <c r="A883" s="668"/>
      <c r="B883" s="668"/>
      <c r="C883" s="668"/>
      <c r="D883" s="668"/>
      <c r="E883" s="668"/>
      <c r="F883" s="668"/>
      <c r="G883" s="668"/>
      <c r="H883" s="668"/>
      <c r="I883" s="668"/>
      <c r="J883" s="668"/>
      <c r="K883" s="668"/>
      <c r="L883" s="668"/>
      <c r="M883" s="668"/>
      <c r="N883" s="668"/>
      <c r="O883" s="668"/>
      <c r="P883" s="668"/>
      <c r="R883" s="668"/>
      <c r="U883" s="668"/>
      <c r="BK883" s="668"/>
      <c r="BL883" s="668"/>
      <c r="BM883" s="668"/>
      <c r="BN883" s="668"/>
      <c r="BO883" s="668"/>
      <c r="BP883" s="668"/>
      <c r="BQ883" s="668"/>
    </row>
    <row r="884" spans="1:69">
      <c r="A884" s="668"/>
      <c r="B884" s="668"/>
      <c r="C884" s="668"/>
      <c r="D884" s="668"/>
      <c r="E884" s="668"/>
      <c r="F884" s="668"/>
      <c r="G884" s="668"/>
      <c r="H884" s="668"/>
      <c r="I884" s="668"/>
      <c r="J884" s="668"/>
      <c r="K884" s="668"/>
      <c r="L884" s="668"/>
      <c r="M884" s="668"/>
      <c r="N884" s="668"/>
      <c r="O884" s="668"/>
      <c r="P884" s="668"/>
      <c r="Q884" s="668"/>
      <c r="R884" s="668"/>
      <c r="T884" s="668"/>
      <c r="U884" s="668"/>
      <c r="W884" s="668"/>
      <c r="X884" s="668"/>
      <c r="Y884" s="668"/>
      <c r="Z884" s="678"/>
      <c r="AA884" s="668"/>
      <c r="AB884" s="668"/>
      <c r="AC884" s="668"/>
      <c r="AD884" s="678"/>
      <c r="AE884" s="668"/>
      <c r="AF884" s="668"/>
      <c r="AG884" s="668"/>
      <c r="AH884" s="678"/>
      <c r="AI884" s="668"/>
      <c r="AJ884" s="668"/>
      <c r="AK884" s="668"/>
      <c r="AL884" s="678"/>
      <c r="AM884" s="668"/>
      <c r="AN884" s="668"/>
      <c r="AO884" s="668"/>
      <c r="AP884" s="678"/>
      <c r="AQ884" s="668"/>
      <c r="AR884" s="668"/>
      <c r="AS884" s="668"/>
      <c r="AT884" s="678"/>
      <c r="AU884" s="668"/>
      <c r="AV884" s="668"/>
      <c r="AW884" s="678"/>
      <c r="AX884" s="668"/>
      <c r="AY884" s="683"/>
      <c r="AZ884" s="668"/>
      <c r="BA884" s="668"/>
      <c r="BB884" s="668"/>
      <c r="BC884" s="668"/>
      <c r="BD884" s="668"/>
      <c r="BE884" s="668"/>
      <c r="BF884" s="668"/>
      <c r="BG884" s="668"/>
      <c r="BH884" s="668"/>
      <c r="BI884" s="668"/>
      <c r="BJ884" s="668"/>
      <c r="BK884" s="668"/>
      <c r="BL884" s="668"/>
      <c r="BM884" s="668"/>
      <c r="BN884" s="668"/>
      <c r="BO884" s="668"/>
      <c r="BP884" s="668"/>
      <c r="BQ884" s="668"/>
    </row>
    <row r="885" spans="1:69">
      <c r="A885" s="668"/>
      <c r="B885" s="668"/>
      <c r="C885" s="668"/>
      <c r="D885" s="668"/>
      <c r="E885" s="668"/>
      <c r="F885" s="668"/>
      <c r="G885" s="668"/>
      <c r="H885" s="668"/>
      <c r="I885" s="668"/>
      <c r="J885" s="668"/>
      <c r="K885" s="668"/>
      <c r="L885" s="668"/>
      <c r="M885" s="668"/>
      <c r="N885" s="668"/>
      <c r="O885" s="668"/>
      <c r="P885" s="668"/>
      <c r="R885" s="668"/>
      <c r="U885" s="668"/>
      <c r="BA885" s="668"/>
      <c r="BB885" s="668"/>
      <c r="BC885" s="668"/>
      <c r="BD885" s="668"/>
      <c r="BE885" s="668"/>
      <c r="BF885" s="668"/>
      <c r="BG885" s="668"/>
      <c r="BH885" s="668"/>
      <c r="BI885" s="668"/>
      <c r="BJ885" s="668"/>
      <c r="BK885" s="668"/>
      <c r="BL885" s="668"/>
      <c r="BM885" s="668"/>
      <c r="BN885" s="668"/>
      <c r="BO885" s="668"/>
      <c r="BP885" s="668"/>
      <c r="BQ885" s="668"/>
    </row>
    <row r="886" spans="1:69">
      <c r="A886" s="668"/>
      <c r="B886" s="668"/>
      <c r="C886" s="668"/>
      <c r="D886" s="668"/>
      <c r="E886" s="668"/>
      <c r="F886" s="668"/>
      <c r="G886" s="668"/>
      <c r="H886" s="668"/>
      <c r="I886" s="668"/>
      <c r="J886" s="668"/>
      <c r="K886" s="668"/>
      <c r="L886" s="668"/>
      <c r="M886" s="668"/>
      <c r="N886" s="668"/>
      <c r="O886" s="668"/>
      <c r="P886" s="668"/>
      <c r="Q886" s="668"/>
      <c r="R886" s="668"/>
      <c r="T886" s="668"/>
      <c r="U886" s="668"/>
      <c r="AZ886" s="668"/>
      <c r="BA886" s="668"/>
      <c r="BB886" s="668"/>
      <c r="BC886" s="668"/>
      <c r="BD886" s="668"/>
      <c r="BE886" s="668"/>
      <c r="BF886" s="668"/>
      <c r="BG886" s="668"/>
      <c r="BK886" s="668"/>
      <c r="BL886" s="668"/>
      <c r="BM886" s="668"/>
      <c r="BN886" s="668"/>
      <c r="BO886" s="668"/>
      <c r="BP886" s="668"/>
      <c r="BQ886" s="668"/>
    </row>
    <row r="887" spans="1:69">
      <c r="A887" s="668"/>
      <c r="B887" s="668"/>
      <c r="C887" s="668"/>
      <c r="D887" s="668"/>
      <c r="E887" s="668"/>
      <c r="F887" s="668"/>
      <c r="G887" s="668"/>
      <c r="H887" s="668"/>
      <c r="I887" s="668"/>
      <c r="J887" s="668"/>
      <c r="K887" s="668"/>
      <c r="L887" s="668"/>
      <c r="M887" s="668"/>
      <c r="N887" s="668"/>
      <c r="O887" s="668"/>
      <c r="P887" s="668"/>
      <c r="Q887" s="668"/>
      <c r="R887" s="668"/>
      <c r="T887" s="668"/>
      <c r="U887" s="668"/>
      <c r="AZ887" s="668"/>
      <c r="BA887" s="668"/>
      <c r="BB887" s="668"/>
      <c r="BC887" s="668"/>
      <c r="BD887" s="668"/>
      <c r="BE887" s="668"/>
      <c r="BF887" s="668"/>
      <c r="BG887" s="668"/>
      <c r="BH887" s="668"/>
      <c r="BI887" s="668"/>
      <c r="BJ887" s="668"/>
      <c r="BK887" s="668"/>
      <c r="BL887" s="668"/>
      <c r="BM887" s="668"/>
      <c r="BN887" s="668"/>
      <c r="BO887" s="668"/>
      <c r="BP887" s="668"/>
      <c r="BQ887" s="668"/>
    </row>
    <row r="888" spans="1:69">
      <c r="A888" s="668"/>
      <c r="B888" s="668"/>
      <c r="C888" s="668"/>
      <c r="D888" s="668"/>
      <c r="E888" s="668"/>
      <c r="F888" s="668"/>
      <c r="G888" s="668"/>
      <c r="H888" s="668"/>
      <c r="I888" s="668"/>
      <c r="J888" s="668"/>
      <c r="K888" s="668"/>
      <c r="L888" s="668"/>
      <c r="M888" s="668"/>
      <c r="N888" s="668"/>
      <c r="O888" s="668"/>
      <c r="P888" s="668"/>
      <c r="Q888" s="668"/>
      <c r="R888" s="668"/>
      <c r="T888" s="668"/>
      <c r="U888" s="668"/>
      <c r="W888" s="668"/>
      <c r="X888" s="668"/>
      <c r="Y888" s="668"/>
      <c r="Z888" s="678"/>
      <c r="AA888" s="668"/>
      <c r="AB888" s="668"/>
      <c r="AC888" s="668"/>
      <c r="AD888" s="678"/>
      <c r="AE888" s="668"/>
      <c r="AF888" s="668"/>
      <c r="AG888" s="668"/>
      <c r="AH888" s="678"/>
      <c r="AI888" s="668"/>
      <c r="AJ888" s="668"/>
      <c r="AK888" s="668"/>
      <c r="AL888" s="678"/>
      <c r="AM888" s="668"/>
      <c r="AN888" s="668"/>
      <c r="AO888" s="668"/>
      <c r="AP888" s="678"/>
      <c r="AQ888" s="668"/>
      <c r="AR888" s="668"/>
      <c r="AS888" s="668"/>
      <c r="AT888" s="678"/>
      <c r="AU888" s="668"/>
      <c r="AV888" s="668"/>
      <c r="AW888" s="678"/>
      <c r="AX888" s="668"/>
      <c r="AY888" s="683"/>
      <c r="AZ888" s="668"/>
      <c r="BA888" s="668"/>
      <c r="BB888" s="668"/>
      <c r="BC888" s="668"/>
      <c r="BD888" s="668"/>
      <c r="BE888" s="668"/>
      <c r="BF888" s="668"/>
      <c r="BG888" s="668"/>
      <c r="BH888" s="668"/>
      <c r="BI888" s="668"/>
      <c r="BJ888" s="668"/>
      <c r="BK888" s="668"/>
      <c r="BL888" s="668"/>
      <c r="BM888" s="668"/>
      <c r="BN888" s="668"/>
      <c r="BO888" s="668"/>
      <c r="BP888" s="668"/>
      <c r="BQ888" s="668"/>
    </row>
    <row r="889" spans="1:69">
      <c r="A889" s="668"/>
      <c r="B889" s="668"/>
      <c r="C889" s="668"/>
      <c r="D889" s="668"/>
      <c r="E889" s="668"/>
      <c r="F889" s="668"/>
      <c r="G889" s="668"/>
      <c r="H889" s="668"/>
      <c r="I889" s="668"/>
      <c r="J889" s="668"/>
      <c r="K889" s="668"/>
      <c r="L889" s="668"/>
      <c r="M889" s="668"/>
      <c r="N889" s="668"/>
      <c r="O889" s="668"/>
      <c r="P889" s="668"/>
      <c r="Q889" s="668"/>
      <c r="R889" s="668"/>
      <c r="T889" s="668"/>
      <c r="U889" s="668"/>
      <c r="AZ889" s="668"/>
      <c r="BA889" s="668"/>
      <c r="BB889" s="668"/>
      <c r="BC889" s="668"/>
      <c r="BD889" s="668"/>
      <c r="BE889" s="668"/>
      <c r="BF889" s="668"/>
      <c r="BG889" s="668"/>
      <c r="BH889" s="668"/>
      <c r="BI889" s="668"/>
      <c r="BJ889" s="668"/>
      <c r="BK889" s="668"/>
      <c r="BL889" s="668"/>
      <c r="BM889" s="668"/>
      <c r="BN889" s="668"/>
      <c r="BO889" s="668"/>
      <c r="BP889" s="668"/>
      <c r="BQ889" s="668"/>
    </row>
    <row r="890" spans="1:69">
      <c r="A890" s="668"/>
      <c r="B890" s="668"/>
      <c r="C890" s="668"/>
      <c r="D890" s="668"/>
      <c r="E890" s="668"/>
      <c r="F890" s="668"/>
      <c r="G890" s="668"/>
      <c r="H890" s="668"/>
      <c r="I890" s="668"/>
      <c r="J890" s="668"/>
      <c r="K890" s="668"/>
      <c r="L890" s="668"/>
      <c r="M890" s="668"/>
      <c r="N890" s="668"/>
      <c r="O890" s="668"/>
      <c r="P890" s="668"/>
      <c r="Q890" s="668"/>
      <c r="R890" s="668"/>
      <c r="T890" s="668"/>
      <c r="U890" s="668"/>
      <c r="W890" s="668"/>
      <c r="X890" s="668"/>
      <c r="Y890" s="668"/>
      <c r="Z890" s="678"/>
      <c r="AA890" s="668"/>
      <c r="AB890" s="668"/>
      <c r="AC890" s="668"/>
      <c r="AD890" s="678"/>
      <c r="AE890" s="668"/>
      <c r="AF890" s="668"/>
      <c r="AG890" s="668"/>
      <c r="AH890" s="678"/>
      <c r="AI890" s="668"/>
      <c r="AJ890" s="668"/>
      <c r="AK890" s="668"/>
      <c r="AL890" s="678"/>
      <c r="AM890" s="668"/>
      <c r="AN890" s="668"/>
      <c r="AO890" s="668"/>
      <c r="AP890" s="678"/>
      <c r="AQ890" s="668"/>
      <c r="AR890" s="668"/>
      <c r="AS890" s="668"/>
      <c r="AT890" s="678"/>
      <c r="AU890" s="668"/>
      <c r="AV890" s="668"/>
      <c r="AW890" s="678"/>
      <c r="AX890" s="668"/>
      <c r="AY890" s="683"/>
      <c r="AZ890" s="668"/>
      <c r="BA890" s="668"/>
      <c r="BB890" s="668"/>
      <c r="BC890" s="668"/>
      <c r="BD890" s="668"/>
      <c r="BE890" s="668"/>
      <c r="BF890" s="668"/>
      <c r="BK890" s="668"/>
      <c r="BL890" s="668"/>
      <c r="BM890" s="668"/>
      <c r="BN890" s="668"/>
      <c r="BO890" s="668"/>
      <c r="BP890" s="668"/>
      <c r="BQ890" s="668"/>
    </row>
    <row r="891" spans="1:69">
      <c r="A891" s="668"/>
      <c r="B891" s="668"/>
      <c r="C891" s="668"/>
      <c r="D891" s="668"/>
      <c r="E891" s="668"/>
      <c r="F891" s="668"/>
      <c r="G891" s="668"/>
      <c r="H891" s="668"/>
      <c r="I891" s="668"/>
      <c r="J891" s="668"/>
      <c r="K891" s="668"/>
      <c r="L891" s="668"/>
      <c r="M891" s="668"/>
      <c r="N891" s="668"/>
      <c r="O891" s="668"/>
      <c r="P891" s="668"/>
      <c r="Q891" s="668"/>
      <c r="R891" s="668"/>
      <c r="T891" s="668"/>
      <c r="U891" s="668"/>
      <c r="AZ891" s="668"/>
      <c r="BA891" s="668"/>
      <c r="BB891" s="668"/>
      <c r="BC891" s="668"/>
      <c r="BD891" s="668"/>
      <c r="BE891" s="668"/>
      <c r="BF891" s="668"/>
      <c r="BG891" s="668"/>
      <c r="BH891" s="668"/>
      <c r="BI891" s="668"/>
      <c r="BJ891" s="668"/>
      <c r="BK891" s="668"/>
      <c r="BL891" s="668"/>
      <c r="BM891" s="668"/>
      <c r="BN891" s="668"/>
      <c r="BO891" s="668"/>
      <c r="BP891" s="668"/>
      <c r="BQ891" s="668"/>
    </row>
    <row r="892" spans="1:69">
      <c r="A892" s="668"/>
      <c r="B892" s="668"/>
      <c r="C892" s="668"/>
      <c r="D892" s="668"/>
      <c r="E892" s="668"/>
      <c r="F892" s="668"/>
      <c r="G892" s="668"/>
      <c r="H892" s="668"/>
      <c r="I892" s="668"/>
      <c r="J892" s="668"/>
      <c r="K892" s="668"/>
      <c r="L892" s="668"/>
      <c r="M892" s="668"/>
      <c r="N892" s="668"/>
      <c r="O892" s="668"/>
      <c r="P892" s="668"/>
      <c r="Q892" s="668"/>
      <c r="R892" s="668"/>
      <c r="T892" s="668"/>
      <c r="U892" s="668"/>
      <c r="AZ892" s="668"/>
      <c r="BA892" s="668"/>
      <c r="BB892" s="668"/>
      <c r="BC892" s="668"/>
      <c r="BD892" s="668"/>
      <c r="BF892" s="668"/>
      <c r="BG892" s="668"/>
      <c r="BH892" s="668"/>
      <c r="BK892" s="668"/>
      <c r="BL892" s="668"/>
      <c r="BM892" s="668"/>
      <c r="BN892" s="668"/>
      <c r="BO892" s="668"/>
      <c r="BP892" s="668"/>
      <c r="BQ892" s="668"/>
    </row>
    <row r="893" spans="1:69">
      <c r="A893" s="668"/>
      <c r="B893" s="668"/>
      <c r="C893" s="668"/>
      <c r="D893" s="668"/>
      <c r="E893" s="668"/>
      <c r="F893" s="668"/>
      <c r="G893" s="668"/>
      <c r="H893" s="668"/>
      <c r="I893" s="668"/>
      <c r="J893" s="668"/>
      <c r="K893" s="668"/>
      <c r="L893" s="668"/>
      <c r="M893" s="668"/>
      <c r="N893" s="668"/>
      <c r="O893" s="668"/>
      <c r="P893" s="668"/>
      <c r="Q893" s="668"/>
      <c r="R893" s="668"/>
      <c r="T893" s="668"/>
      <c r="U893" s="668"/>
      <c r="AZ893" s="668"/>
      <c r="BA893" s="668"/>
      <c r="BB893" s="668"/>
      <c r="BC893" s="668"/>
      <c r="BD893" s="668"/>
      <c r="BE893" s="668"/>
      <c r="BF893" s="668"/>
      <c r="BG893" s="668"/>
      <c r="BH893" s="668"/>
      <c r="BI893" s="668"/>
      <c r="BJ893" s="668"/>
      <c r="BK893" s="668"/>
      <c r="BL893" s="668"/>
      <c r="BM893" s="668"/>
      <c r="BN893" s="668"/>
      <c r="BO893" s="668"/>
      <c r="BP893" s="668"/>
      <c r="BQ893" s="668"/>
    </row>
    <row r="894" spans="1:69">
      <c r="A894" s="668"/>
      <c r="B894" s="668"/>
      <c r="C894" s="668"/>
      <c r="D894" s="668"/>
      <c r="E894" s="668"/>
      <c r="F894" s="668"/>
      <c r="G894" s="668"/>
      <c r="H894" s="668"/>
      <c r="I894" s="668"/>
      <c r="J894" s="668"/>
      <c r="K894" s="668"/>
      <c r="L894" s="668"/>
      <c r="M894" s="668"/>
      <c r="N894" s="668"/>
      <c r="O894" s="668"/>
      <c r="P894" s="668"/>
      <c r="Q894" s="668"/>
      <c r="R894" s="668"/>
      <c r="T894" s="668"/>
      <c r="U894" s="668"/>
      <c r="AZ894" s="668"/>
      <c r="BA894" s="668"/>
      <c r="BB894" s="668"/>
      <c r="BC894" s="668"/>
      <c r="BD894" s="668"/>
      <c r="BE894" s="668"/>
      <c r="BF894" s="668"/>
      <c r="BG894" s="668"/>
      <c r="BH894" s="668"/>
      <c r="BI894" s="668"/>
      <c r="BJ894" s="668"/>
      <c r="BK894" s="668"/>
      <c r="BL894" s="668"/>
      <c r="BM894" s="668"/>
      <c r="BN894" s="668"/>
      <c r="BO894" s="668"/>
      <c r="BP894" s="668"/>
      <c r="BQ894" s="668"/>
    </row>
    <row r="895" spans="1:69">
      <c r="A895" s="668"/>
      <c r="B895" s="668"/>
      <c r="C895" s="668"/>
      <c r="D895" s="668"/>
      <c r="E895" s="668"/>
      <c r="F895" s="668"/>
      <c r="G895" s="668"/>
      <c r="H895" s="668"/>
      <c r="I895" s="668"/>
      <c r="J895" s="668"/>
      <c r="K895" s="668"/>
      <c r="L895" s="668"/>
      <c r="M895" s="668"/>
      <c r="N895" s="668"/>
      <c r="O895" s="668"/>
      <c r="P895" s="668"/>
      <c r="Q895" s="668"/>
      <c r="R895" s="668"/>
      <c r="T895" s="668"/>
      <c r="U895" s="668"/>
      <c r="AZ895" s="668"/>
      <c r="BA895" s="668"/>
      <c r="BB895" s="668"/>
      <c r="BC895" s="668"/>
      <c r="BD895" s="668"/>
      <c r="BE895" s="668"/>
      <c r="BF895" s="668"/>
      <c r="BG895" s="668"/>
      <c r="BH895" s="668"/>
      <c r="BI895" s="668"/>
      <c r="BJ895" s="668"/>
      <c r="BK895" s="668"/>
      <c r="BL895" s="668"/>
      <c r="BM895" s="668"/>
      <c r="BN895" s="668"/>
      <c r="BO895" s="668"/>
      <c r="BP895" s="668"/>
      <c r="BQ895" s="668"/>
    </row>
    <row r="896" spans="1:69">
      <c r="A896" s="668"/>
      <c r="B896" s="668"/>
      <c r="C896" s="668"/>
      <c r="D896" s="668"/>
      <c r="E896" s="668"/>
      <c r="F896" s="668"/>
      <c r="G896" s="668"/>
      <c r="H896" s="668"/>
      <c r="I896" s="668"/>
      <c r="J896" s="668"/>
      <c r="K896" s="668"/>
      <c r="L896" s="668"/>
      <c r="M896" s="668"/>
      <c r="N896" s="668"/>
      <c r="O896" s="668"/>
      <c r="P896" s="668"/>
      <c r="Q896" s="668"/>
      <c r="R896" s="668"/>
      <c r="T896" s="668"/>
      <c r="U896" s="668"/>
      <c r="AZ896" s="668"/>
      <c r="BA896" s="668"/>
      <c r="BB896" s="668"/>
      <c r="BC896" s="668"/>
      <c r="BD896" s="668"/>
      <c r="BE896" s="668"/>
      <c r="BF896" s="668"/>
      <c r="BG896" s="668"/>
      <c r="BH896" s="668"/>
      <c r="BI896" s="668"/>
      <c r="BJ896" s="668"/>
      <c r="BK896" s="668"/>
      <c r="BL896" s="668"/>
      <c r="BM896" s="668"/>
      <c r="BN896" s="668"/>
      <c r="BO896" s="668"/>
      <c r="BP896" s="668"/>
      <c r="BQ896" s="668"/>
    </row>
    <row r="897" spans="1:69">
      <c r="A897" s="668"/>
      <c r="B897" s="668"/>
      <c r="C897" s="668"/>
      <c r="D897" s="668"/>
      <c r="E897" s="668"/>
      <c r="F897" s="668"/>
      <c r="G897" s="668"/>
      <c r="H897" s="668"/>
      <c r="I897" s="668"/>
      <c r="J897" s="668"/>
      <c r="K897" s="668"/>
      <c r="L897" s="668"/>
      <c r="M897" s="668"/>
      <c r="N897" s="668"/>
      <c r="O897" s="668"/>
      <c r="P897" s="668"/>
      <c r="Q897" s="668"/>
      <c r="R897" s="668"/>
      <c r="T897" s="668"/>
      <c r="U897" s="668"/>
      <c r="AZ897" s="668"/>
      <c r="BA897" s="668"/>
      <c r="BB897" s="668"/>
      <c r="BC897" s="668"/>
      <c r="BD897" s="668"/>
      <c r="BE897" s="668"/>
      <c r="BF897" s="668"/>
      <c r="BG897" s="668"/>
      <c r="BH897" s="668"/>
      <c r="BI897" s="668"/>
      <c r="BJ897" s="668"/>
      <c r="BK897" s="668"/>
      <c r="BL897" s="668"/>
      <c r="BM897" s="668"/>
      <c r="BN897" s="668"/>
      <c r="BO897" s="668"/>
      <c r="BP897" s="668"/>
      <c r="BQ897" s="668"/>
    </row>
    <row r="898" spans="1:69">
      <c r="A898" s="668"/>
      <c r="B898" s="668"/>
      <c r="C898" s="668"/>
      <c r="D898" s="668"/>
      <c r="E898" s="668"/>
      <c r="F898" s="668"/>
      <c r="G898" s="668"/>
      <c r="H898" s="668"/>
      <c r="I898" s="668"/>
      <c r="J898" s="668"/>
      <c r="K898" s="668"/>
      <c r="L898" s="668"/>
      <c r="M898" s="668"/>
      <c r="N898" s="668"/>
      <c r="O898" s="668"/>
      <c r="P898" s="668"/>
      <c r="Q898" s="668"/>
      <c r="R898" s="668"/>
      <c r="T898" s="668"/>
      <c r="U898" s="668"/>
      <c r="AZ898" s="668"/>
      <c r="BA898" s="668"/>
      <c r="BB898" s="668"/>
      <c r="BC898" s="668"/>
      <c r="BD898" s="668"/>
      <c r="BE898" s="668"/>
      <c r="BF898" s="668"/>
      <c r="BG898" s="668"/>
      <c r="BH898" s="668"/>
      <c r="BI898" s="668"/>
      <c r="BJ898" s="668"/>
      <c r="BK898" s="668"/>
      <c r="BL898" s="668"/>
      <c r="BM898" s="668"/>
      <c r="BN898" s="668"/>
      <c r="BO898" s="668"/>
      <c r="BP898" s="668"/>
      <c r="BQ898" s="668"/>
    </row>
    <row r="899" spans="1:69">
      <c r="A899" s="668"/>
      <c r="B899" s="668"/>
      <c r="C899" s="668"/>
      <c r="D899" s="668"/>
      <c r="E899" s="668"/>
      <c r="F899" s="668"/>
      <c r="G899" s="668"/>
      <c r="H899" s="668"/>
      <c r="I899" s="668"/>
      <c r="J899" s="668"/>
      <c r="K899" s="668"/>
      <c r="L899" s="668"/>
      <c r="M899" s="668"/>
      <c r="N899" s="668"/>
      <c r="O899" s="668"/>
      <c r="P899" s="668"/>
      <c r="R899" s="668"/>
      <c r="U899" s="668"/>
      <c r="BK899" s="668"/>
      <c r="BL899" s="668"/>
      <c r="BM899" s="668"/>
      <c r="BN899" s="668"/>
      <c r="BO899" s="668"/>
      <c r="BP899" s="668"/>
      <c r="BQ899" s="668"/>
    </row>
    <row r="900" spans="1:69">
      <c r="A900" s="668"/>
      <c r="B900" s="668"/>
      <c r="C900" s="668"/>
      <c r="D900" s="668"/>
      <c r="E900" s="668"/>
      <c r="F900" s="668"/>
      <c r="G900" s="668"/>
      <c r="H900" s="668"/>
      <c r="I900" s="668"/>
      <c r="J900" s="668"/>
      <c r="K900" s="668"/>
      <c r="L900" s="668"/>
      <c r="M900" s="668"/>
      <c r="N900" s="668"/>
      <c r="O900" s="668"/>
      <c r="P900" s="668"/>
      <c r="Q900" s="668"/>
      <c r="R900" s="668"/>
      <c r="T900" s="668"/>
      <c r="U900" s="668"/>
      <c r="AZ900" s="668"/>
      <c r="BA900" s="668"/>
      <c r="BB900" s="668"/>
      <c r="BC900" s="668"/>
      <c r="BD900" s="668"/>
      <c r="BE900" s="668"/>
      <c r="BF900" s="668"/>
      <c r="BG900" s="668"/>
      <c r="BH900" s="668"/>
      <c r="BK900" s="668"/>
      <c r="BL900" s="668"/>
      <c r="BM900" s="668"/>
      <c r="BN900" s="668"/>
      <c r="BO900" s="668"/>
      <c r="BP900" s="668"/>
      <c r="BQ900" s="668"/>
    </row>
    <row r="901" spans="1:69">
      <c r="A901" s="668"/>
      <c r="B901" s="668"/>
      <c r="C901" s="668"/>
      <c r="D901" s="668"/>
      <c r="E901" s="668"/>
      <c r="F901" s="668"/>
      <c r="G901" s="668"/>
      <c r="H901" s="668"/>
      <c r="I901" s="668"/>
      <c r="J901" s="668"/>
      <c r="K901" s="668"/>
      <c r="L901" s="668"/>
      <c r="M901" s="668"/>
      <c r="N901" s="668"/>
      <c r="O901" s="668"/>
      <c r="P901" s="668"/>
      <c r="R901" s="668"/>
      <c r="U901" s="668"/>
      <c r="BK901" s="668"/>
      <c r="BL901" s="668"/>
      <c r="BM901" s="668"/>
      <c r="BN901" s="668"/>
      <c r="BO901" s="668"/>
      <c r="BP901" s="668"/>
      <c r="BQ901" s="668"/>
    </row>
    <row r="902" spans="1:69">
      <c r="A902" s="668"/>
      <c r="B902" s="668"/>
      <c r="C902" s="668"/>
      <c r="D902" s="668"/>
      <c r="E902" s="668"/>
      <c r="F902" s="668"/>
      <c r="G902" s="668"/>
      <c r="H902" s="668"/>
      <c r="I902" s="668"/>
      <c r="J902" s="668"/>
      <c r="K902" s="668"/>
      <c r="L902" s="668"/>
      <c r="M902" s="668"/>
      <c r="N902" s="668"/>
      <c r="O902" s="668"/>
      <c r="P902" s="668"/>
      <c r="Q902" s="668"/>
      <c r="R902" s="668"/>
      <c r="S902" s="668"/>
      <c r="T902" s="668"/>
      <c r="U902" s="668"/>
      <c r="W902" s="668"/>
      <c r="X902" s="668"/>
      <c r="Y902" s="668"/>
      <c r="Z902" s="678"/>
      <c r="AA902" s="668"/>
      <c r="AB902" s="668"/>
      <c r="AC902" s="668"/>
      <c r="AD902" s="678"/>
      <c r="AE902" s="668"/>
      <c r="AF902" s="668"/>
      <c r="AG902" s="668"/>
      <c r="AH902" s="678"/>
      <c r="AI902" s="668"/>
      <c r="AJ902" s="668"/>
      <c r="AK902" s="668"/>
      <c r="AL902" s="678"/>
      <c r="AM902" s="668"/>
      <c r="AN902" s="668"/>
      <c r="AO902" s="668"/>
      <c r="AP902" s="678"/>
      <c r="AQ902" s="668"/>
      <c r="AR902" s="668"/>
      <c r="AS902" s="668"/>
      <c r="AT902" s="678"/>
      <c r="AU902" s="668"/>
      <c r="AV902" s="668"/>
      <c r="AW902" s="678"/>
      <c r="AX902" s="668"/>
      <c r="AY902" s="683"/>
      <c r="AZ902" s="668"/>
      <c r="BA902" s="668"/>
      <c r="BB902" s="668"/>
      <c r="BC902" s="668"/>
      <c r="BD902" s="668"/>
      <c r="BE902" s="668"/>
      <c r="BF902" s="668"/>
      <c r="BG902" s="668"/>
      <c r="BH902" s="668"/>
      <c r="BI902" s="668"/>
      <c r="BJ902" s="668"/>
      <c r="BK902" s="668"/>
      <c r="BL902" s="668"/>
      <c r="BM902" s="668"/>
      <c r="BN902" s="668"/>
      <c r="BO902" s="668"/>
      <c r="BP902" s="668"/>
      <c r="BQ902" s="668"/>
    </row>
    <row r="903" spans="1:69">
      <c r="A903" s="668"/>
      <c r="B903" s="668"/>
      <c r="C903" s="668"/>
      <c r="D903" s="668"/>
      <c r="E903" s="668"/>
      <c r="F903" s="668"/>
      <c r="G903" s="668"/>
      <c r="H903" s="668"/>
      <c r="I903" s="668"/>
      <c r="J903" s="668"/>
      <c r="K903" s="668"/>
      <c r="L903" s="668"/>
      <c r="M903" s="668"/>
      <c r="N903" s="668"/>
      <c r="O903" s="668"/>
      <c r="P903" s="668"/>
      <c r="Q903" s="668"/>
      <c r="R903" s="668"/>
      <c r="T903" s="668"/>
      <c r="U903" s="668"/>
      <c r="W903" s="668"/>
      <c r="X903" s="668"/>
      <c r="Y903" s="668"/>
      <c r="Z903" s="678"/>
      <c r="AA903" s="668"/>
      <c r="AB903" s="668"/>
      <c r="AC903" s="668"/>
      <c r="AD903" s="678"/>
      <c r="AE903" s="668"/>
      <c r="AF903" s="668"/>
      <c r="AG903" s="668"/>
      <c r="AH903" s="678"/>
      <c r="AI903" s="668"/>
      <c r="AJ903" s="668"/>
      <c r="AK903" s="668"/>
      <c r="AL903" s="678"/>
      <c r="AM903" s="668"/>
      <c r="AN903" s="668"/>
      <c r="AO903" s="668"/>
      <c r="AP903" s="678"/>
      <c r="AQ903" s="668"/>
      <c r="AR903" s="668"/>
      <c r="AS903" s="668"/>
      <c r="AT903" s="678"/>
      <c r="AU903" s="668"/>
      <c r="AV903" s="668"/>
      <c r="AW903" s="678"/>
      <c r="AX903" s="668"/>
      <c r="AY903" s="683"/>
      <c r="AZ903" s="668"/>
      <c r="BA903" s="668"/>
      <c r="BB903" s="668"/>
      <c r="BC903" s="668"/>
      <c r="BD903" s="668"/>
      <c r="BE903" s="668"/>
      <c r="BF903" s="668"/>
      <c r="BG903" s="668"/>
      <c r="BH903" s="668"/>
      <c r="BI903" s="668"/>
      <c r="BJ903" s="668"/>
      <c r="BK903" s="668"/>
      <c r="BL903" s="668"/>
      <c r="BM903" s="668"/>
      <c r="BN903" s="668"/>
      <c r="BO903" s="668"/>
      <c r="BP903" s="668"/>
      <c r="BQ903" s="668"/>
    </row>
    <row r="904" spans="1:69">
      <c r="A904" s="668"/>
      <c r="B904" s="668"/>
      <c r="C904" s="668"/>
      <c r="D904" s="668"/>
      <c r="E904" s="668"/>
      <c r="F904" s="668"/>
      <c r="G904" s="668"/>
      <c r="H904" s="668"/>
      <c r="I904" s="668"/>
      <c r="J904" s="668"/>
      <c r="K904" s="668"/>
      <c r="L904" s="668"/>
      <c r="M904" s="668"/>
      <c r="N904" s="668"/>
      <c r="O904" s="668"/>
      <c r="P904" s="668"/>
      <c r="Q904" s="668"/>
      <c r="R904" s="668"/>
      <c r="T904" s="668"/>
      <c r="U904" s="668"/>
      <c r="AZ904" s="668"/>
      <c r="BA904" s="668"/>
      <c r="BB904" s="668"/>
      <c r="BC904" s="668"/>
      <c r="BD904" s="668"/>
      <c r="BE904" s="668"/>
      <c r="BF904" s="668"/>
      <c r="BG904" s="668"/>
      <c r="BH904" s="668"/>
      <c r="BI904" s="668"/>
      <c r="BJ904" s="668"/>
      <c r="BK904" s="668"/>
      <c r="BL904" s="668"/>
      <c r="BM904" s="668"/>
      <c r="BN904" s="668"/>
      <c r="BO904" s="668"/>
      <c r="BP904" s="668"/>
      <c r="BQ904" s="668"/>
    </row>
    <row r="905" spans="1:69">
      <c r="A905" s="668"/>
      <c r="B905" s="668"/>
      <c r="C905" s="668"/>
      <c r="D905" s="668"/>
      <c r="E905" s="668"/>
      <c r="F905" s="668"/>
      <c r="G905" s="668"/>
      <c r="H905" s="668"/>
      <c r="I905" s="668"/>
      <c r="J905" s="668"/>
      <c r="K905" s="668"/>
      <c r="L905" s="668"/>
      <c r="M905" s="668"/>
      <c r="N905" s="668"/>
      <c r="O905" s="668"/>
      <c r="P905" s="668"/>
      <c r="Q905" s="668"/>
      <c r="R905" s="668"/>
      <c r="T905" s="668"/>
      <c r="U905" s="668"/>
      <c r="AZ905" s="668"/>
      <c r="BA905" s="668"/>
      <c r="BB905" s="668"/>
      <c r="BC905" s="668"/>
      <c r="BD905" s="668"/>
      <c r="BE905" s="668"/>
      <c r="BF905" s="668"/>
      <c r="BG905" s="668"/>
      <c r="BH905" s="668"/>
      <c r="BI905" s="668"/>
      <c r="BJ905" s="668"/>
      <c r="BK905" s="668"/>
      <c r="BL905" s="668"/>
      <c r="BM905" s="668"/>
      <c r="BN905" s="668"/>
      <c r="BO905" s="668"/>
      <c r="BP905" s="668"/>
      <c r="BQ905" s="668"/>
    </row>
    <row r="906" spans="1:69">
      <c r="A906" s="668"/>
      <c r="B906" s="668"/>
      <c r="C906" s="668"/>
      <c r="D906" s="668"/>
      <c r="E906" s="668"/>
      <c r="F906" s="668"/>
      <c r="G906" s="668"/>
      <c r="H906" s="668"/>
      <c r="I906" s="668"/>
      <c r="J906" s="668"/>
      <c r="K906" s="668"/>
      <c r="L906" s="668"/>
      <c r="M906" s="668"/>
      <c r="N906" s="668"/>
      <c r="O906" s="668"/>
      <c r="P906" s="668"/>
      <c r="R906" s="668"/>
      <c r="U906" s="668"/>
      <c r="BK906" s="668"/>
      <c r="BL906" s="668"/>
      <c r="BM906" s="668"/>
      <c r="BO906" s="668"/>
      <c r="BP906" s="668"/>
      <c r="BQ906" s="668"/>
    </row>
    <row r="907" spans="1:69">
      <c r="A907" s="668"/>
      <c r="B907" s="668"/>
      <c r="C907" s="668"/>
      <c r="D907" s="668"/>
      <c r="E907" s="668"/>
      <c r="F907" s="668"/>
      <c r="G907" s="668"/>
      <c r="H907" s="668"/>
      <c r="I907" s="668"/>
      <c r="J907" s="668"/>
      <c r="K907" s="668"/>
      <c r="L907" s="668"/>
      <c r="M907" s="668"/>
      <c r="N907" s="668"/>
      <c r="O907" s="668"/>
      <c r="P907" s="668"/>
      <c r="Q907" s="668"/>
      <c r="R907" s="668"/>
      <c r="T907" s="668"/>
      <c r="U907" s="668"/>
      <c r="W907" s="668"/>
      <c r="X907" s="668"/>
      <c r="Y907" s="668"/>
      <c r="Z907" s="678"/>
      <c r="AA907" s="668"/>
      <c r="AB907" s="668"/>
      <c r="AC907" s="668"/>
      <c r="AD907" s="678"/>
      <c r="AE907" s="668"/>
      <c r="AF907" s="668"/>
      <c r="AG907" s="668"/>
      <c r="AH907" s="678"/>
      <c r="AI907" s="668"/>
      <c r="AJ907" s="668"/>
      <c r="AK907" s="668"/>
      <c r="AL907" s="678"/>
      <c r="AM907" s="668"/>
      <c r="AN907" s="668"/>
      <c r="AO907" s="668"/>
      <c r="AP907" s="678"/>
      <c r="AQ907" s="668"/>
      <c r="AR907" s="668"/>
      <c r="AS907" s="668"/>
      <c r="AT907" s="678"/>
      <c r="AU907" s="668"/>
      <c r="AV907" s="668"/>
      <c r="AW907" s="678"/>
      <c r="AX907" s="668"/>
      <c r="AY907" s="683"/>
      <c r="AZ907" s="668"/>
      <c r="BA907" s="668"/>
      <c r="BB907" s="668"/>
      <c r="BC907" s="668"/>
      <c r="BD907" s="668"/>
      <c r="BE907" s="668"/>
      <c r="BF907" s="668"/>
      <c r="BG907" s="668"/>
      <c r="BH907" s="668"/>
      <c r="BI907" s="668"/>
      <c r="BJ907" s="668"/>
      <c r="BK907" s="668"/>
      <c r="BL907" s="668"/>
      <c r="BM907" s="668"/>
      <c r="BN907" s="668"/>
      <c r="BO907" s="668"/>
      <c r="BP907" s="668"/>
      <c r="BQ907" s="668"/>
    </row>
    <row r="908" spans="1:69">
      <c r="A908" s="668"/>
      <c r="B908" s="668"/>
      <c r="C908" s="668"/>
      <c r="D908" s="668"/>
      <c r="E908" s="668"/>
      <c r="F908" s="668"/>
      <c r="G908" s="668"/>
      <c r="H908" s="668"/>
      <c r="I908" s="668"/>
      <c r="J908" s="668"/>
      <c r="K908" s="668"/>
      <c r="L908" s="668"/>
      <c r="M908" s="668"/>
      <c r="N908" s="668"/>
      <c r="O908" s="668"/>
      <c r="P908" s="668"/>
      <c r="Q908" s="668"/>
      <c r="R908" s="668"/>
      <c r="T908" s="668"/>
      <c r="U908" s="668"/>
      <c r="AZ908" s="668"/>
      <c r="BA908" s="668"/>
      <c r="BB908" s="668"/>
      <c r="BC908" s="668"/>
      <c r="BD908" s="668"/>
      <c r="BE908" s="668"/>
      <c r="BF908" s="668"/>
      <c r="BG908" s="668"/>
      <c r="BH908" s="668"/>
      <c r="BI908" s="668"/>
      <c r="BJ908" s="668"/>
      <c r="BK908" s="668"/>
      <c r="BL908" s="668"/>
      <c r="BM908" s="668"/>
      <c r="BN908" s="668"/>
      <c r="BO908" s="668"/>
      <c r="BP908" s="668"/>
      <c r="BQ908" s="668"/>
    </row>
    <row r="909" spans="1:69">
      <c r="A909" s="668"/>
      <c r="B909" s="668"/>
      <c r="C909" s="668"/>
      <c r="D909" s="668"/>
      <c r="E909" s="668"/>
      <c r="F909" s="668"/>
      <c r="G909" s="668"/>
      <c r="H909" s="668"/>
      <c r="I909" s="668"/>
      <c r="J909" s="668"/>
      <c r="K909" s="668"/>
      <c r="L909" s="668"/>
      <c r="M909" s="668"/>
      <c r="N909" s="668"/>
      <c r="O909" s="668"/>
      <c r="P909" s="668"/>
      <c r="Q909" s="668"/>
      <c r="R909" s="668"/>
      <c r="T909" s="668"/>
      <c r="U909" s="668"/>
      <c r="AZ909" s="668"/>
      <c r="BA909" s="668"/>
      <c r="BB909" s="668"/>
      <c r="BC909" s="668"/>
      <c r="BD909" s="668"/>
      <c r="BE909" s="668"/>
      <c r="BK909" s="668"/>
      <c r="BL909" s="668"/>
      <c r="BM909" s="668"/>
      <c r="BN909" s="668"/>
      <c r="BO909" s="668"/>
      <c r="BP909" s="668"/>
      <c r="BQ909" s="668"/>
    </row>
    <row r="910" spans="1:69">
      <c r="A910" s="668"/>
      <c r="B910" s="668"/>
      <c r="C910" s="668"/>
      <c r="D910" s="668"/>
      <c r="E910" s="668"/>
      <c r="F910" s="668"/>
      <c r="G910" s="668"/>
      <c r="H910" s="668"/>
      <c r="I910" s="668"/>
      <c r="J910" s="668"/>
      <c r="K910" s="668"/>
      <c r="L910" s="668"/>
      <c r="M910" s="668"/>
      <c r="N910" s="668"/>
      <c r="O910" s="668"/>
      <c r="P910" s="668"/>
      <c r="Q910" s="668"/>
      <c r="R910" s="668"/>
      <c r="T910" s="668"/>
      <c r="U910" s="668"/>
      <c r="AZ910" s="668"/>
      <c r="BA910" s="668"/>
      <c r="BB910" s="668"/>
      <c r="BK910" s="668"/>
      <c r="BL910" s="668"/>
      <c r="BM910" s="668"/>
      <c r="BN910" s="668"/>
      <c r="BO910" s="668"/>
      <c r="BP910" s="668"/>
      <c r="BQ910" s="668"/>
    </row>
    <row r="911" spans="1:69">
      <c r="A911" s="668"/>
      <c r="B911" s="668"/>
      <c r="C911" s="668"/>
      <c r="D911" s="668"/>
      <c r="E911" s="668"/>
      <c r="F911" s="668"/>
      <c r="G911" s="668"/>
      <c r="H911" s="668"/>
      <c r="I911" s="668"/>
      <c r="J911" s="668"/>
      <c r="K911" s="668"/>
      <c r="L911" s="668"/>
      <c r="M911" s="668"/>
      <c r="N911" s="668"/>
      <c r="O911" s="668"/>
      <c r="P911" s="668"/>
      <c r="R911" s="668"/>
      <c r="U911" s="668"/>
      <c r="BK911" s="668"/>
      <c r="BL911" s="668"/>
      <c r="BM911" s="668"/>
      <c r="BN911" s="668"/>
      <c r="BO911" s="668"/>
      <c r="BP911" s="668"/>
      <c r="BQ911" s="668"/>
    </row>
    <row r="912" spans="1:69">
      <c r="A912" s="668"/>
      <c r="B912" s="668"/>
      <c r="C912" s="668"/>
      <c r="D912" s="668"/>
      <c r="E912" s="668"/>
      <c r="F912" s="668"/>
      <c r="G912" s="668"/>
      <c r="H912" s="668"/>
      <c r="I912" s="668"/>
      <c r="J912" s="668"/>
      <c r="K912" s="668"/>
      <c r="L912" s="668"/>
      <c r="M912" s="668"/>
      <c r="N912" s="668"/>
      <c r="O912" s="668"/>
      <c r="P912" s="668"/>
      <c r="R912" s="668"/>
      <c r="U912" s="668"/>
      <c r="BK912" s="668"/>
      <c r="BL912" s="668"/>
      <c r="BM912" s="668"/>
      <c r="BN912" s="668"/>
      <c r="BO912" s="668"/>
      <c r="BP912" s="668"/>
      <c r="BQ912" s="668"/>
    </row>
    <row r="913" spans="1:69">
      <c r="A913" s="668"/>
      <c r="B913" s="668"/>
      <c r="C913" s="668"/>
      <c r="D913" s="668"/>
      <c r="E913" s="668"/>
      <c r="F913" s="668"/>
      <c r="G913" s="668"/>
      <c r="H913" s="668"/>
      <c r="I913" s="668"/>
      <c r="J913" s="668"/>
      <c r="K913" s="668"/>
      <c r="L913" s="668"/>
      <c r="M913" s="668"/>
      <c r="N913" s="668"/>
      <c r="O913" s="668"/>
      <c r="P913" s="668"/>
      <c r="Q913" s="668"/>
      <c r="R913" s="668"/>
      <c r="T913" s="668"/>
      <c r="U913" s="668"/>
      <c r="AZ913" s="668"/>
      <c r="BA913" s="668"/>
      <c r="BB913" s="668"/>
      <c r="BC913" s="668"/>
      <c r="BD913" s="668"/>
      <c r="BE913" s="668"/>
      <c r="BF913" s="668"/>
      <c r="BG913" s="668"/>
      <c r="BH913" s="668"/>
      <c r="BI913" s="668"/>
      <c r="BJ913" s="668"/>
      <c r="BK913" s="668"/>
      <c r="BL913" s="668"/>
      <c r="BM913" s="668"/>
      <c r="BN913" s="668"/>
      <c r="BO913" s="668"/>
      <c r="BP913" s="668"/>
      <c r="BQ913" s="668"/>
    </row>
    <row r="914" spans="1:69">
      <c r="A914" s="668"/>
      <c r="B914" s="668"/>
      <c r="C914" s="668"/>
      <c r="D914" s="668"/>
      <c r="E914" s="668"/>
      <c r="F914" s="668"/>
      <c r="G914" s="668"/>
      <c r="H914" s="668"/>
      <c r="I914" s="668"/>
      <c r="J914" s="668"/>
      <c r="K914" s="668"/>
      <c r="L914" s="668"/>
      <c r="M914" s="668"/>
      <c r="N914" s="668"/>
      <c r="O914" s="668"/>
      <c r="P914" s="668"/>
      <c r="Q914" s="668"/>
      <c r="R914" s="668"/>
      <c r="T914" s="668"/>
      <c r="U914" s="668"/>
      <c r="AZ914" s="668"/>
      <c r="BA914" s="668"/>
      <c r="BB914" s="668"/>
      <c r="BC914" s="668"/>
      <c r="BD914" s="668"/>
      <c r="BE914" s="668"/>
      <c r="BF914" s="668"/>
      <c r="BG914" s="668"/>
      <c r="BH914" s="668"/>
      <c r="BI914" s="668"/>
      <c r="BJ914" s="668"/>
      <c r="BK914" s="668"/>
      <c r="BL914" s="668"/>
      <c r="BM914" s="668"/>
      <c r="BN914" s="668"/>
      <c r="BO914" s="668"/>
      <c r="BP914" s="668"/>
      <c r="BQ914" s="668"/>
    </row>
    <row r="915" spans="1:69">
      <c r="A915" s="668"/>
      <c r="B915" s="668"/>
      <c r="C915" s="668"/>
      <c r="D915" s="668"/>
      <c r="E915" s="668"/>
      <c r="F915" s="668"/>
      <c r="G915" s="668"/>
      <c r="H915" s="668"/>
      <c r="I915" s="668"/>
      <c r="J915" s="668"/>
      <c r="K915" s="668"/>
      <c r="L915" s="668"/>
      <c r="M915" s="668"/>
      <c r="N915" s="668"/>
      <c r="O915" s="668"/>
      <c r="P915" s="668"/>
      <c r="Q915" s="668"/>
      <c r="R915" s="668"/>
      <c r="T915" s="668"/>
      <c r="U915" s="668"/>
      <c r="W915" s="668"/>
      <c r="X915" s="668"/>
      <c r="Y915" s="668"/>
      <c r="Z915" s="678"/>
      <c r="AA915" s="668"/>
      <c r="AB915" s="668"/>
      <c r="AC915" s="668"/>
      <c r="AD915" s="678"/>
      <c r="AE915" s="668"/>
      <c r="AF915" s="668"/>
      <c r="AG915" s="668"/>
      <c r="AH915" s="678"/>
      <c r="AI915" s="668"/>
      <c r="AJ915" s="668"/>
      <c r="AK915" s="668"/>
      <c r="AL915" s="678"/>
      <c r="AM915" s="668"/>
      <c r="AN915" s="668"/>
      <c r="AO915" s="668"/>
      <c r="AP915" s="678"/>
      <c r="AQ915" s="668"/>
      <c r="AR915" s="668"/>
      <c r="AS915" s="668"/>
      <c r="AT915" s="678"/>
      <c r="AU915" s="668"/>
      <c r="AV915" s="668"/>
      <c r="AW915" s="678"/>
      <c r="AX915" s="668"/>
      <c r="AY915" s="683"/>
      <c r="AZ915" s="668"/>
      <c r="BA915" s="668"/>
      <c r="BB915" s="668"/>
      <c r="BC915" s="668"/>
      <c r="BD915" s="668"/>
      <c r="BE915" s="668"/>
      <c r="BF915" s="668"/>
      <c r="BG915" s="668"/>
      <c r="BH915" s="668"/>
      <c r="BI915" s="668"/>
      <c r="BJ915" s="668"/>
      <c r="BK915" s="668"/>
      <c r="BL915" s="668"/>
      <c r="BM915" s="668"/>
      <c r="BN915" s="668"/>
      <c r="BO915" s="668"/>
      <c r="BP915" s="668"/>
      <c r="BQ915" s="668"/>
    </row>
    <row r="916" spans="1:69">
      <c r="A916" s="668"/>
      <c r="B916" s="668"/>
      <c r="C916" s="668"/>
      <c r="D916" s="668"/>
      <c r="E916" s="668"/>
      <c r="F916" s="668"/>
      <c r="G916" s="668"/>
      <c r="H916" s="668"/>
      <c r="I916" s="668"/>
      <c r="J916" s="668"/>
      <c r="K916" s="668"/>
      <c r="L916" s="668"/>
      <c r="M916" s="668"/>
      <c r="N916" s="668"/>
      <c r="O916" s="668"/>
      <c r="P916" s="668"/>
      <c r="Q916" s="668"/>
      <c r="R916" s="668"/>
      <c r="T916" s="668"/>
      <c r="U916" s="668"/>
      <c r="AZ916" s="668"/>
      <c r="BA916" s="668"/>
      <c r="BB916" s="668"/>
      <c r="BC916" s="668"/>
      <c r="BD916" s="668"/>
      <c r="BE916" s="668"/>
      <c r="BF916" s="668"/>
      <c r="BG916" s="668"/>
      <c r="BH916" s="668"/>
      <c r="BI916" s="668"/>
      <c r="BJ916" s="668"/>
      <c r="BK916" s="668"/>
      <c r="BL916" s="668"/>
      <c r="BM916" s="668"/>
      <c r="BN916" s="668"/>
      <c r="BO916" s="668"/>
      <c r="BP916" s="668"/>
      <c r="BQ916" s="668"/>
    </row>
    <row r="917" spans="1:69">
      <c r="A917" s="668"/>
      <c r="B917" s="668"/>
      <c r="C917" s="668"/>
      <c r="D917" s="668"/>
      <c r="E917" s="668"/>
      <c r="F917" s="668"/>
      <c r="G917" s="668"/>
      <c r="H917" s="668"/>
      <c r="I917" s="668"/>
      <c r="J917" s="668"/>
      <c r="K917" s="668"/>
      <c r="L917" s="668"/>
      <c r="M917" s="668"/>
      <c r="N917" s="668"/>
      <c r="O917" s="668"/>
      <c r="P917" s="668"/>
      <c r="Q917" s="668"/>
      <c r="R917" s="668"/>
      <c r="S917" s="668"/>
      <c r="T917" s="668"/>
      <c r="U917" s="668"/>
      <c r="W917" s="668"/>
      <c r="X917" s="668"/>
      <c r="Y917" s="668"/>
      <c r="Z917" s="678"/>
      <c r="AA917" s="668"/>
      <c r="AB917" s="668"/>
      <c r="AC917" s="668"/>
      <c r="AD917" s="678"/>
      <c r="AE917" s="668"/>
      <c r="AF917" s="668"/>
      <c r="AG917" s="668"/>
      <c r="AH917" s="678"/>
      <c r="AI917" s="668"/>
      <c r="AJ917" s="668"/>
      <c r="AK917" s="668"/>
      <c r="AL917" s="678"/>
      <c r="AM917" s="668"/>
      <c r="AN917" s="668"/>
      <c r="AO917" s="668"/>
      <c r="AP917" s="678"/>
      <c r="AQ917" s="668"/>
      <c r="AR917" s="668"/>
      <c r="AS917" s="668"/>
      <c r="AT917" s="678"/>
      <c r="AU917" s="668"/>
      <c r="AV917" s="668"/>
      <c r="AW917" s="678"/>
      <c r="AX917" s="668"/>
      <c r="AY917" s="683"/>
      <c r="AZ917" s="668"/>
      <c r="BA917" s="668"/>
      <c r="BB917" s="668"/>
      <c r="BC917" s="668"/>
      <c r="BD917" s="668"/>
      <c r="BE917" s="668"/>
      <c r="BF917" s="668"/>
      <c r="BG917" s="668"/>
      <c r="BH917" s="668"/>
      <c r="BI917" s="668"/>
      <c r="BJ917" s="668"/>
      <c r="BK917" s="668"/>
      <c r="BL917" s="668"/>
      <c r="BM917" s="668"/>
      <c r="BN917" s="668"/>
      <c r="BO917" s="668"/>
      <c r="BP917" s="668"/>
      <c r="BQ917" s="668"/>
    </row>
    <row r="918" spans="1:69">
      <c r="A918" s="668"/>
      <c r="B918" s="668"/>
      <c r="C918" s="668"/>
      <c r="D918" s="668"/>
      <c r="E918" s="668"/>
      <c r="F918" s="668"/>
      <c r="G918" s="668"/>
      <c r="H918" s="668"/>
      <c r="I918" s="668"/>
      <c r="J918" s="668"/>
      <c r="K918" s="668"/>
      <c r="L918" s="668"/>
      <c r="M918" s="668"/>
      <c r="N918" s="668"/>
      <c r="O918" s="668"/>
      <c r="P918" s="668"/>
      <c r="Q918" s="668"/>
      <c r="R918" s="668"/>
      <c r="T918" s="668"/>
      <c r="U918" s="668"/>
      <c r="AZ918" s="668"/>
      <c r="BA918" s="668"/>
      <c r="BB918" s="668"/>
      <c r="BC918" s="668"/>
      <c r="BD918" s="668"/>
      <c r="BE918" s="668"/>
      <c r="BF918" s="668"/>
      <c r="BG918" s="668"/>
      <c r="BK918" s="668"/>
      <c r="BL918" s="668"/>
      <c r="BM918" s="668"/>
      <c r="BN918" s="668"/>
      <c r="BO918" s="668"/>
      <c r="BP918" s="668"/>
      <c r="BQ918" s="668"/>
    </row>
    <row r="919" spans="1:69">
      <c r="A919" s="668"/>
      <c r="B919" s="668"/>
      <c r="C919" s="668"/>
      <c r="D919" s="668"/>
      <c r="E919" s="668"/>
      <c r="F919" s="668"/>
      <c r="G919" s="668"/>
      <c r="H919" s="668"/>
      <c r="I919" s="668"/>
      <c r="J919" s="668"/>
      <c r="K919" s="668"/>
      <c r="L919" s="668"/>
      <c r="M919" s="668"/>
      <c r="N919" s="668"/>
      <c r="O919" s="668"/>
      <c r="P919" s="668"/>
      <c r="Q919" s="668"/>
      <c r="R919" s="668"/>
      <c r="T919" s="668"/>
      <c r="U919" s="668"/>
      <c r="AZ919" s="668"/>
      <c r="BA919" s="668"/>
      <c r="BB919" s="668"/>
      <c r="BC919" s="668"/>
      <c r="BD919" s="668"/>
      <c r="BE919" s="668"/>
      <c r="BF919" s="668"/>
      <c r="BG919" s="668"/>
      <c r="BH919" s="668"/>
      <c r="BI919" s="668"/>
      <c r="BJ919" s="668"/>
      <c r="BK919" s="668"/>
      <c r="BL919" s="668"/>
      <c r="BM919" s="668"/>
      <c r="BN919" s="668"/>
      <c r="BO919" s="668"/>
      <c r="BP919" s="668"/>
      <c r="BQ919" s="668"/>
    </row>
    <row r="920" spans="1:69">
      <c r="A920" s="668"/>
      <c r="B920" s="668"/>
      <c r="C920" s="668"/>
      <c r="D920" s="668"/>
      <c r="E920" s="668"/>
      <c r="F920" s="668"/>
      <c r="G920" s="668"/>
      <c r="H920" s="668"/>
      <c r="I920" s="668"/>
      <c r="J920" s="668"/>
      <c r="K920" s="668"/>
      <c r="L920" s="668"/>
      <c r="M920" s="668"/>
      <c r="N920" s="668"/>
      <c r="O920" s="668"/>
      <c r="P920" s="668"/>
      <c r="Q920" s="668"/>
      <c r="R920" s="668"/>
      <c r="T920" s="668"/>
      <c r="U920" s="668"/>
      <c r="W920" s="668"/>
      <c r="X920" s="668"/>
      <c r="Y920" s="668"/>
      <c r="Z920" s="678"/>
      <c r="AA920" s="668"/>
      <c r="AB920" s="668"/>
      <c r="AC920" s="668"/>
      <c r="AD920" s="678"/>
      <c r="AE920" s="668"/>
      <c r="AF920" s="668"/>
      <c r="AG920" s="668"/>
      <c r="AH920" s="678"/>
      <c r="AI920" s="668"/>
      <c r="AJ920" s="668"/>
      <c r="AK920" s="668"/>
      <c r="AL920" s="678"/>
      <c r="AM920" s="668"/>
      <c r="AN920" s="668"/>
      <c r="AO920" s="668"/>
      <c r="AP920" s="678"/>
      <c r="AQ920" s="668"/>
      <c r="AR920" s="668"/>
      <c r="AS920" s="668"/>
      <c r="AT920" s="678"/>
      <c r="AU920" s="668"/>
      <c r="AV920" s="668"/>
      <c r="AW920" s="678"/>
      <c r="AX920" s="668"/>
      <c r="AY920" s="683"/>
      <c r="AZ920" s="668"/>
      <c r="BA920" s="668"/>
      <c r="BB920" s="668"/>
      <c r="BC920" s="668"/>
      <c r="BD920" s="668"/>
      <c r="BE920" s="668"/>
      <c r="BF920" s="668"/>
      <c r="BG920" s="668"/>
      <c r="BH920" s="668"/>
      <c r="BI920" s="668"/>
      <c r="BJ920" s="668"/>
      <c r="BK920" s="668"/>
      <c r="BL920" s="668"/>
      <c r="BM920" s="668"/>
      <c r="BN920" s="668"/>
      <c r="BO920" s="668"/>
      <c r="BP920" s="668"/>
      <c r="BQ920" s="668"/>
    </row>
    <row r="921" spans="1:69">
      <c r="A921" s="668"/>
      <c r="B921" s="668"/>
      <c r="C921" s="668"/>
      <c r="D921" s="668"/>
      <c r="E921" s="668"/>
      <c r="F921" s="668"/>
      <c r="G921" s="668"/>
      <c r="H921" s="668"/>
      <c r="I921" s="668"/>
      <c r="J921" s="668"/>
      <c r="K921" s="668"/>
      <c r="L921" s="668"/>
      <c r="M921" s="668"/>
      <c r="N921" s="668"/>
      <c r="O921" s="668"/>
      <c r="P921" s="668"/>
      <c r="Q921" s="668"/>
      <c r="R921" s="668"/>
      <c r="T921" s="668"/>
      <c r="U921" s="668"/>
      <c r="AZ921" s="668"/>
      <c r="BA921" s="668"/>
      <c r="BB921" s="668"/>
      <c r="BC921" s="668"/>
      <c r="BD921" s="668"/>
      <c r="BE921" s="668"/>
      <c r="BF921" s="668"/>
      <c r="BG921" s="668"/>
      <c r="BH921" s="668"/>
      <c r="BI921" s="668"/>
      <c r="BJ921" s="668"/>
      <c r="BK921" s="668"/>
      <c r="BL921" s="668"/>
      <c r="BM921" s="668"/>
      <c r="BN921" s="668"/>
      <c r="BO921" s="668"/>
      <c r="BP921" s="668"/>
      <c r="BQ921" s="668"/>
    </row>
    <row r="922" spans="1:69">
      <c r="A922" s="668"/>
      <c r="B922" s="668"/>
      <c r="C922" s="668"/>
      <c r="D922" s="668"/>
      <c r="E922" s="668"/>
      <c r="F922" s="668"/>
      <c r="G922" s="668"/>
      <c r="H922" s="668"/>
      <c r="I922" s="668"/>
      <c r="J922" s="668"/>
      <c r="K922" s="668"/>
      <c r="L922" s="668"/>
      <c r="M922" s="668"/>
      <c r="N922" s="668"/>
      <c r="O922" s="668"/>
      <c r="P922" s="668"/>
      <c r="Q922" s="668"/>
      <c r="R922" s="668"/>
      <c r="T922" s="668"/>
      <c r="U922" s="668"/>
      <c r="AZ922" s="668"/>
      <c r="BA922" s="668"/>
      <c r="BB922" s="668"/>
      <c r="BC922" s="668"/>
      <c r="BD922" s="668"/>
      <c r="BE922" s="668"/>
      <c r="BF922" s="668"/>
      <c r="BG922" s="668"/>
      <c r="BH922" s="668"/>
      <c r="BI922" s="668"/>
      <c r="BJ922" s="668"/>
      <c r="BK922" s="668"/>
      <c r="BL922" s="668"/>
      <c r="BM922" s="668"/>
      <c r="BN922" s="668"/>
      <c r="BO922" s="668"/>
      <c r="BP922" s="668"/>
      <c r="BQ922" s="668"/>
    </row>
    <row r="923" spans="1:69">
      <c r="A923" s="668"/>
      <c r="B923" s="668"/>
      <c r="C923" s="668"/>
      <c r="D923" s="668"/>
      <c r="E923" s="668"/>
      <c r="F923" s="668"/>
      <c r="G923" s="668"/>
      <c r="H923" s="668"/>
      <c r="I923" s="668"/>
      <c r="J923" s="668"/>
      <c r="K923" s="668"/>
      <c r="L923" s="668"/>
      <c r="M923" s="668"/>
      <c r="N923" s="668"/>
      <c r="O923" s="668"/>
      <c r="P923" s="668"/>
      <c r="R923" s="668"/>
      <c r="U923" s="668"/>
      <c r="BK923" s="668"/>
      <c r="BL923" s="668"/>
      <c r="BM923" s="668"/>
      <c r="BN923" s="668"/>
      <c r="BO923" s="668"/>
      <c r="BP923" s="668"/>
      <c r="BQ923" s="668"/>
    </row>
    <row r="924" spans="1:69">
      <c r="A924" s="668"/>
      <c r="B924" s="668"/>
      <c r="C924" s="668"/>
      <c r="D924" s="668"/>
      <c r="E924" s="668"/>
      <c r="F924" s="668"/>
      <c r="G924" s="668"/>
      <c r="H924" s="668"/>
      <c r="I924" s="668"/>
      <c r="J924" s="668"/>
      <c r="K924" s="668"/>
      <c r="L924" s="668"/>
      <c r="M924" s="668"/>
      <c r="N924" s="668"/>
      <c r="O924" s="668"/>
      <c r="P924" s="668"/>
      <c r="R924" s="668"/>
      <c r="U924" s="668"/>
      <c r="BK924" s="668"/>
      <c r="BL924" s="668"/>
      <c r="BM924" s="668"/>
      <c r="BN924" s="668"/>
      <c r="BO924" s="668"/>
      <c r="BP924" s="668"/>
      <c r="BQ924" s="668"/>
    </row>
    <row r="925" spans="1:69">
      <c r="A925" s="668"/>
      <c r="B925" s="668"/>
      <c r="C925" s="668"/>
      <c r="D925" s="668"/>
      <c r="E925" s="668"/>
      <c r="F925" s="668"/>
      <c r="G925" s="668"/>
      <c r="H925" s="668"/>
      <c r="I925" s="668"/>
      <c r="J925" s="668"/>
      <c r="K925" s="668"/>
      <c r="L925" s="668"/>
      <c r="M925" s="668"/>
      <c r="N925" s="668"/>
      <c r="O925" s="668"/>
      <c r="P925" s="668"/>
      <c r="Q925" s="668"/>
      <c r="R925" s="668"/>
      <c r="T925" s="668"/>
      <c r="U925" s="668"/>
      <c r="AZ925" s="668"/>
      <c r="BA925" s="668"/>
      <c r="BB925" s="668"/>
      <c r="BC925" s="668"/>
      <c r="BK925" s="668"/>
      <c r="BL925" s="668"/>
      <c r="BM925" s="668"/>
      <c r="BN925" s="668"/>
      <c r="BO925" s="668"/>
      <c r="BP925" s="668"/>
      <c r="BQ925" s="668"/>
    </row>
    <row r="926" spans="1:69">
      <c r="A926" s="668"/>
      <c r="B926" s="668"/>
      <c r="C926" s="668"/>
      <c r="D926" s="668"/>
      <c r="E926" s="668"/>
      <c r="F926" s="668"/>
      <c r="G926" s="668"/>
      <c r="H926" s="668"/>
      <c r="I926" s="668"/>
      <c r="J926" s="668"/>
      <c r="K926" s="668"/>
      <c r="L926" s="668"/>
      <c r="M926" s="668"/>
      <c r="N926" s="668"/>
      <c r="O926" s="668"/>
      <c r="P926" s="668"/>
      <c r="Q926" s="668"/>
      <c r="R926" s="668"/>
      <c r="S926" s="668"/>
      <c r="T926" s="668"/>
      <c r="U926" s="668"/>
      <c r="W926" s="668"/>
      <c r="X926" s="668"/>
      <c r="Y926" s="668"/>
      <c r="Z926" s="678"/>
      <c r="AA926" s="668"/>
      <c r="AB926" s="668"/>
      <c r="AC926" s="668"/>
      <c r="AD926" s="678"/>
      <c r="AE926" s="668"/>
      <c r="AF926" s="668"/>
      <c r="AG926" s="668"/>
      <c r="AH926" s="678"/>
      <c r="AI926" s="668"/>
      <c r="AJ926" s="668"/>
      <c r="AK926" s="668"/>
      <c r="AL926" s="678"/>
      <c r="AM926" s="668"/>
      <c r="AN926" s="668"/>
      <c r="AO926" s="668"/>
      <c r="AP926" s="678"/>
      <c r="AQ926" s="668"/>
      <c r="AR926" s="668"/>
      <c r="AS926" s="668"/>
      <c r="AT926" s="678"/>
      <c r="AU926" s="668"/>
      <c r="AV926" s="668"/>
      <c r="AW926" s="678"/>
      <c r="AX926" s="668"/>
      <c r="AY926" s="683"/>
      <c r="AZ926" s="668"/>
      <c r="BA926" s="668"/>
      <c r="BB926" s="668"/>
      <c r="BC926" s="668"/>
      <c r="BD926" s="668"/>
      <c r="BE926" s="668"/>
      <c r="BF926" s="668"/>
      <c r="BG926" s="668"/>
      <c r="BH926" s="668"/>
      <c r="BI926" s="668"/>
      <c r="BJ926" s="668"/>
      <c r="BK926" s="668"/>
      <c r="BL926" s="668"/>
      <c r="BM926" s="668"/>
      <c r="BN926" s="668"/>
      <c r="BO926" s="668"/>
      <c r="BP926" s="668"/>
      <c r="BQ926" s="668"/>
    </row>
    <row r="927" spans="1:69">
      <c r="A927" s="668"/>
      <c r="B927" s="668"/>
      <c r="C927" s="668"/>
      <c r="D927" s="668"/>
      <c r="E927" s="668"/>
      <c r="F927" s="668"/>
      <c r="G927" s="668"/>
      <c r="H927" s="668"/>
      <c r="I927" s="668"/>
      <c r="J927" s="668"/>
      <c r="K927" s="668"/>
      <c r="L927" s="668"/>
      <c r="M927" s="668"/>
      <c r="N927" s="668"/>
      <c r="O927" s="668"/>
      <c r="P927" s="668"/>
      <c r="Q927" s="668"/>
      <c r="R927" s="668"/>
      <c r="T927" s="668"/>
      <c r="U927" s="668"/>
      <c r="AZ927" s="668"/>
      <c r="BA927" s="668"/>
      <c r="BB927" s="668"/>
      <c r="BC927" s="668"/>
      <c r="BD927" s="668"/>
      <c r="BE927" s="668"/>
      <c r="BF927" s="668"/>
      <c r="BG927" s="668"/>
      <c r="BH927" s="668"/>
      <c r="BI927" s="668"/>
      <c r="BJ927" s="668"/>
      <c r="BK927" s="668"/>
      <c r="BL927" s="668"/>
      <c r="BM927" s="668"/>
      <c r="BN927" s="668"/>
      <c r="BO927" s="668"/>
      <c r="BP927" s="668"/>
      <c r="BQ927" s="668"/>
    </row>
    <row r="928" spans="1:69">
      <c r="A928" s="668"/>
      <c r="B928" s="668"/>
      <c r="C928" s="668"/>
      <c r="D928" s="668"/>
      <c r="E928" s="668"/>
      <c r="F928" s="668"/>
      <c r="G928" s="668"/>
      <c r="H928" s="668"/>
      <c r="I928" s="668"/>
      <c r="J928" s="668"/>
      <c r="K928" s="668"/>
      <c r="L928" s="668"/>
      <c r="M928" s="668"/>
      <c r="N928" s="668"/>
      <c r="O928" s="668"/>
      <c r="P928" s="668"/>
      <c r="Q928" s="668"/>
      <c r="R928" s="668"/>
      <c r="T928" s="668"/>
      <c r="U928" s="668"/>
      <c r="AZ928" s="668"/>
      <c r="BA928" s="668"/>
      <c r="BB928" s="668"/>
      <c r="BC928" s="668"/>
      <c r="BD928" s="668"/>
      <c r="BE928" s="668"/>
      <c r="BF928" s="668"/>
      <c r="BG928" s="668"/>
      <c r="BH928" s="668"/>
      <c r="BI928" s="668"/>
      <c r="BJ928" s="668"/>
      <c r="BK928" s="668"/>
      <c r="BL928" s="668"/>
      <c r="BM928" s="668"/>
      <c r="BN928" s="668"/>
      <c r="BO928" s="668"/>
      <c r="BP928" s="668"/>
      <c r="BQ928" s="668"/>
    </row>
    <row r="929" spans="1:69">
      <c r="A929" s="668"/>
      <c r="B929" s="668"/>
      <c r="C929" s="668"/>
      <c r="D929" s="668"/>
      <c r="E929" s="668"/>
      <c r="F929" s="668"/>
      <c r="G929" s="668"/>
      <c r="H929" s="668"/>
      <c r="I929" s="668"/>
      <c r="J929" s="668"/>
      <c r="K929" s="668"/>
      <c r="L929" s="668"/>
      <c r="M929" s="668"/>
      <c r="N929" s="668"/>
      <c r="O929" s="668"/>
      <c r="P929" s="668"/>
      <c r="Q929" s="668"/>
      <c r="R929" s="668"/>
      <c r="T929" s="668"/>
      <c r="U929" s="668"/>
      <c r="AZ929" s="668"/>
      <c r="BA929" s="668"/>
      <c r="BB929" s="668"/>
      <c r="BC929" s="668"/>
      <c r="BD929" s="668"/>
      <c r="BE929" s="668"/>
      <c r="BF929" s="668"/>
      <c r="BG929" s="668"/>
      <c r="BH929" s="668"/>
      <c r="BI929" s="668"/>
      <c r="BJ929" s="668"/>
      <c r="BK929" s="668"/>
      <c r="BL929" s="668"/>
      <c r="BM929" s="668"/>
      <c r="BN929" s="668"/>
      <c r="BO929" s="668"/>
      <c r="BP929" s="668"/>
      <c r="BQ929" s="668"/>
    </row>
    <row r="930" spans="1:69">
      <c r="A930" s="668"/>
      <c r="B930" s="668"/>
      <c r="C930" s="668"/>
      <c r="D930" s="668"/>
      <c r="E930" s="668"/>
      <c r="F930" s="668"/>
      <c r="G930" s="668"/>
      <c r="H930" s="668"/>
      <c r="I930" s="668"/>
      <c r="J930" s="668"/>
      <c r="K930" s="668"/>
      <c r="L930" s="668"/>
      <c r="M930" s="668"/>
      <c r="N930" s="668"/>
      <c r="O930" s="668"/>
      <c r="P930" s="668"/>
      <c r="Q930" s="668"/>
      <c r="R930" s="668"/>
      <c r="T930" s="668"/>
      <c r="U930" s="668"/>
      <c r="AZ930" s="668"/>
      <c r="BA930" s="668"/>
      <c r="BB930" s="668"/>
      <c r="BC930" s="668"/>
      <c r="BD930" s="668"/>
      <c r="BE930" s="668"/>
      <c r="BF930" s="668"/>
      <c r="BG930" s="668"/>
      <c r="BH930" s="668"/>
      <c r="BI930" s="668"/>
      <c r="BJ930" s="668"/>
      <c r="BK930" s="668"/>
      <c r="BL930" s="668"/>
      <c r="BM930" s="668"/>
      <c r="BN930" s="668"/>
      <c r="BO930" s="668"/>
      <c r="BP930" s="668"/>
      <c r="BQ930" s="668"/>
    </row>
    <row r="931" spans="1:69">
      <c r="A931" s="668"/>
      <c r="B931" s="668"/>
      <c r="C931" s="668"/>
      <c r="D931" s="668"/>
      <c r="E931" s="668"/>
      <c r="F931" s="668"/>
      <c r="G931" s="668"/>
      <c r="H931" s="668"/>
      <c r="I931" s="668"/>
      <c r="J931" s="668"/>
      <c r="K931" s="668"/>
      <c r="L931" s="668"/>
      <c r="M931" s="668"/>
      <c r="N931" s="668"/>
      <c r="O931" s="668"/>
      <c r="P931" s="668"/>
      <c r="Q931" s="668"/>
      <c r="R931" s="668"/>
      <c r="T931" s="668"/>
      <c r="U931" s="668"/>
      <c r="AZ931" s="668"/>
      <c r="BA931" s="668"/>
      <c r="BB931" s="668"/>
      <c r="BC931" s="668"/>
      <c r="BD931" s="668"/>
      <c r="BE931" s="668"/>
      <c r="BF931" s="668"/>
      <c r="BG931" s="668"/>
      <c r="BK931" s="668"/>
      <c r="BL931" s="668"/>
      <c r="BM931" s="668"/>
      <c r="BN931" s="668"/>
      <c r="BO931" s="668"/>
      <c r="BP931" s="668"/>
      <c r="BQ931" s="668"/>
    </row>
    <row r="932" spans="1:69">
      <c r="A932" s="668"/>
      <c r="B932" s="668"/>
      <c r="C932" s="668"/>
      <c r="D932" s="668"/>
      <c r="E932" s="668"/>
      <c r="F932" s="668"/>
      <c r="G932" s="668"/>
      <c r="H932" s="668"/>
      <c r="I932" s="668"/>
      <c r="J932" s="668"/>
      <c r="K932" s="668"/>
      <c r="L932" s="668"/>
      <c r="M932" s="668"/>
      <c r="N932" s="668"/>
      <c r="O932" s="668"/>
      <c r="P932" s="668"/>
      <c r="R932" s="668"/>
      <c r="U932" s="668"/>
      <c r="BK932" s="668"/>
      <c r="BL932" s="668"/>
      <c r="BM932" s="668"/>
      <c r="BN932" s="668"/>
      <c r="BO932" s="668"/>
      <c r="BP932" s="668"/>
      <c r="BQ932" s="668"/>
    </row>
    <row r="933" spans="1:69">
      <c r="A933" s="668"/>
      <c r="B933" s="668"/>
      <c r="C933" s="668"/>
      <c r="D933" s="668"/>
      <c r="E933" s="668"/>
      <c r="F933" s="668"/>
      <c r="G933" s="668"/>
      <c r="H933" s="668"/>
      <c r="I933" s="668"/>
      <c r="J933" s="668"/>
      <c r="K933" s="668"/>
      <c r="L933" s="668"/>
      <c r="M933" s="668"/>
      <c r="N933" s="668"/>
      <c r="O933" s="668"/>
      <c r="P933" s="668"/>
      <c r="Q933" s="668"/>
      <c r="R933" s="668"/>
      <c r="T933" s="668"/>
      <c r="U933" s="668"/>
      <c r="AZ933" s="668"/>
      <c r="BA933" s="668"/>
      <c r="BB933" s="668"/>
      <c r="BC933" s="668"/>
      <c r="BD933" s="668"/>
      <c r="BE933" s="668"/>
      <c r="BF933" s="668"/>
      <c r="BG933" s="668"/>
      <c r="BH933" s="668"/>
      <c r="BK933" s="668"/>
      <c r="BL933" s="668"/>
      <c r="BM933" s="668"/>
      <c r="BN933" s="668"/>
      <c r="BO933" s="668"/>
      <c r="BP933" s="668"/>
      <c r="BQ933" s="668"/>
    </row>
    <row r="934" spans="1:69">
      <c r="A934" s="668"/>
      <c r="B934" s="668"/>
      <c r="C934" s="668"/>
      <c r="D934" s="668"/>
      <c r="E934" s="668"/>
      <c r="F934" s="668"/>
      <c r="G934" s="668"/>
      <c r="H934" s="668"/>
      <c r="I934" s="668"/>
      <c r="J934" s="668"/>
      <c r="K934" s="668"/>
      <c r="L934" s="668"/>
      <c r="M934" s="668"/>
      <c r="N934" s="668"/>
      <c r="O934" s="668"/>
      <c r="P934" s="668"/>
      <c r="Q934" s="668"/>
      <c r="R934" s="668"/>
      <c r="T934" s="668"/>
      <c r="U934" s="668"/>
      <c r="AZ934" s="668"/>
      <c r="BA934" s="668"/>
      <c r="BB934" s="668"/>
      <c r="BC934" s="668"/>
      <c r="BD934" s="668"/>
      <c r="BE934" s="668"/>
      <c r="BF934" s="668"/>
      <c r="BG934" s="668"/>
      <c r="BH934" s="668"/>
      <c r="BI934" s="668"/>
      <c r="BJ934" s="668"/>
      <c r="BK934" s="668"/>
      <c r="BL934" s="668"/>
      <c r="BM934" s="668"/>
      <c r="BN934" s="668"/>
      <c r="BO934" s="668"/>
      <c r="BP934" s="668"/>
      <c r="BQ934" s="668"/>
    </row>
    <row r="935" spans="1:69">
      <c r="A935" s="668"/>
      <c r="B935" s="668"/>
      <c r="C935" s="668"/>
      <c r="D935" s="668"/>
      <c r="E935" s="668"/>
      <c r="F935" s="668"/>
      <c r="G935" s="668"/>
      <c r="H935" s="668"/>
      <c r="I935" s="668"/>
      <c r="J935" s="668"/>
      <c r="K935" s="668"/>
      <c r="L935" s="668"/>
      <c r="M935" s="668"/>
      <c r="N935" s="668"/>
      <c r="O935" s="668"/>
      <c r="P935" s="668"/>
      <c r="Q935" s="668"/>
      <c r="R935" s="668"/>
      <c r="T935" s="668"/>
      <c r="U935" s="668"/>
      <c r="V935" s="668"/>
      <c r="AZ935" s="668"/>
      <c r="BA935" s="668"/>
      <c r="BB935" s="668"/>
      <c r="BC935" s="668"/>
      <c r="BD935" s="668"/>
      <c r="BE935" s="668"/>
      <c r="BF935" s="668"/>
      <c r="BG935" s="668"/>
      <c r="BH935" s="668"/>
      <c r="BI935" s="668"/>
      <c r="BJ935" s="668"/>
      <c r="BK935" s="668"/>
      <c r="BL935" s="668"/>
      <c r="BM935" s="668"/>
      <c r="BN935" s="668"/>
      <c r="BO935" s="668"/>
      <c r="BP935" s="668"/>
      <c r="BQ935" s="668"/>
    </row>
    <row r="936" spans="1:69">
      <c r="A936" s="668"/>
      <c r="B936" s="668"/>
      <c r="C936" s="668"/>
      <c r="D936" s="668"/>
      <c r="E936" s="668"/>
      <c r="F936" s="668"/>
      <c r="G936" s="668"/>
      <c r="H936" s="668"/>
      <c r="I936" s="668"/>
      <c r="J936" s="668"/>
      <c r="K936" s="668"/>
      <c r="L936" s="668"/>
      <c r="M936" s="668"/>
      <c r="N936" s="668"/>
      <c r="O936" s="668"/>
      <c r="P936" s="668"/>
      <c r="Q936" s="668"/>
      <c r="R936" s="668"/>
      <c r="T936" s="668"/>
      <c r="U936" s="668"/>
      <c r="AZ936" s="668"/>
      <c r="BA936" s="668"/>
      <c r="BB936" s="668"/>
      <c r="BC936" s="668"/>
      <c r="BD936" s="668"/>
      <c r="BE936" s="668"/>
      <c r="BF936" s="668"/>
      <c r="BG936" s="668"/>
      <c r="BH936" s="668"/>
      <c r="BI936" s="668"/>
      <c r="BJ936" s="668"/>
      <c r="BK936" s="668"/>
      <c r="BL936" s="668"/>
      <c r="BM936" s="668"/>
      <c r="BN936" s="668"/>
      <c r="BO936" s="668"/>
      <c r="BP936" s="668"/>
      <c r="BQ936" s="668"/>
    </row>
    <row r="937" spans="1:69">
      <c r="A937" s="668"/>
      <c r="B937" s="668"/>
      <c r="C937" s="668"/>
      <c r="D937" s="668"/>
      <c r="E937" s="668"/>
      <c r="F937" s="668"/>
      <c r="G937" s="668"/>
      <c r="H937" s="668"/>
      <c r="I937" s="668"/>
      <c r="J937" s="668"/>
      <c r="K937" s="668"/>
      <c r="L937" s="668"/>
      <c r="M937" s="668"/>
      <c r="N937" s="668"/>
      <c r="O937" s="668"/>
      <c r="P937" s="668"/>
      <c r="Q937" s="668"/>
      <c r="R937" s="668"/>
      <c r="T937" s="668"/>
      <c r="U937" s="668"/>
      <c r="AZ937" s="668"/>
      <c r="BA937" s="668"/>
      <c r="BB937" s="668"/>
      <c r="BC937" s="668"/>
      <c r="BD937" s="668"/>
      <c r="BE937" s="668"/>
      <c r="BF937" s="668"/>
      <c r="BG937" s="668"/>
      <c r="BH937" s="668"/>
      <c r="BI937" s="668"/>
      <c r="BJ937" s="668"/>
      <c r="BK937" s="668"/>
      <c r="BL937" s="668"/>
      <c r="BM937" s="668"/>
      <c r="BN937" s="668"/>
      <c r="BO937" s="668"/>
      <c r="BP937" s="668"/>
      <c r="BQ937" s="668"/>
    </row>
    <row r="938" spans="1:69">
      <c r="A938" s="668"/>
      <c r="B938" s="668"/>
      <c r="C938" s="668"/>
      <c r="D938" s="668"/>
      <c r="E938" s="668"/>
      <c r="F938" s="668"/>
      <c r="G938" s="668"/>
      <c r="H938" s="668"/>
      <c r="I938" s="668"/>
      <c r="J938" s="668"/>
      <c r="K938" s="668"/>
      <c r="L938" s="668"/>
      <c r="M938" s="668"/>
      <c r="N938" s="668"/>
      <c r="O938" s="668"/>
      <c r="P938" s="668"/>
      <c r="Q938" s="668"/>
      <c r="R938" s="668"/>
      <c r="T938" s="668"/>
      <c r="U938" s="668"/>
      <c r="AZ938" s="668"/>
      <c r="BA938" s="668"/>
      <c r="BB938" s="668"/>
      <c r="BC938" s="668"/>
      <c r="BD938" s="668"/>
      <c r="BE938" s="668"/>
      <c r="BF938" s="668"/>
      <c r="BG938" s="668"/>
      <c r="BH938" s="668"/>
      <c r="BI938" s="668"/>
      <c r="BJ938" s="668"/>
      <c r="BK938" s="668"/>
      <c r="BL938" s="668"/>
      <c r="BM938" s="668"/>
      <c r="BN938" s="668"/>
      <c r="BO938" s="668"/>
      <c r="BP938" s="668"/>
      <c r="BQ938" s="668"/>
    </row>
    <row r="939" spans="1:69">
      <c r="A939" s="668"/>
      <c r="B939" s="668"/>
      <c r="C939" s="668"/>
      <c r="D939" s="668"/>
      <c r="E939" s="668"/>
      <c r="F939" s="668"/>
      <c r="G939" s="668"/>
      <c r="H939" s="668"/>
      <c r="I939" s="668"/>
      <c r="J939" s="668"/>
      <c r="K939" s="668"/>
      <c r="L939" s="668"/>
      <c r="M939" s="668"/>
      <c r="N939" s="668"/>
      <c r="O939" s="668"/>
      <c r="P939" s="668"/>
      <c r="Q939" s="668"/>
      <c r="R939" s="668"/>
      <c r="T939" s="668"/>
      <c r="U939" s="668"/>
      <c r="W939" s="668"/>
      <c r="X939" s="668"/>
      <c r="Y939" s="668"/>
      <c r="Z939" s="678"/>
      <c r="AA939" s="668"/>
      <c r="AB939" s="668"/>
      <c r="AC939" s="668"/>
      <c r="AD939" s="678"/>
      <c r="AE939" s="668"/>
      <c r="AF939" s="668"/>
      <c r="AG939" s="668"/>
      <c r="AH939" s="678"/>
      <c r="AI939" s="668"/>
      <c r="AJ939" s="668"/>
      <c r="AK939" s="668"/>
      <c r="AL939" s="678"/>
      <c r="AM939" s="668"/>
      <c r="AN939" s="668"/>
      <c r="AO939" s="668"/>
      <c r="AP939" s="678"/>
      <c r="AQ939" s="668"/>
      <c r="AR939" s="668"/>
      <c r="AS939" s="668"/>
      <c r="AT939" s="678"/>
      <c r="AU939" s="668"/>
      <c r="AV939" s="668"/>
      <c r="AW939" s="678"/>
      <c r="AX939" s="668"/>
      <c r="AY939" s="683"/>
      <c r="AZ939" s="668"/>
      <c r="BA939" s="668"/>
      <c r="BB939" s="668"/>
      <c r="BC939" s="668"/>
      <c r="BD939" s="668"/>
      <c r="BE939" s="668"/>
      <c r="BF939" s="668"/>
      <c r="BG939" s="668"/>
      <c r="BH939" s="668"/>
      <c r="BI939" s="668"/>
      <c r="BJ939" s="668"/>
      <c r="BK939" s="668"/>
      <c r="BL939" s="668"/>
      <c r="BM939" s="668"/>
      <c r="BN939" s="668"/>
      <c r="BO939" s="668"/>
      <c r="BP939" s="668"/>
      <c r="BQ939" s="668"/>
    </row>
    <row r="940" spans="1:69">
      <c r="A940" s="668"/>
      <c r="B940" s="668"/>
      <c r="C940" s="668"/>
      <c r="D940" s="668"/>
      <c r="E940" s="668"/>
      <c r="F940" s="668"/>
      <c r="G940" s="668"/>
      <c r="H940" s="668"/>
      <c r="I940" s="668"/>
      <c r="J940" s="668"/>
      <c r="K940" s="668"/>
      <c r="L940" s="668"/>
      <c r="M940" s="668"/>
      <c r="N940" s="668"/>
      <c r="O940" s="668"/>
      <c r="P940" s="668"/>
      <c r="Q940" s="668"/>
      <c r="R940" s="668"/>
      <c r="T940" s="668"/>
      <c r="U940" s="668"/>
      <c r="AZ940" s="668"/>
      <c r="BA940" s="668"/>
      <c r="BB940" s="668"/>
      <c r="BC940" s="668"/>
      <c r="BD940" s="668"/>
      <c r="BE940" s="668"/>
      <c r="BF940" s="668"/>
      <c r="BG940" s="668"/>
      <c r="BH940" s="668"/>
      <c r="BI940" s="668"/>
      <c r="BJ940" s="668"/>
      <c r="BK940" s="668"/>
      <c r="BL940" s="668"/>
      <c r="BM940" s="668"/>
      <c r="BN940" s="668"/>
      <c r="BO940" s="668"/>
      <c r="BP940" s="668"/>
      <c r="BQ940" s="668"/>
    </row>
    <row r="941" spans="1:69">
      <c r="A941" s="668"/>
      <c r="B941" s="668"/>
      <c r="C941" s="668"/>
      <c r="D941" s="668"/>
      <c r="E941" s="668"/>
      <c r="F941" s="668"/>
      <c r="G941" s="668"/>
      <c r="H941" s="668"/>
      <c r="I941" s="668"/>
      <c r="J941" s="668"/>
      <c r="K941" s="668"/>
      <c r="L941" s="668"/>
      <c r="M941" s="668"/>
      <c r="N941" s="668"/>
      <c r="O941" s="668"/>
      <c r="P941" s="668"/>
      <c r="Q941" s="668"/>
      <c r="R941" s="668"/>
      <c r="T941" s="668"/>
      <c r="U941" s="668"/>
      <c r="AZ941" s="668"/>
      <c r="BA941" s="668"/>
      <c r="BB941" s="668"/>
      <c r="BC941" s="668"/>
      <c r="BD941" s="668"/>
      <c r="BE941" s="668"/>
      <c r="BF941" s="668"/>
      <c r="BG941" s="668"/>
      <c r="BK941" s="668"/>
      <c r="BL941" s="668"/>
      <c r="BM941" s="668"/>
      <c r="BN941" s="668"/>
      <c r="BO941" s="668"/>
      <c r="BP941" s="668"/>
      <c r="BQ941" s="668"/>
    </row>
    <row r="942" spans="1:69">
      <c r="A942" s="668"/>
      <c r="B942" s="668"/>
      <c r="C942" s="668"/>
      <c r="D942" s="668"/>
      <c r="E942" s="668"/>
      <c r="F942" s="668"/>
      <c r="G942" s="668"/>
      <c r="H942" s="668"/>
      <c r="I942" s="668"/>
      <c r="J942" s="668"/>
      <c r="K942" s="668"/>
      <c r="L942" s="668"/>
      <c r="M942" s="668"/>
      <c r="N942" s="668"/>
      <c r="O942" s="668"/>
      <c r="P942" s="668"/>
      <c r="Q942" s="668"/>
      <c r="R942" s="668"/>
      <c r="S942" s="668"/>
      <c r="T942" s="668"/>
      <c r="U942" s="668"/>
      <c r="W942" s="668"/>
      <c r="X942" s="668"/>
      <c r="Y942" s="668"/>
      <c r="Z942" s="678"/>
      <c r="AA942" s="668"/>
      <c r="AB942" s="668"/>
      <c r="AC942" s="668"/>
      <c r="AD942" s="678"/>
      <c r="AE942" s="668"/>
      <c r="AF942" s="668"/>
      <c r="AG942" s="668"/>
      <c r="AH942" s="678"/>
      <c r="AI942" s="668"/>
      <c r="AJ942" s="668"/>
      <c r="AK942" s="668"/>
      <c r="AL942" s="678"/>
      <c r="AM942" s="668"/>
      <c r="AN942" s="668"/>
      <c r="AO942" s="668"/>
      <c r="AP942" s="678"/>
      <c r="AQ942" s="668"/>
      <c r="AR942" s="668"/>
      <c r="AS942" s="668"/>
      <c r="AT942" s="678"/>
      <c r="AU942" s="668"/>
      <c r="AV942" s="668"/>
      <c r="AW942" s="678"/>
      <c r="AX942" s="668"/>
      <c r="AY942" s="683"/>
      <c r="AZ942" s="668"/>
      <c r="BA942" s="668"/>
      <c r="BB942" s="668"/>
      <c r="BC942" s="668"/>
      <c r="BD942" s="668"/>
      <c r="BE942" s="668"/>
      <c r="BF942" s="668"/>
      <c r="BG942" s="668"/>
      <c r="BH942" s="668"/>
      <c r="BI942" s="668"/>
      <c r="BJ942" s="668"/>
      <c r="BK942" s="668"/>
      <c r="BL942" s="668"/>
      <c r="BM942" s="668"/>
      <c r="BN942" s="668"/>
      <c r="BO942" s="668"/>
      <c r="BP942" s="668"/>
      <c r="BQ942" s="668"/>
    </row>
    <row r="943" spans="1:69">
      <c r="A943" s="668"/>
      <c r="B943" s="668"/>
      <c r="C943" s="668"/>
      <c r="D943" s="668"/>
      <c r="E943" s="668"/>
      <c r="F943" s="668"/>
      <c r="G943" s="668"/>
      <c r="H943" s="668"/>
      <c r="I943" s="668"/>
      <c r="J943" s="668"/>
      <c r="K943" s="668"/>
      <c r="L943" s="668"/>
      <c r="M943" s="668"/>
      <c r="N943" s="668"/>
      <c r="O943" s="668"/>
      <c r="P943" s="668"/>
      <c r="R943" s="668"/>
      <c r="U943" s="668"/>
      <c r="BK943" s="668"/>
      <c r="BL943" s="668"/>
      <c r="BM943" s="668"/>
      <c r="BN943" s="668"/>
      <c r="BO943" s="668"/>
      <c r="BP943" s="668"/>
      <c r="BQ943" s="668"/>
    </row>
    <row r="944" spans="1:69">
      <c r="A944" s="668"/>
      <c r="B944" s="668"/>
      <c r="C944" s="668"/>
      <c r="D944" s="668"/>
      <c r="E944" s="668"/>
      <c r="F944" s="668"/>
      <c r="G944" s="668"/>
      <c r="H944" s="668"/>
      <c r="I944" s="668"/>
      <c r="J944" s="668"/>
      <c r="K944" s="668"/>
      <c r="L944" s="668"/>
      <c r="M944" s="668"/>
      <c r="N944" s="668"/>
      <c r="O944" s="668"/>
      <c r="P944" s="668"/>
      <c r="Q944" s="668"/>
      <c r="R944" s="668"/>
      <c r="S944" s="668"/>
      <c r="T944" s="668"/>
      <c r="U944" s="668"/>
      <c r="W944" s="668"/>
      <c r="X944" s="668"/>
      <c r="Y944" s="668"/>
      <c r="Z944" s="678"/>
      <c r="AA944" s="668"/>
      <c r="AB944" s="668"/>
      <c r="AC944" s="668"/>
      <c r="AD944" s="678"/>
      <c r="AE944" s="668"/>
      <c r="AF944" s="668"/>
      <c r="AG944" s="668"/>
      <c r="AH944" s="678"/>
      <c r="AI944" s="668"/>
      <c r="AJ944" s="668"/>
      <c r="AK944" s="668"/>
      <c r="AL944" s="678"/>
      <c r="AM944" s="668"/>
      <c r="AN944" s="668"/>
      <c r="AO944" s="668"/>
      <c r="AP944" s="678"/>
      <c r="AQ944" s="668"/>
      <c r="AR944" s="668"/>
      <c r="AS944" s="668"/>
      <c r="AT944" s="678"/>
      <c r="AU944" s="668"/>
      <c r="AV944" s="668"/>
      <c r="AW944" s="678"/>
      <c r="AX944" s="668"/>
      <c r="AY944" s="683"/>
      <c r="AZ944" s="668"/>
      <c r="BA944" s="668"/>
      <c r="BB944" s="668"/>
      <c r="BC944" s="668"/>
      <c r="BD944" s="668"/>
      <c r="BE944" s="668"/>
      <c r="BF944" s="668"/>
      <c r="BG944" s="668"/>
      <c r="BH944" s="668"/>
      <c r="BI944" s="668"/>
      <c r="BJ944" s="668"/>
      <c r="BK944" s="668"/>
      <c r="BL944" s="668"/>
      <c r="BM944" s="668"/>
      <c r="BN944" s="668"/>
      <c r="BO944" s="668"/>
      <c r="BP944" s="668"/>
      <c r="BQ944" s="668"/>
    </row>
    <row r="945" spans="1:69">
      <c r="A945" s="668"/>
      <c r="B945" s="668"/>
      <c r="C945" s="668"/>
      <c r="D945" s="668"/>
      <c r="E945" s="668"/>
      <c r="F945" s="668"/>
      <c r="G945" s="668"/>
      <c r="H945" s="668"/>
      <c r="I945" s="668"/>
      <c r="J945" s="668"/>
      <c r="K945" s="668"/>
      <c r="L945" s="668"/>
      <c r="M945" s="668"/>
      <c r="N945" s="668"/>
      <c r="O945" s="668"/>
      <c r="P945" s="668"/>
      <c r="Q945" s="668"/>
      <c r="R945" s="668"/>
      <c r="T945" s="668"/>
      <c r="U945" s="668"/>
      <c r="AZ945" s="668"/>
      <c r="BA945" s="668"/>
      <c r="BB945" s="668"/>
      <c r="BC945" s="668"/>
      <c r="BD945" s="668"/>
      <c r="BE945" s="668"/>
      <c r="BF945" s="668"/>
      <c r="BG945" s="668"/>
      <c r="BH945" s="668"/>
      <c r="BI945" s="668"/>
      <c r="BJ945" s="668"/>
      <c r="BK945" s="668"/>
      <c r="BL945" s="668"/>
      <c r="BM945" s="668"/>
      <c r="BN945" s="668"/>
      <c r="BO945" s="668"/>
      <c r="BP945" s="668"/>
      <c r="BQ945" s="668"/>
    </row>
    <row r="946" spans="1:69">
      <c r="A946" s="668"/>
      <c r="B946" s="668"/>
      <c r="C946" s="668"/>
      <c r="D946" s="668"/>
      <c r="E946" s="668"/>
      <c r="F946" s="668"/>
      <c r="G946" s="668"/>
      <c r="H946" s="668"/>
      <c r="I946" s="668"/>
      <c r="J946" s="668"/>
      <c r="K946" s="668"/>
      <c r="L946" s="668"/>
      <c r="M946" s="668"/>
      <c r="N946" s="668"/>
      <c r="O946" s="668"/>
      <c r="P946" s="668"/>
      <c r="Q946" s="668"/>
      <c r="R946" s="668"/>
      <c r="T946" s="668"/>
      <c r="U946" s="668"/>
      <c r="AZ946" s="668"/>
      <c r="BA946" s="668"/>
      <c r="BB946" s="668"/>
      <c r="BC946" s="668"/>
      <c r="BD946" s="668"/>
      <c r="BE946" s="668"/>
      <c r="BF946" s="668"/>
      <c r="BG946" s="668"/>
      <c r="BH946" s="668"/>
      <c r="BI946" s="668"/>
      <c r="BJ946" s="668"/>
      <c r="BK946" s="668"/>
      <c r="BL946" s="668"/>
      <c r="BM946" s="668"/>
      <c r="BN946" s="668"/>
      <c r="BO946" s="668"/>
      <c r="BP946" s="668"/>
      <c r="BQ946" s="668"/>
    </row>
    <row r="947" spans="1:69">
      <c r="A947" s="668"/>
      <c r="B947" s="668"/>
      <c r="C947" s="668"/>
      <c r="D947" s="668"/>
      <c r="E947" s="668"/>
      <c r="F947" s="668"/>
      <c r="G947" s="668"/>
      <c r="H947" s="668"/>
      <c r="I947" s="668"/>
      <c r="J947" s="668"/>
      <c r="K947" s="668"/>
      <c r="L947" s="668"/>
      <c r="M947" s="668"/>
      <c r="N947" s="668"/>
      <c r="O947" s="668"/>
      <c r="P947" s="668"/>
      <c r="Q947" s="668"/>
      <c r="R947" s="668"/>
      <c r="T947" s="668"/>
      <c r="U947" s="668"/>
      <c r="AZ947" s="668"/>
      <c r="BA947" s="668"/>
      <c r="BB947" s="668"/>
      <c r="BC947" s="668"/>
      <c r="BD947" s="668"/>
      <c r="BE947" s="668"/>
      <c r="BF947" s="668"/>
      <c r="BG947" s="668"/>
      <c r="BH947" s="668"/>
      <c r="BI947" s="668"/>
      <c r="BJ947" s="668"/>
      <c r="BK947" s="668"/>
      <c r="BL947" s="668"/>
      <c r="BM947" s="668"/>
      <c r="BN947" s="668"/>
      <c r="BO947" s="668"/>
      <c r="BP947" s="668"/>
      <c r="BQ947" s="668"/>
    </row>
    <row r="948" spans="1:69">
      <c r="A948" s="668"/>
      <c r="B948" s="668"/>
      <c r="C948" s="668"/>
      <c r="D948" s="668"/>
      <c r="E948" s="668"/>
      <c r="F948" s="668"/>
      <c r="G948" s="668"/>
      <c r="H948" s="668"/>
      <c r="I948" s="668"/>
      <c r="J948" s="668"/>
      <c r="K948" s="668"/>
      <c r="L948" s="668"/>
      <c r="M948" s="668"/>
      <c r="N948" s="668"/>
      <c r="O948" s="668"/>
      <c r="P948" s="668"/>
      <c r="Q948" s="668"/>
      <c r="R948" s="668"/>
      <c r="T948" s="668"/>
      <c r="U948" s="668"/>
      <c r="W948" s="668"/>
      <c r="X948" s="668"/>
      <c r="Y948" s="668"/>
      <c r="Z948" s="678"/>
      <c r="AA948" s="668"/>
      <c r="AB948" s="668"/>
      <c r="AC948" s="668"/>
      <c r="AD948" s="678"/>
      <c r="AE948" s="668"/>
      <c r="AF948" s="668"/>
      <c r="AG948" s="668"/>
      <c r="AH948" s="678"/>
      <c r="AI948" s="668"/>
      <c r="AJ948" s="668"/>
      <c r="AK948" s="668"/>
      <c r="AL948" s="678"/>
      <c r="AM948" s="668"/>
      <c r="AN948" s="668"/>
      <c r="AO948" s="668"/>
      <c r="AP948" s="678"/>
      <c r="AQ948" s="668"/>
      <c r="AR948" s="668"/>
      <c r="AS948" s="668"/>
      <c r="AT948" s="678"/>
      <c r="AU948" s="668"/>
      <c r="AV948" s="668"/>
      <c r="AW948" s="678"/>
      <c r="AX948" s="668"/>
      <c r="AY948" s="683"/>
      <c r="AZ948" s="668"/>
      <c r="BA948" s="668"/>
      <c r="BB948" s="668"/>
      <c r="BC948" s="668"/>
      <c r="BD948" s="668"/>
      <c r="BE948" s="668"/>
      <c r="BF948" s="668"/>
      <c r="BG948" s="668"/>
      <c r="BH948" s="668"/>
      <c r="BI948" s="668"/>
      <c r="BJ948" s="668"/>
      <c r="BK948" s="668"/>
      <c r="BL948" s="668"/>
      <c r="BM948" s="668"/>
      <c r="BN948" s="668"/>
      <c r="BO948" s="668"/>
      <c r="BP948" s="668"/>
      <c r="BQ948" s="668"/>
    </row>
    <row r="949" spans="1:69">
      <c r="A949" s="668"/>
      <c r="B949" s="668"/>
      <c r="C949" s="668"/>
      <c r="D949" s="668"/>
      <c r="E949" s="668"/>
      <c r="F949" s="668"/>
      <c r="G949" s="668"/>
      <c r="H949" s="668"/>
      <c r="I949" s="668"/>
      <c r="J949" s="668"/>
      <c r="K949" s="668"/>
      <c r="L949" s="668"/>
      <c r="M949" s="668"/>
      <c r="N949" s="668"/>
      <c r="O949" s="668"/>
      <c r="P949" s="668"/>
      <c r="Q949" s="668"/>
      <c r="R949" s="668"/>
      <c r="T949" s="668"/>
      <c r="U949" s="668"/>
      <c r="AZ949" s="668"/>
      <c r="BA949" s="668"/>
      <c r="BB949" s="668"/>
      <c r="BC949" s="668"/>
      <c r="BD949" s="668"/>
      <c r="BE949" s="668"/>
      <c r="BF949" s="668"/>
      <c r="BG949" s="668"/>
      <c r="BH949" s="668"/>
      <c r="BI949" s="668"/>
      <c r="BJ949" s="668"/>
      <c r="BK949" s="668"/>
      <c r="BL949" s="668"/>
      <c r="BM949" s="668"/>
      <c r="BN949" s="668"/>
      <c r="BO949" s="668"/>
      <c r="BP949" s="668"/>
      <c r="BQ949" s="668"/>
    </row>
    <row r="950" spans="1:69">
      <c r="A950" s="668"/>
      <c r="B950" s="668"/>
      <c r="C950" s="668"/>
      <c r="D950" s="668"/>
      <c r="E950" s="668"/>
      <c r="F950" s="668"/>
      <c r="G950" s="668"/>
      <c r="H950" s="668"/>
      <c r="I950" s="668"/>
      <c r="J950" s="668"/>
      <c r="K950" s="668"/>
      <c r="L950" s="668"/>
      <c r="M950" s="668"/>
      <c r="N950" s="668"/>
      <c r="O950" s="668"/>
      <c r="P950" s="668"/>
      <c r="Q950" s="668"/>
      <c r="R950" s="668"/>
      <c r="T950" s="668"/>
      <c r="U950" s="668"/>
      <c r="AZ950" s="668"/>
      <c r="BA950" s="668"/>
      <c r="BB950" s="668"/>
      <c r="BC950" s="668"/>
      <c r="BD950" s="668"/>
      <c r="BE950" s="668"/>
      <c r="BF950" s="668"/>
      <c r="BG950" s="668"/>
      <c r="BH950" s="668"/>
      <c r="BI950" s="668"/>
      <c r="BJ950" s="668"/>
      <c r="BK950" s="668"/>
      <c r="BL950" s="668"/>
      <c r="BM950" s="668"/>
      <c r="BN950" s="668"/>
      <c r="BO950" s="668"/>
      <c r="BP950" s="668"/>
      <c r="BQ950" s="668"/>
    </row>
    <row r="951" spans="1:69">
      <c r="A951" s="668"/>
      <c r="B951" s="668"/>
      <c r="C951" s="668"/>
      <c r="D951" s="668"/>
      <c r="E951" s="668"/>
      <c r="F951" s="668"/>
      <c r="G951" s="668"/>
      <c r="H951" s="668"/>
      <c r="I951" s="668"/>
      <c r="J951" s="668"/>
      <c r="K951" s="668"/>
      <c r="L951" s="668"/>
      <c r="M951" s="668"/>
      <c r="N951" s="668"/>
      <c r="O951" s="668"/>
      <c r="P951" s="668"/>
      <c r="Q951" s="668"/>
      <c r="R951" s="668"/>
      <c r="T951" s="668"/>
      <c r="U951" s="668"/>
      <c r="AZ951" s="668"/>
      <c r="BA951" s="668"/>
      <c r="BB951" s="668"/>
      <c r="BC951" s="668"/>
      <c r="BD951" s="668"/>
      <c r="BE951" s="668"/>
      <c r="BF951" s="668"/>
      <c r="BG951" s="668"/>
      <c r="BH951" s="668"/>
      <c r="BI951" s="668"/>
      <c r="BJ951" s="668"/>
      <c r="BK951" s="668"/>
      <c r="BL951" s="668"/>
      <c r="BM951" s="668"/>
      <c r="BN951" s="668"/>
      <c r="BO951" s="668"/>
      <c r="BP951" s="668"/>
      <c r="BQ951" s="668"/>
    </row>
    <row r="952" spans="1:69">
      <c r="A952" s="668"/>
      <c r="B952" s="668"/>
      <c r="C952" s="668"/>
      <c r="D952" s="668"/>
      <c r="E952" s="668"/>
      <c r="F952" s="668"/>
      <c r="G952" s="668"/>
      <c r="H952" s="668"/>
      <c r="I952" s="668"/>
      <c r="J952" s="668"/>
      <c r="K952" s="668"/>
      <c r="L952" s="668"/>
      <c r="M952" s="668"/>
      <c r="N952" s="668"/>
      <c r="O952" s="668"/>
      <c r="P952" s="668"/>
      <c r="Q952" s="668"/>
      <c r="R952" s="668"/>
      <c r="T952" s="668"/>
      <c r="U952" s="668"/>
      <c r="AZ952" s="668"/>
      <c r="BA952" s="668"/>
      <c r="BB952" s="668"/>
      <c r="BC952" s="668"/>
      <c r="BD952" s="668"/>
      <c r="BE952" s="668"/>
      <c r="BF952" s="668"/>
      <c r="BG952" s="668"/>
      <c r="BH952" s="668"/>
      <c r="BI952" s="668"/>
      <c r="BJ952" s="668"/>
      <c r="BK952" s="668"/>
      <c r="BL952" s="668"/>
      <c r="BM952" s="668"/>
      <c r="BN952" s="668"/>
      <c r="BO952" s="668"/>
      <c r="BP952" s="668"/>
      <c r="BQ952" s="668"/>
    </row>
    <row r="953" spans="1:69">
      <c r="A953" s="668"/>
      <c r="B953" s="668"/>
      <c r="C953" s="668"/>
      <c r="D953" s="668"/>
      <c r="E953" s="668"/>
      <c r="F953" s="668"/>
      <c r="G953" s="668"/>
      <c r="H953" s="668"/>
      <c r="I953" s="668"/>
      <c r="J953" s="668"/>
      <c r="K953" s="668"/>
      <c r="L953" s="668"/>
      <c r="M953" s="668"/>
      <c r="N953" s="668"/>
      <c r="O953" s="668"/>
      <c r="P953" s="668"/>
      <c r="Q953" s="668"/>
      <c r="R953" s="668"/>
      <c r="T953" s="668"/>
      <c r="U953" s="668"/>
      <c r="AZ953" s="668"/>
      <c r="BA953" s="668"/>
      <c r="BB953" s="668"/>
      <c r="BC953" s="668"/>
      <c r="BD953" s="668"/>
      <c r="BE953" s="668"/>
      <c r="BF953" s="668"/>
      <c r="BG953" s="668"/>
      <c r="BH953" s="668"/>
      <c r="BI953" s="668"/>
      <c r="BJ953" s="668"/>
      <c r="BK953" s="668"/>
      <c r="BL953" s="668"/>
      <c r="BM953" s="668"/>
      <c r="BN953" s="668"/>
      <c r="BO953" s="668"/>
      <c r="BP953" s="668"/>
      <c r="BQ953" s="668"/>
    </row>
    <row r="954" spans="1:69">
      <c r="A954" s="668"/>
      <c r="B954" s="668"/>
      <c r="C954" s="668"/>
      <c r="D954" s="668"/>
      <c r="E954" s="668"/>
      <c r="F954" s="668"/>
      <c r="G954" s="668"/>
      <c r="H954" s="668"/>
      <c r="I954" s="668"/>
      <c r="J954" s="668"/>
      <c r="K954" s="668"/>
      <c r="L954" s="668"/>
      <c r="M954" s="668"/>
      <c r="N954" s="668"/>
      <c r="O954" s="668"/>
      <c r="P954" s="668"/>
      <c r="Q954" s="668"/>
      <c r="R954" s="668"/>
      <c r="S954" s="668"/>
      <c r="T954" s="668"/>
      <c r="U954" s="668"/>
      <c r="W954" s="668"/>
      <c r="X954" s="668"/>
      <c r="Y954" s="668"/>
      <c r="Z954" s="678"/>
      <c r="AA954" s="668"/>
      <c r="AB954" s="668"/>
      <c r="AC954" s="668"/>
      <c r="AD954" s="678"/>
      <c r="AE954" s="668"/>
      <c r="AF954" s="668"/>
      <c r="AG954" s="668"/>
      <c r="AH954" s="678"/>
      <c r="AI954" s="668"/>
      <c r="AJ954" s="668"/>
      <c r="AK954" s="668"/>
      <c r="AL954" s="678"/>
      <c r="AM954" s="668"/>
      <c r="AN954" s="668"/>
      <c r="AO954" s="668"/>
      <c r="AP954" s="678"/>
      <c r="AQ954" s="668"/>
      <c r="AR954" s="668"/>
      <c r="AS954" s="668"/>
      <c r="AT954" s="678"/>
      <c r="AU954" s="668"/>
      <c r="AV954" s="668"/>
      <c r="AW954" s="678"/>
      <c r="AX954" s="668"/>
      <c r="AY954" s="683"/>
      <c r="AZ954" s="668"/>
      <c r="BA954" s="668"/>
      <c r="BB954" s="668"/>
      <c r="BC954" s="668"/>
      <c r="BD954" s="668"/>
      <c r="BE954" s="668"/>
      <c r="BF954" s="668"/>
      <c r="BG954" s="668"/>
      <c r="BH954" s="668"/>
      <c r="BI954" s="668"/>
      <c r="BJ954" s="668"/>
      <c r="BK954" s="668"/>
      <c r="BL954" s="668"/>
      <c r="BM954" s="668"/>
      <c r="BN954" s="668"/>
      <c r="BO954" s="668"/>
      <c r="BP954" s="668"/>
      <c r="BQ954" s="668"/>
    </row>
    <row r="955" spans="1:69">
      <c r="A955" s="668"/>
      <c r="B955" s="668"/>
      <c r="C955" s="668"/>
      <c r="D955" s="668"/>
      <c r="E955" s="668"/>
      <c r="F955" s="668"/>
      <c r="G955" s="668"/>
      <c r="H955" s="668"/>
      <c r="I955" s="668"/>
      <c r="J955" s="668"/>
      <c r="K955" s="668"/>
      <c r="L955" s="668"/>
      <c r="M955" s="668"/>
      <c r="N955" s="668"/>
      <c r="O955" s="668"/>
      <c r="P955" s="668"/>
      <c r="Q955" s="668"/>
      <c r="R955" s="668"/>
      <c r="T955" s="668"/>
      <c r="U955" s="668"/>
      <c r="AZ955" s="668"/>
      <c r="BA955" s="668"/>
      <c r="BB955" s="668"/>
      <c r="BC955" s="668"/>
      <c r="BD955" s="668"/>
      <c r="BE955" s="668"/>
      <c r="BF955" s="668"/>
      <c r="BG955" s="668"/>
      <c r="BH955" s="668"/>
      <c r="BI955" s="668"/>
      <c r="BJ955" s="668"/>
      <c r="BK955" s="668"/>
      <c r="BL955" s="668"/>
      <c r="BM955" s="668"/>
      <c r="BN955" s="668"/>
      <c r="BO955" s="668"/>
      <c r="BP955" s="668"/>
      <c r="BQ955" s="668"/>
    </row>
    <row r="956" spans="1:69">
      <c r="A956" s="668"/>
      <c r="B956" s="668"/>
      <c r="C956" s="668"/>
      <c r="D956" s="668"/>
      <c r="E956" s="668"/>
      <c r="F956" s="668"/>
      <c r="G956" s="668"/>
      <c r="H956" s="668"/>
      <c r="I956" s="668"/>
      <c r="J956" s="668"/>
      <c r="K956" s="668"/>
      <c r="L956" s="668"/>
      <c r="M956" s="668"/>
      <c r="N956" s="668"/>
      <c r="O956" s="668"/>
      <c r="P956" s="668"/>
      <c r="Q956" s="668"/>
      <c r="R956" s="668"/>
      <c r="T956" s="668"/>
      <c r="U956" s="668"/>
      <c r="AZ956" s="668"/>
      <c r="BA956" s="668"/>
      <c r="BB956" s="668"/>
      <c r="BC956" s="668"/>
      <c r="BD956" s="668"/>
      <c r="BE956" s="668"/>
      <c r="BF956" s="668"/>
      <c r="BG956" s="668"/>
      <c r="BH956" s="668"/>
      <c r="BI956" s="668"/>
      <c r="BJ956" s="668"/>
      <c r="BK956" s="668"/>
      <c r="BL956" s="668"/>
      <c r="BM956" s="668"/>
      <c r="BN956" s="668"/>
      <c r="BO956" s="668"/>
      <c r="BP956" s="668"/>
      <c r="BQ956" s="668"/>
    </row>
    <row r="957" spans="1:69">
      <c r="A957" s="668"/>
      <c r="B957" s="668"/>
      <c r="C957" s="668"/>
      <c r="D957" s="668"/>
      <c r="E957" s="668"/>
      <c r="F957" s="668"/>
      <c r="G957" s="668"/>
      <c r="H957" s="668"/>
      <c r="I957" s="668"/>
      <c r="J957" s="668"/>
      <c r="K957" s="668"/>
      <c r="L957" s="668"/>
      <c r="M957" s="668"/>
      <c r="N957" s="668"/>
      <c r="O957" s="668"/>
      <c r="P957" s="668"/>
      <c r="Q957" s="668"/>
      <c r="R957" s="668"/>
      <c r="T957" s="668"/>
      <c r="U957" s="668"/>
      <c r="AZ957" s="668"/>
      <c r="BA957" s="668"/>
      <c r="BB957" s="668"/>
      <c r="BC957" s="668"/>
      <c r="BD957" s="668"/>
      <c r="BE957" s="668"/>
      <c r="BF957" s="668"/>
      <c r="BG957" s="668"/>
      <c r="BH957" s="668"/>
      <c r="BI957" s="668"/>
      <c r="BJ957" s="668"/>
      <c r="BK957" s="668"/>
      <c r="BL957" s="668"/>
      <c r="BM957" s="668"/>
      <c r="BN957" s="668"/>
      <c r="BO957" s="668"/>
      <c r="BP957" s="668"/>
      <c r="BQ957" s="668"/>
    </row>
    <row r="958" spans="1:69">
      <c r="A958" s="668"/>
      <c r="B958" s="668"/>
      <c r="C958" s="668"/>
      <c r="D958" s="668"/>
      <c r="E958" s="668"/>
      <c r="F958" s="668"/>
      <c r="G958" s="668"/>
      <c r="H958" s="668"/>
      <c r="I958" s="668"/>
      <c r="J958" s="668"/>
      <c r="K958" s="668"/>
      <c r="L958" s="668"/>
      <c r="M958" s="668"/>
      <c r="N958" s="668"/>
      <c r="O958" s="668"/>
      <c r="P958" s="668"/>
      <c r="Q958" s="668"/>
      <c r="R958" s="668"/>
      <c r="T958" s="668"/>
      <c r="U958" s="668"/>
      <c r="AZ958" s="668"/>
      <c r="BA958" s="668"/>
      <c r="BB958" s="668"/>
      <c r="BC958" s="668"/>
      <c r="BD958" s="668"/>
      <c r="BE958" s="668"/>
      <c r="BF958" s="668"/>
      <c r="BG958" s="668"/>
      <c r="BH958" s="668"/>
      <c r="BI958" s="668"/>
      <c r="BJ958" s="668"/>
      <c r="BK958" s="668"/>
      <c r="BL958" s="668"/>
      <c r="BM958" s="668"/>
      <c r="BN958" s="668"/>
      <c r="BO958" s="668"/>
      <c r="BP958" s="668"/>
      <c r="BQ958" s="668"/>
    </row>
    <row r="959" spans="1:69">
      <c r="A959" s="668"/>
      <c r="B959" s="668"/>
      <c r="C959" s="668"/>
      <c r="D959" s="668"/>
      <c r="E959" s="668"/>
      <c r="F959" s="668"/>
      <c r="G959" s="668"/>
      <c r="H959" s="668"/>
      <c r="I959" s="668"/>
      <c r="J959" s="668"/>
      <c r="K959" s="668"/>
      <c r="L959" s="668"/>
      <c r="M959" s="668"/>
      <c r="N959" s="668"/>
      <c r="O959" s="668"/>
      <c r="P959" s="668"/>
      <c r="Q959" s="668"/>
      <c r="R959" s="668"/>
      <c r="T959" s="668"/>
      <c r="U959" s="668"/>
      <c r="AZ959" s="668"/>
      <c r="BA959" s="668"/>
      <c r="BB959" s="668"/>
      <c r="BC959" s="668"/>
      <c r="BD959" s="668"/>
      <c r="BE959" s="668"/>
      <c r="BF959" s="668"/>
      <c r="BG959" s="668"/>
      <c r="BH959" s="668"/>
      <c r="BI959" s="668"/>
      <c r="BJ959" s="668"/>
      <c r="BK959" s="668"/>
      <c r="BL959" s="668"/>
      <c r="BM959" s="668"/>
      <c r="BN959" s="668"/>
      <c r="BO959" s="668"/>
      <c r="BP959" s="668"/>
      <c r="BQ959" s="668"/>
    </row>
    <row r="960" spans="1:69">
      <c r="A960" s="668"/>
      <c r="B960" s="668"/>
      <c r="C960" s="668"/>
      <c r="D960" s="668"/>
      <c r="E960" s="668"/>
      <c r="F960" s="668"/>
      <c r="G960" s="668"/>
      <c r="H960" s="668"/>
      <c r="I960" s="668"/>
      <c r="J960" s="668"/>
      <c r="K960" s="668"/>
      <c r="L960" s="668"/>
      <c r="M960" s="668"/>
      <c r="N960" s="668"/>
      <c r="O960" s="668"/>
      <c r="P960" s="668"/>
      <c r="R960" s="668"/>
      <c r="U960" s="668"/>
      <c r="BK960" s="668"/>
      <c r="BL960" s="668"/>
      <c r="BM960" s="668"/>
      <c r="BN960" s="668"/>
      <c r="BO960" s="668"/>
      <c r="BP960" s="668"/>
      <c r="BQ960" s="668"/>
    </row>
    <row r="961" spans="1:69">
      <c r="A961" s="668"/>
      <c r="B961" s="668"/>
      <c r="C961" s="668"/>
      <c r="D961" s="668"/>
      <c r="E961" s="668"/>
      <c r="F961" s="668"/>
      <c r="G961" s="668"/>
      <c r="H961" s="668"/>
      <c r="I961" s="668"/>
      <c r="J961" s="668"/>
      <c r="K961" s="668"/>
      <c r="L961" s="668"/>
      <c r="M961" s="668"/>
      <c r="N961" s="668"/>
      <c r="O961" s="668"/>
      <c r="P961" s="668"/>
      <c r="Q961" s="668"/>
      <c r="R961" s="668"/>
      <c r="S961" s="668"/>
      <c r="T961" s="668"/>
      <c r="U961" s="668"/>
      <c r="AZ961" s="668"/>
      <c r="BA961" s="668"/>
      <c r="BB961" s="668"/>
      <c r="BC961" s="668"/>
      <c r="BD961" s="668"/>
      <c r="BE961" s="668"/>
      <c r="BF961" s="668"/>
      <c r="BG961" s="668"/>
      <c r="BH961" s="668"/>
      <c r="BI961" s="668"/>
      <c r="BJ961" s="668"/>
      <c r="BK961" s="668"/>
      <c r="BL961" s="668"/>
      <c r="BM961" s="668"/>
      <c r="BN961" s="668"/>
      <c r="BO961" s="668"/>
      <c r="BP961" s="668"/>
      <c r="BQ961" s="668"/>
    </row>
    <row r="962" spans="1:69">
      <c r="A962" s="668"/>
      <c r="B962" s="668"/>
      <c r="C962" s="668"/>
      <c r="D962" s="668"/>
      <c r="E962" s="668"/>
      <c r="F962" s="668"/>
      <c r="G962" s="668"/>
      <c r="H962" s="668"/>
      <c r="I962" s="668"/>
      <c r="J962" s="668"/>
      <c r="K962" s="668"/>
      <c r="L962" s="668"/>
      <c r="M962" s="668"/>
      <c r="N962" s="668"/>
      <c r="O962" s="668"/>
      <c r="P962" s="668"/>
      <c r="Q962" s="668"/>
      <c r="R962" s="668"/>
      <c r="T962" s="668"/>
      <c r="U962" s="668"/>
      <c r="W962" s="668"/>
      <c r="X962" s="668"/>
      <c r="Y962" s="668"/>
      <c r="Z962" s="678"/>
      <c r="AA962" s="668"/>
      <c r="AB962" s="668"/>
      <c r="AC962" s="668"/>
      <c r="AD962" s="678"/>
      <c r="AE962" s="668"/>
      <c r="AF962" s="668"/>
      <c r="AG962" s="668"/>
      <c r="AH962" s="678"/>
      <c r="AI962" s="668"/>
      <c r="AJ962" s="668"/>
      <c r="AK962" s="668"/>
      <c r="AL962" s="678"/>
      <c r="AM962" s="668"/>
      <c r="AN962" s="668"/>
      <c r="AO962" s="668"/>
      <c r="AP962" s="678"/>
      <c r="AQ962" s="668"/>
      <c r="AR962" s="668"/>
      <c r="AS962" s="668"/>
      <c r="AT962" s="678"/>
      <c r="AU962" s="668"/>
      <c r="AV962" s="668"/>
      <c r="AW962" s="678"/>
      <c r="AX962" s="668"/>
      <c r="AY962" s="683"/>
      <c r="AZ962" s="668"/>
      <c r="BA962" s="668"/>
      <c r="BB962" s="668"/>
      <c r="BC962" s="668"/>
      <c r="BD962" s="668"/>
      <c r="BE962" s="668"/>
      <c r="BF962" s="668"/>
      <c r="BK962" s="668"/>
      <c r="BL962" s="668"/>
      <c r="BM962" s="668"/>
      <c r="BN962" s="668"/>
      <c r="BO962" s="668"/>
      <c r="BP962" s="668"/>
      <c r="BQ962" s="668"/>
    </row>
    <row r="963" spans="1:69">
      <c r="A963" s="668"/>
      <c r="B963" s="668"/>
      <c r="C963" s="668"/>
      <c r="D963" s="668"/>
      <c r="E963" s="668"/>
      <c r="F963" s="668"/>
      <c r="G963" s="668"/>
      <c r="H963" s="668"/>
      <c r="I963" s="668"/>
      <c r="J963" s="668"/>
      <c r="K963" s="668"/>
      <c r="L963" s="668"/>
      <c r="M963" s="668"/>
      <c r="N963" s="668"/>
      <c r="O963" s="668"/>
      <c r="P963" s="668"/>
      <c r="Q963" s="668"/>
      <c r="R963" s="668"/>
      <c r="T963" s="668"/>
      <c r="U963" s="668"/>
      <c r="AZ963" s="668"/>
      <c r="BA963" s="668"/>
      <c r="BB963" s="668"/>
      <c r="BC963" s="668"/>
      <c r="BD963" s="668"/>
      <c r="BK963" s="668"/>
      <c r="BL963" s="668"/>
      <c r="BM963" s="668"/>
      <c r="BN963" s="668"/>
      <c r="BO963" s="668"/>
      <c r="BP963" s="668"/>
      <c r="BQ963" s="668"/>
    </row>
    <row r="964" spans="1:69">
      <c r="A964" s="668"/>
      <c r="B964" s="668"/>
      <c r="C964" s="668"/>
      <c r="D964" s="668"/>
      <c r="E964" s="668"/>
      <c r="F964" s="668"/>
      <c r="G964" s="668"/>
      <c r="H964" s="668"/>
      <c r="I964" s="668"/>
      <c r="J964" s="668"/>
      <c r="K964" s="668"/>
      <c r="L964" s="668"/>
      <c r="M964" s="668"/>
      <c r="N964" s="668"/>
      <c r="O964" s="668"/>
      <c r="P964" s="668"/>
      <c r="Q964" s="668"/>
      <c r="R964" s="668"/>
      <c r="T964" s="668"/>
      <c r="U964" s="668"/>
      <c r="AZ964" s="668"/>
      <c r="BA964" s="668"/>
      <c r="BK964" s="668"/>
      <c r="BL964" s="668"/>
      <c r="BM964" s="668"/>
      <c r="BN964" s="668"/>
      <c r="BO964" s="668"/>
      <c r="BP964" s="668"/>
      <c r="BQ964" s="668"/>
    </row>
    <row r="965" spans="1:69">
      <c r="A965" s="668"/>
      <c r="B965" s="668"/>
      <c r="C965" s="668"/>
      <c r="D965" s="668"/>
      <c r="E965" s="668"/>
      <c r="F965" s="668"/>
      <c r="G965" s="668"/>
      <c r="H965" s="668"/>
      <c r="I965" s="668"/>
      <c r="J965" s="668"/>
      <c r="K965" s="668"/>
      <c r="L965" s="668"/>
      <c r="M965" s="668"/>
      <c r="N965" s="668"/>
      <c r="O965" s="668"/>
      <c r="P965" s="668"/>
      <c r="R965" s="668"/>
      <c r="U965" s="668"/>
      <c r="BK965" s="668"/>
      <c r="BL965" s="668"/>
      <c r="BM965" s="668"/>
      <c r="BN965" s="668"/>
      <c r="BO965" s="668"/>
      <c r="BP965" s="668"/>
      <c r="BQ965" s="668"/>
    </row>
    <row r="966" spans="1:69">
      <c r="A966" s="668"/>
      <c r="B966" s="668"/>
      <c r="C966" s="668"/>
      <c r="D966" s="668"/>
      <c r="E966" s="668"/>
      <c r="F966" s="668"/>
      <c r="G966" s="668"/>
      <c r="H966" s="668"/>
      <c r="I966" s="668"/>
      <c r="J966" s="668"/>
      <c r="K966" s="668"/>
      <c r="L966" s="668"/>
      <c r="M966" s="668"/>
      <c r="N966" s="668"/>
      <c r="O966" s="668"/>
      <c r="P966" s="668"/>
      <c r="Q966" s="668"/>
      <c r="R966" s="668"/>
      <c r="T966" s="668"/>
      <c r="U966" s="668"/>
      <c r="AZ966" s="668"/>
      <c r="BA966" s="668"/>
      <c r="BB966" s="668"/>
      <c r="BC966" s="668"/>
      <c r="BD966" s="668"/>
      <c r="BE966" s="668"/>
      <c r="BF966" s="668"/>
      <c r="BK966" s="668"/>
      <c r="BL966" s="668"/>
      <c r="BM966" s="668"/>
      <c r="BN966" s="668"/>
      <c r="BO966" s="668"/>
      <c r="BP966" s="668"/>
      <c r="BQ966" s="668"/>
    </row>
    <row r="967" spans="1:69">
      <c r="A967" s="668"/>
      <c r="B967" s="668"/>
      <c r="C967" s="668"/>
      <c r="D967" s="668"/>
      <c r="E967" s="668"/>
      <c r="F967" s="668"/>
      <c r="G967" s="668"/>
      <c r="H967" s="668"/>
      <c r="I967" s="668"/>
      <c r="J967" s="668"/>
      <c r="K967" s="668"/>
      <c r="L967" s="668"/>
      <c r="M967" s="668"/>
      <c r="N967" s="668"/>
      <c r="O967" s="668"/>
      <c r="P967" s="668"/>
      <c r="R967" s="668"/>
      <c r="U967" s="668"/>
      <c r="BK967" s="668"/>
      <c r="BL967" s="668"/>
      <c r="BM967" s="668"/>
      <c r="BN967" s="668"/>
      <c r="BO967" s="668"/>
      <c r="BP967" s="668"/>
      <c r="BQ967" s="668"/>
    </row>
    <row r="968" spans="1:69">
      <c r="A968" s="668"/>
      <c r="B968" s="668"/>
      <c r="C968" s="668"/>
      <c r="D968" s="668"/>
      <c r="E968" s="668"/>
      <c r="F968" s="668"/>
      <c r="G968" s="668"/>
      <c r="H968" s="668"/>
      <c r="I968" s="668"/>
      <c r="J968" s="668"/>
      <c r="K968" s="668"/>
      <c r="L968" s="668"/>
      <c r="M968" s="668"/>
      <c r="N968" s="668"/>
      <c r="O968" s="668"/>
      <c r="P968" s="668"/>
      <c r="Q968" s="668"/>
      <c r="R968" s="668"/>
      <c r="T968" s="668"/>
      <c r="U968" s="668"/>
      <c r="AZ968" s="668"/>
      <c r="BA968" s="668"/>
      <c r="BK968" s="668"/>
      <c r="BL968" s="668"/>
      <c r="BM968" s="668"/>
      <c r="BN968" s="668"/>
      <c r="BO968" s="668"/>
      <c r="BP968" s="668"/>
      <c r="BQ968" s="668"/>
    </row>
    <row r="969" spans="1:69">
      <c r="A969" s="668"/>
      <c r="B969" s="668"/>
      <c r="C969" s="668"/>
      <c r="D969" s="668"/>
      <c r="E969" s="668"/>
      <c r="F969" s="668"/>
      <c r="G969" s="668"/>
      <c r="H969" s="668"/>
      <c r="I969" s="668"/>
      <c r="J969" s="668"/>
      <c r="K969" s="668"/>
      <c r="L969" s="668"/>
      <c r="M969" s="668"/>
      <c r="N969" s="668"/>
      <c r="O969" s="668"/>
      <c r="P969" s="668"/>
      <c r="Q969" s="668"/>
      <c r="R969" s="668"/>
      <c r="T969" s="668"/>
      <c r="U969" s="668"/>
      <c r="AZ969" s="668"/>
      <c r="BA969" s="668"/>
      <c r="BB969" s="668"/>
      <c r="BC969" s="668"/>
      <c r="BD969" s="668"/>
      <c r="BE969" s="668"/>
      <c r="BF969" s="668"/>
      <c r="BG969" s="668"/>
      <c r="BH969" s="668"/>
      <c r="BI969" s="668"/>
      <c r="BJ969" s="668"/>
      <c r="BK969" s="668"/>
      <c r="BL969" s="668"/>
      <c r="BM969" s="668"/>
      <c r="BN969" s="668"/>
      <c r="BO969" s="668"/>
      <c r="BP969" s="668"/>
      <c r="BQ969" s="668"/>
    </row>
    <row r="970" spans="1:69">
      <c r="A970" s="668"/>
      <c r="B970" s="668"/>
      <c r="C970" s="668"/>
      <c r="D970" s="668"/>
      <c r="E970" s="668"/>
      <c r="F970" s="668"/>
      <c r="G970" s="668"/>
      <c r="H970" s="668"/>
      <c r="I970" s="668"/>
      <c r="J970" s="668"/>
      <c r="K970" s="668"/>
      <c r="L970" s="668"/>
      <c r="M970" s="668"/>
      <c r="N970" s="668"/>
      <c r="O970" s="668"/>
      <c r="P970" s="668"/>
      <c r="Q970" s="668"/>
      <c r="R970" s="668"/>
      <c r="S970" s="668"/>
      <c r="T970" s="668"/>
      <c r="U970" s="668"/>
      <c r="AZ970" s="668"/>
      <c r="BA970" s="668"/>
      <c r="BB970" s="668"/>
      <c r="BC970" s="668"/>
      <c r="BD970" s="668"/>
      <c r="BE970" s="668"/>
      <c r="BF970" s="668"/>
      <c r="BG970" s="668"/>
      <c r="BH970" s="668"/>
      <c r="BI970" s="668"/>
      <c r="BJ970" s="668"/>
      <c r="BK970" s="668"/>
      <c r="BL970" s="668"/>
      <c r="BM970" s="668"/>
      <c r="BN970" s="668"/>
      <c r="BO970" s="668"/>
      <c r="BP970" s="668"/>
      <c r="BQ970" s="668"/>
    </row>
    <row r="971" spans="1:69">
      <c r="A971" s="668"/>
      <c r="B971" s="668"/>
      <c r="C971" s="668"/>
      <c r="D971" s="668"/>
      <c r="E971" s="668"/>
      <c r="F971" s="668"/>
      <c r="G971" s="668"/>
      <c r="H971" s="668"/>
      <c r="I971" s="668"/>
      <c r="J971" s="668"/>
      <c r="K971" s="668"/>
      <c r="L971" s="668"/>
      <c r="M971" s="668"/>
      <c r="N971" s="668"/>
      <c r="O971" s="668"/>
      <c r="P971" s="668"/>
      <c r="Q971" s="668"/>
      <c r="R971" s="668"/>
      <c r="T971" s="668"/>
      <c r="U971" s="668"/>
      <c r="AZ971" s="668"/>
      <c r="BA971" s="668"/>
      <c r="BB971" s="668"/>
      <c r="BC971" s="668"/>
      <c r="BD971" s="668"/>
      <c r="BE971" s="668"/>
      <c r="BF971" s="668"/>
      <c r="BG971" s="668"/>
      <c r="BH971" s="668"/>
      <c r="BI971" s="668"/>
      <c r="BJ971" s="668"/>
      <c r="BK971" s="668"/>
      <c r="BL971" s="668"/>
      <c r="BM971" s="668"/>
      <c r="BN971" s="668"/>
      <c r="BO971" s="668"/>
      <c r="BP971" s="668"/>
      <c r="BQ971" s="668"/>
    </row>
    <row r="972" spans="1:69">
      <c r="A972" s="668"/>
      <c r="B972" s="668"/>
      <c r="C972" s="668"/>
      <c r="D972" s="668"/>
      <c r="E972" s="668"/>
      <c r="F972" s="668"/>
      <c r="G972" s="668"/>
      <c r="H972" s="668"/>
      <c r="I972" s="668"/>
      <c r="J972" s="668"/>
      <c r="K972" s="668"/>
      <c r="L972" s="668"/>
      <c r="M972" s="668"/>
      <c r="N972" s="668"/>
      <c r="O972" s="668"/>
      <c r="P972" s="668"/>
      <c r="Q972" s="668"/>
      <c r="R972" s="668"/>
      <c r="T972" s="668"/>
      <c r="U972" s="668"/>
      <c r="AZ972" s="668"/>
      <c r="BA972" s="668"/>
      <c r="BB972" s="668"/>
      <c r="BC972" s="668"/>
      <c r="BD972" s="668"/>
      <c r="BE972" s="668"/>
      <c r="BF972" s="668"/>
      <c r="BG972" s="668"/>
      <c r="BH972" s="668"/>
      <c r="BI972" s="668"/>
      <c r="BJ972" s="668"/>
      <c r="BK972" s="668"/>
      <c r="BL972" s="668"/>
      <c r="BM972" s="668"/>
      <c r="BN972" s="668"/>
      <c r="BO972" s="668"/>
      <c r="BP972" s="668"/>
      <c r="BQ972" s="668"/>
    </row>
    <row r="973" spans="1:69">
      <c r="A973" s="668"/>
      <c r="B973" s="668"/>
      <c r="C973" s="668"/>
      <c r="D973" s="668"/>
      <c r="E973" s="668"/>
      <c r="F973" s="668"/>
      <c r="G973" s="668"/>
      <c r="H973" s="668"/>
      <c r="I973" s="668"/>
      <c r="J973" s="668"/>
      <c r="K973" s="668"/>
      <c r="L973" s="668"/>
      <c r="M973" s="668"/>
      <c r="N973" s="668"/>
      <c r="O973" s="668"/>
      <c r="P973" s="668"/>
      <c r="Q973" s="668"/>
      <c r="R973" s="668"/>
      <c r="T973" s="668"/>
      <c r="U973" s="668"/>
      <c r="AZ973" s="668"/>
      <c r="BA973" s="668"/>
      <c r="BB973" s="668"/>
      <c r="BC973" s="668"/>
      <c r="BD973" s="668"/>
      <c r="BE973" s="668"/>
      <c r="BF973" s="668"/>
      <c r="BG973" s="668"/>
      <c r="BH973" s="668"/>
      <c r="BI973" s="668"/>
      <c r="BJ973" s="668"/>
      <c r="BK973" s="668"/>
      <c r="BL973" s="668"/>
      <c r="BM973" s="668"/>
      <c r="BN973" s="668"/>
      <c r="BO973" s="668"/>
      <c r="BP973" s="668"/>
      <c r="BQ973" s="668"/>
    </row>
    <row r="974" spans="1:69">
      <c r="A974" s="668"/>
      <c r="B974" s="668"/>
      <c r="C974" s="668"/>
      <c r="D974" s="668"/>
      <c r="E974" s="668"/>
      <c r="F974" s="668"/>
      <c r="G974" s="668"/>
      <c r="H974" s="668"/>
      <c r="I974" s="668"/>
      <c r="J974" s="668"/>
      <c r="K974" s="668"/>
      <c r="L974" s="668"/>
      <c r="M974" s="668"/>
      <c r="N974" s="668"/>
      <c r="O974" s="668"/>
      <c r="P974" s="668"/>
      <c r="Q974" s="668"/>
      <c r="R974" s="668"/>
      <c r="S974" s="668"/>
      <c r="T974" s="668"/>
      <c r="U974" s="668"/>
      <c r="AZ974" s="668"/>
      <c r="BA974" s="668"/>
      <c r="BB974" s="668"/>
      <c r="BC974" s="668"/>
      <c r="BD974" s="668"/>
      <c r="BE974" s="668"/>
      <c r="BF974" s="668"/>
      <c r="BG974" s="668"/>
      <c r="BH974" s="668"/>
      <c r="BI974" s="668"/>
      <c r="BJ974" s="668"/>
      <c r="BK974" s="668"/>
      <c r="BL974" s="668"/>
      <c r="BM974" s="668"/>
      <c r="BN974" s="668"/>
      <c r="BO974" s="668"/>
      <c r="BP974" s="668"/>
      <c r="BQ974" s="668"/>
    </row>
    <row r="975" spans="1:69">
      <c r="A975" s="668"/>
      <c r="B975" s="668"/>
      <c r="C975" s="668"/>
      <c r="D975" s="668"/>
      <c r="E975" s="668"/>
      <c r="F975" s="668"/>
      <c r="G975" s="668"/>
      <c r="H975" s="668"/>
      <c r="I975" s="668"/>
      <c r="J975" s="668"/>
      <c r="K975" s="668"/>
      <c r="L975" s="668"/>
      <c r="M975" s="668"/>
      <c r="N975" s="668"/>
      <c r="O975" s="668"/>
      <c r="P975" s="668"/>
      <c r="Q975" s="668"/>
      <c r="R975" s="668"/>
      <c r="T975" s="668"/>
      <c r="U975" s="668"/>
      <c r="AZ975" s="668"/>
      <c r="BA975" s="668"/>
      <c r="BB975" s="668"/>
      <c r="BC975" s="668"/>
      <c r="BD975" s="668"/>
      <c r="BE975" s="668"/>
      <c r="BF975" s="668"/>
      <c r="BG975" s="668"/>
      <c r="BH975" s="668"/>
      <c r="BI975" s="668"/>
      <c r="BJ975" s="668"/>
      <c r="BK975" s="668"/>
      <c r="BL975" s="668"/>
      <c r="BM975" s="668"/>
      <c r="BN975" s="668"/>
      <c r="BO975" s="668"/>
      <c r="BP975" s="668"/>
      <c r="BQ975" s="668"/>
    </row>
    <row r="976" spans="1:69">
      <c r="A976" s="668"/>
      <c r="B976" s="668"/>
      <c r="C976" s="668"/>
      <c r="D976" s="668"/>
      <c r="E976" s="668"/>
      <c r="F976" s="668"/>
      <c r="G976" s="668"/>
      <c r="H976" s="668"/>
      <c r="I976" s="668"/>
      <c r="J976" s="668"/>
      <c r="K976" s="668"/>
      <c r="L976" s="668"/>
      <c r="M976" s="668"/>
      <c r="N976" s="668"/>
      <c r="O976" s="668"/>
      <c r="P976" s="668"/>
      <c r="Q976" s="668"/>
      <c r="R976" s="668"/>
      <c r="T976" s="668"/>
      <c r="U976" s="668"/>
      <c r="AZ976" s="668"/>
      <c r="BA976" s="668"/>
      <c r="BB976" s="668"/>
      <c r="BC976" s="668"/>
      <c r="BD976" s="668"/>
      <c r="BE976" s="668"/>
      <c r="BF976" s="668"/>
      <c r="BG976" s="668"/>
      <c r="BH976" s="668"/>
      <c r="BI976" s="668"/>
      <c r="BJ976" s="668"/>
      <c r="BK976" s="668"/>
      <c r="BL976" s="668"/>
      <c r="BM976" s="668"/>
      <c r="BN976" s="668"/>
      <c r="BO976" s="668"/>
      <c r="BP976" s="668"/>
      <c r="BQ976" s="668"/>
    </row>
    <row r="977" spans="1:69">
      <c r="A977" s="668"/>
      <c r="B977" s="668"/>
      <c r="C977" s="668"/>
      <c r="D977" s="668"/>
      <c r="E977" s="668"/>
      <c r="F977" s="668"/>
      <c r="G977" s="668"/>
      <c r="H977" s="668"/>
      <c r="I977" s="668"/>
      <c r="J977" s="668"/>
      <c r="K977" s="668"/>
      <c r="L977" s="668"/>
      <c r="M977" s="668"/>
      <c r="N977" s="668"/>
      <c r="O977" s="668"/>
      <c r="P977" s="668"/>
      <c r="Q977" s="668"/>
      <c r="R977" s="668"/>
      <c r="S977" s="668"/>
      <c r="T977" s="668"/>
      <c r="U977" s="668"/>
      <c r="AZ977" s="668"/>
      <c r="BA977" s="668"/>
      <c r="BB977" s="668"/>
      <c r="BC977" s="668"/>
      <c r="BD977" s="668"/>
      <c r="BE977" s="668"/>
      <c r="BF977" s="668"/>
      <c r="BG977" s="668"/>
      <c r="BH977" s="668"/>
      <c r="BI977" s="668"/>
      <c r="BJ977" s="668"/>
      <c r="BK977" s="668"/>
      <c r="BL977" s="668"/>
      <c r="BM977" s="668"/>
      <c r="BN977" s="668"/>
      <c r="BO977" s="668"/>
      <c r="BP977" s="668"/>
      <c r="BQ977" s="668"/>
    </row>
    <row r="978" spans="1:69">
      <c r="A978" s="668"/>
      <c r="B978" s="668"/>
      <c r="C978" s="668"/>
      <c r="D978" s="668"/>
      <c r="E978" s="668"/>
      <c r="F978" s="668"/>
      <c r="G978" s="668"/>
      <c r="H978" s="668"/>
      <c r="I978" s="668"/>
      <c r="J978" s="668"/>
      <c r="K978" s="668"/>
      <c r="L978" s="668"/>
      <c r="M978" s="668"/>
      <c r="N978" s="668"/>
      <c r="O978" s="668"/>
      <c r="P978" s="668"/>
      <c r="Q978" s="668"/>
      <c r="R978" s="668"/>
      <c r="T978" s="668"/>
      <c r="U978" s="668"/>
      <c r="AZ978" s="668"/>
      <c r="BA978" s="668"/>
      <c r="BB978" s="668"/>
      <c r="BC978" s="668"/>
      <c r="BD978" s="668"/>
      <c r="BE978" s="668"/>
      <c r="BF978" s="668"/>
      <c r="BG978" s="668"/>
      <c r="BH978" s="668"/>
      <c r="BI978" s="668"/>
      <c r="BJ978" s="668"/>
      <c r="BK978" s="668"/>
      <c r="BL978" s="668"/>
      <c r="BM978" s="668"/>
      <c r="BN978" s="668"/>
      <c r="BO978" s="668"/>
      <c r="BP978" s="668"/>
      <c r="BQ978" s="668"/>
    </row>
    <row r="979" spans="1:69">
      <c r="A979" s="668"/>
      <c r="B979" s="668"/>
      <c r="C979" s="668"/>
      <c r="D979" s="668"/>
      <c r="E979" s="668"/>
      <c r="F979" s="668"/>
      <c r="G979" s="668"/>
      <c r="H979" s="668"/>
      <c r="I979" s="668"/>
      <c r="J979" s="668"/>
      <c r="K979" s="668"/>
      <c r="L979" s="668"/>
      <c r="M979" s="668"/>
      <c r="N979" s="668"/>
      <c r="O979" s="668"/>
      <c r="P979" s="668"/>
      <c r="Q979" s="668"/>
      <c r="R979" s="668"/>
      <c r="T979" s="668"/>
      <c r="U979" s="668"/>
      <c r="AZ979" s="668"/>
      <c r="BA979" s="668"/>
      <c r="BB979" s="668"/>
      <c r="BC979" s="668"/>
      <c r="BD979" s="668"/>
      <c r="BE979" s="668"/>
      <c r="BF979" s="668"/>
      <c r="BG979" s="668"/>
      <c r="BH979" s="668"/>
      <c r="BI979" s="668"/>
      <c r="BJ979" s="668"/>
      <c r="BK979" s="668"/>
      <c r="BL979" s="668"/>
      <c r="BM979" s="668"/>
      <c r="BN979" s="668"/>
      <c r="BO979" s="668"/>
      <c r="BP979" s="668"/>
      <c r="BQ979" s="668"/>
    </row>
    <row r="980" spans="1:69">
      <c r="A980" s="668"/>
      <c r="B980" s="668"/>
      <c r="C980" s="668"/>
      <c r="D980" s="668"/>
      <c r="E980" s="668"/>
      <c r="F980" s="668"/>
      <c r="G980" s="668"/>
      <c r="H980" s="668"/>
      <c r="I980" s="668"/>
      <c r="J980" s="668"/>
      <c r="K980" s="668"/>
      <c r="L980" s="668"/>
      <c r="M980" s="668"/>
      <c r="N980" s="668"/>
      <c r="O980" s="668"/>
      <c r="P980" s="668"/>
      <c r="Q980" s="668"/>
      <c r="R980" s="668"/>
      <c r="S980" s="668"/>
      <c r="T980" s="668"/>
      <c r="U980" s="668"/>
      <c r="W980" s="668"/>
      <c r="X980" s="668"/>
      <c r="Y980" s="668"/>
      <c r="Z980" s="678"/>
      <c r="AA980" s="668"/>
      <c r="AB980" s="668"/>
      <c r="AC980" s="668"/>
      <c r="AD980" s="678"/>
      <c r="AE980" s="668"/>
      <c r="AF980" s="668"/>
      <c r="AG980" s="668"/>
      <c r="AH980" s="678"/>
      <c r="AI980" s="668"/>
      <c r="AJ980" s="668"/>
      <c r="AK980" s="668"/>
      <c r="AL980" s="678"/>
      <c r="AM980" s="668"/>
      <c r="AN980" s="668"/>
      <c r="AO980" s="668"/>
      <c r="AP980" s="678"/>
      <c r="AQ980" s="668"/>
      <c r="AR980" s="668"/>
      <c r="AS980" s="668"/>
      <c r="AT980" s="678"/>
      <c r="AU980" s="668"/>
      <c r="AV980" s="668"/>
      <c r="AW980" s="678"/>
      <c r="AX980" s="668"/>
      <c r="AY980" s="683"/>
      <c r="AZ980" s="668"/>
      <c r="BA980" s="668"/>
      <c r="BB980" s="668"/>
      <c r="BC980" s="668"/>
      <c r="BD980" s="668"/>
      <c r="BE980" s="668"/>
      <c r="BF980" s="668"/>
      <c r="BG980" s="668"/>
      <c r="BH980" s="668"/>
      <c r="BI980" s="668"/>
      <c r="BJ980" s="668"/>
      <c r="BK980" s="668"/>
      <c r="BL980" s="668"/>
      <c r="BM980" s="668"/>
      <c r="BN980" s="668"/>
      <c r="BO980" s="668"/>
      <c r="BP980" s="668"/>
      <c r="BQ980" s="668"/>
    </row>
    <row r="981" spans="1:69">
      <c r="A981" s="668"/>
      <c r="B981" s="668"/>
      <c r="C981" s="668"/>
      <c r="D981" s="668"/>
      <c r="E981" s="668"/>
      <c r="F981" s="668"/>
      <c r="G981" s="668"/>
      <c r="H981" s="668"/>
      <c r="I981" s="668"/>
      <c r="J981" s="668"/>
      <c r="K981" s="668"/>
      <c r="L981" s="668"/>
      <c r="M981" s="668"/>
      <c r="N981" s="668"/>
      <c r="O981" s="668"/>
      <c r="P981" s="668"/>
      <c r="Q981" s="668"/>
      <c r="R981" s="668"/>
      <c r="S981" s="668"/>
      <c r="T981" s="668"/>
      <c r="U981" s="668"/>
      <c r="W981" s="668"/>
      <c r="X981" s="668"/>
      <c r="Y981" s="668"/>
      <c r="Z981" s="678"/>
      <c r="AA981" s="668"/>
      <c r="AB981" s="668"/>
      <c r="AC981" s="668"/>
      <c r="AD981" s="678"/>
      <c r="AE981" s="668"/>
      <c r="AF981" s="668"/>
      <c r="AG981" s="668"/>
      <c r="AH981" s="678"/>
      <c r="AI981" s="668"/>
      <c r="AJ981" s="668"/>
      <c r="AK981" s="668"/>
      <c r="AL981" s="678"/>
      <c r="AM981" s="668"/>
      <c r="AN981" s="668"/>
      <c r="AO981" s="668"/>
      <c r="AP981" s="678"/>
      <c r="AQ981" s="668"/>
      <c r="AR981" s="668"/>
      <c r="AS981" s="668"/>
      <c r="AT981" s="678"/>
      <c r="AU981" s="668"/>
      <c r="AV981" s="668"/>
      <c r="AW981" s="678"/>
      <c r="AX981" s="668"/>
      <c r="AY981" s="683"/>
      <c r="AZ981" s="668"/>
      <c r="BA981" s="668"/>
      <c r="BB981" s="668"/>
      <c r="BC981" s="668"/>
      <c r="BD981" s="668"/>
      <c r="BE981" s="668"/>
      <c r="BF981" s="668"/>
      <c r="BG981" s="668"/>
      <c r="BH981" s="668"/>
      <c r="BI981" s="668"/>
      <c r="BJ981" s="668"/>
      <c r="BK981" s="668"/>
      <c r="BL981" s="668"/>
      <c r="BM981" s="668"/>
      <c r="BN981" s="668"/>
      <c r="BO981" s="668"/>
      <c r="BP981" s="668"/>
      <c r="BQ981" s="668"/>
    </row>
    <row r="982" spans="1:69">
      <c r="A982" s="668"/>
      <c r="B982" s="668"/>
      <c r="C982" s="668"/>
      <c r="D982" s="668"/>
      <c r="E982" s="668"/>
      <c r="F982" s="668"/>
      <c r="G982" s="668"/>
      <c r="H982" s="668"/>
      <c r="I982" s="668"/>
      <c r="J982" s="668"/>
      <c r="K982" s="668"/>
      <c r="L982" s="668"/>
      <c r="M982" s="668"/>
      <c r="N982" s="668"/>
      <c r="O982" s="668"/>
      <c r="P982" s="668"/>
      <c r="Q982" s="668"/>
      <c r="R982" s="668"/>
      <c r="S982" s="668"/>
      <c r="T982" s="668"/>
      <c r="U982" s="668"/>
      <c r="W982" s="668"/>
      <c r="X982" s="668"/>
      <c r="Y982" s="668"/>
      <c r="Z982" s="678"/>
      <c r="AA982" s="668"/>
      <c r="AB982" s="668"/>
      <c r="AC982" s="668"/>
      <c r="AD982" s="678"/>
      <c r="AE982" s="668"/>
      <c r="AF982" s="668"/>
      <c r="AG982" s="668"/>
      <c r="AH982" s="678"/>
      <c r="AI982" s="668"/>
      <c r="AJ982" s="668"/>
      <c r="AK982" s="668"/>
      <c r="AL982" s="678"/>
      <c r="AM982" s="668"/>
      <c r="AN982" s="668"/>
      <c r="AO982" s="668"/>
      <c r="AP982" s="678"/>
      <c r="AQ982" s="668"/>
      <c r="AR982" s="668"/>
      <c r="AS982" s="668"/>
      <c r="AT982" s="678"/>
      <c r="AU982" s="668"/>
      <c r="AV982" s="668"/>
      <c r="AW982" s="678"/>
      <c r="AX982" s="668"/>
      <c r="AY982" s="683"/>
      <c r="AZ982" s="668"/>
      <c r="BA982" s="668"/>
      <c r="BB982" s="668"/>
      <c r="BC982" s="668"/>
      <c r="BD982" s="668"/>
      <c r="BE982" s="668"/>
      <c r="BF982" s="668"/>
      <c r="BG982" s="668"/>
      <c r="BH982" s="668"/>
      <c r="BI982" s="668"/>
      <c r="BJ982" s="668"/>
      <c r="BK982" s="668"/>
      <c r="BL982" s="668"/>
      <c r="BM982" s="668"/>
      <c r="BN982" s="668"/>
      <c r="BO982" s="668"/>
      <c r="BP982" s="668"/>
      <c r="BQ982" s="668"/>
    </row>
    <row r="983" spans="1:69">
      <c r="A983" s="668"/>
      <c r="B983" s="668"/>
      <c r="C983" s="668"/>
      <c r="D983" s="668"/>
      <c r="E983" s="668"/>
      <c r="F983" s="668"/>
      <c r="G983" s="668"/>
      <c r="H983" s="668"/>
      <c r="I983" s="668"/>
      <c r="J983" s="668"/>
      <c r="K983" s="668"/>
      <c r="L983" s="668"/>
      <c r="M983" s="668"/>
      <c r="N983" s="668"/>
      <c r="O983" s="668"/>
      <c r="P983" s="668"/>
      <c r="Q983" s="668"/>
      <c r="R983" s="668"/>
      <c r="T983" s="668"/>
      <c r="U983" s="668"/>
      <c r="AZ983" s="668"/>
      <c r="BA983" s="668"/>
      <c r="BB983" s="668"/>
      <c r="BC983" s="668"/>
      <c r="BD983" s="668"/>
      <c r="BE983" s="668"/>
      <c r="BF983" s="668"/>
      <c r="BG983" s="668"/>
      <c r="BH983" s="668"/>
      <c r="BI983" s="668"/>
      <c r="BJ983" s="668"/>
      <c r="BK983" s="668"/>
      <c r="BL983" s="668"/>
      <c r="BM983" s="668"/>
      <c r="BN983" s="668"/>
      <c r="BO983" s="668"/>
      <c r="BP983" s="668"/>
      <c r="BQ983" s="668"/>
    </row>
    <row r="984" spans="1:69">
      <c r="A984" s="668"/>
      <c r="B984" s="668"/>
      <c r="C984" s="668"/>
      <c r="D984" s="668"/>
      <c r="E984" s="668"/>
      <c r="F984" s="668"/>
      <c r="G984" s="668"/>
      <c r="H984" s="668"/>
      <c r="I984" s="668"/>
      <c r="J984" s="668"/>
      <c r="K984" s="668"/>
      <c r="L984" s="668"/>
      <c r="M984" s="668"/>
      <c r="N984" s="668"/>
      <c r="O984" s="668"/>
      <c r="P984" s="668"/>
      <c r="R984" s="668"/>
      <c r="U984" s="668"/>
      <c r="BK984" s="668"/>
      <c r="BL984" s="668"/>
      <c r="BM984" s="668"/>
      <c r="BN984" s="668"/>
      <c r="BO984" s="668"/>
      <c r="BP984" s="668"/>
      <c r="BQ984" s="668"/>
    </row>
    <row r="985" spans="1:69">
      <c r="A985" s="668"/>
      <c r="B985" s="668"/>
      <c r="C985" s="668"/>
      <c r="D985" s="668"/>
      <c r="E985" s="668"/>
      <c r="F985" s="668"/>
      <c r="G985" s="668"/>
      <c r="H985" s="668"/>
      <c r="I985" s="668"/>
      <c r="J985" s="668"/>
      <c r="K985" s="668"/>
      <c r="L985" s="668"/>
      <c r="M985" s="668"/>
      <c r="N985" s="668"/>
      <c r="O985" s="668"/>
      <c r="P985" s="668"/>
      <c r="R985" s="668"/>
      <c r="U985" s="668"/>
      <c r="BK985" s="668"/>
      <c r="BL985" s="668"/>
      <c r="BM985" s="668"/>
      <c r="BN985" s="668"/>
      <c r="BO985" s="668"/>
      <c r="BP985" s="668"/>
      <c r="BQ985" s="668"/>
    </row>
    <row r="986" spans="1:69">
      <c r="A986" s="668"/>
      <c r="B986" s="668"/>
      <c r="C986" s="668"/>
      <c r="D986" s="668"/>
      <c r="E986" s="668"/>
      <c r="F986" s="668"/>
      <c r="G986" s="668"/>
      <c r="H986" s="668"/>
      <c r="I986" s="668"/>
      <c r="J986" s="668"/>
      <c r="K986" s="668"/>
      <c r="L986" s="668"/>
      <c r="M986" s="668"/>
      <c r="N986" s="668"/>
      <c r="O986" s="668"/>
      <c r="P986" s="668"/>
      <c r="Q986" s="668"/>
      <c r="R986" s="668"/>
      <c r="T986" s="668"/>
      <c r="U986" s="668"/>
      <c r="AZ986" s="668"/>
      <c r="BA986" s="668"/>
      <c r="BB986" s="668"/>
      <c r="BC986" s="668"/>
      <c r="BD986" s="668"/>
      <c r="BE986" s="668"/>
      <c r="BF986" s="668"/>
      <c r="BG986" s="668"/>
      <c r="BH986" s="668"/>
      <c r="BI986" s="668"/>
      <c r="BJ986" s="668"/>
      <c r="BK986" s="668"/>
      <c r="BL986" s="668"/>
      <c r="BM986" s="668"/>
      <c r="BN986" s="668"/>
      <c r="BO986" s="668"/>
      <c r="BP986" s="668"/>
      <c r="BQ986" s="668"/>
    </row>
    <row r="987" spans="1:69">
      <c r="A987" s="668"/>
      <c r="B987" s="668"/>
      <c r="C987" s="668"/>
      <c r="D987" s="668"/>
      <c r="E987" s="668"/>
      <c r="F987" s="668"/>
      <c r="G987" s="668"/>
      <c r="H987" s="668"/>
      <c r="I987" s="668"/>
      <c r="J987" s="668"/>
      <c r="K987" s="668"/>
      <c r="L987" s="668"/>
      <c r="M987" s="668"/>
      <c r="N987" s="668"/>
      <c r="O987" s="668"/>
      <c r="P987" s="668"/>
      <c r="Q987" s="668"/>
      <c r="R987" s="668"/>
      <c r="T987" s="668"/>
      <c r="U987" s="668"/>
      <c r="AZ987" s="668"/>
      <c r="BA987" s="668"/>
      <c r="BB987" s="668"/>
      <c r="BC987" s="668"/>
      <c r="BD987" s="668"/>
      <c r="BE987" s="668"/>
      <c r="BF987" s="668"/>
      <c r="BG987" s="668"/>
      <c r="BH987" s="668"/>
      <c r="BI987" s="668"/>
      <c r="BJ987" s="668"/>
      <c r="BK987" s="668"/>
      <c r="BL987" s="668"/>
      <c r="BM987" s="668"/>
      <c r="BN987" s="668"/>
      <c r="BO987" s="668"/>
      <c r="BP987" s="668"/>
      <c r="BQ987" s="668"/>
    </row>
    <row r="988" spans="1:69">
      <c r="A988" s="668"/>
      <c r="B988" s="668"/>
      <c r="C988" s="668"/>
      <c r="D988" s="668"/>
      <c r="E988" s="668"/>
      <c r="F988" s="668"/>
      <c r="G988" s="668"/>
      <c r="H988" s="668"/>
      <c r="I988" s="668"/>
      <c r="J988" s="668"/>
      <c r="K988" s="668"/>
      <c r="L988" s="668"/>
      <c r="M988" s="668"/>
      <c r="N988" s="668"/>
      <c r="O988" s="668"/>
      <c r="P988" s="668"/>
      <c r="Q988" s="668"/>
      <c r="R988" s="668"/>
      <c r="S988" s="668"/>
      <c r="T988" s="668"/>
      <c r="U988" s="668"/>
      <c r="W988" s="668"/>
      <c r="X988" s="668"/>
      <c r="Y988" s="668"/>
      <c r="Z988" s="678"/>
      <c r="AA988" s="668"/>
      <c r="AB988" s="668"/>
      <c r="AC988" s="668"/>
      <c r="AD988" s="678"/>
      <c r="AE988" s="668"/>
      <c r="AF988" s="668"/>
      <c r="AG988" s="668"/>
      <c r="AH988" s="678"/>
      <c r="AI988" s="668"/>
      <c r="AJ988" s="668"/>
      <c r="AK988" s="668"/>
      <c r="AL988" s="678"/>
      <c r="AM988" s="668"/>
      <c r="AN988" s="668"/>
      <c r="AO988" s="668"/>
      <c r="AP988" s="678"/>
      <c r="AQ988" s="668"/>
      <c r="AR988" s="668"/>
      <c r="AS988" s="668"/>
      <c r="AT988" s="678"/>
      <c r="AU988" s="668"/>
      <c r="AV988" s="668"/>
      <c r="AW988" s="678"/>
      <c r="AX988" s="668"/>
      <c r="AY988" s="683"/>
      <c r="AZ988" s="668"/>
      <c r="BA988" s="668"/>
      <c r="BB988" s="668"/>
      <c r="BC988" s="668"/>
      <c r="BK988" s="668"/>
      <c r="BL988" s="668"/>
      <c r="BM988" s="668"/>
      <c r="BN988" s="668"/>
      <c r="BO988" s="668"/>
      <c r="BP988" s="668"/>
      <c r="BQ988" s="668"/>
    </row>
    <row r="989" spans="1:69">
      <c r="A989" s="668"/>
      <c r="B989" s="668"/>
      <c r="C989" s="668"/>
      <c r="D989" s="668"/>
      <c r="E989" s="668"/>
      <c r="F989" s="668"/>
      <c r="G989" s="668"/>
      <c r="H989" s="668"/>
      <c r="I989" s="668"/>
      <c r="J989" s="668"/>
      <c r="K989" s="668"/>
      <c r="L989" s="668"/>
      <c r="M989" s="668"/>
      <c r="N989" s="668"/>
      <c r="O989" s="668"/>
      <c r="P989" s="668"/>
      <c r="Q989" s="668"/>
      <c r="R989" s="668"/>
      <c r="T989" s="668"/>
      <c r="U989" s="668"/>
      <c r="AZ989" s="668"/>
      <c r="BA989" s="668"/>
      <c r="BB989" s="668"/>
      <c r="BC989" s="668"/>
      <c r="BD989" s="668"/>
      <c r="BE989" s="668"/>
      <c r="BK989" s="668"/>
      <c r="BL989" s="668"/>
      <c r="BM989" s="668"/>
      <c r="BN989" s="668"/>
      <c r="BO989" s="668"/>
      <c r="BP989" s="668"/>
      <c r="BQ989" s="668"/>
    </row>
    <row r="990" spans="1:69">
      <c r="A990" s="668"/>
      <c r="B990" s="668"/>
      <c r="C990" s="668"/>
      <c r="D990" s="668"/>
      <c r="E990" s="668"/>
      <c r="F990" s="668"/>
      <c r="G990" s="668"/>
      <c r="H990" s="668"/>
      <c r="I990" s="668"/>
      <c r="J990" s="668"/>
      <c r="K990" s="668"/>
      <c r="L990" s="668"/>
      <c r="M990" s="668"/>
      <c r="N990" s="668"/>
      <c r="O990" s="668"/>
      <c r="P990" s="668"/>
      <c r="Q990" s="668"/>
      <c r="R990" s="668"/>
      <c r="T990" s="668"/>
      <c r="U990" s="668"/>
      <c r="AZ990" s="668"/>
      <c r="BA990" s="668"/>
      <c r="BB990" s="668"/>
      <c r="BC990" s="668"/>
      <c r="BD990" s="668"/>
      <c r="BK990" s="668"/>
      <c r="BL990" s="668"/>
      <c r="BM990" s="668"/>
      <c r="BN990" s="668"/>
      <c r="BO990" s="668"/>
      <c r="BP990" s="668"/>
      <c r="BQ990" s="668"/>
    </row>
    <row r="991" spans="1:69">
      <c r="A991" s="668"/>
      <c r="B991" s="668"/>
      <c r="C991" s="668"/>
      <c r="D991" s="668"/>
      <c r="E991" s="668"/>
      <c r="F991" s="668"/>
      <c r="G991" s="668"/>
      <c r="H991" s="668"/>
      <c r="I991" s="668"/>
      <c r="J991" s="668"/>
      <c r="K991" s="668"/>
      <c r="L991" s="668"/>
      <c r="M991" s="668"/>
      <c r="N991" s="668"/>
      <c r="O991" s="668"/>
      <c r="P991" s="668"/>
      <c r="Q991" s="668"/>
      <c r="R991" s="668"/>
      <c r="T991" s="668"/>
      <c r="U991" s="668"/>
      <c r="AZ991" s="668"/>
      <c r="BA991" s="668"/>
      <c r="BB991" s="668"/>
      <c r="BC991" s="668"/>
      <c r="BD991" s="668"/>
      <c r="BE991" s="668"/>
      <c r="BK991" s="668"/>
      <c r="BL991" s="668"/>
      <c r="BM991" s="668"/>
      <c r="BN991" s="668"/>
      <c r="BO991" s="668"/>
      <c r="BP991" s="668"/>
      <c r="BQ991" s="668"/>
    </row>
    <row r="992" spans="1:69">
      <c r="A992" s="668"/>
      <c r="B992" s="668"/>
      <c r="C992" s="668"/>
      <c r="D992" s="668"/>
      <c r="E992" s="668"/>
      <c r="F992" s="668"/>
      <c r="G992" s="668"/>
      <c r="H992" s="668"/>
      <c r="I992" s="668"/>
      <c r="J992" s="668"/>
      <c r="K992" s="668"/>
      <c r="L992" s="668"/>
      <c r="M992" s="668"/>
      <c r="N992" s="668"/>
      <c r="O992" s="668"/>
      <c r="P992" s="668"/>
      <c r="Q992" s="668"/>
      <c r="R992" s="668"/>
      <c r="T992" s="668"/>
      <c r="U992" s="668"/>
      <c r="AZ992" s="668"/>
      <c r="BA992" s="668"/>
      <c r="BB992" s="668"/>
      <c r="BC992" s="668"/>
      <c r="BD992" s="668"/>
      <c r="BE992" s="668"/>
      <c r="BK992" s="668"/>
      <c r="BL992" s="668"/>
      <c r="BM992" s="668"/>
      <c r="BN992" s="668"/>
      <c r="BO992" s="668"/>
      <c r="BP992" s="668"/>
      <c r="BQ992" s="668"/>
    </row>
    <row r="993" spans="1:69">
      <c r="A993" s="668"/>
      <c r="B993" s="668"/>
      <c r="C993" s="668"/>
      <c r="D993" s="668"/>
      <c r="E993" s="668"/>
      <c r="F993" s="668"/>
      <c r="G993" s="668"/>
      <c r="H993" s="668"/>
      <c r="I993" s="668"/>
      <c r="J993" s="668"/>
      <c r="K993" s="668"/>
      <c r="L993" s="668"/>
      <c r="M993" s="668"/>
      <c r="N993" s="668"/>
      <c r="O993" s="668"/>
      <c r="P993" s="668"/>
      <c r="Q993" s="668"/>
      <c r="R993" s="668"/>
      <c r="T993" s="668"/>
      <c r="U993" s="668"/>
      <c r="AZ993" s="668"/>
      <c r="BA993" s="668"/>
      <c r="BB993" s="668"/>
      <c r="BC993" s="668"/>
      <c r="BD993" s="668"/>
      <c r="BE993" s="668"/>
      <c r="BK993" s="668"/>
      <c r="BL993" s="668"/>
      <c r="BM993" s="668"/>
      <c r="BN993" s="668"/>
      <c r="BO993" s="668"/>
      <c r="BP993" s="668"/>
      <c r="BQ993" s="668"/>
    </row>
    <row r="994" spans="1:69">
      <c r="A994" s="668"/>
      <c r="B994" s="668"/>
      <c r="C994" s="668"/>
      <c r="D994" s="668"/>
      <c r="E994" s="668"/>
      <c r="F994" s="668"/>
      <c r="G994" s="668"/>
      <c r="H994" s="668"/>
      <c r="I994" s="668"/>
      <c r="J994" s="668"/>
      <c r="K994" s="668"/>
      <c r="L994" s="668"/>
      <c r="M994" s="668"/>
      <c r="N994" s="668"/>
      <c r="O994" s="668"/>
      <c r="P994" s="668"/>
      <c r="Q994" s="668"/>
      <c r="R994" s="668"/>
      <c r="T994" s="668"/>
      <c r="U994" s="668"/>
      <c r="AZ994" s="668"/>
      <c r="BA994" s="668"/>
      <c r="BB994" s="668"/>
      <c r="BC994" s="668"/>
      <c r="BD994" s="668"/>
      <c r="BE994" s="668"/>
      <c r="BK994" s="668"/>
      <c r="BL994" s="668"/>
      <c r="BM994" s="668"/>
      <c r="BN994" s="668"/>
      <c r="BO994" s="668"/>
      <c r="BP994" s="668"/>
      <c r="BQ994" s="668"/>
    </row>
    <row r="995" spans="1:69">
      <c r="A995" s="668"/>
      <c r="B995" s="668"/>
      <c r="C995" s="668"/>
      <c r="D995" s="668"/>
      <c r="E995" s="668"/>
      <c r="F995" s="668"/>
      <c r="G995" s="668"/>
      <c r="H995" s="668"/>
      <c r="I995" s="668"/>
      <c r="J995" s="668"/>
      <c r="K995" s="668"/>
      <c r="L995" s="668"/>
      <c r="M995" s="668"/>
      <c r="N995" s="668"/>
      <c r="O995" s="668"/>
      <c r="P995" s="668"/>
      <c r="Q995" s="668"/>
      <c r="R995" s="668"/>
      <c r="T995" s="668"/>
      <c r="U995" s="668"/>
      <c r="AZ995" s="668"/>
      <c r="BA995" s="668"/>
      <c r="BB995" s="668"/>
      <c r="BC995" s="668"/>
      <c r="BD995" s="668"/>
      <c r="BE995" s="668"/>
      <c r="BK995" s="668"/>
      <c r="BL995" s="668"/>
      <c r="BM995" s="668"/>
      <c r="BN995" s="668"/>
      <c r="BO995" s="668"/>
      <c r="BP995" s="668"/>
      <c r="BQ995" s="668"/>
    </row>
    <row r="996" spans="1:69">
      <c r="A996" s="668"/>
      <c r="B996" s="668"/>
      <c r="C996" s="668"/>
      <c r="D996" s="668"/>
      <c r="E996" s="668"/>
      <c r="F996" s="668"/>
      <c r="G996" s="668"/>
      <c r="H996" s="668"/>
      <c r="I996" s="668"/>
      <c r="J996" s="668"/>
      <c r="K996" s="668"/>
      <c r="L996" s="668"/>
      <c r="M996" s="668"/>
      <c r="N996" s="668"/>
      <c r="O996" s="668"/>
      <c r="P996" s="668"/>
      <c r="R996" s="668"/>
      <c r="U996" s="668"/>
      <c r="BK996" s="668"/>
      <c r="BL996" s="668"/>
      <c r="BM996" s="668"/>
      <c r="BN996" s="668"/>
      <c r="BO996" s="668"/>
      <c r="BP996" s="668"/>
      <c r="BQ996" s="668"/>
    </row>
    <row r="997" spans="1:69">
      <c r="A997" s="668"/>
      <c r="B997" s="668"/>
      <c r="C997" s="668"/>
      <c r="D997" s="668"/>
      <c r="E997" s="668"/>
      <c r="F997" s="668"/>
      <c r="G997" s="668"/>
      <c r="H997" s="668"/>
      <c r="I997" s="668"/>
      <c r="J997" s="668"/>
      <c r="K997" s="668"/>
      <c r="L997" s="668"/>
      <c r="M997" s="668"/>
      <c r="N997" s="668"/>
      <c r="O997" s="668"/>
      <c r="P997" s="668"/>
      <c r="Q997" s="668"/>
      <c r="R997" s="668"/>
      <c r="T997" s="668"/>
      <c r="U997" s="668"/>
      <c r="AZ997" s="668"/>
      <c r="BA997" s="668"/>
      <c r="BB997" s="668"/>
      <c r="BC997" s="668"/>
      <c r="BD997" s="668"/>
      <c r="BK997" s="668"/>
      <c r="BL997" s="668"/>
      <c r="BM997" s="668"/>
      <c r="BN997" s="668"/>
      <c r="BO997" s="668"/>
      <c r="BP997" s="668"/>
      <c r="BQ997" s="668"/>
    </row>
    <row r="998" spans="1:69">
      <c r="A998" s="668"/>
      <c r="B998" s="668"/>
      <c r="C998" s="668"/>
      <c r="D998" s="668"/>
      <c r="E998" s="668"/>
      <c r="F998" s="668"/>
      <c r="G998" s="668"/>
      <c r="H998" s="668"/>
      <c r="I998" s="668"/>
      <c r="J998" s="668"/>
      <c r="K998" s="668"/>
      <c r="L998" s="668"/>
      <c r="M998" s="668"/>
      <c r="N998" s="668"/>
      <c r="O998" s="668"/>
      <c r="P998" s="668"/>
      <c r="Q998" s="668"/>
      <c r="R998" s="668"/>
      <c r="T998" s="668"/>
      <c r="U998" s="668"/>
      <c r="AZ998" s="668"/>
      <c r="BA998" s="668"/>
      <c r="BB998" s="668"/>
      <c r="BC998" s="668"/>
      <c r="BD998" s="668"/>
      <c r="BK998" s="668"/>
      <c r="BL998" s="668"/>
      <c r="BM998" s="668"/>
      <c r="BN998" s="668"/>
      <c r="BO998" s="668"/>
      <c r="BP998" s="668"/>
      <c r="BQ998" s="668"/>
    </row>
    <row r="999" spans="1:69">
      <c r="A999" s="668"/>
      <c r="B999" s="668"/>
      <c r="C999" s="668"/>
      <c r="D999" s="668"/>
      <c r="E999" s="668"/>
      <c r="F999" s="668"/>
      <c r="G999" s="668"/>
      <c r="H999" s="668"/>
      <c r="I999" s="668"/>
      <c r="J999" s="668"/>
      <c r="K999" s="668"/>
      <c r="L999" s="668"/>
      <c r="M999" s="668"/>
      <c r="N999" s="668"/>
      <c r="O999" s="668"/>
      <c r="P999" s="668"/>
      <c r="Q999" s="668"/>
      <c r="R999" s="668"/>
      <c r="T999" s="668"/>
      <c r="U999" s="668"/>
      <c r="AZ999" s="668"/>
      <c r="BA999" s="668"/>
      <c r="BB999" s="668"/>
      <c r="BC999" s="668"/>
      <c r="BD999" s="668"/>
      <c r="BK999" s="668"/>
      <c r="BL999" s="668"/>
      <c r="BM999" s="668"/>
      <c r="BN999" s="668"/>
      <c r="BO999" s="668"/>
      <c r="BP999" s="668"/>
      <c r="BQ999" s="668"/>
    </row>
    <row r="1000" spans="1:69">
      <c r="A1000" s="668"/>
      <c r="B1000" s="668"/>
      <c r="C1000" s="668"/>
      <c r="D1000" s="668"/>
      <c r="E1000" s="668"/>
      <c r="F1000" s="668"/>
      <c r="G1000" s="668"/>
      <c r="H1000" s="668"/>
      <c r="I1000" s="668"/>
      <c r="J1000" s="668"/>
      <c r="K1000" s="668"/>
      <c r="L1000" s="668"/>
      <c r="M1000" s="668"/>
      <c r="N1000" s="668"/>
      <c r="O1000" s="668"/>
      <c r="P1000" s="668"/>
      <c r="Q1000" s="668"/>
      <c r="R1000" s="668"/>
      <c r="S1000" s="668"/>
      <c r="T1000" s="668"/>
      <c r="U1000" s="668"/>
      <c r="AZ1000" s="668"/>
      <c r="BA1000" s="668"/>
      <c r="BB1000" s="668"/>
      <c r="BC1000" s="668"/>
      <c r="BK1000" s="668"/>
      <c r="BL1000" s="668"/>
      <c r="BM1000" s="668"/>
      <c r="BN1000" s="668"/>
      <c r="BO1000" s="668"/>
      <c r="BP1000" s="668"/>
      <c r="BQ1000" s="668"/>
    </row>
    <row r="1001" spans="1:69">
      <c r="A1001" s="668"/>
      <c r="B1001" s="668"/>
      <c r="C1001" s="668"/>
      <c r="D1001" s="668"/>
      <c r="E1001" s="668"/>
      <c r="F1001" s="668"/>
      <c r="G1001" s="668"/>
      <c r="H1001" s="668"/>
      <c r="I1001" s="668"/>
      <c r="J1001" s="668"/>
      <c r="K1001" s="668"/>
      <c r="L1001" s="668"/>
      <c r="M1001" s="668"/>
      <c r="N1001" s="668"/>
      <c r="O1001" s="668"/>
      <c r="P1001" s="668"/>
      <c r="Q1001" s="668"/>
      <c r="R1001" s="668"/>
      <c r="S1001" s="668"/>
      <c r="T1001" s="668"/>
      <c r="U1001" s="668"/>
      <c r="W1001" s="668"/>
      <c r="X1001" s="668"/>
      <c r="Y1001" s="668"/>
      <c r="Z1001" s="678"/>
      <c r="AA1001" s="668"/>
      <c r="AB1001" s="668"/>
      <c r="AC1001" s="668"/>
      <c r="AD1001" s="678"/>
      <c r="AE1001" s="668"/>
      <c r="AF1001" s="668"/>
      <c r="AG1001" s="668"/>
      <c r="AH1001" s="678"/>
      <c r="AI1001" s="668"/>
      <c r="AJ1001" s="668"/>
      <c r="AK1001" s="668"/>
      <c r="AL1001" s="678"/>
      <c r="AM1001" s="668"/>
      <c r="AN1001" s="668"/>
      <c r="AO1001" s="668"/>
      <c r="AP1001" s="678"/>
      <c r="AQ1001" s="668"/>
      <c r="AR1001" s="668"/>
      <c r="AS1001" s="668"/>
      <c r="AT1001" s="678"/>
      <c r="AU1001" s="668"/>
      <c r="AV1001" s="668"/>
      <c r="AW1001" s="678"/>
      <c r="AX1001" s="668"/>
      <c r="AY1001" s="683"/>
      <c r="AZ1001" s="668"/>
      <c r="BA1001" s="668"/>
      <c r="BB1001" s="668"/>
      <c r="BC1001" s="668"/>
      <c r="BK1001" s="668"/>
      <c r="BL1001" s="668"/>
      <c r="BM1001" s="668"/>
      <c r="BN1001" s="668"/>
      <c r="BO1001" s="668"/>
      <c r="BP1001" s="668"/>
      <c r="BQ1001" s="668"/>
    </row>
    <row r="1002" spans="1:69">
      <c r="A1002" s="668"/>
      <c r="B1002" s="668"/>
      <c r="C1002" s="668"/>
      <c r="D1002" s="668"/>
      <c r="E1002" s="668"/>
      <c r="F1002" s="668"/>
      <c r="G1002" s="668"/>
      <c r="H1002" s="668"/>
      <c r="I1002" s="668"/>
      <c r="J1002" s="668"/>
      <c r="K1002" s="668"/>
      <c r="L1002" s="668"/>
      <c r="M1002" s="668"/>
      <c r="N1002" s="668"/>
      <c r="O1002" s="668"/>
      <c r="P1002" s="668"/>
      <c r="Q1002" s="668"/>
      <c r="R1002" s="668"/>
      <c r="T1002" s="668"/>
      <c r="U1002" s="668"/>
      <c r="AZ1002" s="668"/>
      <c r="BA1002" s="668"/>
      <c r="BK1002" s="668"/>
      <c r="BL1002" s="668"/>
      <c r="BM1002" s="668"/>
      <c r="BN1002" s="668"/>
      <c r="BO1002" s="668"/>
      <c r="BP1002" s="668"/>
      <c r="BQ1002" s="668"/>
    </row>
    <row r="1003" spans="1:69">
      <c r="A1003" s="668"/>
      <c r="B1003" s="668"/>
      <c r="C1003" s="668"/>
      <c r="D1003" s="668"/>
      <c r="E1003" s="668"/>
      <c r="F1003" s="668"/>
      <c r="G1003" s="668"/>
      <c r="H1003" s="668"/>
      <c r="I1003" s="668"/>
      <c r="J1003" s="668"/>
      <c r="K1003" s="668"/>
      <c r="L1003" s="668"/>
      <c r="M1003" s="668"/>
      <c r="N1003" s="668"/>
      <c r="O1003" s="668"/>
      <c r="P1003" s="668"/>
      <c r="Q1003" s="668"/>
      <c r="R1003" s="668"/>
      <c r="T1003" s="668"/>
      <c r="U1003" s="668"/>
      <c r="AZ1003" s="668"/>
      <c r="BA1003" s="668"/>
      <c r="BB1003" s="668"/>
      <c r="BC1003" s="668"/>
      <c r="BD1003" s="668"/>
      <c r="BE1003" s="668"/>
      <c r="BF1003" s="668"/>
      <c r="BG1003" s="668"/>
      <c r="BH1003" s="668"/>
      <c r="BI1003" s="668"/>
      <c r="BJ1003" s="668"/>
      <c r="BK1003" s="668"/>
      <c r="BL1003" s="668"/>
      <c r="BM1003" s="668"/>
      <c r="BN1003" s="668"/>
      <c r="BO1003" s="668"/>
      <c r="BP1003" s="668"/>
      <c r="BQ1003" s="668"/>
    </row>
    <row r="1004" spans="1:69">
      <c r="A1004" s="668"/>
      <c r="B1004" s="668"/>
      <c r="C1004" s="668"/>
      <c r="D1004" s="668"/>
      <c r="E1004" s="668"/>
      <c r="F1004" s="668"/>
      <c r="G1004" s="668"/>
      <c r="H1004" s="668"/>
      <c r="I1004" s="668"/>
      <c r="J1004" s="668"/>
      <c r="K1004" s="668"/>
      <c r="L1004" s="668"/>
      <c r="M1004" s="668"/>
      <c r="N1004" s="668"/>
      <c r="O1004" s="668"/>
      <c r="P1004" s="668"/>
      <c r="Q1004" s="668"/>
      <c r="R1004" s="668"/>
      <c r="T1004" s="668"/>
      <c r="U1004" s="668"/>
      <c r="AZ1004" s="668"/>
      <c r="BA1004" s="668"/>
      <c r="BB1004" s="668"/>
      <c r="BC1004" s="668"/>
      <c r="BD1004" s="668"/>
      <c r="BE1004" s="668"/>
      <c r="BF1004" s="668"/>
      <c r="BG1004" s="668"/>
      <c r="BH1004" s="668"/>
      <c r="BI1004" s="668"/>
      <c r="BJ1004" s="668"/>
      <c r="BK1004" s="668"/>
      <c r="BL1004" s="668"/>
      <c r="BM1004" s="668"/>
      <c r="BN1004" s="668"/>
      <c r="BO1004" s="668"/>
      <c r="BP1004" s="668"/>
      <c r="BQ1004" s="668"/>
    </row>
    <row r="1005" spans="1:69">
      <c r="A1005" s="668"/>
      <c r="B1005" s="668"/>
      <c r="C1005" s="668"/>
      <c r="D1005" s="668"/>
      <c r="E1005" s="668"/>
      <c r="F1005" s="668"/>
      <c r="G1005" s="668"/>
      <c r="H1005" s="668"/>
      <c r="I1005" s="668"/>
      <c r="J1005" s="668"/>
      <c r="K1005" s="668"/>
      <c r="L1005" s="668"/>
      <c r="M1005" s="668"/>
      <c r="N1005" s="668"/>
      <c r="O1005" s="668"/>
      <c r="P1005" s="668"/>
      <c r="Q1005" s="668"/>
      <c r="R1005" s="668"/>
      <c r="T1005" s="668"/>
      <c r="U1005" s="668"/>
      <c r="AZ1005" s="668"/>
      <c r="BA1005" s="668"/>
      <c r="BB1005" s="668"/>
      <c r="BK1005" s="668"/>
      <c r="BL1005" s="668"/>
      <c r="BM1005" s="668"/>
      <c r="BN1005" s="668"/>
      <c r="BO1005" s="668"/>
      <c r="BP1005" s="668"/>
      <c r="BQ1005" s="668"/>
    </row>
    <row r="1006" spans="1:69">
      <c r="A1006" s="668"/>
      <c r="B1006" s="668"/>
      <c r="C1006" s="668"/>
      <c r="D1006" s="668"/>
      <c r="E1006" s="668"/>
      <c r="F1006" s="668"/>
      <c r="G1006" s="668"/>
      <c r="H1006" s="668"/>
      <c r="I1006" s="668"/>
      <c r="J1006" s="668"/>
      <c r="K1006" s="668"/>
      <c r="L1006" s="668"/>
      <c r="M1006" s="668"/>
      <c r="N1006" s="668"/>
      <c r="O1006" s="668"/>
      <c r="P1006" s="668"/>
      <c r="Q1006" s="668"/>
      <c r="R1006" s="668"/>
      <c r="T1006" s="668"/>
      <c r="U1006" s="668"/>
      <c r="AZ1006" s="668"/>
      <c r="BK1006" s="668"/>
      <c r="BL1006" s="668"/>
      <c r="BM1006" s="668"/>
      <c r="BN1006" s="668"/>
      <c r="BO1006" s="668"/>
      <c r="BP1006" s="668"/>
      <c r="BQ1006" s="668"/>
    </row>
    <row r="1007" spans="1:69">
      <c r="A1007" s="668"/>
      <c r="B1007" s="668"/>
      <c r="C1007" s="668"/>
      <c r="D1007" s="668"/>
      <c r="E1007" s="668"/>
      <c r="F1007" s="668"/>
      <c r="G1007" s="668"/>
      <c r="H1007" s="668"/>
      <c r="I1007" s="668"/>
      <c r="J1007" s="668"/>
      <c r="K1007" s="668"/>
      <c r="L1007" s="668"/>
      <c r="M1007" s="668"/>
      <c r="N1007" s="668"/>
      <c r="O1007" s="668"/>
      <c r="P1007" s="668"/>
      <c r="Q1007" s="668"/>
      <c r="R1007" s="668"/>
      <c r="T1007" s="668"/>
      <c r="U1007" s="668"/>
      <c r="AZ1007" s="668"/>
      <c r="BK1007" s="668"/>
      <c r="BL1007" s="668"/>
      <c r="BM1007" s="668"/>
      <c r="BN1007" s="668"/>
      <c r="BO1007" s="668"/>
      <c r="BP1007" s="668"/>
      <c r="BQ1007" s="668"/>
    </row>
    <row r="1008" spans="1:69">
      <c r="A1008" s="668"/>
      <c r="B1008" s="668"/>
      <c r="C1008" s="668"/>
      <c r="D1008" s="668"/>
      <c r="E1008" s="668"/>
      <c r="F1008" s="668"/>
      <c r="G1008" s="668"/>
      <c r="H1008" s="668"/>
      <c r="I1008" s="668"/>
      <c r="J1008" s="668"/>
      <c r="K1008" s="668"/>
      <c r="L1008" s="668"/>
      <c r="M1008" s="668"/>
      <c r="N1008" s="668"/>
      <c r="O1008" s="668"/>
      <c r="P1008" s="668"/>
      <c r="Q1008" s="668"/>
      <c r="R1008" s="668"/>
      <c r="T1008" s="668"/>
      <c r="U1008" s="668"/>
      <c r="X1008" s="668"/>
      <c r="Y1008" s="668"/>
      <c r="Z1008" s="678"/>
      <c r="AB1008" s="668"/>
      <c r="AC1008" s="668"/>
      <c r="AD1008" s="678"/>
      <c r="AF1008" s="668"/>
      <c r="AG1008" s="668"/>
      <c r="AH1008" s="678"/>
      <c r="AJ1008" s="668"/>
      <c r="AK1008" s="668"/>
      <c r="AL1008" s="678"/>
      <c r="AN1008" s="668"/>
      <c r="AO1008" s="668"/>
      <c r="AP1008" s="678"/>
      <c r="AR1008" s="668"/>
      <c r="AS1008" s="668"/>
      <c r="AT1008" s="678"/>
      <c r="AU1008" s="668"/>
      <c r="AV1008" s="668"/>
      <c r="AW1008" s="678"/>
      <c r="AX1008" s="668"/>
      <c r="AY1008" s="683"/>
      <c r="AZ1008" s="668"/>
      <c r="BK1008" s="668"/>
      <c r="BL1008" s="668"/>
      <c r="BM1008" s="668"/>
      <c r="BN1008" s="668"/>
      <c r="BO1008" s="668"/>
      <c r="BP1008" s="668"/>
      <c r="BQ1008" s="668"/>
    </row>
    <row r="1009" spans="1:69">
      <c r="A1009" s="668"/>
      <c r="B1009" s="668"/>
      <c r="C1009" s="668"/>
      <c r="D1009" s="668"/>
      <c r="E1009" s="668"/>
      <c r="F1009" s="668"/>
      <c r="G1009" s="668"/>
      <c r="H1009" s="668"/>
      <c r="I1009" s="668"/>
      <c r="J1009" s="668"/>
      <c r="K1009" s="668"/>
      <c r="L1009" s="668"/>
      <c r="M1009" s="668"/>
      <c r="N1009" s="668"/>
      <c r="O1009" s="668"/>
      <c r="P1009" s="668"/>
      <c r="Q1009" s="668"/>
      <c r="R1009" s="668"/>
      <c r="T1009" s="668"/>
      <c r="U1009" s="668"/>
      <c r="AZ1009" s="668"/>
      <c r="BK1009" s="668"/>
      <c r="BL1009" s="668"/>
      <c r="BM1009" s="668"/>
      <c r="BN1009" s="668"/>
      <c r="BO1009" s="668"/>
      <c r="BP1009" s="668"/>
      <c r="BQ1009" s="668"/>
    </row>
    <row r="1010" spans="1:69">
      <c r="A1010" s="668"/>
      <c r="B1010" s="668"/>
      <c r="C1010" s="668"/>
      <c r="D1010" s="668"/>
      <c r="E1010" s="668"/>
      <c r="F1010" s="668"/>
      <c r="G1010" s="668"/>
      <c r="H1010" s="668"/>
      <c r="I1010" s="668"/>
      <c r="J1010" s="668"/>
      <c r="K1010" s="668"/>
      <c r="L1010" s="668"/>
      <c r="M1010" s="668"/>
      <c r="N1010" s="668"/>
      <c r="O1010" s="668"/>
      <c r="P1010" s="668"/>
      <c r="Q1010" s="668"/>
      <c r="R1010" s="668"/>
      <c r="S1010" s="668"/>
      <c r="T1010" s="668"/>
      <c r="U1010" s="668"/>
      <c r="X1010" s="668"/>
      <c r="Y1010" s="668"/>
      <c r="Z1010" s="678"/>
      <c r="AB1010" s="668"/>
      <c r="AC1010" s="668"/>
      <c r="AD1010" s="678"/>
      <c r="AF1010" s="668"/>
      <c r="AG1010" s="668"/>
      <c r="AH1010" s="678"/>
      <c r="AJ1010" s="668"/>
      <c r="AK1010" s="668"/>
      <c r="AL1010" s="678"/>
      <c r="AN1010" s="668"/>
      <c r="AO1010" s="668"/>
      <c r="AP1010" s="678"/>
      <c r="AR1010" s="668"/>
      <c r="AS1010" s="668"/>
      <c r="AT1010" s="678"/>
      <c r="AU1010" s="668"/>
      <c r="AV1010" s="668"/>
      <c r="AW1010" s="678"/>
      <c r="AX1010" s="668"/>
      <c r="AY1010" s="683"/>
      <c r="AZ1010" s="668"/>
      <c r="BK1010" s="668"/>
      <c r="BL1010" s="668"/>
      <c r="BM1010" s="668"/>
      <c r="BN1010" s="668"/>
      <c r="BO1010" s="668"/>
      <c r="BP1010" s="668"/>
      <c r="BQ1010" s="668"/>
    </row>
    <row r="1011" spans="1:69">
      <c r="A1011" s="668"/>
      <c r="B1011" s="668"/>
      <c r="C1011" s="668"/>
      <c r="D1011" s="668"/>
      <c r="E1011" s="668"/>
      <c r="F1011" s="668"/>
      <c r="G1011" s="668"/>
      <c r="H1011" s="668"/>
      <c r="I1011" s="668"/>
      <c r="J1011" s="668"/>
      <c r="K1011" s="668"/>
      <c r="L1011" s="668"/>
      <c r="M1011" s="668"/>
      <c r="N1011" s="668"/>
      <c r="O1011" s="668"/>
      <c r="P1011" s="668"/>
      <c r="Q1011" s="668"/>
      <c r="R1011" s="668"/>
      <c r="T1011" s="668"/>
      <c r="U1011" s="668"/>
      <c r="AZ1011" s="668"/>
      <c r="BA1011" s="668"/>
      <c r="BB1011" s="668"/>
      <c r="BC1011" s="668"/>
      <c r="BK1011" s="668"/>
      <c r="BL1011" s="668"/>
      <c r="BM1011" s="668"/>
      <c r="BN1011" s="668"/>
      <c r="BO1011" s="668"/>
      <c r="BP1011" s="668"/>
      <c r="BQ1011" s="668"/>
    </row>
    <row r="1012" spans="1:69">
      <c r="A1012" s="668"/>
      <c r="B1012" s="668"/>
      <c r="C1012" s="668"/>
      <c r="D1012" s="668"/>
      <c r="E1012" s="668"/>
      <c r="F1012" s="668"/>
      <c r="G1012" s="668"/>
      <c r="H1012" s="668"/>
      <c r="I1012" s="668"/>
      <c r="J1012" s="668"/>
      <c r="K1012" s="668"/>
      <c r="L1012" s="668"/>
      <c r="M1012" s="668"/>
      <c r="N1012" s="668"/>
      <c r="O1012" s="668"/>
      <c r="P1012" s="668"/>
      <c r="Q1012" s="668"/>
      <c r="R1012" s="668"/>
      <c r="T1012" s="668"/>
      <c r="U1012" s="668"/>
      <c r="AZ1012" s="668"/>
      <c r="BA1012" s="668"/>
      <c r="BB1012" s="668"/>
      <c r="BK1012" s="668"/>
      <c r="BL1012" s="668"/>
      <c r="BM1012" s="668"/>
      <c r="BN1012" s="668"/>
      <c r="BO1012" s="668"/>
      <c r="BP1012" s="668"/>
      <c r="BQ1012" s="668"/>
    </row>
    <row r="1013" spans="1:69">
      <c r="A1013" s="668"/>
      <c r="B1013" s="668"/>
      <c r="C1013" s="668"/>
      <c r="D1013" s="668"/>
      <c r="E1013" s="668"/>
      <c r="F1013" s="668"/>
      <c r="G1013" s="668"/>
      <c r="H1013" s="668"/>
      <c r="I1013" s="668"/>
      <c r="J1013" s="668"/>
      <c r="K1013" s="668"/>
      <c r="L1013" s="668"/>
      <c r="M1013" s="668"/>
      <c r="N1013" s="668"/>
      <c r="O1013" s="668"/>
      <c r="P1013" s="668"/>
      <c r="Q1013" s="668"/>
      <c r="R1013" s="668"/>
      <c r="T1013" s="668"/>
      <c r="U1013" s="668"/>
      <c r="AZ1013" s="668"/>
      <c r="BA1013" s="668"/>
      <c r="BB1013" s="668"/>
      <c r="BC1013" s="668"/>
      <c r="BK1013" s="668"/>
      <c r="BL1013" s="668"/>
      <c r="BM1013" s="668"/>
      <c r="BN1013" s="668"/>
      <c r="BO1013" s="668"/>
      <c r="BP1013" s="668"/>
      <c r="BQ1013" s="668"/>
    </row>
    <row r="1014" spans="1:69">
      <c r="A1014" s="668"/>
      <c r="B1014" s="668"/>
      <c r="C1014" s="668"/>
      <c r="D1014" s="668"/>
      <c r="E1014" s="668"/>
      <c r="F1014" s="668"/>
      <c r="G1014" s="668"/>
      <c r="H1014" s="668"/>
      <c r="I1014" s="668"/>
      <c r="J1014" s="668"/>
      <c r="K1014" s="668"/>
      <c r="L1014" s="668"/>
      <c r="M1014" s="668"/>
      <c r="N1014" s="668"/>
      <c r="O1014" s="668"/>
      <c r="P1014" s="668"/>
      <c r="Q1014" s="668"/>
      <c r="R1014" s="668"/>
      <c r="T1014" s="668"/>
      <c r="U1014" s="668"/>
      <c r="AZ1014" s="668"/>
      <c r="BA1014" s="668"/>
      <c r="BK1014" s="668"/>
      <c r="BL1014" s="668"/>
      <c r="BM1014" s="668"/>
      <c r="BN1014" s="668"/>
      <c r="BO1014" s="668"/>
      <c r="BP1014" s="668"/>
      <c r="BQ1014" s="668"/>
    </row>
    <row r="1015" spans="1:69">
      <c r="A1015" s="668"/>
      <c r="B1015" s="668"/>
      <c r="C1015" s="668"/>
      <c r="D1015" s="668"/>
      <c r="E1015" s="668"/>
      <c r="F1015" s="668"/>
      <c r="G1015" s="668"/>
      <c r="H1015" s="668"/>
      <c r="I1015" s="668"/>
      <c r="J1015" s="668"/>
      <c r="K1015" s="668"/>
      <c r="L1015" s="668"/>
      <c r="M1015" s="668"/>
      <c r="N1015" s="668"/>
      <c r="O1015" s="668"/>
      <c r="P1015" s="668"/>
      <c r="Q1015" s="668"/>
      <c r="R1015" s="668"/>
      <c r="T1015" s="668"/>
      <c r="U1015" s="668"/>
      <c r="AZ1015" s="668"/>
      <c r="BA1015" s="668"/>
      <c r="BB1015" s="668"/>
      <c r="BK1015" s="668"/>
      <c r="BL1015" s="668"/>
      <c r="BM1015" s="668"/>
      <c r="BN1015" s="668"/>
      <c r="BO1015" s="668"/>
      <c r="BP1015" s="668"/>
      <c r="BQ1015" s="668"/>
    </row>
    <row r="1016" spans="1:69">
      <c r="A1016" s="668"/>
      <c r="B1016" s="668"/>
      <c r="C1016" s="668"/>
      <c r="D1016" s="668"/>
      <c r="E1016" s="668"/>
      <c r="F1016" s="668"/>
      <c r="G1016" s="668"/>
      <c r="H1016" s="668"/>
      <c r="I1016" s="668"/>
      <c r="J1016" s="668"/>
      <c r="K1016" s="668"/>
      <c r="L1016" s="668"/>
      <c r="M1016" s="668"/>
      <c r="N1016" s="668"/>
      <c r="O1016" s="668"/>
      <c r="P1016" s="668"/>
      <c r="Q1016" s="668"/>
      <c r="R1016" s="668"/>
      <c r="T1016" s="668"/>
      <c r="U1016" s="668"/>
      <c r="AZ1016" s="668"/>
      <c r="BA1016" s="668"/>
      <c r="BK1016" s="668"/>
      <c r="BL1016" s="668"/>
      <c r="BM1016" s="668"/>
      <c r="BN1016" s="668"/>
      <c r="BO1016" s="668"/>
      <c r="BP1016" s="668"/>
      <c r="BQ1016" s="668"/>
    </row>
    <row r="1017" spans="1:69">
      <c r="A1017" s="668"/>
      <c r="B1017" s="668"/>
      <c r="C1017" s="668"/>
      <c r="D1017" s="668"/>
      <c r="E1017" s="668"/>
      <c r="F1017" s="668"/>
      <c r="G1017" s="668"/>
      <c r="H1017" s="668"/>
      <c r="I1017" s="668"/>
      <c r="J1017" s="668"/>
      <c r="K1017" s="668"/>
      <c r="L1017" s="668"/>
      <c r="M1017" s="668"/>
      <c r="N1017" s="668"/>
      <c r="O1017" s="668"/>
      <c r="P1017" s="668"/>
      <c r="Q1017" s="668"/>
      <c r="R1017" s="668"/>
      <c r="S1017" s="668"/>
      <c r="T1017" s="668"/>
      <c r="U1017" s="668"/>
      <c r="AZ1017" s="668"/>
      <c r="BA1017" s="668"/>
      <c r="BB1017" s="668"/>
      <c r="BC1017" s="668"/>
      <c r="BD1017" s="668"/>
      <c r="BE1017" s="668"/>
      <c r="BF1017" s="668"/>
      <c r="BG1017" s="668"/>
      <c r="BH1017" s="668"/>
      <c r="BI1017" s="668"/>
      <c r="BJ1017" s="668"/>
      <c r="BK1017" s="668"/>
      <c r="BL1017" s="668"/>
      <c r="BM1017" s="668"/>
      <c r="BN1017" s="668"/>
      <c r="BO1017" s="668"/>
      <c r="BP1017" s="668"/>
      <c r="BQ1017" s="668"/>
    </row>
    <row r="1018" spans="1:69">
      <c r="A1018" s="668"/>
      <c r="B1018" s="668"/>
      <c r="C1018" s="668"/>
      <c r="D1018" s="668"/>
      <c r="E1018" s="668"/>
      <c r="F1018" s="668"/>
      <c r="G1018" s="668"/>
      <c r="H1018" s="668"/>
      <c r="I1018" s="668"/>
      <c r="J1018" s="668"/>
      <c r="K1018" s="668"/>
      <c r="L1018" s="668"/>
      <c r="M1018" s="668"/>
      <c r="N1018" s="668"/>
      <c r="O1018" s="668"/>
      <c r="P1018" s="668"/>
      <c r="Q1018" s="668"/>
      <c r="R1018" s="668"/>
      <c r="T1018" s="668"/>
      <c r="U1018" s="668"/>
      <c r="V1018" s="668"/>
      <c r="AZ1018" s="668"/>
      <c r="BA1018" s="668"/>
      <c r="BK1018" s="668"/>
      <c r="BL1018" s="668"/>
      <c r="BM1018" s="668"/>
      <c r="BN1018" s="668"/>
      <c r="BO1018" s="668"/>
      <c r="BP1018" s="668"/>
      <c r="BQ1018" s="668"/>
    </row>
    <row r="1019" spans="1:69">
      <c r="A1019" s="668"/>
      <c r="B1019" s="668"/>
      <c r="C1019" s="668"/>
      <c r="D1019" s="668"/>
      <c r="E1019" s="668"/>
      <c r="F1019" s="668"/>
      <c r="G1019" s="668"/>
      <c r="H1019" s="668"/>
      <c r="I1019" s="668"/>
      <c r="J1019" s="668"/>
      <c r="K1019" s="668"/>
      <c r="L1019" s="668"/>
      <c r="M1019" s="668"/>
      <c r="N1019" s="668"/>
      <c r="O1019" s="668"/>
      <c r="P1019" s="668"/>
      <c r="R1019" s="668"/>
      <c r="U1019" s="668"/>
      <c r="BK1019" s="668"/>
      <c r="BL1019" s="668"/>
      <c r="BM1019" s="668"/>
      <c r="BN1019" s="668"/>
      <c r="BO1019" s="668"/>
      <c r="BP1019" s="668"/>
      <c r="BQ1019" s="668"/>
    </row>
    <row r="1020" spans="1:69">
      <c r="A1020" s="668"/>
      <c r="B1020" s="668"/>
      <c r="C1020" s="668"/>
      <c r="D1020" s="668"/>
      <c r="E1020" s="668"/>
      <c r="F1020" s="668"/>
      <c r="G1020" s="668"/>
      <c r="H1020" s="668"/>
      <c r="I1020" s="668"/>
      <c r="J1020" s="668"/>
      <c r="K1020" s="668"/>
      <c r="L1020" s="668"/>
      <c r="M1020" s="668"/>
      <c r="N1020" s="668"/>
      <c r="O1020" s="668"/>
      <c r="P1020" s="668"/>
      <c r="Q1020" s="668"/>
      <c r="R1020" s="668"/>
      <c r="S1020" s="668"/>
      <c r="T1020" s="668"/>
      <c r="U1020" s="668"/>
      <c r="W1020" s="668"/>
      <c r="X1020" s="668"/>
      <c r="Y1020" s="668"/>
      <c r="Z1020" s="678"/>
      <c r="AA1020" s="668"/>
      <c r="AB1020" s="668"/>
      <c r="AC1020" s="668"/>
      <c r="AD1020" s="678"/>
      <c r="AE1020" s="668"/>
      <c r="AF1020" s="668"/>
      <c r="AG1020" s="668"/>
      <c r="AH1020" s="678"/>
      <c r="AI1020" s="668"/>
      <c r="AJ1020" s="668"/>
      <c r="AK1020" s="668"/>
      <c r="AL1020" s="678"/>
      <c r="AM1020" s="668"/>
      <c r="AN1020" s="668"/>
      <c r="AO1020" s="668"/>
      <c r="AP1020" s="678"/>
      <c r="AQ1020" s="668"/>
      <c r="AR1020" s="668"/>
      <c r="AS1020" s="668"/>
      <c r="AT1020" s="678"/>
      <c r="AU1020" s="668"/>
      <c r="AV1020" s="668"/>
      <c r="AW1020" s="678"/>
      <c r="AX1020" s="668"/>
      <c r="AY1020" s="683"/>
      <c r="AZ1020" s="668"/>
      <c r="BA1020" s="668"/>
      <c r="BB1020" s="668"/>
      <c r="BC1020" s="668"/>
      <c r="BD1020" s="668"/>
      <c r="BE1020" s="668"/>
      <c r="BF1020" s="668"/>
      <c r="BG1020" s="668"/>
      <c r="BH1020" s="668"/>
      <c r="BI1020" s="668"/>
      <c r="BJ1020" s="668"/>
      <c r="BK1020" s="668"/>
      <c r="BL1020" s="668"/>
      <c r="BM1020" s="668"/>
      <c r="BN1020" s="668"/>
      <c r="BO1020" s="668"/>
      <c r="BP1020" s="668"/>
      <c r="BQ1020" s="668"/>
    </row>
    <row r="1021" spans="1:69">
      <c r="A1021" s="668"/>
      <c r="B1021" s="668"/>
      <c r="C1021" s="668"/>
      <c r="D1021" s="668"/>
      <c r="E1021" s="668"/>
      <c r="F1021" s="668"/>
      <c r="G1021" s="668"/>
      <c r="H1021" s="668"/>
      <c r="I1021" s="668"/>
      <c r="J1021" s="668"/>
      <c r="K1021" s="668"/>
      <c r="L1021" s="668"/>
      <c r="M1021" s="668"/>
      <c r="N1021" s="668"/>
      <c r="O1021" s="668"/>
      <c r="P1021" s="668"/>
      <c r="Q1021" s="668"/>
      <c r="R1021" s="668"/>
      <c r="T1021" s="668"/>
      <c r="U1021" s="668"/>
      <c r="V1021" s="668"/>
      <c r="AZ1021" s="668"/>
      <c r="BA1021" s="668"/>
      <c r="BB1021" s="668"/>
      <c r="BC1021" s="668"/>
      <c r="BD1021" s="668"/>
      <c r="BE1021" s="668"/>
      <c r="BF1021" s="668"/>
      <c r="BG1021" s="668"/>
      <c r="BH1021" s="668"/>
      <c r="BI1021" s="668"/>
      <c r="BJ1021" s="668"/>
      <c r="BK1021" s="668"/>
      <c r="BL1021" s="668"/>
      <c r="BM1021" s="668"/>
      <c r="BN1021" s="668"/>
      <c r="BO1021" s="668"/>
      <c r="BP1021" s="668"/>
      <c r="BQ1021" s="668"/>
    </row>
    <row r="1022" spans="1:69">
      <c r="A1022" s="668"/>
      <c r="B1022" s="668"/>
      <c r="C1022" s="668"/>
      <c r="D1022" s="668"/>
      <c r="E1022" s="668"/>
      <c r="F1022" s="668"/>
      <c r="G1022" s="668"/>
      <c r="H1022" s="668"/>
      <c r="I1022" s="668"/>
      <c r="J1022" s="668"/>
      <c r="K1022" s="668"/>
      <c r="L1022" s="668"/>
      <c r="M1022" s="668"/>
      <c r="N1022" s="668"/>
      <c r="O1022" s="668"/>
      <c r="P1022" s="668"/>
      <c r="Q1022" s="668"/>
      <c r="R1022" s="668"/>
      <c r="S1022" s="668"/>
      <c r="T1022" s="668"/>
      <c r="U1022" s="668"/>
      <c r="W1022" s="668"/>
      <c r="X1022" s="668"/>
      <c r="Y1022" s="668"/>
      <c r="Z1022" s="678"/>
      <c r="AA1022" s="668"/>
      <c r="AB1022" s="668"/>
      <c r="AC1022" s="668"/>
      <c r="AD1022" s="678"/>
      <c r="AE1022" s="668"/>
      <c r="AF1022" s="668"/>
      <c r="AG1022" s="668"/>
      <c r="AH1022" s="678"/>
      <c r="AI1022" s="668"/>
      <c r="AJ1022" s="668"/>
      <c r="AK1022" s="668"/>
      <c r="AL1022" s="678"/>
      <c r="AM1022" s="668"/>
      <c r="AN1022" s="668"/>
      <c r="AO1022" s="668"/>
      <c r="AP1022" s="678"/>
      <c r="AQ1022" s="668"/>
      <c r="AR1022" s="668"/>
      <c r="AS1022" s="668"/>
      <c r="AT1022" s="678"/>
      <c r="AU1022" s="668"/>
      <c r="AV1022" s="668"/>
      <c r="AW1022" s="678"/>
      <c r="AX1022" s="668"/>
      <c r="AY1022" s="683"/>
      <c r="AZ1022" s="668"/>
      <c r="BA1022" s="668"/>
      <c r="BB1022" s="668"/>
      <c r="BC1022" s="668"/>
      <c r="BD1022" s="668"/>
      <c r="BE1022" s="668"/>
      <c r="BF1022" s="668"/>
      <c r="BG1022" s="668"/>
      <c r="BH1022" s="668"/>
      <c r="BK1022" s="668"/>
      <c r="BL1022" s="668"/>
      <c r="BM1022" s="668"/>
      <c r="BN1022" s="668"/>
      <c r="BO1022" s="668"/>
      <c r="BP1022" s="668"/>
      <c r="BQ1022" s="668"/>
    </row>
    <row r="1023" spans="1:69">
      <c r="A1023" s="668"/>
      <c r="B1023" s="668"/>
      <c r="C1023" s="668"/>
      <c r="D1023" s="668"/>
      <c r="E1023" s="668"/>
      <c r="F1023" s="668"/>
      <c r="G1023" s="668"/>
      <c r="H1023" s="668"/>
      <c r="I1023" s="668"/>
      <c r="J1023" s="668"/>
      <c r="K1023" s="668"/>
      <c r="L1023" s="668"/>
      <c r="M1023" s="668"/>
      <c r="N1023" s="668"/>
      <c r="O1023" s="668"/>
      <c r="P1023" s="668"/>
      <c r="Q1023" s="668"/>
      <c r="R1023" s="668"/>
      <c r="T1023" s="668"/>
      <c r="U1023" s="668"/>
      <c r="AZ1023" s="668"/>
      <c r="BA1023" s="668"/>
      <c r="BB1023" s="668"/>
      <c r="BC1023" s="668"/>
      <c r="BD1023" s="668"/>
      <c r="BE1023" s="668"/>
      <c r="BF1023" s="668"/>
      <c r="BG1023" s="668"/>
      <c r="BH1023" s="668"/>
      <c r="BI1023" s="668"/>
      <c r="BJ1023" s="668"/>
      <c r="BK1023" s="668"/>
      <c r="BL1023" s="668"/>
      <c r="BM1023" s="668"/>
      <c r="BN1023" s="668"/>
      <c r="BO1023" s="668"/>
      <c r="BP1023" s="668"/>
      <c r="BQ1023" s="668"/>
    </row>
    <row r="1024" spans="1:69">
      <c r="A1024" s="668"/>
      <c r="B1024" s="668"/>
      <c r="C1024" s="668"/>
      <c r="D1024" s="668"/>
      <c r="E1024" s="668"/>
      <c r="F1024" s="668"/>
      <c r="G1024" s="668"/>
      <c r="H1024" s="668"/>
      <c r="I1024" s="668"/>
      <c r="J1024" s="668"/>
      <c r="K1024" s="668"/>
      <c r="L1024" s="668"/>
      <c r="M1024" s="668"/>
      <c r="N1024" s="668"/>
      <c r="O1024" s="668"/>
      <c r="P1024" s="668"/>
      <c r="Q1024" s="668"/>
      <c r="R1024" s="668"/>
      <c r="T1024" s="668"/>
      <c r="U1024" s="668"/>
      <c r="AZ1024" s="668"/>
      <c r="BA1024" s="668"/>
      <c r="BB1024" s="668"/>
      <c r="BC1024" s="668"/>
      <c r="BD1024" s="668"/>
      <c r="BE1024" s="668"/>
      <c r="BF1024" s="668"/>
      <c r="BG1024" s="668"/>
      <c r="BH1024" s="668"/>
      <c r="BI1024" s="668"/>
      <c r="BJ1024" s="668"/>
      <c r="BK1024" s="668"/>
      <c r="BL1024" s="668"/>
      <c r="BM1024" s="668"/>
      <c r="BN1024" s="668"/>
      <c r="BO1024" s="668"/>
      <c r="BP1024" s="668"/>
      <c r="BQ1024" s="668"/>
    </row>
    <row r="1025" spans="1:69">
      <c r="A1025" s="668"/>
      <c r="B1025" s="668"/>
      <c r="C1025" s="668"/>
      <c r="D1025" s="668"/>
      <c r="E1025" s="668"/>
      <c r="F1025" s="668"/>
      <c r="G1025" s="668"/>
      <c r="H1025" s="668"/>
      <c r="I1025" s="668"/>
      <c r="J1025" s="668"/>
      <c r="K1025" s="668"/>
      <c r="L1025" s="668"/>
      <c r="M1025" s="668"/>
      <c r="N1025" s="668"/>
      <c r="O1025" s="668"/>
      <c r="P1025" s="668"/>
      <c r="Q1025" s="668"/>
      <c r="R1025" s="668"/>
      <c r="T1025" s="668"/>
      <c r="U1025" s="668"/>
      <c r="AZ1025" s="668"/>
      <c r="BA1025" s="668"/>
      <c r="BB1025" s="668"/>
      <c r="BC1025" s="668"/>
      <c r="BD1025" s="668"/>
      <c r="BE1025" s="668"/>
      <c r="BF1025" s="668"/>
      <c r="BG1025" s="668"/>
      <c r="BH1025" s="668"/>
      <c r="BI1025" s="668"/>
      <c r="BJ1025" s="668"/>
      <c r="BK1025" s="668"/>
      <c r="BL1025" s="668"/>
      <c r="BM1025" s="668"/>
      <c r="BN1025" s="668"/>
      <c r="BO1025" s="668"/>
      <c r="BP1025" s="668"/>
      <c r="BQ1025" s="668"/>
    </row>
    <row r="1026" spans="1:69">
      <c r="A1026" s="668"/>
      <c r="B1026" s="668"/>
      <c r="C1026" s="668"/>
      <c r="D1026" s="668"/>
      <c r="E1026" s="668"/>
      <c r="F1026" s="668"/>
      <c r="G1026" s="668"/>
      <c r="H1026" s="668"/>
      <c r="I1026" s="668"/>
      <c r="J1026" s="668"/>
      <c r="K1026" s="668"/>
      <c r="L1026" s="668"/>
      <c r="M1026" s="668"/>
      <c r="N1026" s="668"/>
      <c r="O1026" s="668"/>
      <c r="P1026" s="668"/>
      <c r="Q1026" s="668"/>
      <c r="R1026" s="668"/>
      <c r="T1026" s="668"/>
      <c r="U1026" s="668"/>
      <c r="AZ1026" s="668"/>
      <c r="BA1026" s="668"/>
      <c r="BB1026" s="668"/>
      <c r="BC1026" s="668"/>
      <c r="BD1026" s="668"/>
      <c r="BE1026" s="668"/>
      <c r="BF1026" s="668"/>
      <c r="BG1026" s="668"/>
      <c r="BH1026" s="668"/>
      <c r="BI1026" s="668"/>
      <c r="BJ1026" s="668"/>
      <c r="BK1026" s="668"/>
      <c r="BL1026" s="668"/>
      <c r="BM1026" s="668"/>
      <c r="BN1026" s="668"/>
      <c r="BO1026" s="668"/>
      <c r="BP1026" s="668"/>
      <c r="BQ1026" s="668"/>
    </row>
    <row r="1027" spans="1:69">
      <c r="A1027" s="668"/>
      <c r="B1027" s="668"/>
      <c r="C1027" s="668"/>
      <c r="D1027" s="668"/>
      <c r="E1027" s="668"/>
      <c r="F1027" s="668"/>
      <c r="G1027" s="668"/>
      <c r="H1027" s="668"/>
      <c r="I1027" s="668"/>
      <c r="J1027" s="668"/>
      <c r="K1027" s="668"/>
      <c r="L1027" s="668"/>
      <c r="M1027" s="668"/>
      <c r="N1027" s="668"/>
      <c r="O1027" s="668"/>
      <c r="P1027" s="668"/>
      <c r="Q1027" s="668"/>
      <c r="R1027" s="668"/>
      <c r="T1027" s="668"/>
      <c r="U1027" s="668"/>
      <c r="AZ1027" s="668"/>
      <c r="BA1027" s="668"/>
      <c r="BB1027" s="668"/>
      <c r="BC1027" s="668"/>
      <c r="BD1027" s="668"/>
      <c r="BE1027" s="668"/>
      <c r="BF1027" s="668"/>
      <c r="BG1027" s="668"/>
      <c r="BH1027" s="668"/>
      <c r="BI1027" s="668"/>
      <c r="BJ1027" s="668"/>
      <c r="BK1027" s="668"/>
      <c r="BL1027" s="668"/>
      <c r="BM1027" s="668"/>
      <c r="BN1027" s="668"/>
      <c r="BO1027" s="668"/>
      <c r="BP1027" s="668"/>
      <c r="BQ1027" s="668"/>
    </row>
    <row r="1028" spans="1:69">
      <c r="A1028" s="668"/>
      <c r="B1028" s="668"/>
      <c r="C1028" s="668"/>
      <c r="D1028" s="668"/>
      <c r="E1028" s="668"/>
      <c r="F1028" s="668"/>
      <c r="G1028" s="668"/>
      <c r="H1028" s="668"/>
      <c r="I1028" s="668"/>
      <c r="J1028" s="668"/>
      <c r="K1028" s="668"/>
      <c r="L1028" s="668"/>
      <c r="M1028" s="668"/>
      <c r="N1028" s="668"/>
      <c r="O1028" s="668"/>
      <c r="P1028" s="668"/>
      <c r="Q1028" s="668"/>
      <c r="R1028" s="668"/>
      <c r="S1028" s="668"/>
      <c r="T1028" s="668"/>
      <c r="U1028" s="668"/>
      <c r="W1028" s="668"/>
      <c r="X1028" s="668"/>
      <c r="Y1028" s="668"/>
      <c r="Z1028" s="678"/>
      <c r="AA1028" s="668"/>
      <c r="AB1028" s="668"/>
      <c r="AC1028" s="668"/>
      <c r="AD1028" s="678"/>
      <c r="AE1028" s="668"/>
      <c r="AF1028" s="668"/>
      <c r="AG1028" s="668"/>
      <c r="AH1028" s="678"/>
      <c r="AI1028" s="668"/>
      <c r="AJ1028" s="668"/>
      <c r="AK1028" s="668"/>
      <c r="AL1028" s="678"/>
      <c r="AM1028" s="668"/>
      <c r="AN1028" s="668"/>
      <c r="AO1028" s="668"/>
      <c r="AP1028" s="678"/>
      <c r="AQ1028" s="668"/>
      <c r="AR1028" s="668"/>
      <c r="AS1028" s="668"/>
      <c r="AT1028" s="678"/>
      <c r="AU1028" s="668"/>
      <c r="AV1028" s="668"/>
      <c r="AW1028" s="678"/>
      <c r="AX1028" s="668"/>
      <c r="AY1028" s="683"/>
      <c r="AZ1028" s="668"/>
      <c r="BA1028" s="668"/>
      <c r="BB1028" s="668"/>
      <c r="BC1028" s="668"/>
      <c r="BD1028" s="668"/>
      <c r="BE1028" s="668"/>
      <c r="BF1028" s="668"/>
      <c r="BG1028" s="668"/>
      <c r="BH1028" s="668"/>
      <c r="BI1028" s="668"/>
      <c r="BJ1028" s="668"/>
      <c r="BK1028" s="668"/>
      <c r="BL1028" s="668"/>
      <c r="BM1028" s="668"/>
      <c r="BN1028" s="668"/>
      <c r="BO1028" s="668"/>
      <c r="BP1028" s="668"/>
      <c r="BQ1028" s="668"/>
    </row>
    <row r="1029" spans="1:69">
      <c r="A1029" s="668"/>
      <c r="B1029" s="668"/>
      <c r="C1029" s="668"/>
      <c r="D1029" s="668"/>
      <c r="E1029" s="668"/>
      <c r="F1029" s="668"/>
      <c r="G1029" s="668"/>
      <c r="H1029" s="668"/>
      <c r="I1029" s="668"/>
      <c r="J1029" s="668"/>
      <c r="K1029" s="668"/>
      <c r="L1029" s="668"/>
      <c r="M1029" s="668"/>
      <c r="N1029" s="668"/>
      <c r="O1029" s="668"/>
      <c r="P1029" s="668"/>
      <c r="Q1029" s="668"/>
      <c r="R1029" s="668"/>
      <c r="T1029" s="668"/>
      <c r="U1029" s="668"/>
      <c r="AZ1029" s="668"/>
      <c r="BA1029" s="668"/>
      <c r="BB1029" s="668"/>
      <c r="BC1029" s="668"/>
      <c r="BD1029" s="668"/>
      <c r="BE1029" s="668"/>
      <c r="BK1029" s="668"/>
      <c r="BL1029" s="668"/>
      <c r="BM1029" s="668"/>
      <c r="BN1029" s="668"/>
      <c r="BO1029" s="668"/>
      <c r="BP1029" s="668"/>
      <c r="BQ1029" s="668"/>
    </row>
    <row r="1030" spans="1:69">
      <c r="A1030" s="668"/>
      <c r="B1030" s="668"/>
      <c r="C1030" s="668"/>
      <c r="D1030" s="668"/>
      <c r="E1030" s="668"/>
      <c r="F1030" s="668"/>
      <c r="G1030" s="668"/>
      <c r="H1030" s="668"/>
      <c r="I1030" s="668"/>
      <c r="J1030" s="668"/>
      <c r="K1030" s="668"/>
      <c r="L1030" s="668"/>
      <c r="M1030" s="668"/>
      <c r="N1030" s="668"/>
      <c r="O1030" s="668"/>
      <c r="P1030" s="668"/>
      <c r="Q1030" s="668"/>
      <c r="R1030" s="668"/>
      <c r="T1030" s="668"/>
      <c r="U1030" s="668"/>
      <c r="AZ1030" s="668"/>
      <c r="BA1030" s="668"/>
      <c r="BB1030" s="668"/>
      <c r="BC1030" s="668"/>
      <c r="BD1030" s="668"/>
      <c r="BE1030" s="668"/>
      <c r="BF1030" s="668"/>
      <c r="BG1030" s="668"/>
      <c r="BH1030" s="668"/>
      <c r="BI1030" s="668"/>
      <c r="BJ1030" s="668"/>
      <c r="BK1030" s="668"/>
      <c r="BL1030" s="668"/>
      <c r="BM1030" s="668"/>
      <c r="BN1030" s="668"/>
      <c r="BO1030" s="668"/>
      <c r="BP1030" s="668"/>
      <c r="BQ1030" s="668"/>
    </row>
    <row r="1031" spans="1:69">
      <c r="A1031" s="668"/>
      <c r="B1031" s="668"/>
      <c r="C1031" s="668"/>
      <c r="D1031" s="668"/>
      <c r="E1031" s="668"/>
      <c r="F1031" s="668"/>
      <c r="G1031" s="668"/>
      <c r="H1031" s="668"/>
      <c r="I1031" s="668"/>
      <c r="J1031" s="668"/>
      <c r="K1031" s="668"/>
      <c r="L1031" s="668"/>
      <c r="M1031" s="668"/>
      <c r="N1031" s="668"/>
      <c r="O1031" s="668"/>
      <c r="P1031" s="668"/>
      <c r="Q1031" s="668"/>
      <c r="R1031" s="668"/>
      <c r="T1031" s="668"/>
      <c r="U1031" s="668"/>
      <c r="W1031" s="668"/>
      <c r="X1031" s="668"/>
      <c r="Y1031" s="668"/>
      <c r="Z1031" s="678"/>
      <c r="AA1031" s="668"/>
      <c r="AB1031" s="668"/>
      <c r="AC1031" s="668"/>
      <c r="AD1031" s="678"/>
      <c r="AE1031" s="668"/>
      <c r="AF1031" s="668"/>
      <c r="AG1031" s="668"/>
      <c r="AH1031" s="678"/>
      <c r="AI1031" s="668"/>
      <c r="AJ1031" s="668"/>
      <c r="AK1031" s="668"/>
      <c r="AL1031" s="678"/>
      <c r="AM1031" s="668"/>
      <c r="AN1031" s="668"/>
      <c r="AO1031" s="668"/>
      <c r="AP1031" s="678"/>
      <c r="AQ1031" s="668"/>
      <c r="AR1031" s="668"/>
      <c r="AS1031" s="668"/>
      <c r="AT1031" s="678"/>
      <c r="AU1031" s="668"/>
      <c r="AV1031" s="668"/>
      <c r="AW1031" s="678"/>
      <c r="AX1031" s="668"/>
      <c r="AY1031" s="683"/>
      <c r="AZ1031" s="668"/>
      <c r="BA1031" s="668"/>
      <c r="BB1031" s="668"/>
      <c r="BC1031" s="668"/>
      <c r="BD1031" s="668"/>
      <c r="BE1031" s="668"/>
      <c r="BF1031" s="668"/>
      <c r="BG1031" s="668"/>
      <c r="BH1031" s="668"/>
      <c r="BI1031" s="668"/>
      <c r="BJ1031" s="668"/>
      <c r="BK1031" s="668"/>
      <c r="BL1031" s="668"/>
      <c r="BM1031" s="668"/>
      <c r="BN1031" s="668"/>
      <c r="BO1031" s="668"/>
      <c r="BP1031" s="668"/>
      <c r="BQ1031" s="668"/>
    </row>
    <row r="1032" spans="1:69">
      <c r="A1032" s="668"/>
      <c r="B1032" s="668"/>
      <c r="C1032" s="668"/>
      <c r="D1032" s="668"/>
      <c r="E1032" s="668"/>
      <c r="F1032" s="668"/>
      <c r="G1032" s="668"/>
      <c r="H1032" s="668"/>
      <c r="I1032" s="668"/>
      <c r="J1032" s="668"/>
      <c r="K1032" s="668"/>
      <c r="L1032" s="668"/>
      <c r="M1032" s="668"/>
      <c r="N1032" s="668"/>
      <c r="O1032" s="668"/>
      <c r="P1032" s="668"/>
      <c r="Q1032" s="668"/>
      <c r="R1032" s="668"/>
      <c r="T1032" s="668"/>
      <c r="U1032" s="668"/>
      <c r="V1032" s="668"/>
      <c r="AZ1032" s="668"/>
      <c r="BA1032" s="668"/>
      <c r="BB1032" s="668"/>
      <c r="BC1032" s="668"/>
      <c r="BD1032" s="668"/>
      <c r="BE1032" s="668"/>
      <c r="BF1032" s="668"/>
      <c r="BG1032" s="668"/>
      <c r="BH1032" s="668"/>
      <c r="BI1032" s="668"/>
      <c r="BJ1032" s="668"/>
      <c r="BK1032" s="668"/>
      <c r="BL1032" s="668"/>
      <c r="BM1032" s="668"/>
      <c r="BN1032" s="668"/>
      <c r="BO1032" s="668"/>
      <c r="BP1032" s="668"/>
      <c r="BQ1032" s="668"/>
    </row>
    <row r="1033" spans="1:69">
      <c r="A1033" s="668"/>
      <c r="B1033" s="668"/>
      <c r="C1033" s="668"/>
      <c r="D1033" s="668"/>
      <c r="E1033" s="668"/>
      <c r="F1033" s="668"/>
      <c r="G1033" s="668"/>
      <c r="H1033" s="668"/>
      <c r="I1033" s="668"/>
      <c r="J1033" s="668"/>
      <c r="K1033" s="668"/>
      <c r="L1033" s="668"/>
      <c r="M1033" s="668"/>
      <c r="N1033" s="668"/>
      <c r="O1033" s="668"/>
      <c r="P1033" s="668"/>
      <c r="Q1033" s="668"/>
      <c r="R1033" s="668"/>
      <c r="T1033" s="668"/>
      <c r="U1033" s="668"/>
      <c r="AZ1033" s="668"/>
      <c r="BA1033" s="668"/>
      <c r="BB1033" s="668"/>
      <c r="BC1033" s="668"/>
      <c r="BD1033" s="668"/>
      <c r="BE1033" s="668"/>
      <c r="BF1033" s="668"/>
      <c r="BG1033" s="668"/>
      <c r="BH1033" s="668"/>
      <c r="BI1033" s="668"/>
      <c r="BJ1033" s="668"/>
      <c r="BK1033" s="668"/>
      <c r="BL1033" s="668"/>
      <c r="BM1033" s="668"/>
      <c r="BN1033" s="668"/>
      <c r="BO1033" s="668"/>
      <c r="BP1033" s="668"/>
      <c r="BQ1033" s="668"/>
    </row>
    <row r="1034" spans="1:69">
      <c r="A1034" s="668"/>
      <c r="B1034" s="668"/>
      <c r="C1034" s="668"/>
      <c r="D1034" s="668"/>
      <c r="E1034" s="668"/>
      <c r="F1034" s="668"/>
      <c r="G1034" s="668"/>
      <c r="H1034" s="668"/>
      <c r="I1034" s="668"/>
      <c r="J1034" s="668"/>
      <c r="K1034" s="668"/>
      <c r="L1034" s="668"/>
      <c r="M1034" s="668"/>
      <c r="N1034" s="668"/>
      <c r="O1034" s="668"/>
      <c r="P1034" s="668"/>
      <c r="Q1034" s="668"/>
      <c r="R1034" s="668"/>
      <c r="T1034" s="668"/>
      <c r="U1034" s="668"/>
      <c r="AZ1034" s="668"/>
      <c r="BA1034" s="668"/>
      <c r="BB1034" s="668"/>
      <c r="BC1034" s="668"/>
      <c r="BD1034" s="668"/>
      <c r="BE1034" s="668"/>
      <c r="BF1034" s="668"/>
      <c r="BG1034" s="668"/>
      <c r="BH1034" s="668"/>
      <c r="BI1034" s="668"/>
      <c r="BK1034" s="668"/>
      <c r="BL1034" s="668"/>
      <c r="BM1034" s="668"/>
      <c r="BN1034" s="668"/>
      <c r="BO1034" s="668"/>
      <c r="BP1034" s="668"/>
      <c r="BQ1034" s="668"/>
    </row>
    <row r="1035" spans="1:69">
      <c r="A1035" s="668"/>
      <c r="B1035" s="668"/>
      <c r="C1035" s="668"/>
      <c r="D1035" s="668"/>
      <c r="E1035" s="668"/>
      <c r="F1035" s="668"/>
      <c r="G1035" s="668"/>
      <c r="H1035" s="668"/>
      <c r="I1035" s="668"/>
      <c r="J1035" s="668"/>
      <c r="K1035" s="668"/>
      <c r="L1035" s="668"/>
      <c r="M1035" s="668"/>
      <c r="N1035" s="668"/>
      <c r="O1035" s="668"/>
      <c r="P1035" s="668"/>
      <c r="R1035" s="668"/>
      <c r="U1035" s="668"/>
      <c r="BE1035" s="668"/>
      <c r="BF1035" s="668"/>
      <c r="BK1035" s="668"/>
      <c r="BL1035" s="668"/>
      <c r="BM1035" s="668"/>
      <c r="BN1035" s="668"/>
      <c r="BO1035" s="668"/>
      <c r="BP1035" s="668"/>
      <c r="BQ1035" s="668"/>
    </row>
    <row r="1036" spans="1:69">
      <c r="A1036" s="668"/>
      <c r="B1036" s="668"/>
      <c r="C1036" s="668"/>
      <c r="D1036" s="668"/>
      <c r="E1036" s="668"/>
      <c r="F1036" s="668"/>
      <c r="G1036" s="668"/>
      <c r="H1036" s="668"/>
      <c r="I1036" s="668"/>
      <c r="J1036" s="668"/>
      <c r="K1036" s="668"/>
      <c r="L1036" s="668"/>
      <c r="M1036" s="668"/>
      <c r="N1036" s="668"/>
      <c r="O1036" s="668"/>
      <c r="P1036" s="668"/>
      <c r="R1036" s="668"/>
      <c r="U1036" s="668"/>
      <c r="BK1036" s="668"/>
      <c r="BL1036" s="668"/>
      <c r="BM1036" s="668"/>
      <c r="BN1036" s="668"/>
      <c r="BO1036" s="668"/>
      <c r="BP1036" s="668"/>
      <c r="BQ1036" s="668"/>
    </row>
    <row r="1037" spans="1:69">
      <c r="A1037" s="668"/>
      <c r="B1037" s="668"/>
      <c r="C1037" s="668"/>
      <c r="D1037" s="668"/>
      <c r="E1037" s="668"/>
      <c r="F1037" s="668"/>
      <c r="G1037" s="668"/>
      <c r="H1037" s="668"/>
      <c r="I1037" s="668"/>
      <c r="J1037" s="668"/>
      <c r="K1037" s="668"/>
      <c r="L1037" s="668"/>
      <c r="M1037" s="668"/>
      <c r="N1037" s="668"/>
      <c r="O1037" s="668"/>
      <c r="P1037" s="668"/>
      <c r="Q1037" s="668"/>
      <c r="R1037" s="668"/>
      <c r="T1037" s="668"/>
      <c r="U1037" s="668"/>
      <c r="AZ1037" s="668"/>
      <c r="BA1037" s="668"/>
      <c r="BB1037" s="668"/>
      <c r="BC1037" s="668"/>
      <c r="BD1037" s="668"/>
      <c r="BE1037" s="668"/>
      <c r="BF1037" s="668"/>
      <c r="BG1037" s="668"/>
      <c r="BH1037" s="668"/>
      <c r="BI1037" s="668"/>
      <c r="BJ1037" s="668"/>
      <c r="BK1037" s="668"/>
      <c r="BL1037" s="668"/>
      <c r="BM1037" s="668"/>
      <c r="BN1037" s="668"/>
      <c r="BO1037" s="668"/>
      <c r="BP1037" s="668"/>
      <c r="BQ1037" s="668"/>
    </row>
    <row r="1038" spans="1:69">
      <c r="A1038" s="668"/>
      <c r="B1038" s="668"/>
      <c r="C1038" s="668"/>
      <c r="D1038" s="668"/>
      <c r="E1038" s="668"/>
      <c r="F1038" s="668"/>
      <c r="G1038" s="668"/>
      <c r="H1038" s="668"/>
      <c r="I1038" s="668"/>
      <c r="J1038" s="668"/>
      <c r="K1038" s="668"/>
      <c r="L1038" s="668"/>
      <c r="M1038" s="668"/>
      <c r="N1038" s="668"/>
      <c r="O1038" s="668"/>
      <c r="P1038" s="668"/>
      <c r="Q1038" s="668"/>
      <c r="R1038" s="668"/>
      <c r="T1038" s="668"/>
      <c r="U1038" s="668"/>
      <c r="AZ1038" s="668"/>
      <c r="BA1038" s="668"/>
      <c r="BB1038" s="668"/>
      <c r="BC1038" s="668"/>
      <c r="BD1038" s="668"/>
      <c r="BE1038" s="668"/>
      <c r="BF1038" s="668"/>
      <c r="BG1038" s="668"/>
      <c r="BH1038" s="668"/>
      <c r="BI1038" s="668"/>
      <c r="BJ1038" s="668"/>
      <c r="BK1038" s="668"/>
      <c r="BL1038" s="668"/>
      <c r="BM1038" s="668"/>
      <c r="BN1038" s="668"/>
      <c r="BO1038" s="668"/>
      <c r="BP1038" s="668"/>
      <c r="BQ1038" s="668"/>
    </row>
    <row r="1039" spans="1:69">
      <c r="A1039" s="668"/>
      <c r="B1039" s="668"/>
      <c r="C1039" s="668"/>
      <c r="D1039" s="668"/>
      <c r="E1039" s="668"/>
      <c r="F1039" s="668"/>
      <c r="G1039" s="668"/>
      <c r="H1039" s="668"/>
      <c r="I1039" s="668"/>
      <c r="J1039" s="668"/>
      <c r="K1039" s="668"/>
      <c r="L1039" s="668"/>
      <c r="M1039" s="668"/>
      <c r="N1039" s="668"/>
      <c r="O1039" s="668"/>
      <c r="P1039" s="668"/>
      <c r="Q1039" s="668"/>
      <c r="R1039" s="668"/>
      <c r="T1039" s="668"/>
      <c r="U1039" s="668"/>
      <c r="AZ1039" s="668"/>
      <c r="BA1039" s="668"/>
      <c r="BB1039" s="668"/>
      <c r="BC1039" s="668"/>
      <c r="BD1039" s="668"/>
      <c r="BE1039" s="668"/>
      <c r="BF1039" s="668"/>
      <c r="BG1039" s="668"/>
      <c r="BH1039" s="668"/>
      <c r="BI1039" s="668"/>
      <c r="BJ1039" s="668"/>
      <c r="BK1039" s="668"/>
      <c r="BL1039" s="668"/>
      <c r="BM1039" s="668"/>
      <c r="BN1039" s="668"/>
      <c r="BO1039" s="668"/>
      <c r="BP1039" s="668"/>
      <c r="BQ1039" s="668"/>
    </row>
    <row r="1040" spans="1:69">
      <c r="A1040" s="668"/>
      <c r="B1040" s="668"/>
      <c r="C1040" s="668"/>
      <c r="D1040" s="668"/>
      <c r="E1040" s="668"/>
      <c r="F1040" s="668"/>
      <c r="G1040" s="668"/>
      <c r="H1040" s="668"/>
      <c r="I1040" s="668"/>
      <c r="J1040" s="668"/>
      <c r="K1040" s="668"/>
      <c r="L1040" s="668"/>
      <c r="M1040" s="668"/>
      <c r="N1040" s="668"/>
      <c r="O1040" s="668"/>
      <c r="P1040" s="668"/>
      <c r="Q1040" s="668"/>
      <c r="R1040" s="668"/>
      <c r="T1040" s="668"/>
      <c r="U1040" s="668"/>
      <c r="AZ1040" s="668"/>
      <c r="BA1040" s="668"/>
      <c r="BB1040" s="668"/>
      <c r="BC1040" s="668"/>
      <c r="BD1040" s="668"/>
      <c r="BE1040" s="668"/>
      <c r="BF1040" s="668"/>
      <c r="BG1040" s="668"/>
      <c r="BK1040" s="668"/>
      <c r="BL1040" s="668"/>
      <c r="BM1040" s="668"/>
      <c r="BN1040" s="668"/>
      <c r="BO1040" s="668"/>
      <c r="BP1040" s="668"/>
      <c r="BQ1040" s="668"/>
    </row>
    <row r="1041" spans="1:69">
      <c r="A1041" s="668"/>
      <c r="B1041" s="668"/>
      <c r="C1041" s="668"/>
      <c r="D1041" s="668"/>
      <c r="E1041" s="668"/>
      <c r="F1041" s="668"/>
      <c r="G1041" s="668"/>
      <c r="H1041" s="668"/>
      <c r="I1041" s="668"/>
      <c r="J1041" s="668"/>
      <c r="K1041" s="668"/>
      <c r="L1041" s="668"/>
      <c r="M1041" s="668"/>
      <c r="N1041" s="668"/>
      <c r="O1041" s="668"/>
      <c r="P1041" s="668"/>
      <c r="Q1041" s="668"/>
      <c r="R1041" s="668"/>
      <c r="T1041" s="668"/>
      <c r="U1041" s="668"/>
      <c r="AZ1041" s="668"/>
      <c r="BA1041" s="668"/>
      <c r="BB1041" s="668"/>
      <c r="BC1041" s="668"/>
      <c r="BD1041" s="668"/>
      <c r="BE1041" s="668"/>
      <c r="BF1041" s="668"/>
      <c r="BG1041" s="668"/>
      <c r="BH1041" s="668"/>
      <c r="BI1041" s="668"/>
      <c r="BJ1041" s="668"/>
      <c r="BK1041" s="668"/>
      <c r="BL1041" s="668"/>
      <c r="BM1041" s="668"/>
      <c r="BN1041" s="668"/>
      <c r="BO1041" s="668"/>
      <c r="BP1041" s="668"/>
      <c r="BQ1041" s="668"/>
    </row>
    <row r="1042" spans="1:69">
      <c r="A1042" s="668"/>
      <c r="B1042" s="668"/>
      <c r="C1042" s="668"/>
      <c r="D1042" s="668"/>
      <c r="E1042" s="668"/>
      <c r="F1042" s="668"/>
      <c r="G1042" s="668"/>
      <c r="H1042" s="668"/>
      <c r="I1042" s="668"/>
      <c r="J1042" s="668"/>
      <c r="K1042" s="668"/>
      <c r="L1042" s="668"/>
      <c r="M1042" s="668"/>
      <c r="N1042" s="668"/>
      <c r="O1042" s="668"/>
      <c r="P1042" s="668"/>
      <c r="Q1042" s="668"/>
      <c r="R1042" s="668"/>
      <c r="T1042" s="668"/>
      <c r="U1042" s="668"/>
      <c r="AZ1042" s="668"/>
      <c r="BA1042" s="668"/>
      <c r="BB1042" s="668"/>
      <c r="BC1042" s="668"/>
      <c r="BD1042" s="668"/>
      <c r="BE1042" s="668"/>
      <c r="BF1042" s="668"/>
      <c r="BG1042" s="668"/>
      <c r="BH1042" s="668"/>
      <c r="BI1042" s="668"/>
      <c r="BJ1042" s="668"/>
      <c r="BK1042" s="668"/>
      <c r="BL1042" s="668"/>
      <c r="BM1042" s="668"/>
      <c r="BN1042" s="668"/>
      <c r="BO1042" s="668"/>
      <c r="BP1042" s="668"/>
      <c r="BQ1042" s="668"/>
    </row>
    <row r="1043" spans="1:69">
      <c r="A1043" s="668"/>
      <c r="B1043" s="668"/>
      <c r="C1043" s="668"/>
      <c r="D1043" s="668"/>
      <c r="E1043" s="668"/>
      <c r="F1043" s="668"/>
      <c r="G1043" s="668"/>
      <c r="H1043" s="668"/>
      <c r="I1043" s="668"/>
      <c r="J1043" s="668"/>
      <c r="K1043" s="668"/>
      <c r="L1043" s="668"/>
      <c r="M1043" s="668"/>
      <c r="N1043" s="668"/>
      <c r="O1043" s="668"/>
      <c r="P1043" s="668"/>
      <c r="Q1043" s="668"/>
      <c r="R1043" s="668"/>
      <c r="T1043" s="668"/>
      <c r="U1043" s="668"/>
      <c r="AZ1043" s="668"/>
      <c r="BA1043" s="668"/>
      <c r="BB1043" s="668"/>
      <c r="BC1043" s="668"/>
      <c r="BD1043" s="668"/>
      <c r="BE1043" s="668"/>
      <c r="BF1043" s="668"/>
      <c r="BG1043" s="668"/>
      <c r="BH1043" s="668"/>
      <c r="BI1043" s="668"/>
      <c r="BJ1043" s="668"/>
      <c r="BK1043" s="668"/>
      <c r="BL1043" s="668"/>
      <c r="BM1043" s="668"/>
      <c r="BN1043" s="668"/>
      <c r="BO1043" s="668"/>
      <c r="BP1043" s="668"/>
      <c r="BQ1043" s="668"/>
    </row>
    <row r="1044" spans="1:69">
      <c r="A1044" s="668"/>
      <c r="B1044" s="668"/>
      <c r="C1044" s="668"/>
      <c r="D1044" s="668"/>
      <c r="E1044" s="668"/>
      <c r="F1044" s="668"/>
      <c r="G1044" s="668"/>
      <c r="H1044" s="668"/>
      <c r="I1044" s="668"/>
      <c r="J1044" s="668"/>
      <c r="K1044" s="668"/>
      <c r="L1044" s="668"/>
      <c r="M1044" s="668"/>
      <c r="N1044" s="668"/>
      <c r="O1044" s="668"/>
      <c r="P1044" s="668"/>
      <c r="Q1044" s="668"/>
      <c r="R1044" s="668"/>
      <c r="T1044" s="668"/>
      <c r="U1044" s="668"/>
      <c r="AZ1044" s="668"/>
      <c r="BA1044" s="668"/>
      <c r="BB1044" s="668"/>
      <c r="BC1044" s="668"/>
      <c r="BD1044" s="668"/>
      <c r="BE1044" s="668"/>
      <c r="BF1044" s="668"/>
      <c r="BG1044" s="668"/>
      <c r="BK1044" s="668"/>
      <c r="BL1044" s="668"/>
      <c r="BM1044" s="668"/>
      <c r="BN1044" s="668"/>
      <c r="BO1044" s="668"/>
      <c r="BP1044" s="668"/>
      <c r="BQ1044" s="668"/>
    </row>
    <row r="1045" spans="1:69">
      <c r="A1045" s="668"/>
      <c r="B1045" s="668"/>
      <c r="C1045" s="668"/>
      <c r="D1045" s="668"/>
      <c r="E1045" s="668"/>
      <c r="F1045" s="668"/>
      <c r="G1045" s="668"/>
      <c r="H1045" s="668"/>
      <c r="I1045" s="668"/>
      <c r="J1045" s="668"/>
      <c r="K1045" s="668"/>
      <c r="L1045" s="668"/>
      <c r="M1045" s="668"/>
      <c r="N1045" s="668"/>
      <c r="O1045" s="668"/>
      <c r="P1045" s="668"/>
      <c r="Q1045" s="668"/>
      <c r="R1045" s="668"/>
      <c r="T1045" s="668"/>
      <c r="U1045" s="668"/>
      <c r="AZ1045" s="668"/>
      <c r="BA1045" s="668"/>
      <c r="BB1045" s="668"/>
      <c r="BC1045" s="668"/>
      <c r="BD1045" s="668"/>
      <c r="BE1045" s="668"/>
      <c r="BF1045" s="668"/>
      <c r="BG1045" s="668"/>
      <c r="BH1045" s="668"/>
      <c r="BI1045" s="668"/>
      <c r="BJ1045" s="668"/>
      <c r="BK1045" s="668"/>
      <c r="BL1045" s="668"/>
      <c r="BM1045" s="668"/>
      <c r="BN1045" s="668"/>
      <c r="BO1045" s="668"/>
      <c r="BP1045" s="668"/>
      <c r="BQ1045" s="668"/>
    </row>
    <row r="1046" spans="1:69">
      <c r="A1046" s="668"/>
      <c r="B1046" s="668"/>
      <c r="C1046" s="668"/>
      <c r="D1046" s="668"/>
      <c r="E1046" s="668"/>
      <c r="F1046" s="668"/>
      <c r="G1046" s="668"/>
      <c r="H1046" s="668"/>
      <c r="I1046" s="668"/>
      <c r="J1046" s="668"/>
      <c r="K1046" s="668"/>
      <c r="L1046" s="668"/>
      <c r="M1046" s="668"/>
      <c r="N1046" s="668"/>
      <c r="O1046" s="668"/>
      <c r="P1046" s="668"/>
      <c r="Q1046" s="668"/>
      <c r="R1046" s="668"/>
      <c r="T1046" s="668"/>
      <c r="U1046" s="668"/>
      <c r="AZ1046" s="668"/>
      <c r="BA1046" s="668"/>
      <c r="BB1046" s="668"/>
      <c r="BC1046" s="668"/>
      <c r="BD1046" s="668"/>
      <c r="BE1046" s="668"/>
      <c r="BF1046" s="668"/>
      <c r="BG1046" s="668"/>
      <c r="BH1046" s="668"/>
      <c r="BI1046" s="668"/>
      <c r="BJ1046" s="668"/>
      <c r="BK1046" s="668"/>
      <c r="BL1046" s="668"/>
      <c r="BM1046" s="668"/>
      <c r="BN1046" s="668"/>
      <c r="BO1046" s="668"/>
      <c r="BP1046" s="668"/>
      <c r="BQ1046" s="668"/>
    </row>
    <row r="1047" spans="1:69">
      <c r="A1047" s="668"/>
      <c r="B1047" s="668"/>
      <c r="C1047" s="668"/>
      <c r="D1047" s="668"/>
      <c r="E1047" s="668"/>
      <c r="F1047" s="668"/>
      <c r="G1047" s="668"/>
      <c r="H1047" s="668"/>
      <c r="I1047" s="668"/>
      <c r="J1047" s="668"/>
      <c r="K1047" s="668"/>
      <c r="L1047" s="668"/>
      <c r="M1047" s="668"/>
      <c r="N1047" s="668"/>
      <c r="O1047" s="668"/>
      <c r="P1047" s="668"/>
      <c r="Q1047" s="668"/>
      <c r="R1047" s="668"/>
      <c r="T1047" s="668"/>
      <c r="U1047" s="668"/>
      <c r="AZ1047" s="668"/>
      <c r="BA1047" s="668"/>
      <c r="BB1047" s="668"/>
      <c r="BC1047" s="668"/>
      <c r="BD1047" s="668"/>
      <c r="BE1047" s="668"/>
      <c r="BF1047" s="668"/>
      <c r="BG1047" s="668"/>
      <c r="BH1047" s="668"/>
      <c r="BI1047" s="668"/>
      <c r="BJ1047" s="668"/>
      <c r="BK1047" s="668"/>
      <c r="BL1047" s="668"/>
      <c r="BM1047" s="668"/>
      <c r="BN1047" s="668"/>
      <c r="BO1047" s="668"/>
      <c r="BP1047" s="668"/>
      <c r="BQ1047" s="668"/>
    </row>
    <row r="1048" spans="1:69">
      <c r="A1048" s="668"/>
      <c r="B1048" s="668"/>
      <c r="C1048" s="668"/>
      <c r="D1048" s="668"/>
      <c r="E1048" s="668"/>
      <c r="F1048" s="668"/>
      <c r="G1048" s="668"/>
      <c r="H1048" s="668"/>
      <c r="I1048" s="668"/>
      <c r="J1048" s="668"/>
      <c r="K1048" s="668"/>
      <c r="L1048" s="668"/>
      <c r="M1048" s="668"/>
      <c r="N1048" s="668"/>
      <c r="O1048" s="668"/>
      <c r="P1048" s="668"/>
      <c r="Q1048" s="668"/>
      <c r="R1048" s="668"/>
      <c r="T1048" s="668"/>
      <c r="U1048" s="668"/>
      <c r="AZ1048" s="668"/>
      <c r="BA1048" s="668"/>
      <c r="BB1048" s="668"/>
      <c r="BC1048" s="668"/>
      <c r="BD1048" s="668"/>
      <c r="BE1048" s="668"/>
      <c r="BF1048" s="668"/>
      <c r="BG1048" s="668"/>
      <c r="BH1048" s="668"/>
      <c r="BI1048" s="668"/>
      <c r="BJ1048" s="668"/>
      <c r="BK1048" s="668"/>
      <c r="BL1048" s="668"/>
      <c r="BM1048" s="668"/>
      <c r="BN1048" s="668"/>
      <c r="BO1048" s="668"/>
      <c r="BP1048" s="668"/>
      <c r="BQ1048" s="668"/>
    </row>
    <row r="1049" spans="1:69">
      <c r="A1049" s="668"/>
      <c r="B1049" s="668"/>
      <c r="C1049" s="668"/>
      <c r="D1049" s="668"/>
      <c r="E1049" s="668"/>
      <c r="F1049" s="668"/>
      <c r="G1049" s="668"/>
      <c r="H1049" s="668"/>
      <c r="I1049" s="668"/>
      <c r="J1049" s="668"/>
      <c r="K1049" s="668"/>
      <c r="L1049" s="668"/>
      <c r="M1049" s="668"/>
      <c r="N1049" s="668"/>
      <c r="O1049" s="668"/>
      <c r="P1049" s="668"/>
      <c r="Q1049" s="668"/>
      <c r="R1049" s="668"/>
      <c r="T1049" s="668"/>
      <c r="U1049" s="668"/>
      <c r="AZ1049" s="668"/>
      <c r="BA1049" s="668"/>
      <c r="BB1049" s="668"/>
      <c r="BC1049" s="668"/>
      <c r="BD1049" s="668"/>
      <c r="BE1049" s="668"/>
      <c r="BF1049" s="668"/>
      <c r="BG1049" s="668"/>
      <c r="BH1049" s="668"/>
      <c r="BI1049" s="668"/>
      <c r="BJ1049" s="668"/>
      <c r="BK1049" s="668"/>
      <c r="BL1049" s="668"/>
      <c r="BM1049" s="668"/>
      <c r="BN1049" s="668"/>
      <c r="BO1049" s="668"/>
      <c r="BP1049" s="668"/>
      <c r="BQ1049" s="668"/>
    </row>
    <row r="1050" spans="1:69">
      <c r="A1050" s="668"/>
      <c r="B1050" s="668"/>
      <c r="C1050" s="668"/>
      <c r="D1050" s="668"/>
      <c r="E1050" s="668"/>
      <c r="F1050" s="668"/>
      <c r="G1050" s="668"/>
      <c r="H1050" s="668"/>
      <c r="I1050" s="668"/>
      <c r="J1050" s="668"/>
      <c r="K1050" s="668"/>
      <c r="L1050" s="668"/>
      <c r="M1050" s="668"/>
      <c r="N1050" s="668"/>
      <c r="O1050" s="668"/>
      <c r="P1050" s="668"/>
      <c r="Q1050" s="668"/>
      <c r="R1050" s="668"/>
      <c r="S1050" s="668"/>
      <c r="T1050" s="668"/>
      <c r="U1050" s="668"/>
      <c r="W1050" s="668"/>
      <c r="X1050" s="668"/>
      <c r="Y1050" s="668"/>
      <c r="Z1050" s="678"/>
      <c r="AA1050" s="668"/>
      <c r="AB1050" s="668"/>
      <c r="AC1050" s="668"/>
      <c r="AD1050" s="678"/>
      <c r="AE1050" s="668"/>
      <c r="AF1050" s="668"/>
      <c r="AG1050" s="668"/>
      <c r="AH1050" s="678"/>
      <c r="AI1050" s="668"/>
      <c r="AJ1050" s="668"/>
      <c r="AK1050" s="668"/>
      <c r="AL1050" s="678"/>
      <c r="AM1050" s="668"/>
      <c r="AN1050" s="668"/>
      <c r="AO1050" s="668"/>
      <c r="AP1050" s="678"/>
      <c r="AQ1050" s="668"/>
      <c r="AR1050" s="668"/>
      <c r="AS1050" s="668"/>
      <c r="AT1050" s="678"/>
      <c r="AU1050" s="668"/>
      <c r="AV1050" s="668"/>
      <c r="AW1050" s="678"/>
      <c r="AX1050" s="668"/>
      <c r="AY1050" s="683"/>
      <c r="AZ1050" s="668"/>
      <c r="BA1050" s="668"/>
      <c r="BB1050" s="668"/>
      <c r="BC1050" s="668"/>
      <c r="BD1050" s="668"/>
      <c r="BE1050" s="668"/>
      <c r="BF1050" s="668"/>
      <c r="BG1050" s="668"/>
      <c r="BH1050" s="668"/>
      <c r="BI1050" s="668"/>
      <c r="BJ1050" s="668"/>
      <c r="BK1050" s="668"/>
      <c r="BL1050" s="668"/>
      <c r="BM1050" s="668"/>
      <c r="BN1050" s="668"/>
      <c r="BO1050" s="668"/>
      <c r="BP1050" s="668"/>
      <c r="BQ1050" s="668"/>
    </row>
    <row r="1051" spans="1:69">
      <c r="A1051" s="668"/>
      <c r="B1051" s="668"/>
      <c r="C1051" s="668"/>
      <c r="D1051" s="668"/>
      <c r="E1051" s="668"/>
      <c r="F1051" s="668"/>
      <c r="G1051" s="668"/>
      <c r="H1051" s="668"/>
      <c r="I1051" s="668"/>
      <c r="J1051" s="668"/>
      <c r="K1051" s="668"/>
      <c r="L1051" s="668"/>
      <c r="M1051" s="668"/>
      <c r="N1051" s="668"/>
      <c r="O1051" s="668"/>
      <c r="P1051" s="668"/>
      <c r="Q1051" s="668"/>
      <c r="R1051" s="668"/>
      <c r="T1051" s="668"/>
      <c r="U1051" s="668"/>
      <c r="V1051" s="668"/>
      <c r="AZ1051" s="668"/>
      <c r="BA1051" s="668"/>
      <c r="BB1051" s="668"/>
      <c r="BC1051" s="668"/>
      <c r="BD1051" s="668"/>
      <c r="BE1051" s="668"/>
      <c r="BF1051" s="668"/>
      <c r="BG1051" s="668"/>
      <c r="BH1051" s="668"/>
      <c r="BI1051" s="668"/>
      <c r="BJ1051" s="668"/>
      <c r="BK1051" s="668"/>
      <c r="BL1051" s="668"/>
      <c r="BM1051" s="668"/>
      <c r="BN1051" s="668"/>
      <c r="BO1051" s="668"/>
      <c r="BP1051" s="668"/>
      <c r="BQ1051" s="668"/>
    </row>
    <row r="1052" spans="1:69">
      <c r="A1052" s="668"/>
      <c r="B1052" s="668"/>
      <c r="C1052" s="668"/>
      <c r="D1052" s="668"/>
      <c r="E1052" s="668"/>
      <c r="F1052" s="668"/>
      <c r="G1052" s="668"/>
      <c r="H1052" s="668"/>
      <c r="I1052" s="668"/>
      <c r="J1052" s="668"/>
      <c r="K1052" s="668"/>
      <c r="L1052" s="668"/>
      <c r="M1052" s="668"/>
      <c r="N1052" s="668"/>
      <c r="O1052" s="668"/>
      <c r="P1052" s="668"/>
      <c r="Q1052" s="668"/>
      <c r="R1052" s="668"/>
      <c r="T1052" s="668"/>
      <c r="U1052" s="668"/>
      <c r="AZ1052" s="668"/>
      <c r="BA1052" s="668"/>
      <c r="BB1052" s="668"/>
      <c r="BC1052" s="668"/>
      <c r="BD1052" s="668"/>
      <c r="BE1052" s="668"/>
      <c r="BF1052" s="668"/>
      <c r="BG1052" s="668"/>
      <c r="BH1052" s="668"/>
      <c r="BK1052" s="668"/>
      <c r="BL1052" s="668"/>
      <c r="BM1052" s="668"/>
      <c r="BN1052" s="668"/>
      <c r="BO1052" s="668"/>
      <c r="BP1052" s="668"/>
      <c r="BQ1052" s="668"/>
    </row>
    <row r="1053" spans="1:69">
      <c r="A1053" s="668"/>
      <c r="B1053" s="668"/>
      <c r="C1053" s="668"/>
      <c r="D1053" s="668"/>
      <c r="E1053" s="668"/>
      <c r="F1053" s="668"/>
      <c r="G1053" s="668"/>
      <c r="H1053" s="668"/>
      <c r="I1053" s="668"/>
      <c r="J1053" s="668"/>
      <c r="K1053" s="668"/>
      <c r="L1053" s="668"/>
      <c r="M1053" s="668"/>
      <c r="N1053" s="668"/>
      <c r="O1053" s="668"/>
      <c r="P1053" s="668"/>
      <c r="Q1053" s="668"/>
      <c r="R1053" s="668"/>
      <c r="T1053" s="668"/>
      <c r="U1053" s="668"/>
      <c r="V1053" s="668"/>
      <c r="AZ1053" s="668"/>
      <c r="BA1053" s="668"/>
      <c r="BB1053" s="668"/>
      <c r="BC1053" s="668"/>
      <c r="BD1053" s="668"/>
      <c r="BE1053" s="668"/>
      <c r="BF1053" s="668"/>
      <c r="BG1053" s="668"/>
      <c r="BH1053" s="668"/>
      <c r="BI1053" s="668"/>
      <c r="BJ1053" s="668"/>
      <c r="BK1053" s="668"/>
      <c r="BL1053" s="668"/>
      <c r="BM1053" s="668"/>
      <c r="BN1053" s="668"/>
      <c r="BO1053" s="668"/>
      <c r="BP1053" s="668"/>
      <c r="BQ1053" s="668"/>
    </row>
    <row r="1054" spans="1:69">
      <c r="A1054" s="668"/>
      <c r="B1054" s="668"/>
      <c r="C1054" s="668"/>
      <c r="D1054" s="668"/>
      <c r="E1054" s="668"/>
      <c r="F1054" s="668"/>
      <c r="G1054" s="668"/>
      <c r="H1054" s="668"/>
      <c r="I1054" s="668"/>
      <c r="J1054" s="668"/>
      <c r="K1054" s="668"/>
      <c r="L1054" s="668"/>
      <c r="M1054" s="668"/>
      <c r="N1054" s="668"/>
      <c r="O1054" s="668"/>
      <c r="P1054" s="668"/>
      <c r="Q1054" s="668"/>
      <c r="R1054" s="668"/>
      <c r="T1054" s="668"/>
      <c r="U1054" s="668"/>
      <c r="AZ1054" s="668"/>
      <c r="BA1054" s="668"/>
      <c r="BB1054" s="668"/>
      <c r="BC1054" s="668"/>
      <c r="BD1054" s="668"/>
      <c r="BE1054" s="668"/>
      <c r="BF1054" s="668"/>
      <c r="BG1054" s="668"/>
      <c r="BK1054" s="668"/>
      <c r="BL1054" s="668"/>
      <c r="BM1054" s="668"/>
      <c r="BN1054" s="668"/>
      <c r="BO1054" s="668"/>
      <c r="BP1054" s="668"/>
      <c r="BQ1054" s="668"/>
    </row>
    <row r="1055" spans="1:69">
      <c r="A1055" s="668"/>
      <c r="B1055" s="668"/>
      <c r="C1055" s="668"/>
      <c r="D1055" s="668"/>
      <c r="E1055" s="668"/>
      <c r="F1055" s="668"/>
      <c r="G1055" s="668"/>
      <c r="H1055" s="668"/>
      <c r="I1055" s="668"/>
      <c r="J1055" s="668"/>
      <c r="K1055" s="668"/>
      <c r="L1055" s="668"/>
      <c r="M1055" s="668"/>
      <c r="N1055" s="668"/>
      <c r="O1055" s="668"/>
      <c r="P1055" s="668"/>
      <c r="Q1055" s="668"/>
      <c r="R1055" s="668"/>
      <c r="T1055" s="668"/>
      <c r="U1055" s="668"/>
      <c r="AZ1055" s="668"/>
      <c r="BA1055" s="668"/>
      <c r="BB1055" s="668"/>
      <c r="BC1055" s="668"/>
      <c r="BD1055" s="668"/>
      <c r="BE1055" s="668"/>
      <c r="BF1055" s="668"/>
      <c r="BG1055" s="668"/>
      <c r="BH1055" s="668"/>
      <c r="BI1055" s="668"/>
      <c r="BJ1055" s="668"/>
      <c r="BK1055" s="668"/>
      <c r="BL1055" s="668"/>
      <c r="BM1055" s="668"/>
      <c r="BN1055" s="668"/>
      <c r="BO1055" s="668"/>
      <c r="BP1055" s="668"/>
      <c r="BQ1055" s="668"/>
    </row>
    <row r="1056" spans="1:69">
      <c r="A1056" s="668"/>
      <c r="B1056" s="668"/>
      <c r="C1056" s="668"/>
      <c r="D1056" s="668"/>
      <c r="E1056" s="668"/>
      <c r="F1056" s="668"/>
      <c r="G1056" s="668"/>
      <c r="H1056" s="668"/>
      <c r="I1056" s="668"/>
      <c r="J1056" s="668"/>
      <c r="K1056" s="668"/>
      <c r="L1056" s="668"/>
      <c r="M1056" s="668"/>
      <c r="N1056" s="668"/>
      <c r="O1056" s="668"/>
      <c r="P1056" s="668"/>
      <c r="Q1056" s="668"/>
      <c r="R1056" s="668"/>
      <c r="T1056" s="668"/>
      <c r="U1056" s="668"/>
      <c r="AZ1056" s="668"/>
      <c r="BA1056" s="668"/>
      <c r="BB1056" s="668"/>
      <c r="BC1056" s="668"/>
      <c r="BD1056" s="668"/>
      <c r="BE1056" s="668"/>
      <c r="BF1056" s="668"/>
      <c r="BG1056" s="668"/>
      <c r="BH1056" s="668"/>
      <c r="BI1056" s="668"/>
      <c r="BJ1056" s="668"/>
      <c r="BK1056" s="668"/>
      <c r="BL1056" s="668"/>
      <c r="BM1056" s="668"/>
      <c r="BN1056" s="668"/>
      <c r="BO1056" s="668"/>
      <c r="BP1056" s="668"/>
      <c r="BQ1056" s="668"/>
    </row>
    <row r="1057" spans="1:69">
      <c r="A1057" s="668"/>
      <c r="B1057" s="668"/>
      <c r="C1057" s="668"/>
      <c r="D1057" s="668"/>
      <c r="E1057" s="668"/>
      <c r="F1057" s="668"/>
      <c r="G1057" s="668"/>
      <c r="H1057" s="668"/>
      <c r="I1057" s="668"/>
      <c r="J1057" s="668"/>
      <c r="K1057" s="668"/>
      <c r="L1057" s="668"/>
      <c r="M1057" s="668"/>
      <c r="N1057" s="668"/>
      <c r="O1057" s="668"/>
      <c r="P1057" s="668"/>
      <c r="Q1057" s="668"/>
      <c r="R1057" s="668"/>
      <c r="T1057" s="668"/>
      <c r="U1057" s="668"/>
      <c r="AZ1057" s="668"/>
      <c r="BA1057" s="668"/>
      <c r="BB1057" s="668"/>
      <c r="BC1057" s="668"/>
      <c r="BD1057" s="668"/>
      <c r="BE1057" s="668"/>
      <c r="BF1057" s="668"/>
      <c r="BG1057" s="668"/>
      <c r="BH1057" s="668"/>
      <c r="BI1057" s="668"/>
      <c r="BJ1057" s="668"/>
      <c r="BK1057" s="668"/>
      <c r="BL1057" s="668"/>
      <c r="BM1057" s="668"/>
      <c r="BN1057" s="668"/>
      <c r="BO1057" s="668"/>
      <c r="BP1057" s="668"/>
      <c r="BQ1057" s="668"/>
    </row>
    <row r="1058" spans="1:69">
      <c r="A1058" s="668"/>
      <c r="B1058" s="668"/>
      <c r="C1058" s="668"/>
      <c r="D1058" s="668"/>
      <c r="E1058" s="668"/>
      <c r="F1058" s="668"/>
      <c r="G1058" s="668"/>
      <c r="H1058" s="668"/>
      <c r="I1058" s="668"/>
      <c r="J1058" s="668"/>
      <c r="K1058" s="668"/>
      <c r="L1058" s="668"/>
      <c r="M1058" s="668"/>
      <c r="N1058" s="668"/>
      <c r="O1058" s="668"/>
      <c r="P1058" s="668"/>
      <c r="Q1058" s="668"/>
      <c r="R1058" s="668"/>
      <c r="T1058" s="668"/>
      <c r="U1058" s="668"/>
      <c r="AZ1058" s="668"/>
      <c r="BA1058" s="668"/>
      <c r="BB1058" s="668"/>
      <c r="BC1058" s="668"/>
      <c r="BD1058" s="668"/>
      <c r="BE1058" s="668"/>
      <c r="BF1058" s="668"/>
      <c r="BG1058" s="668"/>
      <c r="BH1058" s="668"/>
      <c r="BI1058" s="668"/>
      <c r="BJ1058" s="668"/>
      <c r="BK1058" s="668"/>
      <c r="BL1058" s="668"/>
      <c r="BM1058" s="668"/>
      <c r="BN1058" s="668"/>
      <c r="BO1058" s="668"/>
      <c r="BP1058" s="668"/>
      <c r="BQ1058" s="668"/>
    </row>
    <row r="1059" spans="1:69">
      <c r="A1059" s="668"/>
      <c r="B1059" s="668"/>
      <c r="C1059" s="668"/>
      <c r="D1059" s="668"/>
      <c r="E1059" s="668"/>
      <c r="F1059" s="668"/>
      <c r="G1059" s="668"/>
      <c r="H1059" s="668"/>
      <c r="I1059" s="668"/>
      <c r="J1059" s="668"/>
      <c r="K1059" s="668"/>
      <c r="L1059" s="668"/>
      <c r="M1059" s="668"/>
      <c r="N1059" s="668"/>
      <c r="O1059" s="668"/>
      <c r="P1059" s="668"/>
      <c r="Q1059" s="668"/>
      <c r="R1059" s="668"/>
      <c r="T1059" s="668"/>
      <c r="U1059" s="668"/>
      <c r="AZ1059" s="668"/>
      <c r="BA1059" s="668"/>
      <c r="BB1059" s="668"/>
      <c r="BC1059" s="668"/>
      <c r="BD1059" s="668"/>
      <c r="BE1059" s="668"/>
      <c r="BF1059" s="668"/>
      <c r="BG1059" s="668"/>
      <c r="BH1059" s="668"/>
      <c r="BI1059" s="668"/>
      <c r="BJ1059" s="668"/>
      <c r="BK1059" s="668"/>
      <c r="BL1059" s="668"/>
      <c r="BM1059" s="668"/>
      <c r="BN1059" s="668"/>
      <c r="BO1059" s="668"/>
      <c r="BP1059" s="668"/>
      <c r="BQ1059" s="668"/>
    </row>
    <row r="1060" spans="1:69">
      <c r="A1060" s="668"/>
      <c r="B1060" s="668"/>
      <c r="C1060" s="668"/>
      <c r="D1060" s="668"/>
      <c r="E1060" s="668"/>
      <c r="F1060" s="668"/>
      <c r="G1060" s="668"/>
      <c r="H1060" s="668"/>
      <c r="I1060" s="668"/>
      <c r="J1060" s="668"/>
      <c r="K1060" s="668"/>
      <c r="L1060" s="668"/>
      <c r="M1060" s="668"/>
      <c r="N1060" s="668"/>
      <c r="O1060" s="668"/>
      <c r="P1060" s="668"/>
      <c r="Q1060" s="668"/>
      <c r="R1060" s="668"/>
      <c r="T1060" s="668"/>
      <c r="U1060" s="668"/>
      <c r="AZ1060" s="668"/>
      <c r="BA1060" s="668"/>
      <c r="BB1060" s="668"/>
      <c r="BC1060" s="668"/>
      <c r="BD1060" s="668"/>
      <c r="BE1060" s="668"/>
      <c r="BF1060" s="668"/>
      <c r="BG1060" s="668"/>
      <c r="BH1060" s="668"/>
      <c r="BI1060" s="668"/>
      <c r="BJ1060" s="668"/>
      <c r="BK1060" s="668"/>
      <c r="BL1060" s="668"/>
      <c r="BM1060" s="668"/>
      <c r="BN1060" s="668"/>
      <c r="BO1060" s="668"/>
      <c r="BP1060" s="668"/>
      <c r="BQ1060" s="668"/>
    </row>
    <row r="1061" spans="1:69">
      <c r="A1061" s="668"/>
      <c r="B1061" s="668"/>
      <c r="C1061" s="668"/>
      <c r="D1061" s="668"/>
      <c r="E1061" s="668"/>
      <c r="F1061" s="668"/>
      <c r="G1061" s="668"/>
      <c r="H1061" s="668"/>
      <c r="I1061" s="668"/>
      <c r="J1061" s="668"/>
      <c r="K1061" s="668"/>
      <c r="L1061" s="668"/>
      <c r="M1061" s="668"/>
      <c r="N1061" s="668"/>
      <c r="O1061" s="668"/>
      <c r="P1061" s="668"/>
      <c r="Q1061" s="668"/>
      <c r="R1061" s="668"/>
      <c r="T1061" s="668"/>
      <c r="U1061" s="668"/>
      <c r="AZ1061" s="668"/>
      <c r="BA1061" s="668"/>
      <c r="BB1061" s="668"/>
      <c r="BC1061" s="668"/>
      <c r="BD1061" s="668"/>
      <c r="BE1061" s="668"/>
      <c r="BF1061" s="668"/>
      <c r="BG1061" s="668"/>
      <c r="BH1061" s="668"/>
      <c r="BI1061" s="668"/>
      <c r="BJ1061" s="668"/>
      <c r="BK1061" s="668"/>
      <c r="BL1061" s="668"/>
      <c r="BM1061" s="668"/>
      <c r="BN1061" s="668"/>
      <c r="BO1061" s="668"/>
      <c r="BP1061" s="668"/>
      <c r="BQ1061" s="668"/>
    </row>
    <row r="1062" spans="1:69">
      <c r="A1062" s="668"/>
      <c r="B1062" s="668"/>
      <c r="C1062" s="668"/>
      <c r="D1062" s="668"/>
      <c r="E1062" s="668"/>
      <c r="F1062" s="668"/>
      <c r="G1062" s="668"/>
      <c r="H1062" s="668"/>
      <c r="I1062" s="668"/>
      <c r="J1062" s="668"/>
      <c r="K1062" s="668"/>
      <c r="L1062" s="668"/>
      <c r="M1062" s="668"/>
      <c r="N1062" s="668"/>
      <c r="O1062" s="668"/>
      <c r="P1062" s="668"/>
      <c r="Q1062" s="668"/>
      <c r="R1062" s="668"/>
      <c r="S1062" s="668"/>
      <c r="T1062" s="668"/>
      <c r="U1062" s="668"/>
      <c r="AZ1062" s="668"/>
      <c r="BA1062" s="668"/>
      <c r="BB1062" s="668"/>
      <c r="BC1062" s="668"/>
      <c r="BD1062" s="668"/>
      <c r="BE1062" s="668"/>
      <c r="BF1062" s="668"/>
      <c r="BK1062" s="668"/>
      <c r="BL1062" s="668"/>
      <c r="BM1062" s="668"/>
      <c r="BN1062" s="668"/>
      <c r="BO1062" s="668"/>
      <c r="BP1062" s="668"/>
      <c r="BQ1062" s="668"/>
    </row>
    <row r="1063" spans="1:69">
      <c r="A1063" s="668"/>
      <c r="B1063" s="668"/>
      <c r="C1063" s="668"/>
      <c r="D1063" s="668"/>
      <c r="E1063" s="668"/>
      <c r="F1063" s="668"/>
      <c r="G1063" s="668"/>
      <c r="H1063" s="668"/>
      <c r="I1063" s="668"/>
      <c r="J1063" s="668"/>
      <c r="K1063" s="668"/>
      <c r="L1063" s="668"/>
      <c r="M1063" s="668"/>
      <c r="N1063" s="668"/>
      <c r="O1063" s="668"/>
      <c r="P1063" s="668"/>
      <c r="Q1063" s="668"/>
      <c r="R1063" s="668"/>
      <c r="T1063" s="668"/>
      <c r="U1063" s="668"/>
      <c r="AZ1063" s="668"/>
      <c r="BA1063" s="668"/>
      <c r="BB1063" s="668"/>
      <c r="BC1063" s="668"/>
      <c r="BD1063" s="668"/>
      <c r="BE1063" s="668"/>
      <c r="BF1063" s="668"/>
      <c r="BG1063" s="668"/>
      <c r="BH1063" s="668"/>
      <c r="BI1063" s="668"/>
      <c r="BJ1063" s="668"/>
      <c r="BK1063" s="668"/>
      <c r="BL1063" s="668"/>
      <c r="BM1063" s="668"/>
      <c r="BN1063" s="668"/>
      <c r="BO1063" s="668"/>
      <c r="BP1063" s="668"/>
      <c r="BQ1063" s="668"/>
    </row>
    <row r="1064" spans="1:69">
      <c r="A1064" s="668"/>
      <c r="B1064" s="668"/>
      <c r="C1064" s="668"/>
      <c r="D1064" s="668"/>
      <c r="E1064" s="668"/>
      <c r="F1064" s="668"/>
      <c r="G1064" s="668"/>
      <c r="H1064" s="668"/>
      <c r="I1064" s="668"/>
      <c r="J1064" s="668"/>
      <c r="K1064" s="668"/>
      <c r="L1064" s="668"/>
      <c r="M1064" s="668"/>
      <c r="N1064" s="668"/>
      <c r="O1064" s="668"/>
      <c r="P1064" s="668"/>
      <c r="Q1064" s="668"/>
      <c r="R1064" s="668"/>
      <c r="T1064" s="668"/>
      <c r="U1064" s="668"/>
      <c r="AZ1064" s="668"/>
      <c r="BA1064" s="668"/>
      <c r="BB1064" s="668"/>
      <c r="BC1064" s="668"/>
      <c r="BD1064" s="668"/>
      <c r="BE1064" s="668"/>
      <c r="BF1064" s="668"/>
      <c r="BG1064" s="668"/>
      <c r="BH1064" s="668"/>
      <c r="BI1064" s="668"/>
      <c r="BJ1064" s="668"/>
      <c r="BK1064" s="668"/>
      <c r="BL1064" s="668"/>
      <c r="BM1064" s="668"/>
      <c r="BN1064" s="668"/>
      <c r="BO1064" s="668"/>
      <c r="BP1064" s="668"/>
      <c r="BQ1064" s="668"/>
    </row>
    <row r="1065" spans="1:69">
      <c r="A1065" s="668"/>
      <c r="B1065" s="668"/>
      <c r="C1065" s="668"/>
      <c r="D1065" s="668"/>
      <c r="E1065" s="668"/>
      <c r="F1065" s="668"/>
      <c r="G1065" s="668"/>
      <c r="H1065" s="668"/>
      <c r="I1065" s="668"/>
      <c r="J1065" s="668"/>
      <c r="K1065" s="668"/>
      <c r="L1065" s="668"/>
      <c r="M1065" s="668"/>
      <c r="N1065" s="668"/>
      <c r="O1065" s="668"/>
      <c r="P1065" s="668"/>
      <c r="Q1065" s="668"/>
      <c r="R1065" s="668"/>
      <c r="T1065" s="668"/>
      <c r="U1065" s="668"/>
      <c r="AZ1065" s="668"/>
      <c r="BA1065" s="668"/>
      <c r="BB1065" s="668"/>
      <c r="BC1065" s="668"/>
      <c r="BD1065" s="668"/>
      <c r="BE1065" s="668"/>
      <c r="BF1065" s="668"/>
      <c r="BG1065" s="668"/>
      <c r="BH1065" s="668"/>
      <c r="BI1065" s="668"/>
      <c r="BJ1065" s="668"/>
      <c r="BK1065" s="668"/>
      <c r="BL1065" s="668"/>
      <c r="BM1065" s="668"/>
      <c r="BN1065" s="668"/>
      <c r="BO1065" s="668"/>
      <c r="BP1065" s="668"/>
      <c r="BQ1065" s="668"/>
    </row>
    <row r="1066" spans="1:69">
      <c r="A1066" s="668"/>
      <c r="B1066" s="668"/>
      <c r="C1066" s="668"/>
      <c r="D1066" s="668"/>
      <c r="E1066" s="668"/>
      <c r="F1066" s="668"/>
      <c r="G1066" s="668"/>
      <c r="H1066" s="668"/>
      <c r="I1066" s="668"/>
      <c r="J1066" s="668"/>
      <c r="K1066" s="668"/>
      <c r="L1066" s="668"/>
      <c r="M1066" s="668"/>
      <c r="N1066" s="668"/>
      <c r="O1066" s="668"/>
      <c r="P1066" s="668"/>
      <c r="Q1066" s="668"/>
      <c r="R1066" s="668"/>
      <c r="T1066" s="668"/>
      <c r="U1066" s="668"/>
      <c r="AZ1066" s="668"/>
      <c r="BA1066" s="668"/>
      <c r="BB1066" s="668"/>
      <c r="BC1066" s="668"/>
      <c r="BD1066" s="668"/>
      <c r="BE1066" s="668"/>
      <c r="BF1066" s="668"/>
      <c r="BG1066" s="668"/>
      <c r="BH1066" s="668"/>
      <c r="BI1066" s="668"/>
      <c r="BK1066" s="668"/>
      <c r="BL1066" s="668"/>
      <c r="BM1066" s="668"/>
      <c r="BN1066" s="668"/>
      <c r="BO1066" s="668"/>
      <c r="BP1066" s="668"/>
      <c r="BQ1066" s="668"/>
    </row>
    <row r="1067" spans="1:69">
      <c r="A1067" s="668"/>
      <c r="B1067" s="668"/>
      <c r="C1067" s="668"/>
      <c r="D1067" s="668"/>
      <c r="E1067" s="668"/>
      <c r="F1067" s="668"/>
      <c r="G1067" s="668"/>
      <c r="H1067" s="668"/>
      <c r="I1067" s="668"/>
      <c r="J1067" s="668"/>
      <c r="K1067" s="668"/>
      <c r="L1067" s="668"/>
      <c r="M1067" s="668"/>
      <c r="N1067" s="668"/>
      <c r="O1067" s="668"/>
      <c r="P1067" s="668"/>
      <c r="Q1067" s="668"/>
      <c r="R1067" s="668"/>
      <c r="T1067" s="668"/>
      <c r="U1067" s="668"/>
      <c r="AZ1067" s="668"/>
      <c r="BA1067" s="668"/>
      <c r="BB1067" s="668"/>
      <c r="BC1067" s="668"/>
      <c r="BD1067" s="668"/>
      <c r="BE1067" s="668"/>
      <c r="BF1067" s="668"/>
      <c r="BG1067" s="668"/>
      <c r="BH1067" s="668"/>
      <c r="BJ1067" s="668"/>
      <c r="BK1067" s="668"/>
      <c r="BL1067" s="668"/>
      <c r="BM1067" s="668"/>
      <c r="BN1067" s="668"/>
      <c r="BO1067" s="668"/>
      <c r="BP1067" s="668"/>
      <c r="BQ1067" s="668"/>
    </row>
    <row r="1068" spans="1:69">
      <c r="A1068" s="668"/>
      <c r="B1068" s="668"/>
      <c r="C1068" s="668"/>
      <c r="D1068" s="668"/>
      <c r="E1068" s="668"/>
      <c r="F1068" s="668"/>
      <c r="G1068" s="668"/>
      <c r="H1068" s="668"/>
      <c r="I1068" s="668"/>
      <c r="J1068" s="668"/>
      <c r="K1068" s="668"/>
      <c r="L1068" s="668"/>
      <c r="M1068" s="668"/>
      <c r="N1068" s="668"/>
      <c r="O1068" s="668"/>
      <c r="P1068" s="668"/>
      <c r="Q1068" s="668"/>
      <c r="R1068" s="668"/>
      <c r="T1068" s="668"/>
      <c r="U1068" s="668"/>
      <c r="AZ1068" s="668"/>
      <c r="BA1068" s="668"/>
      <c r="BB1068" s="668"/>
      <c r="BC1068" s="668"/>
      <c r="BD1068" s="668"/>
      <c r="BE1068" s="668"/>
      <c r="BF1068" s="668"/>
      <c r="BG1068" s="668"/>
      <c r="BH1068" s="668"/>
      <c r="BI1068" s="668"/>
      <c r="BJ1068" s="668"/>
      <c r="BK1068" s="668"/>
      <c r="BL1068" s="668"/>
      <c r="BM1068" s="668"/>
      <c r="BN1068" s="668"/>
      <c r="BO1068" s="668"/>
      <c r="BP1068" s="668"/>
      <c r="BQ1068" s="668"/>
    </row>
    <row r="1069" spans="1:69">
      <c r="A1069" s="668"/>
      <c r="B1069" s="668"/>
      <c r="C1069" s="668"/>
      <c r="D1069" s="668"/>
      <c r="E1069" s="668"/>
      <c r="F1069" s="668"/>
      <c r="G1069" s="668"/>
      <c r="H1069" s="668"/>
      <c r="I1069" s="668"/>
      <c r="J1069" s="668"/>
      <c r="K1069" s="668"/>
      <c r="L1069" s="668"/>
      <c r="M1069" s="668"/>
      <c r="N1069" s="668"/>
      <c r="O1069" s="668"/>
      <c r="P1069" s="668"/>
      <c r="Q1069" s="668"/>
      <c r="R1069" s="668"/>
      <c r="T1069" s="668"/>
      <c r="U1069" s="668"/>
      <c r="AZ1069" s="668"/>
      <c r="BA1069" s="668"/>
      <c r="BB1069" s="668"/>
      <c r="BC1069" s="668"/>
      <c r="BD1069" s="668"/>
      <c r="BE1069" s="668"/>
      <c r="BF1069" s="668"/>
      <c r="BG1069" s="668"/>
      <c r="BH1069" s="668"/>
      <c r="BI1069" s="668"/>
      <c r="BJ1069" s="668"/>
      <c r="BK1069" s="668"/>
      <c r="BL1069" s="668"/>
      <c r="BM1069" s="668"/>
      <c r="BN1069" s="668"/>
      <c r="BO1069" s="668"/>
      <c r="BP1069" s="668"/>
      <c r="BQ1069" s="668"/>
    </row>
    <row r="1070" spans="1:69">
      <c r="A1070" s="668"/>
      <c r="B1070" s="668"/>
      <c r="C1070" s="668"/>
      <c r="D1070" s="668"/>
      <c r="E1070" s="668"/>
      <c r="F1070" s="668"/>
      <c r="G1070" s="668"/>
      <c r="H1070" s="668"/>
      <c r="I1070" s="668"/>
      <c r="J1070" s="668"/>
      <c r="K1070" s="668"/>
      <c r="L1070" s="668"/>
      <c r="M1070" s="668"/>
      <c r="N1070" s="668"/>
      <c r="O1070" s="668"/>
      <c r="P1070" s="668"/>
      <c r="Q1070" s="668"/>
      <c r="R1070" s="668"/>
      <c r="T1070" s="668"/>
      <c r="U1070" s="668"/>
      <c r="AZ1070" s="668"/>
      <c r="BA1070" s="668"/>
      <c r="BB1070" s="668"/>
      <c r="BC1070" s="668"/>
      <c r="BD1070" s="668"/>
      <c r="BE1070" s="668"/>
      <c r="BF1070" s="668"/>
      <c r="BG1070" s="668"/>
      <c r="BH1070" s="668"/>
      <c r="BI1070" s="668"/>
      <c r="BJ1070" s="668"/>
      <c r="BK1070" s="668"/>
      <c r="BL1070" s="668"/>
      <c r="BM1070" s="668"/>
      <c r="BN1070" s="668"/>
      <c r="BO1070" s="668"/>
      <c r="BP1070" s="668"/>
      <c r="BQ1070" s="668"/>
    </row>
    <row r="1071" spans="1:69">
      <c r="A1071" s="668"/>
      <c r="B1071" s="668"/>
      <c r="C1071" s="668"/>
      <c r="D1071" s="668"/>
      <c r="E1071" s="668"/>
      <c r="F1071" s="668"/>
      <c r="G1071" s="668"/>
      <c r="H1071" s="668"/>
      <c r="I1071" s="668"/>
      <c r="J1071" s="668"/>
      <c r="K1071" s="668"/>
      <c r="L1071" s="668"/>
      <c r="M1071" s="668"/>
      <c r="N1071" s="668"/>
      <c r="O1071" s="668"/>
      <c r="P1071" s="668"/>
      <c r="Q1071" s="668"/>
      <c r="R1071" s="668"/>
      <c r="S1071" s="668"/>
      <c r="T1071" s="668"/>
      <c r="U1071" s="668"/>
      <c r="W1071" s="668"/>
      <c r="X1071" s="668"/>
      <c r="Y1071" s="668"/>
      <c r="Z1071" s="678"/>
      <c r="AA1071" s="668"/>
      <c r="AB1071" s="668"/>
      <c r="AC1071" s="668"/>
      <c r="AD1071" s="678"/>
      <c r="AE1071" s="668"/>
      <c r="AF1071" s="668"/>
      <c r="AG1071" s="668"/>
      <c r="AH1071" s="678"/>
      <c r="AI1071" s="668"/>
      <c r="AJ1071" s="668"/>
      <c r="AK1071" s="668"/>
      <c r="AL1071" s="678"/>
      <c r="AM1071" s="668"/>
      <c r="AN1071" s="668"/>
      <c r="AO1071" s="668"/>
      <c r="AP1071" s="678"/>
      <c r="AQ1071" s="668"/>
      <c r="AR1071" s="668"/>
      <c r="AS1071" s="668"/>
      <c r="AT1071" s="678"/>
      <c r="AU1071" s="668"/>
      <c r="AV1071" s="668"/>
      <c r="AW1071" s="678"/>
      <c r="AX1071" s="668"/>
      <c r="AY1071" s="683"/>
      <c r="AZ1071" s="668"/>
      <c r="BA1071" s="668"/>
      <c r="BB1071" s="668"/>
      <c r="BC1071" s="668"/>
      <c r="BD1071" s="668"/>
      <c r="BE1071" s="668"/>
      <c r="BF1071" s="668"/>
      <c r="BG1071" s="668"/>
      <c r="BH1071" s="668"/>
      <c r="BI1071" s="668"/>
      <c r="BJ1071" s="668"/>
      <c r="BK1071" s="668"/>
      <c r="BL1071" s="668"/>
      <c r="BM1071" s="668"/>
      <c r="BN1071" s="668"/>
      <c r="BO1071" s="668"/>
      <c r="BP1071" s="668"/>
      <c r="BQ1071" s="668"/>
    </row>
    <row r="1072" spans="1:69">
      <c r="A1072" s="668"/>
      <c r="B1072" s="668"/>
      <c r="C1072" s="668"/>
      <c r="D1072" s="668"/>
      <c r="E1072" s="668"/>
      <c r="F1072" s="668"/>
      <c r="G1072" s="668"/>
      <c r="H1072" s="668"/>
      <c r="I1072" s="668"/>
      <c r="J1072" s="668"/>
      <c r="K1072" s="668"/>
      <c r="L1072" s="668"/>
      <c r="M1072" s="668"/>
      <c r="N1072" s="668"/>
      <c r="O1072" s="668"/>
      <c r="P1072" s="668"/>
      <c r="Q1072" s="668"/>
      <c r="R1072" s="668"/>
      <c r="T1072" s="668"/>
      <c r="U1072" s="668"/>
      <c r="W1072" s="668"/>
      <c r="X1072" s="668"/>
      <c r="Y1072" s="668"/>
      <c r="Z1072" s="678"/>
      <c r="AA1072" s="668"/>
      <c r="AB1072" s="668"/>
      <c r="AC1072" s="668"/>
      <c r="AD1072" s="678"/>
      <c r="AE1072" s="668"/>
      <c r="AF1072" s="668"/>
      <c r="AG1072" s="668"/>
      <c r="AH1072" s="678"/>
      <c r="AI1072" s="668"/>
      <c r="AJ1072" s="668"/>
      <c r="AK1072" s="668"/>
      <c r="AL1072" s="678"/>
      <c r="AM1072" s="668"/>
      <c r="AN1072" s="668"/>
      <c r="AO1072" s="668"/>
      <c r="AP1072" s="678"/>
      <c r="AQ1072" s="668"/>
      <c r="AR1072" s="668"/>
      <c r="AS1072" s="668"/>
      <c r="AT1072" s="678"/>
      <c r="AU1072" s="668"/>
      <c r="AV1072" s="668"/>
      <c r="AW1072" s="678"/>
      <c r="AX1072" s="668"/>
      <c r="AY1072" s="683"/>
      <c r="AZ1072" s="668"/>
      <c r="BA1072" s="668"/>
      <c r="BB1072" s="668"/>
      <c r="BC1072" s="668"/>
      <c r="BD1072" s="668"/>
      <c r="BE1072" s="668"/>
      <c r="BF1072" s="668"/>
      <c r="BG1072" s="668"/>
      <c r="BH1072" s="668"/>
      <c r="BI1072" s="668"/>
      <c r="BJ1072" s="668"/>
      <c r="BK1072" s="668"/>
      <c r="BL1072" s="668"/>
      <c r="BM1072" s="668"/>
      <c r="BN1072" s="668"/>
      <c r="BO1072" s="668"/>
      <c r="BP1072" s="668"/>
      <c r="BQ1072" s="668"/>
    </row>
    <row r="1073" spans="1:69">
      <c r="A1073" s="668"/>
      <c r="B1073" s="668"/>
      <c r="C1073" s="668"/>
      <c r="D1073" s="668"/>
      <c r="E1073" s="668"/>
      <c r="F1073" s="668"/>
      <c r="G1073" s="668"/>
      <c r="H1073" s="668"/>
      <c r="I1073" s="668"/>
      <c r="J1073" s="668"/>
      <c r="K1073" s="668"/>
      <c r="L1073" s="668"/>
      <c r="M1073" s="668"/>
      <c r="N1073" s="668"/>
      <c r="O1073" s="668"/>
      <c r="P1073" s="668"/>
      <c r="Q1073" s="668"/>
      <c r="R1073" s="668"/>
      <c r="T1073" s="668"/>
      <c r="U1073" s="668"/>
      <c r="AZ1073" s="668"/>
      <c r="BA1073" s="668"/>
      <c r="BB1073" s="668"/>
      <c r="BC1073" s="668"/>
      <c r="BD1073" s="668"/>
      <c r="BE1073" s="668"/>
      <c r="BF1073" s="668"/>
      <c r="BG1073" s="668"/>
      <c r="BH1073" s="668"/>
      <c r="BI1073" s="668"/>
      <c r="BJ1073" s="668"/>
      <c r="BK1073" s="668"/>
      <c r="BL1073" s="668"/>
      <c r="BM1073" s="668"/>
      <c r="BN1073" s="668"/>
      <c r="BO1073" s="668"/>
      <c r="BP1073" s="668"/>
      <c r="BQ1073" s="668"/>
    </row>
    <row r="1074" spans="1:69">
      <c r="A1074" s="668"/>
      <c r="B1074" s="668"/>
      <c r="C1074" s="668"/>
      <c r="D1074" s="668"/>
      <c r="E1074" s="668"/>
      <c r="F1074" s="668"/>
      <c r="G1074" s="668"/>
      <c r="H1074" s="668"/>
      <c r="I1074" s="668"/>
      <c r="J1074" s="668"/>
      <c r="K1074" s="668"/>
      <c r="L1074" s="668"/>
      <c r="M1074" s="668"/>
      <c r="N1074" s="668"/>
      <c r="O1074" s="668"/>
      <c r="P1074" s="668"/>
      <c r="Q1074" s="668"/>
      <c r="R1074" s="668"/>
      <c r="T1074" s="668"/>
      <c r="U1074" s="668"/>
      <c r="AZ1074" s="668"/>
      <c r="BA1074" s="668"/>
      <c r="BB1074" s="668"/>
      <c r="BC1074" s="668"/>
      <c r="BD1074" s="668"/>
      <c r="BE1074" s="668"/>
      <c r="BF1074" s="668"/>
      <c r="BG1074" s="668"/>
      <c r="BK1074" s="668"/>
      <c r="BL1074" s="668"/>
      <c r="BM1074" s="668"/>
      <c r="BN1074" s="668"/>
      <c r="BO1074" s="668"/>
      <c r="BP1074" s="668"/>
      <c r="BQ1074" s="668"/>
    </row>
    <row r="1075" spans="1:69">
      <c r="A1075" s="668"/>
      <c r="B1075" s="668"/>
      <c r="C1075" s="668"/>
      <c r="D1075" s="668"/>
      <c r="E1075" s="668"/>
      <c r="F1075" s="668"/>
      <c r="G1075" s="668"/>
      <c r="H1075" s="668"/>
      <c r="I1075" s="668"/>
      <c r="J1075" s="668"/>
      <c r="K1075" s="668"/>
      <c r="L1075" s="668"/>
      <c r="M1075" s="668"/>
      <c r="N1075" s="668"/>
      <c r="O1075" s="668"/>
      <c r="P1075" s="668"/>
      <c r="Q1075" s="668"/>
      <c r="R1075" s="668"/>
      <c r="T1075" s="668"/>
      <c r="U1075" s="668"/>
      <c r="AZ1075" s="668"/>
      <c r="BA1075" s="668"/>
      <c r="BB1075" s="668"/>
      <c r="BC1075" s="668"/>
      <c r="BD1075" s="668"/>
      <c r="BE1075" s="668"/>
      <c r="BF1075" s="668"/>
      <c r="BG1075" s="668"/>
      <c r="BH1075" s="668"/>
      <c r="BI1075" s="668"/>
      <c r="BJ1075" s="668"/>
      <c r="BK1075" s="668"/>
      <c r="BL1075" s="668"/>
      <c r="BM1075" s="668"/>
      <c r="BN1075" s="668"/>
      <c r="BO1075" s="668"/>
      <c r="BP1075" s="668"/>
      <c r="BQ1075" s="668"/>
    </row>
    <row r="1076" spans="1:69">
      <c r="A1076" s="668"/>
      <c r="B1076" s="668"/>
      <c r="C1076" s="668"/>
      <c r="D1076" s="668"/>
      <c r="E1076" s="668"/>
      <c r="F1076" s="668"/>
      <c r="G1076" s="668"/>
      <c r="H1076" s="668"/>
      <c r="I1076" s="668"/>
      <c r="J1076" s="668"/>
      <c r="K1076" s="668"/>
      <c r="L1076" s="668"/>
      <c r="M1076" s="668"/>
      <c r="N1076" s="668"/>
      <c r="O1076" s="668"/>
      <c r="P1076" s="668"/>
      <c r="Q1076" s="668"/>
      <c r="R1076" s="668"/>
      <c r="T1076" s="668"/>
      <c r="U1076" s="668"/>
      <c r="AZ1076" s="668"/>
      <c r="BA1076" s="668"/>
      <c r="BB1076" s="668"/>
      <c r="BC1076" s="668"/>
      <c r="BD1076" s="668"/>
      <c r="BE1076" s="668"/>
      <c r="BF1076" s="668"/>
      <c r="BG1076" s="668"/>
      <c r="BH1076" s="668"/>
      <c r="BI1076" s="668"/>
      <c r="BJ1076" s="668"/>
      <c r="BK1076" s="668"/>
      <c r="BL1076" s="668"/>
      <c r="BM1076" s="668"/>
      <c r="BN1076" s="668"/>
      <c r="BO1076" s="668"/>
      <c r="BP1076" s="668"/>
      <c r="BQ1076" s="668"/>
    </row>
    <row r="1077" spans="1:69">
      <c r="A1077" s="668"/>
      <c r="B1077" s="668"/>
      <c r="C1077" s="668"/>
      <c r="D1077" s="668"/>
      <c r="E1077" s="668"/>
      <c r="F1077" s="668"/>
      <c r="G1077" s="668"/>
      <c r="H1077" s="668"/>
      <c r="I1077" s="668"/>
      <c r="J1077" s="668"/>
      <c r="K1077" s="668"/>
      <c r="L1077" s="668"/>
      <c r="M1077" s="668"/>
      <c r="N1077" s="668"/>
      <c r="O1077" s="668"/>
      <c r="P1077" s="668"/>
      <c r="Q1077" s="668"/>
      <c r="R1077" s="668"/>
      <c r="T1077" s="668"/>
      <c r="U1077" s="668"/>
      <c r="AZ1077" s="668"/>
      <c r="BA1077" s="668"/>
      <c r="BB1077" s="668"/>
      <c r="BC1077" s="668"/>
      <c r="BD1077" s="668"/>
      <c r="BE1077" s="668"/>
      <c r="BF1077" s="668"/>
      <c r="BG1077" s="668"/>
      <c r="BK1077" s="668"/>
      <c r="BL1077" s="668"/>
      <c r="BM1077" s="668"/>
      <c r="BN1077" s="668"/>
      <c r="BO1077" s="668"/>
      <c r="BP1077" s="668"/>
      <c r="BQ1077" s="668"/>
    </row>
    <row r="1078" spans="1:69">
      <c r="A1078" s="668"/>
      <c r="B1078" s="668"/>
      <c r="C1078" s="668"/>
      <c r="D1078" s="668"/>
      <c r="E1078" s="668"/>
      <c r="F1078" s="668"/>
      <c r="G1078" s="668"/>
      <c r="H1078" s="668"/>
      <c r="I1078" s="668"/>
      <c r="J1078" s="668"/>
      <c r="K1078" s="668"/>
      <c r="L1078" s="668"/>
      <c r="M1078" s="668"/>
      <c r="N1078" s="668"/>
      <c r="O1078" s="668"/>
      <c r="P1078" s="668"/>
      <c r="Q1078" s="668"/>
      <c r="R1078" s="668"/>
      <c r="T1078" s="668"/>
      <c r="U1078" s="668"/>
      <c r="AZ1078" s="668"/>
      <c r="BA1078" s="668"/>
      <c r="BB1078" s="668"/>
      <c r="BC1078" s="668"/>
      <c r="BD1078" s="668"/>
      <c r="BE1078" s="668"/>
      <c r="BF1078" s="668"/>
      <c r="BG1078" s="668"/>
      <c r="BH1078" s="668"/>
      <c r="BI1078" s="668"/>
      <c r="BJ1078" s="668"/>
      <c r="BK1078" s="668"/>
      <c r="BL1078" s="668"/>
      <c r="BM1078" s="668"/>
      <c r="BN1078" s="668"/>
      <c r="BO1078" s="668"/>
      <c r="BP1078" s="668"/>
      <c r="BQ1078" s="668"/>
    </row>
    <row r="1079" spans="1:69">
      <c r="A1079" s="668"/>
      <c r="B1079" s="668"/>
      <c r="C1079" s="668"/>
      <c r="D1079" s="668"/>
      <c r="E1079" s="668"/>
      <c r="F1079" s="668"/>
      <c r="G1079" s="668"/>
      <c r="H1079" s="668"/>
      <c r="I1079" s="668"/>
      <c r="J1079" s="668"/>
      <c r="K1079" s="668"/>
      <c r="L1079" s="668"/>
      <c r="M1079" s="668"/>
      <c r="N1079" s="668"/>
      <c r="O1079" s="668"/>
      <c r="P1079" s="668"/>
      <c r="Q1079" s="668"/>
      <c r="R1079" s="668"/>
      <c r="T1079" s="668"/>
      <c r="U1079" s="668"/>
      <c r="AZ1079" s="668"/>
      <c r="BA1079" s="668"/>
      <c r="BB1079" s="668"/>
      <c r="BC1079" s="668"/>
      <c r="BD1079" s="668"/>
      <c r="BE1079" s="668"/>
      <c r="BF1079" s="668"/>
      <c r="BG1079" s="668"/>
      <c r="BH1079" s="668"/>
      <c r="BI1079" s="668"/>
      <c r="BJ1079" s="668"/>
      <c r="BK1079" s="668"/>
      <c r="BL1079" s="668"/>
      <c r="BM1079" s="668"/>
      <c r="BN1079" s="668"/>
      <c r="BO1079" s="668"/>
      <c r="BP1079" s="668"/>
      <c r="BQ1079" s="668"/>
    </row>
    <row r="1080" spans="1:69">
      <c r="A1080" s="668"/>
      <c r="B1080" s="668"/>
      <c r="C1080" s="668"/>
      <c r="D1080" s="668"/>
      <c r="E1080" s="668"/>
      <c r="F1080" s="668"/>
      <c r="G1080" s="668"/>
      <c r="H1080" s="668"/>
      <c r="I1080" s="668"/>
      <c r="J1080" s="668"/>
      <c r="K1080" s="668"/>
      <c r="L1080" s="668"/>
      <c r="M1080" s="668"/>
      <c r="N1080" s="668"/>
      <c r="O1080" s="668"/>
      <c r="P1080" s="668"/>
      <c r="Q1080" s="668"/>
      <c r="R1080" s="668"/>
      <c r="T1080" s="668"/>
      <c r="U1080" s="668"/>
      <c r="AZ1080" s="668"/>
      <c r="BA1080" s="668"/>
      <c r="BB1080" s="668"/>
      <c r="BC1080" s="668"/>
      <c r="BD1080" s="668"/>
      <c r="BE1080" s="668"/>
      <c r="BF1080" s="668"/>
      <c r="BG1080" s="668"/>
      <c r="BH1080" s="668"/>
      <c r="BI1080" s="668"/>
      <c r="BJ1080" s="668"/>
      <c r="BK1080" s="668"/>
      <c r="BL1080" s="668"/>
      <c r="BM1080" s="668"/>
      <c r="BN1080" s="668"/>
      <c r="BO1080" s="668"/>
      <c r="BP1080" s="668"/>
      <c r="BQ1080" s="668"/>
    </row>
    <row r="1081" spans="1:69">
      <c r="A1081" s="668"/>
      <c r="B1081" s="668"/>
      <c r="C1081" s="668"/>
      <c r="D1081" s="668"/>
      <c r="E1081" s="668"/>
      <c r="F1081" s="668"/>
      <c r="G1081" s="668"/>
      <c r="H1081" s="668"/>
      <c r="I1081" s="668"/>
      <c r="J1081" s="668"/>
      <c r="K1081" s="668"/>
      <c r="L1081" s="668"/>
      <c r="M1081" s="668"/>
      <c r="N1081" s="668"/>
      <c r="O1081" s="668"/>
      <c r="P1081" s="668"/>
      <c r="Q1081" s="668"/>
      <c r="R1081" s="668"/>
      <c r="T1081" s="668"/>
      <c r="U1081" s="668"/>
      <c r="AZ1081" s="668"/>
      <c r="BA1081" s="668"/>
      <c r="BB1081" s="668"/>
      <c r="BC1081" s="668"/>
      <c r="BD1081" s="668"/>
      <c r="BE1081" s="668"/>
      <c r="BF1081" s="668"/>
      <c r="BG1081" s="668"/>
      <c r="BH1081" s="668"/>
      <c r="BI1081" s="668"/>
      <c r="BJ1081" s="668"/>
      <c r="BK1081" s="668"/>
      <c r="BL1081" s="668"/>
      <c r="BM1081" s="668"/>
      <c r="BN1081" s="668"/>
      <c r="BO1081" s="668"/>
      <c r="BP1081" s="668"/>
      <c r="BQ1081" s="668"/>
    </row>
    <row r="1082" spans="1:69">
      <c r="A1082" s="668"/>
      <c r="B1082" s="668"/>
      <c r="C1082" s="668"/>
      <c r="D1082" s="668"/>
      <c r="E1082" s="668"/>
      <c r="F1082" s="668"/>
      <c r="G1082" s="668"/>
      <c r="H1082" s="668"/>
      <c r="I1082" s="668"/>
      <c r="J1082" s="668"/>
      <c r="K1082" s="668"/>
      <c r="L1082" s="668"/>
      <c r="M1082" s="668"/>
      <c r="N1082" s="668"/>
      <c r="O1082" s="668"/>
      <c r="P1082" s="668"/>
      <c r="Q1082" s="668"/>
      <c r="R1082" s="668"/>
      <c r="S1082" s="668"/>
      <c r="T1082" s="668"/>
      <c r="U1082" s="668"/>
      <c r="W1082" s="668"/>
      <c r="X1082" s="668"/>
      <c r="Y1082" s="668"/>
      <c r="Z1082" s="678"/>
      <c r="AA1082" s="668"/>
      <c r="AB1082" s="668"/>
      <c r="AC1082" s="668"/>
      <c r="AD1082" s="678"/>
      <c r="AE1082" s="668"/>
      <c r="AF1082" s="668"/>
      <c r="AG1082" s="668"/>
      <c r="AH1082" s="678"/>
      <c r="AI1082" s="668"/>
      <c r="AJ1082" s="668"/>
      <c r="AK1082" s="668"/>
      <c r="AL1082" s="678"/>
      <c r="AM1082" s="668"/>
      <c r="AN1082" s="668"/>
      <c r="AO1082" s="668"/>
      <c r="AP1082" s="678"/>
      <c r="AQ1082" s="668"/>
      <c r="AR1082" s="668"/>
      <c r="AS1082" s="668"/>
      <c r="AT1082" s="678"/>
      <c r="AU1082" s="668"/>
      <c r="AV1082" s="668"/>
      <c r="AW1082" s="678"/>
      <c r="AX1082" s="668"/>
      <c r="AY1082" s="683"/>
      <c r="AZ1082" s="668"/>
      <c r="BA1082" s="668"/>
      <c r="BB1082" s="668"/>
      <c r="BC1082" s="668"/>
      <c r="BD1082" s="668"/>
      <c r="BE1082" s="668"/>
      <c r="BF1082" s="668"/>
      <c r="BG1082" s="668"/>
      <c r="BK1082" s="668"/>
      <c r="BL1082" s="668"/>
      <c r="BM1082" s="668"/>
      <c r="BN1082" s="668"/>
      <c r="BO1082" s="668"/>
      <c r="BP1082" s="668"/>
      <c r="BQ1082" s="668"/>
    </row>
    <row r="1083" spans="1:69">
      <c r="A1083" s="668"/>
      <c r="B1083" s="668"/>
      <c r="C1083" s="668"/>
      <c r="D1083" s="668"/>
      <c r="E1083" s="668"/>
      <c r="F1083" s="668"/>
      <c r="G1083" s="668"/>
      <c r="H1083" s="668"/>
      <c r="I1083" s="668"/>
      <c r="J1083" s="668"/>
      <c r="K1083" s="668"/>
      <c r="L1083" s="668"/>
      <c r="M1083" s="668"/>
      <c r="N1083" s="668"/>
      <c r="O1083" s="668"/>
      <c r="P1083" s="668"/>
      <c r="Q1083" s="668"/>
      <c r="R1083" s="668"/>
      <c r="S1083" s="668"/>
      <c r="T1083" s="668"/>
      <c r="U1083" s="668"/>
      <c r="W1083" s="668"/>
      <c r="X1083" s="668"/>
      <c r="Y1083" s="668"/>
      <c r="Z1083" s="678"/>
      <c r="AA1083" s="668"/>
      <c r="AB1083" s="668"/>
      <c r="AC1083" s="668"/>
      <c r="AD1083" s="678"/>
      <c r="AE1083" s="668"/>
      <c r="AF1083" s="668"/>
      <c r="AG1083" s="668"/>
      <c r="AH1083" s="678"/>
      <c r="AI1083" s="668"/>
      <c r="AJ1083" s="668"/>
      <c r="AK1083" s="668"/>
      <c r="AL1083" s="678"/>
      <c r="AM1083" s="668"/>
      <c r="AN1083" s="668"/>
      <c r="AO1083" s="668"/>
      <c r="AP1083" s="678"/>
      <c r="AQ1083" s="668"/>
      <c r="AR1083" s="668"/>
      <c r="AS1083" s="668"/>
      <c r="AT1083" s="678"/>
      <c r="AU1083" s="668"/>
      <c r="AV1083" s="668"/>
      <c r="AW1083" s="678"/>
      <c r="AX1083" s="668"/>
      <c r="AY1083" s="683"/>
      <c r="AZ1083" s="668"/>
      <c r="BA1083" s="668"/>
      <c r="BB1083" s="668"/>
      <c r="BC1083" s="668"/>
      <c r="BD1083" s="668"/>
      <c r="BE1083" s="668"/>
      <c r="BF1083" s="668"/>
      <c r="BG1083" s="668"/>
      <c r="BH1083" s="668"/>
      <c r="BI1083" s="668"/>
      <c r="BJ1083" s="668"/>
      <c r="BK1083" s="668"/>
      <c r="BL1083" s="668"/>
      <c r="BM1083" s="668"/>
      <c r="BN1083" s="668"/>
      <c r="BO1083" s="668"/>
      <c r="BP1083" s="668"/>
      <c r="BQ1083" s="668"/>
    </row>
    <row r="1084" spans="1:69">
      <c r="A1084" s="668"/>
      <c r="B1084" s="668"/>
      <c r="C1084" s="668"/>
      <c r="D1084" s="668"/>
      <c r="E1084" s="668"/>
      <c r="F1084" s="668"/>
      <c r="G1084" s="668"/>
      <c r="H1084" s="668"/>
      <c r="I1084" s="668"/>
      <c r="J1084" s="668"/>
      <c r="K1084" s="668"/>
      <c r="L1084" s="668"/>
      <c r="M1084" s="668"/>
      <c r="N1084" s="668"/>
      <c r="O1084" s="668"/>
      <c r="P1084" s="668"/>
      <c r="Q1084" s="668"/>
      <c r="R1084" s="668"/>
      <c r="T1084" s="668"/>
      <c r="U1084" s="668"/>
      <c r="AZ1084" s="668"/>
      <c r="BA1084" s="668"/>
      <c r="BB1084" s="668"/>
      <c r="BC1084" s="668"/>
      <c r="BD1084" s="668"/>
      <c r="BE1084" s="668"/>
      <c r="BF1084" s="668"/>
      <c r="BG1084" s="668"/>
      <c r="BH1084" s="668"/>
      <c r="BI1084" s="668"/>
      <c r="BJ1084" s="668"/>
      <c r="BK1084" s="668"/>
      <c r="BL1084" s="668"/>
      <c r="BM1084" s="668"/>
      <c r="BN1084" s="668"/>
      <c r="BO1084" s="668"/>
      <c r="BP1084" s="668"/>
      <c r="BQ1084" s="668"/>
    </row>
    <row r="1085" spans="1:69">
      <c r="A1085" s="668"/>
      <c r="B1085" s="668"/>
      <c r="C1085" s="668"/>
      <c r="D1085" s="668"/>
      <c r="E1085" s="668"/>
      <c r="F1085" s="668"/>
      <c r="G1085" s="668"/>
      <c r="H1085" s="668"/>
      <c r="I1085" s="668"/>
      <c r="J1085" s="668"/>
      <c r="K1085" s="668"/>
      <c r="L1085" s="668"/>
      <c r="M1085" s="668"/>
      <c r="N1085" s="668"/>
      <c r="O1085" s="668"/>
      <c r="P1085" s="668"/>
      <c r="Q1085" s="668"/>
      <c r="R1085" s="668"/>
      <c r="T1085" s="668"/>
      <c r="U1085" s="668"/>
      <c r="AZ1085" s="668"/>
      <c r="BA1085" s="668"/>
      <c r="BB1085" s="668"/>
      <c r="BC1085" s="668"/>
      <c r="BD1085" s="668"/>
      <c r="BE1085" s="668"/>
      <c r="BF1085" s="668"/>
      <c r="BG1085" s="668"/>
      <c r="BH1085" s="668"/>
      <c r="BI1085" s="668"/>
      <c r="BJ1085" s="668"/>
      <c r="BK1085" s="668"/>
      <c r="BL1085" s="668"/>
      <c r="BM1085" s="668"/>
      <c r="BN1085" s="668"/>
      <c r="BO1085" s="668"/>
      <c r="BP1085" s="668"/>
      <c r="BQ1085" s="668"/>
    </row>
    <row r="1086" spans="1:69">
      <c r="A1086" s="668"/>
      <c r="B1086" s="668"/>
      <c r="C1086" s="668"/>
      <c r="D1086" s="668"/>
      <c r="E1086" s="668"/>
      <c r="F1086" s="668"/>
      <c r="G1086" s="668"/>
      <c r="H1086" s="668"/>
      <c r="I1086" s="668"/>
      <c r="J1086" s="668"/>
      <c r="K1086" s="668"/>
      <c r="L1086" s="668"/>
      <c r="M1086" s="668"/>
      <c r="N1086" s="668"/>
      <c r="O1086" s="668"/>
      <c r="P1086" s="668"/>
      <c r="Q1086" s="668"/>
      <c r="R1086" s="668"/>
      <c r="T1086" s="668"/>
      <c r="U1086" s="668"/>
      <c r="AZ1086" s="668"/>
      <c r="BA1086" s="668"/>
      <c r="BB1086" s="668"/>
      <c r="BC1086" s="668"/>
      <c r="BD1086" s="668"/>
      <c r="BE1086" s="668"/>
      <c r="BF1086" s="668"/>
      <c r="BG1086" s="668"/>
      <c r="BH1086" s="668"/>
      <c r="BI1086" s="668"/>
      <c r="BJ1086" s="668"/>
      <c r="BK1086" s="668"/>
      <c r="BL1086" s="668"/>
      <c r="BM1086" s="668"/>
      <c r="BN1086" s="668"/>
      <c r="BO1086" s="668"/>
      <c r="BP1086" s="668"/>
      <c r="BQ1086" s="668"/>
    </row>
    <row r="1087" spans="1:69">
      <c r="A1087" s="668"/>
      <c r="B1087" s="668"/>
      <c r="C1087" s="668"/>
      <c r="D1087" s="668"/>
      <c r="E1087" s="668"/>
      <c r="F1087" s="668"/>
      <c r="G1087" s="668"/>
      <c r="H1087" s="668"/>
      <c r="I1087" s="668"/>
      <c r="J1087" s="668"/>
      <c r="K1087" s="668"/>
      <c r="L1087" s="668"/>
      <c r="M1087" s="668"/>
      <c r="N1087" s="668"/>
      <c r="O1087" s="668"/>
      <c r="P1087" s="668"/>
      <c r="Q1087" s="668"/>
      <c r="R1087" s="668"/>
      <c r="T1087" s="668"/>
      <c r="U1087" s="668"/>
      <c r="AZ1087" s="668"/>
      <c r="BA1087" s="668"/>
      <c r="BB1087" s="668"/>
      <c r="BC1087" s="668"/>
      <c r="BD1087" s="668"/>
      <c r="BE1087" s="668"/>
      <c r="BF1087" s="668"/>
      <c r="BG1087" s="668"/>
      <c r="BH1087" s="668"/>
      <c r="BJ1087" s="668"/>
      <c r="BK1087" s="668"/>
      <c r="BL1087" s="668"/>
      <c r="BM1087" s="668"/>
      <c r="BN1087" s="668"/>
      <c r="BO1087" s="668"/>
      <c r="BP1087" s="668"/>
      <c r="BQ1087" s="668"/>
    </row>
    <row r="1088" spans="1:69">
      <c r="A1088" s="668"/>
      <c r="B1088" s="668"/>
      <c r="C1088" s="668"/>
      <c r="D1088" s="668"/>
      <c r="E1088" s="668"/>
      <c r="F1088" s="668"/>
      <c r="G1088" s="668"/>
      <c r="H1088" s="668"/>
      <c r="I1088" s="668"/>
      <c r="J1088" s="668"/>
      <c r="K1088" s="668"/>
      <c r="L1088" s="668"/>
      <c r="M1088" s="668"/>
      <c r="N1088" s="668"/>
      <c r="O1088" s="668"/>
      <c r="P1088" s="668"/>
      <c r="Q1088" s="668"/>
      <c r="R1088" s="668"/>
      <c r="T1088" s="668"/>
      <c r="U1088" s="668"/>
      <c r="AZ1088" s="668"/>
      <c r="BA1088" s="668"/>
      <c r="BB1088" s="668"/>
      <c r="BC1088" s="668"/>
      <c r="BD1088" s="668"/>
      <c r="BE1088" s="668"/>
      <c r="BF1088" s="668"/>
      <c r="BG1088" s="668"/>
      <c r="BH1088" s="668"/>
      <c r="BI1088" s="668"/>
      <c r="BJ1088" s="668"/>
      <c r="BK1088" s="668"/>
      <c r="BL1088" s="668"/>
      <c r="BM1088" s="668"/>
      <c r="BN1088" s="668"/>
      <c r="BO1088" s="668"/>
      <c r="BP1088" s="668"/>
      <c r="BQ1088" s="668"/>
    </row>
    <row r="1089" spans="1:69">
      <c r="A1089" s="668"/>
      <c r="B1089" s="668"/>
      <c r="C1089" s="668"/>
      <c r="D1089" s="668"/>
      <c r="E1089" s="668"/>
      <c r="F1089" s="668"/>
      <c r="G1089" s="668"/>
      <c r="H1089" s="668"/>
      <c r="I1089" s="668"/>
      <c r="J1089" s="668"/>
      <c r="K1089" s="668"/>
      <c r="L1089" s="668"/>
      <c r="M1089" s="668"/>
      <c r="N1089" s="668"/>
      <c r="O1089" s="668"/>
      <c r="P1089" s="668"/>
      <c r="Q1089" s="668"/>
      <c r="R1089" s="668"/>
      <c r="T1089" s="668"/>
      <c r="U1089" s="668"/>
      <c r="AZ1089" s="668"/>
      <c r="BA1089" s="668"/>
      <c r="BB1089" s="668"/>
      <c r="BC1089" s="668"/>
      <c r="BD1089" s="668"/>
      <c r="BE1089" s="668"/>
      <c r="BF1089" s="668"/>
      <c r="BG1089" s="668"/>
      <c r="BH1089" s="668"/>
      <c r="BI1089" s="668"/>
      <c r="BJ1089" s="668"/>
      <c r="BK1089" s="668"/>
      <c r="BL1089" s="668"/>
      <c r="BM1089" s="668"/>
      <c r="BN1089" s="668"/>
      <c r="BO1089" s="668"/>
      <c r="BP1089" s="668"/>
      <c r="BQ1089" s="668"/>
    </row>
    <row r="1090" spans="1:69">
      <c r="A1090" s="668"/>
      <c r="B1090" s="668"/>
      <c r="C1090" s="668"/>
      <c r="D1090" s="668"/>
      <c r="E1090" s="668"/>
      <c r="F1090" s="668"/>
      <c r="G1090" s="668"/>
      <c r="H1090" s="668"/>
      <c r="I1090" s="668"/>
      <c r="J1090" s="668"/>
      <c r="K1090" s="668"/>
      <c r="L1090" s="668"/>
      <c r="M1090" s="668"/>
      <c r="N1090" s="668"/>
      <c r="O1090" s="668"/>
      <c r="P1090" s="668"/>
      <c r="Q1090" s="668"/>
      <c r="R1090" s="668"/>
      <c r="T1090" s="668"/>
      <c r="U1090" s="668"/>
      <c r="AZ1090" s="668"/>
      <c r="BA1090" s="668"/>
      <c r="BB1090" s="668"/>
      <c r="BC1090" s="668"/>
      <c r="BD1090" s="668"/>
      <c r="BE1090" s="668"/>
      <c r="BF1090" s="668"/>
      <c r="BK1090" s="668"/>
      <c r="BL1090" s="668"/>
      <c r="BM1090" s="668"/>
      <c r="BN1090" s="668"/>
      <c r="BO1090" s="668"/>
      <c r="BP1090" s="668"/>
      <c r="BQ1090" s="668"/>
    </row>
    <row r="1091" spans="1:69">
      <c r="A1091" s="668"/>
      <c r="B1091" s="668"/>
      <c r="C1091" s="668"/>
      <c r="D1091" s="668"/>
      <c r="E1091" s="668"/>
      <c r="F1091" s="668"/>
      <c r="G1091" s="668"/>
      <c r="H1091" s="668"/>
      <c r="I1091" s="668"/>
      <c r="J1091" s="668"/>
      <c r="K1091" s="668"/>
      <c r="L1091" s="668"/>
      <c r="M1091" s="668"/>
      <c r="N1091" s="668"/>
      <c r="O1091" s="668"/>
      <c r="P1091" s="668"/>
      <c r="Q1091" s="668"/>
      <c r="R1091" s="668"/>
      <c r="T1091" s="668"/>
      <c r="U1091" s="668"/>
      <c r="AZ1091" s="668"/>
      <c r="BA1091" s="668"/>
      <c r="BB1091" s="668"/>
      <c r="BC1091" s="668"/>
      <c r="BD1091" s="668"/>
      <c r="BE1091" s="668"/>
      <c r="BF1091" s="668"/>
      <c r="BG1091" s="668"/>
      <c r="BH1091" s="668"/>
      <c r="BI1091" s="668"/>
      <c r="BJ1091" s="668"/>
      <c r="BK1091" s="668"/>
      <c r="BL1091" s="668"/>
      <c r="BM1091" s="668"/>
      <c r="BN1091" s="668"/>
      <c r="BO1091" s="668"/>
      <c r="BP1091" s="668"/>
      <c r="BQ1091" s="668"/>
    </row>
    <row r="1092" spans="1:69">
      <c r="A1092" s="668"/>
      <c r="B1092" s="668"/>
      <c r="C1092" s="668"/>
      <c r="D1092" s="668"/>
      <c r="E1092" s="668"/>
      <c r="F1092" s="668"/>
      <c r="G1092" s="668"/>
      <c r="H1092" s="668"/>
      <c r="I1092" s="668"/>
      <c r="J1092" s="668"/>
      <c r="K1092" s="668"/>
      <c r="L1092" s="668"/>
      <c r="M1092" s="668"/>
      <c r="N1092" s="668"/>
      <c r="O1092" s="668"/>
      <c r="P1092" s="668"/>
      <c r="Q1092" s="668"/>
      <c r="R1092" s="668"/>
      <c r="S1092" s="668"/>
      <c r="T1092" s="668"/>
      <c r="U1092" s="668"/>
      <c r="V1092" s="668"/>
      <c r="W1092" s="668"/>
      <c r="X1092" s="668"/>
      <c r="Y1092" s="668"/>
      <c r="Z1092" s="678"/>
      <c r="AA1092" s="668"/>
      <c r="AB1092" s="668"/>
      <c r="AC1092" s="668"/>
      <c r="AD1092" s="678"/>
      <c r="AE1092" s="668"/>
      <c r="AF1092" s="668"/>
      <c r="AG1092" s="668"/>
      <c r="AH1092" s="678"/>
      <c r="AI1092" s="668"/>
      <c r="AJ1092" s="668"/>
      <c r="AK1092" s="668"/>
      <c r="AL1092" s="678"/>
      <c r="AM1092" s="668"/>
      <c r="AN1092" s="668"/>
      <c r="AO1092" s="668"/>
      <c r="AP1092" s="678"/>
      <c r="AQ1092" s="668"/>
      <c r="AR1092" s="668"/>
      <c r="AS1092" s="668"/>
      <c r="AT1092" s="678"/>
      <c r="AU1092" s="668"/>
      <c r="AV1092" s="668"/>
      <c r="AW1092" s="678"/>
      <c r="AX1092" s="668"/>
      <c r="AY1092" s="683"/>
      <c r="AZ1092" s="668"/>
      <c r="BA1092" s="668"/>
      <c r="BB1092" s="668"/>
      <c r="BC1092" s="668"/>
      <c r="BD1092" s="668"/>
      <c r="BE1092" s="668"/>
      <c r="BF1092" s="668"/>
      <c r="BG1092" s="668"/>
      <c r="BH1092" s="668"/>
      <c r="BI1092" s="668"/>
      <c r="BJ1092" s="668"/>
      <c r="BK1092" s="668"/>
      <c r="BL1092" s="668"/>
      <c r="BM1092" s="668"/>
      <c r="BN1092" s="668"/>
      <c r="BO1092" s="668"/>
      <c r="BP1092" s="668"/>
      <c r="BQ1092" s="668"/>
    </row>
    <row r="1093" spans="1:69">
      <c r="A1093" s="668"/>
      <c r="B1093" s="668"/>
      <c r="C1093" s="668"/>
      <c r="D1093" s="668"/>
      <c r="E1093" s="668"/>
      <c r="F1093" s="668"/>
      <c r="G1093" s="668"/>
      <c r="H1093" s="668"/>
      <c r="I1093" s="668"/>
      <c r="J1093" s="668"/>
      <c r="K1093" s="668"/>
      <c r="L1093" s="668"/>
      <c r="M1093" s="668"/>
      <c r="N1093" s="668"/>
      <c r="O1093" s="668"/>
      <c r="P1093" s="668"/>
      <c r="Q1093" s="668"/>
      <c r="R1093" s="668"/>
      <c r="T1093" s="668"/>
      <c r="U1093" s="668"/>
      <c r="AZ1093" s="668"/>
      <c r="BA1093" s="668"/>
      <c r="BB1093" s="668"/>
      <c r="BC1093" s="668"/>
      <c r="BD1093" s="668"/>
      <c r="BE1093" s="668"/>
      <c r="BF1093" s="668"/>
      <c r="BG1093" s="668"/>
      <c r="BH1093" s="668"/>
      <c r="BI1093" s="668"/>
      <c r="BJ1093" s="668"/>
      <c r="BK1093" s="668"/>
      <c r="BL1093" s="668"/>
      <c r="BM1093" s="668"/>
      <c r="BN1093" s="668"/>
      <c r="BO1093" s="668"/>
      <c r="BP1093" s="668"/>
      <c r="BQ1093" s="668"/>
    </row>
    <row r="1094" spans="1:69">
      <c r="A1094" s="668"/>
      <c r="B1094" s="668"/>
      <c r="C1094" s="668"/>
      <c r="D1094" s="668"/>
      <c r="E1094" s="668"/>
      <c r="F1094" s="668"/>
      <c r="G1094" s="668"/>
      <c r="H1094" s="668"/>
      <c r="I1094" s="668"/>
      <c r="J1094" s="668"/>
      <c r="K1094" s="668"/>
      <c r="L1094" s="668"/>
      <c r="M1094" s="668"/>
      <c r="N1094" s="668"/>
      <c r="O1094" s="668"/>
      <c r="P1094" s="668"/>
      <c r="Q1094" s="668"/>
      <c r="R1094" s="668"/>
      <c r="T1094" s="668"/>
      <c r="U1094" s="668"/>
      <c r="AZ1094" s="668"/>
      <c r="BA1094" s="668"/>
      <c r="BB1094" s="668"/>
      <c r="BC1094" s="668"/>
      <c r="BD1094" s="668"/>
      <c r="BE1094" s="668"/>
      <c r="BF1094" s="668"/>
      <c r="BG1094" s="668"/>
      <c r="BK1094" s="668"/>
      <c r="BL1094" s="668"/>
      <c r="BM1094" s="668"/>
      <c r="BN1094" s="668"/>
      <c r="BO1094" s="668"/>
      <c r="BP1094" s="668"/>
      <c r="BQ1094" s="668"/>
    </row>
    <row r="1095" spans="1:69">
      <c r="A1095" s="668"/>
      <c r="B1095" s="668"/>
      <c r="C1095" s="668"/>
      <c r="D1095" s="668"/>
      <c r="E1095" s="668"/>
      <c r="F1095" s="668"/>
      <c r="G1095" s="668"/>
      <c r="H1095" s="668"/>
      <c r="I1095" s="668"/>
      <c r="J1095" s="668"/>
      <c r="K1095" s="668"/>
      <c r="L1095" s="668"/>
      <c r="M1095" s="668"/>
      <c r="N1095" s="668"/>
      <c r="O1095" s="668"/>
      <c r="P1095" s="668"/>
      <c r="Q1095" s="668"/>
      <c r="R1095" s="668"/>
      <c r="T1095" s="668"/>
      <c r="U1095" s="668"/>
      <c r="AZ1095" s="668"/>
      <c r="BA1095" s="668"/>
      <c r="BB1095" s="668"/>
      <c r="BC1095" s="668"/>
      <c r="BD1095" s="668"/>
      <c r="BE1095" s="668"/>
      <c r="BF1095" s="668"/>
      <c r="BG1095" s="668"/>
      <c r="BH1095" s="668"/>
      <c r="BI1095" s="668"/>
      <c r="BJ1095" s="668"/>
      <c r="BK1095" s="668"/>
      <c r="BL1095" s="668"/>
      <c r="BM1095" s="668"/>
      <c r="BN1095" s="668"/>
      <c r="BO1095" s="668"/>
      <c r="BP1095" s="668"/>
      <c r="BQ1095" s="668"/>
    </row>
    <row r="1096" spans="1:69">
      <c r="A1096" s="668"/>
      <c r="B1096" s="668"/>
      <c r="C1096" s="668"/>
      <c r="D1096" s="668"/>
      <c r="E1096" s="668"/>
      <c r="F1096" s="668"/>
      <c r="G1096" s="668"/>
      <c r="H1096" s="668"/>
      <c r="I1096" s="668"/>
      <c r="J1096" s="668"/>
      <c r="K1096" s="668"/>
      <c r="L1096" s="668"/>
      <c r="M1096" s="668"/>
      <c r="N1096" s="668"/>
      <c r="O1096" s="668"/>
      <c r="P1096" s="668"/>
      <c r="Q1096" s="668"/>
      <c r="R1096" s="668"/>
      <c r="T1096" s="668"/>
      <c r="U1096" s="668"/>
      <c r="AZ1096" s="668"/>
      <c r="BA1096" s="668"/>
      <c r="BB1096" s="668"/>
      <c r="BC1096" s="668"/>
      <c r="BD1096" s="668"/>
      <c r="BE1096" s="668"/>
      <c r="BF1096" s="668"/>
      <c r="BK1096" s="668"/>
      <c r="BL1096" s="668"/>
      <c r="BM1096" s="668"/>
      <c r="BN1096" s="668"/>
      <c r="BO1096" s="668"/>
      <c r="BP1096" s="668"/>
      <c r="BQ1096" s="668"/>
    </row>
    <row r="1097" spans="1:69">
      <c r="A1097" s="668"/>
      <c r="B1097" s="668"/>
      <c r="C1097" s="668"/>
      <c r="D1097" s="668"/>
      <c r="E1097" s="668"/>
      <c r="F1097" s="668"/>
      <c r="G1097" s="668"/>
      <c r="H1097" s="668"/>
      <c r="I1097" s="668"/>
      <c r="J1097" s="668"/>
      <c r="K1097" s="668"/>
      <c r="L1097" s="668"/>
      <c r="M1097" s="668"/>
      <c r="N1097" s="668"/>
      <c r="O1097" s="668"/>
      <c r="P1097" s="668"/>
      <c r="Q1097" s="668"/>
      <c r="R1097" s="668"/>
      <c r="T1097" s="668"/>
      <c r="U1097" s="668"/>
      <c r="AZ1097" s="668"/>
      <c r="BA1097" s="668"/>
      <c r="BB1097" s="668"/>
      <c r="BC1097" s="668"/>
      <c r="BD1097" s="668"/>
      <c r="BE1097" s="668"/>
      <c r="BF1097" s="668"/>
      <c r="BG1097" s="668"/>
      <c r="BH1097" s="668"/>
      <c r="BI1097" s="668"/>
      <c r="BJ1097" s="668"/>
      <c r="BK1097" s="668"/>
      <c r="BL1097" s="668"/>
      <c r="BM1097" s="668"/>
      <c r="BN1097" s="668"/>
      <c r="BO1097" s="668"/>
      <c r="BP1097" s="668"/>
      <c r="BQ1097" s="668"/>
    </row>
    <row r="1098" spans="1:69">
      <c r="A1098" s="668"/>
      <c r="B1098" s="668"/>
      <c r="C1098" s="668"/>
      <c r="D1098" s="668"/>
      <c r="E1098" s="668"/>
      <c r="F1098" s="668"/>
      <c r="G1098" s="668"/>
      <c r="H1098" s="668"/>
      <c r="I1098" s="668"/>
      <c r="J1098" s="668"/>
      <c r="K1098" s="668"/>
      <c r="L1098" s="668"/>
      <c r="M1098" s="668"/>
      <c r="N1098" s="668"/>
      <c r="O1098" s="668"/>
      <c r="P1098" s="668"/>
      <c r="Q1098" s="668"/>
      <c r="R1098" s="668"/>
      <c r="S1098" s="668"/>
      <c r="T1098" s="668"/>
      <c r="U1098" s="668"/>
      <c r="W1098" s="668"/>
      <c r="X1098" s="668"/>
      <c r="Y1098" s="668"/>
      <c r="Z1098" s="678"/>
      <c r="AA1098" s="668"/>
      <c r="AB1098" s="668"/>
      <c r="AC1098" s="668"/>
      <c r="AD1098" s="678"/>
      <c r="AE1098" s="668"/>
      <c r="AF1098" s="668"/>
      <c r="AG1098" s="668"/>
      <c r="AH1098" s="678"/>
      <c r="AI1098" s="668"/>
      <c r="AJ1098" s="668"/>
      <c r="AK1098" s="668"/>
      <c r="AL1098" s="678"/>
      <c r="AM1098" s="668"/>
      <c r="AN1098" s="668"/>
      <c r="AO1098" s="668"/>
      <c r="AP1098" s="678"/>
      <c r="AQ1098" s="668"/>
      <c r="AR1098" s="668"/>
      <c r="AS1098" s="668"/>
      <c r="AT1098" s="678"/>
      <c r="AU1098" s="668"/>
      <c r="AV1098" s="668"/>
      <c r="AW1098" s="678"/>
      <c r="AX1098" s="668"/>
      <c r="AY1098" s="683"/>
      <c r="AZ1098" s="668"/>
      <c r="BA1098" s="668"/>
      <c r="BB1098" s="668"/>
      <c r="BC1098" s="668"/>
      <c r="BD1098" s="668"/>
      <c r="BE1098" s="668"/>
      <c r="BF1098" s="668"/>
      <c r="BG1098" s="668"/>
      <c r="BH1098" s="668"/>
      <c r="BI1098" s="668"/>
      <c r="BJ1098" s="668"/>
      <c r="BK1098" s="668"/>
      <c r="BL1098" s="668"/>
      <c r="BM1098" s="668"/>
      <c r="BN1098" s="668"/>
      <c r="BO1098" s="668"/>
      <c r="BP1098" s="668"/>
      <c r="BQ1098" s="668"/>
    </row>
    <row r="1099" spans="1:69">
      <c r="A1099" s="668"/>
      <c r="B1099" s="668"/>
      <c r="C1099" s="668"/>
      <c r="D1099" s="668"/>
      <c r="E1099" s="668"/>
      <c r="F1099" s="668"/>
      <c r="G1099" s="668"/>
      <c r="H1099" s="668"/>
      <c r="I1099" s="668"/>
      <c r="J1099" s="668"/>
      <c r="K1099" s="668"/>
      <c r="L1099" s="668"/>
      <c r="M1099" s="668"/>
      <c r="N1099" s="668"/>
      <c r="O1099" s="668"/>
      <c r="P1099" s="668"/>
      <c r="Q1099" s="668"/>
      <c r="R1099" s="668"/>
      <c r="T1099" s="668"/>
      <c r="U1099" s="668"/>
      <c r="AZ1099" s="668"/>
      <c r="BA1099" s="668"/>
      <c r="BB1099" s="668"/>
      <c r="BC1099" s="668"/>
      <c r="BD1099" s="668"/>
      <c r="BE1099" s="668"/>
      <c r="BF1099" s="668"/>
      <c r="BG1099" s="668"/>
      <c r="BH1099" s="668"/>
      <c r="BI1099" s="668"/>
      <c r="BJ1099" s="668"/>
      <c r="BK1099" s="668"/>
      <c r="BL1099" s="668"/>
      <c r="BM1099" s="668"/>
      <c r="BN1099" s="668"/>
      <c r="BO1099" s="668"/>
      <c r="BP1099" s="668"/>
      <c r="BQ1099" s="668"/>
    </row>
    <row r="1100" spans="1:69">
      <c r="A1100" s="668"/>
      <c r="B1100" s="668"/>
      <c r="C1100" s="668"/>
      <c r="D1100" s="668"/>
      <c r="E1100" s="668"/>
      <c r="F1100" s="668"/>
      <c r="G1100" s="668"/>
      <c r="H1100" s="668"/>
      <c r="I1100" s="668"/>
      <c r="J1100" s="668"/>
      <c r="K1100" s="668"/>
      <c r="L1100" s="668"/>
      <c r="M1100" s="668"/>
      <c r="N1100" s="668"/>
      <c r="O1100" s="668"/>
      <c r="P1100" s="668"/>
      <c r="Q1100" s="668"/>
      <c r="R1100" s="668"/>
      <c r="T1100" s="668"/>
      <c r="U1100" s="668"/>
      <c r="AZ1100" s="668"/>
      <c r="BA1100" s="668"/>
      <c r="BB1100" s="668"/>
      <c r="BC1100" s="668"/>
      <c r="BD1100" s="668"/>
      <c r="BE1100" s="668"/>
      <c r="BF1100" s="668"/>
      <c r="BG1100" s="668"/>
      <c r="BH1100" s="668"/>
      <c r="BI1100" s="668"/>
      <c r="BJ1100" s="668"/>
      <c r="BK1100" s="668"/>
      <c r="BL1100" s="668"/>
      <c r="BM1100" s="668"/>
      <c r="BN1100" s="668"/>
      <c r="BO1100" s="668"/>
      <c r="BP1100" s="668"/>
      <c r="BQ1100" s="668"/>
    </row>
    <row r="1101" spans="1:69">
      <c r="A1101" s="668"/>
      <c r="B1101" s="668"/>
      <c r="C1101" s="668"/>
      <c r="D1101" s="668"/>
      <c r="E1101" s="668"/>
      <c r="F1101" s="668"/>
      <c r="G1101" s="668"/>
      <c r="H1101" s="668"/>
      <c r="I1101" s="668"/>
      <c r="J1101" s="668"/>
      <c r="K1101" s="668"/>
      <c r="L1101" s="668"/>
      <c r="M1101" s="668"/>
      <c r="N1101" s="668"/>
      <c r="O1101" s="668"/>
      <c r="P1101" s="668"/>
      <c r="Q1101" s="668"/>
      <c r="R1101" s="668"/>
      <c r="T1101" s="668"/>
      <c r="U1101" s="668"/>
      <c r="AZ1101" s="668"/>
      <c r="BA1101" s="668"/>
      <c r="BB1101" s="668"/>
      <c r="BC1101" s="668"/>
      <c r="BD1101" s="668"/>
      <c r="BE1101" s="668"/>
      <c r="BF1101" s="668"/>
      <c r="BG1101" s="668"/>
      <c r="BH1101" s="668"/>
      <c r="BI1101" s="668"/>
      <c r="BJ1101" s="668"/>
      <c r="BK1101" s="668"/>
      <c r="BL1101" s="668"/>
      <c r="BM1101" s="668"/>
      <c r="BN1101" s="668"/>
      <c r="BO1101" s="668"/>
      <c r="BP1101" s="668"/>
      <c r="BQ1101" s="668"/>
    </row>
    <row r="1102" spans="1:69">
      <c r="A1102" s="668"/>
      <c r="B1102" s="668"/>
      <c r="C1102" s="668"/>
      <c r="D1102" s="668"/>
      <c r="E1102" s="668"/>
      <c r="F1102" s="668"/>
      <c r="G1102" s="668"/>
      <c r="H1102" s="668"/>
      <c r="I1102" s="668"/>
      <c r="J1102" s="668"/>
      <c r="K1102" s="668"/>
      <c r="L1102" s="668"/>
      <c r="M1102" s="668"/>
      <c r="N1102" s="668"/>
      <c r="O1102" s="668"/>
      <c r="P1102" s="668"/>
      <c r="Q1102" s="668"/>
      <c r="R1102" s="668"/>
      <c r="T1102" s="668"/>
      <c r="U1102" s="668"/>
      <c r="AZ1102" s="668"/>
      <c r="BA1102" s="668"/>
      <c r="BB1102" s="668"/>
      <c r="BC1102" s="668"/>
      <c r="BD1102" s="668"/>
      <c r="BE1102" s="668"/>
      <c r="BF1102" s="668"/>
      <c r="BG1102" s="668"/>
      <c r="BH1102" s="668"/>
      <c r="BI1102" s="668"/>
      <c r="BJ1102" s="668"/>
      <c r="BK1102" s="668"/>
      <c r="BL1102" s="668"/>
      <c r="BM1102" s="668"/>
      <c r="BN1102" s="668"/>
      <c r="BO1102" s="668"/>
      <c r="BP1102" s="668"/>
      <c r="BQ1102" s="668"/>
    </row>
    <row r="1103" spans="1:69">
      <c r="A1103" s="668"/>
      <c r="B1103" s="668"/>
      <c r="C1103" s="668"/>
      <c r="D1103" s="668"/>
      <c r="E1103" s="668"/>
      <c r="F1103" s="668"/>
      <c r="G1103" s="668"/>
      <c r="H1103" s="668"/>
      <c r="I1103" s="668"/>
      <c r="J1103" s="668"/>
      <c r="K1103" s="668"/>
      <c r="L1103" s="668"/>
      <c r="M1103" s="668"/>
      <c r="N1103" s="668"/>
      <c r="O1103" s="668"/>
      <c r="P1103" s="668"/>
      <c r="Q1103" s="668"/>
      <c r="R1103" s="668"/>
      <c r="T1103" s="668"/>
      <c r="U1103" s="668"/>
      <c r="AZ1103" s="668"/>
      <c r="BA1103" s="668"/>
      <c r="BB1103" s="668"/>
      <c r="BC1103" s="668"/>
      <c r="BD1103" s="668"/>
      <c r="BE1103" s="668"/>
      <c r="BF1103" s="668"/>
      <c r="BG1103" s="668"/>
      <c r="BH1103" s="668"/>
      <c r="BI1103" s="668"/>
      <c r="BJ1103" s="668"/>
      <c r="BK1103" s="668"/>
      <c r="BL1103" s="668"/>
      <c r="BM1103" s="668"/>
      <c r="BN1103" s="668"/>
      <c r="BO1103" s="668"/>
      <c r="BP1103" s="668"/>
      <c r="BQ1103" s="668"/>
    </row>
    <row r="1104" spans="1:69">
      <c r="A1104" s="668"/>
      <c r="B1104" s="668"/>
      <c r="C1104" s="668"/>
      <c r="D1104" s="668"/>
      <c r="E1104" s="668"/>
      <c r="F1104" s="668"/>
      <c r="G1104" s="668"/>
      <c r="H1104" s="668"/>
      <c r="I1104" s="668"/>
      <c r="J1104" s="668"/>
      <c r="K1104" s="668"/>
      <c r="L1104" s="668"/>
      <c r="M1104" s="668"/>
      <c r="N1104" s="668"/>
      <c r="O1104" s="668"/>
      <c r="P1104" s="668"/>
      <c r="Q1104" s="668"/>
      <c r="R1104" s="668"/>
      <c r="T1104" s="668"/>
      <c r="U1104" s="668"/>
      <c r="AZ1104" s="668"/>
      <c r="BA1104" s="668"/>
      <c r="BB1104" s="668"/>
      <c r="BC1104" s="668"/>
      <c r="BD1104" s="668"/>
      <c r="BE1104" s="668"/>
      <c r="BF1104" s="668"/>
      <c r="BG1104" s="668"/>
      <c r="BH1104" s="668"/>
      <c r="BI1104" s="668"/>
      <c r="BJ1104" s="668"/>
      <c r="BK1104" s="668"/>
      <c r="BL1104" s="668"/>
      <c r="BM1104" s="668"/>
      <c r="BN1104" s="668"/>
      <c r="BO1104" s="668"/>
      <c r="BP1104" s="668"/>
      <c r="BQ1104" s="668"/>
    </row>
    <row r="1105" spans="1:69">
      <c r="A1105" s="668"/>
      <c r="B1105" s="668"/>
      <c r="C1105" s="668"/>
      <c r="D1105" s="668"/>
      <c r="E1105" s="668"/>
      <c r="F1105" s="668"/>
      <c r="G1105" s="668"/>
      <c r="H1105" s="668"/>
      <c r="I1105" s="668"/>
      <c r="J1105" s="668"/>
      <c r="K1105" s="668"/>
      <c r="L1105" s="668"/>
      <c r="M1105" s="668"/>
      <c r="N1105" s="668"/>
      <c r="O1105" s="668"/>
      <c r="P1105" s="668"/>
      <c r="Q1105" s="668"/>
      <c r="R1105" s="668"/>
      <c r="S1105" s="668"/>
      <c r="T1105" s="668"/>
      <c r="U1105" s="668"/>
      <c r="W1105" s="668"/>
      <c r="X1105" s="668"/>
      <c r="Y1105" s="668"/>
      <c r="Z1105" s="678"/>
      <c r="AA1105" s="668"/>
      <c r="AB1105" s="668"/>
      <c r="AC1105" s="668"/>
      <c r="AD1105" s="678"/>
      <c r="AE1105" s="668"/>
      <c r="AF1105" s="668"/>
      <c r="AG1105" s="668"/>
      <c r="AH1105" s="678"/>
      <c r="AI1105" s="668"/>
      <c r="AJ1105" s="668"/>
      <c r="AK1105" s="668"/>
      <c r="AL1105" s="678"/>
      <c r="AM1105" s="668"/>
      <c r="AN1105" s="668"/>
      <c r="AO1105" s="668"/>
      <c r="AP1105" s="678"/>
      <c r="AQ1105" s="668"/>
      <c r="AR1105" s="668"/>
      <c r="AS1105" s="668"/>
      <c r="AT1105" s="678"/>
      <c r="AU1105" s="668"/>
      <c r="AV1105" s="668"/>
      <c r="AW1105" s="678"/>
      <c r="AX1105" s="668"/>
      <c r="AY1105" s="683"/>
      <c r="AZ1105" s="668"/>
      <c r="BA1105" s="668"/>
      <c r="BB1105" s="668"/>
      <c r="BC1105" s="668"/>
      <c r="BD1105" s="668"/>
      <c r="BE1105" s="668"/>
      <c r="BF1105" s="668"/>
      <c r="BG1105" s="668"/>
      <c r="BH1105" s="668"/>
      <c r="BI1105" s="668"/>
      <c r="BJ1105" s="668"/>
      <c r="BK1105" s="668"/>
      <c r="BL1105" s="668"/>
      <c r="BM1105" s="668"/>
      <c r="BN1105" s="668"/>
      <c r="BO1105" s="668"/>
      <c r="BP1105" s="668"/>
      <c r="BQ1105" s="668"/>
    </row>
    <row r="1106" spans="1:69">
      <c r="A1106" s="668"/>
      <c r="B1106" s="668"/>
      <c r="C1106" s="668"/>
      <c r="D1106" s="668"/>
      <c r="E1106" s="668"/>
      <c r="F1106" s="668"/>
      <c r="G1106" s="668"/>
      <c r="H1106" s="668"/>
      <c r="I1106" s="668"/>
      <c r="J1106" s="668"/>
      <c r="K1106" s="668"/>
      <c r="L1106" s="668"/>
      <c r="M1106" s="668"/>
      <c r="N1106" s="668"/>
      <c r="O1106" s="668"/>
      <c r="P1106" s="668"/>
      <c r="Q1106" s="668"/>
      <c r="R1106" s="668"/>
      <c r="T1106" s="668"/>
      <c r="U1106" s="668"/>
      <c r="AZ1106" s="668"/>
      <c r="BA1106" s="668"/>
      <c r="BB1106" s="668"/>
      <c r="BC1106" s="668"/>
      <c r="BD1106" s="668"/>
      <c r="BE1106" s="668"/>
      <c r="BF1106" s="668"/>
      <c r="BG1106" s="668"/>
      <c r="BH1106" s="668"/>
      <c r="BI1106" s="668"/>
      <c r="BJ1106" s="668"/>
      <c r="BK1106" s="668"/>
      <c r="BL1106" s="668"/>
      <c r="BM1106" s="668"/>
      <c r="BN1106" s="668"/>
      <c r="BO1106" s="668"/>
      <c r="BP1106" s="668"/>
      <c r="BQ1106" s="668"/>
    </row>
    <row r="1107" spans="1:69">
      <c r="A1107" s="668"/>
      <c r="B1107" s="668"/>
      <c r="C1107" s="668"/>
      <c r="D1107" s="668"/>
      <c r="E1107" s="668"/>
      <c r="F1107" s="668"/>
      <c r="G1107" s="668"/>
      <c r="H1107" s="668"/>
      <c r="I1107" s="668"/>
      <c r="J1107" s="668"/>
      <c r="K1107" s="668"/>
      <c r="L1107" s="668"/>
      <c r="M1107" s="668"/>
      <c r="N1107" s="668"/>
      <c r="O1107" s="668"/>
      <c r="P1107" s="668"/>
      <c r="Q1107" s="668"/>
      <c r="R1107" s="668"/>
      <c r="T1107" s="668"/>
      <c r="U1107" s="668"/>
      <c r="AZ1107" s="668"/>
      <c r="BA1107" s="668"/>
      <c r="BB1107" s="668"/>
      <c r="BC1107" s="668"/>
      <c r="BD1107" s="668"/>
      <c r="BE1107" s="668"/>
      <c r="BF1107" s="668"/>
      <c r="BG1107" s="668"/>
      <c r="BH1107" s="668"/>
      <c r="BI1107" s="668"/>
      <c r="BJ1107" s="668"/>
      <c r="BK1107" s="668"/>
      <c r="BL1107" s="668"/>
      <c r="BM1107" s="668"/>
      <c r="BN1107" s="668"/>
      <c r="BO1107" s="668"/>
      <c r="BP1107" s="668"/>
      <c r="BQ1107" s="668"/>
    </row>
    <row r="1108" spans="1:69">
      <c r="A1108" s="668"/>
      <c r="B1108" s="668"/>
      <c r="C1108" s="668"/>
      <c r="D1108" s="668"/>
      <c r="E1108" s="668"/>
      <c r="F1108" s="668"/>
      <c r="G1108" s="668"/>
      <c r="H1108" s="668"/>
      <c r="I1108" s="668"/>
      <c r="J1108" s="668"/>
      <c r="K1108" s="668"/>
      <c r="L1108" s="668"/>
      <c r="M1108" s="668"/>
      <c r="N1108" s="668"/>
      <c r="O1108" s="668"/>
      <c r="P1108" s="668"/>
      <c r="Q1108" s="668"/>
      <c r="R1108" s="668"/>
      <c r="T1108" s="668"/>
      <c r="U1108" s="668"/>
      <c r="AZ1108" s="668"/>
      <c r="BA1108" s="668"/>
      <c r="BB1108" s="668"/>
      <c r="BC1108" s="668"/>
      <c r="BD1108" s="668"/>
      <c r="BE1108" s="668"/>
      <c r="BF1108" s="668"/>
      <c r="BG1108" s="668"/>
      <c r="BH1108" s="668"/>
      <c r="BI1108" s="668"/>
      <c r="BJ1108" s="668"/>
      <c r="BK1108" s="668"/>
      <c r="BL1108" s="668"/>
      <c r="BM1108" s="668"/>
      <c r="BN1108" s="668"/>
      <c r="BO1108" s="668"/>
      <c r="BP1108" s="668"/>
      <c r="BQ1108" s="668"/>
    </row>
    <row r="1109" spans="1:69">
      <c r="A1109" s="668"/>
      <c r="B1109" s="668"/>
      <c r="C1109" s="668"/>
      <c r="D1109" s="668"/>
      <c r="E1109" s="668"/>
      <c r="F1109" s="668"/>
      <c r="G1109" s="668"/>
      <c r="H1109" s="668"/>
      <c r="I1109" s="668"/>
      <c r="J1109" s="668"/>
      <c r="K1109" s="668"/>
      <c r="L1109" s="668"/>
      <c r="M1109" s="668"/>
      <c r="N1109" s="668"/>
      <c r="O1109" s="668"/>
      <c r="P1109" s="668"/>
      <c r="Q1109" s="668"/>
      <c r="R1109" s="668"/>
      <c r="T1109" s="668"/>
      <c r="U1109" s="668"/>
      <c r="AZ1109" s="668"/>
      <c r="BA1109" s="668"/>
      <c r="BB1109" s="668"/>
      <c r="BC1109" s="668"/>
      <c r="BD1109" s="668"/>
      <c r="BE1109" s="668"/>
      <c r="BF1109" s="668"/>
      <c r="BG1109" s="668"/>
      <c r="BH1109" s="668"/>
      <c r="BI1109" s="668"/>
      <c r="BJ1109" s="668"/>
      <c r="BK1109" s="668"/>
      <c r="BL1109" s="668"/>
      <c r="BM1109" s="668"/>
      <c r="BN1109" s="668"/>
      <c r="BO1109" s="668"/>
      <c r="BP1109" s="668"/>
      <c r="BQ1109" s="668"/>
    </row>
    <row r="1110" spans="1:69">
      <c r="A1110" s="668"/>
      <c r="B1110" s="668"/>
      <c r="C1110" s="668"/>
      <c r="D1110" s="668"/>
      <c r="E1110" s="668"/>
      <c r="F1110" s="668"/>
      <c r="G1110" s="668"/>
      <c r="H1110" s="668"/>
      <c r="I1110" s="668"/>
      <c r="J1110" s="668"/>
      <c r="K1110" s="668"/>
      <c r="L1110" s="668"/>
      <c r="M1110" s="668"/>
      <c r="N1110" s="668"/>
      <c r="O1110" s="668"/>
      <c r="P1110" s="668"/>
      <c r="Q1110" s="668"/>
      <c r="R1110" s="668"/>
      <c r="T1110" s="668"/>
      <c r="U1110" s="668"/>
      <c r="AZ1110" s="668"/>
      <c r="BA1110" s="668"/>
      <c r="BB1110" s="668"/>
      <c r="BC1110" s="668"/>
      <c r="BD1110" s="668"/>
      <c r="BE1110" s="668"/>
      <c r="BF1110" s="668"/>
      <c r="BG1110" s="668"/>
      <c r="BK1110" s="668"/>
      <c r="BL1110" s="668"/>
      <c r="BM1110" s="668"/>
      <c r="BN1110" s="668"/>
      <c r="BO1110" s="668"/>
      <c r="BP1110" s="668"/>
      <c r="BQ1110" s="668"/>
    </row>
    <row r="1111" spans="1:69">
      <c r="A1111" s="668"/>
      <c r="B1111" s="668"/>
      <c r="C1111" s="668"/>
      <c r="D1111" s="668"/>
      <c r="E1111" s="668"/>
      <c r="F1111" s="668"/>
      <c r="G1111" s="668"/>
      <c r="H1111" s="668"/>
      <c r="I1111" s="668"/>
      <c r="J1111" s="668"/>
      <c r="K1111" s="668"/>
      <c r="L1111" s="668"/>
      <c r="M1111" s="668"/>
      <c r="N1111" s="668"/>
      <c r="O1111" s="668"/>
      <c r="P1111" s="668"/>
      <c r="Q1111" s="668"/>
      <c r="R1111" s="668"/>
      <c r="T1111" s="668"/>
      <c r="U1111" s="668"/>
      <c r="V1111" s="668"/>
      <c r="AZ1111" s="668"/>
      <c r="BA1111" s="668"/>
      <c r="BB1111" s="668"/>
      <c r="BC1111" s="668"/>
      <c r="BD1111" s="668"/>
      <c r="BE1111" s="668"/>
      <c r="BF1111" s="668"/>
      <c r="BG1111" s="668"/>
      <c r="BH1111" s="668"/>
      <c r="BI1111" s="668"/>
      <c r="BJ1111" s="668"/>
      <c r="BK1111" s="668"/>
      <c r="BL1111" s="668"/>
      <c r="BM1111" s="668"/>
      <c r="BN1111" s="668"/>
      <c r="BO1111" s="668"/>
      <c r="BP1111" s="668"/>
      <c r="BQ1111" s="668"/>
    </row>
    <row r="1112" spans="1:69">
      <c r="A1112" s="668"/>
      <c r="B1112" s="668"/>
      <c r="C1112" s="668"/>
      <c r="D1112" s="668"/>
      <c r="E1112" s="668"/>
      <c r="F1112" s="668"/>
      <c r="G1112" s="668"/>
      <c r="H1112" s="668"/>
      <c r="I1112" s="668"/>
      <c r="J1112" s="668"/>
      <c r="K1112" s="668"/>
      <c r="L1112" s="668"/>
      <c r="M1112" s="668"/>
      <c r="N1112" s="668"/>
      <c r="O1112" s="668"/>
      <c r="P1112" s="668"/>
      <c r="Q1112" s="668"/>
      <c r="R1112" s="668"/>
      <c r="T1112" s="668"/>
      <c r="U1112" s="668"/>
      <c r="AZ1112" s="668"/>
      <c r="BA1112" s="668"/>
      <c r="BB1112" s="668"/>
      <c r="BC1112" s="668"/>
      <c r="BD1112" s="668"/>
      <c r="BE1112" s="668"/>
      <c r="BF1112" s="668"/>
      <c r="BG1112" s="668"/>
      <c r="BH1112" s="668"/>
      <c r="BI1112" s="668"/>
      <c r="BJ1112" s="668"/>
      <c r="BK1112" s="668"/>
      <c r="BL1112" s="668"/>
      <c r="BM1112" s="668"/>
      <c r="BN1112" s="668"/>
      <c r="BO1112" s="668"/>
      <c r="BP1112" s="668"/>
      <c r="BQ1112" s="668"/>
    </row>
    <row r="1113" spans="1:69">
      <c r="A1113" s="668"/>
      <c r="B1113" s="668"/>
      <c r="C1113" s="668"/>
      <c r="D1113" s="668"/>
      <c r="E1113" s="668"/>
      <c r="F1113" s="668"/>
      <c r="G1113" s="668"/>
      <c r="H1113" s="668"/>
      <c r="I1113" s="668"/>
      <c r="J1113" s="668"/>
      <c r="K1113" s="668"/>
      <c r="L1113" s="668"/>
      <c r="M1113" s="668"/>
      <c r="N1113" s="668"/>
      <c r="O1113" s="668"/>
      <c r="P1113" s="668"/>
      <c r="Q1113" s="668"/>
      <c r="R1113" s="668"/>
      <c r="T1113" s="668"/>
      <c r="U1113" s="668"/>
      <c r="AZ1113" s="668"/>
      <c r="BA1113" s="668"/>
      <c r="BB1113" s="668"/>
      <c r="BC1113" s="668"/>
      <c r="BD1113" s="668"/>
      <c r="BE1113" s="668"/>
      <c r="BF1113" s="668"/>
      <c r="BG1113" s="668"/>
      <c r="BH1113" s="668"/>
      <c r="BI1113" s="668"/>
      <c r="BJ1113" s="668"/>
      <c r="BK1113" s="668"/>
      <c r="BL1113" s="668"/>
      <c r="BM1113" s="668"/>
      <c r="BN1113" s="668"/>
      <c r="BO1113" s="668"/>
      <c r="BP1113" s="668"/>
      <c r="BQ1113" s="668"/>
    </row>
    <row r="1114" spans="1:69">
      <c r="A1114" s="668"/>
      <c r="B1114" s="668"/>
      <c r="C1114" s="668"/>
      <c r="D1114" s="668"/>
      <c r="E1114" s="668"/>
      <c r="F1114" s="668"/>
      <c r="G1114" s="668"/>
      <c r="H1114" s="668"/>
      <c r="I1114" s="668"/>
      <c r="J1114" s="668"/>
      <c r="K1114" s="668"/>
      <c r="L1114" s="668"/>
      <c r="M1114" s="668"/>
      <c r="N1114" s="668"/>
      <c r="O1114" s="668"/>
      <c r="P1114" s="668"/>
      <c r="Q1114" s="668"/>
      <c r="R1114" s="668"/>
      <c r="T1114" s="668"/>
      <c r="U1114" s="668"/>
      <c r="AZ1114" s="668"/>
      <c r="BA1114" s="668"/>
      <c r="BB1114" s="668"/>
      <c r="BC1114" s="668"/>
      <c r="BD1114" s="668"/>
      <c r="BE1114" s="668"/>
      <c r="BF1114" s="668"/>
      <c r="BG1114" s="668"/>
      <c r="BH1114" s="668"/>
      <c r="BI1114" s="668"/>
      <c r="BJ1114" s="668"/>
      <c r="BK1114" s="668"/>
      <c r="BL1114" s="668"/>
      <c r="BM1114" s="668"/>
      <c r="BN1114" s="668"/>
      <c r="BO1114" s="668"/>
      <c r="BP1114" s="668"/>
      <c r="BQ1114" s="668"/>
    </row>
    <row r="1115" spans="1:69">
      <c r="A1115" s="668"/>
      <c r="B1115" s="668"/>
      <c r="C1115" s="668"/>
      <c r="D1115" s="668"/>
      <c r="E1115" s="668"/>
      <c r="F1115" s="668"/>
      <c r="G1115" s="668"/>
      <c r="H1115" s="668"/>
      <c r="I1115" s="668"/>
      <c r="J1115" s="668"/>
      <c r="K1115" s="668"/>
      <c r="L1115" s="668"/>
      <c r="M1115" s="668"/>
      <c r="N1115" s="668"/>
      <c r="O1115" s="668"/>
      <c r="P1115" s="668"/>
      <c r="Q1115" s="668"/>
      <c r="R1115" s="668"/>
      <c r="T1115" s="668"/>
      <c r="U1115" s="668"/>
      <c r="AZ1115" s="668"/>
      <c r="BA1115" s="668"/>
      <c r="BB1115" s="668"/>
      <c r="BC1115" s="668"/>
      <c r="BD1115" s="668"/>
      <c r="BE1115" s="668"/>
      <c r="BF1115" s="668"/>
      <c r="BG1115" s="668"/>
      <c r="BH1115" s="668"/>
      <c r="BI1115" s="668"/>
      <c r="BJ1115" s="668"/>
      <c r="BK1115" s="668"/>
      <c r="BL1115" s="668"/>
      <c r="BM1115" s="668"/>
      <c r="BN1115" s="668"/>
      <c r="BO1115" s="668"/>
      <c r="BP1115" s="668"/>
      <c r="BQ1115" s="668"/>
    </row>
    <row r="1116" spans="1:69">
      <c r="A1116" s="668"/>
      <c r="B1116" s="668"/>
      <c r="C1116" s="668"/>
      <c r="D1116" s="668"/>
      <c r="E1116" s="668"/>
      <c r="F1116" s="668"/>
      <c r="G1116" s="668"/>
      <c r="H1116" s="668"/>
      <c r="I1116" s="668"/>
      <c r="J1116" s="668"/>
      <c r="K1116" s="668"/>
      <c r="L1116" s="668"/>
      <c r="M1116" s="668"/>
      <c r="N1116" s="668"/>
      <c r="O1116" s="668"/>
      <c r="P1116" s="668"/>
      <c r="Q1116" s="668"/>
      <c r="R1116" s="668"/>
      <c r="T1116" s="668"/>
      <c r="U1116" s="668"/>
      <c r="AZ1116" s="668"/>
      <c r="BA1116" s="668"/>
      <c r="BB1116" s="668"/>
      <c r="BC1116" s="668"/>
      <c r="BD1116" s="668"/>
      <c r="BE1116" s="668"/>
      <c r="BF1116" s="668"/>
      <c r="BG1116" s="668"/>
      <c r="BH1116" s="668"/>
      <c r="BI1116" s="668"/>
      <c r="BJ1116" s="668"/>
      <c r="BK1116" s="668"/>
      <c r="BL1116" s="668"/>
      <c r="BM1116" s="668"/>
      <c r="BN1116" s="668"/>
      <c r="BO1116" s="668"/>
      <c r="BP1116" s="668"/>
      <c r="BQ1116" s="668"/>
    </row>
    <row r="1117" spans="1:69">
      <c r="A1117" s="668"/>
      <c r="B1117" s="668"/>
      <c r="C1117" s="668"/>
      <c r="D1117" s="668"/>
      <c r="E1117" s="668"/>
      <c r="F1117" s="668"/>
      <c r="G1117" s="668"/>
      <c r="H1117" s="668"/>
      <c r="I1117" s="668"/>
      <c r="J1117" s="668"/>
      <c r="K1117" s="668"/>
      <c r="L1117" s="668"/>
      <c r="M1117" s="668"/>
      <c r="N1117" s="668"/>
      <c r="O1117" s="668"/>
      <c r="P1117" s="668"/>
      <c r="Q1117" s="668"/>
      <c r="R1117" s="668"/>
      <c r="T1117" s="668"/>
      <c r="U1117" s="668"/>
      <c r="AZ1117" s="668"/>
      <c r="BA1117" s="668"/>
      <c r="BB1117" s="668"/>
      <c r="BC1117" s="668"/>
      <c r="BD1117" s="668"/>
      <c r="BE1117" s="668"/>
      <c r="BF1117" s="668"/>
      <c r="BG1117" s="668"/>
      <c r="BH1117" s="668"/>
      <c r="BI1117" s="668"/>
      <c r="BJ1117" s="668"/>
      <c r="BK1117" s="668"/>
      <c r="BL1117" s="668"/>
      <c r="BM1117" s="668"/>
      <c r="BN1117" s="668"/>
      <c r="BO1117" s="668"/>
      <c r="BP1117" s="668"/>
      <c r="BQ1117" s="668"/>
    </row>
    <row r="1118" spans="1:69">
      <c r="A1118" s="668"/>
      <c r="B1118" s="668"/>
      <c r="C1118" s="668"/>
      <c r="D1118" s="668"/>
      <c r="E1118" s="668"/>
      <c r="F1118" s="668"/>
      <c r="G1118" s="668"/>
      <c r="H1118" s="668"/>
      <c r="I1118" s="668"/>
      <c r="J1118" s="668"/>
      <c r="K1118" s="668"/>
      <c r="L1118" s="668"/>
      <c r="M1118" s="668"/>
      <c r="N1118" s="668"/>
      <c r="O1118" s="668"/>
      <c r="P1118" s="668"/>
      <c r="Q1118" s="668"/>
      <c r="R1118" s="668"/>
      <c r="T1118" s="668"/>
      <c r="U1118" s="668"/>
      <c r="AZ1118" s="668"/>
      <c r="BA1118" s="668"/>
      <c r="BB1118" s="668"/>
      <c r="BC1118" s="668"/>
      <c r="BD1118" s="668"/>
      <c r="BE1118" s="668"/>
      <c r="BF1118" s="668"/>
      <c r="BG1118" s="668"/>
      <c r="BH1118" s="668"/>
      <c r="BI1118" s="668"/>
      <c r="BJ1118" s="668"/>
      <c r="BK1118" s="668"/>
      <c r="BL1118" s="668"/>
      <c r="BM1118" s="668"/>
      <c r="BN1118" s="668"/>
      <c r="BO1118" s="668"/>
      <c r="BP1118" s="668"/>
      <c r="BQ1118" s="668"/>
    </row>
    <row r="1119" spans="1:69">
      <c r="A1119" s="668"/>
      <c r="B1119" s="668"/>
      <c r="C1119" s="668"/>
      <c r="D1119" s="668"/>
      <c r="E1119" s="668"/>
      <c r="F1119" s="668"/>
      <c r="G1119" s="668"/>
      <c r="H1119" s="668"/>
      <c r="I1119" s="668"/>
      <c r="J1119" s="668"/>
      <c r="K1119" s="668"/>
      <c r="L1119" s="668"/>
      <c r="M1119" s="668"/>
      <c r="N1119" s="668"/>
      <c r="O1119" s="668"/>
      <c r="P1119" s="668"/>
      <c r="Q1119" s="668"/>
      <c r="R1119" s="668"/>
      <c r="T1119" s="668"/>
      <c r="U1119" s="668"/>
      <c r="AZ1119" s="668"/>
      <c r="BA1119" s="668"/>
      <c r="BB1119" s="668"/>
      <c r="BC1119" s="668"/>
      <c r="BD1119" s="668"/>
      <c r="BE1119" s="668"/>
      <c r="BF1119" s="668"/>
      <c r="BG1119" s="668"/>
      <c r="BH1119" s="668"/>
      <c r="BI1119" s="668"/>
      <c r="BJ1119" s="668"/>
      <c r="BK1119" s="668"/>
      <c r="BL1119" s="668"/>
      <c r="BM1119" s="668"/>
      <c r="BN1119" s="668"/>
      <c r="BO1119" s="668"/>
      <c r="BP1119" s="668"/>
      <c r="BQ1119" s="668"/>
    </row>
    <row r="1120" spans="1:69">
      <c r="A1120" s="668"/>
      <c r="B1120" s="668"/>
      <c r="C1120" s="668"/>
      <c r="D1120" s="668"/>
      <c r="E1120" s="668"/>
      <c r="F1120" s="668"/>
      <c r="G1120" s="668"/>
      <c r="H1120" s="668"/>
      <c r="I1120" s="668"/>
      <c r="J1120" s="668"/>
      <c r="K1120" s="668"/>
      <c r="L1120" s="668"/>
      <c r="M1120" s="668"/>
      <c r="N1120" s="668"/>
      <c r="O1120" s="668"/>
      <c r="P1120" s="668"/>
      <c r="Q1120" s="668"/>
      <c r="R1120" s="668"/>
      <c r="T1120" s="668"/>
      <c r="U1120" s="668"/>
      <c r="AZ1120" s="668"/>
      <c r="BA1120" s="668"/>
      <c r="BB1120" s="668"/>
      <c r="BC1120" s="668"/>
      <c r="BD1120" s="668"/>
      <c r="BE1120" s="668"/>
      <c r="BF1120" s="668"/>
      <c r="BG1120" s="668"/>
      <c r="BH1120" s="668"/>
      <c r="BI1120" s="668"/>
      <c r="BJ1120" s="668"/>
      <c r="BK1120" s="668"/>
      <c r="BL1120" s="668"/>
      <c r="BM1120" s="668"/>
      <c r="BN1120" s="668"/>
      <c r="BO1120" s="668"/>
      <c r="BP1120" s="668"/>
      <c r="BQ1120" s="668"/>
    </row>
    <row r="1121" spans="1:69">
      <c r="A1121" s="668"/>
      <c r="B1121" s="668"/>
      <c r="C1121" s="668"/>
      <c r="D1121" s="668"/>
      <c r="E1121" s="668"/>
      <c r="F1121" s="668"/>
      <c r="G1121" s="668"/>
      <c r="H1121" s="668"/>
      <c r="I1121" s="668"/>
      <c r="J1121" s="668"/>
      <c r="K1121" s="668"/>
      <c r="L1121" s="668"/>
      <c r="M1121" s="668"/>
      <c r="N1121" s="668"/>
      <c r="O1121" s="668"/>
      <c r="P1121" s="668"/>
      <c r="Q1121" s="668"/>
      <c r="R1121" s="668"/>
      <c r="T1121" s="668"/>
      <c r="U1121" s="668"/>
      <c r="AZ1121" s="668"/>
      <c r="BA1121" s="668"/>
      <c r="BB1121" s="668"/>
      <c r="BC1121" s="668"/>
      <c r="BD1121" s="668"/>
      <c r="BE1121" s="668"/>
      <c r="BF1121" s="668"/>
      <c r="BG1121" s="668"/>
      <c r="BK1121" s="668"/>
      <c r="BL1121" s="668"/>
      <c r="BM1121" s="668"/>
      <c r="BN1121" s="668"/>
      <c r="BO1121" s="668"/>
      <c r="BP1121" s="668"/>
      <c r="BQ1121" s="668"/>
    </row>
    <row r="1122" spans="1:69">
      <c r="A1122" s="668"/>
      <c r="B1122" s="668"/>
      <c r="C1122" s="668"/>
      <c r="D1122" s="668"/>
      <c r="E1122" s="668"/>
      <c r="F1122" s="668"/>
      <c r="G1122" s="668"/>
      <c r="H1122" s="668"/>
      <c r="I1122" s="668"/>
      <c r="J1122" s="668"/>
      <c r="K1122" s="668"/>
      <c r="L1122" s="668"/>
      <c r="M1122" s="668"/>
      <c r="N1122" s="668"/>
      <c r="O1122" s="668"/>
      <c r="P1122" s="668"/>
      <c r="Q1122" s="668"/>
      <c r="R1122" s="668"/>
      <c r="T1122" s="668"/>
      <c r="U1122" s="668"/>
      <c r="AZ1122" s="668"/>
      <c r="BA1122" s="668"/>
      <c r="BB1122" s="668"/>
      <c r="BC1122" s="668"/>
      <c r="BD1122" s="668"/>
      <c r="BE1122" s="668"/>
      <c r="BF1122" s="668"/>
      <c r="BG1122" s="668"/>
      <c r="BH1122" s="668"/>
      <c r="BI1122" s="668"/>
      <c r="BJ1122" s="668"/>
      <c r="BK1122" s="668"/>
      <c r="BL1122" s="668"/>
      <c r="BM1122" s="668"/>
      <c r="BN1122" s="668"/>
      <c r="BO1122" s="668"/>
      <c r="BP1122" s="668"/>
      <c r="BQ1122" s="668"/>
    </row>
    <row r="1123" spans="1:69">
      <c r="A1123" s="668"/>
      <c r="B1123" s="668"/>
      <c r="C1123" s="668"/>
      <c r="D1123" s="668"/>
      <c r="E1123" s="668"/>
      <c r="F1123" s="668"/>
      <c r="G1123" s="668"/>
      <c r="H1123" s="668"/>
      <c r="I1123" s="668"/>
      <c r="J1123" s="668"/>
      <c r="K1123" s="668"/>
      <c r="L1123" s="668"/>
      <c r="M1123" s="668"/>
      <c r="N1123" s="668"/>
      <c r="O1123" s="668"/>
      <c r="P1123" s="668"/>
      <c r="Q1123" s="668"/>
      <c r="R1123" s="668"/>
      <c r="T1123" s="668"/>
      <c r="U1123" s="668"/>
      <c r="AZ1123" s="668"/>
      <c r="BA1123" s="668"/>
      <c r="BB1123" s="668"/>
      <c r="BC1123" s="668"/>
      <c r="BD1123" s="668"/>
      <c r="BE1123" s="668"/>
      <c r="BF1123" s="668"/>
      <c r="BG1123" s="668"/>
      <c r="BH1123" s="668"/>
      <c r="BI1123" s="668"/>
      <c r="BJ1123" s="668"/>
      <c r="BK1123" s="668"/>
      <c r="BL1123" s="668"/>
      <c r="BM1123" s="668"/>
      <c r="BN1123" s="668"/>
      <c r="BO1123" s="668"/>
      <c r="BP1123" s="668"/>
      <c r="BQ1123" s="668"/>
    </row>
    <row r="1124" spans="1:69">
      <c r="A1124" s="668"/>
      <c r="B1124" s="668"/>
      <c r="C1124" s="668"/>
      <c r="D1124" s="668"/>
      <c r="E1124" s="668"/>
      <c r="F1124" s="668"/>
      <c r="G1124" s="668"/>
      <c r="H1124" s="668"/>
      <c r="I1124" s="668"/>
      <c r="J1124" s="668"/>
      <c r="K1124" s="668"/>
      <c r="L1124" s="668"/>
      <c r="M1124" s="668"/>
      <c r="N1124" s="668"/>
      <c r="O1124" s="668"/>
      <c r="P1124" s="668"/>
      <c r="Q1124" s="668"/>
      <c r="R1124" s="668"/>
      <c r="T1124" s="668"/>
      <c r="U1124" s="668"/>
      <c r="AZ1124" s="668"/>
      <c r="BA1124" s="668"/>
      <c r="BB1124" s="668"/>
      <c r="BC1124" s="668"/>
      <c r="BD1124" s="668"/>
      <c r="BE1124" s="668"/>
      <c r="BF1124" s="668"/>
      <c r="BG1124" s="668"/>
      <c r="BH1124" s="668"/>
      <c r="BI1124" s="668"/>
      <c r="BJ1124" s="668"/>
      <c r="BK1124" s="668"/>
      <c r="BL1124" s="668"/>
      <c r="BM1124" s="668"/>
      <c r="BN1124" s="668"/>
      <c r="BO1124" s="668"/>
      <c r="BP1124" s="668"/>
      <c r="BQ1124" s="668"/>
    </row>
    <row r="1125" spans="1:69">
      <c r="A1125" s="668"/>
      <c r="B1125" s="668"/>
      <c r="C1125" s="668"/>
      <c r="D1125" s="668"/>
      <c r="E1125" s="668"/>
      <c r="F1125" s="668"/>
      <c r="G1125" s="668"/>
      <c r="H1125" s="668"/>
      <c r="I1125" s="668"/>
      <c r="J1125" s="668"/>
      <c r="K1125" s="668"/>
      <c r="L1125" s="668"/>
      <c r="M1125" s="668"/>
      <c r="N1125" s="668"/>
      <c r="O1125" s="668"/>
      <c r="P1125" s="668"/>
      <c r="R1125" s="668"/>
      <c r="U1125" s="668"/>
      <c r="BK1125" s="668"/>
      <c r="BL1125" s="668"/>
      <c r="BM1125" s="668"/>
      <c r="BN1125" s="668"/>
      <c r="BO1125" s="668"/>
      <c r="BP1125" s="668"/>
      <c r="BQ1125" s="668"/>
    </row>
    <row r="1126" spans="1:69">
      <c r="A1126" s="668"/>
      <c r="B1126" s="668"/>
      <c r="C1126" s="668"/>
      <c r="D1126" s="668"/>
      <c r="E1126" s="668"/>
      <c r="F1126" s="668"/>
      <c r="G1126" s="668"/>
      <c r="H1126" s="668"/>
      <c r="I1126" s="668"/>
      <c r="J1126" s="668"/>
      <c r="K1126" s="668"/>
      <c r="L1126" s="668"/>
      <c r="M1126" s="668"/>
      <c r="N1126" s="668"/>
      <c r="O1126" s="668"/>
      <c r="P1126" s="668"/>
      <c r="Q1126" s="668"/>
      <c r="R1126" s="668"/>
      <c r="T1126" s="668"/>
      <c r="U1126" s="668"/>
      <c r="AZ1126" s="668"/>
      <c r="BA1126" s="668"/>
      <c r="BB1126" s="668"/>
      <c r="BC1126" s="668"/>
      <c r="BD1126" s="668"/>
      <c r="BE1126" s="668"/>
      <c r="BF1126" s="668"/>
      <c r="BG1126" s="668"/>
      <c r="BH1126" s="668"/>
      <c r="BI1126" s="668"/>
      <c r="BJ1126" s="668"/>
      <c r="BK1126" s="668"/>
      <c r="BL1126" s="668"/>
      <c r="BM1126" s="668"/>
      <c r="BN1126" s="668"/>
      <c r="BO1126" s="668"/>
      <c r="BP1126" s="668"/>
      <c r="BQ1126" s="668"/>
    </row>
    <row r="1127" spans="1:69">
      <c r="A1127" s="668"/>
      <c r="B1127" s="668"/>
      <c r="C1127" s="668"/>
      <c r="D1127" s="668"/>
      <c r="E1127" s="668"/>
      <c r="F1127" s="668"/>
      <c r="G1127" s="668"/>
      <c r="H1127" s="668"/>
      <c r="I1127" s="668"/>
      <c r="J1127" s="668"/>
      <c r="K1127" s="668"/>
      <c r="L1127" s="668"/>
      <c r="M1127" s="668"/>
      <c r="N1127" s="668"/>
      <c r="O1127" s="668"/>
      <c r="P1127" s="668"/>
      <c r="Q1127" s="668"/>
      <c r="R1127" s="668"/>
      <c r="S1127" s="668"/>
      <c r="T1127" s="668"/>
      <c r="U1127" s="668"/>
      <c r="W1127" s="668"/>
      <c r="X1127" s="668"/>
      <c r="Y1127" s="668"/>
      <c r="Z1127" s="678"/>
      <c r="AA1127" s="668"/>
      <c r="AB1127" s="668"/>
      <c r="AC1127" s="668"/>
      <c r="AD1127" s="678"/>
      <c r="AE1127" s="668"/>
      <c r="AF1127" s="668"/>
      <c r="AG1127" s="668"/>
      <c r="AH1127" s="678"/>
      <c r="AI1127" s="668"/>
      <c r="AJ1127" s="668"/>
      <c r="AK1127" s="668"/>
      <c r="AL1127" s="678"/>
      <c r="AM1127" s="668"/>
      <c r="AN1127" s="668"/>
      <c r="AO1127" s="668"/>
      <c r="AP1127" s="678"/>
      <c r="AQ1127" s="668"/>
      <c r="AR1127" s="668"/>
      <c r="AS1127" s="668"/>
      <c r="AT1127" s="678"/>
      <c r="AU1127" s="668"/>
      <c r="AV1127" s="668"/>
      <c r="AW1127" s="678"/>
      <c r="AX1127" s="668"/>
      <c r="AY1127" s="683"/>
      <c r="AZ1127" s="668"/>
      <c r="BA1127" s="668"/>
      <c r="BB1127" s="668"/>
      <c r="BC1127" s="668"/>
      <c r="BD1127" s="668"/>
      <c r="BE1127" s="668"/>
      <c r="BF1127" s="668"/>
      <c r="BG1127" s="668"/>
      <c r="BK1127" s="668"/>
      <c r="BL1127" s="668"/>
      <c r="BM1127" s="668"/>
      <c r="BN1127" s="668"/>
      <c r="BO1127" s="668"/>
      <c r="BP1127" s="668"/>
      <c r="BQ1127" s="668"/>
    </row>
    <row r="1128" spans="1:69">
      <c r="A1128" s="668"/>
      <c r="B1128" s="668"/>
      <c r="C1128" s="668"/>
      <c r="D1128" s="668"/>
      <c r="E1128" s="668"/>
      <c r="F1128" s="668"/>
      <c r="G1128" s="668"/>
      <c r="H1128" s="668"/>
      <c r="I1128" s="668"/>
      <c r="J1128" s="668"/>
      <c r="K1128" s="668"/>
      <c r="L1128" s="668"/>
      <c r="M1128" s="668"/>
      <c r="N1128" s="668"/>
      <c r="O1128" s="668"/>
      <c r="P1128" s="668"/>
      <c r="Q1128" s="668"/>
      <c r="R1128" s="668"/>
      <c r="T1128" s="668"/>
      <c r="U1128" s="668"/>
      <c r="AZ1128" s="668"/>
      <c r="BA1128" s="668"/>
      <c r="BB1128" s="668"/>
      <c r="BC1128" s="668"/>
      <c r="BD1128" s="668"/>
      <c r="BE1128" s="668"/>
      <c r="BF1128" s="668"/>
      <c r="BG1128" s="668"/>
      <c r="BH1128" s="668"/>
      <c r="BI1128" s="668"/>
      <c r="BJ1128" s="668"/>
      <c r="BK1128" s="668"/>
      <c r="BL1128" s="668"/>
      <c r="BM1128" s="668"/>
      <c r="BN1128" s="668"/>
      <c r="BO1128" s="668"/>
      <c r="BP1128" s="668"/>
      <c r="BQ1128" s="668"/>
    </row>
    <row r="1129" spans="1:69">
      <c r="A1129" s="668"/>
      <c r="B1129" s="668"/>
      <c r="C1129" s="668"/>
      <c r="D1129" s="668"/>
      <c r="E1129" s="668"/>
      <c r="F1129" s="668"/>
      <c r="G1129" s="668"/>
      <c r="H1129" s="668"/>
      <c r="I1129" s="668"/>
      <c r="J1129" s="668"/>
      <c r="K1129" s="668"/>
      <c r="L1129" s="668"/>
      <c r="M1129" s="668"/>
      <c r="N1129" s="668"/>
      <c r="O1129" s="668"/>
      <c r="P1129" s="668"/>
      <c r="Q1129" s="668"/>
      <c r="R1129" s="668"/>
      <c r="T1129" s="668"/>
      <c r="U1129" s="668"/>
      <c r="AZ1129" s="668"/>
      <c r="BA1129" s="668"/>
      <c r="BB1129" s="668"/>
      <c r="BC1129" s="668"/>
      <c r="BD1129" s="668"/>
      <c r="BE1129" s="668"/>
      <c r="BF1129" s="668"/>
      <c r="BG1129" s="668"/>
      <c r="BH1129" s="668"/>
      <c r="BI1129" s="668"/>
      <c r="BJ1129" s="668"/>
      <c r="BK1129" s="668"/>
      <c r="BL1129" s="668"/>
      <c r="BM1129" s="668"/>
      <c r="BN1129" s="668"/>
      <c r="BO1129" s="668"/>
      <c r="BP1129" s="668"/>
      <c r="BQ1129" s="668"/>
    </row>
    <row r="1130" spans="1:69">
      <c r="A1130" s="668"/>
      <c r="B1130" s="668"/>
      <c r="C1130" s="668"/>
      <c r="D1130" s="668"/>
      <c r="E1130" s="668"/>
      <c r="F1130" s="668"/>
      <c r="G1130" s="668"/>
      <c r="H1130" s="668"/>
      <c r="I1130" s="668"/>
      <c r="J1130" s="668"/>
      <c r="K1130" s="668"/>
      <c r="L1130" s="668"/>
      <c r="M1130" s="668"/>
      <c r="N1130" s="668"/>
      <c r="O1130" s="668"/>
      <c r="P1130" s="668"/>
      <c r="Q1130" s="668"/>
      <c r="R1130" s="668"/>
      <c r="T1130" s="668"/>
      <c r="U1130" s="668"/>
      <c r="V1130" s="668"/>
      <c r="AZ1130" s="668"/>
      <c r="BA1130" s="668"/>
      <c r="BB1130" s="668"/>
      <c r="BC1130" s="668"/>
      <c r="BD1130" s="668"/>
      <c r="BE1130" s="668"/>
      <c r="BF1130" s="668"/>
      <c r="BG1130" s="668"/>
      <c r="BH1130" s="668"/>
      <c r="BI1130" s="668"/>
      <c r="BJ1130" s="668"/>
      <c r="BK1130" s="668"/>
      <c r="BL1130" s="668"/>
      <c r="BM1130" s="668"/>
      <c r="BN1130" s="668"/>
      <c r="BO1130" s="668"/>
      <c r="BP1130" s="668"/>
      <c r="BQ1130" s="668"/>
    </row>
    <row r="1131" spans="1:69">
      <c r="A1131" s="668"/>
      <c r="B1131" s="668"/>
      <c r="C1131" s="668"/>
      <c r="D1131" s="668"/>
      <c r="E1131" s="668"/>
      <c r="F1131" s="668"/>
      <c r="G1131" s="668"/>
      <c r="H1131" s="668"/>
      <c r="I1131" s="668"/>
      <c r="J1131" s="668"/>
      <c r="K1131" s="668"/>
      <c r="L1131" s="668"/>
      <c r="M1131" s="668"/>
      <c r="N1131" s="668"/>
      <c r="O1131" s="668"/>
      <c r="P1131" s="668"/>
      <c r="Q1131" s="668"/>
      <c r="R1131" s="668"/>
      <c r="T1131" s="668"/>
      <c r="U1131" s="668"/>
      <c r="AZ1131" s="668"/>
      <c r="BA1131" s="668"/>
      <c r="BB1131" s="668"/>
      <c r="BC1131" s="668"/>
      <c r="BD1131" s="668"/>
      <c r="BE1131" s="668"/>
      <c r="BF1131" s="668"/>
      <c r="BG1131" s="668"/>
      <c r="BH1131" s="668"/>
      <c r="BK1131" s="668"/>
      <c r="BL1131" s="668"/>
      <c r="BM1131" s="668"/>
      <c r="BN1131" s="668"/>
      <c r="BO1131" s="668"/>
      <c r="BP1131" s="668"/>
      <c r="BQ1131" s="668"/>
    </row>
    <row r="1132" spans="1:69">
      <c r="A1132" s="668"/>
      <c r="B1132" s="668"/>
      <c r="C1132" s="668"/>
      <c r="D1132" s="668"/>
      <c r="E1132" s="668"/>
      <c r="F1132" s="668"/>
      <c r="G1132" s="668"/>
      <c r="H1132" s="668"/>
      <c r="I1132" s="668"/>
      <c r="J1132" s="668"/>
      <c r="K1132" s="668"/>
      <c r="L1132" s="668"/>
      <c r="M1132" s="668"/>
      <c r="N1132" s="668"/>
      <c r="O1132" s="668"/>
      <c r="P1132" s="668"/>
      <c r="Q1132" s="668"/>
      <c r="R1132" s="668"/>
      <c r="T1132" s="668"/>
      <c r="U1132" s="668"/>
      <c r="AZ1132" s="668"/>
      <c r="BA1132" s="668"/>
      <c r="BB1132" s="668"/>
      <c r="BC1132" s="668"/>
      <c r="BD1132" s="668"/>
      <c r="BE1132" s="668"/>
      <c r="BF1132" s="668"/>
      <c r="BG1132" s="668"/>
      <c r="BH1132" s="668"/>
      <c r="BI1132" s="668"/>
      <c r="BJ1132" s="668"/>
      <c r="BK1132" s="668"/>
      <c r="BL1132" s="668"/>
      <c r="BM1132" s="668"/>
      <c r="BN1132" s="668"/>
      <c r="BO1132" s="668"/>
      <c r="BP1132" s="668"/>
      <c r="BQ1132" s="668"/>
    </row>
    <row r="1133" spans="1:69">
      <c r="A1133" s="668"/>
      <c r="B1133" s="668"/>
      <c r="C1133" s="668"/>
      <c r="D1133" s="668"/>
      <c r="E1133" s="668"/>
      <c r="F1133" s="668"/>
      <c r="G1133" s="668"/>
      <c r="H1133" s="668"/>
      <c r="I1133" s="668"/>
      <c r="J1133" s="668"/>
      <c r="K1133" s="668"/>
      <c r="L1133" s="668"/>
      <c r="M1133" s="668"/>
      <c r="N1133" s="668"/>
      <c r="O1133" s="668"/>
      <c r="P1133" s="668"/>
      <c r="Q1133" s="668"/>
      <c r="R1133" s="668"/>
      <c r="T1133" s="668"/>
      <c r="U1133" s="668"/>
      <c r="AZ1133" s="668"/>
      <c r="BA1133" s="668"/>
      <c r="BB1133" s="668"/>
      <c r="BC1133" s="668"/>
      <c r="BD1133" s="668"/>
      <c r="BE1133" s="668"/>
      <c r="BF1133" s="668"/>
      <c r="BG1133" s="668"/>
      <c r="BH1133" s="668"/>
      <c r="BI1133" s="668"/>
      <c r="BJ1133" s="668"/>
      <c r="BK1133" s="668"/>
      <c r="BL1133" s="668"/>
      <c r="BM1133" s="668"/>
      <c r="BN1133" s="668"/>
      <c r="BO1133" s="668"/>
      <c r="BP1133" s="668"/>
      <c r="BQ1133" s="668"/>
    </row>
    <row r="1134" spans="1:69">
      <c r="A1134" s="668"/>
      <c r="B1134" s="668"/>
      <c r="C1134" s="668"/>
      <c r="D1134" s="668"/>
      <c r="E1134" s="668"/>
      <c r="F1134" s="668"/>
      <c r="G1134" s="668"/>
      <c r="H1134" s="668"/>
      <c r="I1134" s="668"/>
      <c r="J1134" s="668"/>
      <c r="K1134" s="668"/>
      <c r="L1134" s="668"/>
      <c r="M1134" s="668"/>
      <c r="N1134" s="668"/>
      <c r="O1134" s="668"/>
      <c r="P1134" s="668"/>
      <c r="Q1134" s="668"/>
      <c r="R1134" s="668"/>
      <c r="T1134" s="668"/>
      <c r="U1134" s="668"/>
      <c r="AZ1134" s="668"/>
      <c r="BA1134" s="668"/>
      <c r="BB1134" s="668"/>
      <c r="BC1134" s="668"/>
      <c r="BD1134" s="668"/>
      <c r="BE1134" s="668"/>
      <c r="BF1134" s="668"/>
      <c r="BK1134" s="668"/>
      <c r="BL1134" s="668"/>
      <c r="BM1134" s="668"/>
      <c r="BN1134" s="668"/>
      <c r="BO1134" s="668"/>
      <c r="BP1134" s="668"/>
      <c r="BQ1134" s="668"/>
    </row>
    <row r="1135" spans="1:69">
      <c r="A1135" s="668"/>
      <c r="B1135" s="668"/>
      <c r="C1135" s="668"/>
      <c r="D1135" s="668"/>
      <c r="E1135" s="668"/>
      <c r="F1135" s="668"/>
      <c r="G1135" s="668"/>
      <c r="H1135" s="668"/>
      <c r="I1135" s="668"/>
      <c r="J1135" s="668"/>
      <c r="K1135" s="668"/>
      <c r="L1135" s="668"/>
      <c r="M1135" s="668"/>
      <c r="N1135" s="668"/>
      <c r="O1135" s="668"/>
      <c r="P1135" s="668"/>
      <c r="Q1135" s="668"/>
      <c r="R1135" s="668"/>
      <c r="T1135" s="668"/>
      <c r="U1135" s="668"/>
      <c r="AZ1135" s="668"/>
      <c r="BA1135" s="668"/>
      <c r="BB1135" s="668"/>
      <c r="BC1135" s="668"/>
      <c r="BD1135" s="668"/>
      <c r="BE1135" s="668"/>
      <c r="BF1135" s="668"/>
      <c r="BK1135" s="668"/>
      <c r="BL1135" s="668"/>
      <c r="BM1135" s="668"/>
      <c r="BN1135" s="668"/>
      <c r="BO1135" s="668"/>
      <c r="BP1135" s="668"/>
      <c r="BQ1135" s="668"/>
    </row>
    <row r="1136" spans="1:69">
      <c r="A1136" s="668"/>
      <c r="B1136" s="668"/>
      <c r="C1136" s="668"/>
      <c r="D1136" s="668"/>
      <c r="E1136" s="668"/>
      <c r="F1136" s="668"/>
      <c r="G1136" s="668"/>
      <c r="H1136" s="668"/>
      <c r="I1136" s="668"/>
      <c r="J1136" s="668"/>
      <c r="K1136" s="668"/>
      <c r="L1136" s="668"/>
      <c r="M1136" s="668"/>
      <c r="N1136" s="668"/>
      <c r="O1136" s="668"/>
      <c r="P1136" s="668"/>
      <c r="Q1136" s="668"/>
      <c r="R1136" s="668"/>
      <c r="T1136" s="668"/>
      <c r="U1136" s="668"/>
      <c r="AZ1136" s="668"/>
      <c r="BA1136" s="668"/>
      <c r="BB1136" s="668"/>
      <c r="BC1136" s="668"/>
      <c r="BD1136" s="668"/>
      <c r="BE1136" s="668"/>
      <c r="BF1136" s="668"/>
      <c r="BG1136" s="668"/>
      <c r="BH1136" s="668"/>
      <c r="BI1136" s="668"/>
      <c r="BJ1136" s="668"/>
      <c r="BK1136" s="668"/>
      <c r="BL1136" s="668"/>
      <c r="BM1136" s="668"/>
      <c r="BN1136" s="668"/>
      <c r="BO1136" s="668"/>
      <c r="BP1136" s="668"/>
      <c r="BQ1136" s="668"/>
    </row>
    <row r="1137" spans="1:69">
      <c r="A1137" s="668"/>
      <c r="B1137" s="668"/>
      <c r="C1137" s="668"/>
      <c r="D1137" s="668"/>
      <c r="E1137" s="668"/>
      <c r="F1137" s="668"/>
      <c r="G1137" s="668"/>
      <c r="H1137" s="668"/>
      <c r="I1137" s="668"/>
      <c r="J1137" s="668"/>
      <c r="K1137" s="668"/>
      <c r="L1137" s="668"/>
      <c r="M1137" s="668"/>
      <c r="N1137" s="668"/>
      <c r="O1137" s="668"/>
      <c r="P1137" s="668"/>
      <c r="Q1137" s="668"/>
      <c r="R1137" s="668"/>
      <c r="T1137" s="668"/>
      <c r="U1137" s="668"/>
      <c r="AZ1137" s="668"/>
      <c r="BA1137" s="668"/>
      <c r="BB1137" s="668"/>
      <c r="BC1137" s="668"/>
      <c r="BD1137" s="668"/>
      <c r="BE1137" s="668"/>
      <c r="BF1137" s="668"/>
      <c r="BG1137" s="668"/>
      <c r="BH1137" s="668"/>
      <c r="BK1137" s="668"/>
      <c r="BL1137" s="668"/>
      <c r="BM1137" s="668"/>
      <c r="BN1137" s="668"/>
      <c r="BO1137" s="668"/>
      <c r="BP1137" s="668"/>
      <c r="BQ1137" s="668"/>
    </row>
    <row r="1138" spans="1:69">
      <c r="A1138" s="668"/>
      <c r="B1138" s="668"/>
      <c r="C1138" s="668"/>
      <c r="D1138" s="668"/>
      <c r="E1138" s="668"/>
      <c r="F1138" s="668"/>
      <c r="G1138" s="668"/>
      <c r="H1138" s="668"/>
      <c r="I1138" s="668"/>
      <c r="J1138" s="668"/>
      <c r="K1138" s="668"/>
      <c r="L1138" s="668"/>
      <c r="M1138" s="668"/>
      <c r="N1138" s="668"/>
      <c r="O1138" s="668"/>
      <c r="P1138" s="668"/>
      <c r="Q1138" s="668"/>
      <c r="R1138" s="668"/>
      <c r="T1138" s="668"/>
      <c r="U1138" s="668"/>
      <c r="W1138" s="668"/>
      <c r="X1138" s="668"/>
      <c r="Y1138" s="668"/>
      <c r="Z1138" s="678"/>
      <c r="AA1138" s="668"/>
      <c r="AB1138" s="668"/>
      <c r="AC1138" s="668"/>
      <c r="AD1138" s="678"/>
      <c r="AE1138" s="668"/>
      <c r="AF1138" s="668"/>
      <c r="AG1138" s="668"/>
      <c r="AH1138" s="678"/>
      <c r="AI1138" s="668"/>
      <c r="AJ1138" s="668"/>
      <c r="AK1138" s="668"/>
      <c r="AL1138" s="678"/>
      <c r="AM1138" s="668"/>
      <c r="AN1138" s="668"/>
      <c r="AO1138" s="668"/>
      <c r="AP1138" s="678"/>
      <c r="AQ1138" s="668"/>
      <c r="AR1138" s="668"/>
      <c r="AS1138" s="668"/>
      <c r="AT1138" s="678"/>
      <c r="AU1138" s="668"/>
      <c r="AV1138" s="668"/>
      <c r="AW1138" s="678"/>
      <c r="AX1138" s="668"/>
      <c r="AY1138" s="683"/>
      <c r="AZ1138" s="668"/>
      <c r="BA1138" s="668"/>
      <c r="BB1138" s="668"/>
      <c r="BC1138" s="668"/>
      <c r="BD1138" s="668"/>
      <c r="BE1138" s="668"/>
      <c r="BF1138" s="668"/>
      <c r="BK1138" s="668"/>
      <c r="BL1138" s="668"/>
      <c r="BM1138" s="668"/>
      <c r="BN1138" s="668"/>
      <c r="BO1138" s="668"/>
      <c r="BP1138" s="668"/>
      <c r="BQ1138" s="668"/>
    </row>
    <row r="1139" spans="1:69">
      <c r="A1139" s="668"/>
      <c r="B1139" s="668"/>
      <c r="C1139" s="668"/>
      <c r="D1139" s="668"/>
      <c r="E1139" s="668"/>
      <c r="F1139" s="668"/>
      <c r="G1139" s="668"/>
      <c r="H1139" s="668"/>
      <c r="I1139" s="668"/>
      <c r="J1139" s="668"/>
      <c r="K1139" s="668"/>
      <c r="L1139" s="668"/>
      <c r="M1139" s="668"/>
      <c r="N1139" s="668"/>
      <c r="O1139" s="668"/>
      <c r="P1139" s="668"/>
      <c r="Q1139" s="668"/>
      <c r="R1139" s="668"/>
      <c r="T1139" s="668"/>
      <c r="U1139" s="668"/>
      <c r="AZ1139" s="668"/>
      <c r="BA1139" s="668"/>
      <c r="BB1139" s="668"/>
      <c r="BC1139" s="668"/>
      <c r="BD1139" s="668"/>
      <c r="BE1139" s="668"/>
      <c r="BF1139" s="668"/>
      <c r="BK1139" s="668"/>
      <c r="BL1139" s="668"/>
      <c r="BM1139" s="668"/>
      <c r="BN1139" s="668"/>
      <c r="BO1139" s="668"/>
      <c r="BP1139" s="668"/>
      <c r="BQ1139" s="668"/>
    </row>
    <row r="1140" spans="1:69">
      <c r="A1140" s="668"/>
      <c r="B1140" s="668"/>
      <c r="C1140" s="668"/>
      <c r="D1140" s="668"/>
      <c r="E1140" s="668"/>
      <c r="F1140" s="668"/>
      <c r="G1140" s="668"/>
      <c r="H1140" s="668"/>
      <c r="I1140" s="668"/>
      <c r="J1140" s="668"/>
      <c r="K1140" s="668"/>
      <c r="L1140" s="668"/>
      <c r="M1140" s="668"/>
      <c r="N1140" s="668"/>
      <c r="O1140" s="668"/>
      <c r="P1140" s="668"/>
      <c r="Q1140" s="668"/>
      <c r="R1140" s="668"/>
      <c r="T1140" s="668"/>
      <c r="U1140" s="668"/>
      <c r="AZ1140" s="668"/>
      <c r="BA1140" s="668"/>
      <c r="BB1140" s="668"/>
      <c r="BC1140" s="668"/>
      <c r="BD1140" s="668"/>
      <c r="BE1140" s="668"/>
      <c r="BF1140" s="668"/>
      <c r="BG1140" s="668"/>
      <c r="BH1140" s="668"/>
      <c r="BI1140" s="668"/>
      <c r="BJ1140" s="668"/>
      <c r="BK1140" s="668"/>
      <c r="BL1140" s="668"/>
      <c r="BM1140" s="668"/>
      <c r="BN1140" s="668"/>
      <c r="BO1140" s="668"/>
      <c r="BP1140" s="668"/>
      <c r="BQ1140" s="668"/>
    </row>
    <row r="1141" spans="1:69">
      <c r="A1141" s="668"/>
      <c r="B1141" s="668"/>
      <c r="C1141" s="668"/>
      <c r="D1141" s="668"/>
      <c r="E1141" s="668"/>
      <c r="F1141" s="668"/>
      <c r="G1141" s="668"/>
      <c r="H1141" s="668"/>
      <c r="I1141" s="668"/>
      <c r="J1141" s="668"/>
      <c r="K1141" s="668"/>
      <c r="L1141" s="668"/>
      <c r="M1141" s="668"/>
      <c r="N1141" s="668"/>
      <c r="O1141" s="668"/>
      <c r="P1141" s="668"/>
      <c r="Q1141" s="668"/>
      <c r="R1141" s="668"/>
      <c r="T1141" s="668"/>
      <c r="U1141" s="668"/>
      <c r="AZ1141" s="668"/>
      <c r="BA1141" s="668"/>
      <c r="BB1141" s="668"/>
      <c r="BC1141" s="668"/>
      <c r="BD1141" s="668"/>
      <c r="BE1141" s="668"/>
      <c r="BF1141" s="668"/>
      <c r="BG1141" s="668"/>
      <c r="BH1141" s="668"/>
      <c r="BI1141" s="668"/>
      <c r="BJ1141" s="668"/>
      <c r="BK1141" s="668"/>
      <c r="BL1141" s="668"/>
      <c r="BM1141" s="668"/>
      <c r="BN1141" s="668"/>
      <c r="BO1141" s="668"/>
      <c r="BP1141" s="668"/>
      <c r="BQ1141" s="668"/>
    </row>
    <row r="1142" spans="1:69">
      <c r="A1142" s="668"/>
      <c r="B1142" s="668"/>
      <c r="C1142" s="668"/>
      <c r="D1142" s="668"/>
      <c r="E1142" s="668"/>
      <c r="F1142" s="668"/>
      <c r="G1142" s="668"/>
      <c r="H1142" s="668"/>
      <c r="I1142" s="668"/>
      <c r="J1142" s="668"/>
      <c r="K1142" s="668"/>
      <c r="L1142" s="668"/>
      <c r="M1142" s="668"/>
      <c r="N1142" s="668"/>
      <c r="O1142" s="668"/>
      <c r="P1142" s="668"/>
      <c r="Q1142" s="668"/>
      <c r="R1142" s="668"/>
      <c r="T1142" s="668"/>
      <c r="U1142" s="668"/>
      <c r="AZ1142" s="668"/>
      <c r="BA1142" s="668"/>
      <c r="BB1142" s="668"/>
      <c r="BC1142" s="668"/>
      <c r="BD1142" s="668"/>
      <c r="BE1142" s="668"/>
      <c r="BF1142" s="668"/>
      <c r="BG1142" s="668"/>
      <c r="BH1142" s="668"/>
      <c r="BI1142" s="668"/>
      <c r="BJ1142" s="668"/>
      <c r="BK1142" s="668"/>
      <c r="BL1142" s="668"/>
      <c r="BM1142" s="668"/>
      <c r="BN1142" s="668"/>
      <c r="BO1142" s="668"/>
      <c r="BP1142" s="668"/>
      <c r="BQ1142" s="668"/>
    </row>
    <row r="1143" spans="1:69">
      <c r="A1143" s="668"/>
      <c r="B1143" s="668"/>
      <c r="C1143" s="668"/>
      <c r="D1143" s="668"/>
      <c r="E1143" s="668"/>
      <c r="F1143" s="668"/>
      <c r="G1143" s="668"/>
      <c r="H1143" s="668"/>
      <c r="I1143" s="668"/>
      <c r="J1143" s="668"/>
      <c r="K1143" s="668"/>
      <c r="L1143" s="668"/>
      <c r="M1143" s="668"/>
      <c r="N1143" s="668"/>
      <c r="O1143" s="668"/>
      <c r="P1143" s="668"/>
      <c r="Q1143" s="668"/>
      <c r="R1143" s="668"/>
      <c r="T1143" s="668"/>
      <c r="U1143" s="668"/>
      <c r="V1143" s="668"/>
      <c r="AZ1143" s="668"/>
      <c r="BA1143" s="668"/>
      <c r="BB1143" s="668"/>
      <c r="BC1143" s="668"/>
      <c r="BD1143" s="668"/>
      <c r="BE1143" s="668"/>
      <c r="BF1143" s="668"/>
      <c r="BG1143" s="668"/>
      <c r="BH1143" s="668"/>
      <c r="BI1143" s="668"/>
      <c r="BJ1143" s="668"/>
      <c r="BK1143" s="668"/>
      <c r="BL1143" s="668"/>
      <c r="BM1143" s="668"/>
      <c r="BN1143" s="668"/>
      <c r="BO1143" s="668"/>
      <c r="BP1143" s="668"/>
      <c r="BQ1143" s="668"/>
    </row>
    <row r="1144" spans="1:69">
      <c r="A1144" s="668"/>
      <c r="B1144" s="668"/>
      <c r="C1144" s="668"/>
      <c r="D1144" s="668"/>
      <c r="E1144" s="668"/>
      <c r="F1144" s="668"/>
      <c r="G1144" s="668"/>
      <c r="H1144" s="668"/>
      <c r="I1144" s="668"/>
      <c r="J1144" s="668"/>
      <c r="K1144" s="668"/>
      <c r="L1144" s="668"/>
      <c r="M1144" s="668"/>
      <c r="N1144" s="668"/>
      <c r="O1144" s="668"/>
      <c r="P1144" s="668"/>
      <c r="Q1144" s="668"/>
      <c r="R1144" s="668"/>
      <c r="S1144" s="668"/>
      <c r="T1144" s="668"/>
      <c r="U1144" s="668"/>
      <c r="W1144" s="668"/>
      <c r="X1144" s="668"/>
      <c r="Y1144" s="668"/>
      <c r="Z1144" s="678"/>
      <c r="AA1144" s="668"/>
      <c r="AB1144" s="668"/>
      <c r="AC1144" s="668"/>
      <c r="AD1144" s="678"/>
      <c r="AE1144" s="668"/>
      <c r="AF1144" s="668"/>
      <c r="AG1144" s="668"/>
      <c r="AH1144" s="678"/>
      <c r="AI1144" s="668"/>
      <c r="AJ1144" s="668"/>
      <c r="AK1144" s="668"/>
      <c r="AL1144" s="678"/>
      <c r="AM1144" s="668"/>
      <c r="AN1144" s="668"/>
      <c r="AO1144" s="668"/>
      <c r="AP1144" s="678"/>
      <c r="AQ1144" s="668"/>
      <c r="AR1144" s="668"/>
      <c r="AS1144" s="668"/>
      <c r="AT1144" s="678"/>
      <c r="AU1144" s="668"/>
      <c r="AV1144" s="668"/>
      <c r="AW1144" s="678"/>
      <c r="AX1144" s="668"/>
      <c r="AY1144" s="683"/>
      <c r="AZ1144" s="668"/>
      <c r="BA1144" s="668"/>
      <c r="BB1144" s="668"/>
      <c r="BC1144" s="668"/>
      <c r="BD1144" s="668"/>
      <c r="BE1144" s="668"/>
      <c r="BF1144" s="668"/>
      <c r="BG1144" s="668"/>
      <c r="BH1144" s="668"/>
      <c r="BI1144" s="668"/>
      <c r="BJ1144" s="668"/>
      <c r="BK1144" s="668"/>
      <c r="BL1144" s="668"/>
      <c r="BM1144" s="668"/>
      <c r="BN1144" s="668"/>
      <c r="BO1144" s="668"/>
      <c r="BP1144" s="668"/>
      <c r="BQ1144" s="668"/>
    </row>
    <row r="1145" spans="1:69">
      <c r="A1145" s="668"/>
      <c r="B1145" s="668"/>
      <c r="C1145" s="668"/>
      <c r="D1145" s="668"/>
      <c r="E1145" s="668"/>
      <c r="F1145" s="668"/>
      <c r="G1145" s="668"/>
      <c r="H1145" s="668"/>
      <c r="I1145" s="668"/>
      <c r="J1145" s="668"/>
      <c r="K1145" s="668"/>
      <c r="L1145" s="668"/>
      <c r="M1145" s="668"/>
      <c r="N1145" s="668"/>
      <c r="O1145" s="668"/>
      <c r="P1145" s="668"/>
      <c r="Q1145" s="668"/>
      <c r="R1145" s="668"/>
      <c r="T1145" s="668"/>
      <c r="U1145" s="668"/>
      <c r="AZ1145" s="668"/>
      <c r="BA1145" s="668"/>
      <c r="BB1145" s="668"/>
      <c r="BC1145" s="668"/>
      <c r="BD1145" s="668"/>
      <c r="BE1145" s="668"/>
      <c r="BF1145" s="668"/>
      <c r="BG1145" s="668"/>
      <c r="BH1145" s="668"/>
      <c r="BI1145" s="668"/>
      <c r="BJ1145" s="668"/>
      <c r="BK1145" s="668"/>
      <c r="BL1145" s="668"/>
      <c r="BM1145" s="668"/>
      <c r="BN1145" s="668"/>
      <c r="BO1145" s="668"/>
      <c r="BP1145" s="668"/>
      <c r="BQ1145" s="668"/>
    </row>
    <row r="1146" spans="1:69">
      <c r="A1146" s="668"/>
      <c r="B1146" s="668"/>
      <c r="C1146" s="668"/>
      <c r="D1146" s="668"/>
      <c r="E1146" s="668"/>
      <c r="F1146" s="668"/>
      <c r="G1146" s="668"/>
      <c r="H1146" s="668"/>
      <c r="I1146" s="668"/>
      <c r="J1146" s="668"/>
      <c r="K1146" s="668"/>
      <c r="L1146" s="668"/>
      <c r="M1146" s="668"/>
      <c r="N1146" s="668"/>
      <c r="O1146" s="668"/>
      <c r="P1146" s="668"/>
      <c r="Q1146" s="668"/>
      <c r="R1146" s="668"/>
      <c r="T1146" s="668"/>
      <c r="U1146" s="668"/>
      <c r="W1146" s="668"/>
      <c r="X1146" s="668"/>
      <c r="Y1146" s="668"/>
      <c r="Z1146" s="678"/>
      <c r="AA1146" s="668"/>
      <c r="AB1146" s="668"/>
      <c r="AC1146" s="668"/>
      <c r="AD1146" s="678"/>
      <c r="AE1146" s="668"/>
      <c r="AF1146" s="668"/>
      <c r="AG1146" s="668"/>
      <c r="AH1146" s="678"/>
      <c r="AI1146" s="668"/>
      <c r="AJ1146" s="668"/>
      <c r="AK1146" s="668"/>
      <c r="AL1146" s="678"/>
      <c r="AM1146" s="668"/>
      <c r="AN1146" s="668"/>
      <c r="AO1146" s="668"/>
      <c r="AP1146" s="678"/>
      <c r="AQ1146" s="668"/>
      <c r="AR1146" s="668"/>
      <c r="AS1146" s="668"/>
      <c r="AT1146" s="678"/>
      <c r="AU1146" s="668"/>
      <c r="AV1146" s="668"/>
      <c r="AW1146" s="678"/>
      <c r="AX1146" s="668"/>
      <c r="AY1146" s="683"/>
      <c r="AZ1146" s="668"/>
      <c r="BA1146" s="668"/>
      <c r="BB1146" s="668"/>
      <c r="BC1146" s="668"/>
      <c r="BD1146" s="668"/>
      <c r="BE1146" s="668"/>
      <c r="BF1146" s="668"/>
      <c r="BG1146" s="668"/>
      <c r="BH1146" s="668"/>
      <c r="BI1146" s="668"/>
      <c r="BJ1146" s="668"/>
      <c r="BK1146" s="668"/>
      <c r="BL1146" s="668"/>
      <c r="BM1146" s="668"/>
      <c r="BN1146" s="668"/>
      <c r="BO1146" s="668"/>
      <c r="BP1146" s="668"/>
      <c r="BQ1146" s="668"/>
    </row>
    <row r="1147" spans="1:69">
      <c r="A1147" s="668"/>
      <c r="B1147" s="668"/>
      <c r="C1147" s="668"/>
      <c r="D1147" s="668"/>
      <c r="E1147" s="668"/>
      <c r="F1147" s="668"/>
      <c r="G1147" s="668"/>
      <c r="H1147" s="668"/>
      <c r="I1147" s="668"/>
      <c r="J1147" s="668"/>
      <c r="K1147" s="668"/>
      <c r="L1147" s="668"/>
      <c r="M1147" s="668"/>
      <c r="N1147" s="668"/>
      <c r="O1147" s="668"/>
      <c r="P1147" s="668"/>
      <c r="Q1147" s="668"/>
      <c r="R1147" s="668"/>
      <c r="S1147" s="668"/>
      <c r="T1147" s="668"/>
      <c r="U1147" s="668"/>
      <c r="W1147" s="668"/>
      <c r="X1147" s="668"/>
      <c r="Y1147" s="668"/>
      <c r="Z1147" s="678"/>
      <c r="AA1147" s="668"/>
      <c r="AB1147" s="668"/>
      <c r="AC1147" s="668"/>
      <c r="AD1147" s="678"/>
      <c r="AE1147" s="668"/>
      <c r="AF1147" s="668"/>
      <c r="AG1147" s="668"/>
      <c r="AH1147" s="678"/>
      <c r="AI1147" s="668"/>
      <c r="AJ1147" s="668"/>
      <c r="AK1147" s="668"/>
      <c r="AL1147" s="678"/>
      <c r="AM1147" s="668"/>
      <c r="AN1147" s="668"/>
      <c r="AO1147" s="668"/>
      <c r="AP1147" s="678"/>
      <c r="AQ1147" s="668"/>
      <c r="AR1147" s="668"/>
      <c r="AS1147" s="668"/>
      <c r="AT1147" s="678"/>
      <c r="AU1147" s="668"/>
      <c r="AV1147" s="668"/>
      <c r="AW1147" s="678"/>
      <c r="AX1147" s="668"/>
      <c r="AY1147" s="683"/>
      <c r="AZ1147" s="668"/>
      <c r="BA1147" s="668"/>
      <c r="BB1147" s="668"/>
      <c r="BC1147" s="668"/>
      <c r="BD1147" s="668"/>
      <c r="BE1147" s="668"/>
      <c r="BF1147" s="668"/>
      <c r="BG1147" s="668"/>
      <c r="BH1147" s="668"/>
      <c r="BI1147" s="668"/>
      <c r="BJ1147" s="668"/>
      <c r="BK1147" s="668"/>
      <c r="BL1147" s="668"/>
      <c r="BM1147" s="668"/>
      <c r="BN1147" s="668"/>
      <c r="BO1147" s="668"/>
      <c r="BP1147" s="668"/>
      <c r="BQ1147" s="668"/>
    </row>
    <row r="1148" spans="1:69">
      <c r="A1148" s="668"/>
      <c r="B1148" s="668"/>
      <c r="C1148" s="668"/>
      <c r="D1148" s="668"/>
      <c r="E1148" s="668"/>
      <c r="F1148" s="668"/>
      <c r="G1148" s="668"/>
      <c r="H1148" s="668"/>
      <c r="I1148" s="668"/>
      <c r="J1148" s="668"/>
      <c r="K1148" s="668"/>
      <c r="L1148" s="668"/>
      <c r="M1148" s="668"/>
      <c r="N1148" s="668"/>
      <c r="O1148" s="668"/>
      <c r="P1148" s="668"/>
      <c r="Q1148" s="668"/>
      <c r="R1148" s="668"/>
      <c r="T1148" s="668"/>
      <c r="U1148" s="668"/>
      <c r="AZ1148" s="668"/>
      <c r="BA1148" s="668"/>
      <c r="BB1148" s="668"/>
      <c r="BC1148" s="668"/>
      <c r="BD1148" s="668"/>
      <c r="BE1148" s="668"/>
      <c r="BF1148" s="668"/>
      <c r="BG1148" s="668"/>
      <c r="BH1148" s="668"/>
      <c r="BI1148" s="668"/>
      <c r="BK1148" s="668"/>
      <c r="BL1148" s="668"/>
      <c r="BM1148" s="668"/>
      <c r="BN1148" s="668"/>
      <c r="BO1148" s="668"/>
      <c r="BP1148" s="668"/>
      <c r="BQ1148" s="668"/>
    </row>
    <row r="1149" spans="1:69">
      <c r="A1149" s="668"/>
      <c r="B1149" s="668"/>
      <c r="C1149" s="668"/>
      <c r="D1149" s="668"/>
      <c r="E1149" s="668"/>
      <c r="F1149" s="668"/>
      <c r="G1149" s="668"/>
      <c r="H1149" s="668"/>
      <c r="I1149" s="668"/>
      <c r="J1149" s="668"/>
      <c r="K1149" s="668"/>
      <c r="L1149" s="668"/>
      <c r="M1149" s="668"/>
      <c r="N1149" s="668"/>
      <c r="O1149" s="668"/>
      <c r="P1149" s="668"/>
      <c r="Q1149" s="668"/>
      <c r="R1149" s="668"/>
      <c r="T1149" s="668"/>
      <c r="U1149" s="668"/>
      <c r="AZ1149" s="668"/>
      <c r="BA1149" s="668"/>
      <c r="BB1149" s="668"/>
      <c r="BC1149" s="668"/>
      <c r="BD1149" s="668"/>
      <c r="BE1149" s="668"/>
      <c r="BF1149" s="668"/>
      <c r="BG1149" s="668"/>
      <c r="BH1149" s="668"/>
      <c r="BI1149" s="668"/>
      <c r="BJ1149" s="668"/>
      <c r="BK1149" s="668"/>
      <c r="BL1149" s="668"/>
      <c r="BM1149" s="668"/>
      <c r="BN1149" s="668"/>
      <c r="BO1149" s="668"/>
      <c r="BP1149" s="668"/>
      <c r="BQ1149" s="668"/>
    </row>
    <row r="1150" spans="1:69">
      <c r="A1150" s="668"/>
      <c r="B1150" s="668"/>
      <c r="C1150" s="668"/>
      <c r="D1150" s="668"/>
      <c r="E1150" s="668"/>
      <c r="F1150" s="668"/>
      <c r="G1150" s="668"/>
      <c r="H1150" s="668"/>
      <c r="I1150" s="668"/>
      <c r="J1150" s="668"/>
      <c r="K1150" s="668"/>
      <c r="L1150" s="668"/>
      <c r="M1150" s="668"/>
      <c r="N1150" s="668"/>
      <c r="O1150" s="668"/>
      <c r="P1150" s="668"/>
      <c r="Q1150" s="668"/>
      <c r="R1150" s="668"/>
      <c r="S1150" s="668"/>
      <c r="T1150" s="668"/>
      <c r="U1150" s="668"/>
      <c r="AZ1150" s="668"/>
      <c r="BA1150" s="668"/>
      <c r="BB1150" s="668"/>
      <c r="BC1150" s="668"/>
      <c r="BD1150" s="668"/>
      <c r="BE1150" s="668"/>
      <c r="BK1150" s="668"/>
      <c r="BL1150" s="668"/>
      <c r="BM1150" s="668"/>
      <c r="BN1150" s="668"/>
      <c r="BO1150" s="668"/>
      <c r="BP1150" s="668"/>
      <c r="BQ1150" s="668"/>
    </row>
    <row r="1151" spans="1:69">
      <c r="A1151" s="668"/>
      <c r="B1151" s="668"/>
      <c r="C1151" s="668"/>
      <c r="D1151" s="668"/>
      <c r="E1151" s="668"/>
      <c r="F1151" s="668"/>
      <c r="G1151" s="668"/>
      <c r="H1151" s="668"/>
      <c r="I1151" s="668"/>
      <c r="J1151" s="668"/>
      <c r="K1151" s="668"/>
      <c r="L1151" s="668"/>
      <c r="M1151" s="668"/>
      <c r="N1151" s="668"/>
      <c r="O1151" s="668"/>
      <c r="P1151" s="668"/>
      <c r="Q1151" s="668"/>
      <c r="R1151" s="668"/>
      <c r="T1151" s="668"/>
      <c r="U1151" s="668"/>
      <c r="AZ1151" s="668"/>
      <c r="BA1151" s="668"/>
      <c r="BB1151" s="668"/>
      <c r="BC1151" s="668"/>
      <c r="BD1151" s="668"/>
      <c r="BE1151" s="668"/>
      <c r="BF1151" s="668"/>
      <c r="BG1151" s="668"/>
      <c r="BH1151" s="668"/>
      <c r="BI1151" s="668"/>
      <c r="BJ1151" s="668"/>
      <c r="BK1151" s="668"/>
      <c r="BL1151" s="668"/>
      <c r="BM1151" s="668"/>
      <c r="BN1151" s="668"/>
      <c r="BO1151" s="668"/>
      <c r="BP1151" s="668"/>
      <c r="BQ1151" s="668"/>
    </row>
    <row r="1152" spans="1:69">
      <c r="A1152" s="668"/>
      <c r="B1152" s="668"/>
      <c r="C1152" s="668"/>
      <c r="D1152" s="668"/>
      <c r="E1152" s="668"/>
      <c r="F1152" s="668"/>
      <c r="G1152" s="668"/>
      <c r="H1152" s="668"/>
      <c r="I1152" s="668"/>
      <c r="J1152" s="668"/>
      <c r="K1152" s="668"/>
      <c r="L1152" s="668"/>
      <c r="M1152" s="668"/>
      <c r="N1152" s="668"/>
      <c r="O1152" s="668"/>
      <c r="P1152" s="668"/>
      <c r="Q1152" s="668"/>
      <c r="R1152" s="668"/>
      <c r="T1152" s="668"/>
      <c r="U1152" s="668"/>
      <c r="AZ1152" s="668"/>
      <c r="BA1152" s="668"/>
      <c r="BB1152" s="668"/>
      <c r="BC1152" s="668"/>
      <c r="BD1152" s="668"/>
      <c r="BE1152" s="668"/>
      <c r="BF1152" s="668"/>
      <c r="BG1152" s="668"/>
      <c r="BH1152" s="668"/>
      <c r="BI1152" s="668"/>
      <c r="BK1152" s="668"/>
      <c r="BL1152" s="668"/>
      <c r="BM1152" s="668"/>
      <c r="BN1152" s="668"/>
      <c r="BO1152" s="668"/>
      <c r="BP1152" s="668"/>
      <c r="BQ1152" s="668"/>
    </row>
    <row r="1153" spans="1:69">
      <c r="A1153" s="668"/>
      <c r="B1153" s="668"/>
      <c r="C1153" s="668"/>
      <c r="D1153" s="668"/>
      <c r="E1153" s="668"/>
      <c r="F1153" s="668"/>
      <c r="G1153" s="668"/>
      <c r="H1153" s="668"/>
      <c r="I1153" s="668"/>
      <c r="J1153" s="668"/>
      <c r="K1153" s="668"/>
      <c r="L1153" s="668"/>
      <c r="M1153" s="668"/>
      <c r="N1153" s="668"/>
      <c r="O1153" s="668"/>
      <c r="P1153" s="668"/>
      <c r="Q1153" s="668"/>
      <c r="R1153" s="668"/>
      <c r="T1153" s="668"/>
      <c r="U1153" s="668"/>
      <c r="AZ1153" s="668"/>
      <c r="BA1153" s="668"/>
      <c r="BB1153" s="668"/>
      <c r="BC1153" s="668"/>
      <c r="BD1153" s="668"/>
      <c r="BE1153" s="668"/>
      <c r="BF1153" s="668"/>
      <c r="BG1153" s="668"/>
      <c r="BH1153" s="668"/>
      <c r="BI1153" s="668"/>
      <c r="BJ1153" s="668"/>
      <c r="BK1153" s="668"/>
      <c r="BL1153" s="668"/>
      <c r="BM1153" s="668"/>
      <c r="BN1153" s="668"/>
      <c r="BO1153" s="668"/>
      <c r="BP1153" s="668"/>
      <c r="BQ1153" s="668"/>
    </row>
    <row r="1154" spans="1:69">
      <c r="A1154" s="668"/>
      <c r="B1154" s="668"/>
      <c r="C1154" s="668"/>
      <c r="D1154" s="668"/>
      <c r="E1154" s="668"/>
      <c r="F1154" s="668"/>
      <c r="G1154" s="668"/>
      <c r="H1154" s="668"/>
      <c r="I1154" s="668"/>
      <c r="J1154" s="668"/>
      <c r="K1154" s="668"/>
      <c r="L1154" s="668"/>
      <c r="M1154" s="668"/>
      <c r="N1154" s="668"/>
      <c r="O1154" s="668"/>
      <c r="P1154" s="668"/>
      <c r="Q1154" s="668"/>
      <c r="R1154" s="668"/>
      <c r="T1154" s="668"/>
      <c r="U1154" s="668"/>
      <c r="AZ1154" s="668"/>
      <c r="BA1154" s="668"/>
      <c r="BB1154" s="668"/>
      <c r="BC1154" s="668"/>
      <c r="BD1154" s="668"/>
      <c r="BE1154" s="668"/>
      <c r="BF1154" s="668"/>
      <c r="BG1154" s="668"/>
      <c r="BH1154" s="668"/>
      <c r="BI1154" s="668"/>
      <c r="BJ1154" s="668"/>
      <c r="BK1154" s="668"/>
      <c r="BL1154" s="668"/>
      <c r="BM1154" s="668"/>
      <c r="BN1154" s="668"/>
      <c r="BO1154" s="668"/>
      <c r="BP1154" s="668"/>
      <c r="BQ1154" s="668"/>
    </row>
    <row r="1155" spans="1:69">
      <c r="A1155" s="668"/>
      <c r="B1155" s="668"/>
      <c r="C1155" s="668"/>
      <c r="D1155" s="668"/>
      <c r="E1155" s="668"/>
      <c r="F1155" s="668"/>
      <c r="G1155" s="668"/>
      <c r="H1155" s="668"/>
      <c r="I1155" s="668"/>
      <c r="J1155" s="668"/>
      <c r="K1155" s="668"/>
      <c r="L1155" s="668"/>
      <c r="M1155" s="668"/>
      <c r="N1155" s="668"/>
      <c r="O1155" s="668"/>
      <c r="P1155" s="668"/>
      <c r="Q1155" s="668"/>
      <c r="R1155" s="668"/>
      <c r="T1155" s="668"/>
      <c r="U1155" s="668"/>
      <c r="AZ1155" s="668"/>
      <c r="BA1155" s="668"/>
      <c r="BB1155" s="668"/>
      <c r="BC1155" s="668"/>
      <c r="BD1155" s="668"/>
      <c r="BE1155" s="668"/>
      <c r="BF1155" s="668"/>
      <c r="BG1155" s="668"/>
      <c r="BH1155" s="668"/>
      <c r="BI1155" s="668"/>
      <c r="BJ1155" s="668"/>
      <c r="BK1155" s="668"/>
      <c r="BL1155" s="668"/>
      <c r="BM1155" s="668"/>
      <c r="BN1155" s="668"/>
      <c r="BO1155" s="668"/>
      <c r="BP1155" s="668"/>
      <c r="BQ1155" s="668"/>
    </row>
    <row r="1156" spans="1:69">
      <c r="A1156" s="668"/>
      <c r="B1156" s="668"/>
      <c r="C1156" s="668"/>
      <c r="D1156" s="668"/>
      <c r="E1156" s="668"/>
      <c r="F1156" s="668"/>
      <c r="G1156" s="668"/>
      <c r="H1156" s="668"/>
      <c r="I1156" s="668"/>
      <c r="J1156" s="668"/>
      <c r="K1156" s="668"/>
      <c r="L1156" s="668"/>
      <c r="M1156" s="668"/>
      <c r="N1156" s="668"/>
      <c r="O1156" s="668"/>
      <c r="P1156" s="668"/>
      <c r="Q1156" s="668"/>
      <c r="R1156" s="668"/>
      <c r="S1156" s="668"/>
      <c r="T1156" s="668"/>
      <c r="U1156" s="668"/>
      <c r="W1156" s="668"/>
      <c r="X1156" s="668"/>
      <c r="Y1156" s="668"/>
      <c r="Z1156" s="678"/>
      <c r="AA1156" s="668"/>
      <c r="AB1156" s="668"/>
      <c r="AC1156" s="668"/>
      <c r="AD1156" s="678"/>
      <c r="AE1156" s="668"/>
      <c r="AF1156" s="668"/>
      <c r="AG1156" s="668"/>
      <c r="AH1156" s="678"/>
      <c r="AI1156" s="668"/>
      <c r="AJ1156" s="668"/>
      <c r="AK1156" s="668"/>
      <c r="AL1156" s="678"/>
      <c r="AM1156" s="668"/>
      <c r="AN1156" s="668"/>
      <c r="AO1156" s="668"/>
      <c r="AP1156" s="678"/>
      <c r="AQ1156" s="668"/>
      <c r="AR1156" s="668"/>
      <c r="AS1156" s="668"/>
      <c r="AT1156" s="678"/>
      <c r="AU1156" s="668"/>
      <c r="AV1156" s="668"/>
      <c r="AW1156" s="678"/>
      <c r="AX1156" s="668"/>
      <c r="AY1156" s="683"/>
      <c r="AZ1156" s="668"/>
      <c r="BA1156" s="668"/>
      <c r="BB1156" s="668"/>
      <c r="BC1156" s="668"/>
      <c r="BD1156" s="668"/>
      <c r="BE1156" s="668"/>
      <c r="BF1156" s="668"/>
      <c r="BG1156" s="668"/>
      <c r="BH1156" s="668"/>
      <c r="BI1156" s="668"/>
      <c r="BJ1156" s="668"/>
      <c r="BK1156" s="668"/>
      <c r="BL1156" s="668"/>
      <c r="BM1156" s="668"/>
      <c r="BN1156" s="668"/>
      <c r="BO1156" s="668"/>
      <c r="BP1156" s="668"/>
      <c r="BQ1156" s="668"/>
    </row>
    <row r="1157" spans="1:69">
      <c r="A1157" s="668"/>
      <c r="B1157" s="668"/>
      <c r="C1157" s="668"/>
      <c r="D1157" s="668"/>
      <c r="E1157" s="668"/>
      <c r="F1157" s="668"/>
      <c r="G1157" s="668"/>
      <c r="H1157" s="668"/>
      <c r="I1157" s="668"/>
      <c r="J1157" s="668"/>
      <c r="K1157" s="668"/>
      <c r="L1157" s="668"/>
      <c r="M1157" s="668"/>
      <c r="N1157" s="668"/>
      <c r="O1157" s="668"/>
      <c r="P1157" s="668"/>
      <c r="Q1157" s="668"/>
      <c r="R1157" s="668"/>
      <c r="T1157" s="668"/>
      <c r="U1157" s="668"/>
      <c r="AZ1157" s="668"/>
      <c r="BA1157" s="668"/>
      <c r="BB1157" s="668"/>
      <c r="BC1157" s="668"/>
      <c r="BD1157" s="668"/>
      <c r="BE1157" s="668"/>
      <c r="BF1157" s="668"/>
      <c r="BG1157" s="668"/>
      <c r="BH1157" s="668"/>
      <c r="BI1157" s="668"/>
      <c r="BJ1157" s="668"/>
      <c r="BK1157" s="668"/>
      <c r="BL1157" s="668"/>
      <c r="BM1157" s="668"/>
      <c r="BN1157" s="668"/>
      <c r="BO1157" s="668"/>
      <c r="BP1157" s="668"/>
      <c r="BQ1157" s="668"/>
    </row>
    <row r="1158" spans="1:69">
      <c r="A1158" s="668"/>
      <c r="B1158" s="668"/>
      <c r="C1158" s="668"/>
      <c r="D1158" s="668"/>
      <c r="E1158" s="668"/>
      <c r="F1158" s="668"/>
      <c r="G1158" s="668"/>
      <c r="H1158" s="668"/>
      <c r="I1158" s="668"/>
      <c r="J1158" s="668"/>
      <c r="K1158" s="668"/>
      <c r="L1158" s="668"/>
      <c r="M1158" s="668"/>
      <c r="N1158" s="668"/>
      <c r="O1158" s="668"/>
      <c r="P1158" s="668"/>
      <c r="Q1158" s="668"/>
      <c r="R1158" s="668"/>
      <c r="T1158" s="668"/>
      <c r="U1158" s="668"/>
      <c r="AZ1158" s="668"/>
      <c r="BA1158" s="668"/>
      <c r="BB1158" s="668"/>
      <c r="BC1158" s="668"/>
      <c r="BD1158" s="668"/>
      <c r="BE1158" s="668"/>
      <c r="BF1158" s="668"/>
      <c r="BG1158" s="668"/>
      <c r="BH1158" s="668"/>
      <c r="BI1158" s="668"/>
      <c r="BJ1158" s="668"/>
      <c r="BK1158" s="668"/>
      <c r="BL1158" s="668"/>
      <c r="BM1158" s="668"/>
      <c r="BN1158" s="668"/>
      <c r="BO1158" s="668"/>
      <c r="BP1158" s="668"/>
      <c r="BQ1158" s="668"/>
    </row>
    <row r="1159" spans="1:69">
      <c r="A1159" s="668"/>
      <c r="B1159" s="668"/>
      <c r="C1159" s="668"/>
      <c r="D1159" s="668"/>
      <c r="E1159" s="668"/>
      <c r="F1159" s="668"/>
      <c r="G1159" s="668"/>
      <c r="H1159" s="668"/>
      <c r="I1159" s="668"/>
      <c r="J1159" s="668"/>
      <c r="K1159" s="668"/>
      <c r="L1159" s="668"/>
      <c r="M1159" s="668"/>
      <c r="N1159" s="668"/>
      <c r="O1159" s="668"/>
      <c r="P1159" s="668"/>
      <c r="Q1159" s="668"/>
      <c r="R1159" s="668"/>
      <c r="T1159" s="668"/>
      <c r="U1159" s="668"/>
      <c r="AZ1159" s="668"/>
      <c r="BA1159" s="668"/>
      <c r="BB1159" s="668"/>
      <c r="BC1159" s="668"/>
      <c r="BD1159" s="668"/>
      <c r="BE1159" s="668"/>
      <c r="BF1159" s="668"/>
      <c r="BG1159" s="668"/>
      <c r="BH1159" s="668"/>
      <c r="BI1159" s="668"/>
      <c r="BJ1159" s="668"/>
      <c r="BK1159" s="668"/>
      <c r="BL1159" s="668"/>
      <c r="BM1159" s="668"/>
      <c r="BN1159" s="668"/>
      <c r="BO1159" s="668"/>
      <c r="BP1159" s="668"/>
      <c r="BQ1159" s="668"/>
    </row>
    <row r="1160" spans="1:69">
      <c r="A1160" s="668"/>
      <c r="B1160" s="668"/>
      <c r="C1160" s="668"/>
      <c r="D1160" s="668"/>
      <c r="E1160" s="668"/>
      <c r="F1160" s="668"/>
      <c r="G1160" s="668"/>
      <c r="H1160" s="668"/>
      <c r="I1160" s="668"/>
      <c r="J1160" s="668"/>
      <c r="K1160" s="668"/>
      <c r="L1160" s="668"/>
      <c r="M1160" s="668"/>
      <c r="N1160" s="668"/>
      <c r="O1160" s="668"/>
      <c r="P1160" s="668"/>
      <c r="R1160" s="668"/>
      <c r="U1160" s="668"/>
      <c r="BK1160" s="668"/>
      <c r="BL1160" s="668"/>
      <c r="BM1160" s="668"/>
      <c r="BN1160" s="668"/>
      <c r="BO1160" s="668"/>
      <c r="BP1160" s="668"/>
      <c r="BQ1160" s="668"/>
    </row>
    <row r="1161" spans="1:69">
      <c r="A1161" s="668"/>
      <c r="B1161" s="668"/>
      <c r="C1161" s="668"/>
      <c r="D1161" s="668"/>
      <c r="E1161" s="668"/>
      <c r="F1161" s="668"/>
      <c r="G1161" s="668"/>
      <c r="H1161" s="668"/>
      <c r="I1161" s="668"/>
      <c r="J1161" s="668"/>
      <c r="K1161" s="668"/>
      <c r="L1161" s="668"/>
      <c r="M1161" s="668"/>
      <c r="N1161" s="668"/>
      <c r="O1161" s="668"/>
      <c r="P1161" s="668"/>
      <c r="Q1161" s="668"/>
      <c r="R1161" s="668"/>
      <c r="S1161" s="668"/>
      <c r="T1161" s="668"/>
      <c r="U1161" s="668"/>
      <c r="W1161" s="668"/>
      <c r="X1161" s="668"/>
      <c r="Y1161" s="668"/>
      <c r="Z1161" s="678"/>
      <c r="AA1161" s="668"/>
      <c r="AB1161" s="668"/>
      <c r="AC1161" s="668"/>
      <c r="AD1161" s="678"/>
      <c r="AE1161" s="668"/>
      <c r="AF1161" s="668"/>
      <c r="AG1161" s="668"/>
      <c r="AH1161" s="678"/>
      <c r="AI1161" s="668"/>
      <c r="AJ1161" s="668"/>
      <c r="AK1161" s="668"/>
      <c r="AL1161" s="678"/>
      <c r="AM1161" s="668"/>
      <c r="AN1161" s="668"/>
      <c r="AO1161" s="668"/>
      <c r="AP1161" s="678"/>
      <c r="AQ1161" s="668"/>
      <c r="AR1161" s="668"/>
      <c r="AS1161" s="668"/>
      <c r="AT1161" s="678"/>
      <c r="AU1161" s="668"/>
      <c r="AV1161" s="668"/>
      <c r="AW1161" s="678"/>
      <c r="AX1161" s="668"/>
      <c r="AY1161" s="683"/>
      <c r="AZ1161" s="668"/>
      <c r="BA1161" s="668"/>
      <c r="BB1161" s="668"/>
      <c r="BC1161" s="668"/>
      <c r="BD1161" s="668"/>
      <c r="BE1161" s="668"/>
      <c r="BF1161" s="668"/>
      <c r="BG1161" s="668"/>
      <c r="BH1161" s="668"/>
      <c r="BI1161" s="668"/>
      <c r="BJ1161" s="668"/>
      <c r="BK1161" s="668"/>
      <c r="BL1161" s="668"/>
      <c r="BM1161" s="668"/>
      <c r="BN1161" s="668"/>
      <c r="BO1161" s="668"/>
      <c r="BP1161" s="668"/>
      <c r="BQ1161" s="668"/>
    </row>
    <row r="1162" spans="1:69">
      <c r="A1162" s="668"/>
      <c r="B1162" s="668"/>
      <c r="C1162" s="668"/>
      <c r="D1162" s="668"/>
      <c r="E1162" s="668"/>
      <c r="F1162" s="668"/>
      <c r="G1162" s="668"/>
      <c r="H1162" s="668"/>
      <c r="I1162" s="668"/>
      <c r="J1162" s="668"/>
      <c r="K1162" s="668"/>
      <c r="L1162" s="668"/>
      <c r="M1162" s="668"/>
      <c r="N1162" s="668"/>
      <c r="O1162" s="668"/>
      <c r="P1162" s="668"/>
      <c r="Q1162" s="668"/>
      <c r="R1162" s="668"/>
      <c r="T1162" s="668"/>
      <c r="U1162" s="668"/>
      <c r="AZ1162" s="668"/>
      <c r="BA1162" s="668"/>
      <c r="BB1162" s="668"/>
      <c r="BC1162" s="668"/>
      <c r="BD1162" s="668"/>
      <c r="BE1162" s="668"/>
      <c r="BF1162" s="668"/>
      <c r="BG1162" s="668"/>
      <c r="BH1162" s="668"/>
      <c r="BI1162" s="668"/>
      <c r="BJ1162" s="668"/>
      <c r="BK1162" s="668"/>
      <c r="BL1162" s="668"/>
      <c r="BM1162" s="668"/>
      <c r="BN1162" s="668"/>
      <c r="BO1162" s="668"/>
      <c r="BP1162" s="668"/>
      <c r="BQ1162" s="668"/>
    </row>
    <row r="1163" spans="1:69">
      <c r="A1163" s="668"/>
      <c r="B1163" s="668"/>
      <c r="C1163" s="668"/>
      <c r="D1163" s="668"/>
      <c r="E1163" s="668"/>
      <c r="F1163" s="668"/>
      <c r="G1163" s="668"/>
      <c r="H1163" s="668"/>
      <c r="I1163" s="668"/>
      <c r="J1163" s="668"/>
      <c r="K1163" s="668"/>
      <c r="L1163" s="668"/>
      <c r="M1163" s="668"/>
      <c r="N1163" s="668"/>
      <c r="O1163" s="668"/>
      <c r="P1163" s="668"/>
      <c r="Q1163" s="668"/>
      <c r="R1163" s="668"/>
      <c r="S1163" s="668"/>
      <c r="T1163" s="668"/>
      <c r="U1163" s="668"/>
      <c r="AZ1163" s="668"/>
      <c r="BA1163" s="668"/>
      <c r="BB1163" s="668"/>
      <c r="BC1163" s="668"/>
      <c r="BD1163" s="668"/>
      <c r="BE1163" s="668"/>
      <c r="BF1163" s="668"/>
      <c r="BG1163" s="668"/>
      <c r="BH1163" s="668"/>
      <c r="BI1163" s="668"/>
      <c r="BJ1163" s="668"/>
      <c r="BK1163" s="668"/>
      <c r="BL1163" s="668"/>
      <c r="BM1163" s="668"/>
      <c r="BN1163" s="668"/>
      <c r="BO1163" s="668"/>
      <c r="BP1163" s="668"/>
      <c r="BQ1163" s="668"/>
    </row>
    <row r="1164" spans="1:69">
      <c r="A1164" s="668"/>
      <c r="B1164" s="668"/>
      <c r="C1164" s="668"/>
      <c r="D1164" s="668"/>
      <c r="E1164" s="668"/>
      <c r="F1164" s="668"/>
      <c r="G1164" s="668"/>
      <c r="H1164" s="668"/>
      <c r="I1164" s="668"/>
      <c r="J1164" s="668"/>
      <c r="K1164" s="668"/>
      <c r="L1164" s="668"/>
      <c r="M1164" s="668"/>
      <c r="N1164" s="668"/>
      <c r="O1164" s="668"/>
      <c r="P1164" s="668"/>
      <c r="Q1164" s="668"/>
      <c r="R1164" s="668"/>
      <c r="T1164" s="668"/>
      <c r="U1164" s="668"/>
      <c r="AZ1164" s="668"/>
      <c r="BA1164" s="668"/>
      <c r="BB1164" s="668"/>
      <c r="BC1164" s="668"/>
      <c r="BD1164" s="668"/>
      <c r="BE1164" s="668"/>
      <c r="BF1164" s="668"/>
      <c r="BK1164" s="668"/>
      <c r="BL1164" s="668"/>
      <c r="BM1164" s="668"/>
      <c r="BN1164" s="668"/>
      <c r="BO1164" s="668"/>
      <c r="BP1164" s="668"/>
      <c r="BQ1164" s="668"/>
    </row>
    <row r="1165" spans="1:69">
      <c r="A1165" s="668"/>
      <c r="B1165" s="668"/>
      <c r="C1165" s="668"/>
      <c r="D1165" s="668"/>
      <c r="E1165" s="668"/>
      <c r="F1165" s="668"/>
      <c r="G1165" s="668"/>
      <c r="H1165" s="668"/>
      <c r="I1165" s="668"/>
      <c r="J1165" s="668"/>
      <c r="K1165" s="668"/>
      <c r="L1165" s="668"/>
      <c r="M1165" s="668"/>
      <c r="N1165" s="668"/>
      <c r="O1165" s="668"/>
      <c r="P1165" s="668"/>
      <c r="Q1165" s="668"/>
      <c r="R1165" s="668"/>
      <c r="T1165" s="668"/>
      <c r="U1165" s="668"/>
      <c r="AZ1165" s="668"/>
      <c r="BA1165" s="668"/>
      <c r="BB1165" s="668"/>
      <c r="BC1165" s="668"/>
      <c r="BD1165" s="668"/>
      <c r="BE1165" s="668"/>
      <c r="BF1165" s="668"/>
      <c r="BG1165" s="668"/>
      <c r="BH1165" s="668"/>
      <c r="BI1165" s="668"/>
      <c r="BJ1165" s="668"/>
      <c r="BK1165" s="668"/>
      <c r="BL1165" s="668"/>
      <c r="BM1165" s="668"/>
      <c r="BN1165" s="668"/>
      <c r="BO1165" s="668"/>
      <c r="BP1165" s="668"/>
      <c r="BQ1165" s="668"/>
    </row>
    <row r="1166" spans="1:69">
      <c r="A1166" s="668"/>
      <c r="B1166" s="668"/>
      <c r="C1166" s="668"/>
      <c r="D1166" s="668"/>
      <c r="E1166" s="668"/>
      <c r="F1166" s="668"/>
      <c r="G1166" s="668"/>
      <c r="H1166" s="668"/>
      <c r="I1166" s="668"/>
      <c r="J1166" s="668"/>
      <c r="K1166" s="668"/>
      <c r="L1166" s="668"/>
      <c r="M1166" s="668"/>
      <c r="N1166" s="668"/>
      <c r="O1166" s="668"/>
      <c r="P1166" s="668"/>
      <c r="Q1166" s="668"/>
      <c r="R1166" s="668"/>
      <c r="T1166" s="668"/>
      <c r="U1166" s="668"/>
      <c r="AZ1166" s="668"/>
      <c r="BA1166" s="668"/>
      <c r="BB1166" s="668"/>
      <c r="BC1166" s="668"/>
      <c r="BD1166" s="668"/>
      <c r="BE1166" s="668"/>
      <c r="BF1166" s="668"/>
      <c r="BG1166" s="668"/>
      <c r="BH1166" s="668"/>
      <c r="BI1166" s="668"/>
      <c r="BJ1166" s="668"/>
      <c r="BK1166" s="668"/>
      <c r="BL1166" s="668"/>
      <c r="BM1166" s="668"/>
      <c r="BN1166" s="668"/>
      <c r="BO1166" s="668"/>
      <c r="BP1166" s="668"/>
      <c r="BQ1166" s="668"/>
    </row>
    <row r="1167" spans="1:69">
      <c r="A1167" s="668"/>
      <c r="B1167" s="668"/>
      <c r="C1167" s="668"/>
      <c r="D1167" s="668"/>
      <c r="E1167" s="668"/>
      <c r="F1167" s="668"/>
      <c r="G1167" s="668"/>
      <c r="H1167" s="668"/>
      <c r="I1167" s="668"/>
      <c r="J1167" s="668"/>
      <c r="K1167" s="668"/>
      <c r="L1167" s="668"/>
      <c r="M1167" s="668"/>
      <c r="N1167" s="668"/>
      <c r="O1167" s="668"/>
      <c r="P1167" s="668"/>
      <c r="Q1167" s="668"/>
      <c r="R1167" s="668"/>
      <c r="T1167" s="668"/>
      <c r="U1167" s="668"/>
      <c r="AZ1167" s="668"/>
      <c r="BA1167" s="668"/>
      <c r="BB1167" s="668"/>
      <c r="BC1167" s="668"/>
      <c r="BD1167" s="668"/>
      <c r="BE1167" s="668"/>
      <c r="BF1167" s="668"/>
      <c r="BG1167" s="668"/>
      <c r="BH1167" s="668"/>
      <c r="BI1167" s="668"/>
      <c r="BJ1167" s="668"/>
      <c r="BK1167" s="668"/>
      <c r="BL1167" s="668"/>
      <c r="BM1167" s="668"/>
      <c r="BN1167" s="668"/>
      <c r="BO1167" s="668"/>
      <c r="BP1167" s="668"/>
      <c r="BQ1167" s="668"/>
    </row>
    <row r="1168" spans="1:69">
      <c r="A1168" s="668"/>
      <c r="B1168" s="668"/>
      <c r="C1168" s="668"/>
      <c r="D1168" s="668"/>
      <c r="E1168" s="668"/>
      <c r="F1168" s="668"/>
      <c r="G1168" s="668"/>
      <c r="H1168" s="668"/>
      <c r="I1168" s="668"/>
      <c r="J1168" s="668"/>
      <c r="K1168" s="668"/>
      <c r="L1168" s="668"/>
      <c r="M1168" s="668"/>
      <c r="N1168" s="668"/>
      <c r="O1168" s="668"/>
      <c r="P1168" s="668"/>
      <c r="Q1168" s="668"/>
      <c r="R1168" s="668"/>
      <c r="T1168" s="668"/>
      <c r="U1168" s="668"/>
      <c r="AZ1168" s="668"/>
      <c r="BA1168" s="668"/>
      <c r="BB1168" s="668"/>
      <c r="BC1168" s="668"/>
      <c r="BD1168" s="668"/>
      <c r="BE1168" s="668"/>
      <c r="BF1168" s="668"/>
      <c r="BK1168" s="668"/>
      <c r="BL1168" s="668"/>
      <c r="BM1168" s="668"/>
      <c r="BN1168" s="668"/>
      <c r="BO1168" s="668"/>
      <c r="BP1168" s="668"/>
      <c r="BQ1168" s="668"/>
    </row>
    <row r="1169" spans="1:69">
      <c r="A1169" s="668"/>
      <c r="B1169" s="668"/>
      <c r="C1169" s="668"/>
      <c r="D1169" s="668"/>
      <c r="E1169" s="668"/>
      <c r="F1169" s="668"/>
      <c r="G1169" s="668"/>
      <c r="H1169" s="668"/>
      <c r="I1169" s="668"/>
      <c r="J1169" s="668"/>
      <c r="K1169" s="668"/>
      <c r="L1169" s="668"/>
      <c r="M1169" s="668"/>
      <c r="N1169" s="668"/>
      <c r="O1169" s="668"/>
      <c r="P1169" s="668"/>
      <c r="Q1169" s="668"/>
      <c r="R1169" s="668"/>
      <c r="T1169" s="668"/>
      <c r="U1169" s="668"/>
      <c r="AZ1169" s="668"/>
      <c r="BA1169" s="668"/>
      <c r="BB1169" s="668"/>
      <c r="BC1169" s="668"/>
      <c r="BD1169" s="668"/>
      <c r="BE1169" s="668"/>
      <c r="BF1169" s="668"/>
      <c r="BG1169" s="668"/>
      <c r="BH1169" s="668"/>
      <c r="BI1169" s="668"/>
      <c r="BJ1169" s="668"/>
      <c r="BK1169" s="668"/>
      <c r="BL1169" s="668"/>
      <c r="BM1169" s="668"/>
      <c r="BN1169" s="668"/>
      <c r="BO1169" s="668"/>
      <c r="BP1169" s="668"/>
      <c r="BQ1169" s="668"/>
    </row>
    <row r="1170" spans="1:69">
      <c r="A1170" s="668"/>
      <c r="B1170" s="668"/>
      <c r="C1170" s="668"/>
      <c r="D1170" s="668"/>
      <c r="E1170" s="668"/>
      <c r="F1170" s="668"/>
      <c r="G1170" s="668"/>
      <c r="H1170" s="668"/>
      <c r="I1170" s="668"/>
      <c r="J1170" s="668"/>
      <c r="K1170" s="668"/>
      <c r="L1170" s="668"/>
      <c r="M1170" s="668"/>
      <c r="N1170" s="668"/>
      <c r="O1170" s="668"/>
      <c r="P1170" s="668"/>
      <c r="Q1170" s="668"/>
      <c r="R1170" s="668"/>
      <c r="T1170" s="668"/>
      <c r="U1170" s="668"/>
      <c r="AZ1170" s="668"/>
      <c r="BA1170" s="668"/>
      <c r="BB1170" s="668"/>
      <c r="BC1170" s="668"/>
      <c r="BD1170" s="668"/>
      <c r="BE1170" s="668"/>
      <c r="BF1170" s="668"/>
      <c r="BG1170" s="668"/>
      <c r="BH1170" s="668"/>
      <c r="BI1170" s="668"/>
      <c r="BJ1170" s="668"/>
      <c r="BK1170" s="668"/>
      <c r="BL1170" s="668"/>
      <c r="BM1170" s="668"/>
      <c r="BN1170" s="668"/>
      <c r="BO1170" s="668"/>
      <c r="BP1170" s="668"/>
      <c r="BQ1170" s="668"/>
    </row>
    <row r="1171" spans="1:69">
      <c r="A1171" s="668"/>
      <c r="B1171" s="668"/>
      <c r="C1171" s="668"/>
      <c r="D1171" s="668"/>
      <c r="E1171" s="668"/>
      <c r="F1171" s="668"/>
      <c r="G1171" s="668"/>
      <c r="H1171" s="668"/>
      <c r="I1171" s="668"/>
      <c r="J1171" s="668"/>
      <c r="K1171" s="668"/>
      <c r="L1171" s="668"/>
      <c r="M1171" s="668"/>
      <c r="N1171" s="668"/>
      <c r="O1171" s="668"/>
      <c r="P1171" s="668"/>
      <c r="R1171" s="668"/>
      <c r="U1171" s="668"/>
      <c r="BK1171" s="668"/>
      <c r="BL1171" s="668"/>
      <c r="BM1171" s="668"/>
      <c r="BN1171" s="668"/>
      <c r="BO1171" s="668"/>
      <c r="BP1171" s="668"/>
      <c r="BQ1171" s="668"/>
    </row>
    <row r="1172" spans="1:69">
      <c r="A1172" s="668"/>
      <c r="B1172" s="668"/>
      <c r="C1172" s="668"/>
      <c r="D1172" s="668"/>
      <c r="E1172" s="668"/>
      <c r="F1172" s="668"/>
      <c r="G1172" s="668"/>
      <c r="H1172" s="668"/>
      <c r="I1172" s="668"/>
      <c r="J1172" s="668"/>
      <c r="K1172" s="668"/>
      <c r="L1172" s="668"/>
      <c r="M1172" s="668"/>
      <c r="N1172" s="668"/>
      <c r="O1172" s="668"/>
      <c r="P1172" s="668"/>
      <c r="Q1172" s="668"/>
      <c r="R1172" s="668"/>
      <c r="T1172" s="668"/>
      <c r="U1172" s="668"/>
      <c r="W1172" s="668"/>
      <c r="X1172" s="668"/>
      <c r="Y1172" s="668"/>
      <c r="Z1172" s="678"/>
      <c r="AA1172" s="668"/>
      <c r="AB1172" s="668"/>
      <c r="AC1172" s="668"/>
      <c r="AD1172" s="678"/>
      <c r="AE1172" s="668"/>
      <c r="AF1172" s="668"/>
      <c r="AG1172" s="668"/>
      <c r="AH1172" s="678"/>
      <c r="AI1172" s="668"/>
      <c r="AJ1172" s="668"/>
      <c r="AK1172" s="668"/>
      <c r="AL1172" s="678"/>
      <c r="AM1172" s="668"/>
      <c r="AN1172" s="668"/>
      <c r="AO1172" s="668"/>
      <c r="AP1172" s="678"/>
      <c r="AQ1172" s="668"/>
      <c r="AR1172" s="668"/>
      <c r="AS1172" s="668"/>
      <c r="AT1172" s="678"/>
      <c r="AU1172" s="668"/>
      <c r="AV1172" s="668"/>
      <c r="AW1172" s="678"/>
      <c r="AX1172" s="668"/>
      <c r="AY1172" s="683"/>
      <c r="AZ1172" s="668"/>
      <c r="BA1172" s="668"/>
      <c r="BB1172" s="668"/>
      <c r="BC1172" s="668"/>
      <c r="BD1172" s="668"/>
      <c r="BE1172" s="668"/>
      <c r="BF1172" s="668"/>
      <c r="BG1172" s="668"/>
      <c r="BH1172" s="668"/>
      <c r="BI1172" s="668"/>
      <c r="BJ1172" s="668"/>
      <c r="BK1172" s="668"/>
      <c r="BL1172" s="668"/>
      <c r="BM1172" s="668"/>
      <c r="BN1172" s="668"/>
      <c r="BO1172" s="668"/>
      <c r="BP1172" s="668"/>
      <c r="BQ1172" s="668"/>
    </row>
    <row r="1173" spans="1:69">
      <c r="A1173" s="668"/>
      <c r="B1173" s="668"/>
      <c r="C1173" s="668"/>
      <c r="D1173" s="668"/>
      <c r="E1173" s="668"/>
      <c r="F1173" s="668"/>
      <c r="G1173" s="668"/>
      <c r="H1173" s="668"/>
      <c r="I1173" s="668"/>
      <c r="J1173" s="668"/>
      <c r="K1173" s="668"/>
      <c r="L1173" s="668"/>
      <c r="M1173" s="668"/>
      <c r="N1173" s="668"/>
      <c r="O1173" s="668"/>
      <c r="P1173" s="668"/>
      <c r="Q1173" s="668"/>
      <c r="R1173" s="668"/>
      <c r="T1173" s="668"/>
      <c r="U1173" s="668"/>
      <c r="W1173" s="668"/>
      <c r="X1173" s="668"/>
      <c r="Y1173" s="668"/>
      <c r="Z1173" s="678"/>
      <c r="AA1173" s="668"/>
      <c r="AB1173" s="668"/>
      <c r="AC1173" s="668"/>
      <c r="AD1173" s="678"/>
      <c r="AE1173" s="668"/>
      <c r="AF1173" s="668"/>
      <c r="AG1173" s="668"/>
      <c r="AH1173" s="678"/>
      <c r="AI1173" s="668"/>
      <c r="AJ1173" s="668"/>
      <c r="AK1173" s="668"/>
      <c r="AL1173" s="678"/>
      <c r="AM1173" s="668"/>
      <c r="AN1173" s="668"/>
      <c r="AO1173" s="668"/>
      <c r="AP1173" s="678"/>
      <c r="AQ1173" s="668"/>
      <c r="AR1173" s="668"/>
      <c r="AS1173" s="668"/>
      <c r="AT1173" s="678"/>
      <c r="AU1173" s="668"/>
      <c r="AV1173" s="668"/>
      <c r="AW1173" s="678"/>
      <c r="AX1173" s="668"/>
      <c r="AY1173" s="683"/>
      <c r="AZ1173" s="668"/>
      <c r="BA1173" s="668"/>
      <c r="BB1173" s="668"/>
      <c r="BC1173" s="668"/>
      <c r="BD1173" s="668"/>
      <c r="BE1173" s="668"/>
      <c r="BF1173" s="668"/>
      <c r="BG1173" s="668"/>
      <c r="BH1173" s="668"/>
      <c r="BI1173" s="668"/>
      <c r="BJ1173" s="668"/>
      <c r="BK1173" s="668"/>
      <c r="BL1173" s="668"/>
      <c r="BM1173" s="668"/>
      <c r="BN1173" s="668"/>
      <c r="BO1173" s="668"/>
      <c r="BP1173" s="668"/>
      <c r="BQ1173" s="668"/>
    </row>
    <row r="1174" spans="1:69">
      <c r="A1174" s="668"/>
      <c r="B1174" s="668"/>
      <c r="C1174" s="668"/>
      <c r="D1174" s="668"/>
      <c r="E1174" s="668"/>
      <c r="F1174" s="668"/>
      <c r="G1174" s="668"/>
      <c r="H1174" s="668"/>
      <c r="I1174" s="668"/>
      <c r="J1174" s="668"/>
      <c r="K1174" s="668"/>
      <c r="L1174" s="668"/>
      <c r="M1174" s="668"/>
      <c r="N1174" s="668"/>
      <c r="O1174" s="668"/>
      <c r="P1174" s="668"/>
      <c r="R1174" s="668"/>
      <c r="U1174" s="668"/>
      <c r="BK1174" s="668"/>
      <c r="BL1174" s="668"/>
      <c r="BM1174" s="668"/>
      <c r="BN1174" s="668"/>
      <c r="BO1174" s="668"/>
      <c r="BP1174" s="668"/>
      <c r="BQ1174" s="668"/>
    </row>
    <row r="1175" spans="1:69">
      <c r="A1175" s="668"/>
      <c r="B1175" s="668"/>
      <c r="C1175" s="668"/>
      <c r="D1175" s="668"/>
      <c r="E1175" s="668"/>
      <c r="F1175" s="668"/>
      <c r="G1175" s="668"/>
      <c r="H1175" s="668"/>
      <c r="I1175" s="668"/>
      <c r="J1175" s="668"/>
      <c r="K1175" s="668"/>
      <c r="L1175" s="668"/>
      <c r="M1175" s="668"/>
      <c r="N1175" s="668"/>
      <c r="O1175" s="668"/>
      <c r="P1175" s="668"/>
      <c r="R1175" s="668"/>
      <c r="U1175" s="668"/>
      <c r="BK1175" s="668"/>
      <c r="BL1175" s="668"/>
      <c r="BM1175" s="668"/>
      <c r="BN1175" s="668"/>
      <c r="BO1175" s="668"/>
      <c r="BP1175" s="668"/>
      <c r="BQ1175" s="668"/>
    </row>
    <row r="1176" spans="1:69">
      <c r="A1176" s="668"/>
      <c r="B1176" s="668"/>
      <c r="C1176" s="668"/>
      <c r="D1176" s="668"/>
      <c r="E1176" s="668"/>
      <c r="F1176" s="668"/>
      <c r="G1176" s="668"/>
      <c r="H1176" s="668"/>
      <c r="I1176" s="668"/>
      <c r="J1176" s="668"/>
      <c r="K1176" s="668"/>
      <c r="L1176" s="668"/>
      <c r="M1176" s="668"/>
      <c r="N1176" s="668"/>
      <c r="O1176" s="668"/>
      <c r="P1176" s="668"/>
      <c r="Q1176" s="668"/>
      <c r="R1176" s="668"/>
      <c r="T1176" s="668"/>
      <c r="U1176" s="668"/>
      <c r="AZ1176" s="668"/>
      <c r="BA1176" s="668"/>
      <c r="BB1176" s="668"/>
      <c r="BC1176" s="668"/>
      <c r="BD1176" s="668"/>
      <c r="BE1176" s="668"/>
      <c r="BF1176" s="668"/>
      <c r="BG1176" s="668"/>
      <c r="BH1176" s="668"/>
      <c r="BI1176" s="668"/>
      <c r="BJ1176" s="668"/>
      <c r="BK1176" s="668"/>
      <c r="BL1176" s="668"/>
      <c r="BM1176" s="668"/>
      <c r="BN1176" s="668"/>
      <c r="BO1176" s="668"/>
      <c r="BP1176" s="668"/>
      <c r="BQ1176" s="668"/>
    </row>
    <row r="1177" spans="1:69">
      <c r="A1177" s="668"/>
      <c r="B1177" s="668"/>
      <c r="C1177" s="668"/>
      <c r="D1177" s="668"/>
      <c r="E1177" s="668"/>
      <c r="F1177" s="668"/>
      <c r="G1177" s="668"/>
      <c r="H1177" s="668"/>
      <c r="I1177" s="668"/>
      <c r="J1177" s="668"/>
      <c r="K1177" s="668"/>
      <c r="L1177" s="668"/>
      <c r="M1177" s="668"/>
      <c r="N1177" s="668"/>
      <c r="O1177" s="668"/>
      <c r="P1177" s="668"/>
      <c r="Q1177" s="668"/>
      <c r="R1177" s="668"/>
      <c r="T1177" s="668"/>
      <c r="U1177" s="668"/>
      <c r="AZ1177" s="668"/>
      <c r="BA1177" s="668"/>
      <c r="BB1177" s="668"/>
      <c r="BC1177" s="668"/>
      <c r="BD1177" s="668"/>
      <c r="BE1177" s="668"/>
      <c r="BF1177" s="668"/>
      <c r="BG1177" s="668"/>
      <c r="BH1177" s="668"/>
      <c r="BI1177" s="668"/>
      <c r="BJ1177" s="668"/>
      <c r="BK1177" s="668"/>
      <c r="BL1177" s="668"/>
      <c r="BM1177" s="668"/>
      <c r="BN1177" s="668"/>
      <c r="BO1177" s="668"/>
      <c r="BP1177" s="668"/>
      <c r="BQ1177" s="668"/>
    </row>
    <row r="1178" spans="1:69">
      <c r="A1178" s="668"/>
      <c r="B1178" s="668"/>
      <c r="C1178" s="668"/>
      <c r="D1178" s="668"/>
      <c r="E1178" s="668"/>
      <c r="F1178" s="668"/>
      <c r="G1178" s="668"/>
      <c r="H1178" s="668"/>
      <c r="I1178" s="668"/>
      <c r="J1178" s="668"/>
      <c r="K1178" s="668"/>
      <c r="L1178" s="668"/>
      <c r="M1178" s="668"/>
      <c r="N1178" s="668"/>
      <c r="O1178" s="668"/>
      <c r="P1178" s="668"/>
      <c r="Q1178" s="668"/>
      <c r="R1178" s="668"/>
      <c r="T1178" s="668"/>
      <c r="U1178" s="668"/>
      <c r="AZ1178" s="668"/>
      <c r="BA1178" s="668"/>
      <c r="BB1178" s="668"/>
      <c r="BC1178" s="668"/>
      <c r="BD1178" s="668"/>
      <c r="BE1178" s="668"/>
      <c r="BF1178" s="668"/>
      <c r="BG1178" s="668"/>
      <c r="BH1178" s="668"/>
      <c r="BI1178" s="668"/>
      <c r="BJ1178" s="668"/>
      <c r="BK1178" s="668"/>
      <c r="BL1178" s="668"/>
      <c r="BM1178" s="668"/>
      <c r="BN1178" s="668"/>
      <c r="BO1178" s="668"/>
      <c r="BP1178" s="668"/>
      <c r="BQ1178" s="668"/>
    </row>
    <row r="1179" spans="1:69">
      <c r="A1179" s="668"/>
      <c r="B1179" s="668"/>
      <c r="C1179" s="668"/>
      <c r="D1179" s="668"/>
      <c r="E1179" s="668"/>
      <c r="F1179" s="668"/>
      <c r="G1179" s="668"/>
      <c r="H1179" s="668"/>
      <c r="I1179" s="668"/>
      <c r="J1179" s="668"/>
      <c r="K1179" s="668"/>
      <c r="L1179" s="668"/>
      <c r="M1179" s="668"/>
      <c r="N1179" s="668"/>
      <c r="O1179" s="668"/>
      <c r="P1179" s="668"/>
      <c r="Q1179" s="668"/>
      <c r="R1179" s="668"/>
      <c r="T1179" s="668"/>
      <c r="U1179" s="668"/>
      <c r="AZ1179" s="668"/>
      <c r="BA1179" s="668"/>
      <c r="BB1179" s="668"/>
      <c r="BC1179" s="668"/>
      <c r="BD1179" s="668"/>
      <c r="BE1179" s="668"/>
      <c r="BF1179" s="668"/>
      <c r="BG1179" s="668"/>
      <c r="BH1179" s="668"/>
      <c r="BK1179" s="668"/>
      <c r="BL1179" s="668"/>
      <c r="BM1179" s="668"/>
      <c r="BN1179" s="668"/>
      <c r="BO1179" s="668"/>
      <c r="BP1179" s="668"/>
      <c r="BQ1179" s="668"/>
    </row>
    <row r="1180" spans="1:69">
      <c r="A1180" s="668"/>
      <c r="B1180" s="668"/>
      <c r="C1180" s="668"/>
      <c r="D1180" s="668"/>
      <c r="E1180" s="668"/>
      <c r="F1180" s="668"/>
      <c r="G1180" s="668"/>
      <c r="H1180" s="668"/>
      <c r="I1180" s="668"/>
      <c r="J1180" s="668"/>
      <c r="K1180" s="668"/>
      <c r="L1180" s="668"/>
      <c r="M1180" s="668"/>
      <c r="N1180" s="668"/>
      <c r="O1180" s="668"/>
      <c r="P1180" s="668"/>
      <c r="Q1180" s="668"/>
      <c r="R1180" s="668"/>
      <c r="S1180" s="668"/>
      <c r="T1180" s="668"/>
      <c r="U1180" s="668"/>
      <c r="W1180" s="668"/>
      <c r="X1180" s="668"/>
      <c r="Y1180" s="668"/>
      <c r="Z1180" s="678"/>
      <c r="AA1180" s="668"/>
      <c r="AB1180" s="668"/>
      <c r="AC1180" s="668"/>
      <c r="AD1180" s="678"/>
      <c r="AE1180" s="668"/>
      <c r="AF1180" s="668"/>
      <c r="AG1180" s="668"/>
      <c r="AH1180" s="678"/>
      <c r="AI1180" s="668"/>
      <c r="AJ1180" s="668"/>
      <c r="AK1180" s="668"/>
      <c r="AL1180" s="678"/>
      <c r="AM1180" s="668"/>
      <c r="AN1180" s="668"/>
      <c r="AO1180" s="668"/>
      <c r="AP1180" s="678"/>
      <c r="AQ1180" s="668"/>
      <c r="AR1180" s="668"/>
      <c r="AS1180" s="668"/>
      <c r="AT1180" s="678"/>
      <c r="AU1180" s="668"/>
      <c r="AV1180" s="668"/>
      <c r="AW1180" s="678"/>
      <c r="AX1180" s="668"/>
      <c r="AY1180" s="683"/>
      <c r="AZ1180" s="668"/>
      <c r="BA1180" s="668"/>
      <c r="BB1180" s="668"/>
      <c r="BC1180" s="668"/>
      <c r="BD1180" s="668"/>
      <c r="BE1180" s="668"/>
      <c r="BF1180" s="668"/>
      <c r="BG1180" s="668"/>
      <c r="BH1180" s="668"/>
      <c r="BI1180" s="668"/>
      <c r="BJ1180" s="668"/>
      <c r="BK1180" s="668"/>
      <c r="BL1180" s="668"/>
      <c r="BM1180" s="668"/>
      <c r="BN1180" s="668"/>
      <c r="BO1180" s="668"/>
      <c r="BP1180" s="668"/>
      <c r="BQ1180" s="668"/>
    </row>
    <row r="1181" spans="1:69">
      <c r="A1181" s="668"/>
      <c r="B1181" s="668"/>
      <c r="C1181" s="668"/>
      <c r="D1181" s="668"/>
      <c r="E1181" s="668"/>
      <c r="F1181" s="668"/>
      <c r="G1181" s="668"/>
      <c r="H1181" s="668"/>
      <c r="I1181" s="668"/>
      <c r="J1181" s="668"/>
      <c r="K1181" s="668"/>
      <c r="L1181" s="668"/>
      <c r="M1181" s="668"/>
      <c r="N1181" s="668"/>
      <c r="O1181" s="668"/>
      <c r="P1181" s="668"/>
      <c r="Q1181" s="668"/>
      <c r="R1181" s="668"/>
      <c r="T1181" s="668"/>
      <c r="U1181" s="668"/>
      <c r="AZ1181" s="668"/>
      <c r="BA1181" s="668"/>
      <c r="BB1181" s="668"/>
      <c r="BC1181" s="668"/>
      <c r="BD1181" s="668"/>
      <c r="BE1181" s="668"/>
      <c r="BF1181" s="668"/>
      <c r="BG1181" s="668"/>
      <c r="BH1181" s="668"/>
      <c r="BI1181" s="668"/>
      <c r="BJ1181" s="668"/>
      <c r="BK1181" s="668"/>
      <c r="BL1181" s="668"/>
      <c r="BM1181" s="668"/>
      <c r="BN1181" s="668"/>
      <c r="BO1181" s="668"/>
      <c r="BP1181" s="668"/>
      <c r="BQ1181" s="668"/>
    </row>
    <row r="1182" spans="1:69">
      <c r="A1182" s="668"/>
      <c r="B1182" s="668"/>
      <c r="C1182" s="668"/>
      <c r="D1182" s="668"/>
      <c r="E1182" s="668"/>
      <c r="F1182" s="668"/>
      <c r="G1182" s="668"/>
      <c r="H1182" s="668"/>
      <c r="I1182" s="668"/>
      <c r="J1182" s="668"/>
      <c r="K1182" s="668"/>
      <c r="L1182" s="668"/>
      <c r="M1182" s="668"/>
      <c r="N1182" s="668"/>
      <c r="O1182" s="668"/>
      <c r="P1182" s="668"/>
      <c r="Q1182" s="668"/>
      <c r="R1182" s="668"/>
      <c r="T1182" s="668"/>
      <c r="U1182" s="668"/>
      <c r="AZ1182" s="668"/>
      <c r="BA1182" s="668"/>
      <c r="BB1182" s="668"/>
      <c r="BC1182" s="668"/>
      <c r="BD1182" s="668"/>
      <c r="BE1182" s="668"/>
      <c r="BF1182" s="668"/>
      <c r="BG1182" s="668"/>
      <c r="BH1182" s="668"/>
      <c r="BK1182" s="668"/>
      <c r="BL1182" s="668"/>
      <c r="BM1182" s="668"/>
      <c r="BN1182" s="668"/>
      <c r="BO1182" s="668"/>
      <c r="BP1182" s="668"/>
      <c r="BQ1182" s="668"/>
    </row>
    <row r="1183" spans="1:69">
      <c r="A1183" s="668"/>
      <c r="B1183" s="668"/>
      <c r="C1183" s="668"/>
      <c r="D1183" s="668"/>
      <c r="E1183" s="668"/>
      <c r="F1183" s="668"/>
      <c r="G1183" s="668"/>
      <c r="H1183" s="668"/>
      <c r="I1183" s="668"/>
      <c r="J1183" s="668"/>
      <c r="K1183" s="668"/>
      <c r="L1183" s="668"/>
      <c r="M1183" s="668"/>
      <c r="N1183" s="668"/>
      <c r="O1183" s="668"/>
      <c r="P1183" s="668"/>
      <c r="Q1183" s="668"/>
      <c r="R1183" s="668"/>
      <c r="T1183" s="668"/>
      <c r="U1183" s="668"/>
      <c r="AZ1183" s="668"/>
      <c r="BA1183" s="668"/>
      <c r="BB1183" s="668"/>
      <c r="BC1183" s="668"/>
      <c r="BD1183" s="668"/>
      <c r="BE1183" s="668"/>
      <c r="BF1183" s="668"/>
      <c r="BG1183" s="668"/>
      <c r="BH1183" s="668"/>
      <c r="BI1183" s="668"/>
      <c r="BJ1183" s="668"/>
      <c r="BK1183" s="668"/>
      <c r="BL1183" s="668"/>
      <c r="BM1183" s="668"/>
      <c r="BN1183" s="668"/>
      <c r="BO1183" s="668"/>
      <c r="BP1183" s="668"/>
      <c r="BQ1183" s="668"/>
    </row>
    <row r="1184" spans="1:69">
      <c r="A1184" s="668"/>
      <c r="B1184" s="668"/>
      <c r="C1184" s="668"/>
      <c r="D1184" s="668"/>
      <c r="E1184" s="668"/>
      <c r="F1184" s="668"/>
      <c r="G1184" s="668"/>
      <c r="H1184" s="668"/>
      <c r="I1184" s="668"/>
      <c r="J1184" s="668"/>
      <c r="K1184" s="668"/>
      <c r="L1184" s="668"/>
      <c r="M1184" s="668"/>
      <c r="N1184" s="668"/>
      <c r="O1184" s="668"/>
      <c r="P1184" s="668"/>
      <c r="Q1184" s="668"/>
      <c r="R1184" s="668"/>
      <c r="T1184" s="668"/>
      <c r="U1184" s="668"/>
      <c r="AZ1184" s="668"/>
      <c r="BA1184" s="668"/>
      <c r="BB1184" s="668"/>
      <c r="BC1184" s="668"/>
      <c r="BD1184" s="668"/>
      <c r="BE1184" s="668"/>
      <c r="BF1184" s="668"/>
      <c r="BG1184" s="668"/>
      <c r="BH1184" s="668"/>
      <c r="BI1184" s="668"/>
      <c r="BJ1184" s="668"/>
      <c r="BK1184" s="668"/>
      <c r="BL1184" s="668"/>
      <c r="BM1184" s="668"/>
      <c r="BN1184" s="668"/>
      <c r="BO1184" s="668"/>
      <c r="BP1184" s="668"/>
      <c r="BQ1184" s="668"/>
    </row>
    <row r="1185" spans="1:69">
      <c r="A1185" s="668"/>
      <c r="B1185" s="668"/>
      <c r="C1185" s="668"/>
      <c r="D1185" s="668"/>
      <c r="E1185" s="668"/>
      <c r="F1185" s="668"/>
      <c r="G1185" s="668"/>
      <c r="H1185" s="668"/>
      <c r="I1185" s="668"/>
      <c r="J1185" s="668"/>
      <c r="K1185" s="668"/>
      <c r="L1185" s="668"/>
      <c r="M1185" s="668"/>
      <c r="N1185" s="668"/>
      <c r="O1185" s="668"/>
      <c r="P1185" s="668"/>
      <c r="R1185" s="668"/>
      <c r="U1185" s="668"/>
      <c r="BK1185" s="668"/>
      <c r="BL1185" s="668"/>
      <c r="BM1185" s="668"/>
      <c r="BN1185" s="668"/>
      <c r="BO1185" s="668"/>
      <c r="BP1185" s="668"/>
      <c r="BQ1185" s="668"/>
    </row>
    <row r="1186" spans="1:69">
      <c r="A1186" s="668"/>
      <c r="B1186" s="668"/>
      <c r="C1186" s="668"/>
      <c r="D1186" s="668"/>
      <c r="E1186" s="668"/>
      <c r="F1186" s="668"/>
      <c r="G1186" s="668"/>
      <c r="H1186" s="668"/>
      <c r="I1186" s="668"/>
      <c r="J1186" s="668"/>
      <c r="K1186" s="668"/>
      <c r="L1186" s="668"/>
      <c r="M1186" s="668"/>
      <c r="N1186" s="668"/>
      <c r="O1186" s="668"/>
      <c r="P1186" s="668"/>
      <c r="R1186" s="668"/>
      <c r="U1186" s="668"/>
      <c r="BK1186" s="668"/>
      <c r="BL1186" s="668"/>
      <c r="BM1186" s="668"/>
      <c r="BN1186" s="668"/>
      <c r="BO1186" s="668"/>
      <c r="BP1186" s="668"/>
      <c r="BQ1186" s="668"/>
    </row>
    <row r="1187" spans="1:69">
      <c r="A1187" s="668"/>
      <c r="B1187" s="668"/>
      <c r="C1187" s="668"/>
      <c r="D1187" s="668"/>
      <c r="E1187" s="668"/>
      <c r="F1187" s="668"/>
      <c r="G1187" s="668"/>
      <c r="H1187" s="668"/>
      <c r="I1187" s="668"/>
      <c r="J1187" s="668"/>
      <c r="K1187" s="668"/>
      <c r="L1187" s="668"/>
      <c r="M1187" s="668"/>
      <c r="N1187" s="668"/>
      <c r="O1187" s="668"/>
      <c r="P1187" s="668"/>
      <c r="R1187" s="668"/>
      <c r="U1187" s="668"/>
      <c r="BK1187" s="668"/>
      <c r="BL1187" s="668"/>
      <c r="BM1187" s="668"/>
      <c r="BN1187" s="668"/>
      <c r="BO1187" s="668"/>
      <c r="BP1187" s="668"/>
      <c r="BQ1187" s="668"/>
    </row>
    <row r="1188" spans="1:69">
      <c r="A1188" s="668"/>
      <c r="B1188" s="668"/>
      <c r="C1188" s="668"/>
      <c r="D1188" s="668"/>
      <c r="E1188" s="668"/>
      <c r="F1188" s="668"/>
      <c r="G1188" s="668"/>
      <c r="H1188" s="668"/>
      <c r="I1188" s="668"/>
      <c r="J1188" s="668"/>
      <c r="K1188" s="668"/>
      <c r="L1188" s="668"/>
      <c r="M1188" s="668"/>
      <c r="N1188" s="668"/>
      <c r="O1188" s="668"/>
      <c r="P1188" s="668"/>
      <c r="R1188" s="668"/>
      <c r="U1188" s="668"/>
      <c r="BB1188" s="668"/>
      <c r="BC1188" s="668"/>
      <c r="BD1188" s="668"/>
      <c r="BK1188" s="668"/>
      <c r="BL1188" s="668"/>
      <c r="BM1188" s="668"/>
      <c r="BN1188" s="668"/>
      <c r="BO1188" s="668"/>
      <c r="BP1188" s="668"/>
      <c r="BQ1188" s="668"/>
    </row>
    <row r="1189" spans="1:69">
      <c r="A1189" s="668"/>
      <c r="B1189" s="668"/>
      <c r="C1189" s="668"/>
      <c r="D1189" s="668"/>
      <c r="E1189" s="668"/>
      <c r="F1189" s="668"/>
      <c r="G1189" s="668"/>
      <c r="H1189" s="668"/>
      <c r="I1189" s="668"/>
      <c r="J1189" s="668"/>
      <c r="K1189" s="668"/>
      <c r="L1189" s="668"/>
      <c r="M1189" s="668"/>
      <c r="N1189" s="668"/>
      <c r="O1189" s="668"/>
      <c r="P1189" s="668"/>
      <c r="R1189" s="668"/>
      <c r="U1189" s="668"/>
      <c r="BK1189" s="668"/>
      <c r="BL1189" s="668"/>
      <c r="BM1189" s="668"/>
      <c r="BN1189" s="668"/>
      <c r="BO1189" s="668"/>
      <c r="BP1189" s="668"/>
      <c r="BQ1189" s="668"/>
    </row>
    <row r="1190" spans="1:69">
      <c r="A1190" s="668"/>
      <c r="B1190" s="668"/>
      <c r="C1190" s="668"/>
      <c r="D1190" s="668"/>
      <c r="E1190" s="668"/>
      <c r="F1190" s="668"/>
      <c r="G1190" s="668"/>
      <c r="H1190" s="668"/>
      <c r="I1190" s="668"/>
      <c r="J1190" s="668"/>
      <c r="K1190" s="668"/>
      <c r="L1190" s="668"/>
      <c r="M1190" s="668"/>
      <c r="N1190" s="668"/>
      <c r="O1190" s="668"/>
      <c r="P1190" s="668"/>
      <c r="R1190" s="668"/>
      <c r="U1190" s="668"/>
      <c r="BK1190" s="668"/>
      <c r="BL1190" s="668"/>
      <c r="BM1190" s="668"/>
      <c r="BN1190" s="668"/>
      <c r="BO1190" s="668"/>
      <c r="BP1190" s="668"/>
      <c r="BQ1190" s="668"/>
    </row>
    <row r="1191" spans="1:69">
      <c r="A1191" s="668"/>
      <c r="B1191" s="668"/>
      <c r="C1191" s="668"/>
      <c r="D1191" s="668"/>
      <c r="E1191" s="668"/>
      <c r="F1191" s="668"/>
      <c r="G1191" s="668"/>
      <c r="H1191" s="668"/>
      <c r="I1191" s="668"/>
      <c r="J1191" s="668"/>
      <c r="K1191" s="668"/>
      <c r="L1191" s="668"/>
      <c r="M1191" s="668"/>
      <c r="N1191" s="668"/>
      <c r="O1191" s="668"/>
      <c r="P1191" s="668"/>
      <c r="R1191" s="668"/>
      <c r="U1191" s="668"/>
      <c r="BK1191" s="668"/>
      <c r="BL1191" s="668"/>
      <c r="BM1191" s="668"/>
      <c r="BN1191" s="668"/>
      <c r="BO1191" s="668"/>
      <c r="BP1191" s="668"/>
      <c r="BQ1191" s="668"/>
    </row>
    <row r="1192" spans="1:69">
      <c r="A1192" s="668"/>
      <c r="B1192" s="668"/>
      <c r="C1192" s="668"/>
      <c r="D1192" s="668"/>
      <c r="E1192" s="668"/>
      <c r="F1192" s="668"/>
      <c r="G1192" s="668"/>
      <c r="H1192" s="668"/>
      <c r="I1192" s="668"/>
      <c r="J1192" s="668"/>
      <c r="K1192" s="668"/>
      <c r="L1192" s="668"/>
      <c r="M1192" s="668"/>
      <c r="N1192" s="668"/>
      <c r="O1192" s="668"/>
      <c r="P1192" s="668"/>
      <c r="R1192" s="668"/>
      <c r="U1192" s="668"/>
      <c r="BK1192" s="668"/>
      <c r="BL1192" s="668"/>
      <c r="BM1192" s="668"/>
      <c r="BN1192" s="668"/>
      <c r="BO1192" s="668"/>
      <c r="BP1192" s="668"/>
      <c r="BQ1192" s="668"/>
    </row>
    <row r="1193" spans="1:69">
      <c r="A1193" s="668"/>
      <c r="B1193" s="668"/>
      <c r="C1193" s="668"/>
      <c r="D1193" s="668"/>
      <c r="E1193" s="668"/>
      <c r="F1193" s="668"/>
      <c r="G1193" s="668"/>
      <c r="H1193" s="668"/>
      <c r="I1193" s="668"/>
      <c r="J1193" s="668"/>
      <c r="K1193" s="668"/>
      <c r="L1193" s="668"/>
      <c r="M1193" s="668"/>
      <c r="N1193" s="668"/>
      <c r="O1193" s="668"/>
      <c r="P1193" s="668"/>
      <c r="Q1193" s="668"/>
      <c r="R1193" s="668"/>
      <c r="T1193" s="668"/>
      <c r="U1193" s="668"/>
      <c r="AZ1193" s="668"/>
      <c r="BA1193" s="668"/>
      <c r="BB1193" s="668"/>
      <c r="BC1193" s="668"/>
      <c r="BD1193" s="668"/>
      <c r="BE1193" s="668"/>
      <c r="BF1193" s="668"/>
      <c r="BG1193" s="668"/>
      <c r="BH1193" s="668"/>
      <c r="BI1193" s="668"/>
      <c r="BJ1193" s="668"/>
      <c r="BK1193" s="668"/>
      <c r="BL1193" s="668"/>
      <c r="BM1193" s="668"/>
      <c r="BN1193" s="668"/>
      <c r="BO1193" s="668"/>
      <c r="BP1193" s="668"/>
      <c r="BQ1193" s="668"/>
    </row>
    <row r="1194" spans="1:69">
      <c r="A1194" s="668"/>
      <c r="B1194" s="668"/>
      <c r="C1194" s="668"/>
      <c r="D1194" s="668"/>
      <c r="E1194" s="668"/>
      <c r="F1194" s="668"/>
      <c r="G1194" s="668"/>
      <c r="H1194" s="668"/>
      <c r="I1194" s="668"/>
      <c r="J1194" s="668"/>
      <c r="K1194" s="668"/>
      <c r="L1194" s="668"/>
      <c r="M1194" s="668"/>
      <c r="N1194" s="668"/>
      <c r="O1194" s="668"/>
      <c r="P1194" s="668"/>
      <c r="Q1194" s="668"/>
      <c r="R1194" s="668"/>
      <c r="S1194" s="668"/>
      <c r="T1194" s="668"/>
      <c r="U1194" s="668"/>
      <c r="AZ1194" s="668"/>
      <c r="BA1194" s="668"/>
      <c r="BB1194" s="668"/>
      <c r="BC1194" s="668"/>
      <c r="BD1194" s="668"/>
      <c r="BE1194" s="668"/>
      <c r="BF1194" s="668"/>
      <c r="BG1194" s="668"/>
      <c r="BH1194" s="668"/>
      <c r="BI1194" s="668"/>
      <c r="BJ1194" s="668"/>
      <c r="BK1194" s="668"/>
      <c r="BL1194" s="668"/>
      <c r="BM1194" s="668"/>
      <c r="BN1194" s="668"/>
      <c r="BO1194" s="668"/>
      <c r="BP1194" s="668"/>
      <c r="BQ1194" s="668"/>
    </row>
    <row r="1195" spans="1:69">
      <c r="A1195" s="668"/>
      <c r="B1195" s="668"/>
      <c r="C1195" s="668"/>
      <c r="D1195" s="668"/>
      <c r="E1195" s="668"/>
      <c r="F1195" s="668"/>
      <c r="G1195" s="668"/>
      <c r="H1195" s="668"/>
      <c r="I1195" s="668"/>
      <c r="J1195" s="668"/>
      <c r="K1195" s="668"/>
      <c r="L1195" s="668"/>
      <c r="M1195" s="668"/>
      <c r="N1195" s="668"/>
      <c r="O1195" s="668"/>
      <c r="P1195" s="668"/>
      <c r="Q1195" s="668"/>
      <c r="R1195" s="668"/>
      <c r="T1195" s="668"/>
      <c r="U1195" s="668"/>
      <c r="AZ1195" s="668"/>
      <c r="BA1195" s="668"/>
      <c r="BB1195" s="668"/>
      <c r="BC1195" s="668"/>
      <c r="BD1195" s="668"/>
      <c r="BE1195" s="668"/>
      <c r="BF1195" s="668"/>
      <c r="BG1195" s="668"/>
      <c r="BH1195" s="668"/>
      <c r="BI1195" s="668"/>
      <c r="BJ1195" s="668"/>
      <c r="BK1195" s="668"/>
      <c r="BL1195" s="668"/>
      <c r="BM1195" s="668"/>
      <c r="BN1195" s="668"/>
      <c r="BO1195" s="668"/>
      <c r="BP1195" s="668"/>
      <c r="BQ1195" s="668"/>
    </row>
    <row r="1196" spans="1:69">
      <c r="A1196" s="668"/>
      <c r="B1196" s="668"/>
      <c r="C1196" s="668"/>
      <c r="D1196" s="668"/>
      <c r="E1196" s="668"/>
      <c r="F1196" s="668"/>
      <c r="G1196" s="668"/>
      <c r="H1196" s="668"/>
      <c r="I1196" s="668"/>
      <c r="J1196" s="668"/>
      <c r="K1196" s="668"/>
      <c r="L1196" s="668"/>
      <c r="M1196" s="668"/>
      <c r="N1196" s="668"/>
      <c r="O1196" s="668"/>
      <c r="P1196" s="668"/>
      <c r="Q1196" s="668"/>
      <c r="R1196" s="668"/>
      <c r="T1196" s="668"/>
      <c r="U1196" s="668"/>
      <c r="AZ1196" s="668"/>
      <c r="BA1196" s="668"/>
      <c r="BB1196" s="668"/>
      <c r="BC1196" s="668"/>
      <c r="BD1196" s="668"/>
      <c r="BE1196" s="668"/>
      <c r="BF1196" s="668"/>
      <c r="BG1196" s="668"/>
      <c r="BH1196" s="668"/>
      <c r="BI1196" s="668"/>
      <c r="BJ1196" s="668"/>
      <c r="BK1196" s="668"/>
      <c r="BL1196" s="668"/>
      <c r="BM1196" s="668"/>
      <c r="BN1196" s="668"/>
      <c r="BO1196" s="668"/>
      <c r="BP1196" s="668"/>
      <c r="BQ1196" s="668"/>
    </row>
    <row r="1197" spans="1:69">
      <c r="A1197" s="668"/>
      <c r="B1197" s="668"/>
      <c r="C1197" s="668"/>
      <c r="D1197" s="668"/>
      <c r="E1197" s="668"/>
      <c r="F1197" s="668"/>
      <c r="G1197" s="668"/>
      <c r="H1197" s="668"/>
      <c r="I1197" s="668"/>
      <c r="J1197" s="668"/>
      <c r="K1197" s="668"/>
      <c r="L1197" s="668"/>
      <c r="M1197" s="668"/>
      <c r="N1197" s="668"/>
      <c r="O1197" s="668"/>
      <c r="P1197" s="668"/>
      <c r="Q1197" s="668"/>
      <c r="R1197" s="668"/>
      <c r="T1197" s="668"/>
      <c r="U1197" s="668"/>
      <c r="AZ1197" s="668"/>
      <c r="BA1197" s="668"/>
      <c r="BB1197" s="668"/>
      <c r="BC1197" s="668"/>
      <c r="BD1197" s="668"/>
      <c r="BE1197" s="668"/>
      <c r="BF1197" s="668"/>
      <c r="BG1197" s="668"/>
      <c r="BH1197" s="668"/>
      <c r="BI1197" s="668"/>
      <c r="BJ1197" s="668"/>
      <c r="BK1197" s="668"/>
      <c r="BL1197" s="668"/>
      <c r="BM1197" s="668"/>
      <c r="BN1197" s="668"/>
      <c r="BO1197" s="668"/>
      <c r="BP1197" s="668"/>
      <c r="BQ1197" s="668"/>
    </row>
    <row r="1198" spans="1:69">
      <c r="A1198" s="668"/>
      <c r="B1198" s="668"/>
      <c r="C1198" s="668"/>
      <c r="D1198" s="668"/>
      <c r="E1198" s="668"/>
      <c r="F1198" s="668"/>
      <c r="G1198" s="668"/>
      <c r="H1198" s="668"/>
      <c r="I1198" s="668"/>
      <c r="J1198" s="668"/>
      <c r="K1198" s="668"/>
      <c r="L1198" s="668"/>
      <c r="M1198" s="668"/>
      <c r="N1198" s="668"/>
      <c r="O1198" s="668"/>
      <c r="P1198" s="668"/>
      <c r="Q1198" s="668"/>
      <c r="R1198" s="668"/>
      <c r="T1198" s="668"/>
      <c r="U1198" s="668"/>
      <c r="AZ1198" s="668"/>
      <c r="BA1198" s="668"/>
      <c r="BB1198" s="668"/>
      <c r="BC1198" s="668"/>
      <c r="BD1198" s="668"/>
      <c r="BE1198" s="668"/>
      <c r="BF1198" s="668"/>
      <c r="BG1198" s="668"/>
      <c r="BH1198" s="668"/>
      <c r="BI1198" s="668"/>
      <c r="BJ1198" s="668"/>
      <c r="BK1198" s="668"/>
      <c r="BL1198" s="668"/>
      <c r="BM1198" s="668"/>
      <c r="BN1198" s="668"/>
      <c r="BO1198" s="668"/>
      <c r="BP1198" s="668"/>
      <c r="BQ1198" s="668"/>
    </row>
    <row r="1199" spans="1:69">
      <c r="A1199" s="668"/>
      <c r="B1199" s="668"/>
      <c r="C1199" s="668"/>
      <c r="D1199" s="668"/>
      <c r="E1199" s="668"/>
      <c r="F1199" s="668"/>
      <c r="G1199" s="668"/>
      <c r="H1199" s="668"/>
      <c r="I1199" s="668"/>
      <c r="J1199" s="668"/>
      <c r="K1199" s="668"/>
      <c r="L1199" s="668"/>
      <c r="M1199" s="668"/>
      <c r="N1199" s="668"/>
      <c r="O1199" s="668"/>
      <c r="P1199" s="668"/>
      <c r="Q1199" s="668"/>
      <c r="R1199" s="668"/>
      <c r="T1199" s="668"/>
      <c r="U1199" s="668"/>
      <c r="AZ1199" s="668"/>
      <c r="BA1199" s="668"/>
      <c r="BB1199" s="668"/>
      <c r="BC1199" s="668"/>
      <c r="BD1199" s="668"/>
      <c r="BE1199" s="668"/>
      <c r="BF1199" s="668"/>
      <c r="BG1199" s="668"/>
      <c r="BH1199" s="668"/>
      <c r="BI1199" s="668"/>
      <c r="BJ1199" s="668"/>
      <c r="BK1199" s="668"/>
      <c r="BL1199" s="668"/>
      <c r="BM1199" s="668"/>
      <c r="BN1199" s="668"/>
      <c r="BO1199" s="668"/>
      <c r="BP1199" s="668"/>
      <c r="BQ1199" s="668"/>
    </row>
    <row r="1200" spans="1:69">
      <c r="A1200" s="668"/>
      <c r="B1200" s="668"/>
      <c r="C1200" s="668"/>
      <c r="D1200" s="668"/>
      <c r="E1200" s="668"/>
      <c r="F1200" s="668"/>
      <c r="G1200" s="668"/>
      <c r="H1200" s="668"/>
      <c r="I1200" s="668"/>
      <c r="J1200" s="668"/>
      <c r="K1200" s="668"/>
      <c r="L1200" s="668"/>
      <c r="M1200" s="668"/>
      <c r="N1200" s="668"/>
      <c r="O1200" s="668"/>
      <c r="P1200" s="668"/>
      <c r="R1200" s="668"/>
      <c r="U1200" s="668"/>
      <c r="BK1200" s="668"/>
      <c r="BL1200" s="668"/>
      <c r="BM1200" s="668"/>
      <c r="BN1200" s="668"/>
      <c r="BO1200" s="668"/>
      <c r="BP1200" s="668"/>
      <c r="BQ1200" s="668"/>
    </row>
    <row r="1201" spans="1:69">
      <c r="A1201" s="668"/>
      <c r="B1201" s="668"/>
      <c r="C1201" s="668"/>
      <c r="D1201" s="668"/>
      <c r="E1201" s="668"/>
      <c r="F1201" s="668"/>
      <c r="G1201" s="668"/>
      <c r="H1201" s="668"/>
      <c r="I1201" s="668"/>
      <c r="J1201" s="668"/>
      <c r="K1201" s="668"/>
      <c r="L1201" s="668"/>
      <c r="M1201" s="668"/>
      <c r="N1201" s="668"/>
      <c r="O1201" s="668"/>
      <c r="P1201" s="668"/>
      <c r="Q1201" s="668"/>
      <c r="R1201" s="668"/>
      <c r="T1201" s="668"/>
      <c r="U1201" s="668"/>
      <c r="AZ1201" s="668"/>
      <c r="BA1201" s="668"/>
      <c r="BB1201" s="668"/>
      <c r="BC1201" s="668"/>
      <c r="BD1201" s="668"/>
      <c r="BE1201" s="668"/>
      <c r="BF1201" s="668"/>
      <c r="BG1201" s="668"/>
      <c r="BH1201" s="668"/>
      <c r="BI1201" s="668"/>
      <c r="BJ1201" s="668"/>
      <c r="BK1201" s="668"/>
      <c r="BL1201" s="668"/>
      <c r="BM1201" s="668"/>
      <c r="BN1201" s="668"/>
      <c r="BO1201" s="668"/>
      <c r="BP1201" s="668"/>
      <c r="BQ1201" s="668"/>
    </row>
    <row r="1202" spans="1:69">
      <c r="A1202" s="668"/>
      <c r="B1202" s="668"/>
      <c r="C1202" s="668"/>
      <c r="D1202" s="668"/>
      <c r="E1202" s="668"/>
      <c r="F1202" s="668"/>
      <c r="G1202" s="668"/>
      <c r="H1202" s="668"/>
      <c r="I1202" s="668"/>
      <c r="J1202" s="668"/>
      <c r="K1202" s="668"/>
      <c r="L1202" s="668"/>
      <c r="M1202" s="668"/>
      <c r="N1202" s="668"/>
      <c r="O1202" s="668"/>
      <c r="P1202" s="668"/>
      <c r="Q1202" s="668"/>
      <c r="R1202" s="668"/>
      <c r="T1202" s="668"/>
      <c r="U1202" s="668"/>
      <c r="AZ1202" s="668"/>
      <c r="BA1202" s="668"/>
      <c r="BB1202" s="668"/>
      <c r="BC1202" s="668"/>
      <c r="BD1202" s="668"/>
      <c r="BE1202" s="668"/>
      <c r="BF1202" s="668"/>
      <c r="BG1202" s="668"/>
      <c r="BH1202" s="668"/>
      <c r="BI1202" s="668"/>
      <c r="BJ1202" s="668"/>
      <c r="BK1202" s="668"/>
      <c r="BL1202" s="668"/>
      <c r="BM1202" s="668"/>
      <c r="BN1202" s="668"/>
      <c r="BO1202" s="668"/>
      <c r="BP1202" s="668"/>
      <c r="BQ1202" s="668"/>
    </row>
    <row r="1203" spans="1:69">
      <c r="A1203" s="668"/>
      <c r="B1203" s="668"/>
      <c r="C1203" s="668"/>
      <c r="D1203" s="668"/>
      <c r="E1203" s="668"/>
      <c r="F1203" s="668"/>
      <c r="G1203" s="668"/>
      <c r="H1203" s="668"/>
      <c r="I1203" s="668"/>
      <c r="J1203" s="668"/>
      <c r="K1203" s="668"/>
      <c r="L1203" s="668"/>
      <c r="M1203" s="668"/>
      <c r="N1203" s="668"/>
      <c r="O1203" s="668"/>
      <c r="P1203" s="668"/>
      <c r="Q1203" s="668"/>
      <c r="R1203" s="668"/>
      <c r="T1203" s="668"/>
      <c r="U1203" s="668"/>
      <c r="AZ1203" s="668"/>
      <c r="BA1203" s="668"/>
      <c r="BB1203" s="668"/>
      <c r="BC1203" s="668"/>
      <c r="BD1203" s="668"/>
      <c r="BE1203" s="668"/>
      <c r="BF1203" s="668"/>
      <c r="BG1203" s="668"/>
      <c r="BH1203" s="668"/>
      <c r="BI1203" s="668"/>
      <c r="BJ1203" s="668"/>
      <c r="BK1203" s="668"/>
      <c r="BL1203" s="668"/>
      <c r="BM1203" s="668"/>
      <c r="BN1203" s="668"/>
      <c r="BO1203" s="668"/>
      <c r="BP1203" s="668"/>
      <c r="BQ1203" s="668"/>
    </row>
    <row r="1204" spans="1:69">
      <c r="A1204" s="668"/>
      <c r="B1204" s="668"/>
      <c r="C1204" s="668"/>
      <c r="D1204" s="668"/>
      <c r="E1204" s="668"/>
      <c r="F1204" s="668"/>
      <c r="G1204" s="668"/>
      <c r="H1204" s="668"/>
      <c r="I1204" s="668"/>
      <c r="J1204" s="668"/>
      <c r="K1204" s="668"/>
      <c r="L1204" s="668"/>
      <c r="M1204" s="668"/>
      <c r="N1204" s="668"/>
      <c r="O1204" s="668"/>
      <c r="P1204" s="668"/>
      <c r="Q1204" s="668"/>
      <c r="R1204" s="668"/>
      <c r="T1204" s="668"/>
      <c r="U1204" s="668"/>
      <c r="AZ1204" s="668"/>
      <c r="BA1204" s="668"/>
      <c r="BB1204" s="668"/>
      <c r="BC1204" s="668"/>
      <c r="BD1204" s="668"/>
      <c r="BE1204" s="668"/>
      <c r="BF1204" s="668"/>
      <c r="BG1204" s="668"/>
      <c r="BH1204" s="668"/>
      <c r="BI1204" s="668"/>
      <c r="BJ1204" s="668"/>
      <c r="BK1204" s="668"/>
      <c r="BL1204" s="668"/>
      <c r="BM1204" s="668"/>
      <c r="BN1204" s="668"/>
      <c r="BO1204" s="668"/>
      <c r="BP1204" s="668"/>
      <c r="BQ1204" s="668"/>
    </row>
    <row r="1205" spans="1:69">
      <c r="A1205" s="668"/>
      <c r="B1205" s="668"/>
      <c r="C1205" s="668"/>
      <c r="D1205" s="668"/>
      <c r="E1205" s="668"/>
      <c r="F1205" s="668"/>
      <c r="G1205" s="668"/>
      <c r="H1205" s="668"/>
      <c r="I1205" s="668"/>
      <c r="J1205" s="668"/>
      <c r="K1205" s="668"/>
      <c r="L1205" s="668"/>
      <c r="M1205" s="668"/>
      <c r="N1205" s="668"/>
      <c r="O1205" s="668"/>
      <c r="P1205" s="668"/>
      <c r="Q1205" s="668"/>
      <c r="R1205" s="668"/>
      <c r="T1205" s="668"/>
      <c r="U1205" s="668"/>
      <c r="AZ1205" s="668"/>
      <c r="BA1205" s="668"/>
      <c r="BB1205" s="668"/>
      <c r="BC1205" s="668"/>
      <c r="BD1205" s="668"/>
      <c r="BE1205" s="668"/>
      <c r="BF1205" s="668"/>
      <c r="BG1205" s="668"/>
      <c r="BH1205" s="668"/>
      <c r="BI1205" s="668"/>
      <c r="BJ1205" s="668"/>
      <c r="BK1205" s="668"/>
      <c r="BL1205" s="668"/>
      <c r="BM1205" s="668"/>
      <c r="BN1205" s="668"/>
      <c r="BO1205" s="668"/>
      <c r="BP1205" s="668"/>
      <c r="BQ1205" s="668"/>
    </row>
    <row r="1206" spans="1:69">
      <c r="A1206" s="668"/>
      <c r="B1206" s="668"/>
      <c r="C1206" s="668"/>
      <c r="D1206" s="668"/>
      <c r="E1206" s="668"/>
      <c r="F1206" s="668"/>
      <c r="G1206" s="668"/>
      <c r="H1206" s="668"/>
      <c r="I1206" s="668"/>
      <c r="J1206" s="668"/>
      <c r="K1206" s="668"/>
      <c r="L1206" s="668"/>
      <c r="M1206" s="668"/>
      <c r="N1206" s="668"/>
      <c r="O1206" s="668"/>
      <c r="P1206" s="668"/>
      <c r="Q1206" s="668"/>
      <c r="R1206" s="668"/>
      <c r="S1206" s="668"/>
      <c r="T1206" s="668"/>
      <c r="U1206" s="668"/>
      <c r="AZ1206" s="668"/>
      <c r="BA1206" s="668"/>
      <c r="BB1206" s="668"/>
      <c r="BC1206" s="668"/>
      <c r="BD1206" s="668"/>
      <c r="BE1206" s="668"/>
      <c r="BF1206" s="668"/>
      <c r="BG1206" s="668"/>
      <c r="BH1206" s="668"/>
      <c r="BI1206" s="668"/>
      <c r="BJ1206" s="668"/>
      <c r="BK1206" s="668"/>
      <c r="BL1206" s="668"/>
      <c r="BM1206" s="668"/>
      <c r="BN1206" s="668"/>
      <c r="BO1206" s="668"/>
      <c r="BP1206" s="668"/>
      <c r="BQ1206" s="668"/>
    </row>
    <row r="1207" spans="1:69">
      <c r="A1207" s="668"/>
      <c r="B1207" s="668"/>
      <c r="C1207" s="668"/>
      <c r="D1207" s="668"/>
      <c r="E1207" s="668"/>
      <c r="F1207" s="668"/>
      <c r="G1207" s="668"/>
      <c r="H1207" s="668"/>
      <c r="I1207" s="668"/>
      <c r="J1207" s="668"/>
      <c r="K1207" s="668"/>
      <c r="L1207" s="668"/>
      <c r="M1207" s="668"/>
      <c r="N1207" s="668"/>
      <c r="O1207" s="668"/>
      <c r="P1207" s="668"/>
      <c r="Q1207" s="668"/>
      <c r="R1207" s="668"/>
      <c r="T1207" s="668"/>
      <c r="U1207" s="668"/>
      <c r="AZ1207" s="668"/>
      <c r="BA1207" s="668"/>
      <c r="BB1207" s="668"/>
      <c r="BC1207" s="668"/>
      <c r="BD1207" s="668"/>
      <c r="BE1207" s="668"/>
      <c r="BF1207" s="668"/>
      <c r="BG1207" s="668"/>
      <c r="BH1207" s="668"/>
      <c r="BI1207" s="668"/>
      <c r="BJ1207" s="668"/>
      <c r="BK1207" s="668"/>
      <c r="BL1207" s="668"/>
      <c r="BM1207" s="668"/>
      <c r="BN1207" s="668"/>
      <c r="BO1207" s="668"/>
      <c r="BP1207" s="668"/>
      <c r="BQ1207" s="668"/>
    </row>
    <row r="1208" spans="1:69">
      <c r="A1208" s="668"/>
      <c r="B1208" s="668"/>
      <c r="C1208" s="668"/>
      <c r="D1208" s="668"/>
      <c r="E1208" s="668"/>
      <c r="F1208" s="668"/>
      <c r="G1208" s="668"/>
      <c r="H1208" s="668"/>
      <c r="I1208" s="668"/>
      <c r="J1208" s="668"/>
      <c r="K1208" s="668"/>
      <c r="L1208" s="668"/>
      <c r="M1208" s="668"/>
      <c r="N1208" s="668"/>
      <c r="O1208" s="668"/>
      <c r="P1208" s="668"/>
      <c r="Q1208" s="668"/>
      <c r="R1208" s="668"/>
      <c r="S1208" s="668"/>
      <c r="T1208" s="668"/>
      <c r="U1208" s="668"/>
      <c r="W1208" s="668"/>
      <c r="X1208" s="668"/>
      <c r="Y1208" s="668"/>
      <c r="Z1208" s="678"/>
      <c r="AA1208" s="668"/>
      <c r="AB1208" s="668"/>
      <c r="AC1208" s="668"/>
      <c r="AD1208" s="678"/>
      <c r="AE1208" s="668"/>
      <c r="AF1208" s="668"/>
      <c r="AG1208" s="668"/>
      <c r="AH1208" s="678"/>
      <c r="AI1208" s="668"/>
      <c r="AJ1208" s="668"/>
      <c r="AK1208" s="668"/>
      <c r="AL1208" s="678"/>
      <c r="AM1208" s="668"/>
      <c r="AN1208" s="668"/>
      <c r="AO1208" s="668"/>
      <c r="AP1208" s="678"/>
      <c r="AQ1208" s="668"/>
      <c r="AR1208" s="668"/>
      <c r="AS1208" s="668"/>
      <c r="AT1208" s="678"/>
      <c r="AU1208" s="668"/>
      <c r="AV1208" s="668"/>
      <c r="AW1208" s="678"/>
      <c r="AX1208" s="668"/>
      <c r="AY1208" s="683"/>
      <c r="AZ1208" s="668"/>
      <c r="BA1208" s="668"/>
      <c r="BB1208" s="668"/>
      <c r="BC1208" s="668"/>
      <c r="BD1208" s="668"/>
      <c r="BE1208" s="668"/>
      <c r="BF1208" s="668"/>
      <c r="BG1208" s="668"/>
      <c r="BH1208" s="668"/>
      <c r="BI1208" s="668"/>
      <c r="BJ1208" s="668"/>
      <c r="BK1208" s="668"/>
      <c r="BL1208" s="668"/>
      <c r="BM1208" s="668"/>
      <c r="BN1208" s="668"/>
      <c r="BO1208" s="668"/>
      <c r="BP1208" s="668"/>
      <c r="BQ1208" s="668"/>
    </row>
    <row r="1209" spans="1:69">
      <c r="A1209" s="668"/>
      <c r="B1209" s="668"/>
      <c r="C1209" s="668"/>
      <c r="D1209" s="668"/>
      <c r="E1209" s="668"/>
      <c r="F1209" s="668"/>
      <c r="G1209" s="668"/>
      <c r="H1209" s="668"/>
      <c r="I1209" s="668"/>
      <c r="J1209" s="668"/>
      <c r="K1209" s="668"/>
      <c r="L1209" s="668"/>
      <c r="M1209" s="668"/>
      <c r="N1209" s="668"/>
      <c r="O1209" s="668"/>
      <c r="P1209" s="668"/>
      <c r="Q1209" s="668"/>
      <c r="R1209" s="668"/>
      <c r="T1209" s="668"/>
      <c r="U1209" s="668"/>
      <c r="AZ1209" s="668"/>
      <c r="BA1209" s="668"/>
      <c r="BB1209" s="668"/>
      <c r="BC1209" s="668"/>
      <c r="BD1209" s="668"/>
      <c r="BE1209" s="668"/>
      <c r="BF1209" s="668"/>
      <c r="BG1209" s="668"/>
      <c r="BH1209" s="668"/>
      <c r="BI1209" s="668"/>
      <c r="BJ1209" s="668"/>
      <c r="BK1209" s="668"/>
      <c r="BL1209" s="668"/>
      <c r="BM1209" s="668"/>
      <c r="BN1209" s="668"/>
      <c r="BO1209" s="668"/>
      <c r="BP1209" s="668"/>
      <c r="BQ1209" s="668"/>
    </row>
    <row r="1210" spans="1:69">
      <c r="A1210" s="668"/>
      <c r="B1210" s="668"/>
      <c r="C1210" s="668"/>
      <c r="D1210" s="668"/>
      <c r="E1210" s="668"/>
      <c r="F1210" s="668"/>
      <c r="G1210" s="668"/>
      <c r="H1210" s="668"/>
      <c r="I1210" s="668"/>
      <c r="J1210" s="668"/>
      <c r="K1210" s="668"/>
      <c r="L1210" s="668"/>
      <c r="M1210" s="668"/>
      <c r="N1210" s="668"/>
      <c r="O1210" s="668"/>
      <c r="P1210" s="668"/>
      <c r="Q1210" s="668"/>
      <c r="R1210" s="668"/>
      <c r="T1210" s="668"/>
      <c r="U1210" s="668"/>
      <c r="AZ1210" s="668"/>
      <c r="BA1210" s="668"/>
      <c r="BB1210" s="668"/>
      <c r="BC1210" s="668"/>
      <c r="BD1210" s="668"/>
      <c r="BE1210" s="668"/>
      <c r="BK1210" s="668"/>
      <c r="BL1210" s="668"/>
      <c r="BM1210" s="668"/>
      <c r="BN1210" s="668"/>
      <c r="BO1210" s="668"/>
      <c r="BP1210" s="668"/>
      <c r="BQ1210" s="668"/>
    </row>
    <row r="1211" spans="1:69">
      <c r="A1211" s="668"/>
      <c r="B1211" s="668"/>
      <c r="C1211" s="668"/>
      <c r="D1211" s="668"/>
      <c r="E1211" s="668"/>
      <c r="F1211" s="668"/>
      <c r="G1211" s="668"/>
      <c r="H1211" s="668"/>
      <c r="I1211" s="668"/>
      <c r="J1211" s="668"/>
      <c r="K1211" s="668"/>
      <c r="L1211" s="668"/>
      <c r="M1211" s="668"/>
      <c r="N1211" s="668"/>
      <c r="O1211" s="668"/>
      <c r="P1211" s="668"/>
      <c r="Q1211" s="668"/>
      <c r="R1211" s="668"/>
      <c r="T1211" s="668"/>
      <c r="U1211" s="668"/>
      <c r="AZ1211" s="668"/>
      <c r="BA1211" s="668"/>
      <c r="BB1211" s="668"/>
      <c r="BC1211" s="668"/>
      <c r="BD1211" s="668"/>
      <c r="BE1211" s="668"/>
      <c r="BF1211" s="668"/>
      <c r="BG1211" s="668"/>
      <c r="BH1211" s="668"/>
      <c r="BI1211" s="668"/>
      <c r="BJ1211" s="668"/>
      <c r="BK1211" s="668"/>
      <c r="BL1211" s="668"/>
      <c r="BM1211" s="668"/>
      <c r="BN1211" s="668"/>
      <c r="BO1211" s="668"/>
      <c r="BP1211" s="668"/>
      <c r="BQ1211" s="668"/>
    </row>
    <row r="1212" spans="1:69">
      <c r="A1212" s="668"/>
      <c r="B1212" s="668"/>
      <c r="C1212" s="668"/>
      <c r="D1212" s="668"/>
      <c r="E1212" s="668"/>
      <c r="F1212" s="668"/>
      <c r="G1212" s="668"/>
      <c r="H1212" s="668"/>
      <c r="I1212" s="668"/>
      <c r="J1212" s="668"/>
      <c r="K1212" s="668"/>
      <c r="L1212" s="668"/>
      <c r="M1212" s="668"/>
      <c r="N1212" s="668"/>
      <c r="O1212" s="668"/>
      <c r="P1212" s="668"/>
      <c r="Q1212" s="668"/>
      <c r="R1212" s="668"/>
      <c r="T1212" s="668"/>
      <c r="U1212" s="668"/>
      <c r="AZ1212" s="668"/>
      <c r="BA1212" s="668"/>
      <c r="BB1212" s="668"/>
      <c r="BC1212" s="668"/>
      <c r="BD1212" s="668"/>
      <c r="BE1212" s="668"/>
      <c r="BF1212" s="668"/>
      <c r="BG1212" s="668"/>
      <c r="BH1212" s="668"/>
      <c r="BJ1212" s="668"/>
      <c r="BK1212" s="668"/>
      <c r="BL1212" s="668"/>
      <c r="BM1212" s="668"/>
      <c r="BN1212" s="668"/>
      <c r="BO1212" s="668"/>
      <c r="BP1212" s="668"/>
      <c r="BQ1212" s="668"/>
    </row>
    <row r="1213" spans="1:69">
      <c r="A1213" s="668"/>
      <c r="B1213" s="668"/>
      <c r="C1213" s="668"/>
      <c r="D1213" s="668"/>
      <c r="E1213" s="668"/>
      <c r="F1213" s="668"/>
      <c r="G1213" s="668"/>
      <c r="H1213" s="668"/>
      <c r="I1213" s="668"/>
      <c r="J1213" s="668"/>
      <c r="K1213" s="668"/>
      <c r="L1213" s="668"/>
      <c r="M1213" s="668"/>
      <c r="N1213" s="668"/>
      <c r="O1213" s="668"/>
      <c r="P1213" s="668"/>
      <c r="Q1213" s="668"/>
      <c r="R1213" s="668"/>
      <c r="T1213" s="668"/>
      <c r="U1213" s="668"/>
      <c r="AZ1213" s="668"/>
      <c r="BA1213" s="668"/>
      <c r="BB1213" s="668"/>
      <c r="BC1213" s="668"/>
      <c r="BD1213" s="668"/>
      <c r="BE1213" s="668"/>
      <c r="BF1213" s="668"/>
      <c r="BG1213" s="668"/>
      <c r="BH1213" s="668"/>
      <c r="BI1213" s="668"/>
      <c r="BJ1213" s="668"/>
      <c r="BK1213" s="668"/>
      <c r="BL1213" s="668"/>
      <c r="BM1213" s="668"/>
      <c r="BN1213" s="668"/>
      <c r="BO1213" s="668"/>
      <c r="BP1213" s="668"/>
      <c r="BQ1213" s="668"/>
    </row>
    <row r="1214" spans="1:69">
      <c r="A1214" s="668"/>
      <c r="B1214" s="668"/>
      <c r="C1214" s="668"/>
      <c r="D1214" s="668"/>
      <c r="E1214" s="668"/>
      <c r="F1214" s="668"/>
      <c r="G1214" s="668"/>
      <c r="H1214" s="668"/>
      <c r="I1214" s="668"/>
      <c r="J1214" s="668"/>
      <c r="K1214" s="668"/>
      <c r="L1214" s="668"/>
      <c r="M1214" s="668"/>
      <c r="N1214" s="668"/>
      <c r="O1214" s="668"/>
      <c r="P1214" s="668"/>
      <c r="Q1214" s="668"/>
      <c r="R1214" s="668"/>
      <c r="T1214" s="668"/>
      <c r="U1214" s="668"/>
      <c r="AZ1214" s="668"/>
      <c r="BA1214" s="668"/>
      <c r="BB1214" s="668"/>
      <c r="BC1214" s="668"/>
      <c r="BD1214" s="668"/>
      <c r="BE1214" s="668"/>
      <c r="BF1214" s="668"/>
      <c r="BG1214" s="668"/>
      <c r="BH1214" s="668"/>
      <c r="BI1214" s="668"/>
      <c r="BJ1214" s="668"/>
      <c r="BK1214" s="668"/>
      <c r="BL1214" s="668"/>
      <c r="BM1214" s="668"/>
      <c r="BN1214" s="668"/>
      <c r="BO1214" s="668"/>
      <c r="BP1214" s="668"/>
      <c r="BQ1214" s="668"/>
    </row>
    <row r="1215" spans="1:69">
      <c r="A1215" s="668"/>
      <c r="B1215" s="668"/>
      <c r="C1215" s="668"/>
      <c r="D1215" s="668"/>
      <c r="E1215" s="668"/>
      <c r="F1215" s="668"/>
      <c r="G1215" s="668"/>
      <c r="H1215" s="668"/>
      <c r="I1215" s="668"/>
      <c r="J1215" s="668"/>
      <c r="K1215" s="668"/>
      <c r="L1215" s="668"/>
      <c r="M1215" s="668"/>
      <c r="N1215" s="668"/>
      <c r="O1215" s="668"/>
      <c r="P1215" s="668"/>
      <c r="Q1215" s="668"/>
      <c r="R1215" s="668"/>
      <c r="T1215" s="668"/>
      <c r="U1215" s="668"/>
      <c r="AZ1215" s="668"/>
      <c r="BA1215" s="668"/>
      <c r="BB1215" s="668"/>
      <c r="BC1215" s="668"/>
      <c r="BD1215" s="668"/>
      <c r="BE1215" s="668"/>
      <c r="BF1215" s="668"/>
      <c r="BG1215" s="668"/>
      <c r="BH1215" s="668"/>
      <c r="BI1215" s="668"/>
      <c r="BJ1215" s="668"/>
      <c r="BK1215" s="668"/>
      <c r="BL1215" s="668"/>
      <c r="BM1215" s="668"/>
      <c r="BN1215" s="668"/>
      <c r="BO1215" s="668"/>
      <c r="BP1215" s="668"/>
      <c r="BQ1215" s="668"/>
    </row>
    <row r="1216" spans="1:69">
      <c r="A1216" s="668"/>
      <c r="B1216" s="668"/>
      <c r="C1216" s="668"/>
      <c r="D1216" s="668"/>
      <c r="E1216" s="668"/>
      <c r="F1216" s="668"/>
      <c r="G1216" s="668"/>
      <c r="H1216" s="668"/>
      <c r="I1216" s="668"/>
      <c r="J1216" s="668"/>
      <c r="K1216" s="668"/>
      <c r="L1216" s="668"/>
      <c r="M1216" s="668"/>
      <c r="N1216" s="668"/>
      <c r="O1216" s="668"/>
      <c r="P1216" s="668"/>
      <c r="Q1216" s="668"/>
      <c r="R1216" s="668"/>
      <c r="T1216" s="668"/>
      <c r="U1216" s="668"/>
      <c r="AZ1216" s="668"/>
      <c r="BA1216" s="668"/>
      <c r="BB1216" s="668"/>
      <c r="BC1216" s="668"/>
      <c r="BD1216" s="668"/>
      <c r="BE1216" s="668"/>
      <c r="BF1216" s="668"/>
      <c r="BG1216" s="668"/>
      <c r="BH1216" s="668"/>
      <c r="BI1216" s="668"/>
      <c r="BJ1216" s="668"/>
      <c r="BK1216" s="668"/>
      <c r="BL1216" s="668"/>
      <c r="BM1216" s="668"/>
      <c r="BN1216" s="668"/>
      <c r="BO1216" s="668"/>
      <c r="BP1216" s="668"/>
      <c r="BQ1216" s="668"/>
    </row>
    <row r="1217" spans="1:69">
      <c r="A1217" s="668"/>
      <c r="B1217" s="668"/>
      <c r="C1217" s="668"/>
      <c r="D1217" s="668"/>
      <c r="E1217" s="668"/>
      <c r="F1217" s="668"/>
      <c r="G1217" s="668"/>
      <c r="H1217" s="668"/>
      <c r="I1217" s="668"/>
      <c r="J1217" s="668"/>
      <c r="K1217" s="668"/>
      <c r="L1217" s="668"/>
      <c r="M1217" s="668"/>
      <c r="N1217" s="668"/>
      <c r="O1217" s="668"/>
      <c r="P1217" s="668"/>
      <c r="Q1217" s="668"/>
      <c r="R1217" s="668"/>
      <c r="T1217" s="668"/>
      <c r="U1217" s="668"/>
      <c r="AZ1217" s="668"/>
      <c r="BA1217" s="668"/>
      <c r="BB1217" s="668"/>
      <c r="BC1217" s="668"/>
      <c r="BD1217" s="668"/>
      <c r="BE1217" s="668"/>
      <c r="BF1217" s="668"/>
      <c r="BG1217" s="668"/>
      <c r="BH1217" s="668"/>
      <c r="BI1217" s="668"/>
      <c r="BJ1217" s="668"/>
      <c r="BK1217" s="668"/>
      <c r="BL1217" s="668"/>
      <c r="BM1217" s="668"/>
      <c r="BN1217" s="668"/>
      <c r="BO1217" s="668"/>
      <c r="BP1217" s="668"/>
      <c r="BQ1217" s="668"/>
    </row>
    <row r="1218" spans="1:69">
      <c r="A1218" s="668"/>
      <c r="B1218" s="668"/>
      <c r="C1218" s="668"/>
      <c r="D1218" s="668"/>
      <c r="E1218" s="668"/>
      <c r="F1218" s="668"/>
      <c r="G1218" s="668"/>
      <c r="H1218" s="668"/>
      <c r="I1218" s="668"/>
      <c r="J1218" s="668"/>
      <c r="K1218" s="668"/>
      <c r="L1218" s="668"/>
      <c r="M1218" s="668"/>
      <c r="N1218" s="668"/>
      <c r="O1218" s="668"/>
      <c r="P1218" s="668"/>
      <c r="R1218" s="668"/>
      <c r="U1218" s="668"/>
      <c r="BK1218" s="668"/>
      <c r="BL1218" s="668"/>
      <c r="BM1218" s="668"/>
      <c r="BN1218" s="668"/>
      <c r="BO1218" s="668"/>
      <c r="BP1218" s="668"/>
      <c r="BQ1218" s="668"/>
    </row>
    <row r="1219" spans="1:69">
      <c r="A1219" s="668"/>
      <c r="B1219" s="668"/>
      <c r="C1219" s="668"/>
      <c r="D1219" s="668"/>
      <c r="E1219" s="668"/>
      <c r="F1219" s="668"/>
      <c r="G1219" s="668"/>
      <c r="H1219" s="668"/>
      <c r="I1219" s="668"/>
      <c r="J1219" s="668"/>
      <c r="K1219" s="668"/>
      <c r="L1219" s="668"/>
      <c r="M1219" s="668"/>
      <c r="N1219" s="668"/>
      <c r="O1219" s="668"/>
      <c r="P1219" s="668"/>
      <c r="R1219" s="668"/>
      <c r="U1219" s="668"/>
      <c r="BK1219" s="668"/>
      <c r="BL1219" s="668"/>
      <c r="BM1219" s="668"/>
      <c r="BN1219" s="668"/>
      <c r="BO1219" s="668"/>
      <c r="BP1219" s="668"/>
      <c r="BQ1219" s="668"/>
    </row>
    <row r="1220" spans="1:69">
      <c r="A1220" s="668"/>
      <c r="B1220" s="668"/>
      <c r="C1220" s="668"/>
      <c r="D1220" s="668"/>
      <c r="E1220" s="668"/>
      <c r="F1220" s="668"/>
      <c r="G1220" s="668"/>
      <c r="H1220" s="668"/>
      <c r="I1220" s="668"/>
      <c r="J1220" s="668"/>
      <c r="K1220" s="668"/>
      <c r="L1220" s="668"/>
      <c r="M1220" s="668"/>
      <c r="N1220" s="668"/>
      <c r="O1220" s="668"/>
      <c r="P1220" s="668"/>
      <c r="R1220" s="668"/>
      <c r="U1220" s="668"/>
      <c r="BK1220" s="668"/>
      <c r="BL1220" s="668"/>
      <c r="BM1220" s="668"/>
      <c r="BN1220" s="668"/>
      <c r="BO1220" s="668"/>
      <c r="BP1220" s="668"/>
      <c r="BQ1220" s="668"/>
    </row>
    <row r="1221" spans="1:69">
      <c r="A1221" s="668"/>
      <c r="B1221" s="668"/>
      <c r="C1221" s="668"/>
      <c r="D1221" s="668"/>
      <c r="E1221" s="668"/>
      <c r="F1221" s="668"/>
      <c r="G1221" s="668"/>
      <c r="H1221" s="668"/>
      <c r="I1221" s="668"/>
      <c r="J1221" s="668"/>
      <c r="K1221" s="668"/>
      <c r="L1221" s="668"/>
      <c r="M1221" s="668"/>
      <c r="N1221" s="668"/>
      <c r="O1221" s="668"/>
      <c r="P1221" s="668"/>
      <c r="R1221" s="668"/>
      <c r="U1221" s="668"/>
      <c r="BK1221" s="668"/>
      <c r="BL1221" s="668"/>
      <c r="BM1221" s="668"/>
      <c r="BN1221" s="668"/>
      <c r="BO1221" s="668"/>
      <c r="BP1221" s="668"/>
      <c r="BQ1221" s="668"/>
    </row>
    <row r="1222" spans="1:69">
      <c r="A1222" s="668"/>
      <c r="B1222" s="668"/>
      <c r="C1222" s="668"/>
      <c r="D1222" s="668"/>
      <c r="E1222" s="668"/>
      <c r="F1222" s="668"/>
      <c r="G1222" s="668"/>
      <c r="H1222" s="668"/>
      <c r="I1222" s="668"/>
      <c r="J1222" s="668"/>
      <c r="K1222" s="668"/>
      <c r="L1222" s="668"/>
      <c r="M1222" s="668"/>
      <c r="N1222" s="668"/>
      <c r="O1222" s="668"/>
      <c r="P1222" s="668"/>
      <c r="Q1222" s="668"/>
      <c r="R1222" s="668"/>
      <c r="T1222" s="668"/>
      <c r="U1222" s="668"/>
      <c r="AZ1222" s="668"/>
      <c r="BA1222" s="668"/>
      <c r="BB1222" s="668"/>
      <c r="BC1222" s="668"/>
      <c r="BD1222" s="668"/>
      <c r="BE1222" s="668"/>
      <c r="BF1222" s="668"/>
      <c r="BG1222" s="668"/>
      <c r="BH1222" s="668"/>
      <c r="BI1222" s="668"/>
      <c r="BJ1222" s="668"/>
      <c r="BK1222" s="668"/>
      <c r="BL1222" s="668"/>
      <c r="BM1222" s="668"/>
      <c r="BN1222" s="668"/>
      <c r="BO1222" s="668"/>
      <c r="BP1222" s="668"/>
      <c r="BQ1222" s="668"/>
    </row>
    <row r="1223" spans="1:69">
      <c r="A1223" s="668"/>
      <c r="B1223" s="668"/>
      <c r="C1223" s="668"/>
      <c r="D1223" s="668"/>
      <c r="E1223" s="668"/>
      <c r="F1223" s="668"/>
      <c r="G1223" s="668"/>
      <c r="H1223" s="668"/>
      <c r="I1223" s="668"/>
      <c r="J1223" s="668"/>
      <c r="K1223" s="668"/>
      <c r="L1223" s="668"/>
      <c r="M1223" s="668"/>
      <c r="N1223" s="668"/>
      <c r="O1223" s="668"/>
      <c r="P1223" s="668"/>
      <c r="R1223" s="668"/>
      <c r="U1223" s="668"/>
      <c r="BK1223" s="668"/>
      <c r="BL1223" s="668"/>
      <c r="BM1223" s="668"/>
      <c r="BN1223" s="668"/>
      <c r="BO1223" s="668"/>
      <c r="BP1223" s="668"/>
      <c r="BQ1223" s="668"/>
    </row>
    <row r="1224" spans="1:69">
      <c r="A1224" s="668"/>
      <c r="B1224" s="668"/>
      <c r="C1224" s="668"/>
      <c r="D1224" s="668"/>
      <c r="E1224" s="668"/>
      <c r="F1224" s="668"/>
      <c r="G1224" s="668"/>
      <c r="H1224" s="668"/>
      <c r="I1224" s="668"/>
      <c r="J1224" s="668"/>
      <c r="K1224" s="668"/>
      <c r="L1224" s="668"/>
      <c r="M1224" s="668"/>
      <c r="N1224" s="668"/>
      <c r="O1224" s="668"/>
      <c r="P1224" s="668"/>
      <c r="R1224" s="668"/>
      <c r="U1224" s="668"/>
      <c r="BK1224" s="668"/>
      <c r="BL1224" s="668"/>
      <c r="BM1224" s="668"/>
      <c r="BN1224" s="668"/>
      <c r="BO1224" s="668"/>
      <c r="BP1224" s="668"/>
      <c r="BQ1224" s="668"/>
    </row>
    <row r="1225" spans="1:69">
      <c r="A1225" s="668"/>
      <c r="B1225" s="668"/>
      <c r="C1225" s="668"/>
      <c r="D1225" s="668"/>
      <c r="E1225" s="668"/>
      <c r="F1225" s="668"/>
      <c r="G1225" s="668"/>
      <c r="H1225" s="668"/>
      <c r="I1225" s="668"/>
      <c r="J1225" s="668"/>
      <c r="K1225" s="668"/>
      <c r="L1225" s="668"/>
      <c r="M1225" s="668"/>
      <c r="N1225" s="668"/>
      <c r="O1225" s="668"/>
      <c r="P1225" s="668"/>
      <c r="Q1225" s="668"/>
      <c r="R1225" s="668"/>
      <c r="T1225" s="668"/>
      <c r="U1225" s="668"/>
      <c r="AZ1225" s="668"/>
      <c r="BA1225" s="668"/>
      <c r="BB1225" s="668"/>
      <c r="BC1225" s="668"/>
      <c r="BD1225" s="668"/>
      <c r="BE1225" s="668"/>
      <c r="BF1225" s="668"/>
      <c r="BG1225" s="668"/>
      <c r="BH1225" s="668"/>
      <c r="BK1225" s="668"/>
      <c r="BL1225" s="668"/>
      <c r="BM1225" s="668"/>
      <c r="BN1225" s="668"/>
      <c r="BO1225" s="668"/>
      <c r="BP1225" s="668"/>
      <c r="BQ1225" s="668"/>
    </row>
    <row r="1226" spans="1:69">
      <c r="A1226" s="668"/>
      <c r="B1226" s="668"/>
      <c r="C1226" s="668"/>
      <c r="D1226" s="668"/>
      <c r="E1226" s="668"/>
      <c r="F1226" s="668"/>
      <c r="G1226" s="668"/>
      <c r="H1226" s="668"/>
      <c r="I1226" s="668"/>
      <c r="J1226" s="668"/>
      <c r="K1226" s="668"/>
      <c r="L1226" s="668"/>
      <c r="M1226" s="668"/>
      <c r="N1226" s="668"/>
      <c r="O1226" s="668"/>
      <c r="P1226" s="668"/>
      <c r="Q1226" s="668"/>
      <c r="R1226" s="668"/>
      <c r="T1226" s="668"/>
      <c r="U1226" s="668"/>
      <c r="AZ1226" s="668"/>
      <c r="BA1226" s="668"/>
      <c r="BB1226" s="668"/>
      <c r="BC1226" s="668"/>
      <c r="BD1226" s="668"/>
      <c r="BE1226" s="668"/>
      <c r="BF1226" s="668"/>
      <c r="BG1226" s="668"/>
      <c r="BH1226" s="668"/>
      <c r="BK1226" s="668"/>
      <c r="BL1226" s="668"/>
      <c r="BM1226" s="668"/>
      <c r="BN1226" s="668"/>
      <c r="BO1226" s="668"/>
      <c r="BP1226" s="668"/>
      <c r="BQ1226" s="668"/>
    </row>
    <row r="1227" spans="1:69">
      <c r="A1227" s="668"/>
      <c r="B1227" s="668"/>
      <c r="C1227" s="668"/>
      <c r="D1227" s="668"/>
      <c r="E1227" s="668"/>
      <c r="F1227" s="668"/>
      <c r="G1227" s="668"/>
      <c r="H1227" s="668"/>
      <c r="I1227" s="668"/>
      <c r="J1227" s="668"/>
      <c r="K1227" s="668"/>
      <c r="L1227" s="668"/>
      <c r="M1227" s="668"/>
      <c r="N1227" s="668"/>
      <c r="O1227" s="668"/>
      <c r="P1227" s="668"/>
      <c r="Q1227" s="668"/>
      <c r="R1227" s="668"/>
      <c r="T1227" s="668"/>
      <c r="U1227" s="668"/>
      <c r="AZ1227" s="668"/>
      <c r="BA1227" s="668"/>
      <c r="BE1227" s="668"/>
      <c r="BF1227" s="668"/>
      <c r="BG1227" s="668"/>
      <c r="BH1227" s="668"/>
      <c r="BK1227" s="668"/>
      <c r="BL1227" s="668"/>
      <c r="BM1227" s="668"/>
      <c r="BN1227" s="668"/>
      <c r="BO1227" s="668"/>
      <c r="BP1227" s="668"/>
      <c r="BQ1227" s="668"/>
    </row>
    <row r="1228" spans="1:69">
      <c r="A1228" s="668"/>
      <c r="B1228" s="668"/>
      <c r="C1228" s="668"/>
      <c r="D1228" s="668"/>
      <c r="E1228" s="668"/>
      <c r="F1228" s="668"/>
      <c r="G1228" s="668"/>
      <c r="H1228" s="668"/>
      <c r="I1228" s="668"/>
      <c r="J1228" s="668"/>
      <c r="K1228" s="668"/>
      <c r="L1228" s="668"/>
      <c r="M1228" s="668"/>
      <c r="N1228" s="668"/>
      <c r="O1228" s="668"/>
      <c r="P1228" s="668"/>
      <c r="Q1228" s="668"/>
      <c r="R1228" s="668"/>
      <c r="T1228" s="668"/>
      <c r="U1228" s="668"/>
      <c r="AZ1228" s="668"/>
      <c r="BA1228" s="668"/>
      <c r="BB1228" s="668"/>
      <c r="BC1228" s="668"/>
      <c r="BD1228" s="668"/>
      <c r="BE1228" s="668"/>
      <c r="BK1228" s="668"/>
      <c r="BL1228" s="668"/>
      <c r="BM1228" s="668"/>
      <c r="BN1228" s="668"/>
      <c r="BO1228" s="668"/>
      <c r="BP1228" s="668"/>
      <c r="BQ1228" s="668"/>
    </row>
    <row r="1229" spans="1:69">
      <c r="A1229" s="668"/>
      <c r="B1229" s="668"/>
      <c r="C1229" s="668"/>
      <c r="D1229" s="668"/>
      <c r="E1229" s="668"/>
      <c r="F1229" s="668"/>
      <c r="G1229" s="668"/>
      <c r="H1229" s="668"/>
      <c r="I1229" s="668"/>
      <c r="J1229" s="668"/>
      <c r="K1229" s="668"/>
      <c r="L1229" s="668"/>
      <c r="M1229" s="668"/>
      <c r="N1229" s="668"/>
      <c r="O1229" s="668"/>
      <c r="P1229" s="668"/>
      <c r="Q1229" s="668"/>
      <c r="R1229" s="668"/>
      <c r="T1229" s="668"/>
      <c r="U1229" s="668"/>
      <c r="AZ1229" s="668"/>
      <c r="BA1229" s="668"/>
      <c r="BB1229" s="668"/>
      <c r="BC1229" s="668"/>
      <c r="BD1229" s="668"/>
      <c r="BE1229" s="668"/>
      <c r="BF1229" s="668"/>
      <c r="BK1229" s="668"/>
      <c r="BL1229" s="668"/>
      <c r="BM1229" s="668"/>
      <c r="BN1229" s="668"/>
      <c r="BO1229" s="668"/>
      <c r="BP1229" s="668"/>
      <c r="BQ1229" s="668"/>
    </row>
    <row r="1230" spans="1:69">
      <c r="A1230" s="668"/>
      <c r="B1230" s="668"/>
      <c r="C1230" s="668"/>
      <c r="D1230" s="668"/>
      <c r="E1230" s="668"/>
      <c r="F1230" s="668"/>
      <c r="G1230" s="668"/>
      <c r="H1230" s="668"/>
      <c r="I1230" s="668"/>
      <c r="J1230" s="668"/>
      <c r="K1230" s="668"/>
      <c r="L1230" s="668"/>
      <c r="M1230" s="668"/>
      <c r="N1230" s="668"/>
      <c r="O1230" s="668"/>
      <c r="P1230" s="668"/>
      <c r="Q1230" s="668"/>
      <c r="R1230" s="668"/>
      <c r="T1230" s="668"/>
      <c r="U1230" s="668"/>
      <c r="AZ1230" s="668"/>
      <c r="BA1230" s="668"/>
      <c r="BB1230" s="668"/>
      <c r="BC1230" s="668"/>
      <c r="BK1230" s="668"/>
      <c r="BL1230" s="668"/>
      <c r="BM1230" s="668"/>
      <c r="BN1230" s="668"/>
      <c r="BO1230" s="668"/>
      <c r="BP1230" s="668"/>
      <c r="BQ1230" s="668"/>
    </row>
    <row r="1231" spans="1:69">
      <c r="A1231" s="668"/>
      <c r="B1231" s="668"/>
      <c r="C1231" s="668"/>
      <c r="D1231" s="668"/>
      <c r="E1231" s="668"/>
      <c r="F1231" s="668"/>
      <c r="G1231" s="668"/>
      <c r="H1231" s="668"/>
      <c r="I1231" s="668"/>
      <c r="J1231" s="668"/>
      <c r="K1231" s="668"/>
      <c r="L1231" s="668"/>
      <c r="M1231" s="668"/>
      <c r="N1231" s="668"/>
      <c r="O1231" s="668"/>
      <c r="P1231" s="668"/>
      <c r="Q1231" s="668"/>
      <c r="R1231" s="668"/>
      <c r="T1231" s="668"/>
      <c r="U1231" s="668"/>
      <c r="AZ1231" s="668"/>
      <c r="BA1231" s="668"/>
      <c r="BB1231" s="668"/>
      <c r="BC1231" s="668"/>
      <c r="BD1231" s="668"/>
      <c r="BE1231" s="668"/>
      <c r="BK1231" s="668"/>
      <c r="BL1231" s="668"/>
      <c r="BM1231" s="668"/>
      <c r="BN1231" s="668"/>
      <c r="BO1231" s="668"/>
      <c r="BP1231" s="668"/>
      <c r="BQ1231" s="668"/>
    </row>
    <row r="1232" spans="1:69">
      <c r="A1232" s="668"/>
      <c r="B1232" s="668"/>
      <c r="C1232" s="668"/>
      <c r="D1232" s="668"/>
      <c r="E1232" s="668"/>
      <c r="F1232" s="668"/>
      <c r="G1232" s="668"/>
      <c r="H1232" s="668"/>
      <c r="I1232" s="668"/>
      <c r="J1232" s="668"/>
      <c r="K1232" s="668"/>
      <c r="L1232" s="668"/>
      <c r="M1232" s="668"/>
      <c r="N1232" s="668"/>
      <c r="O1232" s="668"/>
      <c r="P1232" s="668"/>
      <c r="Q1232" s="668"/>
      <c r="R1232" s="668"/>
      <c r="T1232" s="668"/>
      <c r="U1232" s="668"/>
      <c r="AZ1232" s="668"/>
      <c r="BA1232" s="668"/>
      <c r="BB1232" s="668"/>
      <c r="BC1232" s="668"/>
      <c r="BD1232" s="668"/>
      <c r="BK1232" s="668"/>
      <c r="BL1232" s="668"/>
      <c r="BM1232" s="668"/>
      <c r="BN1232" s="668"/>
      <c r="BO1232" s="668"/>
      <c r="BP1232" s="668"/>
      <c r="BQ1232" s="668"/>
    </row>
    <row r="1233" spans="1:69">
      <c r="A1233" s="668"/>
      <c r="B1233" s="668"/>
      <c r="C1233" s="668"/>
      <c r="D1233" s="668"/>
      <c r="E1233" s="668"/>
      <c r="F1233" s="668"/>
      <c r="G1233" s="668"/>
      <c r="H1233" s="668"/>
      <c r="I1233" s="668"/>
      <c r="J1233" s="668"/>
      <c r="K1233" s="668"/>
      <c r="L1233" s="668"/>
      <c r="M1233" s="668"/>
      <c r="N1233" s="668"/>
      <c r="O1233" s="668"/>
      <c r="P1233" s="668"/>
      <c r="Q1233" s="668"/>
      <c r="R1233" s="668"/>
      <c r="T1233" s="668"/>
      <c r="U1233" s="668"/>
      <c r="AZ1233" s="668"/>
      <c r="BA1233" s="668"/>
      <c r="BK1233" s="668"/>
      <c r="BL1233" s="668"/>
      <c r="BM1233" s="668"/>
      <c r="BN1233" s="668"/>
      <c r="BO1233" s="668"/>
      <c r="BP1233" s="668"/>
      <c r="BQ1233" s="668"/>
    </row>
    <row r="1234" spans="1:69">
      <c r="A1234" s="668"/>
      <c r="B1234" s="668"/>
      <c r="C1234" s="668"/>
      <c r="D1234" s="668"/>
      <c r="E1234" s="668"/>
      <c r="F1234" s="668"/>
      <c r="G1234" s="668"/>
      <c r="H1234" s="668"/>
      <c r="I1234" s="668"/>
      <c r="J1234" s="668"/>
      <c r="K1234" s="668"/>
      <c r="L1234" s="668"/>
      <c r="M1234" s="668"/>
      <c r="N1234" s="668"/>
      <c r="O1234" s="668"/>
      <c r="P1234" s="668"/>
      <c r="R1234" s="668"/>
      <c r="U1234" s="668"/>
      <c r="BK1234" s="668"/>
      <c r="BL1234" s="668"/>
      <c r="BM1234" s="668"/>
      <c r="BN1234" s="668"/>
      <c r="BO1234" s="668"/>
      <c r="BP1234" s="668"/>
      <c r="BQ1234" s="668"/>
    </row>
    <row r="1235" spans="1:69">
      <c r="A1235" s="668"/>
      <c r="B1235" s="668"/>
      <c r="C1235" s="668"/>
      <c r="D1235" s="668"/>
      <c r="E1235" s="668"/>
      <c r="F1235" s="668"/>
      <c r="G1235" s="668"/>
      <c r="H1235" s="668"/>
      <c r="I1235" s="668"/>
      <c r="J1235" s="668"/>
      <c r="K1235" s="668"/>
      <c r="L1235" s="668"/>
      <c r="M1235" s="668"/>
      <c r="N1235" s="668"/>
      <c r="O1235" s="668"/>
      <c r="P1235" s="668"/>
      <c r="R1235" s="668"/>
      <c r="U1235" s="668"/>
      <c r="BK1235" s="668"/>
      <c r="BL1235" s="668"/>
      <c r="BM1235" s="668"/>
      <c r="BN1235" s="668"/>
      <c r="BO1235" s="668"/>
      <c r="BP1235" s="668"/>
      <c r="BQ1235" s="668"/>
    </row>
    <row r="1236" spans="1:69">
      <c r="A1236" s="668"/>
      <c r="B1236" s="668"/>
      <c r="C1236" s="668"/>
      <c r="D1236" s="668"/>
      <c r="E1236" s="668"/>
      <c r="F1236" s="668"/>
      <c r="G1236" s="668"/>
      <c r="H1236" s="668"/>
      <c r="I1236" s="668"/>
      <c r="J1236" s="668"/>
      <c r="K1236" s="668"/>
      <c r="L1236" s="668"/>
      <c r="M1236" s="668"/>
      <c r="N1236" s="668"/>
      <c r="O1236" s="668"/>
      <c r="P1236" s="668"/>
      <c r="Q1236" s="668"/>
      <c r="R1236" s="668"/>
      <c r="T1236" s="668"/>
      <c r="U1236" s="668"/>
      <c r="W1236" s="668"/>
      <c r="X1236" s="668"/>
      <c r="Y1236" s="668"/>
      <c r="Z1236" s="678"/>
      <c r="AA1236" s="668"/>
      <c r="AB1236" s="668"/>
      <c r="AC1236" s="668"/>
      <c r="AD1236" s="678"/>
      <c r="AE1236" s="668"/>
      <c r="AF1236" s="668"/>
      <c r="AG1236" s="668"/>
      <c r="AH1236" s="678"/>
      <c r="AI1236" s="668"/>
      <c r="AJ1236" s="668"/>
      <c r="AK1236" s="668"/>
      <c r="AL1236" s="678"/>
      <c r="AM1236" s="668"/>
      <c r="AN1236" s="668"/>
      <c r="AO1236" s="668"/>
      <c r="AP1236" s="678"/>
      <c r="AQ1236" s="668"/>
      <c r="AR1236" s="668"/>
      <c r="AS1236" s="668"/>
      <c r="AT1236" s="678"/>
      <c r="AU1236" s="668"/>
      <c r="AV1236" s="668"/>
      <c r="AW1236" s="678"/>
      <c r="AX1236" s="668"/>
      <c r="AY1236" s="683"/>
      <c r="AZ1236" s="668"/>
      <c r="BA1236" s="668"/>
      <c r="BB1236" s="668"/>
      <c r="BK1236" s="668"/>
      <c r="BL1236" s="668"/>
      <c r="BM1236" s="668"/>
      <c r="BN1236" s="668"/>
      <c r="BO1236" s="668"/>
      <c r="BP1236" s="668"/>
      <c r="BQ1236" s="668"/>
    </row>
    <row r="1237" spans="1:69">
      <c r="A1237" s="668"/>
      <c r="B1237" s="668"/>
      <c r="C1237" s="668"/>
      <c r="D1237" s="668"/>
      <c r="E1237" s="668"/>
      <c r="F1237" s="668"/>
      <c r="G1237" s="668"/>
      <c r="H1237" s="668"/>
      <c r="I1237" s="668"/>
      <c r="J1237" s="668"/>
      <c r="K1237" s="668"/>
      <c r="L1237" s="668"/>
      <c r="M1237" s="668"/>
      <c r="N1237" s="668"/>
      <c r="O1237" s="668"/>
      <c r="P1237" s="668"/>
      <c r="Q1237" s="668"/>
      <c r="R1237" s="668"/>
      <c r="T1237" s="668"/>
      <c r="U1237" s="668"/>
      <c r="AZ1237" s="668"/>
      <c r="BA1237" s="668"/>
      <c r="BB1237" s="668"/>
      <c r="BK1237" s="668"/>
      <c r="BL1237" s="668"/>
      <c r="BM1237" s="668"/>
      <c r="BN1237" s="668"/>
      <c r="BO1237" s="668"/>
      <c r="BP1237" s="668"/>
      <c r="BQ1237" s="668"/>
    </row>
    <row r="1238" spans="1:69">
      <c r="A1238" s="668"/>
      <c r="B1238" s="668"/>
      <c r="C1238" s="668"/>
      <c r="D1238" s="668"/>
      <c r="E1238" s="668"/>
      <c r="F1238" s="668"/>
      <c r="G1238" s="668"/>
      <c r="H1238" s="668"/>
      <c r="I1238" s="668"/>
      <c r="J1238" s="668"/>
      <c r="K1238" s="668"/>
      <c r="L1238" s="668"/>
      <c r="M1238" s="668"/>
      <c r="N1238" s="668"/>
      <c r="O1238" s="668"/>
      <c r="P1238" s="668"/>
      <c r="R1238" s="668"/>
      <c r="U1238" s="668"/>
      <c r="BK1238" s="668"/>
      <c r="BL1238" s="668"/>
      <c r="BM1238" s="668"/>
      <c r="BN1238" s="668"/>
      <c r="BO1238" s="668"/>
      <c r="BP1238" s="668"/>
      <c r="BQ1238" s="668"/>
    </row>
    <row r="1239" spans="1:69">
      <c r="A1239" s="668"/>
      <c r="B1239" s="668"/>
      <c r="C1239" s="668"/>
      <c r="D1239" s="668"/>
      <c r="E1239" s="668"/>
      <c r="F1239" s="668"/>
      <c r="G1239" s="668"/>
      <c r="H1239" s="668"/>
      <c r="I1239" s="668"/>
      <c r="J1239" s="668"/>
      <c r="K1239" s="668"/>
      <c r="L1239" s="668"/>
      <c r="M1239" s="668"/>
      <c r="N1239" s="668"/>
      <c r="O1239" s="668"/>
      <c r="P1239" s="668"/>
      <c r="Q1239" s="668"/>
      <c r="R1239" s="668"/>
      <c r="T1239" s="668"/>
      <c r="U1239" s="668"/>
      <c r="AZ1239" s="668"/>
      <c r="BK1239" s="668"/>
      <c r="BL1239" s="668"/>
      <c r="BM1239" s="668"/>
      <c r="BN1239" s="668"/>
      <c r="BO1239" s="668"/>
      <c r="BP1239" s="668"/>
      <c r="BQ1239" s="668"/>
    </row>
    <row r="1240" spans="1:69">
      <c r="A1240" s="668"/>
      <c r="B1240" s="668"/>
      <c r="C1240" s="668"/>
      <c r="D1240" s="668"/>
      <c r="E1240" s="668"/>
      <c r="F1240" s="668"/>
      <c r="G1240" s="668"/>
      <c r="H1240" s="668"/>
      <c r="I1240" s="668"/>
      <c r="J1240" s="668"/>
      <c r="K1240" s="668"/>
      <c r="L1240" s="668"/>
      <c r="M1240" s="668"/>
      <c r="N1240" s="668"/>
      <c r="O1240" s="668"/>
      <c r="P1240" s="668"/>
      <c r="Q1240" s="668"/>
      <c r="R1240" s="668"/>
      <c r="S1240" s="668"/>
      <c r="T1240" s="668"/>
      <c r="U1240" s="668"/>
      <c r="AZ1240" s="668"/>
      <c r="BK1240" s="668"/>
      <c r="BL1240" s="668"/>
      <c r="BM1240" s="668"/>
      <c r="BN1240" s="668"/>
      <c r="BO1240" s="668"/>
      <c r="BP1240" s="668"/>
      <c r="BQ1240" s="668"/>
    </row>
    <row r="1241" spans="1:69">
      <c r="A1241" s="668"/>
      <c r="B1241" s="668"/>
      <c r="C1241" s="668"/>
      <c r="D1241" s="668"/>
      <c r="E1241" s="668"/>
      <c r="F1241" s="668"/>
      <c r="G1241" s="668"/>
      <c r="H1241" s="668"/>
      <c r="I1241" s="668"/>
      <c r="J1241" s="668"/>
      <c r="K1241" s="668"/>
      <c r="L1241" s="668"/>
      <c r="M1241" s="668"/>
      <c r="N1241" s="668"/>
      <c r="O1241" s="668"/>
      <c r="P1241" s="668"/>
      <c r="Q1241" s="668"/>
      <c r="R1241" s="668"/>
      <c r="T1241" s="668"/>
      <c r="U1241" s="668"/>
      <c r="AZ1241" s="668"/>
      <c r="BK1241" s="668"/>
      <c r="BL1241" s="668"/>
      <c r="BM1241" s="668"/>
      <c r="BN1241" s="668"/>
      <c r="BO1241" s="668"/>
      <c r="BP1241" s="668"/>
      <c r="BQ1241" s="668"/>
    </row>
    <row r="1242" spans="1:69">
      <c r="A1242" s="668"/>
      <c r="B1242" s="668"/>
      <c r="C1242" s="668"/>
      <c r="D1242" s="668"/>
      <c r="E1242" s="668"/>
      <c r="F1242" s="668"/>
      <c r="G1242" s="668"/>
      <c r="H1242" s="668"/>
      <c r="I1242" s="668"/>
      <c r="J1242" s="668"/>
      <c r="K1242" s="668"/>
      <c r="L1242" s="668"/>
      <c r="M1242" s="668"/>
      <c r="N1242" s="668"/>
      <c r="O1242" s="668"/>
      <c r="P1242" s="668"/>
      <c r="R1242" s="668"/>
      <c r="U1242" s="668"/>
      <c r="BK1242" s="668"/>
      <c r="BL1242" s="668"/>
      <c r="BM1242" s="668"/>
      <c r="BN1242" s="668"/>
      <c r="BO1242" s="668"/>
      <c r="BP1242" s="668"/>
      <c r="BQ1242" s="668"/>
    </row>
    <row r="1243" spans="1:69">
      <c r="A1243" s="668"/>
      <c r="B1243" s="668"/>
      <c r="C1243" s="668"/>
      <c r="D1243" s="668"/>
      <c r="E1243" s="668"/>
      <c r="F1243" s="668"/>
      <c r="G1243" s="668"/>
      <c r="H1243" s="668"/>
      <c r="I1243" s="668"/>
      <c r="J1243" s="668"/>
      <c r="K1243" s="668"/>
      <c r="L1243" s="668"/>
      <c r="M1243" s="668"/>
      <c r="N1243" s="668"/>
      <c r="O1243" s="668"/>
      <c r="P1243" s="668"/>
      <c r="Q1243" s="668"/>
      <c r="R1243" s="668"/>
      <c r="T1243" s="668"/>
      <c r="U1243" s="668"/>
      <c r="AZ1243" s="668"/>
      <c r="BK1243" s="668"/>
      <c r="BL1243" s="668"/>
      <c r="BM1243" s="668"/>
      <c r="BN1243" s="668"/>
      <c r="BO1243" s="668"/>
      <c r="BP1243" s="668"/>
      <c r="BQ1243" s="668"/>
    </row>
    <row r="1244" spans="1:69">
      <c r="A1244" s="668"/>
      <c r="B1244" s="668"/>
      <c r="C1244" s="668"/>
      <c r="D1244" s="668"/>
      <c r="E1244" s="668"/>
      <c r="F1244" s="668"/>
      <c r="G1244" s="668"/>
      <c r="H1244" s="668"/>
      <c r="I1244" s="668"/>
      <c r="J1244" s="668"/>
      <c r="K1244" s="668"/>
      <c r="L1244" s="668"/>
      <c r="M1244" s="668"/>
      <c r="N1244" s="668"/>
      <c r="O1244" s="668"/>
      <c r="P1244" s="668"/>
      <c r="Q1244" s="668"/>
      <c r="R1244" s="668"/>
      <c r="T1244" s="668"/>
      <c r="U1244" s="668"/>
      <c r="AZ1244" s="668"/>
      <c r="BK1244" s="668"/>
      <c r="BL1244" s="668"/>
      <c r="BM1244" s="668"/>
      <c r="BN1244" s="668"/>
      <c r="BO1244" s="668"/>
      <c r="BP1244" s="668"/>
      <c r="BQ1244" s="668"/>
    </row>
    <row r="1245" spans="1:69">
      <c r="A1245" s="668"/>
      <c r="B1245" s="668"/>
      <c r="C1245" s="668"/>
      <c r="D1245" s="668"/>
      <c r="E1245" s="668"/>
      <c r="F1245" s="668"/>
      <c r="G1245" s="668"/>
      <c r="H1245" s="668"/>
      <c r="I1245" s="668"/>
      <c r="J1245" s="668"/>
      <c r="K1245" s="668"/>
      <c r="L1245" s="668"/>
      <c r="M1245" s="668"/>
      <c r="N1245" s="668"/>
      <c r="O1245" s="668"/>
      <c r="P1245" s="668"/>
      <c r="R1245" s="668"/>
      <c r="U1245" s="668"/>
      <c r="BK1245" s="668"/>
      <c r="BL1245" s="668"/>
      <c r="BM1245" s="668"/>
      <c r="BN1245" s="668"/>
      <c r="BO1245" s="668"/>
      <c r="BP1245" s="668"/>
      <c r="BQ1245" s="668"/>
    </row>
    <row r="1246" spans="1:69">
      <c r="A1246" s="668"/>
      <c r="B1246" s="668"/>
      <c r="C1246" s="668"/>
      <c r="D1246" s="668"/>
      <c r="E1246" s="668"/>
      <c r="F1246" s="668"/>
      <c r="G1246" s="668"/>
      <c r="H1246" s="668"/>
      <c r="I1246" s="668"/>
      <c r="J1246" s="668"/>
      <c r="K1246" s="668"/>
      <c r="L1246" s="668"/>
      <c r="M1246" s="668"/>
      <c r="N1246" s="668"/>
      <c r="O1246" s="668"/>
      <c r="P1246" s="668"/>
      <c r="R1246" s="668"/>
      <c r="U1246" s="668"/>
      <c r="BK1246" s="668"/>
      <c r="BL1246" s="668"/>
      <c r="BM1246" s="668"/>
      <c r="BN1246" s="668"/>
      <c r="BO1246" s="668"/>
      <c r="BP1246" s="668"/>
      <c r="BQ1246" s="668"/>
    </row>
    <row r="1247" spans="1:69">
      <c r="A1247" s="668"/>
      <c r="B1247" s="668"/>
      <c r="C1247" s="668"/>
      <c r="D1247" s="668"/>
      <c r="E1247" s="668"/>
      <c r="F1247" s="668"/>
      <c r="G1247" s="668"/>
      <c r="H1247" s="668"/>
      <c r="I1247" s="668"/>
      <c r="J1247" s="668"/>
      <c r="K1247" s="668"/>
      <c r="L1247" s="668"/>
      <c r="M1247" s="668"/>
      <c r="N1247" s="668"/>
      <c r="O1247" s="668"/>
      <c r="P1247" s="668"/>
      <c r="R1247" s="668"/>
      <c r="U1247" s="668"/>
      <c r="BK1247" s="668"/>
      <c r="BL1247" s="668"/>
      <c r="BM1247" s="668"/>
      <c r="BN1247" s="668"/>
      <c r="BO1247" s="668"/>
      <c r="BP1247" s="668"/>
      <c r="BQ1247" s="668"/>
    </row>
    <row r="1248" spans="1:69">
      <c r="A1248" s="668"/>
      <c r="B1248" s="668"/>
      <c r="C1248" s="668"/>
      <c r="D1248" s="668"/>
      <c r="E1248" s="668"/>
      <c r="F1248" s="668"/>
      <c r="G1248" s="668"/>
      <c r="H1248" s="668"/>
      <c r="I1248" s="668"/>
      <c r="J1248" s="668"/>
      <c r="K1248" s="668"/>
      <c r="L1248" s="668"/>
      <c r="M1248" s="668"/>
      <c r="N1248" s="668"/>
      <c r="O1248" s="668"/>
      <c r="P1248" s="668"/>
      <c r="R1248" s="668"/>
      <c r="U1248" s="668"/>
      <c r="BK1248" s="668"/>
      <c r="BL1248" s="668"/>
      <c r="BM1248" s="668"/>
      <c r="BN1248" s="668"/>
      <c r="BO1248" s="668"/>
      <c r="BP1248" s="668"/>
      <c r="BQ1248" s="668"/>
    </row>
    <row r="1249" spans="1:69">
      <c r="A1249" s="668"/>
      <c r="B1249" s="668"/>
      <c r="C1249" s="668"/>
      <c r="D1249" s="668"/>
      <c r="E1249" s="668"/>
      <c r="F1249" s="668"/>
      <c r="G1249" s="668"/>
      <c r="H1249" s="668"/>
      <c r="I1249" s="668"/>
      <c r="J1249" s="668"/>
      <c r="K1249" s="668"/>
      <c r="L1249" s="668"/>
      <c r="M1249" s="668"/>
      <c r="N1249" s="668"/>
      <c r="O1249" s="668"/>
      <c r="P1249" s="668"/>
      <c r="R1249" s="668"/>
      <c r="U1249" s="668"/>
      <c r="BK1249" s="668"/>
      <c r="BL1249" s="668"/>
      <c r="BM1249" s="668"/>
      <c r="BO1249" s="668"/>
      <c r="BP1249" s="668"/>
      <c r="BQ1249" s="668"/>
    </row>
    <row r="1250" spans="1:69">
      <c r="A1250" s="668"/>
      <c r="B1250" s="668"/>
      <c r="C1250" s="668"/>
      <c r="D1250" s="668"/>
      <c r="E1250" s="668"/>
      <c r="F1250" s="668"/>
      <c r="G1250" s="668"/>
      <c r="H1250" s="668"/>
      <c r="I1250" s="668"/>
      <c r="J1250" s="668"/>
      <c r="K1250" s="668"/>
      <c r="L1250" s="668"/>
      <c r="M1250" s="668"/>
      <c r="N1250" s="668"/>
      <c r="O1250" s="668"/>
      <c r="P1250" s="668"/>
      <c r="Q1250" s="668"/>
      <c r="R1250" s="668"/>
      <c r="T1250" s="668"/>
      <c r="U1250" s="668"/>
      <c r="AZ1250" s="668"/>
      <c r="BA1250" s="668"/>
      <c r="BB1250" s="668"/>
      <c r="BC1250" s="668"/>
      <c r="BD1250" s="668"/>
      <c r="BE1250" s="668"/>
      <c r="BF1250" s="668"/>
      <c r="BG1250" s="668"/>
      <c r="BH1250" s="668"/>
      <c r="BI1250" s="668"/>
      <c r="BJ1250" s="668"/>
      <c r="BK1250" s="668"/>
      <c r="BL1250" s="668"/>
      <c r="BM1250" s="668"/>
      <c r="BN1250" s="668"/>
      <c r="BO1250" s="668"/>
      <c r="BP1250" s="668"/>
      <c r="BQ1250" s="668"/>
    </row>
    <row r="1251" spans="1:69">
      <c r="A1251" s="668"/>
      <c r="B1251" s="668"/>
      <c r="C1251" s="668"/>
      <c r="D1251" s="668"/>
      <c r="E1251" s="668"/>
      <c r="F1251" s="668"/>
      <c r="G1251" s="668"/>
      <c r="H1251" s="668"/>
      <c r="I1251" s="668"/>
      <c r="J1251" s="668"/>
      <c r="K1251" s="668"/>
      <c r="L1251" s="668"/>
      <c r="M1251" s="668"/>
      <c r="N1251" s="668"/>
      <c r="O1251" s="668"/>
      <c r="P1251" s="668"/>
      <c r="Q1251" s="668"/>
      <c r="R1251" s="668"/>
      <c r="T1251" s="668"/>
      <c r="U1251" s="668"/>
      <c r="AY1251" s="683"/>
      <c r="AZ1251" s="668"/>
      <c r="BA1251" s="668"/>
      <c r="BB1251" s="668"/>
      <c r="BC1251" s="668"/>
      <c r="BD1251" s="668"/>
      <c r="BE1251" s="668"/>
      <c r="BF1251" s="668"/>
      <c r="BG1251" s="668"/>
      <c r="BH1251" s="668"/>
      <c r="BI1251" s="668"/>
      <c r="BJ1251" s="668"/>
      <c r="BK1251" s="668"/>
      <c r="BL1251" s="668"/>
      <c r="BM1251" s="668"/>
      <c r="BN1251" s="668"/>
      <c r="BO1251" s="668"/>
      <c r="BP1251" s="668"/>
      <c r="BQ1251" s="668"/>
    </row>
    <row r="1252" spans="1:69">
      <c r="A1252" s="668"/>
      <c r="B1252" s="668"/>
      <c r="C1252" s="668"/>
      <c r="D1252" s="668"/>
      <c r="E1252" s="668"/>
      <c r="F1252" s="668"/>
      <c r="G1252" s="668"/>
      <c r="H1252" s="668"/>
      <c r="I1252" s="668"/>
      <c r="J1252" s="668"/>
      <c r="K1252" s="668"/>
      <c r="L1252" s="668"/>
      <c r="M1252" s="668"/>
      <c r="N1252" s="668"/>
      <c r="O1252" s="668"/>
      <c r="P1252" s="668"/>
      <c r="Q1252" s="668"/>
      <c r="R1252" s="668"/>
      <c r="S1252" s="668"/>
      <c r="T1252" s="668"/>
      <c r="U1252" s="668"/>
      <c r="W1252" s="668"/>
      <c r="X1252" s="668"/>
      <c r="Y1252" s="668"/>
      <c r="Z1252" s="678"/>
      <c r="AA1252" s="668"/>
      <c r="AB1252" s="668"/>
      <c r="AC1252" s="668"/>
      <c r="AD1252" s="678"/>
      <c r="AE1252" s="668"/>
      <c r="AF1252" s="668"/>
      <c r="AG1252" s="668"/>
      <c r="AH1252" s="678"/>
      <c r="AI1252" s="668"/>
      <c r="AJ1252" s="668"/>
      <c r="AK1252" s="668"/>
      <c r="AL1252" s="678"/>
      <c r="AM1252" s="668"/>
      <c r="AN1252" s="668"/>
      <c r="AO1252" s="668"/>
      <c r="AP1252" s="678"/>
      <c r="AQ1252" s="668"/>
      <c r="AR1252" s="668"/>
      <c r="AS1252" s="668"/>
      <c r="AT1252" s="678"/>
      <c r="AU1252" s="668"/>
      <c r="AV1252" s="668"/>
      <c r="AW1252" s="678"/>
      <c r="AX1252" s="668"/>
      <c r="AY1252" s="683"/>
      <c r="AZ1252" s="668"/>
      <c r="BA1252" s="668"/>
      <c r="BB1252" s="668"/>
      <c r="BC1252" s="668"/>
      <c r="BD1252" s="668"/>
      <c r="BE1252" s="668"/>
      <c r="BF1252" s="668"/>
      <c r="BG1252" s="668"/>
      <c r="BH1252" s="668"/>
      <c r="BI1252" s="668"/>
      <c r="BJ1252" s="668"/>
      <c r="BK1252" s="668"/>
      <c r="BL1252" s="668"/>
      <c r="BM1252" s="668"/>
      <c r="BN1252" s="668"/>
      <c r="BO1252" s="668"/>
      <c r="BP1252" s="668"/>
      <c r="BQ1252" s="668"/>
    </row>
    <row r="1253" spans="1:69">
      <c r="A1253" s="668"/>
      <c r="B1253" s="668"/>
      <c r="C1253" s="668"/>
      <c r="D1253" s="668"/>
      <c r="E1253" s="668"/>
      <c r="F1253" s="668"/>
      <c r="G1253" s="668"/>
      <c r="H1253" s="668"/>
      <c r="I1253" s="668"/>
      <c r="J1253" s="668"/>
      <c r="K1253" s="668"/>
      <c r="L1253" s="668"/>
      <c r="M1253" s="668"/>
      <c r="N1253" s="668"/>
      <c r="O1253" s="668"/>
      <c r="P1253" s="668"/>
      <c r="Q1253" s="668"/>
      <c r="R1253" s="668"/>
      <c r="T1253" s="668"/>
      <c r="U1253" s="668"/>
      <c r="W1253" s="668"/>
      <c r="X1253" s="668"/>
      <c r="Y1253" s="668"/>
      <c r="Z1253" s="678"/>
      <c r="AA1253" s="668"/>
      <c r="AB1253" s="668"/>
      <c r="AC1253" s="668"/>
      <c r="AD1253" s="678"/>
      <c r="AE1253" s="668"/>
      <c r="AF1253" s="668"/>
      <c r="AG1253" s="668"/>
      <c r="AH1253" s="678"/>
      <c r="AI1253" s="668"/>
      <c r="AJ1253" s="668"/>
      <c r="AK1253" s="668"/>
      <c r="AL1253" s="678"/>
      <c r="AM1253" s="668"/>
      <c r="AN1253" s="668"/>
      <c r="AO1253" s="668"/>
      <c r="AP1253" s="678"/>
      <c r="AQ1253" s="668"/>
      <c r="AR1253" s="668"/>
      <c r="AS1253" s="668"/>
      <c r="AT1253" s="678"/>
      <c r="AU1253" s="668"/>
      <c r="AV1253" s="668"/>
      <c r="AW1253" s="678"/>
      <c r="AX1253" s="668"/>
      <c r="AY1253" s="683"/>
      <c r="AZ1253" s="668"/>
      <c r="BA1253" s="668"/>
      <c r="BB1253" s="668"/>
      <c r="BC1253" s="668"/>
      <c r="BD1253" s="668"/>
      <c r="BE1253" s="668"/>
      <c r="BF1253" s="668"/>
      <c r="BG1253" s="668"/>
      <c r="BH1253" s="668"/>
      <c r="BI1253" s="668"/>
      <c r="BJ1253" s="668"/>
      <c r="BK1253" s="668"/>
      <c r="BL1253" s="668"/>
      <c r="BM1253" s="668"/>
      <c r="BN1253" s="668"/>
      <c r="BO1253" s="668"/>
      <c r="BP1253" s="668"/>
      <c r="BQ1253" s="668"/>
    </row>
    <row r="1254" spans="1:69">
      <c r="A1254" s="668"/>
      <c r="B1254" s="668"/>
      <c r="C1254" s="668"/>
      <c r="D1254" s="668"/>
      <c r="E1254" s="668"/>
      <c r="F1254" s="668"/>
      <c r="G1254" s="668"/>
      <c r="H1254" s="668"/>
      <c r="I1254" s="668"/>
      <c r="J1254" s="668"/>
      <c r="K1254" s="668"/>
      <c r="L1254" s="668"/>
      <c r="M1254" s="668"/>
      <c r="N1254" s="668"/>
      <c r="O1254" s="668"/>
      <c r="P1254" s="668"/>
      <c r="Q1254" s="668"/>
      <c r="R1254" s="668"/>
      <c r="T1254" s="668"/>
      <c r="U1254" s="668"/>
      <c r="AZ1254" s="668"/>
      <c r="BA1254" s="668"/>
      <c r="BB1254" s="668"/>
      <c r="BC1254" s="668"/>
      <c r="BD1254" s="668"/>
      <c r="BE1254" s="668"/>
      <c r="BF1254" s="668"/>
      <c r="BG1254" s="668"/>
      <c r="BH1254" s="668"/>
      <c r="BI1254" s="668"/>
      <c r="BJ1254" s="668"/>
      <c r="BK1254" s="668"/>
      <c r="BL1254" s="668"/>
      <c r="BM1254" s="668"/>
      <c r="BN1254" s="668"/>
      <c r="BO1254" s="668"/>
      <c r="BP1254" s="668"/>
      <c r="BQ1254" s="668"/>
    </row>
    <row r="1255" spans="1:69">
      <c r="A1255" s="668"/>
      <c r="B1255" s="668"/>
      <c r="C1255" s="668"/>
      <c r="D1255" s="668"/>
      <c r="E1255" s="668"/>
      <c r="F1255" s="668"/>
      <c r="G1255" s="668"/>
      <c r="H1255" s="668"/>
      <c r="I1255" s="668"/>
      <c r="J1255" s="668"/>
      <c r="K1255" s="668"/>
      <c r="L1255" s="668"/>
      <c r="M1255" s="668"/>
      <c r="N1255" s="668"/>
      <c r="O1255" s="668"/>
      <c r="P1255" s="668"/>
      <c r="Q1255" s="668"/>
      <c r="R1255" s="668"/>
      <c r="T1255" s="668"/>
      <c r="U1255" s="668"/>
      <c r="AZ1255" s="668"/>
      <c r="BA1255" s="668"/>
      <c r="BB1255" s="668"/>
      <c r="BC1255" s="668"/>
      <c r="BD1255" s="668"/>
      <c r="BE1255" s="668"/>
      <c r="BF1255" s="668"/>
      <c r="BG1255" s="668"/>
      <c r="BH1255" s="668"/>
      <c r="BI1255" s="668"/>
      <c r="BJ1255" s="668"/>
      <c r="BK1255" s="668"/>
      <c r="BL1255" s="668"/>
      <c r="BM1255" s="668"/>
      <c r="BN1255" s="668"/>
      <c r="BO1255" s="668"/>
      <c r="BP1255" s="668"/>
      <c r="BQ1255" s="668"/>
    </row>
    <row r="1256" spans="1:69">
      <c r="A1256" s="668"/>
      <c r="B1256" s="668"/>
      <c r="C1256" s="668"/>
      <c r="D1256" s="668"/>
      <c r="E1256" s="668"/>
      <c r="F1256" s="668"/>
      <c r="G1256" s="668"/>
      <c r="H1256" s="668"/>
      <c r="I1256" s="668"/>
      <c r="J1256" s="668"/>
      <c r="K1256" s="668"/>
      <c r="L1256" s="668"/>
      <c r="M1256" s="668"/>
      <c r="N1256" s="668"/>
      <c r="O1256" s="668"/>
      <c r="P1256" s="668"/>
      <c r="Q1256" s="668"/>
      <c r="R1256" s="668"/>
      <c r="S1256" s="668"/>
      <c r="T1256" s="668"/>
      <c r="U1256" s="668"/>
      <c r="W1256" s="668"/>
      <c r="X1256" s="668"/>
      <c r="Y1256" s="668"/>
      <c r="Z1256" s="678"/>
      <c r="AA1256" s="668"/>
      <c r="AB1256" s="668"/>
      <c r="AC1256" s="668"/>
      <c r="AD1256" s="678"/>
      <c r="AE1256" s="668"/>
      <c r="AF1256" s="668"/>
      <c r="AG1256" s="668"/>
      <c r="AH1256" s="678"/>
      <c r="AI1256" s="668"/>
      <c r="AJ1256" s="668"/>
      <c r="AK1256" s="668"/>
      <c r="AL1256" s="678"/>
      <c r="AM1256" s="668"/>
      <c r="AN1256" s="668"/>
      <c r="AO1256" s="668"/>
      <c r="AP1256" s="678"/>
      <c r="AQ1256" s="668"/>
      <c r="AR1256" s="668"/>
      <c r="AS1256" s="668"/>
      <c r="AT1256" s="678"/>
      <c r="AU1256" s="668"/>
      <c r="AV1256" s="668"/>
      <c r="AW1256" s="678"/>
      <c r="AX1256" s="668"/>
      <c r="AY1256" s="683"/>
      <c r="AZ1256" s="668"/>
      <c r="BA1256" s="668"/>
      <c r="BB1256" s="668"/>
      <c r="BC1256" s="668"/>
      <c r="BD1256" s="668"/>
      <c r="BE1256" s="668"/>
      <c r="BF1256" s="668"/>
      <c r="BG1256" s="668"/>
      <c r="BH1256" s="668"/>
      <c r="BI1256" s="668"/>
      <c r="BJ1256" s="668"/>
      <c r="BK1256" s="668"/>
      <c r="BL1256" s="668"/>
      <c r="BM1256" s="668"/>
      <c r="BN1256" s="668"/>
      <c r="BO1256" s="668"/>
      <c r="BP1256" s="668"/>
      <c r="BQ1256" s="668"/>
    </row>
    <row r="1257" spans="1:69">
      <c r="A1257" s="668"/>
      <c r="B1257" s="668"/>
      <c r="C1257" s="668"/>
      <c r="D1257" s="668"/>
      <c r="E1257" s="668"/>
      <c r="F1257" s="668"/>
      <c r="G1257" s="668"/>
      <c r="H1257" s="668"/>
      <c r="I1257" s="668"/>
      <c r="J1257" s="668"/>
      <c r="K1257" s="668"/>
      <c r="L1257" s="668"/>
      <c r="M1257" s="668"/>
      <c r="N1257" s="668"/>
      <c r="O1257" s="668"/>
      <c r="P1257" s="668"/>
      <c r="Q1257" s="668"/>
      <c r="R1257" s="668"/>
      <c r="S1257" s="668"/>
      <c r="T1257" s="668"/>
      <c r="U1257" s="668"/>
      <c r="W1257" s="668"/>
      <c r="X1257" s="668"/>
      <c r="Y1257" s="668"/>
      <c r="Z1257" s="678"/>
      <c r="AA1257" s="668"/>
      <c r="AB1257" s="668"/>
      <c r="AC1257" s="668"/>
      <c r="AD1257" s="678"/>
      <c r="AE1257" s="668"/>
      <c r="AF1257" s="668"/>
      <c r="AG1257" s="668"/>
      <c r="AH1257" s="678"/>
      <c r="AI1257" s="668"/>
      <c r="AJ1257" s="668"/>
      <c r="AK1257" s="668"/>
      <c r="AL1257" s="678"/>
      <c r="AM1257" s="668"/>
      <c r="AN1257" s="668"/>
      <c r="AO1257" s="668"/>
      <c r="AP1257" s="678"/>
      <c r="AQ1257" s="668"/>
      <c r="AR1257" s="668"/>
      <c r="AS1257" s="668"/>
      <c r="AT1257" s="678"/>
      <c r="AU1257" s="668"/>
      <c r="AV1257" s="668"/>
      <c r="AW1257" s="678"/>
      <c r="AX1257" s="668"/>
      <c r="AY1257" s="683"/>
      <c r="AZ1257" s="668"/>
      <c r="BA1257" s="668"/>
      <c r="BB1257" s="668"/>
      <c r="BC1257" s="668"/>
      <c r="BD1257" s="668"/>
      <c r="BE1257" s="668"/>
      <c r="BF1257" s="668"/>
      <c r="BG1257" s="668"/>
      <c r="BH1257" s="668"/>
      <c r="BI1257" s="668"/>
      <c r="BJ1257" s="668"/>
      <c r="BK1257" s="668"/>
      <c r="BL1257" s="668"/>
      <c r="BM1257" s="668"/>
      <c r="BN1257" s="668"/>
      <c r="BO1257" s="668"/>
      <c r="BP1257" s="668"/>
      <c r="BQ1257" s="668"/>
    </row>
    <row r="1258" spans="1:69">
      <c r="A1258" s="668"/>
      <c r="B1258" s="668"/>
      <c r="C1258" s="668"/>
      <c r="D1258" s="668"/>
      <c r="E1258" s="668"/>
      <c r="F1258" s="668"/>
      <c r="G1258" s="668"/>
      <c r="H1258" s="668"/>
      <c r="I1258" s="668"/>
      <c r="J1258" s="668"/>
      <c r="K1258" s="668"/>
      <c r="L1258" s="668"/>
      <c r="M1258" s="668"/>
      <c r="N1258" s="668"/>
      <c r="O1258" s="668"/>
      <c r="P1258" s="668"/>
      <c r="R1258" s="668"/>
      <c r="U1258" s="668"/>
      <c r="BE1258" s="668"/>
      <c r="BF1258" s="668"/>
      <c r="BK1258" s="668"/>
      <c r="BL1258" s="668"/>
      <c r="BM1258" s="668"/>
      <c r="BN1258" s="668"/>
      <c r="BO1258" s="668"/>
      <c r="BP1258" s="668"/>
      <c r="BQ1258" s="668"/>
    </row>
    <row r="1259" spans="1:69">
      <c r="A1259" s="668"/>
      <c r="B1259" s="668"/>
      <c r="C1259" s="668"/>
      <c r="D1259" s="668"/>
      <c r="E1259" s="668"/>
      <c r="F1259" s="668"/>
      <c r="G1259" s="668"/>
      <c r="H1259" s="668"/>
      <c r="I1259" s="668"/>
      <c r="J1259" s="668"/>
      <c r="K1259" s="668"/>
      <c r="L1259" s="668"/>
      <c r="M1259" s="668"/>
      <c r="N1259" s="668"/>
      <c r="O1259" s="668"/>
      <c r="P1259" s="668"/>
      <c r="Q1259" s="668"/>
      <c r="R1259" s="668"/>
      <c r="T1259" s="668"/>
      <c r="U1259" s="668"/>
      <c r="AZ1259" s="668"/>
      <c r="BA1259" s="668"/>
      <c r="BB1259" s="668"/>
      <c r="BC1259" s="668"/>
      <c r="BD1259" s="668"/>
      <c r="BE1259" s="668"/>
      <c r="BF1259" s="668"/>
      <c r="BG1259" s="668"/>
      <c r="BH1259" s="668"/>
      <c r="BI1259" s="668"/>
      <c r="BJ1259" s="668"/>
      <c r="BK1259" s="668"/>
      <c r="BL1259" s="668"/>
      <c r="BM1259" s="668"/>
      <c r="BN1259" s="668"/>
      <c r="BO1259" s="668"/>
      <c r="BP1259" s="668"/>
      <c r="BQ1259" s="668"/>
    </row>
    <row r="1260" spans="1:69">
      <c r="A1260" s="668"/>
      <c r="B1260" s="668"/>
      <c r="C1260" s="668"/>
      <c r="D1260" s="668"/>
      <c r="E1260" s="668"/>
      <c r="F1260" s="668"/>
      <c r="G1260" s="668"/>
      <c r="H1260" s="668"/>
      <c r="I1260" s="668"/>
      <c r="J1260" s="668"/>
      <c r="K1260" s="668"/>
      <c r="L1260" s="668"/>
      <c r="M1260" s="668"/>
      <c r="N1260" s="668"/>
      <c r="O1260" s="668"/>
      <c r="P1260" s="668"/>
      <c r="Q1260" s="668"/>
      <c r="R1260" s="668"/>
      <c r="T1260" s="668"/>
      <c r="U1260" s="668"/>
      <c r="AZ1260" s="668"/>
      <c r="BA1260" s="668"/>
      <c r="BB1260" s="668"/>
      <c r="BC1260" s="668"/>
      <c r="BD1260" s="668"/>
      <c r="BE1260" s="668"/>
      <c r="BF1260" s="668"/>
      <c r="BG1260" s="668"/>
      <c r="BH1260" s="668"/>
      <c r="BI1260" s="668"/>
      <c r="BJ1260" s="668"/>
      <c r="BK1260" s="668"/>
      <c r="BL1260" s="668"/>
      <c r="BM1260" s="668"/>
      <c r="BN1260" s="668"/>
      <c r="BO1260" s="668"/>
      <c r="BP1260" s="668"/>
      <c r="BQ1260" s="668"/>
    </row>
    <row r="1261" spans="1:69">
      <c r="A1261" s="668"/>
      <c r="B1261" s="668"/>
      <c r="C1261" s="668"/>
      <c r="D1261" s="668"/>
      <c r="E1261" s="668"/>
      <c r="F1261" s="668"/>
      <c r="G1261" s="668"/>
      <c r="H1261" s="668"/>
      <c r="I1261" s="668"/>
      <c r="J1261" s="668"/>
      <c r="K1261" s="668"/>
      <c r="L1261" s="668"/>
      <c r="M1261" s="668"/>
      <c r="N1261" s="668"/>
      <c r="O1261" s="668"/>
      <c r="P1261" s="668"/>
      <c r="Q1261" s="668"/>
      <c r="R1261" s="668"/>
      <c r="T1261" s="668"/>
      <c r="U1261" s="668"/>
      <c r="AZ1261" s="668"/>
      <c r="BA1261" s="668"/>
      <c r="BB1261" s="668"/>
      <c r="BC1261" s="668"/>
      <c r="BD1261" s="668"/>
      <c r="BE1261" s="668"/>
      <c r="BF1261" s="668"/>
      <c r="BG1261" s="668"/>
      <c r="BH1261" s="668"/>
      <c r="BI1261" s="668"/>
      <c r="BJ1261" s="668"/>
      <c r="BK1261" s="668"/>
      <c r="BL1261" s="668"/>
      <c r="BM1261" s="668"/>
      <c r="BN1261" s="668"/>
      <c r="BO1261" s="668"/>
      <c r="BP1261" s="668"/>
      <c r="BQ1261" s="668"/>
    </row>
    <row r="1262" spans="1:69">
      <c r="A1262" s="668"/>
      <c r="B1262" s="668"/>
      <c r="C1262" s="668"/>
      <c r="D1262" s="668"/>
      <c r="E1262" s="668"/>
      <c r="F1262" s="668"/>
      <c r="G1262" s="668"/>
      <c r="H1262" s="668"/>
      <c r="I1262" s="668"/>
      <c r="J1262" s="668"/>
      <c r="K1262" s="668"/>
      <c r="L1262" s="668"/>
      <c r="M1262" s="668"/>
      <c r="N1262" s="668"/>
      <c r="O1262" s="668"/>
      <c r="P1262" s="668"/>
      <c r="Q1262" s="668"/>
      <c r="R1262" s="668"/>
      <c r="T1262" s="668"/>
      <c r="U1262" s="668"/>
      <c r="AZ1262" s="668"/>
      <c r="BA1262" s="668"/>
      <c r="BB1262" s="668"/>
      <c r="BC1262" s="668"/>
      <c r="BD1262" s="668"/>
      <c r="BE1262" s="668"/>
      <c r="BF1262" s="668"/>
      <c r="BG1262" s="668"/>
      <c r="BH1262" s="668"/>
      <c r="BI1262" s="668"/>
      <c r="BJ1262" s="668"/>
      <c r="BK1262" s="668"/>
      <c r="BL1262" s="668"/>
      <c r="BM1262" s="668"/>
      <c r="BN1262" s="668"/>
      <c r="BO1262" s="668"/>
      <c r="BP1262" s="668"/>
      <c r="BQ1262" s="668"/>
    </row>
    <row r="1263" spans="1:69">
      <c r="A1263" s="668"/>
      <c r="B1263" s="668"/>
      <c r="C1263" s="668"/>
      <c r="D1263" s="668"/>
      <c r="E1263" s="668"/>
      <c r="F1263" s="668"/>
      <c r="G1263" s="668"/>
      <c r="H1263" s="668"/>
      <c r="I1263" s="668"/>
      <c r="J1263" s="668"/>
      <c r="K1263" s="668"/>
      <c r="L1263" s="668"/>
      <c r="M1263" s="668"/>
      <c r="N1263" s="668"/>
      <c r="O1263" s="668"/>
      <c r="P1263" s="668"/>
      <c r="Q1263" s="668"/>
      <c r="R1263" s="668"/>
      <c r="T1263" s="668"/>
      <c r="U1263" s="668"/>
      <c r="AZ1263" s="668"/>
      <c r="BA1263" s="668"/>
      <c r="BB1263" s="668"/>
      <c r="BC1263" s="668"/>
      <c r="BD1263" s="668"/>
      <c r="BE1263" s="668"/>
      <c r="BF1263" s="668"/>
      <c r="BG1263" s="668"/>
      <c r="BH1263" s="668"/>
      <c r="BI1263" s="668"/>
      <c r="BJ1263" s="668"/>
      <c r="BK1263" s="668"/>
      <c r="BL1263" s="668"/>
      <c r="BM1263" s="668"/>
      <c r="BN1263" s="668"/>
      <c r="BO1263" s="668"/>
      <c r="BP1263" s="668"/>
      <c r="BQ1263" s="668"/>
    </row>
    <row r="1264" spans="1:69">
      <c r="A1264" s="668"/>
      <c r="B1264" s="668"/>
      <c r="C1264" s="668"/>
      <c r="D1264" s="668"/>
      <c r="E1264" s="668"/>
      <c r="F1264" s="668"/>
      <c r="G1264" s="668"/>
      <c r="H1264" s="668"/>
      <c r="I1264" s="668"/>
      <c r="J1264" s="668"/>
      <c r="K1264" s="668"/>
      <c r="L1264" s="668"/>
      <c r="M1264" s="668"/>
      <c r="N1264" s="668"/>
      <c r="O1264" s="668"/>
      <c r="P1264" s="668"/>
      <c r="Q1264" s="668"/>
      <c r="R1264" s="668"/>
      <c r="T1264" s="668"/>
      <c r="U1264" s="668"/>
      <c r="AZ1264" s="668"/>
      <c r="BA1264" s="668"/>
      <c r="BB1264" s="668"/>
      <c r="BC1264" s="668"/>
      <c r="BD1264" s="668"/>
      <c r="BE1264" s="668"/>
      <c r="BF1264" s="668"/>
      <c r="BG1264" s="668"/>
      <c r="BH1264" s="668"/>
      <c r="BI1264" s="668"/>
      <c r="BJ1264" s="668"/>
      <c r="BK1264" s="668"/>
      <c r="BL1264" s="668"/>
      <c r="BM1264" s="668"/>
      <c r="BN1264" s="668"/>
      <c r="BO1264" s="668"/>
      <c r="BP1264" s="668"/>
      <c r="BQ1264" s="668"/>
    </row>
    <row r="1265" spans="1:69">
      <c r="A1265" s="668"/>
      <c r="B1265" s="668"/>
      <c r="C1265" s="668"/>
      <c r="D1265" s="668"/>
      <c r="E1265" s="668"/>
      <c r="F1265" s="668"/>
      <c r="G1265" s="668"/>
      <c r="H1265" s="668"/>
      <c r="I1265" s="668"/>
      <c r="J1265" s="668"/>
      <c r="K1265" s="668"/>
      <c r="L1265" s="668"/>
      <c r="M1265" s="668"/>
      <c r="N1265" s="668"/>
      <c r="O1265" s="668"/>
      <c r="P1265" s="668"/>
      <c r="R1265" s="668"/>
      <c r="U1265" s="668"/>
      <c r="BK1265" s="668"/>
      <c r="BL1265" s="668"/>
      <c r="BM1265" s="668"/>
      <c r="BN1265" s="668"/>
      <c r="BO1265" s="668"/>
      <c r="BP1265" s="668"/>
      <c r="BQ1265" s="668"/>
    </row>
    <row r="1266" spans="1:69">
      <c r="A1266" s="668"/>
      <c r="B1266" s="668"/>
      <c r="C1266" s="668"/>
      <c r="D1266" s="668"/>
      <c r="E1266" s="668"/>
      <c r="F1266" s="668"/>
      <c r="G1266" s="668"/>
      <c r="H1266" s="668"/>
      <c r="I1266" s="668"/>
      <c r="J1266" s="668"/>
      <c r="K1266" s="668"/>
      <c r="L1266" s="668"/>
      <c r="M1266" s="668"/>
      <c r="N1266" s="668"/>
      <c r="O1266" s="668"/>
      <c r="P1266" s="668"/>
      <c r="Q1266" s="668"/>
      <c r="R1266" s="668"/>
      <c r="T1266" s="668"/>
      <c r="U1266" s="668"/>
      <c r="AZ1266" s="668"/>
      <c r="BA1266" s="668"/>
      <c r="BB1266" s="668"/>
      <c r="BC1266" s="668"/>
      <c r="BD1266" s="668"/>
      <c r="BE1266" s="668"/>
      <c r="BF1266" s="668"/>
      <c r="BG1266" s="668"/>
      <c r="BH1266" s="668"/>
      <c r="BI1266" s="668"/>
      <c r="BJ1266" s="668"/>
      <c r="BK1266" s="668"/>
      <c r="BL1266" s="668"/>
      <c r="BM1266" s="668"/>
      <c r="BN1266" s="668"/>
      <c r="BO1266" s="668"/>
      <c r="BP1266" s="668"/>
      <c r="BQ1266" s="668"/>
    </row>
    <row r="1267" spans="1:69">
      <c r="A1267" s="668"/>
      <c r="B1267" s="668"/>
      <c r="C1267" s="668"/>
      <c r="D1267" s="668"/>
      <c r="E1267" s="668"/>
      <c r="F1267" s="668"/>
      <c r="G1267" s="668"/>
      <c r="H1267" s="668"/>
      <c r="I1267" s="668"/>
      <c r="J1267" s="668"/>
      <c r="K1267" s="668"/>
      <c r="L1267" s="668"/>
      <c r="M1267" s="668"/>
      <c r="N1267" s="668"/>
      <c r="O1267" s="668"/>
      <c r="P1267" s="668"/>
      <c r="Q1267" s="668"/>
      <c r="R1267" s="668"/>
      <c r="T1267" s="668"/>
      <c r="U1267" s="668"/>
      <c r="AZ1267" s="668"/>
      <c r="BA1267" s="668"/>
      <c r="BB1267" s="668"/>
      <c r="BC1267" s="668"/>
      <c r="BD1267" s="668"/>
      <c r="BE1267" s="668"/>
      <c r="BF1267" s="668"/>
      <c r="BG1267" s="668"/>
      <c r="BH1267" s="668"/>
      <c r="BI1267" s="668"/>
      <c r="BJ1267" s="668"/>
      <c r="BK1267" s="668"/>
      <c r="BL1267" s="668"/>
      <c r="BM1267" s="668"/>
      <c r="BN1267" s="668"/>
      <c r="BO1267" s="668"/>
      <c r="BP1267" s="668"/>
      <c r="BQ1267" s="668"/>
    </row>
    <row r="1268" spans="1:69">
      <c r="A1268" s="668"/>
      <c r="B1268" s="668"/>
      <c r="C1268" s="668"/>
      <c r="D1268" s="668"/>
      <c r="E1268" s="668"/>
      <c r="F1268" s="668"/>
      <c r="G1268" s="668"/>
      <c r="H1268" s="668"/>
      <c r="I1268" s="668"/>
      <c r="J1268" s="668"/>
      <c r="K1268" s="668"/>
      <c r="L1268" s="668"/>
      <c r="M1268" s="668"/>
      <c r="N1268" s="668"/>
      <c r="O1268" s="668"/>
      <c r="P1268" s="668"/>
      <c r="Q1268" s="668"/>
      <c r="R1268" s="668"/>
      <c r="T1268" s="668"/>
      <c r="U1268" s="668"/>
      <c r="AZ1268" s="668"/>
      <c r="BA1268" s="668"/>
      <c r="BB1268" s="668"/>
      <c r="BC1268" s="668"/>
      <c r="BD1268" s="668"/>
      <c r="BE1268" s="668"/>
      <c r="BF1268" s="668"/>
      <c r="BG1268" s="668"/>
      <c r="BH1268" s="668"/>
      <c r="BI1268" s="668"/>
      <c r="BJ1268" s="668"/>
      <c r="BK1268" s="668"/>
      <c r="BL1268" s="668"/>
      <c r="BM1268" s="668"/>
      <c r="BN1268" s="668"/>
      <c r="BO1268" s="668"/>
      <c r="BP1268" s="668"/>
      <c r="BQ1268" s="668"/>
    </row>
    <row r="1269" spans="1:69">
      <c r="A1269" s="668"/>
      <c r="B1269" s="668"/>
      <c r="C1269" s="668"/>
      <c r="D1269" s="668"/>
      <c r="E1269" s="668"/>
      <c r="F1269" s="668"/>
      <c r="G1269" s="668"/>
      <c r="H1269" s="668"/>
      <c r="I1269" s="668"/>
      <c r="J1269" s="668"/>
      <c r="K1269" s="668"/>
      <c r="L1269" s="668"/>
      <c r="M1269" s="668"/>
      <c r="N1269" s="668"/>
      <c r="O1269" s="668"/>
      <c r="P1269" s="668"/>
      <c r="Q1269" s="668"/>
      <c r="R1269" s="668"/>
      <c r="T1269" s="668"/>
      <c r="U1269" s="668"/>
      <c r="AZ1269" s="668"/>
      <c r="BA1269" s="668"/>
      <c r="BB1269" s="668"/>
      <c r="BC1269" s="668"/>
      <c r="BD1269" s="668"/>
      <c r="BE1269" s="668"/>
      <c r="BF1269" s="668"/>
      <c r="BG1269" s="668"/>
      <c r="BH1269" s="668"/>
      <c r="BI1269" s="668"/>
      <c r="BJ1269" s="668"/>
      <c r="BK1269" s="668"/>
      <c r="BL1269" s="668"/>
      <c r="BM1269" s="668"/>
      <c r="BN1269" s="668"/>
      <c r="BO1269" s="668"/>
      <c r="BP1269" s="668"/>
      <c r="BQ1269" s="668"/>
    </row>
    <row r="1270" spans="1:69">
      <c r="A1270" s="668"/>
      <c r="B1270" s="668"/>
      <c r="C1270" s="668"/>
      <c r="D1270" s="668"/>
      <c r="E1270" s="668"/>
      <c r="F1270" s="668"/>
      <c r="G1270" s="668"/>
      <c r="H1270" s="668"/>
      <c r="I1270" s="668"/>
      <c r="J1270" s="668"/>
      <c r="K1270" s="668"/>
      <c r="L1270" s="668"/>
      <c r="M1270" s="668"/>
      <c r="N1270" s="668"/>
      <c r="O1270" s="668"/>
      <c r="P1270" s="668"/>
      <c r="Q1270" s="668"/>
      <c r="R1270" s="668"/>
      <c r="T1270" s="668"/>
      <c r="U1270" s="668"/>
      <c r="AZ1270" s="668"/>
      <c r="BA1270" s="668"/>
      <c r="BB1270" s="668"/>
      <c r="BC1270" s="668"/>
      <c r="BD1270" s="668"/>
      <c r="BE1270" s="668"/>
      <c r="BF1270" s="668"/>
      <c r="BG1270" s="668"/>
      <c r="BH1270" s="668"/>
      <c r="BI1270" s="668"/>
      <c r="BJ1270" s="668"/>
      <c r="BK1270" s="668"/>
      <c r="BL1270" s="668"/>
      <c r="BM1270" s="668"/>
      <c r="BN1270" s="668"/>
      <c r="BO1270" s="668"/>
      <c r="BP1270" s="668"/>
      <c r="BQ1270" s="668"/>
    </row>
    <row r="1271" spans="1:69">
      <c r="A1271" s="668"/>
      <c r="B1271" s="668"/>
      <c r="C1271" s="668"/>
      <c r="D1271" s="668"/>
      <c r="E1271" s="668"/>
      <c r="F1271" s="668"/>
      <c r="G1271" s="668"/>
      <c r="H1271" s="668"/>
      <c r="I1271" s="668"/>
      <c r="J1271" s="668"/>
      <c r="K1271" s="668"/>
      <c r="L1271" s="668"/>
      <c r="M1271" s="668"/>
      <c r="N1271" s="668"/>
      <c r="O1271" s="668"/>
      <c r="P1271" s="668"/>
      <c r="Q1271" s="668"/>
      <c r="R1271" s="668"/>
      <c r="T1271" s="668"/>
      <c r="U1271" s="668"/>
      <c r="AZ1271" s="668"/>
      <c r="BA1271" s="668"/>
      <c r="BB1271" s="668"/>
      <c r="BC1271" s="668"/>
      <c r="BD1271" s="668"/>
      <c r="BE1271" s="668"/>
      <c r="BF1271" s="668"/>
      <c r="BG1271" s="668"/>
      <c r="BH1271" s="668"/>
      <c r="BI1271" s="668"/>
      <c r="BJ1271" s="668"/>
      <c r="BK1271" s="668"/>
      <c r="BL1271" s="668"/>
      <c r="BM1271" s="668"/>
      <c r="BN1271" s="668"/>
      <c r="BO1271" s="668"/>
      <c r="BP1271" s="668"/>
      <c r="BQ1271" s="668"/>
    </row>
    <row r="1272" spans="1:69">
      <c r="A1272" s="668"/>
      <c r="B1272" s="668"/>
      <c r="C1272" s="668"/>
      <c r="D1272" s="668"/>
      <c r="E1272" s="668"/>
      <c r="F1272" s="668"/>
      <c r="G1272" s="668"/>
      <c r="H1272" s="668"/>
      <c r="I1272" s="668"/>
      <c r="J1272" s="668"/>
      <c r="K1272" s="668"/>
      <c r="L1272" s="668"/>
      <c r="M1272" s="668"/>
      <c r="N1272" s="668"/>
      <c r="O1272" s="668"/>
      <c r="P1272" s="668"/>
      <c r="Q1272" s="668"/>
      <c r="R1272" s="668"/>
      <c r="T1272" s="668"/>
      <c r="U1272" s="668"/>
      <c r="AZ1272" s="668"/>
      <c r="BA1272" s="668"/>
      <c r="BB1272" s="668"/>
      <c r="BC1272" s="668"/>
      <c r="BD1272" s="668"/>
      <c r="BE1272" s="668"/>
      <c r="BF1272" s="668"/>
      <c r="BG1272" s="668"/>
      <c r="BH1272" s="668"/>
      <c r="BI1272" s="668"/>
      <c r="BJ1272" s="668"/>
      <c r="BK1272" s="668"/>
      <c r="BL1272" s="668"/>
      <c r="BM1272" s="668"/>
      <c r="BN1272" s="668"/>
      <c r="BO1272" s="668"/>
      <c r="BP1272" s="668"/>
      <c r="BQ1272" s="668"/>
    </row>
    <row r="1273" spans="1:69">
      <c r="A1273" s="668"/>
      <c r="B1273" s="668"/>
      <c r="C1273" s="668"/>
      <c r="D1273" s="668"/>
      <c r="E1273" s="668"/>
      <c r="F1273" s="668"/>
      <c r="G1273" s="668"/>
      <c r="H1273" s="668"/>
      <c r="I1273" s="668"/>
      <c r="J1273" s="668"/>
      <c r="K1273" s="668"/>
      <c r="L1273" s="668"/>
      <c r="M1273" s="668"/>
      <c r="N1273" s="668"/>
      <c r="O1273" s="668"/>
      <c r="P1273" s="668"/>
      <c r="Q1273" s="668"/>
      <c r="R1273" s="668"/>
      <c r="T1273" s="668"/>
      <c r="U1273" s="668"/>
      <c r="AZ1273" s="668"/>
      <c r="BA1273" s="668"/>
      <c r="BB1273" s="668"/>
      <c r="BC1273" s="668"/>
      <c r="BD1273" s="668"/>
      <c r="BE1273" s="668"/>
      <c r="BF1273" s="668"/>
      <c r="BG1273" s="668"/>
      <c r="BH1273" s="668"/>
      <c r="BI1273" s="668"/>
      <c r="BJ1273" s="668"/>
      <c r="BK1273" s="668"/>
      <c r="BL1273" s="668"/>
      <c r="BM1273" s="668"/>
      <c r="BN1273" s="668"/>
      <c r="BO1273" s="668"/>
      <c r="BP1273" s="668"/>
      <c r="BQ1273" s="668"/>
    </row>
    <row r="1274" spans="1:69">
      <c r="A1274" s="668"/>
      <c r="B1274" s="668"/>
      <c r="C1274" s="668"/>
      <c r="D1274" s="668"/>
      <c r="E1274" s="668"/>
      <c r="F1274" s="668"/>
      <c r="G1274" s="668"/>
      <c r="H1274" s="668"/>
      <c r="I1274" s="668"/>
      <c r="J1274" s="668"/>
      <c r="K1274" s="668"/>
      <c r="L1274" s="668"/>
      <c r="M1274" s="668"/>
      <c r="N1274" s="668"/>
      <c r="O1274" s="668"/>
      <c r="P1274" s="668"/>
      <c r="Q1274" s="668"/>
      <c r="R1274" s="668"/>
      <c r="S1274" s="668"/>
      <c r="T1274" s="668"/>
      <c r="U1274" s="668"/>
      <c r="W1274" s="668"/>
      <c r="X1274" s="668"/>
      <c r="Y1274" s="668"/>
      <c r="Z1274" s="678"/>
      <c r="AA1274" s="668"/>
      <c r="AB1274" s="668"/>
      <c r="AC1274" s="668"/>
      <c r="AD1274" s="678"/>
      <c r="AE1274" s="668"/>
      <c r="AF1274" s="668"/>
      <c r="AG1274" s="668"/>
      <c r="AH1274" s="678"/>
      <c r="AI1274" s="668"/>
      <c r="AJ1274" s="668"/>
      <c r="AK1274" s="668"/>
      <c r="AL1274" s="678"/>
      <c r="AM1274" s="668"/>
      <c r="AN1274" s="668"/>
      <c r="AO1274" s="668"/>
      <c r="AP1274" s="678"/>
      <c r="AQ1274" s="668"/>
      <c r="AR1274" s="668"/>
      <c r="AS1274" s="668"/>
      <c r="AT1274" s="678"/>
      <c r="AU1274" s="668"/>
      <c r="AV1274" s="668"/>
      <c r="AW1274" s="678"/>
      <c r="AX1274" s="668"/>
      <c r="AY1274" s="683"/>
      <c r="AZ1274" s="668"/>
      <c r="BA1274" s="668"/>
      <c r="BB1274" s="668"/>
      <c r="BC1274" s="668"/>
      <c r="BD1274" s="668"/>
      <c r="BE1274" s="668"/>
      <c r="BF1274" s="668"/>
      <c r="BG1274" s="668"/>
      <c r="BH1274" s="668"/>
      <c r="BI1274" s="668"/>
      <c r="BJ1274" s="668"/>
      <c r="BK1274" s="668"/>
      <c r="BL1274" s="668"/>
      <c r="BM1274" s="668"/>
      <c r="BN1274" s="668"/>
      <c r="BO1274" s="668"/>
      <c r="BP1274" s="668"/>
      <c r="BQ1274" s="668"/>
    </row>
    <row r="1275" spans="1:69">
      <c r="A1275" s="668"/>
      <c r="B1275" s="668"/>
      <c r="C1275" s="668"/>
      <c r="D1275" s="668"/>
      <c r="E1275" s="668"/>
      <c r="F1275" s="668"/>
      <c r="G1275" s="668"/>
      <c r="H1275" s="668"/>
      <c r="I1275" s="668"/>
      <c r="J1275" s="668"/>
      <c r="K1275" s="668"/>
      <c r="L1275" s="668"/>
      <c r="M1275" s="668"/>
      <c r="N1275" s="668"/>
      <c r="O1275" s="668"/>
      <c r="P1275" s="668"/>
      <c r="Q1275" s="668"/>
      <c r="R1275" s="668"/>
      <c r="T1275" s="668"/>
      <c r="U1275" s="668"/>
      <c r="AZ1275" s="668"/>
      <c r="BA1275" s="668"/>
      <c r="BB1275" s="668"/>
      <c r="BC1275" s="668"/>
      <c r="BD1275" s="668"/>
      <c r="BE1275" s="668"/>
      <c r="BF1275" s="668"/>
      <c r="BG1275" s="668"/>
      <c r="BK1275" s="668"/>
      <c r="BL1275" s="668"/>
      <c r="BM1275" s="668"/>
      <c r="BN1275" s="668"/>
      <c r="BO1275" s="668"/>
      <c r="BP1275" s="668"/>
      <c r="BQ1275" s="668"/>
    </row>
    <row r="1276" spans="1:69">
      <c r="A1276" s="668"/>
      <c r="B1276" s="668"/>
      <c r="C1276" s="668"/>
      <c r="D1276" s="668"/>
      <c r="E1276" s="668"/>
      <c r="F1276" s="668"/>
      <c r="G1276" s="668"/>
      <c r="H1276" s="668"/>
      <c r="I1276" s="668"/>
      <c r="J1276" s="668"/>
      <c r="K1276" s="668"/>
      <c r="L1276" s="668"/>
      <c r="M1276" s="668"/>
      <c r="N1276" s="668"/>
      <c r="O1276" s="668"/>
      <c r="P1276" s="668"/>
      <c r="Q1276" s="668"/>
      <c r="R1276" s="668"/>
      <c r="T1276" s="668"/>
      <c r="U1276" s="668"/>
      <c r="AZ1276" s="668"/>
      <c r="BA1276" s="668"/>
      <c r="BB1276" s="668"/>
      <c r="BC1276" s="668"/>
      <c r="BK1276" s="668"/>
      <c r="BL1276" s="668"/>
      <c r="BM1276" s="668"/>
      <c r="BN1276" s="668"/>
      <c r="BO1276" s="668"/>
      <c r="BP1276" s="668"/>
      <c r="BQ1276" s="668"/>
    </row>
    <row r="1277" spans="1:69">
      <c r="A1277" s="668"/>
      <c r="B1277" s="668"/>
      <c r="C1277" s="668"/>
      <c r="D1277" s="668"/>
      <c r="E1277" s="668"/>
      <c r="F1277" s="668"/>
      <c r="G1277" s="668"/>
      <c r="H1277" s="668"/>
      <c r="I1277" s="668"/>
      <c r="J1277" s="668"/>
      <c r="K1277" s="668"/>
      <c r="L1277" s="668"/>
      <c r="M1277" s="668"/>
      <c r="N1277" s="668"/>
      <c r="O1277" s="668"/>
      <c r="P1277" s="668"/>
      <c r="Q1277" s="668"/>
      <c r="R1277" s="668"/>
      <c r="T1277" s="668"/>
      <c r="U1277" s="668"/>
      <c r="AZ1277" s="668"/>
      <c r="BK1277" s="668"/>
      <c r="BL1277" s="668"/>
      <c r="BM1277" s="668"/>
      <c r="BN1277" s="668"/>
      <c r="BO1277" s="668"/>
      <c r="BP1277" s="668"/>
      <c r="BQ1277" s="668"/>
    </row>
    <row r="1278" spans="1:69">
      <c r="A1278" s="668"/>
      <c r="B1278" s="668"/>
      <c r="C1278" s="668"/>
      <c r="D1278" s="668"/>
      <c r="E1278" s="668"/>
      <c r="F1278" s="668"/>
      <c r="G1278" s="668"/>
      <c r="H1278" s="668"/>
      <c r="I1278" s="668"/>
      <c r="J1278" s="668"/>
      <c r="K1278" s="668"/>
      <c r="L1278" s="668"/>
      <c r="M1278" s="668"/>
      <c r="N1278" s="668"/>
      <c r="O1278" s="668"/>
      <c r="P1278" s="668"/>
      <c r="Q1278" s="668"/>
      <c r="R1278" s="668"/>
      <c r="S1278" s="668"/>
      <c r="T1278" s="668"/>
      <c r="U1278" s="668"/>
      <c r="W1278" s="668"/>
      <c r="X1278" s="668"/>
      <c r="Y1278" s="668"/>
      <c r="Z1278" s="678"/>
      <c r="AA1278" s="668"/>
      <c r="AB1278" s="668"/>
      <c r="AC1278" s="668"/>
      <c r="AD1278" s="678"/>
      <c r="AE1278" s="668"/>
      <c r="AF1278" s="668"/>
      <c r="AG1278" s="668"/>
      <c r="AH1278" s="678"/>
      <c r="AI1278" s="668"/>
      <c r="AJ1278" s="668"/>
      <c r="AK1278" s="668"/>
      <c r="AL1278" s="678"/>
      <c r="AM1278" s="668"/>
      <c r="AN1278" s="668"/>
      <c r="AO1278" s="668"/>
      <c r="AP1278" s="678"/>
      <c r="AQ1278" s="668"/>
      <c r="AR1278" s="668"/>
      <c r="AS1278" s="668"/>
      <c r="AT1278" s="678"/>
      <c r="AU1278" s="668"/>
      <c r="AV1278" s="668"/>
      <c r="AW1278" s="678"/>
      <c r="AX1278" s="668"/>
      <c r="AY1278" s="683"/>
      <c r="AZ1278" s="668"/>
      <c r="BA1278" s="668"/>
      <c r="BB1278" s="668"/>
      <c r="BC1278" s="668"/>
      <c r="BD1278" s="668"/>
      <c r="BE1278" s="668"/>
      <c r="BF1278" s="668"/>
      <c r="BG1278" s="668"/>
      <c r="BH1278" s="668"/>
      <c r="BI1278" s="668"/>
      <c r="BJ1278" s="668"/>
      <c r="BK1278" s="668"/>
      <c r="BL1278" s="668"/>
      <c r="BM1278" s="668"/>
      <c r="BN1278" s="668"/>
      <c r="BO1278" s="668"/>
      <c r="BP1278" s="668"/>
      <c r="BQ1278" s="668"/>
    </row>
    <row r="1279" spans="1:69">
      <c r="A1279" s="668"/>
      <c r="B1279" s="668"/>
      <c r="C1279" s="668"/>
      <c r="D1279" s="668"/>
      <c r="E1279" s="668"/>
      <c r="F1279" s="668"/>
      <c r="G1279" s="668"/>
      <c r="H1279" s="668"/>
      <c r="I1279" s="668"/>
      <c r="J1279" s="668"/>
      <c r="K1279" s="668"/>
      <c r="L1279" s="668"/>
      <c r="M1279" s="668"/>
      <c r="N1279" s="668"/>
      <c r="O1279" s="668"/>
      <c r="P1279" s="668"/>
      <c r="R1279" s="668"/>
      <c r="U1279" s="668"/>
      <c r="BA1279" s="668"/>
      <c r="BB1279" s="668"/>
      <c r="BC1279" s="668"/>
      <c r="BD1279" s="668"/>
      <c r="BE1279" s="668"/>
      <c r="BK1279" s="668"/>
      <c r="BL1279" s="668"/>
      <c r="BM1279" s="668"/>
      <c r="BN1279" s="668"/>
      <c r="BO1279" s="668"/>
      <c r="BP1279" s="668"/>
      <c r="BQ1279" s="668"/>
    </row>
    <row r="1280" spans="1:69">
      <c r="A1280" s="668"/>
      <c r="B1280" s="668"/>
      <c r="C1280" s="668"/>
      <c r="D1280" s="668"/>
      <c r="E1280" s="668"/>
      <c r="F1280" s="668"/>
      <c r="G1280" s="668"/>
      <c r="H1280" s="668"/>
      <c r="I1280" s="668"/>
      <c r="J1280" s="668"/>
      <c r="K1280" s="668"/>
      <c r="L1280" s="668"/>
      <c r="M1280" s="668"/>
      <c r="N1280" s="668"/>
      <c r="O1280" s="668"/>
      <c r="P1280" s="668"/>
      <c r="Q1280" s="668"/>
      <c r="R1280" s="668"/>
      <c r="T1280" s="668"/>
      <c r="U1280" s="668"/>
      <c r="AZ1280" s="668"/>
      <c r="BA1280" s="668"/>
      <c r="BB1280" s="668"/>
      <c r="BC1280" s="668"/>
      <c r="BD1280" s="668"/>
      <c r="BE1280" s="668"/>
      <c r="BF1280" s="668"/>
      <c r="BG1280" s="668"/>
      <c r="BH1280" s="668"/>
      <c r="BK1280" s="668"/>
      <c r="BL1280" s="668"/>
      <c r="BM1280" s="668"/>
      <c r="BN1280" s="668"/>
      <c r="BO1280" s="668"/>
      <c r="BP1280" s="668"/>
      <c r="BQ1280" s="668"/>
    </row>
    <row r="1281" spans="1:69">
      <c r="A1281" s="668"/>
      <c r="B1281" s="668"/>
      <c r="C1281" s="668"/>
      <c r="D1281" s="668"/>
      <c r="E1281" s="668"/>
      <c r="F1281" s="668"/>
      <c r="G1281" s="668"/>
      <c r="H1281" s="668"/>
      <c r="I1281" s="668"/>
      <c r="J1281" s="668"/>
      <c r="K1281" s="668"/>
      <c r="L1281" s="668"/>
      <c r="M1281" s="668"/>
      <c r="N1281" s="668"/>
      <c r="O1281" s="668"/>
      <c r="P1281" s="668"/>
      <c r="Q1281" s="668"/>
      <c r="R1281" s="668"/>
      <c r="T1281" s="668"/>
      <c r="U1281" s="668"/>
      <c r="AZ1281" s="668"/>
      <c r="BA1281" s="668"/>
      <c r="BB1281" s="668"/>
      <c r="BC1281" s="668"/>
      <c r="BD1281" s="668"/>
      <c r="BE1281" s="668"/>
      <c r="BF1281" s="668"/>
      <c r="BG1281" s="668"/>
      <c r="BH1281" s="668"/>
      <c r="BK1281" s="668"/>
      <c r="BL1281" s="668"/>
      <c r="BM1281" s="668"/>
      <c r="BN1281" s="668"/>
      <c r="BO1281" s="668"/>
      <c r="BP1281" s="668"/>
      <c r="BQ1281" s="668"/>
    </row>
    <row r="1282" spans="1:69">
      <c r="A1282" s="668"/>
      <c r="B1282" s="668"/>
      <c r="C1282" s="668"/>
      <c r="D1282" s="668"/>
      <c r="E1282" s="668"/>
      <c r="F1282" s="668"/>
      <c r="G1282" s="668"/>
      <c r="H1282" s="668"/>
      <c r="I1282" s="668"/>
      <c r="J1282" s="668"/>
      <c r="K1282" s="668"/>
      <c r="L1282" s="668"/>
      <c r="M1282" s="668"/>
      <c r="N1282" s="668"/>
      <c r="O1282" s="668"/>
      <c r="P1282" s="668"/>
      <c r="Q1282" s="668"/>
      <c r="R1282" s="668"/>
      <c r="T1282" s="668"/>
      <c r="U1282" s="668"/>
      <c r="AZ1282" s="668"/>
      <c r="BA1282" s="668"/>
      <c r="BK1282" s="668"/>
      <c r="BL1282" s="668"/>
      <c r="BM1282" s="668"/>
      <c r="BN1282" s="668"/>
      <c r="BO1282" s="668"/>
      <c r="BP1282" s="668"/>
      <c r="BQ1282" s="668"/>
    </row>
    <row r="1283" spans="1:69">
      <c r="A1283" s="668"/>
      <c r="B1283" s="668"/>
      <c r="C1283" s="668"/>
      <c r="D1283" s="668"/>
      <c r="E1283" s="668"/>
      <c r="F1283" s="668"/>
      <c r="G1283" s="668"/>
      <c r="H1283" s="668"/>
      <c r="I1283" s="668"/>
      <c r="J1283" s="668"/>
      <c r="K1283" s="668"/>
      <c r="L1283" s="668"/>
      <c r="M1283" s="668"/>
      <c r="N1283" s="668"/>
      <c r="O1283" s="668"/>
      <c r="P1283" s="668"/>
      <c r="R1283" s="668"/>
      <c r="U1283" s="668"/>
      <c r="BK1283" s="668"/>
      <c r="BL1283" s="668"/>
      <c r="BM1283" s="668"/>
      <c r="BN1283" s="668"/>
      <c r="BO1283" s="668"/>
      <c r="BP1283" s="668"/>
      <c r="BQ1283" s="668"/>
    </row>
    <row r="1284" spans="1:69">
      <c r="A1284" s="668"/>
      <c r="B1284" s="668"/>
      <c r="C1284" s="668"/>
      <c r="D1284" s="668"/>
      <c r="E1284" s="668"/>
      <c r="F1284" s="668"/>
      <c r="G1284" s="668"/>
      <c r="H1284" s="668"/>
      <c r="I1284" s="668"/>
      <c r="J1284" s="668"/>
      <c r="K1284" s="668"/>
      <c r="L1284" s="668"/>
      <c r="M1284" s="668"/>
      <c r="N1284" s="668"/>
      <c r="O1284" s="668"/>
      <c r="P1284" s="668"/>
      <c r="Q1284" s="668"/>
      <c r="R1284" s="668"/>
      <c r="S1284" s="668"/>
      <c r="T1284" s="668"/>
      <c r="U1284" s="668"/>
      <c r="W1284" s="668"/>
      <c r="X1284" s="668"/>
      <c r="Y1284" s="668"/>
      <c r="Z1284" s="678"/>
      <c r="AA1284" s="668"/>
      <c r="AB1284" s="668"/>
      <c r="AC1284" s="668"/>
      <c r="AD1284" s="678"/>
      <c r="AE1284" s="668"/>
      <c r="AF1284" s="668"/>
      <c r="AG1284" s="668"/>
      <c r="AH1284" s="678"/>
      <c r="AI1284" s="668"/>
      <c r="AJ1284" s="668"/>
      <c r="AK1284" s="668"/>
      <c r="AL1284" s="678"/>
      <c r="AM1284" s="668"/>
      <c r="AN1284" s="668"/>
      <c r="AO1284" s="668"/>
      <c r="AP1284" s="678"/>
      <c r="AQ1284" s="668"/>
      <c r="AR1284" s="668"/>
      <c r="AS1284" s="668"/>
      <c r="AT1284" s="678"/>
      <c r="AU1284" s="668"/>
      <c r="AV1284" s="668"/>
      <c r="AW1284" s="678"/>
      <c r="AX1284" s="668"/>
      <c r="AY1284" s="683"/>
      <c r="AZ1284" s="668"/>
      <c r="BA1284" s="668"/>
      <c r="BB1284" s="668"/>
      <c r="BC1284" s="668"/>
      <c r="BD1284" s="668"/>
      <c r="BE1284" s="668"/>
      <c r="BF1284" s="668"/>
      <c r="BG1284" s="668"/>
      <c r="BH1284" s="668"/>
      <c r="BI1284" s="668"/>
      <c r="BJ1284" s="668"/>
      <c r="BK1284" s="668"/>
      <c r="BL1284" s="668"/>
      <c r="BM1284" s="668"/>
      <c r="BN1284" s="668"/>
      <c r="BO1284" s="668"/>
      <c r="BP1284" s="668"/>
      <c r="BQ1284" s="668"/>
    </row>
    <row r="1285" spans="1:69">
      <c r="A1285" s="668"/>
      <c r="B1285" s="668"/>
      <c r="C1285" s="668"/>
      <c r="D1285" s="668"/>
      <c r="E1285" s="668"/>
      <c r="F1285" s="668"/>
      <c r="G1285" s="668"/>
      <c r="H1285" s="668"/>
      <c r="I1285" s="668"/>
      <c r="J1285" s="668"/>
      <c r="K1285" s="668"/>
      <c r="L1285" s="668"/>
      <c r="M1285" s="668"/>
      <c r="N1285" s="668"/>
      <c r="O1285" s="668"/>
      <c r="P1285" s="668"/>
      <c r="Q1285" s="668"/>
      <c r="R1285" s="668"/>
      <c r="T1285" s="668"/>
      <c r="U1285" s="668"/>
      <c r="AZ1285" s="668"/>
      <c r="BA1285" s="668"/>
      <c r="BB1285" s="668"/>
      <c r="BC1285" s="668"/>
      <c r="BD1285" s="668"/>
      <c r="BE1285" s="668"/>
      <c r="BF1285" s="668"/>
      <c r="BG1285" s="668"/>
      <c r="BH1285" s="668"/>
      <c r="BI1285" s="668"/>
      <c r="BJ1285" s="668"/>
      <c r="BK1285" s="668"/>
      <c r="BL1285" s="668"/>
      <c r="BM1285" s="668"/>
      <c r="BN1285" s="668"/>
      <c r="BO1285" s="668"/>
      <c r="BP1285" s="668"/>
      <c r="BQ1285" s="668"/>
    </row>
    <row r="1286" spans="1:69">
      <c r="A1286" s="668"/>
      <c r="B1286" s="668"/>
      <c r="C1286" s="668"/>
      <c r="D1286" s="668"/>
      <c r="E1286" s="668"/>
      <c r="F1286" s="668"/>
      <c r="G1286" s="668"/>
      <c r="H1286" s="668"/>
      <c r="I1286" s="668"/>
      <c r="J1286" s="668"/>
      <c r="K1286" s="668"/>
      <c r="L1286" s="668"/>
      <c r="M1286" s="668"/>
      <c r="N1286" s="668"/>
      <c r="O1286" s="668"/>
      <c r="P1286" s="668"/>
      <c r="Q1286" s="668"/>
      <c r="R1286" s="668"/>
      <c r="T1286" s="668"/>
      <c r="U1286" s="668"/>
      <c r="AZ1286" s="668"/>
      <c r="BA1286" s="668"/>
      <c r="BB1286" s="668"/>
      <c r="BC1286" s="668"/>
      <c r="BD1286" s="668"/>
      <c r="BE1286" s="668"/>
      <c r="BF1286" s="668"/>
      <c r="BG1286" s="668"/>
      <c r="BH1286" s="668"/>
      <c r="BI1286" s="668"/>
      <c r="BJ1286" s="668"/>
      <c r="BK1286" s="668"/>
      <c r="BL1286" s="668"/>
      <c r="BM1286" s="668"/>
      <c r="BN1286" s="668"/>
      <c r="BO1286" s="668"/>
      <c r="BP1286" s="668"/>
      <c r="BQ1286" s="668"/>
    </row>
    <row r="1287" spans="1:69">
      <c r="A1287" s="668"/>
      <c r="B1287" s="668"/>
      <c r="C1287" s="668"/>
      <c r="D1287" s="668"/>
      <c r="E1287" s="668"/>
      <c r="F1287" s="668"/>
      <c r="G1287" s="668"/>
      <c r="H1287" s="668"/>
      <c r="I1287" s="668"/>
      <c r="J1287" s="668"/>
      <c r="K1287" s="668"/>
      <c r="L1287" s="668"/>
      <c r="M1287" s="668"/>
      <c r="N1287" s="668"/>
      <c r="O1287" s="668"/>
      <c r="P1287" s="668"/>
      <c r="Q1287" s="668"/>
      <c r="R1287" s="668"/>
      <c r="T1287" s="668"/>
      <c r="U1287" s="668"/>
      <c r="AY1287" s="683"/>
      <c r="AZ1287" s="668"/>
      <c r="BA1287" s="668"/>
      <c r="BB1287" s="668"/>
      <c r="BC1287" s="668"/>
      <c r="BD1287" s="668"/>
      <c r="BE1287" s="668"/>
      <c r="BF1287" s="668"/>
      <c r="BG1287" s="668"/>
      <c r="BH1287" s="668"/>
      <c r="BI1287" s="668"/>
      <c r="BJ1287" s="668"/>
      <c r="BK1287" s="668"/>
      <c r="BL1287" s="668"/>
      <c r="BM1287" s="668"/>
      <c r="BN1287" s="668"/>
      <c r="BO1287" s="668"/>
      <c r="BP1287" s="668"/>
      <c r="BQ1287" s="668"/>
    </row>
    <row r="1288" spans="1:69">
      <c r="A1288" s="668"/>
      <c r="B1288" s="668"/>
      <c r="C1288" s="668"/>
      <c r="D1288" s="668"/>
      <c r="E1288" s="668"/>
      <c r="F1288" s="668"/>
      <c r="G1288" s="668"/>
      <c r="H1288" s="668"/>
      <c r="I1288" s="668"/>
      <c r="J1288" s="668"/>
      <c r="K1288" s="668"/>
      <c r="L1288" s="668"/>
      <c r="M1288" s="668"/>
      <c r="N1288" s="668"/>
      <c r="O1288" s="668"/>
      <c r="P1288" s="668"/>
      <c r="Q1288" s="668"/>
      <c r="R1288" s="668"/>
      <c r="S1288" s="668"/>
      <c r="T1288" s="668"/>
      <c r="U1288" s="668"/>
      <c r="W1288" s="668"/>
      <c r="X1288" s="668"/>
      <c r="Y1288" s="668"/>
      <c r="Z1288" s="678"/>
      <c r="AA1288" s="668"/>
      <c r="AB1288" s="668"/>
      <c r="AC1288" s="668"/>
      <c r="AD1288" s="678"/>
      <c r="AE1288" s="668"/>
      <c r="AF1288" s="668"/>
      <c r="AG1288" s="668"/>
      <c r="AH1288" s="678"/>
      <c r="AI1288" s="668"/>
      <c r="AJ1288" s="668"/>
      <c r="AK1288" s="668"/>
      <c r="AL1288" s="678"/>
      <c r="AM1288" s="668"/>
      <c r="AN1288" s="668"/>
      <c r="AO1288" s="668"/>
      <c r="AP1288" s="678"/>
      <c r="AQ1288" s="668"/>
      <c r="AR1288" s="668"/>
      <c r="AS1288" s="668"/>
      <c r="AT1288" s="678"/>
      <c r="AU1288" s="668"/>
      <c r="AV1288" s="668"/>
      <c r="AW1288" s="678"/>
      <c r="AX1288" s="668"/>
      <c r="AY1288" s="683"/>
      <c r="AZ1288" s="668"/>
      <c r="BA1288" s="668"/>
      <c r="BB1288" s="668"/>
      <c r="BC1288" s="668"/>
      <c r="BD1288" s="668"/>
      <c r="BE1288" s="668"/>
      <c r="BF1288" s="668"/>
      <c r="BG1288" s="668"/>
      <c r="BH1288" s="668"/>
      <c r="BI1288" s="668"/>
      <c r="BJ1288" s="668"/>
      <c r="BK1288" s="668"/>
      <c r="BL1288" s="668"/>
      <c r="BM1288" s="668"/>
      <c r="BN1288" s="668"/>
      <c r="BO1288" s="668"/>
      <c r="BP1288" s="668"/>
      <c r="BQ1288" s="668"/>
    </row>
    <row r="1289" spans="1:69">
      <c r="A1289" s="668"/>
      <c r="B1289" s="668"/>
      <c r="C1289" s="668"/>
      <c r="D1289" s="668"/>
      <c r="E1289" s="668"/>
      <c r="F1289" s="668"/>
      <c r="G1289" s="668"/>
      <c r="H1289" s="668"/>
      <c r="I1289" s="668"/>
      <c r="J1289" s="668"/>
      <c r="K1289" s="668"/>
      <c r="L1289" s="668"/>
      <c r="M1289" s="668"/>
      <c r="N1289" s="668"/>
      <c r="O1289" s="668"/>
      <c r="P1289" s="668"/>
      <c r="Q1289" s="668"/>
      <c r="R1289" s="668"/>
      <c r="T1289" s="668"/>
      <c r="U1289" s="668"/>
      <c r="AZ1289" s="668"/>
      <c r="BA1289" s="668"/>
      <c r="BB1289" s="668"/>
      <c r="BC1289" s="668"/>
      <c r="BD1289" s="668"/>
      <c r="BE1289" s="668"/>
      <c r="BF1289" s="668"/>
      <c r="BG1289" s="668"/>
      <c r="BH1289" s="668"/>
      <c r="BI1289" s="668"/>
      <c r="BJ1289" s="668"/>
      <c r="BK1289" s="668"/>
      <c r="BL1289" s="668"/>
      <c r="BM1289" s="668"/>
      <c r="BN1289" s="668"/>
      <c r="BO1289" s="668"/>
      <c r="BP1289" s="668"/>
      <c r="BQ1289" s="668"/>
    </row>
    <row r="1290" spans="1:69">
      <c r="A1290" s="668"/>
      <c r="B1290" s="668"/>
      <c r="C1290" s="668"/>
      <c r="D1290" s="668"/>
      <c r="E1290" s="668"/>
      <c r="F1290" s="668"/>
      <c r="G1290" s="668"/>
      <c r="H1290" s="668"/>
      <c r="I1290" s="668"/>
      <c r="J1290" s="668"/>
      <c r="K1290" s="668"/>
      <c r="L1290" s="668"/>
      <c r="M1290" s="668"/>
      <c r="N1290" s="668"/>
      <c r="O1290" s="668"/>
      <c r="P1290" s="668"/>
      <c r="Q1290" s="668"/>
      <c r="R1290" s="668"/>
      <c r="T1290" s="668"/>
      <c r="U1290" s="668"/>
      <c r="AZ1290" s="668"/>
      <c r="BA1290" s="668"/>
      <c r="BB1290" s="668"/>
      <c r="BC1290" s="668"/>
      <c r="BD1290" s="668"/>
      <c r="BE1290" s="668"/>
      <c r="BF1290" s="668"/>
      <c r="BG1290" s="668"/>
      <c r="BH1290" s="668"/>
      <c r="BI1290" s="668"/>
      <c r="BJ1290" s="668"/>
      <c r="BK1290" s="668"/>
      <c r="BL1290" s="668"/>
      <c r="BM1290" s="668"/>
      <c r="BN1290" s="668"/>
      <c r="BO1290" s="668"/>
      <c r="BP1290" s="668"/>
      <c r="BQ1290" s="668"/>
    </row>
    <row r="1291" spans="1:69">
      <c r="A1291" s="668"/>
      <c r="B1291" s="668"/>
      <c r="C1291" s="668"/>
      <c r="D1291" s="668"/>
      <c r="E1291" s="668"/>
      <c r="F1291" s="668"/>
      <c r="G1291" s="668"/>
      <c r="H1291" s="668"/>
      <c r="I1291" s="668"/>
      <c r="J1291" s="668"/>
      <c r="K1291" s="668"/>
      <c r="L1291" s="668"/>
      <c r="M1291" s="668"/>
      <c r="N1291" s="668"/>
      <c r="O1291" s="668"/>
      <c r="P1291" s="668"/>
      <c r="R1291" s="668"/>
      <c r="U1291" s="668"/>
      <c r="BK1291" s="668"/>
      <c r="BL1291" s="668"/>
      <c r="BM1291" s="668"/>
      <c r="BN1291" s="668"/>
      <c r="BO1291" s="668"/>
      <c r="BP1291" s="668"/>
      <c r="BQ1291" s="668"/>
    </row>
    <row r="1292" spans="1:69">
      <c r="A1292" s="668"/>
      <c r="B1292" s="668"/>
      <c r="C1292" s="668"/>
      <c r="D1292" s="668"/>
      <c r="E1292" s="668"/>
      <c r="F1292" s="668"/>
      <c r="G1292" s="668"/>
      <c r="H1292" s="668"/>
      <c r="I1292" s="668"/>
      <c r="J1292" s="668"/>
      <c r="K1292" s="668"/>
      <c r="L1292" s="668"/>
      <c r="M1292" s="668"/>
      <c r="N1292" s="668"/>
      <c r="O1292" s="668"/>
      <c r="P1292" s="668"/>
      <c r="Q1292" s="668"/>
      <c r="R1292" s="668"/>
      <c r="T1292" s="668"/>
      <c r="U1292" s="668"/>
      <c r="W1292" s="668"/>
      <c r="X1292" s="668"/>
      <c r="Y1292" s="668"/>
      <c r="Z1292" s="678"/>
      <c r="AB1292" s="668"/>
      <c r="AC1292" s="668"/>
      <c r="AD1292" s="678"/>
      <c r="AE1292" s="668"/>
      <c r="AF1292" s="668"/>
      <c r="AG1292" s="668"/>
      <c r="AH1292" s="678"/>
      <c r="AI1292" s="668"/>
      <c r="AJ1292" s="668"/>
      <c r="AK1292" s="668"/>
      <c r="AL1292" s="678"/>
      <c r="AM1292" s="668"/>
      <c r="AN1292" s="668"/>
      <c r="AO1292" s="668"/>
      <c r="AP1292" s="678"/>
      <c r="AQ1292" s="668"/>
      <c r="AR1292" s="668"/>
      <c r="AS1292" s="668"/>
      <c r="AT1292" s="678"/>
      <c r="AU1292" s="668"/>
      <c r="AV1292" s="668"/>
      <c r="AW1292" s="678"/>
      <c r="AX1292" s="668"/>
      <c r="AY1292" s="683"/>
      <c r="AZ1292" s="668"/>
      <c r="BA1292" s="668"/>
      <c r="BB1292" s="668"/>
      <c r="BC1292" s="668"/>
      <c r="BD1292" s="668"/>
      <c r="BE1292" s="668"/>
      <c r="BF1292" s="668"/>
      <c r="BG1292" s="668"/>
      <c r="BH1292" s="668"/>
      <c r="BI1292" s="668"/>
      <c r="BJ1292" s="668"/>
      <c r="BK1292" s="668"/>
      <c r="BL1292" s="668"/>
      <c r="BM1292" s="668"/>
      <c r="BN1292" s="668"/>
      <c r="BO1292" s="668"/>
      <c r="BP1292" s="668"/>
      <c r="BQ1292" s="668"/>
    </row>
    <row r="1293" spans="1:69">
      <c r="A1293" s="668"/>
      <c r="B1293" s="668"/>
      <c r="C1293" s="668"/>
      <c r="D1293" s="668"/>
      <c r="E1293" s="668"/>
      <c r="F1293" s="668"/>
      <c r="G1293" s="668"/>
      <c r="H1293" s="668"/>
      <c r="I1293" s="668"/>
      <c r="J1293" s="668"/>
      <c r="K1293" s="668"/>
      <c r="L1293" s="668"/>
      <c r="M1293" s="668"/>
      <c r="N1293" s="668"/>
      <c r="O1293" s="668"/>
      <c r="P1293" s="668"/>
      <c r="Q1293" s="668"/>
      <c r="R1293" s="668"/>
      <c r="T1293" s="668"/>
      <c r="U1293" s="668"/>
      <c r="AZ1293" s="668"/>
      <c r="BA1293" s="668"/>
      <c r="BB1293" s="668"/>
      <c r="BC1293" s="668"/>
      <c r="BD1293" s="668"/>
      <c r="BE1293" s="668"/>
      <c r="BF1293" s="668"/>
      <c r="BG1293" s="668"/>
      <c r="BH1293" s="668"/>
      <c r="BI1293" s="668"/>
      <c r="BJ1293" s="668"/>
      <c r="BK1293" s="668"/>
      <c r="BL1293" s="668"/>
      <c r="BM1293" s="668"/>
      <c r="BN1293" s="668"/>
      <c r="BO1293" s="668"/>
      <c r="BP1293" s="668"/>
      <c r="BQ1293" s="668"/>
    </row>
    <row r="1294" spans="1:69">
      <c r="A1294" s="668"/>
      <c r="B1294" s="668"/>
      <c r="C1294" s="668"/>
      <c r="D1294" s="668"/>
      <c r="E1294" s="668"/>
      <c r="F1294" s="668"/>
      <c r="G1294" s="668"/>
      <c r="H1294" s="668"/>
      <c r="I1294" s="668"/>
      <c r="J1294" s="668"/>
      <c r="K1294" s="668"/>
      <c r="L1294" s="668"/>
      <c r="M1294" s="668"/>
      <c r="N1294" s="668"/>
      <c r="O1294" s="668"/>
      <c r="P1294" s="668"/>
      <c r="Q1294" s="668"/>
      <c r="R1294" s="668"/>
      <c r="T1294" s="668"/>
      <c r="U1294" s="668"/>
      <c r="AZ1294" s="668"/>
      <c r="BA1294" s="668"/>
      <c r="BB1294" s="668"/>
      <c r="BC1294" s="668"/>
      <c r="BD1294" s="668"/>
      <c r="BE1294" s="668"/>
      <c r="BF1294" s="668"/>
      <c r="BG1294" s="668"/>
      <c r="BH1294" s="668"/>
      <c r="BI1294" s="668"/>
      <c r="BJ1294" s="668"/>
      <c r="BK1294" s="668"/>
      <c r="BL1294" s="668"/>
      <c r="BM1294" s="668"/>
      <c r="BN1294" s="668"/>
      <c r="BO1294" s="668"/>
      <c r="BP1294" s="668"/>
      <c r="BQ1294" s="668"/>
    </row>
    <row r="1295" spans="1:69">
      <c r="A1295" s="668"/>
      <c r="B1295" s="668"/>
      <c r="C1295" s="668"/>
      <c r="D1295" s="668"/>
      <c r="E1295" s="668"/>
      <c r="F1295" s="668"/>
      <c r="G1295" s="668"/>
      <c r="H1295" s="668"/>
      <c r="I1295" s="668"/>
      <c r="J1295" s="668"/>
      <c r="K1295" s="668"/>
      <c r="L1295" s="668"/>
      <c r="M1295" s="668"/>
      <c r="N1295" s="668"/>
      <c r="O1295" s="668"/>
      <c r="P1295" s="668"/>
      <c r="Q1295" s="668"/>
      <c r="R1295" s="668"/>
      <c r="T1295" s="668"/>
      <c r="U1295" s="668"/>
      <c r="W1295" s="668"/>
      <c r="X1295" s="668"/>
      <c r="Y1295" s="668"/>
      <c r="Z1295" s="678"/>
      <c r="AA1295" s="668"/>
      <c r="AB1295" s="668"/>
      <c r="AC1295" s="668"/>
      <c r="AD1295" s="678"/>
      <c r="AE1295" s="668"/>
      <c r="AF1295" s="668"/>
      <c r="AG1295" s="668"/>
      <c r="AH1295" s="678"/>
      <c r="AI1295" s="668"/>
      <c r="AJ1295" s="668"/>
      <c r="AK1295" s="668"/>
      <c r="AL1295" s="678"/>
      <c r="AM1295" s="668"/>
      <c r="AN1295" s="668"/>
      <c r="AO1295" s="668"/>
      <c r="AP1295" s="678"/>
      <c r="AQ1295" s="668"/>
      <c r="AR1295" s="668"/>
      <c r="AS1295" s="668"/>
      <c r="AT1295" s="678"/>
      <c r="AU1295" s="668"/>
      <c r="AV1295" s="668"/>
      <c r="AW1295" s="678"/>
      <c r="AX1295" s="668"/>
      <c r="AY1295" s="683"/>
      <c r="AZ1295" s="668"/>
      <c r="BA1295" s="668"/>
      <c r="BB1295" s="668"/>
      <c r="BC1295" s="668"/>
      <c r="BD1295" s="668"/>
      <c r="BE1295" s="668"/>
      <c r="BF1295" s="668"/>
      <c r="BG1295" s="668"/>
      <c r="BH1295" s="668"/>
      <c r="BI1295" s="668"/>
      <c r="BJ1295" s="668"/>
      <c r="BK1295" s="668"/>
      <c r="BL1295" s="668"/>
      <c r="BM1295" s="668"/>
      <c r="BN1295" s="668"/>
      <c r="BO1295" s="668"/>
      <c r="BP1295" s="668"/>
      <c r="BQ1295" s="668"/>
    </row>
    <row r="1296" spans="1:69">
      <c r="A1296" s="668"/>
      <c r="B1296" s="668"/>
      <c r="C1296" s="668"/>
      <c r="D1296" s="668"/>
      <c r="E1296" s="668"/>
      <c r="F1296" s="668"/>
      <c r="G1296" s="668"/>
      <c r="H1296" s="668"/>
      <c r="I1296" s="668"/>
      <c r="J1296" s="668"/>
      <c r="K1296" s="668"/>
      <c r="L1296" s="668"/>
      <c r="M1296" s="668"/>
      <c r="N1296" s="668"/>
      <c r="O1296" s="668"/>
      <c r="P1296" s="668"/>
      <c r="R1296" s="668"/>
      <c r="U1296" s="668"/>
      <c r="BK1296" s="668"/>
      <c r="BL1296" s="668"/>
      <c r="BM1296" s="668"/>
      <c r="BN1296" s="668"/>
      <c r="BO1296" s="668"/>
      <c r="BP1296" s="668"/>
      <c r="BQ1296" s="668"/>
    </row>
    <row r="1297" spans="1:69">
      <c r="A1297" s="668"/>
      <c r="B1297" s="668"/>
      <c r="C1297" s="668"/>
      <c r="D1297" s="668"/>
      <c r="E1297" s="668"/>
      <c r="F1297" s="668"/>
      <c r="G1297" s="668"/>
      <c r="H1297" s="668"/>
      <c r="I1297" s="668"/>
      <c r="J1297" s="668"/>
      <c r="K1297" s="668"/>
      <c r="L1297" s="668"/>
      <c r="M1297" s="668"/>
      <c r="N1297" s="668"/>
      <c r="O1297" s="668"/>
      <c r="P1297" s="668"/>
      <c r="Q1297" s="668"/>
      <c r="R1297" s="668"/>
      <c r="T1297" s="668"/>
      <c r="U1297" s="668"/>
      <c r="AY1297" s="683"/>
      <c r="AZ1297" s="668"/>
      <c r="BA1297" s="668"/>
      <c r="BB1297" s="668"/>
      <c r="BC1297" s="668"/>
      <c r="BD1297" s="668"/>
      <c r="BE1297" s="668"/>
      <c r="BF1297" s="668"/>
      <c r="BG1297" s="668"/>
      <c r="BH1297" s="668"/>
      <c r="BI1297" s="668"/>
      <c r="BJ1297" s="668"/>
      <c r="BK1297" s="668"/>
      <c r="BL1297" s="668"/>
      <c r="BM1297" s="668"/>
      <c r="BN1297" s="668"/>
      <c r="BO1297" s="668"/>
      <c r="BP1297" s="668"/>
      <c r="BQ1297" s="668"/>
    </row>
    <row r="1298" spans="1:69">
      <c r="A1298" s="668"/>
      <c r="B1298" s="668"/>
      <c r="C1298" s="668"/>
      <c r="D1298" s="668"/>
      <c r="E1298" s="668"/>
      <c r="F1298" s="668"/>
      <c r="G1298" s="668"/>
      <c r="H1298" s="668"/>
      <c r="I1298" s="668"/>
      <c r="J1298" s="668"/>
      <c r="K1298" s="668"/>
      <c r="L1298" s="668"/>
      <c r="M1298" s="668"/>
      <c r="N1298" s="668"/>
      <c r="O1298" s="668"/>
      <c r="P1298" s="668"/>
      <c r="Q1298" s="668"/>
      <c r="R1298" s="668"/>
      <c r="T1298" s="668"/>
      <c r="U1298" s="668"/>
      <c r="AZ1298" s="668"/>
      <c r="BA1298" s="668"/>
      <c r="BB1298" s="668"/>
      <c r="BC1298" s="668"/>
      <c r="BD1298" s="668"/>
      <c r="BE1298" s="668"/>
      <c r="BF1298" s="668"/>
      <c r="BG1298" s="668"/>
      <c r="BH1298" s="668"/>
      <c r="BI1298" s="668"/>
      <c r="BJ1298" s="668"/>
      <c r="BK1298" s="668"/>
      <c r="BL1298" s="668"/>
      <c r="BM1298" s="668"/>
      <c r="BN1298" s="668"/>
      <c r="BO1298" s="668"/>
      <c r="BP1298" s="668"/>
      <c r="BQ1298" s="668"/>
    </row>
    <row r="1299" spans="1:69">
      <c r="A1299" s="668"/>
      <c r="B1299" s="668"/>
      <c r="C1299" s="668"/>
      <c r="D1299" s="668"/>
      <c r="E1299" s="668"/>
      <c r="F1299" s="668"/>
      <c r="G1299" s="668"/>
      <c r="H1299" s="668"/>
      <c r="I1299" s="668"/>
      <c r="J1299" s="668"/>
      <c r="K1299" s="668"/>
      <c r="L1299" s="668"/>
      <c r="M1299" s="668"/>
      <c r="N1299" s="668"/>
      <c r="O1299" s="668"/>
      <c r="P1299" s="668"/>
      <c r="R1299" s="668"/>
      <c r="U1299" s="668"/>
      <c r="BK1299" s="668"/>
      <c r="BL1299" s="668"/>
      <c r="BM1299" s="668"/>
      <c r="BN1299" s="668"/>
      <c r="BO1299" s="668"/>
      <c r="BP1299" s="668"/>
      <c r="BQ1299" s="668"/>
    </row>
    <row r="1300" spans="1:69">
      <c r="A1300" s="668"/>
      <c r="B1300" s="668"/>
      <c r="C1300" s="668"/>
      <c r="D1300" s="668"/>
      <c r="E1300" s="668"/>
      <c r="F1300" s="668"/>
      <c r="G1300" s="668"/>
      <c r="H1300" s="668"/>
      <c r="I1300" s="668"/>
      <c r="J1300" s="668"/>
      <c r="K1300" s="668"/>
      <c r="L1300" s="668"/>
      <c r="M1300" s="668"/>
      <c r="N1300" s="668"/>
      <c r="O1300" s="668"/>
      <c r="P1300" s="668"/>
      <c r="Q1300" s="668"/>
      <c r="R1300" s="668"/>
      <c r="T1300" s="668"/>
      <c r="U1300" s="668"/>
      <c r="W1300" s="668"/>
      <c r="X1300" s="668"/>
      <c r="Y1300" s="668"/>
      <c r="Z1300" s="678"/>
      <c r="AA1300" s="668"/>
      <c r="AB1300" s="668"/>
      <c r="AC1300" s="668"/>
      <c r="AD1300" s="678"/>
      <c r="AE1300" s="668"/>
      <c r="AF1300" s="668"/>
      <c r="AG1300" s="668"/>
      <c r="AH1300" s="678"/>
      <c r="AI1300" s="668"/>
      <c r="AJ1300" s="668"/>
      <c r="AK1300" s="668"/>
      <c r="AL1300" s="678"/>
      <c r="AM1300" s="668"/>
      <c r="AN1300" s="668"/>
      <c r="AO1300" s="668"/>
      <c r="AP1300" s="678"/>
      <c r="AQ1300" s="668"/>
      <c r="AR1300" s="668"/>
      <c r="AS1300" s="668"/>
      <c r="AT1300" s="678"/>
      <c r="AU1300" s="668"/>
      <c r="AV1300" s="668"/>
      <c r="AW1300" s="678"/>
      <c r="AX1300" s="668"/>
      <c r="AY1300" s="683"/>
      <c r="AZ1300" s="668"/>
      <c r="BA1300" s="668"/>
      <c r="BB1300" s="668"/>
      <c r="BC1300" s="668"/>
      <c r="BD1300" s="668"/>
      <c r="BE1300" s="668"/>
      <c r="BF1300" s="668"/>
      <c r="BG1300" s="668"/>
      <c r="BH1300" s="668"/>
      <c r="BI1300" s="668"/>
      <c r="BJ1300" s="668"/>
      <c r="BK1300" s="668"/>
      <c r="BL1300" s="668"/>
      <c r="BM1300" s="668"/>
      <c r="BN1300" s="668"/>
      <c r="BO1300" s="668"/>
      <c r="BP1300" s="668"/>
      <c r="BQ1300" s="668"/>
    </row>
    <row r="1301" spans="1:69">
      <c r="A1301" s="668"/>
      <c r="B1301" s="668"/>
      <c r="C1301" s="668"/>
      <c r="D1301" s="668"/>
      <c r="E1301" s="668"/>
      <c r="F1301" s="668"/>
      <c r="G1301" s="668"/>
      <c r="H1301" s="668"/>
      <c r="I1301" s="668"/>
      <c r="J1301" s="668"/>
      <c r="K1301" s="668"/>
      <c r="L1301" s="668"/>
      <c r="M1301" s="668"/>
      <c r="N1301" s="668"/>
      <c r="O1301" s="668"/>
      <c r="P1301" s="668"/>
      <c r="Q1301" s="668"/>
      <c r="R1301" s="668"/>
      <c r="T1301" s="668"/>
      <c r="U1301" s="668"/>
      <c r="AZ1301" s="668"/>
      <c r="BA1301" s="668"/>
      <c r="BB1301" s="668"/>
      <c r="BC1301" s="668"/>
      <c r="BD1301" s="668"/>
      <c r="BE1301" s="668"/>
      <c r="BF1301" s="668"/>
      <c r="BG1301" s="668"/>
      <c r="BH1301" s="668"/>
      <c r="BI1301" s="668"/>
      <c r="BJ1301" s="668"/>
      <c r="BK1301" s="668"/>
      <c r="BL1301" s="668"/>
      <c r="BM1301" s="668"/>
      <c r="BN1301" s="668"/>
      <c r="BO1301" s="668"/>
      <c r="BP1301" s="668"/>
      <c r="BQ1301" s="668"/>
    </row>
    <row r="1302" spans="1:69">
      <c r="A1302" s="668"/>
      <c r="B1302" s="668"/>
      <c r="C1302" s="668"/>
      <c r="D1302" s="668"/>
      <c r="E1302" s="668"/>
      <c r="F1302" s="668"/>
      <c r="G1302" s="668"/>
      <c r="H1302" s="668"/>
      <c r="I1302" s="668"/>
      <c r="J1302" s="668"/>
      <c r="K1302" s="668"/>
      <c r="L1302" s="668"/>
      <c r="M1302" s="668"/>
      <c r="N1302" s="668"/>
      <c r="O1302" s="668"/>
      <c r="P1302" s="668"/>
      <c r="R1302" s="668"/>
      <c r="U1302" s="668"/>
      <c r="BK1302" s="668"/>
      <c r="BL1302" s="668"/>
      <c r="BM1302" s="668"/>
      <c r="BO1302" s="668"/>
      <c r="BP1302" s="668"/>
      <c r="BQ1302" s="668"/>
    </row>
    <row r="1303" spans="1:69">
      <c r="A1303" s="668"/>
      <c r="B1303" s="668"/>
      <c r="C1303" s="668"/>
      <c r="D1303" s="668"/>
      <c r="E1303" s="668"/>
      <c r="F1303" s="668"/>
      <c r="G1303" s="668"/>
      <c r="H1303" s="668"/>
      <c r="I1303" s="668"/>
      <c r="J1303" s="668"/>
      <c r="K1303" s="668"/>
      <c r="L1303" s="668"/>
      <c r="M1303" s="668"/>
      <c r="N1303" s="668"/>
      <c r="O1303" s="668"/>
      <c r="P1303" s="668"/>
      <c r="Q1303" s="668"/>
      <c r="R1303" s="668"/>
      <c r="T1303" s="668"/>
      <c r="U1303" s="668"/>
      <c r="AZ1303" s="668"/>
      <c r="BA1303" s="668"/>
      <c r="BB1303" s="668"/>
      <c r="BC1303" s="668"/>
      <c r="BD1303" s="668"/>
      <c r="BE1303" s="668"/>
      <c r="BF1303" s="668"/>
      <c r="BG1303" s="668"/>
      <c r="BH1303" s="668"/>
      <c r="BI1303" s="668"/>
      <c r="BJ1303" s="668"/>
      <c r="BK1303" s="668"/>
      <c r="BL1303" s="668"/>
      <c r="BM1303" s="668"/>
      <c r="BN1303" s="668"/>
      <c r="BO1303" s="668"/>
      <c r="BP1303" s="668"/>
      <c r="BQ1303" s="668"/>
    </row>
    <row r="1304" spans="1:69">
      <c r="A1304" s="668"/>
      <c r="B1304" s="668"/>
      <c r="C1304" s="668"/>
      <c r="D1304" s="668"/>
      <c r="E1304" s="668"/>
      <c r="F1304" s="668"/>
      <c r="G1304" s="668"/>
      <c r="H1304" s="668"/>
      <c r="I1304" s="668"/>
      <c r="J1304" s="668"/>
      <c r="K1304" s="668"/>
      <c r="L1304" s="668"/>
      <c r="M1304" s="668"/>
      <c r="N1304" s="668"/>
      <c r="O1304" s="668"/>
      <c r="P1304" s="668"/>
      <c r="Q1304" s="668"/>
      <c r="R1304" s="668"/>
      <c r="T1304" s="668"/>
      <c r="U1304" s="668"/>
      <c r="AZ1304" s="668"/>
      <c r="BA1304" s="668"/>
      <c r="BB1304" s="668"/>
      <c r="BC1304" s="668"/>
      <c r="BD1304" s="668"/>
      <c r="BE1304" s="668"/>
      <c r="BF1304" s="668"/>
      <c r="BG1304" s="668"/>
      <c r="BH1304" s="668"/>
      <c r="BI1304" s="668"/>
      <c r="BJ1304" s="668"/>
      <c r="BK1304" s="668"/>
      <c r="BL1304" s="668"/>
      <c r="BM1304" s="668"/>
      <c r="BN1304" s="668"/>
      <c r="BO1304" s="668"/>
      <c r="BP1304" s="668"/>
      <c r="BQ1304" s="668"/>
    </row>
    <row r="1305" spans="1:69">
      <c r="A1305" s="668"/>
      <c r="B1305" s="668"/>
      <c r="C1305" s="668"/>
      <c r="D1305" s="668"/>
      <c r="E1305" s="668"/>
      <c r="F1305" s="668"/>
      <c r="G1305" s="668"/>
      <c r="H1305" s="668"/>
      <c r="I1305" s="668"/>
      <c r="J1305" s="668"/>
      <c r="K1305" s="668"/>
      <c r="L1305" s="668"/>
      <c r="M1305" s="668"/>
      <c r="N1305" s="668"/>
      <c r="O1305" s="668"/>
      <c r="P1305" s="668"/>
      <c r="Q1305" s="668"/>
      <c r="R1305" s="668"/>
      <c r="T1305" s="668"/>
      <c r="U1305" s="668"/>
      <c r="AZ1305" s="668"/>
      <c r="BA1305" s="668"/>
      <c r="BB1305" s="668"/>
      <c r="BC1305" s="668"/>
      <c r="BD1305" s="668"/>
      <c r="BE1305" s="668"/>
      <c r="BF1305" s="668"/>
      <c r="BG1305" s="668"/>
      <c r="BH1305" s="668"/>
      <c r="BI1305" s="668"/>
      <c r="BJ1305" s="668"/>
      <c r="BK1305" s="668"/>
      <c r="BL1305" s="668"/>
      <c r="BM1305" s="668"/>
      <c r="BN1305" s="668"/>
      <c r="BO1305" s="668"/>
      <c r="BP1305" s="668"/>
      <c r="BQ1305" s="668"/>
    </row>
    <row r="1306" spans="1:69">
      <c r="A1306" s="668"/>
      <c r="B1306" s="668"/>
      <c r="C1306" s="668"/>
      <c r="D1306" s="668"/>
      <c r="E1306" s="668"/>
      <c r="F1306" s="668"/>
      <c r="G1306" s="668"/>
      <c r="H1306" s="668"/>
      <c r="I1306" s="668"/>
      <c r="J1306" s="668"/>
      <c r="K1306" s="668"/>
      <c r="L1306" s="668"/>
      <c r="M1306" s="668"/>
      <c r="N1306" s="668"/>
      <c r="O1306" s="668"/>
      <c r="P1306" s="668"/>
      <c r="Q1306" s="668"/>
      <c r="R1306" s="668"/>
      <c r="T1306" s="668"/>
      <c r="U1306" s="668"/>
      <c r="AZ1306" s="668"/>
      <c r="BA1306" s="668"/>
      <c r="BB1306" s="668"/>
      <c r="BK1306" s="668"/>
      <c r="BL1306" s="668"/>
      <c r="BM1306" s="668"/>
      <c r="BN1306" s="668"/>
      <c r="BO1306" s="668"/>
      <c r="BP1306" s="668"/>
      <c r="BQ1306" s="668"/>
    </row>
    <row r="1307" spans="1:69">
      <c r="A1307" s="668"/>
      <c r="B1307" s="668"/>
      <c r="C1307" s="668"/>
      <c r="D1307" s="668"/>
      <c r="E1307" s="668"/>
      <c r="F1307" s="668"/>
      <c r="G1307" s="668"/>
      <c r="H1307" s="668"/>
      <c r="I1307" s="668"/>
      <c r="J1307" s="668"/>
      <c r="K1307" s="668"/>
      <c r="L1307" s="668"/>
      <c r="M1307" s="668"/>
      <c r="N1307" s="668"/>
      <c r="O1307" s="668"/>
      <c r="P1307" s="668"/>
      <c r="Q1307" s="668"/>
      <c r="R1307" s="668"/>
      <c r="T1307" s="668"/>
      <c r="U1307" s="668"/>
      <c r="AZ1307" s="668"/>
      <c r="BA1307" s="668"/>
      <c r="BB1307" s="668"/>
      <c r="BK1307" s="668"/>
      <c r="BL1307" s="668"/>
      <c r="BM1307" s="668"/>
      <c r="BN1307" s="668"/>
      <c r="BO1307" s="668"/>
      <c r="BP1307" s="668"/>
      <c r="BQ1307" s="668"/>
    </row>
    <row r="1308" spans="1:69">
      <c r="A1308" s="668"/>
      <c r="B1308" s="668"/>
      <c r="C1308" s="668"/>
      <c r="D1308" s="668"/>
      <c r="E1308" s="668"/>
      <c r="F1308" s="668"/>
      <c r="G1308" s="668"/>
      <c r="H1308" s="668"/>
      <c r="I1308" s="668"/>
      <c r="J1308" s="668"/>
      <c r="K1308" s="668"/>
      <c r="L1308" s="668"/>
      <c r="M1308" s="668"/>
      <c r="N1308" s="668"/>
      <c r="O1308" s="668"/>
      <c r="P1308" s="668"/>
      <c r="R1308" s="668"/>
      <c r="U1308" s="668"/>
      <c r="BK1308" s="668"/>
      <c r="BL1308" s="668"/>
      <c r="BM1308" s="668"/>
      <c r="BN1308" s="668"/>
      <c r="BO1308" s="668"/>
      <c r="BP1308" s="668"/>
      <c r="BQ1308" s="668"/>
    </row>
    <row r="1309" spans="1:69">
      <c r="A1309" s="668"/>
      <c r="B1309" s="668"/>
      <c r="C1309" s="668"/>
      <c r="D1309" s="668"/>
      <c r="E1309" s="668"/>
      <c r="F1309" s="668"/>
      <c r="G1309" s="668"/>
      <c r="H1309" s="668"/>
      <c r="I1309" s="668"/>
      <c r="J1309" s="668"/>
      <c r="K1309" s="668"/>
      <c r="L1309" s="668"/>
      <c r="M1309" s="668"/>
      <c r="N1309" s="668"/>
      <c r="O1309" s="668"/>
      <c r="P1309" s="668"/>
      <c r="Q1309" s="668"/>
      <c r="R1309" s="668"/>
      <c r="T1309" s="668"/>
      <c r="U1309" s="668"/>
      <c r="AZ1309" s="668"/>
      <c r="BA1309" s="668"/>
      <c r="BB1309" s="668"/>
      <c r="BC1309" s="668"/>
      <c r="BD1309" s="668"/>
      <c r="BE1309" s="668"/>
      <c r="BF1309" s="668"/>
      <c r="BG1309" s="668"/>
      <c r="BH1309" s="668"/>
      <c r="BI1309" s="668"/>
      <c r="BJ1309" s="668"/>
      <c r="BK1309" s="668"/>
      <c r="BL1309" s="668"/>
      <c r="BM1309" s="668"/>
      <c r="BN1309" s="668"/>
      <c r="BO1309" s="668"/>
      <c r="BP1309" s="668"/>
      <c r="BQ1309" s="668"/>
    </row>
    <row r="1310" spans="1:69">
      <c r="A1310" s="668"/>
      <c r="B1310" s="668"/>
      <c r="C1310" s="668"/>
      <c r="D1310" s="668"/>
      <c r="E1310" s="668"/>
      <c r="F1310" s="668"/>
      <c r="G1310" s="668"/>
      <c r="H1310" s="668"/>
      <c r="I1310" s="668"/>
      <c r="J1310" s="668"/>
      <c r="K1310" s="668"/>
      <c r="L1310" s="668"/>
      <c r="M1310" s="668"/>
      <c r="N1310" s="668"/>
      <c r="O1310" s="668"/>
      <c r="P1310" s="668"/>
      <c r="Q1310" s="668"/>
      <c r="R1310" s="668"/>
      <c r="T1310" s="668"/>
      <c r="U1310" s="668"/>
      <c r="AZ1310" s="668"/>
      <c r="BA1310" s="668"/>
      <c r="BK1310" s="668"/>
      <c r="BL1310" s="668"/>
      <c r="BM1310" s="668"/>
      <c r="BN1310" s="668"/>
      <c r="BO1310" s="668"/>
      <c r="BP1310" s="668"/>
      <c r="BQ1310" s="668"/>
    </row>
    <row r="1311" spans="1:69">
      <c r="A1311" s="668"/>
      <c r="B1311" s="668"/>
      <c r="C1311" s="668"/>
      <c r="D1311" s="668"/>
      <c r="E1311" s="668"/>
      <c r="F1311" s="668"/>
      <c r="G1311" s="668"/>
      <c r="H1311" s="668"/>
      <c r="I1311" s="668"/>
      <c r="J1311" s="668"/>
      <c r="K1311" s="668"/>
      <c r="L1311" s="668"/>
      <c r="M1311" s="668"/>
      <c r="N1311" s="668"/>
      <c r="O1311" s="668"/>
      <c r="P1311" s="668"/>
      <c r="Q1311" s="668"/>
      <c r="R1311" s="668"/>
      <c r="S1311" s="668"/>
      <c r="T1311" s="668"/>
      <c r="U1311" s="668"/>
      <c r="W1311" s="668"/>
      <c r="X1311" s="668"/>
      <c r="Y1311" s="668"/>
      <c r="Z1311" s="678"/>
      <c r="AA1311" s="668"/>
      <c r="AB1311" s="668"/>
      <c r="AC1311" s="668"/>
      <c r="AD1311" s="678"/>
      <c r="AE1311" s="668"/>
      <c r="AF1311" s="668"/>
      <c r="AG1311" s="668"/>
      <c r="AH1311" s="678"/>
      <c r="AI1311" s="668"/>
      <c r="AJ1311" s="668"/>
      <c r="AK1311" s="668"/>
      <c r="AL1311" s="678"/>
      <c r="AM1311" s="668"/>
      <c r="AN1311" s="668"/>
      <c r="AO1311" s="668"/>
      <c r="AP1311" s="678"/>
      <c r="AQ1311" s="668"/>
      <c r="AR1311" s="668"/>
      <c r="AS1311" s="668"/>
      <c r="AT1311" s="678"/>
      <c r="AU1311" s="668"/>
      <c r="AV1311" s="668"/>
      <c r="AW1311" s="678"/>
      <c r="AX1311" s="668"/>
      <c r="AY1311" s="683"/>
      <c r="AZ1311" s="668"/>
      <c r="BA1311" s="668"/>
      <c r="BB1311" s="668"/>
      <c r="BC1311" s="668"/>
      <c r="BD1311" s="668"/>
      <c r="BE1311" s="668"/>
      <c r="BF1311" s="668"/>
      <c r="BG1311" s="668"/>
      <c r="BH1311" s="668"/>
      <c r="BI1311" s="668"/>
      <c r="BJ1311" s="668"/>
      <c r="BK1311" s="668"/>
      <c r="BL1311" s="668"/>
      <c r="BM1311" s="668"/>
      <c r="BN1311" s="668"/>
      <c r="BO1311" s="668"/>
      <c r="BP1311" s="668"/>
      <c r="BQ1311" s="668"/>
    </row>
    <row r="1312" spans="1:69">
      <c r="A1312" s="668"/>
      <c r="B1312" s="668"/>
      <c r="C1312" s="668"/>
      <c r="D1312" s="668"/>
      <c r="E1312" s="668"/>
      <c r="F1312" s="668"/>
      <c r="G1312" s="668"/>
      <c r="H1312" s="668"/>
      <c r="I1312" s="668"/>
      <c r="J1312" s="668"/>
      <c r="K1312" s="668"/>
      <c r="L1312" s="668"/>
      <c r="M1312" s="668"/>
      <c r="N1312" s="668"/>
      <c r="O1312" s="668"/>
      <c r="P1312" s="668"/>
      <c r="Q1312" s="668"/>
      <c r="R1312" s="668"/>
      <c r="T1312" s="668"/>
      <c r="U1312" s="668"/>
      <c r="AZ1312" s="668"/>
      <c r="BA1312" s="668"/>
      <c r="BB1312" s="668"/>
      <c r="BC1312" s="668"/>
      <c r="BD1312" s="668"/>
      <c r="BE1312" s="668"/>
      <c r="BF1312" s="668"/>
      <c r="BG1312" s="668"/>
      <c r="BH1312" s="668"/>
      <c r="BI1312" s="668"/>
      <c r="BJ1312" s="668"/>
      <c r="BK1312" s="668"/>
      <c r="BL1312" s="668"/>
      <c r="BM1312" s="668"/>
      <c r="BN1312" s="668"/>
      <c r="BO1312" s="668"/>
      <c r="BP1312" s="668"/>
      <c r="BQ1312" s="668"/>
    </row>
    <row r="1313" spans="1:69">
      <c r="A1313" s="668"/>
      <c r="B1313" s="668"/>
      <c r="C1313" s="668"/>
      <c r="D1313" s="668"/>
      <c r="E1313" s="668"/>
      <c r="F1313" s="668"/>
      <c r="G1313" s="668"/>
      <c r="H1313" s="668"/>
      <c r="I1313" s="668"/>
      <c r="J1313" s="668"/>
      <c r="K1313" s="668"/>
      <c r="L1313" s="668"/>
      <c r="M1313" s="668"/>
      <c r="N1313" s="668"/>
      <c r="O1313" s="668"/>
      <c r="P1313" s="668"/>
      <c r="Q1313" s="668"/>
      <c r="R1313" s="668"/>
      <c r="T1313" s="668"/>
      <c r="U1313" s="668"/>
      <c r="AZ1313" s="668"/>
      <c r="BA1313" s="668"/>
      <c r="BB1313" s="668"/>
      <c r="BC1313" s="668"/>
      <c r="BD1313" s="668"/>
      <c r="BE1313" s="668"/>
      <c r="BF1313" s="668"/>
      <c r="BG1313" s="668"/>
      <c r="BH1313" s="668"/>
      <c r="BI1313" s="668"/>
      <c r="BJ1313" s="668"/>
      <c r="BK1313" s="668"/>
      <c r="BL1313" s="668"/>
      <c r="BM1313" s="668"/>
      <c r="BN1313" s="668"/>
      <c r="BO1313" s="668"/>
      <c r="BP1313" s="668"/>
      <c r="BQ1313" s="668"/>
    </row>
    <row r="1314" spans="1:69">
      <c r="A1314" s="668"/>
      <c r="B1314" s="668"/>
      <c r="C1314" s="668"/>
      <c r="D1314" s="668"/>
      <c r="E1314" s="668"/>
      <c r="F1314" s="668"/>
      <c r="G1314" s="668"/>
      <c r="H1314" s="668"/>
      <c r="I1314" s="668"/>
      <c r="J1314" s="668"/>
      <c r="K1314" s="668"/>
      <c r="L1314" s="668"/>
      <c r="M1314" s="668"/>
      <c r="N1314" s="668"/>
      <c r="O1314" s="668"/>
      <c r="P1314" s="668"/>
      <c r="Q1314" s="668"/>
      <c r="R1314" s="668"/>
      <c r="T1314" s="668"/>
      <c r="U1314" s="668"/>
      <c r="AZ1314" s="668"/>
      <c r="BA1314" s="668"/>
      <c r="BB1314" s="668"/>
      <c r="BC1314" s="668"/>
      <c r="BD1314" s="668"/>
      <c r="BE1314" s="668"/>
      <c r="BF1314" s="668"/>
      <c r="BG1314" s="668"/>
      <c r="BH1314" s="668"/>
      <c r="BI1314" s="668"/>
      <c r="BJ1314" s="668"/>
      <c r="BK1314" s="668"/>
      <c r="BL1314" s="668"/>
      <c r="BM1314" s="668"/>
      <c r="BN1314" s="668"/>
      <c r="BO1314" s="668"/>
      <c r="BP1314" s="668"/>
      <c r="BQ1314" s="668"/>
    </row>
    <row r="1315" spans="1:69">
      <c r="A1315" s="668"/>
      <c r="B1315" s="668"/>
      <c r="C1315" s="668"/>
      <c r="D1315" s="668"/>
      <c r="E1315" s="668"/>
      <c r="F1315" s="668"/>
      <c r="G1315" s="668"/>
      <c r="H1315" s="668"/>
      <c r="I1315" s="668"/>
      <c r="J1315" s="668"/>
      <c r="K1315" s="668"/>
      <c r="L1315" s="668"/>
      <c r="M1315" s="668"/>
      <c r="N1315" s="668"/>
      <c r="O1315" s="668"/>
      <c r="P1315" s="668"/>
      <c r="Q1315" s="668"/>
      <c r="R1315" s="668"/>
      <c r="T1315" s="668"/>
      <c r="U1315" s="668"/>
      <c r="AZ1315" s="668"/>
      <c r="BA1315" s="668"/>
      <c r="BB1315" s="668"/>
      <c r="BC1315" s="668"/>
      <c r="BD1315" s="668"/>
      <c r="BE1315" s="668"/>
      <c r="BF1315" s="668"/>
      <c r="BG1315" s="668"/>
      <c r="BH1315" s="668"/>
      <c r="BI1315" s="668"/>
      <c r="BJ1315" s="668"/>
      <c r="BK1315" s="668"/>
      <c r="BL1315" s="668"/>
      <c r="BM1315" s="668"/>
      <c r="BN1315" s="668"/>
      <c r="BO1315" s="668"/>
      <c r="BP1315" s="668"/>
      <c r="BQ1315" s="668"/>
    </row>
    <row r="1316" spans="1:69">
      <c r="A1316" s="668"/>
      <c r="B1316" s="668"/>
      <c r="C1316" s="668"/>
      <c r="D1316" s="668"/>
      <c r="E1316" s="668"/>
      <c r="F1316" s="668"/>
      <c r="G1316" s="668"/>
      <c r="H1316" s="668"/>
      <c r="I1316" s="668"/>
      <c r="J1316" s="668"/>
      <c r="K1316" s="668"/>
      <c r="L1316" s="668"/>
      <c r="M1316" s="668"/>
      <c r="N1316" s="668"/>
      <c r="O1316" s="668"/>
      <c r="P1316" s="668"/>
      <c r="Q1316" s="668"/>
      <c r="R1316" s="668"/>
      <c r="T1316" s="668"/>
      <c r="U1316" s="668"/>
      <c r="AZ1316" s="668"/>
      <c r="BA1316" s="668"/>
      <c r="BB1316" s="668"/>
      <c r="BC1316" s="668"/>
      <c r="BD1316" s="668"/>
      <c r="BE1316" s="668"/>
      <c r="BF1316" s="668"/>
      <c r="BG1316" s="668"/>
      <c r="BH1316" s="668"/>
      <c r="BI1316" s="668"/>
      <c r="BK1316" s="668"/>
      <c r="BL1316" s="668"/>
      <c r="BM1316" s="668"/>
      <c r="BN1316" s="668"/>
      <c r="BO1316" s="668"/>
      <c r="BP1316" s="668"/>
      <c r="BQ1316" s="668"/>
    </row>
    <row r="1317" spans="1:69">
      <c r="A1317" s="668"/>
      <c r="B1317" s="668"/>
      <c r="C1317" s="668"/>
      <c r="D1317" s="668"/>
      <c r="E1317" s="668"/>
      <c r="F1317" s="668"/>
      <c r="G1317" s="668"/>
      <c r="H1317" s="668"/>
      <c r="I1317" s="668"/>
      <c r="J1317" s="668"/>
      <c r="K1317" s="668"/>
      <c r="L1317" s="668"/>
      <c r="M1317" s="668"/>
      <c r="N1317" s="668"/>
      <c r="O1317" s="668"/>
      <c r="P1317" s="668"/>
      <c r="Q1317" s="668"/>
      <c r="R1317" s="668"/>
      <c r="S1317" s="668"/>
      <c r="T1317" s="668"/>
      <c r="U1317" s="668"/>
      <c r="W1317" s="668"/>
      <c r="X1317" s="668"/>
      <c r="Y1317" s="668"/>
      <c r="Z1317" s="678"/>
      <c r="AA1317" s="668"/>
      <c r="AB1317" s="668"/>
      <c r="AC1317" s="668"/>
      <c r="AD1317" s="678"/>
      <c r="AE1317" s="668"/>
      <c r="AF1317" s="668"/>
      <c r="AG1317" s="668"/>
      <c r="AH1317" s="678"/>
      <c r="AI1317" s="668"/>
      <c r="AJ1317" s="668"/>
      <c r="AK1317" s="668"/>
      <c r="AL1317" s="678"/>
      <c r="AM1317" s="668"/>
      <c r="AN1317" s="668"/>
      <c r="AO1317" s="668"/>
      <c r="AP1317" s="678"/>
      <c r="AQ1317" s="668"/>
      <c r="AR1317" s="668"/>
      <c r="AS1317" s="668"/>
      <c r="AT1317" s="678"/>
      <c r="AU1317" s="668"/>
      <c r="AV1317" s="668"/>
      <c r="AW1317" s="678"/>
      <c r="AX1317" s="668"/>
      <c r="AY1317" s="683"/>
      <c r="AZ1317" s="668"/>
      <c r="BA1317" s="668"/>
      <c r="BB1317" s="668"/>
      <c r="BC1317" s="668"/>
      <c r="BD1317" s="668"/>
      <c r="BE1317" s="668"/>
      <c r="BF1317" s="668"/>
      <c r="BG1317" s="668"/>
      <c r="BH1317" s="668"/>
      <c r="BI1317" s="668"/>
      <c r="BJ1317" s="668"/>
      <c r="BK1317" s="668"/>
      <c r="BL1317" s="668"/>
      <c r="BM1317" s="668"/>
      <c r="BN1317" s="668"/>
      <c r="BO1317" s="668"/>
      <c r="BP1317" s="668"/>
      <c r="BQ1317" s="668"/>
    </row>
    <row r="1318" spans="1:69">
      <c r="A1318" s="668"/>
      <c r="B1318" s="668"/>
      <c r="C1318" s="668"/>
      <c r="D1318" s="668"/>
      <c r="E1318" s="668"/>
      <c r="F1318" s="668"/>
      <c r="G1318" s="668"/>
      <c r="H1318" s="668"/>
      <c r="I1318" s="668"/>
      <c r="J1318" s="668"/>
      <c r="K1318" s="668"/>
      <c r="L1318" s="668"/>
      <c r="M1318" s="668"/>
      <c r="N1318" s="668"/>
      <c r="O1318" s="668"/>
      <c r="P1318" s="668"/>
      <c r="Q1318" s="668"/>
      <c r="R1318" s="668"/>
      <c r="S1318" s="668"/>
      <c r="T1318" s="668"/>
      <c r="U1318" s="668"/>
      <c r="V1318" s="668"/>
      <c r="W1318" s="668"/>
      <c r="X1318" s="668"/>
      <c r="Y1318" s="668"/>
      <c r="Z1318" s="678"/>
      <c r="AA1318" s="668"/>
      <c r="AB1318" s="668"/>
      <c r="AC1318" s="668"/>
      <c r="AD1318" s="678"/>
      <c r="AE1318" s="668"/>
      <c r="AF1318" s="668"/>
      <c r="AG1318" s="668"/>
      <c r="AH1318" s="678"/>
      <c r="AI1318" s="668"/>
      <c r="AJ1318" s="668"/>
      <c r="AK1318" s="668"/>
      <c r="AL1318" s="678"/>
      <c r="AM1318" s="668"/>
      <c r="AN1318" s="668"/>
      <c r="AO1318" s="668"/>
      <c r="AP1318" s="678"/>
      <c r="AQ1318" s="668"/>
      <c r="AR1318" s="668"/>
      <c r="AS1318" s="668"/>
      <c r="AT1318" s="678"/>
      <c r="AU1318" s="668"/>
      <c r="AV1318" s="668"/>
      <c r="AW1318" s="678"/>
      <c r="AX1318" s="668"/>
      <c r="AY1318" s="683"/>
      <c r="AZ1318" s="668"/>
      <c r="BA1318" s="668"/>
      <c r="BB1318" s="668"/>
      <c r="BC1318" s="668"/>
      <c r="BD1318" s="668"/>
      <c r="BE1318" s="668"/>
      <c r="BF1318" s="668"/>
      <c r="BG1318" s="668"/>
      <c r="BH1318" s="668"/>
      <c r="BI1318" s="668"/>
      <c r="BJ1318" s="668"/>
      <c r="BK1318" s="668"/>
      <c r="BL1318" s="668"/>
      <c r="BM1318" s="668"/>
      <c r="BN1318" s="668"/>
      <c r="BO1318" s="668"/>
      <c r="BP1318" s="668"/>
      <c r="BQ1318" s="668"/>
    </row>
    <row r="1319" spans="1:69">
      <c r="A1319" s="668"/>
      <c r="B1319" s="668"/>
      <c r="C1319" s="668"/>
      <c r="D1319" s="668"/>
      <c r="E1319" s="668"/>
      <c r="F1319" s="668"/>
      <c r="G1319" s="668"/>
      <c r="H1319" s="668"/>
      <c r="I1319" s="668"/>
      <c r="J1319" s="668"/>
      <c r="K1319" s="668"/>
      <c r="L1319" s="668"/>
      <c r="M1319" s="668"/>
      <c r="N1319" s="668"/>
      <c r="O1319" s="668"/>
      <c r="P1319" s="668"/>
      <c r="Q1319" s="668"/>
      <c r="R1319" s="668"/>
      <c r="S1319" s="668"/>
      <c r="T1319" s="668"/>
      <c r="U1319" s="668"/>
      <c r="W1319" s="668"/>
      <c r="X1319" s="668"/>
      <c r="Y1319" s="668"/>
      <c r="Z1319" s="678"/>
      <c r="AA1319" s="668"/>
      <c r="AB1319" s="668"/>
      <c r="AC1319" s="668"/>
      <c r="AD1319" s="678"/>
      <c r="AE1319" s="668"/>
      <c r="AF1319" s="668"/>
      <c r="AG1319" s="668"/>
      <c r="AH1319" s="678"/>
      <c r="AI1319" s="668"/>
      <c r="AJ1319" s="668"/>
      <c r="AK1319" s="668"/>
      <c r="AL1319" s="678"/>
      <c r="AM1319" s="668"/>
      <c r="AN1319" s="668"/>
      <c r="AO1319" s="668"/>
      <c r="AP1319" s="678"/>
      <c r="AQ1319" s="668"/>
      <c r="AR1319" s="668"/>
      <c r="AS1319" s="668"/>
      <c r="AT1319" s="678"/>
      <c r="AU1319" s="668"/>
      <c r="AV1319" s="668"/>
      <c r="AW1319" s="678"/>
      <c r="AX1319" s="668"/>
      <c r="AY1319" s="683"/>
      <c r="AZ1319" s="668"/>
      <c r="BA1319" s="668"/>
      <c r="BB1319" s="668"/>
      <c r="BC1319" s="668"/>
      <c r="BD1319" s="668"/>
      <c r="BE1319" s="668"/>
      <c r="BF1319" s="668"/>
      <c r="BG1319" s="668"/>
      <c r="BH1319" s="668"/>
      <c r="BI1319" s="668"/>
      <c r="BJ1319" s="668"/>
      <c r="BK1319" s="668"/>
      <c r="BL1319" s="668"/>
      <c r="BM1319" s="668"/>
      <c r="BN1319" s="668"/>
      <c r="BO1319" s="668"/>
      <c r="BP1319" s="668"/>
      <c r="BQ1319" s="668"/>
    </row>
    <row r="1320" spans="1:69">
      <c r="A1320" s="668"/>
      <c r="B1320" s="668"/>
      <c r="C1320" s="668"/>
      <c r="D1320" s="668"/>
      <c r="E1320" s="668"/>
      <c r="F1320" s="668"/>
      <c r="G1320" s="668"/>
      <c r="H1320" s="668"/>
      <c r="I1320" s="668"/>
      <c r="J1320" s="668"/>
      <c r="K1320" s="668"/>
      <c r="L1320" s="668"/>
      <c r="M1320" s="668"/>
      <c r="N1320" s="668"/>
      <c r="O1320" s="668"/>
      <c r="P1320" s="668"/>
      <c r="Q1320" s="668"/>
      <c r="R1320" s="668"/>
      <c r="T1320" s="668"/>
      <c r="U1320" s="668"/>
      <c r="AZ1320" s="668"/>
      <c r="BA1320" s="668"/>
      <c r="BB1320" s="668"/>
      <c r="BC1320" s="668"/>
      <c r="BD1320" s="668"/>
      <c r="BE1320" s="668"/>
      <c r="BF1320" s="668"/>
      <c r="BG1320" s="668"/>
      <c r="BH1320" s="668"/>
      <c r="BI1320" s="668"/>
      <c r="BJ1320" s="668"/>
      <c r="BK1320" s="668"/>
      <c r="BL1320" s="668"/>
      <c r="BM1320" s="668"/>
      <c r="BN1320" s="668"/>
      <c r="BO1320" s="668"/>
      <c r="BP1320" s="668"/>
      <c r="BQ1320" s="668"/>
    </row>
    <row r="1321" spans="1:69">
      <c r="A1321" s="668"/>
      <c r="B1321" s="668"/>
      <c r="C1321" s="668"/>
      <c r="D1321" s="668"/>
      <c r="E1321" s="668"/>
      <c r="F1321" s="668"/>
      <c r="G1321" s="668"/>
      <c r="H1321" s="668"/>
      <c r="I1321" s="668"/>
      <c r="J1321" s="668"/>
      <c r="K1321" s="668"/>
      <c r="L1321" s="668"/>
      <c r="M1321" s="668"/>
      <c r="N1321" s="668"/>
      <c r="O1321" s="668"/>
      <c r="P1321" s="668"/>
      <c r="Q1321" s="668"/>
      <c r="R1321" s="668"/>
      <c r="T1321" s="668"/>
      <c r="U1321" s="668"/>
      <c r="W1321" s="668"/>
      <c r="X1321" s="668"/>
      <c r="Y1321" s="668"/>
      <c r="Z1321" s="678"/>
      <c r="AA1321" s="668"/>
      <c r="AB1321" s="668"/>
      <c r="AC1321" s="668"/>
      <c r="AD1321" s="678"/>
      <c r="AE1321" s="668"/>
      <c r="AF1321" s="668"/>
      <c r="AG1321" s="668"/>
      <c r="AH1321" s="678"/>
      <c r="AI1321" s="668"/>
      <c r="AJ1321" s="668"/>
      <c r="AK1321" s="668"/>
      <c r="AL1321" s="678"/>
      <c r="AM1321" s="668"/>
      <c r="AN1321" s="668"/>
      <c r="AO1321" s="668"/>
      <c r="AP1321" s="678"/>
      <c r="AQ1321" s="668"/>
      <c r="AR1321" s="668"/>
      <c r="AS1321" s="668"/>
      <c r="AT1321" s="678"/>
      <c r="AU1321" s="668"/>
      <c r="AV1321" s="668"/>
      <c r="AW1321" s="678"/>
      <c r="AX1321" s="668"/>
      <c r="AY1321" s="683"/>
      <c r="AZ1321" s="668"/>
      <c r="BA1321" s="668"/>
      <c r="BB1321" s="668"/>
      <c r="BC1321" s="668"/>
      <c r="BD1321" s="668"/>
      <c r="BE1321" s="668"/>
      <c r="BF1321" s="668"/>
      <c r="BG1321" s="668"/>
      <c r="BH1321" s="668"/>
      <c r="BI1321" s="668"/>
      <c r="BJ1321" s="668"/>
      <c r="BK1321" s="668"/>
      <c r="BL1321" s="668"/>
      <c r="BM1321" s="668"/>
      <c r="BN1321" s="668"/>
      <c r="BO1321" s="668"/>
      <c r="BP1321" s="668"/>
      <c r="BQ1321" s="668"/>
    </row>
    <row r="1322" spans="1:69">
      <c r="A1322" s="668"/>
      <c r="B1322" s="668"/>
      <c r="C1322" s="668"/>
      <c r="D1322" s="668"/>
      <c r="E1322" s="668"/>
      <c r="F1322" s="668"/>
      <c r="G1322" s="668"/>
      <c r="H1322" s="668"/>
      <c r="I1322" s="668"/>
      <c r="J1322" s="668"/>
      <c r="K1322" s="668"/>
      <c r="L1322" s="668"/>
      <c r="M1322" s="668"/>
      <c r="N1322" s="668"/>
      <c r="O1322" s="668"/>
      <c r="P1322" s="668"/>
      <c r="Q1322" s="668"/>
      <c r="R1322" s="668"/>
      <c r="T1322" s="668"/>
      <c r="U1322" s="668"/>
      <c r="AZ1322" s="668"/>
      <c r="BA1322" s="668"/>
      <c r="BB1322" s="668"/>
      <c r="BC1322" s="668"/>
      <c r="BD1322" s="668"/>
      <c r="BE1322" s="668"/>
      <c r="BF1322" s="668"/>
      <c r="BG1322" s="668"/>
      <c r="BH1322" s="668"/>
      <c r="BI1322" s="668"/>
      <c r="BJ1322" s="668"/>
      <c r="BK1322" s="668"/>
      <c r="BL1322" s="668"/>
      <c r="BM1322" s="668"/>
      <c r="BN1322" s="668"/>
      <c r="BO1322" s="668"/>
      <c r="BP1322" s="668"/>
      <c r="BQ1322" s="668"/>
    </row>
    <row r="1323" spans="1:69">
      <c r="A1323" s="668"/>
      <c r="B1323" s="668"/>
      <c r="C1323" s="668"/>
      <c r="D1323" s="668"/>
      <c r="E1323" s="668"/>
      <c r="F1323" s="668"/>
      <c r="G1323" s="668"/>
      <c r="H1323" s="668"/>
      <c r="I1323" s="668"/>
      <c r="J1323" s="668"/>
      <c r="K1323" s="668"/>
      <c r="L1323" s="668"/>
      <c r="M1323" s="668"/>
      <c r="N1323" s="668"/>
      <c r="O1323" s="668"/>
      <c r="P1323" s="668"/>
      <c r="Q1323" s="668"/>
      <c r="R1323" s="668"/>
      <c r="T1323" s="668"/>
      <c r="U1323" s="668"/>
      <c r="AZ1323" s="668"/>
      <c r="BA1323" s="668"/>
      <c r="BB1323" s="668"/>
      <c r="BC1323" s="668"/>
      <c r="BD1323" s="668"/>
      <c r="BE1323" s="668"/>
      <c r="BF1323" s="668"/>
      <c r="BG1323" s="668"/>
      <c r="BH1323" s="668"/>
      <c r="BI1323" s="668"/>
      <c r="BJ1323" s="668"/>
      <c r="BK1323" s="668"/>
      <c r="BL1323" s="668"/>
      <c r="BM1323" s="668"/>
      <c r="BN1323" s="668"/>
      <c r="BO1323" s="668"/>
      <c r="BP1323" s="668"/>
      <c r="BQ1323" s="668"/>
    </row>
    <row r="1324" spans="1:69">
      <c r="A1324" s="668"/>
      <c r="B1324" s="668"/>
      <c r="C1324" s="668"/>
      <c r="D1324" s="668"/>
      <c r="E1324" s="668"/>
      <c r="F1324" s="668"/>
      <c r="G1324" s="668"/>
      <c r="H1324" s="668"/>
      <c r="I1324" s="668"/>
      <c r="J1324" s="668"/>
      <c r="K1324" s="668"/>
      <c r="L1324" s="668"/>
      <c r="M1324" s="668"/>
      <c r="N1324" s="668"/>
      <c r="O1324" s="668"/>
      <c r="P1324" s="668"/>
      <c r="Q1324" s="668"/>
      <c r="R1324" s="668"/>
      <c r="T1324" s="668"/>
      <c r="U1324" s="668"/>
      <c r="AZ1324" s="668"/>
      <c r="BA1324" s="668"/>
      <c r="BB1324" s="668"/>
      <c r="BC1324" s="668"/>
      <c r="BD1324" s="668"/>
      <c r="BE1324" s="668"/>
      <c r="BF1324" s="668"/>
      <c r="BG1324" s="668"/>
      <c r="BH1324" s="668"/>
      <c r="BI1324" s="668"/>
      <c r="BJ1324" s="668"/>
      <c r="BK1324" s="668"/>
      <c r="BL1324" s="668"/>
      <c r="BM1324" s="668"/>
      <c r="BN1324" s="668"/>
      <c r="BO1324" s="668"/>
      <c r="BP1324" s="668"/>
      <c r="BQ1324" s="668"/>
    </row>
    <row r="1325" spans="1:69">
      <c r="A1325" s="668"/>
      <c r="B1325" s="668"/>
      <c r="C1325" s="668"/>
      <c r="D1325" s="668"/>
      <c r="E1325" s="668"/>
      <c r="F1325" s="668"/>
      <c r="G1325" s="668"/>
      <c r="H1325" s="668"/>
      <c r="I1325" s="668"/>
      <c r="J1325" s="668"/>
      <c r="K1325" s="668"/>
      <c r="L1325" s="668"/>
      <c r="M1325" s="668"/>
      <c r="N1325" s="668"/>
      <c r="O1325" s="668"/>
      <c r="P1325" s="668"/>
      <c r="Q1325" s="668"/>
      <c r="R1325" s="668"/>
      <c r="T1325" s="668"/>
      <c r="U1325" s="668"/>
      <c r="AZ1325" s="668"/>
      <c r="BA1325" s="668"/>
      <c r="BB1325" s="668"/>
      <c r="BC1325" s="668"/>
      <c r="BD1325" s="668"/>
      <c r="BE1325" s="668"/>
      <c r="BF1325" s="668"/>
      <c r="BG1325" s="668"/>
      <c r="BH1325" s="668"/>
      <c r="BI1325" s="668"/>
      <c r="BJ1325" s="668"/>
      <c r="BK1325" s="668"/>
      <c r="BL1325" s="668"/>
      <c r="BM1325" s="668"/>
      <c r="BN1325" s="668"/>
      <c r="BO1325" s="668"/>
      <c r="BP1325" s="668"/>
      <c r="BQ1325" s="668"/>
    </row>
    <row r="1326" spans="1:69">
      <c r="A1326" s="668"/>
      <c r="B1326" s="668"/>
      <c r="C1326" s="668"/>
      <c r="D1326" s="668"/>
      <c r="E1326" s="668"/>
      <c r="F1326" s="668"/>
      <c r="G1326" s="668"/>
      <c r="H1326" s="668"/>
      <c r="I1326" s="668"/>
      <c r="J1326" s="668"/>
      <c r="K1326" s="668"/>
      <c r="L1326" s="668"/>
      <c r="M1326" s="668"/>
      <c r="N1326" s="668"/>
      <c r="O1326" s="668"/>
      <c r="P1326" s="668"/>
      <c r="Q1326" s="668"/>
      <c r="R1326" s="668"/>
      <c r="T1326" s="668"/>
      <c r="U1326" s="668"/>
      <c r="AZ1326" s="668"/>
      <c r="BA1326" s="668"/>
      <c r="BB1326" s="668"/>
      <c r="BC1326" s="668"/>
      <c r="BD1326" s="668"/>
      <c r="BE1326" s="668"/>
      <c r="BF1326" s="668"/>
      <c r="BG1326" s="668"/>
      <c r="BH1326" s="668"/>
      <c r="BI1326" s="668"/>
      <c r="BJ1326" s="668"/>
      <c r="BK1326" s="668"/>
      <c r="BL1326" s="668"/>
      <c r="BM1326" s="668"/>
      <c r="BN1326" s="668"/>
      <c r="BO1326" s="668"/>
      <c r="BP1326" s="668"/>
      <c r="BQ1326" s="668"/>
    </row>
    <row r="1327" spans="1:69">
      <c r="A1327" s="668"/>
      <c r="B1327" s="668"/>
      <c r="C1327" s="668"/>
      <c r="D1327" s="668"/>
      <c r="E1327" s="668"/>
      <c r="F1327" s="668"/>
      <c r="G1327" s="668"/>
      <c r="H1327" s="668"/>
      <c r="I1327" s="668"/>
      <c r="J1327" s="668"/>
      <c r="K1327" s="668"/>
      <c r="L1327" s="668"/>
      <c r="M1327" s="668"/>
      <c r="N1327" s="668"/>
      <c r="O1327" s="668"/>
      <c r="P1327" s="668"/>
      <c r="Q1327" s="668"/>
      <c r="R1327" s="668"/>
      <c r="T1327" s="668"/>
      <c r="U1327" s="668"/>
      <c r="AZ1327" s="668"/>
      <c r="BA1327" s="668"/>
      <c r="BB1327" s="668"/>
      <c r="BC1327" s="668"/>
      <c r="BD1327" s="668"/>
      <c r="BE1327" s="668"/>
      <c r="BK1327" s="668"/>
      <c r="BL1327" s="668"/>
      <c r="BM1327" s="668"/>
      <c r="BN1327" s="668"/>
      <c r="BO1327" s="668"/>
      <c r="BP1327" s="668"/>
      <c r="BQ1327" s="668"/>
    </row>
    <row r="1328" spans="1:69">
      <c r="A1328" s="668"/>
      <c r="B1328" s="668"/>
      <c r="C1328" s="668"/>
      <c r="D1328" s="668"/>
      <c r="E1328" s="668"/>
      <c r="F1328" s="668"/>
      <c r="G1328" s="668"/>
      <c r="H1328" s="668"/>
      <c r="I1328" s="668"/>
      <c r="J1328" s="668"/>
      <c r="K1328" s="668"/>
      <c r="L1328" s="668"/>
      <c r="M1328" s="668"/>
      <c r="N1328" s="668"/>
      <c r="O1328" s="668"/>
      <c r="P1328" s="668"/>
      <c r="Q1328" s="668"/>
      <c r="R1328" s="668"/>
      <c r="T1328" s="668"/>
      <c r="U1328" s="668"/>
      <c r="AZ1328" s="668"/>
      <c r="BA1328" s="668"/>
      <c r="BB1328" s="668"/>
      <c r="BC1328" s="668"/>
      <c r="BD1328" s="668"/>
      <c r="BE1328" s="668"/>
      <c r="BF1328" s="668"/>
      <c r="BG1328" s="668"/>
      <c r="BH1328" s="668"/>
      <c r="BI1328" s="668"/>
      <c r="BJ1328" s="668"/>
      <c r="BK1328" s="668"/>
      <c r="BL1328" s="668"/>
      <c r="BM1328" s="668"/>
      <c r="BN1328" s="668"/>
      <c r="BO1328" s="668"/>
      <c r="BP1328" s="668"/>
      <c r="BQ1328" s="668"/>
    </row>
    <row r="1329" spans="1:69">
      <c r="A1329" s="668"/>
      <c r="B1329" s="668"/>
      <c r="C1329" s="668"/>
      <c r="D1329" s="668"/>
      <c r="E1329" s="668"/>
      <c r="F1329" s="668"/>
      <c r="G1329" s="668"/>
      <c r="H1329" s="668"/>
      <c r="I1329" s="668"/>
      <c r="J1329" s="668"/>
      <c r="K1329" s="668"/>
      <c r="L1329" s="668"/>
      <c r="M1329" s="668"/>
      <c r="N1329" s="668"/>
      <c r="O1329" s="668"/>
      <c r="P1329" s="668"/>
      <c r="Q1329" s="668"/>
      <c r="R1329" s="668"/>
      <c r="S1329" s="668"/>
      <c r="T1329" s="668"/>
      <c r="U1329" s="668"/>
      <c r="AZ1329" s="668"/>
      <c r="BA1329" s="668"/>
      <c r="BB1329" s="668"/>
      <c r="BC1329" s="668"/>
      <c r="BD1329" s="668"/>
      <c r="BE1329" s="668"/>
      <c r="BF1329" s="668"/>
      <c r="BG1329" s="668"/>
      <c r="BH1329" s="668"/>
      <c r="BI1329" s="668"/>
      <c r="BJ1329" s="668"/>
      <c r="BK1329" s="668"/>
      <c r="BL1329" s="668"/>
      <c r="BM1329" s="668"/>
      <c r="BN1329" s="668"/>
      <c r="BO1329" s="668"/>
      <c r="BP1329" s="668"/>
      <c r="BQ1329" s="668"/>
    </row>
    <row r="1330" spans="1:69">
      <c r="A1330" s="668"/>
      <c r="B1330" s="668"/>
      <c r="C1330" s="668"/>
      <c r="D1330" s="668"/>
      <c r="E1330" s="668"/>
      <c r="F1330" s="668"/>
      <c r="G1330" s="668"/>
      <c r="H1330" s="668"/>
      <c r="I1330" s="668"/>
      <c r="J1330" s="668"/>
      <c r="K1330" s="668"/>
      <c r="L1330" s="668"/>
      <c r="M1330" s="668"/>
      <c r="N1330" s="668"/>
      <c r="O1330" s="668"/>
      <c r="P1330" s="668"/>
      <c r="Q1330" s="668"/>
      <c r="R1330" s="668"/>
      <c r="T1330" s="668"/>
      <c r="U1330" s="668"/>
      <c r="AZ1330" s="668"/>
      <c r="BA1330" s="668"/>
      <c r="BB1330" s="668"/>
      <c r="BC1330" s="668"/>
      <c r="BD1330" s="668"/>
      <c r="BE1330" s="668"/>
      <c r="BF1330" s="668"/>
      <c r="BG1330" s="668"/>
      <c r="BK1330" s="668"/>
      <c r="BL1330" s="668"/>
      <c r="BM1330" s="668"/>
      <c r="BN1330" s="668"/>
      <c r="BO1330" s="668"/>
      <c r="BP1330" s="668"/>
      <c r="BQ1330" s="668"/>
    </row>
    <row r="1331" spans="1:69">
      <c r="A1331" s="668"/>
      <c r="B1331" s="668"/>
      <c r="C1331" s="668"/>
      <c r="D1331" s="668"/>
      <c r="E1331" s="668"/>
      <c r="F1331" s="668"/>
      <c r="G1331" s="668"/>
      <c r="H1331" s="668"/>
      <c r="I1331" s="668"/>
      <c r="J1331" s="668"/>
      <c r="K1331" s="668"/>
      <c r="L1331" s="668"/>
      <c r="M1331" s="668"/>
      <c r="N1331" s="668"/>
      <c r="O1331" s="668"/>
      <c r="P1331" s="668"/>
      <c r="Q1331" s="668"/>
      <c r="R1331" s="668"/>
      <c r="T1331" s="668"/>
      <c r="U1331" s="668"/>
      <c r="AZ1331" s="668"/>
      <c r="BA1331" s="668"/>
      <c r="BB1331" s="668"/>
      <c r="BC1331" s="668"/>
      <c r="BD1331" s="668"/>
      <c r="BE1331" s="668"/>
      <c r="BF1331" s="668"/>
      <c r="BG1331" s="668"/>
      <c r="BH1331" s="668"/>
      <c r="BI1331" s="668"/>
      <c r="BJ1331" s="668"/>
      <c r="BK1331" s="668"/>
      <c r="BL1331" s="668"/>
      <c r="BM1331" s="668"/>
      <c r="BN1331" s="668"/>
      <c r="BO1331" s="668"/>
      <c r="BP1331" s="668"/>
      <c r="BQ1331" s="668"/>
    </row>
    <row r="1332" spans="1:69">
      <c r="A1332" s="668"/>
      <c r="B1332" s="668"/>
      <c r="C1332" s="668"/>
      <c r="D1332" s="668"/>
      <c r="E1332" s="668"/>
      <c r="F1332" s="668"/>
      <c r="G1332" s="668"/>
      <c r="H1332" s="668"/>
      <c r="I1332" s="668"/>
      <c r="J1332" s="668"/>
      <c r="K1332" s="668"/>
      <c r="L1332" s="668"/>
      <c r="M1332" s="668"/>
      <c r="N1332" s="668"/>
      <c r="O1332" s="668"/>
      <c r="P1332" s="668"/>
      <c r="R1332" s="668"/>
      <c r="U1332" s="668"/>
      <c r="BE1332" s="668"/>
      <c r="BF1332" s="668"/>
      <c r="BG1332" s="668"/>
      <c r="BH1332" s="668"/>
      <c r="BI1332" s="668"/>
      <c r="BJ1332" s="668"/>
      <c r="BK1332" s="668"/>
      <c r="BL1332" s="668"/>
      <c r="BM1332" s="668"/>
      <c r="BN1332" s="668"/>
      <c r="BO1332" s="668"/>
      <c r="BP1332" s="668"/>
      <c r="BQ1332" s="668"/>
    </row>
    <row r="1333" spans="1:69">
      <c r="A1333" s="668"/>
      <c r="B1333" s="668"/>
      <c r="C1333" s="668"/>
      <c r="D1333" s="668"/>
      <c r="E1333" s="668"/>
      <c r="F1333" s="668"/>
      <c r="G1333" s="668"/>
      <c r="H1333" s="668"/>
      <c r="I1333" s="668"/>
      <c r="J1333" s="668"/>
      <c r="K1333" s="668"/>
      <c r="L1333" s="668"/>
      <c r="M1333" s="668"/>
      <c r="N1333" s="668"/>
      <c r="O1333" s="668"/>
      <c r="P1333" s="668"/>
      <c r="Q1333" s="668"/>
      <c r="R1333" s="668"/>
      <c r="T1333" s="668"/>
      <c r="U1333" s="668"/>
      <c r="AZ1333" s="668"/>
      <c r="BA1333" s="668"/>
      <c r="BB1333" s="668"/>
      <c r="BC1333" s="668"/>
      <c r="BD1333" s="668"/>
      <c r="BE1333" s="668"/>
      <c r="BF1333" s="668"/>
      <c r="BG1333" s="668"/>
      <c r="BH1333" s="668"/>
      <c r="BK1333" s="668"/>
      <c r="BL1333" s="668"/>
      <c r="BM1333" s="668"/>
      <c r="BN1333" s="668"/>
      <c r="BO1333" s="668"/>
      <c r="BP1333" s="668"/>
      <c r="BQ1333" s="668"/>
    </row>
    <row r="1334" spans="1:69">
      <c r="A1334" s="668"/>
      <c r="B1334" s="668"/>
      <c r="C1334" s="668"/>
      <c r="D1334" s="668"/>
      <c r="E1334" s="668"/>
      <c r="F1334" s="668"/>
      <c r="G1334" s="668"/>
      <c r="H1334" s="668"/>
      <c r="I1334" s="668"/>
      <c r="J1334" s="668"/>
      <c r="K1334" s="668"/>
      <c r="L1334" s="668"/>
      <c r="M1334" s="668"/>
      <c r="N1334" s="668"/>
      <c r="O1334" s="668"/>
      <c r="P1334" s="668"/>
      <c r="Q1334" s="668"/>
      <c r="R1334" s="668"/>
      <c r="T1334" s="668"/>
      <c r="U1334" s="668"/>
      <c r="AZ1334" s="668"/>
      <c r="BA1334" s="668"/>
      <c r="BB1334" s="668"/>
      <c r="BC1334" s="668"/>
      <c r="BD1334" s="668"/>
      <c r="BE1334" s="668"/>
      <c r="BF1334" s="668"/>
      <c r="BG1334" s="668"/>
      <c r="BH1334" s="668"/>
      <c r="BI1334" s="668"/>
      <c r="BJ1334" s="668"/>
      <c r="BK1334" s="668"/>
      <c r="BL1334" s="668"/>
      <c r="BM1334" s="668"/>
      <c r="BN1334" s="668"/>
      <c r="BO1334" s="668"/>
      <c r="BP1334" s="668"/>
      <c r="BQ1334" s="668"/>
    </row>
    <row r="1335" spans="1:69">
      <c r="A1335" s="668"/>
      <c r="B1335" s="668"/>
      <c r="C1335" s="668"/>
      <c r="D1335" s="668"/>
      <c r="E1335" s="668"/>
      <c r="F1335" s="668"/>
      <c r="G1335" s="668"/>
      <c r="H1335" s="668"/>
      <c r="I1335" s="668"/>
      <c r="J1335" s="668"/>
      <c r="K1335" s="668"/>
      <c r="L1335" s="668"/>
      <c r="M1335" s="668"/>
      <c r="N1335" s="668"/>
      <c r="O1335" s="668"/>
      <c r="P1335" s="668"/>
      <c r="R1335" s="668"/>
      <c r="U1335" s="668"/>
      <c r="BK1335" s="668"/>
      <c r="BL1335" s="668"/>
      <c r="BM1335" s="668"/>
      <c r="BN1335" s="668"/>
      <c r="BO1335" s="668"/>
      <c r="BP1335" s="668"/>
      <c r="BQ1335" s="668"/>
    </row>
    <row r="1336" spans="1:69">
      <c r="A1336" s="668"/>
      <c r="B1336" s="668"/>
      <c r="C1336" s="668"/>
      <c r="D1336" s="668"/>
      <c r="E1336" s="668"/>
      <c r="F1336" s="668"/>
      <c r="G1336" s="668"/>
      <c r="H1336" s="668"/>
      <c r="I1336" s="668"/>
      <c r="J1336" s="668"/>
      <c r="K1336" s="668"/>
      <c r="L1336" s="668"/>
      <c r="M1336" s="668"/>
      <c r="N1336" s="668"/>
      <c r="O1336" s="668"/>
      <c r="P1336" s="668"/>
      <c r="Q1336" s="668"/>
      <c r="R1336" s="668"/>
      <c r="T1336" s="668"/>
      <c r="U1336" s="668"/>
      <c r="AZ1336" s="668"/>
      <c r="BA1336" s="668"/>
      <c r="BB1336" s="668"/>
      <c r="BC1336" s="668"/>
      <c r="BD1336" s="668"/>
      <c r="BE1336" s="668"/>
      <c r="BF1336" s="668"/>
      <c r="BG1336" s="668"/>
      <c r="BH1336" s="668"/>
      <c r="BI1336" s="668"/>
      <c r="BJ1336" s="668"/>
      <c r="BK1336" s="668"/>
      <c r="BL1336" s="668"/>
      <c r="BM1336" s="668"/>
      <c r="BN1336" s="668"/>
      <c r="BO1336" s="668"/>
      <c r="BP1336" s="668"/>
      <c r="BQ1336" s="668"/>
    </row>
    <row r="1337" spans="1:69">
      <c r="A1337" s="668"/>
      <c r="B1337" s="668"/>
      <c r="C1337" s="668"/>
      <c r="D1337" s="668"/>
      <c r="E1337" s="668"/>
      <c r="F1337" s="668"/>
      <c r="G1337" s="668"/>
      <c r="H1337" s="668"/>
      <c r="I1337" s="668"/>
      <c r="J1337" s="668"/>
      <c r="K1337" s="668"/>
      <c r="L1337" s="668"/>
      <c r="M1337" s="668"/>
      <c r="N1337" s="668"/>
      <c r="O1337" s="668"/>
      <c r="P1337" s="668"/>
      <c r="Q1337" s="668"/>
      <c r="R1337" s="668"/>
      <c r="T1337" s="668"/>
      <c r="U1337" s="668"/>
      <c r="AZ1337" s="668"/>
      <c r="BA1337" s="668"/>
      <c r="BB1337" s="668"/>
      <c r="BC1337" s="668"/>
      <c r="BD1337" s="668"/>
      <c r="BE1337" s="668"/>
      <c r="BF1337" s="668"/>
      <c r="BG1337" s="668"/>
      <c r="BH1337" s="668"/>
      <c r="BI1337" s="668"/>
      <c r="BJ1337" s="668"/>
      <c r="BK1337" s="668"/>
      <c r="BL1337" s="668"/>
      <c r="BM1337" s="668"/>
      <c r="BN1337" s="668"/>
      <c r="BO1337" s="668"/>
      <c r="BP1337" s="668"/>
      <c r="BQ1337" s="668"/>
    </row>
    <row r="1338" spans="1:69">
      <c r="A1338" s="668"/>
      <c r="B1338" s="668"/>
      <c r="C1338" s="668"/>
      <c r="D1338" s="668"/>
      <c r="E1338" s="668"/>
      <c r="F1338" s="668"/>
      <c r="G1338" s="668"/>
      <c r="H1338" s="668"/>
      <c r="I1338" s="668"/>
      <c r="J1338" s="668"/>
      <c r="K1338" s="668"/>
      <c r="L1338" s="668"/>
      <c r="M1338" s="668"/>
      <c r="N1338" s="668"/>
      <c r="O1338" s="668"/>
      <c r="P1338" s="668"/>
      <c r="Q1338" s="668"/>
      <c r="R1338" s="668"/>
      <c r="T1338" s="668"/>
      <c r="U1338" s="668"/>
      <c r="AZ1338" s="668"/>
      <c r="BA1338" s="668"/>
      <c r="BB1338" s="668"/>
      <c r="BC1338" s="668"/>
      <c r="BD1338" s="668"/>
      <c r="BE1338" s="668"/>
      <c r="BF1338" s="668"/>
      <c r="BG1338" s="668"/>
      <c r="BH1338" s="668"/>
      <c r="BK1338" s="668"/>
      <c r="BL1338" s="668"/>
      <c r="BM1338" s="668"/>
      <c r="BN1338" s="668"/>
      <c r="BO1338" s="668"/>
      <c r="BP1338" s="668"/>
      <c r="BQ1338" s="668"/>
    </row>
    <row r="1339" spans="1:69">
      <c r="A1339" s="668"/>
      <c r="B1339" s="668"/>
      <c r="C1339" s="668"/>
      <c r="D1339" s="668"/>
      <c r="E1339" s="668"/>
      <c r="F1339" s="668"/>
      <c r="G1339" s="668"/>
      <c r="H1339" s="668"/>
      <c r="I1339" s="668"/>
      <c r="J1339" s="668"/>
      <c r="K1339" s="668"/>
      <c r="L1339" s="668"/>
      <c r="M1339" s="668"/>
      <c r="N1339" s="668"/>
      <c r="O1339" s="668"/>
      <c r="P1339" s="668"/>
      <c r="Q1339" s="668"/>
      <c r="R1339" s="668"/>
      <c r="T1339" s="668"/>
      <c r="U1339" s="668"/>
      <c r="AZ1339" s="668"/>
      <c r="BA1339" s="668"/>
      <c r="BB1339" s="668"/>
      <c r="BC1339" s="668"/>
      <c r="BD1339" s="668"/>
      <c r="BE1339" s="668"/>
      <c r="BF1339" s="668"/>
      <c r="BG1339" s="668"/>
      <c r="BH1339" s="668"/>
      <c r="BI1339" s="668"/>
      <c r="BJ1339" s="668"/>
      <c r="BK1339" s="668"/>
      <c r="BL1339" s="668"/>
      <c r="BM1339" s="668"/>
      <c r="BN1339" s="668"/>
      <c r="BO1339" s="668"/>
      <c r="BP1339" s="668"/>
      <c r="BQ1339" s="668"/>
    </row>
    <row r="1340" spans="1:69">
      <c r="A1340" s="668"/>
      <c r="B1340" s="668"/>
      <c r="C1340" s="668"/>
      <c r="D1340" s="668"/>
      <c r="E1340" s="668"/>
      <c r="F1340" s="668"/>
      <c r="G1340" s="668"/>
      <c r="H1340" s="668"/>
      <c r="I1340" s="668"/>
      <c r="J1340" s="668"/>
      <c r="K1340" s="668"/>
      <c r="L1340" s="668"/>
      <c r="M1340" s="668"/>
      <c r="N1340" s="668"/>
      <c r="O1340" s="668"/>
      <c r="P1340" s="668"/>
      <c r="Q1340" s="668"/>
      <c r="R1340" s="668"/>
      <c r="T1340" s="668"/>
      <c r="U1340" s="668"/>
      <c r="AZ1340" s="668"/>
      <c r="BA1340" s="668"/>
      <c r="BB1340" s="668"/>
      <c r="BC1340" s="668"/>
      <c r="BD1340" s="668"/>
      <c r="BE1340" s="668"/>
      <c r="BF1340" s="668"/>
      <c r="BK1340" s="668"/>
      <c r="BL1340" s="668"/>
      <c r="BM1340" s="668"/>
      <c r="BN1340" s="668"/>
      <c r="BO1340" s="668"/>
      <c r="BP1340" s="668"/>
      <c r="BQ1340" s="668"/>
    </row>
    <row r="1341" spans="1:69">
      <c r="A1341" s="668"/>
      <c r="B1341" s="668"/>
      <c r="C1341" s="668"/>
      <c r="D1341" s="668"/>
      <c r="E1341" s="668"/>
      <c r="F1341" s="668"/>
      <c r="G1341" s="668"/>
      <c r="H1341" s="668"/>
      <c r="I1341" s="668"/>
      <c r="J1341" s="668"/>
      <c r="K1341" s="668"/>
      <c r="L1341" s="668"/>
      <c r="M1341" s="668"/>
      <c r="N1341" s="668"/>
      <c r="O1341" s="668"/>
      <c r="P1341" s="668"/>
      <c r="Q1341" s="668"/>
      <c r="R1341" s="668"/>
      <c r="T1341" s="668"/>
      <c r="U1341" s="668"/>
      <c r="AZ1341" s="668"/>
      <c r="BA1341" s="668"/>
      <c r="BB1341" s="668"/>
      <c r="BC1341" s="668"/>
      <c r="BD1341" s="668"/>
      <c r="BE1341" s="668"/>
      <c r="BF1341" s="668"/>
      <c r="BG1341" s="668"/>
      <c r="BH1341" s="668"/>
      <c r="BI1341" s="668"/>
      <c r="BJ1341" s="668"/>
      <c r="BK1341" s="668"/>
      <c r="BL1341" s="668"/>
      <c r="BM1341" s="668"/>
      <c r="BN1341" s="668"/>
      <c r="BO1341" s="668"/>
      <c r="BP1341" s="668"/>
      <c r="BQ1341" s="668"/>
    </row>
    <row r="1342" spans="1:69">
      <c r="A1342" s="668"/>
      <c r="B1342" s="668"/>
      <c r="C1342" s="668"/>
      <c r="D1342" s="668"/>
      <c r="E1342" s="668"/>
      <c r="F1342" s="668"/>
      <c r="G1342" s="668"/>
      <c r="H1342" s="668"/>
      <c r="I1342" s="668"/>
      <c r="J1342" s="668"/>
      <c r="K1342" s="668"/>
      <c r="L1342" s="668"/>
      <c r="M1342" s="668"/>
      <c r="N1342" s="668"/>
      <c r="O1342" s="668"/>
      <c r="P1342" s="668"/>
      <c r="Q1342" s="668"/>
      <c r="R1342" s="668"/>
      <c r="T1342" s="668"/>
      <c r="U1342" s="668"/>
      <c r="AZ1342" s="668"/>
      <c r="BA1342" s="668"/>
      <c r="BB1342" s="668"/>
      <c r="BC1342" s="668"/>
      <c r="BD1342" s="668"/>
      <c r="BE1342" s="668"/>
      <c r="BF1342" s="668"/>
      <c r="BG1342" s="668"/>
      <c r="BH1342" s="668"/>
      <c r="BI1342" s="668"/>
      <c r="BJ1342" s="668"/>
      <c r="BK1342" s="668"/>
      <c r="BL1342" s="668"/>
      <c r="BM1342" s="668"/>
      <c r="BN1342" s="668"/>
      <c r="BO1342" s="668"/>
      <c r="BP1342" s="668"/>
      <c r="BQ1342" s="668"/>
    </row>
    <row r="1343" spans="1:69">
      <c r="A1343" s="668"/>
      <c r="B1343" s="668"/>
      <c r="C1343" s="668"/>
      <c r="D1343" s="668"/>
      <c r="E1343" s="668"/>
      <c r="F1343" s="668"/>
      <c r="G1343" s="668"/>
      <c r="H1343" s="668"/>
      <c r="I1343" s="668"/>
      <c r="J1343" s="668"/>
      <c r="K1343" s="668"/>
      <c r="L1343" s="668"/>
      <c r="M1343" s="668"/>
      <c r="N1343" s="668"/>
      <c r="O1343" s="668"/>
      <c r="P1343" s="668"/>
      <c r="Q1343" s="668"/>
      <c r="R1343" s="668"/>
      <c r="T1343" s="668"/>
      <c r="U1343" s="668"/>
      <c r="AZ1343" s="668"/>
      <c r="BA1343" s="668"/>
      <c r="BB1343" s="668"/>
      <c r="BC1343" s="668"/>
      <c r="BD1343" s="668"/>
      <c r="BE1343" s="668"/>
      <c r="BF1343" s="668"/>
      <c r="BG1343" s="668"/>
      <c r="BH1343" s="668"/>
      <c r="BI1343" s="668"/>
      <c r="BJ1343" s="668"/>
      <c r="BK1343" s="668"/>
      <c r="BL1343" s="668"/>
      <c r="BM1343" s="668"/>
      <c r="BN1343" s="668"/>
      <c r="BO1343" s="668"/>
      <c r="BP1343" s="668"/>
      <c r="BQ1343" s="668"/>
    </row>
    <row r="1344" spans="1:69">
      <c r="A1344" s="668"/>
      <c r="B1344" s="668"/>
      <c r="C1344" s="668"/>
      <c r="D1344" s="668"/>
      <c r="E1344" s="668"/>
      <c r="F1344" s="668"/>
      <c r="G1344" s="668"/>
      <c r="H1344" s="668"/>
      <c r="I1344" s="668"/>
      <c r="J1344" s="668"/>
      <c r="K1344" s="668"/>
      <c r="L1344" s="668"/>
      <c r="M1344" s="668"/>
      <c r="N1344" s="668"/>
      <c r="O1344" s="668"/>
      <c r="P1344" s="668"/>
      <c r="Q1344" s="668"/>
      <c r="R1344" s="668"/>
      <c r="S1344" s="668"/>
      <c r="T1344" s="668"/>
      <c r="U1344" s="668"/>
      <c r="W1344" s="668"/>
      <c r="X1344" s="668"/>
      <c r="Y1344" s="668"/>
      <c r="Z1344" s="678"/>
      <c r="AA1344" s="668"/>
      <c r="AB1344" s="668"/>
      <c r="AC1344" s="668"/>
      <c r="AD1344" s="678"/>
      <c r="AE1344" s="668"/>
      <c r="AF1344" s="668"/>
      <c r="AG1344" s="668"/>
      <c r="AH1344" s="678"/>
      <c r="AI1344" s="668"/>
      <c r="AJ1344" s="668"/>
      <c r="AK1344" s="668"/>
      <c r="AL1344" s="678"/>
      <c r="AM1344" s="668"/>
      <c r="AN1344" s="668"/>
      <c r="AO1344" s="668"/>
      <c r="AP1344" s="678"/>
      <c r="AQ1344" s="668"/>
      <c r="AR1344" s="668"/>
      <c r="AS1344" s="668"/>
      <c r="AT1344" s="678"/>
      <c r="AU1344" s="668"/>
      <c r="AV1344" s="668"/>
      <c r="AW1344" s="678"/>
      <c r="AX1344" s="668"/>
      <c r="AY1344" s="683"/>
      <c r="AZ1344" s="668"/>
      <c r="BA1344" s="668"/>
      <c r="BB1344" s="668"/>
      <c r="BC1344" s="668"/>
      <c r="BD1344" s="668"/>
      <c r="BE1344" s="668"/>
      <c r="BF1344" s="668"/>
      <c r="BG1344" s="668"/>
      <c r="BH1344" s="668"/>
      <c r="BI1344" s="668"/>
      <c r="BJ1344" s="668"/>
      <c r="BK1344" s="668"/>
      <c r="BL1344" s="668"/>
      <c r="BM1344" s="668"/>
      <c r="BN1344" s="668"/>
      <c r="BO1344" s="668"/>
      <c r="BP1344" s="668"/>
      <c r="BQ1344" s="668"/>
    </row>
    <row r="1345" spans="1:69">
      <c r="A1345" s="668"/>
      <c r="B1345" s="668"/>
      <c r="C1345" s="668"/>
      <c r="D1345" s="668"/>
      <c r="E1345" s="668"/>
      <c r="F1345" s="668"/>
      <c r="G1345" s="668"/>
      <c r="H1345" s="668"/>
      <c r="I1345" s="668"/>
      <c r="J1345" s="668"/>
      <c r="K1345" s="668"/>
      <c r="L1345" s="668"/>
      <c r="M1345" s="668"/>
      <c r="N1345" s="668"/>
      <c r="O1345" s="668"/>
      <c r="P1345" s="668"/>
      <c r="Q1345" s="668"/>
      <c r="R1345" s="668"/>
      <c r="S1345" s="668"/>
      <c r="T1345" s="668"/>
      <c r="U1345" s="668"/>
      <c r="W1345" s="668"/>
      <c r="X1345" s="668"/>
      <c r="Y1345" s="668"/>
      <c r="Z1345" s="678"/>
      <c r="AA1345" s="668"/>
      <c r="AB1345" s="668"/>
      <c r="AC1345" s="668"/>
      <c r="AD1345" s="678"/>
      <c r="AE1345" s="668"/>
      <c r="AF1345" s="668"/>
      <c r="AG1345" s="668"/>
      <c r="AH1345" s="678"/>
      <c r="AI1345" s="668"/>
      <c r="AJ1345" s="668"/>
      <c r="AK1345" s="668"/>
      <c r="AL1345" s="678"/>
      <c r="AM1345" s="668"/>
      <c r="AN1345" s="668"/>
      <c r="AO1345" s="668"/>
      <c r="AP1345" s="678"/>
      <c r="AQ1345" s="668"/>
      <c r="AR1345" s="668"/>
      <c r="AS1345" s="668"/>
      <c r="AT1345" s="678"/>
      <c r="AU1345" s="668"/>
      <c r="AV1345" s="668"/>
      <c r="AW1345" s="678"/>
      <c r="AX1345" s="668"/>
      <c r="AY1345" s="683"/>
      <c r="AZ1345" s="668"/>
      <c r="BA1345" s="668"/>
      <c r="BB1345" s="668"/>
      <c r="BC1345" s="668"/>
      <c r="BD1345" s="668"/>
      <c r="BE1345" s="668"/>
      <c r="BF1345" s="668"/>
      <c r="BG1345" s="668"/>
      <c r="BK1345" s="668"/>
      <c r="BL1345" s="668"/>
      <c r="BM1345" s="668"/>
      <c r="BN1345" s="668"/>
      <c r="BO1345" s="668"/>
      <c r="BP1345" s="668"/>
      <c r="BQ1345" s="668"/>
    </row>
    <row r="1346" spans="1:69">
      <c r="A1346" s="668"/>
      <c r="B1346" s="668"/>
      <c r="C1346" s="668"/>
      <c r="D1346" s="668"/>
      <c r="E1346" s="668"/>
      <c r="F1346" s="668"/>
      <c r="G1346" s="668"/>
      <c r="H1346" s="668"/>
      <c r="I1346" s="668"/>
      <c r="J1346" s="668"/>
      <c r="K1346" s="668"/>
      <c r="L1346" s="668"/>
      <c r="M1346" s="668"/>
      <c r="N1346" s="668"/>
      <c r="O1346" s="668"/>
      <c r="P1346" s="668"/>
      <c r="R1346" s="668"/>
      <c r="U1346" s="668"/>
      <c r="BK1346" s="668"/>
      <c r="BL1346" s="668"/>
      <c r="BM1346" s="668"/>
      <c r="BN1346" s="668"/>
      <c r="BO1346" s="668"/>
      <c r="BP1346" s="668"/>
      <c r="BQ1346" s="668"/>
    </row>
    <row r="1347" spans="1:69">
      <c r="A1347" s="668"/>
      <c r="B1347" s="668"/>
      <c r="C1347" s="668"/>
      <c r="D1347" s="668"/>
      <c r="E1347" s="668"/>
      <c r="F1347" s="668"/>
      <c r="G1347" s="668"/>
      <c r="H1347" s="668"/>
      <c r="I1347" s="668"/>
      <c r="J1347" s="668"/>
      <c r="K1347" s="668"/>
      <c r="L1347" s="668"/>
      <c r="M1347" s="668"/>
      <c r="N1347" s="668"/>
      <c r="O1347" s="668"/>
      <c r="P1347" s="668"/>
      <c r="R1347" s="668"/>
      <c r="U1347" s="668"/>
      <c r="BK1347" s="668"/>
      <c r="BL1347" s="668"/>
      <c r="BM1347" s="668"/>
      <c r="BN1347" s="668"/>
      <c r="BO1347" s="668"/>
      <c r="BP1347" s="668"/>
      <c r="BQ1347" s="668"/>
    </row>
    <row r="1348" spans="1:69">
      <c r="A1348" s="668"/>
      <c r="B1348" s="668"/>
      <c r="C1348" s="668"/>
      <c r="D1348" s="668"/>
      <c r="E1348" s="668"/>
      <c r="F1348" s="668"/>
      <c r="G1348" s="668"/>
      <c r="H1348" s="668"/>
      <c r="I1348" s="668"/>
      <c r="J1348" s="668"/>
      <c r="K1348" s="668"/>
      <c r="L1348" s="668"/>
      <c r="M1348" s="668"/>
      <c r="N1348" s="668"/>
      <c r="O1348" s="668"/>
      <c r="P1348" s="668"/>
      <c r="R1348" s="668"/>
      <c r="U1348" s="668"/>
      <c r="BK1348" s="668"/>
      <c r="BL1348" s="668"/>
      <c r="BM1348" s="668"/>
      <c r="BN1348" s="668"/>
      <c r="BO1348" s="668"/>
      <c r="BP1348" s="668"/>
      <c r="BQ1348" s="668"/>
    </row>
    <row r="1349" spans="1:69">
      <c r="A1349" s="668"/>
      <c r="B1349" s="668"/>
      <c r="C1349" s="668"/>
      <c r="D1349" s="668"/>
      <c r="E1349" s="668"/>
      <c r="F1349" s="668"/>
      <c r="G1349" s="668"/>
      <c r="H1349" s="668"/>
      <c r="I1349" s="668"/>
      <c r="J1349" s="668"/>
      <c r="K1349" s="668"/>
      <c r="L1349" s="668"/>
      <c r="M1349" s="668"/>
      <c r="N1349" s="668"/>
      <c r="O1349" s="668"/>
      <c r="P1349" s="668"/>
      <c r="R1349" s="668"/>
      <c r="U1349" s="668"/>
      <c r="BK1349" s="668"/>
      <c r="BL1349" s="668"/>
      <c r="BM1349" s="668"/>
      <c r="BN1349" s="668"/>
      <c r="BO1349" s="668"/>
      <c r="BP1349" s="668"/>
      <c r="BQ1349" s="668"/>
    </row>
    <row r="1350" spans="1:69">
      <c r="A1350" s="668"/>
      <c r="B1350" s="668"/>
      <c r="C1350" s="668"/>
      <c r="D1350" s="668"/>
      <c r="E1350" s="668"/>
      <c r="F1350" s="668"/>
      <c r="G1350" s="668"/>
      <c r="H1350" s="668"/>
      <c r="I1350" s="668"/>
      <c r="J1350" s="668"/>
      <c r="K1350" s="668"/>
      <c r="L1350" s="668"/>
      <c r="M1350" s="668"/>
      <c r="N1350" s="668"/>
      <c r="O1350" s="668"/>
      <c r="P1350" s="668"/>
      <c r="Q1350" s="668"/>
      <c r="R1350" s="668"/>
      <c r="T1350" s="668"/>
      <c r="U1350" s="668"/>
      <c r="AZ1350" s="668"/>
      <c r="BK1350" s="668"/>
      <c r="BL1350" s="668"/>
      <c r="BM1350" s="668"/>
      <c r="BN1350" s="668"/>
      <c r="BO1350" s="668"/>
      <c r="BP1350" s="668"/>
      <c r="BQ1350" s="668"/>
    </row>
    <row r="1351" spans="1:69">
      <c r="A1351" s="668"/>
      <c r="B1351" s="668"/>
      <c r="C1351" s="668"/>
      <c r="D1351" s="668"/>
      <c r="E1351" s="668"/>
      <c r="F1351" s="668"/>
      <c r="G1351" s="668"/>
      <c r="H1351" s="668"/>
      <c r="I1351" s="668"/>
      <c r="J1351" s="668"/>
      <c r="K1351" s="668"/>
      <c r="L1351" s="668"/>
      <c r="M1351" s="668"/>
      <c r="N1351" s="668"/>
      <c r="O1351" s="668"/>
      <c r="P1351" s="668"/>
      <c r="Q1351" s="668"/>
      <c r="R1351" s="668"/>
      <c r="T1351" s="668"/>
      <c r="U1351" s="668"/>
      <c r="AZ1351" s="668"/>
      <c r="BA1351" s="668"/>
      <c r="BB1351" s="668"/>
      <c r="BC1351" s="668"/>
      <c r="BD1351" s="668"/>
      <c r="BE1351" s="668"/>
      <c r="BK1351" s="668"/>
      <c r="BL1351" s="668"/>
      <c r="BM1351" s="668"/>
      <c r="BN1351" s="668"/>
      <c r="BO1351" s="668"/>
      <c r="BP1351" s="668"/>
      <c r="BQ1351" s="668"/>
    </row>
    <row r="1352" spans="1:69">
      <c r="A1352" s="668"/>
      <c r="B1352" s="668"/>
      <c r="C1352" s="668"/>
      <c r="D1352" s="668"/>
      <c r="E1352" s="668"/>
      <c r="F1352" s="668"/>
      <c r="G1352" s="668"/>
      <c r="H1352" s="668"/>
      <c r="I1352" s="668"/>
      <c r="J1352" s="668"/>
      <c r="K1352" s="668"/>
      <c r="L1352" s="668"/>
      <c r="M1352" s="668"/>
      <c r="N1352" s="668"/>
      <c r="O1352" s="668"/>
      <c r="P1352" s="668"/>
      <c r="Q1352" s="668"/>
      <c r="R1352" s="668"/>
      <c r="T1352" s="668"/>
      <c r="U1352" s="668"/>
      <c r="AZ1352" s="668"/>
      <c r="BA1352" s="668"/>
      <c r="BB1352" s="668"/>
      <c r="BC1352" s="668"/>
      <c r="BD1352" s="668"/>
      <c r="BK1352" s="668"/>
      <c r="BL1352" s="668"/>
      <c r="BM1352" s="668"/>
      <c r="BN1352" s="668"/>
      <c r="BO1352" s="668"/>
      <c r="BP1352" s="668"/>
      <c r="BQ1352" s="668"/>
    </row>
    <row r="1353" spans="1:69">
      <c r="A1353" s="668"/>
      <c r="B1353" s="668"/>
      <c r="C1353" s="668"/>
      <c r="D1353" s="668"/>
      <c r="E1353" s="668"/>
      <c r="F1353" s="668"/>
      <c r="G1353" s="668"/>
      <c r="H1353" s="668"/>
      <c r="I1353" s="668"/>
      <c r="J1353" s="668"/>
      <c r="K1353" s="668"/>
      <c r="L1353" s="668"/>
      <c r="M1353" s="668"/>
      <c r="N1353" s="668"/>
      <c r="O1353" s="668"/>
      <c r="P1353" s="668"/>
      <c r="Q1353" s="668"/>
      <c r="R1353" s="668"/>
      <c r="T1353" s="668"/>
      <c r="U1353" s="668"/>
      <c r="AZ1353" s="668"/>
      <c r="BA1353" s="668"/>
      <c r="BB1353" s="668"/>
      <c r="BC1353" s="668"/>
      <c r="BD1353" s="668"/>
      <c r="BE1353" s="668"/>
      <c r="BF1353" s="668"/>
      <c r="BG1353" s="668"/>
      <c r="BH1353" s="668"/>
      <c r="BI1353" s="668"/>
      <c r="BJ1353" s="668"/>
      <c r="BK1353" s="668"/>
      <c r="BL1353" s="668"/>
      <c r="BM1353" s="668"/>
      <c r="BN1353" s="668"/>
      <c r="BO1353" s="668"/>
      <c r="BP1353" s="668"/>
      <c r="BQ1353" s="668"/>
    </row>
    <row r="1354" spans="1:69">
      <c r="A1354" s="668"/>
      <c r="B1354" s="668"/>
      <c r="C1354" s="668"/>
      <c r="D1354" s="668"/>
      <c r="E1354" s="668"/>
      <c r="F1354" s="668"/>
      <c r="G1354" s="668"/>
      <c r="H1354" s="668"/>
      <c r="I1354" s="668"/>
      <c r="J1354" s="668"/>
      <c r="K1354" s="668"/>
      <c r="L1354" s="668"/>
      <c r="M1354" s="668"/>
      <c r="N1354" s="668"/>
      <c r="O1354" s="668"/>
      <c r="P1354" s="668"/>
      <c r="Q1354" s="668"/>
      <c r="R1354" s="668"/>
      <c r="T1354" s="668"/>
      <c r="U1354" s="668"/>
      <c r="AZ1354" s="668"/>
      <c r="BA1354" s="668"/>
      <c r="BB1354" s="668"/>
      <c r="BC1354" s="668"/>
      <c r="BD1354" s="668"/>
      <c r="BE1354" s="668"/>
      <c r="BF1354" s="668"/>
      <c r="BG1354" s="668"/>
      <c r="BH1354" s="668"/>
      <c r="BI1354" s="668"/>
      <c r="BJ1354" s="668"/>
      <c r="BK1354" s="668"/>
      <c r="BL1354" s="668"/>
      <c r="BM1354" s="668"/>
      <c r="BN1354" s="668"/>
      <c r="BO1354" s="668"/>
      <c r="BP1354" s="668"/>
      <c r="BQ1354" s="668"/>
    </row>
    <row r="1355" spans="1:69">
      <c r="A1355" s="668"/>
      <c r="B1355" s="668"/>
      <c r="C1355" s="668"/>
      <c r="D1355" s="668"/>
      <c r="E1355" s="668"/>
      <c r="F1355" s="668"/>
      <c r="G1355" s="668"/>
      <c r="H1355" s="668"/>
      <c r="I1355" s="668"/>
      <c r="J1355" s="668"/>
      <c r="K1355" s="668"/>
      <c r="L1355" s="668"/>
      <c r="M1355" s="668"/>
      <c r="N1355" s="668"/>
      <c r="O1355" s="668"/>
      <c r="P1355" s="668"/>
      <c r="Q1355" s="668"/>
      <c r="R1355" s="668"/>
      <c r="T1355" s="668"/>
      <c r="U1355" s="668"/>
      <c r="AZ1355" s="668"/>
      <c r="BA1355" s="668"/>
      <c r="BB1355" s="668"/>
      <c r="BC1355" s="668"/>
      <c r="BD1355" s="668"/>
      <c r="BE1355" s="668"/>
      <c r="BF1355" s="668"/>
      <c r="BG1355" s="668"/>
      <c r="BH1355" s="668"/>
      <c r="BI1355" s="668"/>
      <c r="BJ1355" s="668"/>
      <c r="BK1355" s="668"/>
      <c r="BL1355" s="668"/>
      <c r="BM1355" s="668"/>
      <c r="BN1355" s="668"/>
      <c r="BO1355" s="668"/>
      <c r="BP1355" s="668"/>
      <c r="BQ1355" s="668"/>
    </row>
    <row r="1356" spans="1:69">
      <c r="A1356" s="668"/>
      <c r="B1356" s="668"/>
      <c r="C1356" s="668"/>
      <c r="D1356" s="668"/>
      <c r="E1356" s="668"/>
      <c r="F1356" s="668"/>
      <c r="G1356" s="668"/>
      <c r="H1356" s="668"/>
      <c r="I1356" s="668"/>
      <c r="J1356" s="668"/>
      <c r="K1356" s="668"/>
      <c r="L1356" s="668"/>
      <c r="M1356" s="668"/>
      <c r="N1356" s="668"/>
      <c r="O1356" s="668"/>
      <c r="P1356" s="668"/>
      <c r="Q1356" s="668"/>
      <c r="R1356" s="668"/>
      <c r="T1356" s="668"/>
      <c r="U1356" s="668"/>
      <c r="AZ1356" s="668"/>
      <c r="BA1356" s="668"/>
      <c r="BB1356" s="668"/>
      <c r="BC1356" s="668"/>
      <c r="BK1356" s="668"/>
      <c r="BL1356" s="668"/>
      <c r="BM1356" s="668"/>
      <c r="BN1356" s="668"/>
      <c r="BO1356" s="668"/>
      <c r="BP1356" s="668"/>
      <c r="BQ1356" s="668"/>
    </row>
    <row r="1357" spans="1:69">
      <c r="A1357" s="668"/>
      <c r="B1357" s="668"/>
      <c r="C1357" s="668"/>
      <c r="D1357" s="668"/>
      <c r="E1357" s="668"/>
      <c r="F1357" s="668"/>
      <c r="G1357" s="668"/>
      <c r="H1357" s="668"/>
      <c r="I1357" s="668"/>
      <c r="J1357" s="668"/>
      <c r="K1357" s="668"/>
      <c r="L1357" s="668"/>
      <c r="M1357" s="668"/>
      <c r="N1357" s="668"/>
      <c r="O1357" s="668"/>
      <c r="P1357" s="668"/>
      <c r="Q1357" s="668"/>
      <c r="R1357" s="668"/>
      <c r="T1357" s="668"/>
      <c r="U1357" s="668"/>
      <c r="AZ1357" s="668"/>
      <c r="BA1357" s="668"/>
      <c r="BB1357" s="668"/>
      <c r="BC1357" s="668"/>
      <c r="BD1357" s="668"/>
      <c r="BE1357" s="668"/>
      <c r="BF1357" s="668"/>
      <c r="BG1357" s="668"/>
      <c r="BH1357" s="668"/>
      <c r="BI1357" s="668"/>
      <c r="BJ1357" s="668"/>
      <c r="BK1357" s="668"/>
      <c r="BL1357" s="668"/>
      <c r="BM1357" s="668"/>
      <c r="BN1357" s="668"/>
      <c r="BO1357" s="668"/>
      <c r="BP1357" s="668"/>
      <c r="BQ1357" s="668"/>
    </row>
    <row r="1358" spans="1:69">
      <c r="A1358" s="668"/>
      <c r="B1358" s="668"/>
      <c r="C1358" s="668"/>
      <c r="D1358" s="668"/>
      <c r="E1358" s="668"/>
      <c r="F1358" s="668"/>
      <c r="G1358" s="668"/>
      <c r="H1358" s="668"/>
      <c r="I1358" s="668"/>
      <c r="J1358" s="668"/>
      <c r="K1358" s="668"/>
      <c r="L1358" s="668"/>
      <c r="M1358" s="668"/>
      <c r="N1358" s="668"/>
      <c r="O1358" s="668"/>
      <c r="P1358" s="668"/>
      <c r="Q1358" s="668"/>
      <c r="R1358" s="668"/>
      <c r="T1358" s="668"/>
      <c r="U1358" s="668"/>
      <c r="AZ1358" s="668"/>
      <c r="BA1358" s="668"/>
      <c r="BB1358" s="668"/>
      <c r="BC1358" s="668"/>
      <c r="BD1358" s="668"/>
      <c r="BE1358" s="668"/>
      <c r="BF1358" s="668"/>
      <c r="BG1358" s="668"/>
      <c r="BH1358" s="668"/>
      <c r="BI1358" s="668"/>
      <c r="BJ1358" s="668"/>
      <c r="BK1358" s="668"/>
      <c r="BL1358" s="668"/>
      <c r="BM1358" s="668"/>
      <c r="BN1358" s="668"/>
      <c r="BO1358" s="668"/>
      <c r="BP1358" s="668"/>
      <c r="BQ1358" s="668"/>
    </row>
    <row r="1359" spans="1:69">
      <c r="A1359" s="668"/>
      <c r="B1359" s="668"/>
      <c r="C1359" s="668"/>
      <c r="D1359" s="668"/>
      <c r="E1359" s="668"/>
      <c r="F1359" s="668"/>
      <c r="G1359" s="668"/>
      <c r="H1359" s="668"/>
      <c r="I1359" s="668"/>
      <c r="J1359" s="668"/>
      <c r="K1359" s="668"/>
      <c r="L1359" s="668"/>
      <c r="M1359" s="668"/>
      <c r="N1359" s="668"/>
      <c r="O1359" s="668"/>
      <c r="P1359" s="668"/>
      <c r="Q1359" s="668"/>
      <c r="R1359" s="668"/>
      <c r="T1359" s="668"/>
      <c r="U1359" s="668"/>
      <c r="AZ1359" s="668"/>
      <c r="BA1359" s="668"/>
      <c r="BB1359" s="668"/>
      <c r="BC1359" s="668"/>
      <c r="BK1359" s="668"/>
      <c r="BL1359" s="668"/>
      <c r="BM1359" s="668"/>
      <c r="BN1359" s="668"/>
      <c r="BO1359" s="668"/>
      <c r="BP1359" s="668"/>
      <c r="BQ1359" s="668"/>
    </row>
    <row r="1360" spans="1:69">
      <c r="A1360" s="668"/>
      <c r="B1360" s="668"/>
      <c r="C1360" s="668"/>
      <c r="D1360" s="668"/>
      <c r="E1360" s="668"/>
      <c r="F1360" s="668"/>
      <c r="G1360" s="668"/>
      <c r="H1360" s="668"/>
      <c r="I1360" s="668"/>
      <c r="J1360" s="668"/>
      <c r="K1360" s="668"/>
      <c r="L1360" s="668"/>
      <c r="M1360" s="668"/>
      <c r="N1360" s="668"/>
      <c r="O1360" s="668"/>
      <c r="P1360" s="668"/>
      <c r="Q1360" s="668"/>
      <c r="R1360" s="668"/>
      <c r="T1360" s="668"/>
      <c r="U1360" s="668"/>
      <c r="AZ1360" s="668"/>
      <c r="BA1360" s="668"/>
      <c r="BB1360" s="668"/>
      <c r="BC1360" s="668"/>
      <c r="BD1360" s="668"/>
      <c r="BE1360" s="668"/>
      <c r="BF1360" s="668"/>
      <c r="BG1360" s="668"/>
      <c r="BH1360" s="668"/>
      <c r="BI1360" s="668"/>
      <c r="BJ1360" s="668"/>
      <c r="BK1360" s="668"/>
      <c r="BL1360" s="668"/>
      <c r="BM1360" s="668"/>
      <c r="BN1360" s="668"/>
      <c r="BO1360" s="668"/>
      <c r="BP1360" s="668"/>
      <c r="BQ1360" s="668"/>
    </row>
    <row r="1361" spans="1:69">
      <c r="A1361" s="668"/>
      <c r="B1361" s="668"/>
      <c r="C1361" s="668"/>
      <c r="D1361" s="668"/>
      <c r="E1361" s="668"/>
      <c r="F1361" s="668"/>
      <c r="G1361" s="668"/>
      <c r="H1361" s="668"/>
      <c r="I1361" s="668"/>
      <c r="J1361" s="668"/>
      <c r="K1361" s="668"/>
      <c r="L1361" s="668"/>
      <c r="M1361" s="668"/>
      <c r="N1361" s="668"/>
      <c r="O1361" s="668"/>
      <c r="P1361" s="668"/>
      <c r="Q1361" s="668"/>
      <c r="R1361" s="668"/>
      <c r="T1361" s="668"/>
      <c r="U1361" s="668"/>
      <c r="AZ1361" s="668"/>
      <c r="BA1361" s="668"/>
      <c r="BB1361" s="668"/>
      <c r="BC1361" s="668"/>
      <c r="BD1361" s="668"/>
      <c r="BE1361" s="668"/>
      <c r="BF1361" s="668"/>
      <c r="BG1361" s="668"/>
      <c r="BH1361" s="668"/>
      <c r="BI1361" s="668"/>
      <c r="BJ1361" s="668"/>
      <c r="BK1361" s="668"/>
      <c r="BL1361" s="668"/>
      <c r="BM1361" s="668"/>
      <c r="BN1361" s="668"/>
      <c r="BO1361" s="668"/>
      <c r="BP1361" s="668"/>
      <c r="BQ1361" s="668"/>
    </row>
    <row r="1362" spans="1:69">
      <c r="A1362" s="668"/>
      <c r="B1362" s="668"/>
      <c r="C1362" s="668"/>
      <c r="D1362" s="668"/>
      <c r="E1362" s="668"/>
      <c r="F1362" s="668"/>
      <c r="G1362" s="668"/>
      <c r="H1362" s="668"/>
      <c r="I1362" s="668"/>
      <c r="J1362" s="668"/>
      <c r="K1362" s="668"/>
      <c r="L1362" s="668"/>
      <c r="M1362" s="668"/>
      <c r="N1362" s="668"/>
      <c r="O1362" s="668"/>
      <c r="P1362" s="668"/>
      <c r="Q1362" s="668"/>
      <c r="R1362" s="668"/>
      <c r="T1362" s="668"/>
      <c r="U1362" s="668"/>
      <c r="AZ1362" s="668"/>
      <c r="BA1362" s="668"/>
      <c r="BB1362" s="668"/>
      <c r="BC1362" s="668"/>
      <c r="BD1362" s="668"/>
      <c r="BK1362" s="668"/>
      <c r="BL1362" s="668"/>
      <c r="BM1362" s="668"/>
      <c r="BN1362" s="668"/>
      <c r="BO1362" s="668"/>
      <c r="BP1362" s="668"/>
      <c r="BQ1362" s="668"/>
    </row>
    <row r="1363" spans="1:69">
      <c r="A1363" s="668"/>
      <c r="B1363" s="668"/>
      <c r="C1363" s="668"/>
      <c r="D1363" s="668"/>
      <c r="E1363" s="668"/>
      <c r="F1363" s="668"/>
      <c r="G1363" s="668"/>
      <c r="H1363" s="668"/>
      <c r="I1363" s="668"/>
      <c r="J1363" s="668"/>
      <c r="K1363" s="668"/>
      <c r="L1363" s="668"/>
      <c r="M1363" s="668"/>
      <c r="N1363" s="668"/>
      <c r="O1363" s="668"/>
      <c r="P1363" s="668"/>
      <c r="Q1363" s="668"/>
      <c r="R1363" s="668"/>
      <c r="T1363" s="668"/>
      <c r="U1363" s="668"/>
      <c r="AZ1363" s="668"/>
      <c r="BA1363" s="668"/>
      <c r="BB1363" s="668"/>
      <c r="BC1363" s="668"/>
      <c r="BD1363" s="668"/>
      <c r="BE1363" s="668"/>
      <c r="BF1363" s="668"/>
      <c r="BG1363" s="668"/>
      <c r="BH1363" s="668"/>
      <c r="BI1363" s="668"/>
      <c r="BJ1363" s="668"/>
      <c r="BK1363" s="668"/>
      <c r="BL1363" s="668"/>
      <c r="BM1363" s="668"/>
      <c r="BN1363" s="668"/>
      <c r="BO1363" s="668"/>
      <c r="BP1363" s="668"/>
      <c r="BQ1363" s="668"/>
    </row>
    <row r="1364" spans="1:69">
      <c r="A1364" s="668"/>
      <c r="B1364" s="668"/>
      <c r="C1364" s="668"/>
      <c r="D1364" s="668"/>
      <c r="E1364" s="668"/>
      <c r="F1364" s="668"/>
      <c r="G1364" s="668"/>
      <c r="H1364" s="668"/>
      <c r="I1364" s="668"/>
      <c r="J1364" s="668"/>
      <c r="K1364" s="668"/>
      <c r="L1364" s="668"/>
      <c r="M1364" s="668"/>
      <c r="N1364" s="668"/>
      <c r="O1364" s="668"/>
      <c r="P1364" s="668"/>
      <c r="Q1364" s="668"/>
      <c r="R1364" s="668"/>
      <c r="T1364" s="668"/>
      <c r="U1364" s="668"/>
      <c r="V1364" s="668"/>
      <c r="AZ1364" s="668"/>
      <c r="BA1364" s="668"/>
      <c r="BB1364" s="668"/>
      <c r="BC1364" s="668"/>
      <c r="BD1364" s="668"/>
      <c r="BE1364" s="668"/>
      <c r="BF1364" s="668"/>
      <c r="BG1364" s="668"/>
      <c r="BH1364" s="668"/>
      <c r="BI1364" s="668"/>
      <c r="BJ1364" s="668"/>
      <c r="BK1364" s="668"/>
      <c r="BL1364" s="668"/>
      <c r="BM1364" s="668"/>
      <c r="BN1364" s="668"/>
      <c r="BO1364" s="668"/>
      <c r="BP1364" s="668"/>
      <c r="BQ1364" s="668"/>
    </row>
    <row r="1365" spans="1:69">
      <c r="A1365" s="668"/>
      <c r="B1365" s="668"/>
      <c r="C1365" s="668"/>
      <c r="D1365" s="668"/>
      <c r="E1365" s="668"/>
      <c r="F1365" s="668"/>
      <c r="G1365" s="668"/>
      <c r="H1365" s="668"/>
      <c r="I1365" s="668"/>
      <c r="J1365" s="668"/>
      <c r="K1365" s="668"/>
      <c r="L1365" s="668"/>
      <c r="M1365" s="668"/>
      <c r="N1365" s="668"/>
      <c r="O1365" s="668"/>
      <c r="P1365" s="668"/>
      <c r="Q1365" s="668"/>
      <c r="R1365" s="668"/>
      <c r="T1365" s="668"/>
      <c r="U1365" s="668"/>
      <c r="AZ1365" s="668"/>
      <c r="BA1365" s="668"/>
      <c r="BB1365" s="668"/>
      <c r="BC1365" s="668"/>
      <c r="BD1365" s="668"/>
      <c r="BE1365" s="668"/>
      <c r="BF1365" s="668"/>
      <c r="BG1365" s="668"/>
      <c r="BH1365" s="668"/>
      <c r="BI1365" s="668"/>
      <c r="BJ1365" s="668"/>
      <c r="BK1365" s="668"/>
      <c r="BL1365" s="668"/>
      <c r="BM1365" s="668"/>
      <c r="BN1365" s="668"/>
      <c r="BO1365" s="668"/>
      <c r="BP1365" s="668"/>
      <c r="BQ1365" s="668"/>
    </row>
    <row r="1366" spans="1:69">
      <c r="A1366" s="668"/>
      <c r="B1366" s="668"/>
      <c r="C1366" s="668"/>
      <c r="D1366" s="668"/>
      <c r="E1366" s="668"/>
      <c r="F1366" s="668"/>
      <c r="G1366" s="668"/>
      <c r="H1366" s="668"/>
      <c r="I1366" s="668"/>
      <c r="J1366" s="668"/>
      <c r="K1366" s="668"/>
      <c r="L1366" s="668"/>
      <c r="M1366" s="668"/>
      <c r="N1366" s="668"/>
      <c r="O1366" s="668"/>
      <c r="P1366" s="668"/>
      <c r="Q1366" s="668"/>
      <c r="R1366" s="668"/>
      <c r="T1366" s="668"/>
      <c r="U1366" s="668"/>
      <c r="AZ1366" s="668"/>
      <c r="BA1366" s="668"/>
      <c r="BB1366" s="668"/>
      <c r="BC1366" s="668"/>
      <c r="BD1366" s="668"/>
      <c r="BE1366" s="668"/>
      <c r="BF1366" s="668"/>
      <c r="BG1366" s="668"/>
      <c r="BH1366" s="668"/>
      <c r="BI1366" s="668"/>
      <c r="BJ1366" s="668"/>
      <c r="BK1366" s="668"/>
      <c r="BL1366" s="668"/>
      <c r="BM1366" s="668"/>
      <c r="BN1366" s="668"/>
      <c r="BO1366" s="668"/>
      <c r="BP1366" s="668"/>
      <c r="BQ1366" s="668"/>
    </row>
    <row r="1367" spans="1:69">
      <c r="A1367" s="668"/>
      <c r="B1367" s="668"/>
      <c r="C1367" s="668"/>
      <c r="D1367" s="668"/>
      <c r="E1367" s="668"/>
      <c r="F1367" s="668"/>
      <c r="G1367" s="668"/>
      <c r="H1367" s="668"/>
      <c r="I1367" s="668"/>
      <c r="J1367" s="668"/>
      <c r="K1367" s="668"/>
      <c r="L1367" s="668"/>
      <c r="M1367" s="668"/>
      <c r="N1367" s="668"/>
      <c r="O1367" s="668"/>
      <c r="P1367" s="668"/>
      <c r="Q1367" s="668"/>
      <c r="R1367" s="668"/>
      <c r="T1367" s="668"/>
      <c r="U1367" s="668"/>
      <c r="W1367" s="668"/>
      <c r="X1367" s="668"/>
      <c r="Y1367" s="668"/>
      <c r="Z1367" s="678"/>
      <c r="AA1367" s="668"/>
      <c r="AB1367" s="668"/>
      <c r="AC1367" s="668"/>
      <c r="AD1367" s="678"/>
      <c r="AE1367" s="668"/>
      <c r="AF1367" s="668"/>
      <c r="AG1367" s="668"/>
      <c r="AH1367" s="678"/>
      <c r="AI1367" s="668"/>
      <c r="AJ1367" s="668"/>
      <c r="AK1367" s="668"/>
      <c r="AL1367" s="678"/>
      <c r="AM1367" s="668"/>
      <c r="AN1367" s="668"/>
      <c r="AO1367" s="668"/>
      <c r="AP1367" s="678"/>
      <c r="AQ1367" s="668"/>
      <c r="AR1367" s="668"/>
      <c r="AS1367" s="668"/>
      <c r="AT1367" s="678"/>
      <c r="AU1367" s="668"/>
      <c r="AV1367" s="668"/>
      <c r="AW1367" s="678"/>
      <c r="AX1367" s="668"/>
      <c r="AY1367" s="683"/>
      <c r="AZ1367" s="668"/>
      <c r="BA1367" s="668"/>
      <c r="BB1367" s="668"/>
      <c r="BC1367" s="668"/>
      <c r="BD1367" s="668"/>
      <c r="BE1367" s="668"/>
      <c r="BF1367" s="668"/>
      <c r="BG1367" s="668"/>
      <c r="BH1367" s="668"/>
      <c r="BI1367" s="668"/>
      <c r="BJ1367" s="668"/>
      <c r="BK1367" s="668"/>
      <c r="BL1367" s="668"/>
      <c r="BM1367" s="668"/>
      <c r="BN1367" s="668"/>
      <c r="BO1367" s="668"/>
      <c r="BP1367" s="668"/>
      <c r="BQ1367" s="668"/>
    </row>
    <row r="1368" spans="1:69">
      <c r="A1368" s="668"/>
      <c r="B1368" s="668"/>
      <c r="C1368" s="668"/>
      <c r="D1368" s="668"/>
      <c r="E1368" s="668"/>
      <c r="F1368" s="668"/>
      <c r="G1368" s="668"/>
      <c r="H1368" s="668"/>
      <c r="I1368" s="668"/>
      <c r="J1368" s="668"/>
      <c r="K1368" s="668"/>
      <c r="L1368" s="668"/>
      <c r="M1368" s="668"/>
      <c r="N1368" s="668"/>
      <c r="O1368" s="668"/>
      <c r="P1368" s="668"/>
      <c r="Q1368" s="668"/>
      <c r="R1368" s="668"/>
      <c r="T1368" s="668"/>
      <c r="U1368" s="668"/>
      <c r="AZ1368" s="668"/>
      <c r="BA1368" s="668"/>
      <c r="BB1368" s="668"/>
      <c r="BC1368" s="668"/>
      <c r="BD1368" s="668"/>
      <c r="BK1368" s="668"/>
      <c r="BL1368" s="668"/>
      <c r="BM1368" s="668"/>
      <c r="BN1368" s="668"/>
      <c r="BO1368" s="668"/>
      <c r="BP1368" s="668"/>
      <c r="BQ1368" s="668"/>
    </row>
    <row r="1369" spans="1:69">
      <c r="A1369" s="668"/>
      <c r="B1369" s="668"/>
      <c r="C1369" s="668"/>
      <c r="D1369" s="668"/>
      <c r="E1369" s="668"/>
      <c r="F1369" s="668"/>
      <c r="G1369" s="668"/>
      <c r="H1369" s="668"/>
      <c r="I1369" s="668"/>
      <c r="J1369" s="668"/>
      <c r="K1369" s="668"/>
      <c r="L1369" s="668"/>
      <c r="M1369" s="668"/>
      <c r="N1369" s="668"/>
      <c r="O1369" s="668"/>
      <c r="P1369" s="668"/>
      <c r="Q1369" s="668"/>
      <c r="R1369" s="668"/>
      <c r="S1369" s="668"/>
      <c r="T1369" s="668"/>
      <c r="U1369" s="668"/>
      <c r="W1369" s="668"/>
      <c r="X1369" s="668"/>
      <c r="Y1369" s="668"/>
      <c r="Z1369" s="678"/>
      <c r="AA1369" s="668"/>
      <c r="AB1369" s="668"/>
      <c r="AC1369" s="668"/>
      <c r="AD1369" s="678"/>
      <c r="AE1369" s="668"/>
      <c r="AF1369" s="668"/>
      <c r="AG1369" s="668"/>
      <c r="AH1369" s="678"/>
      <c r="AI1369" s="668"/>
      <c r="AJ1369" s="668"/>
      <c r="AK1369" s="668"/>
      <c r="AL1369" s="678"/>
      <c r="AM1369" s="668"/>
      <c r="AN1369" s="668"/>
      <c r="AO1369" s="668"/>
      <c r="AP1369" s="678"/>
      <c r="AQ1369" s="668"/>
      <c r="AR1369" s="668"/>
      <c r="AS1369" s="668"/>
      <c r="AT1369" s="678"/>
      <c r="AU1369" s="668"/>
      <c r="AV1369" s="668"/>
      <c r="AW1369" s="678"/>
      <c r="AX1369" s="668"/>
      <c r="AY1369" s="683"/>
      <c r="AZ1369" s="668"/>
      <c r="BA1369" s="668"/>
      <c r="BB1369" s="668"/>
      <c r="BC1369" s="668"/>
      <c r="BD1369" s="668"/>
      <c r="BE1369" s="668"/>
      <c r="BF1369" s="668"/>
      <c r="BG1369" s="668"/>
      <c r="BH1369" s="668"/>
      <c r="BI1369" s="668"/>
      <c r="BJ1369" s="668"/>
      <c r="BK1369" s="668"/>
      <c r="BL1369" s="668"/>
      <c r="BM1369" s="668"/>
      <c r="BN1369" s="668"/>
      <c r="BO1369" s="668"/>
      <c r="BP1369" s="668"/>
      <c r="BQ1369" s="668"/>
    </row>
    <row r="1370" spans="1:69">
      <c r="A1370" s="668"/>
      <c r="B1370" s="668"/>
      <c r="C1370" s="668"/>
      <c r="D1370" s="668"/>
      <c r="E1370" s="668"/>
      <c r="F1370" s="668"/>
      <c r="G1370" s="668"/>
      <c r="H1370" s="668"/>
      <c r="I1370" s="668"/>
      <c r="J1370" s="668"/>
      <c r="K1370" s="668"/>
      <c r="L1370" s="668"/>
      <c r="M1370" s="668"/>
      <c r="N1370" s="668"/>
      <c r="O1370" s="668"/>
      <c r="P1370" s="668"/>
      <c r="Q1370" s="668"/>
      <c r="R1370" s="668"/>
      <c r="T1370" s="668"/>
      <c r="U1370" s="668"/>
      <c r="AZ1370" s="668"/>
      <c r="BA1370" s="668"/>
      <c r="BB1370" s="668"/>
      <c r="BC1370" s="668"/>
      <c r="BD1370" s="668"/>
      <c r="BE1370" s="668"/>
      <c r="BK1370" s="668"/>
      <c r="BL1370" s="668"/>
      <c r="BM1370" s="668"/>
      <c r="BN1370" s="668"/>
      <c r="BO1370" s="668"/>
      <c r="BP1370" s="668"/>
      <c r="BQ1370" s="668"/>
    </row>
    <row r="1371" spans="1:69">
      <c r="A1371" s="668"/>
      <c r="B1371" s="668"/>
      <c r="C1371" s="668"/>
      <c r="D1371" s="668"/>
      <c r="E1371" s="668"/>
      <c r="F1371" s="668"/>
      <c r="G1371" s="668"/>
      <c r="H1371" s="668"/>
      <c r="I1371" s="668"/>
      <c r="J1371" s="668"/>
      <c r="K1371" s="668"/>
      <c r="L1371" s="668"/>
      <c r="M1371" s="668"/>
      <c r="N1371" s="668"/>
      <c r="O1371" s="668"/>
      <c r="P1371" s="668"/>
      <c r="Q1371" s="668"/>
      <c r="R1371" s="668"/>
      <c r="T1371" s="668"/>
      <c r="U1371" s="668"/>
      <c r="AZ1371" s="668"/>
      <c r="BA1371" s="668"/>
      <c r="BB1371" s="668"/>
      <c r="BC1371" s="668"/>
      <c r="BD1371" s="668"/>
      <c r="BE1371" s="668"/>
      <c r="BF1371" s="668"/>
      <c r="BG1371" s="668"/>
      <c r="BH1371" s="668"/>
      <c r="BI1371" s="668"/>
      <c r="BJ1371" s="668"/>
      <c r="BK1371" s="668"/>
      <c r="BL1371" s="668"/>
      <c r="BM1371" s="668"/>
      <c r="BN1371" s="668"/>
      <c r="BO1371" s="668"/>
      <c r="BP1371" s="668"/>
      <c r="BQ1371" s="668"/>
    </row>
    <row r="1372" spans="1:69">
      <c r="A1372" s="668"/>
      <c r="B1372" s="668"/>
      <c r="C1372" s="668"/>
      <c r="D1372" s="668"/>
      <c r="E1372" s="668"/>
      <c r="F1372" s="668"/>
      <c r="G1372" s="668"/>
      <c r="H1372" s="668"/>
      <c r="I1372" s="668"/>
      <c r="J1372" s="668"/>
      <c r="K1372" s="668"/>
      <c r="L1372" s="668"/>
      <c r="M1372" s="668"/>
      <c r="N1372" s="668"/>
      <c r="O1372" s="668"/>
      <c r="P1372" s="668"/>
      <c r="Q1372" s="668"/>
      <c r="R1372" s="668"/>
      <c r="T1372" s="668"/>
      <c r="U1372" s="668"/>
      <c r="AZ1372" s="668"/>
      <c r="BA1372" s="668"/>
      <c r="BB1372" s="668"/>
      <c r="BC1372" s="668"/>
      <c r="BD1372" s="668"/>
      <c r="BE1372" s="668"/>
      <c r="BF1372" s="668"/>
      <c r="BG1372" s="668"/>
      <c r="BH1372" s="668"/>
      <c r="BI1372" s="668"/>
      <c r="BJ1372" s="668"/>
      <c r="BK1372" s="668"/>
      <c r="BL1372" s="668"/>
      <c r="BM1372" s="668"/>
      <c r="BN1372" s="668"/>
      <c r="BO1372" s="668"/>
      <c r="BP1372" s="668"/>
      <c r="BQ1372" s="668"/>
    </row>
    <row r="1373" spans="1:69">
      <c r="A1373" s="668"/>
      <c r="B1373" s="668"/>
      <c r="C1373" s="668"/>
      <c r="D1373" s="668"/>
      <c r="E1373" s="668"/>
      <c r="F1373" s="668"/>
      <c r="G1373" s="668"/>
      <c r="H1373" s="668"/>
      <c r="I1373" s="668"/>
      <c r="J1373" s="668"/>
      <c r="K1373" s="668"/>
      <c r="L1373" s="668"/>
      <c r="M1373" s="668"/>
      <c r="N1373" s="668"/>
      <c r="O1373" s="668"/>
      <c r="P1373" s="668"/>
      <c r="Q1373" s="668"/>
      <c r="R1373" s="668"/>
      <c r="T1373" s="668"/>
      <c r="U1373" s="668"/>
      <c r="AZ1373" s="668"/>
      <c r="BK1373" s="668"/>
      <c r="BL1373" s="668"/>
      <c r="BM1373" s="668"/>
      <c r="BN1373" s="668"/>
      <c r="BO1373" s="668"/>
      <c r="BP1373" s="668"/>
      <c r="BQ1373" s="668"/>
    </row>
    <row r="1374" spans="1:69">
      <c r="A1374" s="668"/>
      <c r="B1374" s="668"/>
      <c r="C1374" s="668"/>
      <c r="D1374" s="668"/>
      <c r="E1374" s="668"/>
      <c r="F1374" s="668"/>
      <c r="G1374" s="668"/>
      <c r="H1374" s="668"/>
      <c r="I1374" s="668"/>
      <c r="J1374" s="668"/>
      <c r="K1374" s="668"/>
      <c r="L1374" s="668"/>
      <c r="M1374" s="668"/>
      <c r="N1374" s="668"/>
      <c r="O1374" s="668"/>
      <c r="P1374" s="668"/>
      <c r="Q1374" s="668"/>
      <c r="R1374" s="668"/>
      <c r="T1374" s="668"/>
      <c r="U1374" s="668"/>
      <c r="AZ1374" s="668"/>
      <c r="BA1374" s="668"/>
      <c r="BB1374" s="668"/>
      <c r="BC1374" s="668"/>
      <c r="BD1374" s="668"/>
      <c r="BE1374" s="668"/>
      <c r="BF1374" s="668"/>
      <c r="BG1374" s="668"/>
      <c r="BH1374" s="668"/>
      <c r="BI1374" s="668"/>
      <c r="BJ1374" s="668"/>
      <c r="BK1374" s="668"/>
      <c r="BL1374" s="668"/>
      <c r="BM1374" s="668"/>
      <c r="BN1374" s="668"/>
      <c r="BO1374" s="668"/>
      <c r="BP1374" s="668"/>
      <c r="BQ1374" s="668"/>
    </row>
    <row r="1375" spans="1:69">
      <c r="A1375" s="668"/>
      <c r="B1375" s="668"/>
      <c r="C1375" s="668"/>
      <c r="D1375" s="668"/>
      <c r="E1375" s="668"/>
      <c r="F1375" s="668"/>
      <c r="G1375" s="668"/>
      <c r="H1375" s="668"/>
      <c r="I1375" s="668"/>
      <c r="J1375" s="668"/>
      <c r="K1375" s="668"/>
      <c r="L1375" s="668"/>
      <c r="M1375" s="668"/>
      <c r="N1375" s="668"/>
      <c r="O1375" s="668"/>
      <c r="P1375" s="668"/>
      <c r="Q1375" s="668"/>
      <c r="R1375" s="668"/>
      <c r="S1375" s="668"/>
      <c r="T1375" s="668"/>
      <c r="U1375" s="668"/>
      <c r="W1375" s="668"/>
      <c r="X1375" s="668"/>
      <c r="Y1375" s="668"/>
      <c r="Z1375" s="678"/>
      <c r="AA1375" s="668"/>
      <c r="AB1375" s="668"/>
      <c r="AC1375" s="668"/>
      <c r="AD1375" s="678"/>
      <c r="AE1375" s="668"/>
      <c r="AF1375" s="668"/>
      <c r="AG1375" s="668"/>
      <c r="AH1375" s="678"/>
      <c r="AI1375" s="668"/>
      <c r="AJ1375" s="668"/>
      <c r="AK1375" s="668"/>
      <c r="AL1375" s="678"/>
      <c r="AM1375" s="668"/>
      <c r="AN1375" s="668"/>
      <c r="AO1375" s="668"/>
      <c r="AP1375" s="678"/>
      <c r="AQ1375" s="668"/>
      <c r="AR1375" s="668"/>
      <c r="AS1375" s="668"/>
      <c r="AT1375" s="678"/>
      <c r="AU1375" s="668"/>
      <c r="AV1375" s="668"/>
      <c r="AW1375" s="678"/>
      <c r="AX1375" s="668"/>
      <c r="AY1375" s="683"/>
      <c r="AZ1375" s="668"/>
      <c r="BA1375" s="668"/>
      <c r="BB1375" s="668"/>
      <c r="BC1375" s="668"/>
      <c r="BD1375" s="668"/>
      <c r="BE1375" s="668"/>
      <c r="BF1375" s="668"/>
      <c r="BG1375" s="668"/>
      <c r="BH1375" s="668"/>
      <c r="BI1375" s="668"/>
      <c r="BJ1375" s="668"/>
      <c r="BK1375" s="668"/>
      <c r="BL1375" s="668"/>
      <c r="BM1375" s="668"/>
      <c r="BN1375" s="668"/>
      <c r="BO1375" s="668"/>
      <c r="BP1375" s="668"/>
      <c r="BQ1375" s="668"/>
    </row>
    <row r="1376" spans="1:69">
      <c r="A1376" s="668"/>
      <c r="B1376" s="668"/>
      <c r="C1376" s="668"/>
      <c r="D1376" s="668"/>
      <c r="E1376" s="668"/>
      <c r="F1376" s="668"/>
      <c r="G1376" s="668"/>
      <c r="H1376" s="668"/>
      <c r="I1376" s="668"/>
      <c r="J1376" s="668"/>
      <c r="K1376" s="668"/>
      <c r="L1376" s="668"/>
      <c r="M1376" s="668"/>
      <c r="N1376" s="668"/>
      <c r="O1376" s="668"/>
      <c r="P1376" s="668"/>
      <c r="Q1376" s="668"/>
      <c r="R1376" s="668"/>
      <c r="T1376" s="668"/>
      <c r="U1376" s="668"/>
      <c r="AZ1376" s="668"/>
      <c r="BA1376" s="668"/>
      <c r="BB1376" s="668"/>
      <c r="BC1376" s="668"/>
      <c r="BD1376" s="668"/>
      <c r="BE1376" s="668"/>
      <c r="BF1376" s="668"/>
      <c r="BG1376" s="668"/>
      <c r="BH1376" s="668"/>
      <c r="BI1376" s="668"/>
      <c r="BJ1376" s="668"/>
      <c r="BK1376" s="668"/>
      <c r="BL1376" s="668"/>
      <c r="BM1376" s="668"/>
      <c r="BN1376" s="668"/>
      <c r="BO1376" s="668"/>
      <c r="BP1376" s="668"/>
      <c r="BQ1376" s="668"/>
    </row>
    <row r="1377" spans="1:69">
      <c r="A1377" s="668"/>
      <c r="B1377" s="668"/>
      <c r="C1377" s="668"/>
      <c r="D1377" s="668"/>
      <c r="E1377" s="668"/>
      <c r="F1377" s="668"/>
      <c r="G1377" s="668"/>
      <c r="H1377" s="668"/>
      <c r="I1377" s="668"/>
      <c r="J1377" s="668"/>
      <c r="K1377" s="668"/>
      <c r="L1377" s="668"/>
      <c r="M1377" s="668"/>
      <c r="N1377" s="668"/>
      <c r="O1377" s="668"/>
      <c r="P1377" s="668"/>
      <c r="Q1377" s="668"/>
      <c r="R1377" s="668"/>
      <c r="T1377" s="668"/>
      <c r="U1377" s="668"/>
      <c r="AZ1377" s="668"/>
      <c r="BA1377" s="668"/>
      <c r="BB1377" s="668"/>
      <c r="BC1377" s="668"/>
      <c r="BD1377" s="668"/>
      <c r="BE1377" s="668"/>
      <c r="BF1377" s="668"/>
      <c r="BG1377" s="668"/>
      <c r="BH1377" s="668"/>
      <c r="BI1377" s="668"/>
      <c r="BJ1377" s="668"/>
      <c r="BK1377" s="668"/>
      <c r="BL1377" s="668"/>
      <c r="BM1377" s="668"/>
      <c r="BN1377" s="668"/>
      <c r="BO1377" s="668"/>
      <c r="BP1377" s="668"/>
      <c r="BQ1377" s="668"/>
    </row>
    <row r="1378" spans="1:69">
      <c r="A1378" s="668"/>
      <c r="B1378" s="668"/>
      <c r="C1378" s="668"/>
      <c r="D1378" s="668"/>
      <c r="E1378" s="668"/>
      <c r="F1378" s="668"/>
      <c r="G1378" s="668"/>
      <c r="H1378" s="668"/>
      <c r="I1378" s="668"/>
      <c r="J1378" s="668"/>
      <c r="K1378" s="668"/>
      <c r="L1378" s="668"/>
      <c r="M1378" s="668"/>
      <c r="N1378" s="668"/>
      <c r="O1378" s="668"/>
      <c r="P1378" s="668"/>
      <c r="Q1378" s="668"/>
      <c r="R1378" s="668"/>
      <c r="T1378" s="668"/>
      <c r="U1378" s="668"/>
      <c r="AZ1378" s="668"/>
      <c r="BA1378" s="668"/>
      <c r="BB1378" s="668"/>
      <c r="BC1378" s="668"/>
      <c r="BD1378" s="668"/>
      <c r="BE1378" s="668"/>
      <c r="BF1378" s="668"/>
      <c r="BG1378" s="668"/>
      <c r="BH1378" s="668"/>
      <c r="BI1378" s="668"/>
      <c r="BJ1378" s="668"/>
      <c r="BK1378" s="668"/>
      <c r="BL1378" s="668"/>
      <c r="BM1378" s="668"/>
      <c r="BN1378" s="668"/>
      <c r="BO1378" s="668"/>
      <c r="BP1378" s="668"/>
      <c r="BQ1378" s="668"/>
    </row>
    <row r="1379" spans="1:69">
      <c r="A1379" s="668"/>
      <c r="B1379" s="668"/>
      <c r="C1379" s="668"/>
      <c r="D1379" s="668"/>
      <c r="E1379" s="668"/>
      <c r="F1379" s="668"/>
      <c r="G1379" s="668"/>
      <c r="H1379" s="668"/>
      <c r="I1379" s="668"/>
      <c r="J1379" s="668"/>
      <c r="K1379" s="668"/>
      <c r="L1379" s="668"/>
      <c r="M1379" s="668"/>
      <c r="N1379" s="668"/>
      <c r="O1379" s="668"/>
      <c r="P1379" s="668"/>
      <c r="Q1379" s="668"/>
      <c r="R1379" s="668"/>
      <c r="T1379" s="668"/>
      <c r="U1379" s="668"/>
      <c r="AZ1379" s="668"/>
      <c r="BA1379" s="668"/>
      <c r="BB1379" s="668"/>
      <c r="BC1379" s="668"/>
      <c r="BD1379" s="668"/>
      <c r="BK1379" s="668"/>
      <c r="BL1379" s="668"/>
      <c r="BM1379" s="668"/>
      <c r="BN1379" s="668"/>
      <c r="BO1379" s="668"/>
      <c r="BP1379" s="668"/>
      <c r="BQ1379" s="668"/>
    </row>
    <row r="1380" spans="1:69">
      <c r="A1380" s="668"/>
      <c r="B1380" s="668"/>
      <c r="C1380" s="668"/>
      <c r="D1380" s="668"/>
      <c r="E1380" s="668"/>
      <c r="F1380" s="668"/>
      <c r="G1380" s="668"/>
      <c r="H1380" s="668"/>
      <c r="I1380" s="668"/>
      <c r="J1380" s="668"/>
      <c r="K1380" s="668"/>
      <c r="L1380" s="668"/>
      <c r="M1380" s="668"/>
      <c r="N1380" s="668"/>
      <c r="O1380" s="668"/>
      <c r="P1380" s="668"/>
      <c r="Q1380" s="668"/>
      <c r="R1380" s="668"/>
      <c r="T1380" s="668"/>
      <c r="U1380" s="668"/>
      <c r="AZ1380" s="668"/>
      <c r="BA1380" s="668"/>
      <c r="BB1380" s="668"/>
      <c r="BC1380" s="668"/>
      <c r="BD1380" s="668"/>
      <c r="BE1380" s="668"/>
      <c r="BF1380" s="668"/>
      <c r="BG1380" s="668"/>
      <c r="BH1380" s="668"/>
      <c r="BI1380" s="668"/>
      <c r="BJ1380" s="668"/>
      <c r="BK1380" s="668"/>
      <c r="BL1380" s="668"/>
      <c r="BM1380" s="668"/>
      <c r="BN1380" s="668"/>
      <c r="BO1380" s="668"/>
      <c r="BP1380" s="668"/>
      <c r="BQ1380" s="668"/>
    </row>
    <row r="1381" spans="1:69">
      <c r="A1381" s="668"/>
      <c r="B1381" s="668"/>
      <c r="C1381" s="668"/>
      <c r="D1381" s="668"/>
      <c r="E1381" s="668"/>
      <c r="F1381" s="668"/>
      <c r="G1381" s="668"/>
      <c r="H1381" s="668"/>
      <c r="I1381" s="668"/>
      <c r="J1381" s="668"/>
      <c r="K1381" s="668"/>
      <c r="L1381" s="668"/>
      <c r="M1381" s="668"/>
      <c r="N1381" s="668"/>
      <c r="O1381" s="668"/>
      <c r="P1381" s="668"/>
      <c r="Q1381" s="668"/>
      <c r="R1381" s="668"/>
      <c r="T1381" s="668"/>
      <c r="U1381" s="668"/>
      <c r="AZ1381" s="668"/>
      <c r="BA1381" s="668"/>
      <c r="BB1381" s="668"/>
      <c r="BC1381" s="668"/>
      <c r="BD1381" s="668"/>
      <c r="BE1381" s="668"/>
      <c r="BF1381" s="668"/>
      <c r="BG1381" s="668"/>
      <c r="BH1381" s="668"/>
      <c r="BI1381" s="668"/>
      <c r="BJ1381" s="668"/>
      <c r="BK1381" s="668"/>
      <c r="BL1381" s="668"/>
      <c r="BM1381" s="668"/>
      <c r="BN1381" s="668"/>
      <c r="BO1381" s="668"/>
      <c r="BP1381" s="668"/>
      <c r="BQ1381" s="668"/>
    </row>
    <row r="1382" spans="1:69">
      <c r="A1382" s="668"/>
      <c r="B1382" s="668"/>
      <c r="C1382" s="668"/>
      <c r="D1382" s="668"/>
      <c r="E1382" s="668"/>
      <c r="F1382" s="668"/>
      <c r="G1382" s="668"/>
      <c r="H1382" s="668"/>
      <c r="I1382" s="668"/>
      <c r="J1382" s="668"/>
      <c r="K1382" s="668"/>
      <c r="L1382" s="668"/>
      <c r="M1382" s="668"/>
      <c r="N1382" s="668"/>
      <c r="O1382" s="668"/>
      <c r="P1382" s="668"/>
      <c r="Q1382" s="668"/>
      <c r="R1382" s="668"/>
      <c r="T1382" s="668"/>
      <c r="U1382" s="668"/>
      <c r="AZ1382" s="668"/>
      <c r="BA1382" s="668"/>
      <c r="BB1382" s="668"/>
      <c r="BC1382" s="668"/>
      <c r="BD1382" s="668"/>
      <c r="BE1382" s="668"/>
      <c r="BF1382" s="668"/>
      <c r="BG1382" s="668"/>
      <c r="BH1382" s="668"/>
      <c r="BI1382" s="668"/>
      <c r="BJ1382" s="668"/>
      <c r="BK1382" s="668"/>
      <c r="BL1382" s="668"/>
      <c r="BM1382" s="668"/>
      <c r="BN1382" s="668"/>
      <c r="BO1382" s="668"/>
      <c r="BP1382" s="668"/>
      <c r="BQ1382" s="668"/>
    </row>
    <row r="1383" spans="1:69">
      <c r="A1383" s="668"/>
      <c r="B1383" s="668"/>
      <c r="C1383" s="668"/>
      <c r="D1383" s="668"/>
      <c r="E1383" s="668"/>
      <c r="F1383" s="668"/>
      <c r="G1383" s="668"/>
      <c r="H1383" s="668"/>
      <c r="I1383" s="668"/>
      <c r="J1383" s="668"/>
      <c r="K1383" s="668"/>
      <c r="L1383" s="668"/>
      <c r="M1383" s="668"/>
      <c r="N1383" s="668"/>
      <c r="O1383" s="668"/>
      <c r="P1383" s="668"/>
      <c r="Q1383" s="668"/>
      <c r="R1383" s="668"/>
      <c r="T1383" s="668"/>
      <c r="U1383" s="668"/>
      <c r="AZ1383" s="668"/>
      <c r="BA1383" s="668"/>
      <c r="BK1383" s="668"/>
      <c r="BL1383" s="668"/>
      <c r="BM1383" s="668"/>
      <c r="BN1383" s="668"/>
      <c r="BO1383" s="668"/>
      <c r="BP1383" s="668"/>
      <c r="BQ1383" s="668"/>
    </row>
    <row r="1384" spans="1:69">
      <c r="A1384" s="668"/>
      <c r="B1384" s="668"/>
      <c r="C1384" s="668"/>
      <c r="D1384" s="668"/>
      <c r="E1384" s="668"/>
      <c r="F1384" s="668"/>
      <c r="G1384" s="668"/>
      <c r="H1384" s="668"/>
      <c r="I1384" s="668"/>
      <c r="J1384" s="668"/>
      <c r="K1384" s="668"/>
      <c r="L1384" s="668"/>
      <c r="M1384" s="668"/>
      <c r="N1384" s="668"/>
      <c r="O1384" s="668"/>
      <c r="P1384" s="668"/>
      <c r="Q1384" s="668"/>
      <c r="R1384" s="668"/>
      <c r="T1384" s="668"/>
      <c r="U1384" s="668"/>
      <c r="AZ1384" s="668"/>
      <c r="BA1384" s="668"/>
      <c r="BB1384" s="668"/>
      <c r="BC1384" s="668"/>
      <c r="BD1384" s="668"/>
      <c r="BE1384" s="668"/>
      <c r="BF1384" s="668"/>
      <c r="BG1384" s="668"/>
      <c r="BH1384" s="668"/>
      <c r="BI1384" s="668"/>
      <c r="BJ1384" s="668"/>
      <c r="BK1384" s="668"/>
      <c r="BL1384" s="668"/>
      <c r="BM1384" s="668"/>
      <c r="BN1384" s="668"/>
      <c r="BO1384" s="668"/>
      <c r="BP1384" s="668"/>
      <c r="BQ1384" s="668"/>
    </row>
    <row r="1385" spans="1:69">
      <c r="A1385" s="668"/>
      <c r="B1385" s="668"/>
      <c r="C1385" s="668"/>
      <c r="D1385" s="668"/>
      <c r="E1385" s="668"/>
      <c r="F1385" s="668"/>
      <c r="G1385" s="668"/>
      <c r="H1385" s="668"/>
      <c r="I1385" s="668"/>
      <c r="J1385" s="668"/>
      <c r="K1385" s="668"/>
      <c r="L1385" s="668"/>
      <c r="M1385" s="668"/>
      <c r="N1385" s="668"/>
      <c r="O1385" s="668"/>
      <c r="P1385" s="668"/>
      <c r="Q1385" s="668"/>
      <c r="R1385" s="668"/>
      <c r="T1385" s="668"/>
      <c r="U1385" s="668"/>
      <c r="AZ1385" s="668"/>
      <c r="BA1385" s="668"/>
      <c r="BB1385" s="668"/>
      <c r="BC1385" s="668"/>
      <c r="BD1385" s="668"/>
      <c r="BE1385" s="668"/>
      <c r="BF1385" s="668"/>
      <c r="BG1385" s="668"/>
      <c r="BH1385" s="668"/>
      <c r="BI1385" s="668"/>
      <c r="BJ1385" s="668"/>
      <c r="BK1385" s="668"/>
      <c r="BL1385" s="668"/>
      <c r="BM1385" s="668"/>
      <c r="BN1385" s="668"/>
      <c r="BO1385" s="668"/>
      <c r="BP1385" s="668"/>
      <c r="BQ1385" s="668"/>
    </row>
    <row r="1386" spans="1:69">
      <c r="A1386" s="668"/>
      <c r="B1386" s="668"/>
      <c r="C1386" s="668"/>
      <c r="D1386" s="668"/>
      <c r="E1386" s="668"/>
      <c r="F1386" s="668"/>
      <c r="G1386" s="668"/>
      <c r="H1386" s="668"/>
      <c r="I1386" s="668"/>
      <c r="J1386" s="668"/>
      <c r="K1386" s="668"/>
      <c r="L1386" s="668"/>
      <c r="M1386" s="668"/>
      <c r="N1386" s="668"/>
      <c r="O1386" s="668"/>
      <c r="P1386" s="668"/>
      <c r="Q1386" s="668"/>
      <c r="R1386" s="668"/>
      <c r="T1386" s="668"/>
      <c r="U1386" s="668"/>
      <c r="AZ1386" s="668"/>
      <c r="BA1386" s="668"/>
      <c r="BB1386" s="668"/>
      <c r="BC1386" s="668"/>
      <c r="BD1386" s="668"/>
      <c r="BE1386" s="668"/>
      <c r="BF1386" s="668"/>
      <c r="BG1386" s="668"/>
      <c r="BH1386" s="668"/>
      <c r="BI1386" s="668"/>
      <c r="BJ1386" s="668"/>
      <c r="BK1386" s="668"/>
      <c r="BL1386" s="668"/>
      <c r="BM1386" s="668"/>
      <c r="BN1386" s="668"/>
      <c r="BO1386" s="668"/>
      <c r="BP1386" s="668"/>
      <c r="BQ1386" s="668"/>
    </row>
    <row r="1387" spans="1:69">
      <c r="A1387" s="668"/>
      <c r="B1387" s="668"/>
      <c r="C1387" s="668"/>
      <c r="D1387" s="668"/>
      <c r="E1387" s="668"/>
      <c r="F1387" s="668"/>
      <c r="G1387" s="668"/>
      <c r="H1387" s="668"/>
      <c r="I1387" s="668"/>
      <c r="J1387" s="668"/>
      <c r="K1387" s="668"/>
      <c r="L1387" s="668"/>
      <c r="M1387" s="668"/>
      <c r="N1387" s="668"/>
      <c r="O1387" s="668"/>
      <c r="P1387" s="668"/>
      <c r="Q1387" s="668"/>
      <c r="R1387" s="668"/>
      <c r="T1387" s="668"/>
      <c r="U1387" s="668"/>
      <c r="AZ1387" s="668"/>
      <c r="BA1387" s="668"/>
      <c r="BB1387" s="668"/>
      <c r="BC1387" s="668"/>
      <c r="BD1387" s="668"/>
      <c r="BE1387" s="668"/>
      <c r="BF1387" s="668"/>
      <c r="BG1387" s="668"/>
      <c r="BH1387" s="668"/>
      <c r="BI1387" s="668"/>
      <c r="BJ1387" s="668"/>
      <c r="BK1387" s="668"/>
      <c r="BL1387" s="668"/>
      <c r="BM1387" s="668"/>
      <c r="BN1387" s="668"/>
      <c r="BO1387" s="668"/>
      <c r="BP1387" s="668"/>
      <c r="BQ1387" s="668"/>
    </row>
    <row r="1388" spans="1:69">
      <c r="A1388" s="668"/>
      <c r="B1388" s="668"/>
      <c r="C1388" s="668"/>
      <c r="D1388" s="668"/>
      <c r="E1388" s="668"/>
      <c r="F1388" s="668"/>
      <c r="G1388" s="668"/>
      <c r="H1388" s="668"/>
      <c r="I1388" s="668"/>
      <c r="J1388" s="668"/>
      <c r="K1388" s="668"/>
      <c r="L1388" s="668"/>
      <c r="M1388" s="668"/>
      <c r="N1388" s="668"/>
      <c r="O1388" s="668"/>
      <c r="P1388" s="668"/>
      <c r="Q1388" s="668"/>
      <c r="R1388" s="668"/>
      <c r="T1388" s="668"/>
      <c r="U1388" s="668"/>
      <c r="AZ1388" s="668"/>
      <c r="BA1388" s="668"/>
      <c r="BB1388" s="668"/>
      <c r="BK1388" s="668"/>
      <c r="BL1388" s="668"/>
      <c r="BM1388" s="668"/>
      <c r="BN1388" s="668"/>
      <c r="BO1388" s="668"/>
      <c r="BP1388" s="668"/>
      <c r="BQ1388" s="668"/>
    </row>
    <row r="1389" spans="1:69">
      <c r="A1389" s="668"/>
      <c r="B1389" s="668"/>
      <c r="C1389" s="668"/>
      <c r="D1389" s="668"/>
      <c r="E1389" s="668"/>
      <c r="F1389" s="668"/>
      <c r="G1389" s="668"/>
      <c r="H1389" s="668"/>
      <c r="I1389" s="668"/>
      <c r="J1389" s="668"/>
      <c r="K1389" s="668"/>
      <c r="L1389" s="668"/>
      <c r="M1389" s="668"/>
      <c r="N1389" s="668"/>
      <c r="O1389" s="668"/>
      <c r="P1389" s="668"/>
      <c r="Q1389" s="668"/>
      <c r="R1389" s="668"/>
      <c r="T1389" s="668"/>
      <c r="U1389" s="668"/>
      <c r="AZ1389" s="668"/>
      <c r="BA1389" s="668"/>
      <c r="BB1389" s="668"/>
      <c r="BK1389" s="668"/>
      <c r="BL1389" s="668"/>
      <c r="BM1389" s="668"/>
      <c r="BN1389" s="668"/>
      <c r="BO1389" s="668"/>
      <c r="BP1389" s="668"/>
      <c r="BQ1389" s="668"/>
    </row>
    <row r="1390" spans="1:69">
      <c r="A1390" s="668"/>
      <c r="B1390" s="668"/>
      <c r="C1390" s="668"/>
      <c r="D1390" s="668"/>
      <c r="E1390" s="668"/>
      <c r="F1390" s="668"/>
      <c r="G1390" s="668"/>
      <c r="H1390" s="668"/>
      <c r="I1390" s="668"/>
      <c r="J1390" s="668"/>
      <c r="K1390" s="668"/>
      <c r="L1390" s="668"/>
      <c r="M1390" s="668"/>
      <c r="N1390" s="668"/>
      <c r="O1390" s="668"/>
      <c r="P1390" s="668"/>
      <c r="Q1390" s="668"/>
      <c r="R1390" s="668"/>
      <c r="S1390" s="668"/>
      <c r="T1390" s="668"/>
      <c r="U1390" s="668"/>
      <c r="W1390" s="668"/>
      <c r="X1390" s="668"/>
      <c r="Y1390" s="668"/>
      <c r="Z1390" s="678"/>
      <c r="AA1390" s="668"/>
      <c r="AB1390" s="668"/>
      <c r="AC1390" s="668"/>
      <c r="AD1390" s="678"/>
      <c r="AE1390" s="668"/>
      <c r="AF1390" s="668"/>
      <c r="AG1390" s="668"/>
      <c r="AH1390" s="678"/>
      <c r="AI1390" s="668"/>
      <c r="AJ1390" s="668"/>
      <c r="AK1390" s="668"/>
      <c r="AL1390" s="678"/>
      <c r="AM1390" s="668"/>
      <c r="AN1390" s="668"/>
      <c r="AO1390" s="668"/>
      <c r="AP1390" s="678"/>
      <c r="AQ1390" s="668"/>
      <c r="AR1390" s="668"/>
      <c r="AS1390" s="668"/>
      <c r="AT1390" s="678"/>
      <c r="AU1390" s="668"/>
      <c r="AV1390" s="668"/>
      <c r="AW1390" s="678"/>
      <c r="AX1390" s="668"/>
      <c r="AY1390" s="683"/>
      <c r="AZ1390" s="668"/>
      <c r="BA1390" s="668"/>
      <c r="BB1390" s="668"/>
      <c r="BK1390" s="668"/>
      <c r="BL1390" s="668"/>
      <c r="BM1390" s="668"/>
      <c r="BN1390" s="668"/>
      <c r="BO1390" s="668"/>
      <c r="BP1390" s="668"/>
      <c r="BQ1390" s="668"/>
    </row>
    <row r="1391" spans="1:69">
      <c r="A1391" s="668"/>
      <c r="B1391" s="668"/>
      <c r="C1391" s="668"/>
      <c r="D1391" s="668"/>
      <c r="E1391" s="668"/>
      <c r="F1391" s="668"/>
      <c r="G1391" s="668"/>
      <c r="H1391" s="668"/>
      <c r="I1391" s="668"/>
      <c r="J1391" s="668"/>
      <c r="K1391" s="668"/>
      <c r="L1391" s="668"/>
      <c r="M1391" s="668"/>
      <c r="N1391" s="668"/>
      <c r="O1391" s="668"/>
      <c r="P1391" s="668"/>
      <c r="Q1391" s="668"/>
      <c r="R1391" s="668"/>
      <c r="S1391" s="668"/>
      <c r="T1391" s="668"/>
      <c r="U1391" s="668"/>
      <c r="W1391" s="668"/>
      <c r="X1391" s="668"/>
      <c r="Y1391" s="668"/>
      <c r="Z1391" s="678"/>
      <c r="AA1391" s="668"/>
      <c r="AB1391" s="668"/>
      <c r="AC1391" s="668"/>
      <c r="AD1391" s="678"/>
      <c r="AE1391" s="668"/>
      <c r="AF1391" s="668"/>
      <c r="AG1391" s="668"/>
      <c r="AH1391" s="678"/>
      <c r="AI1391" s="668"/>
      <c r="AJ1391" s="668"/>
      <c r="AK1391" s="668"/>
      <c r="AL1391" s="678"/>
      <c r="AM1391" s="668"/>
      <c r="AN1391" s="668"/>
      <c r="AO1391" s="668"/>
      <c r="AP1391" s="678"/>
      <c r="AQ1391" s="668"/>
      <c r="AR1391" s="668"/>
      <c r="AS1391" s="668"/>
      <c r="AT1391" s="678"/>
      <c r="AU1391" s="668"/>
      <c r="AV1391" s="668"/>
      <c r="AW1391" s="678"/>
      <c r="AX1391" s="668"/>
      <c r="AY1391" s="683"/>
      <c r="AZ1391" s="668"/>
      <c r="BA1391" s="668"/>
      <c r="BB1391" s="668"/>
      <c r="BC1391" s="668"/>
      <c r="BD1391" s="668"/>
      <c r="BK1391" s="668"/>
      <c r="BL1391" s="668"/>
      <c r="BM1391" s="668"/>
      <c r="BN1391" s="668"/>
      <c r="BO1391" s="668"/>
      <c r="BP1391" s="668"/>
      <c r="BQ1391" s="668"/>
    </row>
    <row r="1392" spans="1:69">
      <c r="A1392" s="668"/>
      <c r="B1392" s="668"/>
      <c r="C1392" s="668"/>
      <c r="D1392" s="668"/>
      <c r="E1392" s="668"/>
      <c r="F1392" s="668"/>
      <c r="G1392" s="668"/>
      <c r="H1392" s="668"/>
      <c r="I1392" s="668"/>
      <c r="J1392" s="668"/>
      <c r="K1392" s="668"/>
      <c r="L1392" s="668"/>
      <c r="M1392" s="668"/>
      <c r="N1392" s="668"/>
      <c r="O1392" s="668"/>
      <c r="P1392" s="668"/>
      <c r="Q1392" s="668"/>
      <c r="R1392" s="668"/>
      <c r="T1392" s="668"/>
      <c r="U1392" s="668"/>
      <c r="AZ1392" s="668"/>
      <c r="BA1392" s="668"/>
      <c r="BB1392" s="668"/>
      <c r="BC1392" s="668"/>
      <c r="BD1392" s="668"/>
      <c r="BE1392" s="668"/>
      <c r="BF1392" s="668"/>
      <c r="BG1392" s="668"/>
      <c r="BH1392" s="668"/>
      <c r="BI1392" s="668"/>
      <c r="BJ1392" s="668"/>
      <c r="BK1392" s="668"/>
      <c r="BL1392" s="668"/>
      <c r="BM1392" s="668"/>
      <c r="BN1392" s="668"/>
      <c r="BO1392" s="668"/>
      <c r="BP1392" s="668"/>
      <c r="BQ1392" s="668"/>
    </row>
    <row r="1393" spans="1:69">
      <c r="A1393" s="668"/>
      <c r="B1393" s="668"/>
      <c r="C1393" s="668"/>
      <c r="D1393" s="668"/>
      <c r="E1393" s="668"/>
      <c r="F1393" s="668"/>
      <c r="G1393" s="668"/>
      <c r="H1393" s="668"/>
      <c r="I1393" s="668"/>
      <c r="J1393" s="668"/>
      <c r="K1393" s="668"/>
      <c r="L1393" s="668"/>
      <c r="M1393" s="668"/>
      <c r="N1393" s="668"/>
      <c r="O1393" s="668"/>
      <c r="P1393" s="668"/>
      <c r="Q1393" s="668"/>
      <c r="R1393" s="668"/>
      <c r="T1393" s="668"/>
      <c r="U1393" s="668"/>
      <c r="W1393" s="668"/>
      <c r="X1393" s="668"/>
      <c r="Y1393" s="668"/>
      <c r="Z1393" s="678"/>
      <c r="AA1393" s="668"/>
      <c r="AB1393" s="668"/>
      <c r="AC1393" s="668"/>
      <c r="AD1393" s="678"/>
      <c r="AE1393" s="668"/>
      <c r="AF1393" s="668"/>
      <c r="AG1393" s="668"/>
      <c r="AH1393" s="678"/>
      <c r="AI1393" s="668"/>
      <c r="AJ1393" s="668"/>
      <c r="AK1393" s="668"/>
      <c r="AL1393" s="678"/>
      <c r="AM1393" s="668"/>
      <c r="AN1393" s="668"/>
      <c r="AO1393" s="668"/>
      <c r="AP1393" s="678"/>
      <c r="AQ1393" s="668"/>
      <c r="AR1393" s="668"/>
      <c r="AS1393" s="668"/>
      <c r="AT1393" s="678"/>
      <c r="AU1393" s="668"/>
      <c r="AV1393" s="668"/>
      <c r="AW1393" s="678"/>
      <c r="AX1393" s="668"/>
      <c r="AY1393" s="683"/>
      <c r="AZ1393" s="668"/>
      <c r="BA1393" s="668"/>
      <c r="BB1393" s="668"/>
      <c r="BC1393" s="668"/>
      <c r="BD1393" s="668"/>
      <c r="BE1393" s="668"/>
      <c r="BF1393" s="668"/>
      <c r="BG1393" s="668"/>
      <c r="BH1393" s="668"/>
      <c r="BI1393" s="668"/>
      <c r="BJ1393" s="668"/>
      <c r="BK1393" s="668"/>
      <c r="BL1393" s="668"/>
      <c r="BM1393" s="668"/>
      <c r="BN1393" s="668"/>
      <c r="BO1393" s="668"/>
      <c r="BP1393" s="668"/>
      <c r="BQ1393" s="668"/>
    </row>
    <row r="1394" spans="1:69">
      <c r="A1394" s="668"/>
      <c r="B1394" s="668"/>
      <c r="C1394" s="668"/>
      <c r="D1394" s="668"/>
      <c r="E1394" s="668"/>
      <c r="F1394" s="668"/>
      <c r="G1394" s="668"/>
      <c r="H1394" s="668"/>
      <c r="I1394" s="668"/>
      <c r="J1394" s="668"/>
      <c r="K1394" s="668"/>
      <c r="L1394" s="668"/>
      <c r="M1394" s="668"/>
      <c r="N1394" s="668"/>
      <c r="O1394" s="668"/>
      <c r="P1394" s="668"/>
      <c r="R1394" s="668"/>
      <c r="U1394" s="668"/>
      <c r="BK1394" s="668"/>
      <c r="BL1394" s="668"/>
      <c r="BM1394" s="668"/>
      <c r="BN1394" s="668"/>
      <c r="BO1394" s="668"/>
      <c r="BP1394" s="668"/>
      <c r="BQ1394" s="668"/>
    </row>
    <row r="1395" spans="1:69">
      <c r="A1395" s="668"/>
      <c r="B1395" s="668"/>
      <c r="C1395" s="668"/>
      <c r="D1395" s="668"/>
      <c r="E1395" s="668"/>
      <c r="F1395" s="668"/>
      <c r="G1395" s="668"/>
      <c r="H1395" s="668"/>
      <c r="I1395" s="668"/>
      <c r="J1395" s="668"/>
      <c r="K1395" s="668"/>
      <c r="L1395" s="668"/>
      <c r="M1395" s="668"/>
      <c r="N1395" s="668"/>
      <c r="O1395" s="668"/>
      <c r="P1395" s="668"/>
      <c r="Q1395" s="668"/>
      <c r="R1395" s="668"/>
      <c r="S1395" s="668"/>
      <c r="T1395" s="668"/>
      <c r="U1395" s="668"/>
      <c r="AZ1395" s="668"/>
      <c r="BA1395" s="668"/>
      <c r="BB1395" s="668"/>
      <c r="BC1395" s="668"/>
      <c r="BD1395" s="668"/>
      <c r="BE1395" s="668"/>
      <c r="BF1395" s="668"/>
      <c r="BG1395" s="668"/>
      <c r="BH1395" s="668"/>
      <c r="BI1395" s="668"/>
      <c r="BJ1395" s="668"/>
      <c r="BK1395" s="668"/>
      <c r="BL1395" s="668"/>
      <c r="BM1395" s="668"/>
      <c r="BN1395" s="668"/>
      <c r="BO1395" s="668"/>
      <c r="BP1395" s="668"/>
      <c r="BQ1395" s="668"/>
    </row>
    <row r="1396" spans="1:69">
      <c r="A1396" s="668"/>
      <c r="B1396" s="668"/>
      <c r="C1396" s="668"/>
      <c r="D1396" s="668"/>
      <c r="E1396" s="668"/>
      <c r="F1396" s="668"/>
      <c r="G1396" s="668"/>
      <c r="H1396" s="668"/>
      <c r="I1396" s="668"/>
      <c r="J1396" s="668"/>
      <c r="K1396" s="668"/>
      <c r="L1396" s="668"/>
      <c r="M1396" s="668"/>
      <c r="N1396" s="668"/>
      <c r="O1396" s="668"/>
      <c r="P1396" s="668"/>
      <c r="Q1396" s="668"/>
      <c r="R1396" s="668"/>
      <c r="T1396" s="668"/>
      <c r="U1396" s="668"/>
      <c r="AZ1396" s="668"/>
      <c r="BA1396" s="668"/>
      <c r="BB1396" s="668"/>
      <c r="BC1396" s="668"/>
      <c r="BD1396" s="668"/>
      <c r="BE1396" s="668"/>
      <c r="BF1396" s="668"/>
      <c r="BG1396" s="668"/>
      <c r="BH1396" s="668"/>
      <c r="BI1396" s="668"/>
      <c r="BJ1396" s="668"/>
      <c r="BK1396" s="668"/>
      <c r="BL1396" s="668"/>
      <c r="BM1396" s="668"/>
      <c r="BN1396" s="668"/>
      <c r="BO1396" s="668"/>
      <c r="BP1396" s="668"/>
      <c r="BQ1396" s="668"/>
    </row>
    <row r="1397" spans="1:69">
      <c r="A1397" s="668"/>
      <c r="B1397" s="668"/>
      <c r="C1397" s="668"/>
      <c r="D1397" s="668"/>
      <c r="E1397" s="668"/>
      <c r="F1397" s="668"/>
      <c r="G1397" s="668"/>
      <c r="H1397" s="668"/>
      <c r="I1397" s="668"/>
      <c r="J1397" s="668"/>
      <c r="K1397" s="668"/>
      <c r="L1397" s="668"/>
      <c r="M1397" s="668"/>
      <c r="N1397" s="668"/>
      <c r="O1397" s="668"/>
      <c r="P1397" s="668"/>
      <c r="Q1397" s="668"/>
      <c r="R1397" s="668"/>
      <c r="T1397" s="668"/>
      <c r="U1397" s="668"/>
      <c r="AZ1397" s="668"/>
      <c r="BA1397" s="668"/>
      <c r="BB1397" s="668"/>
      <c r="BC1397" s="668"/>
      <c r="BD1397" s="668"/>
      <c r="BE1397" s="668"/>
      <c r="BF1397" s="668"/>
      <c r="BG1397" s="668"/>
      <c r="BH1397" s="668"/>
      <c r="BI1397" s="668"/>
      <c r="BJ1397" s="668"/>
      <c r="BK1397" s="668"/>
      <c r="BL1397" s="668"/>
      <c r="BM1397" s="668"/>
      <c r="BN1397" s="668"/>
      <c r="BO1397" s="668"/>
      <c r="BP1397" s="668"/>
      <c r="BQ1397" s="668"/>
    </row>
    <row r="1398" spans="1:69">
      <c r="A1398" s="668"/>
      <c r="B1398" s="668"/>
      <c r="C1398" s="668"/>
      <c r="D1398" s="668"/>
      <c r="E1398" s="668"/>
      <c r="F1398" s="668"/>
      <c r="G1398" s="668"/>
      <c r="H1398" s="668"/>
      <c r="I1398" s="668"/>
      <c r="J1398" s="668"/>
      <c r="K1398" s="668"/>
      <c r="L1398" s="668"/>
      <c r="M1398" s="668"/>
      <c r="N1398" s="668"/>
      <c r="O1398" s="668"/>
      <c r="P1398" s="668"/>
      <c r="R1398" s="668"/>
      <c r="U1398" s="668"/>
      <c r="BK1398" s="668"/>
      <c r="BL1398" s="668"/>
      <c r="BM1398" s="668"/>
      <c r="BN1398" s="668"/>
      <c r="BO1398" s="668"/>
      <c r="BP1398" s="668"/>
      <c r="BQ1398" s="668"/>
    </row>
    <row r="1399" spans="1:69">
      <c r="A1399" s="668"/>
      <c r="B1399" s="668"/>
      <c r="C1399" s="668"/>
      <c r="D1399" s="668"/>
      <c r="E1399" s="668"/>
      <c r="F1399" s="668"/>
      <c r="G1399" s="668"/>
      <c r="H1399" s="668"/>
      <c r="I1399" s="668"/>
      <c r="J1399" s="668"/>
      <c r="K1399" s="668"/>
      <c r="L1399" s="668"/>
      <c r="M1399" s="668"/>
      <c r="N1399" s="668"/>
      <c r="O1399" s="668"/>
      <c r="P1399" s="668"/>
      <c r="Q1399" s="668"/>
      <c r="R1399" s="668"/>
      <c r="S1399" s="668"/>
      <c r="T1399" s="668"/>
      <c r="U1399" s="668"/>
      <c r="W1399" s="668"/>
      <c r="X1399" s="668"/>
      <c r="Y1399" s="668"/>
      <c r="Z1399" s="678"/>
      <c r="AA1399" s="668"/>
      <c r="AB1399" s="668"/>
      <c r="AC1399" s="668"/>
      <c r="AD1399" s="678"/>
      <c r="AE1399" s="668"/>
      <c r="AF1399" s="668"/>
      <c r="AG1399" s="668"/>
      <c r="AH1399" s="678"/>
      <c r="AI1399" s="668"/>
      <c r="AJ1399" s="668"/>
      <c r="AK1399" s="668"/>
      <c r="AL1399" s="678"/>
      <c r="AM1399" s="668"/>
      <c r="AN1399" s="668"/>
      <c r="AO1399" s="668"/>
      <c r="AP1399" s="678"/>
      <c r="AQ1399" s="668"/>
      <c r="AR1399" s="668"/>
      <c r="AS1399" s="668"/>
      <c r="AT1399" s="678"/>
      <c r="AU1399" s="668"/>
      <c r="AV1399" s="668"/>
      <c r="AW1399" s="678"/>
      <c r="AX1399" s="668"/>
      <c r="AY1399" s="683"/>
      <c r="AZ1399" s="668"/>
      <c r="BA1399" s="668"/>
      <c r="BB1399" s="668"/>
      <c r="BC1399" s="668"/>
      <c r="BD1399" s="668"/>
      <c r="BE1399" s="668"/>
      <c r="BF1399" s="668"/>
      <c r="BG1399" s="668"/>
      <c r="BH1399" s="668"/>
      <c r="BI1399" s="668"/>
      <c r="BJ1399" s="668"/>
      <c r="BK1399" s="668"/>
      <c r="BL1399" s="668"/>
      <c r="BM1399" s="668"/>
      <c r="BN1399" s="668"/>
      <c r="BO1399" s="668"/>
      <c r="BP1399" s="668"/>
      <c r="BQ1399" s="668"/>
    </row>
    <row r="1400" spans="1:69">
      <c r="A1400" s="668"/>
      <c r="B1400" s="668"/>
      <c r="C1400" s="668"/>
      <c r="D1400" s="668"/>
      <c r="E1400" s="668"/>
      <c r="F1400" s="668"/>
      <c r="G1400" s="668"/>
      <c r="H1400" s="668"/>
      <c r="I1400" s="668"/>
      <c r="J1400" s="668"/>
      <c r="K1400" s="668"/>
      <c r="L1400" s="668"/>
      <c r="M1400" s="668"/>
      <c r="N1400" s="668"/>
      <c r="O1400" s="668"/>
      <c r="P1400" s="668"/>
      <c r="Q1400" s="668"/>
      <c r="R1400" s="668"/>
      <c r="T1400" s="668"/>
      <c r="U1400" s="668"/>
      <c r="AZ1400" s="668"/>
      <c r="BK1400" s="668"/>
      <c r="BL1400" s="668"/>
      <c r="BM1400" s="668"/>
      <c r="BN1400" s="668"/>
      <c r="BO1400" s="668"/>
      <c r="BP1400" s="668"/>
      <c r="BQ1400" s="668"/>
    </row>
    <row r="1401" spans="1:69">
      <c r="A1401" s="668"/>
      <c r="B1401" s="668"/>
      <c r="C1401" s="668"/>
      <c r="D1401" s="668"/>
      <c r="E1401" s="668"/>
      <c r="F1401" s="668"/>
      <c r="G1401" s="668"/>
      <c r="H1401" s="668"/>
      <c r="I1401" s="668"/>
      <c r="J1401" s="668"/>
      <c r="K1401" s="668"/>
      <c r="L1401" s="668"/>
      <c r="M1401" s="668"/>
      <c r="N1401" s="668"/>
      <c r="O1401" s="668"/>
      <c r="P1401" s="668"/>
      <c r="Q1401" s="668"/>
      <c r="R1401" s="668"/>
      <c r="T1401" s="668"/>
      <c r="U1401" s="668"/>
      <c r="AZ1401" s="668"/>
      <c r="BA1401" s="668"/>
      <c r="BB1401" s="668"/>
      <c r="BC1401" s="668"/>
      <c r="BD1401" s="668"/>
      <c r="BE1401" s="668"/>
      <c r="BF1401" s="668"/>
      <c r="BG1401" s="668"/>
      <c r="BH1401" s="668"/>
      <c r="BI1401" s="668"/>
      <c r="BJ1401" s="668"/>
      <c r="BK1401" s="668"/>
      <c r="BL1401" s="668"/>
      <c r="BM1401" s="668"/>
      <c r="BN1401" s="668"/>
      <c r="BO1401" s="668"/>
      <c r="BP1401" s="668"/>
      <c r="BQ1401" s="668"/>
    </row>
    <row r="1402" spans="1:69">
      <c r="A1402" s="668"/>
      <c r="B1402" s="668"/>
      <c r="C1402" s="668"/>
      <c r="D1402" s="668"/>
      <c r="E1402" s="668"/>
      <c r="F1402" s="668"/>
      <c r="G1402" s="668"/>
      <c r="H1402" s="668"/>
      <c r="I1402" s="668"/>
      <c r="J1402" s="668"/>
      <c r="K1402" s="668"/>
      <c r="L1402" s="668"/>
      <c r="M1402" s="668"/>
      <c r="N1402" s="668"/>
      <c r="O1402" s="668"/>
      <c r="P1402" s="668"/>
      <c r="Q1402" s="668"/>
      <c r="R1402" s="668"/>
      <c r="T1402" s="668"/>
      <c r="U1402" s="668"/>
      <c r="AZ1402" s="668"/>
      <c r="BA1402" s="668"/>
      <c r="BB1402" s="668"/>
      <c r="BC1402" s="668"/>
      <c r="BD1402" s="668"/>
      <c r="BE1402" s="668"/>
      <c r="BF1402" s="668"/>
      <c r="BG1402" s="668"/>
      <c r="BH1402" s="668"/>
      <c r="BI1402" s="668"/>
      <c r="BJ1402" s="668"/>
      <c r="BK1402" s="668"/>
      <c r="BL1402" s="668"/>
      <c r="BM1402" s="668"/>
      <c r="BN1402" s="668"/>
      <c r="BO1402" s="668"/>
      <c r="BP1402" s="668"/>
      <c r="BQ1402" s="668"/>
    </row>
    <row r="1403" spans="1:69">
      <c r="A1403" s="668"/>
      <c r="B1403" s="668"/>
      <c r="C1403" s="668"/>
      <c r="D1403" s="668"/>
      <c r="E1403" s="668"/>
      <c r="F1403" s="668"/>
      <c r="G1403" s="668"/>
      <c r="H1403" s="668"/>
      <c r="I1403" s="668"/>
      <c r="J1403" s="668"/>
      <c r="K1403" s="668"/>
      <c r="L1403" s="668"/>
      <c r="M1403" s="668"/>
      <c r="N1403" s="668"/>
      <c r="O1403" s="668"/>
      <c r="P1403" s="668"/>
      <c r="Q1403" s="668"/>
      <c r="R1403" s="668"/>
      <c r="S1403" s="668"/>
      <c r="T1403" s="668"/>
      <c r="U1403" s="668"/>
      <c r="W1403" s="668"/>
      <c r="X1403" s="668"/>
      <c r="Y1403" s="668"/>
      <c r="Z1403" s="678"/>
      <c r="AA1403" s="668"/>
      <c r="AB1403" s="668"/>
      <c r="AC1403" s="668"/>
      <c r="AD1403" s="678"/>
      <c r="AE1403" s="668"/>
      <c r="AF1403" s="668"/>
      <c r="AG1403" s="668"/>
      <c r="AH1403" s="678"/>
      <c r="AI1403" s="668"/>
      <c r="AJ1403" s="668"/>
      <c r="AK1403" s="668"/>
      <c r="AL1403" s="678"/>
      <c r="AM1403" s="668"/>
      <c r="AN1403" s="668"/>
      <c r="AO1403" s="668"/>
      <c r="AP1403" s="678"/>
      <c r="AQ1403" s="668"/>
      <c r="AR1403" s="668"/>
      <c r="AS1403" s="668"/>
      <c r="AT1403" s="678"/>
      <c r="AU1403" s="668"/>
      <c r="AV1403" s="668"/>
      <c r="AW1403" s="678"/>
      <c r="AX1403" s="668"/>
      <c r="AY1403" s="683"/>
      <c r="AZ1403" s="668"/>
      <c r="BA1403" s="668"/>
      <c r="BB1403" s="668"/>
      <c r="BC1403" s="668"/>
      <c r="BD1403" s="668"/>
      <c r="BE1403" s="668"/>
      <c r="BF1403" s="668"/>
      <c r="BG1403" s="668"/>
      <c r="BH1403" s="668"/>
      <c r="BI1403" s="668"/>
      <c r="BJ1403" s="668"/>
      <c r="BK1403" s="668"/>
      <c r="BL1403" s="668"/>
      <c r="BM1403" s="668"/>
      <c r="BN1403" s="668"/>
      <c r="BO1403" s="668"/>
      <c r="BP1403" s="668"/>
      <c r="BQ1403" s="668"/>
    </row>
    <row r="1404" spans="1:69">
      <c r="A1404" s="668"/>
      <c r="B1404" s="668"/>
      <c r="C1404" s="668"/>
      <c r="D1404" s="668"/>
      <c r="E1404" s="668"/>
      <c r="F1404" s="668"/>
      <c r="G1404" s="668"/>
      <c r="H1404" s="668"/>
      <c r="I1404" s="668"/>
      <c r="J1404" s="668"/>
      <c r="K1404" s="668"/>
      <c r="L1404" s="668"/>
      <c r="M1404" s="668"/>
      <c r="N1404" s="668"/>
      <c r="O1404" s="668"/>
      <c r="P1404" s="668"/>
      <c r="Q1404" s="668"/>
      <c r="R1404" s="668"/>
      <c r="T1404" s="668"/>
      <c r="U1404" s="668"/>
      <c r="AZ1404" s="668"/>
      <c r="BA1404" s="668"/>
      <c r="BB1404" s="668"/>
      <c r="BC1404" s="668"/>
      <c r="BD1404" s="668"/>
      <c r="BE1404" s="668"/>
      <c r="BF1404" s="668"/>
      <c r="BG1404" s="668"/>
      <c r="BH1404" s="668"/>
      <c r="BI1404" s="668"/>
      <c r="BJ1404" s="668"/>
      <c r="BK1404" s="668"/>
      <c r="BL1404" s="668"/>
      <c r="BM1404" s="668"/>
      <c r="BN1404" s="668"/>
      <c r="BO1404" s="668"/>
      <c r="BP1404" s="668"/>
      <c r="BQ1404" s="668"/>
    </row>
    <row r="1405" spans="1:69">
      <c r="A1405" s="668"/>
      <c r="B1405" s="668"/>
      <c r="C1405" s="668"/>
      <c r="D1405" s="668"/>
      <c r="E1405" s="668"/>
      <c r="F1405" s="668"/>
      <c r="G1405" s="668"/>
      <c r="H1405" s="668"/>
      <c r="I1405" s="668"/>
      <c r="J1405" s="668"/>
      <c r="K1405" s="668"/>
      <c r="L1405" s="668"/>
      <c r="M1405" s="668"/>
      <c r="N1405" s="668"/>
      <c r="O1405" s="668"/>
      <c r="P1405" s="668"/>
      <c r="Q1405" s="668"/>
      <c r="R1405" s="668"/>
      <c r="T1405" s="668"/>
      <c r="U1405" s="668"/>
      <c r="AZ1405" s="668"/>
      <c r="BA1405" s="668"/>
      <c r="BB1405" s="668"/>
      <c r="BC1405" s="668"/>
      <c r="BD1405" s="668"/>
      <c r="BE1405" s="668"/>
      <c r="BF1405" s="668"/>
      <c r="BG1405" s="668"/>
      <c r="BH1405" s="668"/>
      <c r="BI1405" s="668"/>
      <c r="BJ1405" s="668"/>
      <c r="BK1405" s="668"/>
      <c r="BL1405" s="668"/>
      <c r="BM1405" s="668"/>
      <c r="BN1405" s="668"/>
      <c r="BO1405" s="668"/>
      <c r="BP1405" s="668"/>
      <c r="BQ1405" s="668"/>
    </row>
    <row r="1406" spans="1:69">
      <c r="A1406" s="668"/>
      <c r="B1406" s="668"/>
      <c r="C1406" s="668"/>
      <c r="D1406" s="668"/>
      <c r="E1406" s="668"/>
      <c r="F1406" s="668"/>
      <c r="G1406" s="668"/>
      <c r="H1406" s="668"/>
      <c r="I1406" s="668"/>
      <c r="J1406" s="668"/>
      <c r="K1406" s="668"/>
      <c r="L1406" s="668"/>
      <c r="M1406" s="668"/>
      <c r="N1406" s="668"/>
      <c r="O1406" s="668"/>
      <c r="P1406" s="668"/>
      <c r="R1406" s="668"/>
      <c r="U1406" s="668"/>
      <c r="BK1406" s="668"/>
      <c r="BL1406" s="668"/>
      <c r="BM1406" s="668"/>
      <c r="BN1406" s="668"/>
      <c r="BO1406" s="668"/>
      <c r="BP1406" s="668"/>
      <c r="BQ1406" s="668"/>
    </row>
    <row r="1407" spans="1:69">
      <c r="A1407" s="668"/>
      <c r="B1407" s="668"/>
      <c r="C1407" s="668"/>
      <c r="D1407" s="668"/>
      <c r="E1407" s="668"/>
      <c r="F1407" s="668"/>
      <c r="G1407" s="668"/>
      <c r="H1407" s="668"/>
      <c r="I1407" s="668"/>
      <c r="J1407" s="668"/>
      <c r="K1407" s="668"/>
      <c r="L1407" s="668"/>
      <c r="M1407" s="668"/>
      <c r="N1407" s="668"/>
      <c r="O1407" s="668"/>
      <c r="P1407" s="668"/>
      <c r="Q1407" s="668"/>
      <c r="R1407" s="668"/>
      <c r="T1407" s="668"/>
      <c r="U1407" s="668"/>
      <c r="AZ1407" s="668"/>
      <c r="BA1407" s="668"/>
      <c r="BB1407" s="668"/>
      <c r="BC1407" s="668"/>
      <c r="BD1407" s="668"/>
      <c r="BE1407" s="668"/>
      <c r="BF1407" s="668"/>
      <c r="BG1407" s="668"/>
      <c r="BH1407" s="668"/>
      <c r="BI1407" s="668"/>
      <c r="BJ1407" s="668"/>
      <c r="BK1407" s="668"/>
      <c r="BL1407" s="668"/>
      <c r="BM1407" s="668"/>
      <c r="BN1407" s="668"/>
      <c r="BO1407" s="668"/>
      <c r="BP1407" s="668"/>
      <c r="BQ1407" s="668"/>
    </row>
    <row r="1408" spans="1:69">
      <c r="A1408" s="668"/>
      <c r="B1408" s="668"/>
      <c r="C1408" s="668"/>
      <c r="D1408" s="668"/>
      <c r="E1408" s="668"/>
      <c r="F1408" s="668"/>
      <c r="G1408" s="668"/>
      <c r="H1408" s="668"/>
      <c r="I1408" s="668"/>
      <c r="J1408" s="668"/>
      <c r="K1408" s="668"/>
      <c r="L1408" s="668"/>
      <c r="M1408" s="668"/>
      <c r="N1408" s="668"/>
      <c r="O1408" s="668"/>
      <c r="P1408" s="668"/>
      <c r="Q1408" s="668"/>
      <c r="R1408" s="668"/>
      <c r="T1408" s="668"/>
      <c r="U1408" s="668"/>
      <c r="AZ1408" s="668"/>
      <c r="BA1408" s="668"/>
      <c r="BB1408" s="668"/>
      <c r="BC1408" s="668"/>
      <c r="BD1408" s="668"/>
      <c r="BE1408" s="668"/>
      <c r="BF1408" s="668"/>
      <c r="BG1408" s="668"/>
      <c r="BH1408" s="668"/>
      <c r="BI1408" s="668"/>
      <c r="BJ1408" s="668"/>
      <c r="BK1408" s="668"/>
      <c r="BL1408" s="668"/>
      <c r="BM1408" s="668"/>
      <c r="BN1408" s="668"/>
      <c r="BO1408" s="668"/>
      <c r="BP1408" s="668"/>
      <c r="BQ1408" s="668"/>
    </row>
    <row r="1409" spans="1:69">
      <c r="A1409" s="668"/>
      <c r="B1409" s="668"/>
      <c r="C1409" s="668"/>
      <c r="D1409" s="668"/>
      <c r="E1409" s="668"/>
      <c r="F1409" s="668"/>
      <c r="G1409" s="668"/>
      <c r="H1409" s="668"/>
      <c r="I1409" s="668"/>
      <c r="J1409" s="668"/>
      <c r="K1409" s="668"/>
      <c r="L1409" s="668"/>
      <c r="M1409" s="668"/>
      <c r="N1409" s="668"/>
      <c r="O1409" s="668"/>
      <c r="P1409" s="668"/>
      <c r="Q1409" s="668"/>
      <c r="R1409" s="668"/>
      <c r="T1409" s="668"/>
      <c r="U1409" s="668"/>
      <c r="AZ1409" s="668"/>
      <c r="BA1409" s="668"/>
      <c r="BB1409" s="668"/>
      <c r="BC1409" s="668"/>
      <c r="BD1409" s="668"/>
      <c r="BE1409" s="668"/>
      <c r="BF1409" s="668"/>
      <c r="BG1409" s="668"/>
      <c r="BH1409" s="668"/>
      <c r="BI1409" s="668"/>
      <c r="BJ1409" s="668"/>
      <c r="BK1409" s="668"/>
      <c r="BL1409" s="668"/>
      <c r="BM1409" s="668"/>
      <c r="BN1409" s="668"/>
      <c r="BO1409" s="668"/>
      <c r="BP1409" s="668"/>
      <c r="BQ1409" s="668"/>
    </row>
    <row r="1410" spans="1:69">
      <c r="A1410" s="668"/>
      <c r="B1410" s="668"/>
      <c r="C1410" s="668"/>
      <c r="D1410" s="668"/>
      <c r="E1410" s="668"/>
      <c r="F1410" s="668"/>
      <c r="G1410" s="668"/>
      <c r="H1410" s="668"/>
      <c r="I1410" s="668"/>
      <c r="J1410" s="668"/>
      <c r="K1410" s="668"/>
      <c r="L1410" s="668"/>
      <c r="M1410" s="668"/>
      <c r="N1410" s="668"/>
      <c r="O1410" s="668"/>
      <c r="P1410" s="668"/>
      <c r="Q1410" s="668"/>
      <c r="R1410" s="668"/>
      <c r="T1410" s="668"/>
      <c r="U1410" s="668"/>
      <c r="AZ1410" s="668"/>
      <c r="BA1410" s="668"/>
      <c r="BB1410" s="668"/>
      <c r="BC1410" s="668"/>
      <c r="BD1410" s="668"/>
      <c r="BE1410" s="668"/>
      <c r="BF1410" s="668"/>
      <c r="BG1410" s="668"/>
      <c r="BH1410" s="668"/>
      <c r="BI1410" s="668"/>
      <c r="BJ1410" s="668"/>
      <c r="BK1410" s="668"/>
      <c r="BL1410" s="668"/>
      <c r="BM1410" s="668"/>
      <c r="BN1410" s="668"/>
      <c r="BO1410" s="668"/>
      <c r="BP1410" s="668"/>
      <c r="BQ1410" s="668"/>
    </row>
    <row r="1411" spans="1:69">
      <c r="A1411" s="668"/>
      <c r="B1411" s="668"/>
      <c r="C1411" s="668"/>
      <c r="D1411" s="668"/>
      <c r="E1411" s="668"/>
      <c r="F1411" s="668"/>
      <c r="G1411" s="668"/>
      <c r="H1411" s="668"/>
      <c r="I1411" s="668"/>
      <c r="J1411" s="668"/>
      <c r="K1411" s="668"/>
      <c r="L1411" s="668"/>
      <c r="M1411" s="668"/>
      <c r="N1411" s="668"/>
      <c r="O1411" s="668"/>
      <c r="P1411" s="668"/>
      <c r="R1411" s="668"/>
      <c r="U1411" s="668"/>
      <c r="BK1411" s="668"/>
      <c r="BL1411" s="668"/>
      <c r="BM1411" s="668"/>
      <c r="BN1411" s="668"/>
      <c r="BO1411" s="668"/>
      <c r="BP1411" s="668"/>
      <c r="BQ1411" s="668"/>
    </row>
    <row r="1412" spans="1:69">
      <c r="A1412" s="668"/>
      <c r="B1412" s="668"/>
      <c r="C1412" s="668"/>
      <c r="D1412" s="668"/>
      <c r="E1412" s="668"/>
      <c r="F1412" s="668"/>
      <c r="G1412" s="668"/>
      <c r="H1412" s="668"/>
      <c r="I1412" s="668"/>
      <c r="J1412" s="668"/>
      <c r="K1412" s="668"/>
      <c r="L1412" s="668"/>
      <c r="M1412" s="668"/>
      <c r="N1412" s="668"/>
      <c r="O1412" s="668"/>
      <c r="P1412" s="668"/>
      <c r="Q1412" s="668"/>
      <c r="R1412" s="668"/>
      <c r="T1412" s="668"/>
      <c r="U1412" s="668"/>
      <c r="AZ1412" s="668"/>
      <c r="BA1412" s="668"/>
      <c r="BB1412" s="668"/>
      <c r="BC1412" s="668"/>
      <c r="BD1412" s="668"/>
      <c r="BE1412" s="668"/>
      <c r="BF1412" s="668"/>
      <c r="BG1412" s="668"/>
      <c r="BH1412" s="668"/>
      <c r="BI1412" s="668"/>
      <c r="BJ1412" s="668"/>
      <c r="BK1412" s="668"/>
      <c r="BL1412" s="668"/>
      <c r="BM1412" s="668"/>
      <c r="BN1412" s="668"/>
      <c r="BO1412" s="668"/>
      <c r="BP1412" s="668"/>
      <c r="BQ1412" s="668"/>
    </row>
    <row r="1413" spans="1:69">
      <c r="A1413" s="668"/>
      <c r="B1413" s="668"/>
      <c r="C1413" s="668"/>
      <c r="D1413" s="668"/>
      <c r="E1413" s="668"/>
      <c r="F1413" s="668"/>
      <c r="G1413" s="668"/>
      <c r="H1413" s="668"/>
      <c r="I1413" s="668"/>
      <c r="J1413" s="668"/>
      <c r="K1413" s="668"/>
      <c r="L1413" s="668"/>
      <c r="M1413" s="668"/>
      <c r="N1413" s="668"/>
      <c r="O1413" s="668"/>
      <c r="P1413" s="668"/>
      <c r="Q1413" s="668"/>
      <c r="R1413" s="668"/>
      <c r="T1413" s="668"/>
      <c r="U1413" s="668"/>
      <c r="AZ1413" s="668"/>
      <c r="BA1413" s="668"/>
      <c r="BB1413" s="668"/>
      <c r="BC1413" s="668"/>
      <c r="BD1413" s="668"/>
      <c r="BK1413" s="668"/>
      <c r="BL1413" s="668"/>
      <c r="BM1413" s="668"/>
      <c r="BN1413" s="668"/>
      <c r="BO1413" s="668"/>
      <c r="BP1413" s="668"/>
      <c r="BQ1413" s="668"/>
    </row>
    <row r="1414" spans="1:69">
      <c r="A1414" s="668"/>
      <c r="B1414" s="668"/>
      <c r="C1414" s="668"/>
      <c r="D1414" s="668"/>
      <c r="E1414" s="668"/>
      <c r="F1414" s="668"/>
      <c r="G1414" s="668"/>
      <c r="H1414" s="668"/>
      <c r="I1414" s="668"/>
      <c r="J1414" s="668"/>
      <c r="K1414" s="668"/>
      <c r="L1414" s="668"/>
      <c r="M1414" s="668"/>
      <c r="N1414" s="668"/>
      <c r="O1414" s="668"/>
      <c r="P1414" s="668"/>
      <c r="Q1414" s="668"/>
      <c r="R1414" s="668"/>
      <c r="T1414" s="668"/>
      <c r="U1414" s="668"/>
      <c r="W1414" s="668"/>
      <c r="X1414" s="668"/>
      <c r="Y1414" s="668"/>
      <c r="Z1414" s="678"/>
      <c r="AA1414" s="668"/>
      <c r="AB1414" s="668"/>
      <c r="AC1414" s="668"/>
      <c r="AD1414" s="678"/>
      <c r="AE1414" s="668"/>
      <c r="AF1414" s="668"/>
      <c r="AG1414" s="668"/>
      <c r="AH1414" s="678"/>
      <c r="AI1414" s="668"/>
      <c r="AJ1414" s="668"/>
      <c r="AK1414" s="668"/>
      <c r="AL1414" s="678"/>
      <c r="AM1414" s="668"/>
      <c r="AN1414" s="668"/>
      <c r="AO1414" s="668"/>
      <c r="AP1414" s="678"/>
      <c r="AQ1414" s="668"/>
      <c r="AR1414" s="668"/>
      <c r="AS1414" s="668"/>
      <c r="AT1414" s="678"/>
      <c r="AU1414" s="668"/>
      <c r="AV1414" s="668"/>
      <c r="AW1414" s="678"/>
      <c r="AX1414" s="668"/>
      <c r="AY1414" s="683"/>
      <c r="AZ1414" s="668"/>
      <c r="BA1414" s="668"/>
      <c r="BB1414" s="668"/>
      <c r="BC1414" s="668"/>
      <c r="BD1414" s="668"/>
      <c r="BE1414" s="668"/>
      <c r="BF1414" s="668"/>
      <c r="BG1414" s="668"/>
      <c r="BH1414" s="668"/>
      <c r="BI1414" s="668"/>
      <c r="BJ1414" s="668"/>
      <c r="BK1414" s="668"/>
      <c r="BL1414" s="668"/>
      <c r="BM1414" s="668"/>
      <c r="BN1414" s="668"/>
      <c r="BO1414" s="668"/>
      <c r="BP1414" s="668"/>
      <c r="BQ1414" s="668"/>
    </row>
    <row r="1415" spans="1:69">
      <c r="A1415" s="668"/>
      <c r="B1415" s="668"/>
      <c r="C1415" s="668"/>
      <c r="D1415" s="668"/>
      <c r="E1415" s="668"/>
      <c r="F1415" s="668"/>
      <c r="G1415" s="668"/>
      <c r="H1415" s="668"/>
      <c r="I1415" s="668"/>
      <c r="J1415" s="668"/>
      <c r="K1415" s="668"/>
      <c r="L1415" s="668"/>
      <c r="M1415" s="668"/>
      <c r="N1415" s="668"/>
      <c r="O1415" s="668"/>
      <c r="P1415" s="668"/>
      <c r="Q1415" s="668"/>
      <c r="R1415" s="668"/>
      <c r="T1415" s="668"/>
      <c r="U1415" s="668"/>
      <c r="AZ1415" s="668"/>
      <c r="BA1415" s="668"/>
      <c r="BB1415" s="668"/>
      <c r="BC1415" s="668"/>
      <c r="BD1415" s="668"/>
      <c r="BE1415" s="668"/>
      <c r="BF1415" s="668"/>
      <c r="BK1415" s="668"/>
      <c r="BL1415" s="668"/>
      <c r="BM1415" s="668"/>
      <c r="BN1415" s="668"/>
      <c r="BO1415" s="668"/>
      <c r="BP1415" s="668"/>
      <c r="BQ1415" s="668"/>
    </row>
    <row r="1416" spans="1:69">
      <c r="A1416" s="668"/>
      <c r="B1416" s="668"/>
      <c r="C1416" s="668"/>
      <c r="D1416" s="668"/>
      <c r="E1416" s="668"/>
      <c r="F1416" s="668"/>
      <c r="G1416" s="668"/>
      <c r="H1416" s="668"/>
      <c r="I1416" s="668"/>
      <c r="J1416" s="668"/>
      <c r="K1416" s="668"/>
      <c r="L1416" s="668"/>
      <c r="M1416" s="668"/>
      <c r="N1416" s="668"/>
      <c r="O1416" s="668"/>
      <c r="P1416" s="668"/>
      <c r="Q1416" s="668"/>
      <c r="R1416" s="668"/>
      <c r="S1416" s="668"/>
      <c r="T1416" s="668"/>
      <c r="U1416" s="668"/>
      <c r="W1416" s="668"/>
      <c r="X1416" s="668"/>
      <c r="Y1416" s="668"/>
      <c r="Z1416" s="678"/>
      <c r="AA1416" s="668"/>
      <c r="AB1416" s="668"/>
      <c r="AC1416" s="668"/>
      <c r="AD1416" s="678"/>
      <c r="AE1416" s="668"/>
      <c r="AF1416" s="668"/>
      <c r="AG1416" s="668"/>
      <c r="AH1416" s="678"/>
      <c r="AI1416" s="668"/>
      <c r="AJ1416" s="668"/>
      <c r="AK1416" s="668"/>
      <c r="AL1416" s="678"/>
      <c r="AM1416" s="668"/>
      <c r="AN1416" s="668"/>
      <c r="AO1416" s="668"/>
      <c r="AP1416" s="678"/>
      <c r="AQ1416" s="668"/>
      <c r="AR1416" s="668"/>
      <c r="AS1416" s="668"/>
      <c r="AT1416" s="678"/>
      <c r="AU1416" s="668"/>
      <c r="AV1416" s="668"/>
      <c r="AW1416" s="678"/>
      <c r="AX1416" s="668"/>
      <c r="AY1416" s="683"/>
      <c r="AZ1416" s="668"/>
      <c r="BA1416" s="668"/>
      <c r="BB1416" s="668"/>
      <c r="BC1416" s="668"/>
      <c r="BD1416" s="668"/>
      <c r="BE1416" s="668"/>
      <c r="BF1416" s="668"/>
      <c r="BG1416" s="668"/>
      <c r="BH1416" s="668"/>
      <c r="BI1416" s="668"/>
      <c r="BJ1416" s="668"/>
      <c r="BK1416" s="668"/>
      <c r="BL1416" s="668"/>
      <c r="BM1416" s="668"/>
      <c r="BN1416" s="668"/>
      <c r="BO1416" s="668"/>
      <c r="BP1416" s="668"/>
      <c r="BQ1416" s="668"/>
    </row>
    <row r="1417" spans="1:69">
      <c r="A1417" s="668"/>
      <c r="B1417" s="668"/>
      <c r="C1417" s="668"/>
      <c r="D1417" s="668"/>
      <c r="E1417" s="668"/>
      <c r="F1417" s="668"/>
      <c r="G1417" s="668"/>
      <c r="H1417" s="668"/>
      <c r="I1417" s="668"/>
      <c r="J1417" s="668"/>
      <c r="K1417" s="668"/>
      <c r="L1417" s="668"/>
      <c r="M1417" s="668"/>
      <c r="N1417" s="668"/>
      <c r="O1417" s="668"/>
      <c r="P1417" s="668"/>
      <c r="Q1417" s="668"/>
      <c r="R1417" s="668"/>
      <c r="T1417" s="668"/>
      <c r="U1417" s="668"/>
      <c r="AZ1417" s="668"/>
      <c r="BA1417" s="668"/>
      <c r="BB1417" s="668"/>
      <c r="BC1417" s="668"/>
      <c r="BD1417" s="668"/>
      <c r="BK1417" s="668"/>
      <c r="BL1417" s="668"/>
      <c r="BM1417" s="668"/>
      <c r="BN1417" s="668"/>
      <c r="BO1417" s="668"/>
      <c r="BP1417" s="668"/>
      <c r="BQ1417" s="668"/>
    </row>
    <row r="1418" spans="1:69">
      <c r="A1418" s="668"/>
      <c r="B1418" s="668"/>
      <c r="C1418" s="668"/>
      <c r="D1418" s="668"/>
      <c r="E1418" s="668"/>
      <c r="F1418" s="668"/>
      <c r="G1418" s="668"/>
      <c r="H1418" s="668"/>
      <c r="I1418" s="668"/>
      <c r="J1418" s="668"/>
      <c r="K1418" s="668"/>
      <c r="L1418" s="668"/>
      <c r="M1418" s="668"/>
      <c r="N1418" s="668"/>
      <c r="O1418" s="668"/>
      <c r="P1418" s="668"/>
      <c r="Q1418" s="668"/>
      <c r="R1418" s="668"/>
      <c r="T1418" s="668"/>
      <c r="U1418" s="668"/>
      <c r="AZ1418" s="668"/>
      <c r="BA1418" s="668"/>
      <c r="BB1418" s="668"/>
      <c r="BC1418" s="668"/>
      <c r="BD1418" s="668"/>
      <c r="BE1418" s="668"/>
      <c r="BF1418" s="668"/>
      <c r="BG1418" s="668"/>
      <c r="BH1418" s="668"/>
      <c r="BI1418" s="668"/>
      <c r="BJ1418" s="668"/>
      <c r="BK1418" s="668"/>
      <c r="BL1418" s="668"/>
      <c r="BM1418" s="668"/>
      <c r="BN1418" s="668"/>
      <c r="BO1418" s="668"/>
      <c r="BP1418" s="668"/>
      <c r="BQ1418" s="668"/>
    </row>
    <row r="1419" spans="1:69">
      <c r="A1419" s="668"/>
      <c r="B1419" s="668"/>
      <c r="C1419" s="668"/>
      <c r="D1419" s="668"/>
      <c r="E1419" s="668"/>
      <c r="F1419" s="668"/>
      <c r="G1419" s="668"/>
      <c r="H1419" s="668"/>
      <c r="I1419" s="668"/>
      <c r="J1419" s="668"/>
      <c r="K1419" s="668"/>
      <c r="L1419" s="668"/>
      <c r="M1419" s="668"/>
      <c r="N1419" s="668"/>
      <c r="O1419" s="668"/>
      <c r="P1419" s="668"/>
      <c r="Q1419" s="668"/>
      <c r="R1419" s="668"/>
      <c r="S1419" s="668"/>
      <c r="T1419" s="668"/>
      <c r="U1419" s="668"/>
      <c r="W1419" s="668"/>
      <c r="X1419" s="668"/>
      <c r="Y1419" s="668"/>
      <c r="Z1419" s="678"/>
      <c r="AA1419" s="668"/>
      <c r="AB1419" s="668"/>
      <c r="AC1419" s="668"/>
      <c r="AD1419" s="678"/>
      <c r="AE1419" s="668"/>
      <c r="AF1419" s="668"/>
      <c r="AG1419" s="668"/>
      <c r="AH1419" s="678"/>
      <c r="AI1419" s="668"/>
      <c r="AJ1419" s="668"/>
      <c r="AK1419" s="668"/>
      <c r="AL1419" s="678"/>
      <c r="AM1419" s="668"/>
      <c r="AN1419" s="668"/>
      <c r="AO1419" s="668"/>
      <c r="AP1419" s="678"/>
      <c r="AQ1419" s="668"/>
      <c r="AR1419" s="668"/>
      <c r="AS1419" s="668"/>
      <c r="AT1419" s="678"/>
      <c r="AU1419" s="668"/>
      <c r="AV1419" s="668"/>
      <c r="AW1419" s="678"/>
      <c r="AX1419" s="668"/>
      <c r="AY1419" s="683"/>
      <c r="AZ1419" s="668"/>
      <c r="BA1419" s="668"/>
      <c r="BB1419" s="668"/>
      <c r="BC1419" s="668"/>
      <c r="BD1419" s="668"/>
      <c r="BK1419" s="668"/>
      <c r="BL1419" s="668"/>
      <c r="BM1419" s="668"/>
      <c r="BN1419" s="668"/>
      <c r="BO1419" s="668"/>
      <c r="BP1419" s="668"/>
      <c r="BQ1419" s="668"/>
    </row>
    <row r="1420" spans="1:69">
      <c r="A1420" s="668"/>
      <c r="B1420" s="668"/>
      <c r="C1420" s="668"/>
      <c r="D1420" s="668"/>
      <c r="E1420" s="668"/>
      <c r="F1420" s="668"/>
      <c r="G1420" s="668"/>
      <c r="H1420" s="668"/>
      <c r="I1420" s="668"/>
      <c r="J1420" s="668"/>
      <c r="K1420" s="668"/>
      <c r="L1420" s="668"/>
      <c r="M1420" s="668"/>
      <c r="N1420" s="668"/>
      <c r="O1420" s="668"/>
      <c r="P1420" s="668"/>
      <c r="Q1420" s="668"/>
      <c r="R1420" s="668"/>
      <c r="T1420" s="668"/>
      <c r="U1420" s="668"/>
      <c r="AZ1420" s="668"/>
      <c r="BA1420" s="668"/>
      <c r="BB1420" s="668"/>
      <c r="BC1420" s="668"/>
      <c r="BD1420" s="668"/>
      <c r="BE1420" s="668"/>
      <c r="BF1420" s="668"/>
      <c r="BG1420" s="668"/>
      <c r="BH1420" s="668"/>
      <c r="BI1420" s="668"/>
      <c r="BJ1420" s="668"/>
      <c r="BK1420" s="668"/>
      <c r="BL1420" s="668"/>
      <c r="BM1420" s="668"/>
      <c r="BN1420" s="668"/>
      <c r="BO1420" s="668"/>
      <c r="BP1420" s="668"/>
      <c r="BQ1420" s="668"/>
    </row>
    <row r="1421" spans="1:69">
      <c r="A1421" s="668"/>
      <c r="B1421" s="668"/>
      <c r="C1421" s="668"/>
      <c r="D1421" s="668"/>
      <c r="E1421" s="668"/>
      <c r="F1421" s="668"/>
      <c r="G1421" s="668"/>
      <c r="H1421" s="668"/>
      <c r="I1421" s="668"/>
      <c r="J1421" s="668"/>
      <c r="K1421" s="668"/>
      <c r="L1421" s="668"/>
      <c r="M1421" s="668"/>
      <c r="N1421" s="668"/>
      <c r="O1421" s="668"/>
      <c r="P1421" s="668"/>
      <c r="Q1421" s="668"/>
      <c r="R1421" s="668"/>
      <c r="T1421" s="668"/>
      <c r="U1421" s="668"/>
      <c r="AZ1421" s="668"/>
      <c r="BA1421" s="668"/>
      <c r="BB1421" s="668"/>
      <c r="BC1421" s="668"/>
      <c r="BD1421" s="668"/>
      <c r="BE1421" s="668"/>
      <c r="BF1421" s="668"/>
      <c r="BG1421" s="668"/>
      <c r="BH1421" s="668"/>
      <c r="BI1421" s="668"/>
      <c r="BJ1421" s="668"/>
      <c r="BK1421" s="668"/>
      <c r="BL1421" s="668"/>
      <c r="BM1421" s="668"/>
      <c r="BN1421" s="668"/>
      <c r="BO1421" s="668"/>
      <c r="BP1421" s="668"/>
      <c r="BQ1421" s="668"/>
    </row>
    <row r="1422" spans="1:69">
      <c r="A1422" s="668"/>
      <c r="B1422" s="668"/>
      <c r="C1422" s="668"/>
      <c r="D1422" s="668"/>
      <c r="E1422" s="668"/>
      <c r="F1422" s="668"/>
      <c r="G1422" s="668"/>
      <c r="H1422" s="668"/>
      <c r="I1422" s="668"/>
      <c r="J1422" s="668"/>
      <c r="K1422" s="668"/>
      <c r="L1422" s="668"/>
      <c r="M1422" s="668"/>
      <c r="N1422" s="668"/>
      <c r="O1422" s="668"/>
      <c r="P1422" s="668"/>
      <c r="Q1422" s="668"/>
      <c r="R1422" s="668"/>
      <c r="T1422" s="668"/>
      <c r="U1422" s="668"/>
      <c r="AZ1422" s="668"/>
      <c r="BA1422" s="668"/>
      <c r="BB1422" s="668"/>
      <c r="BC1422" s="668"/>
      <c r="BD1422" s="668"/>
      <c r="BE1422" s="668"/>
      <c r="BF1422" s="668"/>
      <c r="BK1422" s="668"/>
      <c r="BL1422" s="668"/>
      <c r="BM1422" s="668"/>
      <c r="BN1422" s="668"/>
      <c r="BO1422" s="668"/>
      <c r="BP1422" s="668"/>
      <c r="BQ1422" s="668"/>
    </row>
    <row r="1423" spans="1:69">
      <c r="A1423" s="668"/>
      <c r="B1423" s="668"/>
      <c r="C1423" s="668"/>
      <c r="D1423" s="668"/>
      <c r="E1423" s="668"/>
      <c r="F1423" s="668"/>
      <c r="G1423" s="668"/>
      <c r="H1423" s="668"/>
      <c r="I1423" s="668"/>
      <c r="J1423" s="668"/>
      <c r="K1423" s="668"/>
      <c r="L1423" s="668"/>
      <c r="M1423" s="668"/>
      <c r="N1423" s="668"/>
      <c r="O1423" s="668"/>
      <c r="P1423" s="668"/>
      <c r="Q1423" s="668"/>
      <c r="R1423" s="668"/>
      <c r="T1423" s="668"/>
      <c r="U1423" s="668"/>
      <c r="AZ1423" s="668"/>
      <c r="BA1423" s="668"/>
      <c r="BB1423" s="668"/>
      <c r="BK1423" s="668"/>
      <c r="BL1423" s="668"/>
      <c r="BM1423" s="668"/>
      <c r="BN1423" s="668"/>
      <c r="BO1423" s="668"/>
      <c r="BP1423" s="668"/>
      <c r="BQ1423" s="668"/>
    </row>
    <row r="1424" spans="1:69">
      <c r="A1424" s="668"/>
      <c r="B1424" s="668"/>
      <c r="C1424" s="668"/>
      <c r="D1424" s="668"/>
      <c r="E1424" s="668"/>
      <c r="F1424" s="668"/>
      <c r="G1424" s="668"/>
      <c r="H1424" s="668"/>
      <c r="I1424" s="668"/>
      <c r="J1424" s="668"/>
      <c r="K1424" s="668"/>
      <c r="L1424" s="668"/>
      <c r="M1424" s="668"/>
      <c r="N1424" s="668"/>
      <c r="O1424" s="668"/>
      <c r="P1424" s="668"/>
      <c r="Q1424" s="668"/>
      <c r="R1424" s="668"/>
      <c r="T1424" s="668"/>
      <c r="U1424" s="668"/>
      <c r="AZ1424" s="668"/>
      <c r="BA1424" s="668"/>
      <c r="BB1424" s="668"/>
      <c r="BC1424" s="668"/>
      <c r="BD1424" s="668"/>
      <c r="BE1424" s="668"/>
      <c r="BF1424" s="668"/>
      <c r="BG1424" s="668"/>
      <c r="BH1424" s="668"/>
      <c r="BI1424" s="668"/>
      <c r="BJ1424" s="668"/>
      <c r="BK1424" s="668"/>
      <c r="BL1424" s="668"/>
      <c r="BM1424" s="668"/>
      <c r="BN1424" s="668"/>
      <c r="BO1424" s="668"/>
      <c r="BP1424" s="668"/>
      <c r="BQ1424" s="668"/>
    </row>
    <row r="1425" spans="1:69">
      <c r="A1425" s="668"/>
      <c r="B1425" s="668"/>
      <c r="C1425" s="668"/>
      <c r="D1425" s="668"/>
      <c r="E1425" s="668"/>
      <c r="F1425" s="668"/>
      <c r="G1425" s="668"/>
      <c r="H1425" s="668"/>
      <c r="I1425" s="668"/>
      <c r="J1425" s="668"/>
      <c r="K1425" s="668"/>
      <c r="L1425" s="668"/>
      <c r="M1425" s="668"/>
      <c r="N1425" s="668"/>
      <c r="O1425" s="668"/>
      <c r="P1425" s="668"/>
      <c r="Q1425" s="668"/>
      <c r="R1425" s="668"/>
      <c r="T1425" s="668"/>
      <c r="U1425" s="668"/>
      <c r="AZ1425" s="668"/>
      <c r="BA1425" s="668"/>
      <c r="BB1425" s="668"/>
      <c r="BC1425" s="668"/>
      <c r="BD1425" s="668"/>
      <c r="BE1425" s="668"/>
      <c r="BF1425" s="668"/>
      <c r="BG1425" s="668"/>
      <c r="BH1425" s="668"/>
      <c r="BI1425" s="668"/>
      <c r="BK1425" s="668"/>
      <c r="BL1425" s="668"/>
      <c r="BM1425" s="668"/>
      <c r="BN1425" s="668"/>
      <c r="BO1425" s="668"/>
      <c r="BP1425" s="668"/>
      <c r="BQ1425" s="668"/>
    </row>
    <row r="1426" spans="1:69">
      <c r="A1426" s="668"/>
      <c r="B1426" s="668"/>
      <c r="C1426" s="668"/>
      <c r="D1426" s="668"/>
      <c r="E1426" s="668"/>
      <c r="F1426" s="668"/>
      <c r="G1426" s="668"/>
      <c r="H1426" s="668"/>
      <c r="I1426" s="668"/>
      <c r="J1426" s="668"/>
      <c r="K1426" s="668"/>
      <c r="L1426" s="668"/>
      <c r="M1426" s="668"/>
      <c r="N1426" s="668"/>
      <c r="O1426" s="668"/>
      <c r="P1426" s="668"/>
      <c r="Q1426" s="668"/>
      <c r="R1426" s="668"/>
      <c r="T1426" s="668"/>
      <c r="U1426" s="668"/>
      <c r="AZ1426" s="668"/>
      <c r="BA1426" s="668"/>
      <c r="BB1426" s="668"/>
      <c r="BC1426" s="668"/>
      <c r="BD1426" s="668"/>
      <c r="BE1426" s="668"/>
      <c r="BF1426" s="668"/>
      <c r="BG1426" s="668"/>
      <c r="BH1426" s="668"/>
      <c r="BI1426" s="668"/>
      <c r="BJ1426" s="668"/>
      <c r="BK1426" s="668"/>
      <c r="BL1426" s="668"/>
      <c r="BM1426" s="668"/>
      <c r="BN1426" s="668"/>
      <c r="BO1426" s="668"/>
      <c r="BP1426" s="668"/>
      <c r="BQ1426" s="668"/>
    </row>
    <row r="1427" spans="1:69">
      <c r="A1427" s="668"/>
      <c r="B1427" s="668"/>
      <c r="C1427" s="668"/>
      <c r="D1427" s="668"/>
      <c r="E1427" s="668"/>
      <c r="F1427" s="668"/>
      <c r="G1427" s="668"/>
      <c r="H1427" s="668"/>
      <c r="I1427" s="668"/>
      <c r="J1427" s="668"/>
      <c r="K1427" s="668"/>
      <c r="L1427" s="668"/>
      <c r="M1427" s="668"/>
      <c r="N1427" s="668"/>
      <c r="O1427" s="668"/>
      <c r="P1427" s="668"/>
      <c r="Q1427" s="668"/>
      <c r="R1427" s="668"/>
      <c r="T1427" s="668"/>
      <c r="U1427" s="668"/>
      <c r="AZ1427" s="668"/>
      <c r="BA1427" s="668"/>
      <c r="BB1427" s="668"/>
      <c r="BC1427" s="668"/>
      <c r="BD1427" s="668"/>
      <c r="BE1427" s="668"/>
      <c r="BF1427" s="668"/>
      <c r="BG1427" s="668"/>
      <c r="BH1427" s="668"/>
      <c r="BI1427" s="668"/>
      <c r="BJ1427" s="668"/>
      <c r="BK1427" s="668"/>
      <c r="BL1427" s="668"/>
      <c r="BM1427" s="668"/>
      <c r="BN1427" s="668"/>
      <c r="BO1427" s="668"/>
      <c r="BP1427" s="668"/>
      <c r="BQ1427" s="668"/>
    </row>
    <row r="1428" spans="1:69">
      <c r="A1428" s="668"/>
      <c r="B1428" s="668"/>
      <c r="C1428" s="668"/>
      <c r="D1428" s="668"/>
      <c r="E1428" s="668"/>
      <c r="F1428" s="668"/>
      <c r="G1428" s="668"/>
      <c r="H1428" s="668"/>
      <c r="I1428" s="668"/>
      <c r="J1428" s="668"/>
      <c r="K1428" s="668"/>
      <c r="L1428" s="668"/>
      <c r="M1428" s="668"/>
      <c r="N1428" s="668"/>
      <c r="O1428" s="668"/>
      <c r="P1428" s="668"/>
      <c r="Q1428" s="668"/>
      <c r="R1428" s="668"/>
      <c r="T1428" s="668"/>
      <c r="U1428" s="668"/>
      <c r="AZ1428" s="668"/>
      <c r="BA1428" s="668"/>
      <c r="BB1428" s="668"/>
      <c r="BC1428" s="668"/>
      <c r="BD1428" s="668"/>
      <c r="BE1428" s="668"/>
      <c r="BF1428" s="668"/>
      <c r="BG1428" s="668"/>
      <c r="BH1428" s="668"/>
      <c r="BI1428" s="668"/>
      <c r="BJ1428" s="668"/>
      <c r="BK1428" s="668"/>
      <c r="BL1428" s="668"/>
      <c r="BM1428" s="668"/>
      <c r="BN1428" s="668"/>
      <c r="BO1428" s="668"/>
      <c r="BP1428" s="668"/>
      <c r="BQ1428" s="668"/>
    </row>
    <row r="1429" spans="1:69">
      <c r="A1429" s="668"/>
      <c r="B1429" s="668"/>
      <c r="C1429" s="668"/>
      <c r="D1429" s="668"/>
      <c r="E1429" s="668"/>
      <c r="F1429" s="668"/>
      <c r="G1429" s="668"/>
      <c r="H1429" s="668"/>
      <c r="I1429" s="668"/>
      <c r="J1429" s="668"/>
      <c r="K1429" s="668"/>
      <c r="L1429" s="668"/>
      <c r="M1429" s="668"/>
      <c r="N1429" s="668"/>
      <c r="O1429" s="668"/>
      <c r="P1429" s="668"/>
      <c r="Q1429" s="668"/>
      <c r="R1429" s="668"/>
      <c r="T1429" s="668"/>
      <c r="U1429" s="668"/>
      <c r="AZ1429" s="668"/>
      <c r="BA1429" s="668"/>
      <c r="BB1429" s="668"/>
      <c r="BC1429" s="668"/>
      <c r="BD1429" s="668"/>
      <c r="BE1429" s="668"/>
      <c r="BF1429" s="668"/>
      <c r="BG1429" s="668"/>
      <c r="BH1429" s="668"/>
      <c r="BI1429" s="668"/>
      <c r="BJ1429" s="668"/>
      <c r="BK1429" s="668"/>
      <c r="BL1429" s="668"/>
      <c r="BM1429" s="668"/>
      <c r="BN1429" s="668"/>
      <c r="BO1429" s="668"/>
      <c r="BP1429" s="668"/>
      <c r="BQ1429" s="668"/>
    </row>
    <row r="1430" spans="1:69">
      <c r="A1430" s="668"/>
      <c r="B1430" s="668"/>
      <c r="C1430" s="668"/>
      <c r="D1430" s="668"/>
      <c r="E1430" s="668"/>
      <c r="F1430" s="668"/>
      <c r="G1430" s="668"/>
      <c r="H1430" s="668"/>
      <c r="I1430" s="668"/>
      <c r="J1430" s="668"/>
      <c r="K1430" s="668"/>
      <c r="L1430" s="668"/>
      <c r="M1430" s="668"/>
      <c r="N1430" s="668"/>
      <c r="O1430" s="668"/>
      <c r="P1430" s="668"/>
      <c r="Q1430" s="668"/>
      <c r="R1430" s="668"/>
      <c r="T1430" s="668"/>
      <c r="U1430" s="668"/>
      <c r="AZ1430" s="668"/>
      <c r="BA1430" s="668"/>
      <c r="BB1430" s="668"/>
      <c r="BC1430" s="668"/>
      <c r="BD1430" s="668"/>
      <c r="BE1430" s="668"/>
      <c r="BF1430" s="668"/>
      <c r="BG1430" s="668"/>
      <c r="BH1430" s="668"/>
      <c r="BI1430" s="668"/>
      <c r="BJ1430" s="668"/>
      <c r="BK1430" s="668"/>
      <c r="BL1430" s="668"/>
      <c r="BM1430" s="668"/>
      <c r="BN1430" s="668"/>
      <c r="BO1430" s="668"/>
      <c r="BP1430" s="668"/>
      <c r="BQ1430" s="668"/>
    </row>
    <row r="1431" spans="1:69">
      <c r="A1431" s="668"/>
      <c r="B1431" s="668"/>
      <c r="C1431" s="668"/>
      <c r="D1431" s="668"/>
      <c r="E1431" s="668"/>
      <c r="F1431" s="668"/>
      <c r="G1431" s="668"/>
      <c r="H1431" s="668"/>
      <c r="I1431" s="668"/>
      <c r="J1431" s="668"/>
      <c r="K1431" s="668"/>
      <c r="L1431" s="668"/>
      <c r="M1431" s="668"/>
      <c r="N1431" s="668"/>
      <c r="O1431" s="668"/>
      <c r="P1431" s="668"/>
      <c r="Q1431" s="668"/>
      <c r="R1431" s="668"/>
      <c r="T1431" s="668"/>
      <c r="U1431" s="668"/>
      <c r="W1431" s="668"/>
      <c r="X1431" s="668"/>
      <c r="Y1431" s="668"/>
      <c r="Z1431" s="678"/>
      <c r="AA1431" s="668"/>
      <c r="AB1431" s="668"/>
      <c r="AC1431" s="668"/>
      <c r="AD1431" s="678"/>
      <c r="AE1431" s="668"/>
      <c r="AF1431" s="668"/>
      <c r="AG1431" s="668"/>
      <c r="AH1431" s="678"/>
      <c r="AI1431" s="668"/>
      <c r="AJ1431" s="668"/>
      <c r="AK1431" s="668"/>
      <c r="AL1431" s="678"/>
      <c r="AM1431" s="668"/>
      <c r="AN1431" s="668"/>
      <c r="AO1431" s="668"/>
      <c r="AP1431" s="678"/>
      <c r="AQ1431" s="668"/>
      <c r="AR1431" s="668"/>
      <c r="AS1431" s="668"/>
      <c r="AT1431" s="678"/>
      <c r="AU1431" s="668"/>
      <c r="AV1431" s="668"/>
      <c r="AW1431" s="678"/>
      <c r="AX1431" s="668"/>
      <c r="AY1431" s="683"/>
      <c r="AZ1431" s="668"/>
      <c r="BA1431" s="668"/>
      <c r="BB1431" s="668"/>
      <c r="BC1431" s="668"/>
      <c r="BD1431" s="668"/>
      <c r="BE1431" s="668"/>
      <c r="BF1431" s="668"/>
      <c r="BG1431" s="668"/>
      <c r="BH1431" s="668"/>
      <c r="BK1431" s="668"/>
      <c r="BL1431" s="668"/>
      <c r="BM1431" s="668"/>
      <c r="BN1431" s="668"/>
      <c r="BO1431" s="668"/>
      <c r="BP1431" s="668"/>
      <c r="BQ1431" s="668"/>
    </row>
    <row r="1432" spans="1:69">
      <c r="A1432" s="668"/>
      <c r="B1432" s="668"/>
      <c r="C1432" s="668"/>
      <c r="D1432" s="668"/>
      <c r="E1432" s="668"/>
      <c r="F1432" s="668"/>
      <c r="G1432" s="668"/>
      <c r="H1432" s="668"/>
      <c r="I1432" s="668"/>
      <c r="J1432" s="668"/>
      <c r="K1432" s="668"/>
      <c r="L1432" s="668"/>
      <c r="M1432" s="668"/>
      <c r="N1432" s="668"/>
      <c r="O1432" s="668"/>
      <c r="P1432" s="668"/>
      <c r="Q1432" s="668"/>
      <c r="R1432" s="668"/>
      <c r="T1432" s="668"/>
      <c r="U1432" s="668"/>
      <c r="AZ1432" s="668"/>
      <c r="BA1432" s="668"/>
      <c r="BB1432" s="668"/>
      <c r="BC1432" s="668"/>
      <c r="BD1432" s="668"/>
      <c r="BE1432" s="668"/>
      <c r="BK1432" s="668"/>
      <c r="BL1432" s="668"/>
      <c r="BM1432" s="668"/>
      <c r="BN1432" s="668"/>
      <c r="BO1432" s="668"/>
      <c r="BP1432" s="668"/>
      <c r="BQ1432" s="668"/>
    </row>
    <row r="1433" spans="1:69">
      <c r="A1433" s="668"/>
      <c r="B1433" s="668"/>
      <c r="C1433" s="668"/>
      <c r="D1433" s="668"/>
      <c r="E1433" s="668"/>
      <c r="F1433" s="668"/>
      <c r="G1433" s="668"/>
      <c r="H1433" s="668"/>
      <c r="I1433" s="668"/>
      <c r="J1433" s="668"/>
      <c r="K1433" s="668"/>
      <c r="L1433" s="668"/>
      <c r="M1433" s="668"/>
      <c r="N1433" s="668"/>
      <c r="O1433" s="668"/>
      <c r="P1433" s="668"/>
      <c r="Q1433" s="668"/>
      <c r="R1433" s="668"/>
      <c r="S1433" s="668"/>
      <c r="T1433" s="668"/>
      <c r="U1433" s="668"/>
      <c r="W1433" s="668"/>
      <c r="X1433" s="668"/>
      <c r="Y1433" s="668"/>
      <c r="Z1433" s="678"/>
      <c r="AA1433" s="668"/>
      <c r="AB1433" s="668"/>
      <c r="AC1433" s="668"/>
      <c r="AD1433" s="678"/>
      <c r="AE1433" s="668"/>
      <c r="AF1433" s="668"/>
      <c r="AG1433" s="668"/>
      <c r="AH1433" s="678"/>
      <c r="AI1433" s="668"/>
      <c r="AJ1433" s="668"/>
      <c r="AK1433" s="668"/>
      <c r="AL1433" s="678"/>
      <c r="AM1433" s="668"/>
      <c r="AN1433" s="668"/>
      <c r="AO1433" s="668"/>
      <c r="AP1433" s="678"/>
      <c r="AQ1433" s="668"/>
      <c r="AR1433" s="668"/>
      <c r="AS1433" s="668"/>
      <c r="AT1433" s="678"/>
      <c r="AU1433" s="668"/>
      <c r="AV1433" s="668"/>
      <c r="AW1433" s="678"/>
      <c r="AX1433" s="668"/>
      <c r="AY1433" s="683"/>
      <c r="AZ1433" s="668"/>
      <c r="BA1433" s="668"/>
      <c r="BB1433" s="668"/>
      <c r="BC1433" s="668"/>
      <c r="BD1433" s="668"/>
      <c r="BE1433" s="668"/>
      <c r="BK1433" s="668"/>
      <c r="BL1433" s="668"/>
      <c r="BM1433" s="668"/>
      <c r="BN1433" s="668"/>
      <c r="BO1433" s="668"/>
      <c r="BP1433" s="668"/>
      <c r="BQ1433" s="668"/>
    </row>
    <row r="1434" spans="1:69">
      <c r="A1434" s="668"/>
      <c r="B1434" s="668"/>
      <c r="C1434" s="668"/>
      <c r="D1434" s="668"/>
      <c r="E1434" s="668"/>
      <c r="F1434" s="668"/>
      <c r="G1434" s="668"/>
      <c r="H1434" s="668"/>
      <c r="I1434" s="668"/>
      <c r="J1434" s="668"/>
      <c r="K1434" s="668"/>
      <c r="L1434" s="668"/>
      <c r="M1434" s="668"/>
      <c r="N1434" s="668"/>
      <c r="O1434" s="668"/>
      <c r="P1434" s="668"/>
      <c r="R1434" s="668"/>
      <c r="U1434" s="668"/>
      <c r="BK1434" s="668"/>
      <c r="BL1434" s="668"/>
      <c r="BM1434" s="668"/>
      <c r="BN1434" s="668"/>
      <c r="BO1434" s="668"/>
      <c r="BP1434" s="668"/>
      <c r="BQ1434" s="668"/>
    </row>
    <row r="1435" spans="1:69">
      <c r="A1435" s="668"/>
      <c r="B1435" s="668"/>
      <c r="C1435" s="668"/>
      <c r="D1435" s="668"/>
      <c r="E1435" s="668"/>
      <c r="F1435" s="668"/>
      <c r="G1435" s="668"/>
      <c r="H1435" s="668"/>
      <c r="I1435" s="668"/>
      <c r="J1435" s="668"/>
      <c r="K1435" s="668"/>
      <c r="L1435" s="668"/>
      <c r="M1435" s="668"/>
      <c r="N1435" s="668"/>
      <c r="O1435" s="668"/>
      <c r="P1435" s="668"/>
      <c r="Q1435" s="668"/>
      <c r="R1435" s="668"/>
      <c r="T1435" s="668"/>
      <c r="U1435" s="668"/>
      <c r="AZ1435" s="668"/>
      <c r="BA1435" s="668"/>
      <c r="BB1435" s="668"/>
      <c r="BC1435" s="668"/>
      <c r="BD1435" s="668"/>
      <c r="BE1435" s="668"/>
      <c r="BF1435" s="668"/>
      <c r="BG1435" s="668"/>
      <c r="BK1435" s="668"/>
      <c r="BL1435" s="668"/>
      <c r="BM1435" s="668"/>
      <c r="BN1435" s="668"/>
      <c r="BO1435" s="668"/>
      <c r="BP1435" s="668"/>
      <c r="BQ1435" s="668"/>
    </row>
    <row r="1436" spans="1:69">
      <c r="A1436" s="668"/>
      <c r="B1436" s="668"/>
      <c r="C1436" s="668"/>
      <c r="D1436" s="668"/>
      <c r="E1436" s="668"/>
      <c r="F1436" s="668"/>
      <c r="G1436" s="668"/>
      <c r="H1436" s="668"/>
      <c r="I1436" s="668"/>
      <c r="J1436" s="668"/>
      <c r="K1436" s="668"/>
      <c r="L1436" s="668"/>
      <c r="M1436" s="668"/>
      <c r="N1436" s="668"/>
      <c r="O1436" s="668"/>
      <c r="P1436" s="668"/>
      <c r="Q1436" s="668"/>
      <c r="R1436" s="668"/>
      <c r="T1436" s="668"/>
      <c r="U1436" s="668"/>
      <c r="AZ1436" s="668"/>
      <c r="BA1436" s="668"/>
      <c r="BB1436" s="668"/>
      <c r="BC1436" s="668"/>
      <c r="BD1436" s="668"/>
      <c r="BE1436" s="668"/>
      <c r="BF1436" s="668"/>
      <c r="BK1436" s="668"/>
      <c r="BL1436" s="668"/>
      <c r="BM1436" s="668"/>
      <c r="BN1436" s="668"/>
      <c r="BO1436" s="668"/>
      <c r="BP1436" s="668"/>
      <c r="BQ1436" s="668"/>
    </row>
    <row r="1437" spans="1:69">
      <c r="A1437" s="668"/>
      <c r="B1437" s="668"/>
      <c r="C1437" s="668"/>
      <c r="D1437" s="668"/>
      <c r="E1437" s="668"/>
      <c r="F1437" s="668"/>
      <c r="G1437" s="668"/>
      <c r="H1437" s="668"/>
      <c r="I1437" s="668"/>
      <c r="J1437" s="668"/>
      <c r="K1437" s="668"/>
      <c r="L1437" s="668"/>
      <c r="M1437" s="668"/>
      <c r="N1437" s="668"/>
      <c r="O1437" s="668"/>
      <c r="P1437" s="668"/>
      <c r="Q1437" s="668"/>
      <c r="R1437" s="668"/>
      <c r="T1437" s="668"/>
      <c r="U1437" s="668"/>
      <c r="AZ1437" s="668"/>
      <c r="BA1437" s="668"/>
      <c r="BB1437" s="668"/>
      <c r="BC1437" s="668"/>
      <c r="BD1437" s="668"/>
      <c r="BE1437" s="668"/>
      <c r="BK1437" s="668"/>
      <c r="BL1437" s="668"/>
      <c r="BM1437" s="668"/>
      <c r="BN1437" s="668"/>
      <c r="BO1437" s="668"/>
      <c r="BP1437" s="668"/>
      <c r="BQ1437" s="668"/>
    </row>
    <row r="1438" spans="1:69">
      <c r="A1438" s="668"/>
      <c r="B1438" s="668"/>
      <c r="C1438" s="668"/>
      <c r="D1438" s="668"/>
      <c r="E1438" s="668"/>
      <c r="F1438" s="668"/>
      <c r="G1438" s="668"/>
      <c r="H1438" s="668"/>
      <c r="I1438" s="668"/>
      <c r="J1438" s="668"/>
      <c r="K1438" s="668"/>
      <c r="L1438" s="668"/>
      <c r="M1438" s="668"/>
      <c r="N1438" s="668"/>
      <c r="O1438" s="668"/>
      <c r="P1438" s="668"/>
      <c r="Q1438" s="668"/>
      <c r="R1438" s="668"/>
      <c r="T1438" s="668"/>
      <c r="U1438" s="668"/>
      <c r="W1438" s="668"/>
      <c r="X1438" s="668"/>
      <c r="Y1438" s="668"/>
      <c r="Z1438" s="678"/>
      <c r="AA1438" s="668"/>
      <c r="AB1438" s="668"/>
      <c r="AC1438" s="668"/>
      <c r="AD1438" s="678"/>
      <c r="AE1438" s="668"/>
      <c r="AF1438" s="668"/>
      <c r="AG1438" s="668"/>
      <c r="AH1438" s="678"/>
      <c r="AI1438" s="668"/>
      <c r="AJ1438" s="668"/>
      <c r="AK1438" s="668"/>
      <c r="AL1438" s="678"/>
      <c r="AM1438" s="668"/>
      <c r="AN1438" s="668"/>
      <c r="AO1438" s="668"/>
      <c r="AP1438" s="678"/>
      <c r="AQ1438" s="668"/>
      <c r="AR1438" s="668"/>
      <c r="AS1438" s="668"/>
      <c r="AT1438" s="678"/>
      <c r="AU1438" s="668"/>
      <c r="AV1438" s="668"/>
      <c r="AW1438" s="678"/>
      <c r="AX1438" s="668"/>
      <c r="AY1438" s="683"/>
      <c r="AZ1438" s="668"/>
      <c r="BA1438" s="668"/>
      <c r="BB1438" s="668"/>
      <c r="BC1438" s="668"/>
      <c r="BD1438" s="668"/>
      <c r="BE1438" s="668"/>
      <c r="BK1438" s="668"/>
      <c r="BL1438" s="668"/>
      <c r="BM1438" s="668"/>
      <c r="BN1438" s="668"/>
      <c r="BO1438" s="668"/>
      <c r="BP1438" s="668"/>
      <c r="BQ1438" s="668"/>
    </row>
    <row r="1439" spans="1:69">
      <c r="A1439" s="668"/>
      <c r="B1439" s="668"/>
      <c r="C1439" s="668"/>
      <c r="D1439" s="668"/>
      <c r="E1439" s="668"/>
      <c r="F1439" s="668"/>
      <c r="G1439" s="668"/>
      <c r="H1439" s="668"/>
      <c r="I1439" s="668"/>
      <c r="J1439" s="668"/>
      <c r="K1439" s="668"/>
      <c r="L1439" s="668"/>
      <c r="M1439" s="668"/>
      <c r="N1439" s="668"/>
      <c r="O1439" s="668"/>
      <c r="P1439" s="668"/>
      <c r="Q1439" s="668"/>
      <c r="R1439" s="668"/>
      <c r="T1439" s="668"/>
      <c r="U1439" s="668"/>
      <c r="AZ1439" s="668"/>
      <c r="BA1439" s="668"/>
      <c r="BB1439" s="668"/>
      <c r="BC1439" s="668"/>
      <c r="BD1439" s="668"/>
      <c r="BE1439" s="668"/>
      <c r="BK1439" s="668"/>
      <c r="BL1439" s="668"/>
      <c r="BM1439" s="668"/>
      <c r="BN1439" s="668"/>
      <c r="BO1439" s="668"/>
      <c r="BP1439" s="668"/>
      <c r="BQ1439" s="668"/>
    </row>
    <row r="1440" spans="1:69">
      <c r="A1440" s="668"/>
      <c r="B1440" s="668"/>
      <c r="C1440" s="668"/>
      <c r="D1440" s="668"/>
      <c r="E1440" s="668"/>
      <c r="F1440" s="668"/>
      <c r="G1440" s="668"/>
      <c r="H1440" s="668"/>
      <c r="I1440" s="668"/>
      <c r="J1440" s="668"/>
      <c r="K1440" s="668"/>
      <c r="L1440" s="668"/>
      <c r="M1440" s="668"/>
      <c r="N1440" s="668"/>
      <c r="O1440" s="668"/>
      <c r="P1440" s="668"/>
      <c r="Q1440" s="668"/>
      <c r="R1440" s="668"/>
      <c r="T1440" s="668"/>
      <c r="U1440" s="668"/>
      <c r="AZ1440" s="668"/>
      <c r="BA1440" s="668"/>
      <c r="BB1440" s="668"/>
      <c r="BC1440" s="668"/>
      <c r="BD1440" s="668"/>
      <c r="BK1440" s="668"/>
      <c r="BL1440" s="668"/>
      <c r="BM1440" s="668"/>
      <c r="BN1440" s="668"/>
      <c r="BO1440" s="668"/>
      <c r="BP1440" s="668"/>
      <c r="BQ1440" s="668"/>
    </row>
    <row r="1441" spans="1:69">
      <c r="A1441" s="668"/>
      <c r="B1441" s="668"/>
      <c r="C1441" s="668"/>
      <c r="D1441" s="668"/>
      <c r="E1441" s="668"/>
      <c r="F1441" s="668"/>
      <c r="G1441" s="668"/>
      <c r="H1441" s="668"/>
      <c r="I1441" s="668"/>
      <c r="J1441" s="668"/>
      <c r="K1441" s="668"/>
      <c r="L1441" s="668"/>
      <c r="M1441" s="668"/>
      <c r="N1441" s="668"/>
      <c r="O1441" s="668"/>
      <c r="P1441" s="668"/>
      <c r="Q1441" s="668"/>
      <c r="R1441" s="668"/>
      <c r="T1441" s="668"/>
      <c r="U1441" s="668"/>
      <c r="AZ1441" s="668"/>
      <c r="BA1441" s="668"/>
      <c r="BB1441" s="668"/>
      <c r="BC1441" s="668"/>
      <c r="BD1441" s="668"/>
      <c r="BK1441" s="668"/>
      <c r="BL1441" s="668"/>
      <c r="BM1441" s="668"/>
      <c r="BN1441" s="668"/>
      <c r="BO1441" s="668"/>
      <c r="BP1441" s="668"/>
      <c r="BQ1441" s="668"/>
    </row>
    <row r="1442" spans="1:69">
      <c r="A1442" s="668"/>
      <c r="B1442" s="668"/>
      <c r="C1442" s="668"/>
      <c r="D1442" s="668"/>
      <c r="E1442" s="668"/>
      <c r="F1442" s="668"/>
      <c r="G1442" s="668"/>
      <c r="H1442" s="668"/>
      <c r="I1442" s="668"/>
      <c r="J1442" s="668"/>
      <c r="K1442" s="668"/>
      <c r="L1442" s="668"/>
      <c r="M1442" s="668"/>
      <c r="N1442" s="668"/>
      <c r="O1442" s="668"/>
      <c r="P1442" s="668"/>
      <c r="Q1442" s="668"/>
      <c r="R1442" s="668"/>
      <c r="T1442" s="668"/>
      <c r="U1442" s="668"/>
      <c r="AZ1442" s="668"/>
      <c r="BA1442" s="668"/>
      <c r="BB1442" s="668"/>
      <c r="BC1442" s="668"/>
      <c r="BK1442" s="668"/>
      <c r="BL1442" s="668"/>
      <c r="BM1442" s="668"/>
      <c r="BN1442" s="668"/>
      <c r="BO1442" s="668"/>
      <c r="BP1442" s="668"/>
      <c r="BQ1442" s="668"/>
    </row>
    <row r="1443" spans="1:69">
      <c r="A1443" s="668"/>
      <c r="B1443" s="668"/>
      <c r="C1443" s="668"/>
      <c r="D1443" s="668"/>
      <c r="E1443" s="668"/>
      <c r="F1443" s="668"/>
      <c r="G1443" s="668"/>
      <c r="H1443" s="668"/>
      <c r="I1443" s="668"/>
      <c r="J1443" s="668"/>
      <c r="K1443" s="668"/>
      <c r="L1443" s="668"/>
      <c r="M1443" s="668"/>
      <c r="N1443" s="668"/>
      <c r="O1443" s="668"/>
      <c r="P1443" s="668"/>
      <c r="R1443" s="668"/>
      <c r="U1443" s="668"/>
      <c r="BK1443" s="668"/>
      <c r="BL1443" s="668"/>
      <c r="BM1443" s="668"/>
      <c r="BN1443" s="668"/>
      <c r="BO1443" s="668"/>
      <c r="BP1443" s="668"/>
      <c r="BQ1443" s="668"/>
    </row>
    <row r="1444" spans="1:69">
      <c r="A1444" s="668"/>
      <c r="B1444" s="668"/>
      <c r="C1444" s="668"/>
      <c r="D1444" s="668"/>
      <c r="E1444" s="668"/>
      <c r="F1444" s="668"/>
      <c r="G1444" s="668"/>
      <c r="H1444" s="668"/>
      <c r="I1444" s="668"/>
      <c r="J1444" s="668"/>
      <c r="K1444" s="668"/>
      <c r="L1444" s="668"/>
      <c r="M1444" s="668"/>
      <c r="N1444" s="668"/>
      <c r="O1444" s="668"/>
      <c r="P1444" s="668"/>
      <c r="R1444" s="668"/>
      <c r="U1444" s="668"/>
      <c r="BK1444" s="668"/>
      <c r="BL1444" s="668"/>
      <c r="BM1444" s="668"/>
      <c r="BN1444" s="668"/>
      <c r="BO1444" s="668"/>
      <c r="BP1444" s="668"/>
      <c r="BQ1444" s="668"/>
    </row>
    <row r="1445" spans="1:69">
      <c r="A1445" s="668"/>
      <c r="B1445" s="668"/>
      <c r="C1445" s="668"/>
      <c r="D1445" s="668"/>
      <c r="E1445" s="668"/>
      <c r="F1445" s="668"/>
      <c r="G1445" s="668"/>
      <c r="H1445" s="668"/>
      <c r="I1445" s="668"/>
      <c r="J1445" s="668"/>
      <c r="K1445" s="668"/>
      <c r="L1445" s="668"/>
      <c r="M1445" s="668"/>
      <c r="N1445" s="668"/>
      <c r="O1445" s="668"/>
      <c r="P1445" s="668"/>
      <c r="Q1445" s="668"/>
      <c r="R1445" s="668"/>
      <c r="T1445" s="668"/>
      <c r="U1445" s="668"/>
      <c r="AZ1445" s="668"/>
      <c r="BA1445" s="668"/>
      <c r="BB1445" s="668"/>
      <c r="BC1445" s="668"/>
      <c r="BK1445" s="668"/>
      <c r="BL1445" s="668"/>
      <c r="BM1445" s="668"/>
      <c r="BN1445" s="668"/>
      <c r="BO1445" s="668"/>
      <c r="BP1445" s="668"/>
      <c r="BQ1445" s="668"/>
    </row>
    <row r="1446" spans="1:69">
      <c r="A1446" s="668"/>
      <c r="B1446" s="668"/>
      <c r="C1446" s="668"/>
      <c r="D1446" s="668"/>
      <c r="E1446" s="668"/>
      <c r="F1446" s="668"/>
      <c r="G1446" s="668"/>
      <c r="H1446" s="668"/>
      <c r="I1446" s="668"/>
      <c r="J1446" s="668"/>
      <c r="K1446" s="668"/>
      <c r="L1446" s="668"/>
      <c r="M1446" s="668"/>
      <c r="N1446" s="668"/>
      <c r="O1446" s="668"/>
      <c r="P1446" s="668"/>
      <c r="Q1446" s="668"/>
      <c r="R1446" s="668"/>
      <c r="S1446" s="668"/>
      <c r="T1446" s="668"/>
      <c r="U1446" s="668"/>
      <c r="X1446" s="668"/>
      <c r="Y1446" s="668"/>
      <c r="Z1446" s="678"/>
      <c r="AB1446" s="668"/>
      <c r="AC1446" s="668"/>
      <c r="AD1446" s="678"/>
      <c r="AF1446" s="668"/>
      <c r="AG1446" s="668"/>
      <c r="AH1446" s="678"/>
      <c r="AJ1446" s="668"/>
      <c r="AK1446" s="668"/>
      <c r="AL1446" s="678"/>
      <c r="AN1446" s="668"/>
      <c r="AO1446" s="668"/>
      <c r="AP1446" s="678"/>
      <c r="AR1446" s="668"/>
      <c r="AS1446" s="668"/>
      <c r="AT1446" s="678"/>
      <c r="AU1446" s="668"/>
      <c r="AV1446" s="668"/>
      <c r="AW1446" s="678"/>
      <c r="AX1446" s="668"/>
      <c r="AY1446" s="683"/>
      <c r="AZ1446" s="668"/>
      <c r="BA1446" s="668"/>
      <c r="BK1446" s="668"/>
      <c r="BL1446" s="668"/>
      <c r="BM1446" s="668"/>
      <c r="BN1446" s="668"/>
      <c r="BO1446" s="668"/>
      <c r="BP1446" s="668"/>
      <c r="BQ1446" s="668"/>
    </row>
    <row r="1447" spans="1:69">
      <c r="A1447" s="668"/>
      <c r="B1447" s="668"/>
      <c r="C1447" s="668"/>
      <c r="D1447" s="668"/>
      <c r="E1447" s="668"/>
      <c r="F1447" s="668"/>
      <c r="G1447" s="668"/>
      <c r="H1447" s="668"/>
      <c r="I1447" s="668"/>
      <c r="J1447" s="668"/>
      <c r="K1447" s="668"/>
      <c r="L1447" s="668"/>
      <c r="M1447" s="668"/>
      <c r="N1447" s="668"/>
      <c r="O1447" s="668"/>
      <c r="P1447" s="668"/>
      <c r="R1447" s="668"/>
      <c r="U1447" s="668"/>
      <c r="BK1447" s="668"/>
      <c r="BL1447" s="668"/>
      <c r="BM1447" s="668"/>
      <c r="BN1447" s="668"/>
      <c r="BO1447" s="668"/>
      <c r="BP1447" s="668"/>
      <c r="BQ1447" s="668"/>
    </row>
    <row r="1448" spans="1:69">
      <c r="A1448" s="668"/>
      <c r="B1448" s="668"/>
      <c r="C1448" s="668"/>
      <c r="D1448" s="668"/>
      <c r="E1448" s="668"/>
      <c r="F1448" s="668"/>
      <c r="G1448" s="668"/>
      <c r="H1448" s="668"/>
      <c r="I1448" s="668"/>
      <c r="J1448" s="668"/>
      <c r="K1448" s="668"/>
      <c r="L1448" s="668"/>
      <c r="M1448" s="668"/>
      <c r="N1448" s="668"/>
      <c r="O1448" s="668"/>
      <c r="P1448" s="668"/>
      <c r="Q1448" s="668"/>
      <c r="R1448" s="668"/>
      <c r="T1448" s="668"/>
      <c r="U1448" s="668"/>
      <c r="AZ1448" s="668"/>
      <c r="BA1448" s="668"/>
      <c r="BK1448" s="668"/>
      <c r="BL1448" s="668"/>
      <c r="BM1448" s="668"/>
      <c r="BN1448" s="668"/>
      <c r="BO1448" s="668"/>
      <c r="BP1448" s="668"/>
      <c r="BQ1448" s="668"/>
    </row>
    <row r="1449" spans="1:69">
      <c r="A1449" s="668"/>
      <c r="B1449" s="668"/>
      <c r="C1449" s="668"/>
      <c r="D1449" s="668"/>
      <c r="E1449" s="668"/>
      <c r="F1449" s="668"/>
      <c r="G1449" s="668"/>
      <c r="H1449" s="668"/>
      <c r="I1449" s="668"/>
      <c r="J1449" s="668"/>
      <c r="K1449" s="668"/>
      <c r="L1449" s="668"/>
      <c r="M1449" s="668"/>
      <c r="N1449" s="668"/>
      <c r="O1449" s="668"/>
      <c r="P1449" s="668"/>
      <c r="R1449" s="668"/>
      <c r="U1449" s="668"/>
      <c r="BK1449" s="668"/>
      <c r="BL1449" s="668"/>
      <c r="BM1449" s="668"/>
      <c r="BN1449" s="668"/>
      <c r="BO1449" s="668"/>
      <c r="BP1449" s="668"/>
      <c r="BQ1449" s="668"/>
    </row>
    <row r="1450" spans="1:69">
      <c r="A1450" s="668"/>
      <c r="B1450" s="668"/>
      <c r="C1450" s="668"/>
      <c r="D1450" s="668"/>
      <c r="E1450" s="668"/>
      <c r="F1450" s="668"/>
      <c r="G1450" s="668"/>
      <c r="H1450" s="668"/>
      <c r="I1450" s="668"/>
      <c r="J1450" s="668"/>
      <c r="K1450" s="668"/>
      <c r="L1450" s="668"/>
      <c r="M1450" s="668"/>
      <c r="N1450" s="668"/>
      <c r="O1450" s="668"/>
      <c r="P1450" s="668"/>
      <c r="R1450" s="668"/>
      <c r="U1450" s="668"/>
      <c r="BK1450" s="668"/>
      <c r="BL1450" s="668"/>
      <c r="BM1450" s="668"/>
      <c r="BN1450" s="668"/>
      <c r="BO1450" s="668"/>
      <c r="BP1450" s="668"/>
      <c r="BQ1450" s="668"/>
    </row>
    <row r="1451" spans="1:69">
      <c r="A1451" s="668"/>
      <c r="B1451" s="668"/>
      <c r="C1451" s="668"/>
      <c r="D1451" s="668"/>
      <c r="E1451" s="668"/>
      <c r="F1451" s="668"/>
      <c r="G1451" s="668"/>
      <c r="H1451" s="668"/>
      <c r="I1451" s="668"/>
      <c r="J1451" s="668"/>
      <c r="K1451" s="668"/>
      <c r="L1451" s="668"/>
      <c r="M1451" s="668"/>
      <c r="N1451" s="668"/>
      <c r="O1451" s="668"/>
      <c r="P1451" s="668"/>
      <c r="R1451" s="668"/>
      <c r="U1451" s="668"/>
      <c r="BK1451" s="668"/>
      <c r="BL1451" s="668"/>
      <c r="BM1451" s="668"/>
      <c r="BN1451" s="668"/>
      <c r="BO1451" s="668"/>
      <c r="BP1451" s="668"/>
      <c r="BQ1451" s="668"/>
    </row>
    <row r="1452" spans="1:69">
      <c r="A1452" s="668"/>
      <c r="B1452" s="668"/>
      <c r="C1452" s="668"/>
      <c r="D1452" s="668"/>
      <c r="E1452" s="668"/>
      <c r="F1452" s="668"/>
      <c r="G1452" s="668"/>
      <c r="H1452" s="668"/>
      <c r="I1452" s="668"/>
      <c r="J1452" s="668"/>
      <c r="K1452" s="668"/>
      <c r="L1452" s="668"/>
      <c r="M1452" s="668"/>
      <c r="N1452" s="668"/>
      <c r="O1452" s="668"/>
      <c r="P1452" s="668"/>
      <c r="Q1452" s="668"/>
      <c r="R1452" s="668"/>
      <c r="S1452" s="668"/>
      <c r="T1452" s="668"/>
      <c r="U1452" s="668"/>
      <c r="W1452" s="668"/>
      <c r="X1452" s="668"/>
      <c r="Y1452" s="668"/>
      <c r="Z1452" s="678"/>
      <c r="AA1452" s="668"/>
      <c r="AB1452" s="668"/>
      <c r="AC1452" s="668"/>
      <c r="AD1452" s="678"/>
      <c r="AE1452" s="668"/>
      <c r="AF1452" s="668"/>
      <c r="AG1452" s="668"/>
      <c r="AH1452" s="678"/>
      <c r="AI1452" s="668"/>
      <c r="AJ1452" s="668"/>
      <c r="AK1452" s="668"/>
      <c r="AL1452" s="678"/>
      <c r="AM1452" s="668"/>
      <c r="AN1452" s="668"/>
      <c r="AO1452" s="668"/>
      <c r="AP1452" s="678"/>
      <c r="AQ1452" s="668"/>
      <c r="AR1452" s="668"/>
      <c r="AS1452" s="668"/>
      <c r="AT1452" s="678"/>
      <c r="AU1452" s="668"/>
      <c r="AV1452" s="668"/>
      <c r="AW1452" s="678"/>
      <c r="AX1452" s="668"/>
      <c r="AY1452" s="683"/>
      <c r="AZ1452" s="668"/>
      <c r="BA1452" s="668"/>
      <c r="BB1452" s="668"/>
      <c r="BC1452" s="668"/>
      <c r="BD1452" s="668"/>
      <c r="BE1452" s="668"/>
      <c r="BF1452" s="668"/>
      <c r="BG1452" s="668"/>
      <c r="BH1452" s="668"/>
      <c r="BI1452" s="668"/>
      <c r="BJ1452" s="668"/>
      <c r="BK1452" s="668"/>
      <c r="BL1452" s="668"/>
      <c r="BM1452" s="668"/>
      <c r="BN1452" s="668"/>
      <c r="BO1452" s="668"/>
      <c r="BP1452" s="668"/>
      <c r="BQ1452" s="668"/>
    </row>
    <row r="1453" spans="1:69">
      <c r="A1453" s="668"/>
      <c r="B1453" s="668"/>
      <c r="C1453" s="668"/>
      <c r="D1453" s="668"/>
      <c r="E1453" s="668"/>
      <c r="F1453" s="668"/>
      <c r="G1453" s="668"/>
      <c r="H1453" s="668"/>
      <c r="I1453" s="668"/>
      <c r="J1453" s="668"/>
      <c r="K1453" s="668"/>
      <c r="L1453" s="668"/>
      <c r="M1453" s="668"/>
      <c r="N1453" s="668"/>
      <c r="O1453" s="668"/>
      <c r="P1453" s="668"/>
      <c r="Q1453" s="668"/>
      <c r="R1453" s="668"/>
      <c r="T1453" s="668"/>
      <c r="U1453" s="668"/>
      <c r="AZ1453" s="668"/>
      <c r="BA1453" s="668"/>
      <c r="BB1453" s="668"/>
      <c r="BC1453" s="668"/>
      <c r="BD1453" s="668"/>
      <c r="BE1453" s="668"/>
      <c r="BF1453" s="668"/>
      <c r="BG1453" s="668"/>
      <c r="BH1453" s="668"/>
      <c r="BI1453" s="668"/>
      <c r="BJ1453" s="668"/>
      <c r="BK1453" s="668"/>
      <c r="BL1453" s="668"/>
      <c r="BM1453" s="668"/>
      <c r="BN1453" s="668"/>
      <c r="BO1453" s="668"/>
      <c r="BP1453" s="668"/>
      <c r="BQ1453" s="668"/>
    </row>
    <row r="1454" spans="1:69">
      <c r="A1454" s="668"/>
      <c r="B1454" s="668"/>
      <c r="C1454" s="668"/>
      <c r="D1454" s="668"/>
      <c r="E1454" s="668"/>
      <c r="F1454" s="668"/>
      <c r="G1454" s="668"/>
      <c r="H1454" s="668"/>
      <c r="I1454" s="668"/>
      <c r="J1454" s="668"/>
      <c r="K1454" s="668"/>
      <c r="L1454" s="668"/>
      <c r="M1454" s="668"/>
      <c r="N1454" s="668"/>
      <c r="O1454" s="668"/>
      <c r="P1454" s="668"/>
      <c r="Q1454" s="668"/>
      <c r="R1454" s="668"/>
      <c r="T1454" s="668"/>
      <c r="U1454" s="668"/>
      <c r="AZ1454" s="668"/>
      <c r="BA1454" s="668"/>
      <c r="BB1454" s="668"/>
      <c r="BC1454" s="668"/>
      <c r="BD1454" s="668"/>
      <c r="BE1454" s="668"/>
      <c r="BF1454" s="668"/>
      <c r="BG1454" s="668"/>
      <c r="BH1454" s="668"/>
      <c r="BI1454" s="668"/>
      <c r="BJ1454" s="668"/>
      <c r="BK1454" s="668"/>
      <c r="BL1454" s="668"/>
      <c r="BM1454" s="668"/>
      <c r="BN1454" s="668"/>
      <c r="BO1454" s="668"/>
      <c r="BP1454" s="668"/>
      <c r="BQ1454" s="668"/>
    </row>
    <row r="1455" spans="1:69">
      <c r="A1455" s="668"/>
      <c r="B1455" s="668"/>
      <c r="C1455" s="668"/>
      <c r="D1455" s="668"/>
      <c r="E1455" s="668"/>
      <c r="F1455" s="668"/>
      <c r="G1455" s="668"/>
      <c r="H1455" s="668"/>
      <c r="I1455" s="668"/>
      <c r="J1455" s="668"/>
      <c r="K1455" s="668"/>
      <c r="L1455" s="668"/>
      <c r="M1455" s="668"/>
      <c r="N1455" s="668"/>
      <c r="O1455" s="668"/>
      <c r="P1455" s="668"/>
      <c r="Q1455" s="668"/>
      <c r="R1455" s="668"/>
      <c r="S1455" s="668"/>
      <c r="T1455" s="668"/>
      <c r="U1455" s="668"/>
      <c r="AZ1455" s="668"/>
      <c r="BA1455" s="668"/>
      <c r="BB1455" s="668"/>
      <c r="BC1455" s="668"/>
      <c r="BD1455" s="668"/>
      <c r="BE1455" s="668"/>
      <c r="BF1455" s="668"/>
      <c r="BG1455" s="668"/>
      <c r="BH1455" s="668"/>
      <c r="BI1455" s="668"/>
      <c r="BJ1455" s="668"/>
      <c r="BK1455" s="668"/>
      <c r="BL1455" s="668"/>
      <c r="BM1455" s="668"/>
      <c r="BN1455" s="668"/>
      <c r="BO1455" s="668"/>
      <c r="BP1455" s="668"/>
      <c r="BQ1455" s="668"/>
    </row>
    <row r="1456" spans="1:69">
      <c r="A1456" s="668"/>
      <c r="B1456" s="668"/>
      <c r="C1456" s="668"/>
      <c r="D1456" s="668"/>
      <c r="E1456" s="668"/>
      <c r="F1456" s="668"/>
      <c r="G1456" s="668"/>
      <c r="H1456" s="668"/>
      <c r="I1456" s="668"/>
      <c r="J1456" s="668"/>
      <c r="K1456" s="668"/>
      <c r="L1456" s="668"/>
      <c r="M1456" s="668"/>
      <c r="N1456" s="668"/>
      <c r="O1456" s="668"/>
      <c r="P1456" s="668"/>
      <c r="Q1456" s="668"/>
      <c r="R1456" s="668"/>
      <c r="S1456" s="668"/>
      <c r="T1456" s="668"/>
      <c r="U1456" s="668"/>
      <c r="W1456" s="668"/>
      <c r="X1456" s="668"/>
      <c r="Y1456" s="668"/>
      <c r="Z1456" s="678"/>
      <c r="AA1456" s="668"/>
      <c r="AB1456" s="668"/>
      <c r="AC1456" s="668"/>
      <c r="AD1456" s="678"/>
      <c r="AE1456" s="668"/>
      <c r="AF1456" s="668"/>
      <c r="AG1456" s="668"/>
      <c r="AH1456" s="678"/>
      <c r="AI1456" s="668"/>
      <c r="AJ1456" s="668"/>
      <c r="AK1456" s="668"/>
      <c r="AL1456" s="678"/>
      <c r="AM1456" s="668"/>
      <c r="AN1456" s="668"/>
      <c r="AO1456" s="668"/>
      <c r="AP1456" s="678"/>
      <c r="AQ1456" s="668"/>
      <c r="AR1456" s="668"/>
      <c r="AS1456" s="668"/>
      <c r="AT1456" s="678"/>
      <c r="AU1456" s="668"/>
      <c r="AV1456" s="668"/>
      <c r="AW1456" s="678"/>
      <c r="AX1456" s="668"/>
      <c r="AY1456" s="683"/>
      <c r="AZ1456" s="668"/>
      <c r="BA1456" s="668"/>
      <c r="BB1456" s="668"/>
      <c r="BC1456" s="668"/>
      <c r="BD1456" s="668"/>
      <c r="BE1456" s="668"/>
      <c r="BF1456" s="668"/>
      <c r="BG1456" s="668"/>
      <c r="BH1456" s="668"/>
      <c r="BI1456" s="668"/>
      <c r="BJ1456" s="668"/>
      <c r="BK1456" s="668"/>
      <c r="BL1456" s="668"/>
      <c r="BM1456" s="668"/>
      <c r="BN1456" s="668"/>
      <c r="BO1456" s="668"/>
      <c r="BP1456" s="668"/>
      <c r="BQ1456" s="668"/>
    </row>
    <row r="1457" spans="1:69">
      <c r="A1457" s="668"/>
      <c r="B1457" s="668"/>
      <c r="C1457" s="668"/>
      <c r="D1457" s="668"/>
      <c r="E1457" s="668"/>
      <c r="F1457" s="668"/>
      <c r="G1457" s="668"/>
      <c r="H1457" s="668"/>
      <c r="I1457" s="668"/>
      <c r="J1457" s="668"/>
      <c r="K1457" s="668"/>
      <c r="L1457" s="668"/>
      <c r="M1457" s="668"/>
      <c r="N1457" s="668"/>
      <c r="O1457" s="668"/>
      <c r="P1457" s="668"/>
      <c r="Q1457" s="668"/>
      <c r="R1457" s="668"/>
      <c r="T1457" s="668"/>
      <c r="U1457" s="668"/>
      <c r="AZ1457" s="668"/>
      <c r="BA1457" s="668"/>
      <c r="BB1457" s="668"/>
      <c r="BC1457" s="668"/>
      <c r="BD1457" s="668"/>
      <c r="BE1457" s="668"/>
      <c r="BF1457" s="668"/>
      <c r="BG1457" s="668"/>
      <c r="BH1457" s="668"/>
      <c r="BI1457" s="668"/>
      <c r="BJ1457" s="668"/>
      <c r="BK1457" s="668"/>
      <c r="BL1457" s="668"/>
      <c r="BM1457" s="668"/>
      <c r="BN1457" s="668"/>
      <c r="BO1457" s="668"/>
      <c r="BP1457" s="668"/>
      <c r="BQ1457" s="668"/>
    </row>
    <row r="1458" spans="1:69">
      <c r="A1458" s="668"/>
      <c r="B1458" s="668"/>
      <c r="C1458" s="668"/>
      <c r="D1458" s="668"/>
      <c r="E1458" s="668"/>
      <c r="F1458" s="668"/>
      <c r="G1458" s="668"/>
      <c r="H1458" s="668"/>
      <c r="I1458" s="668"/>
      <c r="J1458" s="668"/>
      <c r="K1458" s="668"/>
      <c r="L1458" s="668"/>
      <c r="M1458" s="668"/>
      <c r="N1458" s="668"/>
      <c r="O1458" s="668"/>
      <c r="P1458" s="668"/>
      <c r="Q1458" s="668"/>
      <c r="R1458" s="668"/>
      <c r="T1458" s="668"/>
      <c r="U1458" s="668"/>
      <c r="AZ1458" s="668"/>
      <c r="BA1458" s="668"/>
      <c r="BB1458" s="668"/>
      <c r="BC1458" s="668"/>
      <c r="BD1458" s="668"/>
      <c r="BE1458" s="668"/>
      <c r="BF1458" s="668"/>
      <c r="BG1458" s="668"/>
      <c r="BH1458" s="668"/>
      <c r="BI1458" s="668"/>
      <c r="BJ1458" s="668"/>
      <c r="BK1458" s="668"/>
      <c r="BL1458" s="668"/>
      <c r="BM1458" s="668"/>
      <c r="BN1458" s="668"/>
      <c r="BO1458" s="668"/>
      <c r="BP1458" s="668"/>
      <c r="BQ1458" s="668"/>
    </row>
    <row r="1459" spans="1:69">
      <c r="A1459" s="668"/>
      <c r="B1459" s="668"/>
      <c r="C1459" s="668"/>
      <c r="D1459" s="668"/>
      <c r="E1459" s="668"/>
      <c r="F1459" s="668"/>
      <c r="G1459" s="668"/>
      <c r="H1459" s="668"/>
      <c r="I1459" s="668"/>
      <c r="J1459" s="668"/>
      <c r="K1459" s="668"/>
      <c r="L1459" s="668"/>
      <c r="M1459" s="668"/>
      <c r="N1459" s="668"/>
      <c r="O1459" s="668"/>
      <c r="P1459" s="668"/>
      <c r="Q1459" s="668"/>
      <c r="R1459" s="668"/>
      <c r="T1459" s="668"/>
      <c r="U1459" s="668"/>
      <c r="AZ1459" s="668"/>
      <c r="BA1459" s="668"/>
      <c r="BB1459" s="668"/>
      <c r="BC1459" s="668"/>
      <c r="BD1459" s="668"/>
      <c r="BE1459" s="668"/>
      <c r="BF1459" s="668"/>
      <c r="BG1459" s="668"/>
      <c r="BH1459" s="668"/>
      <c r="BI1459" s="668"/>
      <c r="BJ1459" s="668"/>
      <c r="BK1459" s="668"/>
      <c r="BL1459" s="668"/>
      <c r="BM1459" s="668"/>
      <c r="BN1459" s="668"/>
      <c r="BO1459" s="668"/>
      <c r="BP1459" s="668"/>
      <c r="BQ1459" s="668"/>
    </row>
    <row r="1460" spans="1:69">
      <c r="A1460" s="668"/>
      <c r="B1460" s="668"/>
      <c r="C1460" s="668"/>
      <c r="D1460" s="668"/>
      <c r="E1460" s="668"/>
      <c r="F1460" s="668"/>
      <c r="G1460" s="668"/>
      <c r="H1460" s="668"/>
      <c r="I1460" s="668"/>
      <c r="J1460" s="668"/>
      <c r="K1460" s="668"/>
      <c r="L1460" s="668"/>
      <c r="M1460" s="668"/>
      <c r="N1460" s="668"/>
      <c r="O1460" s="668"/>
      <c r="P1460" s="668"/>
      <c r="Q1460" s="668"/>
      <c r="R1460" s="668"/>
      <c r="T1460" s="668"/>
      <c r="U1460" s="668"/>
      <c r="AZ1460" s="668"/>
      <c r="BA1460" s="668"/>
      <c r="BB1460" s="668"/>
      <c r="BC1460" s="668"/>
      <c r="BD1460" s="668"/>
      <c r="BE1460" s="668"/>
      <c r="BF1460" s="668"/>
      <c r="BG1460" s="668"/>
      <c r="BH1460" s="668"/>
      <c r="BI1460" s="668"/>
      <c r="BJ1460" s="668"/>
      <c r="BK1460" s="668"/>
      <c r="BL1460" s="668"/>
      <c r="BM1460" s="668"/>
      <c r="BN1460" s="668"/>
      <c r="BO1460" s="668"/>
      <c r="BP1460" s="668"/>
      <c r="BQ1460" s="668"/>
    </row>
    <row r="1461" spans="1:69">
      <c r="A1461" s="668"/>
      <c r="B1461" s="668"/>
      <c r="C1461" s="668"/>
      <c r="D1461" s="668"/>
      <c r="E1461" s="668"/>
      <c r="F1461" s="668"/>
      <c r="G1461" s="668"/>
      <c r="H1461" s="668"/>
      <c r="I1461" s="668"/>
      <c r="J1461" s="668"/>
      <c r="K1461" s="668"/>
      <c r="L1461" s="668"/>
      <c r="M1461" s="668"/>
      <c r="N1461" s="668"/>
      <c r="O1461" s="668"/>
      <c r="P1461" s="668"/>
      <c r="Q1461" s="668"/>
      <c r="R1461" s="668"/>
      <c r="S1461" s="668"/>
      <c r="T1461" s="668"/>
      <c r="U1461" s="668"/>
      <c r="W1461" s="668"/>
      <c r="X1461" s="668"/>
      <c r="Y1461" s="668"/>
      <c r="Z1461" s="678"/>
      <c r="AA1461" s="668"/>
      <c r="AB1461" s="668"/>
      <c r="AC1461" s="668"/>
      <c r="AD1461" s="678"/>
      <c r="AE1461" s="668"/>
      <c r="AF1461" s="668"/>
      <c r="AG1461" s="668"/>
      <c r="AH1461" s="678"/>
      <c r="AI1461" s="668"/>
      <c r="AJ1461" s="668"/>
      <c r="AK1461" s="668"/>
      <c r="AL1461" s="678"/>
      <c r="AM1461" s="668"/>
      <c r="AN1461" s="668"/>
      <c r="AO1461" s="668"/>
      <c r="AP1461" s="678"/>
      <c r="AQ1461" s="668"/>
      <c r="AR1461" s="668"/>
      <c r="AS1461" s="668"/>
      <c r="AT1461" s="678"/>
      <c r="AU1461" s="668"/>
      <c r="AV1461" s="668"/>
      <c r="AW1461" s="678"/>
      <c r="AX1461" s="668"/>
      <c r="AY1461" s="683"/>
      <c r="AZ1461" s="668"/>
      <c r="BA1461" s="668"/>
      <c r="BB1461" s="668"/>
      <c r="BC1461" s="668"/>
      <c r="BD1461" s="668"/>
      <c r="BE1461" s="668"/>
      <c r="BF1461" s="668"/>
      <c r="BG1461" s="668"/>
      <c r="BH1461" s="668"/>
      <c r="BI1461" s="668"/>
      <c r="BJ1461" s="668"/>
      <c r="BK1461" s="668"/>
      <c r="BL1461" s="668"/>
      <c r="BM1461" s="668"/>
      <c r="BN1461" s="668"/>
      <c r="BO1461" s="668"/>
      <c r="BP1461" s="668"/>
      <c r="BQ1461" s="668"/>
    </row>
    <row r="1462" spans="1:69">
      <c r="A1462" s="668"/>
      <c r="B1462" s="668"/>
      <c r="C1462" s="668"/>
      <c r="D1462" s="668"/>
      <c r="E1462" s="668"/>
      <c r="F1462" s="668"/>
      <c r="G1462" s="668"/>
      <c r="H1462" s="668"/>
      <c r="I1462" s="668"/>
      <c r="J1462" s="668"/>
      <c r="K1462" s="668"/>
      <c r="L1462" s="668"/>
      <c r="M1462" s="668"/>
      <c r="N1462" s="668"/>
      <c r="O1462" s="668"/>
      <c r="P1462" s="668"/>
      <c r="Q1462" s="668"/>
      <c r="R1462" s="668"/>
      <c r="T1462" s="668"/>
      <c r="U1462" s="668"/>
      <c r="AZ1462" s="668"/>
      <c r="BA1462" s="668"/>
      <c r="BB1462" s="668"/>
      <c r="BC1462" s="668"/>
      <c r="BD1462" s="668"/>
      <c r="BE1462" s="668"/>
      <c r="BF1462" s="668"/>
      <c r="BG1462" s="668"/>
      <c r="BH1462" s="668"/>
      <c r="BI1462" s="668"/>
      <c r="BJ1462" s="668"/>
      <c r="BK1462" s="668"/>
      <c r="BL1462" s="668"/>
      <c r="BM1462" s="668"/>
      <c r="BN1462" s="668"/>
      <c r="BO1462" s="668"/>
      <c r="BP1462" s="668"/>
      <c r="BQ1462" s="668"/>
    </row>
    <row r="1463" spans="1:69">
      <c r="A1463" s="668"/>
      <c r="B1463" s="668"/>
      <c r="C1463" s="668"/>
      <c r="D1463" s="668"/>
      <c r="E1463" s="668"/>
      <c r="F1463" s="668"/>
      <c r="G1463" s="668"/>
      <c r="H1463" s="668"/>
      <c r="I1463" s="668"/>
      <c r="J1463" s="668"/>
      <c r="K1463" s="668"/>
      <c r="L1463" s="668"/>
      <c r="M1463" s="668"/>
      <c r="N1463" s="668"/>
      <c r="O1463" s="668"/>
      <c r="P1463" s="668"/>
      <c r="Q1463" s="668"/>
      <c r="R1463" s="668"/>
      <c r="T1463" s="668"/>
      <c r="U1463" s="668"/>
      <c r="W1463" s="668"/>
      <c r="X1463" s="668"/>
      <c r="Y1463" s="668"/>
      <c r="Z1463" s="678"/>
      <c r="AA1463" s="668"/>
      <c r="AB1463" s="668"/>
      <c r="AC1463" s="668"/>
      <c r="AD1463" s="678"/>
      <c r="AE1463" s="668"/>
      <c r="AF1463" s="668"/>
      <c r="AG1463" s="668"/>
      <c r="AH1463" s="678"/>
      <c r="AI1463" s="668"/>
      <c r="AJ1463" s="668"/>
      <c r="AK1463" s="668"/>
      <c r="AL1463" s="678"/>
      <c r="AM1463" s="668"/>
      <c r="AN1463" s="668"/>
      <c r="AO1463" s="668"/>
      <c r="AP1463" s="678"/>
      <c r="AQ1463" s="668"/>
      <c r="AR1463" s="668"/>
      <c r="AS1463" s="668"/>
      <c r="AT1463" s="678"/>
      <c r="AU1463" s="668"/>
      <c r="AV1463" s="668"/>
      <c r="AW1463" s="678"/>
      <c r="AX1463" s="668"/>
      <c r="AY1463" s="683"/>
      <c r="AZ1463" s="668"/>
      <c r="BA1463" s="668"/>
      <c r="BB1463" s="668"/>
      <c r="BC1463" s="668"/>
      <c r="BD1463" s="668"/>
      <c r="BE1463" s="668"/>
      <c r="BF1463" s="668"/>
      <c r="BG1463" s="668"/>
      <c r="BH1463" s="668"/>
      <c r="BI1463" s="668"/>
      <c r="BJ1463" s="668"/>
      <c r="BK1463" s="668"/>
      <c r="BL1463" s="668"/>
      <c r="BM1463" s="668"/>
      <c r="BN1463" s="668"/>
      <c r="BO1463" s="668"/>
      <c r="BP1463" s="668"/>
      <c r="BQ1463" s="668"/>
    </row>
    <row r="1464" spans="1:69">
      <c r="A1464" s="668"/>
      <c r="B1464" s="668"/>
      <c r="C1464" s="668"/>
      <c r="D1464" s="668"/>
      <c r="E1464" s="668"/>
      <c r="F1464" s="668"/>
      <c r="G1464" s="668"/>
      <c r="H1464" s="668"/>
      <c r="I1464" s="668"/>
      <c r="J1464" s="668"/>
      <c r="K1464" s="668"/>
      <c r="L1464" s="668"/>
      <c r="M1464" s="668"/>
      <c r="N1464" s="668"/>
      <c r="O1464" s="668"/>
      <c r="P1464" s="668"/>
      <c r="Q1464" s="668"/>
      <c r="R1464" s="668"/>
      <c r="T1464" s="668"/>
      <c r="U1464" s="668"/>
      <c r="AZ1464" s="668"/>
      <c r="BA1464" s="668"/>
      <c r="BB1464" s="668"/>
      <c r="BC1464" s="668"/>
      <c r="BD1464" s="668"/>
      <c r="BE1464" s="668"/>
      <c r="BF1464" s="668"/>
      <c r="BG1464" s="668"/>
      <c r="BH1464" s="668"/>
      <c r="BI1464" s="668"/>
      <c r="BJ1464" s="668"/>
      <c r="BK1464" s="668"/>
      <c r="BL1464" s="668"/>
      <c r="BM1464" s="668"/>
      <c r="BN1464" s="668"/>
      <c r="BO1464" s="668"/>
      <c r="BP1464" s="668"/>
      <c r="BQ1464" s="668"/>
    </row>
    <row r="1465" spans="1:69">
      <c r="A1465" s="668"/>
      <c r="B1465" s="668"/>
      <c r="C1465" s="668"/>
      <c r="D1465" s="668"/>
      <c r="E1465" s="668"/>
      <c r="F1465" s="668"/>
      <c r="G1465" s="668"/>
      <c r="H1465" s="668"/>
      <c r="I1465" s="668"/>
      <c r="J1465" s="668"/>
      <c r="K1465" s="668"/>
      <c r="L1465" s="668"/>
      <c r="M1465" s="668"/>
      <c r="N1465" s="668"/>
      <c r="O1465" s="668"/>
      <c r="P1465" s="668"/>
      <c r="Q1465" s="668"/>
      <c r="R1465" s="668"/>
      <c r="T1465" s="668"/>
      <c r="U1465" s="668"/>
      <c r="AZ1465" s="668"/>
      <c r="BA1465" s="668"/>
      <c r="BB1465" s="668"/>
      <c r="BC1465" s="668"/>
      <c r="BD1465" s="668"/>
      <c r="BE1465" s="668"/>
      <c r="BF1465" s="668"/>
      <c r="BG1465" s="668"/>
      <c r="BH1465" s="668"/>
      <c r="BJ1465" s="668"/>
      <c r="BK1465" s="668"/>
      <c r="BL1465" s="668"/>
      <c r="BM1465" s="668"/>
      <c r="BN1465" s="668"/>
      <c r="BO1465" s="668"/>
      <c r="BP1465" s="668"/>
      <c r="BQ1465" s="668"/>
    </row>
    <row r="1466" spans="1:69">
      <c r="A1466" s="668"/>
      <c r="B1466" s="668"/>
      <c r="C1466" s="668"/>
      <c r="D1466" s="668"/>
      <c r="E1466" s="668"/>
      <c r="F1466" s="668"/>
      <c r="G1466" s="668"/>
      <c r="H1466" s="668"/>
      <c r="I1466" s="668"/>
      <c r="J1466" s="668"/>
      <c r="K1466" s="668"/>
      <c r="L1466" s="668"/>
      <c r="M1466" s="668"/>
      <c r="N1466" s="668"/>
      <c r="O1466" s="668"/>
      <c r="P1466" s="668"/>
      <c r="Q1466" s="668"/>
      <c r="R1466" s="668"/>
      <c r="T1466" s="668"/>
      <c r="U1466" s="668"/>
      <c r="AZ1466" s="668"/>
      <c r="BA1466" s="668"/>
      <c r="BB1466" s="668"/>
      <c r="BC1466" s="668"/>
      <c r="BD1466" s="668"/>
      <c r="BE1466" s="668"/>
      <c r="BF1466" s="668"/>
      <c r="BG1466" s="668"/>
      <c r="BH1466" s="668"/>
      <c r="BI1466" s="668"/>
      <c r="BJ1466" s="668"/>
      <c r="BK1466" s="668"/>
      <c r="BL1466" s="668"/>
      <c r="BM1466" s="668"/>
      <c r="BN1466" s="668"/>
      <c r="BO1466" s="668"/>
      <c r="BP1466" s="668"/>
      <c r="BQ1466" s="668"/>
    </row>
    <row r="1467" spans="1:69">
      <c r="A1467" s="668"/>
      <c r="B1467" s="668"/>
      <c r="C1467" s="668"/>
      <c r="D1467" s="668"/>
      <c r="E1467" s="668"/>
      <c r="F1467" s="668"/>
      <c r="G1467" s="668"/>
      <c r="H1467" s="668"/>
      <c r="I1467" s="668"/>
      <c r="J1467" s="668"/>
      <c r="K1467" s="668"/>
      <c r="L1467" s="668"/>
      <c r="M1467" s="668"/>
      <c r="N1467" s="668"/>
      <c r="O1467" s="668"/>
      <c r="P1467" s="668"/>
      <c r="Q1467" s="668"/>
      <c r="R1467" s="668"/>
      <c r="T1467" s="668"/>
      <c r="U1467" s="668"/>
      <c r="AZ1467" s="668"/>
      <c r="BA1467" s="668"/>
      <c r="BB1467" s="668"/>
      <c r="BC1467" s="668"/>
      <c r="BD1467" s="668"/>
      <c r="BE1467" s="668"/>
      <c r="BF1467" s="668"/>
      <c r="BG1467" s="668"/>
      <c r="BH1467" s="668"/>
      <c r="BI1467" s="668"/>
      <c r="BJ1467" s="668"/>
      <c r="BK1467" s="668"/>
      <c r="BL1467" s="668"/>
      <c r="BM1467" s="668"/>
      <c r="BN1467" s="668"/>
      <c r="BO1467" s="668"/>
      <c r="BP1467" s="668"/>
      <c r="BQ1467" s="668"/>
    </row>
    <row r="1468" spans="1:69">
      <c r="A1468" s="668"/>
      <c r="B1468" s="668"/>
      <c r="C1468" s="668"/>
      <c r="D1468" s="668"/>
      <c r="E1468" s="668"/>
      <c r="F1468" s="668"/>
      <c r="G1468" s="668"/>
      <c r="H1468" s="668"/>
      <c r="I1468" s="668"/>
      <c r="J1468" s="668"/>
      <c r="K1468" s="668"/>
      <c r="L1468" s="668"/>
      <c r="M1468" s="668"/>
      <c r="N1468" s="668"/>
      <c r="O1468" s="668"/>
      <c r="P1468" s="668"/>
      <c r="Q1468" s="668"/>
      <c r="R1468" s="668"/>
      <c r="T1468" s="668"/>
      <c r="U1468" s="668"/>
      <c r="AZ1468" s="668"/>
      <c r="BA1468" s="668"/>
      <c r="BB1468" s="668"/>
      <c r="BC1468" s="668"/>
      <c r="BD1468" s="668"/>
      <c r="BE1468" s="668"/>
      <c r="BF1468" s="668"/>
      <c r="BG1468" s="668"/>
      <c r="BH1468" s="668"/>
      <c r="BI1468" s="668"/>
      <c r="BJ1468" s="668"/>
      <c r="BK1468" s="668"/>
      <c r="BL1468" s="668"/>
      <c r="BM1468" s="668"/>
      <c r="BN1468" s="668"/>
      <c r="BO1468" s="668"/>
      <c r="BP1468" s="668"/>
      <c r="BQ1468" s="668"/>
    </row>
    <row r="1469" spans="1:69">
      <c r="A1469" s="668"/>
      <c r="B1469" s="668"/>
      <c r="C1469" s="668"/>
      <c r="D1469" s="668"/>
      <c r="E1469" s="668"/>
      <c r="F1469" s="668"/>
      <c r="G1469" s="668"/>
      <c r="H1469" s="668"/>
      <c r="I1469" s="668"/>
      <c r="J1469" s="668"/>
      <c r="K1469" s="668"/>
      <c r="L1469" s="668"/>
      <c r="M1469" s="668"/>
      <c r="N1469" s="668"/>
      <c r="O1469" s="668"/>
      <c r="P1469" s="668"/>
      <c r="Q1469" s="668"/>
      <c r="R1469" s="668"/>
      <c r="T1469" s="668"/>
      <c r="U1469" s="668"/>
      <c r="AZ1469" s="668"/>
      <c r="BA1469" s="668"/>
      <c r="BB1469" s="668"/>
      <c r="BC1469" s="668"/>
      <c r="BD1469" s="668"/>
      <c r="BE1469" s="668"/>
      <c r="BF1469" s="668"/>
      <c r="BG1469" s="668"/>
      <c r="BH1469" s="668"/>
      <c r="BI1469" s="668"/>
      <c r="BJ1469" s="668"/>
      <c r="BK1469" s="668"/>
      <c r="BL1469" s="668"/>
      <c r="BM1469" s="668"/>
      <c r="BN1469" s="668"/>
      <c r="BO1469" s="668"/>
      <c r="BP1469" s="668"/>
      <c r="BQ1469" s="668"/>
    </row>
    <row r="1470" spans="1:69">
      <c r="A1470" s="668"/>
      <c r="B1470" s="668"/>
      <c r="C1470" s="668"/>
      <c r="D1470" s="668"/>
      <c r="E1470" s="668"/>
      <c r="F1470" s="668"/>
      <c r="G1470" s="668"/>
      <c r="H1470" s="668"/>
      <c r="I1470" s="668"/>
      <c r="J1470" s="668"/>
      <c r="K1470" s="668"/>
      <c r="L1470" s="668"/>
      <c r="M1470" s="668"/>
      <c r="N1470" s="668"/>
      <c r="O1470" s="668"/>
      <c r="P1470" s="668"/>
      <c r="R1470" s="668"/>
      <c r="U1470" s="668"/>
      <c r="BK1470" s="668"/>
      <c r="BL1470" s="668"/>
      <c r="BM1470" s="668"/>
      <c r="BN1470" s="668"/>
      <c r="BO1470" s="668"/>
      <c r="BP1470" s="668"/>
      <c r="BQ1470" s="668"/>
    </row>
    <row r="1471" spans="1:69">
      <c r="A1471" s="668"/>
      <c r="B1471" s="668"/>
      <c r="C1471" s="668"/>
      <c r="D1471" s="668"/>
      <c r="E1471" s="668"/>
      <c r="F1471" s="668"/>
      <c r="G1471" s="668"/>
      <c r="H1471" s="668"/>
      <c r="I1471" s="668"/>
      <c r="J1471" s="668"/>
      <c r="K1471" s="668"/>
      <c r="L1471" s="668"/>
      <c r="M1471" s="668"/>
      <c r="N1471" s="668"/>
      <c r="O1471" s="668"/>
      <c r="P1471" s="668"/>
      <c r="Q1471" s="668"/>
      <c r="R1471" s="668"/>
      <c r="T1471" s="668"/>
      <c r="U1471" s="668"/>
      <c r="AZ1471" s="668"/>
      <c r="BA1471" s="668"/>
      <c r="BB1471" s="668"/>
      <c r="BC1471" s="668"/>
      <c r="BD1471" s="668"/>
      <c r="BE1471" s="668"/>
      <c r="BF1471" s="668"/>
      <c r="BG1471" s="668"/>
      <c r="BH1471" s="668"/>
      <c r="BI1471" s="668"/>
      <c r="BJ1471" s="668"/>
      <c r="BK1471" s="668"/>
      <c r="BL1471" s="668"/>
      <c r="BM1471" s="668"/>
      <c r="BN1471" s="668"/>
      <c r="BO1471" s="668"/>
      <c r="BP1471" s="668"/>
      <c r="BQ1471" s="668"/>
    </row>
    <row r="1472" spans="1:69">
      <c r="A1472" s="668"/>
      <c r="B1472" s="668"/>
      <c r="C1472" s="668"/>
      <c r="D1472" s="668"/>
      <c r="E1472" s="668"/>
      <c r="F1472" s="668"/>
      <c r="G1472" s="668"/>
      <c r="H1472" s="668"/>
      <c r="I1472" s="668"/>
      <c r="J1472" s="668"/>
      <c r="K1472" s="668"/>
      <c r="L1472" s="668"/>
      <c r="M1472" s="668"/>
      <c r="N1472" s="668"/>
      <c r="O1472" s="668"/>
      <c r="P1472" s="668"/>
      <c r="Q1472" s="668"/>
      <c r="R1472" s="668"/>
      <c r="S1472" s="668"/>
      <c r="T1472" s="668"/>
      <c r="U1472" s="668"/>
      <c r="AZ1472" s="668"/>
      <c r="BA1472" s="668"/>
      <c r="BB1472" s="668"/>
      <c r="BC1472" s="668"/>
      <c r="BD1472" s="668"/>
      <c r="BE1472" s="668"/>
      <c r="BF1472" s="668"/>
      <c r="BG1472" s="668"/>
      <c r="BH1472" s="668"/>
      <c r="BI1472" s="668"/>
      <c r="BJ1472" s="668"/>
      <c r="BK1472" s="668"/>
      <c r="BL1472" s="668"/>
      <c r="BM1472" s="668"/>
      <c r="BN1472" s="668"/>
      <c r="BO1472" s="668"/>
      <c r="BP1472" s="668"/>
      <c r="BQ1472" s="668"/>
    </row>
    <row r="1473" spans="1:69">
      <c r="A1473" s="668"/>
      <c r="B1473" s="668"/>
      <c r="C1473" s="668"/>
      <c r="D1473" s="668"/>
      <c r="E1473" s="668"/>
      <c r="F1473" s="668"/>
      <c r="G1473" s="668"/>
      <c r="H1473" s="668"/>
      <c r="I1473" s="668"/>
      <c r="J1473" s="668"/>
      <c r="K1473" s="668"/>
      <c r="L1473" s="668"/>
      <c r="M1473" s="668"/>
      <c r="N1473" s="668"/>
      <c r="O1473" s="668"/>
      <c r="P1473" s="668"/>
      <c r="Q1473" s="668"/>
      <c r="R1473" s="668"/>
      <c r="T1473" s="668"/>
      <c r="U1473" s="668"/>
      <c r="AZ1473" s="668"/>
      <c r="BA1473" s="668"/>
      <c r="BB1473" s="668"/>
      <c r="BC1473" s="668"/>
      <c r="BD1473" s="668"/>
      <c r="BE1473" s="668"/>
      <c r="BF1473" s="668"/>
      <c r="BG1473" s="668"/>
      <c r="BH1473" s="668"/>
      <c r="BI1473" s="668"/>
      <c r="BJ1473" s="668"/>
      <c r="BK1473" s="668"/>
      <c r="BL1473" s="668"/>
      <c r="BM1473" s="668"/>
      <c r="BN1473" s="668"/>
      <c r="BO1473" s="668"/>
      <c r="BP1473" s="668"/>
      <c r="BQ1473" s="668"/>
    </row>
    <row r="1474" spans="1:69">
      <c r="A1474" s="668"/>
      <c r="B1474" s="668"/>
      <c r="C1474" s="668"/>
      <c r="D1474" s="668"/>
      <c r="E1474" s="668"/>
      <c r="F1474" s="668"/>
      <c r="G1474" s="668"/>
      <c r="H1474" s="668"/>
      <c r="I1474" s="668"/>
      <c r="J1474" s="668"/>
      <c r="K1474" s="668"/>
      <c r="L1474" s="668"/>
      <c r="M1474" s="668"/>
      <c r="N1474" s="668"/>
      <c r="O1474" s="668"/>
      <c r="P1474" s="668"/>
      <c r="Q1474" s="668"/>
      <c r="R1474" s="668"/>
      <c r="T1474" s="668"/>
      <c r="U1474" s="668"/>
      <c r="AZ1474" s="668"/>
      <c r="BA1474" s="668"/>
      <c r="BB1474" s="668"/>
      <c r="BC1474" s="668"/>
      <c r="BD1474" s="668"/>
      <c r="BE1474" s="668"/>
      <c r="BF1474" s="668"/>
      <c r="BG1474" s="668"/>
      <c r="BH1474" s="668"/>
      <c r="BI1474" s="668"/>
      <c r="BJ1474" s="668"/>
      <c r="BK1474" s="668"/>
      <c r="BL1474" s="668"/>
      <c r="BM1474" s="668"/>
      <c r="BN1474" s="668"/>
      <c r="BO1474" s="668"/>
      <c r="BP1474" s="668"/>
      <c r="BQ1474" s="668"/>
    </row>
    <row r="1475" spans="1:69">
      <c r="A1475" s="668"/>
      <c r="B1475" s="668"/>
      <c r="C1475" s="668"/>
      <c r="D1475" s="668"/>
      <c r="E1475" s="668"/>
      <c r="F1475" s="668"/>
      <c r="G1475" s="668"/>
      <c r="H1475" s="668"/>
      <c r="I1475" s="668"/>
      <c r="J1475" s="668"/>
      <c r="K1475" s="668"/>
      <c r="L1475" s="668"/>
      <c r="M1475" s="668"/>
      <c r="N1475" s="668"/>
      <c r="O1475" s="668"/>
      <c r="P1475" s="668"/>
      <c r="R1475" s="668"/>
      <c r="U1475" s="668"/>
      <c r="BK1475" s="668"/>
      <c r="BL1475" s="668"/>
      <c r="BM1475" s="668"/>
      <c r="BN1475" s="668"/>
      <c r="BO1475" s="668"/>
      <c r="BP1475" s="668"/>
      <c r="BQ1475" s="668"/>
    </row>
    <row r="1476" spans="1:69">
      <c r="A1476" s="668"/>
      <c r="B1476" s="668"/>
      <c r="C1476" s="668"/>
      <c r="D1476" s="668"/>
      <c r="E1476" s="668"/>
      <c r="F1476" s="668"/>
      <c r="G1476" s="668"/>
      <c r="H1476" s="668"/>
      <c r="I1476" s="668"/>
      <c r="J1476" s="668"/>
      <c r="K1476" s="668"/>
      <c r="L1476" s="668"/>
      <c r="M1476" s="668"/>
      <c r="N1476" s="668"/>
      <c r="O1476" s="668"/>
      <c r="P1476" s="668"/>
      <c r="Q1476" s="668"/>
      <c r="R1476" s="668"/>
      <c r="T1476" s="668"/>
      <c r="U1476" s="668"/>
      <c r="AZ1476" s="668"/>
      <c r="BA1476" s="668"/>
      <c r="BB1476" s="668"/>
      <c r="BC1476" s="668"/>
      <c r="BD1476" s="668"/>
      <c r="BE1476" s="668"/>
      <c r="BF1476" s="668"/>
      <c r="BG1476" s="668"/>
      <c r="BH1476" s="668"/>
      <c r="BI1476" s="668"/>
      <c r="BJ1476" s="668"/>
      <c r="BK1476" s="668"/>
      <c r="BL1476" s="668"/>
      <c r="BM1476" s="668"/>
      <c r="BN1476" s="668"/>
      <c r="BO1476" s="668"/>
      <c r="BP1476" s="668"/>
      <c r="BQ1476" s="668"/>
    </row>
    <row r="1477" spans="1:69">
      <c r="A1477" s="668"/>
      <c r="B1477" s="668"/>
      <c r="C1477" s="668"/>
      <c r="D1477" s="668"/>
      <c r="E1477" s="668"/>
      <c r="F1477" s="668"/>
      <c r="G1477" s="668"/>
      <c r="H1477" s="668"/>
      <c r="I1477" s="668"/>
      <c r="J1477" s="668"/>
      <c r="K1477" s="668"/>
      <c r="L1477" s="668"/>
      <c r="M1477" s="668"/>
      <c r="N1477" s="668"/>
      <c r="O1477" s="668"/>
      <c r="P1477" s="668"/>
      <c r="Q1477" s="668"/>
      <c r="R1477" s="668"/>
      <c r="T1477" s="668"/>
      <c r="U1477" s="668"/>
      <c r="AZ1477" s="668"/>
      <c r="BA1477" s="668"/>
      <c r="BB1477" s="668"/>
      <c r="BC1477" s="668"/>
      <c r="BD1477" s="668"/>
      <c r="BE1477" s="668"/>
      <c r="BF1477" s="668"/>
      <c r="BG1477" s="668"/>
      <c r="BH1477" s="668"/>
      <c r="BI1477" s="668"/>
      <c r="BJ1477" s="668"/>
      <c r="BK1477" s="668"/>
      <c r="BL1477" s="668"/>
      <c r="BM1477" s="668"/>
      <c r="BN1477" s="668"/>
      <c r="BO1477" s="668"/>
      <c r="BP1477" s="668"/>
      <c r="BQ1477" s="668"/>
    </row>
    <row r="1478" spans="1:69">
      <c r="A1478" s="668"/>
      <c r="B1478" s="668"/>
      <c r="C1478" s="668"/>
      <c r="D1478" s="668"/>
      <c r="E1478" s="668"/>
      <c r="F1478" s="668"/>
      <c r="G1478" s="668"/>
      <c r="H1478" s="668"/>
      <c r="I1478" s="668"/>
      <c r="J1478" s="668"/>
      <c r="K1478" s="668"/>
      <c r="L1478" s="668"/>
      <c r="M1478" s="668"/>
      <c r="N1478" s="668"/>
      <c r="O1478" s="668"/>
      <c r="P1478" s="668"/>
      <c r="Q1478" s="668"/>
      <c r="R1478" s="668"/>
      <c r="T1478" s="668"/>
      <c r="U1478" s="668"/>
      <c r="AZ1478" s="668"/>
      <c r="BA1478" s="668"/>
      <c r="BB1478" s="668"/>
      <c r="BC1478" s="668"/>
      <c r="BD1478" s="668"/>
      <c r="BE1478" s="668"/>
      <c r="BF1478" s="668"/>
      <c r="BG1478" s="668"/>
      <c r="BH1478" s="668"/>
      <c r="BI1478" s="668"/>
      <c r="BJ1478" s="668"/>
      <c r="BK1478" s="668"/>
      <c r="BL1478" s="668"/>
      <c r="BM1478" s="668"/>
      <c r="BN1478" s="668"/>
      <c r="BO1478" s="668"/>
      <c r="BP1478" s="668"/>
      <c r="BQ1478" s="668"/>
    </row>
    <row r="1479" spans="1:69">
      <c r="A1479" s="668"/>
      <c r="B1479" s="668"/>
      <c r="C1479" s="668"/>
      <c r="D1479" s="668"/>
      <c r="E1479" s="668"/>
      <c r="F1479" s="668"/>
      <c r="G1479" s="668"/>
      <c r="H1479" s="668"/>
      <c r="I1479" s="668"/>
      <c r="J1479" s="668"/>
      <c r="K1479" s="668"/>
      <c r="L1479" s="668"/>
      <c r="M1479" s="668"/>
      <c r="N1479" s="668"/>
      <c r="O1479" s="668"/>
      <c r="P1479" s="668"/>
      <c r="Q1479" s="668"/>
      <c r="R1479" s="668"/>
      <c r="T1479" s="668"/>
      <c r="U1479" s="668"/>
      <c r="AZ1479" s="668"/>
      <c r="BA1479" s="668"/>
      <c r="BB1479" s="668"/>
      <c r="BC1479" s="668"/>
      <c r="BD1479" s="668"/>
      <c r="BE1479" s="668"/>
      <c r="BF1479" s="668"/>
      <c r="BG1479" s="668"/>
      <c r="BH1479" s="668"/>
      <c r="BI1479" s="668"/>
      <c r="BJ1479" s="668"/>
      <c r="BK1479" s="668"/>
      <c r="BL1479" s="668"/>
      <c r="BM1479" s="668"/>
      <c r="BN1479" s="668"/>
      <c r="BO1479" s="668"/>
      <c r="BP1479" s="668"/>
      <c r="BQ1479" s="668"/>
    </row>
    <row r="1480" spans="1:69">
      <c r="A1480" s="668"/>
      <c r="B1480" s="668"/>
      <c r="C1480" s="668"/>
      <c r="D1480" s="668"/>
      <c r="E1480" s="668"/>
      <c r="F1480" s="668"/>
      <c r="G1480" s="668"/>
      <c r="H1480" s="668"/>
      <c r="I1480" s="668"/>
      <c r="J1480" s="668"/>
      <c r="K1480" s="668"/>
      <c r="L1480" s="668"/>
      <c r="M1480" s="668"/>
      <c r="N1480" s="668"/>
      <c r="O1480" s="668"/>
      <c r="P1480" s="668"/>
      <c r="Q1480" s="668"/>
      <c r="R1480" s="668"/>
      <c r="T1480" s="668"/>
      <c r="U1480" s="668"/>
      <c r="AZ1480" s="668"/>
      <c r="BA1480" s="668"/>
      <c r="BB1480" s="668"/>
      <c r="BC1480" s="668"/>
      <c r="BD1480" s="668"/>
      <c r="BE1480" s="668"/>
      <c r="BF1480" s="668"/>
      <c r="BG1480" s="668"/>
      <c r="BH1480" s="668"/>
      <c r="BI1480" s="668"/>
      <c r="BJ1480" s="668"/>
      <c r="BK1480" s="668"/>
      <c r="BL1480" s="668"/>
      <c r="BM1480" s="668"/>
      <c r="BN1480" s="668"/>
      <c r="BO1480" s="668"/>
      <c r="BP1480" s="668"/>
      <c r="BQ1480" s="668"/>
    </row>
    <row r="1481" spans="1:69">
      <c r="A1481" s="668"/>
      <c r="B1481" s="668"/>
      <c r="C1481" s="668"/>
      <c r="D1481" s="668"/>
      <c r="E1481" s="668"/>
      <c r="F1481" s="668"/>
      <c r="G1481" s="668"/>
      <c r="H1481" s="668"/>
      <c r="I1481" s="668"/>
      <c r="J1481" s="668"/>
      <c r="K1481" s="668"/>
      <c r="L1481" s="668"/>
      <c r="M1481" s="668"/>
      <c r="N1481" s="668"/>
      <c r="O1481" s="668"/>
      <c r="P1481" s="668"/>
      <c r="Q1481" s="668"/>
      <c r="R1481" s="668"/>
      <c r="T1481" s="668"/>
      <c r="U1481" s="668"/>
      <c r="AZ1481" s="668"/>
      <c r="BA1481" s="668"/>
      <c r="BB1481" s="668"/>
      <c r="BC1481" s="668"/>
      <c r="BD1481" s="668"/>
      <c r="BE1481" s="668"/>
      <c r="BF1481" s="668"/>
      <c r="BG1481" s="668"/>
      <c r="BH1481" s="668"/>
      <c r="BI1481" s="668"/>
      <c r="BJ1481" s="668"/>
      <c r="BK1481" s="668"/>
      <c r="BL1481" s="668"/>
      <c r="BM1481" s="668"/>
      <c r="BN1481" s="668"/>
      <c r="BO1481" s="668"/>
      <c r="BP1481" s="668"/>
      <c r="BQ1481" s="668"/>
    </row>
    <row r="1482" spans="1:69">
      <c r="A1482" s="668"/>
      <c r="B1482" s="668"/>
      <c r="C1482" s="668"/>
      <c r="D1482" s="668"/>
      <c r="E1482" s="668"/>
      <c r="F1482" s="668"/>
      <c r="G1482" s="668"/>
      <c r="H1482" s="668"/>
      <c r="I1482" s="668"/>
      <c r="J1482" s="668"/>
      <c r="K1482" s="668"/>
      <c r="L1482" s="668"/>
      <c r="M1482" s="668"/>
      <c r="N1482" s="668"/>
      <c r="O1482" s="668"/>
      <c r="P1482" s="668"/>
      <c r="Q1482" s="668"/>
      <c r="R1482" s="668"/>
      <c r="T1482" s="668"/>
      <c r="U1482" s="668"/>
      <c r="AZ1482" s="668"/>
      <c r="BA1482" s="668"/>
      <c r="BB1482" s="668"/>
      <c r="BC1482" s="668"/>
      <c r="BD1482" s="668"/>
      <c r="BE1482" s="668"/>
      <c r="BF1482" s="668"/>
      <c r="BG1482" s="668"/>
      <c r="BH1482" s="668"/>
      <c r="BI1482" s="668"/>
      <c r="BJ1482" s="668"/>
      <c r="BK1482" s="668"/>
      <c r="BL1482" s="668"/>
      <c r="BM1482" s="668"/>
      <c r="BN1482" s="668"/>
      <c r="BO1482" s="668"/>
      <c r="BP1482" s="668"/>
      <c r="BQ1482" s="668"/>
    </row>
    <row r="1483" spans="1:69">
      <c r="A1483" s="668"/>
      <c r="B1483" s="668"/>
      <c r="C1483" s="668"/>
      <c r="D1483" s="668"/>
      <c r="E1483" s="668"/>
      <c r="F1483" s="668"/>
      <c r="G1483" s="668"/>
      <c r="H1483" s="668"/>
      <c r="I1483" s="668"/>
      <c r="J1483" s="668"/>
      <c r="K1483" s="668"/>
      <c r="L1483" s="668"/>
      <c r="M1483" s="668"/>
      <c r="N1483" s="668"/>
      <c r="O1483" s="668"/>
      <c r="P1483" s="668"/>
      <c r="Q1483" s="668"/>
      <c r="R1483" s="668"/>
      <c r="S1483" s="668"/>
      <c r="T1483" s="668"/>
      <c r="U1483" s="668"/>
      <c r="W1483" s="668"/>
      <c r="X1483" s="668"/>
      <c r="Y1483" s="668"/>
      <c r="Z1483" s="678"/>
      <c r="AA1483" s="668"/>
      <c r="AB1483" s="668"/>
      <c r="AC1483" s="668"/>
      <c r="AD1483" s="678"/>
      <c r="AE1483" s="668"/>
      <c r="AF1483" s="668"/>
      <c r="AG1483" s="668"/>
      <c r="AH1483" s="678"/>
      <c r="AI1483" s="668"/>
      <c r="AJ1483" s="668"/>
      <c r="AK1483" s="668"/>
      <c r="AL1483" s="678"/>
      <c r="AM1483" s="668"/>
      <c r="AN1483" s="668"/>
      <c r="AO1483" s="668"/>
      <c r="AP1483" s="678"/>
      <c r="AQ1483" s="668"/>
      <c r="AR1483" s="668"/>
      <c r="AS1483" s="668"/>
      <c r="AT1483" s="678"/>
      <c r="AU1483" s="668"/>
      <c r="AV1483" s="668"/>
      <c r="AW1483" s="678"/>
      <c r="AX1483" s="668"/>
      <c r="AY1483" s="683"/>
      <c r="AZ1483" s="668"/>
      <c r="BA1483" s="668"/>
      <c r="BB1483" s="668"/>
      <c r="BC1483" s="668"/>
      <c r="BD1483" s="668"/>
      <c r="BE1483" s="668"/>
      <c r="BF1483" s="668"/>
      <c r="BG1483" s="668"/>
      <c r="BH1483" s="668"/>
      <c r="BI1483" s="668"/>
      <c r="BJ1483" s="668"/>
      <c r="BK1483" s="668"/>
      <c r="BL1483" s="668"/>
      <c r="BM1483" s="668"/>
      <c r="BN1483" s="668"/>
      <c r="BO1483" s="668"/>
      <c r="BP1483" s="668"/>
      <c r="BQ1483" s="668"/>
    </row>
    <row r="1484" spans="1:69">
      <c r="A1484" s="668"/>
      <c r="B1484" s="668"/>
      <c r="C1484" s="668"/>
      <c r="D1484" s="668"/>
      <c r="E1484" s="668"/>
      <c r="F1484" s="668"/>
      <c r="G1484" s="668"/>
      <c r="H1484" s="668"/>
      <c r="I1484" s="668"/>
      <c r="J1484" s="668"/>
      <c r="K1484" s="668"/>
      <c r="L1484" s="668"/>
      <c r="M1484" s="668"/>
      <c r="N1484" s="668"/>
      <c r="O1484" s="668"/>
      <c r="P1484" s="668"/>
      <c r="Q1484" s="668"/>
      <c r="R1484" s="668"/>
      <c r="T1484" s="668"/>
      <c r="U1484" s="668"/>
      <c r="AZ1484" s="668"/>
      <c r="BA1484" s="668"/>
      <c r="BB1484" s="668"/>
      <c r="BC1484" s="668"/>
      <c r="BD1484" s="668"/>
      <c r="BE1484" s="668"/>
      <c r="BF1484" s="668"/>
      <c r="BG1484" s="668"/>
      <c r="BH1484" s="668"/>
      <c r="BI1484" s="668"/>
      <c r="BJ1484" s="668"/>
      <c r="BK1484" s="668"/>
      <c r="BL1484" s="668"/>
      <c r="BM1484" s="668"/>
      <c r="BN1484" s="668"/>
      <c r="BO1484" s="668"/>
      <c r="BP1484" s="668"/>
      <c r="BQ1484" s="668"/>
    </row>
    <row r="1485" spans="1:69">
      <c r="A1485" s="668"/>
      <c r="B1485" s="668"/>
      <c r="C1485" s="668"/>
      <c r="D1485" s="668"/>
      <c r="E1485" s="668"/>
      <c r="F1485" s="668"/>
      <c r="G1485" s="668"/>
      <c r="H1485" s="668"/>
      <c r="I1485" s="668"/>
      <c r="J1485" s="668"/>
      <c r="K1485" s="668"/>
      <c r="L1485" s="668"/>
      <c r="M1485" s="668"/>
      <c r="N1485" s="668"/>
      <c r="O1485" s="668"/>
      <c r="P1485" s="668"/>
      <c r="Q1485" s="668"/>
      <c r="R1485" s="668"/>
      <c r="T1485" s="668"/>
      <c r="U1485" s="668"/>
      <c r="W1485" s="668"/>
      <c r="X1485" s="668"/>
      <c r="Y1485" s="668"/>
      <c r="Z1485" s="678"/>
      <c r="AA1485" s="668"/>
      <c r="AB1485" s="668"/>
      <c r="AC1485" s="668"/>
      <c r="AD1485" s="678"/>
      <c r="AE1485" s="668"/>
      <c r="AF1485" s="668"/>
      <c r="AG1485" s="668"/>
      <c r="AH1485" s="678"/>
      <c r="AI1485" s="668"/>
      <c r="AJ1485" s="668"/>
      <c r="AK1485" s="668"/>
      <c r="AL1485" s="678"/>
      <c r="AM1485" s="668"/>
      <c r="AN1485" s="668"/>
      <c r="AO1485" s="668"/>
      <c r="AP1485" s="678"/>
      <c r="AQ1485" s="668"/>
      <c r="AR1485" s="668"/>
      <c r="AS1485" s="668"/>
      <c r="AT1485" s="678"/>
      <c r="AU1485" s="668"/>
      <c r="AV1485" s="668"/>
      <c r="AW1485" s="678"/>
      <c r="AX1485" s="668"/>
      <c r="AY1485" s="683"/>
      <c r="AZ1485" s="668"/>
      <c r="BA1485" s="668"/>
      <c r="BB1485" s="668"/>
      <c r="BC1485" s="668"/>
      <c r="BD1485" s="668"/>
      <c r="BE1485" s="668"/>
      <c r="BF1485" s="668"/>
      <c r="BG1485" s="668"/>
      <c r="BH1485" s="668"/>
      <c r="BI1485" s="668"/>
      <c r="BJ1485" s="668"/>
      <c r="BK1485" s="668"/>
      <c r="BL1485" s="668"/>
      <c r="BM1485" s="668"/>
      <c r="BN1485" s="668"/>
      <c r="BO1485" s="668"/>
      <c r="BP1485" s="668"/>
      <c r="BQ1485" s="668"/>
    </row>
    <row r="1486" spans="1:69">
      <c r="A1486" s="668"/>
      <c r="B1486" s="668"/>
      <c r="C1486" s="668"/>
      <c r="D1486" s="668"/>
      <c r="E1486" s="668"/>
      <c r="F1486" s="668"/>
      <c r="G1486" s="668"/>
      <c r="H1486" s="668"/>
      <c r="I1486" s="668"/>
      <c r="J1486" s="668"/>
      <c r="K1486" s="668"/>
      <c r="L1486" s="668"/>
      <c r="M1486" s="668"/>
      <c r="N1486" s="668"/>
      <c r="O1486" s="668"/>
      <c r="P1486" s="668"/>
      <c r="Q1486" s="668"/>
      <c r="R1486" s="668"/>
      <c r="T1486" s="668"/>
      <c r="U1486" s="668"/>
      <c r="AZ1486" s="668"/>
      <c r="BA1486" s="668"/>
      <c r="BB1486" s="668"/>
      <c r="BC1486" s="668"/>
      <c r="BD1486" s="668"/>
      <c r="BE1486" s="668"/>
      <c r="BF1486" s="668"/>
      <c r="BG1486" s="668"/>
      <c r="BH1486" s="668"/>
      <c r="BI1486" s="668"/>
      <c r="BJ1486" s="668"/>
      <c r="BK1486" s="668"/>
      <c r="BL1486" s="668"/>
      <c r="BM1486" s="668"/>
      <c r="BN1486" s="668"/>
      <c r="BO1486" s="668"/>
      <c r="BP1486" s="668"/>
      <c r="BQ1486" s="668"/>
    </row>
    <row r="1487" spans="1:69">
      <c r="A1487" s="668"/>
      <c r="B1487" s="668"/>
      <c r="C1487" s="668"/>
      <c r="D1487" s="668"/>
      <c r="E1487" s="668"/>
      <c r="F1487" s="668"/>
      <c r="G1487" s="668"/>
      <c r="H1487" s="668"/>
      <c r="I1487" s="668"/>
      <c r="J1487" s="668"/>
      <c r="K1487" s="668"/>
      <c r="L1487" s="668"/>
      <c r="M1487" s="668"/>
      <c r="N1487" s="668"/>
      <c r="O1487" s="668"/>
      <c r="P1487" s="668"/>
      <c r="Q1487" s="668"/>
      <c r="R1487" s="668"/>
      <c r="T1487" s="668"/>
      <c r="U1487" s="668"/>
      <c r="AZ1487" s="668"/>
      <c r="BA1487" s="668"/>
      <c r="BB1487" s="668"/>
      <c r="BC1487" s="668"/>
      <c r="BD1487" s="668"/>
      <c r="BE1487" s="668"/>
      <c r="BF1487" s="668"/>
      <c r="BG1487" s="668"/>
      <c r="BH1487" s="668"/>
      <c r="BI1487" s="668"/>
      <c r="BJ1487" s="668"/>
      <c r="BK1487" s="668"/>
      <c r="BL1487" s="668"/>
      <c r="BM1487" s="668"/>
      <c r="BN1487" s="668"/>
      <c r="BO1487" s="668"/>
      <c r="BP1487" s="668"/>
      <c r="BQ1487" s="668"/>
    </row>
    <row r="1488" spans="1:69">
      <c r="A1488" s="668"/>
      <c r="B1488" s="668"/>
      <c r="C1488" s="668"/>
      <c r="D1488" s="668"/>
      <c r="E1488" s="668"/>
      <c r="F1488" s="668"/>
      <c r="G1488" s="668"/>
      <c r="H1488" s="668"/>
      <c r="I1488" s="668"/>
      <c r="J1488" s="668"/>
      <c r="K1488" s="668"/>
      <c r="L1488" s="668"/>
      <c r="M1488" s="668"/>
      <c r="N1488" s="668"/>
      <c r="O1488" s="668"/>
      <c r="P1488" s="668"/>
      <c r="Q1488" s="668"/>
      <c r="R1488" s="668"/>
      <c r="T1488" s="668"/>
      <c r="U1488" s="668"/>
      <c r="V1488" s="668"/>
      <c r="AZ1488" s="668"/>
      <c r="BA1488" s="668"/>
      <c r="BB1488" s="668"/>
      <c r="BC1488" s="668"/>
      <c r="BD1488" s="668"/>
      <c r="BE1488" s="668"/>
      <c r="BF1488" s="668"/>
      <c r="BG1488" s="668"/>
      <c r="BH1488" s="668"/>
      <c r="BK1488" s="668"/>
      <c r="BL1488" s="668"/>
      <c r="BM1488" s="668"/>
      <c r="BN1488" s="668"/>
      <c r="BO1488" s="668"/>
      <c r="BP1488" s="668"/>
      <c r="BQ1488" s="668"/>
    </row>
    <row r="1489" spans="1:69">
      <c r="A1489" s="668"/>
      <c r="B1489" s="668"/>
      <c r="C1489" s="668"/>
      <c r="D1489" s="668"/>
      <c r="E1489" s="668"/>
      <c r="F1489" s="668"/>
      <c r="G1489" s="668"/>
      <c r="H1489" s="668"/>
      <c r="I1489" s="668"/>
      <c r="J1489" s="668"/>
      <c r="K1489" s="668"/>
      <c r="L1489" s="668"/>
      <c r="M1489" s="668"/>
      <c r="N1489" s="668"/>
      <c r="O1489" s="668"/>
      <c r="P1489" s="668"/>
      <c r="Q1489" s="668"/>
      <c r="R1489" s="668"/>
      <c r="T1489" s="668"/>
      <c r="U1489" s="668"/>
      <c r="AZ1489" s="668"/>
      <c r="BA1489" s="668"/>
      <c r="BB1489" s="668"/>
      <c r="BC1489" s="668"/>
      <c r="BK1489" s="668"/>
      <c r="BL1489" s="668"/>
      <c r="BM1489" s="668"/>
      <c r="BN1489" s="668"/>
      <c r="BO1489" s="668"/>
      <c r="BP1489" s="668"/>
      <c r="BQ1489" s="668"/>
    </row>
    <row r="1490" spans="1:69">
      <c r="A1490" s="668"/>
      <c r="B1490" s="668"/>
      <c r="C1490" s="668"/>
      <c r="D1490" s="668"/>
      <c r="E1490" s="668"/>
      <c r="F1490" s="668"/>
      <c r="G1490" s="668"/>
      <c r="H1490" s="668"/>
      <c r="I1490" s="668"/>
      <c r="J1490" s="668"/>
      <c r="K1490" s="668"/>
      <c r="L1490" s="668"/>
      <c r="M1490" s="668"/>
      <c r="N1490" s="668"/>
      <c r="O1490" s="668"/>
      <c r="P1490" s="668"/>
      <c r="Q1490" s="668"/>
      <c r="R1490" s="668"/>
      <c r="T1490" s="668"/>
      <c r="U1490" s="668"/>
      <c r="AZ1490" s="668"/>
      <c r="BA1490" s="668"/>
      <c r="BK1490" s="668"/>
      <c r="BL1490" s="668"/>
      <c r="BM1490" s="668"/>
      <c r="BN1490" s="668"/>
      <c r="BO1490" s="668"/>
      <c r="BP1490" s="668"/>
      <c r="BQ1490" s="668"/>
    </row>
    <row r="1491" spans="1:69">
      <c r="A1491" s="668"/>
      <c r="B1491" s="668"/>
      <c r="C1491" s="668"/>
      <c r="D1491" s="668"/>
      <c r="E1491" s="668"/>
      <c r="F1491" s="668"/>
      <c r="G1491" s="668"/>
      <c r="H1491" s="668"/>
      <c r="I1491" s="668"/>
      <c r="J1491" s="668"/>
      <c r="K1491" s="668"/>
      <c r="L1491" s="668"/>
      <c r="M1491" s="668"/>
      <c r="N1491" s="668"/>
      <c r="O1491" s="668"/>
      <c r="P1491" s="668"/>
      <c r="Q1491" s="668"/>
      <c r="R1491" s="668"/>
      <c r="T1491" s="668"/>
      <c r="U1491" s="668"/>
      <c r="AZ1491" s="668"/>
      <c r="BA1491" s="668"/>
      <c r="BK1491" s="668"/>
      <c r="BL1491" s="668"/>
      <c r="BM1491" s="668"/>
      <c r="BN1491" s="668"/>
      <c r="BO1491" s="668"/>
      <c r="BP1491" s="668"/>
      <c r="BQ1491" s="668"/>
    </row>
    <row r="1492" spans="1:69">
      <c r="A1492" s="668"/>
      <c r="B1492" s="668"/>
      <c r="C1492" s="668"/>
      <c r="D1492" s="668"/>
      <c r="E1492" s="668"/>
      <c r="F1492" s="668"/>
      <c r="G1492" s="668"/>
      <c r="H1492" s="668"/>
      <c r="I1492" s="668"/>
      <c r="J1492" s="668"/>
      <c r="K1492" s="668"/>
      <c r="L1492" s="668"/>
      <c r="M1492" s="668"/>
      <c r="N1492" s="668"/>
      <c r="O1492" s="668"/>
      <c r="P1492" s="668"/>
      <c r="Q1492" s="668"/>
      <c r="R1492" s="668"/>
      <c r="T1492" s="668"/>
      <c r="U1492" s="668"/>
      <c r="AZ1492" s="668"/>
      <c r="BA1492" s="668"/>
      <c r="BB1492" s="668"/>
      <c r="BC1492" s="668"/>
      <c r="BD1492" s="668"/>
      <c r="BE1492" s="668"/>
      <c r="BF1492" s="668"/>
      <c r="BG1492" s="668"/>
      <c r="BH1492" s="668"/>
      <c r="BI1492" s="668"/>
      <c r="BJ1492" s="668"/>
      <c r="BK1492" s="668"/>
      <c r="BL1492" s="668"/>
      <c r="BM1492" s="668"/>
      <c r="BN1492" s="668"/>
      <c r="BO1492" s="668"/>
      <c r="BP1492" s="668"/>
      <c r="BQ1492" s="668"/>
    </row>
    <row r="1493" spans="1:69">
      <c r="A1493" s="668"/>
      <c r="B1493" s="668"/>
      <c r="C1493" s="668"/>
      <c r="D1493" s="668"/>
      <c r="E1493" s="668"/>
      <c r="F1493" s="668"/>
      <c r="G1493" s="668"/>
      <c r="H1493" s="668"/>
      <c r="I1493" s="668"/>
      <c r="J1493" s="668"/>
      <c r="K1493" s="668"/>
      <c r="L1493" s="668"/>
      <c r="M1493" s="668"/>
      <c r="N1493" s="668"/>
      <c r="O1493" s="668"/>
      <c r="P1493" s="668"/>
      <c r="Q1493" s="668"/>
      <c r="R1493" s="668"/>
      <c r="T1493" s="668"/>
      <c r="U1493" s="668"/>
      <c r="AZ1493" s="668"/>
      <c r="BA1493" s="668"/>
      <c r="BB1493" s="668"/>
      <c r="BC1493" s="668"/>
      <c r="BD1493" s="668"/>
      <c r="BE1493" s="668"/>
      <c r="BF1493" s="668"/>
      <c r="BG1493" s="668"/>
      <c r="BH1493" s="668"/>
      <c r="BK1493" s="668"/>
      <c r="BL1493" s="668"/>
      <c r="BM1493" s="668"/>
      <c r="BN1493" s="668"/>
      <c r="BO1493" s="668"/>
      <c r="BP1493" s="668"/>
      <c r="BQ1493" s="668"/>
    </row>
    <row r="1494" spans="1:69">
      <c r="A1494" s="668"/>
      <c r="B1494" s="668"/>
      <c r="C1494" s="668"/>
      <c r="D1494" s="668"/>
      <c r="E1494" s="668"/>
      <c r="F1494" s="668"/>
      <c r="G1494" s="668"/>
      <c r="H1494" s="668"/>
      <c r="I1494" s="668"/>
      <c r="J1494" s="668"/>
      <c r="K1494" s="668"/>
      <c r="L1494" s="668"/>
      <c r="M1494" s="668"/>
      <c r="N1494" s="668"/>
      <c r="O1494" s="668"/>
      <c r="P1494" s="668"/>
      <c r="Q1494" s="668"/>
      <c r="R1494" s="668"/>
      <c r="T1494" s="668"/>
      <c r="U1494" s="668"/>
      <c r="AZ1494" s="668"/>
      <c r="BA1494" s="668"/>
      <c r="BB1494" s="668"/>
      <c r="BK1494" s="668"/>
      <c r="BL1494" s="668"/>
      <c r="BM1494" s="668"/>
      <c r="BN1494" s="668"/>
      <c r="BO1494" s="668"/>
      <c r="BP1494" s="668"/>
      <c r="BQ1494" s="668"/>
    </row>
    <row r="1495" spans="1:69">
      <c r="A1495" s="668"/>
      <c r="B1495" s="668"/>
      <c r="C1495" s="668"/>
      <c r="D1495" s="668"/>
      <c r="E1495" s="668"/>
      <c r="F1495" s="668"/>
      <c r="G1495" s="668"/>
      <c r="H1495" s="668"/>
      <c r="I1495" s="668"/>
      <c r="J1495" s="668"/>
      <c r="K1495" s="668"/>
      <c r="L1495" s="668"/>
      <c r="M1495" s="668"/>
      <c r="N1495" s="668"/>
      <c r="O1495" s="668"/>
      <c r="P1495" s="668"/>
      <c r="Q1495" s="668"/>
      <c r="R1495" s="668"/>
      <c r="T1495" s="668"/>
      <c r="U1495" s="668"/>
      <c r="AZ1495" s="668"/>
      <c r="BA1495" s="668"/>
      <c r="BK1495" s="668"/>
      <c r="BL1495" s="668"/>
      <c r="BM1495" s="668"/>
      <c r="BN1495" s="668"/>
      <c r="BO1495" s="668"/>
      <c r="BP1495" s="668"/>
      <c r="BQ1495" s="668"/>
    </row>
    <row r="1496" spans="1:69">
      <c r="A1496" s="668"/>
      <c r="B1496" s="668"/>
      <c r="C1496" s="668"/>
      <c r="D1496" s="668"/>
      <c r="E1496" s="668"/>
      <c r="F1496" s="668"/>
      <c r="G1496" s="668"/>
      <c r="H1496" s="668"/>
      <c r="I1496" s="668"/>
      <c r="J1496" s="668"/>
      <c r="K1496" s="668"/>
      <c r="L1496" s="668"/>
      <c r="M1496" s="668"/>
      <c r="N1496" s="668"/>
      <c r="O1496" s="668"/>
      <c r="P1496" s="668"/>
      <c r="R1496" s="668"/>
      <c r="U1496" s="668"/>
      <c r="BK1496" s="668"/>
      <c r="BL1496" s="668"/>
      <c r="BM1496" s="668"/>
      <c r="BN1496" s="668"/>
      <c r="BO1496" s="668"/>
      <c r="BP1496" s="668"/>
      <c r="BQ1496" s="668"/>
    </row>
    <row r="1497" spans="1:69">
      <c r="A1497" s="668"/>
      <c r="B1497" s="668"/>
      <c r="C1497" s="668"/>
      <c r="D1497" s="668"/>
      <c r="E1497" s="668"/>
      <c r="F1497" s="668"/>
      <c r="G1497" s="668"/>
      <c r="H1497" s="668"/>
      <c r="I1497" s="668"/>
      <c r="J1497" s="668"/>
      <c r="K1497" s="668"/>
      <c r="L1497" s="668"/>
      <c r="M1497" s="668"/>
      <c r="N1497" s="668"/>
      <c r="O1497" s="668"/>
      <c r="P1497" s="668"/>
      <c r="Q1497" s="668"/>
      <c r="R1497" s="668"/>
      <c r="T1497" s="668"/>
      <c r="U1497" s="668"/>
      <c r="W1497" s="668"/>
      <c r="X1497" s="668"/>
      <c r="Y1497" s="668"/>
      <c r="Z1497" s="678"/>
      <c r="AA1497" s="668"/>
      <c r="AB1497" s="668"/>
      <c r="AC1497" s="668"/>
      <c r="AD1497" s="678"/>
      <c r="AE1497" s="668"/>
      <c r="AF1497" s="668"/>
      <c r="AG1497" s="668"/>
      <c r="AH1497" s="678"/>
      <c r="AI1497" s="668"/>
      <c r="AJ1497" s="668"/>
      <c r="AK1497" s="668"/>
      <c r="AL1497" s="678"/>
      <c r="AM1497" s="668"/>
      <c r="AN1497" s="668"/>
      <c r="AO1497" s="668"/>
      <c r="AP1497" s="678"/>
      <c r="AQ1497" s="668"/>
      <c r="AR1497" s="668"/>
      <c r="AS1497" s="668"/>
      <c r="AT1497" s="678"/>
      <c r="AU1497" s="668"/>
      <c r="AV1497" s="668"/>
      <c r="AW1497" s="678"/>
      <c r="AX1497" s="668"/>
      <c r="AY1497" s="683"/>
      <c r="AZ1497" s="668"/>
      <c r="BA1497" s="668"/>
      <c r="BB1497" s="668"/>
      <c r="BC1497" s="668"/>
      <c r="BD1497" s="668"/>
      <c r="BE1497" s="668"/>
      <c r="BF1497" s="668"/>
      <c r="BG1497" s="668"/>
      <c r="BH1497" s="668"/>
      <c r="BI1497" s="668"/>
      <c r="BJ1497" s="668"/>
      <c r="BK1497" s="668"/>
      <c r="BL1497" s="668"/>
      <c r="BM1497" s="668"/>
      <c r="BN1497" s="668"/>
      <c r="BO1497" s="668"/>
      <c r="BP1497" s="668"/>
      <c r="BQ1497" s="668"/>
    </row>
    <row r="1498" spans="1:69">
      <c r="A1498" s="668"/>
      <c r="B1498" s="668"/>
      <c r="C1498" s="668"/>
      <c r="D1498" s="668"/>
      <c r="E1498" s="668"/>
      <c r="F1498" s="668"/>
      <c r="G1498" s="668"/>
      <c r="H1498" s="668"/>
      <c r="I1498" s="668"/>
      <c r="J1498" s="668"/>
      <c r="K1498" s="668"/>
      <c r="L1498" s="668"/>
      <c r="M1498" s="668"/>
      <c r="N1498" s="668"/>
      <c r="O1498" s="668"/>
      <c r="P1498" s="668"/>
      <c r="R1498" s="668"/>
      <c r="U1498" s="668"/>
      <c r="BK1498" s="668"/>
      <c r="BL1498" s="668"/>
      <c r="BM1498" s="668"/>
      <c r="BN1498" s="668"/>
      <c r="BO1498" s="668"/>
      <c r="BP1498" s="668"/>
      <c r="BQ1498" s="668"/>
    </row>
    <row r="1499" spans="1:69">
      <c r="A1499" s="668"/>
      <c r="B1499" s="668"/>
      <c r="C1499" s="668"/>
      <c r="D1499" s="668"/>
      <c r="E1499" s="668"/>
      <c r="F1499" s="668"/>
      <c r="G1499" s="668"/>
      <c r="H1499" s="668"/>
      <c r="I1499" s="668"/>
      <c r="J1499" s="668"/>
      <c r="K1499" s="668"/>
      <c r="L1499" s="668"/>
      <c r="M1499" s="668"/>
      <c r="N1499" s="668"/>
      <c r="O1499" s="668"/>
      <c r="P1499" s="668"/>
      <c r="Q1499" s="668"/>
      <c r="R1499" s="668"/>
      <c r="T1499" s="668"/>
      <c r="U1499" s="668"/>
      <c r="AY1499" s="683"/>
      <c r="AZ1499" s="668"/>
      <c r="BA1499" s="668"/>
      <c r="BB1499" s="668"/>
      <c r="BC1499" s="668"/>
      <c r="BD1499" s="668"/>
      <c r="BE1499" s="668"/>
      <c r="BF1499" s="668"/>
      <c r="BG1499" s="668"/>
      <c r="BH1499" s="668"/>
      <c r="BI1499" s="668"/>
      <c r="BJ1499" s="668"/>
      <c r="BK1499" s="668"/>
      <c r="BL1499" s="668"/>
      <c r="BM1499" s="668"/>
      <c r="BN1499" s="668"/>
      <c r="BO1499" s="668"/>
      <c r="BP1499" s="668"/>
      <c r="BQ1499" s="668"/>
    </row>
    <row r="1500" spans="1:69">
      <c r="A1500" s="668"/>
      <c r="B1500" s="668"/>
      <c r="C1500" s="668"/>
      <c r="D1500" s="668"/>
      <c r="E1500" s="668"/>
      <c r="F1500" s="668"/>
      <c r="G1500" s="668"/>
      <c r="H1500" s="668"/>
      <c r="I1500" s="668"/>
      <c r="J1500" s="668"/>
      <c r="K1500" s="668"/>
      <c r="L1500" s="668"/>
      <c r="M1500" s="668"/>
      <c r="N1500" s="668"/>
      <c r="O1500" s="668"/>
      <c r="P1500" s="668"/>
      <c r="Q1500" s="668"/>
      <c r="R1500" s="668"/>
      <c r="S1500" s="668"/>
      <c r="T1500" s="668"/>
      <c r="U1500" s="668"/>
      <c r="W1500" s="668"/>
      <c r="X1500" s="668"/>
      <c r="Y1500" s="668"/>
      <c r="Z1500" s="678"/>
      <c r="AA1500" s="668"/>
      <c r="AB1500" s="668"/>
      <c r="AC1500" s="668"/>
      <c r="AD1500" s="678"/>
      <c r="AE1500" s="668"/>
      <c r="AF1500" s="668"/>
      <c r="AG1500" s="668"/>
      <c r="AH1500" s="678"/>
      <c r="AI1500" s="668"/>
      <c r="AJ1500" s="668"/>
      <c r="AK1500" s="668"/>
      <c r="AL1500" s="678"/>
      <c r="AM1500" s="668"/>
      <c r="AN1500" s="668"/>
      <c r="AO1500" s="668"/>
      <c r="AP1500" s="678"/>
      <c r="AQ1500" s="668"/>
      <c r="AR1500" s="668"/>
      <c r="AS1500" s="668"/>
      <c r="AT1500" s="678"/>
      <c r="AU1500" s="668"/>
      <c r="AV1500" s="668"/>
      <c r="AW1500" s="678"/>
      <c r="AX1500" s="668"/>
      <c r="AY1500" s="683"/>
      <c r="AZ1500" s="668"/>
      <c r="BA1500" s="668"/>
      <c r="BB1500" s="668"/>
      <c r="BC1500" s="668"/>
      <c r="BD1500" s="668"/>
      <c r="BE1500" s="668"/>
      <c r="BF1500" s="668"/>
      <c r="BG1500" s="668"/>
      <c r="BH1500" s="668"/>
      <c r="BI1500" s="668"/>
      <c r="BJ1500" s="668"/>
      <c r="BK1500" s="668"/>
      <c r="BL1500" s="668"/>
      <c r="BM1500" s="668"/>
      <c r="BN1500" s="668"/>
      <c r="BO1500" s="668"/>
      <c r="BP1500" s="668"/>
      <c r="BQ1500" s="668"/>
    </row>
    <row r="1501" spans="1:69">
      <c r="A1501" s="668"/>
      <c r="B1501" s="668"/>
      <c r="C1501" s="668"/>
      <c r="D1501" s="668"/>
      <c r="E1501" s="668"/>
      <c r="F1501" s="668"/>
      <c r="G1501" s="668"/>
      <c r="H1501" s="668"/>
      <c r="I1501" s="668"/>
      <c r="J1501" s="668"/>
      <c r="K1501" s="668"/>
      <c r="L1501" s="668"/>
      <c r="M1501" s="668"/>
      <c r="N1501" s="668"/>
      <c r="O1501" s="668"/>
      <c r="P1501" s="668"/>
      <c r="Q1501" s="668"/>
      <c r="R1501" s="668"/>
      <c r="T1501" s="668"/>
      <c r="U1501" s="668"/>
      <c r="AZ1501" s="668"/>
      <c r="BA1501" s="668"/>
      <c r="BB1501" s="668"/>
      <c r="BC1501" s="668"/>
      <c r="BD1501" s="668"/>
      <c r="BE1501" s="668"/>
      <c r="BF1501" s="668"/>
      <c r="BG1501" s="668"/>
      <c r="BH1501" s="668"/>
      <c r="BI1501" s="668"/>
      <c r="BJ1501" s="668"/>
      <c r="BK1501" s="668"/>
      <c r="BL1501" s="668"/>
      <c r="BM1501" s="668"/>
      <c r="BN1501" s="668"/>
      <c r="BO1501" s="668"/>
      <c r="BP1501" s="668"/>
      <c r="BQ1501" s="668"/>
    </row>
    <row r="1502" spans="1:69">
      <c r="A1502" s="668"/>
      <c r="B1502" s="668"/>
      <c r="C1502" s="668"/>
      <c r="D1502" s="668"/>
      <c r="E1502" s="668"/>
      <c r="F1502" s="668"/>
      <c r="G1502" s="668"/>
      <c r="H1502" s="668"/>
      <c r="I1502" s="668"/>
      <c r="J1502" s="668"/>
      <c r="K1502" s="668"/>
      <c r="L1502" s="668"/>
      <c r="M1502" s="668"/>
      <c r="N1502" s="668"/>
      <c r="O1502" s="668"/>
      <c r="P1502" s="668"/>
      <c r="Q1502" s="668"/>
      <c r="R1502" s="668"/>
      <c r="T1502" s="668"/>
      <c r="U1502" s="668"/>
      <c r="AZ1502" s="668"/>
      <c r="BB1502" s="668"/>
      <c r="BC1502" s="668"/>
      <c r="BD1502" s="668"/>
      <c r="BE1502" s="668"/>
      <c r="BF1502" s="668"/>
      <c r="BG1502" s="668"/>
      <c r="BH1502" s="668"/>
      <c r="BK1502" s="668"/>
      <c r="BL1502" s="668"/>
      <c r="BM1502" s="668"/>
      <c r="BN1502" s="668"/>
      <c r="BO1502" s="668"/>
      <c r="BP1502" s="668"/>
      <c r="BQ1502" s="668"/>
    </row>
    <row r="1503" spans="1:69">
      <c r="A1503" s="668"/>
      <c r="B1503" s="668"/>
      <c r="C1503" s="668"/>
      <c r="D1503" s="668"/>
      <c r="E1503" s="668"/>
      <c r="F1503" s="668"/>
      <c r="G1503" s="668"/>
      <c r="H1503" s="668"/>
      <c r="I1503" s="668"/>
      <c r="J1503" s="668"/>
      <c r="K1503" s="668"/>
      <c r="L1503" s="668"/>
      <c r="M1503" s="668"/>
      <c r="N1503" s="668"/>
      <c r="O1503" s="668"/>
      <c r="P1503" s="668"/>
      <c r="Q1503" s="668"/>
      <c r="R1503" s="668"/>
      <c r="S1503" s="668"/>
      <c r="T1503" s="668"/>
      <c r="U1503" s="668"/>
      <c r="AZ1503" s="668"/>
      <c r="BA1503" s="668"/>
      <c r="BB1503" s="668"/>
      <c r="BK1503" s="668"/>
      <c r="BL1503" s="668"/>
      <c r="BM1503" s="668"/>
      <c r="BN1503" s="668"/>
      <c r="BO1503" s="668"/>
      <c r="BP1503" s="668"/>
      <c r="BQ1503" s="668"/>
    </row>
    <row r="1504" spans="1:69">
      <c r="A1504" s="668"/>
      <c r="B1504" s="668"/>
      <c r="C1504" s="668"/>
      <c r="D1504" s="668"/>
      <c r="E1504" s="668"/>
      <c r="F1504" s="668"/>
      <c r="G1504" s="668"/>
      <c r="H1504" s="668"/>
      <c r="I1504" s="668"/>
      <c r="J1504" s="668"/>
      <c r="K1504" s="668"/>
      <c r="L1504" s="668"/>
      <c r="M1504" s="668"/>
      <c r="N1504" s="668"/>
      <c r="O1504" s="668"/>
      <c r="P1504" s="668"/>
      <c r="Q1504" s="668"/>
      <c r="R1504" s="668"/>
      <c r="S1504" s="668"/>
      <c r="T1504" s="668"/>
      <c r="U1504" s="668"/>
      <c r="W1504" s="668"/>
      <c r="X1504" s="668"/>
      <c r="Y1504" s="668"/>
      <c r="Z1504" s="678"/>
      <c r="AA1504" s="668"/>
      <c r="AB1504" s="668"/>
      <c r="AC1504" s="668"/>
      <c r="AD1504" s="678"/>
      <c r="AE1504" s="668"/>
      <c r="AF1504" s="668"/>
      <c r="AG1504" s="668"/>
      <c r="AH1504" s="678"/>
      <c r="AI1504" s="668"/>
      <c r="AJ1504" s="668"/>
      <c r="AK1504" s="668"/>
      <c r="AL1504" s="678"/>
      <c r="AM1504" s="668"/>
      <c r="AN1504" s="668"/>
      <c r="AO1504" s="668"/>
      <c r="AP1504" s="678"/>
      <c r="AQ1504" s="668"/>
      <c r="AR1504" s="668"/>
      <c r="AS1504" s="668"/>
      <c r="AT1504" s="678"/>
      <c r="AU1504" s="668"/>
      <c r="AV1504" s="668"/>
      <c r="AW1504" s="678"/>
      <c r="AX1504" s="668"/>
      <c r="AY1504" s="683"/>
      <c r="AZ1504" s="668"/>
      <c r="BA1504" s="668"/>
      <c r="BB1504" s="668"/>
      <c r="BC1504" s="668"/>
      <c r="BD1504" s="668"/>
      <c r="BE1504" s="668"/>
      <c r="BF1504" s="668"/>
      <c r="BG1504" s="668"/>
      <c r="BH1504" s="668"/>
      <c r="BI1504" s="668"/>
      <c r="BJ1504" s="668"/>
      <c r="BK1504" s="668"/>
      <c r="BL1504" s="668"/>
      <c r="BM1504" s="668"/>
      <c r="BN1504" s="668"/>
      <c r="BO1504" s="668"/>
      <c r="BP1504" s="668"/>
      <c r="BQ1504" s="668"/>
    </row>
    <row r="1505" spans="1:69">
      <c r="A1505" s="668"/>
      <c r="B1505" s="668"/>
      <c r="C1505" s="668"/>
      <c r="D1505" s="668"/>
      <c r="E1505" s="668"/>
      <c r="F1505" s="668"/>
      <c r="G1505" s="668"/>
      <c r="H1505" s="668"/>
      <c r="I1505" s="668"/>
      <c r="J1505" s="668"/>
      <c r="K1505" s="668"/>
      <c r="L1505" s="668"/>
      <c r="M1505" s="668"/>
      <c r="N1505" s="668"/>
      <c r="O1505" s="668"/>
      <c r="P1505" s="668"/>
      <c r="Q1505" s="668"/>
      <c r="R1505" s="668"/>
      <c r="T1505" s="668"/>
      <c r="U1505" s="668"/>
      <c r="AZ1505" s="668"/>
      <c r="BA1505" s="668"/>
      <c r="BB1505" s="668"/>
      <c r="BC1505" s="668"/>
      <c r="BD1505" s="668"/>
      <c r="BE1505" s="668"/>
      <c r="BF1505" s="668"/>
      <c r="BG1505" s="668"/>
      <c r="BH1505" s="668"/>
      <c r="BI1505" s="668"/>
      <c r="BJ1505" s="668"/>
      <c r="BK1505" s="668"/>
      <c r="BL1505" s="668"/>
      <c r="BM1505" s="668"/>
      <c r="BN1505" s="668"/>
      <c r="BO1505" s="668"/>
      <c r="BP1505" s="668"/>
      <c r="BQ1505" s="668"/>
    </row>
    <row r="1506" spans="1:69">
      <c r="A1506" s="668"/>
      <c r="B1506" s="668"/>
      <c r="C1506" s="668"/>
      <c r="D1506" s="668"/>
      <c r="E1506" s="668"/>
      <c r="F1506" s="668"/>
      <c r="G1506" s="668"/>
      <c r="H1506" s="668"/>
      <c r="I1506" s="668"/>
      <c r="J1506" s="668"/>
      <c r="K1506" s="668"/>
      <c r="L1506" s="668"/>
      <c r="M1506" s="668"/>
      <c r="N1506" s="668"/>
      <c r="O1506" s="668"/>
      <c r="P1506" s="668"/>
      <c r="Q1506" s="668"/>
      <c r="R1506" s="668"/>
      <c r="T1506" s="668"/>
      <c r="U1506" s="668"/>
      <c r="AZ1506" s="668"/>
      <c r="BA1506" s="668"/>
      <c r="BB1506" s="668"/>
      <c r="BC1506" s="668"/>
      <c r="BD1506" s="668"/>
      <c r="BE1506" s="668"/>
      <c r="BF1506" s="668"/>
      <c r="BG1506" s="668"/>
      <c r="BH1506" s="668"/>
      <c r="BI1506" s="668"/>
      <c r="BJ1506" s="668"/>
      <c r="BK1506" s="668"/>
      <c r="BL1506" s="668"/>
      <c r="BM1506" s="668"/>
      <c r="BN1506" s="668"/>
      <c r="BO1506" s="668"/>
      <c r="BP1506" s="668"/>
      <c r="BQ1506" s="668"/>
    </row>
    <row r="1507" spans="1:69">
      <c r="A1507" s="668"/>
      <c r="B1507" s="668"/>
      <c r="C1507" s="668"/>
      <c r="D1507" s="668"/>
      <c r="E1507" s="668"/>
      <c r="F1507" s="668"/>
      <c r="G1507" s="668"/>
      <c r="H1507" s="668"/>
      <c r="I1507" s="668"/>
      <c r="J1507" s="668"/>
      <c r="K1507" s="668"/>
      <c r="L1507" s="668"/>
      <c r="M1507" s="668"/>
      <c r="N1507" s="668"/>
      <c r="O1507" s="668"/>
      <c r="P1507" s="668"/>
      <c r="Q1507" s="668"/>
      <c r="R1507" s="668"/>
      <c r="T1507" s="668"/>
      <c r="U1507" s="668"/>
      <c r="AZ1507" s="668"/>
      <c r="BA1507" s="668"/>
      <c r="BB1507" s="668"/>
      <c r="BC1507" s="668"/>
      <c r="BD1507" s="668"/>
      <c r="BE1507" s="668"/>
      <c r="BF1507" s="668"/>
      <c r="BG1507" s="668"/>
      <c r="BH1507" s="668"/>
      <c r="BI1507" s="668"/>
      <c r="BJ1507" s="668"/>
      <c r="BK1507" s="668"/>
      <c r="BL1507" s="668"/>
      <c r="BM1507" s="668"/>
      <c r="BN1507" s="668"/>
      <c r="BO1507" s="668"/>
      <c r="BP1507" s="668"/>
      <c r="BQ1507" s="668"/>
    </row>
    <row r="1508" spans="1:69">
      <c r="A1508" s="668"/>
      <c r="B1508" s="668"/>
      <c r="C1508" s="668"/>
      <c r="D1508" s="668"/>
      <c r="E1508" s="668"/>
      <c r="F1508" s="668"/>
      <c r="G1508" s="668"/>
      <c r="H1508" s="668"/>
      <c r="I1508" s="668"/>
      <c r="J1508" s="668"/>
      <c r="K1508" s="668"/>
      <c r="L1508" s="668"/>
      <c r="M1508" s="668"/>
      <c r="N1508" s="668"/>
      <c r="O1508" s="668"/>
      <c r="P1508" s="668"/>
      <c r="Q1508" s="668"/>
      <c r="R1508" s="668"/>
      <c r="T1508" s="668"/>
      <c r="U1508" s="668"/>
      <c r="AZ1508" s="668"/>
      <c r="BA1508" s="668"/>
      <c r="BB1508" s="668"/>
      <c r="BC1508" s="668"/>
      <c r="BD1508" s="668"/>
      <c r="BE1508" s="668"/>
      <c r="BF1508" s="668"/>
      <c r="BG1508" s="668"/>
      <c r="BH1508" s="668"/>
      <c r="BI1508" s="668"/>
      <c r="BJ1508" s="668"/>
      <c r="BK1508" s="668"/>
      <c r="BL1508" s="668"/>
      <c r="BM1508" s="668"/>
      <c r="BN1508" s="668"/>
      <c r="BO1508" s="668"/>
      <c r="BP1508" s="668"/>
      <c r="BQ1508" s="668"/>
    </row>
    <row r="1509" spans="1:69">
      <c r="A1509" s="668"/>
      <c r="B1509" s="668"/>
      <c r="C1509" s="668"/>
      <c r="D1509" s="668"/>
      <c r="E1509" s="668"/>
      <c r="F1509" s="668"/>
      <c r="G1509" s="668"/>
      <c r="H1509" s="668"/>
      <c r="I1509" s="668"/>
      <c r="J1509" s="668"/>
      <c r="K1509" s="668"/>
      <c r="L1509" s="668"/>
      <c r="M1509" s="668"/>
      <c r="N1509" s="668"/>
      <c r="O1509" s="668"/>
      <c r="P1509" s="668"/>
      <c r="Q1509" s="668"/>
      <c r="R1509" s="668"/>
      <c r="T1509" s="668"/>
      <c r="U1509" s="668"/>
      <c r="AY1509" s="683"/>
      <c r="AZ1509" s="668"/>
      <c r="BA1509" s="668"/>
      <c r="BB1509" s="668"/>
      <c r="BC1509" s="668"/>
      <c r="BD1509" s="668"/>
      <c r="BE1509" s="668"/>
      <c r="BF1509" s="668"/>
      <c r="BG1509" s="668"/>
      <c r="BH1509" s="668"/>
      <c r="BI1509" s="668"/>
      <c r="BJ1509" s="668"/>
      <c r="BK1509" s="668"/>
      <c r="BL1509" s="668"/>
      <c r="BM1509" s="668"/>
      <c r="BN1509" s="668"/>
      <c r="BO1509" s="668"/>
      <c r="BP1509" s="668"/>
      <c r="BQ1509" s="668"/>
    </row>
    <row r="1510" spans="1:69">
      <c r="A1510" s="668"/>
      <c r="B1510" s="668"/>
      <c r="C1510" s="668"/>
      <c r="D1510" s="668"/>
      <c r="E1510" s="668"/>
      <c r="F1510" s="668"/>
      <c r="G1510" s="668"/>
      <c r="H1510" s="668"/>
      <c r="I1510" s="668"/>
      <c r="J1510" s="668"/>
      <c r="K1510" s="668"/>
      <c r="L1510" s="668"/>
      <c r="M1510" s="668"/>
      <c r="N1510" s="668"/>
      <c r="O1510" s="668"/>
      <c r="P1510" s="668"/>
      <c r="R1510" s="668"/>
      <c r="U1510" s="668"/>
      <c r="BK1510" s="668"/>
      <c r="BL1510" s="668"/>
      <c r="BM1510" s="668"/>
      <c r="BN1510" s="668"/>
      <c r="BO1510" s="668"/>
      <c r="BP1510" s="668"/>
      <c r="BQ1510" s="668"/>
    </row>
    <row r="1511" spans="1:69">
      <c r="A1511" s="668"/>
      <c r="B1511" s="668"/>
      <c r="C1511" s="668"/>
      <c r="D1511" s="668"/>
      <c r="E1511" s="668"/>
      <c r="F1511" s="668"/>
      <c r="G1511" s="668"/>
      <c r="H1511" s="668"/>
      <c r="I1511" s="668"/>
      <c r="J1511" s="668"/>
      <c r="K1511" s="668"/>
      <c r="L1511" s="668"/>
      <c r="M1511" s="668"/>
      <c r="N1511" s="668"/>
      <c r="O1511" s="668"/>
      <c r="P1511" s="668"/>
      <c r="Q1511" s="668"/>
      <c r="R1511" s="668"/>
      <c r="S1511" s="668"/>
      <c r="T1511" s="668"/>
      <c r="U1511" s="668"/>
      <c r="W1511" s="668"/>
      <c r="X1511" s="668"/>
      <c r="Y1511" s="668"/>
      <c r="Z1511" s="678"/>
      <c r="AA1511" s="668"/>
      <c r="AB1511" s="668"/>
      <c r="AC1511" s="668"/>
      <c r="AD1511" s="678"/>
      <c r="AE1511" s="668"/>
      <c r="AF1511" s="668"/>
      <c r="AG1511" s="668"/>
      <c r="AH1511" s="678"/>
      <c r="AI1511" s="668"/>
      <c r="AJ1511" s="668"/>
      <c r="AK1511" s="668"/>
      <c r="AL1511" s="678"/>
      <c r="AM1511" s="668"/>
      <c r="AN1511" s="668"/>
      <c r="AO1511" s="668"/>
      <c r="AP1511" s="678"/>
      <c r="AQ1511" s="668"/>
      <c r="AR1511" s="668"/>
      <c r="AS1511" s="668"/>
      <c r="AT1511" s="678"/>
      <c r="AU1511" s="668"/>
      <c r="AV1511" s="668"/>
      <c r="AW1511" s="678"/>
      <c r="AX1511" s="668"/>
      <c r="AY1511" s="683"/>
      <c r="AZ1511" s="668"/>
      <c r="BA1511" s="668"/>
      <c r="BB1511" s="668"/>
      <c r="BC1511" s="668"/>
      <c r="BD1511" s="668"/>
      <c r="BE1511" s="668"/>
      <c r="BF1511" s="668"/>
      <c r="BG1511" s="668"/>
      <c r="BH1511" s="668"/>
      <c r="BI1511" s="668"/>
      <c r="BJ1511" s="668"/>
      <c r="BK1511" s="668"/>
      <c r="BL1511" s="668"/>
      <c r="BM1511" s="668"/>
      <c r="BN1511" s="668"/>
      <c r="BO1511" s="668"/>
      <c r="BP1511" s="668"/>
      <c r="BQ1511" s="668"/>
    </row>
    <row r="1512" spans="1:69">
      <c r="A1512" s="668"/>
      <c r="B1512" s="668"/>
      <c r="C1512" s="668"/>
      <c r="D1512" s="668"/>
      <c r="E1512" s="668"/>
      <c r="F1512" s="668"/>
      <c r="G1512" s="668"/>
      <c r="H1512" s="668"/>
      <c r="I1512" s="668"/>
      <c r="J1512" s="668"/>
      <c r="K1512" s="668"/>
      <c r="L1512" s="668"/>
      <c r="M1512" s="668"/>
      <c r="N1512" s="668"/>
      <c r="O1512" s="668"/>
      <c r="P1512" s="668"/>
      <c r="Q1512" s="668"/>
      <c r="R1512" s="668"/>
      <c r="T1512" s="668"/>
      <c r="U1512" s="668"/>
      <c r="AZ1512" s="668"/>
      <c r="BA1512" s="668"/>
      <c r="BB1512" s="668"/>
      <c r="BC1512" s="668"/>
      <c r="BD1512" s="668"/>
      <c r="BE1512" s="668"/>
      <c r="BF1512" s="668"/>
      <c r="BG1512" s="668"/>
      <c r="BH1512" s="668"/>
      <c r="BI1512" s="668"/>
      <c r="BJ1512" s="668"/>
      <c r="BK1512" s="668"/>
      <c r="BL1512" s="668"/>
      <c r="BM1512" s="668"/>
      <c r="BN1512" s="668"/>
      <c r="BO1512" s="668"/>
      <c r="BP1512" s="668"/>
      <c r="BQ1512" s="668"/>
    </row>
    <row r="1513" spans="1:69">
      <c r="A1513" s="668"/>
      <c r="B1513" s="668"/>
      <c r="C1513" s="668"/>
      <c r="D1513" s="668"/>
      <c r="E1513" s="668"/>
      <c r="F1513" s="668"/>
      <c r="G1513" s="668"/>
      <c r="H1513" s="668"/>
      <c r="I1513" s="668"/>
      <c r="J1513" s="668"/>
      <c r="K1513" s="668"/>
      <c r="L1513" s="668"/>
      <c r="M1513" s="668"/>
      <c r="N1513" s="668"/>
      <c r="O1513" s="668"/>
      <c r="P1513" s="668"/>
      <c r="Q1513" s="668"/>
      <c r="R1513" s="668"/>
      <c r="T1513" s="668"/>
      <c r="U1513" s="668"/>
      <c r="AZ1513" s="668"/>
      <c r="BA1513" s="668"/>
      <c r="BB1513" s="668"/>
      <c r="BC1513" s="668"/>
      <c r="BD1513" s="668"/>
      <c r="BE1513" s="668"/>
      <c r="BF1513" s="668"/>
      <c r="BG1513" s="668"/>
      <c r="BH1513" s="668"/>
      <c r="BI1513" s="668"/>
      <c r="BJ1513" s="668"/>
      <c r="BK1513" s="668"/>
      <c r="BL1513" s="668"/>
      <c r="BM1513" s="668"/>
      <c r="BN1513" s="668"/>
      <c r="BO1513" s="668"/>
      <c r="BP1513" s="668"/>
      <c r="BQ1513" s="668"/>
    </row>
    <row r="1514" spans="1:69">
      <c r="A1514" s="668"/>
      <c r="B1514" s="668"/>
      <c r="C1514" s="668"/>
      <c r="D1514" s="668"/>
      <c r="E1514" s="668"/>
      <c r="F1514" s="668"/>
      <c r="G1514" s="668"/>
      <c r="H1514" s="668"/>
      <c r="I1514" s="668"/>
      <c r="J1514" s="668"/>
      <c r="K1514" s="668"/>
      <c r="L1514" s="668"/>
      <c r="M1514" s="668"/>
      <c r="N1514" s="668"/>
      <c r="O1514" s="668"/>
      <c r="P1514" s="668"/>
      <c r="Q1514" s="668"/>
      <c r="R1514" s="668"/>
      <c r="S1514" s="668"/>
      <c r="T1514" s="668"/>
      <c r="U1514" s="668"/>
      <c r="W1514" s="668"/>
      <c r="X1514" s="668"/>
      <c r="Y1514" s="668"/>
      <c r="Z1514" s="678"/>
      <c r="AA1514" s="668"/>
      <c r="AB1514" s="668"/>
      <c r="AC1514" s="668"/>
      <c r="AD1514" s="678"/>
      <c r="AE1514" s="668"/>
      <c r="AF1514" s="668"/>
      <c r="AG1514" s="668"/>
      <c r="AH1514" s="678"/>
      <c r="AI1514" s="668"/>
      <c r="AJ1514" s="668"/>
      <c r="AK1514" s="668"/>
      <c r="AL1514" s="678"/>
      <c r="AM1514" s="668"/>
      <c r="AN1514" s="668"/>
      <c r="AO1514" s="668"/>
      <c r="AP1514" s="678"/>
      <c r="AQ1514" s="668"/>
      <c r="AR1514" s="668"/>
      <c r="AS1514" s="668"/>
      <c r="AT1514" s="678"/>
      <c r="AU1514" s="668"/>
      <c r="AV1514" s="668"/>
      <c r="AW1514" s="678"/>
      <c r="AX1514" s="668"/>
      <c r="AY1514" s="683"/>
      <c r="AZ1514" s="668"/>
      <c r="BA1514" s="668"/>
      <c r="BB1514" s="668"/>
      <c r="BC1514" s="668"/>
      <c r="BD1514" s="668"/>
      <c r="BE1514" s="668"/>
      <c r="BF1514" s="668"/>
      <c r="BG1514" s="668"/>
      <c r="BH1514" s="668"/>
      <c r="BI1514" s="668"/>
      <c r="BJ1514" s="668"/>
      <c r="BK1514" s="668"/>
      <c r="BL1514" s="668"/>
      <c r="BM1514" s="668"/>
      <c r="BN1514" s="668"/>
      <c r="BO1514" s="668"/>
      <c r="BP1514" s="668"/>
      <c r="BQ1514" s="668"/>
    </row>
    <row r="1515" spans="1:69">
      <c r="A1515" s="668"/>
      <c r="B1515" s="668"/>
      <c r="C1515" s="668"/>
      <c r="D1515" s="668"/>
      <c r="E1515" s="668"/>
      <c r="F1515" s="668"/>
      <c r="G1515" s="668"/>
      <c r="H1515" s="668"/>
      <c r="I1515" s="668"/>
      <c r="J1515" s="668"/>
      <c r="K1515" s="668"/>
      <c r="L1515" s="668"/>
      <c r="M1515" s="668"/>
      <c r="N1515" s="668"/>
      <c r="O1515" s="668"/>
      <c r="P1515" s="668"/>
      <c r="Q1515" s="668"/>
      <c r="R1515" s="668"/>
      <c r="T1515" s="668"/>
      <c r="U1515" s="668"/>
      <c r="AZ1515" s="668"/>
      <c r="BA1515" s="668"/>
      <c r="BB1515" s="668"/>
      <c r="BC1515" s="668"/>
      <c r="BD1515" s="668"/>
      <c r="BE1515" s="668"/>
      <c r="BF1515" s="668"/>
      <c r="BG1515" s="668"/>
      <c r="BH1515" s="668"/>
      <c r="BK1515" s="668"/>
      <c r="BL1515" s="668"/>
      <c r="BM1515" s="668"/>
      <c r="BN1515" s="668"/>
      <c r="BO1515" s="668"/>
      <c r="BP1515" s="668"/>
      <c r="BQ1515" s="668"/>
    </row>
    <row r="1516" spans="1:69">
      <c r="A1516" s="668"/>
      <c r="B1516" s="668"/>
      <c r="C1516" s="668"/>
      <c r="D1516" s="668"/>
      <c r="E1516" s="668"/>
      <c r="F1516" s="668"/>
      <c r="G1516" s="668"/>
      <c r="H1516" s="668"/>
      <c r="I1516" s="668"/>
      <c r="J1516" s="668"/>
      <c r="K1516" s="668"/>
      <c r="L1516" s="668"/>
      <c r="M1516" s="668"/>
      <c r="N1516" s="668"/>
      <c r="O1516" s="668"/>
      <c r="P1516" s="668"/>
      <c r="Q1516" s="668"/>
      <c r="R1516" s="668"/>
      <c r="T1516" s="668"/>
      <c r="U1516" s="668"/>
      <c r="V1516" s="668"/>
      <c r="AZ1516" s="668"/>
      <c r="BA1516" s="668"/>
      <c r="BB1516" s="668"/>
      <c r="BC1516" s="668"/>
      <c r="BD1516" s="668"/>
      <c r="BE1516" s="668"/>
      <c r="BF1516" s="668"/>
      <c r="BG1516" s="668"/>
      <c r="BH1516" s="668"/>
      <c r="BI1516" s="668"/>
      <c r="BJ1516" s="668"/>
      <c r="BK1516" s="668"/>
      <c r="BL1516" s="668"/>
      <c r="BM1516" s="668"/>
      <c r="BN1516" s="668"/>
      <c r="BO1516" s="668"/>
      <c r="BP1516" s="668"/>
      <c r="BQ1516" s="668"/>
    </row>
    <row r="1517" spans="1:69">
      <c r="A1517" s="668"/>
      <c r="B1517" s="668"/>
      <c r="C1517" s="668"/>
      <c r="D1517" s="668"/>
      <c r="E1517" s="668"/>
      <c r="F1517" s="668"/>
      <c r="G1517" s="668"/>
      <c r="H1517" s="668"/>
      <c r="I1517" s="668"/>
      <c r="J1517" s="668"/>
      <c r="K1517" s="668"/>
      <c r="L1517" s="668"/>
      <c r="M1517" s="668"/>
      <c r="N1517" s="668"/>
      <c r="O1517" s="668"/>
      <c r="P1517" s="668"/>
      <c r="Q1517" s="668"/>
      <c r="R1517" s="668"/>
      <c r="T1517" s="668"/>
      <c r="U1517" s="668"/>
      <c r="V1517" s="668"/>
      <c r="AZ1517" s="668"/>
      <c r="BA1517" s="668"/>
      <c r="BB1517" s="668"/>
      <c r="BC1517" s="668"/>
      <c r="BD1517" s="668"/>
      <c r="BE1517" s="668"/>
      <c r="BF1517" s="668"/>
      <c r="BG1517" s="668"/>
      <c r="BH1517" s="668"/>
      <c r="BK1517" s="668"/>
      <c r="BL1517" s="668"/>
      <c r="BM1517" s="668"/>
      <c r="BN1517" s="668"/>
      <c r="BO1517" s="668"/>
      <c r="BP1517" s="668"/>
      <c r="BQ1517" s="668"/>
    </row>
    <row r="1518" spans="1:69">
      <c r="A1518" s="668"/>
      <c r="B1518" s="668"/>
      <c r="C1518" s="668"/>
      <c r="D1518" s="668"/>
      <c r="E1518" s="668"/>
      <c r="F1518" s="668"/>
      <c r="G1518" s="668"/>
      <c r="H1518" s="668"/>
      <c r="I1518" s="668"/>
      <c r="J1518" s="668"/>
      <c r="K1518" s="668"/>
      <c r="L1518" s="668"/>
      <c r="M1518" s="668"/>
      <c r="N1518" s="668"/>
      <c r="O1518" s="668"/>
      <c r="P1518" s="668"/>
      <c r="Q1518" s="668"/>
      <c r="R1518" s="668"/>
      <c r="T1518" s="668"/>
      <c r="U1518" s="668"/>
      <c r="AZ1518" s="668"/>
      <c r="BA1518" s="668"/>
      <c r="BB1518" s="668"/>
      <c r="BC1518" s="668"/>
      <c r="BD1518" s="668"/>
      <c r="BE1518" s="668"/>
      <c r="BF1518" s="668"/>
      <c r="BH1518" s="668"/>
      <c r="BI1518" s="668"/>
      <c r="BJ1518" s="668"/>
      <c r="BK1518" s="668"/>
      <c r="BL1518" s="668"/>
      <c r="BM1518" s="668"/>
      <c r="BN1518" s="668"/>
      <c r="BO1518" s="668"/>
      <c r="BP1518" s="668"/>
      <c r="BQ1518" s="668"/>
    </row>
    <row r="1519" spans="1:69">
      <c r="A1519" s="668"/>
      <c r="B1519" s="668"/>
      <c r="C1519" s="668"/>
      <c r="D1519" s="668"/>
      <c r="E1519" s="668"/>
      <c r="F1519" s="668"/>
      <c r="G1519" s="668"/>
      <c r="H1519" s="668"/>
      <c r="I1519" s="668"/>
      <c r="J1519" s="668"/>
      <c r="K1519" s="668"/>
      <c r="L1519" s="668"/>
      <c r="M1519" s="668"/>
      <c r="N1519" s="668"/>
      <c r="O1519" s="668"/>
      <c r="P1519" s="668"/>
      <c r="R1519" s="668"/>
      <c r="U1519" s="668"/>
      <c r="BC1519" s="668"/>
      <c r="BD1519" s="668"/>
      <c r="BE1519" s="668"/>
      <c r="BF1519" s="668"/>
      <c r="BK1519" s="668"/>
      <c r="BL1519" s="668"/>
      <c r="BM1519" s="668"/>
      <c r="BN1519" s="668"/>
      <c r="BO1519" s="668"/>
      <c r="BP1519" s="668"/>
      <c r="BQ1519" s="668"/>
    </row>
    <row r="1520" spans="1:69">
      <c r="A1520" s="668"/>
      <c r="B1520" s="668"/>
      <c r="C1520" s="668"/>
      <c r="D1520" s="668"/>
      <c r="E1520" s="668"/>
      <c r="F1520" s="668"/>
      <c r="G1520" s="668"/>
      <c r="H1520" s="668"/>
      <c r="I1520" s="668"/>
      <c r="J1520" s="668"/>
      <c r="K1520" s="668"/>
      <c r="L1520" s="668"/>
      <c r="M1520" s="668"/>
      <c r="N1520" s="668"/>
      <c r="O1520" s="668"/>
      <c r="P1520" s="668"/>
      <c r="Q1520" s="668"/>
      <c r="R1520" s="668"/>
      <c r="T1520" s="668"/>
      <c r="U1520" s="668"/>
      <c r="AZ1520" s="668"/>
      <c r="BA1520" s="668"/>
      <c r="BB1520" s="668"/>
      <c r="BC1520" s="668"/>
      <c r="BD1520" s="668"/>
      <c r="BE1520" s="668"/>
      <c r="BF1520" s="668"/>
      <c r="BG1520" s="668"/>
      <c r="BH1520" s="668"/>
      <c r="BI1520" s="668"/>
      <c r="BJ1520" s="668"/>
      <c r="BK1520" s="668"/>
      <c r="BL1520" s="668"/>
      <c r="BM1520" s="668"/>
      <c r="BN1520" s="668"/>
      <c r="BO1520" s="668"/>
      <c r="BP1520" s="668"/>
      <c r="BQ1520" s="668"/>
    </row>
    <row r="1521" spans="1:69">
      <c r="A1521" s="668"/>
      <c r="B1521" s="668"/>
      <c r="C1521" s="668"/>
      <c r="D1521" s="668"/>
      <c r="E1521" s="668"/>
      <c r="F1521" s="668"/>
      <c r="G1521" s="668"/>
      <c r="H1521" s="668"/>
      <c r="I1521" s="668"/>
      <c r="J1521" s="668"/>
      <c r="K1521" s="668"/>
      <c r="L1521" s="668"/>
      <c r="M1521" s="668"/>
      <c r="N1521" s="668"/>
      <c r="O1521" s="668"/>
      <c r="P1521" s="668"/>
      <c r="Q1521" s="668"/>
      <c r="R1521" s="668"/>
      <c r="T1521" s="668"/>
      <c r="U1521" s="668"/>
      <c r="AZ1521" s="668"/>
      <c r="BA1521" s="668"/>
      <c r="BB1521" s="668"/>
      <c r="BC1521" s="668"/>
      <c r="BD1521" s="668"/>
      <c r="BE1521" s="668"/>
      <c r="BF1521" s="668"/>
      <c r="BG1521" s="668"/>
      <c r="BH1521" s="668"/>
      <c r="BI1521" s="668"/>
      <c r="BJ1521" s="668"/>
      <c r="BK1521" s="668"/>
      <c r="BL1521" s="668"/>
      <c r="BM1521" s="668"/>
      <c r="BN1521" s="668"/>
      <c r="BO1521" s="668"/>
      <c r="BP1521" s="668"/>
      <c r="BQ1521" s="668"/>
    </row>
    <row r="1522" spans="1:69">
      <c r="A1522" s="668"/>
      <c r="B1522" s="668"/>
      <c r="C1522" s="668"/>
      <c r="D1522" s="668"/>
      <c r="E1522" s="668"/>
      <c r="F1522" s="668"/>
      <c r="G1522" s="668"/>
      <c r="H1522" s="668"/>
      <c r="I1522" s="668"/>
      <c r="J1522" s="668"/>
      <c r="K1522" s="668"/>
      <c r="L1522" s="668"/>
      <c r="M1522" s="668"/>
      <c r="N1522" s="668"/>
      <c r="O1522" s="668"/>
      <c r="P1522" s="668"/>
      <c r="Q1522" s="668"/>
      <c r="R1522" s="668"/>
      <c r="S1522" s="668"/>
      <c r="T1522" s="668"/>
      <c r="U1522" s="668"/>
      <c r="AZ1522" s="668"/>
      <c r="BA1522" s="668"/>
      <c r="BB1522" s="668"/>
      <c r="BC1522" s="668"/>
      <c r="BD1522" s="668"/>
      <c r="BE1522" s="668"/>
      <c r="BF1522" s="668"/>
      <c r="BG1522" s="668"/>
      <c r="BH1522" s="668"/>
      <c r="BI1522" s="668"/>
      <c r="BJ1522" s="668"/>
      <c r="BK1522" s="668"/>
      <c r="BL1522" s="668"/>
      <c r="BM1522" s="668"/>
      <c r="BN1522" s="668"/>
      <c r="BO1522" s="668"/>
      <c r="BP1522" s="668"/>
      <c r="BQ1522" s="668"/>
    </row>
    <row r="1523" spans="1:69">
      <c r="A1523" s="668"/>
      <c r="B1523" s="668"/>
      <c r="C1523" s="668"/>
      <c r="D1523" s="668"/>
      <c r="E1523" s="668"/>
      <c r="F1523" s="668"/>
      <c r="G1523" s="668"/>
      <c r="H1523" s="668"/>
      <c r="I1523" s="668"/>
      <c r="J1523" s="668"/>
      <c r="K1523" s="668"/>
      <c r="L1523" s="668"/>
      <c r="M1523" s="668"/>
      <c r="N1523" s="668"/>
      <c r="O1523" s="668"/>
      <c r="P1523" s="668"/>
      <c r="Q1523" s="668"/>
      <c r="R1523" s="668"/>
      <c r="T1523" s="668"/>
      <c r="U1523" s="668"/>
      <c r="W1523" s="668"/>
      <c r="X1523" s="668"/>
      <c r="Y1523" s="668"/>
      <c r="Z1523" s="678"/>
      <c r="AA1523" s="668"/>
      <c r="AB1523" s="668"/>
      <c r="AC1523" s="668"/>
      <c r="AD1523" s="678"/>
      <c r="AE1523" s="668"/>
      <c r="AF1523" s="668"/>
      <c r="AG1523" s="668"/>
      <c r="AH1523" s="678"/>
      <c r="AI1523" s="668"/>
      <c r="AJ1523" s="668"/>
      <c r="AK1523" s="668"/>
      <c r="AL1523" s="678"/>
      <c r="AM1523" s="668"/>
      <c r="AN1523" s="668"/>
      <c r="AO1523" s="668"/>
      <c r="AP1523" s="678"/>
      <c r="AQ1523" s="668"/>
      <c r="AR1523" s="668"/>
      <c r="AS1523" s="668"/>
      <c r="AT1523" s="678"/>
      <c r="AU1523" s="668"/>
      <c r="AV1523" s="668"/>
      <c r="AW1523" s="678"/>
      <c r="AX1523" s="668"/>
      <c r="AY1523" s="683"/>
      <c r="AZ1523" s="668"/>
      <c r="BA1523" s="668"/>
      <c r="BB1523" s="668"/>
      <c r="BC1523" s="668"/>
      <c r="BD1523" s="668"/>
      <c r="BE1523" s="668"/>
      <c r="BF1523" s="668"/>
      <c r="BG1523" s="668"/>
      <c r="BH1523" s="668"/>
      <c r="BI1523" s="668"/>
      <c r="BJ1523" s="668"/>
      <c r="BK1523" s="668"/>
      <c r="BL1523" s="668"/>
      <c r="BM1523" s="668"/>
      <c r="BN1523" s="668"/>
      <c r="BO1523" s="668"/>
      <c r="BP1523" s="668"/>
      <c r="BQ1523" s="668"/>
    </row>
    <row r="1524" spans="1:69">
      <c r="A1524" s="668"/>
      <c r="B1524" s="668"/>
      <c r="C1524" s="668"/>
      <c r="D1524" s="668"/>
      <c r="E1524" s="668"/>
      <c r="F1524" s="668"/>
      <c r="G1524" s="668"/>
      <c r="H1524" s="668"/>
      <c r="I1524" s="668"/>
      <c r="J1524" s="668"/>
      <c r="K1524" s="668"/>
      <c r="L1524" s="668"/>
      <c r="M1524" s="668"/>
      <c r="N1524" s="668"/>
      <c r="O1524" s="668"/>
      <c r="P1524" s="668"/>
      <c r="R1524" s="668"/>
      <c r="U1524" s="668"/>
      <c r="BK1524" s="668"/>
      <c r="BL1524" s="668"/>
      <c r="BM1524" s="668"/>
      <c r="BN1524" s="668"/>
      <c r="BO1524" s="668"/>
      <c r="BP1524" s="668"/>
      <c r="BQ1524" s="668"/>
    </row>
    <row r="1525" spans="1:69">
      <c r="A1525" s="668"/>
      <c r="B1525" s="668"/>
      <c r="C1525" s="668"/>
      <c r="D1525" s="668"/>
      <c r="E1525" s="668"/>
      <c r="F1525" s="668"/>
      <c r="G1525" s="668"/>
      <c r="H1525" s="668"/>
      <c r="I1525" s="668"/>
      <c r="J1525" s="668"/>
      <c r="K1525" s="668"/>
      <c r="L1525" s="668"/>
      <c r="M1525" s="668"/>
      <c r="N1525" s="668"/>
      <c r="O1525" s="668"/>
      <c r="P1525" s="668"/>
      <c r="Q1525" s="668"/>
      <c r="R1525" s="668"/>
      <c r="T1525" s="668"/>
      <c r="U1525" s="668"/>
      <c r="AZ1525" s="668"/>
      <c r="BA1525" s="668"/>
      <c r="BB1525" s="668"/>
      <c r="BC1525" s="668"/>
      <c r="BD1525" s="668"/>
      <c r="BE1525" s="668"/>
      <c r="BF1525" s="668"/>
      <c r="BG1525" s="668"/>
      <c r="BH1525" s="668"/>
      <c r="BI1525" s="668"/>
      <c r="BJ1525" s="668"/>
      <c r="BK1525" s="668"/>
      <c r="BL1525" s="668"/>
      <c r="BM1525" s="668"/>
      <c r="BN1525" s="668"/>
      <c r="BO1525" s="668"/>
      <c r="BP1525" s="668"/>
      <c r="BQ1525" s="668"/>
    </row>
    <row r="1526" spans="1:69">
      <c r="A1526" s="668"/>
      <c r="B1526" s="668"/>
      <c r="C1526" s="668"/>
      <c r="D1526" s="668"/>
      <c r="E1526" s="668"/>
      <c r="F1526" s="668"/>
      <c r="G1526" s="668"/>
      <c r="H1526" s="668"/>
      <c r="I1526" s="668"/>
      <c r="J1526" s="668"/>
      <c r="K1526" s="668"/>
      <c r="L1526" s="668"/>
      <c r="M1526" s="668"/>
      <c r="N1526" s="668"/>
      <c r="O1526" s="668"/>
      <c r="P1526" s="668"/>
      <c r="Q1526" s="668"/>
      <c r="R1526" s="668"/>
      <c r="S1526" s="668"/>
      <c r="T1526" s="668"/>
      <c r="U1526" s="668"/>
      <c r="W1526" s="668"/>
      <c r="X1526" s="668"/>
      <c r="Y1526" s="668"/>
      <c r="Z1526" s="678"/>
      <c r="AA1526" s="668"/>
      <c r="AB1526" s="668"/>
      <c r="AC1526" s="668"/>
      <c r="AD1526" s="678"/>
      <c r="AE1526" s="668"/>
      <c r="AF1526" s="668"/>
      <c r="AG1526" s="668"/>
      <c r="AH1526" s="678"/>
      <c r="AI1526" s="668"/>
      <c r="AJ1526" s="668"/>
      <c r="AK1526" s="668"/>
      <c r="AL1526" s="678"/>
      <c r="AM1526" s="668"/>
      <c r="AN1526" s="668"/>
      <c r="AO1526" s="668"/>
      <c r="AP1526" s="678"/>
      <c r="AQ1526" s="668"/>
      <c r="AR1526" s="668"/>
      <c r="AS1526" s="668"/>
      <c r="AT1526" s="678"/>
      <c r="AU1526" s="668"/>
      <c r="AV1526" s="668"/>
      <c r="AW1526" s="678"/>
      <c r="AX1526" s="668"/>
      <c r="AY1526" s="683"/>
      <c r="AZ1526" s="668"/>
      <c r="BA1526" s="668"/>
      <c r="BB1526" s="668"/>
      <c r="BC1526" s="668"/>
      <c r="BD1526" s="668"/>
      <c r="BE1526" s="668"/>
      <c r="BF1526" s="668"/>
      <c r="BG1526" s="668"/>
      <c r="BH1526" s="668"/>
      <c r="BI1526" s="668"/>
      <c r="BJ1526" s="668"/>
      <c r="BK1526" s="668"/>
      <c r="BL1526" s="668"/>
      <c r="BM1526" s="668"/>
      <c r="BN1526" s="668"/>
      <c r="BO1526" s="668"/>
      <c r="BP1526" s="668"/>
      <c r="BQ1526" s="668"/>
    </row>
    <row r="1527" spans="1:69">
      <c r="A1527" s="668"/>
      <c r="B1527" s="668"/>
      <c r="C1527" s="668"/>
      <c r="D1527" s="668"/>
      <c r="E1527" s="668"/>
      <c r="F1527" s="668"/>
      <c r="G1527" s="668"/>
      <c r="H1527" s="668"/>
      <c r="I1527" s="668"/>
      <c r="J1527" s="668"/>
      <c r="K1527" s="668"/>
      <c r="L1527" s="668"/>
      <c r="M1527" s="668"/>
      <c r="N1527" s="668"/>
      <c r="O1527" s="668"/>
      <c r="P1527" s="668"/>
      <c r="Q1527" s="668"/>
      <c r="R1527" s="668"/>
      <c r="T1527" s="668"/>
      <c r="U1527" s="668"/>
      <c r="AZ1527" s="668"/>
      <c r="BA1527" s="668"/>
      <c r="BB1527" s="668"/>
      <c r="BC1527" s="668"/>
      <c r="BD1527" s="668"/>
      <c r="BE1527" s="668"/>
      <c r="BF1527" s="668"/>
      <c r="BG1527" s="668"/>
      <c r="BH1527" s="668"/>
      <c r="BI1527" s="668"/>
      <c r="BJ1527" s="668"/>
      <c r="BK1527" s="668"/>
      <c r="BL1527" s="668"/>
      <c r="BM1527" s="668"/>
      <c r="BN1527" s="668"/>
      <c r="BO1527" s="668"/>
      <c r="BP1527" s="668"/>
      <c r="BQ1527" s="668"/>
    </row>
    <row r="1528" spans="1:69">
      <c r="A1528" s="668"/>
      <c r="B1528" s="668"/>
      <c r="C1528" s="668"/>
      <c r="D1528" s="668"/>
      <c r="E1528" s="668"/>
      <c r="F1528" s="668"/>
      <c r="G1528" s="668"/>
      <c r="H1528" s="668"/>
      <c r="I1528" s="668"/>
      <c r="J1528" s="668"/>
      <c r="K1528" s="668"/>
      <c r="L1528" s="668"/>
      <c r="M1528" s="668"/>
      <c r="N1528" s="668"/>
      <c r="O1528" s="668"/>
      <c r="P1528" s="668"/>
      <c r="Q1528" s="668"/>
      <c r="R1528" s="668"/>
      <c r="T1528" s="668"/>
      <c r="U1528" s="668"/>
      <c r="AZ1528" s="668"/>
      <c r="BA1528" s="668"/>
      <c r="BB1528" s="668"/>
      <c r="BC1528" s="668"/>
      <c r="BD1528" s="668"/>
      <c r="BE1528" s="668"/>
      <c r="BF1528" s="668"/>
      <c r="BG1528" s="668"/>
      <c r="BH1528" s="668"/>
      <c r="BI1528" s="668"/>
      <c r="BJ1528" s="668"/>
      <c r="BK1528" s="668"/>
      <c r="BL1528" s="668"/>
      <c r="BM1528" s="668"/>
      <c r="BN1528" s="668"/>
      <c r="BO1528" s="668"/>
      <c r="BP1528" s="668"/>
      <c r="BQ1528" s="668"/>
    </row>
    <row r="1529" spans="1:69">
      <c r="A1529" s="668"/>
      <c r="B1529" s="668"/>
      <c r="C1529" s="668"/>
      <c r="D1529" s="668"/>
      <c r="E1529" s="668"/>
      <c r="F1529" s="668"/>
      <c r="G1529" s="668"/>
      <c r="H1529" s="668"/>
      <c r="I1529" s="668"/>
      <c r="J1529" s="668"/>
      <c r="K1529" s="668"/>
      <c r="L1529" s="668"/>
      <c r="M1529" s="668"/>
      <c r="N1529" s="668"/>
      <c r="O1529" s="668"/>
      <c r="P1529" s="668"/>
      <c r="Q1529" s="668"/>
      <c r="R1529" s="668"/>
      <c r="T1529" s="668"/>
      <c r="U1529" s="668"/>
      <c r="AZ1529" s="668"/>
      <c r="BA1529" s="668"/>
      <c r="BB1529" s="668"/>
      <c r="BC1529" s="668"/>
      <c r="BD1529" s="668"/>
      <c r="BE1529" s="668"/>
      <c r="BF1529" s="668"/>
      <c r="BG1529" s="668"/>
      <c r="BH1529" s="668"/>
      <c r="BI1529" s="668"/>
      <c r="BJ1529" s="668"/>
      <c r="BK1529" s="668"/>
      <c r="BL1529" s="668"/>
      <c r="BM1529" s="668"/>
      <c r="BN1529" s="668"/>
      <c r="BO1529" s="668"/>
      <c r="BP1529" s="668"/>
      <c r="BQ1529" s="668"/>
    </row>
    <row r="1530" spans="1:69">
      <c r="A1530" s="668"/>
      <c r="B1530" s="668"/>
      <c r="C1530" s="668"/>
      <c r="D1530" s="668"/>
      <c r="E1530" s="668"/>
      <c r="F1530" s="668"/>
      <c r="G1530" s="668"/>
      <c r="H1530" s="668"/>
      <c r="I1530" s="668"/>
      <c r="J1530" s="668"/>
      <c r="K1530" s="668"/>
      <c r="L1530" s="668"/>
      <c r="M1530" s="668"/>
      <c r="N1530" s="668"/>
      <c r="O1530" s="668"/>
      <c r="P1530" s="668"/>
      <c r="Q1530" s="668"/>
      <c r="R1530" s="668"/>
      <c r="T1530" s="668"/>
      <c r="U1530" s="668"/>
      <c r="AZ1530" s="668"/>
      <c r="BA1530" s="668"/>
      <c r="BB1530" s="668"/>
      <c r="BC1530" s="668"/>
      <c r="BD1530" s="668"/>
      <c r="BE1530" s="668"/>
      <c r="BF1530" s="668"/>
      <c r="BG1530" s="668"/>
      <c r="BH1530" s="668"/>
      <c r="BI1530" s="668"/>
      <c r="BJ1530" s="668"/>
      <c r="BK1530" s="668"/>
      <c r="BL1530" s="668"/>
      <c r="BM1530" s="668"/>
      <c r="BN1530" s="668"/>
      <c r="BO1530" s="668"/>
      <c r="BP1530" s="668"/>
      <c r="BQ1530" s="668"/>
    </row>
    <row r="1531" spans="1:69">
      <c r="A1531" s="668"/>
      <c r="B1531" s="668"/>
      <c r="C1531" s="668"/>
      <c r="D1531" s="668"/>
      <c r="E1531" s="668"/>
      <c r="F1531" s="668"/>
      <c r="G1531" s="668"/>
      <c r="H1531" s="668"/>
      <c r="I1531" s="668"/>
      <c r="J1531" s="668"/>
      <c r="K1531" s="668"/>
      <c r="L1531" s="668"/>
      <c r="M1531" s="668"/>
      <c r="N1531" s="668"/>
      <c r="O1531" s="668"/>
      <c r="P1531" s="668"/>
      <c r="Q1531" s="668"/>
      <c r="R1531" s="668"/>
      <c r="T1531" s="668"/>
      <c r="U1531" s="668"/>
      <c r="AZ1531" s="668"/>
      <c r="BA1531" s="668"/>
      <c r="BB1531" s="668"/>
      <c r="BC1531" s="668"/>
      <c r="BD1531" s="668"/>
      <c r="BE1531" s="668"/>
      <c r="BF1531" s="668"/>
      <c r="BG1531" s="668"/>
      <c r="BH1531" s="668"/>
      <c r="BI1531" s="668"/>
      <c r="BJ1531" s="668"/>
      <c r="BK1531" s="668"/>
      <c r="BL1531" s="668"/>
      <c r="BM1531" s="668"/>
      <c r="BN1531" s="668"/>
      <c r="BO1531" s="668"/>
      <c r="BP1531" s="668"/>
      <c r="BQ1531" s="668"/>
    </row>
    <row r="1532" spans="1:69">
      <c r="A1532" s="668"/>
      <c r="B1532" s="668"/>
      <c r="C1532" s="668"/>
      <c r="D1532" s="668"/>
      <c r="E1532" s="668"/>
      <c r="F1532" s="668"/>
      <c r="G1532" s="668"/>
      <c r="H1532" s="668"/>
      <c r="I1532" s="668"/>
      <c r="J1532" s="668"/>
      <c r="K1532" s="668"/>
      <c r="L1532" s="668"/>
      <c r="M1532" s="668"/>
      <c r="N1532" s="668"/>
      <c r="O1532" s="668"/>
      <c r="P1532" s="668"/>
      <c r="Q1532" s="668"/>
      <c r="R1532" s="668"/>
      <c r="T1532" s="668"/>
      <c r="U1532" s="668"/>
      <c r="AZ1532" s="668"/>
      <c r="BA1532" s="668"/>
      <c r="BB1532" s="668"/>
      <c r="BC1532" s="668"/>
      <c r="BD1532" s="668"/>
      <c r="BE1532" s="668"/>
      <c r="BF1532" s="668"/>
      <c r="BG1532" s="668"/>
      <c r="BH1532" s="668"/>
      <c r="BI1532" s="668"/>
      <c r="BJ1532" s="668"/>
      <c r="BK1532" s="668"/>
      <c r="BL1532" s="668"/>
      <c r="BM1532" s="668"/>
      <c r="BN1532" s="668"/>
      <c r="BO1532" s="668"/>
      <c r="BP1532" s="668"/>
      <c r="BQ1532" s="668"/>
    </row>
    <row r="1533" spans="1:69">
      <c r="A1533" s="668"/>
      <c r="B1533" s="668"/>
      <c r="C1533" s="668"/>
      <c r="D1533" s="668"/>
      <c r="E1533" s="668"/>
      <c r="F1533" s="668"/>
      <c r="G1533" s="668"/>
      <c r="H1533" s="668"/>
      <c r="I1533" s="668"/>
      <c r="J1533" s="668"/>
      <c r="K1533" s="668"/>
      <c r="L1533" s="668"/>
      <c r="M1533" s="668"/>
      <c r="N1533" s="668"/>
      <c r="O1533" s="668"/>
      <c r="P1533" s="668"/>
      <c r="Q1533" s="668"/>
      <c r="R1533" s="668"/>
      <c r="T1533" s="668"/>
      <c r="U1533" s="668"/>
      <c r="AZ1533" s="668"/>
      <c r="BA1533" s="668"/>
      <c r="BB1533" s="668"/>
      <c r="BC1533" s="668"/>
      <c r="BD1533" s="668"/>
      <c r="BE1533" s="668"/>
      <c r="BF1533" s="668"/>
      <c r="BG1533" s="668"/>
      <c r="BH1533" s="668"/>
      <c r="BI1533" s="668"/>
      <c r="BJ1533" s="668"/>
      <c r="BK1533" s="668"/>
      <c r="BL1533" s="668"/>
      <c r="BM1533" s="668"/>
      <c r="BN1533" s="668"/>
      <c r="BO1533" s="668"/>
      <c r="BP1533" s="668"/>
      <c r="BQ1533" s="668"/>
    </row>
    <row r="1534" spans="1:69">
      <c r="A1534" s="668"/>
      <c r="B1534" s="668"/>
      <c r="C1534" s="668"/>
      <c r="D1534" s="668"/>
      <c r="E1534" s="668"/>
      <c r="F1534" s="668"/>
      <c r="G1534" s="668"/>
      <c r="H1534" s="668"/>
      <c r="I1534" s="668"/>
      <c r="J1534" s="668"/>
      <c r="K1534" s="668"/>
      <c r="L1534" s="668"/>
      <c r="M1534" s="668"/>
      <c r="N1534" s="668"/>
      <c r="O1534" s="668"/>
      <c r="P1534" s="668"/>
      <c r="Q1534" s="668"/>
      <c r="R1534" s="668"/>
      <c r="S1534" s="668"/>
      <c r="T1534" s="668"/>
      <c r="U1534" s="668"/>
      <c r="W1534" s="668"/>
      <c r="X1534" s="668"/>
      <c r="Y1534" s="668"/>
      <c r="Z1534" s="678"/>
      <c r="AA1534" s="668"/>
      <c r="AB1534" s="668"/>
      <c r="AC1534" s="668"/>
      <c r="AD1534" s="678"/>
      <c r="AE1534" s="668"/>
      <c r="AF1534" s="668"/>
      <c r="AG1534" s="668"/>
      <c r="AH1534" s="678"/>
      <c r="AI1534" s="668"/>
      <c r="AJ1534" s="668"/>
      <c r="AK1534" s="668"/>
      <c r="AL1534" s="678"/>
      <c r="AM1534" s="668"/>
      <c r="AN1534" s="668"/>
      <c r="AO1534" s="668"/>
      <c r="AP1534" s="678"/>
      <c r="AQ1534" s="668"/>
      <c r="AR1534" s="668"/>
      <c r="AS1534" s="668"/>
      <c r="AT1534" s="678"/>
      <c r="AU1534" s="668"/>
      <c r="AV1534" s="668"/>
      <c r="AW1534" s="678"/>
      <c r="AX1534" s="668"/>
      <c r="AY1534" s="683"/>
      <c r="AZ1534" s="668"/>
      <c r="BA1534" s="668"/>
      <c r="BB1534" s="668"/>
      <c r="BC1534" s="668"/>
      <c r="BD1534" s="668"/>
      <c r="BE1534" s="668"/>
      <c r="BF1534" s="668"/>
      <c r="BG1534" s="668"/>
      <c r="BH1534" s="668"/>
      <c r="BI1534" s="668"/>
      <c r="BJ1534" s="668"/>
      <c r="BK1534" s="668"/>
      <c r="BL1534" s="668"/>
      <c r="BM1534" s="668"/>
      <c r="BN1534" s="668"/>
      <c r="BO1534" s="668"/>
      <c r="BP1534" s="668"/>
      <c r="BQ1534" s="668"/>
    </row>
    <row r="1535" spans="1:69">
      <c r="A1535" s="668"/>
      <c r="B1535" s="668"/>
      <c r="C1535" s="668"/>
      <c r="D1535" s="668"/>
      <c r="E1535" s="668"/>
      <c r="F1535" s="668"/>
      <c r="G1535" s="668"/>
      <c r="H1535" s="668"/>
      <c r="I1535" s="668"/>
      <c r="J1535" s="668"/>
      <c r="K1535" s="668"/>
      <c r="L1535" s="668"/>
      <c r="M1535" s="668"/>
      <c r="N1535" s="668"/>
      <c r="O1535" s="668"/>
      <c r="P1535" s="668"/>
      <c r="Q1535" s="668"/>
      <c r="R1535" s="668"/>
      <c r="T1535" s="668"/>
      <c r="U1535" s="668"/>
      <c r="AZ1535" s="668"/>
      <c r="BA1535" s="668"/>
      <c r="BB1535" s="668"/>
      <c r="BC1535" s="668"/>
      <c r="BD1535" s="668"/>
      <c r="BE1535" s="668"/>
      <c r="BF1535" s="668"/>
      <c r="BG1535" s="668"/>
      <c r="BH1535" s="668"/>
      <c r="BI1535" s="668"/>
      <c r="BJ1535" s="668"/>
      <c r="BK1535" s="668"/>
      <c r="BL1535" s="668"/>
      <c r="BM1535" s="668"/>
      <c r="BN1535" s="668"/>
      <c r="BO1535" s="668"/>
      <c r="BP1535" s="668"/>
      <c r="BQ1535" s="668"/>
    </row>
    <row r="1536" spans="1:69">
      <c r="A1536" s="668"/>
      <c r="B1536" s="668"/>
      <c r="C1536" s="668"/>
      <c r="D1536" s="668"/>
      <c r="E1536" s="668"/>
      <c r="F1536" s="668"/>
      <c r="G1536" s="668"/>
      <c r="H1536" s="668"/>
      <c r="I1536" s="668"/>
      <c r="J1536" s="668"/>
      <c r="K1536" s="668"/>
      <c r="L1536" s="668"/>
      <c r="M1536" s="668"/>
      <c r="N1536" s="668"/>
      <c r="O1536" s="668"/>
      <c r="P1536" s="668"/>
      <c r="Q1536" s="668"/>
      <c r="R1536" s="668"/>
      <c r="T1536" s="668"/>
      <c r="U1536" s="668"/>
      <c r="AZ1536" s="668"/>
      <c r="BA1536" s="668"/>
      <c r="BB1536" s="668"/>
      <c r="BC1536" s="668"/>
      <c r="BD1536" s="668"/>
      <c r="BE1536" s="668"/>
      <c r="BF1536" s="668"/>
      <c r="BG1536" s="668"/>
      <c r="BH1536" s="668"/>
      <c r="BI1536" s="668"/>
      <c r="BJ1536" s="668"/>
      <c r="BK1536" s="668"/>
      <c r="BL1536" s="668"/>
      <c r="BM1536" s="668"/>
      <c r="BN1536" s="668"/>
      <c r="BO1536" s="668"/>
      <c r="BP1536" s="668"/>
      <c r="BQ1536" s="668"/>
    </row>
    <row r="1537" spans="1:69">
      <c r="A1537" s="668"/>
      <c r="B1537" s="668"/>
      <c r="C1537" s="668"/>
      <c r="D1537" s="668"/>
      <c r="E1537" s="668"/>
      <c r="F1537" s="668"/>
      <c r="G1537" s="668"/>
      <c r="H1537" s="668"/>
      <c r="I1537" s="668"/>
      <c r="J1537" s="668"/>
      <c r="K1537" s="668"/>
      <c r="L1537" s="668"/>
      <c r="M1537" s="668"/>
      <c r="N1537" s="668"/>
      <c r="O1537" s="668"/>
      <c r="P1537" s="668"/>
      <c r="Q1537" s="668"/>
      <c r="R1537" s="668"/>
      <c r="S1537" s="668"/>
      <c r="T1537" s="668"/>
      <c r="U1537" s="668"/>
      <c r="AZ1537" s="668"/>
      <c r="BA1537" s="668"/>
      <c r="BB1537" s="668"/>
      <c r="BC1537" s="668"/>
      <c r="BD1537" s="668"/>
      <c r="BE1537" s="668"/>
      <c r="BF1537" s="668"/>
      <c r="BG1537" s="668"/>
      <c r="BH1537" s="668"/>
      <c r="BI1537" s="668"/>
      <c r="BJ1537" s="668"/>
      <c r="BK1537" s="668"/>
      <c r="BL1537" s="668"/>
      <c r="BM1537" s="668"/>
      <c r="BN1537" s="668"/>
      <c r="BO1537" s="668"/>
      <c r="BP1537" s="668"/>
      <c r="BQ1537" s="668"/>
    </row>
    <row r="1538" spans="1:69">
      <c r="A1538" s="668"/>
      <c r="B1538" s="668"/>
      <c r="C1538" s="668"/>
      <c r="D1538" s="668"/>
      <c r="E1538" s="668"/>
      <c r="F1538" s="668"/>
      <c r="G1538" s="668"/>
      <c r="H1538" s="668"/>
      <c r="I1538" s="668"/>
      <c r="J1538" s="668"/>
      <c r="K1538" s="668"/>
      <c r="L1538" s="668"/>
      <c r="M1538" s="668"/>
      <c r="N1538" s="668"/>
      <c r="O1538" s="668"/>
      <c r="P1538" s="668"/>
      <c r="Q1538" s="668"/>
      <c r="R1538" s="668"/>
      <c r="S1538" s="668"/>
      <c r="T1538" s="668"/>
      <c r="U1538" s="668"/>
      <c r="W1538" s="668"/>
      <c r="X1538" s="668"/>
      <c r="Y1538" s="668"/>
      <c r="Z1538" s="678"/>
      <c r="AA1538" s="668"/>
      <c r="AB1538" s="668"/>
      <c r="AC1538" s="668"/>
      <c r="AD1538" s="678"/>
      <c r="AE1538" s="668"/>
      <c r="AF1538" s="668"/>
      <c r="AG1538" s="668"/>
      <c r="AH1538" s="678"/>
      <c r="AI1538" s="668"/>
      <c r="AJ1538" s="668"/>
      <c r="AK1538" s="668"/>
      <c r="AL1538" s="678"/>
      <c r="AM1538" s="668"/>
      <c r="AN1538" s="668"/>
      <c r="AO1538" s="668"/>
      <c r="AP1538" s="678"/>
      <c r="AQ1538" s="668"/>
      <c r="AR1538" s="668"/>
      <c r="AS1538" s="668"/>
      <c r="AT1538" s="678"/>
      <c r="AU1538" s="668"/>
      <c r="AV1538" s="668"/>
      <c r="AW1538" s="678"/>
      <c r="AX1538" s="668"/>
      <c r="AY1538" s="683"/>
      <c r="AZ1538" s="668"/>
      <c r="BA1538" s="668"/>
      <c r="BB1538" s="668"/>
      <c r="BC1538" s="668"/>
      <c r="BD1538" s="668"/>
      <c r="BE1538" s="668"/>
      <c r="BF1538" s="668"/>
      <c r="BG1538" s="668"/>
      <c r="BH1538" s="668"/>
      <c r="BI1538" s="668"/>
      <c r="BJ1538" s="668"/>
      <c r="BK1538" s="668"/>
      <c r="BL1538" s="668"/>
      <c r="BM1538" s="668"/>
      <c r="BN1538" s="668"/>
      <c r="BO1538" s="668"/>
      <c r="BP1538" s="668"/>
      <c r="BQ1538" s="668"/>
    </row>
    <row r="1539" spans="1:69">
      <c r="A1539" s="668"/>
      <c r="B1539" s="668"/>
      <c r="C1539" s="668"/>
      <c r="D1539" s="668"/>
      <c r="E1539" s="668"/>
      <c r="F1539" s="668"/>
      <c r="G1539" s="668"/>
      <c r="H1539" s="668"/>
      <c r="I1539" s="668"/>
      <c r="J1539" s="668"/>
      <c r="K1539" s="668"/>
      <c r="L1539" s="668"/>
      <c r="M1539" s="668"/>
      <c r="N1539" s="668"/>
      <c r="O1539" s="668"/>
      <c r="P1539" s="668"/>
      <c r="Q1539" s="668"/>
      <c r="R1539" s="668"/>
      <c r="T1539" s="668"/>
      <c r="U1539" s="668"/>
      <c r="AZ1539" s="668"/>
      <c r="BA1539" s="668"/>
      <c r="BB1539" s="668"/>
      <c r="BC1539" s="668"/>
      <c r="BD1539" s="668"/>
      <c r="BE1539" s="668"/>
      <c r="BF1539" s="668"/>
      <c r="BG1539" s="668"/>
      <c r="BH1539" s="668"/>
      <c r="BI1539" s="668"/>
      <c r="BJ1539" s="668"/>
      <c r="BK1539" s="668"/>
      <c r="BL1539" s="668"/>
      <c r="BM1539" s="668"/>
      <c r="BN1539" s="668"/>
      <c r="BO1539" s="668"/>
      <c r="BP1539" s="668"/>
      <c r="BQ1539" s="668"/>
    </row>
    <row r="1540" spans="1:69">
      <c r="A1540" s="668"/>
      <c r="B1540" s="668"/>
      <c r="C1540" s="668"/>
      <c r="D1540" s="668"/>
      <c r="E1540" s="668"/>
      <c r="F1540" s="668"/>
      <c r="G1540" s="668"/>
      <c r="H1540" s="668"/>
      <c r="I1540" s="668"/>
      <c r="J1540" s="668"/>
      <c r="K1540" s="668"/>
      <c r="L1540" s="668"/>
      <c r="M1540" s="668"/>
      <c r="N1540" s="668"/>
      <c r="O1540" s="668"/>
      <c r="P1540" s="668"/>
      <c r="Q1540" s="668"/>
      <c r="R1540" s="668"/>
      <c r="T1540" s="668"/>
      <c r="U1540" s="668"/>
      <c r="AZ1540" s="668"/>
      <c r="BA1540" s="668"/>
      <c r="BB1540" s="668"/>
      <c r="BC1540" s="668"/>
      <c r="BD1540" s="668"/>
      <c r="BE1540" s="668"/>
      <c r="BF1540" s="668"/>
      <c r="BG1540" s="668"/>
      <c r="BH1540" s="668"/>
      <c r="BI1540" s="668"/>
      <c r="BJ1540" s="668"/>
      <c r="BK1540" s="668"/>
      <c r="BL1540" s="668"/>
      <c r="BM1540" s="668"/>
      <c r="BN1540" s="668"/>
      <c r="BO1540" s="668"/>
      <c r="BP1540" s="668"/>
      <c r="BQ1540" s="668"/>
    </row>
    <row r="1541" spans="1:69">
      <c r="A1541" s="668"/>
      <c r="B1541" s="668"/>
      <c r="C1541" s="668"/>
      <c r="D1541" s="668"/>
      <c r="E1541" s="668"/>
      <c r="F1541" s="668"/>
      <c r="G1541" s="668"/>
      <c r="H1541" s="668"/>
      <c r="I1541" s="668"/>
      <c r="J1541" s="668"/>
      <c r="K1541" s="668"/>
      <c r="L1541" s="668"/>
      <c r="M1541" s="668"/>
      <c r="N1541" s="668"/>
      <c r="O1541" s="668"/>
      <c r="P1541" s="668"/>
      <c r="Q1541" s="668"/>
      <c r="R1541" s="668"/>
      <c r="T1541" s="668"/>
      <c r="U1541" s="668"/>
      <c r="AZ1541" s="668"/>
      <c r="BA1541" s="668"/>
      <c r="BB1541" s="668"/>
      <c r="BC1541" s="668"/>
      <c r="BD1541" s="668"/>
      <c r="BE1541" s="668"/>
      <c r="BF1541" s="668"/>
      <c r="BG1541" s="668"/>
      <c r="BH1541" s="668"/>
      <c r="BI1541" s="668"/>
      <c r="BJ1541" s="668"/>
      <c r="BK1541" s="668"/>
      <c r="BL1541" s="668"/>
      <c r="BM1541" s="668"/>
      <c r="BN1541" s="668"/>
      <c r="BO1541" s="668"/>
      <c r="BP1541" s="668"/>
      <c r="BQ1541" s="668"/>
    </row>
    <row r="1542" spans="1:69">
      <c r="A1542" s="668"/>
      <c r="B1542" s="668"/>
      <c r="C1542" s="668"/>
      <c r="D1542" s="668"/>
      <c r="E1542" s="668"/>
      <c r="F1542" s="668"/>
      <c r="G1542" s="668"/>
      <c r="H1542" s="668"/>
      <c r="I1542" s="668"/>
      <c r="J1542" s="668"/>
      <c r="K1542" s="668"/>
      <c r="L1542" s="668"/>
      <c r="M1542" s="668"/>
      <c r="N1542" s="668"/>
      <c r="O1542" s="668"/>
      <c r="P1542" s="668"/>
      <c r="Q1542" s="668"/>
      <c r="R1542" s="668"/>
      <c r="T1542" s="668"/>
      <c r="U1542" s="668"/>
      <c r="AZ1542" s="668"/>
      <c r="BA1542" s="668"/>
      <c r="BB1542" s="668"/>
      <c r="BC1542" s="668"/>
      <c r="BD1542" s="668"/>
      <c r="BE1542" s="668"/>
      <c r="BF1542" s="668"/>
      <c r="BG1542" s="668"/>
      <c r="BH1542" s="668"/>
      <c r="BI1542" s="668"/>
      <c r="BJ1542" s="668"/>
      <c r="BK1542" s="668"/>
      <c r="BL1542" s="668"/>
      <c r="BM1542" s="668"/>
      <c r="BN1542" s="668"/>
      <c r="BO1542" s="668"/>
      <c r="BP1542" s="668"/>
      <c r="BQ1542" s="668"/>
    </row>
    <row r="1543" spans="1:69">
      <c r="A1543" s="668"/>
      <c r="B1543" s="668"/>
      <c r="C1543" s="668"/>
      <c r="D1543" s="668"/>
      <c r="E1543" s="668"/>
      <c r="F1543" s="668"/>
      <c r="G1543" s="668"/>
      <c r="H1543" s="668"/>
      <c r="I1543" s="668"/>
      <c r="J1543" s="668"/>
      <c r="K1543" s="668"/>
      <c r="L1543" s="668"/>
      <c r="M1543" s="668"/>
      <c r="N1543" s="668"/>
      <c r="O1543" s="668"/>
      <c r="P1543" s="668"/>
      <c r="Q1543" s="668"/>
      <c r="R1543" s="668"/>
      <c r="T1543" s="668"/>
      <c r="U1543" s="668"/>
      <c r="AZ1543" s="668"/>
      <c r="BA1543" s="668"/>
      <c r="BB1543" s="668"/>
      <c r="BC1543" s="668"/>
      <c r="BD1543" s="668"/>
      <c r="BE1543" s="668"/>
      <c r="BF1543" s="668"/>
      <c r="BG1543" s="668"/>
      <c r="BH1543" s="668"/>
      <c r="BI1543" s="668"/>
      <c r="BJ1543" s="668"/>
      <c r="BK1543" s="668"/>
      <c r="BL1543" s="668"/>
      <c r="BM1543" s="668"/>
      <c r="BN1543" s="668"/>
      <c r="BO1543" s="668"/>
      <c r="BP1543" s="668"/>
      <c r="BQ1543" s="668"/>
    </row>
    <row r="1544" spans="1:69">
      <c r="A1544" s="668"/>
      <c r="B1544" s="668"/>
      <c r="C1544" s="668"/>
      <c r="D1544" s="668"/>
      <c r="E1544" s="668"/>
      <c r="F1544" s="668"/>
      <c r="G1544" s="668"/>
      <c r="H1544" s="668"/>
      <c r="I1544" s="668"/>
      <c r="J1544" s="668"/>
      <c r="K1544" s="668"/>
      <c r="L1544" s="668"/>
      <c r="M1544" s="668"/>
      <c r="N1544" s="668"/>
      <c r="O1544" s="668"/>
      <c r="P1544" s="668"/>
      <c r="Q1544" s="668"/>
      <c r="R1544" s="668"/>
      <c r="T1544" s="668"/>
      <c r="U1544" s="668"/>
      <c r="AZ1544" s="668"/>
      <c r="BA1544" s="668"/>
      <c r="BB1544" s="668"/>
      <c r="BC1544" s="668"/>
      <c r="BD1544" s="668"/>
      <c r="BE1544" s="668"/>
      <c r="BF1544" s="668"/>
      <c r="BG1544" s="668"/>
      <c r="BH1544" s="668"/>
      <c r="BI1544" s="668"/>
      <c r="BJ1544" s="668"/>
      <c r="BK1544" s="668"/>
      <c r="BL1544" s="668"/>
      <c r="BM1544" s="668"/>
      <c r="BN1544" s="668"/>
      <c r="BO1544" s="668"/>
      <c r="BP1544" s="668"/>
      <c r="BQ1544" s="668"/>
    </row>
    <row r="1545" spans="1:69">
      <c r="A1545" s="668"/>
      <c r="B1545" s="668"/>
      <c r="C1545" s="668"/>
      <c r="D1545" s="668"/>
      <c r="E1545" s="668"/>
      <c r="F1545" s="668"/>
      <c r="G1545" s="668"/>
      <c r="H1545" s="668"/>
      <c r="I1545" s="668"/>
      <c r="J1545" s="668"/>
      <c r="K1545" s="668"/>
      <c r="L1545" s="668"/>
      <c r="M1545" s="668"/>
      <c r="N1545" s="668"/>
      <c r="O1545" s="668"/>
      <c r="P1545" s="668"/>
      <c r="Q1545" s="668"/>
      <c r="R1545" s="668"/>
      <c r="T1545" s="668"/>
      <c r="U1545" s="668"/>
      <c r="AZ1545" s="668"/>
      <c r="BA1545" s="668"/>
      <c r="BB1545" s="668"/>
      <c r="BC1545" s="668"/>
      <c r="BD1545" s="668"/>
      <c r="BE1545" s="668"/>
      <c r="BF1545" s="668"/>
      <c r="BG1545" s="668"/>
      <c r="BH1545" s="668"/>
      <c r="BI1545" s="668"/>
      <c r="BJ1545" s="668"/>
      <c r="BK1545" s="668"/>
      <c r="BL1545" s="668"/>
      <c r="BM1545" s="668"/>
      <c r="BN1545" s="668"/>
      <c r="BO1545" s="668"/>
      <c r="BP1545" s="668"/>
      <c r="BQ1545" s="668"/>
    </row>
    <row r="1546" spans="1:69">
      <c r="A1546" s="668"/>
      <c r="B1546" s="668"/>
      <c r="C1546" s="668"/>
      <c r="D1546" s="668"/>
      <c r="E1546" s="668"/>
      <c r="F1546" s="668"/>
      <c r="G1546" s="668"/>
      <c r="H1546" s="668"/>
      <c r="I1546" s="668"/>
      <c r="J1546" s="668"/>
      <c r="K1546" s="668"/>
      <c r="L1546" s="668"/>
      <c r="M1546" s="668"/>
      <c r="N1546" s="668"/>
      <c r="O1546" s="668"/>
      <c r="P1546" s="668"/>
      <c r="Q1546" s="668"/>
      <c r="R1546" s="668"/>
      <c r="T1546" s="668"/>
      <c r="U1546" s="668"/>
      <c r="AZ1546" s="668"/>
      <c r="BA1546" s="668"/>
      <c r="BB1546" s="668"/>
      <c r="BC1546" s="668"/>
      <c r="BD1546" s="668"/>
      <c r="BE1546" s="668"/>
      <c r="BF1546" s="668"/>
      <c r="BG1546" s="668"/>
      <c r="BH1546" s="668"/>
      <c r="BI1546" s="668"/>
      <c r="BJ1546" s="668"/>
      <c r="BK1546" s="668"/>
      <c r="BL1546" s="668"/>
      <c r="BM1546" s="668"/>
      <c r="BN1546" s="668"/>
      <c r="BO1546" s="668"/>
      <c r="BP1546" s="668"/>
      <c r="BQ1546" s="668"/>
    </row>
    <row r="1547" spans="1:69">
      <c r="A1547" s="668"/>
      <c r="B1547" s="668"/>
      <c r="C1547" s="668"/>
      <c r="D1547" s="668"/>
      <c r="E1547" s="668"/>
      <c r="F1547" s="668"/>
      <c r="G1547" s="668"/>
      <c r="H1547" s="668"/>
      <c r="I1547" s="668"/>
      <c r="J1547" s="668"/>
      <c r="K1547" s="668"/>
      <c r="L1547" s="668"/>
      <c r="M1547" s="668"/>
      <c r="N1547" s="668"/>
      <c r="O1547" s="668"/>
      <c r="P1547" s="668"/>
      <c r="Q1547" s="668"/>
      <c r="R1547" s="668"/>
      <c r="T1547" s="668"/>
      <c r="U1547" s="668"/>
      <c r="AZ1547" s="668"/>
      <c r="BA1547" s="668"/>
      <c r="BB1547" s="668"/>
      <c r="BC1547" s="668"/>
      <c r="BD1547" s="668"/>
      <c r="BE1547" s="668"/>
      <c r="BF1547" s="668"/>
      <c r="BG1547" s="668"/>
      <c r="BH1547" s="668"/>
      <c r="BI1547" s="668"/>
      <c r="BJ1547" s="668"/>
      <c r="BK1547" s="668"/>
      <c r="BL1547" s="668"/>
      <c r="BM1547" s="668"/>
      <c r="BN1547" s="668"/>
      <c r="BO1547" s="668"/>
      <c r="BP1547" s="668"/>
      <c r="BQ1547" s="668"/>
    </row>
    <row r="1548" spans="1:69">
      <c r="A1548" s="668"/>
      <c r="B1548" s="668"/>
      <c r="C1548" s="668"/>
      <c r="D1548" s="668"/>
      <c r="E1548" s="668"/>
      <c r="F1548" s="668"/>
      <c r="G1548" s="668"/>
      <c r="H1548" s="668"/>
      <c r="I1548" s="668"/>
      <c r="J1548" s="668"/>
      <c r="K1548" s="668"/>
      <c r="L1548" s="668"/>
      <c r="M1548" s="668"/>
      <c r="N1548" s="668"/>
      <c r="O1548" s="668"/>
      <c r="P1548" s="668"/>
      <c r="Q1548" s="668"/>
      <c r="R1548" s="668"/>
      <c r="T1548" s="668"/>
      <c r="U1548" s="668"/>
      <c r="AZ1548" s="668"/>
      <c r="BA1548" s="668"/>
      <c r="BB1548" s="668"/>
      <c r="BC1548" s="668"/>
      <c r="BD1548" s="668"/>
      <c r="BE1548" s="668"/>
      <c r="BF1548" s="668"/>
      <c r="BG1548" s="668"/>
      <c r="BH1548" s="668"/>
      <c r="BI1548" s="668"/>
      <c r="BJ1548" s="668"/>
      <c r="BK1548" s="668"/>
      <c r="BL1548" s="668"/>
      <c r="BM1548" s="668"/>
      <c r="BN1548" s="668"/>
      <c r="BO1548" s="668"/>
      <c r="BP1548" s="668"/>
      <c r="BQ1548" s="668"/>
    </row>
    <row r="1549" spans="1:69">
      <c r="A1549" s="668"/>
      <c r="B1549" s="668"/>
      <c r="C1549" s="668"/>
      <c r="D1549" s="668"/>
      <c r="E1549" s="668"/>
      <c r="F1549" s="668"/>
      <c r="G1549" s="668"/>
      <c r="H1549" s="668"/>
      <c r="I1549" s="668"/>
      <c r="J1549" s="668"/>
      <c r="K1549" s="668"/>
      <c r="L1549" s="668"/>
      <c r="M1549" s="668"/>
      <c r="N1549" s="668"/>
      <c r="O1549" s="668"/>
      <c r="P1549" s="668"/>
      <c r="Q1549" s="668"/>
      <c r="R1549" s="668"/>
      <c r="T1549" s="668"/>
      <c r="U1549" s="668"/>
      <c r="AZ1549" s="668"/>
      <c r="BA1549" s="668"/>
      <c r="BB1549" s="668"/>
      <c r="BC1549" s="668"/>
      <c r="BD1549" s="668"/>
      <c r="BE1549" s="668"/>
      <c r="BF1549" s="668"/>
      <c r="BG1549" s="668"/>
      <c r="BH1549" s="668"/>
      <c r="BI1549" s="668"/>
      <c r="BJ1549" s="668"/>
      <c r="BK1549" s="668"/>
      <c r="BL1549" s="668"/>
      <c r="BM1549" s="668"/>
      <c r="BN1549" s="668"/>
      <c r="BO1549" s="668"/>
      <c r="BP1549" s="668"/>
      <c r="BQ1549" s="668"/>
    </row>
    <row r="1550" spans="1:69">
      <c r="A1550" s="668"/>
      <c r="B1550" s="668"/>
      <c r="C1550" s="668"/>
      <c r="D1550" s="668"/>
      <c r="E1550" s="668"/>
      <c r="F1550" s="668"/>
      <c r="G1550" s="668"/>
      <c r="H1550" s="668"/>
      <c r="I1550" s="668"/>
      <c r="J1550" s="668"/>
      <c r="K1550" s="668"/>
      <c r="L1550" s="668"/>
      <c r="M1550" s="668"/>
      <c r="N1550" s="668"/>
      <c r="O1550" s="668"/>
      <c r="P1550" s="668"/>
      <c r="Q1550" s="668"/>
      <c r="R1550" s="668"/>
      <c r="T1550" s="668"/>
      <c r="U1550" s="668"/>
      <c r="V1550" s="668"/>
      <c r="AZ1550" s="668"/>
      <c r="BA1550" s="668"/>
      <c r="BB1550" s="668"/>
      <c r="BC1550" s="668"/>
      <c r="BD1550" s="668"/>
      <c r="BE1550" s="668"/>
      <c r="BF1550" s="668"/>
      <c r="BG1550" s="668"/>
      <c r="BH1550" s="668"/>
      <c r="BI1550" s="668"/>
      <c r="BJ1550" s="668"/>
      <c r="BK1550" s="668"/>
      <c r="BL1550" s="668"/>
      <c r="BM1550" s="668"/>
      <c r="BN1550" s="668"/>
      <c r="BO1550" s="668"/>
      <c r="BP1550" s="668"/>
      <c r="BQ1550" s="668"/>
    </row>
    <row r="1551" spans="1:69">
      <c r="A1551" s="668"/>
      <c r="B1551" s="668"/>
      <c r="C1551" s="668"/>
      <c r="D1551" s="668"/>
      <c r="E1551" s="668"/>
      <c r="F1551" s="668"/>
      <c r="G1551" s="668"/>
      <c r="H1551" s="668"/>
      <c r="I1551" s="668"/>
      <c r="J1551" s="668"/>
      <c r="K1551" s="668"/>
      <c r="L1551" s="668"/>
      <c r="M1551" s="668"/>
      <c r="N1551" s="668"/>
      <c r="O1551" s="668"/>
      <c r="P1551" s="668"/>
      <c r="Q1551" s="668"/>
      <c r="R1551" s="668"/>
      <c r="T1551" s="668"/>
      <c r="U1551" s="668"/>
      <c r="AZ1551" s="668"/>
      <c r="BA1551" s="668"/>
      <c r="BB1551" s="668"/>
      <c r="BC1551" s="668"/>
      <c r="BD1551" s="668"/>
      <c r="BE1551" s="668"/>
      <c r="BF1551" s="668"/>
      <c r="BG1551" s="668"/>
      <c r="BH1551" s="668"/>
      <c r="BI1551" s="668"/>
      <c r="BJ1551" s="668"/>
      <c r="BK1551" s="668"/>
      <c r="BL1551" s="668"/>
      <c r="BM1551" s="668"/>
      <c r="BN1551" s="668"/>
      <c r="BO1551" s="668"/>
      <c r="BP1551" s="668"/>
      <c r="BQ1551" s="668"/>
    </row>
    <row r="1552" spans="1:69">
      <c r="A1552" s="668"/>
      <c r="B1552" s="668"/>
      <c r="C1552" s="668"/>
      <c r="D1552" s="668"/>
      <c r="E1552" s="668"/>
      <c r="F1552" s="668"/>
      <c r="G1552" s="668"/>
      <c r="H1552" s="668"/>
      <c r="I1552" s="668"/>
      <c r="J1552" s="668"/>
      <c r="K1552" s="668"/>
      <c r="L1552" s="668"/>
      <c r="M1552" s="668"/>
      <c r="N1552" s="668"/>
      <c r="O1552" s="668"/>
      <c r="P1552" s="668"/>
      <c r="Q1552" s="668"/>
      <c r="R1552" s="668"/>
      <c r="T1552" s="668"/>
      <c r="U1552" s="668"/>
      <c r="AZ1552" s="668"/>
      <c r="BA1552" s="668"/>
      <c r="BB1552" s="668"/>
      <c r="BC1552" s="668"/>
      <c r="BD1552" s="668"/>
      <c r="BE1552" s="668"/>
      <c r="BF1552" s="668"/>
      <c r="BG1552" s="668"/>
      <c r="BH1552" s="668"/>
      <c r="BI1552" s="668"/>
      <c r="BJ1552" s="668"/>
      <c r="BK1552" s="668"/>
      <c r="BL1552" s="668"/>
      <c r="BM1552" s="668"/>
      <c r="BN1552" s="668"/>
      <c r="BO1552" s="668"/>
      <c r="BP1552" s="668"/>
      <c r="BQ1552" s="668"/>
    </row>
    <row r="1553" spans="1:69">
      <c r="A1553" s="668"/>
      <c r="B1553" s="668"/>
      <c r="C1553" s="668"/>
      <c r="D1553" s="668"/>
      <c r="E1553" s="668"/>
      <c r="F1553" s="668"/>
      <c r="G1553" s="668"/>
      <c r="H1553" s="668"/>
      <c r="I1553" s="668"/>
      <c r="J1553" s="668"/>
      <c r="K1553" s="668"/>
      <c r="L1553" s="668"/>
      <c r="M1553" s="668"/>
      <c r="N1553" s="668"/>
      <c r="O1553" s="668"/>
      <c r="P1553" s="668"/>
      <c r="Q1553" s="668"/>
      <c r="R1553" s="668"/>
      <c r="T1553" s="668"/>
      <c r="U1553" s="668"/>
      <c r="AZ1553" s="668"/>
      <c r="BA1553" s="668"/>
      <c r="BB1553" s="668"/>
      <c r="BC1553" s="668"/>
      <c r="BD1553" s="668"/>
      <c r="BE1553" s="668"/>
      <c r="BF1553" s="668"/>
      <c r="BG1553" s="668"/>
      <c r="BH1553" s="668"/>
      <c r="BI1553" s="668"/>
      <c r="BJ1553" s="668"/>
      <c r="BK1553" s="668"/>
      <c r="BL1553" s="668"/>
      <c r="BM1553" s="668"/>
      <c r="BN1553" s="668"/>
      <c r="BO1553" s="668"/>
      <c r="BP1553" s="668"/>
      <c r="BQ1553" s="668"/>
    </row>
    <row r="1554" spans="1:69">
      <c r="A1554" s="668"/>
      <c r="B1554" s="668"/>
      <c r="C1554" s="668"/>
      <c r="D1554" s="668"/>
      <c r="E1554" s="668"/>
      <c r="F1554" s="668"/>
      <c r="G1554" s="668"/>
      <c r="H1554" s="668"/>
      <c r="I1554" s="668"/>
      <c r="J1554" s="668"/>
      <c r="K1554" s="668"/>
      <c r="L1554" s="668"/>
      <c r="M1554" s="668"/>
      <c r="N1554" s="668"/>
      <c r="O1554" s="668"/>
      <c r="P1554" s="668"/>
      <c r="Q1554" s="668"/>
      <c r="R1554" s="668"/>
      <c r="T1554" s="668"/>
      <c r="U1554" s="668"/>
      <c r="AZ1554" s="668"/>
      <c r="BA1554" s="668"/>
      <c r="BB1554" s="668"/>
      <c r="BC1554" s="668"/>
      <c r="BD1554" s="668"/>
      <c r="BE1554" s="668"/>
      <c r="BF1554" s="668"/>
      <c r="BG1554" s="668"/>
      <c r="BH1554" s="668"/>
      <c r="BI1554" s="668"/>
      <c r="BJ1554" s="668"/>
      <c r="BK1554" s="668"/>
      <c r="BL1554" s="668"/>
      <c r="BM1554" s="668"/>
      <c r="BN1554" s="668"/>
      <c r="BO1554" s="668"/>
      <c r="BP1554" s="668"/>
      <c r="BQ1554" s="668"/>
    </row>
    <row r="1555" spans="1:69">
      <c r="A1555" s="668"/>
      <c r="B1555" s="668"/>
      <c r="C1555" s="668"/>
      <c r="D1555" s="668"/>
      <c r="E1555" s="668"/>
      <c r="F1555" s="668"/>
      <c r="G1555" s="668"/>
      <c r="H1555" s="668"/>
      <c r="I1555" s="668"/>
      <c r="J1555" s="668"/>
      <c r="K1555" s="668"/>
      <c r="L1555" s="668"/>
      <c r="M1555" s="668"/>
      <c r="N1555" s="668"/>
      <c r="O1555" s="668"/>
      <c r="P1555" s="668"/>
      <c r="Q1555" s="668"/>
      <c r="R1555" s="668"/>
      <c r="T1555" s="668"/>
      <c r="U1555" s="668"/>
      <c r="AZ1555" s="668"/>
      <c r="BA1555" s="668"/>
      <c r="BB1555" s="668"/>
      <c r="BC1555" s="668"/>
      <c r="BD1555" s="668"/>
      <c r="BE1555" s="668"/>
      <c r="BF1555" s="668"/>
      <c r="BG1555" s="668"/>
      <c r="BH1555" s="668"/>
      <c r="BI1555" s="668"/>
      <c r="BJ1555" s="668"/>
      <c r="BK1555" s="668"/>
      <c r="BL1555" s="668"/>
      <c r="BM1555" s="668"/>
      <c r="BN1555" s="668"/>
      <c r="BO1555" s="668"/>
      <c r="BP1555" s="668"/>
      <c r="BQ1555" s="668"/>
    </row>
    <row r="1556" spans="1:69">
      <c r="A1556" s="668"/>
      <c r="B1556" s="668"/>
      <c r="C1556" s="668"/>
      <c r="D1556" s="668"/>
      <c r="E1556" s="668"/>
      <c r="F1556" s="668"/>
      <c r="G1556" s="668"/>
      <c r="H1556" s="668"/>
      <c r="I1556" s="668"/>
      <c r="J1556" s="668"/>
      <c r="K1556" s="668"/>
      <c r="L1556" s="668"/>
      <c r="M1556" s="668"/>
      <c r="N1556" s="668"/>
      <c r="O1556" s="668"/>
      <c r="P1556" s="668"/>
      <c r="Q1556" s="668"/>
      <c r="R1556" s="668"/>
      <c r="T1556" s="668"/>
      <c r="U1556" s="668"/>
      <c r="AZ1556" s="668"/>
      <c r="BA1556" s="668"/>
      <c r="BB1556" s="668"/>
      <c r="BC1556" s="668"/>
      <c r="BD1556" s="668"/>
      <c r="BE1556" s="668"/>
      <c r="BF1556" s="668"/>
      <c r="BG1556" s="668"/>
      <c r="BH1556" s="668"/>
      <c r="BI1556" s="668"/>
      <c r="BJ1556" s="668"/>
      <c r="BK1556" s="668"/>
      <c r="BL1556" s="668"/>
      <c r="BM1556" s="668"/>
      <c r="BN1556" s="668"/>
      <c r="BO1556" s="668"/>
      <c r="BP1556" s="668"/>
      <c r="BQ1556" s="668"/>
    </row>
    <row r="1557" spans="1:69">
      <c r="A1557" s="668"/>
      <c r="B1557" s="668"/>
      <c r="C1557" s="668"/>
      <c r="D1557" s="668"/>
      <c r="E1557" s="668"/>
      <c r="F1557" s="668"/>
      <c r="G1557" s="668"/>
      <c r="H1557" s="668"/>
      <c r="I1557" s="668"/>
      <c r="J1557" s="668"/>
      <c r="K1557" s="668"/>
      <c r="L1557" s="668"/>
      <c r="M1557" s="668"/>
      <c r="N1557" s="668"/>
      <c r="O1557" s="668"/>
      <c r="P1557" s="668"/>
      <c r="Q1557" s="668"/>
      <c r="R1557" s="668"/>
      <c r="T1557" s="668"/>
      <c r="U1557" s="668"/>
      <c r="W1557" s="668"/>
      <c r="X1557" s="668"/>
      <c r="Y1557" s="668"/>
      <c r="Z1557" s="678"/>
      <c r="AA1557" s="668"/>
      <c r="AB1557" s="668"/>
      <c r="AC1557" s="668"/>
      <c r="AD1557" s="678"/>
      <c r="AE1557" s="668"/>
      <c r="AF1557" s="668"/>
      <c r="AG1557" s="668"/>
      <c r="AH1557" s="678"/>
      <c r="AI1557" s="668"/>
      <c r="AJ1557" s="668"/>
      <c r="AK1557" s="668"/>
      <c r="AL1557" s="678"/>
      <c r="AM1557" s="668"/>
      <c r="AN1557" s="668"/>
      <c r="AO1557" s="668"/>
      <c r="AP1557" s="678"/>
      <c r="AQ1557" s="668"/>
      <c r="AR1557" s="668"/>
      <c r="AS1557" s="668"/>
      <c r="AT1557" s="678"/>
      <c r="AU1557" s="668"/>
      <c r="AV1557" s="668"/>
      <c r="AW1557" s="678"/>
      <c r="AX1557" s="668"/>
      <c r="AY1557" s="683"/>
      <c r="AZ1557" s="668"/>
      <c r="BA1557" s="668"/>
      <c r="BB1557" s="668"/>
      <c r="BC1557" s="668"/>
      <c r="BD1557" s="668"/>
      <c r="BE1557" s="668"/>
      <c r="BF1557" s="668"/>
      <c r="BG1557" s="668"/>
      <c r="BH1557" s="668"/>
      <c r="BI1557" s="668"/>
      <c r="BJ1557" s="668"/>
      <c r="BK1557" s="668"/>
      <c r="BL1557" s="668"/>
      <c r="BM1557" s="668"/>
      <c r="BN1557" s="668"/>
      <c r="BO1557" s="668"/>
      <c r="BP1557" s="668"/>
      <c r="BQ1557" s="668"/>
    </row>
    <row r="1558" spans="1:69">
      <c r="A1558" s="668"/>
      <c r="B1558" s="668"/>
      <c r="C1558" s="668"/>
      <c r="D1558" s="668"/>
      <c r="E1558" s="668"/>
      <c r="F1558" s="668"/>
      <c r="G1558" s="668"/>
      <c r="H1558" s="668"/>
      <c r="I1558" s="668"/>
      <c r="J1558" s="668"/>
      <c r="K1558" s="668"/>
      <c r="L1558" s="668"/>
      <c r="M1558" s="668"/>
      <c r="N1558" s="668"/>
      <c r="O1558" s="668"/>
      <c r="P1558" s="668"/>
      <c r="Q1558" s="668"/>
      <c r="R1558" s="668"/>
      <c r="T1558" s="668"/>
      <c r="U1558" s="668"/>
      <c r="AZ1558" s="668"/>
      <c r="BA1558" s="668"/>
      <c r="BB1558" s="668"/>
      <c r="BC1558" s="668"/>
      <c r="BD1558" s="668"/>
      <c r="BE1558" s="668"/>
      <c r="BF1558" s="668"/>
      <c r="BG1558" s="668"/>
      <c r="BH1558" s="668"/>
      <c r="BI1558" s="668"/>
      <c r="BK1558" s="668"/>
      <c r="BL1558" s="668"/>
      <c r="BM1558" s="668"/>
      <c r="BN1558" s="668"/>
      <c r="BO1558" s="668"/>
      <c r="BP1558" s="668"/>
      <c r="BQ1558" s="668"/>
    </row>
    <row r="1559" spans="1:69">
      <c r="A1559" s="668"/>
      <c r="B1559" s="668"/>
      <c r="C1559" s="668"/>
      <c r="D1559" s="668"/>
      <c r="E1559" s="668"/>
      <c r="F1559" s="668"/>
      <c r="G1559" s="668"/>
      <c r="H1559" s="668"/>
      <c r="I1559" s="668"/>
      <c r="J1559" s="668"/>
      <c r="K1559" s="668"/>
      <c r="L1559" s="668"/>
      <c r="M1559" s="668"/>
      <c r="N1559" s="668"/>
      <c r="O1559" s="668"/>
      <c r="P1559" s="668"/>
      <c r="Q1559" s="668"/>
      <c r="R1559" s="668"/>
      <c r="S1559" s="668"/>
      <c r="T1559" s="668"/>
      <c r="U1559" s="668"/>
      <c r="AZ1559" s="668"/>
      <c r="BA1559" s="668"/>
      <c r="BB1559" s="668"/>
      <c r="BC1559" s="668"/>
      <c r="BD1559" s="668"/>
      <c r="BE1559" s="668"/>
      <c r="BF1559" s="668"/>
      <c r="BG1559" s="668"/>
      <c r="BH1559" s="668"/>
      <c r="BI1559" s="668"/>
      <c r="BK1559" s="668"/>
      <c r="BL1559" s="668"/>
      <c r="BM1559" s="668"/>
      <c r="BN1559" s="668"/>
      <c r="BO1559" s="668"/>
      <c r="BP1559" s="668"/>
      <c r="BQ1559" s="668"/>
    </row>
    <row r="1560" spans="1:69">
      <c r="A1560" s="668"/>
      <c r="B1560" s="668"/>
      <c r="C1560" s="668"/>
      <c r="D1560" s="668"/>
      <c r="E1560" s="668"/>
      <c r="F1560" s="668"/>
      <c r="G1560" s="668"/>
      <c r="H1560" s="668"/>
      <c r="I1560" s="668"/>
      <c r="J1560" s="668"/>
      <c r="K1560" s="668"/>
      <c r="L1560" s="668"/>
      <c r="M1560" s="668"/>
      <c r="N1560" s="668"/>
      <c r="O1560" s="668"/>
      <c r="P1560" s="668"/>
      <c r="Q1560" s="668"/>
      <c r="R1560" s="668"/>
      <c r="T1560" s="668"/>
      <c r="U1560" s="668"/>
      <c r="AZ1560" s="668"/>
      <c r="BA1560" s="668"/>
      <c r="BB1560" s="668"/>
      <c r="BC1560" s="668"/>
      <c r="BD1560" s="668"/>
      <c r="BE1560" s="668"/>
      <c r="BK1560" s="668"/>
      <c r="BL1560" s="668"/>
      <c r="BM1560" s="668"/>
      <c r="BN1560" s="668"/>
      <c r="BO1560" s="668"/>
      <c r="BP1560" s="668"/>
      <c r="BQ1560" s="668"/>
    </row>
    <row r="1561" spans="1:69">
      <c r="A1561" s="668"/>
      <c r="B1561" s="668"/>
      <c r="C1561" s="668"/>
      <c r="D1561" s="668"/>
      <c r="E1561" s="668"/>
      <c r="F1561" s="668"/>
      <c r="G1561" s="668"/>
      <c r="H1561" s="668"/>
      <c r="I1561" s="668"/>
      <c r="J1561" s="668"/>
      <c r="K1561" s="668"/>
      <c r="L1561" s="668"/>
      <c r="M1561" s="668"/>
      <c r="N1561" s="668"/>
      <c r="O1561" s="668"/>
      <c r="P1561" s="668"/>
      <c r="Q1561" s="668"/>
      <c r="R1561" s="668"/>
      <c r="T1561" s="668"/>
      <c r="U1561" s="668"/>
      <c r="AZ1561" s="668"/>
      <c r="BA1561" s="668"/>
      <c r="BB1561" s="668"/>
      <c r="BC1561" s="668"/>
      <c r="BD1561" s="668"/>
      <c r="BE1561" s="668"/>
      <c r="BF1561" s="668"/>
      <c r="BG1561" s="668"/>
      <c r="BH1561" s="668"/>
      <c r="BI1561" s="668"/>
      <c r="BK1561" s="668"/>
      <c r="BL1561" s="668"/>
      <c r="BM1561" s="668"/>
      <c r="BN1561" s="668"/>
      <c r="BO1561" s="668"/>
      <c r="BP1561" s="668"/>
      <c r="BQ1561" s="668"/>
    </row>
    <row r="1562" spans="1:69">
      <c r="A1562" s="668"/>
      <c r="B1562" s="668"/>
      <c r="C1562" s="668"/>
      <c r="D1562" s="668"/>
      <c r="E1562" s="668"/>
      <c r="F1562" s="668"/>
      <c r="G1562" s="668"/>
      <c r="H1562" s="668"/>
      <c r="I1562" s="668"/>
      <c r="J1562" s="668"/>
      <c r="K1562" s="668"/>
      <c r="L1562" s="668"/>
      <c r="M1562" s="668"/>
      <c r="N1562" s="668"/>
      <c r="O1562" s="668"/>
      <c r="P1562" s="668"/>
      <c r="Q1562" s="668"/>
      <c r="R1562" s="668"/>
      <c r="S1562" s="668"/>
      <c r="T1562" s="668"/>
      <c r="U1562" s="668"/>
      <c r="W1562" s="668"/>
      <c r="X1562" s="668"/>
      <c r="Y1562" s="668"/>
      <c r="Z1562" s="678"/>
      <c r="AA1562" s="668"/>
      <c r="AB1562" s="668"/>
      <c r="AC1562" s="668"/>
      <c r="AD1562" s="678"/>
      <c r="AE1562" s="668"/>
      <c r="AF1562" s="668"/>
      <c r="AG1562" s="668"/>
      <c r="AH1562" s="678"/>
      <c r="AI1562" s="668"/>
      <c r="AJ1562" s="668"/>
      <c r="AK1562" s="668"/>
      <c r="AL1562" s="678"/>
      <c r="AM1562" s="668"/>
      <c r="AN1562" s="668"/>
      <c r="AO1562" s="668"/>
      <c r="AP1562" s="678"/>
      <c r="AQ1562" s="668"/>
      <c r="AR1562" s="668"/>
      <c r="AS1562" s="668"/>
      <c r="AT1562" s="678"/>
      <c r="AU1562" s="668"/>
      <c r="AV1562" s="668"/>
      <c r="AW1562" s="678"/>
      <c r="AX1562" s="668"/>
      <c r="AY1562" s="683"/>
      <c r="AZ1562" s="668"/>
      <c r="BA1562" s="668"/>
      <c r="BB1562" s="668"/>
      <c r="BC1562" s="668"/>
      <c r="BD1562" s="668"/>
      <c r="BK1562" s="668"/>
      <c r="BL1562" s="668"/>
      <c r="BM1562" s="668"/>
      <c r="BN1562" s="668"/>
      <c r="BO1562" s="668"/>
      <c r="BP1562" s="668"/>
      <c r="BQ1562" s="668"/>
    </row>
    <row r="1563" spans="1:69">
      <c r="A1563" s="668"/>
      <c r="B1563" s="668"/>
      <c r="C1563" s="668"/>
      <c r="D1563" s="668"/>
      <c r="E1563" s="668"/>
      <c r="F1563" s="668"/>
      <c r="G1563" s="668"/>
      <c r="H1563" s="668"/>
      <c r="I1563" s="668"/>
      <c r="J1563" s="668"/>
      <c r="K1563" s="668"/>
      <c r="L1563" s="668"/>
      <c r="M1563" s="668"/>
      <c r="N1563" s="668"/>
      <c r="O1563" s="668"/>
      <c r="P1563" s="668"/>
      <c r="Q1563" s="668"/>
      <c r="R1563" s="668"/>
      <c r="T1563" s="668"/>
      <c r="U1563" s="668"/>
      <c r="AZ1563" s="668"/>
      <c r="BA1563" s="668"/>
      <c r="BB1563" s="668"/>
      <c r="BC1563" s="668"/>
      <c r="BD1563" s="668"/>
      <c r="BE1563" s="668"/>
      <c r="BF1563" s="668"/>
      <c r="BK1563" s="668"/>
      <c r="BL1563" s="668"/>
      <c r="BM1563" s="668"/>
      <c r="BN1563" s="668"/>
      <c r="BO1563" s="668"/>
      <c r="BP1563" s="668"/>
      <c r="BQ1563" s="668"/>
    </row>
    <row r="1564" spans="1:69">
      <c r="A1564" s="668"/>
      <c r="B1564" s="668"/>
      <c r="C1564" s="668"/>
      <c r="D1564" s="668"/>
      <c r="E1564" s="668"/>
      <c r="F1564" s="668"/>
      <c r="G1564" s="668"/>
      <c r="H1564" s="668"/>
      <c r="I1564" s="668"/>
      <c r="J1564" s="668"/>
      <c r="K1564" s="668"/>
      <c r="L1564" s="668"/>
      <c r="M1564" s="668"/>
      <c r="N1564" s="668"/>
      <c r="O1564" s="668"/>
      <c r="P1564" s="668"/>
      <c r="Q1564" s="668"/>
      <c r="R1564" s="668"/>
      <c r="T1564" s="668"/>
      <c r="U1564" s="668"/>
      <c r="AZ1564" s="668"/>
      <c r="BA1564" s="668"/>
      <c r="BB1564" s="668"/>
      <c r="BC1564" s="668"/>
      <c r="BD1564" s="668"/>
      <c r="BE1564" s="668"/>
      <c r="BF1564" s="668"/>
      <c r="BK1564" s="668"/>
      <c r="BL1564" s="668"/>
      <c r="BM1564" s="668"/>
      <c r="BN1564" s="668"/>
      <c r="BO1564" s="668"/>
      <c r="BP1564" s="668"/>
      <c r="BQ1564" s="668"/>
    </row>
    <row r="1565" spans="1:69">
      <c r="A1565" s="668"/>
      <c r="B1565" s="668"/>
      <c r="C1565" s="668"/>
      <c r="D1565" s="668"/>
      <c r="E1565" s="668"/>
      <c r="F1565" s="668"/>
      <c r="G1565" s="668"/>
      <c r="H1565" s="668"/>
      <c r="I1565" s="668"/>
      <c r="J1565" s="668"/>
      <c r="K1565" s="668"/>
      <c r="L1565" s="668"/>
      <c r="M1565" s="668"/>
      <c r="N1565" s="668"/>
      <c r="O1565" s="668"/>
      <c r="P1565" s="668"/>
      <c r="Q1565" s="668"/>
      <c r="R1565" s="668"/>
      <c r="T1565" s="668"/>
      <c r="U1565" s="668"/>
      <c r="AZ1565" s="668"/>
      <c r="BA1565" s="668"/>
      <c r="BB1565" s="668"/>
      <c r="BC1565" s="668"/>
      <c r="BD1565" s="668"/>
      <c r="BE1565" s="668"/>
      <c r="BK1565" s="668"/>
      <c r="BL1565" s="668"/>
      <c r="BM1565" s="668"/>
      <c r="BN1565" s="668"/>
      <c r="BO1565" s="668"/>
      <c r="BP1565" s="668"/>
      <c r="BQ1565" s="668"/>
    </row>
    <row r="1566" spans="1:69">
      <c r="A1566" s="668"/>
      <c r="B1566" s="668"/>
      <c r="C1566" s="668"/>
      <c r="D1566" s="668"/>
      <c r="E1566" s="668"/>
      <c r="F1566" s="668"/>
      <c r="G1566" s="668"/>
      <c r="H1566" s="668"/>
      <c r="I1566" s="668"/>
      <c r="J1566" s="668"/>
      <c r="K1566" s="668"/>
      <c r="L1566" s="668"/>
      <c r="M1566" s="668"/>
      <c r="N1566" s="668"/>
      <c r="O1566" s="668"/>
      <c r="P1566" s="668"/>
      <c r="Q1566" s="668"/>
      <c r="R1566" s="668"/>
      <c r="T1566" s="668"/>
      <c r="U1566" s="668"/>
      <c r="AZ1566" s="668"/>
      <c r="BA1566" s="668"/>
      <c r="BB1566" s="668"/>
      <c r="BC1566" s="668"/>
      <c r="BD1566" s="668"/>
      <c r="BK1566" s="668"/>
      <c r="BL1566" s="668"/>
      <c r="BM1566" s="668"/>
      <c r="BN1566" s="668"/>
      <c r="BO1566" s="668"/>
      <c r="BP1566" s="668"/>
      <c r="BQ1566" s="668"/>
    </row>
    <row r="1567" spans="1:69">
      <c r="A1567" s="668"/>
      <c r="B1567" s="668"/>
      <c r="C1567" s="668"/>
      <c r="D1567" s="668"/>
      <c r="E1567" s="668"/>
      <c r="F1567" s="668"/>
      <c r="G1567" s="668"/>
      <c r="H1567" s="668"/>
      <c r="I1567" s="668"/>
      <c r="J1567" s="668"/>
      <c r="K1567" s="668"/>
      <c r="L1567" s="668"/>
      <c r="M1567" s="668"/>
      <c r="N1567" s="668"/>
      <c r="O1567" s="668"/>
      <c r="P1567" s="668"/>
      <c r="Q1567" s="668"/>
      <c r="R1567" s="668"/>
      <c r="T1567" s="668"/>
      <c r="U1567" s="668"/>
      <c r="AZ1567" s="668"/>
      <c r="BA1567" s="668"/>
      <c r="BB1567" s="668"/>
      <c r="BK1567" s="668"/>
      <c r="BL1567" s="668"/>
      <c r="BM1567" s="668"/>
      <c r="BN1567" s="668"/>
      <c r="BO1567" s="668"/>
      <c r="BP1567" s="668"/>
      <c r="BQ1567" s="668"/>
    </row>
    <row r="1568" spans="1:69">
      <c r="A1568" s="668"/>
      <c r="B1568" s="668"/>
      <c r="C1568" s="668"/>
      <c r="D1568" s="668"/>
      <c r="E1568" s="668"/>
      <c r="F1568" s="668"/>
      <c r="G1568" s="668"/>
      <c r="H1568" s="668"/>
      <c r="I1568" s="668"/>
      <c r="J1568" s="668"/>
      <c r="K1568" s="668"/>
      <c r="L1568" s="668"/>
      <c r="M1568" s="668"/>
      <c r="N1568" s="668"/>
      <c r="O1568" s="668"/>
      <c r="P1568" s="668"/>
      <c r="Q1568" s="668"/>
      <c r="R1568" s="668"/>
      <c r="T1568" s="668"/>
      <c r="U1568" s="668"/>
      <c r="AZ1568" s="668"/>
      <c r="BA1568" s="668"/>
      <c r="BB1568" s="668"/>
      <c r="BK1568" s="668"/>
      <c r="BL1568" s="668"/>
      <c r="BM1568" s="668"/>
      <c r="BN1568" s="668"/>
      <c r="BO1568" s="668"/>
      <c r="BP1568" s="668"/>
      <c r="BQ1568" s="668"/>
    </row>
    <row r="1569" spans="1:69">
      <c r="A1569" s="668"/>
      <c r="B1569" s="668"/>
      <c r="C1569" s="668"/>
      <c r="D1569" s="668"/>
      <c r="E1569" s="668"/>
      <c r="F1569" s="668"/>
      <c r="G1569" s="668"/>
      <c r="H1569" s="668"/>
      <c r="I1569" s="668"/>
      <c r="J1569" s="668"/>
      <c r="K1569" s="668"/>
      <c r="L1569" s="668"/>
      <c r="M1569" s="668"/>
      <c r="N1569" s="668"/>
      <c r="O1569" s="668"/>
      <c r="P1569" s="668"/>
      <c r="Q1569" s="668"/>
      <c r="R1569" s="668"/>
      <c r="T1569" s="668"/>
      <c r="U1569" s="668"/>
      <c r="AZ1569" s="668"/>
      <c r="BK1569" s="668"/>
      <c r="BL1569" s="668"/>
      <c r="BM1569" s="668"/>
      <c r="BN1569" s="668"/>
      <c r="BO1569" s="668"/>
      <c r="BP1569" s="668"/>
      <c r="BQ1569" s="668"/>
    </row>
    <row r="1570" spans="1:69">
      <c r="A1570" s="668"/>
      <c r="B1570" s="668"/>
      <c r="C1570" s="668"/>
      <c r="D1570" s="668"/>
      <c r="E1570" s="668"/>
      <c r="F1570" s="668"/>
      <c r="G1570" s="668"/>
      <c r="H1570" s="668"/>
      <c r="I1570" s="668"/>
      <c r="J1570" s="668"/>
      <c r="K1570" s="668"/>
      <c r="L1570" s="668"/>
      <c r="M1570" s="668"/>
      <c r="N1570" s="668"/>
      <c r="O1570" s="668"/>
      <c r="P1570" s="668"/>
      <c r="Q1570" s="668"/>
      <c r="R1570" s="668"/>
      <c r="T1570" s="668"/>
      <c r="U1570" s="668"/>
      <c r="AZ1570" s="668"/>
      <c r="BA1570" s="668"/>
      <c r="BB1570" s="668"/>
      <c r="BK1570" s="668"/>
      <c r="BL1570" s="668"/>
      <c r="BM1570" s="668"/>
      <c r="BN1570" s="668"/>
      <c r="BO1570" s="668"/>
      <c r="BP1570" s="668"/>
      <c r="BQ1570" s="668"/>
    </row>
    <row r="1571" spans="1:69">
      <c r="A1571" s="668"/>
      <c r="B1571" s="668"/>
      <c r="C1571" s="668"/>
      <c r="D1571" s="668"/>
      <c r="E1571" s="668"/>
      <c r="F1571" s="668"/>
      <c r="G1571" s="668"/>
      <c r="H1571" s="668"/>
      <c r="I1571" s="668"/>
      <c r="J1571" s="668"/>
      <c r="K1571" s="668"/>
      <c r="L1571" s="668"/>
      <c r="M1571" s="668"/>
      <c r="N1571" s="668"/>
      <c r="O1571" s="668"/>
      <c r="P1571" s="668"/>
      <c r="R1571" s="668"/>
      <c r="U1571" s="668"/>
      <c r="BK1571" s="668"/>
      <c r="BL1571" s="668"/>
      <c r="BM1571" s="668"/>
      <c r="BN1571" s="668"/>
      <c r="BO1571" s="668"/>
      <c r="BP1571" s="668"/>
      <c r="BQ1571" s="668"/>
    </row>
    <row r="1572" spans="1:69">
      <c r="A1572" s="668"/>
      <c r="B1572" s="668"/>
      <c r="C1572" s="668"/>
      <c r="D1572" s="668"/>
      <c r="E1572" s="668"/>
      <c r="F1572" s="668"/>
      <c r="G1572" s="668"/>
      <c r="H1572" s="668"/>
      <c r="I1572" s="668"/>
      <c r="J1572" s="668"/>
      <c r="K1572" s="668"/>
      <c r="L1572" s="668"/>
      <c r="M1572" s="668"/>
      <c r="N1572" s="668"/>
      <c r="O1572" s="668"/>
      <c r="P1572" s="668"/>
      <c r="R1572" s="668"/>
      <c r="U1572" s="668"/>
      <c r="BK1572" s="668"/>
      <c r="BL1572" s="668"/>
      <c r="BM1572" s="668"/>
      <c r="BN1572" s="668"/>
      <c r="BO1572" s="668"/>
      <c r="BP1572" s="668"/>
      <c r="BQ1572" s="668"/>
    </row>
    <row r="1573" spans="1:69">
      <c r="A1573" s="668"/>
      <c r="B1573" s="668"/>
      <c r="C1573" s="668"/>
      <c r="D1573" s="668"/>
      <c r="E1573" s="668"/>
      <c r="F1573" s="668"/>
      <c r="G1573" s="668"/>
      <c r="H1573" s="668"/>
      <c r="I1573" s="668"/>
      <c r="J1573" s="668"/>
      <c r="K1573" s="668"/>
      <c r="L1573" s="668"/>
      <c r="M1573" s="668"/>
      <c r="N1573" s="668"/>
      <c r="O1573" s="668"/>
      <c r="P1573" s="668"/>
      <c r="R1573" s="668"/>
      <c r="U1573" s="668"/>
      <c r="BK1573" s="668"/>
      <c r="BL1573" s="668"/>
      <c r="BM1573" s="668"/>
      <c r="BN1573" s="668"/>
      <c r="BO1573" s="668"/>
      <c r="BP1573" s="668"/>
      <c r="BQ1573" s="668"/>
    </row>
    <row r="1574" spans="1:69">
      <c r="A1574" s="668"/>
      <c r="B1574" s="668"/>
      <c r="C1574" s="668"/>
      <c r="D1574" s="668"/>
      <c r="E1574" s="668"/>
      <c r="F1574" s="668"/>
      <c r="G1574" s="668"/>
      <c r="H1574" s="668"/>
      <c r="I1574" s="668"/>
      <c r="J1574" s="668"/>
      <c r="K1574" s="668"/>
      <c r="L1574" s="668"/>
      <c r="M1574" s="668"/>
      <c r="N1574" s="668"/>
      <c r="O1574" s="668"/>
      <c r="P1574" s="668"/>
      <c r="R1574" s="668"/>
      <c r="U1574" s="668"/>
      <c r="BK1574" s="668"/>
      <c r="BL1574" s="668"/>
      <c r="BM1574" s="668"/>
      <c r="BN1574" s="668"/>
      <c r="BO1574" s="668"/>
      <c r="BP1574" s="668"/>
      <c r="BQ1574" s="668"/>
    </row>
    <row r="1575" spans="1:69">
      <c r="A1575" s="668"/>
      <c r="B1575" s="668"/>
      <c r="C1575" s="668"/>
      <c r="D1575" s="668"/>
      <c r="E1575" s="668"/>
      <c r="F1575" s="668"/>
      <c r="G1575" s="668"/>
      <c r="H1575" s="668"/>
      <c r="I1575" s="668"/>
      <c r="J1575" s="668"/>
      <c r="K1575" s="668"/>
      <c r="L1575" s="668"/>
      <c r="M1575" s="668"/>
      <c r="N1575" s="668"/>
      <c r="O1575" s="668"/>
      <c r="P1575" s="668"/>
      <c r="R1575" s="668"/>
      <c r="U1575" s="668"/>
      <c r="BK1575" s="668"/>
      <c r="BL1575" s="668"/>
      <c r="BM1575" s="668"/>
      <c r="BN1575" s="668"/>
      <c r="BO1575" s="668"/>
      <c r="BP1575" s="668"/>
      <c r="BQ1575" s="668"/>
    </row>
    <row r="1576" spans="1:69">
      <c r="A1576" s="668"/>
      <c r="B1576" s="668"/>
      <c r="C1576" s="668"/>
      <c r="D1576" s="668"/>
      <c r="E1576" s="668"/>
      <c r="F1576" s="668"/>
      <c r="G1576" s="668"/>
      <c r="H1576" s="668"/>
      <c r="I1576" s="668"/>
      <c r="J1576" s="668"/>
      <c r="K1576" s="668"/>
      <c r="L1576" s="668"/>
      <c r="M1576" s="668"/>
      <c r="N1576" s="668"/>
      <c r="O1576" s="668"/>
      <c r="P1576" s="668"/>
      <c r="Q1576" s="668"/>
      <c r="R1576" s="668"/>
      <c r="S1576" s="668"/>
      <c r="T1576" s="668"/>
      <c r="U1576" s="668"/>
      <c r="AZ1576" s="668"/>
      <c r="BA1576" s="668"/>
      <c r="BB1576" s="668"/>
      <c r="BC1576" s="668"/>
      <c r="BD1576" s="668"/>
      <c r="BE1576" s="668"/>
      <c r="BF1576" s="668"/>
      <c r="BG1576" s="668"/>
      <c r="BH1576" s="668"/>
      <c r="BK1576" s="668"/>
      <c r="BL1576" s="668"/>
      <c r="BM1576" s="668"/>
      <c r="BN1576" s="668"/>
      <c r="BO1576" s="668"/>
      <c r="BP1576" s="668"/>
      <c r="BQ1576" s="668"/>
    </row>
    <row r="1577" spans="1:69">
      <c r="A1577" s="668"/>
      <c r="B1577" s="668"/>
      <c r="C1577" s="668"/>
      <c r="D1577" s="668"/>
      <c r="E1577" s="668"/>
      <c r="F1577" s="668"/>
      <c r="G1577" s="668"/>
      <c r="H1577" s="668"/>
      <c r="I1577" s="668"/>
      <c r="J1577" s="668"/>
      <c r="K1577" s="668"/>
      <c r="L1577" s="668"/>
      <c r="M1577" s="668"/>
      <c r="N1577" s="668"/>
      <c r="O1577" s="668"/>
      <c r="P1577" s="668"/>
      <c r="Q1577" s="668"/>
      <c r="R1577" s="668"/>
      <c r="T1577" s="668"/>
      <c r="U1577" s="668"/>
      <c r="AZ1577" s="668"/>
      <c r="BA1577" s="668"/>
      <c r="BB1577" s="668"/>
      <c r="BC1577" s="668"/>
      <c r="BD1577" s="668"/>
      <c r="BE1577" s="668"/>
      <c r="BF1577" s="668"/>
      <c r="BK1577" s="668"/>
      <c r="BL1577" s="668"/>
      <c r="BM1577" s="668"/>
      <c r="BN1577" s="668"/>
      <c r="BO1577" s="668"/>
      <c r="BP1577" s="668"/>
      <c r="BQ1577" s="668"/>
    </row>
    <row r="1578" spans="1:69">
      <c r="A1578" s="668"/>
      <c r="B1578" s="668"/>
      <c r="C1578" s="668"/>
      <c r="D1578" s="668"/>
      <c r="E1578" s="668"/>
      <c r="F1578" s="668"/>
      <c r="G1578" s="668"/>
      <c r="H1578" s="668"/>
      <c r="I1578" s="668"/>
      <c r="J1578" s="668"/>
      <c r="K1578" s="668"/>
      <c r="L1578" s="668"/>
      <c r="M1578" s="668"/>
      <c r="N1578" s="668"/>
      <c r="O1578" s="668"/>
      <c r="P1578" s="668"/>
      <c r="Q1578" s="668"/>
      <c r="R1578" s="668"/>
      <c r="T1578" s="668"/>
      <c r="U1578" s="668"/>
      <c r="W1578" s="668"/>
      <c r="X1578" s="668"/>
      <c r="Y1578" s="668"/>
      <c r="Z1578" s="678"/>
      <c r="AA1578" s="668"/>
      <c r="AB1578" s="668"/>
      <c r="AC1578" s="668"/>
      <c r="AD1578" s="678"/>
      <c r="AE1578" s="668"/>
      <c r="AF1578" s="668"/>
      <c r="AG1578" s="668"/>
      <c r="AH1578" s="678"/>
      <c r="AI1578" s="668"/>
      <c r="AJ1578" s="668"/>
      <c r="AK1578" s="668"/>
      <c r="AL1578" s="678"/>
      <c r="AM1578" s="668"/>
      <c r="AN1578" s="668"/>
      <c r="AO1578" s="668"/>
      <c r="AP1578" s="678"/>
      <c r="AQ1578" s="668"/>
      <c r="AR1578" s="668"/>
      <c r="AS1578" s="668"/>
      <c r="AT1578" s="678"/>
      <c r="AU1578" s="668"/>
      <c r="AV1578" s="668"/>
      <c r="AW1578" s="678"/>
      <c r="AX1578" s="668"/>
      <c r="AY1578" s="683"/>
      <c r="AZ1578" s="668"/>
      <c r="BA1578" s="668"/>
      <c r="BB1578" s="668"/>
      <c r="BC1578" s="668"/>
      <c r="BD1578" s="668"/>
      <c r="BE1578" s="668"/>
      <c r="BF1578" s="668"/>
      <c r="BG1578" s="668"/>
      <c r="BH1578" s="668"/>
      <c r="BI1578" s="668"/>
      <c r="BJ1578" s="668"/>
      <c r="BK1578" s="668"/>
      <c r="BL1578" s="668"/>
      <c r="BM1578" s="668"/>
      <c r="BN1578" s="668"/>
      <c r="BO1578" s="668"/>
      <c r="BP1578" s="668"/>
      <c r="BQ1578" s="668"/>
    </row>
    <row r="1579" spans="1:69">
      <c r="A1579" s="668"/>
      <c r="B1579" s="668"/>
      <c r="C1579" s="668"/>
      <c r="D1579" s="668"/>
      <c r="E1579" s="668"/>
      <c r="F1579" s="668"/>
      <c r="G1579" s="668"/>
      <c r="H1579" s="668"/>
      <c r="I1579" s="668"/>
      <c r="J1579" s="668"/>
      <c r="K1579" s="668"/>
      <c r="L1579" s="668"/>
      <c r="M1579" s="668"/>
      <c r="N1579" s="668"/>
      <c r="O1579" s="668"/>
      <c r="P1579" s="668"/>
      <c r="Q1579" s="668"/>
      <c r="R1579" s="668"/>
      <c r="T1579" s="668"/>
      <c r="U1579" s="668"/>
      <c r="AZ1579" s="668"/>
      <c r="BA1579" s="668"/>
      <c r="BB1579" s="668"/>
      <c r="BC1579" s="668"/>
      <c r="BD1579" s="668"/>
      <c r="BE1579" s="668"/>
      <c r="BF1579" s="668"/>
      <c r="BG1579" s="668"/>
      <c r="BH1579" s="668"/>
      <c r="BK1579" s="668"/>
      <c r="BL1579" s="668"/>
      <c r="BM1579" s="668"/>
      <c r="BN1579" s="668"/>
      <c r="BO1579" s="668"/>
      <c r="BP1579" s="668"/>
      <c r="BQ1579" s="668"/>
    </row>
    <row r="1580" spans="1:69">
      <c r="A1580" s="668"/>
      <c r="B1580" s="668"/>
      <c r="C1580" s="668"/>
      <c r="D1580" s="668"/>
      <c r="E1580" s="668"/>
      <c r="F1580" s="668"/>
      <c r="G1580" s="668"/>
      <c r="H1580" s="668"/>
      <c r="I1580" s="668"/>
      <c r="J1580" s="668"/>
      <c r="K1580" s="668"/>
      <c r="L1580" s="668"/>
      <c r="M1580" s="668"/>
      <c r="N1580" s="668"/>
      <c r="O1580" s="668"/>
      <c r="P1580" s="668"/>
      <c r="Q1580" s="668"/>
      <c r="R1580" s="668"/>
      <c r="T1580" s="668"/>
      <c r="U1580" s="668"/>
      <c r="AZ1580" s="668"/>
      <c r="BA1580" s="668"/>
      <c r="BK1580" s="668"/>
      <c r="BL1580" s="668"/>
      <c r="BM1580" s="668"/>
      <c r="BN1580" s="668"/>
      <c r="BO1580" s="668"/>
      <c r="BP1580" s="668"/>
      <c r="BQ1580" s="668"/>
    </row>
    <row r="1581" spans="1:69">
      <c r="A1581" s="668"/>
      <c r="B1581" s="668"/>
      <c r="C1581" s="668"/>
      <c r="D1581" s="668"/>
      <c r="E1581" s="668"/>
      <c r="F1581" s="668"/>
      <c r="G1581" s="668"/>
      <c r="H1581" s="668"/>
      <c r="I1581" s="668"/>
      <c r="J1581" s="668"/>
      <c r="K1581" s="668"/>
      <c r="L1581" s="668"/>
      <c r="M1581" s="668"/>
      <c r="N1581" s="668"/>
      <c r="O1581" s="668"/>
      <c r="P1581" s="668"/>
      <c r="Q1581" s="668"/>
      <c r="R1581" s="668"/>
      <c r="S1581" s="668"/>
      <c r="T1581" s="668"/>
      <c r="U1581" s="668"/>
      <c r="AZ1581" s="668"/>
      <c r="BA1581" s="668"/>
      <c r="BK1581" s="668"/>
      <c r="BL1581" s="668"/>
      <c r="BM1581" s="668"/>
      <c r="BN1581" s="668"/>
      <c r="BO1581" s="668"/>
      <c r="BP1581" s="668"/>
      <c r="BQ1581" s="668"/>
    </row>
    <row r="1582" spans="1:69">
      <c r="A1582" s="668"/>
      <c r="B1582" s="668"/>
      <c r="C1582" s="668"/>
      <c r="D1582" s="668"/>
      <c r="E1582" s="668"/>
      <c r="F1582" s="668"/>
      <c r="G1582" s="668"/>
      <c r="H1582" s="668"/>
      <c r="I1582" s="668"/>
      <c r="J1582" s="668"/>
      <c r="K1582" s="668"/>
      <c r="L1582" s="668"/>
      <c r="M1582" s="668"/>
      <c r="N1582" s="668"/>
      <c r="O1582" s="668"/>
      <c r="P1582" s="668"/>
      <c r="Q1582" s="668"/>
      <c r="R1582" s="668"/>
      <c r="T1582" s="668"/>
      <c r="U1582" s="668"/>
      <c r="AZ1582" s="668"/>
      <c r="BK1582" s="668"/>
      <c r="BL1582" s="668"/>
      <c r="BM1582" s="668"/>
      <c r="BN1582" s="668"/>
      <c r="BO1582" s="668"/>
      <c r="BP1582" s="668"/>
      <c r="BQ1582" s="668"/>
    </row>
    <row r="1583" spans="1:69">
      <c r="A1583" s="668"/>
      <c r="B1583" s="668"/>
      <c r="C1583" s="668"/>
      <c r="D1583" s="668"/>
      <c r="E1583" s="668"/>
      <c r="F1583" s="668"/>
      <c r="G1583" s="668"/>
      <c r="H1583" s="668"/>
      <c r="I1583" s="668"/>
      <c r="J1583" s="668"/>
      <c r="K1583" s="668"/>
      <c r="L1583" s="668"/>
      <c r="M1583" s="668"/>
      <c r="N1583" s="668"/>
      <c r="O1583" s="668"/>
      <c r="P1583" s="668"/>
      <c r="R1583" s="668"/>
      <c r="U1583" s="668"/>
      <c r="BK1583" s="668"/>
      <c r="BL1583" s="668"/>
      <c r="BM1583" s="668"/>
      <c r="BN1583" s="668"/>
      <c r="BO1583" s="668"/>
      <c r="BP1583" s="668"/>
      <c r="BQ1583" s="668"/>
    </row>
    <row r="1584" spans="1:69">
      <c r="A1584" s="668"/>
      <c r="B1584" s="668"/>
      <c r="C1584" s="668"/>
      <c r="D1584" s="668"/>
      <c r="E1584" s="668"/>
      <c r="F1584" s="668"/>
      <c r="G1584" s="668"/>
      <c r="H1584" s="668"/>
      <c r="I1584" s="668"/>
      <c r="J1584" s="668"/>
      <c r="K1584" s="668"/>
      <c r="L1584" s="668"/>
      <c r="M1584" s="668"/>
      <c r="N1584" s="668"/>
      <c r="O1584" s="668"/>
      <c r="P1584" s="668"/>
      <c r="R1584" s="668"/>
      <c r="U1584" s="668"/>
      <c r="BK1584" s="668"/>
      <c r="BL1584" s="668"/>
      <c r="BM1584" s="668"/>
      <c r="BN1584" s="668"/>
      <c r="BO1584" s="668"/>
      <c r="BP1584" s="668"/>
      <c r="BQ1584" s="668"/>
    </row>
    <row r="1585" spans="1:69">
      <c r="A1585" s="668"/>
      <c r="B1585" s="668"/>
      <c r="C1585" s="668"/>
      <c r="D1585" s="668"/>
      <c r="E1585" s="668"/>
      <c r="F1585" s="668"/>
      <c r="G1585" s="668"/>
      <c r="H1585" s="668"/>
      <c r="I1585" s="668"/>
      <c r="J1585" s="668"/>
      <c r="K1585" s="668"/>
      <c r="L1585" s="668"/>
      <c r="M1585" s="668"/>
      <c r="N1585" s="668"/>
      <c r="O1585" s="668"/>
      <c r="P1585" s="668"/>
      <c r="Q1585" s="668"/>
      <c r="R1585" s="668"/>
      <c r="T1585" s="668"/>
      <c r="U1585" s="668"/>
      <c r="AZ1585" s="668"/>
      <c r="BA1585" s="668"/>
      <c r="BB1585" s="668"/>
      <c r="BC1585" s="668"/>
      <c r="BD1585" s="668"/>
      <c r="BE1585" s="668"/>
      <c r="BF1585" s="668"/>
      <c r="BG1585" s="668"/>
      <c r="BH1585" s="668"/>
      <c r="BI1585" s="668"/>
      <c r="BJ1585" s="668"/>
      <c r="BK1585" s="668"/>
      <c r="BL1585" s="668"/>
      <c r="BM1585" s="668"/>
      <c r="BN1585" s="668"/>
      <c r="BO1585" s="668"/>
      <c r="BP1585" s="668"/>
      <c r="BQ1585" s="668"/>
    </row>
    <row r="1586" spans="1:69">
      <c r="A1586" s="668"/>
      <c r="B1586" s="668"/>
      <c r="C1586" s="668"/>
      <c r="D1586" s="668"/>
      <c r="E1586" s="668"/>
      <c r="F1586" s="668"/>
      <c r="G1586" s="668"/>
      <c r="H1586" s="668"/>
      <c r="I1586" s="668"/>
      <c r="J1586" s="668"/>
      <c r="K1586" s="668"/>
      <c r="L1586" s="668"/>
      <c r="M1586" s="668"/>
      <c r="N1586" s="668"/>
      <c r="O1586" s="668"/>
      <c r="P1586" s="668"/>
      <c r="Q1586" s="668"/>
      <c r="R1586" s="668"/>
      <c r="T1586" s="668"/>
      <c r="U1586" s="668"/>
      <c r="AZ1586" s="668"/>
      <c r="BA1586" s="668"/>
      <c r="BB1586" s="668"/>
      <c r="BC1586" s="668"/>
      <c r="BD1586" s="668"/>
      <c r="BE1586" s="668"/>
      <c r="BF1586" s="668"/>
      <c r="BG1586" s="668"/>
      <c r="BH1586" s="668"/>
      <c r="BJ1586" s="668"/>
      <c r="BK1586" s="668"/>
      <c r="BL1586" s="668"/>
      <c r="BM1586" s="668"/>
      <c r="BN1586" s="668"/>
      <c r="BO1586" s="668"/>
      <c r="BP1586" s="668"/>
      <c r="BQ1586" s="668"/>
    </row>
    <row r="1587" spans="1:69">
      <c r="A1587" s="668"/>
      <c r="B1587" s="668"/>
      <c r="C1587" s="668"/>
      <c r="D1587" s="668"/>
      <c r="E1587" s="668"/>
      <c r="F1587" s="668"/>
      <c r="G1587" s="668"/>
      <c r="H1587" s="668"/>
      <c r="I1587" s="668"/>
      <c r="J1587" s="668"/>
      <c r="K1587" s="668"/>
      <c r="L1587" s="668"/>
      <c r="M1587" s="668"/>
      <c r="N1587" s="668"/>
      <c r="O1587" s="668"/>
      <c r="P1587" s="668"/>
      <c r="Q1587" s="668"/>
      <c r="R1587" s="668"/>
      <c r="T1587" s="668"/>
      <c r="U1587" s="668"/>
      <c r="V1587" s="668"/>
      <c r="AZ1587" s="668"/>
      <c r="BA1587" s="668"/>
      <c r="BB1587" s="668"/>
      <c r="BC1587" s="668"/>
      <c r="BD1587" s="668"/>
      <c r="BE1587" s="668"/>
      <c r="BF1587" s="668"/>
      <c r="BG1587" s="668"/>
      <c r="BH1587" s="668"/>
      <c r="BI1587" s="668"/>
      <c r="BJ1587" s="668"/>
      <c r="BK1587" s="668"/>
      <c r="BL1587" s="668"/>
      <c r="BM1587" s="668"/>
      <c r="BN1587" s="668"/>
      <c r="BO1587" s="668"/>
      <c r="BP1587" s="668"/>
      <c r="BQ1587" s="668"/>
    </row>
    <row r="1588" spans="1:69">
      <c r="A1588" s="668"/>
      <c r="B1588" s="668"/>
      <c r="C1588" s="668"/>
      <c r="D1588" s="668"/>
      <c r="E1588" s="668"/>
      <c r="F1588" s="668"/>
      <c r="G1588" s="668"/>
      <c r="H1588" s="668"/>
      <c r="I1588" s="668"/>
      <c r="J1588" s="668"/>
      <c r="K1588" s="668"/>
      <c r="L1588" s="668"/>
      <c r="M1588" s="668"/>
      <c r="N1588" s="668"/>
      <c r="O1588" s="668"/>
      <c r="P1588" s="668"/>
      <c r="Q1588" s="668"/>
      <c r="R1588" s="668"/>
      <c r="T1588" s="668"/>
      <c r="U1588" s="668"/>
      <c r="AZ1588" s="668"/>
      <c r="BA1588" s="668"/>
      <c r="BB1588" s="668"/>
      <c r="BC1588" s="668"/>
      <c r="BD1588" s="668"/>
      <c r="BE1588" s="668"/>
      <c r="BF1588" s="668"/>
      <c r="BG1588" s="668"/>
      <c r="BH1588" s="668"/>
      <c r="BI1588" s="668"/>
      <c r="BJ1588" s="668"/>
      <c r="BK1588" s="668"/>
      <c r="BL1588" s="668"/>
      <c r="BM1588" s="668"/>
      <c r="BN1588" s="668"/>
      <c r="BO1588" s="668"/>
      <c r="BP1588" s="668"/>
      <c r="BQ1588" s="668"/>
    </row>
    <row r="1589" spans="1:69">
      <c r="A1589" s="668"/>
      <c r="B1589" s="668"/>
      <c r="C1589" s="668"/>
      <c r="D1589" s="668"/>
      <c r="E1589" s="668"/>
      <c r="F1589" s="668"/>
      <c r="G1589" s="668"/>
      <c r="H1589" s="668"/>
      <c r="I1589" s="668"/>
      <c r="J1589" s="668"/>
      <c r="K1589" s="668"/>
      <c r="L1589" s="668"/>
      <c r="M1589" s="668"/>
      <c r="N1589" s="668"/>
      <c r="O1589" s="668"/>
      <c r="P1589" s="668"/>
      <c r="Q1589" s="668"/>
      <c r="R1589" s="668"/>
      <c r="T1589" s="668"/>
      <c r="U1589" s="668"/>
      <c r="AZ1589" s="668"/>
      <c r="BA1589" s="668"/>
      <c r="BB1589" s="668"/>
      <c r="BC1589" s="668"/>
      <c r="BD1589" s="668"/>
      <c r="BE1589" s="668"/>
      <c r="BF1589" s="668"/>
      <c r="BG1589" s="668"/>
      <c r="BH1589" s="668"/>
      <c r="BI1589" s="668"/>
      <c r="BJ1589" s="668"/>
      <c r="BK1589" s="668"/>
      <c r="BL1589" s="668"/>
      <c r="BM1589" s="668"/>
      <c r="BN1589" s="668"/>
      <c r="BO1589" s="668"/>
      <c r="BP1589" s="668"/>
      <c r="BQ1589" s="668"/>
    </row>
    <row r="1590" spans="1:69">
      <c r="A1590" s="668"/>
      <c r="B1590" s="668"/>
      <c r="C1590" s="668"/>
      <c r="D1590" s="668"/>
      <c r="E1590" s="668"/>
      <c r="F1590" s="668"/>
      <c r="G1590" s="668"/>
      <c r="H1590" s="668"/>
      <c r="I1590" s="668"/>
      <c r="J1590" s="668"/>
      <c r="K1590" s="668"/>
      <c r="L1590" s="668"/>
      <c r="M1590" s="668"/>
      <c r="N1590" s="668"/>
      <c r="O1590" s="668"/>
      <c r="P1590" s="668"/>
      <c r="Q1590" s="668"/>
      <c r="R1590" s="668"/>
      <c r="T1590" s="668"/>
      <c r="U1590" s="668"/>
      <c r="AZ1590" s="668"/>
      <c r="BA1590" s="668"/>
      <c r="BB1590" s="668"/>
      <c r="BC1590" s="668"/>
      <c r="BD1590" s="668"/>
      <c r="BE1590" s="668"/>
      <c r="BF1590" s="668"/>
      <c r="BG1590" s="668"/>
      <c r="BH1590" s="668"/>
      <c r="BI1590" s="668"/>
      <c r="BJ1590" s="668"/>
      <c r="BK1590" s="668"/>
      <c r="BL1590" s="668"/>
      <c r="BM1590" s="668"/>
      <c r="BN1590" s="668"/>
      <c r="BO1590" s="668"/>
      <c r="BP1590" s="668"/>
      <c r="BQ1590" s="668"/>
    </row>
    <row r="1591" spans="1:69">
      <c r="A1591" s="668"/>
      <c r="B1591" s="668"/>
      <c r="C1591" s="668"/>
      <c r="D1591" s="668"/>
      <c r="E1591" s="668"/>
      <c r="F1591" s="668"/>
      <c r="G1591" s="668"/>
      <c r="H1591" s="668"/>
      <c r="I1591" s="668"/>
      <c r="J1591" s="668"/>
      <c r="K1591" s="668"/>
      <c r="L1591" s="668"/>
      <c r="M1591" s="668"/>
      <c r="N1591" s="668"/>
      <c r="O1591" s="668"/>
      <c r="P1591" s="668"/>
      <c r="Q1591" s="668"/>
      <c r="R1591" s="668"/>
      <c r="T1591" s="668"/>
      <c r="U1591" s="668"/>
      <c r="AZ1591" s="668"/>
      <c r="BA1591" s="668"/>
      <c r="BB1591" s="668"/>
      <c r="BC1591" s="668"/>
      <c r="BD1591" s="668"/>
      <c r="BE1591" s="668"/>
      <c r="BF1591" s="668"/>
      <c r="BG1591" s="668"/>
      <c r="BH1591" s="668"/>
      <c r="BI1591" s="668"/>
      <c r="BJ1591" s="668"/>
      <c r="BK1591" s="668"/>
      <c r="BL1591" s="668"/>
      <c r="BM1591" s="668"/>
      <c r="BN1591" s="668"/>
      <c r="BO1591" s="668"/>
      <c r="BP1591" s="668"/>
      <c r="BQ1591" s="668"/>
    </row>
    <row r="1592" spans="1:69">
      <c r="A1592" s="668"/>
      <c r="B1592" s="668"/>
      <c r="C1592" s="668"/>
      <c r="D1592" s="668"/>
      <c r="E1592" s="668"/>
      <c r="F1592" s="668"/>
      <c r="G1592" s="668"/>
      <c r="H1592" s="668"/>
      <c r="I1592" s="668"/>
      <c r="J1592" s="668"/>
      <c r="K1592" s="668"/>
      <c r="L1592" s="668"/>
      <c r="M1592" s="668"/>
      <c r="N1592" s="668"/>
      <c r="O1592" s="668"/>
      <c r="P1592" s="668"/>
      <c r="Q1592" s="668"/>
      <c r="R1592" s="668"/>
      <c r="T1592" s="668"/>
      <c r="U1592" s="668"/>
      <c r="AZ1592" s="668"/>
      <c r="BA1592" s="668"/>
      <c r="BB1592" s="668"/>
      <c r="BC1592" s="668"/>
      <c r="BD1592" s="668"/>
      <c r="BE1592" s="668"/>
      <c r="BF1592" s="668"/>
      <c r="BG1592" s="668"/>
      <c r="BH1592" s="668"/>
      <c r="BI1592" s="668"/>
      <c r="BJ1592" s="668"/>
      <c r="BK1592" s="668"/>
      <c r="BL1592" s="668"/>
      <c r="BM1592" s="668"/>
      <c r="BN1592" s="668"/>
      <c r="BO1592" s="668"/>
      <c r="BP1592" s="668"/>
      <c r="BQ1592" s="668"/>
    </row>
    <row r="1593" spans="1:69">
      <c r="A1593" s="668"/>
      <c r="B1593" s="668"/>
      <c r="C1593" s="668"/>
      <c r="D1593" s="668"/>
      <c r="E1593" s="668"/>
      <c r="F1593" s="668"/>
      <c r="G1593" s="668"/>
      <c r="H1593" s="668"/>
      <c r="I1593" s="668"/>
      <c r="J1593" s="668"/>
      <c r="K1593" s="668"/>
      <c r="L1593" s="668"/>
      <c r="M1593" s="668"/>
      <c r="N1593" s="668"/>
      <c r="O1593" s="668"/>
      <c r="P1593" s="668"/>
      <c r="Q1593" s="668"/>
      <c r="R1593" s="668"/>
      <c r="T1593" s="668"/>
      <c r="U1593" s="668"/>
      <c r="AZ1593" s="668"/>
      <c r="BA1593" s="668"/>
      <c r="BB1593" s="668"/>
      <c r="BC1593" s="668"/>
      <c r="BD1593" s="668"/>
      <c r="BE1593" s="668"/>
      <c r="BF1593" s="668"/>
      <c r="BG1593" s="668"/>
      <c r="BH1593" s="668"/>
      <c r="BI1593" s="668"/>
      <c r="BJ1593" s="668"/>
      <c r="BK1593" s="668"/>
      <c r="BL1593" s="668"/>
      <c r="BM1593" s="668"/>
      <c r="BN1593" s="668"/>
      <c r="BO1593" s="668"/>
      <c r="BP1593" s="668"/>
      <c r="BQ1593" s="668"/>
    </row>
    <row r="1594" spans="1:69">
      <c r="A1594" s="668"/>
      <c r="B1594" s="668"/>
      <c r="C1594" s="668"/>
      <c r="D1594" s="668"/>
      <c r="E1594" s="668"/>
      <c r="F1594" s="668"/>
      <c r="G1594" s="668"/>
      <c r="H1594" s="668"/>
      <c r="I1594" s="668"/>
      <c r="J1594" s="668"/>
      <c r="K1594" s="668"/>
      <c r="L1594" s="668"/>
      <c r="M1594" s="668"/>
      <c r="N1594" s="668"/>
      <c r="O1594" s="668"/>
      <c r="P1594" s="668"/>
      <c r="Q1594" s="668"/>
      <c r="R1594" s="668"/>
      <c r="T1594" s="668"/>
      <c r="U1594" s="668"/>
      <c r="AZ1594" s="668"/>
      <c r="BA1594" s="668"/>
      <c r="BB1594" s="668"/>
      <c r="BC1594" s="668"/>
      <c r="BD1594" s="668"/>
      <c r="BE1594" s="668"/>
      <c r="BF1594" s="668"/>
      <c r="BG1594" s="668"/>
      <c r="BH1594" s="668"/>
      <c r="BI1594" s="668"/>
      <c r="BJ1594" s="668"/>
      <c r="BK1594" s="668"/>
      <c r="BL1594" s="668"/>
      <c r="BM1594" s="668"/>
      <c r="BN1594" s="668"/>
      <c r="BO1594" s="668"/>
      <c r="BP1594" s="668"/>
      <c r="BQ1594" s="668"/>
    </row>
    <row r="1595" spans="1:69">
      <c r="A1595" s="668"/>
      <c r="B1595" s="668"/>
      <c r="C1595" s="668"/>
      <c r="D1595" s="668"/>
      <c r="E1595" s="668"/>
      <c r="F1595" s="668"/>
      <c r="G1595" s="668"/>
      <c r="H1595" s="668"/>
      <c r="I1595" s="668"/>
      <c r="J1595" s="668"/>
      <c r="K1595" s="668"/>
      <c r="L1595" s="668"/>
      <c r="M1595" s="668"/>
      <c r="N1595" s="668"/>
      <c r="O1595" s="668"/>
      <c r="P1595" s="668"/>
      <c r="Q1595" s="668"/>
      <c r="R1595" s="668"/>
      <c r="T1595" s="668"/>
      <c r="U1595" s="668"/>
      <c r="V1595" s="668"/>
      <c r="AZ1595" s="668"/>
      <c r="BA1595" s="668"/>
      <c r="BB1595" s="668"/>
      <c r="BC1595" s="668"/>
      <c r="BD1595" s="668"/>
      <c r="BE1595" s="668"/>
      <c r="BF1595" s="668"/>
      <c r="BG1595" s="668"/>
      <c r="BH1595" s="668"/>
      <c r="BI1595" s="668"/>
      <c r="BJ1595" s="668"/>
      <c r="BK1595" s="668"/>
      <c r="BL1595" s="668"/>
      <c r="BM1595" s="668"/>
      <c r="BN1595" s="668"/>
      <c r="BO1595" s="668"/>
      <c r="BP1595" s="668"/>
      <c r="BQ1595" s="668"/>
    </row>
    <row r="1596" spans="1:69">
      <c r="A1596" s="668"/>
      <c r="B1596" s="668"/>
      <c r="C1596" s="668"/>
      <c r="D1596" s="668"/>
      <c r="E1596" s="668"/>
      <c r="F1596" s="668"/>
      <c r="G1596" s="668"/>
      <c r="H1596" s="668"/>
      <c r="I1596" s="668"/>
      <c r="J1596" s="668"/>
      <c r="K1596" s="668"/>
      <c r="L1596" s="668"/>
      <c r="M1596" s="668"/>
      <c r="N1596" s="668"/>
      <c r="O1596" s="668"/>
      <c r="P1596" s="668"/>
      <c r="Q1596" s="668"/>
      <c r="R1596" s="668"/>
      <c r="T1596" s="668"/>
      <c r="U1596" s="668"/>
      <c r="AZ1596" s="668"/>
      <c r="BA1596" s="668"/>
      <c r="BB1596" s="668"/>
      <c r="BC1596" s="668"/>
      <c r="BD1596" s="668"/>
      <c r="BE1596" s="668"/>
      <c r="BF1596" s="668"/>
      <c r="BG1596" s="668"/>
      <c r="BH1596" s="668"/>
      <c r="BI1596" s="668"/>
      <c r="BJ1596" s="668"/>
      <c r="BK1596" s="668"/>
      <c r="BL1596" s="668"/>
      <c r="BM1596" s="668"/>
      <c r="BN1596" s="668"/>
      <c r="BO1596" s="668"/>
      <c r="BP1596" s="668"/>
      <c r="BQ1596" s="668"/>
    </row>
    <row r="1597" spans="1:69">
      <c r="A1597" s="668"/>
      <c r="B1597" s="668"/>
      <c r="C1597" s="668"/>
      <c r="D1597" s="668"/>
      <c r="E1597" s="668"/>
      <c r="F1597" s="668"/>
      <c r="G1597" s="668"/>
      <c r="H1597" s="668"/>
      <c r="I1597" s="668"/>
      <c r="J1597" s="668"/>
      <c r="K1597" s="668"/>
      <c r="L1597" s="668"/>
      <c r="M1597" s="668"/>
      <c r="N1597" s="668"/>
      <c r="O1597" s="668"/>
      <c r="P1597" s="668"/>
      <c r="Q1597" s="668"/>
      <c r="R1597" s="668"/>
      <c r="T1597" s="668"/>
      <c r="U1597" s="668"/>
      <c r="AZ1597" s="668"/>
      <c r="BA1597" s="668"/>
      <c r="BB1597" s="668"/>
      <c r="BC1597" s="668"/>
      <c r="BD1597" s="668"/>
      <c r="BE1597" s="668"/>
      <c r="BF1597" s="668"/>
      <c r="BG1597" s="668"/>
      <c r="BH1597" s="668"/>
      <c r="BI1597" s="668"/>
      <c r="BJ1597" s="668"/>
      <c r="BK1597" s="668"/>
      <c r="BL1597" s="668"/>
      <c r="BM1597" s="668"/>
      <c r="BN1597" s="668"/>
      <c r="BO1597" s="668"/>
      <c r="BP1597" s="668"/>
      <c r="BQ1597" s="668"/>
    </row>
    <row r="1598" spans="1:69">
      <c r="A1598" s="668"/>
      <c r="B1598" s="668"/>
      <c r="C1598" s="668"/>
      <c r="D1598" s="668"/>
      <c r="E1598" s="668"/>
      <c r="F1598" s="668"/>
      <c r="G1598" s="668"/>
      <c r="H1598" s="668"/>
      <c r="I1598" s="668"/>
      <c r="J1598" s="668"/>
      <c r="K1598" s="668"/>
      <c r="L1598" s="668"/>
      <c r="M1598" s="668"/>
      <c r="N1598" s="668"/>
      <c r="O1598" s="668"/>
      <c r="P1598" s="668"/>
      <c r="Q1598" s="668"/>
      <c r="R1598" s="668"/>
      <c r="T1598" s="668"/>
      <c r="U1598" s="668"/>
      <c r="AZ1598" s="668"/>
      <c r="BA1598" s="668"/>
      <c r="BB1598" s="668"/>
      <c r="BC1598" s="668"/>
      <c r="BD1598" s="668"/>
      <c r="BE1598" s="668"/>
      <c r="BF1598" s="668"/>
      <c r="BG1598" s="668"/>
      <c r="BH1598" s="668"/>
      <c r="BI1598" s="668"/>
      <c r="BJ1598" s="668"/>
      <c r="BK1598" s="668"/>
      <c r="BL1598" s="668"/>
      <c r="BM1598" s="668"/>
      <c r="BN1598" s="668"/>
      <c r="BO1598" s="668"/>
      <c r="BP1598" s="668"/>
      <c r="BQ1598" s="668"/>
    </row>
    <row r="1599" spans="1:69">
      <c r="A1599" s="668"/>
      <c r="B1599" s="668"/>
      <c r="C1599" s="668"/>
      <c r="D1599" s="668"/>
      <c r="E1599" s="668"/>
      <c r="F1599" s="668"/>
      <c r="G1599" s="668"/>
      <c r="H1599" s="668"/>
      <c r="I1599" s="668"/>
      <c r="J1599" s="668"/>
      <c r="K1599" s="668"/>
      <c r="L1599" s="668"/>
      <c r="M1599" s="668"/>
      <c r="N1599" s="668"/>
      <c r="O1599" s="668"/>
      <c r="P1599" s="668"/>
      <c r="Q1599" s="668"/>
      <c r="R1599" s="668"/>
      <c r="S1599" s="668"/>
      <c r="T1599" s="668"/>
      <c r="U1599" s="668"/>
      <c r="W1599" s="668"/>
      <c r="X1599" s="668"/>
      <c r="Y1599" s="668"/>
      <c r="Z1599" s="678"/>
      <c r="AA1599" s="668"/>
      <c r="AB1599" s="668"/>
      <c r="AC1599" s="668"/>
      <c r="AD1599" s="678"/>
      <c r="AE1599" s="668"/>
      <c r="AF1599" s="668"/>
      <c r="AG1599" s="668"/>
      <c r="AH1599" s="678"/>
      <c r="AI1599" s="668"/>
      <c r="AJ1599" s="668"/>
      <c r="AK1599" s="668"/>
      <c r="AL1599" s="678"/>
      <c r="AM1599" s="668"/>
      <c r="AN1599" s="668"/>
      <c r="AO1599" s="668"/>
      <c r="AP1599" s="678"/>
      <c r="AQ1599" s="668"/>
      <c r="AR1599" s="668"/>
      <c r="AS1599" s="668"/>
      <c r="AT1599" s="678"/>
      <c r="AU1599" s="668"/>
      <c r="AV1599" s="668"/>
      <c r="AW1599" s="678"/>
      <c r="AX1599" s="668"/>
      <c r="AY1599" s="683"/>
      <c r="AZ1599" s="668"/>
      <c r="BA1599" s="668"/>
      <c r="BB1599" s="668"/>
      <c r="BC1599" s="668"/>
      <c r="BD1599" s="668"/>
      <c r="BE1599" s="668"/>
      <c r="BF1599" s="668"/>
      <c r="BG1599" s="668"/>
      <c r="BH1599" s="668"/>
      <c r="BI1599" s="668"/>
      <c r="BJ1599" s="668"/>
      <c r="BK1599" s="668"/>
      <c r="BL1599" s="668"/>
      <c r="BM1599" s="668"/>
      <c r="BN1599" s="668"/>
      <c r="BO1599" s="668"/>
      <c r="BP1599" s="668"/>
      <c r="BQ1599" s="668"/>
    </row>
    <row r="1600" spans="1:69">
      <c r="A1600" s="668"/>
      <c r="B1600" s="668"/>
      <c r="C1600" s="668"/>
      <c r="D1600" s="668"/>
      <c r="E1600" s="668"/>
      <c r="F1600" s="668"/>
      <c r="G1600" s="668"/>
      <c r="H1600" s="668"/>
      <c r="I1600" s="668"/>
      <c r="J1600" s="668"/>
      <c r="K1600" s="668"/>
      <c r="L1600" s="668"/>
      <c r="M1600" s="668"/>
      <c r="N1600" s="668"/>
      <c r="O1600" s="668"/>
      <c r="P1600" s="668"/>
      <c r="Q1600" s="668"/>
      <c r="R1600" s="668"/>
      <c r="T1600" s="668"/>
      <c r="U1600" s="668"/>
      <c r="AZ1600" s="668"/>
      <c r="BA1600" s="668"/>
      <c r="BB1600" s="668"/>
      <c r="BC1600" s="668"/>
      <c r="BD1600" s="668"/>
      <c r="BE1600" s="668"/>
      <c r="BF1600" s="668"/>
      <c r="BG1600" s="668"/>
      <c r="BH1600" s="668"/>
      <c r="BI1600" s="668"/>
      <c r="BJ1600" s="668"/>
      <c r="BK1600" s="668"/>
      <c r="BL1600" s="668"/>
      <c r="BM1600" s="668"/>
      <c r="BN1600" s="668"/>
      <c r="BO1600" s="668"/>
      <c r="BP1600" s="668"/>
      <c r="BQ1600" s="668"/>
    </row>
    <row r="1601" spans="1:69">
      <c r="A1601" s="668"/>
      <c r="B1601" s="668"/>
      <c r="C1601" s="668"/>
      <c r="D1601" s="668"/>
      <c r="E1601" s="668"/>
      <c r="F1601" s="668"/>
      <c r="G1601" s="668"/>
      <c r="H1601" s="668"/>
      <c r="I1601" s="668"/>
      <c r="J1601" s="668"/>
      <c r="K1601" s="668"/>
      <c r="L1601" s="668"/>
      <c r="M1601" s="668"/>
      <c r="N1601" s="668"/>
      <c r="O1601" s="668"/>
      <c r="P1601" s="668"/>
      <c r="Q1601" s="668"/>
      <c r="R1601" s="668"/>
      <c r="S1601" s="668"/>
      <c r="T1601" s="668"/>
      <c r="U1601" s="668"/>
      <c r="W1601" s="668"/>
      <c r="X1601" s="668"/>
      <c r="Y1601" s="668"/>
      <c r="Z1601" s="678"/>
      <c r="AA1601" s="668"/>
      <c r="AB1601" s="668"/>
      <c r="AC1601" s="668"/>
      <c r="AD1601" s="678"/>
      <c r="AE1601" s="668"/>
      <c r="AF1601" s="668"/>
      <c r="AG1601" s="668"/>
      <c r="AH1601" s="678"/>
      <c r="AI1601" s="668"/>
      <c r="AJ1601" s="668"/>
      <c r="AK1601" s="668"/>
      <c r="AL1601" s="678"/>
      <c r="AM1601" s="668"/>
      <c r="AN1601" s="668"/>
      <c r="AO1601" s="668"/>
      <c r="AP1601" s="678"/>
      <c r="AQ1601" s="668"/>
      <c r="AR1601" s="668"/>
      <c r="AS1601" s="668"/>
      <c r="AT1601" s="678"/>
      <c r="AU1601" s="668"/>
      <c r="AV1601" s="668"/>
      <c r="AW1601" s="678"/>
      <c r="AX1601" s="668"/>
      <c r="AY1601" s="683"/>
      <c r="AZ1601" s="668"/>
      <c r="BA1601" s="668"/>
      <c r="BB1601" s="668"/>
      <c r="BC1601" s="668"/>
      <c r="BD1601" s="668"/>
      <c r="BE1601" s="668"/>
      <c r="BF1601" s="668"/>
      <c r="BG1601" s="668"/>
      <c r="BH1601" s="668"/>
      <c r="BI1601" s="668"/>
      <c r="BJ1601" s="668"/>
      <c r="BK1601" s="668"/>
      <c r="BL1601" s="668"/>
      <c r="BM1601" s="668"/>
      <c r="BN1601" s="668"/>
      <c r="BO1601" s="668"/>
      <c r="BP1601" s="668"/>
      <c r="BQ1601" s="668"/>
    </row>
    <row r="1602" spans="1:69">
      <c r="A1602" s="668"/>
      <c r="B1602" s="668"/>
      <c r="C1602" s="668"/>
      <c r="D1602" s="668"/>
      <c r="E1602" s="668"/>
      <c r="F1602" s="668"/>
      <c r="G1602" s="668"/>
      <c r="H1602" s="668"/>
      <c r="I1602" s="668"/>
      <c r="J1602" s="668"/>
      <c r="K1602" s="668"/>
      <c r="L1602" s="668"/>
      <c r="M1602" s="668"/>
      <c r="N1602" s="668"/>
      <c r="O1602" s="668"/>
      <c r="P1602" s="668"/>
      <c r="Q1602" s="668"/>
      <c r="R1602" s="668"/>
      <c r="T1602" s="668"/>
      <c r="U1602" s="668"/>
      <c r="AZ1602" s="668"/>
      <c r="BA1602" s="668"/>
      <c r="BB1602" s="668"/>
      <c r="BC1602" s="668"/>
      <c r="BD1602" s="668"/>
      <c r="BE1602" s="668"/>
      <c r="BF1602" s="668"/>
      <c r="BG1602" s="668"/>
      <c r="BH1602" s="668"/>
      <c r="BI1602" s="668"/>
      <c r="BJ1602" s="668"/>
      <c r="BK1602" s="668"/>
      <c r="BL1602" s="668"/>
      <c r="BM1602" s="668"/>
      <c r="BN1602" s="668"/>
      <c r="BO1602" s="668"/>
      <c r="BP1602" s="668"/>
      <c r="BQ1602" s="668"/>
    </row>
    <row r="1603" spans="1:69">
      <c r="A1603" s="668"/>
      <c r="B1603" s="668"/>
      <c r="C1603" s="668"/>
      <c r="D1603" s="668"/>
      <c r="E1603" s="668"/>
      <c r="F1603" s="668"/>
      <c r="G1603" s="668"/>
      <c r="H1603" s="668"/>
      <c r="I1603" s="668"/>
      <c r="J1603" s="668"/>
      <c r="K1603" s="668"/>
      <c r="L1603" s="668"/>
      <c r="M1603" s="668"/>
      <c r="N1603" s="668"/>
      <c r="O1603" s="668"/>
      <c r="P1603" s="668"/>
      <c r="Q1603" s="668"/>
      <c r="R1603" s="668"/>
      <c r="T1603" s="668"/>
      <c r="U1603" s="668"/>
      <c r="AZ1603" s="668"/>
      <c r="BA1603" s="668"/>
      <c r="BB1603" s="668"/>
      <c r="BC1603" s="668"/>
      <c r="BD1603" s="668"/>
      <c r="BE1603" s="668"/>
      <c r="BF1603" s="668"/>
      <c r="BG1603" s="668"/>
      <c r="BH1603" s="668"/>
      <c r="BI1603" s="668"/>
      <c r="BJ1603" s="668"/>
      <c r="BK1603" s="668"/>
      <c r="BL1603" s="668"/>
      <c r="BM1603" s="668"/>
      <c r="BN1603" s="668"/>
      <c r="BO1603" s="668"/>
      <c r="BP1603" s="668"/>
      <c r="BQ1603" s="668"/>
    </row>
    <row r="1604" spans="1:69">
      <c r="A1604" s="668"/>
      <c r="B1604" s="668"/>
      <c r="C1604" s="668"/>
      <c r="D1604" s="668"/>
      <c r="E1604" s="668"/>
      <c r="F1604" s="668"/>
      <c r="G1604" s="668"/>
      <c r="H1604" s="668"/>
      <c r="I1604" s="668"/>
      <c r="J1604" s="668"/>
      <c r="K1604" s="668"/>
      <c r="L1604" s="668"/>
      <c r="M1604" s="668"/>
      <c r="N1604" s="668"/>
      <c r="O1604" s="668"/>
      <c r="P1604" s="668"/>
      <c r="Q1604" s="668"/>
      <c r="R1604" s="668"/>
      <c r="T1604" s="668"/>
      <c r="U1604" s="668"/>
      <c r="AZ1604" s="668"/>
      <c r="BA1604" s="668"/>
      <c r="BB1604" s="668"/>
      <c r="BC1604" s="668"/>
      <c r="BD1604" s="668"/>
      <c r="BE1604" s="668"/>
      <c r="BF1604" s="668"/>
      <c r="BG1604" s="668"/>
      <c r="BH1604" s="668"/>
      <c r="BI1604" s="668"/>
      <c r="BJ1604" s="668"/>
      <c r="BK1604" s="668"/>
      <c r="BL1604" s="668"/>
      <c r="BM1604" s="668"/>
      <c r="BN1604" s="668"/>
      <c r="BO1604" s="668"/>
      <c r="BP1604" s="668"/>
      <c r="BQ1604" s="668"/>
    </row>
    <row r="1605" spans="1:69">
      <c r="A1605" s="668"/>
      <c r="B1605" s="668"/>
      <c r="C1605" s="668"/>
      <c r="D1605" s="668"/>
      <c r="E1605" s="668"/>
      <c r="F1605" s="668"/>
      <c r="G1605" s="668"/>
      <c r="H1605" s="668"/>
      <c r="I1605" s="668"/>
      <c r="J1605" s="668"/>
      <c r="K1605" s="668"/>
      <c r="L1605" s="668"/>
      <c r="M1605" s="668"/>
      <c r="N1605" s="668"/>
      <c r="O1605" s="668"/>
      <c r="P1605" s="668"/>
      <c r="Q1605" s="668"/>
      <c r="R1605" s="668"/>
      <c r="T1605" s="668"/>
      <c r="U1605" s="668"/>
      <c r="AZ1605" s="668"/>
      <c r="BA1605" s="668"/>
      <c r="BB1605" s="668"/>
      <c r="BC1605" s="668"/>
      <c r="BD1605" s="668"/>
      <c r="BE1605" s="668"/>
      <c r="BF1605" s="668"/>
      <c r="BG1605" s="668"/>
      <c r="BH1605" s="668"/>
      <c r="BI1605" s="668"/>
      <c r="BJ1605" s="668"/>
      <c r="BK1605" s="668"/>
      <c r="BL1605" s="668"/>
      <c r="BM1605" s="668"/>
      <c r="BN1605" s="668"/>
      <c r="BO1605" s="668"/>
      <c r="BP1605" s="668"/>
      <c r="BQ1605" s="668"/>
    </row>
    <row r="1606" spans="1:69">
      <c r="A1606" s="668"/>
      <c r="B1606" s="668"/>
      <c r="C1606" s="668"/>
      <c r="D1606" s="668"/>
      <c r="E1606" s="668"/>
      <c r="F1606" s="668"/>
      <c r="G1606" s="668"/>
      <c r="H1606" s="668"/>
      <c r="I1606" s="668"/>
      <c r="J1606" s="668"/>
      <c r="K1606" s="668"/>
      <c r="L1606" s="668"/>
      <c r="M1606" s="668"/>
      <c r="N1606" s="668"/>
      <c r="O1606" s="668"/>
      <c r="P1606" s="668"/>
      <c r="Q1606" s="668"/>
      <c r="R1606" s="668"/>
      <c r="T1606" s="668"/>
      <c r="U1606" s="668"/>
      <c r="AZ1606" s="668"/>
      <c r="BA1606" s="668"/>
      <c r="BB1606" s="668"/>
      <c r="BC1606" s="668"/>
      <c r="BD1606" s="668"/>
      <c r="BE1606" s="668"/>
      <c r="BF1606" s="668"/>
      <c r="BG1606" s="668"/>
      <c r="BH1606" s="668"/>
      <c r="BI1606" s="668"/>
      <c r="BJ1606" s="668"/>
      <c r="BK1606" s="668"/>
      <c r="BL1606" s="668"/>
      <c r="BM1606" s="668"/>
      <c r="BN1606" s="668"/>
      <c r="BO1606" s="668"/>
      <c r="BP1606" s="668"/>
      <c r="BQ1606" s="668"/>
    </row>
    <row r="1607" spans="1:69">
      <c r="A1607" s="668"/>
      <c r="B1607" s="668"/>
      <c r="C1607" s="668"/>
      <c r="D1607" s="668"/>
      <c r="E1607" s="668"/>
      <c r="F1607" s="668"/>
      <c r="G1607" s="668"/>
      <c r="H1607" s="668"/>
      <c r="I1607" s="668"/>
      <c r="J1607" s="668"/>
      <c r="K1607" s="668"/>
      <c r="L1607" s="668"/>
      <c r="M1607" s="668"/>
      <c r="N1607" s="668"/>
      <c r="O1607" s="668"/>
      <c r="P1607" s="668"/>
      <c r="Q1607" s="668"/>
      <c r="R1607" s="668"/>
      <c r="S1607" s="668"/>
      <c r="T1607" s="668"/>
      <c r="U1607" s="668"/>
      <c r="W1607" s="668"/>
      <c r="X1607" s="668"/>
      <c r="Y1607" s="668"/>
      <c r="Z1607" s="678"/>
      <c r="AA1607" s="668"/>
      <c r="AB1607" s="668"/>
      <c r="AC1607" s="668"/>
      <c r="AD1607" s="678"/>
      <c r="AE1607" s="668"/>
      <c r="AF1607" s="668"/>
      <c r="AG1607" s="668"/>
      <c r="AH1607" s="678"/>
      <c r="AI1607" s="668"/>
      <c r="AJ1607" s="668"/>
      <c r="AK1607" s="668"/>
      <c r="AL1607" s="678"/>
      <c r="AM1607" s="668"/>
      <c r="AN1607" s="668"/>
      <c r="AO1607" s="668"/>
      <c r="AP1607" s="678"/>
      <c r="AQ1607" s="668"/>
      <c r="AR1607" s="668"/>
      <c r="AS1607" s="668"/>
      <c r="AT1607" s="678"/>
      <c r="AU1607" s="668"/>
      <c r="AV1607" s="668"/>
      <c r="AW1607" s="678"/>
      <c r="AX1607" s="668"/>
      <c r="AY1607" s="683"/>
      <c r="AZ1607" s="668"/>
      <c r="BA1607" s="668"/>
      <c r="BB1607" s="668"/>
      <c r="BC1607" s="668"/>
      <c r="BD1607" s="668"/>
      <c r="BE1607" s="668"/>
      <c r="BF1607" s="668"/>
      <c r="BG1607" s="668"/>
      <c r="BH1607" s="668"/>
      <c r="BI1607" s="668"/>
      <c r="BJ1607" s="668"/>
      <c r="BK1607" s="668"/>
      <c r="BL1607" s="668"/>
      <c r="BM1607" s="668"/>
      <c r="BN1607" s="668"/>
      <c r="BO1607" s="668"/>
      <c r="BP1607" s="668"/>
      <c r="BQ1607" s="668"/>
    </row>
    <row r="1608" spans="1:69">
      <c r="A1608" s="668"/>
      <c r="B1608" s="668"/>
      <c r="C1608" s="668"/>
      <c r="D1608" s="668"/>
      <c r="E1608" s="668"/>
      <c r="F1608" s="668"/>
      <c r="G1608" s="668"/>
      <c r="H1608" s="668"/>
      <c r="I1608" s="668"/>
      <c r="J1608" s="668"/>
      <c r="K1608" s="668"/>
      <c r="L1608" s="668"/>
      <c r="M1608" s="668"/>
      <c r="N1608" s="668"/>
      <c r="O1608" s="668"/>
      <c r="P1608" s="668"/>
      <c r="R1608" s="668"/>
      <c r="U1608" s="668"/>
      <c r="BK1608" s="668"/>
      <c r="BL1608" s="668"/>
      <c r="BM1608" s="668"/>
      <c r="BN1608" s="668"/>
      <c r="BO1608" s="668"/>
      <c r="BP1608" s="668"/>
      <c r="BQ1608" s="668"/>
    </row>
    <row r="1609" spans="1:69">
      <c r="A1609" s="668"/>
      <c r="B1609" s="668"/>
      <c r="C1609" s="668"/>
      <c r="D1609" s="668"/>
      <c r="E1609" s="668"/>
      <c r="F1609" s="668"/>
      <c r="G1609" s="668"/>
      <c r="H1609" s="668"/>
      <c r="I1609" s="668"/>
      <c r="J1609" s="668"/>
      <c r="K1609" s="668"/>
      <c r="L1609" s="668"/>
      <c r="M1609" s="668"/>
      <c r="N1609" s="668"/>
      <c r="O1609" s="668"/>
      <c r="P1609" s="668"/>
      <c r="Q1609" s="668"/>
      <c r="R1609" s="668"/>
      <c r="T1609" s="668"/>
      <c r="U1609" s="668"/>
      <c r="AZ1609" s="668"/>
      <c r="BA1609" s="668"/>
      <c r="BB1609" s="668"/>
      <c r="BC1609" s="668"/>
      <c r="BD1609" s="668"/>
      <c r="BE1609" s="668"/>
      <c r="BF1609" s="668"/>
      <c r="BG1609" s="668"/>
      <c r="BH1609" s="668"/>
      <c r="BI1609" s="668"/>
      <c r="BJ1609" s="668"/>
      <c r="BK1609" s="668"/>
      <c r="BL1609" s="668"/>
      <c r="BM1609" s="668"/>
      <c r="BN1609" s="668"/>
      <c r="BO1609" s="668"/>
      <c r="BP1609" s="668"/>
      <c r="BQ1609" s="668"/>
    </row>
    <row r="1610" spans="1:69">
      <c r="A1610" s="668"/>
      <c r="B1610" s="668"/>
      <c r="C1610" s="668"/>
      <c r="D1610" s="668"/>
      <c r="E1610" s="668"/>
      <c r="F1610" s="668"/>
      <c r="G1610" s="668"/>
      <c r="H1610" s="668"/>
      <c r="I1610" s="668"/>
      <c r="J1610" s="668"/>
      <c r="K1610" s="668"/>
      <c r="L1610" s="668"/>
      <c r="M1610" s="668"/>
      <c r="N1610" s="668"/>
      <c r="O1610" s="668"/>
      <c r="P1610" s="668"/>
      <c r="Q1610" s="668"/>
      <c r="R1610" s="668"/>
      <c r="S1610" s="668"/>
      <c r="T1610" s="668"/>
      <c r="U1610" s="668"/>
      <c r="W1610" s="668"/>
      <c r="X1610" s="668"/>
      <c r="Y1610" s="668"/>
      <c r="Z1610" s="678"/>
      <c r="AA1610" s="668"/>
      <c r="AB1610" s="668"/>
      <c r="AC1610" s="668"/>
      <c r="AD1610" s="678"/>
      <c r="AE1610" s="668"/>
      <c r="AF1610" s="668"/>
      <c r="AG1610" s="668"/>
      <c r="AH1610" s="678"/>
      <c r="AI1610" s="668"/>
      <c r="AJ1610" s="668"/>
      <c r="AK1610" s="668"/>
      <c r="AL1610" s="678"/>
      <c r="AM1610" s="668"/>
      <c r="AN1610" s="668"/>
      <c r="AO1610" s="668"/>
      <c r="AP1610" s="678"/>
      <c r="AQ1610" s="668"/>
      <c r="AR1610" s="668"/>
      <c r="AS1610" s="668"/>
      <c r="AT1610" s="678"/>
      <c r="AU1610" s="668"/>
      <c r="AV1610" s="668"/>
      <c r="AW1610" s="678"/>
      <c r="AX1610" s="668"/>
      <c r="AY1610" s="683"/>
      <c r="AZ1610" s="668"/>
      <c r="BA1610" s="668"/>
      <c r="BB1610" s="668"/>
      <c r="BC1610" s="668"/>
      <c r="BD1610" s="668"/>
      <c r="BE1610" s="668"/>
      <c r="BF1610" s="668"/>
      <c r="BG1610" s="668"/>
      <c r="BH1610" s="668"/>
      <c r="BI1610" s="668"/>
      <c r="BJ1610" s="668"/>
      <c r="BK1610" s="668"/>
      <c r="BL1610" s="668"/>
      <c r="BM1610" s="668"/>
      <c r="BN1610" s="668"/>
      <c r="BO1610" s="668"/>
      <c r="BP1610" s="668"/>
      <c r="BQ1610" s="668"/>
    </row>
    <row r="1611" spans="1:69">
      <c r="A1611" s="668"/>
      <c r="B1611" s="668"/>
      <c r="C1611" s="668"/>
      <c r="D1611" s="668"/>
      <c r="E1611" s="668"/>
      <c r="F1611" s="668"/>
      <c r="G1611" s="668"/>
      <c r="H1611" s="668"/>
      <c r="I1611" s="668"/>
      <c r="J1611" s="668"/>
      <c r="K1611" s="668"/>
      <c r="L1611" s="668"/>
      <c r="M1611" s="668"/>
      <c r="N1611" s="668"/>
      <c r="O1611" s="668"/>
      <c r="P1611" s="668"/>
      <c r="Q1611" s="668"/>
      <c r="R1611" s="668"/>
      <c r="S1611" s="668"/>
      <c r="T1611" s="668"/>
      <c r="U1611" s="668"/>
      <c r="V1611" s="668"/>
      <c r="W1611" s="668"/>
      <c r="X1611" s="668"/>
      <c r="Y1611" s="668"/>
      <c r="Z1611" s="678"/>
      <c r="AA1611" s="668"/>
      <c r="AB1611" s="668"/>
      <c r="AC1611" s="668"/>
      <c r="AD1611" s="678"/>
      <c r="AE1611" s="668"/>
      <c r="AF1611" s="668"/>
      <c r="AG1611" s="668"/>
      <c r="AH1611" s="678"/>
      <c r="AI1611" s="668"/>
      <c r="AJ1611" s="668"/>
      <c r="AK1611" s="668"/>
      <c r="AL1611" s="678"/>
      <c r="AM1611" s="668"/>
      <c r="AN1611" s="668"/>
      <c r="AO1611" s="668"/>
      <c r="AP1611" s="678"/>
      <c r="AQ1611" s="668"/>
      <c r="AR1611" s="668"/>
      <c r="AS1611" s="668"/>
      <c r="AT1611" s="678"/>
      <c r="AU1611" s="668"/>
      <c r="AV1611" s="668"/>
      <c r="AW1611" s="678"/>
      <c r="AX1611" s="668"/>
      <c r="AY1611" s="683"/>
      <c r="AZ1611" s="668"/>
      <c r="BA1611" s="668"/>
      <c r="BB1611" s="668"/>
      <c r="BC1611" s="668"/>
      <c r="BD1611" s="668"/>
      <c r="BE1611" s="668"/>
      <c r="BF1611" s="668"/>
      <c r="BG1611" s="668"/>
      <c r="BH1611" s="668"/>
      <c r="BI1611" s="668"/>
      <c r="BJ1611" s="668"/>
      <c r="BK1611" s="668"/>
      <c r="BL1611" s="668"/>
      <c r="BM1611" s="668"/>
      <c r="BN1611" s="668"/>
      <c r="BO1611" s="668"/>
      <c r="BP1611" s="668"/>
      <c r="BQ1611" s="668"/>
    </row>
    <row r="1612" spans="1:69">
      <c r="A1612" s="668"/>
      <c r="B1612" s="668"/>
      <c r="C1612" s="668"/>
      <c r="D1612" s="668"/>
      <c r="E1612" s="668"/>
      <c r="F1612" s="668"/>
      <c r="G1612" s="668"/>
      <c r="H1612" s="668"/>
      <c r="I1612" s="668"/>
      <c r="J1612" s="668"/>
      <c r="K1612" s="668"/>
      <c r="L1612" s="668"/>
      <c r="M1612" s="668"/>
      <c r="N1612" s="668"/>
      <c r="O1612" s="668"/>
      <c r="P1612" s="668"/>
      <c r="Q1612" s="668"/>
      <c r="R1612" s="668"/>
      <c r="T1612" s="668"/>
      <c r="U1612" s="668"/>
      <c r="AZ1612" s="668"/>
      <c r="BA1612" s="668"/>
      <c r="BB1612" s="668"/>
      <c r="BC1612" s="668"/>
      <c r="BD1612" s="668"/>
      <c r="BE1612" s="668"/>
      <c r="BF1612" s="668"/>
      <c r="BG1612" s="668"/>
      <c r="BH1612" s="668"/>
      <c r="BI1612" s="668"/>
      <c r="BJ1612" s="668"/>
      <c r="BK1612" s="668"/>
      <c r="BL1612" s="668"/>
      <c r="BM1612" s="668"/>
      <c r="BN1612" s="668"/>
      <c r="BO1612" s="668"/>
      <c r="BP1612" s="668"/>
      <c r="BQ1612" s="668"/>
    </row>
    <row r="1613" spans="1:69">
      <c r="A1613" s="668"/>
      <c r="B1613" s="668"/>
      <c r="C1613" s="668"/>
      <c r="D1613" s="668"/>
      <c r="E1613" s="668"/>
      <c r="F1613" s="668"/>
      <c r="G1613" s="668"/>
      <c r="H1613" s="668"/>
      <c r="I1613" s="668"/>
      <c r="J1613" s="668"/>
      <c r="K1613" s="668"/>
      <c r="L1613" s="668"/>
      <c r="M1613" s="668"/>
      <c r="N1613" s="668"/>
      <c r="O1613" s="668"/>
      <c r="P1613" s="668"/>
      <c r="Q1613" s="668"/>
      <c r="R1613" s="668"/>
      <c r="T1613" s="668"/>
      <c r="U1613" s="668"/>
      <c r="AZ1613" s="668"/>
      <c r="BA1613" s="668"/>
      <c r="BB1613" s="668"/>
      <c r="BC1613" s="668"/>
      <c r="BD1613" s="668"/>
      <c r="BE1613" s="668"/>
      <c r="BF1613" s="668"/>
      <c r="BG1613" s="668"/>
      <c r="BH1613" s="668"/>
      <c r="BI1613" s="668"/>
      <c r="BJ1613" s="668"/>
      <c r="BK1613" s="668"/>
      <c r="BL1613" s="668"/>
      <c r="BM1613" s="668"/>
      <c r="BN1613" s="668"/>
      <c r="BO1613" s="668"/>
      <c r="BP1613" s="668"/>
      <c r="BQ1613" s="668"/>
    </row>
    <row r="1614" spans="1:69">
      <c r="A1614" s="668"/>
      <c r="B1614" s="668"/>
      <c r="C1614" s="668"/>
      <c r="D1614" s="668"/>
      <c r="E1614" s="668"/>
      <c r="F1614" s="668"/>
      <c r="G1614" s="668"/>
      <c r="H1614" s="668"/>
      <c r="I1614" s="668"/>
      <c r="J1614" s="668"/>
      <c r="K1614" s="668"/>
      <c r="L1614" s="668"/>
      <c r="M1614" s="668"/>
      <c r="N1614" s="668"/>
      <c r="O1614" s="668"/>
      <c r="P1614" s="668"/>
      <c r="Q1614" s="668"/>
      <c r="R1614" s="668"/>
      <c r="T1614" s="668"/>
      <c r="U1614" s="668"/>
      <c r="AZ1614" s="668"/>
      <c r="BA1614" s="668"/>
      <c r="BB1614" s="668"/>
      <c r="BC1614" s="668"/>
      <c r="BD1614" s="668"/>
      <c r="BE1614" s="668"/>
      <c r="BF1614" s="668"/>
      <c r="BG1614" s="668"/>
      <c r="BH1614" s="668"/>
      <c r="BI1614" s="668"/>
      <c r="BJ1614" s="668"/>
      <c r="BK1614" s="668"/>
      <c r="BL1614" s="668"/>
      <c r="BM1614" s="668"/>
      <c r="BN1614" s="668"/>
      <c r="BO1614" s="668"/>
      <c r="BP1614" s="668"/>
      <c r="BQ1614" s="668"/>
    </row>
    <row r="1615" spans="1:69">
      <c r="A1615" s="668"/>
      <c r="B1615" s="668"/>
      <c r="C1615" s="668"/>
      <c r="D1615" s="668"/>
      <c r="E1615" s="668"/>
      <c r="F1615" s="668"/>
      <c r="G1615" s="668"/>
      <c r="H1615" s="668"/>
      <c r="I1615" s="668"/>
      <c r="J1615" s="668"/>
      <c r="K1615" s="668"/>
      <c r="L1615" s="668"/>
      <c r="M1615" s="668"/>
      <c r="N1615" s="668"/>
      <c r="O1615" s="668"/>
      <c r="P1615" s="668"/>
      <c r="Q1615" s="668"/>
      <c r="R1615" s="668"/>
      <c r="T1615" s="668"/>
      <c r="U1615" s="668"/>
      <c r="AZ1615" s="668"/>
      <c r="BA1615" s="668"/>
      <c r="BB1615" s="668"/>
      <c r="BC1615" s="668"/>
      <c r="BD1615" s="668"/>
      <c r="BE1615" s="668"/>
      <c r="BF1615" s="668"/>
      <c r="BG1615" s="668"/>
      <c r="BH1615" s="668"/>
      <c r="BI1615" s="668"/>
      <c r="BJ1615" s="668"/>
      <c r="BK1615" s="668"/>
      <c r="BL1615" s="668"/>
      <c r="BM1615" s="668"/>
      <c r="BN1615" s="668"/>
      <c r="BO1615" s="668"/>
      <c r="BP1615" s="668"/>
      <c r="BQ1615" s="668"/>
    </row>
    <row r="1616" spans="1:69">
      <c r="A1616" s="668"/>
      <c r="B1616" s="668"/>
      <c r="C1616" s="668"/>
      <c r="D1616" s="668"/>
      <c r="E1616" s="668"/>
      <c r="F1616" s="668"/>
      <c r="G1616" s="668"/>
      <c r="H1616" s="668"/>
      <c r="I1616" s="668"/>
      <c r="J1616" s="668"/>
      <c r="K1616" s="668"/>
      <c r="L1616" s="668"/>
      <c r="M1616" s="668"/>
      <c r="N1616" s="668"/>
      <c r="O1616" s="668"/>
      <c r="P1616" s="668"/>
      <c r="R1616" s="668"/>
      <c r="U1616" s="668"/>
      <c r="BB1616" s="668"/>
      <c r="BC1616" s="668"/>
      <c r="BD1616" s="668"/>
      <c r="BE1616" s="668"/>
      <c r="BF1616" s="668"/>
      <c r="BG1616" s="668"/>
      <c r="BH1616" s="668"/>
      <c r="BI1616" s="668"/>
      <c r="BJ1616" s="668"/>
      <c r="BK1616" s="668"/>
      <c r="BL1616" s="668"/>
      <c r="BM1616" s="668"/>
      <c r="BN1616" s="668"/>
      <c r="BO1616" s="668"/>
      <c r="BP1616" s="668"/>
      <c r="BQ1616" s="668"/>
    </row>
    <row r="1617" spans="1:69">
      <c r="A1617" s="668"/>
      <c r="B1617" s="668"/>
      <c r="C1617" s="668"/>
      <c r="D1617" s="668"/>
      <c r="E1617" s="668"/>
      <c r="F1617" s="668"/>
      <c r="G1617" s="668"/>
      <c r="H1617" s="668"/>
      <c r="I1617" s="668"/>
      <c r="J1617" s="668"/>
      <c r="K1617" s="668"/>
      <c r="L1617" s="668"/>
      <c r="M1617" s="668"/>
      <c r="N1617" s="668"/>
      <c r="O1617" s="668"/>
      <c r="P1617" s="668"/>
      <c r="Q1617" s="668"/>
      <c r="R1617" s="668"/>
      <c r="T1617" s="668"/>
      <c r="U1617" s="668"/>
      <c r="AZ1617" s="668"/>
      <c r="BA1617" s="668"/>
      <c r="BB1617" s="668"/>
      <c r="BC1617" s="668"/>
      <c r="BD1617" s="668"/>
      <c r="BE1617" s="668"/>
      <c r="BF1617" s="668"/>
      <c r="BG1617" s="668"/>
      <c r="BH1617" s="668"/>
      <c r="BI1617" s="668"/>
      <c r="BJ1617" s="668"/>
      <c r="BK1617" s="668"/>
      <c r="BL1617" s="668"/>
      <c r="BM1617" s="668"/>
      <c r="BN1617" s="668"/>
      <c r="BO1617" s="668"/>
      <c r="BP1617" s="668"/>
      <c r="BQ1617" s="668"/>
    </row>
    <row r="1618" spans="1:69">
      <c r="A1618" s="668"/>
      <c r="B1618" s="668"/>
      <c r="C1618" s="668"/>
      <c r="D1618" s="668"/>
      <c r="E1618" s="668"/>
      <c r="F1618" s="668"/>
      <c r="G1618" s="668"/>
      <c r="H1618" s="668"/>
      <c r="I1618" s="668"/>
      <c r="J1618" s="668"/>
      <c r="K1618" s="668"/>
      <c r="L1618" s="668"/>
      <c r="M1618" s="668"/>
      <c r="N1618" s="668"/>
      <c r="O1618" s="668"/>
      <c r="P1618" s="668"/>
      <c r="Q1618" s="668"/>
      <c r="R1618" s="668"/>
      <c r="T1618" s="668"/>
      <c r="U1618" s="668"/>
      <c r="AZ1618" s="668"/>
      <c r="BA1618" s="668"/>
      <c r="BB1618" s="668"/>
      <c r="BC1618" s="668"/>
      <c r="BD1618" s="668"/>
      <c r="BE1618" s="668"/>
      <c r="BF1618" s="668"/>
      <c r="BG1618" s="668"/>
      <c r="BH1618" s="668"/>
      <c r="BI1618" s="668"/>
      <c r="BJ1618" s="668"/>
      <c r="BK1618" s="668"/>
      <c r="BL1618" s="668"/>
      <c r="BM1618" s="668"/>
      <c r="BN1618" s="668"/>
      <c r="BO1618" s="668"/>
      <c r="BP1618" s="668"/>
      <c r="BQ1618" s="668"/>
    </row>
    <row r="1619" spans="1:69">
      <c r="A1619" s="668"/>
      <c r="B1619" s="668"/>
      <c r="C1619" s="668"/>
      <c r="D1619" s="668"/>
      <c r="E1619" s="668"/>
      <c r="F1619" s="668"/>
      <c r="G1619" s="668"/>
      <c r="H1619" s="668"/>
      <c r="I1619" s="668"/>
      <c r="J1619" s="668"/>
      <c r="K1619" s="668"/>
      <c r="L1619" s="668"/>
      <c r="M1619" s="668"/>
      <c r="N1619" s="668"/>
      <c r="O1619" s="668"/>
      <c r="P1619" s="668"/>
      <c r="Q1619" s="668"/>
      <c r="R1619" s="668"/>
      <c r="T1619" s="668"/>
      <c r="U1619" s="668"/>
      <c r="AZ1619" s="668"/>
      <c r="BA1619" s="668"/>
      <c r="BB1619" s="668"/>
      <c r="BC1619" s="668"/>
      <c r="BD1619" s="668"/>
      <c r="BE1619" s="668"/>
      <c r="BF1619" s="668"/>
      <c r="BG1619" s="668"/>
      <c r="BH1619" s="668"/>
      <c r="BI1619" s="668"/>
      <c r="BJ1619" s="668"/>
      <c r="BK1619" s="668"/>
      <c r="BL1619" s="668"/>
      <c r="BM1619" s="668"/>
      <c r="BN1619" s="668"/>
      <c r="BO1619" s="668"/>
      <c r="BP1619" s="668"/>
      <c r="BQ1619" s="668"/>
    </row>
    <row r="1620" spans="1:69">
      <c r="A1620" s="668"/>
      <c r="B1620" s="668"/>
      <c r="C1620" s="668"/>
      <c r="D1620" s="668"/>
      <c r="E1620" s="668"/>
      <c r="F1620" s="668"/>
      <c r="G1620" s="668"/>
      <c r="H1620" s="668"/>
      <c r="I1620" s="668"/>
      <c r="J1620" s="668"/>
      <c r="K1620" s="668"/>
      <c r="L1620" s="668"/>
      <c r="M1620" s="668"/>
      <c r="N1620" s="668"/>
      <c r="O1620" s="668"/>
      <c r="P1620" s="668"/>
      <c r="Q1620" s="668"/>
      <c r="R1620" s="668"/>
      <c r="T1620" s="668"/>
      <c r="U1620" s="668"/>
      <c r="V1620" s="668"/>
      <c r="AZ1620" s="668"/>
      <c r="BA1620" s="668"/>
      <c r="BB1620" s="668"/>
      <c r="BC1620" s="668"/>
      <c r="BD1620" s="668"/>
      <c r="BE1620" s="668"/>
      <c r="BF1620" s="668"/>
      <c r="BG1620" s="668"/>
      <c r="BH1620" s="668"/>
      <c r="BI1620" s="668"/>
      <c r="BJ1620" s="668"/>
      <c r="BK1620" s="668"/>
      <c r="BL1620" s="668"/>
      <c r="BM1620" s="668"/>
      <c r="BN1620" s="668"/>
      <c r="BO1620" s="668"/>
      <c r="BP1620" s="668"/>
      <c r="BQ1620" s="668"/>
    </row>
    <row r="1621" spans="1:69">
      <c r="A1621" s="668"/>
      <c r="B1621" s="668"/>
      <c r="C1621" s="668"/>
      <c r="D1621" s="668"/>
      <c r="E1621" s="668"/>
      <c r="F1621" s="668"/>
      <c r="G1621" s="668"/>
      <c r="H1621" s="668"/>
      <c r="I1621" s="668"/>
      <c r="J1621" s="668"/>
      <c r="K1621" s="668"/>
      <c r="L1621" s="668"/>
      <c r="M1621" s="668"/>
      <c r="N1621" s="668"/>
      <c r="O1621" s="668"/>
      <c r="P1621" s="668"/>
      <c r="Q1621" s="668"/>
      <c r="R1621" s="668"/>
      <c r="T1621" s="668"/>
      <c r="U1621" s="668"/>
      <c r="AZ1621" s="668"/>
      <c r="BA1621" s="668"/>
      <c r="BB1621" s="668"/>
      <c r="BC1621" s="668"/>
      <c r="BD1621" s="668"/>
      <c r="BE1621" s="668"/>
      <c r="BF1621" s="668"/>
      <c r="BG1621" s="668"/>
      <c r="BH1621" s="668"/>
      <c r="BI1621" s="668"/>
      <c r="BJ1621" s="668"/>
      <c r="BK1621" s="668"/>
      <c r="BL1621" s="668"/>
      <c r="BM1621" s="668"/>
      <c r="BN1621" s="668"/>
      <c r="BO1621" s="668"/>
      <c r="BP1621" s="668"/>
      <c r="BQ1621" s="668"/>
    </row>
    <row r="1622" spans="1:69">
      <c r="A1622" s="668"/>
      <c r="B1622" s="668"/>
      <c r="C1622" s="668"/>
      <c r="D1622" s="668"/>
      <c r="E1622" s="668"/>
      <c r="F1622" s="668"/>
      <c r="G1622" s="668"/>
      <c r="H1622" s="668"/>
      <c r="I1622" s="668"/>
      <c r="J1622" s="668"/>
      <c r="K1622" s="668"/>
      <c r="L1622" s="668"/>
      <c r="M1622" s="668"/>
      <c r="N1622" s="668"/>
      <c r="O1622" s="668"/>
      <c r="P1622" s="668"/>
      <c r="Q1622" s="668"/>
      <c r="R1622" s="668"/>
      <c r="T1622" s="668"/>
      <c r="U1622" s="668"/>
      <c r="AZ1622" s="668"/>
      <c r="BA1622" s="668"/>
      <c r="BB1622" s="668"/>
      <c r="BC1622" s="668"/>
      <c r="BD1622" s="668"/>
      <c r="BE1622" s="668"/>
      <c r="BF1622" s="668"/>
      <c r="BG1622" s="668"/>
      <c r="BH1622" s="668"/>
      <c r="BI1622" s="668"/>
      <c r="BJ1622" s="668"/>
      <c r="BK1622" s="668"/>
      <c r="BL1622" s="668"/>
      <c r="BM1622" s="668"/>
      <c r="BN1622" s="668"/>
      <c r="BO1622" s="668"/>
      <c r="BP1622" s="668"/>
      <c r="BQ1622" s="668"/>
    </row>
    <row r="1623" spans="1:69">
      <c r="A1623" s="668"/>
      <c r="B1623" s="668"/>
      <c r="C1623" s="668"/>
      <c r="D1623" s="668"/>
      <c r="E1623" s="668"/>
      <c r="F1623" s="668"/>
      <c r="G1623" s="668"/>
      <c r="H1623" s="668"/>
      <c r="I1623" s="668"/>
      <c r="J1623" s="668"/>
      <c r="K1623" s="668"/>
      <c r="L1623" s="668"/>
      <c r="M1623" s="668"/>
      <c r="N1623" s="668"/>
      <c r="O1623" s="668"/>
      <c r="P1623" s="668"/>
      <c r="Q1623" s="668"/>
      <c r="R1623" s="668"/>
      <c r="T1623" s="668"/>
      <c r="U1623" s="668"/>
      <c r="AZ1623" s="668"/>
      <c r="BA1623" s="668"/>
      <c r="BB1623" s="668"/>
      <c r="BC1623" s="668"/>
      <c r="BD1623" s="668"/>
      <c r="BE1623" s="668"/>
      <c r="BF1623" s="668"/>
      <c r="BG1623" s="668"/>
      <c r="BH1623" s="668"/>
      <c r="BI1623" s="668"/>
      <c r="BJ1623" s="668"/>
      <c r="BK1623" s="668"/>
      <c r="BL1623" s="668"/>
      <c r="BM1623" s="668"/>
      <c r="BN1623" s="668"/>
      <c r="BO1623" s="668"/>
      <c r="BP1623" s="668"/>
      <c r="BQ1623" s="668"/>
    </row>
    <row r="1624" spans="1:69">
      <c r="A1624" s="668"/>
      <c r="B1624" s="668"/>
      <c r="C1624" s="668"/>
      <c r="D1624" s="668"/>
      <c r="E1624" s="668"/>
      <c r="F1624" s="668"/>
      <c r="G1624" s="668"/>
      <c r="H1624" s="668"/>
      <c r="I1624" s="668"/>
      <c r="J1624" s="668"/>
      <c r="K1624" s="668"/>
      <c r="L1624" s="668"/>
      <c r="M1624" s="668"/>
      <c r="N1624" s="668"/>
      <c r="O1624" s="668"/>
      <c r="P1624" s="668"/>
      <c r="Q1624" s="668"/>
      <c r="R1624" s="668"/>
      <c r="S1624" s="668"/>
      <c r="T1624" s="668"/>
      <c r="U1624" s="668"/>
      <c r="W1624" s="668"/>
      <c r="X1624" s="668"/>
      <c r="Y1624" s="668"/>
      <c r="Z1624" s="678"/>
      <c r="AA1624" s="668"/>
      <c r="AB1624" s="668"/>
      <c r="AC1624" s="668"/>
      <c r="AD1624" s="678"/>
      <c r="AE1624" s="668"/>
      <c r="AF1624" s="668"/>
      <c r="AG1624" s="668"/>
      <c r="AH1624" s="678"/>
      <c r="AI1624" s="668"/>
      <c r="AJ1624" s="668"/>
      <c r="AK1624" s="668"/>
      <c r="AL1624" s="678"/>
      <c r="AM1624" s="668"/>
      <c r="AN1624" s="668"/>
      <c r="AO1624" s="668"/>
      <c r="AP1624" s="678"/>
      <c r="AQ1624" s="668"/>
      <c r="AR1624" s="668"/>
      <c r="AS1624" s="668"/>
      <c r="AT1624" s="678"/>
      <c r="AU1624" s="668"/>
      <c r="AV1624" s="668"/>
      <c r="AW1624" s="678"/>
      <c r="AX1624" s="668"/>
      <c r="AY1624" s="683"/>
      <c r="AZ1624" s="668"/>
      <c r="BA1624" s="668"/>
      <c r="BB1624" s="668"/>
      <c r="BC1624" s="668"/>
      <c r="BD1624" s="668"/>
      <c r="BE1624" s="668"/>
      <c r="BF1624" s="668"/>
      <c r="BG1624" s="668"/>
      <c r="BH1624" s="668"/>
      <c r="BI1624" s="668"/>
      <c r="BJ1624" s="668"/>
      <c r="BK1624" s="668"/>
      <c r="BL1624" s="668"/>
      <c r="BM1624" s="668"/>
      <c r="BN1624" s="668"/>
      <c r="BO1624" s="668"/>
      <c r="BP1624" s="668"/>
      <c r="BQ1624" s="668"/>
    </row>
    <row r="1625" spans="1:69">
      <c r="A1625" s="668"/>
      <c r="B1625" s="668"/>
      <c r="C1625" s="668"/>
      <c r="D1625" s="668"/>
      <c r="E1625" s="668"/>
      <c r="F1625" s="668"/>
      <c r="G1625" s="668"/>
      <c r="H1625" s="668"/>
      <c r="I1625" s="668"/>
      <c r="J1625" s="668"/>
      <c r="K1625" s="668"/>
      <c r="L1625" s="668"/>
      <c r="M1625" s="668"/>
      <c r="N1625" s="668"/>
      <c r="O1625" s="668"/>
      <c r="P1625" s="668"/>
      <c r="Q1625" s="668"/>
      <c r="R1625" s="668"/>
      <c r="T1625" s="668"/>
      <c r="U1625" s="668"/>
      <c r="AZ1625" s="668"/>
      <c r="BA1625" s="668"/>
      <c r="BB1625" s="668"/>
      <c r="BC1625" s="668"/>
      <c r="BD1625" s="668"/>
      <c r="BE1625" s="668"/>
      <c r="BF1625" s="668"/>
      <c r="BG1625" s="668"/>
      <c r="BH1625" s="668"/>
      <c r="BI1625" s="668"/>
      <c r="BJ1625" s="668"/>
      <c r="BK1625" s="668"/>
      <c r="BL1625" s="668"/>
      <c r="BM1625" s="668"/>
      <c r="BN1625" s="668"/>
      <c r="BO1625" s="668"/>
      <c r="BP1625" s="668"/>
      <c r="BQ1625" s="668"/>
    </row>
    <row r="1626" spans="1:69">
      <c r="A1626" s="668"/>
      <c r="B1626" s="668"/>
      <c r="C1626" s="668"/>
      <c r="D1626" s="668"/>
      <c r="E1626" s="668"/>
      <c r="F1626" s="668"/>
      <c r="G1626" s="668"/>
      <c r="H1626" s="668"/>
      <c r="I1626" s="668"/>
      <c r="J1626" s="668"/>
      <c r="K1626" s="668"/>
      <c r="L1626" s="668"/>
      <c r="M1626" s="668"/>
      <c r="N1626" s="668"/>
      <c r="O1626" s="668"/>
      <c r="P1626" s="668"/>
      <c r="Q1626" s="668"/>
      <c r="R1626" s="668"/>
      <c r="T1626" s="668"/>
      <c r="U1626" s="668"/>
      <c r="AZ1626" s="668"/>
      <c r="BA1626" s="668"/>
      <c r="BB1626" s="668"/>
      <c r="BC1626" s="668"/>
      <c r="BD1626" s="668"/>
      <c r="BE1626" s="668"/>
      <c r="BF1626" s="668"/>
      <c r="BG1626" s="668"/>
      <c r="BH1626" s="668"/>
      <c r="BI1626" s="668"/>
      <c r="BJ1626" s="668"/>
      <c r="BK1626" s="668"/>
      <c r="BL1626" s="668"/>
      <c r="BM1626" s="668"/>
      <c r="BN1626" s="668"/>
      <c r="BO1626" s="668"/>
      <c r="BP1626" s="668"/>
      <c r="BQ1626" s="668"/>
    </row>
    <row r="1627" spans="1:69">
      <c r="A1627" s="668"/>
      <c r="B1627" s="668"/>
      <c r="C1627" s="668"/>
      <c r="D1627" s="668"/>
      <c r="E1627" s="668"/>
      <c r="F1627" s="668"/>
      <c r="G1627" s="668"/>
      <c r="H1627" s="668"/>
      <c r="I1627" s="668"/>
      <c r="J1627" s="668"/>
      <c r="K1627" s="668"/>
      <c r="L1627" s="668"/>
      <c r="M1627" s="668"/>
      <c r="N1627" s="668"/>
      <c r="O1627" s="668"/>
      <c r="P1627" s="668"/>
      <c r="Q1627" s="668"/>
      <c r="R1627" s="668"/>
      <c r="T1627" s="668"/>
      <c r="U1627" s="668"/>
      <c r="AZ1627" s="668"/>
      <c r="BA1627" s="668"/>
      <c r="BB1627" s="668"/>
      <c r="BC1627" s="668"/>
      <c r="BD1627" s="668"/>
      <c r="BE1627" s="668"/>
      <c r="BF1627" s="668"/>
      <c r="BG1627" s="668"/>
      <c r="BH1627" s="668"/>
      <c r="BK1627" s="668"/>
      <c r="BL1627" s="668"/>
      <c r="BM1627" s="668"/>
      <c r="BN1627" s="668"/>
      <c r="BO1627" s="668"/>
      <c r="BP1627" s="668"/>
      <c r="BQ1627" s="668"/>
    </row>
    <row r="1628" spans="1:69">
      <c r="A1628" s="668"/>
      <c r="B1628" s="668"/>
      <c r="C1628" s="668"/>
      <c r="D1628" s="668"/>
      <c r="E1628" s="668"/>
      <c r="F1628" s="668"/>
      <c r="G1628" s="668"/>
      <c r="H1628" s="668"/>
      <c r="I1628" s="668"/>
      <c r="J1628" s="668"/>
      <c r="K1628" s="668"/>
      <c r="L1628" s="668"/>
      <c r="M1628" s="668"/>
      <c r="N1628" s="668"/>
      <c r="O1628" s="668"/>
      <c r="P1628" s="668"/>
      <c r="Q1628" s="668"/>
      <c r="R1628" s="668"/>
      <c r="S1628" s="668"/>
      <c r="T1628" s="668"/>
      <c r="U1628" s="668"/>
      <c r="W1628" s="668"/>
      <c r="X1628" s="668"/>
      <c r="Y1628" s="668"/>
      <c r="Z1628" s="678"/>
      <c r="AA1628" s="668"/>
      <c r="AB1628" s="668"/>
      <c r="AC1628" s="668"/>
      <c r="AD1628" s="678"/>
      <c r="AE1628" s="668"/>
      <c r="AF1628" s="668"/>
      <c r="AG1628" s="668"/>
      <c r="AH1628" s="678"/>
      <c r="AI1628" s="668"/>
      <c r="AJ1628" s="668"/>
      <c r="AK1628" s="668"/>
      <c r="AL1628" s="678"/>
      <c r="AM1628" s="668"/>
      <c r="AN1628" s="668"/>
      <c r="AO1628" s="668"/>
      <c r="AP1628" s="678"/>
      <c r="AQ1628" s="668"/>
      <c r="AR1628" s="668"/>
      <c r="AS1628" s="668"/>
      <c r="AT1628" s="678"/>
      <c r="AU1628" s="668"/>
      <c r="AV1628" s="668"/>
      <c r="AW1628" s="678"/>
      <c r="AX1628" s="668"/>
      <c r="AY1628" s="683"/>
      <c r="AZ1628" s="668"/>
      <c r="BA1628" s="668"/>
      <c r="BB1628" s="668"/>
      <c r="BC1628" s="668"/>
      <c r="BD1628" s="668"/>
      <c r="BE1628" s="668"/>
      <c r="BF1628" s="668"/>
      <c r="BG1628" s="668"/>
      <c r="BH1628" s="668"/>
      <c r="BK1628" s="668"/>
      <c r="BL1628" s="668"/>
      <c r="BM1628" s="668"/>
      <c r="BN1628" s="668"/>
      <c r="BO1628" s="668"/>
      <c r="BP1628" s="668"/>
      <c r="BQ1628" s="668"/>
    </row>
    <row r="1629" spans="1:69">
      <c r="A1629" s="668"/>
      <c r="B1629" s="668"/>
      <c r="C1629" s="668"/>
      <c r="D1629" s="668"/>
      <c r="E1629" s="668"/>
      <c r="F1629" s="668"/>
      <c r="G1629" s="668"/>
      <c r="H1629" s="668"/>
      <c r="I1629" s="668"/>
      <c r="J1629" s="668"/>
      <c r="K1629" s="668"/>
      <c r="L1629" s="668"/>
      <c r="M1629" s="668"/>
      <c r="N1629" s="668"/>
      <c r="O1629" s="668"/>
      <c r="P1629" s="668"/>
      <c r="Q1629" s="668"/>
      <c r="R1629" s="668"/>
      <c r="T1629" s="668"/>
      <c r="U1629" s="668"/>
      <c r="AZ1629" s="668"/>
      <c r="BA1629" s="668"/>
      <c r="BB1629" s="668"/>
      <c r="BC1629" s="668"/>
      <c r="BK1629" s="668"/>
      <c r="BL1629" s="668"/>
      <c r="BM1629" s="668"/>
      <c r="BN1629" s="668"/>
      <c r="BO1629" s="668"/>
      <c r="BP1629" s="668"/>
      <c r="BQ1629" s="668"/>
    </row>
    <row r="1630" spans="1:69">
      <c r="A1630" s="668"/>
      <c r="B1630" s="668"/>
      <c r="C1630" s="668"/>
      <c r="D1630" s="668"/>
      <c r="E1630" s="668"/>
      <c r="F1630" s="668"/>
      <c r="G1630" s="668"/>
      <c r="H1630" s="668"/>
      <c r="I1630" s="668"/>
      <c r="J1630" s="668"/>
      <c r="K1630" s="668"/>
      <c r="L1630" s="668"/>
      <c r="M1630" s="668"/>
      <c r="N1630" s="668"/>
      <c r="O1630" s="668"/>
      <c r="P1630" s="668"/>
      <c r="Q1630" s="668"/>
      <c r="R1630" s="668"/>
      <c r="T1630" s="668"/>
      <c r="U1630" s="668"/>
      <c r="AZ1630" s="668"/>
      <c r="BA1630" s="668"/>
      <c r="BK1630" s="668"/>
      <c r="BL1630" s="668"/>
      <c r="BM1630" s="668"/>
      <c r="BN1630" s="668"/>
      <c r="BO1630" s="668"/>
      <c r="BP1630" s="668"/>
      <c r="BQ1630" s="668"/>
    </row>
    <row r="1631" spans="1:69">
      <c r="A1631" s="668"/>
      <c r="B1631" s="668"/>
      <c r="C1631" s="668"/>
      <c r="D1631" s="668"/>
      <c r="E1631" s="668"/>
      <c r="F1631" s="668"/>
      <c r="G1631" s="668"/>
      <c r="H1631" s="668"/>
      <c r="I1631" s="668"/>
      <c r="J1631" s="668"/>
      <c r="K1631" s="668"/>
      <c r="L1631" s="668"/>
      <c r="M1631" s="668"/>
      <c r="N1631" s="668"/>
      <c r="O1631" s="668"/>
      <c r="P1631" s="668"/>
      <c r="R1631" s="668"/>
      <c r="U1631" s="668"/>
      <c r="BK1631" s="668"/>
      <c r="BL1631" s="668"/>
      <c r="BM1631" s="668"/>
      <c r="BN1631" s="668"/>
      <c r="BO1631" s="668"/>
      <c r="BP1631" s="668"/>
      <c r="BQ1631" s="668"/>
    </row>
    <row r="1632" spans="1:69">
      <c r="A1632" s="668"/>
      <c r="B1632" s="668"/>
      <c r="C1632" s="668"/>
      <c r="D1632" s="668"/>
      <c r="E1632" s="668"/>
      <c r="F1632" s="668"/>
      <c r="G1632" s="668"/>
      <c r="H1632" s="668"/>
      <c r="I1632" s="668"/>
      <c r="J1632" s="668"/>
      <c r="K1632" s="668"/>
      <c r="L1632" s="668"/>
      <c r="M1632" s="668"/>
      <c r="N1632" s="668"/>
      <c r="O1632" s="668"/>
      <c r="P1632" s="668"/>
      <c r="R1632" s="668"/>
      <c r="U1632" s="668"/>
      <c r="BK1632" s="668"/>
      <c r="BL1632" s="668"/>
      <c r="BM1632" s="668"/>
      <c r="BN1632" s="668"/>
      <c r="BO1632" s="668"/>
      <c r="BP1632" s="668"/>
      <c r="BQ1632" s="668"/>
    </row>
    <row r="1633" spans="1:69">
      <c r="A1633" s="668"/>
      <c r="B1633" s="668"/>
      <c r="C1633" s="668"/>
      <c r="D1633" s="668"/>
      <c r="E1633" s="668"/>
      <c r="F1633" s="668"/>
      <c r="G1633" s="668"/>
      <c r="H1633" s="668"/>
      <c r="I1633" s="668"/>
      <c r="J1633" s="668"/>
      <c r="K1633" s="668"/>
      <c r="L1633" s="668"/>
      <c r="M1633" s="668"/>
      <c r="N1633" s="668"/>
      <c r="O1633" s="668"/>
      <c r="P1633" s="668"/>
      <c r="R1633" s="668"/>
      <c r="U1633" s="668"/>
      <c r="BK1633" s="668"/>
      <c r="BL1633" s="668"/>
      <c r="BM1633" s="668"/>
      <c r="BN1633" s="668"/>
      <c r="BO1633" s="668"/>
      <c r="BP1633" s="668"/>
      <c r="BQ1633" s="668"/>
    </row>
    <row r="1634" spans="1:69">
      <c r="A1634" s="668"/>
      <c r="B1634" s="668"/>
      <c r="C1634" s="668"/>
      <c r="D1634" s="668"/>
      <c r="E1634" s="668"/>
      <c r="F1634" s="668"/>
      <c r="G1634" s="668"/>
      <c r="H1634" s="668"/>
      <c r="I1634" s="668"/>
      <c r="J1634" s="668"/>
      <c r="K1634" s="668"/>
      <c r="L1634" s="668"/>
      <c r="M1634" s="668"/>
      <c r="N1634" s="668"/>
      <c r="O1634" s="668"/>
      <c r="P1634" s="668"/>
      <c r="R1634" s="668"/>
      <c r="U1634" s="668"/>
      <c r="BK1634" s="668"/>
      <c r="BL1634" s="668"/>
      <c r="BM1634" s="668"/>
      <c r="BN1634" s="668"/>
      <c r="BO1634" s="668"/>
      <c r="BP1634" s="668"/>
      <c r="BQ1634" s="668"/>
    </row>
    <row r="1635" spans="1:69">
      <c r="A1635" s="668"/>
      <c r="B1635" s="668"/>
      <c r="C1635" s="668"/>
      <c r="D1635" s="668"/>
      <c r="E1635" s="668"/>
      <c r="F1635" s="668"/>
      <c r="G1635" s="668"/>
      <c r="H1635" s="668"/>
      <c r="I1635" s="668"/>
      <c r="J1635" s="668"/>
      <c r="K1635" s="668"/>
      <c r="L1635" s="668"/>
      <c r="M1635" s="668"/>
      <c r="N1635" s="668"/>
      <c r="O1635" s="668"/>
      <c r="P1635" s="668"/>
      <c r="Q1635" s="668"/>
      <c r="R1635" s="668"/>
      <c r="T1635" s="668"/>
      <c r="U1635" s="668"/>
      <c r="AZ1635" s="668"/>
      <c r="BA1635" s="668"/>
      <c r="BB1635" s="668"/>
      <c r="BC1635" s="668"/>
      <c r="BD1635" s="668"/>
      <c r="BE1635" s="668"/>
      <c r="BF1635" s="668"/>
      <c r="BG1635" s="668"/>
      <c r="BK1635" s="668"/>
      <c r="BL1635" s="668"/>
      <c r="BM1635" s="668"/>
      <c r="BN1635" s="668"/>
      <c r="BO1635" s="668"/>
      <c r="BP1635" s="668"/>
      <c r="BQ1635" s="668"/>
    </row>
    <row r="1636" spans="1:69">
      <c r="A1636" s="668"/>
      <c r="B1636" s="668"/>
      <c r="C1636" s="668"/>
      <c r="D1636" s="668"/>
      <c r="E1636" s="668"/>
      <c r="F1636" s="668"/>
      <c r="G1636" s="668"/>
      <c r="H1636" s="668"/>
      <c r="I1636" s="668"/>
      <c r="J1636" s="668"/>
      <c r="K1636" s="668"/>
      <c r="L1636" s="668"/>
      <c r="M1636" s="668"/>
      <c r="N1636" s="668"/>
      <c r="O1636" s="668"/>
      <c r="P1636" s="668"/>
      <c r="Q1636" s="668"/>
      <c r="R1636" s="668"/>
      <c r="T1636" s="668"/>
      <c r="U1636" s="668"/>
      <c r="AZ1636" s="668"/>
      <c r="BA1636" s="668"/>
      <c r="BK1636" s="668"/>
      <c r="BL1636" s="668"/>
      <c r="BM1636" s="668"/>
      <c r="BN1636" s="668"/>
      <c r="BO1636" s="668"/>
      <c r="BP1636" s="668"/>
      <c r="BQ1636" s="668"/>
    </row>
    <row r="1637" spans="1:69">
      <c r="A1637" s="668"/>
      <c r="B1637" s="668"/>
      <c r="C1637" s="668"/>
      <c r="D1637" s="668"/>
      <c r="E1637" s="668"/>
      <c r="F1637" s="668"/>
      <c r="G1637" s="668"/>
      <c r="H1637" s="668"/>
      <c r="I1637" s="668"/>
      <c r="J1637" s="668"/>
      <c r="K1637" s="668"/>
      <c r="L1637" s="668"/>
      <c r="M1637" s="668"/>
      <c r="N1637" s="668"/>
      <c r="O1637" s="668"/>
      <c r="P1637" s="668"/>
      <c r="Q1637" s="668"/>
      <c r="R1637" s="668"/>
      <c r="S1637" s="668"/>
      <c r="T1637" s="668"/>
      <c r="U1637" s="668"/>
      <c r="AY1637" s="683"/>
      <c r="AZ1637" s="668"/>
      <c r="BK1637" s="668"/>
      <c r="BL1637" s="668"/>
      <c r="BM1637" s="668"/>
      <c r="BN1637" s="668"/>
      <c r="BO1637" s="668"/>
      <c r="BP1637" s="668"/>
      <c r="BQ1637" s="668"/>
    </row>
    <row r="1638" spans="1:69">
      <c r="A1638" s="668"/>
      <c r="B1638" s="668"/>
      <c r="C1638" s="668"/>
      <c r="D1638" s="668"/>
      <c r="E1638" s="668"/>
      <c r="F1638" s="668"/>
      <c r="G1638" s="668"/>
      <c r="H1638" s="668"/>
      <c r="I1638" s="668"/>
      <c r="J1638" s="668"/>
      <c r="K1638" s="668"/>
      <c r="L1638" s="668"/>
      <c r="M1638" s="668"/>
      <c r="N1638" s="668"/>
      <c r="O1638" s="668"/>
      <c r="P1638" s="668"/>
      <c r="R1638" s="668"/>
      <c r="U1638" s="668"/>
      <c r="BK1638" s="668"/>
      <c r="BL1638" s="668"/>
      <c r="BM1638" s="668"/>
      <c r="BN1638" s="668"/>
      <c r="BO1638" s="668"/>
      <c r="BP1638" s="668"/>
      <c r="BQ1638" s="668"/>
    </row>
    <row r="1639" spans="1:69">
      <c r="A1639" s="668"/>
      <c r="B1639" s="668"/>
      <c r="C1639" s="668"/>
      <c r="D1639" s="668"/>
      <c r="E1639" s="668"/>
      <c r="F1639" s="668"/>
      <c r="G1639" s="668"/>
      <c r="H1639" s="668"/>
      <c r="I1639" s="668"/>
      <c r="J1639" s="668"/>
      <c r="K1639" s="668"/>
      <c r="L1639" s="668"/>
      <c r="M1639" s="668"/>
      <c r="N1639" s="668"/>
      <c r="O1639" s="668"/>
      <c r="P1639" s="668"/>
      <c r="Q1639" s="668"/>
      <c r="R1639" s="668"/>
      <c r="T1639" s="668"/>
      <c r="U1639" s="668"/>
      <c r="AZ1639" s="668"/>
      <c r="BA1639" s="668"/>
      <c r="BB1639" s="668"/>
      <c r="BC1639" s="668"/>
      <c r="BD1639" s="668"/>
      <c r="BE1639" s="668"/>
      <c r="BF1639" s="668"/>
      <c r="BG1639" s="668"/>
      <c r="BH1639" s="668"/>
      <c r="BI1639" s="668"/>
      <c r="BJ1639" s="668"/>
      <c r="BK1639" s="668"/>
      <c r="BL1639" s="668"/>
      <c r="BM1639" s="668"/>
      <c r="BN1639" s="668"/>
      <c r="BO1639" s="668"/>
      <c r="BP1639" s="668"/>
      <c r="BQ1639" s="668"/>
    </row>
    <row r="1640" spans="1:69">
      <c r="A1640" s="668"/>
      <c r="B1640" s="668"/>
      <c r="C1640" s="668"/>
      <c r="D1640" s="668"/>
      <c r="E1640" s="668"/>
      <c r="F1640" s="668"/>
      <c r="G1640" s="668"/>
      <c r="H1640" s="668"/>
      <c r="I1640" s="668"/>
      <c r="J1640" s="668"/>
      <c r="K1640" s="668"/>
      <c r="L1640" s="668"/>
      <c r="M1640" s="668"/>
      <c r="N1640" s="668"/>
      <c r="O1640" s="668"/>
      <c r="P1640" s="668"/>
      <c r="Q1640" s="668"/>
      <c r="R1640" s="668"/>
      <c r="T1640" s="668"/>
      <c r="U1640" s="668"/>
      <c r="AZ1640" s="668"/>
      <c r="BA1640" s="668"/>
      <c r="BB1640" s="668"/>
      <c r="BC1640" s="668"/>
      <c r="BD1640" s="668"/>
      <c r="BE1640" s="668"/>
      <c r="BF1640" s="668"/>
      <c r="BG1640" s="668"/>
      <c r="BH1640" s="668"/>
      <c r="BI1640" s="668"/>
      <c r="BJ1640" s="668"/>
      <c r="BK1640" s="668"/>
      <c r="BL1640" s="668"/>
      <c r="BM1640" s="668"/>
      <c r="BN1640" s="668"/>
      <c r="BO1640" s="668"/>
      <c r="BP1640" s="668"/>
      <c r="BQ1640" s="668"/>
    </row>
    <row r="1641" spans="1:69">
      <c r="A1641" s="668"/>
      <c r="B1641" s="668"/>
      <c r="C1641" s="668"/>
      <c r="D1641" s="668"/>
      <c r="E1641" s="668"/>
      <c r="F1641" s="668"/>
      <c r="G1641" s="668"/>
      <c r="H1641" s="668"/>
      <c r="I1641" s="668"/>
      <c r="J1641" s="668"/>
      <c r="K1641" s="668"/>
      <c r="L1641" s="668"/>
      <c r="M1641" s="668"/>
      <c r="N1641" s="668"/>
      <c r="O1641" s="668"/>
      <c r="P1641" s="668"/>
      <c r="Q1641" s="668"/>
      <c r="R1641" s="668"/>
      <c r="S1641" s="668"/>
      <c r="T1641" s="668"/>
      <c r="U1641" s="668"/>
      <c r="W1641" s="668"/>
      <c r="X1641" s="668"/>
      <c r="Y1641" s="668"/>
      <c r="Z1641" s="678"/>
      <c r="AA1641" s="668"/>
      <c r="AB1641" s="668"/>
      <c r="AC1641" s="668"/>
      <c r="AD1641" s="678"/>
      <c r="AE1641" s="668"/>
      <c r="AF1641" s="668"/>
      <c r="AG1641" s="668"/>
      <c r="AH1641" s="678"/>
      <c r="AI1641" s="668"/>
      <c r="AJ1641" s="668"/>
      <c r="AK1641" s="668"/>
      <c r="AL1641" s="678"/>
      <c r="AM1641" s="668"/>
      <c r="AN1641" s="668"/>
      <c r="AO1641" s="668"/>
      <c r="AP1641" s="678"/>
      <c r="AQ1641" s="668"/>
      <c r="AR1641" s="668"/>
      <c r="AS1641" s="668"/>
      <c r="AT1641" s="678"/>
      <c r="AU1641" s="668"/>
      <c r="AV1641" s="668"/>
      <c r="AW1641" s="678"/>
      <c r="AX1641" s="668"/>
      <c r="AY1641" s="683"/>
      <c r="AZ1641" s="668"/>
      <c r="BA1641" s="668"/>
      <c r="BB1641" s="668"/>
      <c r="BC1641" s="668"/>
      <c r="BD1641" s="668"/>
      <c r="BE1641" s="668"/>
      <c r="BF1641" s="668"/>
      <c r="BG1641" s="668"/>
      <c r="BH1641" s="668"/>
      <c r="BI1641" s="668"/>
      <c r="BJ1641" s="668"/>
      <c r="BK1641" s="668"/>
      <c r="BL1641" s="668"/>
      <c r="BM1641" s="668"/>
      <c r="BN1641" s="668"/>
      <c r="BO1641" s="668"/>
      <c r="BP1641" s="668"/>
      <c r="BQ1641" s="668"/>
    </row>
    <row r="1642" spans="1:69">
      <c r="A1642" s="668"/>
      <c r="B1642" s="668"/>
      <c r="C1642" s="668"/>
      <c r="D1642" s="668"/>
      <c r="E1642" s="668"/>
      <c r="F1642" s="668"/>
      <c r="G1642" s="668"/>
      <c r="H1642" s="668"/>
      <c r="I1642" s="668"/>
      <c r="J1642" s="668"/>
      <c r="K1642" s="668"/>
      <c r="L1642" s="668"/>
      <c r="M1642" s="668"/>
      <c r="N1642" s="668"/>
      <c r="O1642" s="668"/>
      <c r="P1642" s="668"/>
      <c r="Q1642" s="668"/>
      <c r="R1642" s="668"/>
      <c r="T1642" s="668"/>
      <c r="U1642" s="668"/>
      <c r="AZ1642" s="668"/>
      <c r="BA1642" s="668"/>
      <c r="BB1642" s="668"/>
      <c r="BC1642" s="668"/>
      <c r="BD1642" s="668"/>
      <c r="BE1642" s="668"/>
      <c r="BF1642" s="668"/>
      <c r="BG1642" s="668"/>
      <c r="BH1642" s="668"/>
      <c r="BI1642" s="668"/>
      <c r="BJ1642" s="668"/>
      <c r="BK1642" s="668"/>
      <c r="BL1642" s="668"/>
      <c r="BM1642" s="668"/>
      <c r="BN1642" s="668"/>
      <c r="BO1642" s="668"/>
      <c r="BP1642" s="668"/>
      <c r="BQ1642" s="668"/>
    </row>
    <row r="1643" spans="1:69">
      <c r="A1643" s="668"/>
      <c r="B1643" s="668"/>
      <c r="C1643" s="668"/>
      <c r="D1643" s="668"/>
      <c r="E1643" s="668"/>
      <c r="F1643" s="668"/>
      <c r="G1643" s="668"/>
      <c r="H1643" s="668"/>
      <c r="I1643" s="668"/>
      <c r="J1643" s="668"/>
      <c r="K1643" s="668"/>
      <c r="L1643" s="668"/>
      <c r="M1643" s="668"/>
      <c r="N1643" s="668"/>
      <c r="O1643" s="668"/>
      <c r="P1643" s="668"/>
      <c r="Q1643" s="668"/>
      <c r="R1643" s="668"/>
      <c r="T1643" s="668"/>
      <c r="U1643" s="668"/>
      <c r="AZ1643" s="668"/>
      <c r="BA1643" s="668"/>
      <c r="BB1643" s="668"/>
      <c r="BC1643" s="668"/>
      <c r="BD1643" s="668"/>
      <c r="BE1643" s="668"/>
      <c r="BF1643" s="668"/>
      <c r="BG1643" s="668"/>
      <c r="BH1643" s="668"/>
      <c r="BI1643" s="668"/>
      <c r="BJ1643" s="668"/>
      <c r="BK1643" s="668"/>
      <c r="BL1643" s="668"/>
      <c r="BM1643" s="668"/>
      <c r="BN1643" s="668"/>
      <c r="BO1643" s="668"/>
      <c r="BP1643" s="668"/>
      <c r="BQ1643" s="668"/>
    </row>
    <row r="1644" spans="1:69">
      <c r="A1644" s="668"/>
      <c r="B1644" s="668"/>
      <c r="C1644" s="668"/>
      <c r="D1644" s="668"/>
      <c r="E1644" s="668"/>
      <c r="F1644" s="668"/>
      <c r="G1644" s="668"/>
      <c r="H1644" s="668"/>
      <c r="I1644" s="668"/>
      <c r="J1644" s="668"/>
      <c r="K1644" s="668"/>
      <c r="L1644" s="668"/>
      <c r="M1644" s="668"/>
      <c r="N1644" s="668"/>
      <c r="O1644" s="668"/>
      <c r="P1644" s="668"/>
      <c r="R1644" s="668"/>
      <c r="U1644" s="668"/>
      <c r="BK1644" s="668"/>
      <c r="BL1644" s="668"/>
      <c r="BM1644" s="668"/>
      <c r="BN1644" s="668"/>
      <c r="BO1644" s="668"/>
      <c r="BP1644" s="668"/>
      <c r="BQ1644" s="668"/>
    </row>
    <row r="1645" spans="1:69">
      <c r="A1645" s="668"/>
      <c r="B1645" s="668"/>
      <c r="C1645" s="668"/>
      <c r="D1645" s="668"/>
      <c r="E1645" s="668"/>
      <c r="F1645" s="668"/>
      <c r="G1645" s="668"/>
      <c r="H1645" s="668"/>
      <c r="I1645" s="668"/>
      <c r="J1645" s="668"/>
      <c r="K1645" s="668"/>
      <c r="L1645" s="668"/>
      <c r="M1645" s="668"/>
      <c r="N1645" s="668"/>
      <c r="O1645" s="668"/>
      <c r="P1645" s="668"/>
      <c r="R1645" s="668"/>
      <c r="U1645" s="668"/>
      <c r="BK1645" s="668"/>
      <c r="BL1645" s="668"/>
      <c r="BM1645" s="668"/>
      <c r="BN1645" s="668"/>
      <c r="BO1645" s="668"/>
      <c r="BP1645" s="668"/>
      <c r="BQ1645" s="668"/>
    </row>
    <row r="1646" spans="1:69">
      <c r="A1646" s="668"/>
      <c r="B1646" s="668"/>
      <c r="C1646" s="668"/>
      <c r="D1646" s="668"/>
      <c r="E1646" s="668"/>
      <c r="F1646" s="668"/>
      <c r="G1646" s="668"/>
      <c r="H1646" s="668"/>
      <c r="I1646" s="668"/>
      <c r="J1646" s="668"/>
      <c r="K1646" s="668"/>
      <c r="L1646" s="668"/>
      <c r="M1646" s="668"/>
      <c r="N1646" s="668"/>
      <c r="O1646" s="668"/>
      <c r="P1646" s="668"/>
      <c r="Q1646" s="668"/>
      <c r="R1646" s="668"/>
      <c r="T1646" s="668"/>
      <c r="U1646" s="668"/>
      <c r="AZ1646" s="668"/>
      <c r="BA1646" s="668"/>
      <c r="BB1646" s="668"/>
      <c r="BC1646" s="668"/>
      <c r="BD1646" s="668"/>
      <c r="BE1646" s="668"/>
      <c r="BF1646" s="668"/>
      <c r="BG1646" s="668"/>
      <c r="BH1646" s="668"/>
      <c r="BI1646" s="668"/>
      <c r="BJ1646" s="668"/>
      <c r="BK1646" s="668"/>
      <c r="BL1646" s="668"/>
      <c r="BM1646" s="668"/>
      <c r="BN1646" s="668"/>
      <c r="BO1646" s="668"/>
      <c r="BP1646" s="668"/>
      <c r="BQ1646" s="668"/>
    </row>
    <row r="1647" spans="1:69">
      <c r="A1647" s="668"/>
      <c r="B1647" s="668"/>
      <c r="C1647" s="668"/>
      <c r="D1647" s="668"/>
      <c r="E1647" s="668"/>
      <c r="F1647" s="668"/>
      <c r="G1647" s="668"/>
      <c r="H1647" s="668"/>
      <c r="I1647" s="668"/>
      <c r="J1647" s="668"/>
      <c r="K1647" s="668"/>
      <c r="L1647" s="668"/>
      <c r="M1647" s="668"/>
      <c r="N1647" s="668"/>
      <c r="O1647" s="668"/>
      <c r="P1647" s="668"/>
      <c r="Q1647" s="668"/>
      <c r="R1647" s="668"/>
      <c r="T1647" s="668"/>
      <c r="U1647" s="668"/>
      <c r="AZ1647" s="668"/>
      <c r="BA1647" s="668"/>
      <c r="BB1647" s="668"/>
      <c r="BC1647" s="668"/>
      <c r="BD1647" s="668"/>
      <c r="BE1647" s="668"/>
      <c r="BF1647" s="668"/>
      <c r="BG1647" s="668"/>
      <c r="BH1647" s="668"/>
      <c r="BI1647" s="668"/>
      <c r="BJ1647" s="668"/>
      <c r="BK1647" s="668"/>
      <c r="BL1647" s="668"/>
      <c r="BM1647" s="668"/>
      <c r="BN1647" s="668"/>
      <c r="BO1647" s="668"/>
      <c r="BP1647" s="668"/>
      <c r="BQ1647" s="668"/>
    </row>
    <row r="1648" spans="1:69">
      <c r="A1648" s="668"/>
      <c r="B1648" s="668"/>
      <c r="C1648" s="668"/>
      <c r="D1648" s="668"/>
      <c r="E1648" s="668"/>
      <c r="F1648" s="668"/>
      <c r="G1648" s="668"/>
      <c r="H1648" s="668"/>
      <c r="I1648" s="668"/>
      <c r="J1648" s="668"/>
      <c r="K1648" s="668"/>
      <c r="L1648" s="668"/>
      <c r="M1648" s="668"/>
      <c r="N1648" s="668"/>
      <c r="O1648" s="668"/>
      <c r="P1648" s="668"/>
      <c r="Q1648" s="668"/>
      <c r="R1648" s="668"/>
      <c r="T1648" s="668"/>
      <c r="U1648" s="668"/>
      <c r="AZ1648" s="668"/>
      <c r="BA1648" s="668"/>
      <c r="BB1648" s="668"/>
      <c r="BC1648" s="668"/>
      <c r="BD1648" s="668"/>
      <c r="BE1648" s="668"/>
      <c r="BF1648" s="668"/>
      <c r="BG1648" s="668"/>
      <c r="BH1648" s="668"/>
      <c r="BI1648" s="668"/>
      <c r="BJ1648" s="668"/>
      <c r="BK1648" s="668"/>
      <c r="BL1648" s="668"/>
      <c r="BM1648" s="668"/>
      <c r="BN1648" s="668"/>
      <c r="BO1648" s="668"/>
      <c r="BP1648" s="668"/>
      <c r="BQ1648" s="668"/>
    </row>
    <row r="1649" spans="1:69">
      <c r="A1649" s="668"/>
      <c r="B1649" s="668"/>
      <c r="C1649" s="668"/>
      <c r="D1649" s="668"/>
      <c r="E1649" s="668"/>
      <c r="F1649" s="668"/>
      <c r="G1649" s="668"/>
      <c r="H1649" s="668"/>
      <c r="I1649" s="668"/>
      <c r="J1649" s="668"/>
      <c r="K1649" s="668"/>
      <c r="L1649" s="668"/>
      <c r="M1649" s="668"/>
      <c r="N1649" s="668"/>
      <c r="O1649" s="668"/>
      <c r="P1649" s="668"/>
      <c r="Q1649" s="668"/>
      <c r="R1649" s="668"/>
      <c r="T1649" s="668"/>
      <c r="U1649" s="668"/>
      <c r="AZ1649" s="668"/>
      <c r="BA1649" s="668"/>
      <c r="BB1649" s="668"/>
      <c r="BC1649" s="668"/>
      <c r="BD1649" s="668"/>
      <c r="BE1649" s="668"/>
      <c r="BF1649" s="668"/>
      <c r="BG1649" s="668"/>
      <c r="BH1649" s="668"/>
      <c r="BI1649" s="668"/>
      <c r="BJ1649" s="668"/>
      <c r="BK1649" s="668"/>
      <c r="BL1649" s="668"/>
      <c r="BM1649" s="668"/>
      <c r="BN1649" s="668"/>
      <c r="BO1649" s="668"/>
      <c r="BP1649" s="668"/>
      <c r="BQ1649" s="668"/>
    </row>
    <row r="1650" spans="1:69">
      <c r="A1650" s="668"/>
      <c r="B1650" s="668"/>
      <c r="C1650" s="668"/>
      <c r="D1650" s="668"/>
      <c r="E1650" s="668"/>
      <c r="F1650" s="668"/>
      <c r="G1650" s="668"/>
      <c r="H1650" s="668"/>
      <c r="I1650" s="668"/>
      <c r="J1650" s="668"/>
      <c r="K1650" s="668"/>
      <c r="L1650" s="668"/>
      <c r="M1650" s="668"/>
      <c r="N1650" s="668"/>
      <c r="O1650" s="668"/>
      <c r="P1650" s="668"/>
      <c r="Q1650" s="668"/>
      <c r="R1650" s="668"/>
      <c r="T1650" s="668"/>
      <c r="U1650" s="668"/>
      <c r="AZ1650" s="668"/>
      <c r="BA1650" s="668"/>
      <c r="BB1650" s="668"/>
      <c r="BC1650" s="668"/>
      <c r="BD1650" s="668"/>
      <c r="BE1650" s="668"/>
      <c r="BF1650" s="668"/>
      <c r="BG1650" s="668"/>
      <c r="BH1650" s="668"/>
      <c r="BI1650" s="668"/>
      <c r="BJ1650" s="668"/>
      <c r="BK1650" s="668"/>
      <c r="BL1650" s="668"/>
      <c r="BM1650" s="668"/>
      <c r="BN1650" s="668"/>
      <c r="BO1650" s="668"/>
      <c r="BP1650" s="668"/>
      <c r="BQ1650" s="668"/>
    </row>
    <row r="1651" spans="1:69">
      <c r="A1651" s="668"/>
      <c r="B1651" s="668"/>
      <c r="C1651" s="668"/>
      <c r="D1651" s="668"/>
      <c r="E1651" s="668"/>
      <c r="F1651" s="668"/>
      <c r="G1651" s="668"/>
      <c r="H1651" s="668"/>
      <c r="I1651" s="668"/>
      <c r="J1651" s="668"/>
      <c r="K1651" s="668"/>
      <c r="L1651" s="668"/>
      <c r="M1651" s="668"/>
      <c r="N1651" s="668"/>
      <c r="O1651" s="668"/>
      <c r="P1651" s="668"/>
      <c r="Q1651" s="668"/>
      <c r="R1651" s="668"/>
      <c r="T1651" s="668"/>
      <c r="U1651" s="668"/>
      <c r="AZ1651" s="668"/>
      <c r="BA1651" s="668"/>
      <c r="BB1651" s="668"/>
      <c r="BC1651" s="668"/>
      <c r="BD1651" s="668"/>
      <c r="BE1651" s="668"/>
      <c r="BF1651" s="668"/>
      <c r="BG1651" s="668"/>
      <c r="BH1651" s="668"/>
      <c r="BI1651" s="668"/>
      <c r="BJ1651" s="668"/>
      <c r="BK1651" s="668"/>
      <c r="BL1651" s="668"/>
      <c r="BM1651" s="668"/>
      <c r="BN1651" s="668"/>
      <c r="BO1651" s="668"/>
      <c r="BP1651" s="668"/>
      <c r="BQ1651" s="668"/>
    </row>
    <row r="1652" spans="1:69">
      <c r="A1652" s="668"/>
      <c r="B1652" s="668"/>
      <c r="C1652" s="668"/>
      <c r="D1652" s="668"/>
      <c r="E1652" s="668"/>
      <c r="F1652" s="668"/>
      <c r="G1652" s="668"/>
      <c r="H1652" s="668"/>
      <c r="I1652" s="668"/>
      <c r="J1652" s="668"/>
      <c r="K1652" s="668"/>
      <c r="L1652" s="668"/>
      <c r="M1652" s="668"/>
      <c r="N1652" s="668"/>
      <c r="O1652" s="668"/>
      <c r="P1652" s="668"/>
      <c r="Q1652" s="668"/>
      <c r="R1652" s="668"/>
      <c r="S1652" s="668"/>
      <c r="T1652" s="668"/>
      <c r="U1652" s="668"/>
      <c r="W1652" s="668"/>
      <c r="X1652" s="668"/>
      <c r="Y1652" s="668"/>
      <c r="Z1652" s="678"/>
      <c r="AA1652" s="668"/>
      <c r="AB1652" s="668"/>
      <c r="AC1652" s="668"/>
      <c r="AD1652" s="678"/>
      <c r="AE1652" s="668"/>
      <c r="AF1652" s="668"/>
      <c r="AG1652" s="668"/>
      <c r="AH1652" s="678"/>
      <c r="AI1652" s="668"/>
      <c r="AJ1652" s="668"/>
      <c r="AK1652" s="668"/>
      <c r="AL1652" s="678"/>
      <c r="AM1652" s="668"/>
      <c r="AN1652" s="668"/>
      <c r="AO1652" s="668"/>
      <c r="AP1652" s="678"/>
      <c r="AQ1652" s="668"/>
      <c r="AR1652" s="668"/>
      <c r="AS1652" s="668"/>
      <c r="AT1652" s="678"/>
      <c r="AU1652" s="668"/>
      <c r="AV1652" s="668"/>
      <c r="AW1652" s="678"/>
      <c r="AX1652" s="668"/>
      <c r="AY1652" s="683"/>
      <c r="AZ1652" s="668"/>
      <c r="BA1652" s="668"/>
      <c r="BB1652" s="668"/>
      <c r="BC1652" s="668"/>
      <c r="BD1652" s="668"/>
      <c r="BE1652" s="668"/>
      <c r="BF1652" s="668"/>
      <c r="BG1652" s="668"/>
      <c r="BH1652" s="668"/>
      <c r="BI1652" s="668"/>
      <c r="BJ1652" s="668"/>
      <c r="BK1652" s="668"/>
      <c r="BL1652" s="668"/>
      <c r="BM1652" s="668"/>
      <c r="BN1652" s="668"/>
      <c r="BO1652" s="668"/>
      <c r="BP1652" s="668"/>
      <c r="BQ1652" s="668"/>
    </row>
    <row r="1653" spans="1:69">
      <c r="A1653" s="668"/>
      <c r="B1653" s="668"/>
      <c r="C1653" s="668"/>
      <c r="D1653" s="668"/>
      <c r="E1653" s="668"/>
      <c r="F1653" s="668"/>
      <c r="G1653" s="668"/>
      <c r="H1653" s="668"/>
      <c r="I1653" s="668"/>
      <c r="J1653" s="668"/>
      <c r="K1653" s="668"/>
      <c r="L1653" s="668"/>
      <c r="M1653" s="668"/>
      <c r="N1653" s="668"/>
      <c r="O1653" s="668"/>
      <c r="P1653" s="668"/>
      <c r="Q1653" s="668"/>
      <c r="R1653" s="668"/>
      <c r="T1653" s="668"/>
      <c r="U1653" s="668"/>
      <c r="AZ1653" s="668"/>
      <c r="BA1653" s="668"/>
      <c r="BB1653" s="668"/>
      <c r="BC1653" s="668"/>
      <c r="BD1653" s="668"/>
      <c r="BE1653" s="668"/>
      <c r="BF1653" s="668"/>
      <c r="BG1653" s="668"/>
      <c r="BH1653" s="668"/>
      <c r="BI1653" s="668"/>
      <c r="BJ1653" s="668"/>
      <c r="BK1653" s="668"/>
      <c r="BL1653" s="668"/>
      <c r="BM1653" s="668"/>
      <c r="BN1653" s="668"/>
      <c r="BO1653" s="668"/>
      <c r="BP1653" s="668"/>
      <c r="BQ1653" s="668"/>
    </row>
    <row r="1654" spans="1:69">
      <c r="A1654" s="668"/>
      <c r="B1654" s="668"/>
      <c r="C1654" s="668"/>
      <c r="D1654" s="668"/>
      <c r="E1654" s="668"/>
      <c r="F1654" s="668"/>
      <c r="G1654" s="668"/>
      <c r="H1654" s="668"/>
      <c r="I1654" s="668"/>
      <c r="J1654" s="668"/>
      <c r="K1654" s="668"/>
      <c r="L1654" s="668"/>
      <c r="M1654" s="668"/>
      <c r="N1654" s="668"/>
      <c r="O1654" s="668"/>
      <c r="P1654" s="668"/>
      <c r="R1654" s="668"/>
      <c r="U1654" s="668"/>
      <c r="BK1654" s="668"/>
      <c r="BL1654" s="668"/>
      <c r="BM1654" s="668"/>
      <c r="BN1654" s="668"/>
      <c r="BO1654" s="668"/>
      <c r="BP1654" s="668"/>
      <c r="BQ1654" s="668"/>
    </row>
    <row r="1655" spans="1:69">
      <c r="A1655" s="668"/>
      <c r="B1655" s="668"/>
      <c r="C1655" s="668"/>
      <c r="D1655" s="668"/>
      <c r="E1655" s="668"/>
      <c r="F1655" s="668"/>
      <c r="G1655" s="668"/>
      <c r="H1655" s="668"/>
      <c r="I1655" s="668"/>
      <c r="J1655" s="668"/>
      <c r="K1655" s="668"/>
      <c r="L1655" s="668"/>
      <c r="M1655" s="668"/>
      <c r="N1655" s="668"/>
      <c r="O1655" s="668"/>
      <c r="P1655" s="668"/>
      <c r="Q1655" s="668"/>
      <c r="R1655" s="668"/>
      <c r="T1655" s="668"/>
      <c r="U1655" s="668"/>
      <c r="AZ1655" s="668"/>
      <c r="BA1655" s="668"/>
      <c r="BB1655" s="668"/>
      <c r="BC1655" s="668"/>
      <c r="BD1655" s="668"/>
      <c r="BE1655" s="668"/>
      <c r="BF1655" s="668"/>
      <c r="BG1655" s="668"/>
      <c r="BH1655" s="668"/>
      <c r="BI1655" s="668"/>
      <c r="BJ1655" s="668"/>
      <c r="BK1655" s="668"/>
      <c r="BL1655" s="668"/>
      <c r="BM1655" s="668"/>
      <c r="BN1655" s="668"/>
      <c r="BO1655" s="668"/>
      <c r="BP1655" s="668"/>
      <c r="BQ1655" s="668"/>
    </row>
    <row r="1656" spans="1:69">
      <c r="A1656" s="668"/>
      <c r="B1656" s="668"/>
      <c r="C1656" s="668"/>
      <c r="D1656" s="668"/>
      <c r="E1656" s="668"/>
      <c r="F1656" s="668"/>
      <c r="G1656" s="668"/>
      <c r="H1656" s="668"/>
      <c r="I1656" s="668"/>
      <c r="J1656" s="668"/>
      <c r="K1656" s="668"/>
      <c r="L1656" s="668"/>
      <c r="M1656" s="668"/>
      <c r="N1656" s="668"/>
      <c r="O1656" s="668"/>
      <c r="P1656" s="668"/>
      <c r="Q1656" s="668"/>
      <c r="R1656" s="668"/>
      <c r="T1656" s="668"/>
      <c r="U1656" s="668"/>
      <c r="AZ1656" s="668"/>
      <c r="BA1656" s="668"/>
      <c r="BB1656" s="668"/>
      <c r="BC1656" s="668"/>
      <c r="BD1656" s="668"/>
      <c r="BE1656" s="668"/>
      <c r="BF1656" s="668"/>
      <c r="BG1656" s="668"/>
      <c r="BH1656" s="668"/>
      <c r="BI1656" s="668"/>
      <c r="BJ1656" s="668"/>
      <c r="BK1656" s="668"/>
      <c r="BL1656" s="668"/>
      <c r="BM1656" s="668"/>
      <c r="BN1656" s="668"/>
      <c r="BO1656" s="668"/>
      <c r="BP1656" s="668"/>
      <c r="BQ1656" s="668"/>
    </row>
    <row r="1657" spans="1:69">
      <c r="A1657" s="668"/>
      <c r="B1657" s="668"/>
      <c r="C1657" s="668"/>
      <c r="D1657" s="668"/>
      <c r="E1657" s="668"/>
      <c r="F1657" s="668"/>
      <c r="G1657" s="668"/>
      <c r="H1657" s="668"/>
      <c r="I1657" s="668"/>
      <c r="J1657" s="668"/>
      <c r="K1657" s="668"/>
      <c r="L1657" s="668"/>
      <c r="M1657" s="668"/>
      <c r="N1657" s="668"/>
      <c r="O1657" s="668"/>
      <c r="P1657" s="668"/>
      <c r="Q1657" s="668"/>
      <c r="R1657" s="668"/>
      <c r="T1657" s="668"/>
      <c r="U1657" s="668"/>
      <c r="AZ1657" s="668"/>
      <c r="BA1657" s="668"/>
      <c r="BB1657" s="668"/>
      <c r="BC1657" s="668"/>
      <c r="BD1657" s="668"/>
      <c r="BE1657" s="668"/>
      <c r="BF1657" s="668"/>
      <c r="BG1657" s="668"/>
      <c r="BH1657" s="668"/>
      <c r="BI1657" s="668"/>
      <c r="BJ1657" s="668"/>
      <c r="BK1657" s="668"/>
      <c r="BL1657" s="668"/>
      <c r="BM1657" s="668"/>
      <c r="BN1657" s="668"/>
      <c r="BO1657" s="668"/>
      <c r="BP1657" s="668"/>
      <c r="BQ1657" s="668"/>
    </row>
    <row r="1658" spans="1:69">
      <c r="A1658" s="668"/>
      <c r="B1658" s="668"/>
      <c r="C1658" s="668"/>
      <c r="D1658" s="668"/>
      <c r="E1658" s="668"/>
      <c r="F1658" s="668"/>
      <c r="G1658" s="668"/>
      <c r="H1658" s="668"/>
      <c r="I1658" s="668"/>
      <c r="J1658" s="668"/>
      <c r="K1658" s="668"/>
      <c r="L1658" s="668"/>
      <c r="M1658" s="668"/>
      <c r="N1658" s="668"/>
      <c r="O1658" s="668"/>
      <c r="P1658" s="668"/>
      <c r="Q1658" s="668"/>
      <c r="R1658" s="668"/>
      <c r="T1658" s="668"/>
      <c r="U1658" s="668"/>
      <c r="AZ1658" s="668"/>
      <c r="BA1658" s="668"/>
      <c r="BB1658" s="668"/>
      <c r="BC1658" s="668"/>
      <c r="BD1658" s="668"/>
      <c r="BE1658" s="668"/>
      <c r="BF1658" s="668"/>
      <c r="BG1658" s="668"/>
      <c r="BH1658" s="668"/>
      <c r="BI1658" s="668"/>
      <c r="BJ1658" s="668"/>
      <c r="BK1658" s="668"/>
      <c r="BL1658" s="668"/>
      <c r="BM1658" s="668"/>
      <c r="BN1658" s="668"/>
      <c r="BO1658" s="668"/>
      <c r="BP1658" s="668"/>
      <c r="BQ1658" s="668"/>
    </row>
    <row r="1659" spans="1:69">
      <c r="A1659" s="668"/>
      <c r="B1659" s="668"/>
      <c r="C1659" s="668"/>
      <c r="D1659" s="668"/>
      <c r="E1659" s="668"/>
      <c r="F1659" s="668"/>
      <c r="G1659" s="668"/>
      <c r="H1659" s="668"/>
      <c r="I1659" s="668"/>
      <c r="J1659" s="668"/>
      <c r="K1659" s="668"/>
      <c r="L1659" s="668"/>
      <c r="M1659" s="668"/>
      <c r="N1659" s="668"/>
      <c r="O1659" s="668"/>
      <c r="P1659" s="668"/>
      <c r="Q1659" s="668"/>
      <c r="R1659" s="668"/>
      <c r="S1659" s="668"/>
      <c r="T1659" s="668"/>
      <c r="U1659" s="668"/>
      <c r="W1659" s="668"/>
      <c r="X1659" s="668"/>
      <c r="Y1659" s="668"/>
      <c r="Z1659" s="678"/>
      <c r="AA1659" s="668"/>
      <c r="AB1659" s="668"/>
      <c r="AC1659" s="668"/>
      <c r="AD1659" s="678"/>
      <c r="AE1659" s="668"/>
      <c r="AF1659" s="668"/>
      <c r="AG1659" s="668"/>
      <c r="AH1659" s="678"/>
      <c r="AI1659" s="668"/>
      <c r="AJ1659" s="668"/>
      <c r="AK1659" s="668"/>
      <c r="AL1659" s="678"/>
      <c r="AM1659" s="668"/>
      <c r="AN1659" s="668"/>
      <c r="AO1659" s="668"/>
      <c r="AP1659" s="678"/>
      <c r="AQ1659" s="668"/>
      <c r="AR1659" s="668"/>
      <c r="AS1659" s="668"/>
      <c r="AT1659" s="678"/>
      <c r="AU1659" s="668"/>
      <c r="AV1659" s="668"/>
      <c r="AW1659" s="678"/>
      <c r="AX1659" s="668"/>
      <c r="AY1659" s="683"/>
      <c r="AZ1659" s="668"/>
      <c r="BA1659" s="668"/>
      <c r="BB1659" s="668"/>
      <c r="BC1659" s="668"/>
      <c r="BD1659" s="668"/>
      <c r="BE1659" s="668"/>
      <c r="BK1659" s="668"/>
      <c r="BL1659" s="668"/>
      <c r="BM1659" s="668"/>
      <c r="BN1659" s="668"/>
      <c r="BO1659" s="668"/>
      <c r="BP1659" s="668"/>
      <c r="BQ1659" s="668"/>
    </row>
    <row r="1660" spans="1:69">
      <c r="A1660" s="668"/>
      <c r="B1660" s="668"/>
      <c r="C1660" s="668"/>
      <c r="D1660" s="668"/>
      <c r="E1660" s="668"/>
      <c r="F1660" s="668"/>
      <c r="G1660" s="668"/>
      <c r="H1660" s="668"/>
      <c r="I1660" s="668"/>
      <c r="J1660" s="668"/>
      <c r="K1660" s="668"/>
      <c r="L1660" s="668"/>
      <c r="M1660" s="668"/>
      <c r="N1660" s="668"/>
      <c r="O1660" s="668"/>
      <c r="P1660" s="668"/>
      <c r="Q1660" s="668"/>
      <c r="R1660" s="668"/>
      <c r="T1660" s="668"/>
      <c r="U1660" s="668"/>
      <c r="AZ1660" s="668"/>
      <c r="BA1660" s="668"/>
      <c r="BB1660" s="668"/>
      <c r="BC1660" s="668"/>
      <c r="BK1660" s="668"/>
      <c r="BL1660" s="668"/>
      <c r="BM1660" s="668"/>
      <c r="BN1660" s="668"/>
      <c r="BO1660" s="668"/>
      <c r="BP1660" s="668"/>
      <c r="BQ1660" s="668"/>
    </row>
    <row r="1661" spans="1:69">
      <c r="A1661" s="668"/>
      <c r="B1661" s="668"/>
      <c r="C1661" s="668"/>
      <c r="D1661" s="668"/>
      <c r="E1661" s="668"/>
      <c r="F1661" s="668"/>
      <c r="G1661" s="668"/>
      <c r="H1661" s="668"/>
      <c r="I1661" s="668"/>
      <c r="J1661" s="668"/>
      <c r="K1661" s="668"/>
      <c r="L1661" s="668"/>
      <c r="M1661" s="668"/>
      <c r="N1661" s="668"/>
      <c r="O1661" s="668"/>
      <c r="P1661" s="668"/>
      <c r="Q1661" s="668"/>
      <c r="R1661" s="668"/>
      <c r="T1661" s="668"/>
      <c r="U1661" s="668"/>
      <c r="AZ1661" s="668"/>
      <c r="BA1661" s="668"/>
      <c r="BK1661" s="668"/>
      <c r="BL1661" s="668"/>
      <c r="BM1661" s="668"/>
      <c r="BN1661" s="668"/>
      <c r="BO1661" s="668"/>
      <c r="BP1661" s="668"/>
      <c r="BQ1661" s="668"/>
    </row>
    <row r="1662" spans="1:69">
      <c r="A1662" s="668"/>
      <c r="B1662" s="668"/>
      <c r="C1662" s="668"/>
      <c r="D1662" s="668"/>
      <c r="E1662" s="668"/>
      <c r="F1662" s="668"/>
      <c r="G1662" s="668"/>
      <c r="H1662" s="668"/>
      <c r="I1662" s="668"/>
      <c r="J1662" s="668"/>
      <c r="K1662" s="668"/>
      <c r="L1662" s="668"/>
      <c r="M1662" s="668"/>
      <c r="N1662" s="668"/>
      <c r="O1662" s="668"/>
      <c r="P1662" s="668"/>
      <c r="Q1662" s="668"/>
      <c r="R1662" s="668"/>
      <c r="T1662" s="668"/>
      <c r="U1662" s="668"/>
      <c r="W1662" s="668"/>
      <c r="X1662" s="668"/>
      <c r="Y1662" s="668"/>
      <c r="Z1662" s="678"/>
      <c r="AA1662" s="668"/>
      <c r="AB1662" s="668"/>
      <c r="AC1662" s="668"/>
      <c r="AD1662" s="678"/>
      <c r="AE1662" s="668"/>
      <c r="AF1662" s="668"/>
      <c r="AG1662" s="668"/>
      <c r="AH1662" s="678"/>
      <c r="AI1662" s="668"/>
      <c r="AJ1662" s="668"/>
      <c r="AK1662" s="668"/>
      <c r="AL1662" s="678"/>
      <c r="AM1662" s="668"/>
      <c r="AN1662" s="668"/>
      <c r="AO1662" s="668"/>
      <c r="AP1662" s="678"/>
      <c r="AQ1662" s="668"/>
      <c r="AR1662" s="668"/>
      <c r="AS1662" s="668"/>
      <c r="AT1662" s="678"/>
      <c r="AU1662" s="668"/>
      <c r="AV1662" s="668"/>
      <c r="AW1662" s="678"/>
      <c r="AX1662" s="668"/>
      <c r="AY1662" s="683"/>
      <c r="AZ1662" s="668"/>
      <c r="BA1662" s="668"/>
      <c r="BB1662" s="668"/>
      <c r="BC1662" s="668"/>
      <c r="BK1662" s="668"/>
      <c r="BL1662" s="668"/>
      <c r="BM1662" s="668"/>
      <c r="BN1662" s="668"/>
      <c r="BO1662" s="668"/>
      <c r="BP1662" s="668"/>
      <c r="BQ1662" s="668"/>
    </row>
    <row r="1663" spans="1:69">
      <c r="A1663" s="668"/>
      <c r="B1663" s="668"/>
      <c r="C1663" s="668"/>
      <c r="D1663" s="668"/>
      <c r="E1663" s="668"/>
      <c r="F1663" s="668"/>
      <c r="G1663" s="668"/>
      <c r="H1663" s="668"/>
      <c r="I1663" s="668"/>
      <c r="J1663" s="668"/>
      <c r="K1663" s="668"/>
      <c r="L1663" s="668"/>
      <c r="M1663" s="668"/>
      <c r="N1663" s="668"/>
      <c r="O1663" s="668"/>
      <c r="P1663" s="668"/>
      <c r="Q1663" s="668"/>
      <c r="R1663" s="668"/>
      <c r="S1663" s="668"/>
      <c r="T1663" s="668"/>
      <c r="U1663" s="668"/>
      <c r="W1663" s="668"/>
      <c r="X1663" s="668"/>
      <c r="Y1663" s="668"/>
      <c r="Z1663" s="678"/>
      <c r="AA1663" s="668"/>
      <c r="AB1663" s="668"/>
      <c r="AC1663" s="668"/>
      <c r="AD1663" s="678"/>
      <c r="AE1663" s="668"/>
      <c r="AF1663" s="668"/>
      <c r="AG1663" s="668"/>
      <c r="AH1663" s="678"/>
      <c r="AI1663" s="668"/>
      <c r="AJ1663" s="668"/>
      <c r="AK1663" s="668"/>
      <c r="AL1663" s="678"/>
      <c r="AM1663" s="668"/>
      <c r="AN1663" s="668"/>
      <c r="AO1663" s="668"/>
      <c r="AP1663" s="678"/>
      <c r="AQ1663" s="668"/>
      <c r="AR1663" s="668"/>
      <c r="AS1663" s="668"/>
      <c r="AT1663" s="678"/>
      <c r="AU1663" s="668"/>
      <c r="AV1663" s="668"/>
      <c r="AW1663" s="678"/>
      <c r="AX1663" s="668"/>
      <c r="AY1663" s="683"/>
      <c r="AZ1663" s="668"/>
      <c r="BA1663" s="668"/>
      <c r="BB1663" s="668"/>
      <c r="BC1663" s="668"/>
      <c r="BD1663" s="668"/>
      <c r="BE1663" s="668"/>
      <c r="BF1663" s="668"/>
      <c r="BG1663" s="668"/>
      <c r="BH1663" s="668"/>
      <c r="BI1663" s="668"/>
      <c r="BJ1663" s="668"/>
      <c r="BK1663" s="668"/>
      <c r="BL1663" s="668"/>
      <c r="BM1663" s="668"/>
      <c r="BN1663" s="668"/>
      <c r="BO1663" s="668"/>
      <c r="BP1663" s="668"/>
      <c r="BQ1663" s="668"/>
    </row>
    <row r="1664" spans="1:69">
      <c r="A1664" s="668"/>
      <c r="B1664" s="668"/>
      <c r="C1664" s="668"/>
      <c r="D1664" s="668"/>
      <c r="E1664" s="668"/>
      <c r="F1664" s="668"/>
      <c r="G1664" s="668"/>
      <c r="H1664" s="668"/>
      <c r="I1664" s="668"/>
      <c r="J1664" s="668"/>
      <c r="K1664" s="668"/>
      <c r="L1664" s="668"/>
      <c r="M1664" s="668"/>
      <c r="N1664" s="668"/>
      <c r="O1664" s="668"/>
      <c r="P1664" s="668"/>
      <c r="Q1664" s="668"/>
      <c r="R1664" s="668"/>
      <c r="S1664" s="668"/>
      <c r="T1664" s="668"/>
      <c r="U1664" s="668"/>
      <c r="W1664" s="668"/>
      <c r="X1664" s="668"/>
      <c r="Y1664" s="668"/>
      <c r="Z1664" s="678"/>
      <c r="AA1664" s="668"/>
      <c r="AB1664" s="668"/>
      <c r="AC1664" s="668"/>
      <c r="AD1664" s="678"/>
      <c r="AE1664" s="668"/>
      <c r="AF1664" s="668"/>
      <c r="AG1664" s="668"/>
      <c r="AH1664" s="678"/>
      <c r="AI1664" s="668"/>
      <c r="AJ1664" s="668"/>
      <c r="AK1664" s="668"/>
      <c r="AL1664" s="678"/>
      <c r="AM1664" s="668"/>
      <c r="AN1664" s="668"/>
      <c r="AO1664" s="668"/>
      <c r="AP1664" s="678"/>
      <c r="AQ1664" s="668"/>
      <c r="AR1664" s="668"/>
      <c r="AS1664" s="668"/>
      <c r="AT1664" s="678"/>
      <c r="AU1664" s="668"/>
      <c r="AV1664" s="668"/>
      <c r="AW1664" s="678"/>
      <c r="AX1664" s="668"/>
      <c r="AY1664" s="683"/>
      <c r="AZ1664" s="668"/>
      <c r="BA1664" s="668"/>
      <c r="BB1664" s="668"/>
      <c r="BC1664" s="668"/>
      <c r="BD1664" s="668"/>
      <c r="BE1664" s="668"/>
      <c r="BF1664" s="668"/>
      <c r="BG1664" s="668"/>
      <c r="BH1664" s="668"/>
      <c r="BI1664" s="668"/>
      <c r="BJ1664" s="668"/>
      <c r="BK1664" s="668"/>
      <c r="BL1664" s="668"/>
      <c r="BM1664" s="668"/>
      <c r="BN1664" s="668"/>
      <c r="BO1664" s="668"/>
      <c r="BP1664" s="668"/>
      <c r="BQ1664" s="668"/>
    </row>
    <row r="1665" spans="1:69">
      <c r="A1665" s="668"/>
      <c r="B1665" s="668"/>
      <c r="C1665" s="668"/>
      <c r="D1665" s="668"/>
      <c r="E1665" s="668"/>
      <c r="F1665" s="668"/>
      <c r="G1665" s="668"/>
      <c r="H1665" s="668"/>
      <c r="I1665" s="668"/>
      <c r="J1665" s="668"/>
      <c r="K1665" s="668"/>
      <c r="L1665" s="668"/>
      <c r="M1665" s="668"/>
      <c r="N1665" s="668"/>
      <c r="O1665" s="668"/>
      <c r="P1665" s="668"/>
      <c r="Q1665" s="668"/>
      <c r="R1665" s="668"/>
      <c r="T1665" s="668"/>
      <c r="U1665" s="668"/>
      <c r="AZ1665" s="668"/>
      <c r="BA1665" s="668"/>
      <c r="BB1665" s="668"/>
      <c r="BC1665" s="668"/>
      <c r="BD1665" s="668"/>
      <c r="BE1665" s="668"/>
      <c r="BF1665" s="668"/>
      <c r="BG1665" s="668"/>
      <c r="BH1665" s="668"/>
      <c r="BI1665" s="668"/>
      <c r="BJ1665" s="668"/>
      <c r="BK1665" s="668"/>
      <c r="BL1665" s="668"/>
      <c r="BM1665" s="668"/>
      <c r="BN1665" s="668"/>
      <c r="BO1665" s="668"/>
      <c r="BP1665" s="668"/>
      <c r="BQ1665" s="668"/>
    </row>
    <row r="1666" spans="1:69">
      <c r="A1666" s="668"/>
      <c r="B1666" s="668"/>
      <c r="C1666" s="668"/>
      <c r="D1666" s="668"/>
      <c r="E1666" s="668"/>
      <c r="F1666" s="668"/>
      <c r="G1666" s="668"/>
      <c r="H1666" s="668"/>
      <c r="I1666" s="668"/>
      <c r="J1666" s="668"/>
      <c r="K1666" s="668"/>
      <c r="L1666" s="668"/>
      <c r="M1666" s="668"/>
      <c r="N1666" s="668"/>
      <c r="O1666" s="668"/>
      <c r="P1666" s="668"/>
      <c r="Q1666" s="668"/>
      <c r="R1666" s="668"/>
      <c r="T1666" s="668"/>
      <c r="U1666" s="668"/>
      <c r="W1666" s="668"/>
      <c r="X1666" s="668"/>
      <c r="Y1666" s="668"/>
      <c r="Z1666" s="678"/>
      <c r="AA1666" s="668"/>
      <c r="AB1666" s="668"/>
      <c r="AC1666" s="668"/>
      <c r="AD1666" s="678"/>
      <c r="AE1666" s="668"/>
      <c r="AF1666" s="668"/>
      <c r="AG1666" s="668"/>
      <c r="AH1666" s="678"/>
      <c r="AI1666" s="668"/>
      <c r="AJ1666" s="668"/>
      <c r="AK1666" s="668"/>
      <c r="AL1666" s="678"/>
      <c r="AM1666" s="668"/>
      <c r="AN1666" s="668"/>
      <c r="AO1666" s="668"/>
      <c r="AP1666" s="678"/>
      <c r="AQ1666" s="668"/>
      <c r="AR1666" s="668"/>
      <c r="AS1666" s="668"/>
      <c r="AT1666" s="678"/>
      <c r="AU1666" s="668"/>
      <c r="AV1666" s="668"/>
      <c r="AW1666" s="678"/>
      <c r="AX1666" s="668"/>
      <c r="AY1666" s="683"/>
      <c r="AZ1666" s="668"/>
      <c r="BA1666" s="668"/>
      <c r="BB1666" s="668"/>
      <c r="BC1666" s="668"/>
      <c r="BD1666" s="668"/>
      <c r="BE1666" s="668"/>
      <c r="BF1666" s="668"/>
      <c r="BG1666" s="668"/>
      <c r="BH1666" s="668"/>
      <c r="BI1666" s="668"/>
      <c r="BJ1666" s="668"/>
      <c r="BK1666" s="668"/>
      <c r="BL1666" s="668"/>
      <c r="BM1666" s="668"/>
      <c r="BN1666" s="668"/>
      <c r="BO1666" s="668"/>
      <c r="BP1666" s="668"/>
      <c r="BQ1666" s="668"/>
    </row>
    <row r="1667" spans="1:69">
      <c r="A1667" s="668"/>
      <c r="B1667" s="668"/>
      <c r="C1667" s="668"/>
      <c r="D1667" s="668"/>
      <c r="E1667" s="668"/>
      <c r="F1667" s="668"/>
      <c r="G1667" s="668"/>
      <c r="H1667" s="668"/>
      <c r="I1667" s="668"/>
      <c r="J1667" s="668"/>
      <c r="K1667" s="668"/>
      <c r="L1667" s="668"/>
      <c r="M1667" s="668"/>
      <c r="N1667" s="668"/>
      <c r="O1667" s="668"/>
      <c r="P1667" s="668"/>
      <c r="Q1667" s="668"/>
      <c r="R1667" s="668"/>
      <c r="T1667" s="668"/>
      <c r="U1667" s="668"/>
      <c r="AZ1667" s="668"/>
      <c r="BA1667" s="668"/>
      <c r="BB1667" s="668"/>
      <c r="BC1667" s="668"/>
      <c r="BD1667" s="668"/>
      <c r="BE1667" s="668"/>
      <c r="BF1667" s="668"/>
      <c r="BG1667" s="668"/>
      <c r="BH1667" s="668"/>
      <c r="BI1667" s="668"/>
      <c r="BJ1667" s="668"/>
      <c r="BK1667" s="668"/>
      <c r="BL1667" s="668"/>
      <c r="BM1667" s="668"/>
      <c r="BN1667" s="668"/>
      <c r="BO1667" s="668"/>
      <c r="BP1667" s="668"/>
      <c r="BQ1667" s="668"/>
    </row>
    <row r="1668" spans="1:69">
      <c r="A1668" s="668"/>
      <c r="B1668" s="668"/>
      <c r="C1668" s="668"/>
      <c r="D1668" s="668"/>
      <c r="E1668" s="668"/>
      <c r="F1668" s="668"/>
      <c r="G1668" s="668"/>
      <c r="H1668" s="668"/>
      <c r="I1668" s="668"/>
      <c r="J1668" s="668"/>
      <c r="K1668" s="668"/>
      <c r="L1668" s="668"/>
      <c r="M1668" s="668"/>
      <c r="N1668" s="668"/>
      <c r="O1668" s="668"/>
      <c r="P1668" s="668"/>
      <c r="Q1668" s="668"/>
      <c r="R1668" s="668"/>
      <c r="T1668" s="668"/>
      <c r="U1668" s="668"/>
      <c r="AZ1668" s="668"/>
      <c r="BA1668" s="668"/>
      <c r="BB1668" s="668"/>
      <c r="BC1668" s="668"/>
      <c r="BD1668" s="668"/>
      <c r="BE1668" s="668"/>
      <c r="BF1668" s="668"/>
      <c r="BG1668" s="668"/>
      <c r="BH1668" s="668"/>
      <c r="BI1668" s="668"/>
      <c r="BJ1668" s="668"/>
      <c r="BK1668" s="668"/>
      <c r="BL1668" s="668"/>
      <c r="BM1668" s="668"/>
      <c r="BN1668" s="668"/>
      <c r="BO1668" s="668"/>
      <c r="BP1668" s="668"/>
      <c r="BQ1668" s="668"/>
    </row>
    <row r="1669" spans="1:69">
      <c r="A1669" s="668"/>
      <c r="B1669" s="668"/>
      <c r="C1669" s="668"/>
      <c r="D1669" s="668"/>
      <c r="E1669" s="668"/>
      <c r="F1669" s="668"/>
      <c r="G1669" s="668"/>
      <c r="H1669" s="668"/>
      <c r="I1669" s="668"/>
      <c r="J1669" s="668"/>
      <c r="K1669" s="668"/>
      <c r="L1669" s="668"/>
      <c r="M1669" s="668"/>
      <c r="N1669" s="668"/>
      <c r="O1669" s="668"/>
      <c r="P1669" s="668"/>
      <c r="Q1669" s="668"/>
      <c r="R1669" s="668"/>
      <c r="T1669" s="668"/>
      <c r="U1669" s="668"/>
      <c r="AZ1669" s="668"/>
      <c r="BA1669" s="668"/>
      <c r="BB1669" s="668"/>
      <c r="BC1669" s="668"/>
      <c r="BD1669" s="668"/>
      <c r="BE1669" s="668"/>
      <c r="BF1669" s="668"/>
      <c r="BG1669" s="668"/>
      <c r="BH1669" s="668"/>
      <c r="BI1669" s="668"/>
      <c r="BJ1669" s="668"/>
      <c r="BK1669" s="668"/>
      <c r="BL1669" s="668"/>
      <c r="BM1669" s="668"/>
      <c r="BN1669" s="668"/>
      <c r="BO1669" s="668"/>
      <c r="BP1669" s="668"/>
      <c r="BQ1669" s="668"/>
    </row>
    <row r="1670" spans="1:69">
      <c r="A1670" s="668"/>
      <c r="B1670" s="668"/>
      <c r="C1670" s="668"/>
      <c r="D1670" s="668"/>
      <c r="E1670" s="668"/>
      <c r="F1670" s="668"/>
      <c r="G1670" s="668"/>
      <c r="H1670" s="668"/>
      <c r="I1670" s="668"/>
      <c r="J1670" s="668"/>
      <c r="K1670" s="668"/>
      <c r="L1670" s="668"/>
      <c r="M1670" s="668"/>
      <c r="N1670" s="668"/>
      <c r="O1670" s="668"/>
      <c r="P1670" s="668"/>
      <c r="Q1670" s="668"/>
      <c r="R1670" s="668"/>
      <c r="T1670" s="668"/>
      <c r="U1670" s="668"/>
      <c r="AZ1670" s="668"/>
      <c r="BA1670" s="668"/>
      <c r="BB1670" s="668"/>
      <c r="BC1670" s="668"/>
      <c r="BD1670" s="668"/>
      <c r="BE1670" s="668"/>
      <c r="BF1670" s="668"/>
      <c r="BG1670" s="668"/>
      <c r="BH1670" s="668"/>
      <c r="BI1670" s="668"/>
      <c r="BJ1670" s="668"/>
      <c r="BK1670" s="668"/>
      <c r="BL1670" s="668"/>
      <c r="BM1670" s="668"/>
      <c r="BN1670" s="668"/>
      <c r="BO1670" s="668"/>
      <c r="BP1670" s="668"/>
      <c r="BQ1670" s="668"/>
    </row>
    <row r="1671" spans="1:69">
      <c r="A1671" s="668"/>
      <c r="B1671" s="668"/>
      <c r="C1671" s="668"/>
      <c r="D1671" s="668"/>
      <c r="E1671" s="668"/>
      <c r="F1671" s="668"/>
      <c r="G1671" s="668"/>
      <c r="H1671" s="668"/>
      <c r="I1671" s="668"/>
      <c r="J1671" s="668"/>
      <c r="K1671" s="668"/>
      <c r="L1671" s="668"/>
      <c r="M1671" s="668"/>
      <c r="N1671" s="668"/>
      <c r="O1671" s="668"/>
      <c r="P1671" s="668"/>
      <c r="Q1671" s="668"/>
      <c r="R1671" s="668"/>
      <c r="T1671" s="668"/>
      <c r="U1671" s="668"/>
      <c r="AZ1671" s="668"/>
      <c r="BA1671" s="668"/>
      <c r="BB1671" s="668"/>
      <c r="BC1671" s="668"/>
      <c r="BD1671" s="668"/>
      <c r="BE1671" s="668"/>
      <c r="BF1671" s="668"/>
      <c r="BG1671" s="668"/>
      <c r="BH1671" s="668"/>
      <c r="BI1671" s="668"/>
      <c r="BJ1671" s="668"/>
      <c r="BK1671" s="668"/>
      <c r="BL1671" s="668"/>
      <c r="BM1671" s="668"/>
      <c r="BN1671" s="668"/>
      <c r="BO1671" s="668"/>
      <c r="BP1671" s="668"/>
      <c r="BQ1671" s="668"/>
    </row>
    <row r="1672" spans="1:69">
      <c r="A1672" s="668"/>
      <c r="B1672" s="668"/>
      <c r="C1672" s="668"/>
      <c r="D1672" s="668"/>
      <c r="E1672" s="668"/>
      <c r="F1672" s="668"/>
      <c r="G1672" s="668"/>
      <c r="H1672" s="668"/>
      <c r="I1672" s="668"/>
      <c r="J1672" s="668"/>
      <c r="K1672" s="668"/>
      <c r="L1672" s="668"/>
      <c r="M1672" s="668"/>
      <c r="N1672" s="668"/>
      <c r="O1672" s="668"/>
      <c r="P1672" s="668"/>
      <c r="Q1672" s="668"/>
      <c r="R1672" s="668"/>
      <c r="T1672" s="668"/>
      <c r="U1672" s="668"/>
      <c r="AZ1672" s="668"/>
      <c r="BA1672" s="668"/>
      <c r="BB1672" s="668"/>
      <c r="BC1672" s="668"/>
      <c r="BD1672" s="668"/>
      <c r="BE1672" s="668"/>
      <c r="BF1672" s="668"/>
      <c r="BG1672" s="668"/>
      <c r="BH1672" s="668"/>
      <c r="BI1672" s="668"/>
      <c r="BJ1672" s="668"/>
      <c r="BK1672" s="668"/>
      <c r="BL1672" s="668"/>
      <c r="BM1672" s="668"/>
      <c r="BN1672" s="668"/>
      <c r="BO1672" s="668"/>
      <c r="BP1672" s="668"/>
      <c r="BQ1672" s="668"/>
    </row>
    <row r="1673" spans="1:69">
      <c r="A1673" s="668"/>
      <c r="B1673" s="668"/>
      <c r="C1673" s="668"/>
      <c r="D1673" s="668"/>
      <c r="E1673" s="668"/>
      <c r="F1673" s="668"/>
      <c r="G1673" s="668"/>
      <c r="H1673" s="668"/>
      <c r="I1673" s="668"/>
      <c r="J1673" s="668"/>
      <c r="K1673" s="668"/>
      <c r="L1673" s="668"/>
      <c r="M1673" s="668"/>
      <c r="N1673" s="668"/>
      <c r="O1673" s="668"/>
      <c r="P1673" s="668"/>
      <c r="Q1673" s="668"/>
      <c r="R1673" s="668"/>
      <c r="T1673" s="668"/>
      <c r="U1673" s="668"/>
      <c r="AZ1673" s="668"/>
      <c r="BA1673" s="668"/>
      <c r="BB1673" s="668"/>
      <c r="BC1673" s="668"/>
      <c r="BD1673" s="668"/>
      <c r="BE1673" s="668"/>
      <c r="BF1673" s="668"/>
      <c r="BG1673" s="668"/>
      <c r="BH1673" s="668"/>
      <c r="BI1673" s="668"/>
      <c r="BJ1673" s="668"/>
      <c r="BK1673" s="668"/>
      <c r="BL1673" s="668"/>
      <c r="BM1673" s="668"/>
      <c r="BN1673" s="668"/>
      <c r="BO1673" s="668"/>
      <c r="BP1673" s="668"/>
      <c r="BQ1673" s="668"/>
    </row>
    <row r="1674" spans="1:69">
      <c r="A1674" s="668"/>
      <c r="B1674" s="668"/>
      <c r="C1674" s="668"/>
      <c r="D1674" s="668"/>
      <c r="E1674" s="668"/>
      <c r="F1674" s="668"/>
      <c r="G1674" s="668"/>
      <c r="H1674" s="668"/>
      <c r="I1674" s="668"/>
      <c r="J1674" s="668"/>
      <c r="K1674" s="668"/>
      <c r="L1674" s="668"/>
      <c r="M1674" s="668"/>
      <c r="N1674" s="668"/>
      <c r="O1674" s="668"/>
      <c r="P1674" s="668"/>
      <c r="R1674" s="668"/>
      <c r="U1674" s="668"/>
      <c r="BK1674" s="668"/>
      <c r="BL1674" s="668"/>
      <c r="BM1674" s="668"/>
      <c r="BN1674" s="668"/>
      <c r="BO1674" s="668"/>
      <c r="BP1674" s="668"/>
      <c r="BQ1674" s="668"/>
    </row>
    <row r="1675" spans="1:69">
      <c r="A1675" s="668"/>
      <c r="B1675" s="668"/>
      <c r="C1675" s="668"/>
      <c r="D1675" s="668"/>
      <c r="E1675" s="668"/>
      <c r="F1675" s="668"/>
      <c r="G1675" s="668"/>
      <c r="H1675" s="668"/>
      <c r="I1675" s="668"/>
      <c r="J1675" s="668"/>
      <c r="K1675" s="668"/>
      <c r="L1675" s="668"/>
      <c r="M1675" s="668"/>
      <c r="N1675" s="668"/>
      <c r="O1675" s="668"/>
      <c r="P1675" s="668"/>
      <c r="Q1675" s="668"/>
      <c r="R1675" s="668"/>
      <c r="T1675" s="668"/>
      <c r="U1675" s="668"/>
      <c r="AZ1675" s="668"/>
      <c r="BK1675" s="668"/>
      <c r="BL1675" s="668"/>
      <c r="BM1675" s="668"/>
      <c r="BN1675" s="668"/>
      <c r="BO1675" s="668"/>
      <c r="BP1675" s="668"/>
      <c r="BQ1675" s="668"/>
    </row>
    <row r="1676" spans="1:69">
      <c r="A1676" s="668"/>
      <c r="B1676" s="668"/>
      <c r="C1676" s="668"/>
      <c r="D1676" s="668"/>
      <c r="E1676" s="668"/>
      <c r="F1676" s="668"/>
      <c r="G1676" s="668"/>
      <c r="H1676" s="668"/>
      <c r="I1676" s="668"/>
      <c r="J1676" s="668"/>
      <c r="K1676" s="668"/>
      <c r="L1676" s="668"/>
      <c r="M1676" s="668"/>
      <c r="N1676" s="668"/>
      <c r="O1676" s="668"/>
      <c r="P1676" s="668"/>
      <c r="Q1676" s="668"/>
      <c r="R1676" s="668"/>
      <c r="T1676" s="668"/>
      <c r="U1676" s="668"/>
      <c r="AZ1676" s="668"/>
      <c r="BA1676" s="668"/>
      <c r="BB1676" s="668"/>
      <c r="BC1676" s="668"/>
      <c r="BD1676" s="668"/>
      <c r="BE1676" s="668"/>
      <c r="BK1676" s="668"/>
      <c r="BL1676" s="668"/>
      <c r="BM1676" s="668"/>
      <c r="BN1676" s="668"/>
      <c r="BO1676" s="668"/>
      <c r="BP1676" s="668"/>
      <c r="BQ1676" s="668"/>
    </row>
    <row r="1677" spans="1:69">
      <c r="A1677" s="668"/>
      <c r="B1677" s="668"/>
      <c r="C1677" s="668"/>
      <c r="D1677" s="668"/>
      <c r="E1677" s="668"/>
      <c r="F1677" s="668"/>
      <c r="G1677" s="668"/>
      <c r="H1677" s="668"/>
      <c r="I1677" s="668"/>
      <c r="J1677" s="668"/>
      <c r="K1677" s="668"/>
      <c r="L1677" s="668"/>
      <c r="M1677" s="668"/>
      <c r="N1677" s="668"/>
      <c r="O1677" s="668"/>
      <c r="P1677" s="668"/>
      <c r="Q1677" s="668"/>
      <c r="R1677" s="668"/>
      <c r="T1677" s="668"/>
      <c r="U1677" s="668"/>
      <c r="AZ1677" s="668"/>
      <c r="BK1677" s="668"/>
      <c r="BL1677" s="668"/>
      <c r="BM1677" s="668"/>
      <c r="BN1677" s="668"/>
      <c r="BO1677" s="668"/>
      <c r="BP1677" s="668"/>
      <c r="BQ1677" s="668"/>
    </row>
    <row r="1678" spans="1:69">
      <c r="A1678" s="668"/>
      <c r="B1678" s="668"/>
      <c r="C1678" s="668"/>
      <c r="D1678" s="668"/>
      <c r="E1678" s="668"/>
      <c r="F1678" s="668"/>
      <c r="G1678" s="668"/>
      <c r="H1678" s="668"/>
      <c r="I1678" s="668"/>
      <c r="J1678" s="668"/>
      <c r="K1678" s="668"/>
      <c r="L1678" s="668"/>
      <c r="M1678" s="668"/>
      <c r="N1678" s="668"/>
      <c r="O1678" s="668"/>
      <c r="P1678" s="668"/>
      <c r="R1678" s="668"/>
      <c r="U1678" s="668"/>
      <c r="BK1678" s="668"/>
      <c r="BL1678" s="668"/>
      <c r="BM1678" s="668"/>
      <c r="BO1678" s="668"/>
      <c r="BP1678" s="668"/>
      <c r="BQ1678" s="668"/>
    </row>
    <row r="1679" spans="1:69">
      <c r="A1679" s="668"/>
      <c r="B1679" s="668"/>
      <c r="C1679" s="668"/>
      <c r="D1679" s="668"/>
      <c r="E1679" s="668"/>
      <c r="F1679" s="668"/>
      <c r="G1679" s="668"/>
      <c r="H1679" s="668"/>
      <c r="I1679" s="668"/>
      <c r="J1679" s="668"/>
      <c r="K1679" s="668"/>
      <c r="L1679" s="668"/>
      <c r="M1679" s="668"/>
      <c r="N1679" s="668"/>
      <c r="O1679" s="668"/>
      <c r="P1679" s="668"/>
      <c r="Q1679" s="668"/>
      <c r="R1679" s="668"/>
      <c r="T1679" s="668"/>
      <c r="U1679" s="668"/>
      <c r="AZ1679" s="668"/>
      <c r="BA1679" s="668"/>
      <c r="BB1679" s="668"/>
      <c r="BC1679" s="668"/>
      <c r="BD1679" s="668"/>
      <c r="BE1679" s="668"/>
      <c r="BF1679" s="668"/>
      <c r="BG1679" s="668"/>
      <c r="BH1679" s="668"/>
      <c r="BI1679" s="668"/>
      <c r="BJ1679" s="668"/>
      <c r="BK1679" s="668"/>
      <c r="BL1679" s="668"/>
      <c r="BM1679" s="668"/>
      <c r="BN1679" s="668"/>
      <c r="BO1679" s="668"/>
      <c r="BP1679" s="668"/>
      <c r="BQ1679" s="668"/>
    </row>
    <row r="1680" spans="1:69">
      <c r="A1680" s="668"/>
      <c r="B1680" s="668"/>
      <c r="C1680" s="668"/>
      <c r="D1680" s="668"/>
      <c r="E1680" s="668"/>
      <c r="F1680" s="668"/>
      <c r="G1680" s="668"/>
      <c r="H1680" s="668"/>
      <c r="I1680" s="668"/>
      <c r="J1680" s="668"/>
      <c r="K1680" s="668"/>
      <c r="L1680" s="668"/>
      <c r="M1680" s="668"/>
      <c r="N1680" s="668"/>
      <c r="O1680" s="668"/>
      <c r="P1680" s="668"/>
      <c r="Q1680" s="668"/>
      <c r="R1680" s="668"/>
      <c r="T1680" s="668"/>
      <c r="U1680" s="668"/>
      <c r="AZ1680" s="668"/>
      <c r="BA1680" s="668"/>
      <c r="BB1680" s="668"/>
      <c r="BC1680" s="668"/>
      <c r="BD1680" s="668"/>
      <c r="BE1680" s="668"/>
      <c r="BF1680" s="668"/>
      <c r="BG1680" s="668"/>
      <c r="BH1680" s="668"/>
      <c r="BI1680" s="668"/>
      <c r="BJ1680" s="668"/>
      <c r="BK1680" s="668"/>
      <c r="BL1680" s="668"/>
      <c r="BM1680" s="668"/>
      <c r="BN1680" s="668"/>
      <c r="BO1680" s="668"/>
      <c r="BP1680" s="668"/>
      <c r="BQ1680" s="668"/>
    </row>
    <row r="1681" spans="1:69">
      <c r="A1681" s="668"/>
      <c r="B1681" s="668"/>
      <c r="C1681" s="668"/>
      <c r="D1681" s="668"/>
      <c r="E1681" s="668"/>
      <c r="F1681" s="668"/>
      <c r="G1681" s="668"/>
      <c r="H1681" s="668"/>
      <c r="I1681" s="668"/>
      <c r="J1681" s="668"/>
      <c r="K1681" s="668"/>
      <c r="L1681" s="668"/>
      <c r="M1681" s="668"/>
      <c r="N1681" s="668"/>
      <c r="O1681" s="668"/>
      <c r="P1681" s="668"/>
      <c r="Q1681" s="668"/>
      <c r="R1681" s="668"/>
      <c r="T1681" s="668"/>
      <c r="U1681" s="668"/>
      <c r="AZ1681" s="668"/>
      <c r="BA1681" s="668"/>
      <c r="BB1681" s="668"/>
      <c r="BC1681" s="668"/>
      <c r="BD1681" s="668"/>
      <c r="BE1681" s="668"/>
      <c r="BF1681" s="668"/>
      <c r="BG1681" s="668"/>
      <c r="BH1681" s="668"/>
      <c r="BI1681" s="668"/>
      <c r="BJ1681" s="668"/>
      <c r="BK1681" s="668"/>
      <c r="BL1681" s="668"/>
      <c r="BM1681" s="668"/>
      <c r="BN1681" s="668"/>
      <c r="BO1681" s="668"/>
      <c r="BP1681" s="668"/>
      <c r="BQ1681" s="668"/>
    </row>
    <row r="1682" spans="1:69">
      <c r="A1682" s="668"/>
      <c r="B1682" s="668"/>
      <c r="C1682" s="668"/>
      <c r="D1682" s="668"/>
      <c r="E1682" s="668"/>
      <c r="F1682" s="668"/>
      <c r="G1682" s="668"/>
      <c r="H1682" s="668"/>
      <c r="I1682" s="668"/>
      <c r="J1682" s="668"/>
      <c r="K1682" s="668"/>
      <c r="L1682" s="668"/>
      <c r="M1682" s="668"/>
      <c r="N1682" s="668"/>
      <c r="O1682" s="668"/>
      <c r="P1682" s="668"/>
      <c r="Q1682" s="668"/>
      <c r="R1682" s="668"/>
      <c r="T1682" s="668"/>
      <c r="U1682" s="668"/>
      <c r="AZ1682" s="668"/>
      <c r="BA1682" s="668"/>
      <c r="BB1682" s="668"/>
      <c r="BC1682" s="668"/>
      <c r="BD1682" s="668"/>
      <c r="BE1682" s="668"/>
      <c r="BF1682" s="668"/>
      <c r="BG1682" s="668"/>
      <c r="BH1682" s="668"/>
      <c r="BI1682" s="668"/>
      <c r="BJ1682" s="668"/>
      <c r="BK1682" s="668"/>
      <c r="BL1682" s="668"/>
      <c r="BM1682" s="668"/>
      <c r="BN1682" s="668"/>
      <c r="BO1682" s="668"/>
      <c r="BP1682" s="668"/>
      <c r="BQ1682" s="668"/>
    </row>
    <row r="1683" spans="1:69">
      <c r="A1683" s="668"/>
      <c r="B1683" s="668"/>
      <c r="C1683" s="668"/>
      <c r="D1683" s="668"/>
      <c r="E1683" s="668"/>
      <c r="F1683" s="668"/>
      <c r="G1683" s="668"/>
      <c r="H1683" s="668"/>
      <c r="I1683" s="668"/>
      <c r="J1683" s="668"/>
      <c r="K1683" s="668"/>
      <c r="L1683" s="668"/>
      <c r="M1683" s="668"/>
      <c r="N1683" s="668"/>
      <c r="O1683" s="668"/>
      <c r="P1683" s="668"/>
      <c r="Q1683" s="668"/>
      <c r="R1683" s="668"/>
      <c r="T1683" s="668"/>
      <c r="U1683" s="668"/>
      <c r="W1683" s="668"/>
      <c r="X1683" s="668"/>
      <c r="Y1683" s="668"/>
      <c r="Z1683" s="678"/>
      <c r="AA1683" s="668"/>
      <c r="AB1683" s="668"/>
      <c r="AC1683" s="668"/>
      <c r="AD1683" s="678"/>
      <c r="AE1683" s="668"/>
      <c r="AF1683" s="668"/>
      <c r="AG1683" s="668"/>
      <c r="AH1683" s="678"/>
      <c r="AI1683" s="668"/>
      <c r="AJ1683" s="668"/>
      <c r="AK1683" s="668"/>
      <c r="AL1683" s="678"/>
      <c r="AM1683" s="668"/>
      <c r="AN1683" s="668"/>
      <c r="AO1683" s="668"/>
      <c r="AP1683" s="678"/>
      <c r="AQ1683" s="668"/>
      <c r="AR1683" s="668"/>
      <c r="AS1683" s="668"/>
      <c r="AT1683" s="678"/>
      <c r="AU1683" s="668"/>
      <c r="AV1683" s="668"/>
      <c r="AW1683" s="678"/>
      <c r="AX1683" s="668"/>
      <c r="AY1683" s="683"/>
      <c r="AZ1683" s="668"/>
      <c r="BA1683" s="668"/>
      <c r="BB1683" s="668"/>
      <c r="BC1683" s="668"/>
      <c r="BD1683" s="668"/>
      <c r="BE1683" s="668"/>
      <c r="BF1683" s="668"/>
      <c r="BG1683" s="668"/>
      <c r="BH1683" s="668"/>
      <c r="BI1683" s="668"/>
      <c r="BJ1683" s="668"/>
      <c r="BK1683" s="668"/>
      <c r="BL1683" s="668"/>
      <c r="BM1683" s="668"/>
      <c r="BN1683" s="668"/>
      <c r="BO1683" s="668"/>
      <c r="BP1683" s="668"/>
      <c r="BQ1683" s="668"/>
    </row>
    <row r="1684" spans="1:69">
      <c r="A1684" s="668"/>
      <c r="B1684" s="668"/>
      <c r="C1684" s="668"/>
      <c r="D1684" s="668"/>
      <c r="E1684" s="668"/>
      <c r="F1684" s="668"/>
      <c r="G1684" s="668"/>
      <c r="H1684" s="668"/>
      <c r="I1684" s="668"/>
      <c r="J1684" s="668"/>
      <c r="K1684" s="668"/>
      <c r="L1684" s="668"/>
      <c r="M1684" s="668"/>
      <c r="N1684" s="668"/>
      <c r="O1684" s="668"/>
      <c r="P1684" s="668"/>
      <c r="Q1684" s="668"/>
      <c r="R1684" s="668"/>
      <c r="T1684" s="668"/>
      <c r="U1684" s="668"/>
      <c r="AZ1684" s="668"/>
      <c r="BA1684" s="668"/>
      <c r="BB1684" s="668"/>
      <c r="BC1684" s="668"/>
      <c r="BD1684" s="668"/>
      <c r="BE1684" s="668"/>
      <c r="BF1684" s="668"/>
      <c r="BG1684" s="668"/>
      <c r="BH1684" s="668"/>
      <c r="BI1684" s="668"/>
      <c r="BJ1684" s="668"/>
      <c r="BK1684" s="668"/>
      <c r="BL1684" s="668"/>
      <c r="BM1684" s="668"/>
      <c r="BN1684" s="668"/>
      <c r="BO1684" s="668"/>
      <c r="BP1684" s="668"/>
      <c r="BQ1684" s="668"/>
    </row>
    <row r="1685" spans="1:69">
      <c r="A1685" s="668"/>
      <c r="B1685" s="668"/>
      <c r="C1685" s="668"/>
      <c r="D1685" s="668"/>
      <c r="E1685" s="668"/>
      <c r="F1685" s="668"/>
      <c r="G1685" s="668"/>
      <c r="H1685" s="668"/>
      <c r="I1685" s="668"/>
      <c r="J1685" s="668"/>
      <c r="K1685" s="668"/>
      <c r="L1685" s="668"/>
      <c r="M1685" s="668"/>
      <c r="N1685" s="668"/>
      <c r="O1685" s="668"/>
      <c r="P1685" s="668"/>
      <c r="Q1685" s="668"/>
      <c r="R1685" s="668"/>
      <c r="T1685" s="668"/>
      <c r="U1685" s="668"/>
      <c r="W1685" s="668"/>
      <c r="X1685" s="668"/>
      <c r="Y1685" s="668"/>
      <c r="Z1685" s="678"/>
      <c r="AA1685" s="668"/>
      <c r="AB1685" s="668"/>
      <c r="AC1685" s="668"/>
      <c r="AD1685" s="678"/>
      <c r="AE1685" s="668"/>
      <c r="AF1685" s="668"/>
      <c r="AG1685" s="668"/>
      <c r="AH1685" s="678"/>
      <c r="AI1685" s="668"/>
      <c r="AJ1685" s="668"/>
      <c r="AK1685" s="668"/>
      <c r="AL1685" s="678"/>
      <c r="AM1685" s="668"/>
      <c r="AN1685" s="668"/>
      <c r="AO1685" s="668"/>
      <c r="AP1685" s="678"/>
      <c r="AQ1685" s="668"/>
      <c r="AR1685" s="668"/>
      <c r="AS1685" s="668"/>
      <c r="AT1685" s="678"/>
      <c r="AU1685" s="668"/>
      <c r="AV1685" s="668"/>
      <c r="AW1685" s="678"/>
      <c r="AX1685" s="668"/>
      <c r="AY1685" s="683"/>
      <c r="AZ1685" s="668"/>
      <c r="BA1685" s="668"/>
      <c r="BB1685" s="668"/>
      <c r="BC1685" s="668"/>
      <c r="BD1685" s="668"/>
      <c r="BE1685" s="668"/>
      <c r="BF1685" s="668"/>
      <c r="BG1685" s="668"/>
      <c r="BH1685" s="668"/>
      <c r="BI1685" s="668"/>
      <c r="BJ1685" s="668"/>
      <c r="BK1685" s="668"/>
      <c r="BL1685" s="668"/>
      <c r="BM1685" s="668"/>
      <c r="BN1685" s="668"/>
      <c r="BO1685" s="668"/>
      <c r="BP1685" s="668"/>
      <c r="BQ1685" s="668"/>
    </row>
    <row r="1686" spans="1:69">
      <c r="A1686" s="668"/>
      <c r="B1686" s="668"/>
      <c r="C1686" s="668"/>
      <c r="D1686" s="668"/>
      <c r="E1686" s="668"/>
      <c r="F1686" s="668"/>
      <c r="G1686" s="668"/>
      <c r="H1686" s="668"/>
      <c r="I1686" s="668"/>
      <c r="J1686" s="668"/>
      <c r="K1686" s="668"/>
      <c r="L1686" s="668"/>
      <c r="M1686" s="668"/>
      <c r="N1686" s="668"/>
      <c r="O1686" s="668"/>
      <c r="P1686" s="668"/>
      <c r="Q1686" s="668"/>
      <c r="R1686" s="668"/>
      <c r="T1686" s="668"/>
      <c r="U1686" s="668"/>
      <c r="AZ1686" s="668"/>
      <c r="BA1686" s="668"/>
      <c r="BB1686" s="668"/>
      <c r="BC1686" s="668"/>
      <c r="BD1686" s="668"/>
      <c r="BE1686" s="668"/>
      <c r="BF1686" s="668"/>
      <c r="BJ1686" s="668"/>
      <c r="BK1686" s="668"/>
      <c r="BL1686" s="668"/>
      <c r="BM1686" s="668"/>
      <c r="BN1686" s="668"/>
      <c r="BO1686" s="668"/>
      <c r="BP1686" s="668"/>
      <c r="BQ1686" s="668"/>
    </row>
    <row r="1687" spans="1:69">
      <c r="A1687" s="668"/>
      <c r="B1687" s="668"/>
      <c r="C1687" s="668"/>
      <c r="D1687" s="668"/>
      <c r="E1687" s="668"/>
      <c r="F1687" s="668"/>
      <c r="G1687" s="668"/>
      <c r="H1687" s="668"/>
      <c r="I1687" s="668"/>
      <c r="J1687" s="668"/>
      <c r="K1687" s="668"/>
      <c r="L1687" s="668"/>
      <c r="M1687" s="668"/>
      <c r="N1687" s="668"/>
      <c r="O1687" s="668"/>
      <c r="P1687" s="668"/>
      <c r="Q1687" s="668"/>
      <c r="R1687" s="668"/>
      <c r="S1687" s="668"/>
      <c r="T1687" s="668"/>
      <c r="U1687" s="668"/>
      <c r="W1687" s="668"/>
      <c r="X1687" s="668"/>
      <c r="Y1687" s="668"/>
      <c r="Z1687" s="678"/>
      <c r="AA1687" s="668"/>
      <c r="AB1687" s="668"/>
      <c r="AC1687" s="668"/>
      <c r="AD1687" s="678"/>
      <c r="AE1687" s="668"/>
      <c r="AF1687" s="668"/>
      <c r="AG1687" s="668"/>
      <c r="AH1687" s="678"/>
      <c r="AI1687" s="668"/>
      <c r="AJ1687" s="668"/>
      <c r="AK1687" s="668"/>
      <c r="AL1687" s="678"/>
      <c r="AM1687" s="668"/>
      <c r="AN1687" s="668"/>
      <c r="AO1687" s="668"/>
      <c r="AP1687" s="678"/>
      <c r="AQ1687" s="668"/>
      <c r="AR1687" s="668"/>
      <c r="AS1687" s="668"/>
      <c r="AT1687" s="678"/>
      <c r="AU1687" s="668"/>
      <c r="AV1687" s="668"/>
      <c r="AW1687" s="678"/>
      <c r="AX1687" s="668"/>
      <c r="AY1687" s="683"/>
      <c r="AZ1687" s="668"/>
      <c r="BA1687" s="668"/>
      <c r="BB1687" s="668"/>
      <c r="BC1687" s="668"/>
      <c r="BK1687" s="668"/>
      <c r="BL1687" s="668"/>
      <c r="BM1687" s="668"/>
      <c r="BN1687" s="668"/>
      <c r="BO1687" s="668"/>
      <c r="BP1687" s="668"/>
      <c r="BQ1687" s="668"/>
    </row>
    <row r="1688" spans="1:69">
      <c r="A1688" s="668"/>
      <c r="B1688" s="668"/>
      <c r="C1688" s="668"/>
      <c r="D1688" s="668"/>
      <c r="E1688" s="668"/>
      <c r="F1688" s="668"/>
      <c r="G1688" s="668"/>
      <c r="H1688" s="668"/>
      <c r="I1688" s="668"/>
      <c r="J1688" s="668"/>
      <c r="K1688" s="668"/>
      <c r="L1688" s="668"/>
      <c r="M1688" s="668"/>
      <c r="N1688" s="668"/>
      <c r="O1688" s="668"/>
      <c r="P1688" s="668"/>
      <c r="Q1688" s="668"/>
      <c r="R1688" s="668"/>
      <c r="T1688" s="668"/>
      <c r="U1688" s="668"/>
      <c r="AZ1688" s="668"/>
      <c r="BA1688" s="668"/>
      <c r="BB1688" s="668"/>
      <c r="BC1688" s="668"/>
      <c r="BD1688" s="668"/>
      <c r="BE1688" s="668"/>
      <c r="BF1688" s="668"/>
      <c r="BG1688" s="668"/>
      <c r="BH1688" s="668"/>
      <c r="BI1688" s="668"/>
      <c r="BJ1688" s="668"/>
      <c r="BK1688" s="668"/>
      <c r="BL1688" s="668"/>
      <c r="BM1688" s="668"/>
      <c r="BN1688" s="668"/>
      <c r="BO1688" s="668"/>
      <c r="BP1688" s="668"/>
      <c r="BQ1688" s="668"/>
    </row>
    <row r="1689" spans="1:69">
      <c r="A1689" s="668"/>
      <c r="B1689" s="668"/>
      <c r="C1689" s="668"/>
      <c r="D1689" s="668"/>
      <c r="E1689" s="668"/>
      <c r="F1689" s="668"/>
      <c r="G1689" s="668"/>
      <c r="H1689" s="668"/>
      <c r="I1689" s="668"/>
      <c r="J1689" s="668"/>
      <c r="K1689" s="668"/>
      <c r="L1689" s="668"/>
      <c r="M1689" s="668"/>
      <c r="N1689" s="668"/>
      <c r="O1689" s="668"/>
      <c r="P1689" s="668"/>
      <c r="Q1689" s="668"/>
      <c r="R1689" s="668"/>
      <c r="T1689" s="668"/>
      <c r="U1689" s="668"/>
      <c r="AZ1689" s="668"/>
      <c r="BA1689" s="668"/>
      <c r="BB1689" s="668"/>
      <c r="BC1689" s="668"/>
      <c r="BD1689" s="668"/>
      <c r="BE1689" s="668"/>
      <c r="BF1689" s="668"/>
      <c r="BG1689" s="668"/>
      <c r="BH1689" s="668"/>
      <c r="BI1689" s="668"/>
      <c r="BJ1689" s="668"/>
      <c r="BK1689" s="668"/>
      <c r="BL1689" s="668"/>
      <c r="BM1689" s="668"/>
      <c r="BN1689" s="668"/>
      <c r="BO1689" s="668"/>
      <c r="BP1689" s="668"/>
      <c r="BQ1689" s="668"/>
    </row>
    <row r="1690" spans="1:69">
      <c r="A1690" s="668"/>
      <c r="B1690" s="668"/>
      <c r="C1690" s="668"/>
      <c r="D1690" s="668"/>
      <c r="E1690" s="668"/>
      <c r="F1690" s="668"/>
      <c r="G1690" s="668"/>
      <c r="H1690" s="668"/>
      <c r="I1690" s="668"/>
      <c r="J1690" s="668"/>
      <c r="K1690" s="668"/>
      <c r="L1690" s="668"/>
      <c r="M1690" s="668"/>
      <c r="N1690" s="668"/>
      <c r="O1690" s="668"/>
      <c r="P1690" s="668"/>
      <c r="Q1690" s="668"/>
      <c r="R1690" s="668"/>
      <c r="S1690" s="668"/>
      <c r="T1690" s="668"/>
      <c r="U1690" s="668"/>
      <c r="W1690" s="668"/>
      <c r="X1690" s="668"/>
      <c r="Y1690" s="668"/>
      <c r="Z1690" s="678"/>
      <c r="AA1690" s="668"/>
      <c r="AB1690" s="668"/>
      <c r="AC1690" s="668"/>
      <c r="AD1690" s="678"/>
      <c r="AE1690" s="668"/>
      <c r="AF1690" s="668"/>
      <c r="AG1690" s="668"/>
      <c r="AH1690" s="678"/>
      <c r="AI1690" s="668"/>
      <c r="AJ1690" s="668"/>
      <c r="AK1690" s="668"/>
      <c r="AL1690" s="678"/>
      <c r="AM1690" s="668"/>
      <c r="AN1690" s="668"/>
      <c r="AO1690" s="668"/>
      <c r="AP1690" s="678"/>
      <c r="AQ1690" s="668"/>
      <c r="AR1690" s="668"/>
      <c r="AS1690" s="668"/>
      <c r="AT1690" s="678"/>
      <c r="AU1690" s="668"/>
      <c r="AV1690" s="668"/>
      <c r="AW1690" s="678"/>
      <c r="AX1690" s="668"/>
      <c r="AY1690" s="683"/>
      <c r="AZ1690" s="668"/>
      <c r="BA1690" s="668"/>
      <c r="BB1690" s="668"/>
      <c r="BC1690" s="668"/>
      <c r="BD1690" s="668"/>
      <c r="BE1690" s="668"/>
      <c r="BF1690" s="668"/>
      <c r="BG1690" s="668"/>
      <c r="BH1690" s="668"/>
      <c r="BI1690" s="668"/>
      <c r="BJ1690" s="668"/>
      <c r="BK1690" s="668"/>
      <c r="BL1690" s="668"/>
      <c r="BM1690" s="668"/>
      <c r="BN1690" s="668"/>
      <c r="BO1690" s="668"/>
      <c r="BP1690" s="668"/>
      <c r="BQ1690" s="668"/>
    </row>
    <row r="1691" spans="1:69">
      <c r="A1691" s="668"/>
      <c r="B1691" s="668"/>
      <c r="C1691" s="668"/>
      <c r="D1691" s="668"/>
      <c r="E1691" s="668"/>
      <c r="F1691" s="668"/>
      <c r="G1691" s="668"/>
      <c r="H1691" s="668"/>
      <c r="I1691" s="668"/>
      <c r="J1691" s="668"/>
      <c r="K1691" s="668"/>
      <c r="L1691" s="668"/>
      <c r="M1691" s="668"/>
      <c r="N1691" s="668"/>
      <c r="O1691" s="668"/>
      <c r="P1691" s="668"/>
      <c r="R1691" s="668"/>
      <c r="U1691" s="668"/>
      <c r="BK1691" s="668"/>
      <c r="BL1691" s="668"/>
      <c r="BM1691" s="668"/>
      <c r="BN1691" s="668"/>
      <c r="BO1691" s="668"/>
      <c r="BP1691" s="668"/>
      <c r="BQ1691" s="668"/>
    </row>
    <row r="1692" spans="1:69">
      <c r="A1692" s="668"/>
      <c r="B1692" s="668"/>
      <c r="C1692" s="668"/>
      <c r="D1692" s="668"/>
      <c r="E1692" s="668"/>
      <c r="F1692" s="668"/>
      <c r="G1692" s="668"/>
      <c r="H1692" s="668"/>
      <c r="I1692" s="668"/>
      <c r="J1692" s="668"/>
      <c r="K1692" s="668"/>
      <c r="L1692" s="668"/>
      <c r="M1692" s="668"/>
      <c r="N1692" s="668"/>
      <c r="O1692" s="668"/>
      <c r="P1692" s="668"/>
      <c r="Q1692" s="668"/>
      <c r="R1692" s="668"/>
      <c r="T1692" s="668"/>
      <c r="U1692" s="668"/>
      <c r="AZ1692" s="668"/>
      <c r="BA1692" s="668"/>
      <c r="BB1692" s="668"/>
      <c r="BC1692" s="668"/>
      <c r="BD1692" s="668"/>
      <c r="BE1692" s="668"/>
      <c r="BF1692" s="668"/>
      <c r="BG1692" s="668"/>
      <c r="BH1692" s="668"/>
      <c r="BI1692" s="668"/>
      <c r="BJ1692" s="668"/>
      <c r="BK1692" s="668"/>
      <c r="BL1692" s="668"/>
      <c r="BM1692" s="668"/>
      <c r="BN1692" s="668"/>
      <c r="BO1692" s="668"/>
      <c r="BP1692" s="668"/>
      <c r="BQ1692" s="668"/>
    </row>
    <row r="1693" spans="1:69">
      <c r="A1693" s="668"/>
      <c r="B1693" s="668"/>
      <c r="C1693" s="668"/>
      <c r="D1693" s="668"/>
      <c r="E1693" s="668"/>
      <c r="F1693" s="668"/>
      <c r="G1693" s="668"/>
      <c r="H1693" s="668"/>
      <c r="I1693" s="668"/>
      <c r="J1693" s="668"/>
      <c r="K1693" s="668"/>
      <c r="L1693" s="668"/>
      <c r="M1693" s="668"/>
      <c r="N1693" s="668"/>
      <c r="O1693" s="668"/>
      <c r="P1693" s="668"/>
      <c r="Q1693" s="668"/>
      <c r="R1693" s="668"/>
      <c r="T1693" s="668"/>
      <c r="U1693" s="668"/>
      <c r="W1693" s="668"/>
      <c r="X1693" s="668"/>
      <c r="Y1693" s="668"/>
      <c r="Z1693" s="678"/>
      <c r="AA1693" s="668"/>
      <c r="AB1693" s="668"/>
      <c r="AC1693" s="668"/>
      <c r="AD1693" s="678"/>
      <c r="AE1693" s="668"/>
      <c r="AF1693" s="668"/>
      <c r="AG1693" s="668"/>
      <c r="AH1693" s="678"/>
      <c r="AI1693" s="668"/>
      <c r="AJ1693" s="668"/>
      <c r="AK1693" s="668"/>
      <c r="AL1693" s="678"/>
      <c r="AM1693" s="668"/>
      <c r="AN1693" s="668"/>
      <c r="AO1693" s="668"/>
      <c r="AP1693" s="678"/>
      <c r="AQ1693" s="668"/>
      <c r="AR1693" s="668"/>
      <c r="AS1693" s="668"/>
      <c r="AT1693" s="678"/>
      <c r="AU1693" s="668"/>
      <c r="AV1693" s="668"/>
      <c r="AW1693" s="678"/>
      <c r="AX1693" s="668"/>
      <c r="AY1693" s="683"/>
      <c r="AZ1693" s="668"/>
      <c r="BA1693" s="668"/>
      <c r="BB1693" s="668"/>
      <c r="BC1693" s="668"/>
      <c r="BD1693" s="668"/>
      <c r="BE1693" s="668"/>
      <c r="BF1693" s="668"/>
      <c r="BG1693" s="668"/>
      <c r="BH1693" s="668"/>
      <c r="BI1693" s="668"/>
      <c r="BJ1693" s="668"/>
      <c r="BK1693" s="668"/>
      <c r="BL1693" s="668"/>
      <c r="BM1693" s="668"/>
      <c r="BN1693" s="668"/>
      <c r="BO1693" s="668"/>
      <c r="BP1693" s="668"/>
      <c r="BQ1693" s="668"/>
    </row>
    <row r="1694" spans="1:69">
      <c r="A1694" s="668"/>
      <c r="B1694" s="668"/>
      <c r="C1694" s="668"/>
      <c r="D1694" s="668"/>
      <c r="E1694" s="668"/>
      <c r="F1694" s="668"/>
      <c r="G1694" s="668"/>
      <c r="H1694" s="668"/>
      <c r="I1694" s="668"/>
      <c r="J1694" s="668"/>
      <c r="K1694" s="668"/>
      <c r="L1694" s="668"/>
      <c r="M1694" s="668"/>
      <c r="N1694" s="668"/>
      <c r="O1694" s="668"/>
      <c r="P1694" s="668"/>
      <c r="Q1694" s="668"/>
      <c r="R1694" s="668"/>
      <c r="T1694" s="668"/>
      <c r="U1694" s="668"/>
      <c r="AZ1694" s="668"/>
      <c r="BA1694" s="668"/>
      <c r="BB1694" s="668"/>
      <c r="BC1694" s="668"/>
      <c r="BD1694" s="668"/>
      <c r="BE1694" s="668"/>
      <c r="BF1694" s="668"/>
      <c r="BG1694" s="668"/>
      <c r="BH1694" s="668"/>
      <c r="BI1694" s="668"/>
      <c r="BJ1694" s="668"/>
      <c r="BK1694" s="668"/>
      <c r="BL1694" s="668"/>
      <c r="BM1694" s="668"/>
      <c r="BN1694" s="668"/>
      <c r="BO1694" s="668"/>
      <c r="BP1694" s="668"/>
      <c r="BQ1694" s="668"/>
    </row>
    <row r="1695" spans="1:69">
      <c r="A1695" s="668"/>
      <c r="B1695" s="668"/>
      <c r="C1695" s="668"/>
      <c r="D1695" s="668"/>
      <c r="E1695" s="668"/>
      <c r="F1695" s="668"/>
      <c r="G1695" s="668"/>
      <c r="H1695" s="668"/>
      <c r="I1695" s="668"/>
      <c r="J1695" s="668"/>
      <c r="K1695" s="668"/>
      <c r="L1695" s="668"/>
      <c r="M1695" s="668"/>
      <c r="N1695" s="668"/>
      <c r="O1695" s="668"/>
      <c r="P1695" s="668"/>
      <c r="Q1695" s="668"/>
      <c r="R1695" s="668"/>
      <c r="T1695" s="668"/>
      <c r="U1695" s="668"/>
      <c r="AZ1695" s="668"/>
      <c r="BA1695" s="668"/>
      <c r="BB1695" s="668"/>
      <c r="BC1695" s="668"/>
      <c r="BD1695" s="668"/>
      <c r="BE1695" s="668"/>
      <c r="BF1695" s="668"/>
      <c r="BG1695" s="668"/>
      <c r="BH1695" s="668"/>
      <c r="BI1695" s="668"/>
      <c r="BJ1695" s="668"/>
      <c r="BK1695" s="668"/>
      <c r="BL1695" s="668"/>
      <c r="BM1695" s="668"/>
      <c r="BN1695" s="668"/>
      <c r="BO1695" s="668"/>
      <c r="BP1695" s="668"/>
      <c r="BQ1695" s="668"/>
    </row>
    <row r="1696" spans="1:69">
      <c r="A1696" s="668"/>
      <c r="B1696" s="668"/>
      <c r="C1696" s="668"/>
      <c r="D1696" s="668"/>
      <c r="E1696" s="668"/>
      <c r="F1696" s="668"/>
      <c r="G1696" s="668"/>
      <c r="H1696" s="668"/>
      <c r="I1696" s="668"/>
      <c r="J1696" s="668"/>
      <c r="K1696" s="668"/>
      <c r="L1696" s="668"/>
      <c r="M1696" s="668"/>
      <c r="N1696" s="668"/>
      <c r="O1696" s="668"/>
      <c r="P1696" s="668"/>
      <c r="Q1696" s="668"/>
      <c r="R1696" s="668"/>
      <c r="T1696" s="668"/>
      <c r="U1696" s="668"/>
      <c r="AZ1696" s="668"/>
      <c r="BA1696" s="668"/>
      <c r="BB1696" s="668"/>
      <c r="BC1696" s="668"/>
      <c r="BD1696" s="668"/>
      <c r="BE1696" s="668"/>
      <c r="BF1696" s="668"/>
      <c r="BG1696" s="668"/>
      <c r="BH1696" s="668"/>
      <c r="BI1696" s="668"/>
      <c r="BJ1696" s="668"/>
      <c r="BK1696" s="668"/>
      <c r="BL1696" s="668"/>
      <c r="BM1696" s="668"/>
      <c r="BN1696" s="668"/>
      <c r="BO1696" s="668"/>
      <c r="BP1696" s="668"/>
      <c r="BQ1696" s="668"/>
    </row>
    <row r="1697" spans="1:69">
      <c r="A1697" s="668"/>
      <c r="B1697" s="668"/>
      <c r="C1697" s="668"/>
      <c r="D1697" s="668"/>
      <c r="E1697" s="668"/>
      <c r="F1697" s="668"/>
      <c r="G1697" s="668"/>
      <c r="H1697" s="668"/>
      <c r="I1697" s="668"/>
      <c r="J1697" s="668"/>
      <c r="K1697" s="668"/>
      <c r="L1697" s="668"/>
      <c r="M1697" s="668"/>
      <c r="N1697" s="668"/>
      <c r="O1697" s="668"/>
      <c r="P1697" s="668"/>
      <c r="Q1697" s="668"/>
      <c r="R1697" s="668"/>
      <c r="T1697" s="668"/>
      <c r="U1697" s="668"/>
      <c r="AZ1697" s="668"/>
      <c r="BA1697" s="668"/>
      <c r="BB1697" s="668"/>
      <c r="BC1697" s="668"/>
      <c r="BD1697" s="668"/>
      <c r="BE1697" s="668"/>
      <c r="BF1697" s="668"/>
      <c r="BG1697" s="668"/>
      <c r="BH1697" s="668"/>
      <c r="BI1697" s="668"/>
      <c r="BJ1697" s="668"/>
      <c r="BK1697" s="668"/>
      <c r="BL1697" s="668"/>
      <c r="BM1697" s="668"/>
      <c r="BN1697" s="668"/>
      <c r="BO1697" s="668"/>
      <c r="BP1697" s="668"/>
      <c r="BQ1697" s="668"/>
    </row>
    <row r="1698" spans="1:69">
      <c r="A1698" s="668"/>
      <c r="B1698" s="668"/>
      <c r="C1698" s="668"/>
      <c r="D1698" s="668"/>
      <c r="E1698" s="668"/>
      <c r="F1698" s="668"/>
      <c r="G1698" s="668"/>
      <c r="H1698" s="668"/>
      <c r="I1698" s="668"/>
      <c r="J1698" s="668"/>
      <c r="K1698" s="668"/>
      <c r="L1698" s="668"/>
      <c r="M1698" s="668"/>
      <c r="N1698" s="668"/>
      <c r="O1698" s="668"/>
      <c r="P1698" s="668"/>
      <c r="Q1698" s="668"/>
      <c r="R1698" s="668"/>
      <c r="T1698" s="668"/>
      <c r="U1698" s="668"/>
      <c r="AZ1698" s="668"/>
      <c r="BA1698" s="668"/>
      <c r="BB1698" s="668"/>
      <c r="BC1698" s="668"/>
      <c r="BD1698" s="668"/>
      <c r="BE1698" s="668"/>
      <c r="BF1698" s="668"/>
      <c r="BG1698" s="668"/>
      <c r="BH1698" s="668"/>
      <c r="BI1698" s="668"/>
      <c r="BJ1698" s="668"/>
      <c r="BK1698" s="668"/>
      <c r="BL1698" s="668"/>
      <c r="BM1698" s="668"/>
      <c r="BN1698" s="668"/>
      <c r="BO1698" s="668"/>
      <c r="BP1698" s="668"/>
      <c r="BQ1698" s="668"/>
    </row>
    <row r="1699" spans="1:69">
      <c r="A1699" s="668"/>
      <c r="B1699" s="668"/>
      <c r="C1699" s="668"/>
      <c r="D1699" s="668"/>
      <c r="E1699" s="668"/>
      <c r="F1699" s="668"/>
      <c r="G1699" s="668"/>
      <c r="H1699" s="668"/>
      <c r="I1699" s="668"/>
      <c r="J1699" s="668"/>
      <c r="K1699" s="668"/>
      <c r="L1699" s="668"/>
      <c r="M1699" s="668"/>
      <c r="N1699" s="668"/>
      <c r="O1699" s="668"/>
      <c r="P1699" s="668"/>
      <c r="Q1699" s="668"/>
      <c r="R1699" s="668"/>
      <c r="T1699" s="668"/>
      <c r="U1699" s="668"/>
      <c r="AZ1699" s="668"/>
      <c r="BA1699" s="668"/>
      <c r="BB1699" s="668"/>
      <c r="BC1699" s="668"/>
      <c r="BD1699" s="668"/>
      <c r="BE1699" s="668"/>
      <c r="BF1699" s="668"/>
      <c r="BG1699" s="668"/>
      <c r="BH1699" s="668"/>
      <c r="BI1699" s="668"/>
      <c r="BJ1699" s="668"/>
      <c r="BK1699" s="668"/>
      <c r="BL1699" s="668"/>
      <c r="BM1699" s="668"/>
      <c r="BN1699" s="668"/>
      <c r="BO1699" s="668"/>
      <c r="BP1699" s="668"/>
      <c r="BQ1699" s="668"/>
    </row>
    <row r="1700" spans="1:69">
      <c r="A1700" s="668"/>
      <c r="B1700" s="668"/>
      <c r="C1700" s="668"/>
      <c r="D1700" s="668"/>
      <c r="E1700" s="668"/>
      <c r="F1700" s="668"/>
      <c r="G1700" s="668"/>
      <c r="H1700" s="668"/>
      <c r="I1700" s="668"/>
      <c r="J1700" s="668"/>
      <c r="K1700" s="668"/>
      <c r="L1700" s="668"/>
      <c r="M1700" s="668"/>
      <c r="N1700" s="668"/>
      <c r="O1700" s="668"/>
      <c r="P1700" s="668"/>
      <c r="Q1700" s="668"/>
      <c r="R1700" s="668"/>
      <c r="T1700" s="668"/>
      <c r="U1700" s="668"/>
      <c r="AZ1700" s="668"/>
      <c r="BA1700" s="668"/>
      <c r="BB1700" s="668"/>
      <c r="BC1700" s="668"/>
      <c r="BD1700" s="668"/>
      <c r="BE1700" s="668"/>
      <c r="BF1700" s="668"/>
      <c r="BG1700" s="668"/>
      <c r="BH1700" s="668"/>
      <c r="BI1700" s="668"/>
      <c r="BJ1700" s="668"/>
      <c r="BK1700" s="668"/>
      <c r="BL1700" s="668"/>
      <c r="BM1700" s="668"/>
      <c r="BN1700" s="668"/>
      <c r="BO1700" s="668"/>
      <c r="BP1700" s="668"/>
      <c r="BQ1700" s="668"/>
    </row>
    <row r="1701" spans="1:69">
      <c r="A1701" s="668"/>
      <c r="B1701" s="668"/>
      <c r="C1701" s="668"/>
      <c r="D1701" s="668"/>
      <c r="E1701" s="668"/>
      <c r="F1701" s="668"/>
      <c r="G1701" s="668"/>
      <c r="H1701" s="668"/>
      <c r="I1701" s="668"/>
      <c r="J1701" s="668"/>
      <c r="K1701" s="668"/>
      <c r="L1701" s="668"/>
      <c r="M1701" s="668"/>
      <c r="N1701" s="668"/>
      <c r="O1701" s="668"/>
      <c r="P1701" s="668"/>
      <c r="Q1701" s="668"/>
      <c r="R1701" s="668"/>
      <c r="S1701" s="668"/>
      <c r="T1701" s="668"/>
      <c r="U1701" s="668"/>
      <c r="W1701" s="668"/>
      <c r="X1701" s="668"/>
      <c r="Y1701" s="668"/>
      <c r="Z1701" s="678"/>
      <c r="AA1701" s="668"/>
      <c r="AB1701" s="668"/>
      <c r="AC1701" s="668"/>
      <c r="AD1701" s="678"/>
      <c r="AE1701" s="668"/>
      <c r="AF1701" s="668"/>
      <c r="AG1701" s="668"/>
      <c r="AH1701" s="678"/>
      <c r="AI1701" s="668"/>
      <c r="AJ1701" s="668"/>
      <c r="AK1701" s="668"/>
      <c r="AL1701" s="678"/>
      <c r="AM1701" s="668"/>
      <c r="AN1701" s="668"/>
      <c r="AO1701" s="668"/>
      <c r="AP1701" s="678"/>
      <c r="AQ1701" s="668"/>
      <c r="AR1701" s="668"/>
      <c r="AS1701" s="668"/>
      <c r="AT1701" s="678"/>
      <c r="AU1701" s="668"/>
      <c r="AV1701" s="668"/>
      <c r="AW1701" s="678"/>
      <c r="AX1701" s="668"/>
      <c r="AY1701" s="683"/>
      <c r="AZ1701" s="668"/>
      <c r="BA1701" s="668"/>
      <c r="BB1701" s="668"/>
      <c r="BC1701" s="668"/>
      <c r="BD1701" s="668"/>
      <c r="BE1701" s="668"/>
      <c r="BF1701" s="668"/>
      <c r="BG1701" s="668"/>
      <c r="BH1701" s="668"/>
      <c r="BI1701" s="668"/>
      <c r="BJ1701" s="668"/>
      <c r="BK1701" s="668"/>
      <c r="BL1701" s="668"/>
      <c r="BM1701" s="668"/>
      <c r="BN1701" s="668"/>
      <c r="BO1701" s="668"/>
      <c r="BP1701" s="668"/>
      <c r="BQ1701" s="668"/>
    </row>
    <row r="1702" spans="1:69">
      <c r="A1702" s="668"/>
      <c r="B1702" s="668"/>
      <c r="C1702" s="668"/>
      <c r="D1702" s="668"/>
      <c r="E1702" s="668"/>
      <c r="F1702" s="668"/>
      <c r="G1702" s="668"/>
      <c r="H1702" s="668"/>
      <c r="I1702" s="668"/>
      <c r="J1702" s="668"/>
      <c r="K1702" s="668"/>
      <c r="L1702" s="668"/>
      <c r="M1702" s="668"/>
      <c r="N1702" s="668"/>
      <c r="O1702" s="668"/>
      <c r="P1702" s="668"/>
      <c r="Q1702" s="668"/>
      <c r="R1702" s="668"/>
      <c r="T1702" s="668"/>
      <c r="U1702" s="668"/>
      <c r="W1702" s="668"/>
      <c r="X1702" s="668"/>
      <c r="Y1702" s="668"/>
      <c r="Z1702" s="678"/>
      <c r="AA1702" s="668"/>
      <c r="AB1702" s="668"/>
      <c r="AC1702" s="668"/>
      <c r="AD1702" s="678"/>
      <c r="AE1702" s="668"/>
      <c r="AF1702" s="668"/>
      <c r="AG1702" s="668"/>
      <c r="AH1702" s="678"/>
      <c r="AI1702" s="668"/>
      <c r="AJ1702" s="668"/>
      <c r="AK1702" s="668"/>
      <c r="AL1702" s="678"/>
      <c r="AM1702" s="668"/>
      <c r="AN1702" s="668"/>
      <c r="AO1702" s="668"/>
      <c r="AP1702" s="678"/>
      <c r="AQ1702" s="668"/>
      <c r="AR1702" s="668"/>
      <c r="AS1702" s="668"/>
      <c r="AT1702" s="678"/>
      <c r="AU1702" s="668"/>
      <c r="AV1702" s="668"/>
      <c r="AW1702" s="678"/>
      <c r="AX1702" s="668"/>
      <c r="AY1702" s="683"/>
      <c r="AZ1702" s="668"/>
      <c r="BA1702" s="668"/>
      <c r="BB1702" s="668"/>
      <c r="BC1702" s="668"/>
      <c r="BD1702" s="668"/>
      <c r="BE1702" s="668"/>
      <c r="BF1702" s="668"/>
      <c r="BG1702" s="668"/>
      <c r="BH1702" s="668"/>
      <c r="BI1702" s="668"/>
      <c r="BJ1702" s="668"/>
      <c r="BK1702" s="668"/>
      <c r="BL1702" s="668"/>
      <c r="BM1702" s="668"/>
      <c r="BN1702" s="668"/>
      <c r="BO1702" s="668"/>
      <c r="BP1702" s="668"/>
      <c r="BQ1702" s="668"/>
    </row>
    <row r="1703" spans="1:69">
      <c r="A1703" s="668"/>
      <c r="B1703" s="668"/>
      <c r="C1703" s="668"/>
      <c r="D1703" s="668"/>
      <c r="E1703" s="668"/>
      <c r="F1703" s="668"/>
      <c r="G1703" s="668"/>
      <c r="H1703" s="668"/>
      <c r="I1703" s="668"/>
      <c r="J1703" s="668"/>
      <c r="K1703" s="668"/>
      <c r="L1703" s="668"/>
      <c r="M1703" s="668"/>
      <c r="N1703" s="668"/>
      <c r="O1703" s="668"/>
      <c r="P1703" s="668"/>
      <c r="Q1703" s="668"/>
      <c r="R1703" s="668"/>
      <c r="T1703" s="668"/>
      <c r="U1703" s="668"/>
      <c r="AZ1703" s="668"/>
      <c r="BA1703" s="668"/>
      <c r="BB1703" s="668"/>
      <c r="BC1703" s="668"/>
      <c r="BD1703" s="668"/>
      <c r="BE1703" s="668"/>
      <c r="BF1703" s="668"/>
      <c r="BG1703" s="668"/>
      <c r="BH1703" s="668"/>
      <c r="BI1703" s="668"/>
      <c r="BJ1703" s="668"/>
      <c r="BK1703" s="668"/>
      <c r="BL1703" s="668"/>
      <c r="BM1703" s="668"/>
      <c r="BN1703" s="668"/>
      <c r="BO1703" s="668"/>
      <c r="BP1703" s="668"/>
      <c r="BQ1703" s="668"/>
    </row>
    <row r="1704" spans="1:69">
      <c r="A1704" s="668"/>
      <c r="B1704" s="668"/>
      <c r="C1704" s="668"/>
      <c r="D1704" s="668"/>
      <c r="E1704" s="668"/>
      <c r="F1704" s="668"/>
      <c r="G1704" s="668"/>
      <c r="H1704" s="668"/>
      <c r="I1704" s="668"/>
      <c r="J1704" s="668"/>
      <c r="K1704" s="668"/>
      <c r="L1704" s="668"/>
      <c r="M1704" s="668"/>
      <c r="N1704" s="668"/>
      <c r="O1704" s="668"/>
      <c r="P1704" s="668"/>
      <c r="R1704" s="668"/>
      <c r="U1704" s="668"/>
      <c r="BK1704" s="668"/>
      <c r="BL1704" s="668"/>
      <c r="BM1704" s="668"/>
      <c r="BN1704" s="668"/>
      <c r="BO1704" s="668"/>
      <c r="BP1704" s="668"/>
      <c r="BQ1704" s="668"/>
    </row>
    <row r="1705" spans="1:69">
      <c r="A1705" s="668"/>
      <c r="B1705" s="668"/>
      <c r="C1705" s="668"/>
      <c r="D1705" s="668"/>
      <c r="E1705" s="668"/>
      <c r="F1705" s="668"/>
      <c r="G1705" s="668"/>
      <c r="H1705" s="668"/>
      <c r="I1705" s="668"/>
      <c r="J1705" s="668"/>
      <c r="K1705" s="668"/>
      <c r="L1705" s="668"/>
      <c r="M1705" s="668"/>
      <c r="N1705" s="668"/>
      <c r="O1705" s="668"/>
      <c r="P1705" s="668"/>
      <c r="Q1705" s="668"/>
      <c r="R1705" s="668"/>
      <c r="S1705" s="668"/>
      <c r="T1705" s="668"/>
      <c r="U1705" s="668"/>
      <c r="AZ1705" s="668"/>
      <c r="BA1705" s="668"/>
      <c r="BB1705" s="668"/>
      <c r="BC1705" s="668"/>
      <c r="BD1705" s="668"/>
      <c r="BE1705" s="668"/>
      <c r="BF1705" s="668"/>
      <c r="BG1705" s="668"/>
      <c r="BH1705" s="668"/>
      <c r="BI1705" s="668"/>
      <c r="BJ1705" s="668"/>
      <c r="BK1705" s="668"/>
      <c r="BL1705" s="668"/>
      <c r="BM1705" s="668"/>
      <c r="BN1705" s="668"/>
      <c r="BO1705" s="668"/>
      <c r="BP1705" s="668"/>
      <c r="BQ1705" s="668"/>
    </row>
    <row r="1706" spans="1:69">
      <c r="A1706" s="668"/>
      <c r="B1706" s="668"/>
      <c r="C1706" s="668"/>
      <c r="D1706" s="668"/>
      <c r="E1706" s="668"/>
      <c r="F1706" s="668"/>
      <c r="G1706" s="668"/>
      <c r="H1706" s="668"/>
      <c r="I1706" s="668"/>
      <c r="J1706" s="668"/>
      <c r="K1706" s="668"/>
      <c r="L1706" s="668"/>
      <c r="M1706" s="668"/>
      <c r="N1706" s="668"/>
      <c r="O1706" s="668"/>
      <c r="P1706" s="668"/>
      <c r="Q1706" s="668"/>
      <c r="R1706" s="668"/>
      <c r="T1706" s="668"/>
      <c r="U1706" s="668"/>
      <c r="AZ1706" s="668"/>
      <c r="BA1706" s="668"/>
      <c r="BB1706" s="668"/>
      <c r="BC1706" s="668"/>
      <c r="BD1706" s="668"/>
      <c r="BE1706" s="668"/>
      <c r="BF1706" s="668"/>
      <c r="BG1706" s="668"/>
      <c r="BH1706" s="668"/>
      <c r="BI1706" s="668"/>
      <c r="BJ1706" s="668"/>
      <c r="BK1706" s="668"/>
      <c r="BL1706" s="668"/>
      <c r="BM1706" s="668"/>
      <c r="BN1706" s="668"/>
      <c r="BO1706" s="668"/>
      <c r="BP1706" s="668"/>
      <c r="BQ1706" s="668"/>
    </row>
    <row r="1707" spans="1:69">
      <c r="A1707" s="668"/>
      <c r="B1707" s="668"/>
      <c r="C1707" s="668"/>
      <c r="D1707" s="668"/>
      <c r="E1707" s="668"/>
      <c r="F1707" s="668"/>
      <c r="G1707" s="668"/>
      <c r="H1707" s="668"/>
      <c r="I1707" s="668"/>
      <c r="J1707" s="668"/>
      <c r="K1707" s="668"/>
      <c r="L1707" s="668"/>
      <c r="M1707" s="668"/>
      <c r="N1707" s="668"/>
      <c r="O1707" s="668"/>
      <c r="P1707" s="668"/>
      <c r="Q1707" s="668"/>
      <c r="R1707" s="668"/>
      <c r="T1707" s="668"/>
      <c r="U1707" s="668"/>
      <c r="AZ1707" s="668"/>
      <c r="BA1707" s="668"/>
      <c r="BB1707" s="668"/>
      <c r="BC1707" s="668"/>
      <c r="BD1707" s="668"/>
      <c r="BE1707" s="668"/>
      <c r="BF1707" s="668"/>
      <c r="BG1707" s="668"/>
      <c r="BH1707" s="668"/>
      <c r="BI1707" s="668"/>
      <c r="BJ1707" s="668"/>
      <c r="BK1707" s="668"/>
      <c r="BL1707" s="668"/>
      <c r="BM1707" s="668"/>
      <c r="BN1707" s="668"/>
      <c r="BO1707" s="668"/>
      <c r="BP1707" s="668"/>
      <c r="BQ1707" s="668"/>
    </row>
    <row r="1708" spans="1:69">
      <c r="A1708" s="668"/>
      <c r="B1708" s="668"/>
      <c r="C1708" s="668"/>
      <c r="D1708" s="668"/>
      <c r="E1708" s="668"/>
      <c r="F1708" s="668"/>
      <c r="G1708" s="668"/>
      <c r="H1708" s="668"/>
      <c r="I1708" s="668"/>
      <c r="J1708" s="668"/>
      <c r="K1708" s="668"/>
      <c r="L1708" s="668"/>
      <c r="M1708" s="668"/>
      <c r="N1708" s="668"/>
      <c r="O1708" s="668"/>
      <c r="P1708" s="668"/>
      <c r="Q1708" s="668"/>
      <c r="R1708" s="668"/>
      <c r="T1708" s="668"/>
      <c r="U1708" s="668"/>
      <c r="AZ1708" s="668"/>
      <c r="BA1708" s="668"/>
      <c r="BB1708" s="668"/>
      <c r="BC1708" s="668"/>
      <c r="BD1708" s="668"/>
      <c r="BE1708" s="668"/>
      <c r="BF1708" s="668"/>
      <c r="BG1708" s="668"/>
      <c r="BH1708" s="668"/>
      <c r="BI1708" s="668"/>
      <c r="BJ1708" s="668"/>
      <c r="BK1708" s="668"/>
      <c r="BL1708" s="668"/>
      <c r="BM1708" s="668"/>
      <c r="BN1708" s="668"/>
      <c r="BO1708" s="668"/>
      <c r="BP1708" s="668"/>
      <c r="BQ1708" s="668"/>
    </row>
    <row r="1709" spans="1:69">
      <c r="A1709" s="668"/>
      <c r="B1709" s="668"/>
      <c r="C1709" s="668"/>
      <c r="D1709" s="668"/>
      <c r="E1709" s="668"/>
      <c r="F1709" s="668"/>
      <c r="G1709" s="668"/>
      <c r="H1709" s="668"/>
      <c r="I1709" s="668"/>
      <c r="J1709" s="668"/>
      <c r="K1709" s="668"/>
      <c r="L1709" s="668"/>
      <c r="M1709" s="668"/>
      <c r="N1709" s="668"/>
      <c r="O1709" s="668"/>
      <c r="P1709" s="668"/>
      <c r="Q1709" s="668"/>
      <c r="R1709" s="668"/>
      <c r="T1709" s="668"/>
      <c r="U1709" s="668"/>
      <c r="AZ1709" s="668"/>
      <c r="BA1709" s="668"/>
      <c r="BB1709" s="668"/>
      <c r="BC1709" s="668"/>
      <c r="BD1709" s="668"/>
      <c r="BE1709" s="668"/>
      <c r="BF1709" s="668"/>
      <c r="BG1709" s="668"/>
      <c r="BH1709" s="668"/>
      <c r="BI1709" s="668"/>
      <c r="BJ1709" s="668"/>
      <c r="BK1709" s="668"/>
      <c r="BL1709" s="668"/>
      <c r="BM1709" s="668"/>
      <c r="BN1709" s="668"/>
      <c r="BO1709" s="668"/>
      <c r="BP1709" s="668"/>
      <c r="BQ1709" s="668"/>
    </row>
    <row r="1710" spans="1:69">
      <c r="A1710" s="668"/>
      <c r="B1710" s="668"/>
      <c r="C1710" s="668"/>
      <c r="D1710" s="668"/>
      <c r="E1710" s="668"/>
      <c r="F1710" s="668"/>
      <c r="G1710" s="668"/>
      <c r="H1710" s="668"/>
      <c r="I1710" s="668"/>
      <c r="J1710" s="668"/>
      <c r="K1710" s="668"/>
      <c r="L1710" s="668"/>
      <c r="M1710" s="668"/>
      <c r="N1710" s="668"/>
      <c r="O1710" s="668"/>
      <c r="P1710" s="668"/>
      <c r="Q1710" s="668"/>
      <c r="R1710" s="668"/>
      <c r="T1710" s="668"/>
      <c r="U1710" s="668"/>
      <c r="AZ1710" s="668"/>
      <c r="BA1710" s="668"/>
      <c r="BB1710" s="668"/>
      <c r="BC1710" s="668"/>
      <c r="BD1710" s="668"/>
      <c r="BE1710" s="668"/>
      <c r="BF1710" s="668"/>
      <c r="BG1710" s="668"/>
      <c r="BH1710" s="668"/>
      <c r="BI1710" s="668"/>
      <c r="BJ1710" s="668"/>
      <c r="BK1710" s="668"/>
      <c r="BL1710" s="668"/>
      <c r="BM1710" s="668"/>
      <c r="BN1710" s="668"/>
      <c r="BO1710" s="668"/>
      <c r="BP1710" s="668"/>
      <c r="BQ1710" s="668"/>
    </row>
    <row r="1711" spans="1:69">
      <c r="A1711" s="668"/>
      <c r="B1711" s="668"/>
      <c r="C1711" s="668"/>
      <c r="D1711" s="668"/>
      <c r="E1711" s="668"/>
      <c r="F1711" s="668"/>
      <c r="G1711" s="668"/>
      <c r="H1711" s="668"/>
      <c r="I1711" s="668"/>
      <c r="J1711" s="668"/>
      <c r="K1711" s="668"/>
      <c r="L1711" s="668"/>
      <c r="M1711" s="668"/>
      <c r="N1711" s="668"/>
      <c r="O1711" s="668"/>
      <c r="P1711" s="668"/>
      <c r="Q1711" s="668"/>
      <c r="R1711" s="668"/>
      <c r="T1711" s="668"/>
      <c r="U1711" s="668"/>
      <c r="AZ1711" s="668"/>
      <c r="BA1711" s="668"/>
      <c r="BB1711" s="668"/>
      <c r="BC1711" s="668"/>
      <c r="BD1711" s="668"/>
      <c r="BE1711" s="668"/>
      <c r="BF1711" s="668"/>
      <c r="BG1711" s="668"/>
      <c r="BH1711" s="668"/>
      <c r="BI1711" s="668"/>
      <c r="BJ1711" s="668"/>
      <c r="BK1711" s="668"/>
      <c r="BL1711" s="668"/>
      <c r="BM1711" s="668"/>
      <c r="BN1711" s="668"/>
      <c r="BO1711" s="668"/>
      <c r="BP1711" s="668"/>
      <c r="BQ1711" s="668"/>
    </row>
    <row r="1712" spans="1:69">
      <c r="A1712" s="668"/>
      <c r="B1712" s="668"/>
      <c r="C1712" s="668"/>
      <c r="D1712" s="668"/>
      <c r="E1712" s="668"/>
      <c r="F1712" s="668"/>
      <c r="G1712" s="668"/>
      <c r="H1712" s="668"/>
      <c r="I1712" s="668"/>
      <c r="J1712" s="668"/>
      <c r="K1712" s="668"/>
      <c r="L1712" s="668"/>
      <c r="M1712" s="668"/>
      <c r="N1712" s="668"/>
      <c r="O1712" s="668"/>
      <c r="P1712" s="668"/>
      <c r="Q1712" s="668"/>
      <c r="R1712" s="668"/>
      <c r="T1712" s="668"/>
      <c r="U1712" s="668"/>
      <c r="W1712" s="668"/>
      <c r="X1712" s="668"/>
      <c r="Y1712" s="668"/>
      <c r="Z1712" s="678"/>
      <c r="AA1712" s="668"/>
      <c r="AB1712" s="668"/>
      <c r="AC1712" s="668"/>
      <c r="AD1712" s="678"/>
      <c r="AE1712" s="668"/>
      <c r="AF1712" s="668"/>
      <c r="AG1712" s="668"/>
      <c r="AH1712" s="678"/>
      <c r="AI1712" s="668"/>
      <c r="AJ1712" s="668"/>
      <c r="AK1712" s="668"/>
      <c r="AL1712" s="678"/>
      <c r="AM1712" s="668"/>
      <c r="AN1712" s="668"/>
      <c r="AO1712" s="668"/>
      <c r="AP1712" s="678"/>
      <c r="AQ1712" s="668"/>
      <c r="AR1712" s="668"/>
      <c r="AS1712" s="668"/>
      <c r="AT1712" s="678"/>
      <c r="AU1712" s="668"/>
      <c r="AV1712" s="668"/>
      <c r="AW1712" s="678"/>
      <c r="AX1712" s="668"/>
      <c r="AY1712" s="683"/>
      <c r="AZ1712" s="668"/>
      <c r="BA1712" s="668"/>
      <c r="BB1712" s="668"/>
      <c r="BC1712" s="668"/>
      <c r="BD1712" s="668"/>
      <c r="BE1712" s="668"/>
      <c r="BF1712" s="668"/>
      <c r="BG1712" s="668"/>
      <c r="BH1712" s="668"/>
      <c r="BI1712" s="668"/>
      <c r="BJ1712" s="668"/>
      <c r="BK1712" s="668"/>
      <c r="BL1712" s="668"/>
      <c r="BM1712" s="668"/>
      <c r="BN1712" s="668"/>
      <c r="BO1712" s="668"/>
      <c r="BP1712" s="668"/>
      <c r="BQ1712" s="668"/>
    </row>
    <row r="1713" spans="1:69">
      <c r="A1713" s="668"/>
      <c r="B1713" s="668"/>
      <c r="C1713" s="668"/>
      <c r="D1713" s="668"/>
      <c r="E1713" s="668"/>
      <c r="F1713" s="668"/>
      <c r="G1713" s="668"/>
      <c r="H1713" s="668"/>
      <c r="I1713" s="668"/>
      <c r="J1713" s="668"/>
      <c r="K1713" s="668"/>
      <c r="L1713" s="668"/>
      <c r="M1713" s="668"/>
      <c r="N1713" s="668"/>
      <c r="O1713" s="668"/>
      <c r="P1713" s="668"/>
      <c r="Q1713" s="668"/>
      <c r="R1713" s="668"/>
      <c r="S1713" s="668"/>
      <c r="T1713" s="668"/>
      <c r="U1713" s="668"/>
      <c r="W1713" s="668"/>
      <c r="X1713" s="668"/>
      <c r="Y1713" s="668"/>
      <c r="Z1713" s="678"/>
      <c r="AA1713" s="668"/>
      <c r="AB1713" s="668"/>
      <c r="AC1713" s="668"/>
      <c r="AD1713" s="678"/>
      <c r="AE1713" s="668"/>
      <c r="AF1713" s="668"/>
      <c r="AG1713" s="668"/>
      <c r="AH1713" s="678"/>
      <c r="AI1713" s="668"/>
      <c r="AJ1713" s="668"/>
      <c r="AK1713" s="668"/>
      <c r="AL1713" s="678"/>
      <c r="AM1713" s="668"/>
      <c r="AN1713" s="668"/>
      <c r="AO1713" s="668"/>
      <c r="AP1713" s="678"/>
      <c r="AQ1713" s="668"/>
      <c r="AR1713" s="668"/>
      <c r="AS1713" s="668"/>
      <c r="AT1713" s="678"/>
      <c r="AU1713" s="668"/>
      <c r="AV1713" s="668"/>
      <c r="AW1713" s="678"/>
      <c r="AX1713" s="668"/>
      <c r="AY1713" s="683"/>
      <c r="AZ1713" s="668"/>
      <c r="BA1713" s="668"/>
      <c r="BB1713" s="668"/>
      <c r="BC1713" s="668"/>
      <c r="BD1713" s="668"/>
      <c r="BE1713" s="668"/>
      <c r="BF1713" s="668"/>
      <c r="BG1713" s="668"/>
      <c r="BH1713" s="668"/>
      <c r="BI1713" s="668"/>
      <c r="BJ1713" s="668"/>
      <c r="BK1713" s="668"/>
      <c r="BL1713" s="668"/>
      <c r="BM1713" s="668"/>
      <c r="BN1713" s="668"/>
      <c r="BO1713" s="668"/>
      <c r="BP1713" s="668"/>
      <c r="BQ1713" s="668"/>
    </row>
    <row r="1714" spans="1:69">
      <c r="A1714" s="668"/>
      <c r="B1714" s="668"/>
      <c r="C1714" s="668"/>
      <c r="D1714" s="668"/>
      <c r="E1714" s="668"/>
      <c r="F1714" s="668"/>
      <c r="G1714" s="668"/>
      <c r="H1714" s="668"/>
      <c r="I1714" s="668"/>
      <c r="J1714" s="668"/>
      <c r="K1714" s="668"/>
      <c r="L1714" s="668"/>
      <c r="M1714" s="668"/>
      <c r="N1714" s="668"/>
      <c r="O1714" s="668"/>
      <c r="P1714" s="668"/>
      <c r="Q1714" s="668"/>
      <c r="R1714" s="668"/>
      <c r="T1714" s="668"/>
      <c r="U1714" s="668"/>
      <c r="AZ1714" s="668"/>
      <c r="BA1714" s="668"/>
      <c r="BB1714" s="668"/>
      <c r="BC1714" s="668"/>
      <c r="BD1714" s="668"/>
      <c r="BE1714" s="668"/>
      <c r="BF1714" s="668"/>
      <c r="BG1714" s="668"/>
      <c r="BH1714" s="668"/>
      <c r="BI1714" s="668"/>
      <c r="BJ1714" s="668"/>
      <c r="BK1714" s="668"/>
      <c r="BL1714" s="668"/>
      <c r="BM1714" s="668"/>
      <c r="BN1714" s="668"/>
      <c r="BO1714" s="668"/>
      <c r="BP1714" s="668"/>
      <c r="BQ1714" s="668"/>
    </row>
    <row r="1715" spans="1:69">
      <c r="A1715" s="668"/>
      <c r="B1715" s="668"/>
      <c r="C1715" s="668"/>
      <c r="D1715" s="668"/>
      <c r="E1715" s="668"/>
      <c r="F1715" s="668"/>
      <c r="G1715" s="668"/>
      <c r="H1715" s="668"/>
      <c r="I1715" s="668"/>
      <c r="J1715" s="668"/>
      <c r="K1715" s="668"/>
      <c r="L1715" s="668"/>
      <c r="M1715" s="668"/>
      <c r="N1715" s="668"/>
      <c r="O1715" s="668"/>
      <c r="P1715" s="668"/>
      <c r="Q1715" s="668"/>
      <c r="R1715" s="668"/>
      <c r="T1715" s="668"/>
      <c r="U1715" s="668"/>
      <c r="AZ1715" s="668"/>
      <c r="BA1715" s="668"/>
      <c r="BB1715" s="668"/>
      <c r="BC1715" s="668"/>
      <c r="BD1715" s="668"/>
      <c r="BE1715" s="668"/>
      <c r="BF1715" s="668"/>
      <c r="BG1715" s="668"/>
      <c r="BH1715" s="668"/>
      <c r="BI1715" s="668"/>
      <c r="BJ1715" s="668"/>
      <c r="BK1715" s="668"/>
      <c r="BL1715" s="668"/>
      <c r="BM1715" s="668"/>
      <c r="BN1715" s="668"/>
      <c r="BO1715" s="668"/>
      <c r="BP1715" s="668"/>
      <c r="BQ1715" s="668"/>
    </row>
    <row r="1716" spans="1:69">
      <c r="A1716" s="668"/>
      <c r="B1716" s="668"/>
      <c r="C1716" s="668"/>
      <c r="D1716" s="668"/>
      <c r="E1716" s="668"/>
      <c r="F1716" s="668"/>
      <c r="G1716" s="668"/>
      <c r="H1716" s="668"/>
      <c r="I1716" s="668"/>
      <c r="J1716" s="668"/>
      <c r="K1716" s="668"/>
      <c r="L1716" s="668"/>
      <c r="M1716" s="668"/>
      <c r="N1716" s="668"/>
      <c r="O1716" s="668"/>
      <c r="P1716" s="668"/>
      <c r="Q1716" s="668"/>
      <c r="R1716" s="668"/>
      <c r="T1716" s="668"/>
      <c r="U1716" s="668"/>
      <c r="W1716" s="668"/>
      <c r="X1716" s="668"/>
      <c r="Y1716" s="668"/>
      <c r="Z1716" s="678"/>
      <c r="AA1716" s="668"/>
      <c r="AB1716" s="668"/>
      <c r="AC1716" s="668"/>
      <c r="AD1716" s="678"/>
      <c r="AE1716" s="668"/>
      <c r="AF1716" s="668"/>
      <c r="AG1716" s="668"/>
      <c r="AH1716" s="678"/>
      <c r="AI1716" s="668"/>
      <c r="AJ1716" s="668"/>
      <c r="AK1716" s="668"/>
      <c r="AL1716" s="678"/>
      <c r="AM1716" s="668"/>
      <c r="AN1716" s="668"/>
      <c r="AO1716" s="668"/>
      <c r="AP1716" s="678"/>
      <c r="AQ1716" s="668"/>
      <c r="AR1716" s="668"/>
      <c r="AS1716" s="668"/>
      <c r="AT1716" s="678"/>
      <c r="AU1716" s="668"/>
      <c r="AV1716" s="668"/>
      <c r="AW1716" s="678"/>
      <c r="AX1716" s="668"/>
      <c r="AY1716" s="683"/>
      <c r="AZ1716" s="668"/>
      <c r="BA1716" s="668"/>
      <c r="BB1716" s="668"/>
      <c r="BC1716" s="668"/>
      <c r="BD1716" s="668"/>
      <c r="BE1716" s="668"/>
      <c r="BF1716" s="668"/>
      <c r="BG1716" s="668"/>
      <c r="BH1716" s="668"/>
      <c r="BI1716" s="668"/>
      <c r="BJ1716" s="668"/>
      <c r="BK1716" s="668"/>
      <c r="BL1716" s="668"/>
      <c r="BM1716" s="668"/>
      <c r="BN1716" s="668"/>
      <c r="BO1716" s="668"/>
      <c r="BP1716" s="668"/>
      <c r="BQ1716" s="668"/>
    </row>
    <row r="1717" spans="1:69">
      <c r="A1717" s="668"/>
      <c r="B1717" s="668"/>
      <c r="C1717" s="668"/>
      <c r="D1717" s="668"/>
      <c r="E1717" s="668"/>
      <c r="F1717" s="668"/>
      <c r="G1717" s="668"/>
      <c r="H1717" s="668"/>
      <c r="I1717" s="668"/>
      <c r="J1717" s="668"/>
      <c r="K1717" s="668"/>
      <c r="L1717" s="668"/>
      <c r="M1717" s="668"/>
      <c r="N1717" s="668"/>
      <c r="O1717" s="668"/>
      <c r="P1717" s="668"/>
      <c r="Q1717" s="668"/>
      <c r="R1717" s="668"/>
      <c r="T1717" s="668"/>
      <c r="U1717" s="668"/>
      <c r="AZ1717" s="668"/>
      <c r="BA1717" s="668"/>
      <c r="BB1717" s="668"/>
      <c r="BC1717" s="668"/>
      <c r="BD1717" s="668"/>
      <c r="BE1717" s="668"/>
      <c r="BF1717" s="668"/>
      <c r="BG1717" s="668"/>
      <c r="BH1717" s="668"/>
      <c r="BI1717" s="668"/>
      <c r="BJ1717" s="668"/>
      <c r="BK1717" s="668"/>
      <c r="BL1717" s="668"/>
      <c r="BM1717" s="668"/>
      <c r="BN1717" s="668"/>
      <c r="BO1717" s="668"/>
      <c r="BP1717" s="668"/>
      <c r="BQ1717" s="668"/>
    </row>
    <row r="1718" spans="1:69">
      <c r="A1718" s="668"/>
      <c r="B1718" s="668"/>
      <c r="C1718" s="668"/>
      <c r="D1718" s="668"/>
      <c r="E1718" s="668"/>
      <c r="F1718" s="668"/>
      <c r="G1718" s="668"/>
      <c r="H1718" s="668"/>
      <c r="I1718" s="668"/>
      <c r="J1718" s="668"/>
      <c r="K1718" s="668"/>
      <c r="L1718" s="668"/>
      <c r="M1718" s="668"/>
      <c r="N1718" s="668"/>
      <c r="O1718" s="668"/>
      <c r="P1718" s="668"/>
      <c r="Q1718" s="668"/>
      <c r="R1718" s="668"/>
      <c r="T1718" s="668"/>
      <c r="U1718" s="668"/>
      <c r="AZ1718" s="668"/>
      <c r="BA1718" s="668"/>
      <c r="BB1718" s="668"/>
      <c r="BC1718" s="668"/>
      <c r="BD1718" s="668"/>
      <c r="BE1718" s="668"/>
      <c r="BF1718" s="668"/>
      <c r="BG1718" s="668"/>
      <c r="BH1718" s="668"/>
      <c r="BI1718" s="668"/>
      <c r="BJ1718" s="668"/>
      <c r="BK1718" s="668"/>
      <c r="BL1718" s="668"/>
      <c r="BM1718" s="668"/>
      <c r="BN1718" s="668"/>
      <c r="BO1718" s="668"/>
      <c r="BP1718" s="668"/>
      <c r="BQ1718" s="668"/>
    </row>
    <row r="1719" spans="1:69">
      <c r="A1719" s="668"/>
      <c r="B1719" s="668"/>
      <c r="C1719" s="668"/>
      <c r="D1719" s="668"/>
      <c r="E1719" s="668"/>
      <c r="F1719" s="668"/>
      <c r="G1719" s="668"/>
      <c r="H1719" s="668"/>
      <c r="I1719" s="668"/>
      <c r="J1719" s="668"/>
      <c r="K1719" s="668"/>
      <c r="L1719" s="668"/>
      <c r="M1719" s="668"/>
      <c r="N1719" s="668"/>
      <c r="O1719" s="668"/>
      <c r="P1719" s="668"/>
      <c r="Q1719" s="668"/>
      <c r="R1719" s="668"/>
      <c r="T1719" s="668"/>
      <c r="U1719" s="668"/>
      <c r="AZ1719" s="668"/>
      <c r="BA1719" s="668"/>
      <c r="BB1719" s="668"/>
      <c r="BC1719" s="668"/>
      <c r="BD1719" s="668"/>
      <c r="BE1719" s="668"/>
      <c r="BF1719" s="668"/>
      <c r="BG1719" s="668"/>
      <c r="BH1719" s="668"/>
      <c r="BI1719" s="668"/>
      <c r="BJ1719" s="668"/>
      <c r="BK1719" s="668"/>
      <c r="BL1719" s="668"/>
      <c r="BM1719" s="668"/>
      <c r="BN1719" s="668"/>
      <c r="BO1719" s="668"/>
      <c r="BP1719" s="668"/>
      <c r="BQ1719" s="668"/>
    </row>
    <row r="1720" spans="1:69">
      <c r="A1720" s="668"/>
      <c r="B1720" s="668"/>
      <c r="C1720" s="668"/>
      <c r="D1720" s="668"/>
      <c r="E1720" s="668"/>
      <c r="F1720" s="668"/>
      <c r="G1720" s="668"/>
      <c r="H1720" s="668"/>
      <c r="I1720" s="668"/>
      <c r="J1720" s="668"/>
      <c r="K1720" s="668"/>
      <c r="L1720" s="668"/>
      <c r="M1720" s="668"/>
      <c r="N1720" s="668"/>
      <c r="O1720" s="668"/>
      <c r="P1720" s="668"/>
      <c r="Q1720" s="668"/>
      <c r="R1720" s="668"/>
      <c r="T1720" s="668"/>
      <c r="U1720" s="668"/>
      <c r="AZ1720" s="668"/>
      <c r="BA1720" s="668"/>
      <c r="BB1720" s="668"/>
      <c r="BC1720" s="668"/>
      <c r="BD1720" s="668"/>
      <c r="BE1720" s="668"/>
      <c r="BF1720" s="668"/>
      <c r="BG1720" s="668"/>
      <c r="BH1720" s="668"/>
      <c r="BI1720" s="668"/>
      <c r="BJ1720" s="668"/>
      <c r="BK1720" s="668"/>
      <c r="BL1720" s="668"/>
      <c r="BM1720" s="668"/>
      <c r="BN1720" s="668"/>
      <c r="BO1720" s="668"/>
      <c r="BP1720" s="668"/>
      <c r="BQ1720" s="668"/>
    </row>
    <row r="1721" spans="1:69">
      <c r="A1721" s="668"/>
      <c r="B1721" s="668"/>
      <c r="C1721" s="668"/>
      <c r="D1721" s="668"/>
      <c r="E1721" s="668"/>
      <c r="F1721" s="668"/>
      <c r="G1721" s="668"/>
      <c r="H1721" s="668"/>
      <c r="I1721" s="668"/>
      <c r="J1721" s="668"/>
      <c r="K1721" s="668"/>
      <c r="L1721" s="668"/>
      <c r="M1721" s="668"/>
      <c r="N1721" s="668"/>
      <c r="O1721" s="668"/>
      <c r="P1721" s="668"/>
      <c r="Q1721" s="668"/>
      <c r="R1721" s="668"/>
      <c r="T1721" s="668"/>
      <c r="U1721" s="668"/>
      <c r="AZ1721" s="668"/>
      <c r="BA1721" s="668"/>
      <c r="BB1721" s="668"/>
      <c r="BC1721" s="668"/>
      <c r="BD1721" s="668"/>
      <c r="BE1721" s="668"/>
      <c r="BF1721" s="668"/>
      <c r="BG1721" s="668"/>
      <c r="BH1721" s="668"/>
      <c r="BI1721" s="668"/>
      <c r="BJ1721" s="668"/>
      <c r="BK1721" s="668"/>
      <c r="BL1721" s="668"/>
      <c r="BM1721" s="668"/>
      <c r="BN1721" s="668"/>
      <c r="BO1721" s="668"/>
      <c r="BP1721" s="668"/>
      <c r="BQ1721" s="668"/>
    </row>
    <row r="1722" spans="1:69">
      <c r="A1722" s="668"/>
      <c r="B1722" s="668"/>
      <c r="C1722" s="668"/>
      <c r="D1722" s="668"/>
      <c r="E1722" s="668"/>
      <c r="F1722" s="668"/>
      <c r="G1722" s="668"/>
      <c r="H1722" s="668"/>
      <c r="I1722" s="668"/>
      <c r="J1722" s="668"/>
      <c r="K1722" s="668"/>
      <c r="L1722" s="668"/>
      <c r="M1722" s="668"/>
      <c r="N1722" s="668"/>
      <c r="O1722" s="668"/>
      <c r="P1722" s="668"/>
      <c r="Q1722" s="668"/>
      <c r="R1722" s="668"/>
      <c r="T1722" s="668"/>
      <c r="U1722" s="668"/>
      <c r="AZ1722" s="668"/>
      <c r="BA1722" s="668"/>
      <c r="BB1722" s="668"/>
      <c r="BC1722" s="668"/>
      <c r="BD1722" s="668"/>
      <c r="BE1722" s="668"/>
      <c r="BF1722" s="668"/>
      <c r="BG1722" s="668"/>
      <c r="BH1722" s="668"/>
      <c r="BI1722" s="668"/>
      <c r="BJ1722" s="668"/>
      <c r="BK1722" s="668"/>
      <c r="BL1722" s="668"/>
      <c r="BM1722" s="668"/>
      <c r="BN1722" s="668"/>
      <c r="BO1722" s="668"/>
      <c r="BP1722" s="668"/>
      <c r="BQ1722" s="668"/>
    </row>
    <row r="1723" spans="1:69">
      <c r="A1723" s="668"/>
      <c r="B1723" s="668"/>
      <c r="C1723" s="668"/>
      <c r="D1723" s="668"/>
      <c r="E1723" s="668"/>
      <c r="F1723" s="668"/>
      <c r="G1723" s="668"/>
      <c r="H1723" s="668"/>
      <c r="I1723" s="668"/>
      <c r="J1723" s="668"/>
      <c r="K1723" s="668"/>
      <c r="L1723" s="668"/>
      <c r="M1723" s="668"/>
      <c r="N1723" s="668"/>
      <c r="O1723" s="668"/>
      <c r="P1723" s="668"/>
      <c r="Q1723" s="668"/>
      <c r="R1723" s="668"/>
      <c r="T1723" s="668"/>
      <c r="U1723" s="668"/>
      <c r="AZ1723" s="668"/>
      <c r="BA1723" s="668"/>
      <c r="BB1723" s="668"/>
      <c r="BC1723" s="668"/>
      <c r="BD1723" s="668"/>
      <c r="BE1723" s="668"/>
      <c r="BF1723" s="668"/>
      <c r="BG1723" s="668"/>
      <c r="BH1723" s="668"/>
      <c r="BI1723" s="668"/>
      <c r="BJ1723" s="668"/>
      <c r="BK1723" s="668"/>
      <c r="BL1723" s="668"/>
      <c r="BM1723" s="668"/>
      <c r="BN1723" s="668"/>
      <c r="BO1723" s="668"/>
      <c r="BP1723" s="668"/>
      <c r="BQ1723" s="668"/>
    </row>
    <row r="1724" spans="1:69">
      <c r="A1724" s="668"/>
      <c r="B1724" s="668"/>
      <c r="C1724" s="668"/>
      <c r="D1724" s="668"/>
      <c r="E1724" s="668"/>
      <c r="F1724" s="668"/>
      <c r="G1724" s="668"/>
      <c r="H1724" s="668"/>
      <c r="I1724" s="668"/>
      <c r="J1724" s="668"/>
      <c r="K1724" s="668"/>
      <c r="L1724" s="668"/>
      <c r="M1724" s="668"/>
      <c r="N1724" s="668"/>
      <c r="O1724" s="668"/>
      <c r="P1724" s="668"/>
      <c r="Q1724" s="668"/>
      <c r="R1724" s="668"/>
      <c r="T1724" s="668"/>
      <c r="U1724" s="668"/>
      <c r="AZ1724" s="668"/>
      <c r="BA1724" s="668"/>
      <c r="BB1724" s="668"/>
      <c r="BC1724" s="668"/>
      <c r="BD1724" s="668"/>
      <c r="BE1724" s="668"/>
      <c r="BF1724" s="668"/>
      <c r="BG1724" s="668"/>
      <c r="BH1724" s="668"/>
      <c r="BI1724" s="668"/>
      <c r="BJ1724" s="668"/>
      <c r="BK1724" s="668"/>
      <c r="BL1724" s="668"/>
      <c r="BM1724" s="668"/>
      <c r="BN1724" s="668"/>
      <c r="BO1724" s="668"/>
      <c r="BP1724" s="668"/>
      <c r="BQ1724" s="668"/>
    </row>
    <row r="1725" spans="1:69">
      <c r="A1725" s="668"/>
      <c r="B1725" s="668"/>
      <c r="C1725" s="668"/>
      <c r="D1725" s="668"/>
      <c r="E1725" s="668"/>
      <c r="F1725" s="668"/>
      <c r="G1725" s="668"/>
      <c r="H1725" s="668"/>
      <c r="I1725" s="668"/>
      <c r="J1725" s="668"/>
      <c r="K1725" s="668"/>
      <c r="L1725" s="668"/>
      <c r="M1725" s="668"/>
      <c r="N1725" s="668"/>
      <c r="O1725" s="668"/>
      <c r="P1725" s="668"/>
      <c r="R1725" s="668"/>
      <c r="U1725" s="668"/>
      <c r="AY1725" s="683"/>
      <c r="BK1725" s="668"/>
      <c r="BL1725" s="668"/>
      <c r="BM1725" s="668"/>
      <c r="BN1725" s="668"/>
      <c r="BO1725" s="668"/>
      <c r="BP1725" s="668"/>
      <c r="BQ1725" s="668"/>
    </row>
    <row r="1726" spans="1:69">
      <c r="A1726" s="668"/>
      <c r="B1726" s="668"/>
      <c r="C1726" s="668"/>
      <c r="D1726" s="668"/>
      <c r="E1726" s="668"/>
      <c r="F1726" s="668"/>
      <c r="G1726" s="668"/>
      <c r="H1726" s="668"/>
      <c r="I1726" s="668"/>
      <c r="J1726" s="668"/>
      <c r="K1726" s="668"/>
      <c r="L1726" s="668"/>
      <c r="M1726" s="668"/>
      <c r="N1726" s="668"/>
      <c r="O1726" s="668"/>
      <c r="P1726" s="668"/>
      <c r="R1726" s="668"/>
      <c r="U1726" s="668"/>
      <c r="BK1726" s="668"/>
      <c r="BL1726" s="668"/>
      <c r="BM1726" s="668"/>
      <c r="BN1726" s="668"/>
      <c r="BO1726" s="668"/>
      <c r="BP1726" s="668"/>
      <c r="BQ1726" s="668"/>
    </row>
    <row r="1727" spans="1:69">
      <c r="A1727" s="668"/>
      <c r="B1727" s="668"/>
      <c r="C1727" s="668"/>
      <c r="D1727" s="668"/>
      <c r="E1727" s="668"/>
      <c r="F1727" s="668"/>
      <c r="G1727" s="668"/>
      <c r="H1727" s="668"/>
      <c r="I1727" s="668"/>
      <c r="J1727" s="668"/>
      <c r="K1727" s="668"/>
      <c r="L1727" s="668"/>
      <c r="M1727" s="668"/>
      <c r="N1727" s="668"/>
      <c r="O1727" s="668"/>
      <c r="P1727" s="668"/>
      <c r="R1727" s="668"/>
      <c r="U1727" s="668"/>
      <c r="BK1727" s="668"/>
      <c r="BL1727" s="668"/>
      <c r="BM1727" s="668"/>
      <c r="BN1727" s="668"/>
      <c r="BO1727" s="668"/>
      <c r="BP1727" s="668"/>
      <c r="BQ1727" s="668"/>
    </row>
    <row r="1728" spans="1:69">
      <c r="A1728" s="668"/>
      <c r="B1728" s="668"/>
      <c r="C1728" s="668"/>
      <c r="D1728" s="668"/>
      <c r="E1728" s="668"/>
      <c r="F1728" s="668"/>
      <c r="G1728" s="668"/>
      <c r="H1728" s="668"/>
      <c r="I1728" s="668"/>
      <c r="J1728" s="668"/>
      <c r="K1728" s="668"/>
      <c r="L1728" s="668"/>
      <c r="M1728" s="668"/>
      <c r="N1728" s="668"/>
      <c r="O1728" s="668"/>
      <c r="P1728" s="668"/>
      <c r="Q1728" s="668"/>
      <c r="R1728" s="668"/>
      <c r="T1728" s="668"/>
      <c r="U1728" s="668"/>
      <c r="W1728" s="668"/>
      <c r="X1728" s="668"/>
      <c r="Y1728" s="668"/>
      <c r="Z1728" s="678"/>
      <c r="AA1728" s="668"/>
      <c r="AB1728" s="668"/>
      <c r="AC1728" s="668"/>
      <c r="AD1728" s="678"/>
      <c r="AE1728" s="668"/>
      <c r="AF1728" s="668"/>
      <c r="AG1728" s="668"/>
      <c r="AH1728" s="678"/>
      <c r="AI1728" s="668"/>
      <c r="AJ1728" s="668"/>
      <c r="AK1728" s="668"/>
      <c r="AL1728" s="678"/>
      <c r="AM1728" s="668"/>
      <c r="AN1728" s="668"/>
      <c r="AO1728" s="668"/>
      <c r="AP1728" s="678"/>
      <c r="AQ1728" s="668"/>
      <c r="AR1728" s="668"/>
      <c r="AS1728" s="668"/>
      <c r="AT1728" s="678"/>
      <c r="AU1728" s="668"/>
      <c r="AV1728" s="668"/>
      <c r="AW1728" s="678"/>
      <c r="AX1728" s="668"/>
      <c r="AY1728" s="683"/>
      <c r="AZ1728" s="668"/>
      <c r="BA1728" s="668"/>
      <c r="BB1728" s="668"/>
      <c r="BC1728" s="668"/>
      <c r="BD1728" s="668"/>
      <c r="BE1728" s="668"/>
      <c r="BF1728" s="668"/>
      <c r="BG1728" s="668"/>
      <c r="BH1728" s="668"/>
      <c r="BI1728" s="668"/>
      <c r="BK1728" s="668"/>
      <c r="BL1728" s="668"/>
      <c r="BM1728" s="668"/>
      <c r="BN1728" s="668"/>
      <c r="BO1728" s="668"/>
      <c r="BP1728" s="668"/>
      <c r="BQ1728" s="668"/>
    </row>
    <row r="1729" spans="1:69">
      <c r="A1729" s="668"/>
      <c r="B1729" s="668"/>
      <c r="C1729" s="668"/>
      <c r="D1729" s="668"/>
      <c r="E1729" s="668"/>
      <c r="F1729" s="668"/>
      <c r="G1729" s="668"/>
      <c r="H1729" s="668"/>
      <c r="I1729" s="668"/>
      <c r="J1729" s="668"/>
      <c r="K1729" s="668"/>
      <c r="L1729" s="668"/>
      <c r="M1729" s="668"/>
      <c r="N1729" s="668"/>
      <c r="O1729" s="668"/>
      <c r="P1729" s="668"/>
      <c r="Q1729" s="668"/>
      <c r="R1729" s="668"/>
      <c r="T1729" s="668"/>
      <c r="U1729" s="668"/>
      <c r="AZ1729" s="668"/>
      <c r="BA1729" s="668"/>
      <c r="BB1729" s="668"/>
      <c r="BC1729" s="668"/>
      <c r="BD1729" s="668"/>
      <c r="BE1729" s="668"/>
      <c r="BF1729" s="668"/>
      <c r="BG1729" s="668"/>
      <c r="BH1729" s="668"/>
      <c r="BK1729" s="668"/>
      <c r="BL1729" s="668"/>
      <c r="BM1729" s="668"/>
      <c r="BN1729" s="668"/>
      <c r="BO1729" s="668"/>
      <c r="BP1729" s="668"/>
      <c r="BQ1729" s="668"/>
    </row>
    <row r="1730" spans="1:69">
      <c r="A1730" s="668"/>
      <c r="B1730" s="668"/>
      <c r="C1730" s="668"/>
      <c r="D1730" s="668"/>
      <c r="E1730" s="668"/>
      <c r="F1730" s="668"/>
      <c r="G1730" s="668"/>
      <c r="H1730" s="668"/>
      <c r="I1730" s="668"/>
      <c r="J1730" s="668"/>
      <c r="K1730" s="668"/>
      <c r="L1730" s="668"/>
      <c r="M1730" s="668"/>
      <c r="N1730" s="668"/>
      <c r="O1730" s="668"/>
      <c r="P1730" s="668"/>
      <c r="Q1730" s="668"/>
      <c r="R1730" s="668"/>
      <c r="T1730" s="668"/>
      <c r="U1730" s="668"/>
      <c r="AZ1730" s="668"/>
      <c r="BA1730" s="668"/>
      <c r="BB1730" s="668"/>
      <c r="BC1730" s="668"/>
      <c r="BD1730" s="668"/>
      <c r="BE1730" s="668"/>
      <c r="BK1730" s="668"/>
      <c r="BL1730" s="668"/>
      <c r="BM1730" s="668"/>
      <c r="BN1730" s="668"/>
      <c r="BO1730" s="668"/>
      <c r="BP1730" s="668"/>
      <c r="BQ1730" s="668"/>
    </row>
    <row r="1731" spans="1:69">
      <c r="A1731" s="668"/>
      <c r="B1731" s="668"/>
      <c r="C1731" s="668"/>
      <c r="D1731" s="668"/>
      <c r="E1731" s="668"/>
      <c r="F1731" s="668"/>
      <c r="G1731" s="668"/>
      <c r="H1731" s="668"/>
      <c r="I1731" s="668"/>
      <c r="J1731" s="668"/>
      <c r="K1731" s="668"/>
      <c r="L1731" s="668"/>
      <c r="M1731" s="668"/>
      <c r="N1731" s="668"/>
      <c r="O1731" s="668"/>
      <c r="P1731" s="668"/>
      <c r="Q1731" s="668"/>
      <c r="R1731" s="668"/>
      <c r="T1731" s="668"/>
      <c r="U1731" s="668"/>
      <c r="AZ1731" s="668"/>
      <c r="BA1731" s="668"/>
      <c r="BB1731" s="668"/>
      <c r="BC1731" s="668"/>
      <c r="BD1731" s="668"/>
      <c r="BE1731" s="668"/>
      <c r="BF1731" s="668"/>
      <c r="BG1731" s="668"/>
      <c r="BH1731" s="668"/>
      <c r="BK1731" s="668"/>
      <c r="BL1731" s="668"/>
      <c r="BM1731" s="668"/>
      <c r="BN1731" s="668"/>
      <c r="BO1731" s="668"/>
      <c r="BP1731" s="668"/>
      <c r="BQ1731" s="668"/>
    </row>
    <row r="1732" spans="1:69">
      <c r="A1732" s="668"/>
      <c r="B1732" s="668"/>
      <c r="C1732" s="668"/>
      <c r="D1732" s="668"/>
      <c r="E1732" s="668"/>
      <c r="F1732" s="668"/>
      <c r="G1732" s="668"/>
      <c r="H1732" s="668"/>
      <c r="I1732" s="668"/>
      <c r="J1732" s="668"/>
      <c r="K1732" s="668"/>
      <c r="L1732" s="668"/>
      <c r="M1732" s="668"/>
      <c r="N1732" s="668"/>
      <c r="O1732" s="668"/>
      <c r="P1732" s="668"/>
      <c r="Q1732" s="668"/>
      <c r="R1732" s="668"/>
      <c r="T1732" s="668"/>
      <c r="U1732" s="668"/>
      <c r="AZ1732" s="668"/>
      <c r="BA1732" s="668"/>
      <c r="BB1732" s="668"/>
      <c r="BC1732" s="668"/>
      <c r="BD1732" s="668"/>
      <c r="BE1732" s="668"/>
      <c r="BF1732" s="668"/>
      <c r="BG1732" s="668"/>
      <c r="BH1732" s="668"/>
      <c r="BI1732" s="668"/>
      <c r="BJ1732" s="668"/>
      <c r="BK1732" s="668"/>
      <c r="BL1732" s="668"/>
      <c r="BM1732" s="668"/>
      <c r="BN1732" s="668"/>
      <c r="BO1732" s="668"/>
      <c r="BP1732" s="668"/>
      <c r="BQ1732" s="668"/>
    </row>
    <row r="1733" spans="1:69">
      <c r="A1733" s="668"/>
      <c r="B1733" s="668"/>
      <c r="C1733" s="668"/>
      <c r="D1733" s="668"/>
      <c r="E1733" s="668"/>
      <c r="F1733" s="668"/>
      <c r="G1733" s="668"/>
      <c r="H1733" s="668"/>
      <c r="I1733" s="668"/>
      <c r="J1733" s="668"/>
      <c r="K1733" s="668"/>
      <c r="L1733" s="668"/>
      <c r="M1733" s="668"/>
      <c r="N1733" s="668"/>
      <c r="O1733" s="668"/>
      <c r="P1733" s="668"/>
      <c r="Q1733" s="668"/>
      <c r="R1733" s="668"/>
      <c r="S1733" s="668"/>
      <c r="T1733" s="668"/>
      <c r="U1733" s="668"/>
      <c r="W1733" s="668"/>
      <c r="X1733" s="668"/>
      <c r="Y1733" s="668"/>
      <c r="Z1733" s="678"/>
      <c r="AA1733" s="668"/>
      <c r="AB1733" s="668"/>
      <c r="AC1733" s="668"/>
      <c r="AD1733" s="678"/>
      <c r="AE1733" s="668"/>
      <c r="AF1733" s="668"/>
      <c r="AG1733" s="668"/>
      <c r="AH1733" s="678"/>
      <c r="AI1733" s="668"/>
      <c r="AJ1733" s="668"/>
      <c r="AK1733" s="668"/>
      <c r="AL1733" s="678"/>
      <c r="AM1733" s="668"/>
      <c r="AN1733" s="668"/>
      <c r="AO1733" s="668"/>
      <c r="AP1733" s="678"/>
      <c r="AQ1733" s="668"/>
      <c r="AR1733" s="668"/>
      <c r="AS1733" s="668"/>
      <c r="AT1733" s="678"/>
      <c r="AU1733" s="668"/>
      <c r="AV1733" s="668"/>
      <c r="AW1733" s="678"/>
      <c r="AX1733" s="668"/>
      <c r="AY1733" s="683"/>
      <c r="AZ1733" s="668"/>
      <c r="BA1733" s="668"/>
      <c r="BB1733" s="668"/>
      <c r="BC1733" s="668"/>
      <c r="BD1733" s="668"/>
      <c r="BE1733" s="668"/>
      <c r="BF1733" s="668"/>
      <c r="BG1733" s="668"/>
      <c r="BH1733" s="668"/>
      <c r="BI1733" s="668"/>
      <c r="BJ1733" s="668"/>
      <c r="BK1733" s="668"/>
      <c r="BL1733" s="668"/>
      <c r="BM1733" s="668"/>
      <c r="BN1733" s="668"/>
      <c r="BO1733" s="668"/>
      <c r="BP1733" s="668"/>
      <c r="BQ1733" s="668"/>
    </row>
    <row r="1734" spans="1:69">
      <c r="A1734" s="668"/>
      <c r="B1734" s="668"/>
      <c r="C1734" s="668"/>
      <c r="D1734" s="668"/>
      <c r="E1734" s="668"/>
      <c r="F1734" s="668"/>
      <c r="G1734" s="668"/>
      <c r="H1734" s="668"/>
      <c r="I1734" s="668"/>
      <c r="J1734" s="668"/>
      <c r="K1734" s="668"/>
      <c r="L1734" s="668"/>
      <c r="M1734" s="668"/>
      <c r="N1734" s="668"/>
      <c r="O1734" s="668"/>
      <c r="P1734" s="668"/>
      <c r="Q1734" s="668"/>
      <c r="R1734" s="668"/>
      <c r="T1734" s="668"/>
      <c r="U1734" s="668"/>
      <c r="AZ1734" s="668"/>
      <c r="BA1734" s="668"/>
      <c r="BB1734" s="668"/>
      <c r="BC1734" s="668"/>
      <c r="BD1734" s="668"/>
      <c r="BE1734" s="668"/>
      <c r="BF1734" s="668"/>
      <c r="BG1734" s="668"/>
      <c r="BH1734" s="668"/>
      <c r="BI1734" s="668"/>
      <c r="BJ1734" s="668"/>
      <c r="BK1734" s="668"/>
      <c r="BL1734" s="668"/>
      <c r="BM1734" s="668"/>
      <c r="BN1734" s="668"/>
      <c r="BO1734" s="668"/>
      <c r="BP1734" s="668"/>
      <c r="BQ1734" s="668"/>
    </row>
    <row r="1735" spans="1:69">
      <c r="A1735" s="668"/>
      <c r="B1735" s="668"/>
      <c r="C1735" s="668"/>
      <c r="D1735" s="668"/>
      <c r="E1735" s="668"/>
      <c r="F1735" s="668"/>
      <c r="G1735" s="668"/>
      <c r="H1735" s="668"/>
      <c r="I1735" s="668"/>
      <c r="J1735" s="668"/>
      <c r="K1735" s="668"/>
      <c r="L1735" s="668"/>
      <c r="M1735" s="668"/>
      <c r="N1735" s="668"/>
      <c r="O1735" s="668"/>
      <c r="P1735" s="668"/>
      <c r="Q1735" s="668"/>
      <c r="R1735" s="668"/>
      <c r="T1735" s="668"/>
      <c r="U1735" s="668"/>
      <c r="AZ1735" s="668"/>
      <c r="BA1735" s="668"/>
      <c r="BB1735" s="668"/>
      <c r="BC1735" s="668"/>
      <c r="BD1735" s="668"/>
      <c r="BE1735" s="668"/>
      <c r="BF1735" s="668"/>
      <c r="BG1735" s="668"/>
      <c r="BH1735" s="668"/>
      <c r="BI1735" s="668"/>
      <c r="BJ1735" s="668"/>
      <c r="BK1735" s="668"/>
      <c r="BL1735" s="668"/>
      <c r="BM1735" s="668"/>
      <c r="BN1735" s="668"/>
      <c r="BO1735" s="668"/>
      <c r="BP1735" s="668"/>
      <c r="BQ1735" s="668"/>
    </row>
    <row r="1736" spans="1:69">
      <c r="A1736" s="668"/>
      <c r="B1736" s="668"/>
      <c r="C1736" s="668"/>
      <c r="D1736" s="668"/>
      <c r="E1736" s="668"/>
      <c r="F1736" s="668"/>
      <c r="G1736" s="668"/>
      <c r="H1736" s="668"/>
      <c r="I1736" s="668"/>
      <c r="J1736" s="668"/>
      <c r="K1736" s="668"/>
      <c r="L1736" s="668"/>
      <c r="M1736" s="668"/>
      <c r="N1736" s="668"/>
      <c r="O1736" s="668"/>
      <c r="P1736" s="668"/>
      <c r="Q1736" s="668"/>
      <c r="R1736" s="668"/>
      <c r="T1736" s="668"/>
      <c r="U1736" s="668"/>
      <c r="AZ1736" s="668"/>
      <c r="BA1736" s="668"/>
      <c r="BB1736" s="668"/>
      <c r="BC1736" s="668"/>
      <c r="BD1736" s="668"/>
      <c r="BE1736" s="668"/>
      <c r="BF1736" s="668"/>
      <c r="BG1736" s="668"/>
      <c r="BH1736" s="668"/>
      <c r="BI1736" s="668"/>
      <c r="BJ1736" s="668"/>
      <c r="BK1736" s="668"/>
      <c r="BL1736" s="668"/>
      <c r="BM1736" s="668"/>
      <c r="BN1736" s="668"/>
      <c r="BO1736" s="668"/>
      <c r="BP1736" s="668"/>
      <c r="BQ1736" s="668"/>
    </row>
    <row r="1737" spans="1:69">
      <c r="A1737" s="668"/>
      <c r="B1737" s="668"/>
      <c r="C1737" s="668"/>
      <c r="D1737" s="668"/>
      <c r="E1737" s="668"/>
      <c r="F1737" s="668"/>
      <c r="G1737" s="668"/>
      <c r="H1737" s="668"/>
      <c r="I1737" s="668"/>
      <c r="J1737" s="668"/>
      <c r="K1737" s="668"/>
      <c r="L1737" s="668"/>
      <c r="M1737" s="668"/>
      <c r="N1737" s="668"/>
      <c r="O1737" s="668"/>
      <c r="P1737" s="668"/>
      <c r="Q1737" s="668"/>
      <c r="R1737" s="668"/>
      <c r="T1737" s="668"/>
      <c r="U1737" s="668"/>
      <c r="AZ1737" s="668"/>
      <c r="BA1737" s="668"/>
      <c r="BB1737" s="668"/>
      <c r="BC1737" s="668"/>
      <c r="BD1737" s="668"/>
      <c r="BE1737" s="668"/>
      <c r="BF1737" s="668"/>
      <c r="BG1737" s="668"/>
      <c r="BH1737" s="668"/>
      <c r="BI1737" s="668"/>
      <c r="BJ1737" s="668"/>
      <c r="BK1737" s="668"/>
      <c r="BL1737" s="668"/>
      <c r="BM1737" s="668"/>
      <c r="BN1737" s="668"/>
      <c r="BO1737" s="668"/>
      <c r="BP1737" s="668"/>
      <c r="BQ1737" s="668"/>
    </row>
    <row r="1738" spans="1:69">
      <c r="A1738" s="668"/>
      <c r="B1738" s="668"/>
      <c r="C1738" s="668"/>
      <c r="D1738" s="668"/>
      <c r="E1738" s="668"/>
      <c r="F1738" s="668"/>
      <c r="G1738" s="668"/>
      <c r="H1738" s="668"/>
      <c r="I1738" s="668"/>
      <c r="J1738" s="668"/>
      <c r="K1738" s="668"/>
      <c r="L1738" s="668"/>
      <c r="M1738" s="668"/>
      <c r="N1738" s="668"/>
      <c r="O1738" s="668"/>
      <c r="P1738" s="668"/>
      <c r="Q1738" s="668"/>
      <c r="R1738" s="668"/>
      <c r="T1738" s="668"/>
      <c r="U1738" s="668"/>
      <c r="AZ1738" s="668"/>
      <c r="BA1738" s="668"/>
      <c r="BB1738" s="668"/>
      <c r="BC1738" s="668"/>
      <c r="BD1738" s="668"/>
      <c r="BE1738" s="668"/>
      <c r="BF1738" s="668"/>
      <c r="BG1738" s="668"/>
      <c r="BH1738" s="668"/>
      <c r="BI1738" s="668"/>
      <c r="BJ1738" s="668"/>
      <c r="BK1738" s="668"/>
      <c r="BL1738" s="668"/>
      <c r="BM1738" s="668"/>
      <c r="BN1738" s="668"/>
      <c r="BO1738" s="668"/>
      <c r="BP1738" s="668"/>
      <c r="BQ1738" s="668"/>
    </row>
    <row r="1739" spans="1:69">
      <c r="A1739" s="668"/>
      <c r="B1739" s="668"/>
      <c r="C1739" s="668"/>
      <c r="D1739" s="668"/>
      <c r="E1739" s="668"/>
      <c r="F1739" s="668"/>
      <c r="G1739" s="668"/>
      <c r="H1739" s="668"/>
      <c r="I1739" s="668"/>
      <c r="J1739" s="668"/>
      <c r="K1739" s="668"/>
      <c r="L1739" s="668"/>
      <c r="M1739" s="668"/>
      <c r="N1739" s="668"/>
      <c r="O1739" s="668"/>
      <c r="P1739" s="668"/>
      <c r="Q1739" s="668"/>
      <c r="R1739" s="668"/>
      <c r="T1739" s="668"/>
      <c r="U1739" s="668"/>
      <c r="AZ1739" s="668"/>
      <c r="BA1739" s="668"/>
      <c r="BB1739" s="668"/>
      <c r="BC1739" s="668"/>
      <c r="BD1739" s="668"/>
      <c r="BE1739" s="668"/>
      <c r="BF1739" s="668"/>
      <c r="BG1739" s="668"/>
      <c r="BH1739" s="668"/>
      <c r="BI1739" s="668"/>
      <c r="BJ1739" s="668"/>
      <c r="BK1739" s="668"/>
      <c r="BL1739" s="668"/>
      <c r="BM1739" s="668"/>
      <c r="BN1739" s="668"/>
      <c r="BO1739" s="668"/>
      <c r="BP1739" s="668"/>
      <c r="BQ1739" s="668"/>
    </row>
    <row r="1740" spans="1:69">
      <c r="A1740" s="668"/>
      <c r="B1740" s="668"/>
      <c r="C1740" s="668"/>
      <c r="D1740" s="668"/>
      <c r="E1740" s="668"/>
      <c r="F1740" s="668"/>
      <c r="G1740" s="668"/>
      <c r="H1740" s="668"/>
      <c r="I1740" s="668"/>
      <c r="J1740" s="668"/>
      <c r="K1740" s="668"/>
      <c r="L1740" s="668"/>
      <c r="M1740" s="668"/>
      <c r="N1740" s="668"/>
      <c r="O1740" s="668"/>
      <c r="P1740" s="668"/>
      <c r="R1740" s="668"/>
      <c r="U1740" s="668"/>
      <c r="BK1740" s="668"/>
      <c r="BL1740" s="668"/>
      <c r="BM1740" s="668"/>
      <c r="BN1740" s="668"/>
      <c r="BO1740" s="668"/>
      <c r="BP1740" s="668"/>
      <c r="BQ1740" s="668"/>
    </row>
    <row r="1741" spans="1:69">
      <c r="A1741" s="668"/>
      <c r="B1741" s="668"/>
      <c r="C1741" s="668"/>
      <c r="D1741" s="668"/>
      <c r="E1741" s="668"/>
      <c r="F1741" s="668"/>
      <c r="G1741" s="668"/>
      <c r="H1741" s="668"/>
      <c r="I1741" s="668"/>
      <c r="J1741" s="668"/>
      <c r="K1741" s="668"/>
      <c r="L1741" s="668"/>
      <c r="M1741" s="668"/>
      <c r="N1741" s="668"/>
      <c r="O1741" s="668"/>
      <c r="P1741" s="668"/>
      <c r="R1741" s="668"/>
      <c r="U1741" s="668"/>
      <c r="BK1741" s="668"/>
      <c r="BL1741" s="668"/>
      <c r="BM1741" s="668"/>
      <c r="BN1741" s="668"/>
      <c r="BO1741" s="668"/>
      <c r="BP1741" s="668"/>
      <c r="BQ1741" s="668"/>
    </row>
    <row r="1742" spans="1:69">
      <c r="A1742" s="668"/>
      <c r="B1742" s="668"/>
      <c r="C1742" s="668"/>
      <c r="D1742" s="668"/>
      <c r="E1742" s="668"/>
      <c r="F1742" s="668"/>
      <c r="G1742" s="668"/>
      <c r="H1742" s="668"/>
      <c r="I1742" s="668"/>
      <c r="J1742" s="668"/>
      <c r="K1742" s="668"/>
      <c r="L1742" s="668"/>
      <c r="M1742" s="668"/>
      <c r="N1742" s="668"/>
      <c r="O1742" s="668"/>
      <c r="P1742" s="668"/>
      <c r="R1742" s="668"/>
      <c r="U1742" s="668"/>
      <c r="BK1742" s="668"/>
      <c r="BL1742" s="668"/>
      <c r="BM1742" s="668"/>
      <c r="BN1742" s="668"/>
      <c r="BO1742" s="668"/>
      <c r="BP1742" s="668"/>
      <c r="BQ1742" s="668"/>
    </row>
    <row r="1743" spans="1:69">
      <c r="A1743" s="668"/>
      <c r="B1743" s="668"/>
      <c r="C1743" s="668"/>
      <c r="D1743" s="668"/>
      <c r="E1743" s="668"/>
      <c r="F1743" s="668"/>
      <c r="G1743" s="668"/>
      <c r="H1743" s="668"/>
      <c r="I1743" s="668"/>
      <c r="J1743" s="668"/>
      <c r="K1743" s="668"/>
      <c r="L1743" s="668"/>
      <c r="M1743" s="668"/>
      <c r="N1743" s="668"/>
      <c r="O1743" s="668"/>
      <c r="P1743" s="668"/>
      <c r="R1743" s="668"/>
      <c r="U1743" s="668"/>
      <c r="BK1743" s="668"/>
      <c r="BL1743" s="668"/>
      <c r="BM1743" s="668"/>
      <c r="BN1743" s="668"/>
      <c r="BO1743" s="668"/>
      <c r="BP1743" s="668"/>
      <c r="BQ1743" s="668"/>
    </row>
    <row r="1744" spans="1:69">
      <c r="A1744" s="668"/>
      <c r="B1744" s="668"/>
      <c r="C1744" s="668"/>
      <c r="D1744" s="668"/>
      <c r="E1744" s="668"/>
      <c r="F1744" s="668"/>
      <c r="G1744" s="668"/>
      <c r="H1744" s="668"/>
      <c r="I1744" s="668"/>
      <c r="J1744" s="668"/>
      <c r="K1744" s="668"/>
      <c r="L1744" s="668"/>
      <c r="M1744" s="668"/>
      <c r="N1744" s="668"/>
      <c r="O1744" s="668"/>
      <c r="P1744" s="668"/>
      <c r="Q1744" s="668"/>
      <c r="R1744" s="668"/>
      <c r="T1744" s="668"/>
      <c r="U1744" s="668"/>
      <c r="AZ1744" s="668"/>
      <c r="BA1744" s="668"/>
      <c r="BB1744" s="668"/>
      <c r="BC1744" s="668"/>
      <c r="BD1744" s="668"/>
      <c r="BE1744" s="668"/>
      <c r="BF1744" s="668"/>
      <c r="BG1744" s="668"/>
      <c r="BH1744" s="668"/>
      <c r="BJ1744" s="668"/>
      <c r="BK1744" s="668"/>
      <c r="BL1744" s="668"/>
      <c r="BM1744" s="668"/>
      <c r="BN1744" s="668"/>
      <c r="BO1744" s="668"/>
      <c r="BP1744" s="668"/>
      <c r="BQ1744" s="668"/>
    </row>
    <row r="1745" spans="1:69">
      <c r="A1745" s="668"/>
      <c r="B1745" s="668"/>
      <c r="C1745" s="668"/>
      <c r="D1745" s="668"/>
      <c r="E1745" s="668"/>
      <c r="F1745" s="668"/>
      <c r="G1745" s="668"/>
      <c r="H1745" s="668"/>
      <c r="I1745" s="668"/>
      <c r="J1745" s="668"/>
      <c r="K1745" s="668"/>
      <c r="L1745" s="668"/>
      <c r="M1745" s="668"/>
      <c r="N1745" s="668"/>
      <c r="O1745" s="668"/>
      <c r="P1745" s="668"/>
      <c r="R1745" s="668"/>
      <c r="U1745" s="668"/>
      <c r="BK1745" s="668"/>
      <c r="BL1745" s="668"/>
      <c r="BM1745" s="668"/>
      <c r="BN1745" s="668"/>
      <c r="BO1745" s="668"/>
      <c r="BP1745" s="668"/>
      <c r="BQ1745" s="668"/>
    </row>
    <row r="1746" spans="1:69">
      <c r="A1746" s="668"/>
      <c r="B1746" s="668"/>
      <c r="C1746" s="668"/>
      <c r="D1746" s="668"/>
      <c r="E1746" s="668"/>
      <c r="F1746" s="668"/>
      <c r="G1746" s="668"/>
      <c r="H1746" s="668"/>
      <c r="I1746" s="668"/>
      <c r="J1746" s="668"/>
      <c r="K1746" s="668"/>
      <c r="L1746" s="668"/>
      <c r="M1746" s="668"/>
      <c r="N1746" s="668"/>
      <c r="O1746" s="668"/>
      <c r="P1746" s="668"/>
      <c r="R1746" s="668"/>
      <c r="U1746" s="668"/>
      <c r="BK1746" s="668"/>
      <c r="BL1746" s="668"/>
      <c r="BM1746" s="668"/>
      <c r="BN1746" s="668"/>
      <c r="BO1746" s="668"/>
      <c r="BP1746" s="668"/>
      <c r="BQ1746" s="668"/>
    </row>
    <row r="1747" spans="1:69">
      <c r="A1747" s="668"/>
      <c r="B1747" s="668"/>
      <c r="C1747" s="668"/>
      <c r="D1747" s="668"/>
      <c r="E1747" s="668"/>
      <c r="F1747" s="668"/>
      <c r="G1747" s="668"/>
      <c r="H1747" s="668"/>
      <c r="I1747" s="668"/>
      <c r="J1747" s="668"/>
      <c r="K1747" s="668"/>
      <c r="L1747" s="668"/>
      <c r="M1747" s="668"/>
      <c r="N1747" s="668"/>
      <c r="O1747" s="668"/>
      <c r="P1747" s="668"/>
      <c r="Q1747" s="668"/>
      <c r="R1747" s="668"/>
      <c r="T1747" s="668"/>
      <c r="U1747" s="668"/>
      <c r="AZ1747" s="668"/>
      <c r="BA1747" s="668"/>
      <c r="BB1747" s="668"/>
      <c r="BC1747" s="668"/>
      <c r="BD1747" s="668"/>
      <c r="BE1747" s="668"/>
      <c r="BF1747" s="668"/>
      <c r="BG1747" s="668"/>
      <c r="BH1747" s="668"/>
      <c r="BI1747" s="668"/>
      <c r="BJ1747" s="668"/>
      <c r="BK1747" s="668"/>
      <c r="BL1747" s="668"/>
      <c r="BM1747" s="668"/>
      <c r="BN1747" s="668"/>
      <c r="BO1747" s="668"/>
      <c r="BP1747" s="668"/>
      <c r="BQ1747" s="668"/>
    </row>
    <row r="1748" spans="1:69">
      <c r="A1748" s="668"/>
      <c r="B1748" s="668"/>
      <c r="C1748" s="668"/>
      <c r="D1748" s="668"/>
      <c r="E1748" s="668"/>
      <c r="F1748" s="668"/>
      <c r="G1748" s="668"/>
      <c r="H1748" s="668"/>
      <c r="I1748" s="668"/>
      <c r="J1748" s="668"/>
      <c r="K1748" s="668"/>
      <c r="L1748" s="668"/>
      <c r="M1748" s="668"/>
      <c r="N1748" s="668"/>
      <c r="O1748" s="668"/>
      <c r="P1748" s="668"/>
      <c r="Q1748" s="668"/>
      <c r="R1748" s="668"/>
      <c r="T1748" s="668"/>
      <c r="U1748" s="668"/>
      <c r="AZ1748" s="668"/>
      <c r="BA1748" s="668"/>
      <c r="BB1748" s="668"/>
      <c r="BG1748" s="668"/>
      <c r="BH1748" s="668"/>
      <c r="BI1748" s="668"/>
      <c r="BK1748" s="668"/>
      <c r="BL1748" s="668"/>
      <c r="BM1748" s="668"/>
      <c r="BN1748" s="668"/>
      <c r="BO1748" s="668"/>
      <c r="BP1748" s="668"/>
      <c r="BQ1748" s="668"/>
    </row>
    <row r="1749" spans="1:69">
      <c r="A1749" s="668"/>
      <c r="B1749" s="668"/>
      <c r="C1749" s="668"/>
      <c r="D1749" s="668"/>
      <c r="E1749" s="668"/>
      <c r="F1749" s="668"/>
      <c r="G1749" s="668"/>
      <c r="H1749" s="668"/>
      <c r="I1749" s="668"/>
      <c r="J1749" s="668"/>
      <c r="K1749" s="668"/>
      <c r="L1749" s="668"/>
      <c r="M1749" s="668"/>
      <c r="N1749" s="668"/>
      <c r="O1749" s="668"/>
      <c r="P1749" s="668"/>
      <c r="Q1749" s="668"/>
      <c r="R1749" s="668"/>
      <c r="T1749" s="668"/>
      <c r="U1749" s="668"/>
      <c r="AZ1749" s="668"/>
      <c r="BA1749" s="668"/>
      <c r="BB1749" s="668"/>
      <c r="BC1749" s="668"/>
      <c r="BD1749" s="668"/>
      <c r="BE1749" s="668"/>
      <c r="BF1749" s="668"/>
      <c r="BG1749" s="668"/>
      <c r="BK1749" s="668"/>
      <c r="BL1749" s="668"/>
      <c r="BM1749" s="668"/>
      <c r="BN1749" s="668"/>
      <c r="BO1749" s="668"/>
      <c r="BP1749" s="668"/>
      <c r="BQ1749" s="668"/>
    </row>
    <row r="1750" spans="1:69">
      <c r="A1750" s="668"/>
      <c r="B1750" s="668"/>
      <c r="C1750" s="668"/>
      <c r="D1750" s="668"/>
      <c r="E1750" s="668"/>
      <c r="F1750" s="668"/>
      <c r="G1750" s="668"/>
      <c r="H1750" s="668"/>
      <c r="I1750" s="668"/>
      <c r="J1750" s="668"/>
      <c r="K1750" s="668"/>
      <c r="L1750" s="668"/>
      <c r="M1750" s="668"/>
      <c r="N1750" s="668"/>
      <c r="O1750" s="668"/>
      <c r="P1750" s="668"/>
      <c r="R1750" s="668"/>
      <c r="U1750" s="668"/>
      <c r="BB1750" s="668"/>
      <c r="BC1750" s="668"/>
      <c r="BD1750" s="668"/>
      <c r="BK1750" s="668"/>
      <c r="BL1750" s="668"/>
      <c r="BM1750" s="668"/>
      <c r="BN1750" s="668"/>
      <c r="BO1750" s="668"/>
      <c r="BP1750" s="668"/>
      <c r="BQ1750" s="668"/>
    </row>
    <row r="1751" spans="1:69">
      <c r="A1751" s="668"/>
      <c r="B1751" s="668"/>
      <c r="C1751" s="668"/>
      <c r="D1751" s="668"/>
      <c r="E1751" s="668"/>
      <c r="F1751" s="668"/>
      <c r="G1751" s="668"/>
      <c r="H1751" s="668"/>
      <c r="I1751" s="668"/>
      <c r="J1751" s="668"/>
      <c r="K1751" s="668"/>
      <c r="L1751" s="668"/>
      <c r="M1751" s="668"/>
      <c r="N1751" s="668"/>
      <c r="O1751" s="668"/>
      <c r="P1751" s="668"/>
      <c r="Q1751" s="668"/>
      <c r="R1751" s="668"/>
      <c r="T1751" s="668"/>
      <c r="U1751" s="668"/>
      <c r="AZ1751" s="668"/>
      <c r="BA1751" s="668"/>
      <c r="BB1751" s="668"/>
      <c r="BC1751" s="668"/>
      <c r="BD1751" s="668"/>
      <c r="BE1751" s="668"/>
      <c r="BF1751" s="668"/>
      <c r="BG1751" s="668"/>
      <c r="BK1751" s="668"/>
      <c r="BL1751" s="668"/>
      <c r="BM1751" s="668"/>
      <c r="BN1751" s="668"/>
      <c r="BO1751" s="668"/>
      <c r="BP1751" s="668"/>
      <c r="BQ1751" s="668"/>
    </row>
    <row r="1752" spans="1:69">
      <c r="A1752" s="668"/>
      <c r="B1752" s="668"/>
      <c r="C1752" s="668"/>
      <c r="D1752" s="668"/>
      <c r="E1752" s="668"/>
      <c r="F1752" s="668"/>
      <c r="G1752" s="668"/>
      <c r="H1752" s="668"/>
      <c r="I1752" s="668"/>
      <c r="J1752" s="668"/>
      <c r="K1752" s="668"/>
      <c r="L1752" s="668"/>
      <c r="M1752" s="668"/>
      <c r="N1752" s="668"/>
      <c r="O1752" s="668"/>
      <c r="P1752" s="668"/>
      <c r="Q1752" s="668"/>
      <c r="R1752" s="668"/>
      <c r="T1752" s="668"/>
      <c r="U1752" s="668"/>
      <c r="AZ1752" s="668"/>
      <c r="BA1752" s="668"/>
      <c r="BB1752" s="668"/>
      <c r="BC1752" s="668"/>
      <c r="BD1752" s="668"/>
      <c r="BE1752" s="668"/>
      <c r="BF1752" s="668"/>
      <c r="BK1752" s="668"/>
      <c r="BL1752" s="668"/>
      <c r="BM1752" s="668"/>
      <c r="BN1752" s="668"/>
      <c r="BO1752" s="668"/>
      <c r="BP1752" s="668"/>
      <c r="BQ1752" s="668"/>
    </row>
    <row r="1753" spans="1:69">
      <c r="A1753" s="668"/>
      <c r="B1753" s="668"/>
      <c r="C1753" s="668"/>
      <c r="D1753" s="668"/>
      <c r="E1753" s="668"/>
      <c r="F1753" s="668"/>
      <c r="G1753" s="668"/>
      <c r="H1753" s="668"/>
      <c r="I1753" s="668"/>
      <c r="J1753" s="668"/>
      <c r="K1753" s="668"/>
      <c r="L1753" s="668"/>
      <c r="M1753" s="668"/>
      <c r="N1753" s="668"/>
      <c r="O1753" s="668"/>
      <c r="P1753" s="668"/>
      <c r="R1753" s="668"/>
      <c r="U1753" s="668"/>
      <c r="AZ1753" s="668"/>
      <c r="BB1753" s="668"/>
      <c r="BC1753" s="668"/>
      <c r="BD1753" s="668"/>
      <c r="BE1753" s="668"/>
      <c r="BF1753" s="668"/>
      <c r="BK1753" s="668"/>
      <c r="BL1753" s="668"/>
      <c r="BM1753" s="668"/>
      <c r="BN1753" s="668"/>
      <c r="BO1753" s="668"/>
      <c r="BP1753" s="668"/>
      <c r="BQ1753" s="668"/>
    </row>
    <row r="1754" spans="1:69">
      <c r="A1754" s="668"/>
      <c r="B1754" s="668"/>
      <c r="C1754" s="668"/>
      <c r="D1754" s="668"/>
      <c r="E1754" s="668"/>
      <c r="F1754" s="668"/>
      <c r="G1754" s="668"/>
      <c r="H1754" s="668"/>
      <c r="I1754" s="668"/>
      <c r="J1754" s="668"/>
      <c r="K1754" s="668"/>
      <c r="L1754" s="668"/>
      <c r="M1754" s="668"/>
      <c r="N1754" s="668"/>
      <c r="O1754" s="668"/>
      <c r="P1754" s="668"/>
      <c r="Q1754" s="668"/>
      <c r="R1754" s="668"/>
      <c r="T1754" s="668"/>
      <c r="U1754" s="668"/>
      <c r="AZ1754" s="668"/>
      <c r="BB1754" s="668"/>
      <c r="BC1754" s="668"/>
      <c r="BD1754" s="668"/>
      <c r="BE1754" s="668"/>
      <c r="BF1754" s="668"/>
      <c r="BK1754" s="668"/>
      <c r="BL1754" s="668"/>
      <c r="BM1754" s="668"/>
      <c r="BN1754" s="668"/>
      <c r="BO1754" s="668"/>
      <c r="BP1754" s="668"/>
      <c r="BQ1754" s="668"/>
    </row>
    <row r="1755" spans="1:69">
      <c r="A1755" s="668"/>
      <c r="B1755" s="668"/>
      <c r="C1755" s="668"/>
      <c r="D1755" s="668"/>
      <c r="E1755" s="668"/>
      <c r="F1755" s="668"/>
      <c r="G1755" s="668"/>
      <c r="H1755" s="668"/>
      <c r="I1755" s="668"/>
      <c r="J1755" s="668"/>
      <c r="K1755" s="668"/>
      <c r="L1755" s="668"/>
      <c r="M1755" s="668"/>
      <c r="N1755" s="668"/>
      <c r="O1755" s="668"/>
      <c r="P1755" s="668"/>
      <c r="Q1755" s="668"/>
      <c r="R1755" s="668"/>
      <c r="T1755" s="668"/>
      <c r="U1755" s="668"/>
      <c r="AZ1755" s="668"/>
      <c r="BA1755" s="668"/>
      <c r="BK1755" s="668"/>
      <c r="BL1755" s="668"/>
      <c r="BM1755" s="668"/>
      <c r="BN1755" s="668"/>
      <c r="BO1755" s="668"/>
      <c r="BP1755" s="668"/>
      <c r="BQ1755" s="668"/>
    </row>
    <row r="1756" spans="1:69">
      <c r="A1756" s="668"/>
      <c r="B1756" s="668"/>
      <c r="C1756" s="668"/>
      <c r="D1756" s="668"/>
      <c r="E1756" s="668"/>
      <c r="F1756" s="668"/>
      <c r="G1756" s="668"/>
      <c r="H1756" s="668"/>
      <c r="I1756" s="668"/>
      <c r="J1756" s="668"/>
      <c r="K1756" s="668"/>
      <c r="L1756" s="668"/>
      <c r="M1756" s="668"/>
      <c r="N1756" s="668"/>
      <c r="O1756" s="668"/>
      <c r="P1756" s="668"/>
      <c r="R1756" s="668"/>
      <c r="U1756" s="668"/>
      <c r="BK1756" s="668"/>
      <c r="BL1756" s="668"/>
      <c r="BM1756" s="668"/>
      <c r="BN1756" s="668"/>
      <c r="BO1756" s="668"/>
      <c r="BP1756" s="668"/>
      <c r="BQ1756" s="668"/>
    </row>
    <row r="1757" spans="1:69">
      <c r="A1757" s="668"/>
      <c r="B1757" s="668"/>
      <c r="C1757" s="668"/>
      <c r="D1757" s="668"/>
      <c r="E1757" s="668"/>
      <c r="F1757" s="668"/>
      <c r="G1757" s="668"/>
      <c r="H1757" s="668"/>
      <c r="I1757" s="668"/>
      <c r="J1757" s="668"/>
      <c r="K1757" s="668"/>
      <c r="L1757" s="668"/>
      <c r="M1757" s="668"/>
      <c r="N1757" s="668"/>
      <c r="O1757" s="668"/>
      <c r="P1757" s="668"/>
      <c r="Q1757" s="668"/>
      <c r="R1757" s="668"/>
      <c r="S1757" s="668"/>
      <c r="T1757" s="668"/>
      <c r="U1757" s="668"/>
      <c r="W1757" s="668"/>
      <c r="X1757" s="668"/>
      <c r="Y1757" s="668"/>
      <c r="Z1757" s="678"/>
      <c r="AA1757" s="668"/>
      <c r="AB1757" s="668"/>
      <c r="AC1757" s="668"/>
      <c r="AD1757" s="678"/>
      <c r="AE1757" s="668"/>
      <c r="AF1757" s="668"/>
      <c r="AG1757" s="668"/>
      <c r="AH1757" s="678"/>
      <c r="AI1757" s="668"/>
      <c r="AJ1757" s="668"/>
      <c r="AK1757" s="668"/>
      <c r="AL1757" s="678"/>
      <c r="AM1757" s="668"/>
      <c r="AN1757" s="668"/>
      <c r="AO1757" s="668"/>
      <c r="AP1757" s="678"/>
      <c r="AQ1757" s="668"/>
      <c r="AR1757" s="668"/>
      <c r="AS1757" s="668"/>
      <c r="AT1757" s="678"/>
      <c r="AU1757" s="668"/>
      <c r="AV1757" s="668"/>
      <c r="AW1757" s="678"/>
      <c r="AX1757" s="668"/>
      <c r="AY1757" s="683"/>
      <c r="AZ1757" s="668"/>
      <c r="BA1757" s="668"/>
      <c r="BB1757" s="668"/>
      <c r="BC1757" s="668"/>
      <c r="BD1757" s="668"/>
      <c r="BE1757" s="668"/>
      <c r="BF1757" s="668"/>
      <c r="BG1757" s="668"/>
      <c r="BH1757" s="668"/>
      <c r="BI1757" s="668"/>
      <c r="BJ1757" s="668"/>
      <c r="BK1757" s="668"/>
      <c r="BL1757" s="668"/>
      <c r="BM1757" s="668"/>
      <c r="BN1757" s="668"/>
      <c r="BO1757" s="668"/>
      <c r="BP1757" s="668"/>
      <c r="BQ1757" s="668"/>
    </row>
    <row r="1758" spans="1:69">
      <c r="A1758" s="668"/>
      <c r="B1758" s="668"/>
      <c r="C1758" s="668"/>
      <c r="D1758" s="668"/>
      <c r="E1758" s="668"/>
      <c r="F1758" s="668"/>
      <c r="G1758" s="668"/>
      <c r="H1758" s="668"/>
      <c r="I1758" s="668"/>
      <c r="J1758" s="668"/>
      <c r="K1758" s="668"/>
      <c r="L1758" s="668"/>
      <c r="M1758" s="668"/>
      <c r="N1758" s="668"/>
      <c r="O1758" s="668"/>
      <c r="P1758" s="668"/>
      <c r="R1758" s="668"/>
      <c r="U1758" s="668"/>
      <c r="BK1758" s="668"/>
      <c r="BL1758" s="668"/>
      <c r="BM1758" s="668"/>
      <c r="BN1758" s="668"/>
      <c r="BO1758" s="668"/>
      <c r="BP1758" s="668"/>
      <c r="BQ1758" s="668"/>
    </row>
    <row r="1759" spans="1:69">
      <c r="A1759" s="668"/>
      <c r="B1759" s="668"/>
      <c r="C1759" s="668"/>
      <c r="D1759" s="668"/>
      <c r="E1759" s="668"/>
      <c r="F1759" s="668"/>
      <c r="G1759" s="668"/>
      <c r="H1759" s="668"/>
      <c r="I1759" s="668"/>
      <c r="J1759" s="668"/>
      <c r="K1759" s="668"/>
      <c r="L1759" s="668"/>
      <c r="M1759" s="668"/>
      <c r="N1759" s="668"/>
      <c r="O1759" s="668"/>
      <c r="P1759" s="668"/>
      <c r="R1759" s="668"/>
      <c r="U1759" s="668"/>
      <c r="BK1759" s="668"/>
      <c r="BL1759" s="668"/>
      <c r="BM1759" s="668"/>
      <c r="BN1759" s="668"/>
      <c r="BO1759" s="668"/>
      <c r="BP1759" s="668"/>
      <c r="BQ1759" s="668"/>
    </row>
    <row r="1760" spans="1:69">
      <c r="A1760" s="668"/>
      <c r="B1760" s="668"/>
      <c r="C1760" s="668"/>
      <c r="D1760" s="668"/>
      <c r="E1760" s="668"/>
      <c r="F1760" s="668"/>
      <c r="G1760" s="668"/>
      <c r="H1760" s="668"/>
      <c r="I1760" s="668"/>
      <c r="J1760" s="668"/>
      <c r="K1760" s="668"/>
      <c r="L1760" s="668"/>
      <c r="M1760" s="668"/>
      <c r="N1760" s="668"/>
      <c r="O1760" s="668"/>
      <c r="P1760" s="668"/>
      <c r="Q1760" s="668"/>
      <c r="R1760" s="668"/>
      <c r="T1760" s="668"/>
      <c r="U1760" s="668"/>
      <c r="AZ1760" s="668"/>
      <c r="BA1760" s="668"/>
      <c r="BB1760" s="668"/>
      <c r="BC1760" s="668"/>
      <c r="BK1760" s="668"/>
      <c r="BL1760" s="668"/>
      <c r="BM1760" s="668"/>
      <c r="BN1760" s="668"/>
      <c r="BO1760" s="668"/>
      <c r="BP1760" s="668"/>
      <c r="BQ1760" s="668"/>
    </row>
    <row r="1761" spans="1:69">
      <c r="A1761" s="668"/>
      <c r="B1761" s="668"/>
      <c r="C1761" s="668"/>
      <c r="D1761" s="668"/>
      <c r="E1761" s="668"/>
      <c r="F1761" s="668"/>
      <c r="G1761" s="668"/>
      <c r="H1761" s="668"/>
      <c r="I1761" s="668"/>
      <c r="J1761" s="668"/>
      <c r="K1761" s="668"/>
      <c r="L1761" s="668"/>
      <c r="M1761" s="668"/>
      <c r="N1761" s="668"/>
      <c r="O1761" s="668"/>
      <c r="P1761" s="668"/>
      <c r="R1761" s="668"/>
      <c r="U1761" s="668"/>
      <c r="BK1761" s="668"/>
      <c r="BL1761" s="668"/>
      <c r="BM1761" s="668"/>
      <c r="BN1761" s="668"/>
      <c r="BO1761" s="668"/>
      <c r="BP1761" s="668"/>
      <c r="BQ1761" s="668"/>
    </row>
    <row r="1762" spans="1:69">
      <c r="A1762" s="668"/>
      <c r="B1762" s="668"/>
      <c r="C1762" s="668"/>
      <c r="D1762" s="668"/>
      <c r="E1762" s="668"/>
      <c r="F1762" s="668"/>
      <c r="G1762" s="668"/>
      <c r="H1762" s="668"/>
      <c r="I1762" s="668"/>
      <c r="J1762" s="668"/>
      <c r="K1762" s="668"/>
      <c r="L1762" s="668"/>
      <c r="M1762" s="668"/>
      <c r="N1762" s="668"/>
      <c r="O1762" s="668"/>
      <c r="P1762" s="668"/>
      <c r="Q1762" s="668"/>
      <c r="R1762" s="668"/>
      <c r="S1762" s="668"/>
      <c r="T1762" s="668"/>
      <c r="U1762" s="668"/>
      <c r="W1762" s="668"/>
      <c r="X1762" s="668"/>
      <c r="Y1762" s="668"/>
      <c r="Z1762" s="678"/>
      <c r="AA1762" s="668"/>
      <c r="AB1762" s="668"/>
      <c r="AC1762" s="668"/>
      <c r="AD1762" s="678"/>
      <c r="AE1762" s="668"/>
      <c r="AF1762" s="668"/>
      <c r="AG1762" s="668"/>
      <c r="AH1762" s="678"/>
      <c r="AI1762" s="668"/>
      <c r="AJ1762" s="668"/>
      <c r="AK1762" s="668"/>
      <c r="AL1762" s="678"/>
      <c r="AM1762" s="668"/>
      <c r="AN1762" s="668"/>
      <c r="AO1762" s="668"/>
      <c r="AP1762" s="678"/>
      <c r="AQ1762" s="668"/>
      <c r="AR1762" s="668"/>
      <c r="AS1762" s="668"/>
      <c r="AT1762" s="678"/>
      <c r="AU1762" s="668"/>
      <c r="AV1762" s="668"/>
      <c r="AW1762" s="678"/>
      <c r="AX1762" s="668"/>
      <c r="AY1762" s="683"/>
      <c r="AZ1762" s="668"/>
      <c r="BA1762" s="668"/>
      <c r="BB1762" s="668"/>
      <c r="BC1762" s="668"/>
      <c r="BD1762" s="668"/>
      <c r="BE1762" s="668"/>
      <c r="BF1762" s="668"/>
      <c r="BG1762" s="668"/>
      <c r="BH1762" s="668"/>
      <c r="BI1762" s="668"/>
      <c r="BJ1762" s="668"/>
      <c r="BK1762" s="668"/>
      <c r="BL1762" s="668"/>
      <c r="BM1762" s="668"/>
      <c r="BN1762" s="668"/>
      <c r="BO1762" s="668"/>
      <c r="BP1762" s="668"/>
      <c r="BQ1762" s="668"/>
    </row>
    <row r="1763" spans="1:69">
      <c r="A1763" s="668"/>
      <c r="B1763" s="668"/>
      <c r="C1763" s="668"/>
      <c r="D1763" s="668"/>
      <c r="E1763" s="668"/>
      <c r="F1763" s="668"/>
      <c r="G1763" s="668"/>
      <c r="H1763" s="668"/>
      <c r="I1763" s="668"/>
      <c r="J1763" s="668"/>
      <c r="K1763" s="668"/>
      <c r="L1763" s="668"/>
      <c r="M1763" s="668"/>
      <c r="N1763" s="668"/>
      <c r="O1763" s="668"/>
      <c r="P1763" s="668"/>
      <c r="Q1763" s="668"/>
      <c r="R1763" s="668"/>
      <c r="T1763" s="668"/>
      <c r="U1763" s="668"/>
      <c r="AZ1763" s="668"/>
      <c r="BA1763" s="668"/>
      <c r="BB1763" s="668"/>
      <c r="BC1763" s="668"/>
      <c r="BD1763" s="668"/>
      <c r="BE1763" s="668"/>
      <c r="BF1763" s="668"/>
      <c r="BG1763" s="668"/>
      <c r="BH1763" s="668"/>
      <c r="BI1763" s="668"/>
      <c r="BJ1763" s="668"/>
      <c r="BK1763" s="668"/>
      <c r="BL1763" s="668"/>
      <c r="BM1763" s="668"/>
      <c r="BN1763" s="668"/>
      <c r="BO1763" s="668"/>
      <c r="BP1763" s="668"/>
      <c r="BQ1763" s="668"/>
    </row>
    <row r="1764" spans="1:69">
      <c r="A1764" s="668"/>
      <c r="B1764" s="668"/>
      <c r="C1764" s="668"/>
      <c r="D1764" s="668"/>
      <c r="E1764" s="668"/>
      <c r="F1764" s="668"/>
      <c r="G1764" s="668"/>
      <c r="H1764" s="668"/>
      <c r="I1764" s="668"/>
      <c r="J1764" s="668"/>
      <c r="K1764" s="668"/>
      <c r="L1764" s="668"/>
      <c r="M1764" s="668"/>
      <c r="N1764" s="668"/>
      <c r="O1764" s="668"/>
      <c r="P1764" s="668"/>
      <c r="R1764" s="668"/>
      <c r="U1764" s="668"/>
      <c r="BK1764" s="668"/>
      <c r="BL1764" s="668"/>
      <c r="BM1764" s="668"/>
      <c r="BN1764" s="668"/>
      <c r="BO1764" s="668"/>
      <c r="BP1764" s="668"/>
      <c r="BQ1764" s="668"/>
    </row>
    <row r="1765" spans="1:69">
      <c r="A1765" s="668"/>
      <c r="B1765" s="668"/>
      <c r="C1765" s="668"/>
      <c r="D1765" s="668"/>
      <c r="E1765" s="668"/>
      <c r="F1765" s="668"/>
      <c r="G1765" s="668"/>
      <c r="H1765" s="668"/>
      <c r="I1765" s="668"/>
      <c r="J1765" s="668"/>
      <c r="K1765" s="668"/>
      <c r="L1765" s="668"/>
      <c r="M1765" s="668"/>
      <c r="N1765" s="668"/>
      <c r="O1765" s="668"/>
      <c r="P1765" s="668"/>
      <c r="Q1765" s="668"/>
      <c r="R1765" s="668"/>
      <c r="T1765" s="668"/>
      <c r="U1765" s="668"/>
      <c r="AZ1765" s="668"/>
      <c r="BA1765" s="668"/>
      <c r="BB1765" s="668"/>
      <c r="BC1765" s="668"/>
      <c r="BD1765" s="668"/>
      <c r="BE1765" s="668"/>
      <c r="BF1765" s="668"/>
      <c r="BG1765" s="668"/>
      <c r="BH1765" s="668"/>
      <c r="BI1765" s="668"/>
      <c r="BJ1765" s="668"/>
      <c r="BK1765" s="668"/>
      <c r="BL1765" s="668"/>
      <c r="BM1765" s="668"/>
      <c r="BN1765" s="668"/>
      <c r="BO1765" s="668"/>
      <c r="BP1765" s="668"/>
      <c r="BQ1765" s="668"/>
    </row>
    <row r="1766" spans="1:69">
      <c r="A1766" s="668"/>
      <c r="B1766" s="668"/>
      <c r="C1766" s="668"/>
      <c r="D1766" s="668"/>
      <c r="E1766" s="668"/>
      <c r="F1766" s="668"/>
      <c r="G1766" s="668"/>
      <c r="H1766" s="668"/>
      <c r="I1766" s="668"/>
      <c r="J1766" s="668"/>
      <c r="K1766" s="668"/>
      <c r="L1766" s="668"/>
      <c r="M1766" s="668"/>
      <c r="N1766" s="668"/>
      <c r="O1766" s="668"/>
      <c r="P1766" s="668"/>
      <c r="R1766" s="668"/>
      <c r="U1766" s="668"/>
      <c r="BK1766" s="668"/>
      <c r="BL1766" s="668"/>
      <c r="BM1766" s="668"/>
      <c r="BN1766" s="668"/>
      <c r="BO1766" s="668"/>
      <c r="BP1766" s="668"/>
      <c r="BQ1766" s="668"/>
    </row>
    <row r="1767" spans="1:69">
      <c r="A1767" s="668"/>
      <c r="B1767" s="668"/>
      <c r="C1767" s="668"/>
      <c r="D1767" s="668"/>
      <c r="E1767" s="668"/>
      <c r="F1767" s="668"/>
      <c r="G1767" s="668"/>
      <c r="H1767" s="668"/>
      <c r="I1767" s="668"/>
      <c r="J1767" s="668"/>
      <c r="K1767" s="668"/>
      <c r="L1767" s="668"/>
      <c r="M1767" s="668"/>
      <c r="N1767" s="668"/>
      <c r="O1767" s="668"/>
      <c r="P1767" s="668"/>
      <c r="R1767" s="668"/>
      <c r="U1767" s="668"/>
      <c r="BK1767" s="668"/>
      <c r="BL1767" s="668"/>
      <c r="BM1767" s="668"/>
      <c r="BN1767" s="668"/>
      <c r="BO1767" s="668"/>
      <c r="BP1767" s="668"/>
      <c r="BQ1767" s="668"/>
    </row>
    <row r="1768" spans="1:69">
      <c r="A1768" s="668"/>
      <c r="B1768" s="668"/>
      <c r="C1768" s="668"/>
      <c r="D1768" s="668"/>
      <c r="E1768" s="668"/>
      <c r="F1768" s="668"/>
      <c r="G1768" s="668"/>
      <c r="H1768" s="668"/>
      <c r="I1768" s="668"/>
      <c r="J1768" s="668"/>
      <c r="K1768" s="668"/>
      <c r="L1768" s="668"/>
      <c r="M1768" s="668"/>
      <c r="N1768" s="668"/>
      <c r="O1768" s="668"/>
      <c r="P1768" s="668"/>
      <c r="R1768" s="668"/>
      <c r="U1768" s="668"/>
      <c r="BK1768" s="668"/>
      <c r="BL1768" s="668"/>
      <c r="BM1768" s="668"/>
      <c r="BN1768" s="668"/>
      <c r="BO1768" s="668"/>
      <c r="BP1768" s="668"/>
      <c r="BQ1768" s="668"/>
    </row>
    <row r="1769" spans="1:69">
      <c r="A1769" s="668"/>
      <c r="B1769" s="668"/>
      <c r="C1769" s="668"/>
      <c r="D1769" s="668"/>
      <c r="E1769" s="668"/>
      <c r="F1769" s="668"/>
      <c r="G1769" s="668"/>
      <c r="H1769" s="668"/>
      <c r="I1769" s="668"/>
      <c r="J1769" s="668"/>
      <c r="K1769" s="668"/>
      <c r="L1769" s="668"/>
      <c r="M1769" s="668"/>
      <c r="N1769" s="668"/>
      <c r="O1769" s="668"/>
      <c r="P1769" s="668"/>
      <c r="Q1769" s="668"/>
      <c r="R1769" s="668"/>
      <c r="T1769" s="668"/>
      <c r="U1769" s="668"/>
      <c r="AZ1769" s="668"/>
      <c r="BA1769" s="668"/>
      <c r="BB1769" s="668"/>
      <c r="BC1769" s="668"/>
      <c r="BD1769" s="668"/>
      <c r="BE1769" s="668"/>
      <c r="BF1769" s="668"/>
      <c r="BG1769" s="668"/>
      <c r="BH1769" s="668"/>
      <c r="BI1769" s="668"/>
      <c r="BJ1769" s="668"/>
      <c r="BK1769" s="668"/>
      <c r="BL1769" s="668"/>
      <c r="BM1769" s="668"/>
      <c r="BN1769" s="668"/>
      <c r="BO1769" s="668"/>
      <c r="BP1769" s="668"/>
      <c r="BQ1769" s="668"/>
    </row>
    <row r="1770" spans="1:69">
      <c r="A1770" s="668"/>
      <c r="B1770" s="668"/>
      <c r="C1770" s="668"/>
      <c r="D1770" s="668"/>
      <c r="E1770" s="668"/>
      <c r="F1770" s="668"/>
      <c r="G1770" s="668"/>
      <c r="H1770" s="668"/>
      <c r="I1770" s="668"/>
      <c r="J1770" s="668"/>
      <c r="K1770" s="668"/>
      <c r="L1770" s="668"/>
      <c r="M1770" s="668"/>
      <c r="N1770" s="668"/>
      <c r="O1770" s="668"/>
      <c r="P1770" s="668"/>
      <c r="R1770" s="668"/>
      <c r="U1770" s="668"/>
      <c r="BK1770" s="668"/>
      <c r="BL1770" s="668"/>
      <c r="BM1770" s="668"/>
      <c r="BN1770" s="668"/>
      <c r="BO1770" s="668"/>
      <c r="BP1770" s="668"/>
      <c r="BQ1770" s="668"/>
    </row>
    <row r="1771" spans="1:69">
      <c r="A1771" s="668"/>
      <c r="B1771" s="668"/>
      <c r="C1771" s="668"/>
      <c r="D1771" s="668"/>
      <c r="E1771" s="668"/>
      <c r="F1771" s="668"/>
      <c r="G1771" s="668"/>
      <c r="H1771" s="668"/>
      <c r="I1771" s="668"/>
      <c r="J1771" s="668"/>
      <c r="K1771" s="668"/>
      <c r="L1771" s="668"/>
      <c r="M1771" s="668"/>
      <c r="N1771" s="668"/>
      <c r="O1771" s="668"/>
      <c r="P1771" s="668"/>
      <c r="R1771" s="668"/>
      <c r="U1771" s="668"/>
      <c r="BK1771" s="668"/>
      <c r="BL1771" s="668"/>
      <c r="BM1771" s="668"/>
      <c r="BN1771" s="668"/>
      <c r="BO1771" s="668"/>
      <c r="BP1771" s="668"/>
      <c r="BQ1771" s="668"/>
    </row>
    <row r="1772" spans="1:69">
      <c r="A1772" s="668"/>
      <c r="B1772" s="668"/>
      <c r="C1772" s="668"/>
      <c r="D1772" s="668"/>
      <c r="E1772" s="668"/>
      <c r="F1772" s="668"/>
      <c r="G1772" s="668"/>
      <c r="H1772" s="668"/>
      <c r="I1772" s="668"/>
      <c r="J1772" s="668"/>
      <c r="K1772" s="668"/>
      <c r="L1772" s="668"/>
      <c r="M1772" s="668"/>
      <c r="N1772" s="668"/>
      <c r="O1772" s="668"/>
      <c r="P1772" s="668"/>
      <c r="R1772" s="668"/>
      <c r="U1772" s="668"/>
      <c r="BK1772" s="668"/>
      <c r="BL1772" s="668"/>
      <c r="BM1772" s="668"/>
      <c r="BN1772" s="668"/>
      <c r="BO1772" s="668"/>
      <c r="BP1772" s="668"/>
      <c r="BQ1772" s="668"/>
    </row>
    <row r="1773" spans="1:69">
      <c r="A1773" s="668"/>
      <c r="B1773" s="668"/>
      <c r="C1773" s="668"/>
      <c r="D1773" s="668"/>
      <c r="E1773" s="668"/>
      <c r="F1773" s="668"/>
      <c r="G1773" s="668"/>
      <c r="H1773" s="668"/>
      <c r="I1773" s="668"/>
      <c r="J1773" s="668"/>
      <c r="K1773" s="668"/>
      <c r="L1773" s="668"/>
      <c r="M1773" s="668"/>
      <c r="N1773" s="668"/>
      <c r="O1773" s="668"/>
      <c r="P1773" s="668"/>
      <c r="R1773" s="668"/>
      <c r="U1773" s="668"/>
      <c r="BK1773" s="668"/>
      <c r="BL1773" s="668"/>
      <c r="BM1773" s="668"/>
      <c r="BN1773" s="668"/>
      <c r="BO1773" s="668"/>
      <c r="BP1773" s="668"/>
      <c r="BQ1773" s="668"/>
    </row>
    <row r="1774" spans="1:69">
      <c r="A1774" s="668"/>
      <c r="B1774" s="668"/>
      <c r="C1774" s="668"/>
      <c r="D1774" s="668"/>
      <c r="E1774" s="668"/>
      <c r="F1774" s="668"/>
      <c r="G1774" s="668"/>
      <c r="H1774" s="668"/>
      <c r="I1774" s="668"/>
      <c r="J1774" s="668"/>
      <c r="K1774" s="668"/>
      <c r="L1774" s="668"/>
      <c r="M1774" s="668"/>
      <c r="N1774" s="668"/>
      <c r="O1774" s="668"/>
      <c r="P1774" s="668"/>
      <c r="Q1774" s="668"/>
      <c r="R1774" s="668"/>
      <c r="T1774" s="668"/>
      <c r="U1774" s="668"/>
      <c r="AZ1774" s="668"/>
      <c r="BA1774" s="668"/>
      <c r="BB1774" s="668"/>
      <c r="BC1774" s="668"/>
      <c r="BD1774" s="668"/>
      <c r="BE1774" s="668"/>
      <c r="BF1774" s="668"/>
      <c r="BG1774" s="668"/>
      <c r="BH1774" s="668"/>
      <c r="BI1774" s="668"/>
      <c r="BJ1774" s="668"/>
      <c r="BK1774" s="668"/>
      <c r="BL1774" s="668"/>
      <c r="BM1774" s="668"/>
      <c r="BN1774" s="668"/>
      <c r="BO1774" s="668"/>
      <c r="BP1774" s="668"/>
      <c r="BQ1774" s="668"/>
    </row>
    <row r="1775" spans="1:69">
      <c r="A1775" s="668"/>
      <c r="B1775" s="668"/>
      <c r="C1775" s="668"/>
      <c r="D1775" s="668"/>
      <c r="E1775" s="668"/>
      <c r="F1775" s="668"/>
      <c r="G1775" s="668"/>
      <c r="H1775" s="668"/>
      <c r="I1775" s="668"/>
      <c r="J1775" s="668"/>
      <c r="K1775" s="668"/>
      <c r="L1775" s="668"/>
      <c r="M1775" s="668"/>
      <c r="N1775" s="668"/>
      <c r="O1775" s="668"/>
      <c r="P1775" s="668"/>
      <c r="R1775" s="668"/>
      <c r="U1775" s="668"/>
      <c r="BK1775" s="668"/>
      <c r="BL1775" s="668"/>
      <c r="BM1775" s="668"/>
      <c r="BN1775" s="668"/>
      <c r="BO1775" s="668"/>
      <c r="BP1775" s="668"/>
      <c r="BQ1775" s="668"/>
    </row>
    <row r="1776" spans="1:69">
      <c r="A1776" s="668"/>
      <c r="B1776" s="668"/>
      <c r="C1776" s="668"/>
      <c r="D1776" s="668"/>
      <c r="E1776" s="668"/>
      <c r="F1776" s="668"/>
      <c r="G1776" s="668"/>
      <c r="H1776" s="668"/>
      <c r="I1776" s="668"/>
      <c r="J1776" s="668"/>
      <c r="K1776" s="668"/>
      <c r="L1776" s="668"/>
      <c r="M1776" s="668"/>
      <c r="N1776" s="668"/>
      <c r="O1776" s="668"/>
      <c r="P1776" s="668"/>
      <c r="Q1776" s="668"/>
      <c r="R1776" s="668"/>
      <c r="T1776" s="668"/>
      <c r="U1776" s="668"/>
      <c r="AZ1776" s="668"/>
      <c r="BA1776" s="668"/>
      <c r="BB1776" s="668"/>
      <c r="BC1776" s="668"/>
      <c r="BD1776" s="668"/>
      <c r="BE1776" s="668"/>
      <c r="BF1776" s="668"/>
      <c r="BG1776" s="668"/>
      <c r="BH1776" s="668"/>
      <c r="BI1776" s="668"/>
      <c r="BJ1776" s="668"/>
      <c r="BK1776" s="668"/>
      <c r="BL1776" s="668"/>
      <c r="BM1776" s="668"/>
      <c r="BN1776" s="668"/>
      <c r="BO1776" s="668"/>
      <c r="BP1776" s="668"/>
      <c r="BQ1776" s="668"/>
    </row>
    <row r="1777" spans="1:69">
      <c r="A1777" s="668"/>
      <c r="B1777" s="668"/>
      <c r="C1777" s="668"/>
      <c r="D1777" s="668"/>
      <c r="E1777" s="668"/>
      <c r="F1777" s="668"/>
      <c r="G1777" s="668"/>
      <c r="H1777" s="668"/>
      <c r="I1777" s="668"/>
      <c r="J1777" s="668"/>
      <c r="K1777" s="668"/>
      <c r="L1777" s="668"/>
      <c r="M1777" s="668"/>
      <c r="N1777" s="668"/>
      <c r="O1777" s="668"/>
      <c r="P1777" s="668"/>
      <c r="Q1777" s="668"/>
      <c r="R1777" s="668"/>
      <c r="T1777" s="668"/>
      <c r="U1777" s="668"/>
      <c r="AZ1777" s="668"/>
      <c r="BA1777" s="668"/>
      <c r="BB1777" s="668"/>
      <c r="BC1777" s="668"/>
      <c r="BD1777" s="668"/>
      <c r="BE1777" s="668"/>
      <c r="BF1777" s="668"/>
      <c r="BG1777" s="668"/>
      <c r="BH1777" s="668"/>
      <c r="BI1777" s="668"/>
      <c r="BJ1777" s="668"/>
      <c r="BK1777" s="668"/>
      <c r="BL1777" s="668"/>
      <c r="BM1777" s="668"/>
      <c r="BN1777" s="668"/>
      <c r="BO1777" s="668"/>
      <c r="BP1777" s="668"/>
      <c r="BQ1777" s="668"/>
    </row>
    <row r="1778" spans="1:69">
      <c r="A1778" s="668"/>
      <c r="B1778" s="668"/>
      <c r="C1778" s="668"/>
      <c r="D1778" s="668"/>
      <c r="E1778" s="668"/>
      <c r="F1778" s="668"/>
      <c r="G1778" s="668"/>
      <c r="H1778" s="668"/>
      <c r="I1778" s="668"/>
      <c r="J1778" s="668"/>
      <c r="K1778" s="668"/>
      <c r="L1778" s="668"/>
      <c r="M1778" s="668"/>
      <c r="N1778" s="668"/>
      <c r="O1778" s="668"/>
      <c r="P1778" s="668"/>
      <c r="Q1778" s="668"/>
      <c r="R1778" s="668"/>
      <c r="T1778" s="668"/>
      <c r="U1778" s="668"/>
      <c r="AZ1778" s="668"/>
      <c r="BA1778" s="668"/>
      <c r="BB1778" s="668"/>
      <c r="BC1778" s="668"/>
      <c r="BD1778" s="668"/>
      <c r="BE1778" s="668"/>
      <c r="BF1778" s="668"/>
      <c r="BG1778" s="668"/>
      <c r="BH1778" s="668"/>
      <c r="BI1778" s="668"/>
      <c r="BJ1778" s="668"/>
      <c r="BK1778" s="668"/>
      <c r="BL1778" s="668"/>
      <c r="BM1778" s="668"/>
      <c r="BN1778" s="668"/>
      <c r="BO1778" s="668"/>
      <c r="BP1778" s="668"/>
      <c r="BQ1778" s="668"/>
    </row>
    <row r="1779" spans="1:69">
      <c r="A1779" s="668"/>
      <c r="B1779" s="668"/>
      <c r="C1779" s="668"/>
      <c r="D1779" s="668"/>
      <c r="E1779" s="668"/>
      <c r="F1779" s="668"/>
      <c r="G1779" s="668"/>
      <c r="H1779" s="668"/>
      <c r="I1779" s="668"/>
      <c r="J1779" s="668"/>
      <c r="K1779" s="668"/>
      <c r="L1779" s="668"/>
      <c r="M1779" s="668"/>
      <c r="N1779" s="668"/>
      <c r="O1779" s="668"/>
      <c r="P1779" s="668"/>
      <c r="Q1779" s="668"/>
      <c r="R1779" s="668"/>
      <c r="T1779" s="668"/>
      <c r="U1779" s="668"/>
      <c r="AZ1779" s="668"/>
      <c r="BA1779" s="668"/>
      <c r="BB1779" s="668"/>
      <c r="BC1779" s="668"/>
      <c r="BD1779" s="668"/>
      <c r="BE1779" s="668"/>
      <c r="BF1779" s="668"/>
      <c r="BG1779" s="668"/>
      <c r="BH1779" s="668"/>
      <c r="BI1779" s="668"/>
      <c r="BJ1779" s="668"/>
      <c r="BK1779" s="668"/>
      <c r="BL1779" s="668"/>
      <c r="BM1779" s="668"/>
      <c r="BN1779" s="668"/>
      <c r="BO1779" s="668"/>
      <c r="BP1779" s="668"/>
      <c r="BQ1779" s="668"/>
    </row>
    <row r="1780" spans="1:69">
      <c r="A1780" s="668"/>
      <c r="B1780" s="668"/>
      <c r="C1780" s="668"/>
      <c r="D1780" s="668"/>
      <c r="E1780" s="668"/>
      <c r="F1780" s="668"/>
      <c r="G1780" s="668"/>
      <c r="H1780" s="668"/>
      <c r="I1780" s="668"/>
      <c r="J1780" s="668"/>
      <c r="K1780" s="668"/>
      <c r="L1780" s="668"/>
      <c r="M1780" s="668"/>
      <c r="N1780" s="668"/>
      <c r="O1780" s="668"/>
      <c r="P1780" s="668"/>
      <c r="Q1780" s="668"/>
      <c r="R1780" s="668"/>
      <c r="T1780" s="668"/>
      <c r="U1780" s="668"/>
      <c r="AZ1780" s="668"/>
      <c r="BA1780" s="668"/>
      <c r="BB1780" s="668"/>
      <c r="BC1780" s="668"/>
      <c r="BD1780" s="668"/>
      <c r="BE1780" s="668"/>
      <c r="BF1780" s="668"/>
      <c r="BG1780" s="668"/>
      <c r="BH1780" s="668"/>
      <c r="BI1780" s="668"/>
      <c r="BJ1780" s="668"/>
      <c r="BK1780" s="668"/>
      <c r="BL1780" s="668"/>
      <c r="BM1780" s="668"/>
      <c r="BN1780" s="668"/>
      <c r="BO1780" s="668"/>
      <c r="BP1780" s="668"/>
      <c r="BQ1780" s="668"/>
    </row>
    <row r="1781" spans="1:69">
      <c r="A1781" s="668"/>
      <c r="B1781" s="668"/>
      <c r="C1781" s="668"/>
      <c r="D1781" s="668"/>
      <c r="E1781" s="668"/>
      <c r="F1781" s="668"/>
      <c r="G1781" s="668"/>
      <c r="H1781" s="668"/>
      <c r="I1781" s="668"/>
      <c r="J1781" s="668"/>
      <c r="K1781" s="668"/>
      <c r="L1781" s="668"/>
      <c r="M1781" s="668"/>
      <c r="N1781" s="668"/>
      <c r="O1781" s="668"/>
      <c r="P1781" s="668"/>
      <c r="Q1781" s="668"/>
      <c r="R1781" s="668"/>
      <c r="T1781" s="668"/>
      <c r="U1781" s="668"/>
      <c r="AZ1781" s="668"/>
      <c r="BA1781" s="668"/>
      <c r="BB1781" s="668"/>
      <c r="BC1781" s="668"/>
      <c r="BD1781" s="668"/>
      <c r="BE1781" s="668"/>
      <c r="BF1781" s="668"/>
      <c r="BG1781" s="668"/>
      <c r="BH1781" s="668"/>
      <c r="BI1781" s="668"/>
      <c r="BK1781" s="668"/>
      <c r="BL1781" s="668"/>
      <c r="BM1781" s="668"/>
      <c r="BN1781" s="668"/>
      <c r="BO1781" s="668"/>
      <c r="BP1781" s="668"/>
      <c r="BQ1781" s="668"/>
    </row>
    <row r="1782" spans="1:69">
      <c r="A1782" s="668"/>
      <c r="B1782" s="668"/>
      <c r="C1782" s="668"/>
      <c r="D1782" s="668"/>
      <c r="E1782" s="668"/>
      <c r="F1782" s="668"/>
      <c r="G1782" s="668"/>
      <c r="H1782" s="668"/>
      <c r="I1782" s="668"/>
      <c r="J1782" s="668"/>
      <c r="K1782" s="668"/>
      <c r="L1782" s="668"/>
      <c r="M1782" s="668"/>
      <c r="N1782" s="668"/>
      <c r="O1782" s="668"/>
      <c r="P1782" s="668"/>
      <c r="Q1782" s="668"/>
      <c r="R1782" s="668"/>
      <c r="T1782" s="668"/>
      <c r="U1782" s="668"/>
      <c r="AZ1782" s="668"/>
      <c r="BA1782" s="668"/>
      <c r="BB1782" s="668"/>
      <c r="BC1782" s="668"/>
      <c r="BD1782" s="668"/>
      <c r="BE1782" s="668"/>
      <c r="BF1782" s="668"/>
      <c r="BG1782" s="668"/>
      <c r="BH1782" s="668"/>
      <c r="BK1782" s="668"/>
      <c r="BL1782" s="668"/>
      <c r="BM1782" s="668"/>
      <c r="BN1782" s="668"/>
      <c r="BO1782" s="668"/>
      <c r="BP1782" s="668"/>
      <c r="BQ1782" s="668"/>
    </row>
    <row r="1783" spans="1:69">
      <c r="A1783" s="668"/>
      <c r="B1783" s="668"/>
      <c r="C1783" s="668"/>
      <c r="D1783" s="668"/>
      <c r="E1783" s="668"/>
      <c r="F1783" s="668"/>
      <c r="G1783" s="668"/>
      <c r="H1783" s="668"/>
      <c r="I1783" s="668"/>
      <c r="J1783" s="668"/>
      <c r="K1783" s="668"/>
      <c r="L1783" s="668"/>
      <c r="M1783" s="668"/>
      <c r="N1783" s="668"/>
      <c r="O1783" s="668"/>
      <c r="P1783" s="668"/>
      <c r="Q1783" s="668"/>
      <c r="R1783" s="668"/>
      <c r="T1783" s="668"/>
      <c r="U1783" s="668"/>
      <c r="AZ1783" s="668"/>
      <c r="BA1783" s="668"/>
      <c r="BB1783" s="668"/>
      <c r="BC1783" s="668"/>
      <c r="BD1783" s="668"/>
      <c r="BE1783" s="668"/>
      <c r="BF1783" s="668"/>
      <c r="BG1783" s="668"/>
      <c r="BH1783" s="668"/>
      <c r="BI1783" s="668"/>
      <c r="BK1783" s="668"/>
      <c r="BL1783" s="668"/>
      <c r="BM1783" s="668"/>
      <c r="BN1783" s="668"/>
      <c r="BO1783" s="668"/>
      <c r="BP1783" s="668"/>
      <c r="BQ1783" s="668"/>
    </row>
    <row r="1784" spans="1:69">
      <c r="A1784" s="668"/>
      <c r="B1784" s="668"/>
      <c r="C1784" s="668"/>
      <c r="D1784" s="668"/>
      <c r="E1784" s="668"/>
      <c r="F1784" s="668"/>
      <c r="G1784" s="668"/>
      <c r="H1784" s="668"/>
      <c r="I1784" s="668"/>
      <c r="J1784" s="668"/>
      <c r="K1784" s="668"/>
      <c r="L1784" s="668"/>
      <c r="M1784" s="668"/>
      <c r="N1784" s="668"/>
      <c r="O1784" s="668"/>
      <c r="P1784" s="668"/>
      <c r="Q1784" s="668"/>
      <c r="R1784" s="668"/>
      <c r="T1784" s="668"/>
      <c r="U1784" s="668"/>
      <c r="AZ1784" s="668"/>
      <c r="BA1784" s="668"/>
      <c r="BB1784" s="668"/>
      <c r="BC1784" s="668"/>
      <c r="BD1784" s="668"/>
      <c r="BE1784" s="668"/>
      <c r="BF1784" s="668"/>
      <c r="BG1784" s="668"/>
      <c r="BH1784" s="668"/>
      <c r="BK1784" s="668"/>
      <c r="BL1784" s="668"/>
      <c r="BM1784" s="668"/>
      <c r="BN1784" s="668"/>
      <c r="BO1784" s="668"/>
      <c r="BP1784" s="668"/>
      <c r="BQ1784" s="668"/>
    </row>
    <row r="1785" spans="1:69">
      <c r="A1785" s="668"/>
      <c r="B1785" s="668"/>
      <c r="C1785" s="668"/>
      <c r="D1785" s="668"/>
      <c r="E1785" s="668"/>
      <c r="F1785" s="668"/>
      <c r="G1785" s="668"/>
      <c r="H1785" s="668"/>
      <c r="I1785" s="668"/>
      <c r="J1785" s="668"/>
      <c r="K1785" s="668"/>
      <c r="L1785" s="668"/>
      <c r="M1785" s="668"/>
      <c r="N1785" s="668"/>
      <c r="O1785" s="668"/>
      <c r="P1785" s="668"/>
      <c r="Q1785" s="668"/>
      <c r="R1785" s="668"/>
      <c r="T1785" s="668"/>
      <c r="U1785" s="668"/>
      <c r="AZ1785" s="668"/>
      <c r="BA1785" s="668"/>
      <c r="BB1785" s="668"/>
      <c r="BC1785" s="668"/>
      <c r="BD1785" s="668"/>
      <c r="BE1785" s="668"/>
      <c r="BF1785" s="668"/>
      <c r="BG1785" s="668"/>
      <c r="BH1785" s="668"/>
      <c r="BJ1785" s="668"/>
      <c r="BK1785" s="668"/>
      <c r="BL1785" s="668"/>
      <c r="BM1785" s="668"/>
      <c r="BN1785" s="668"/>
      <c r="BO1785" s="668"/>
      <c r="BP1785" s="668"/>
      <c r="BQ1785" s="668"/>
    </row>
    <row r="1786" spans="1:69">
      <c r="A1786" s="668"/>
      <c r="B1786" s="668"/>
      <c r="C1786" s="668"/>
      <c r="D1786" s="668"/>
      <c r="E1786" s="668"/>
      <c r="F1786" s="668"/>
      <c r="G1786" s="668"/>
      <c r="H1786" s="668"/>
      <c r="I1786" s="668"/>
      <c r="J1786" s="668"/>
      <c r="K1786" s="668"/>
      <c r="L1786" s="668"/>
      <c r="M1786" s="668"/>
      <c r="N1786" s="668"/>
      <c r="O1786" s="668"/>
      <c r="P1786" s="668"/>
      <c r="Q1786" s="668"/>
      <c r="R1786" s="668"/>
      <c r="T1786" s="668"/>
      <c r="U1786" s="668"/>
      <c r="AZ1786" s="668"/>
      <c r="BA1786" s="668"/>
      <c r="BB1786" s="668"/>
      <c r="BC1786" s="668"/>
      <c r="BD1786" s="668"/>
      <c r="BE1786" s="668"/>
      <c r="BF1786" s="668"/>
      <c r="BG1786" s="668"/>
      <c r="BH1786" s="668"/>
      <c r="BK1786" s="668"/>
      <c r="BL1786" s="668"/>
      <c r="BM1786" s="668"/>
      <c r="BN1786" s="668"/>
      <c r="BO1786" s="668"/>
      <c r="BP1786" s="668"/>
      <c r="BQ1786" s="668"/>
    </row>
    <row r="1787" spans="1:69">
      <c r="A1787" s="668"/>
      <c r="B1787" s="668"/>
      <c r="C1787" s="668"/>
      <c r="D1787" s="668"/>
      <c r="E1787" s="668"/>
      <c r="F1787" s="668"/>
      <c r="G1787" s="668"/>
      <c r="H1787" s="668"/>
      <c r="I1787" s="668"/>
      <c r="J1787" s="668"/>
      <c r="K1787" s="668"/>
      <c r="L1787" s="668"/>
      <c r="M1787" s="668"/>
      <c r="N1787" s="668"/>
      <c r="O1787" s="668"/>
      <c r="P1787" s="668"/>
      <c r="Q1787" s="668"/>
      <c r="R1787" s="668"/>
      <c r="T1787" s="668"/>
      <c r="U1787" s="668"/>
      <c r="AZ1787" s="668"/>
      <c r="BA1787" s="668"/>
      <c r="BB1787" s="668"/>
      <c r="BC1787" s="668"/>
      <c r="BD1787" s="668"/>
      <c r="BE1787" s="668"/>
      <c r="BF1787" s="668"/>
      <c r="BG1787" s="668"/>
      <c r="BH1787" s="668"/>
      <c r="BI1787" s="668"/>
      <c r="BJ1787" s="668"/>
      <c r="BK1787" s="668"/>
      <c r="BL1787" s="668"/>
      <c r="BM1787" s="668"/>
      <c r="BN1787" s="668"/>
      <c r="BO1787" s="668"/>
      <c r="BP1787" s="668"/>
      <c r="BQ1787" s="668"/>
    </row>
    <row r="1788" spans="1:69">
      <c r="A1788" s="668"/>
      <c r="B1788" s="668"/>
      <c r="C1788" s="668"/>
      <c r="D1788" s="668"/>
      <c r="E1788" s="668"/>
      <c r="F1788" s="668"/>
      <c r="G1788" s="668"/>
      <c r="H1788" s="668"/>
      <c r="I1788" s="668"/>
      <c r="J1788" s="668"/>
      <c r="K1788" s="668"/>
      <c r="L1788" s="668"/>
      <c r="M1788" s="668"/>
      <c r="N1788" s="668"/>
      <c r="O1788" s="668"/>
      <c r="P1788" s="668"/>
      <c r="Q1788" s="668"/>
      <c r="R1788" s="668"/>
      <c r="T1788" s="668"/>
      <c r="U1788" s="668"/>
      <c r="AZ1788" s="668"/>
      <c r="BA1788" s="668"/>
      <c r="BB1788" s="668"/>
      <c r="BC1788" s="668"/>
      <c r="BD1788" s="668"/>
      <c r="BE1788" s="668"/>
      <c r="BK1788" s="668"/>
      <c r="BL1788" s="668"/>
      <c r="BM1788" s="668"/>
      <c r="BN1788" s="668"/>
      <c r="BO1788" s="668"/>
      <c r="BP1788" s="668"/>
      <c r="BQ1788" s="668"/>
    </row>
    <row r="1789" spans="1:69">
      <c r="A1789" s="668"/>
      <c r="B1789" s="668"/>
      <c r="C1789" s="668"/>
      <c r="D1789" s="668"/>
      <c r="E1789" s="668"/>
      <c r="F1789" s="668"/>
      <c r="G1789" s="668"/>
      <c r="H1789" s="668"/>
      <c r="I1789" s="668"/>
      <c r="J1789" s="668"/>
      <c r="K1789" s="668"/>
      <c r="L1789" s="668"/>
      <c r="M1789" s="668"/>
      <c r="N1789" s="668"/>
      <c r="O1789" s="668"/>
      <c r="P1789" s="668"/>
      <c r="Q1789" s="668"/>
      <c r="R1789" s="668"/>
      <c r="T1789" s="668"/>
      <c r="U1789" s="668"/>
      <c r="AZ1789" s="668"/>
      <c r="BA1789" s="668"/>
      <c r="BB1789" s="668"/>
      <c r="BC1789" s="668"/>
      <c r="BD1789" s="668"/>
      <c r="BE1789" s="668"/>
      <c r="BF1789" s="668"/>
      <c r="BG1789" s="668"/>
      <c r="BK1789" s="668"/>
      <c r="BL1789" s="668"/>
      <c r="BM1789" s="668"/>
      <c r="BN1789" s="668"/>
      <c r="BO1789" s="668"/>
      <c r="BP1789" s="668"/>
      <c r="BQ1789" s="668"/>
    </row>
    <row r="1790" spans="1:69">
      <c r="A1790" s="668"/>
      <c r="B1790" s="668"/>
      <c r="C1790" s="668"/>
      <c r="D1790" s="668"/>
      <c r="E1790" s="668"/>
      <c r="F1790" s="668"/>
      <c r="G1790" s="668"/>
      <c r="H1790" s="668"/>
      <c r="I1790" s="668"/>
      <c r="J1790" s="668"/>
      <c r="K1790" s="668"/>
      <c r="L1790" s="668"/>
      <c r="M1790" s="668"/>
      <c r="N1790" s="668"/>
      <c r="O1790" s="668"/>
      <c r="P1790" s="668"/>
      <c r="Q1790" s="668"/>
      <c r="R1790" s="668"/>
      <c r="T1790" s="668"/>
      <c r="U1790" s="668"/>
      <c r="AZ1790" s="668"/>
      <c r="BA1790" s="668"/>
      <c r="BB1790" s="668"/>
      <c r="BC1790" s="668"/>
      <c r="BD1790" s="668"/>
      <c r="BE1790" s="668"/>
      <c r="BK1790" s="668"/>
      <c r="BL1790" s="668"/>
      <c r="BM1790" s="668"/>
      <c r="BN1790" s="668"/>
      <c r="BO1790" s="668"/>
      <c r="BP1790" s="668"/>
      <c r="BQ1790" s="668"/>
    </row>
    <row r="1791" spans="1:69">
      <c r="A1791" s="668"/>
      <c r="B1791" s="668"/>
      <c r="C1791" s="668"/>
      <c r="D1791" s="668"/>
      <c r="E1791" s="668"/>
      <c r="F1791" s="668"/>
      <c r="G1791" s="668"/>
      <c r="H1791" s="668"/>
      <c r="I1791" s="668"/>
      <c r="J1791" s="668"/>
      <c r="K1791" s="668"/>
      <c r="L1791" s="668"/>
      <c r="M1791" s="668"/>
      <c r="N1791" s="668"/>
      <c r="O1791" s="668"/>
      <c r="P1791" s="668"/>
      <c r="Q1791" s="668"/>
      <c r="R1791" s="668"/>
      <c r="T1791" s="668"/>
      <c r="U1791" s="668"/>
      <c r="AZ1791" s="668"/>
      <c r="BA1791" s="668"/>
      <c r="BB1791" s="668"/>
      <c r="BC1791" s="668"/>
      <c r="BD1791" s="668"/>
      <c r="BE1791" s="668"/>
      <c r="BF1791" s="668"/>
      <c r="BG1791" s="668"/>
      <c r="BH1791" s="668"/>
      <c r="BI1791" s="668"/>
      <c r="BJ1791" s="668"/>
      <c r="BK1791" s="668"/>
      <c r="BL1791" s="668"/>
      <c r="BM1791" s="668"/>
      <c r="BN1791" s="668"/>
      <c r="BO1791" s="668"/>
      <c r="BP1791" s="668"/>
      <c r="BQ1791" s="668"/>
    </row>
    <row r="1792" spans="1:69">
      <c r="A1792" s="668"/>
      <c r="B1792" s="668"/>
      <c r="C1792" s="668"/>
      <c r="D1792" s="668"/>
      <c r="E1792" s="668"/>
      <c r="F1792" s="668"/>
      <c r="G1792" s="668"/>
      <c r="H1792" s="668"/>
      <c r="I1792" s="668"/>
      <c r="J1792" s="668"/>
      <c r="K1792" s="668"/>
      <c r="L1792" s="668"/>
      <c r="M1792" s="668"/>
      <c r="N1792" s="668"/>
      <c r="O1792" s="668"/>
      <c r="P1792" s="668"/>
      <c r="Q1792" s="668"/>
      <c r="R1792" s="668"/>
      <c r="T1792" s="668"/>
      <c r="U1792" s="668"/>
      <c r="AZ1792" s="668"/>
      <c r="BA1792" s="668"/>
      <c r="BB1792" s="668"/>
      <c r="BC1792" s="668"/>
      <c r="BD1792" s="668"/>
      <c r="BK1792" s="668"/>
      <c r="BL1792" s="668"/>
      <c r="BM1792" s="668"/>
      <c r="BN1792" s="668"/>
      <c r="BO1792" s="668"/>
      <c r="BP1792" s="668"/>
      <c r="BQ1792" s="668"/>
    </row>
    <row r="1793" spans="1:69">
      <c r="A1793" s="668"/>
      <c r="B1793" s="668"/>
      <c r="C1793" s="668"/>
      <c r="D1793" s="668"/>
      <c r="E1793" s="668"/>
      <c r="F1793" s="668"/>
      <c r="G1793" s="668"/>
      <c r="H1793" s="668"/>
      <c r="I1793" s="668"/>
      <c r="J1793" s="668"/>
      <c r="K1793" s="668"/>
      <c r="L1793" s="668"/>
      <c r="M1793" s="668"/>
      <c r="N1793" s="668"/>
      <c r="O1793" s="668"/>
      <c r="P1793" s="668"/>
      <c r="Q1793" s="668"/>
      <c r="R1793" s="668"/>
      <c r="T1793" s="668"/>
      <c r="U1793" s="668"/>
      <c r="AZ1793" s="668"/>
      <c r="BA1793" s="668"/>
      <c r="BB1793" s="668"/>
      <c r="BC1793" s="668"/>
      <c r="BD1793" s="668"/>
      <c r="BK1793" s="668"/>
      <c r="BL1793" s="668"/>
      <c r="BM1793" s="668"/>
      <c r="BN1793" s="668"/>
      <c r="BO1793" s="668"/>
      <c r="BP1793" s="668"/>
      <c r="BQ1793" s="668"/>
    </row>
    <row r="1794" spans="1:69">
      <c r="A1794" s="668"/>
      <c r="B1794" s="668"/>
      <c r="C1794" s="668"/>
      <c r="D1794" s="668"/>
      <c r="E1794" s="668"/>
      <c r="F1794" s="668"/>
      <c r="G1794" s="668"/>
      <c r="H1794" s="668"/>
      <c r="I1794" s="668"/>
      <c r="J1794" s="668"/>
      <c r="K1794" s="668"/>
      <c r="L1794" s="668"/>
      <c r="M1794" s="668"/>
      <c r="N1794" s="668"/>
      <c r="O1794" s="668"/>
      <c r="P1794" s="668"/>
      <c r="Q1794" s="668"/>
      <c r="R1794" s="668"/>
      <c r="T1794" s="668"/>
      <c r="U1794" s="668"/>
      <c r="AZ1794" s="668"/>
      <c r="BA1794" s="668"/>
      <c r="BB1794" s="668"/>
      <c r="BC1794" s="668"/>
      <c r="BD1794" s="668"/>
      <c r="BE1794" s="668"/>
      <c r="BF1794" s="668"/>
      <c r="BG1794" s="668"/>
      <c r="BH1794" s="668"/>
      <c r="BI1794" s="668"/>
      <c r="BJ1794" s="668"/>
      <c r="BK1794" s="668"/>
      <c r="BL1794" s="668"/>
      <c r="BM1794" s="668"/>
      <c r="BN1794" s="668"/>
      <c r="BO1794" s="668"/>
      <c r="BP1794" s="668"/>
      <c r="BQ1794" s="668"/>
    </row>
    <row r="1795" spans="1:69">
      <c r="A1795" s="668"/>
      <c r="B1795" s="668"/>
      <c r="C1795" s="668"/>
      <c r="D1795" s="668"/>
      <c r="E1795" s="668"/>
      <c r="F1795" s="668"/>
      <c r="G1795" s="668"/>
      <c r="H1795" s="668"/>
      <c r="I1795" s="668"/>
      <c r="J1795" s="668"/>
      <c r="K1795" s="668"/>
      <c r="L1795" s="668"/>
      <c r="M1795" s="668"/>
      <c r="N1795" s="668"/>
      <c r="O1795" s="668"/>
      <c r="P1795" s="668"/>
      <c r="Q1795" s="668"/>
      <c r="R1795" s="668"/>
      <c r="S1795" s="668"/>
      <c r="T1795" s="668"/>
      <c r="U1795" s="668"/>
      <c r="W1795" s="668"/>
      <c r="X1795" s="668"/>
      <c r="Y1795" s="668"/>
      <c r="Z1795" s="678"/>
      <c r="AA1795" s="668"/>
      <c r="AB1795" s="668"/>
      <c r="AC1795" s="668"/>
      <c r="AD1795" s="678"/>
      <c r="AE1795" s="668"/>
      <c r="AF1795" s="668"/>
      <c r="AG1795" s="668"/>
      <c r="AH1795" s="678"/>
      <c r="AI1795" s="668"/>
      <c r="AJ1795" s="668"/>
      <c r="AK1795" s="668"/>
      <c r="AL1795" s="678"/>
      <c r="AM1795" s="668"/>
      <c r="AN1795" s="668"/>
      <c r="AO1795" s="668"/>
      <c r="AP1795" s="678"/>
      <c r="AQ1795" s="668"/>
      <c r="AR1795" s="668"/>
      <c r="AS1795" s="668"/>
      <c r="AT1795" s="678"/>
      <c r="AU1795" s="668"/>
      <c r="AV1795" s="668"/>
      <c r="AW1795" s="678"/>
      <c r="AX1795" s="668"/>
      <c r="AY1795" s="683"/>
      <c r="AZ1795" s="668"/>
      <c r="BA1795" s="668"/>
      <c r="BB1795" s="668"/>
      <c r="BC1795" s="668"/>
      <c r="BD1795" s="668"/>
      <c r="BK1795" s="668"/>
      <c r="BL1795" s="668"/>
      <c r="BM1795" s="668"/>
      <c r="BN1795" s="668"/>
      <c r="BO1795" s="668"/>
      <c r="BP1795" s="668"/>
      <c r="BQ1795" s="668"/>
    </row>
    <row r="1796" spans="1:69">
      <c r="A1796" s="668"/>
      <c r="B1796" s="668"/>
      <c r="C1796" s="668"/>
      <c r="D1796" s="668"/>
      <c r="E1796" s="668"/>
      <c r="F1796" s="668"/>
      <c r="G1796" s="668"/>
      <c r="H1796" s="668"/>
      <c r="I1796" s="668"/>
      <c r="J1796" s="668"/>
      <c r="K1796" s="668"/>
      <c r="L1796" s="668"/>
      <c r="M1796" s="668"/>
      <c r="N1796" s="668"/>
      <c r="O1796" s="668"/>
      <c r="P1796" s="668"/>
      <c r="Q1796" s="668"/>
      <c r="R1796" s="668"/>
      <c r="T1796" s="668"/>
      <c r="U1796" s="668"/>
      <c r="AZ1796" s="668"/>
      <c r="BA1796" s="668"/>
      <c r="BB1796" s="668"/>
      <c r="BC1796" s="668"/>
      <c r="BD1796" s="668"/>
      <c r="BE1796" s="668"/>
      <c r="BK1796" s="668"/>
      <c r="BL1796" s="668"/>
      <c r="BM1796" s="668"/>
      <c r="BN1796" s="668"/>
      <c r="BO1796" s="668"/>
      <c r="BP1796" s="668"/>
      <c r="BQ1796" s="668"/>
    </row>
    <row r="1797" spans="1:69">
      <c r="A1797" s="668"/>
      <c r="B1797" s="668"/>
      <c r="C1797" s="668"/>
      <c r="D1797" s="668"/>
      <c r="E1797" s="668"/>
      <c r="F1797" s="668"/>
      <c r="G1797" s="668"/>
      <c r="H1797" s="668"/>
      <c r="I1797" s="668"/>
      <c r="J1797" s="668"/>
      <c r="K1797" s="668"/>
      <c r="L1797" s="668"/>
      <c r="M1797" s="668"/>
      <c r="N1797" s="668"/>
      <c r="O1797" s="668"/>
      <c r="P1797" s="668"/>
      <c r="Q1797" s="668"/>
      <c r="R1797" s="668"/>
      <c r="T1797" s="668"/>
      <c r="U1797" s="668"/>
      <c r="AZ1797" s="668"/>
      <c r="BA1797" s="668"/>
      <c r="BB1797" s="668"/>
      <c r="BC1797" s="668"/>
      <c r="BD1797" s="668"/>
      <c r="BK1797" s="668"/>
      <c r="BL1797" s="668"/>
      <c r="BM1797" s="668"/>
      <c r="BN1797" s="668"/>
      <c r="BO1797" s="668"/>
      <c r="BP1797" s="668"/>
      <c r="BQ1797" s="668"/>
    </row>
    <row r="1798" spans="1:69">
      <c r="A1798" s="668"/>
      <c r="B1798" s="668"/>
      <c r="C1798" s="668"/>
      <c r="D1798" s="668"/>
      <c r="E1798" s="668"/>
      <c r="F1798" s="668"/>
      <c r="G1798" s="668"/>
      <c r="H1798" s="668"/>
      <c r="I1798" s="668"/>
      <c r="J1798" s="668"/>
      <c r="K1798" s="668"/>
      <c r="L1798" s="668"/>
      <c r="M1798" s="668"/>
      <c r="N1798" s="668"/>
      <c r="O1798" s="668"/>
      <c r="P1798" s="668"/>
      <c r="Q1798" s="668"/>
      <c r="R1798" s="668"/>
      <c r="T1798" s="668"/>
      <c r="U1798" s="668"/>
      <c r="AZ1798" s="668"/>
      <c r="BA1798" s="668"/>
      <c r="BB1798" s="668"/>
      <c r="BC1798" s="668"/>
      <c r="BD1798" s="668"/>
      <c r="BE1798" s="668"/>
      <c r="BF1798" s="668"/>
      <c r="BG1798" s="668"/>
      <c r="BH1798" s="668"/>
      <c r="BI1798" s="668"/>
      <c r="BJ1798" s="668"/>
      <c r="BK1798" s="668"/>
      <c r="BL1798" s="668"/>
      <c r="BM1798" s="668"/>
      <c r="BN1798" s="668"/>
      <c r="BO1798" s="668"/>
      <c r="BP1798" s="668"/>
      <c r="BQ1798" s="668"/>
    </row>
    <row r="1799" spans="1:69">
      <c r="A1799" s="668"/>
      <c r="B1799" s="668"/>
      <c r="C1799" s="668"/>
      <c r="D1799" s="668"/>
      <c r="E1799" s="668"/>
      <c r="F1799" s="668"/>
      <c r="G1799" s="668"/>
      <c r="H1799" s="668"/>
      <c r="I1799" s="668"/>
      <c r="J1799" s="668"/>
      <c r="K1799" s="668"/>
      <c r="L1799" s="668"/>
      <c r="M1799" s="668"/>
      <c r="N1799" s="668"/>
      <c r="O1799" s="668"/>
      <c r="P1799" s="668"/>
      <c r="Q1799" s="668"/>
      <c r="R1799" s="668"/>
      <c r="S1799" s="668"/>
      <c r="T1799" s="668"/>
      <c r="U1799" s="668"/>
      <c r="AZ1799" s="668"/>
      <c r="BA1799" s="668"/>
      <c r="BB1799" s="668"/>
      <c r="BC1799" s="668"/>
      <c r="BD1799" s="668"/>
      <c r="BE1799" s="668"/>
      <c r="BF1799" s="668"/>
      <c r="BG1799" s="668"/>
      <c r="BH1799" s="668"/>
      <c r="BI1799" s="668"/>
      <c r="BJ1799" s="668"/>
      <c r="BK1799" s="668"/>
      <c r="BL1799" s="668"/>
      <c r="BM1799" s="668"/>
      <c r="BN1799" s="668"/>
      <c r="BO1799" s="668"/>
      <c r="BP1799" s="668"/>
      <c r="BQ1799" s="668"/>
    </row>
    <row r="1800" spans="1:69">
      <c r="A1800" s="668"/>
      <c r="B1800" s="668"/>
      <c r="C1800" s="668"/>
      <c r="D1800" s="668"/>
      <c r="E1800" s="668"/>
      <c r="F1800" s="668"/>
      <c r="G1800" s="668"/>
      <c r="H1800" s="668"/>
      <c r="I1800" s="668"/>
      <c r="J1800" s="668"/>
      <c r="K1800" s="668"/>
      <c r="L1800" s="668"/>
      <c r="M1800" s="668"/>
      <c r="N1800" s="668"/>
      <c r="O1800" s="668"/>
      <c r="P1800" s="668"/>
      <c r="Q1800" s="668"/>
      <c r="R1800" s="668"/>
      <c r="T1800" s="668"/>
      <c r="U1800" s="668"/>
      <c r="AZ1800" s="668"/>
      <c r="BA1800" s="668"/>
      <c r="BB1800" s="668"/>
      <c r="BC1800" s="668"/>
      <c r="BD1800" s="668"/>
      <c r="BE1800" s="668"/>
      <c r="BF1800" s="668"/>
      <c r="BG1800" s="668"/>
      <c r="BH1800" s="668"/>
      <c r="BI1800" s="668"/>
      <c r="BJ1800" s="668"/>
      <c r="BK1800" s="668"/>
      <c r="BL1800" s="668"/>
      <c r="BM1800" s="668"/>
      <c r="BN1800" s="668"/>
      <c r="BO1800" s="668"/>
      <c r="BP1800" s="668"/>
      <c r="BQ1800" s="668"/>
    </row>
    <row r="1801" spans="1:69">
      <c r="A1801" s="668"/>
      <c r="B1801" s="668"/>
      <c r="C1801" s="668"/>
      <c r="D1801" s="668"/>
      <c r="E1801" s="668"/>
      <c r="F1801" s="668"/>
      <c r="G1801" s="668"/>
      <c r="H1801" s="668"/>
      <c r="I1801" s="668"/>
      <c r="J1801" s="668"/>
      <c r="K1801" s="668"/>
      <c r="L1801" s="668"/>
      <c r="M1801" s="668"/>
      <c r="N1801" s="668"/>
      <c r="O1801" s="668"/>
      <c r="P1801" s="668"/>
      <c r="Q1801" s="668"/>
      <c r="R1801" s="668"/>
      <c r="T1801" s="668"/>
      <c r="U1801" s="668"/>
      <c r="AZ1801" s="668"/>
      <c r="BA1801" s="668"/>
      <c r="BB1801" s="668"/>
      <c r="BC1801" s="668"/>
      <c r="BD1801" s="668"/>
      <c r="BE1801" s="668"/>
      <c r="BF1801" s="668"/>
      <c r="BG1801" s="668"/>
      <c r="BH1801" s="668"/>
      <c r="BI1801" s="668"/>
      <c r="BJ1801" s="668"/>
      <c r="BK1801" s="668"/>
      <c r="BL1801" s="668"/>
      <c r="BM1801" s="668"/>
      <c r="BN1801" s="668"/>
      <c r="BO1801" s="668"/>
      <c r="BP1801" s="668"/>
      <c r="BQ1801" s="668"/>
    </row>
    <row r="1802" spans="1:69">
      <c r="A1802" s="668"/>
      <c r="B1802" s="668"/>
      <c r="C1802" s="668"/>
      <c r="D1802" s="668"/>
      <c r="E1802" s="668"/>
      <c r="F1802" s="668"/>
      <c r="G1802" s="668"/>
      <c r="H1802" s="668"/>
      <c r="I1802" s="668"/>
      <c r="J1802" s="668"/>
      <c r="K1802" s="668"/>
      <c r="L1802" s="668"/>
      <c r="M1802" s="668"/>
      <c r="N1802" s="668"/>
      <c r="O1802" s="668"/>
      <c r="P1802" s="668"/>
      <c r="Q1802" s="668"/>
      <c r="R1802" s="668"/>
      <c r="T1802" s="668"/>
      <c r="U1802" s="668"/>
      <c r="AZ1802" s="668"/>
      <c r="BA1802" s="668"/>
      <c r="BB1802" s="668"/>
      <c r="BC1802" s="668"/>
      <c r="BD1802" s="668"/>
      <c r="BE1802" s="668"/>
      <c r="BF1802" s="668"/>
      <c r="BG1802" s="668"/>
      <c r="BH1802" s="668"/>
      <c r="BI1802" s="668"/>
      <c r="BJ1802" s="668"/>
      <c r="BK1802" s="668"/>
      <c r="BL1802" s="668"/>
      <c r="BM1802" s="668"/>
      <c r="BN1802" s="668"/>
      <c r="BO1802" s="668"/>
      <c r="BP1802" s="668"/>
      <c r="BQ1802" s="668"/>
    </row>
    <row r="1803" spans="1:69">
      <c r="A1803" s="668"/>
      <c r="B1803" s="668"/>
      <c r="C1803" s="668"/>
      <c r="D1803" s="668"/>
      <c r="E1803" s="668"/>
      <c r="F1803" s="668"/>
      <c r="G1803" s="668"/>
      <c r="H1803" s="668"/>
      <c r="I1803" s="668"/>
      <c r="J1803" s="668"/>
      <c r="K1803" s="668"/>
      <c r="L1803" s="668"/>
      <c r="M1803" s="668"/>
      <c r="N1803" s="668"/>
      <c r="O1803" s="668"/>
      <c r="P1803" s="668"/>
      <c r="Q1803" s="668"/>
      <c r="R1803" s="668"/>
      <c r="T1803" s="668"/>
      <c r="U1803" s="668"/>
      <c r="AZ1803" s="668"/>
      <c r="BA1803" s="668"/>
      <c r="BB1803" s="668"/>
      <c r="BC1803" s="668"/>
      <c r="BD1803" s="668"/>
      <c r="BK1803" s="668"/>
      <c r="BL1803" s="668"/>
      <c r="BM1803" s="668"/>
      <c r="BN1803" s="668"/>
      <c r="BO1803" s="668"/>
      <c r="BP1803" s="668"/>
      <c r="BQ1803" s="668"/>
    </row>
    <row r="1804" spans="1:69">
      <c r="A1804" s="668"/>
      <c r="B1804" s="668"/>
      <c r="C1804" s="668"/>
      <c r="D1804" s="668"/>
      <c r="E1804" s="668"/>
      <c r="F1804" s="668"/>
      <c r="G1804" s="668"/>
      <c r="H1804" s="668"/>
      <c r="I1804" s="668"/>
      <c r="J1804" s="668"/>
      <c r="K1804" s="668"/>
      <c r="L1804" s="668"/>
      <c r="M1804" s="668"/>
      <c r="N1804" s="668"/>
      <c r="O1804" s="668"/>
      <c r="P1804" s="668"/>
      <c r="Q1804" s="668"/>
      <c r="R1804" s="668"/>
      <c r="T1804" s="668"/>
      <c r="U1804" s="668"/>
      <c r="AZ1804" s="668"/>
      <c r="BA1804" s="668"/>
      <c r="BB1804" s="668"/>
      <c r="BC1804" s="668"/>
      <c r="BD1804" s="668"/>
      <c r="BK1804" s="668"/>
      <c r="BL1804" s="668"/>
      <c r="BM1804" s="668"/>
      <c r="BN1804" s="668"/>
      <c r="BO1804" s="668"/>
      <c r="BP1804" s="668"/>
      <c r="BQ1804" s="668"/>
    </row>
    <row r="1805" spans="1:69">
      <c r="A1805" s="668"/>
      <c r="B1805" s="668"/>
      <c r="C1805" s="668"/>
      <c r="D1805" s="668"/>
      <c r="E1805" s="668"/>
      <c r="F1805" s="668"/>
      <c r="G1805" s="668"/>
      <c r="H1805" s="668"/>
      <c r="I1805" s="668"/>
      <c r="J1805" s="668"/>
      <c r="K1805" s="668"/>
      <c r="L1805" s="668"/>
      <c r="M1805" s="668"/>
      <c r="N1805" s="668"/>
      <c r="O1805" s="668"/>
      <c r="P1805" s="668"/>
      <c r="Q1805" s="668"/>
      <c r="R1805" s="668"/>
      <c r="T1805" s="668"/>
      <c r="U1805" s="668"/>
      <c r="AZ1805" s="668"/>
      <c r="BA1805" s="668"/>
      <c r="BB1805" s="668"/>
      <c r="BC1805" s="668"/>
      <c r="BD1805" s="668"/>
      <c r="BE1805" s="668"/>
      <c r="BF1805" s="668"/>
      <c r="BG1805" s="668"/>
      <c r="BH1805" s="668"/>
      <c r="BI1805" s="668"/>
      <c r="BJ1805" s="668"/>
      <c r="BK1805" s="668"/>
      <c r="BL1805" s="668"/>
      <c r="BM1805" s="668"/>
      <c r="BN1805" s="668"/>
      <c r="BO1805" s="668"/>
      <c r="BP1805" s="668"/>
      <c r="BQ1805" s="668"/>
    </row>
    <row r="1806" spans="1:69">
      <c r="A1806" s="668"/>
      <c r="B1806" s="668"/>
      <c r="C1806" s="668"/>
      <c r="D1806" s="668"/>
      <c r="E1806" s="668"/>
      <c r="F1806" s="668"/>
      <c r="G1806" s="668"/>
      <c r="H1806" s="668"/>
      <c r="I1806" s="668"/>
      <c r="J1806" s="668"/>
      <c r="K1806" s="668"/>
      <c r="L1806" s="668"/>
      <c r="M1806" s="668"/>
      <c r="N1806" s="668"/>
      <c r="O1806" s="668"/>
      <c r="P1806" s="668"/>
      <c r="Q1806" s="668"/>
      <c r="R1806" s="668"/>
      <c r="T1806" s="668"/>
      <c r="U1806" s="668"/>
      <c r="AZ1806" s="668"/>
      <c r="BA1806" s="668"/>
      <c r="BB1806" s="668"/>
      <c r="BC1806" s="668"/>
      <c r="BD1806" s="668"/>
      <c r="BE1806" s="668"/>
      <c r="BF1806" s="668"/>
      <c r="BG1806" s="668"/>
      <c r="BH1806" s="668"/>
      <c r="BI1806" s="668"/>
      <c r="BJ1806" s="668"/>
      <c r="BK1806" s="668"/>
      <c r="BL1806" s="668"/>
      <c r="BM1806" s="668"/>
      <c r="BN1806" s="668"/>
      <c r="BO1806" s="668"/>
      <c r="BP1806" s="668"/>
      <c r="BQ1806" s="668"/>
    </row>
    <row r="1807" spans="1:69">
      <c r="A1807" s="668"/>
      <c r="B1807" s="668"/>
      <c r="C1807" s="668"/>
      <c r="D1807" s="668"/>
      <c r="E1807" s="668"/>
      <c r="F1807" s="668"/>
      <c r="G1807" s="668"/>
      <c r="H1807" s="668"/>
      <c r="I1807" s="668"/>
      <c r="J1807" s="668"/>
      <c r="K1807" s="668"/>
      <c r="L1807" s="668"/>
      <c r="M1807" s="668"/>
      <c r="N1807" s="668"/>
      <c r="O1807" s="668"/>
      <c r="P1807" s="668"/>
      <c r="Q1807" s="668"/>
      <c r="R1807" s="668"/>
      <c r="T1807" s="668"/>
      <c r="U1807" s="668"/>
      <c r="AZ1807" s="668"/>
      <c r="BA1807" s="668"/>
      <c r="BB1807" s="668"/>
      <c r="BC1807" s="668"/>
      <c r="BD1807" s="668"/>
      <c r="BE1807" s="668"/>
      <c r="BF1807" s="668"/>
      <c r="BG1807" s="668"/>
      <c r="BH1807" s="668"/>
      <c r="BI1807" s="668"/>
      <c r="BJ1807" s="668"/>
      <c r="BK1807" s="668"/>
      <c r="BL1807" s="668"/>
      <c r="BM1807" s="668"/>
      <c r="BN1807" s="668"/>
      <c r="BO1807" s="668"/>
      <c r="BP1807" s="668"/>
      <c r="BQ1807" s="668"/>
    </row>
    <row r="1808" spans="1:69">
      <c r="A1808" s="668"/>
      <c r="B1808" s="668"/>
      <c r="C1808" s="668"/>
      <c r="D1808" s="668"/>
      <c r="E1808" s="668"/>
      <c r="F1808" s="668"/>
      <c r="G1808" s="668"/>
      <c r="H1808" s="668"/>
      <c r="I1808" s="668"/>
      <c r="J1808" s="668"/>
      <c r="K1808" s="668"/>
      <c r="L1808" s="668"/>
      <c r="M1808" s="668"/>
      <c r="N1808" s="668"/>
      <c r="O1808" s="668"/>
      <c r="P1808" s="668"/>
      <c r="Q1808" s="668"/>
      <c r="R1808" s="668"/>
      <c r="T1808" s="668"/>
      <c r="U1808" s="668"/>
      <c r="AZ1808" s="668"/>
      <c r="BA1808" s="668"/>
      <c r="BB1808" s="668"/>
      <c r="BC1808" s="668"/>
      <c r="BD1808" s="668"/>
      <c r="BE1808" s="668"/>
      <c r="BF1808" s="668"/>
      <c r="BG1808" s="668"/>
      <c r="BH1808" s="668"/>
      <c r="BI1808" s="668"/>
      <c r="BJ1808" s="668"/>
      <c r="BK1808" s="668"/>
      <c r="BL1808" s="668"/>
      <c r="BM1808" s="668"/>
      <c r="BN1808" s="668"/>
      <c r="BO1808" s="668"/>
      <c r="BP1808" s="668"/>
      <c r="BQ1808" s="668"/>
    </row>
    <row r="1809" spans="1:69">
      <c r="A1809" s="668"/>
      <c r="B1809" s="668"/>
      <c r="C1809" s="668"/>
      <c r="D1809" s="668"/>
      <c r="E1809" s="668"/>
      <c r="F1809" s="668"/>
      <c r="G1809" s="668"/>
      <c r="H1809" s="668"/>
      <c r="I1809" s="668"/>
      <c r="J1809" s="668"/>
      <c r="K1809" s="668"/>
      <c r="L1809" s="668"/>
      <c r="M1809" s="668"/>
      <c r="N1809" s="668"/>
      <c r="O1809" s="668"/>
      <c r="P1809" s="668"/>
      <c r="R1809" s="668"/>
      <c r="U1809" s="668"/>
      <c r="BK1809" s="668"/>
      <c r="BL1809" s="668"/>
      <c r="BM1809" s="668"/>
      <c r="BN1809" s="668"/>
      <c r="BO1809" s="668"/>
      <c r="BP1809" s="668"/>
      <c r="BQ1809" s="668"/>
    </row>
    <row r="1810" spans="1:69">
      <c r="A1810" s="668"/>
      <c r="B1810" s="668"/>
      <c r="C1810" s="668"/>
      <c r="D1810" s="668"/>
      <c r="E1810" s="668"/>
      <c r="F1810" s="668"/>
      <c r="G1810" s="668"/>
      <c r="H1810" s="668"/>
      <c r="I1810" s="668"/>
      <c r="J1810" s="668"/>
      <c r="K1810" s="668"/>
      <c r="L1810" s="668"/>
      <c r="M1810" s="668"/>
      <c r="N1810" s="668"/>
      <c r="O1810" s="668"/>
      <c r="P1810" s="668"/>
      <c r="Q1810" s="668"/>
      <c r="R1810" s="668"/>
      <c r="T1810" s="668"/>
      <c r="U1810" s="668"/>
      <c r="AZ1810" s="668"/>
      <c r="BA1810" s="668"/>
      <c r="BB1810" s="668"/>
      <c r="BC1810" s="668"/>
      <c r="BD1810" s="668"/>
      <c r="BE1810" s="668"/>
      <c r="BF1810" s="668"/>
      <c r="BG1810" s="668"/>
      <c r="BH1810" s="668"/>
      <c r="BI1810" s="668"/>
      <c r="BJ1810" s="668"/>
      <c r="BK1810" s="668"/>
      <c r="BL1810" s="668"/>
      <c r="BM1810" s="668"/>
      <c r="BN1810" s="668"/>
      <c r="BO1810" s="668"/>
      <c r="BP1810" s="668"/>
      <c r="BQ1810" s="668"/>
    </row>
    <row r="1811" spans="1:69">
      <c r="A1811" s="668"/>
      <c r="B1811" s="668"/>
      <c r="C1811" s="668"/>
      <c r="D1811" s="668"/>
      <c r="E1811" s="668"/>
      <c r="F1811" s="668"/>
      <c r="G1811" s="668"/>
      <c r="H1811" s="668"/>
      <c r="I1811" s="668"/>
      <c r="J1811" s="668"/>
      <c r="K1811" s="668"/>
      <c r="L1811" s="668"/>
      <c r="M1811" s="668"/>
      <c r="N1811" s="668"/>
      <c r="O1811" s="668"/>
      <c r="P1811" s="668"/>
      <c r="Q1811" s="668"/>
      <c r="R1811" s="668"/>
      <c r="T1811" s="668"/>
      <c r="U1811" s="668"/>
      <c r="AZ1811" s="668"/>
      <c r="BA1811" s="668"/>
      <c r="BB1811" s="668"/>
      <c r="BC1811" s="668"/>
      <c r="BD1811" s="668"/>
      <c r="BE1811" s="668"/>
      <c r="BF1811" s="668"/>
      <c r="BG1811" s="668"/>
      <c r="BH1811" s="668"/>
      <c r="BI1811" s="668"/>
      <c r="BJ1811" s="668"/>
      <c r="BK1811" s="668"/>
      <c r="BL1811" s="668"/>
      <c r="BM1811" s="668"/>
      <c r="BN1811" s="668"/>
      <c r="BO1811" s="668"/>
      <c r="BP1811" s="668"/>
      <c r="BQ1811" s="668"/>
    </row>
    <row r="1812" spans="1:69">
      <c r="A1812" s="668"/>
      <c r="B1812" s="668"/>
      <c r="C1812" s="668"/>
      <c r="D1812" s="668"/>
      <c r="E1812" s="668"/>
      <c r="F1812" s="668"/>
      <c r="G1812" s="668"/>
      <c r="H1812" s="668"/>
      <c r="I1812" s="668"/>
      <c r="J1812" s="668"/>
      <c r="K1812" s="668"/>
      <c r="L1812" s="668"/>
      <c r="M1812" s="668"/>
      <c r="N1812" s="668"/>
      <c r="O1812" s="668"/>
      <c r="P1812" s="668"/>
      <c r="Q1812" s="668"/>
      <c r="R1812" s="668"/>
      <c r="T1812" s="668"/>
      <c r="U1812" s="668"/>
      <c r="AZ1812" s="668"/>
      <c r="BA1812" s="668"/>
      <c r="BB1812" s="668"/>
      <c r="BC1812" s="668"/>
      <c r="BD1812" s="668"/>
      <c r="BE1812" s="668"/>
      <c r="BF1812" s="668"/>
      <c r="BG1812" s="668"/>
      <c r="BH1812" s="668"/>
      <c r="BI1812" s="668"/>
      <c r="BJ1812" s="668"/>
      <c r="BK1812" s="668"/>
      <c r="BL1812" s="668"/>
      <c r="BM1812" s="668"/>
      <c r="BN1812" s="668"/>
      <c r="BO1812" s="668"/>
      <c r="BP1812" s="668"/>
      <c r="BQ1812" s="668"/>
    </row>
    <row r="1813" spans="1:69">
      <c r="A1813" s="668"/>
      <c r="B1813" s="668"/>
      <c r="C1813" s="668"/>
      <c r="D1813" s="668"/>
      <c r="E1813" s="668"/>
      <c r="F1813" s="668"/>
      <c r="G1813" s="668"/>
      <c r="H1813" s="668"/>
      <c r="I1813" s="668"/>
      <c r="J1813" s="668"/>
      <c r="K1813" s="668"/>
      <c r="L1813" s="668"/>
      <c r="M1813" s="668"/>
      <c r="N1813" s="668"/>
      <c r="O1813" s="668"/>
      <c r="P1813" s="668"/>
      <c r="Q1813" s="668"/>
      <c r="R1813" s="668"/>
      <c r="T1813" s="668"/>
      <c r="U1813" s="668"/>
      <c r="AZ1813" s="668"/>
      <c r="BA1813" s="668"/>
      <c r="BB1813" s="668"/>
      <c r="BC1813" s="668"/>
      <c r="BD1813" s="668"/>
      <c r="BE1813" s="668"/>
      <c r="BF1813" s="668"/>
      <c r="BG1813" s="668"/>
      <c r="BH1813" s="668"/>
      <c r="BI1813" s="668"/>
      <c r="BJ1813" s="668"/>
      <c r="BK1813" s="668"/>
      <c r="BL1813" s="668"/>
      <c r="BM1813" s="668"/>
      <c r="BN1813" s="668"/>
      <c r="BO1813" s="668"/>
      <c r="BP1813" s="668"/>
      <c r="BQ1813" s="668"/>
    </row>
    <row r="1814" spans="1:69">
      <c r="A1814" s="668"/>
      <c r="B1814" s="668"/>
      <c r="C1814" s="668"/>
      <c r="D1814" s="668"/>
      <c r="E1814" s="668"/>
      <c r="F1814" s="668"/>
      <c r="G1814" s="668"/>
      <c r="H1814" s="668"/>
      <c r="I1814" s="668"/>
      <c r="J1814" s="668"/>
      <c r="K1814" s="668"/>
      <c r="L1814" s="668"/>
      <c r="M1814" s="668"/>
      <c r="N1814" s="668"/>
      <c r="O1814" s="668"/>
      <c r="P1814" s="668"/>
      <c r="Q1814" s="668"/>
      <c r="R1814" s="668"/>
      <c r="T1814" s="668"/>
      <c r="U1814" s="668"/>
      <c r="AZ1814" s="668"/>
      <c r="BA1814" s="668"/>
      <c r="BB1814" s="668"/>
      <c r="BC1814" s="668"/>
      <c r="BD1814" s="668"/>
      <c r="BE1814" s="668"/>
      <c r="BF1814" s="668"/>
      <c r="BG1814" s="668"/>
      <c r="BH1814" s="668"/>
      <c r="BI1814" s="668"/>
      <c r="BJ1814" s="668"/>
      <c r="BK1814" s="668"/>
      <c r="BL1814" s="668"/>
      <c r="BM1814" s="668"/>
      <c r="BN1814" s="668"/>
      <c r="BO1814" s="668"/>
      <c r="BP1814" s="668"/>
      <c r="BQ1814" s="668"/>
    </row>
    <row r="1815" spans="1:69">
      <c r="A1815" s="668"/>
      <c r="B1815" s="668"/>
      <c r="C1815" s="668"/>
      <c r="D1815" s="668"/>
      <c r="E1815" s="668"/>
      <c r="F1815" s="668"/>
      <c r="G1815" s="668"/>
      <c r="H1815" s="668"/>
      <c r="I1815" s="668"/>
      <c r="J1815" s="668"/>
      <c r="K1815" s="668"/>
      <c r="L1815" s="668"/>
      <c r="M1815" s="668"/>
      <c r="N1815" s="668"/>
      <c r="O1815" s="668"/>
      <c r="P1815" s="668"/>
      <c r="Q1815" s="668"/>
      <c r="R1815" s="668"/>
      <c r="T1815" s="668"/>
      <c r="U1815" s="668"/>
      <c r="V1815" s="668"/>
      <c r="AZ1815" s="668"/>
      <c r="BA1815" s="668"/>
      <c r="BB1815" s="668"/>
      <c r="BC1815" s="668"/>
      <c r="BD1815" s="668"/>
      <c r="BE1815" s="668"/>
      <c r="BF1815" s="668"/>
      <c r="BG1815" s="668"/>
      <c r="BH1815" s="668"/>
      <c r="BI1815" s="668"/>
      <c r="BJ1815" s="668"/>
      <c r="BK1815" s="668"/>
      <c r="BL1815" s="668"/>
      <c r="BM1815" s="668"/>
      <c r="BN1815" s="668"/>
      <c r="BO1815" s="668"/>
      <c r="BP1815" s="668"/>
      <c r="BQ1815" s="668"/>
    </row>
    <row r="1816" spans="1:69">
      <c r="A1816" s="668"/>
      <c r="B1816" s="668"/>
      <c r="C1816" s="668"/>
      <c r="D1816" s="668"/>
      <c r="E1816" s="668"/>
      <c r="F1816" s="668"/>
      <c r="G1816" s="668"/>
      <c r="H1816" s="668"/>
      <c r="I1816" s="668"/>
      <c r="J1816" s="668"/>
      <c r="K1816" s="668"/>
      <c r="L1816" s="668"/>
      <c r="M1816" s="668"/>
      <c r="N1816" s="668"/>
      <c r="O1816" s="668"/>
      <c r="P1816" s="668"/>
      <c r="Q1816" s="668"/>
      <c r="R1816" s="668"/>
      <c r="T1816" s="668"/>
      <c r="U1816" s="668"/>
      <c r="V1816" s="668"/>
      <c r="AZ1816" s="668"/>
      <c r="BA1816" s="668"/>
      <c r="BB1816" s="668"/>
      <c r="BC1816" s="668"/>
      <c r="BD1816" s="668"/>
      <c r="BE1816" s="668"/>
      <c r="BF1816" s="668"/>
      <c r="BG1816" s="668"/>
      <c r="BH1816" s="668"/>
      <c r="BI1816" s="668"/>
      <c r="BJ1816" s="668"/>
      <c r="BK1816" s="668"/>
      <c r="BL1816" s="668"/>
      <c r="BM1816" s="668"/>
      <c r="BN1816" s="668"/>
      <c r="BO1816" s="668"/>
      <c r="BP1816" s="668"/>
      <c r="BQ1816" s="668"/>
    </row>
    <row r="1817" spans="1:69">
      <c r="A1817" s="668"/>
      <c r="B1817" s="668"/>
      <c r="C1817" s="668"/>
      <c r="D1817" s="668"/>
      <c r="E1817" s="668"/>
      <c r="F1817" s="668"/>
      <c r="G1817" s="668"/>
      <c r="H1817" s="668"/>
      <c r="I1817" s="668"/>
      <c r="J1817" s="668"/>
      <c r="K1817" s="668"/>
      <c r="L1817" s="668"/>
      <c r="M1817" s="668"/>
      <c r="N1817" s="668"/>
      <c r="O1817" s="668"/>
      <c r="P1817" s="668"/>
      <c r="Q1817" s="668"/>
      <c r="R1817" s="668"/>
      <c r="T1817" s="668"/>
      <c r="U1817" s="668"/>
      <c r="AZ1817" s="668"/>
      <c r="BA1817" s="668"/>
      <c r="BB1817" s="668"/>
      <c r="BC1817" s="668"/>
      <c r="BD1817" s="668"/>
      <c r="BE1817" s="668"/>
      <c r="BF1817" s="668"/>
      <c r="BG1817" s="668"/>
      <c r="BH1817" s="668"/>
      <c r="BI1817" s="668"/>
      <c r="BJ1817" s="668"/>
      <c r="BK1817" s="668"/>
      <c r="BL1817" s="668"/>
      <c r="BM1817" s="668"/>
      <c r="BN1817" s="668"/>
      <c r="BO1817" s="668"/>
      <c r="BP1817" s="668"/>
      <c r="BQ1817" s="668"/>
    </row>
    <row r="1818" spans="1:69">
      <c r="A1818" s="668"/>
      <c r="B1818" s="668"/>
      <c r="C1818" s="668"/>
      <c r="D1818" s="668"/>
      <c r="E1818" s="668"/>
      <c r="F1818" s="668"/>
      <c r="G1818" s="668"/>
      <c r="H1818" s="668"/>
      <c r="I1818" s="668"/>
      <c r="J1818" s="668"/>
      <c r="K1818" s="668"/>
      <c r="L1818" s="668"/>
      <c r="M1818" s="668"/>
      <c r="N1818" s="668"/>
      <c r="O1818" s="668"/>
      <c r="P1818" s="668"/>
      <c r="Q1818" s="668"/>
      <c r="R1818" s="668"/>
      <c r="T1818" s="668"/>
      <c r="U1818" s="668"/>
      <c r="AZ1818" s="668"/>
      <c r="BA1818" s="668"/>
      <c r="BB1818" s="668"/>
      <c r="BC1818" s="668"/>
      <c r="BD1818" s="668"/>
      <c r="BE1818" s="668"/>
      <c r="BF1818" s="668"/>
      <c r="BG1818" s="668"/>
      <c r="BH1818" s="668"/>
      <c r="BI1818" s="668"/>
      <c r="BJ1818" s="668"/>
      <c r="BK1818" s="668"/>
      <c r="BL1818" s="668"/>
      <c r="BM1818" s="668"/>
      <c r="BN1818" s="668"/>
      <c r="BO1818" s="668"/>
      <c r="BP1818" s="668"/>
      <c r="BQ1818" s="668"/>
    </row>
    <row r="1819" spans="1:69">
      <c r="A1819" s="668"/>
      <c r="B1819" s="668"/>
      <c r="C1819" s="668"/>
      <c r="D1819" s="668"/>
      <c r="E1819" s="668"/>
      <c r="F1819" s="668"/>
      <c r="G1819" s="668"/>
      <c r="H1819" s="668"/>
      <c r="I1819" s="668"/>
      <c r="J1819" s="668"/>
      <c r="K1819" s="668"/>
      <c r="L1819" s="668"/>
      <c r="M1819" s="668"/>
      <c r="N1819" s="668"/>
      <c r="O1819" s="668"/>
      <c r="P1819" s="668"/>
      <c r="Q1819" s="668"/>
      <c r="R1819" s="668"/>
      <c r="T1819" s="668"/>
      <c r="U1819" s="668"/>
      <c r="AZ1819" s="668"/>
      <c r="BA1819" s="668"/>
      <c r="BB1819" s="668"/>
      <c r="BC1819" s="668"/>
      <c r="BD1819" s="668"/>
      <c r="BE1819" s="668"/>
      <c r="BF1819" s="668"/>
      <c r="BG1819" s="668"/>
      <c r="BH1819" s="668"/>
      <c r="BI1819" s="668"/>
      <c r="BJ1819" s="668"/>
      <c r="BK1819" s="668"/>
      <c r="BL1819" s="668"/>
      <c r="BM1819" s="668"/>
      <c r="BN1819" s="668"/>
      <c r="BO1819" s="668"/>
      <c r="BP1819" s="668"/>
      <c r="BQ1819" s="668"/>
    </row>
    <row r="1820" spans="1:69">
      <c r="A1820" s="668"/>
      <c r="B1820" s="668"/>
      <c r="C1820" s="668"/>
      <c r="D1820" s="668"/>
      <c r="E1820" s="668"/>
      <c r="F1820" s="668"/>
      <c r="G1820" s="668"/>
      <c r="H1820" s="668"/>
      <c r="I1820" s="668"/>
      <c r="J1820" s="668"/>
      <c r="K1820" s="668"/>
      <c r="L1820" s="668"/>
      <c r="M1820" s="668"/>
      <c r="N1820" s="668"/>
      <c r="O1820" s="668"/>
      <c r="P1820" s="668"/>
      <c r="Q1820" s="668"/>
      <c r="R1820" s="668"/>
      <c r="T1820" s="668"/>
      <c r="U1820" s="668"/>
      <c r="AZ1820" s="668"/>
      <c r="BA1820" s="668"/>
      <c r="BB1820" s="668"/>
      <c r="BC1820" s="668"/>
      <c r="BD1820" s="668"/>
      <c r="BE1820" s="668"/>
      <c r="BF1820" s="668"/>
      <c r="BG1820" s="668"/>
      <c r="BH1820" s="668"/>
      <c r="BI1820" s="668"/>
      <c r="BJ1820" s="668"/>
      <c r="BK1820" s="668"/>
      <c r="BL1820" s="668"/>
      <c r="BM1820" s="668"/>
      <c r="BN1820" s="668"/>
      <c r="BO1820" s="668"/>
      <c r="BP1820" s="668"/>
      <c r="BQ1820" s="668"/>
    </row>
    <row r="1821" spans="1:69">
      <c r="A1821" s="668"/>
      <c r="B1821" s="668"/>
      <c r="C1821" s="668"/>
      <c r="D1821" s="668"/>
      <c r="E1821" s="668"/>
      <c r="F1821" s="668"/>
      <c r="G1821" s="668"/>
      <c r="H1821" s="668"/>
      <c r="I1821" s="668"/>
      <c r="J1821" s="668"/>
      <c r="K1821" s="668"/>
      <c r="L1821" s="668"/>
      <c r="M1821" s="668"/>
      <c r="N1821" s="668"/>
      <c r="O1821" s="668"/>
      <c r="P1821" s="668"/>
      <c r="Q1821" s="668"/>
      <c r="R1821" s="668"/>
      <c r="T1821" s="668"/>
      <c r="U1821" s="668"/>
      <c r="AZ1821" s="668"/>
      <c r="BA1821" s="668"/>
      <c r="BB1821" s="668"/>
      <c r="BC1821" s="668"/>
      <c r="BD1821" s="668"/>
      <c r="BE1821" s="668"/>
      <c r="BF1821" s="668"/>
      <c r="BG1821" s="668"/>
      <c r="BH1821" s="668"/>
      <c r="BI1821" s="668"/>
      <c r="BJ1821" s="668"/>
      <c r="BK1821" s="668"/>
      <c r="BL1821" s="668"/>
      <c r="BM1821" s="668"/>
      <c r="BN1821" s="668"/>
      <c r="BO1821" s="668"/>
      <c r="BP1821" s="668"/>
      <c r="BQ1821" s="668"/>
    </row>
    <row r="1822" spans="1:69">
      <c r="A1822" s="668"/>
      <c r="B1822" s="668"/>
      <c r="C1822" s="668"/>
      <c r="D1822" s="668"/>
      <c r="E1822" s="668"/>
      <c r="F1822" s="668"/>
      <c r="G1822" s="668"/>
      <c r="H1822" s="668"/>
      <c r="I1822" s="668"/>
      <c r="J1822" s="668"/>
      <c r="K1822" s="668"/>
      <c r="L1822" s="668"/>
      <c r="M1822" s="668"/>
      <c r="N1822" s="668"/>
      <c r="O1822" s="668"/>
      <c r="P1822" s="668"/>
      <c r="Q1822" s="668"/>
      <c r="R1822" s="668"/>
      <c r="T1822" s="668"/>
      <c r="U1822" s="668"/>
      <c r="AZ1822" s="668"/>
      <c r="BA1822" s="668"/>
      <c r="BB1822" s="668"/>
      <c r="BC1822" s="668"/>
      <c r="BD1822" s="668"/>
      <c r="BE1822" s="668"/>
      <c r="BF1822" s="668"/>
      <c r="BG1822" s="668"/>
      <c r="BH1822" s="668"/>
      <c r="BI1822" s="668"/>
      <c r="BJ1822" s="668"/>
      <c r="BK1822" s="668"/>
      <c r="BL1822" s="668"/>
      <c r="BM1822" s="668"/>
      <c r="BN1822" s="668"/>
      <c r="BO1822" s="668"/>
      <c r="BP1822" s="668"/>
      <c r="BQ1822" s="668"/>
    </row>
    <row r="1823" spans="1:69">
      <c r="A1823" s="668"/>
      <c r="B1823" s="668"/>
      <c r="C1823" s="668"/>
      <c r="D1823" s="668"/>
      <c r="E1823" s="668"/>
      <c r="F1823" s="668"/>
      <c r="G1823" s="668"/>
      <c r="H1823" s="668"/>
      <c r="I1823" s="668"/>
      <c r="J1823" s="668"/>
      <c r="K1823" s="668"/>
      <c r="L1823" s="668"/>
      <c r="M1823" s="668"/>
      <c r="N1823" s="668"/>
      <c r="O1823" s="668"/>
      <c r="P1823" s="668"/>
      <c r="R1823" s="668"/>
      <c r="U1823" s="668"/>
      <c r="BK1823" s="668"/>
      <c r="BL1823" s="668"/>
      <c r="BM1823" s="668"/>
      <c r="BN1823" s="668"/>
      <c r="BO1823" s="668"/>
      <c r="BP1823" s="668"/>
      <c r="BQ1823" s="668"/>
    </row>
    <row r="1824" spans="1:69">
      <c r="A1824" s="668"/>
      <c r="B1824" s="668"/>
      <c r="C1824" s="668"/>
      <c r="D1824" s="668"/>
      <c r="E1824" s="668"/>
      <c r="F1824" s="668"/>
      <c r="G1824" s="668"/>
      <c r="H1824" s="668"/>
      <c r="I1824" s="668"/>
      <c r="J1824" s="668"/>
      <c r="K1824" s="668"/>
      <c r="L1824" s="668"/>
      <c r="M1824" s="668"/>
      <c r="N1824" s="668"/>
      <c r="O1824" s="668"/>
      <c r="P1824" s="668"/>
      <c r="Q1824" s="668"/>
      <c r="R1824" s="668"/>
      <c r="T1824" s="668"/>
      <c r="U1824" s="668"/>
      <c r="AZ1824" s="668"/>
      <c r="BA1824" s="668"/>
      <c r="BB1824" s="668"/>
      <c r="BC1824" s="668"/>
      <c r="BD1824" s="668"/>
      <c r="BE1824" s="668"/>
      <c r="BF1824" s="668"/>
      <c r="BG1824" s="668"/>
      <c r="BH1824" s="668"/>
      <c r="BI1824" s="668"/>
      <c r="BJ1824" s="668"/>
      <c r="BK1824" s="668"/>
      <c r="BL1824" s="668"/>
      <c r="BM1824" s="668"/>
      <c r="BN1824" s="668"/>
      <c r="BO1824" s="668"/>
      <c r="BP1824" s="668"/>
      <c r="BQ1824" s="668"/>
    </row>
    <row r="1825" spans="1:69">
      <c r="A1825" s="668"/>
      <c r="B1825" s="668"/>
      <c r="C1825" s="668"/>
      <c r="D1825" s="668"/>
      <c r="E1825" s="668"/>
      <c r="F1825" s="668"/>
      <c r="G1825" s="668"/>
      <c r="H1825" s="668"/>
      <c r="I1825" s="668"/>
      <c r="J1825" s="668"/>
      <c r="K1825" s="668"/>
      <c r="L1825" s="668"/>
      <c r="M1825" s="668"/>
      <c r="N1825" s="668"/>
      <c r="O1825" s="668"/>
      <c r="P1825" s="668"/>
      <c r="Q1825" s="668"/>
      <c r="R1825" s="668"/>
      <c r="T1825" s="668"/>
      <c r="U1825" s="668"/>
      <c r="AZ1825" s="668"/>
      <c r="BA1825" s="668"/>
      <c r="BB1825" s="668"/>
      <c r="BC1825" s="668"/>
      <c r="BD1825" s="668"/>
      <c r="BE1825" s="668"/>
      <c r="BF1825" s="668"/>
      <c r="BG1825" s="668"/>
      <c r="BH1825" s="668"/>
      <c r="BI1825" s="668"/>
      <c r="BJ1825" s="668"/>
      <c r="BK1825" s="668"/>
      <c r="BL1825" s="668"/>
      <c r="BM1825" s="668"/>
      <c r="BN1825" s="668"/>
      <c r="BO1825" s="668"/>
      <c r="BP1825" s="668"/>
      <c r="BQ1825" s="668"/>
    </row>
    <row r="1826" spans="1:69">
      <c r="A1826" s="668"/>
      <c r="B1826" s="668"/>
      <c r="C1826" s="668"/>
      <c r="D1826" s="668"/>
      <c r="E1826" s="668"/>
      <c r="F1826" s="668"/>
      <c r="G1826" s="668"/>
      <c r="H1826" s="668"/>
      <c r="I1826" s="668"/>
      <c r="J1826" s="668"/>
      <c r="K1826" s="668"/>
      <c r="L1826" s="668"/>
      <c r="M1826" s="668"/>
      <c r="N1826" s="668"/>
      <c r="O1826" s="668"/>
      <c r="P1826" s="668"/>
      <c r="Q1826" s="668"/>
      <c r="R1826" s="668"/>
      <c r="T1826" s="668"/>
      <c r="U1826" s="668"/>
      <c r="AZ1826" s="668"/>
      <c r="BA1826" s="668"/>
      <c r="BB1826" s="668"/>
      <c r="BC1826" s="668"/>
      <c r="BD1826" s="668"/>
      <c r="BE1826" s="668"/>
      <c r="BF1826" s="668"/>
      <c r="BG1826" s="668"/>
      <c r="BH1826" s="668"/>
      <c r="BI1826" s="668"/>
      <c r="BJ1826" s="668"/>
      <c r="BK1826" s="668"/>
      <c r="BL1826" s="668"/>
      <c r="BM1826" s="668"/>
      <c r="BN1826" s="668"/>
      <c r="BO1826" s="668"/>
      <c r="BP1826" s="668"/>
      <c r="BQ1826" s="668"/>
    </row>
    <row r="1827" spans="1:69">
      <c r="A1827" s="668"/>
      <c r="B1827" s="668"/>
      <c r="C1827" s="668"/>
      <c r="D1827" s="668"/>
      <c r="E1827" s="668"/>
      <c r="F1827" s="668"/>
      <c r="G1827" s="668"/>
      <c r="H1827" s="668"/>
      <c r="I1827" s="668"/>
      <c r="J1827" s="668"/>
      <c r="K1827" s="668"/>
      <c r="L1827" s="668"/>
      <c r="M1827" s="668"/>
      <c r="N1827" s="668"/>
      <c r="O1827" s="668"/>
      <c r="P1827" s="668"/>
      <c r="Q1827" s="668"/>
      <c r="R1827" s="668"/>
      <c r="T1827" s="668"/>
      <c r="U1827" s="668"/>
      <c r="AZ1827" s="668"/>
      <c r="BA1827" s="668"/>
      <c r="BB1827" s="668"/>
      <c r="BC1827" s="668"/>
      <c r="BD1827" s="668"/>
      <c r="BE1827" s="668"/>
      <c r="BF1827" s="668"/>
      <c r="BG1827" s="668"/>
      <c r="BH1827" s="668"/>
      <c r="BI1827" s="668"/>
      <c r="BJ1827" s="668"/>
      <c r="BK1827" s="668"/>
      <c r="BL1827" s="668"/>
      <c r="BM1827" s="668"/>
      <c r="BN1827" s="668"/>
      <c r="BO1827" s="668"/>
      <c r="BP1827" s="668"/>
      <c r="BQ1827" s="668"/>
    </row>
    <row r="1828" spans="1:69">
      <c r="A1828" s="668"/>
      <c r="B1828" s="668"/>
      <c r="C1828" s="668"/>
      <c r="D1828" s="668"/>
      <c r="E1828" s="668"/>
      <c r="F1828" s="668"/>
      <c r="G1828" s="668"/>
      <c r="H1828" s="668"/>
      <c r="I1828" s="668"/>
      <c r="J1828" s="668"/>
      <c r="K1828" s="668"/>
      <c r="L1828" s="668"/>
      <c r="M1828" s="668"/>
      <c r="N1828" s="668"/>
      <c r="O1828" s="668"/>
      <c r="P1828" s="668"/>
      <c r="Q1828" s="668"/>
      <c r="R1828" s="668"/>
      <c r="T1828" s="668"/>
      <c r="U1828" s="668"/>
      <c r="AZ1828" s="668"/>
      <c r="BA1828" s="668"/>
      <c r="BB1828" s="668"/>
      <c r="BC1828" s="668"/>
      <c r="BD1828" s="668"/>
      <c r="BE1828" s="668"/>
      <c r="BF1828" s="668"/>
      <c r="BG1828" s="668"/>
      <c r="BH1828" s="668"/>
      <c r="BI1828" s="668"/>
      <c r="BJ1828" s="668"/>
      <c r="BK1828" s="668"/>
      <c r="BL1828" s="668"/>
      <c r="BM1828" s="668"/>
      <c r="BN1828" s="668"/>
      <c r="BO1828" s="668"/>
      <c r="BP1828" s="668"/>
      <c r="BQ1828" s="668"/>
    </row>
    <row r="1829" spans="1:69">
      <c r="A1829" s="668"/>
      <c r="B1829" s="668"/>
      <c r="C1829" s="668"/>
      <c r="D1829" s="668"/>
      <c r="E1829" s="668"/>
      <c r="F1829" s="668"/>
      <c r="G1829" s="668"/>
      <c r="H1829" s="668"/>
      <c r="I1829" s="668"/>
      <c r="J1829" s="668"/>
      <c r="K1829" s="668"/>
      <c r="L1829" s="668"/>
      <c r="M1829" s="668"/>
      <c r="N1829" s="668"/>
      <c r="O1829" s="668"/>
      <c r="P1829" s="668"/>
      <c r="Q1829" s="668"/>
      <c r="R1829" s="668"/>
      <c r="S1829" s="668"/>
      <c r="T1829" s="668"/>
      <c r="U1829" s="668"/>
      <c r="W1829" s="668"/>
      <c r="X1829" s="668"/>
      <c r="Y1829" s="668"/>
      <c r="Z1829" s="678"/>
      <c r="AA1829" s="668"/>
      <c r="AB1829" s="668"/>
      <c r="AC1829" s="668"/>
      <c r="AD1829" s="678"/>
      <c r="AE1829" s="668"/>
      <c r="AF1829" s="668"/>
      <c r="AG1829" s="668"/>
      <c r="AH1829" s="678"/>
      <c r="AI1829" s="668"/>
      <c r="AJ1829" s="668"/>
      <c r="AK1829" s="668"/>
      <c r="AL1829" s="678"/>
      <c r="AM1829" s="668"/>
      <c r="AN1829" s="668"/>
      <c r="AO1829" s="668"/>
      <c r="AP1829" s="678"/>
      <c r="AQ1829" s="668"/>
      <c r="AR1829" s="668"/>
      <c r="AS1829" s="668"/>
      <c r="AT1829" s="678"/>
      <c r="AU1829" s="668"/>
      <c r="AV1829" s="668"/>
      <c r="AW1829" s="678"/>
      <c r="AX1829" s="668"/>
      <c r="AY1829" s="683"/>
      <c r="AZ1829" s="668"/>
      <c r="BA1829" s="668"/>
      <c r="BB1829" s="668"/>
      <c r="BC1829" s="668"/>
      <c r="BD1829" s="668"/>
      <c r="BE1829" s="668"/>
      <c r="BF1829" s="668"/>
      <c r="BG1829" s="668"/>
      <c r="BH1829" s="668"/>
      <c r="BI1829" s="668"/>
      <c r="BJ1829" s="668"/>
      <c r="BK1829" s="668"/>
      <c r="BL1829" s="668"/>
      <c r="BM1829" s="668"/>
      <c r="BN1829" s="668"/>
      <c r="BO1829" s="668"/>
      <c r="BP1829" s="668"/>
      <c r="BQ1829" s="668"/>
    </row>
    <row r="1830" spans="1:69">
      <c r="A1830" s="668"/>
      <c r="B1830" s="668"/>
      <c r="C1830" s="668"/>
      <c r="D1830" s="668"/>
      <c r="E1830" s="668"/>
      <c r="F1830" s="668"/>
      <c r="G1830" s="668"/>
      <c r="H1830" s="668"/>
      <c r="I1830" s="668"/>
      <c r="J1830" s="668"/>
      <c r="K1830" s="668"/>
      <c r="L1830" s="668"/>
      <c r="M1830" s="668"/>
      <c r="N1830" s="668"/>
      <c r="O1830" s="668"/>
      <c r="P1830" s="668"/>
      <c r="Q1830" s="668"/>
      <c r="R1830" s="668"/>
      <c r="S1830" s="668"/>
      <c r="T1830" s="668"/>
      <c r="U1830" s="668"/>
      <c r="W1830" s="668"/>
      <c r="X1830" s="668"/>
      <c r="Y1830" s="668"/>
      <c r="Z1830" s="678"/>
      <c r="AA1830" s="668"/>
      <c r="AB1830" s="668"/>
      <c r="AC1830" s="668"/>
      <c r="AD1830" s="678"/>
      <c r="AE1830" s="668"/>
      <c r="AF1830" s="668"/>
      <c r="AG1830" s="668"/>
      <c r="AH1830" s="678"/>
      <c r="AI1830" s="668"/>
      <c r="AJ1830" s="668"/>
      <c r="AK1830" s="668"/>
      <c r="AL1830" s="678"/>
      <c r="AM1830" s="668"/>
      <c r="AN1830" s="668"/>
      <c r="AO1830" s="668"/>
      <c r="AP1830" s="678"/>
      <c r="AQ1830" s="668"/>
      <c r="AR1830" s="668"/>
      <c r="AS1830" s="668"/>
      <c r="AT1830" s="678"/>
      <c r="AU1830" s="668"/>
      <c r="AV1830" s="668"/>
      <c r="AW1830" s="678"/>
      <c r="AX1830" s="668"/>
      <c r="AY1830" s="683"/>
      <c r="AZ1830" s="668"/>
      <c r="BA1830" s="668"/>
      <c r="BB1830" s="668"/>
      <c r="BC1830" s="668"/>
      <c r="BD1830" s="668"/>
      <c r="BE1830" s="668"/>
      <c r="BF1830" s="668"/>
      <c r="BG1830" s="668"/>
      <c r="BH1830" s="668"/>
      <c r="BI1830" s="668"/>
      <c r="BJ1830" s="668"/>
      <c r="BK1830" s="668"/>
      <c r="BL1830" s="668"/>
      <c r="BM1830" s="668"/>
      <c r="BN1830" s="668"/>
      <c r="BO1830" s="668"/>
      <c r="BP1830" s="668"/>
      <c r="BQ1830" s="668"/>
    </row>
    <row r="1831" spans="1:69">
      <c r="A1831" s="668"/>
      <c r="B1831" s="668"/>
      <c r="C1831" s="668"/>
      <c r="D1831" s="668"/>
      <c r="E1831" s="668"/>
      <c r="F1831" s="668"/>
      <c r="G1831" s="668"/>
      <c r="H1831" s="668"/>
      <c r="I1831" s="668"/>
      <c r="J1831" s="668"/>
      <c r="K1831" s="668"/>
      <c r="L1831" s="668"/>
      <c r="M1831" s="668"/>
      <c r="N1831" s="668"/>
      <c r="O1831" s="668"/>
      <c r="P1831" s="668"/>
      <c r="Q1831" s="668"/>
      <c r="R1831" s="668"/>
      <c r="T1831" s="668"/>
      <c r="U1831" s="668"/>
      <c r="AZ1831" s="668"/>
      <c r="BA1831" s="668"/>
      <c r="BB1831" s="668"/>
      <c r="BC1831" s="668"/>
      <c r="BD1831" s="668"/>
      <c r="BE1831" s="668"/>
      <c r="BF1831" s="668"/>
      <c r="BG1831" s="668"/>
      <c r="BH1831" s="668"/>
      <c r="BI1831" s="668"/>
      <c r="BJ1831" s="668"/>
      <c r="BK1831" s="668"/>
      <c r="BL1831" s="668"/>
      <c r="BM1831" s="668"/>
      <c r="BN1831" s="668"/>
      <c r="BO1831" s="668"/>
      <c r="BP1831" s="668"/>
      <c r="BQ1831" s="668"/>
    </row>
    <row r="1832" spans="1:69">
      <c r="A1832" s="668"/>
      <c r="B1832" s="668"/>
      <c r="C1832" s="668"/>
      <c r="D1832" s="668"/>
      <c r="E1832" s="668"/>
      <c r="F1832" s="668"/>
      <c r="G1832" s="668"/>
      <c r="H1832" s="668"/>
      <c r="I1832" s="668"/>
      <c r="J1832" s="668"/>
      <c r="K1832" s="668"/>
      <c r="L1832" s="668"/>
      <c r="M1832" s="668"/>
      <c r="N1832" s="668"/>
      <c r="O1832" s="668"/>
      <c r="P1832" s="668"/>
      <c r="Q1832" s="668"/>
      <c r="R1832" s="668"/>
      <c r="S1832" s="668"/>
      <c r="T1832" s="668"/>
      <c r="U1832" s="668"/>
      <c r="W1832" s="668"/>
      <c r="X1832" s="668"/>
      <c r="Y1832" s="668"/>
      <c r="Z1832" s="678"/>
      <c r="AA1832" s="668"/>
      <c r="AB1832" s="668"/>
      <c r="AC1832" s="668"/>
      <c r="AD1832" s="678"/>
      <c r="AE1832" s="668"/>
      <c r="AF1832" s="668"/>
      <c r="AG1832" s="668"/>
      <c r="AH1832" s="678"/>
      <c r="AI1832" s="668"/>
      <c r="AJ1832" s="668"/>
      <c r="AK1832" s="668"/>
      <c r="AL1832" s="678"/>
      <c r="AM1832" s="668"/>
      <c r="AN1832" s="668"/>
      <c r="AO1832" s="668"/>
      <c r="AP1832" s="678"/>
      <c r="AQ1832" s="668"/>
      <c r="AR1832" s="668"/>
      <c r="AS1832" s="668"/>
      <c r="AT1832" s="678"/>
      <c r="AU1832" s="668"/>
      <c r="AV1832" s="668"/>
      <c r="AW1832" s="678"/>
      <c r="AX1832" s="668"/>
      <c r="AY1832" s="683"/>
      <c r="AZ1832" s="668"/>
      <c r="BA1832" s="668"/>
      <c r="BB1832" s="668"/>
      <c r="BC1832" s="668"/>
      <c r="BD1832" s="668"/>
      <c r="BE1832" s="668"/>
      <c r="BF1832" s="668"/>
      <c r="BG1832" s="668"/>
      <c r="BH1832" s="668"/>
      <c r="BI1832" s="668"/>
      <c r="BJ1832" s="668"/>
      <c r="BK1832" s="668"/>
      <c r="BL1832" s="668"/>
      <c r="BM1832" s="668"/>
      <c r="BN1832" s="668"/>
      <c r="BO1832" s="668"/>
      <c r="BP1832" s="668"/>
      <c r="BQ1832" s="668"/>
    </row>
    <row r="1833" spans="1:69">
      <c r="A1833" s="668"/>
      <c r="B1833" s="668"/>
      <c r="C1833" s="668"/>
      <c r="D1833" s="668"/>
      <c r="E1833" s="668"/>
      <c r="F1833" s="668"/>
      <c r="G1833" s="668"/>
      <c r="H1833" s="668"/>
      <c r="I1833" s="668"/>
      <c r="J1833" s="668"/>
      <c r="K1833" s="668"/>
      <c r="L1833" s="668"/>
      <c r="M1833" s="668"/>
      <c r="N1833" s="668"/>
      <c r="O1833" s="668"/>
      <c r="P1833" s="668"/>
      <c r="Q1833" s="668"/>
      <c r="R1833" s="668"/>
      <c r="T1833" s="668"/>
      <c r="U1833" s="668"/>
      <c r="AZ1833" s="668"/>
      <c r="BA1833" s="668"/>
      <c r="BB1833" s="668"/>
      <c r="BC1833" s="668"/>
      <c r="BD1833" s="668"/>
      <c r="BE1833" s="668"/>
      <c r="BF1833" s="668"/>
      <c r="BG1833" s="668"/>
      <c r="BH1833" s="668"/>
      <c r="BI1833" s="668"/>
      <c r="BJ1833" s="668"/>
      <c r="BK1833" s="668"/>
      <c r="BL1833" s="668"/>
      <c r="BM1833" s="668"/>
      <c r="BN1833" s="668"/>
      <c r="BO1833" s="668"/>
      <c r="BP1833" s="668"/>
      <c r="BQ1833" s="668"/>
    </row>
    <row r="1834" spans="1:69">
      <c r="A1834" s="668"/>
      <c r="B1834" s="668"/>
      <c r="C1834" s="668"/>
      <c r="D1834" s="668"/>
      <c r="E1834" s="668"/>
      <c r="F1834" s="668"/>
      <c r="G1834" s="668"/>
      <c r="H1834" s="668"/>
      <c r="I1834" s="668"/>
      <c r="J1834" s="668"/>
      <c r="K1834" s="668"/>
      <c r="L1834" s="668"/>
      <c r="M1834" s="668"/>
      <c r="N1834" s="668"/>
      <c r="O1834" s="668"/>
      <c r="P1834" s="668"/>
      <c r="Q1834" s="668"/>
      <c r="R1834" s="668"/>
      <c r="T1834" s="668"/>
      <c r="U1834" s="668"/>
      <c r="AZ1834" s="668"/>
      <c r="BA1834" s="668"/>
      <c r="BB1834" s="668"/>
      <c r="BC1834" s="668"/>
      <c r="BD1834" s="668"/>
      <c r="BE1834" s="668"/>
      <c r="BF1834" s="668"/>
      <c r="BG1834" s="668"/>
      <c r="BH1834" s="668"/>
      <c r="BI1834" s="668"/>
      <c r="BJ1834" s="668"/>
      <c r="BK1834" s="668"/>
      <c r="BL1834" s="668"/>
      <c r="BM1834" s="668"/>
      <c r="BN1834" s="668"/>
      <c r="BO1834" s="668"/>
      <c r="BP1834" s="668"/>
      <c r="BQ1834" s="668"/>
    </row>
    <row r="1835" spans="1:69">
      <c r="A1835" s="668"/>
      <c r="B1835" s="668"/>
      <c r="C1835" s="668"/>
      <c r="D1835" s="668"/>
      <c r="E1835" s="668"/>
      <c r="F1835" s="668"/>
      <c r="G1835" s="668"/>
      <c r="H1835" s="668"/>
      <c r="I1835" s="668"/>
      <c r="J1835" s="668"/>
      <c r="K1835" s="668"/>
      <c r="L1835" s="668"/>
      <c r="M1835" s="668"/>
      <c r="N1835" s="668"/>
      <c r="O1835" s="668"/>
      <c r="P1835" s="668"/>
      <c r="Q1835" s="668"/>
      <c r="R1835" s="668"/>
      <c r="T1835" s="668"/>
      <c r="U1835" s="668"/>
      <c r="AZ1835" s="668"/>
      <c r="BA1835" s="668"/>
      <c r="BB1835" s="668"/>
      <c r="BC1835" s="668"/>
      <c r="BD1835" s="668"/>
      <c r="BE1835" s="668"/>
      <c r="BF1835" s="668"/>
      <c r="BG1835" s="668"/>
      <c r="BH1835" s="668"/>
      <c r="BI1835" s="668"/>
      <c r="BJ1835" s="668"/>
      <c r="BK1835" s="668"/>
      <c r="BL1835" s="668"/>
      <c r="BM1835" s="668"/>
      <c r="BN1835" s="668"/>
      <c r="BO1835" s="668"/>
      <c r="BP1835" s="668"/>
      <c r="BQ1835" s="668"/>
    </row>
    <row r="1836" spans="1:69">
      <c r="A1836" s="668"/>
      <c r="B1836" s="668"/>
      <c r="C1836" s="668"/>
      <c r="D1836" s="668"/>
      <c r="E1836" s="668"/>
      <c r="F1836" s="668"/>
      <c r="G1836" s="668"/>
      <c r="H1836" s="668"/>
      <c r="I1836" s="668"/>
      <c r="J1836" s="668"/>
      <c r="K1836" s="668"/>
      <c r="L1836" s="668"/>
      <c r="M1836" s="668"/>
      <c r="N1836" s="668"/>
      <c r="O1836" s="668"/>
      <c r="P1836" s="668"/>
      <c r="Q1836" s="668"/>
      <c r="R1836" s="668"/>
      <c r="T1836" s="668"/>
      <c r="U1836" s="668"/>
      <c r="AZ1836" s="668"/>
      <c r="BA1836" s="668"/>
      <c r="BB1836" s="668"/>
      <c r="BC1836" s="668"/>
      <c r="BD1836" s="668"/>
      <c r="BE1836" s="668"/>
      <c r="BF1836" s="668"/>
      <c r="BG1836" s="668"/>
      <c r="BH1836" s="668"/>
      <c r="BI1836" s="668"/>
      <c r="BJ1836" s="668"/>
      <c r="BK1836" s="668"/>
      <c r="BL1836" s="668"/>
      <c r="BM1836" s="668"/>
      <c r="BN1836" s="668"/>
      <c r="BO1836" s="668"/>
      <c r="BP1836" s="668"/>
      <c r="BQ1836" s="668"/>
    </row>
    <row r="1837" spans="1:69">
      <c r="A1837" s="668"/>
      <c r="B1837" s="668"/>
      <c r="C1837" s="668"/>
      <c r="D1837" s="668"/>
      <c r="E1837" s="668"/>
      <c r="F1837" s="668"/>
      <c r="G1837" s="668"/>
      <c r="H1837" s="668"/>
      <c r="I1837" s="668"/>
      <c r="J1837" s="668"/>
      <c r="K1837" s="668"/>
      <c r="L1837" s="668"/>
      <c r="M1837" s="668"/>
      <c r="N1837" s="668"/>
      <c r="O1837" s="668"/>
      <c r="P1837" s="668"/>
      <c r="Q1837" s="668"/>
      <c r="R1837" s="668"/>
      <c r="T1837" s="668"/>
      <c r="U1837" s="668"/>
      <c r="AZ1837" s="668"/>
      <c r="BA1837" s="668"/>
      <c r="BB1837" s="668"/>
      <c r="BC1837" s="668"/>
      <c r="BD1837" s="668"/>
      <c r="BE1837" s="668"/>
      <c r="BF1837" s="668"/>
      <c r="BG1837" s="668"/>
      <c r="BH1837" s="668"/>
      <c r="BI1837" s="668"/>
      <c r="BJ1837" s="668"/>
      <c r="BK1837" s="668"/>
      <c r="BL1837" s="668"/>
      <c r="BM1837" s="668"/>
      <c r="BN1837" s="668"/>
      <c r="BO1837" s="668"/>
      <c r="BP1837" s="668"/>
      <c r="BQ1837" s="668"/>
    </row>
    <row r="1838" spans="1:69">
      <c r="A1838" s="668"/>
      <c r="B1838" s="668"/>
      <c r="C1838" s="668"/>
      <c r="D1838" s="668"/>
      <c r="E1838" s="668"/>
      <c r="F1838" s="668"/>
      <c r="G1838" s="668"/>
      <c r="H1838" s="668"/>
      <c r="I1838" s="668"/>
      <c r="J1838" s="668"/>
      <c r="K1838" s="668"/>
      <c r="L1838" s="668"/>
      <c r="M1838" s="668"/>
      <c r="N1838" s="668"/>
      <c r="O1838" s="668"/>
      <c r="P1838" s="668"/>
      <c r="Q1838" s="668"/>
      <c r="R1838" s="668"/>
      <c r="T1838" s="668"/>
      <c r="U1838" s="668"/>
      <c r="AZ1838" s="668"/>
      <c r="BA1838" s="668"/>
      <c r="BB1838" s="668"/>
      <c r="BC1838" s="668"/>
      <c r="BD1838" s="668"/>
      <c r="BE1838" s="668"/>
      <c r="BF1838" s="668"/>
      <c r="BG1838" s="668"/>
      <c r="BH1838" s="668"/>
      <c r="BI1838" s="668"/>
      <c r="BJ1838" s="668"/>
      <c r="BK1838" s="668"/>
      <c r="BL1838" s="668"/>
      <c r="BM1838" s="668"/>
      <c r="BN1838" s="668"/>
      <c r="BO1838" s="668"/>
      <c r="BP1838" s="668"/>
      <c r="BQ1838" s="668"/>
    </row>
    <row r="1839" spans="1:69">
      <c r="A1839" s="668"/>
      <c r="B1839" s="668"/>
      <c r="C1839" s="668"/>
      <c r="D1839" s="668"/>
      <c r="E1839" s="668"/>
      <c r="F1839" s="668"/>
      <c r="G1839" s="668"/>
      <c r="H1839" s="668"/>
      <c r="I1839" s="668"/>
      <c r="J1839" s="668"/>
      <c r="K1839" s="668"/>
      <c r="L1839" s="668"/>
      <c r="M1839" s="668"/>
      <c r="N1839" s="668"/>
      <c r="O1839" s="668"/>
      <c r="P1839" s="668"/>
      <c r="Q1839" s="668"/>
      <c r="R1839" s="668"/>
      <c r="T1839" s="668"/>
      <c r="U1839" s="668"/>
      <c r="AZ1839" s="668"/>
      <c r="BA1839" s="668"/>
      <c r="BB1839" s="668"/>
      <c r="BC1839" s="668"/>
      <c r="BD1839" s="668"/>
      <c r="BE1839" s="668"/>
      <c r="BF1839" s="668"/>
      <c r="BG1839" s="668"/>
      <c r="BH1839" s="668"/>
      <c r="BI1839" s="668"/>
      <c r="BJ1839" s="668"/>
      <c r="BK1839" s="668"/>
      <c r="BL1839" s="668"/>
      <c r="BM1839" s="668"/>
      <c r="BN1839" s="668"/>
      <c r="BO1839" s="668"/>
      <c r="BP1839" s="668"/>
      <c r="BQ1839" s="668"/>
    </row>
    <row r="1840" spans="1:69">
      <c r="A1840" s="668"/>
      <c r="B1840" s="668"/>
      <c r="C1840" s="668"/>
      <c r="D1840" s="668"/>
      <c r="E1840" s="668"/>
      <c r="F1840" s="668"/>
      <c r="G1840" s="668"/>
      <c r="H1840" s="668"/>
      <c r="I1840" s="668"/>
      <c r="J1840" s="668"/>
      <c r="K1840" s="668"/>
      <c r="L1840" s="668"/>
      <c r="M1840" s="668"/>
      <c r="N1840" s="668"/>
      <c r="O1840" s="668"/>
      <c r="P1840" s="668"/>
      <c r="Q1840" s="668"/>
      <c r="R1840" s="668"/>
      <c r="T1840" s="668"/>
      <c r="U1840" s="668"/>
      <c r="AZ1840" s="668"/>
      <c r="BA1840" s="668"/>
      <c r="BB1840" s="668"/>
      <c r="BC1840" s="668"/>
      <c r="BD1840" s="668"/>
      <c r="BE1840" s="668"/>
      <c r="BF1840" s="668"/>
      <c r="BG1840" s="668"/>
      <c r="BH1840" s="668"/>
      <c r="BI1840" s="668"/>
      <c r="BJ1840" s="668"/>
      <c r="BK1840" s="668"/>
      <c r="BL1840" s="668"/>
      <c r="BM1840" s="668"/>
      <c r="BN1840" s="668"/>
      <c r="BO1840" s="668"/>
      <c r="BP1840" s="668"/>
      <c r="BQ1840" s="668"/>
    </row>
    <row r="1841" spans="1:69">
      <c r="A1841" s="668"/>
      <c r="B1841" s="668"/>
      <c r="C1841" s="668"/>
      <c r="D1841" s="668"/>
      <c r="E1841" s="668"/>
      <c r="F1841" s="668"/>
      <c r="G1841" s="668"/>
      <c r="H1841" s="668"/>
      <c r="I1841" s="668"/>
      <c r="J1841" s="668"/>
      <c r="K1841" s="668"/>
      <c r="L1841" s="668"/>
      <c r="M1841" s="668"/>
      <c r="N1841" s="668"/>
      <c r="O1841" s="668"/>
      <c r="P1841" s="668"/>
      <c r="Q1841" s="668"/>
      <c r="R1841" s="668"/>
      <c r="T1841" s="668"/>
      <c r="U1841" s="668"/>
      <c r="AZ1841" s="668"/>
      <c r="BA1841" s="668"/>
      <c r="BB1841" s="668"/>
      <c r="BC1841" s="668"/>
      <c r="BD1841" s="668"/>
      <c r="BE1841" s="668"/>
      <c r="BF1841" s="668"/>
      <c r="BG1841" s="668"/>
      <c r="BH1841" s="668"/>
      <c r="BI1841" s="668"/>
      <c r="BJ1841" s="668"/>
      <c r="BK1841" s="668"/>
      <c r="BL1841" s="668"/>
      <c r="BM1841" s="668"/>
      <c r="BN1841" s="668"/>
      <c r="BO1841" s="668"/>
      <c r="BP1841" s="668"/>
      <c r="BQ1841" s="668"/>
    </row>
    <row r="1842" spans="1:69">
      <c r="A1842" s="668"/>
      <c r="B1842" s="668"/>
      <c r="C1842" s="668"/>
      <c r="D1842" s="668"/>
      <c r="E1842" s="668"/>
      <c r="F1842" s="668"/>
      <c r="G1842" s="668"/>
      <c r="H1842" s="668"/>
      <c r="I1842" s="668"/>
      <c r="J1842" s="668"/>
      <c r="K1842" s="668"/>
      <c r="L1842" s="668"/>
      <c r="M1842" s="668"/>
      <c r="N1842" s="668"/>
      <c r="O1842" s="668"/>
      <c r="P1842" s="668"/>
      <c r="Q1842" s="668"/>
      <c r="R1842" s="668"/>
      <c r="S1842" s="668"/>
      <c r="T1842" s="668"/>
      <c r="U1842" s="668"/>
      <c r="AZ1842" s="668"/>
      <c r="BA1842" s="668"/>
      <c r="BB1842" s="668"/>
      <c r="BC1842" s="668"/>
      <c r="BD1842" s="668"/>
      <c r="BE1842" s="668"/>
      <c r="BF1842" s="668"/>
      <c r="BG1842" s="668"/>
      <c r="BH1842" s="668"/>
      <c r="BI1842" s="668"/>
      <c r="BJ1842" s="668"/>
      <c r="BK1842" s="668"/>
      <c r="BL1842" s="668"/>
      <c r="BM1842" s="668"/>
      <c r="BN1842" s="668"/>
      <c r="BO1842" s="668"/>
      <c r="BP1842" s="668"/>
      <c r="BQ1842" s="668"/>
    </row>
    <row r="1843" spans="1:69">
      <c r="A1843" s="668"/>
      <c r="B1843" s="668"/>
      <c r="C1843" s="668"/>
      <c r="D1843" s="668"/>
      <c r="E1843" s="668"/>
      <c r="F1843" s="668"/>
      <c r="G1843" s="668"/>
      <c r="H1843" s="668"/>
      <c r="I1843" s="668"/>
      <c r="J1843" s="668"/>
      <c r="K1843" s="668"/>
      <c r="L1843" s="668"/>
      <c r="M1843" s="668"/>
      <c r="N1843" s="668"/>
      <c r="O1843" s="668"/>
      <c r="P1843" s="668"/>
      <c r="Q1843" s="668"/>
      <c r="R1843" s="668"/>
      <c r="T1843" s="668"/>
      <c r="U1843" s="668"/>
      <c r="AZ1843" s="668"/>
      <c r="BA1843" s="668"/>
      <c r="BB1843" s="668"/>
      <c r="BC1843" s="668"/>
      <c r="BD1843" s="668"/>
      <c r="BE1843" s="668"/>
      <c r="BF1843" s="668"/>
      <c r="BG1843" s="668"/>
      <c r="BH1843" s="668"/>
      <c r="BI1843" s="668"/>
      <c r="BJ1843" s="668"/>
      <c r="BK1843" s="668"/>
      <c r="BL1843" s="668"/>
      <c r="BM1843" s="668"/>
      <c r="BN1843" s="668"/>
      <c r="BO1843" s="668"/>
      <c r="BP1843" s="668"/>
      <c r="BQ1843" s="668"/>
    </row>
    <row r="1844" spans="1:69">
      <c r="A1844" s="668"/>
      <c r="B1844" s="668"/>
      <c r="C1844" s="668"/>
      <c r="D1844" s="668"/>
      <c r="E1844" s="668"/>
      <c r="F1844" s="668"/>
      <c r="G1844" s="668"/>
      <c r="H1844" s="668"/>
      <c r="I1844" s="668"/>
      <c r="J1844" s="668"/>
      <c r="K1844" s="668"/>
      <c r="L1844" s="668"/>
      <c r="M1844" s="668"/>
      <c r="N1844" s="668"/>
      <c r="O1844" s="668"/>
      <c r="P1844" s="668"/>
      <c r="Q1844" s="668"/>
      <c r="R1844" s="668"/>
      <c r="T1844" s="668"/>
      <c r="U1844" s="668"/>
      <c r="AZ1844" s="668"/>
      <c r="BA1844" s="668"/>
      <c r="BB1844" s="668"/>
      <c r="BC1844" s="668"/>
      <c r="BD1844" s="668"/>
      <c r="BE1844" s="668"/>
      <c r="BF1844" s="668"/>
      <c r="BG1844" s="668"/>
      <c r="BH1844" s="668"/>
      <c r="BI1844" s="668"/>
      <c r="BJ1844" s="668"/>
      <c r="BK1844" s="668"/>
      <c r="BL1844" s="668"/>
      <c r="BM1844" s="668"/>
      <c r="BN1844" s="668"/>
      <c r="BO1844" s="668"/>
      <c r="BP1844" s="668"/>
      <c r="BQ1844" s="668"/>
    </row>
    <row r="1845" spans="1:69">
      <c r="A1845" s="668"/>
      <c r="B1845" s="668"/>
      <c r="C1845" s="668"/>
      <c r="D1845" s="668"/>
      <c r="E1845" s="668"/>
      <c r="F1845" s="668"/>
      <c r="G1845" s="668"/>
      <c r="H1845" s="668"/>
      <c r="I1845" s="668"/>
      <c r="J1845" s="668"/>
      <c r="K1845" s="668"/>
      <c r="L1845" s="668"/>
      <c r="M1845" s="668"/>
      <c r="N1845" s="668"/>
      <c r="O1845" s="668"/>
      <c r="P1845" s="668"/>
      <c r="Q1845" s="668"/>
      <c r="R1845" s="668"/>
      <c r="T1845" s="668"/>
      <c r="U1845" s="668"/>
      <c r="AZ1845" s="668"/>
      <c r="BA1845" s="668"/>
      <c r="BB1845" s="668"/>
      <c r="BC1845" s="668"/>
      <c r="BD1845" s="668"/>
      <c r="BE1845" s="668"/>
      <c r="BF1845" s="668"/>
      <c r="BG1845" s="668"/>
      <c r="BH1845" s="668"/>
      <c r="BI1845" s="668"/>
      <c r="BJ1845" s="668"/>
      <c r="BK1845" s="668"/>
      <c r="BL1845" s="668"/>
      <c r="BM1845" s="668"/>
      <c r="BN1845" s="668"/>
      <c r="BO1845" s="668"/>
      <c r="BP1845" s="668"/>
      <c r="BQ1845" s="668"/>
    </row>
    <row r="1846" spans="1:69">
      <c r="A1846" s="668"/>
      <c r="B1846" s="668"/>
      <c r="C1846" s="668"/>
      <c r="D1846" s="668"/>
      <c r="E1846" s="668"/>
      <c r="F1846" s="668"/>
      <c r="G1846" s="668"/>
      <c r="H1846" s="668"/>
      <c r="I1846" s="668"/>
      <c r="J1846" s="668"/>
      <c r="K1846" s="668"/>
      <c r="L1846" s="668"/>
      <c r="M1846" s="668"/>
      <c r="N1846" s="668"/>
      <c r="O1846" s="668"/>
      <c r="P1846" s="668"/>
      <c r="Q1846" s="668"/>
      <c r="R1846" s="668"/>
      <c r="T1846" s="668"/>
      <c r="U1846" s="668"/>
      <c r="AZ1846" s="668"/>
      <c r="BA1846" s="668"/>
      <c r="BB1846" s="668"/>
      <c r="BC1846" s="668"/>
      <c r="BD1846" s="668"/>
      <c r="BE1846" s="668"/>
      <c r="BF1846" s="668"/>
      <c r="BG1846" s="668"/>
      <c r="BH1846" s="668"/>
      <c r="BI1846" s="668"/>
      <c r="BJ1846" s="668"/>
      <c r="BK1846" s="668"/>
      <c r="BL1846" s="668"/>
      <c r="BM1846" s="668"/>
      <c r="BN1846" s="668"/>
      <c r="BO1846" s="668"/>
      <c r="BP1846" s="668"/>
      <c r="BQ1846" s="668"/>
    </row>
    <row r="1847" spans="1:69">
      <c r="A1847" s="668"/>
      <c r="B1847" s="668"/>
      <c r="C1847" s="668"/>
      <c r="D1847" s="668"/>
      <c r="E1847" s="668"/>
      <c r="F1847" s="668"/>
      <c r="G1847" s="668"/>
      <c r="H1847" s="668"/>
      <c r="I1847" s="668"/>
      <c r="J1847" s="668"/>
      <c r="K1847" s="668"/>
      <c r="L1847" s="668"/>
      <c r="M1847" s="668"/>
      <c r="N1847" s="668"/>
      <c r="O1847" s="668"/>
      <c r="P1847" s="668"/>
      <c r="Q1847" s="668"/>
      <c r="R1847" s="668"/>
      <c r="T1847" s="668"/>
      <c r="U1847" s="668"/>
      <c r="AZ1847" s="668"/>
      <c r="BA1847" s="668"/>
      <c r="BB1847" s="668"/>
      <c r="BC1847" s="668"/>
      <c r="BD1847" s="668"/>
      <c r="BE1847" s="668"/>
      <c r="BF1847" s="668"/>
      <c r="BG1847" s="668"/>
      <c r="BH1847" s="668"/>
      <c r="BI1847" s="668"/>
      <c r="BJ1847" s="668"/>
      <c r="BK1847" s="668"/>
      <c r="BL1847" s="668"/>
      <c r="BM1847" s="668"/>
      <c r="BN1847" s="668"/>
      <c r="BO1847" s="668"/>
      <c r="BP1847" s="668"/>
      <c r="BQ1847" s="668"/>
    </row>
    <row r="1848" spans="1:69">
      <c r="A1848" s="668"/>
      <c r="B1848" s="668"/>
      <c r="C1848" s="668"/>
      <c r="D1848" s="668"/>
      <c r="E1848" s="668"/>
      <c r="F1848" s="668"/>
      <c r="G1848" s="668"/>
      <c r="H1848" s="668"/>
      <c r="I1848" s="668"/>
      <c r="J1848" s="668"/>
      <c r="K1848" s="668"/>
      <c r="L1848" s="668"/>
      <c r="M1848" s="668"/>
      <c r="N1848" s="668"/>
      <c r="O1848" s="668"/>
      <c r="P1848" s="668"/>
      <c r="Q1848" s="668"/>
      <c r="R1848" s="668"/>
      <c r="T1848" s="668"/>
      <c r="U1848" s="668"/>
      <c r="AZ1848" s="668"/>
      <c r="BA1848" s="668"/>
      <c r="BB1848" s="668"/>
      <c r="BC1848" s="668"/>
      <c r="BD1848" s="668"/>
      <c r="BE1848" s="668"/>
      <c r="BF1848" s="668"/>
      <c r="BG1848" s="668"/>
      <c r="BH1848" s="668"/>
      <c r="BI1848" s="668"/>
      <c r="BJ1848" s="668"/>
      <c r="BK1848" s="668"/>
      <c r="BL1848" s="668"/>
      <c r="BM1848" s="668"/>
      <c r="BN1848" s="668"/>
      <c r="BO1848" s="668"/>
      <c r="BP1848" s="668"/>
      <c r="BQ1848" s="668"/>
    </row>
    <row r="1849" spans="1:69">
      <c r="A1849" s="668"/>
      <c r="B1849" s="668"/>
      <c r="C1849" s="668"/>
      <c r="D1849" s="668"/>
      <c r="E1849" s="668"/>
      <c r="F1849" s="668"/>
      <c r="G1849" s="668"/>
      <c r="H1849" s="668"/>
      <c r="I1849" s="668"/>
      <c r="J1849" s="668"/>
      <c r="K1849" s="668"/>
      <c r="L1849" s="668"/>
      <c r="M1849" s="668"/>
      <c r="N1849" s="668"/>
      <c r="O1849" s="668"/>
      <c r="P1849" s="668"/>
      <c r="Q1849" s="668"/>
      <c r="R1849" s="668"/>
      <c r="S1849" s="668"/>
      <c r="T1849" s="668"/>
      <c r="U1849" s="668"/>
      <c r="AZ1849" s="668"/>
      <c r="BA1849" s="668"/>
      <c r="BB1849" s="668"/>
      <c r="BC1849" s="668"/>
      <c r="BD1849" s="668"/>
      <c r="BE1849" s="668"/>
      <c r="BF1849" s="668"/>
      <c r="BG1849" s="668"/>
      <c r="BH1849" s="668"/>
      <c r="BI1849" s="668"/>
      <c r="BJ1849" s="668"/>
      <c r="BK1849" s="668"/>
      <c r="BL1849" s="668"/>
      <c r="BM1849" s="668"/>
      <c r="BN1849" s="668"/>
      <c r="BO1849" s="668"/>
      <c r="BP1849" s="668"/>
      <c r="BQ1849" s="668"/>
    </row>
    <row r="1850" spans="1:69">
      <c r="A1850" s="668"/>
      <c r="B1850" s="668"/>
      <c r="C1850" s="668"/>
      <c r="D1850" s="668"/>
      <c r="E1850" s="668"/>
      <c r="F1850" s="668"/>
      <c r="G1850" s="668"/>
      <c r="H1850" s="668"/>
      <c r="I1850" s="668"/>
      <c r="J1850" s="668"/>
      <c r="K1850" s="668"/>
      <c r="L1850" s="668"/>
      <c r="M1850" s="668"/>
      <c r="N1850" s="668"/>
      <c r="O1850" s="668"/>
      <c r="P1850" s="668"/>
      <c r="Q1850" s="668"/>
      <c r="R1850" s="668"/>
      <c r="T1850" s="668"/>
      <c r="U1850" s="668"/>
      <c r="AZ1850" s="668"/>
      <c r="BA1850" s="668"/>
      <c r="BB1850" s="668"/>
      <c r="BC1850" s="668"/>
      <c r="BD1850" s="668"/>
      <c r="BE1850" s="668"/>
      <c r="BF1850" s="668"/>
      <c r="BG1850" s="668"/>
      <c r="BH1850" s="668"/>
      <c r="BI1850" s="668"/>
      <c r="BJ1850" s="668"/>
      <c r="BK1850" s="668"/>
      <c r="BL1850" s="668"/>
      <c r="BM1850" s="668"/>
      <c r="BN1850" s="668"/>
      <c r="BO1850" s="668"/>
      <c r="BP1850" s="668"/>
      <c r="BQ1850" s="668"/>
    </row>
    <row r="1851" spans="1:69">
      <c r="A1851" s="668"/>
      <c r="B1851" s="668"/>
      <c r="C1851" s="668"/>
      <c r="D1851" s="668"/>
      <c r="E1851" s="668"/>
      <c r="F1851" s="668"/>
      <c r="G1851" s="668"/>
      <c r="H1851" s="668"/>
      <c r="I1851" s="668"/>
      <c r="J1851" s="668"/>
      <c r="K1851" s="668"/>
      <c r="L1851" s="668"/>
      <c r="M1851" s="668"/>
      <c r="N1851" s="668"/>
      <c r="O1851" s="668"/>
      <c r="P1851" s="668"/>
      <c r="Q1851" s="668"/>
      <c r="R1851" s="668"/>
      <c r="T1851" s="668"/>
      <c r="U1851" s="668"/>
      <c r="AZ1851" s="668"/>
      <c r="BA1851" s="668"/>
      <c r="BB1851" s="668"/>
      <c r="BC1851" s="668"/>
      <c r="BD1851" s="668"/>
      <c r="BE1851" s="668"/>
      <c r="BF1851" s="668"/>
      <c r="BG1851" s="668"/>
      <c r="BH1851" s="668"/>
      <c r="BI1851" s="668"/>
      <c r="BJ1851" s="668"/>
      <c r="BK1851" s="668"/>
      <c r="BL1851" s="668"/>
      <c r="BM1851" s="668"/>
      <c r="BN1851" s="668"/>
      <c r="BO1851" s="668"/>
      <c r="BP1851" s="668"/>
      <c r="BQ1851" s="668"/>
    </row>
    <row r="1852" spans="1:69">
      <c r="A1852" s="668"/>
      <c r="B1852" s="668"/>
      <c r="C1852" s="668"/>
      <c r="D1852" s="668"/>
      <c r="E1852" s="668"/>
      <c r="F1852" s="668"/>
      <c r="G1852" s="668"/>
      <c r="H1852" s="668"/>
      <c r="I1852" s="668"/>
      <c r="J1852" s="668"/>
      <c r="K1852" s="668"/>
      <c r="L1852" s="668"/>
      <c r="M1852" s="668"/>
      <c r="N1852" s="668"/>
      <c r="O1852" s="668"/>
      <c r="P1852" s="668"/>
      <c r="Q1852" s="668"/>
      <c r="R1852" s="668"/>
      <c r="T1852" s="668"/>
      <c r="U1852" s="668"/>
      <c r="AZ1852" s="668"/>
      <c r="BA1852" s="668"/>
      <c r="BB1852" s="668"/>
      <c r="BC1852" s="668"/>
      <c r="BD1852" s="668"/>
      <c r="BE1852" s="668"/>
      <c r="BF1852" s="668"/>
      <c r="BG1852" s="668"/>
      <c r="BH1852" s="668"/>
      <c r="BI1852" s="668"/>
      <c r="BJ1852" s="668"/>
      <c r="BK1852" s="668"/>
      <c r="BL1852" s="668"/>
      <c r="BM1852" s="668"/>
      <c r="BN1852" s="668"/>
      <c r="BO1852" s="668"/>
      <c r="BP1852" s="668"/>
      <c r="BQ1852" s="668"/>
    </row>
    <row r="1853" spans="1:69">
      <c r="A1853" s="668"/>
      <c r="B1853" s="668"/>
      <c r="C1853" s="668"/>
      <c r="D1853" s="668"/>
      <c r="E1853" s="668"/>
      <c r="F1853" s="668"/>
      <c r="G1853" s="668"/>
      <c r="H1853" s="668"/>
      <c r="I1853" s="668"/>
      <c r="J1853" s="668"/>
      <c r="K1853" s="668"/>
      <c r="L1853" s="668"/>
      <c r="M1853" s="668"/>
      <c r="N1853" s="668"/>
      <c r="O1853" s="668"/>
      <c r="P1853" s="668"/>
      <c r="Q1853" s="668"/>
      <c r="R1853" s="668"/>
      <c r="T1853" s="668"/>
      <c r="U1853" s="668"/>
      <c r="AZ1853" s="668"/>
      <c r="BA1853" s="668"/>
      <c r="BB1853" s="668"/>
      <c r="BC1853" s="668"/>
      <c r="BD1853" s="668"/>
      <c r="BE1853" s="668"/>
      <c r="BF1853" s="668"/>
      <c r="BG1853" s="668"/>
      <c r="BH1853" s="668"/>
      <c r="BI1853" s="668"/>
      <c r="BJ1853" s="668"/>
      <c r="BK1853" s="668"/>
      <c r="BL1853" s="668"/>
      <c r="BM1853" s="668"/>
      <c r="BN1853" s="668"/>
      <c r="BO1853" s="668"/>
      <c r="BP1853" s="668"/>
      <c r="BQ1853" s="668"/>
    </row>
    <row r="1854" spans="1:69">
      <c r="A1854" s="668"/>
      <c r="B1854" s="668"/>
      <c r="C1854" s="668"/>
      <c r="D1854" s="668"/>
      <c r="E1854" s="668"/>
      <c r="F1854" s="668"/>
      <c r="G1854" s="668"/>
      <c r="H1854" s="668"/>
      <c r="I1854" s="668"/>
      <c r="J1854" s="668"/>
      <c r="K1854" s="668"/>
      <c r="L1854" s="668"/>
      <c r="M1854" s="668"/>
      <c r="N1854" s="668"/>
      <c r="O1854" s="668"/>
      <c r="P1854" s="668"/>
      <c r="Q1854" s="668"/>
      <c r="R1854" s="668"/>
      <c r="T1854" s="668"/>
      <c r="U1854" s="668"/>
      <c r="AZ1854" s="668"/>
      <c r="BA1854" s="668"/>
      <c r="BB1854" s="668"/>
      <c r="BC1854" s="668"/>
      <c r="BD1854" s="668"/>
      <c r="BE1854" s="668"/>
      <c r="BF1854" s="668"/>
      <c r="BG1854" s="668"/>
      <c r="BH1854" s="668"/>
      <c r="BI1854" s="668"/>
      <c r="BJ1854" s="668"/>
      <c r="BK1854" s="668"/>
      <c r="BL1854" s="668"/>
      <c r="BM1854" s="668"/>
      <c r="BN1854" s="668"/>
      <c r="BO1854" s="668"/>
      <c r="BP1854" s="668"/>
      <c r="BQ1854" s="668"/>
    </row>
    <row r="1855" spans="1:69">
      <c r="A1855" s="668"/>
      <c r="B1855" s="668"/>
      <c r="C1855" s="668"/>
      <c r="D1855" s="668"/>
      <c r="E1855" s="668"/>
      <c r="F1855" s="668"/>
      <c r="G1855" s="668"/>
      <c r="H1855" s="668"/>
      <c r="I1855" s="668"/>
      <c r="J1855" s="668"/>
      <c r="K1855" s="668"/>
      <c r="L1855" s="668"/>
      <c r="M1855" s="668"/>
      <c r="N1855" s="668"/>
      <c r="O1855" s="668"/>
      <c r="P1855" s="668"/>
      <c r="Q1855" s="668"/>
      <c r="R1855" s="668"/>
      <c r="S1855" s="668"/>
      <c r="T1855" s="668"/>
      <c r="U1855" s="668"/>
      <c r="W1855" s="668"/>
      <c r="X1855" s="668"/>
      <c r="Y1855" s="668"/>
      <c r="Z1855" s="678"/>
      <c r="AA1855" s="668"/>
      <c r="AB1855" s="668"/>
      <c r="AC1855" s="668"/>
      <c r="AD1855" s="678"/>
      <c r="AE1855" s="668"/>
      <c r="AF1855" s="668"/>
      <c r="AG1855" s="668"/>
      <c r="AH1855" s="678"/>
      <c r="AI1855" s="668"/>
      <c r="AJ1855" s="668"/>
      <c r="AK1855" s="668"/>
      <c r="AL1855" s="678"/>
      <c r="AM1855" s="668"/>
      <c r="AN1855" s="668"/>
      <c r="AO1855" s="668"/>
      <c r="AP1855" s="678"/>
      <c r="AQ1855" s="668"/>
      <c r="AR1855" s="668"/>
      <c r="AS1855" s="668"/>
      <c r="AT1855" s="678"/>
      <c r="AU1855" s="668"/>
      <c r="AV1855" s="668"/>
      <c r="AW1855" s="678"/>
      <c r="AX1855" s="668"/>
      <c r="AY1855" s="683"/>
      <c r="AZ1855" s="668"/>
      <c r="BA1855" s="668"/>
      <c r="BB1855" s="668"/>
      <c r="BC1855" s="668"/>
      <c r="BD1855" s="668"/>
      <c r="BE1855" s="668"/>
      <c r="BF1855" s="668"/>
      <c r="BG1855" s="668"/>
      <c r="BH1855" s="668"/>
      <c r="BI1855" s="668"/>
      <c r="BJ1855" s="668"/>
      <c r="BK1855" s="668"/>
      <c r="BL1855" s="668"/>
      <c r="BM1855" s="668"/>
      <c r="BN1855" s="668"/>
      <c r="BO1855" s="668"/>
      <c r="BP1855" s="668"/>
      <c r="BQ1855" s="668"/>
    </row>
    <row r="1856" spans="1:69">
      <c r="A1856" s="668"/>
      <c r="B1856" s="668"/>
      <c r="C1856" s="668"/>
      <c r="D1856" s="668"/>
      <c r="E1856" s="668"/>
      <c r="F1856" s="668"/>
      <c r="G1856" s="668"/>
      <c r="H1856" s="668"/>
      <c r="I1856" s="668"/>
      <c r="J1856" s="668"/>
      <c r="K1856" s="668"/>
      <c r="L1856" s="668"/>
      <c r="M1856" s="668"/>
      <c r="N1856" s="668"/>
      <c r="O1856" s="668"/>
      <c r="P1856" s="668"/>
      <c r="Q1856" s="668"/>
      <c r="R1856" s="668"/>
      <c r="T1856" s="668"/>
      <c r="U1856" s="668"/>
      <c r="AZ1856" s="668"/>
      <c r="BA1856" s="668"/>
      <c r="BB1856" s="668"/>
      <c r="BC1856" s="668"/>
      <c r="BD1856" s="668"/>
      <c r="BE1856" s="668"/>
      <c r="BF1856" s="668"/>
      <c r="BG1856" s="668"/>
      <c r="BH1856" s="668"/>
      <c r="BI1856" s="668"/>
      <c r="BJ1856" s="668"/>
      <c r="BK1856" s="668"/>
      <c r="BL1856" s="668"/>
      <c r="BM1856" s="668"/>
      <c r="BN1856" s="668"/>
      <c r="BO1856" s="668"/>
      <c r="BP1856" s="668"/>
      <c r="BQ1856" s="668"/>
    </row>
    <row r="1857" spans="1:69">
      <c r="A1857" s="668"/>
      <c r="B1857" s="668"/>
      <c r="C1857" s="668"/>
      <c r="D1857" s="668"/>
      <c r="E1857" s="668"/>
      <c r="F1857" s="668"/>
      <c r="G1857" s="668"/>
      <c r="H1857" s="668"/>
      <c r="I1857" s="668"/>
      <c r="J1857" s="668"/>
      <c r="K1857" s="668"/>
      <c r="L1857" s="668"/>
      <c r="M1857" s="668"/>
      <c r="N1857" s="668"/>
      <c r="O1857" s="668"/>
      <c r="P1857" s="668"/>
      <c r="Q1857" s="668"/>
      <c r="R1857" s="668"/>
      <c r="T1857" s="668"/>
      <c r="U1857" s="668"/>
      <c r="AZ1857" s="668"/>
      <c r="BA1857" s="668"/>
      <c r="BB1857" s="668"/>
      <c r="BC1857" s="668"/>
      <c r="BD1857" s="668"/>
      <c r="BE1857" s="668"/>
      <c r="BF1857" s="668"/>
      <c r="BG1857" s="668"/>
      <c r="BH1857" s="668"/>
      <c r="BI1857" s="668"/>
      <c r="BJ1857" s="668"/>
      <c r="BK1857" s="668"/>
      <c r="BL1857" s="668"/>
      <c r="BM1857" s="668"/>
      <c r="BN1857" s="668"/>
      <c r="BO1857" s="668"/>
      <c r="BP1857" s="668"/>
      <c r="BQ1857" s="668"/>
    </row>
    <row r="1858" spans="1:69">
      <c r="A1858" s="668"/>
      <c r="B1858" s="668"/>
      <c r="C1858" s="668"/>
      <c r="D1858" s="668"/>
      <c r="E1858" s="668"/>
      <c r="F1858" s="668"/>
      <c r="G1858" s="668"/>
      <c r="H1858" s="668"/>
      <c r="I1858" s="668"/>
      <c r="J1858" s="668"/>
      <c r="K1858" s="668"/>
      <c r="L1858" s="668"/>
      <c r="M1858" s="668"/>
      <c r="N1858" s="668"/>
      <c r="O1858" s="668"/>
      <c r="P1858" s="668"/>
      <c r="Q1858" s="668"/>
      <c r="R1858" s="668"/>
      <c r="T1858" s="668"/>
      <c r="U1858" s="668"/>
      <c r="AZ1858" s="668"/>
      <c r="BA1858" s="668"/>
      <c r="BB1858" s="668"/>
      <c r="BC1858" s="668"/>
      <c r="BD1858" s="668"/>
      <c r="BE1858" s="668"/>
      <c r="BF1858" s="668"/>
      <c r="BG1858" s="668"/>
      <c r="BH1858" s="668"/>
      <c r="BI1858" s="668"/>
      <c r="BJ1858" s="668"/>
      <c r="BK1858" s="668"/>
      <c r="BL1858" s="668"/>
      <c r="BM1858" s="668"/>
      <c r="BN1858" s="668"/>
      <c r="BO1858" s="668"/>
      <c r="BP1858" s="668"/>
      <c r="BQ1858" s="668"/>
    </row>
    <row r="1859" spans="1:69">
      <c r="A1859" s="668"/>
      <c r="B1859" s="668"/>
      <c r="C1859" s="668"/>
      <c r="D1859" s="668"/>
      <c r="E1859" s="668"/>
      <c r="F1859" s="668"/>
      <c r="G1859" s="668"/>
      <c r="H1859" s="668"/>
      <c r="I1859" s="668"/>
      <c r="J1859" s="668"/>
      <c r="K1859" s="668"/>
      <c r="L1859" s="668"/>
      <c r="M1859" s="668"/>
      <c r="N1859" s="668"/>
      <c r="O1859" s="668"/>
      <c r="P1859" s="668"/>
      <c r="Q1859" s="668"/>
      <c r="R1859" s="668"/>
      <c r="T1859" s="668"/>
      <c r="U1859" s="668"/>
      <c r="AZ1859" s="668"/>
      <c r="BA1859" s="668"/>
      <c r="BB1859" s="668"/>
      <c r="BC1859" s="668"/>
      <c r="BD1859" s="668"/>
      <c r="BE1859" s="668"/>
      <c r="BF1859" s="668"/>
      <c r="BG1859" s="668"/>
      <c r="BH1859" s="668"/>
      <c r="BI1859" s="668"/>
      <c r="BJ1859" s="668"/>
      <c r="BK1859" s="668"/>
      <c r="BL1859" s="668"/>
      <c r="BM1859" s="668"/>
      <c r="BN1859" s="668"/>
      <c r="BO1859" s="668"/>
      <c r="BP1859" s="668"/>
      <c r="BQ1859" s="668"/>
    </row>
    <row r="1860" spans="1:69">
      <c r="A1860" s="668"/>
      <c r="B1860" s="668"/>
      <c r="C1860" s="668"/>
      <c r="D1860" s="668"/>
      <c r="E1860" s="668"/>
      <c r="F1860" s="668"/>
      <c r="G1860" s="668"/>
      <c r="H1860" s="668"/>
      <c r="I1860" s="668"/>
      <c r="J1860" s="668"/>
      <c r="K1860" s="668"/>
      <c r="L1860" s="668"/>
      <c r="M1860" s="668"/>
      <c r="N1860" s="668"/>
      <c r="O1860" s="668"/>
      <c r="P1860" s="668"/>
      <c r="Q1860" s="668"/>
      <c r="R1860" s="668"/>
      <c r="T1860" s="668"/>
      <c r="U1860" s="668"/>
      <c r="AZ1860" s="668"/>
      <c r="BA1860" s="668"/>
      <c r="BB1860" s="668"/>
      <c r="BC1860" s="668"/>
      <c r="BD1860" s="668"/>
      <c r="BE1860" s="668"/>
      <c r="BF1860" s="668"/>
      <c r="BG1860" s="668"/>
      <c r="BH1860" s="668"/>
      <c r="BI1860" s="668"/>
      <c r="BJ1860" s="668"/>
      <c r="BK1860" s="668"/>
      <c r="BL1860" s="668"/>
      <c r="BM1860" s="668"/>
      <c r="BN1860" s="668"/>
      <c r="BO1860" s="668"/>
      <c r="BP1860" s="668"/>
      <c r="BQ1860" s="668"/>
    </row>
    <row r="1861" spans="1:69">
      <c r="A1861" s="668"/>
      <c r="B1861" s="668"/>
      <c r="C1861" s="668"/>
      <c r="D1861" s="668"/>
      <c r="E1861" s="668"/>
      <c r="F1861" s="668"/>
      <c r="G1861" s="668"/>
      <c r="H1861" s="668"/>
      <c r="I1861" s="668"/>
      <c r="J1861" s="668"/>
      <c r="K1861" s="668"/>
      <c r="L1861" s="668"/>
      <c r="M1861" s="668"/>
      <c r="N1861" s="668"/>
      <c r="O1861" s="668"/>
      <c r="P1861" s="668"/>
      <c r="Q1861" s="668"/>
      <c r="R1861" s="668"/>
      <c r="S1861" s="668"/>
      <c r="T1861" s="668"/>
      <c r="U1861" s="668"/>
      <c r="W1861" s="668"/>
      <c r="X1861" s="668"/>
      <c r="Y1861" s="668"/>
      <c r="Z1861" s="678"/>
      <c r="AA1861" s="668"/>
      <c r="AB1861" s="668"/>
      <c r="AC1861" s="668"/>
      <c r="AD1861" s="678"/>
      <c r="AE1861" s="668"/>
      <c r="AF1861" s="668"/>
      <c r="AG1861" s="668"/>
      <c r="AH1861" s="678"/>
      <c r="AI1861" s="668"/>
      <c r="AJ1861" s="668"/>
      <c r="AK1861" s="668"/>
      <c r="AL1861" s="678"/>
      <c r="AM1861" s="668"/>
      <c r="AN1861" s="668"/>
      <c r="AO1861" s="668"/>
      <c r="AP1861" s="678"/>
      <c r="AQ1861" s="668"/>
      <c r="AR1861" s="668"/>
      <c r="AS1861" s="668"/>
      <c r="AT1861" s="678"/>
      <c r="AU1861" s="668"/>
      <c r="AV1861" s="668"/>
      <c r="AW1861" s="678"/>
      <c r="AX1861" s="668"/>
      <c r="AY1861" s="683"/>
      <c r="AZ1861" s="668"/>
      <c r="BA1861" s="668"/>
      <c r="BB1861" s="668"/>
      <c r="BC1861" s="668"/>
      <c r="BD1861" s="668"/>
      <c r="BE1861" s="668"/>
      <c r="BF1861" s="668"/>
      <c r="BG1861" s="668"/>
      <c r="BH1861" s="668"/>
      <c r="BI1861" s="668"/>
      <c r="BJ1861" s="668"/>
      <c r="BK1861" s="668"/>
      <c r="BL1861" s="668"/>
      <c r="BM1861" s="668"/>
      <c r="BN1861" s="668"/>
      <c r="BO1861" s="668"/>
      <c r="BP1861" s="668"/>
      <c r="BQ1861" s="668"/>
    </row>
    <row r="1862" spans="1:69">
      <c r="A1862" s="668"/>
      <c r="B1862" s="668"/>
      <c r="C1862" s="668"/>
      <c r="D1862" s="668"/>
      <c r="E1862" s="668"/>
      <c r="F1862" s="668"/>
      <c r="G1862" s="668"/>
      <c r="H1862" s="668"/>
      <c r="I1862" s="668"/>
      <c r="J1862" s="668"/>
      <c r="K1862" s="668"/>
      <c r="L1862" s="668"/>
      <c r="M1862" s="668"/>
      <c r="N1862" s="668"/>
      <c r="O1862" s="668"/>
      <c r="P1862" s="668"/>
      <c r="Q1862" s="668"/>
      <c r="R1862" s="668"/>
      <c r="T1862" s="668"/>
      <c r="U1862" s="668"/>
      <c r="AZ1862" s="668"/>
      <c r="BA1862" s="668"/>
      <c r="BB1862" s="668"/>
      <c r="BC1862" s="668"/>
      <c r="BD1862" s="668"/>
      <c r="BE1862" s="668"/>
      <c r="BF1862" s="668"/>
      <c r="BG1862" s="668"/>
      <c r="BH1862" s="668"/>
      <c r="BI1862" s="668"/>
      <c r="BJ1862" s="668"/>
      <c r="BK1862" s="668"/>
      <c r="BL1862" s="668"/>
      <c r="BM1862" s="668"/>
      <c r="BN1862" s="668"/>
      <c r="BO1862" s="668"/>
      <c r="BP1862" s="668"/>
      <c r="BQ1862" s="668"/>
    </row>
    <row r="1863" spans="1:69">
      <c r="A1863" s="668"/>
      <c r="B1863" s="668"/>
      <c r="C1863" s="668"/>
      <c r="D1863" s="668"/>
      <c r="E1863" s="668"/>
      <c r="F1863" s="668"/>
      <c r="G1863" s="668"/>
      <c r="H1863" s="668"/>
      <c r="I1863" s="668"/>
      <c r="J1863" s="668"/>
      <c r="K1863" s="668"/>
      <c r="L1863" s="668"/>
      <c r="M1863" s="668"/>
      <c r="N1863" s="668"/>
      <c r="O1863" s="668"/>
      <c r="P1863" s="668"/>
      <c r="Q1863" s="668"/>
      <c r="R1863" s="668"/>
      <c r="T1863" s="668"/>
      <c r="U1863" s="668"/>
      <c r="AZ1863" s="668"/>
      <c r="BA1863" s="668"/>
      <c r="BB1863" s="668"/>
      <c r="BC1863" s="668"/>
      <c r="BD1863" s="668"/>
      <c r="BE1863" s="668"/>
      <c r="BF1863" s="668"/>
      <c r="BG1863" s="668"/>
      <c r="BH1863" s="668"/>
      <c r="BI1863" s="668"/>
      <c r="BJ1863" s="668"/>
      <c r="BK1863" s="668"/>
      <c r="BL1863" s="668"/>
      <c r="BM1863" s="668"/>
      <c r="BN1863" s="668"/>
      <c r="BO1863" s="668"/>
      <c r="BP1863" s="668"/>
      <c r="BQ1863" s="668"/>
    </row>
    <row r="1864" spans="1:69">
      <c r="A1864" s="668"/>
      <c r="B1864" s="668"/>
      <c r="C1864" s="668"/>
      <c r="D1864" s="668"/>
      <c r="E1864" s="668"/>
      <c r="F1864" s="668"/>
      <c r="G1864" s="668"/>
      <c r="H1864" s="668"/>
      <c r="I1864" s="668"/>
      <c r="J1864" s="668"/>
      <c r="K1864" s="668"/>
      <c r="L1864" s="668"/>
      <c r="M1864" s="668"/>
      <c r="N1864" s="668"/>
      <c r="O1864" s="668"/>
      <c r="P1864" s="668"/>
      <c r="Q1864" s="668"/>
      <c r="R1864" s="668"/>
      <c r="T1864" s="668"/>
      <c r="U1864" s="668"/>
      <c r="AZ1864" s="668"/>
      <c r="BA1864" s="668"/>
      <c r="BB1864" s="668"/>
      <c r="BC1864" s="668"/>
      <c r="BD1864" s="668"/>
      <c r="BE1864" s="668"/>
      <c r="BF1864" s="668"/>
      <c r="BG1864" s="668"/>
      <c r="BH1864" s="668"/>
      <c r="BI1864" s="668"/>
      <c r="BJ1864" s="668"/>
      <c r="BK1864" s="668"/>
      <c r="BL1864" s="668"/>
      <c r="BM1864" s="668"/>
      <c r="BN1864" s="668"/>
      <c r="BO1864" s="668"/>
      <c r="BP1864" s="668"/>
      <c r="BQ1864" s="668"/>
    </row>
    <row r="1865" spans="1:69">
      <c r="A1865" s="668"/>
      <c r="B1865" s="668"/>
      <c r="C1865" s="668"/>
      <c r="D1865" s="668"/>
      <c r="E1865" s="668"/>
      <c r="F1865" s="668"/>
      <c r="G1865" s="668"/>
      <c r="H1865" s="668"/>
      <c r="I1865" s="668"/>
      <c r="J1865" s="668"/>
      <c r="K1865" s="668"/>
      <c r="L1865" s="668"/>
      <c r="M1865" s="668"/>
      <c r="N1865" s="668"/>
      <c r="O1865" s="668"/>
      <c r="P1865" s="668"/>
      <c r="Q1865" s="668"/>
      <c r="R1865" s="668"/>
      <c r="T1865" s="668"/>
      <c r="U1865" s="668"/>
      <c r="AZ1865" s="668"/>
      <c r="BA1865" s="668"/>
      <c r="BB1865" s="668"/>
      <c r="BC1865" s="668"/>
      <c r="BD1865" s="668"/>
      <c r="BE1865" s="668"/>
      <c r="BF1865" s="668"/>
      <c r="BG1865" s="668"/>
      <c r="BH1865" s="668"/>
      <c r="BI1865" s="668"/>
      <c r="BJ1865" s="668"/>
      <c r="BK1865" s="668"/>
      <c r="BL1865" s="668"/>
      <c r="BM1865" s="668"/>
      <c r="BN1865" s="668"/>
      <c r="BO1865" s="668"/>
      <c r="BP1865" s="668"/>
      <c r="BQ1865" s="668"/>
    </row>
    <row r="1866" spans="1:69">
      <c r="A1866" s="668"/>
      <c r="B1866" s="668"/>
      <c r="C1866" s="668"/>
      <c r="D1866" s="668"/>
      <c r="E1866" s="668"/>
      <c r="F1866" s="668"/>
      <c r="G1866" s="668"/>
      <c r="H1866" s="668"/>
      <c r="I1866" s="668"/>
      <c r="J1866" s="668"/>
      <c r="K1866" s="668"/>
      <c r="L1866" s="668"/>
      <c r="M1866" s="668"/>
      <c r="N1866" s="668"/>
      <c r="O1866" s="668"/>
      <c r="P1866" s="668"/>
      <c r="Q1866" s="668"/>
      <c r="R1866" s="668"/>
      <c r="T1866" s="668"/>
      <c r="U1866" s="668"/>
      <c r="AZ1866" s="668"/>
      <c r="BA1866" s="668"/>
      <c r="BB1866" s="668"/>
      <c r="BC1866" s="668"/>
      <c r="BD1866" s="668"/>
      <c r="BE1866" s="668"/>
      <c r="BF1866" s="668"/>
      <c r="BG1866" s="668"/>
      <c r="BH1866" s="668"/>
      <c r="BI1866" s="668"/>
      <c r="BJ1866" s="668"/>
      <c r="BK1866" s="668"/>
      <c r="BL1866" s="668"/>
      <c r="BM1866" s="668"/>
      <c r="BN1866" s="668"/>
      <c r="BO1866" s="668"/>
      <c r="BP1866" s="668"/>
      <c r="BQ1866" s="668"/>
    </row>
    <row r="1867" spans="1:69">
      <c r="A1867" s="668"/>
      <c r="B1867" s="668"/>
      <c r="C1867" s="668"/>
      <c r="D1867" s="668"/>
      <c r="E1867" s="668"/>
      <c r="F1867" s="668"/>
      <c r="G1867" s="668"/>
      <c r="H1867" s="668"/>
      <c r="I1867" s="668"/>
      <c r="J1867" s="668"/>
      <c r="K1867" s="668"/>
      <c r="L1867" s="668"/>
      <c r="M1867" s="668"/>
      <c r="N1867" s="668"/>
      <c r="O1867" s="668"/>
      <c r="P1867" s="668"/>
      <c r="Q1867" s="668"/>
      <c r="R1867" s="668"/>
      <c r="T1867" s="668"/>
      <c r="U1867" s="668"/>
      <c r="AZ1867" s="668"/>
      <c r="BA1867" s="668"/>
      <c r="BB1867" s="668"/>
      <c r="BC1867" s="668"/>
      <c r="BD1867" s="668"/>
      <c r="BE1867" s="668"/>
      <c r="BF1867" s="668"/>
      <c r="BG1867" s="668"/>
      <c r="BH1867" s="668"/>
      <c r="BI1867" s="668"/>
      <c r="BJ1867" s="668"/>
      <c r="BK1867" s="668"/>
      <c r="BL1867" s="668"/>
      <c r="BM1867" s="668"/>
      <c r="BN1867" s="668"/>
      <c r="BO1867" s="668"/>
      <c r="BP1867" s="668"/>
      <c r="BQ1867" s="668"/>
    </row>
    <row r="1868" spans="1:69">
      <c r="A1868" s="668"/>
      <c r="B1868" s="668"/>
      <c r="C1868" s="668"/>
      <c r="D1868" s="668"/>
      <c r="E1868" s="668"/>
      <c r="F1868" s="668"/>
      <c r="G1868" s="668"/>
      <c r="H1868" s="668"/>
      <c r="I1868" s="668"/>
      <c r="J1868" s="668"/>
      <c r="K1868" s="668"/>
      <c r="L1868" s="668"/>
      <c r="M1868" s="668"/>
      <c r="N1868" s="668"/>
      <c r="O1868" s="668"/>
      <c r="P1868" s="668"/>
      <c r="Q1868" s="668"/>
      <c r="R1868" s="668"/>
      <c r="T1868" s="668"/>
      <c r="U1868" s="668"/>
      <c r="AZ1868" s="668"/>
      <c r="BA1868" s="668"/>
      <c r="BB1868" s="668"/>
      <c r="BC1868" s="668"/>
      <c r="BD1868" s="668"/>
      <c r="BE1868" s="668"/>
      <c r="BF1868" s="668"/>
      <c r="BG1868" s="668"/>
      <c r="BH1868" s="668"/>
      <c r="BI1868" s="668"/>
      <c r="BJ1868" s="668"/>
      <c r="BK1868" s="668"/>
      <c r="BL1868" s="668"/>
      <c r="BM1868" s="668"/>
      <c r="BN1868" s="668"/>
      <c r="BO1868" s="668"/>
      <c r="BP1868" s="668"/>
      <c r="BQ1868" s="668"/>
    </row>
    <row r="1869" spans="1:69">
      <c r="A1869" s="668"/>
      <c r="B1869" s="668"/>
      <c r="C1869" s="668"/>
      <c r="D1869" s="668"/>
      <c r="E1869" s="668"/>
      <c r="F1869" s="668"/>
      <c r="G1869" s="668"/>
      <c r="H1869" s="668"/>
      <c r="I1869" s="668"/>
      <c r="J1869" s="668"/>
      <c r="K1869" s="668"/>
      <c r="L1869" s="668"/>
      <c r="M1869" s="668"/>
      <c r="N1869" s="668"/>
      <c r="O1869" s="668"/>
      <c r="P1869" s="668"/>
      <c r="Q1869" s="668"/>
      <c r="R1869" s="668"/>
      <c r="T1869" s="668"/>
      <c r="U1869" s="668"/>
      <c r="AZ1869" s="668"/>
      <c r="BA1869" s="668"/>
      <c r="BB1869" s="668"/>
      <c r="BC1869" s="668"/>
      <c r="BD1869" s="668"/>
      <c r="BE1869" s="668"/>
      <c r="BF1869" s="668"/>
      <c r="BG1869" s="668"/>
      <c r="BH1869" s="668"/>
      <c r="BI1869" s="668"/>
      <c r="BJ1869" s="668"/>
      <c r="BK1869" s="668"/>
      <c r="BL1869" s="668"/>
      <c r="BM1869" s="668"/>
      <c r="BN1869" s="668"/>
      <c r="BO1869" s="668"/>
      <c r="BP1869" s="668"/>
      <c r="BQ1869" s="668"/>
    </row>
    <row r="1870" spans="1:69">
      <c r="A1870" s="668"/>
      <c r="B1870" s="668"/>
      <c r="C1870" s="668"/>
      <c r="D1870" s="668"/>
      <c r="E1870" s="668"/>
      <c r="F1870" s="668"/>
      <c r="G1870" s="668"/>
      <c r="H1870" s="668"/>
      <c r="I1870" s="668"/>
      <c r="J1870" s="668"/>
      <c r="K1870" s="668"/>
      <c r="L1870" s="668"/>
      <c r="M1870" s="668"/>
      <c r="N1870" s="668"/>
      <c r="O1870" s="668"/>
      <c r="P1870" s="668"/>
      <c r="Q1870" s="668"/>
      <c r="R1870" s="668"/>
      <c r="T1870" s="668"/>
      <c r="U1870" s="668"/>
      <c r="AZ1870" s="668"/>
      <c r="BA1870" s="668"/>
      <c r="BB1870" s="668"/>
      <c r="BC1870" s="668"/>
      <c r="BD1870" s="668"/>
      <c r="BE1870" s="668"/>
      <c r="BF1870" s="668"/>
      <c r="BG1870" s="668"/>
      <c r="BH1870" s="668"/>
      <c r="BI1870" s="668"/>
      <c r="BJ1870" s="668"/>
      <c r="BK1870" s="668"/>
      <c r="BL1870" s="668"/>
      <c r="BM1870" s="668"/>
      <c r="BN1870" s="668"/>
      <c r="BO1870" s="668"/>
      <c r="BP1870" s="668"/>
      <c r="BQ1870" s="668"/>
    </row>
    <row r="1871" spans="1:69">
      <c r="A1871" s="668"/>
      <c r="B1871" s="668"/>
      <c r="C1871" s="668"/>
      <c r="D1871" s="668"/>
      <c r="E1871" s="668"/>
      <c r="F1871" s="668"/>
      <c r="G1871" s="668"/>
      <c r="H1871" s="668"/>
      <c r="I1871" s="668"/>
      <c r="J1871" s="668"/>
      <c r="K1871" s="668"/>
      <c r="L1871" s="668"/>
      <c r="M1871" s="668"/>
      <c r="N1871" s="668"/>
      <c r="O1871" s="668"/>
      <c r="P1871" s="668"/>
      <c r="Q1871" s="668"/>
      <c r="R1871" s="668"/>
      <c r="T1871" s="668"/>
      <c r="U1871" s="668"/>
      <c r="AZ1871" s="668"/>
      <c r="BA1871" s="668"/>
      <c r="BB1871" s="668"/>
      <c r="BC1871" s="668"/>
      <c r="BD1871" s="668"/>
      <c r="BE1871" s="668"/>
      <c r="BF1871" s="668"/>
      <c r="BG1871" s="668"/>
      <c r="BH1871" s="668"/>
      <c r="BI1871" s="668"/>
      <c r="BJ1871" s="668"/>
      <c r="BK1871" s="668"/>
      <c r="BL1871" s="668"/>
      <c r="BM1871" s="668"/>
      <c r="BN1871" s="668"/>
      <c r="BO1871" s="668"/>
      <c r="BP1871" s="668"/>
      <c r="BQ1871" s="668"/>
    </row>
    <row r="1872" spans="1:69">
      <c r="A1872" s="668"/>
      <c r="B1872" s="668"/>
      <c r="C1872" s="668"/>
      <c r="D1872" s="668"/>
      <c r="E1872" s="668"/>
      <c r="F1872" s="668"/>
      <c r="G1872" s="668"/>
      <c r="H1872" s="668"/>
      <c r="I1872" s="668"/>
      <c r="J1872" s="668"/>
      <c r="K1872" s="668"/>
      <c r="L1872" s="668"/>
      <c r="M1872" s="668"/>
      <c r="N1872" s="668"/>
      <c r="O1872" s="668"/>
      <c r="P1872" s="668"/>
      <c r="Q1872" s="668"/>
      <c r="R1872" s="668"/>
      <c r="T1872" s="668"/>
      <c r="U1872" s="668"/>
      <c r="AZ1872" s="668"/>
      <c r="BA1872" s="668"/>
      <c r="BB1872" s="668"/>
      <c r="BC1872" s="668"/>
      <c r="BD1872" s="668"/>
      <c r="BE1872" s="668"/>
      <c r="BF1872" s="668"/>
      <c r="BG1872" s="668"/>
      <c r="BH1872" s="668"/>
      <c r="BI1872" s="668"/>
      <c r="BJ1872" s="668"/>
      <c r="BK1872" s="668"/>
      <c r="BL1872" s="668"/>
      <c r="BM1872" s="668"/>
      <c r="BN1872" s="668"/>
      <c r="BO1872" s="668"/>
      <c r="BP1872" s="668"/>
      <c r="BQ1872" s="668"/>
    </row>
    <row r="1873" spans="1:69">
      <c r="A1873" s="668"/>
      <c r="B1873" s="668"/>
      <c r="C1873" s="668"/>
      <c r="D1873" s="668"/>
      <c r="E1873" s="668"/>
      <c r="F1873" s="668"/>
      <c r="G1873" s="668"/>
      <c r="H1873" s="668"/>
      <c r="I1873" s="668"/>
      <c r="J1873" s="668"/>
      <c r="K1873" s="668"/>
      <c r="L1873" s="668"/>
      <c r="M1873" s="668"/>
      <c r="N1873" s="668"/>
      <c r="O1873" s="668"/>
      <c r="P1873" s="668"/>
      <c r="Q1873" s="668"/>
      <c r="R1873" s="668"/>
      <c r="T1873" s="668"/>
      <c r="U1873" s="668"/>
      <c r="AZ1873" s="668"/>
      <c r="BA1873" s="668"/>
      <c r="BB1873" s="668"/>
      <c r="BC1873" s="668"/>
      <c r="BD1873" s="668"/>
      <c r="BE1873" s="668"/>
      <c r="BF1873" s="668"/>
      <c r="BG1873" s="668"/>
      <c r="BH1873" s="668"/>
      <c r="BI1873" s="668"/>
      <c r="BJ1873" s="668"/>
      <c r="BK1873" s="668"/>
      <c r="BL1873" s="668"/>
      <c r="BM1873" s="668"/>
      <c r="BN1873" s="668"/>
      <c r="BO1873" s="668"/>
      <c r="BP1873" s="668"/>
      <c r="BQ1873" s="668"/>
    </row>
    <row r="1874" spans="1:69">
      <c r="A1874" s="668"/>
      <c r="B1874" s="668"/>
      <c r="C1874" s="668"/>
      <c r="D1874" s="668"/>
      <c r="E1874" s="668"/>
      <c r="F1874" s="668"/>
      <c r="G1874" s="668"/>
      <c r="H1874" s="668"/>
      <c r="I1874" s="668"/>
      <c r="J1874" s="668"/>
      <c r="K1874" s="668"/>
      <c r="L1874" s="668"/>
      <c r="M1874" s="668"/>
      <c r="N1874" s="668"/>
      <c r="O1874" s="668"/>
      <c r="P1874" s="668"/>
      <c r="Q1874" s="668"/>
      <c r="R1874" s="668"/>
      <c r="T1874" s="668"/>
      <c r="U1874" s="668"/>
      <c r="AZ1874" s="668"/>
      <c r="BA1874" s="668"/>
      <c r="BB1874" s="668"/>
      <c r="BC1874" s="668"/>
      <c r="BD1874" s="668"/>
      <c r="BE1874" s="668"/>
      <c r="BF1874" s="668"/>
      <c r="BG1874" s="668"/>
      <c r="BH1874" s="668"/>
      <c r="BI1874" s="668"/>
      <c r="BJ1874" s="668"/>
      <c r="BK1874" s="668"/>
      <c r="BL1874" s="668"/>
      <c r="BM1874" s="668"/>
      <c r="BN1874" s="668"/>
      <c r="BO1874" s="668"/>
      <c r="BP1874" s="668"/>
      <c r="BQ1874" s="668"/>
    </row>
    <row r="1875" spans="1:69">
      <c r="A1875" s="668"/>
      <c r="B1875" s="668"/>
      <c r="C1875" s="668"/>
      <c r="D1875" s="668"/>
      <c r="E1875" s="668"/>
      <c r="F1875" s="668"/>
      <c r="G1875" s="668"/>
      <c r="H1875" s="668"/>
      <c r="I1875" s="668"/>
      <c r="J1875" s="668"/>
      <c r="K1875" s="668"/>
      <c r="L1875" s="668"/>
      <c r="M1875" s="668"/>
      <c r="N1875" s="668"/>
      <c r="O1875" s="668"/>
      <c r="P1875" s="668"/>
      <c r="Q1875" s="668"/>
      <c r="R1875" s="668"/>
      <c r="T1875" s="668"/>
      <c r="U1875" s="668"/>
      <c r="AZ1875" s="668"/>
      <c r="BA1875" s="668"/>
      <c r="BB1875" s="668"/>
      <c r="BC1875" s="668"/>
      <c r="BD1875" s="668"/>
      <c r="BE1875" s="668"/>
      <c r="BF1875" s="668"/>
      <c r="BG1875" s="668"/>
      <c r="BH1875" s="668"/>
      <c r="BI1875" s="668"/>
      <c r="BJ1875" s="668"/>
      <c r="BK1875" s="668"/>
      <c r="BL1875" s="668"/>
      <c r="BM1875" s="668"/>
      <c r="BN1875" s="668"/>
      <c r="BO1875" s="668"/>
      <c r="BP1875" s="668"/>
      <c r="BQ1875" s="668"/>
    </row>
    <row r="1876" spans="1:69">
      <c r="A1876" s="668"/>
      <c r="B1876" s="668"/>
      <c r="C1876" s="668"/>
      <c r="D1876" s="668"/>
      <c r="E1876" s="668"/>
      <c r="F1876" s="668"/>
      <c r="G1876" s="668"/>
      <c r="H1876" s="668"/>
      <c r="I1876" s="668"/>
      <c r="J1876" s="668"/>
      <c r="K1876" s="668"/>
      <c r="L1876" s="668"/>
      <c r="M1876" s="668"/>
      <c r="N1876" s="668"/>
      <c r="O1876" s="668"/>
      <c r="P1876" s="668"/>
      <c r="Q1876" s="668"/>
      <c r="R1876" s="668"/>
      <c r="T1876" s="668"/>
      <c r="U1876" s="668"/>
      <c r="AZ1876" s="668"/>
      <c r="BA1876" s="668"/>
      <c r="BB1876" s="668"/>
      <c r="BC1876" s="668"/>
      <c r="BD1876" s="668"/>
      <c r="BE1876" s="668"/>
      <c r="BF1876" s="668"/>
      <c r="BG1876" s="668"/>
      <c r="BH1876" s="668"/>
      <c r="BI1876" s="668"/>
      <c r="BJ1876" s="668"/>
      <c r="BK1876" s="668"/>
      <c r="BL1876" s="668"/>
      <c r="BM1876" s="668"/>
      <c r="BN1876" s="668"/>
      <c r="BO1876" s="668"/>
      <c r="BP1876" s="668"/>
      <c r="BQ1876" s="668"/>
    </row>
    <row r="1877" spans="1:69">
      <c r="A1877" s="668"/>
      <c r="B1877" s="668"/>
      <c r="C1877" s="668"/>
      <c r="D1877" s="668"/>
      <c r="E1877" s="668"/>
      <c r="F1877" s="668"/>
      <c r="G1877" s="668"/>
      <c r="H1877" s="668"/>
      <c r="I1877" s="668"/>
      <c r="J1877" s="668"/>
      <c r="K1877" s="668"/>
      <c r="L1877" s="668"/>
      <c r="M1877" s="668"/>
      <c r="N1877" s="668"/>
      <c r="O1877" s="668"/>
      <c r="P1877" s="668"/>
      <c r="Q1877" s="668"/>
      <c r="R1877" s="668"/>
      <c r="T1877" s="668"/>
      <c r="U1877" s="668"/>
      <c r="AZ1877" s="668"/>
      <c r="BA1877" s="668"/>
      <c r="BB1877" s="668"/>
      <c r="BC1877" s="668"/>
      <c r="BD1877" s="668"/>
      <c r="BE1877" s="668"/>
      <c r="BF1877" s="668"/>
      <c r="BG1877" s="668"/>
      <c r="BH1877" s="668"/>
      <c r="BI1877" s="668"/>
      <c r="BJ1877" s="668"/>
      <c r="BK1877" s="668"/>
      <c r="BL1877" s="668"/>
      <c r="BM1877" s="668"/>
      <c r="BN1877" s="668"/>
      <c r="BO1877" s="668"/>
      <c r="BP1877" s="668"/>
      <c r="BQ1877" s="668"/>
    </row>
    <row r="1878" spans="1:69">
      <c r="A1878" s="668"/>
      <c r="B1878" s="668"/>
      <c r="C1878" s="668"/>
      <c r="D1878" s="668"/>
      <c r="E1878" s="668"/>
      <c r="F1878" s="668"/>
      <c r="G1878" s="668"/>
      <c r="H1878" s="668"/>
      <c r="I1878" s="668"/>
      <c r="J1878" s="668"/>
      <c r="K1878" s="668"/>
      <c r="L1878" s="668"/>
      <c r="M1878" s="668"/>
      <c r="N1878" s="668"/>
      <c r="O1878" s="668"/>
      <c r="P1878" s="668"/>
      <c r="Q1878" s="668"/>
      <c r="R1878" s="668"/>
      <c r="T1878" s="668"/>
      <c r="U1878" s="668"/>
      <c r="AZ1878" s="668"/>
      <c r="BA1878" s="668"/>
      <c r="BB1878" s="668"/>
      <c r="BC1878" s="668"/>
      <c r="BD1878" s="668"/>
      <c r="BE1878" s="668"/>
      <c r="BF1878" s="668"/>
      <c r="BG1878" s="668"/>
      <c r="BH1878" s="668"/>
      <c r="BI1878" s="668"/>
      <c r="BJ1878" s="668"/>
      <c r="BK1878" s="668"/>
      <c r="BL1878" s="668"/>
      <c r="BM1878" s="668"/>
      <c r="BN1878" s="668"/>
      <c r="BO1878" s="668"/>
      <c r="BP1878" s="668"/>
      <c r="BQ1878" s="668"/>
    </row>
    <row r="1879" spans="1:69">
      <c r="A1879" s="668"/>
      <c r="B1879" s="668"/>
      <c r="C1879" s="668"/>
      <c r="D1879" s="668"/>
      <c r="E1879" s="668"/>
      <c r="F1879" s="668"/>
      <c r="G1879" s="668"/>
      <c r="H1879" s="668"/>
      <c r="I1879" s="668"/>
      <c r="J1879" s="668"/>
      <c r="K1879" s="668"/>
      <c r="L1879" s="668"/>
      <c r="M1879" s="668"/>
      <c r="N1879" s="668"/>
      <c r="O1879" s="668"/>
      <c r="P1879" s="668"/>
      <c r="Q1879" s="668"/>
      <c r="R1879" s="668"/>
      <c r="T1879" s="668"/>
      <c r="U1879" s="668"/>
      <c r="AZ1879" s="668"/>
      <c r="BA1879" s="668"/>
      <c r="BB1879" s="668"/>
      <c r="BC1879" s="668"/>
      <c r="BD1879" s="668"/>
      <c r="BE1879" s="668"/>
      <c r="BF1879" s="668"/>
      <c r="BG1879" s="668"/>
      <c r="BH1879" s="668"/>
      <c r="BI1879" s="668"/>
      <c r="BJ1879" s="668"/>
      <c r="BK1879" s="668"/>
      <c r="BL1879" s="668"/>
      <c r="BM1879" s="668"/>
      <c r="BN1879" s="668"/>
      <c r="BO1879" s="668"/>
      <c r="BP1879" s="668"/>
      <c r="BQ1879" s="668"/>
    </row>
    <row r="1880" spans="1:69">
      <c r="A1880" s="668"/>
      <c r="B1880" s="668"/>
      <c r="C1880" s="668"/>
      <c r="D1880" s="668"/>
      <c r="E1880" s="668"/>
      <c r="F1880" s="668"/>
      <c r="G1880" s="668"/>
      <c r="H1880" s="668"/>
      <c r="I1880" s="668"/>
      <c r="J1880" s="668"/>
      <c r="K1880" s="668"/>
      <c r="L1880" s="668"/>
      <c r="M1880" s="668"/>
      <c r="N1880" s="668"/>
      <c r="O1880" s="668"/>
      <c r="P1880" s="668"/>
      <c r="Q1880" s="668"/>
      <c r="R1880" s="668"/>
      <c r="T1880" s="668"/>
      <c r="U1880" s="668"/>
      <c r="AZ1880" s="668"/>
      <c r="BA1880" s="668"/>
      <c r="BB1880" s="668"/>
      <c r="BC1880" s="668"/>
      <c r="BD1880" s="668"/>
      <c r="BE1880" s="668"/>
      <c r="BF1880" s="668"/>
      <c r="BG1880" s="668"/>
      <c r="BH1880" s="668"/>
      <c r="BI1880" s="668"/>
      <c r="BJ1880" s="668"/>
      <c r="BK1880" s="668"/>
      <c r="BL1880" s="668"/>
      <c r="BM1880" s="668"/>
      <c r="BN1880" s="668"/>
      <c r="BO1880" s="668"/>
      <c r="BP1880" s="668"/>
      <c r="BQ1880" s="668"/>
    </row>
    <row r="1881" spans="1:69">
      <c r="A1881" s="668"/>
      <c r="B1881" s="668"/>
      <c r="C1881" s="668"/>
      <c r="D1881" s="668"/>
      <c r="E1881" s="668"/>
      <c r="F1881" s="668"/>
      <c r="G1881" s="668"/>
      <c r="H1881" s="668"/>
      <c r="I1881" s="668"/>
      <c r="J1881" s="668"/>
      <c r="K1881" s="668"/>
      <c r="L1881" s="668"/>
      <c r="M1881" s="668"/>
      <c r="N1881" s="668"/>
      <c r="O1881" s="668"/>
      <c r="P1881" s="668"/>
      <c r="Q1881" s="668"/>
      <c r="R1881" s="668"/>
      <c r="T1881" s="668"/>
      <c r="U1881" s="668"/>
      <c r="AZ1881" s="668"/>
      <c r="BA1881" s="668"/>
      <c r="BB1881" s="668"/>
      <c r="BC1881" s="668"/>
      <c r="BD1881" s="668"/>
      <c r="BE1881" s="668"/>
      <c r="BF1881" s="668"/>
      <c r="BG1881" s="668"/>
      <c r="BH1881" s="668"/>
      <c r="BI1881" s="668"/>
      <c r="BJ1881" s="668"/>
      <c r="BK1881" s="668"/>
      <c r="BL1881" s="668"/>
      <c r="BM1881" s="668"/>
      <c r="BN1881" s="668"/>
      <c r="BO1881" s="668"/>
      <c r="BP1881" s="668"/>
      <c r="BQ1881" s="668"/>
    </row>
    <row r="1882" spans="1:69">
      <c r="A1882" s="668"/>
      <c r="B1882" s="668"/>
      <c r="C1882" s="668"/>
      <c r="D1882" s="668"/>
      <c r="E1882" s="668"/>
      <c r="F1882" s="668"/>
      <c r="G1882" s="668"/>
      <c r="H1882" s="668"/>
      <c r="I1882" s="668"/>
      <c r="J1882" s="668"/>
      <c r="K1882" s="668"/>
      <c r="L1882" s="668"/>
      <c r="M1882" s="668"/>
      <c r="N1882" s="668"/>
      <c r="O1882" s="668"/>
      <c r="P1882" s="668"/>
      <c r="Q1882" s="668"/>
      <c r="R1882" s="668"/>
      <c r="T1882" s="668"/>
      <c r="U1882" s="668"/>
      <c r="AZ1882" s="668"/>
      <c r="BA1882" s="668"/>
      <c r="BB1882" s="668"/>
      <c r="BC1882" s="668"/>
      <c r="BD1882" s="668"/>
      <c r="BE1882" s="668"/>
      <c r="BF1882" s="668"/>
      <c r="BG1882" s="668"/>
      <c r="BH1882" s="668"/>
      <c r="BI1882" s="668"/>
      <c r="BJ1882" s="668"/>
      <c r="BK1882" s="668"/>
      <c r="BL1882" s="668"/>
      <c r="BM1882" s="668"/>
      <c r="BN1882" s="668"/>
      <c r="BO1882" s="668"/>
      <c r="BP1882" s="668"/>
      <c r="BQ1882" s="668"/>
    </row>
    <row r="1883" spans="1:69">
      <c r="A1883" s="668"/>
      <c r="B1883" s="668"/>
      <c r="C1883" s="668"/>
      <c r="D1883" s="668"/>
      <c r="E1883" s="668"/>
      <c r="F1883" s="668"/>
      <c r="G1883" s="668"/>
      <c r="H1883" s="668"/>
      <c r="I1883" s="668"/>
      <c r="J1883" s="668"/>
      <c r="K1883" s="668"/>
      <c r="L1883" s="668"/>
      <c r="M1883" s="668"/>
      <c r="N1883" s="668"/>
      <c r="O1883" s="668"/>
      <c r="P1883" s="668"/>
      <c r="Q1883" s="668"/>
      <c r="R1883" s="668"/>
      <c r="T1883" s="668"/>
      <c r="U1883" s="668"/>
      <c r="AZ1883" s="668"/>
      <c r="BA1883" s="668"/>
      <c r="BB1883" s="668"/>
      <c r="BC1883" s="668"/>
      <c r="BD1883" s="668"/>
      <c r="BE1883" s="668"/>
      <c r="BF1883" s="668"/>
      <c r="BG1883" s="668"/>
      <c r="BH1883" s="668"/>
      <c r="BI1883" s="668"/>
      <c r="BJ1883" s="668"/>
      <c r="BK1883" s="668"/>
      <c r="BL1883" s="668"/>
      <c r="BM1883" s="668"/>
      <c r="BN1883" s="668"/>
      <c r="BO1883" s="668"/>
      <c r="BP1883" s="668"/>
      <c r="BQ1883" s="668"/>
    </row>
    <row r="1884" spans="1:69">
      <c r="A1884" s="668"/>
      <c r="B1884" s="668"/>
      <c r="C1884" s="668"/>
      <c r="D1884" s="668"/>
      <c r="E1884" s="668"/>
      <c r="F1884" s="668"/>
      <c r="G1884" s="668"/>
      <c r="H1884" s="668"/>
      <c r="I1884" s="668"/>
      <c r="J1884" s="668"/>
      <c r="K1884" s="668"/>
      <c r="L1884" s="668"/>
      <c r="M1884" s="668"/>
      <c r="N1884" s="668"/>
      <c r="O1884" s="668"/>
      <c r="P1884" s="668"/>
      <c r="Q1884" s="668"/>
      <c r="R1884" s="668"/>
      <c r="T1884" s="668"/>
      <c r="U1884" s="668"/>
      <c r="AZ1884" s="668"/>
      <c r="BA1884" s="668"/>
      <c r="BB1884" s="668"/>
      <c r="BC1884" s="668"/>
      <c r="BD1884" s="668"/>
      <c r="BE1884" s="668"/>
      <c r="BF1884" s="668"/>
      <c r="BG1884" s="668"/>
      <c r="BH1884" s="668"/>
      <c r="BI1884" s="668"/>
      <c r="BJ1884" s="668"/>
      <c r="BK1884" s="668"/>
      <c r="BL1884" s="668"/>
      <c r="BM1884" s="668"/>
      <c r="BN1884" s="668"/>
      <c r="BO1884" s="668"/>
      <c r="BP1884" s="668"/>
      <c r="BQ1884" s="668"/>
    </row>
    <row r="1885" spans="1:69">
      <c r="A1885" s="668"/>
      <c r="B1885" s="668"/>
      <c r="C1885" s="668"/>
      <c r="D1885" s="668"/>
      <c r="E1885" s="668"/>
      <c r="F1885" s="668"/>
      <c r="G1885" s="668"/>
      <c r="H1885" s="668"/>
      <c r="I1885" s="668"/>
      <c r="J1885" s="668"/>
      <c r="K1885" s="668"/>
      <c r="L1885" s="668"/>
      <c r="M1885" s="668"/>
      <c r="N1885" s="668"/>
      <c r="O1885" s="668"/>
      <c r="P1885" s="668"/>
      <c r="Q1885" s="668"/>
      <c r="R1885" s="668"/>
      <c r="T1885" s="668"/>
      <c r="U1885" s="668"/>
      <c r="AZ1885" s="668"/>
      <c r="BA1885" s="668"/>
      <c r="BB1885" s="668"/>
      <c r="BC1885" s="668"/>
      <c r="BD1885" s="668"/>
      <c r="BE1885" s="668"/>
      <c r="BF1885" s="668"/>
      <c r="BG1885" s="668"/>
      <c r="BH1885" s="668"/>
      <c r="BI1885" s="668"/>
      <c r="BJ1885" s="668"/>
      <c r="BK1885" s="668"/>
      <c r="BL1885" s="668"/>
      <c r="BM1885" s="668"/>
      <c r="BN1885" s="668"/>
      <c r="BO1885" s="668"/>
      <c r="BP1885" s="668"/>
      <c r="BQ1885" s="668"/>
    </row>
    <row r="1886" spans="1:69">
      <c r="A1886" s="668"/>
      <c r="B1886" s="668"/>
      <c r="C1886" s="668"/>
      <c r="D1886" s="668"/>
      <c r="E1886" s="668"/>
      <c r="F1886" s="668"/>
      <c r="G1886" s="668"/>
      <c r="H1886" s="668"/>
      <c r="I1886" s="668"/>
      <c r="J1886" s="668"/>
      <c r="K1886" s="668"/>
      <c r="L1886" s="668"/>
      <c r="M1886" s="668"/>
      <c r="N1886" s="668"/>
      <c r="O1886" s="668"/>
      <c r="P1886" s="668"/>
      <c r="Q1886" s="668"/>
      <c r="R1886" s="668"/>
      <c r="T1886" s="668"/>
      <c r="U1886" s="668"/>
      <c r="AZ1886" s="668"/>
      <c r="BA1886" s="668"/>
      <c r="BB1886" s="668"/>
      <c r="BC1886" s="668"/>
      <c r="BD1886" s="668"/>
      <c r="BE1886" s="668"/>
      <c r="BF1886" s="668"/>
      <c r="BG1886" s="668"/>
      <c r="BH1886" s="668"/>
      <c r="BI1886" s="668"/>
      <c r="BJ1886" s="668"/>
      <c r="BK1886" s="668"/>
      <c r="BL1886" s="668"/>
      <c r="BM1886" s="668"/>
      <c r="BN1886" s="668"/>
      <c r="BO1886" s="668"/>
      <c r="BP1886" s="668"/>
      <c r="BQ1886" s="668"/>
    </row>
    <row r="1887" spans="1:69">
      <c r="A1887" s="668"/>
      <c r="B1887" s="668"/>
      <c r="C1887" s="668"/>
      <c r="D1887" s="668"/>
      <c r="E1887" s="668"/>
      <c r="F1887" s="668"/>
      <c r="G1887" s="668"/>
      <c r="H1887" s="668"/>
      <c r="I1887" s="668"/>
      <c r="J1887" s="668"/>
      <c r="K1887" s="668"/>
      <c r="L1887" s="668"/>
      <c r="M1887" s="668"/>
      <c r="N1887" s="668"/>
      <c r="O1887" s="668"/>
      <c r="P1887" s="668"/>
      <c r="Q1887" s="668"/>
      <c r="R1887" s="668"/>
      <c r="T1887" s="668"/>
      <c r="U1887" s="668"/>
      <c r="AZ1887" s="668"/>
      <c r="BA1887" s="668"/>
      <c r="BB1887" s="668"/>
      <c r="BC1887" s="668"/>
      <c r="BD1887" s="668"/>
      <c r="BE1887" s="668"/>
      <c r="BF1887" s="668"/>
      <c r="BG1887" s="668"/>
      <c r="BH1887" s="668"/>
      <c r="BI1887" s="668"/>
      <c r="BJ1887" s="668"/>
      <c r="BK1887" s="668"/>
      <c r="BL1887" s="668"/>
      <c r="BM1887" s="668"/>
      <c r="BN1887" s="668"/>
      <c r="BO1887" s="668"/>
      <c r="BP1887" s="668"/>
      <c r="BQ1887" s="668"/>
    </row>
    <row r="1888" spans="1:69">
      <c r="A1888" s="668"/>
      <c r="B1888" s="668"/>
      <c r="C1888" s="668"/>
      <c r="D1888" s="668"/>
      <c r="E1888" s="668"/>
      <c r="F1888" s="668"/>
      <c r="G1888" s="668"/>
      <c r="H1888" s="668"/>
      <c r="I1888" s="668"/>
      <c r="J1888" s="668"/>
      <c r="K1888" s="668"/>
      <c r="L1888" s="668"/>
      <c r="M1888" s="668"/>
      <c r="N1888" s="668"/>
      <c r="O1888" s="668"/>
      <c r="P1888" s="668"/>
      <c r="Q1888" s="668"/>
      <c r="R1888" s="668"/>
      <c r="T1888" s="668"/>
      <c r="U1888" s="668"/>
      <c r="AZ1888" s="668"/>
      <c r="BA1888" s="668"/>
      <c r="BB1888" s="668"/>
      <c r="BC1888" s="668"/>
      <c r="BD1888" s="668"/>
      <c r="BE1888" s="668"/>
      <c r="BF1888" s="668"/>
      <c r="BG1888" s="668"/>
      <c r="BH1888" s="668"/>
      <c r="BI1888" s="668"/>
      <c r="BJ1888" s="668"/>
      <c r="BK1888" s="668"/>
      <c r="BL1888" s="668"/>
      <c r="BM1888" s="668"/>
      <c r="BN1888" s="668"/>
      <c r="BO1888" s="668"/>
      <c r="BP1888" s="668"/>
      <c r="BQ1888" s="668"/>
    </row>
    <row r="1889" spans="1:69">
      <c r="A1889" s="668"/>
      <c r="B1889" s="668"/>
      <c r="C1889" s="668"/>
      <c r="D1889" s="668"/>
      <c r="E1889" s="668"/>
      <c r="F1889" s="668"/>
      <c r="G1889" s="668"/>
      <c r="H1889" s="668"/>
      <c r="I1889" s="668"/>
      <c r="J1889" s="668"/>
      <c r="K1889" s="668"/>
      <c r="L1889" s="668"/>
      <c r="M1889" s="668"/>
      <c r="N1889" s="668"/>
      <c r="O1889" s="668"/>
      <c r="P1889" s="668"/>
      <c r="Q1889" s="668"/>
      <c r="R1889" s="668"/>
      <c r="T1889" s="668"/>
      <c r="U1889" s="668"/>
      <c r="AZ1889" s="668"/>
      <c r="BA1889" s="668"/>
      <c r="BB1889" s="668"/>
      <c r="BC1889" s="668"/>
      <c r="BD1889" s="668"/>
      <c r="BE1889" s="668"/>
      <c r="BF1889" s="668"/>
      <c r="BG1889" s="668"/>
      <c r="BH1889" s="668"/>
      <c r="BI1889" s="668"/>
      <c r="BJ1889" s="668"/>
      <c r="BK1889" s="668"/>
      <c r="BL1889" s="668"/>
      <c r="BM1889" s="668"/>
      <c r="BN1889" s="668"/>
      <c r="BO1889" s="668"/>
      <c r="BP1889" s="668"/>
      <c r="BQ1889" s="668"/>
    </row>
    <row r="1890" spans="1:69">
      <c r="A1890" s="668"/>
      <c r="B1890" s="668"/>
      <c r="C1890" s="668"/>
      <c r="D1890" s="668"/>
      <c r="E1890" s="668"/>
      <c r="F1890" s="668"/>
      <c r="G1890" s="668"/>
      <c r="H1890" s="668"/>
      <c r="I1890" s="668"/>
      <c r="J1890" s="668"/>
      <c r="K1890" s="668"/>
      <c r="L1890" s="668"/>
      <c r="M1890" s="668"/>
      <c r="N1890" s="668"/>
      <c r="O1890" s="668"/>
      <c r="P1890" s="668"/>
      <c r="Q1890" s="668"/>
      <c r="R1890" s="668"/>
      <c r="T1890" s="668"/>
      <c r="U1890" s="668"/>
      <c r="AZ1890" s="668"/>
      <c r="BA1890" s="668"/>
      <c r="BB1890" s="668"/>
      <c r="BC1890" s="668"/>
      <c r="BD1890" s="668"/>
      <c r="BE1890" s="668"/>
      <c r="BF1890" s="668"/>
      <c r="BG1890" s="668"/>
      <c r="BH1890" s="668"/>
      <c r="BI1890" s="668"/>
      <c r="BJ1890" s="668"/>
      <c r="BK1890" s="668"/>
      <c r="BL1890" s="668"/>
      <c r="BM1890" s="668"/>
      <c r="BN1890" s="668"/>
      <c r="BO1890" s="668"/>
      <c r="BP1890" s="668"/>
      <c r="BQ1890" s="668"/>
    </row>
    <row r="1891" spans="1:69">
      <c r="A1891" s="668"/>
      <c r="B1891" s="668"/>
      <c r="C1891" s="668"/>
      <c r="D1891" s="668"/>
      <c r="E1891" s="668"/>
      <c r="F1891" s="668"/>
      <c r="G1891" s="668"/>
      <c r="H1891" s="668"/>
      <c r="I1891" s="668"/>
      <c r="J1891" s="668"/>
      <c r="K1891" s="668"/>
      <c r="L1891" s="668"/>
      <c r="M1891" s="668"/>
      <c r="N1891" s="668"/>
      <c r="O1891" s="668"/>
      <c r="P1891" s="668"/>
      <c r="Q1891" s="668"/>
      <c r="R1891" s="668"/>
      <c r="T1891" s="668"/>
      <c r="U1891" s="668"/>
      <c r="AZ1891" s="668"/>
      <c r="BA1891" s="668"/>
      <c r="BB1891" s="668"/>
      <c r="BC1891" s="668"/>
      <c r="BD1891" s="668"/>
      <c r="BE1891" s="668"/>
      <c r="BF1891" s="668"/>
      <c r="BG1891" s="668"/>
      <c r="BH1891" s="668"/>
      <c r="BI1891" s="668"/>
      <c r="BJ1891" s="668"/>
      <c r="BK1891" s="668"/>
      <c r="BL1891" s="668"/>
      <c r="BM1891" s="668"/>
      <c r="BN1891" s="668"/>
      <c r="BO1891" s="668"/>
      <c r="BP1891" s="668"/>
      <c r="BQ1891" s="668"/>
    </row>
    <row r="1892" spans="1:69">
      <c r="A1892" s="668"/>
      <c r="B1892" s="668"/>
      <c r="C1892" s="668"/>
      <c r="D1892" s="668"/>
      <c r="E1892" s="668"/>
      <c r="F1892" s="668"/>
      <c r="G1892" s="668"/>
      <c r="H1892" s="668"/>
      <c r="I1892" s="668"/>
      <c r="J1892" s="668"/>
      <c r="K1892" s="668"/>
      <c r="L1892" s="668"/>
      <c r="M1892" s="668"/>
      <c r="N1892" s="668"/>
      <c r="O1892" s="668"/>
      <c r="P1892" s="668"/>
      <c r="Q1892" s="668"/>
      <c r="R1892" s="668"/>
      <c r="T1892" s="668"/>
      <c r="U1892" s="668"/>
      <c r="AZ1892" s="668"/>
      <c r="BA1892" s="668"/>
      <c r="BB1892" s="668"/>
      <c r="BC1892" s="668"/>
      <c r="BD1892" s="668"/>
      <c r="BE1892" s="668"/>
      <c r="BF1892" s="668"/>
      <c r="BG1892" s="668"/>
      <c r="BH1892" s="668"/>
      <c r="BI1892" s="668"/>
      <c r="BJ1892" s="668"/>
      <c r="BK1892" s="668"/>
      <c r="BL1892" s="668"/>
      <c r="BM1892" s="668"/>
      <c r="BN1892" s="668"/>
      <c r="BO1892" s="668"/>
      <c r="BP1892" s="668"/>
      <c r="BQ1892" s="668"/>
    </row>
    <row r="1893" spans="1:69">
      <c r="A1893" s="668"/>
      <c r="B1893" s="668"/>
      <c r="C1893" s="668"/>
      <c r="D1893" s="668"/>
      <c r="E1893" s="668"/>
      <c r="F1893" s="668"/>
      <c r="G1893" s="668"/>
      <c r="H1893" s="668"/>
      <c r="I1893" s="668"/>
      <c r="J1893" s="668"/>
      <c r="K1893" s="668"/>
      <c r="L1893" s="668"/>
      <c r="M1893" s="668"/>
      <c r="N1893" s="668"/>
      <c r="O1893" s="668"/>
      <c r="P1893" s="668"/>
      <c r="Q1893" s="668"/>
      <c r="R1893" s="668"/>
      <c r="T1893" s="668"/>
      <c r="U1893" s="668"/>
      <c r="AZ1893" s="668"/>
      <c r="BA1893" s="668"/>
      <c r="BB1893" s="668"/>
      <c r="BC1893" s="668"/>
      <c r="BD1893" s="668"/>
      <c r="BE1893" s="668"/>
      <c r="BF1893" s="668"/>
      <c r="BG1893" s="668"/>
      <c r="BH1893" s="668"/>
      <c r="BI1893" s="668"/>
      <c r="BJ1893" s="668"/>
      <c r="BK1893" s="668"/>
      <c r="BL1893" s="668"/>
      <c r="BM1893" s="668"/>
      <c r="BN1893" s="668"/>
      <c r="BO1893" s="668"/>
      <c r="BP1893" s="668"/>
      <c r="BQ1893" s="668"/>
    </row>
    <row r="1894" spans="1:69">
      <c r="A1894" s="668"/>
      <c r="B1894" s="668"/>
      <c r="C1894" s="668"/>
      <c r="D1894" s="668"/>
      <c r="E1894" s="668"/>
      <c r="F1894" s="668"/>
      <c r="G1894" s="668"/>
      <c r="H1894" s="668"/>
      <c r="I1894" s="668"/>
      <c r="J1894" s="668"/>
      <c r="K1894" s="668"/>
      <c r="L1894" s="668"/>
      <c r="M1894" s="668"/>
      <c r="N1894" s="668"/>
      <c r="O1894" s="668"/>
      <c r="P1894" s="668"/>
      <c r="Q1894" s="668"/>
      <c r="R1894" s="668"/>
      <c r="T1894" s="668"/>
      <c r="U1894" s="668"/>
      <c r="AZ1894" s="668"/>
      <c r="BA1894" s="668"/>
      <c r="BB1894" s="668"/>
      <c r="BC1894" s="668"/>
      <c r="BD1894" s="668"/>
      <c r="BE1894" s="668"/>
      <c r="BF1894" s="668"/>
      <c r="BG1894" s="668"/>
      <c r="BH1894" s="668"/>
      <c r="BI1894" s="668"/>
      <c r="BJ1894" s="668"/>
      <c r="BK1894" s="668"/>
      <c r="BL1894" s="668"/>
      <c r="BM1894" s="668"/>
      <c r="BN1894" s="668"/>
      <c r="BO1894" s="668"/>
      <c r="BP1894" s="668"/>
      <c r="BQ1894" s="668"/>
    </row>
    <row r="1895" spans="1:69">
      <c r="A1895" s="668"/>
      <c r="B1895" s="668"/>
      <c r="C1895" s="668"/>
      <c r="D1895" s="668"/>
      <c r="E1895" s="668"/>
      <c r="F1895" s="668"/>
      <c r="G1895" s="668"/>
      <c r="H1895" s="668"/>
      <c r="I1895" s="668"/>
      <c r="J1895" s="668"/>
      <c r="K1895" s="668"/>
      <c r="L1895" s="668"/>
      <c r="M1895" s="668"/>
      <c r="N1895" s="668"/>
      <c r="O1895" s="668"/>
      <c r="P1895" s="668"/>
      <c r="Q1895" s="668"/>
      <c r="R1895" s="668"/>
      <c r="T1895" s="668"/>
      <c r="U1895" s="668"/>
      <c r="AZ1895" s="668"/>
      <c r="BA1895" s="668"/>
      <c r="BB1895" s="668"/>
      <c r="BC1895" s="668"/>
      <c r="BD1895" s="668"/>
      <c r="BE1895" s="668"/>
      <c r="BF1895" s="668"/>
      <c r="BG1895" s="668"/>
      <c r="BH1895" s="668"/>
      <c r="BI1895" s="668"/>
      <c r="BJ1895" s="668"/>
      <c r="BK1895" s="668"/>
      <c r="BL1895" s="668"/>
      <c r="BM1895" s="668"/>
      <c r="BN1895" s="668"/>
      <c r="BO1895" s="668"/>
      <c r="BP1895" s="668"/>
      <c r="BQ1895" s="668"/>
    </row>
    <row r="1896" spans="1:69">
      <c r="A1896" s="668"/>
      <c r="B1896" s="668"/>
      <c r="C1896" s="668"/>
      <c r="D1896" s="668"/>
      <c r="E1896" s="668"/>
      <c r="F1896" s="668"/>
      <c r="G1896" s="668"/>
      <c r="H1896" s="668"/>
      <c r="I1896" s="668"/>
      <c r="J1896" s="668"/>
      <c r="K1896" s="668"/>
      <c r="L1896" s="668"/>
      <c r="M1896" s="668"/>
      <c r="N1896" s="668"/>
      <c r="O1896" s="668"/>
      <c r="P1896" s="668"/>
      <c r="Q1896" s="668"/>
      <c r="R1896" s="668"/>
      <c r="T1896" s="668"/>
      <c r="U1896" s="668"/>
      <c r="AZ1896" s="668"/>
      <c r="BA1896" s="668"/>
      <c r="BB1896" s="668"/>
      <c r="BC1896" s="668"/>
      <c r="BD1896" s="668"/>
      <c r="BE1896" s="668"/>
      <c r="BF1896" s="668"/>
      <c r="BG1896" s="668"/>
      <c r="BH1896" s="668"/>
      <c r="BI1896" s="668"/>
      <c r="BJ1896" s="668"/>
      <c r="BK1896" s="668"/>
      <c r="BL1896" s="668"/>
      <c r="BM1896" s="668"/>
      <c r="BN1896" s="668"/>
      <c r="BO1896" s="668"/>
      <c r="BP1896" s="668"/>
      <c r="BQ1896" s="668"/>
    </row>
    <row r="1897" spans="1:69">
      <c r="A1897" s="668"/>
      <c r="B1897" s="668"/>
      <c r="C1897" s="668"/>
      <c r="D1897" s="668"/>
      <c r="E1897" s="668"/>
      <c r="F1897" s="668"/>
      <c r="G1897" s="668"/>
      <c r="H1897" s="668"/>
      <c r="I1897" s="668"/>
      <c r="J1897" s="668"/>
      <c r="K1897" s="668"/>
      <c r="L1897" s="668"/>
      <c r="M1897" s="668"/>
      <c r="N1897" s="668"/>
      <c r="O1897" s="668"/>
      <c r="P1897" s="668"/>
      <c r="Q1897" s="668"/>
      <c r="R1897" s="668"/>
      <c r="S1897" s="668"/>
      <c r="T1897" s="668"/>
      <c r="U1897" s="668"/>
      <c r="W1897" s="668"/>
      <c r="X1897" s="668"/>
      <c r="Y1897" s="668"/>
      <c r="Z1897" s="678"/>
      <c r="AA1897" s="668"/>
      <c r="AB1897" s="668"/>
      <c r="AC1897" s="668"/>
      <c r="AD1897" s="678"/>
      <c r="AE1897" s="668"/>
      <c r="AF1897" s="668"/>
      <c r="AG1897" s="668"/>
      <c r="AH1897" s="678"/>
      <c r="AI1897" s="668"/>
      <c r="AJ1897" s="668"/>
      <c r="AK1897" s="668"/>
      <c r="AL1897" s="678"/>
      <c r="AM1897" s="668"/>
      <c r="AN1897" s="668"/>
      <c r="AO1897" s="668"/>
      <c r="AP1897" s="678"/>
      <c r="AQ1897" s="668"/>
      <c r="AR1897" s="668"/>
      <c r="AS1897" s="668"/>
      <c r="AT1897" s="678"/>
      <c r="AU1897" s="668"/>
      <c r="AV1897" s="668"/>
      <c r="AW1897" s="678"/>
      <c r="AX1897" s="668"/>
      <c r="AY1897" s="683"/>
      <c r="AZ1897" s="668"/>
      <c r="BA1897" s="668"/>
      <c r="BB1897" s="668"/>
      <c r="BC1897" s="668"/>
      <c r="BD1897" s="668"/>
      <c r="BE1897" s="668"/>
      <c r="BF1897" s="668"/>
      <c r="BG1897" s="668"/>
      <c r="BH1897" s="668"/>
      <c r="BI1897" s="668"/>
      <c r="BJ1897" s="668"/>
      <c r="BK1897" s="668"/>
      <c r="BL1897" s="668"/>
      <c r="BM1897" s="668"/>
      <c r="BN1897" s="668"/>
      <c r="BO1897" s="668"/>
      <c r="BP1897" s="668"/>
      <c r="BQ1897" s="668"/>
    </row>
    <row r="1898" spans="1:69">
      <c r="A1898" s="668"/>
      <c r="B1898" s="668"/>
      <c r="C1898" s="668"/>
      <c r="D1898" s="668"/>
      <c r="E1898" s="668"/>
      <c r="F1898" s="668"/>
      <c r="G1898" s="668"/>
      <c r="H1898" s="668"/>
      <c r="I1898" s="668"/>
      <c r="J1898" s="668"/>
      <c r="K1898" s="668"/>
      <c r="L1898" s="668"/>
      <c r="M1898" s="668"/>
      <c r="N1898" s="668"/>
      <c r="O1898" s="668"/>
      <c r="P1898" s="668"/>
      <c r="Q1898" s="668"/>
      <c r="R1898" s="668"/>
      <c r="T1898" s="668"/>
      <c r="U1898" s="668"/>
      <c r="AZ1898" s="668"/>
      <c r="BA1898" s="668"/>
      <c r="BB1898" s="668"/>
      <c r="BC1898" s="668"/>
      <c r="BD1898" s="668"/>
      <c r="BE1898" s="668"/>
      <c r="BF1898" s="668"/>
      <c r="BG1898" s="668"/>
      <c r="BH1898" s="668"/>
      <c r="BI1898" s="668"/>
      <c r="BJ1898" s="668"/>
      <c r="BK1898" s="668"/>
      <c r="BL1898" s="668"/>
      <c r="BM1898" s="668"/>
      <c r="BN1898" s="668"/>
      <c r="BO1898" s="668"/>
      <c r="BP1898" s="668"/>
      <c r="BQ1898" s="668"/>
    </row>
    <row r="1899" spans="1:69">
      <c r="A1899" s="668"/>
      <c r="B1899" s="668"/>
      <c r="C1899" s="668"/>
      <c r="D1899" s="668"/>
      <c r="E1899" s="668"/>
      <c r="F1899" s="668"/>
      <c r="G1899" s="668"/>
      <c r="H1899" s="668"/>
      <c r="I1899" s="668"/>
      <c r="J1899" s="668"/>
      <c r="K1899" s="668"/>
      <c r="L1899" s="668"/>
      <c r="M1899" s="668"/>
      <c r="N1899" s="668"/>
      <c r="O1899" s="668"/>
      <c r="P1899" s="668"/>
      <c r="Q1899" s="668"/>
      <c r="R1899" s="668"/>
      <c r="T1899" s="668"/>
      <c r="U1899" s="668"/>
      <c r="AZ1899" s="668"/>
      <c r="BA1899" s="668"/>
      <c r="BB1899" s="668"/>
      <c r="BC1899" s="668"/>
      <c r="BD1899" s="668"/>
      <c r="BE1899" s="668"/>
      <c r="BF1899" s="668"/>
      <c r="BG1899" s="668"/>
      <c r="BH1899" s="668"/>
      <c r="BI1899" s="668"/>
      <c r="BJ1899" s="668"/>
      <c r="BK1899" s="668"/>
      <c r="BL1899" s="668"/>
      <c r="BM1899" s="668"/>
      <c r="BN1899" s="668"/>
      <c r="BO1899" s="668"/>
      <c r="BP1899" s="668"/>
      <c r="BQ1899" s="668"/>
    </row>
    <row r="1900" spans="1:69">
      <c r="A1900" s="668"/>
      <c r="B1900" s="668"/>
      <c r="C1900" s="668"/>
      <c r="D1900" s="668"/>
      <c r="E1900" s="668"/>
      <c r="F1900" s="668"/>
      <c r="G1900" s="668"/>
      <c r="H1900" s="668"/>
      <c r="I1900" s="668"/>
      <c r="J1900" s="668"/>
      <c r="K1900" s="668"/>
      <c r="L1900" s="668"/>
      <c r="M1900" s="668"/>
      <c r="N1900" s="668"/>
      <c r="O1900" s="668"/>
      <c r="P1900" s="668"/>
      <c r="Q1900" s="668"/>
      <c r="R1900" s="668"/>
      <c r="S1900" s="668"/>
      <c r="T1900" s="668"/>
      <c r="U1900" s="668"/>
      <c r="AZ1900" s="668"/>
      <c r="BA1900" s="668"/>
      <c r="BB1900" s="668"/>
      <c r="BC1900" s="668"/>
      <c r="BD1900" s="668"/>
      <c r="BE1900" s="668"/>
      <c r="BF1900" s="668"/>
      <c r="BG1900" s="668"/>
      <c r="BH1900" s="668"/>
      <c r="BI1900" s="668"/>
      <c r="BJ1900" s="668"/>
      <c r="BK1900" s="668"/>
      <c r="BL1900" s="668"/>
      <c r="BM1900" s="668"/>
      <c r="BN1900" s="668"/>
      <c r="BO1900" s="668"/>
      <c r="BP1900" s="668"/>
      <c r="BQ1900" s="668"/>
    </row>
    <row r="1901" spans="1:69">
      <c r="A1901" s="668"/>
      <c r="B1901" s="668"/>
      <c r="C1901" s="668"/>
      <c r="D1901" s="668"/>
      <c r="E1901" s="668"/>
      <c r="F1901" s="668"/>
      <c r="G1901" s="668"/>
      <c r="H1901" s="668"/>
      <c r="I1901" s="668"/>
      <c r="J1901" s="668"/>
      <c r="K1901" s="668"/>
      <c r="L1901" s="668"/>
      <c r="M1901" s="668"/>
      <c r="N1901" s="668"/>
      <c r="O1901" s="668"/>
      <c r="P1901" s="668"/>
      <c r="Q1901" s="668"/>
      <c r="R1901" s="668"/>
      <c r="T1901" s="668"/>
      <c r="U1901" s="668"/>
      <c r="AZ1901" s="668"/>
      <c r="BA1901" s="668"/>
      <c r="BB1901" s="668"/>
      <c r="BC1901" s="668"/>
      <c r="BD1901" s="668"/>
      <c r="BE1901" s="668"/>
      <c r="BF1901" s="668"/>
      <c r="BG1901" s="668"/>
      <c r="BH1901" s="668"/>
      <c r="BI1901" s="668"/>
      <c r="BJ1901" s="668"/>
      <c r="BK1901" s="668"/>
      <c r="BL1901" s="668"/>
      <c r="BM1901" s="668"/>
      <c r="BN1901" s="668"/>
      <c r="BO1901" s="668"/>
      <c r="BP1901" s="668"/>
      <c r="BQ1901" s="668"/>
    </row>
    <row r="1902" spans="1:69">
      <c r="A1902" s="668"/>
      <c r="B1902" s="668"/>
      <c r="C1902" s="668"/>
      <c r="D1902" s="668"/>
      <c r="E1902" s="668"/>
      <c r="F1902" s="668"/>
      <c r="G1902" s="668"/>
      <c r="H1902" s="668"/>
      <c r="I1902" s="668"/>
      <c r="J1902" s="668"/>
      <c r="K1902" s="668"/>
      <c r="L1902" s="668"/>
      <c r="M1902" s="668"/>
      <c r="N1902" s="668"/>
      <c r="O1902" s="668"/>
      <c r="P1902" s="668"/>
      <c r="Q1902" s="668"/>
      <c r="R1902" s="668"/>
      <c r="T1902" s="668"/>
      <c r="U1902" s="668"/>
      <c r="AZ1902" s="668"/>
      <c r="BA1902" s="668"/>
      <c r="BB1902" s="668"/>
      <c r="BC1902" s="668"/>
      <c r="BD1902" s="668"/>
      <c r="BE1902" s="668"/>
      <c r="BF1902" s="668"/>
      <c r="BG1902" s="668"/>
      <c r="BH1902" s="668"/>
      <c r="BI1902" s="668"/>
      <c r="BJ1902" s="668"/>
      <c r="BK1902" s="668"/>
      <c r="BL1902" s="668"/>
      <c r="BM1902" s="668"/>
      <c r="BN1902" s="668"/>
      <c r="BO1902" s="668"/>
      <c r="BP1902" s="668"/>
      <c r="BQ1902" s="668"/>
    </row>
    <row r="1903" spans="1:69">
      <c r="A1903" s="668"/>
      <c r="B1903" s="668"/>
      <c r="C1903" s="668"/>
      <c r="D1903" s="668"/>
      <c r="E1903" s="668"/>
      <c r="F1903" s="668"/>
      <c r="G1903" s="668"/>
      <c r="H1903" s="668"/>
      <c r="I1903" s="668"/>
      <c r="J1903" s="668"/>
      <c r="K1903" s="668"/>
      <c r="L1903" s="668"/>
      <c r="M1903" s="668"/>
      <c r="N1903" s="668"/>
      <c r="O1903" s="668"/>
      <c r="P1903" s="668"/>
      <c r="Q1903" s="668"/>
      <c r="R1903" s="668"/>
      <c r="T1903" s="668"/>
      <c r="U1903" s="668"/>
      <c r="AZ1903" s="668"/>
      <c r="BA1903" s="668"/>
      <c r="BB1903" s="668"/>
      <c r="BC1903" s="668"/>
      <c r="BD1903" s="668"/>
      <c r="BE1903" s="668"/>
      <c r="BF1903" s="668"/>
      <c r="BG1903" s="668"/>
      <c r="BH1903" s="668"/>
      <c r="BI1903" s="668"/>
      <c r="BJ1903" s="668"/>
      <c r="BK1903" s="668"/>
      <c r="BL1903" s="668"/>
      <c r="BM1903" s="668"/>
      <c r="BN1903" s="668"/>
      <c r="BO1903" s="668"/>
      <c r="BP1903" s="668"/>
      <c r="BQ1903" s="668"/>
    </row>
    <row r="1904" spans="1:69">
      <c r="A1904" s="668"/>
      <c r="B1904" s="668"/>
      <c r="C1904" s="668"/>
      <c r="D1904" s="668"/>
      <c r="E1904" s="668"/>
      <c r="F1904" s="668"/>
      <c r="G1904" s="668"/>
      <c r="H1904" s="668"/>
      <c r="I1904" s="668"/>
      <c r="J1904" s="668"/>
      <c r="K1904" s="668"/>
      <c r="L1904" s="668"/>
      <c r="M1904" s="668"/>
      <c r="N1904" s="668"/>
      <c r="O1904" s="668"/>
      <c r="P1904" s="668"/>
      <c r="Q1904" s="668"/>
      <c r="R1904" s="668"/>
      <c r="T1904" s="668"/>
      <c r="U1904" s="668"/>
      <c r="AZ1904" s="668"/>
      <c r="BA1904" s="668"/>
      <c r="BB1904" s="668"/>
      <c r="BC1904" s="668"/>
      <c r="BD1904" s="668"/>
      <c r="BE1904" s="668"/>
      <c r="BF1904" s="668"/>
      <c r="BG1904" s="668"/>
      <c r="BH1904" s="668"/>
      <c r="BI1904" s="668"/>
      <c r="BJ1904" s="668"/>
      <c r="BK1904" s="668"/>
      <c r="BL1904" s="668"/>
      <c r="BM1904" s="668"/>
      <c r="BN1904" s="668"/>
      <c r="BO1904" s="668"/>
      <c r="BP1904" s="668"/>
      <c r="BQ1904" s="668"/>
    </row>
    <row r="1905" spans="1:69">
      <c r="A1905" s="668"/>
      <c r="B1905" s="668"/>
      <c r="C1905" s="668"/>
      <c r="D1905" s="668"/>
      <c r="E1905" s="668"/>
      <c r="F1905" s="668"/>
      <c r="G1905" s="668"/>
      <c r="H1905" s="668"/>
      <c r="I1905" s="668"/>
      <c r="J1905" s="668"/>
      <c r="K1905" s="668"/>
      <c r="L1905" s="668"/>
      <c r="M1905" s="668"/>
      <c r="N1905" s="668"/>
      <c r="O1905" s="668"/>
      <c r="P1905" s="668"/>
      <c r="Q1905" s="668"/>
      <c r="R1905" s="668"/>
      <c r="S1905" s="668"/>
      <c r="T1905" s="668"/>
      <c r="U1905" s="668"/>
      <c r="W1905" s="668"/>
      <c r="X1905" s="668"/>
      <c r="Y1905" s="668"/>
      <c r="Z1905" s="678"/>
      <c r="AA1905" s="668"/>
      <c r="AB1905" s="668"/>
      <c r="AC1905" s="668"/>
      <c r="AD1905" s="678"/>
      <c r="AE1905" s="668"/>
      <c r="AF1905" s="668"/>
      <c r="AG1905" s="668"/>
      <c r="AH1905" s="678"/>
      <c r="AI1905" s="668"/>
      <c r="AJ1905" s="668"/>
      <c r="AK1905" s="668"/>
      <c r="AL1905" s="678"/>
      <c r="AM1905" s="668"/>
      <c r="AN1905" s="668"/>
      <c r="AO1905" s="668"/>
      <c r="AP1905" s="678"/>
      <c r="AQ1905" s="668"/>
      <c r="AR1905" s="668"/>
      <c r="AS1905" s="668"/>
      <c r="AT1905" s="678"/>
      <c r="AU1905" s="668"/>
      <c r="AV1905" s="668"/>
      <c r="AW1905" s="678"/>
      <c r="AX1905" s="668"/>
      <c r="AY1905" s="683"/>
      <c r="AZ1905" s="668"/>
      <c r="BA1905" s="668"/>
      <c r="BB1905" s="668"/>
      <c r="BC1905" s="668"/>
      <c r="BD1905" s="668"/>
      <c r="BE1905" s="668"/>
      <c r="BF1905" s="668"/>
      <c r="BG1905" s="668"/>
      <c r="BH1905" s="668"/>
      <c r="BI1905" s="668"/>
      <c r="BJ1905" s="668"/>
      <c r="BK1905" s="668"/>
      <c r="BL1905" s="668"/>
      <c r="BM1905" s="668"/>
      <c r="BN1905" s="668"/>
      <c r="BO1905" s="668"/>
      <c r="BP1905" s="668"/>
      <c r="BQ1905" s="668"/>
    </row>
    <row r="1906" spans="1:69">
      <c r="A1906" s="668"/>
      <c r="B1906" s="668"/>
      <c r="C1906" s="668"/>
      <c r="D1906" s="668"/>
      <c r="E1906" s="668"/>
      <c r="F1906" s="668"/>
      <c r="G1906" s="668"/>
      <c r="H1906" s="668"/>
      <c r="I1906" s="668"/>
      <c r="J1906" s="668"/>
      <c r="K1906" s="668"/>
      <c r="L1906" s="668"/>
      <c r="M1906" s="668"/>
      <c r="N1906" s="668"/>
      <c r="O1906" s="668"/>
      <c r="P1906" s="668"/>
      <c r="Q1906" s="668"/>
      <c r="R1906" s="668"/>
      <c r="S1906" s="668"/>
      <c r="T1906" s="668"/>
      <c r="U1906" s="668"/>
      <c r="W1906" s="668"/>
      <c r="X1906" s="668"/>
      <c r="Y1906" s="668"/>
      <c r="Z1906" s="678"/>
      <c r="AA1906" s="668"/>
      <c r="AB1906" s="668"/>
      <c r="AC1906" s="668"/>
      <c r="AD1906" s="678"/>
      <c r="AE1906" s="668"/>
      <c r="AF1906" s="668"/>
      <c r="AG1906" s="668"/>
      <c r="AH1906" s="678"/>
      <c r="AI1906" s="668"/>
      <c r="AJ1906" s="668"/>
      <c r="AK1906" s="668"/>
      <c r="AL1906" s="678"/>
      <c r="AM1906" s="668"/>
      <c r="AN1906" s="668"/>
      <c r="AO1906" s="668"/>
      <c r="AP1906" s="678"/>
      <c r="AQ1906" s="668"/>
      <c r="AR1906" s="668"/>
      <c r="AS1906" s="668"/>
      <c r="AT1906" s="678"/>
      <c r="AU1906" s="668"/>
      <c r="AV1906" s="668"/>
      <c r="AW1906" s="678"/>
      <c r="AX1906" s="668"/>
      <c r="AY1906" s="683"/>
      <c r="AZ1906" s="668"/>
      <c r="BA1906" s="668"/>
      <c r="BB1906" s="668"/>
      <c r="BC1906" s="668"/>
      <c r="BD1906" s="668"/>
      <c r="BE1906" s="668"/>
      <c r="BF1906" s="668"/>
      <c r="BG1906" s="668"/>
      <c r="BH1906" s="668"/>
      <c r="BI1906" s="668"/>
      <c r="BJ1906" s="668"/>
      <c r="BK1906" s="668"/>
      <c r="BL1906" s="668"/>
      <c r="BM1906" s="668"/>
      <c r="BN1906" s="668"/>
      <c r="BO1906" s="668"/>
      <c r="BP1906" s="668"/>
      <c r="BQ1906" s="668"/>
    </row>
    <row r="1907" spans="1:69">
      <c r="A1907" s="668"/>
      <c r="B1907" s="668"/>
      <c r="C1907" s="668"/>
      <c r="D1907" s="668"/>
      <c r="E1907" s="668"/>
      <c r="F1907" s="668"/>
      <c r="G1907" s="668"/>
      <c r="H1907" s="668"/>
      <c r="I1907" s="668"/>
      <c r="J1907" s="668"/>
      <c r="K1907" s="668"/>
      <c r="L1907" s="668"/>
      <c r="M1907" s="668"/>
      <c r="N1907" s="668"/>
      <c r="O1907" s="668"/>
      <c r="P1907" s="668"/>
      <c r="Q1907" s="668"/>
      <c r="R1907" s="668"/>
      <c r="T1907" s="668"/>
      <c r="U1907" s="668"/>
      <c r="AZ1907" s="668"/>
      <c r="BA1907" s="668"/>
      <c r="BB1907" s="668"/>
      <c r="BC1907" s="668"/>
      <c r="BD1907" s="668"/>
      <c r="BE1907" s="668"/>
      <c r="BF1907" s="668"/>
      <c r="BG1907" s="668"/>
      <c r="BH1907" s="668"/>
      <c r="BI1907" s="668"/>
      <c r="BJ1907" s="668"/>
      <c r="BK1907" s="668"/>
      <c r="BL1907" s="668"/>
      <c r="BM1907" s="668"/>
      <c r="BN1907" s="668"/>
      <c r="BO1907" s="668"/>
      <c r="BP1907" s="668"/>
      <c r="BQ1907" s="668"/>
    </row>
    <row r="1908" spans="1:69">
      <c r="A1908" s="668"/>
      <c r="B1908" s="668"/>
      <c r="C1908" s="668"/>
      <c r="D1908" s="668"/>
      <c r="E1908" s="668"/>
      <c r="F1908" s="668"/>
      <c r="G1908" s="668"/>
      <c r="H1908" s="668"/>
      <c r="I1908" s="668"/>
      <c r="J1908" s="668"/>
      <c r="K1908" s="668"/>
      <c r="L1908" s="668"/>
      <c r="M1908" s="668"/>
      <c r="N1908" s="668"/>
      <c r="O1908" s="668"/>
      <c r="P1908" s="668"/>
      <c r="Q1908" s="668"/>
      <c r="R1908" s="668"/>
      <c r="T1908" s="668"/>
      <c r="U1908" s="668"/>
      <c r="AZ1908" s="668"/>
      <c r="BA1908" s="668"/>
      <c r="BB1908" s="668"/>
      <c r="BC1908" s="668"/>
      <c r="BD1908" s="668"/>
      <c r="BE1908" s="668"/>
      <c r="BF1908" s="668"/>
      <c r="BG1908" s="668"/>
      <c r="BH1908" s="668"/>
      <c r="BI1908" s="668"/>
      <c r="BJ1908" s="668"/>
      <c r="BK1908" s="668"/>
      <c r="BL1908" s="668"/>
      <c r="BM1908" s="668"/>
      <c r="BN1908" s="668"/>
      <c r="BO1908" s="668"/>
      <c r="BP1908" s="668"/>
      <c r="BQ1908" s="668"/>
    </row>
    <row r="1909" spans="1:69">
      <c r="A1909" s="668"/>
      <c r="B1909" s="668"/>
      <c r="C1909" s="668"/>
      <c r="D1909" s="668"/>
      <c r="E1909" s="668"/>
      <c r="F1909" s="668"/>
      <c r="G1909" s="668"/>
      <c r="H1909" s="668"/>
      <c r="I1909" s="668"/>
      <c r="J1909" s="668"/>
      <c r="K1909" s="668"/>
      <c r="L1909" s="668"/>
      <c r="M1909" s="668"/>
      <c r="N1909" s="668"/>
      <c r="O1909" s="668"/>
      <c r="P1909" s="668"/>
      <c r="Q1909" s="668"/>
      <c r="R1909" s="668"/>
      <c r="S1909" s="668"/>
      <c r="T1909" s="668"/>
      <c r="U1909" s="668"/>
      <c r="W1909" s="668"/>
      <c r="X1909" s="668"/>
      <c r="Y1909" s="668"/>
      <c r="Z1909" s="678"/>
      <c r="AA1909" s="668"/>
      <c r="AB1909" s="668"/>
      <c r="AC1909" s="668"/>
      <c r="AD1909" s="678"/>
      <c r="AE1909" s="668"/>
      <c r="AF1909" s="668"/>
      <c r="AG1909" s="668"/>
      <c r="AH1909" s="678"/>
      <c r="AI1909" s="668"/>
      <c r="AJ1909" s="668"/>
      <c r="AK1909" s="668"/>
      <c r="AL1909" s="678"/>
      <c r="AM1909" s="668"/>
      <c r="AN1909" s="668"/>
      <c r="AO1909" s="668"/>
      <c r="AP1909" s="678"/>
      <c r="AQ1909" s="668"/>
      <c r="AR1909" s="668"/>
      <c r="AS1909" s="668"/>
      <c r="AT1909" s="678"/>
      <c r="AU1909" s="668"/>
      <c r="AV1909" s="668"/>
      <c r="AW1909" s="678"/>
      <c r="AX1909" s="668"/>
      <c r="AY1909" s="683"/>
      <c r="AZ1909" s="668"/>
      <c r="BA1909" s="668"/>
      <c r="BB1909" s="668"/>
      <c r="BK1909" s="668"/>
      <c r="BL1909" s="668"/>
      <c r="BM1909" s="668"/>
      <c r="BN1909" s="668"/>
      <c r="BO1909" s="668"/>
      <c r="BP1909" s="668"/>
      <c r="BQ1909" s="668"/>
    </row>
    <row r="1910" spans="1:69">
      <c r="A1910" s="668"/>
      <c r="B1910" s="668"/>
      <c r="C1910" s="668"/>
      <c r="D1910" s="668"/>
      <c r="E1910" s="668"/>
      <c r="F1910" s="668"/>
      <c r="G1910" s="668"/>
      <c r="H1910" s="668"/>
      <c r="I1910" s="668"/>
      <c r="J1910" s="668"/>
      <c r="K1910" s="668"/>
      <c r="L1910" s="668"/>
      <c r="M1910" s="668"/>
      <c r="N1910" s="668"/>
      <c r="O1910" s="668"/>
      <c r="P1910" s="668"/>
      <c r="Q1910" s="668"/>
      <c r="R1910" s="668"/>
      <c r="T1910" s="668"/>
      <c r="U1910" s="668"/>
      <c r="AZ1910" s="668"/>
      <c r="BA1910" s="668"/>
      <c r="BB1910" s="668"/>
      <c r="BC1910" s="668"/>
      <c r="BD1910" s="668"/>
      <c r="BE1910" s="668"/>
      <c r="BF1910" s="668"/>
      <c r="BG1910" s="668"/>
      <c r="BH1910" s="668"/>
      <c r="BI1910" s="668"/>
      <c r="BJ1910" s="668"/>
      <c r="BK1910" s="668"/>
      <c r="BL1910" s="668"/>
      <c r="BM1910" s="668"/>
      <c r="BN1910" s="668"/>
      <c r="BO1910" s="668"/>
      <c r="BP1910" s="668"/>
      <c r="BQ1910" s="668"/>
    </row>
    <row r="1911" spans="1:69">
      <c r="A1911" s="668"/>
      <c r="B1911" s="668"/>
      <c r="C1911" s="668"/>
      <c r="D1911" s="668"/>
      <c r="E1911" s="668"/>
      <c r="F1911" s="668"/>
      <c r="G1911" s="668"/>
      <c r="H1911" s="668"/>
      <c r="I1911" s="668"/>
      <c r="J1911" s="668"/>
      <c r="K1911" s="668"/>
      <c r="L1911" s="668"/>
      <c r="M1911" s="668"/>
      <c r="N1911" s="668"/>
      <c r="O1911" s="668"/>
      <c r="P1911" s="668"/>
      <c r="Q1911" s="668"/>
      <c r="R1911" s="668"/>
      <c r="T1911" s="668"/>
      <c r="U1911" s="668"/>
      <c r="AZ1911" s="668"/>
      <c r="BA1911" s="668"/>
      <c r="BB1911" s="668"/>
      <c r="BK1911" s="668"/>
      <c r="BL1911" s="668"/>
      <c r="BM1911" s="668"/>
      <c r="BN1911" s="668"/>
      <c r="BO1911" s="668"/>
      <c r="BP1911" s="668"/>
      <c r="BQ1911" s="668"/>
    </row>
    <row r="1912" spans="1:69">
      <c r="A1912" s="668"/>
      <c r="B1912" s="668"/>
      <c r="C1912" s="668"/>
      <c r="D1912" s="668"/>
      <c r="E1912" s="668"/>
      <c r="F1912" s="668"/>
      <c r="G1912" s="668"/>
      <c r="H1912" s="668"/>
      <c r="I1912" s="668"/>
      <c r="J1912" s="668"/>
      <c r="K1912" s="668"/>
      <c r="L1912" s="668"/>
      <c r="M1912" s="668"/>
      <c r="N1912" s="668"/>
      <c r="O1912" s="668"/>
      <c r="P1912" s="668"/>
      <c r="R1912" s="668"/>
      <c r="U1912" s="668"/>
      <c r="BK1912" s="668"/>
      <c r="BL1912" s="668"/>
      <c r="BM1912" s="668"/>
      <c r="BN1912" s="668"/>
      <c r="BO1912" s="668"/>
      <c r="BP1912" s="668"/>
      <c r="BQ1912" s="668"/>
    </row>
    <row r="1913" spans="1:69">
      <c r="A1913" s="668"/>
      <c r="B1913" s="668"/>
      <c r="C1913" s="668"/>
      <c r="D1913" s="668"/>
      <c r="E1913" s="668"/>
      <c r="F1913" s="668"/>
      <c r="G1913" s="668"/>
      <c r="H1913" s="668"/>
      <c r="I1913" s="668"/>
      <c r="J1913" s="668"/>
      <c r="K1913" s="668"/>
      <c r="L1913" s="668"/>
      <c r="M1913" s="668"/>
      <c r="N1913" s="668"/>
      <c r="O1913" s="668"/>
      <c r="P1913" s="668"/>
      <c r="Q1913" s="668"/>
      <c r="R1913" s="668"/>
      <c r="T1913" s="668"/>
      <c r="U1913" s="668"/>
      <c r="AZ1913" s="668"/>
      <c r="BA1913" s="668"/>
      <c r="BK1913" s="668"/>
      <c r="BL1913" s="668"/>
      <c r="BM1913" s="668"/>
      <c r="BN1913" s="668"/>
      <c r="BO1913" s="668"/>
      <c r="BP1913" s="668"/>
      <c r="BQ1913" s="668"/>
    </row>
    <row r="1914" spans="1:69">
      <c r="A1914" s="668"/>
      <c r="B1914" s="668"/>
      <c r="C1914" s="668"/>
      <c r="D1914" s="668"/>
      <c r="E1914" s="668"/>
      <c r="F1914" s="668"/>
      <c r="G1914" s="668"/>
      <c r="H1914" s="668"/>
      <c r="I1914" s="668"/>
      <c r="J1914" s="668"/>
      <c r="K1914" s="668"/>
      <c r="L1914" s="668"/>
      <c r="M1914" s="668"/>
      <c r="N1914" s="668"/>
      <c r="O1914" s="668"/>
      <c r="P1914" s="668"/>
      <c r="Q1914" s="668"/>
      <c r="R1914" s="668"/>
      <c r="T1914" s="668"/>
      <c r="U1914" s="668"/>
      <c r="AZ1914" s="668"/>
      <c r="BA1914" s="668"/>
      <c r="BB1914" s="668"/>
      <c r="BC1914" s="668"/>
      <c r="BD1914" s="668"/>
      <c r="BE1914" s="668"/>
      <c r="BF1914" s="668"/>
      <c r="BG1914" s="668"/>
      <c r="BH1914" s="668"/>
      <c r="BI1914" s="668"/>
      <c r="BJ1914" s="668"/>
      <c r="BK1914" s="668"/>
      <c r="BL1914" s="668"/>
      <c r="BM1914" s="668"/>
      <c r="BN1914" s="668"/>
      <c r="BO1914" s="668"/>
      <c r="BP1914" s="668"/>
      <c r="BQ1914" s="668"/>
    </row>
    <row r="1915" spans="1:69">
      <c r="A1915" s="668"/>
      <c r="B1915" s="668"/>
      <c r="C1915" s="668"/>
      <c r="D1915" s="668"/>
      <c r="E1915" s="668"/>
      <c r="F1915" s="668"/>
      <c r="G1915" s="668"/>
      <c r="H1915" s="668"/>
      <c r="I1915" s="668"/>
      <c r="J1915" s="668"/>
      <c r="K1915" s="668"/>
      <c r="L1915" s="668"/>
      <c r="M1915" s="668"/>
      <c r="N1915" s="668"/>
      <c r="O1915" s="668"/>
      <c r="P1915" s="668"/>
      <c r="Q1915" s="668"/>
      <c r="R1915" s="668"/>
      <c r="T1915" s="668"/>
      <c r="U1915" s="668"/>
      <c r="AZ1915" s="668"/>
      <c r="BA1915" s="668"/>
      <c r="BB1915" s="668"/>
      <c r="BK1915" s="668"/>
      <c r="BL1915" s="668"/>
      <c r="BM1915" s="668"/>
      <c r="BN1915" s="668"/>
      <c r="BO1915" s="668"/>
      <c r="BP1915" s="668"/>
      <c r="BQ1915" s="668"/>
    </row>
    <row r="1916" spans="1:69">
      <c r="A1916" s="668"/>
      <c r="B1916" s="668"/>
      <c r="C1916" s="668"/>
      <c r="D1916" s="668"/>
      <c r="E1916" s="668"/>
      <c r="F1916" s="668"/>
      <c r="G1916" s="668"/>
      <c r="H1916" s="668"/>
      <c r="I1916" s="668"/>
      <c r="J1916" s="668"/>
      <c r="K1916" s="668"/>
      <c r="L1916" s="668"/>
      <c r="M1916" s="668"/>
      <c r="N1916" s="668"/>
      <c r="O1916" s="668"/>
      <c r="P1916" s="668"/>
      <c r="Q1916" s="668"/>
      <c r="R1916" s="668"/>
      <c r="T1916" s="668"/>
      <c r="U1916" s="668"/>
      <c r="AZ1916" s="668"/>
      <c r="BA1916" s="668"/>
      <c r="BB1916" s="668"/>
      <c r="BC1916" s="668"/>
      <c r="BD1916" s="668"/>
      <c r="BE1916" s="668"/>
      <c r="BF1916" s="668"/>
      <c r="BG1916" s="668"/>
      <c r="BH1916" s="668"/>
      <c r="BI1916" s="668"/>
      <c r="BJ1916" s="668"/>
      <c r="BK1916" s="668"/>
      <c r="BL1916" s="668"/>
      <c r="BM1916" s="668"/>
      <c r="BN1916" s="668"/>
      <c r="BO1916" s="668"/>
      <c r="BP1916" s="668"/>
      <c r="BQ1916" s="668"/>
    </row>
    <row r="1917" spans="1:69">
      <c r="A1917" s="668"/>
      <c r="B1917" s="668"/>
      <c r="C1917" s="668"/>
      <c r="D1917" s="668"/>
      <c r="E1917" s="668"/>
      <c r="F1917" s="668"/>
      <c r="G1917" s="668"/>
      <c r="H1917" s="668"/>
      <c r="I1917" s="668"/>
      <c r="J1917" s="668"/>
      <c r="K1917" s="668"/>
      <c r="L1917" s="668"/>
      <c r="M1917" s="668"/>
      <c r="N1917" s="668"/>
      <c r="O1917" s="668"/>
      <c r="P1917" s="668"/>
      <c r="Q1917" s="668"/>
      <c r="R1917" s="668"/>
      <c r="T1917" s="668"/>
      <c r="U1917" s="668"/>
      <c r="AZ1917" s="668"/>
      <c r="BA1917" s="668"/>
      <c r="BB1917" s="668"/>
      <c r="BC1917" s="668"/>
      <c r="BD1917" s="668"/>
      <c r="BE1917" s="668"/>
      <c r="BF1917" s="668"/>
      <c r="BG1917" s="668"/>
      <c r="BH1917" s="668"/>
      <c r="BI1917" s="668"/>
      <c r="BJ1917" s="668"/>
      <c r="BK1917" s="668"/>
      <c r="BL1917" s="668"/>
      <c r="BM1917" s="668"/>
      <c r="BN1917" s="668"/>
      <c r="BO1917" s="668"/>
      <c r="BP1917" s="668"/>
      <c r="BQ1917" s="668"/>
    </row>
    <row r="1918" spans="1:69">
      <c r="A1918" s="668"/>
      <c r="B1918" s="668"/>
      <c r="C1918" s="668"/>
      <c r="D1918" s="668"/>
      <c r="E1918" s="668"/>
      <c r="F1918" s="668"/>
      <c r="G1918" s="668"/>
      <c r="H1918" s="668"/>
      <c r="I1918" s="668"/>
      <c r="J1918" s="668"/>
      <c r="K1918" s="668"/>
      <c r="L1918" s="668"/>
      <c r="M1918" s="668"/>
      <c r="N1918" s="668"/>
      <c r="O1918" s="668"/>
      <c r="P1918" s="668"/>
      <c r="Q1918" s="668"/>
      <c r="R1918" s="668"/>
      <c r="T1918" s="668"/>
      <c r="U1918" s="668"/>
      <c r="AZ1918" s="668"/>
      <c r="BA1918" s="668"/>
      <c r="BB1918" s="668"/>
      <c r="BC1918" s="668"/>
      <c r="BD1918" s="668"/>
      <c r="BE1918" s="668"/>
      <c r="BF1918" s="668"/>
      <c r="BG1918" s="668"/>
      <c r="BH1918" s="668"/>
      <c r="BI1918" s="668"/>
      <c r="BJ1918" s="668"/>
      <c r="BK1918" s="668"/>
      <c r="BL1918" s="668"/>
      <c r="BM1918" s="668"/>
      <c r="BN1918" s="668"/>
      <c r="BO1918" s="668"/>
      <c r="BP1918" s="668"/>
      <c r="BQ1918" s="668"/>
    </row>
    <row r="1919" spans="1:69">
      <c r="A1919" s="668"/>
      <c r="B1919" s="668"/>
      <c r="C1919" s="668"/>
      <c r="D1919" s="668"/>
      <c r="E1919" s="668"/>
      <c r="F1919" s="668"/>
      <c r="G1919" s="668"/>
      <c r="H1919" s="668"/>
      <c r="I1919" s="668"/>
      <c r="J1919" s="668"/>
      <c r="K1919" s="668"/>
      <c r="L1919" s="668"/>
      <c r="M1919" s="668"/>
      <c r="N1919" s="668"/>
      <c r="O1919" s="668"/>
      <c r="P1919" s="668"/>
      <c r="Q1919" s="668"/>
      <c r="R1919" s="668"/>
      <c r="T1919" s="668"/>
      <c r="U1919" s="668"/>
      <c r="AZ1919" s="668"/>
      <c r="BA1919" s="668"/>
      <c r="BB1919" s="668"/>
      <c r="BC1919" s="668"/>
      <c r="BK1919" s="668"/>
      <c r="BL1919" s="668"/>
      <c r="BM1919" s="668"/>
      <c r="BN1919" s="668"/>
      <c r="BO1919" s="668"/>
      <c r="BP1919" s="668"/>
      <c r="BQ1919" s="668"/>
    </row>
    <row r="1920" spans="1:69">
      <c r="A1920" s="668"/>
      <c r="B1920" s="668"/>
      <c r="C1920" s="668"/>
      <c r="D1920" s="668"/>
      <c r="E1920" s="668"/>
      <c r="F1920" s="668"/>
      <c r="G1920" s="668"/>
      <c r="H1920" s="668"/>
      <c r="I1920" s="668"/>
      <c r="J1920" s="668"/>
      <c r="K1920" s="668"/>
      <c r="L1920" s="668"/>
      <c r="M1920" s="668"/>
      <c r="N1920" s="668"/>
      <c r="O1920" s="668"/>
      <c r="P1920" s="668"/>
      <c r="Q1920" s="668"/>
      <c r="R1920" s="668"/>
      <c r="T1920" s="668"/>
      <c r="U1920" s="668"/>
      <c r="AZ1920" s="668"/>
      <c r="BA1920" s="668"/>
      <c r="BB1920" s="668"/>
      <c r="BC1920" s="668"/>
      <c r="BD1920" s="668"/>
      <c r="BE1920" s="668"/>
      <c r="BF1920" s="668"/>
      <c r="BG1920" s="668"/>
      <c r="BH1920" s="668"/>
      <c r="BI1920" s="668"/>
      <c r="BJ1920" s="668"/>
      <c r="BK1920" s="668"/>
      <c r="BL1920" s="668"/>
      <c r="BM1920" s="668"/>
      <c r="BN1920" s="668"/>
      <c r="BO1920" s="668"/>
      <c r="BP1920" s="668"/>
      <c r="BQ1920" s="668"/>
    </row>
    <row r="1921" spans="1:69">
      <c r="A1921" s="668"/>
      <c r="B1921" s="668"/>
      <c r="C1921" s="668"/>
      <c r="D1921" s="668"/>
      <c r="E1921" s="668"/>
      <c r="F1921" s="668"/>
      <c r="G1921" s="668"/>
      <c r="H1921" s="668"/>
      <c r="I1921" s="668"/>
      <c r="J1921" s="668"/>
      <c r="K1921" s="668"/>
      <c r="L1921" s="668"/>
      <c r="M1921" s="668"/>
      <c r="N1921" s="668"/>
      <c r="O1921" s="668"/>
      <c r="P1921" s="668"/>
      <c r="Q1921" s="668"/>
      <c r="R1921" s="668"/>
      <c r="S1921" s="668"/>
      <c r="T1921" s="668"/>
      <c r="U1921" s="668"/>
      <c r="W1921" s="668"/>
      <c r="X1921" s="668"/>
      <c r="Y1921" s="668"/>
      <c r="Z1921" s="678"/>
      <c r="AA1921" s="668"/>
      <c r="AB1921" s="668"/>
      <c r="AC1921" s="668"/>
      <c r="AD1921" s="678"/>
      <c r="AE1921" s="668"/>
      <c r="AF1921" s="668"/>
      <c r="AG1921" s="668"/>
      <c r="AH1921" s="678"/>
      <c r="AI1921" s="668"/>
      <c r="AJ1921" s="668"/>
      <c r="AK1921" s="668"/>
      <c r="AL1921" s="678"/>
      <c r="AM1921" s="668"/>
      <c r="AN1921" s="668"/>
      <c r="AO1921" s="668"/>
      <c r="AP1921" s="678"/>
      <c r="AQ1921" s="668"/>
      <c r="AR1921" s="668"/>
      <c r="AS1921" s="668"/>
      <c r="AT1921" s="678"/>
      <c r="AU1921" s="668"/>
      <c r="AV1921" s="668"/>
      <c r="AW1921" s="678"/>
      <c r="AX1921" s="668"/>
      <c r="AY1921" s="683"/>
      <c r="AZ1921" s="668"/>
      <c r="BA1921" s="668"/>
      <c r="BB1921" s="668"/>
      <c r="BC1921" s="668"/>
      <c r="BD1921" s="668"/>
      <c r="BE1921" s="668"/>
      <c r="BF1921" s="668"/>
      <c r="BG1921" s="668"/>
      <c r="BH1921" s="668"/>
      <c r="BK1921" s="668"/>
      <c r="BL1921" s="668"/>
      <c r="BM1921" s="668"/>
      <c r="BN1921" s="668"/>
      <c r="BO1921" s="668"/>
      <c r="BP1921" s="668"/>
      <c r="BQ1921" s="668"/>
    </row>
    <row r="1922" spans="1:69">
      <c r="A1922" s="668"/>
      <c r="B1922" s="668"/>
      <c r="C1922" s="668"/>
      <c r="D1922" s="668"/>
      <c r="E1922" s="668"/>
      <c r="F1922" s="668"/>
      <c r="G1922" s="668"/>
      <c r="H1922" s="668"/>
      <c r="I1922" s="668"/>
      <c r="J1922" s="668"/>
      <c r="K1922" s="668"/>
      <c r="L1922" s="668"/>
      <c r="M1922" s="668"/>
      <c r="N1922" s="668"/>
      <c r="O1922" s="668"/>
      <c r="P1922" s="668"/>
      <c r="Q1922" s="668"/>
      <c r="R1922" s="668"/>
      <c r="T1922" s="668"/>
      <c r="U1922" s="668"/>
      <c r="W1922" s="668"/>
      <c r="X1922" s="668"/>
      <c r="Y1922" s="668"/>
      <c r="Z1922" s="678"/>
      <c r="AA1922" s="668"/>
      <c r="AB1922" s="668"/>
      <c r="AC1922" s="668"/>
      <c r="AD1922" s="678"/>
      <c r="AE1922" s="668"/>
      <c r="AF1922" s="668"/>
      <c r="AG1922" s="668"/>
      <c r="AH1922" s="678"/>
      <c r="AI1922" s="668"/>
      <c r="AJ1922" s="668"/>
      <c r="AK1922" s="668"/>
      <c r="AL1922" s="678"/>
      <c r="AM1922" s="668"/>
      <c r="AN1922" s="668"/>
      <c r="AO1922" s="668"/>
      <c r="AP1922" s="678"/>
      <c r="AQ1922" s="668"/>
      <c r="AR1922" s="668"/>
      <c r="AS1922" s="668"/>
      <c r="AT1922" s="678"/>
      <c r="AU1922" s="668"/>
      <c r="AV1922" s="668"/>
      <c r="AW1922" s="678"/>
      <c r="AX1922" s="668"/>
      <c r="AY1922" s="683"/>
      <c r="AZ1922" s="668"/>
      <c r="BA1922" s="668"/>
      <c r="BB1922" s="668"/>
      <c r="BC1922" s="668"/>
      <c r="BD1922" s="668"/>
      <c r="BE1922" s="668"/>
      <c r="BF1922" s="668"/>
      <c r="BG1922" s="668"/>
      <c r="BH1922" s="668"/>
      <c r="BK1922" s="668"/>
      <c r="BL1922" s="668"/>
      <c r="BM1922" s="668"/>
      <c r="BN1922" s="668"/>
      <c r="BO1922" s="668"/>
      <c r="BP1922" s="668"/>
      <c r="BQ1922" s="668"/>
    </row>
    <row r="1923" spans="1:69">
      <c r="A1923" s="668"/>
      <c r="B1923" s="668"/>
      <c r="C1923" s="668"/>
      <c r="D1923" s="668"/>
      <c r="E1923" s="668"/>
      <c r="F1923" s="668"/>
      <c r="G1923" s="668"/>
      <c r="H1923" s="668"/>
      <c r="I1923" s="668"/>
      <c r="J1923" s="668"/>
      <c r="K1923" s="668"/>
      <c r="L1923" s="668"/>
      <c r="M1923" s="668"/>
      <c r="N1923" s="668"/>
      <c r="O1923" s="668"/>
      <c r="P1923" s="668"/>
      <c r="Q1923" s="668"/>
      <c r="R1923" s="668"/>
      <c r="S1923" s="668"/>
      <c r="T1923" s="668"/>
      <c r="U1923" s="668"/>
      <c r="W1923" s="668"/>
      <c r="X1923" s="668"/>
      <c r="Y1923" s="668"/>
      <c r="Z1923" s="678"/>
      <c r="AA1923" s="668"/>
      <c r="AB1923" s="668"/>
      <c r="AC1923" s="668"/>
      <c r="AD1923" s="678"/>
      <c r="AE1923" s="668"/>
      <c r="AF1923" s="668"/>
      <c r="AG1923" s="668"/>
      <c r="AH1923" s="678"/>
      <c r="AI1923" s="668"/>
      <c r="AJ1923" s="668"/>
      <c r="AK1923" s="668"/>
      <c r="AL1923" s="678"/>
      <c r="AM1923" s="668"/>
      <c r="AN1923" s="668"/>
      <c r="AO1923" s="668"/>
      <c r="AP1923" s="678"/>
      <c r="AQ1923" s="668"/>
      <c r="AR1923" s="668"/>
      <c r="AS1923" s="668"/>
      <c r="AT1923" s="678"/>
      <c r="AU1923" s="668"/>
      <c r="AV1923" s="668"/>
      <c r="AW1923" s="678"/>
      <c r="AX1923" s="668"/>
      <c r="AY1923" s="683"/>
      <c r="AZ1923" s="668"/>
      <c r="BA1923" s="668"/>
      <c r="BB1923" s="668"/>
      <c r="BC1923" s="668"/>
      <c r="BD1923" s="668"/>
      <c r="BE1923" s="668"/>
      <c r="BF1923" s="668"/>
      <c r="BG1923" s="668"/>
      <c r="BH1923" s="668"/>
      <c r="BI1923" s="668"/>
      <c r="BJ1923" s="668"/>
      <c r="BK1923" s="668"/>
      <c r="BL1923" s="668"/>
      <c r="BM1923" s="668"/>
      <c r="BN1923" s="668"/>
      <c r="BO1923" s="668"/>
      <c r="BP1923" s="668"/>
      <c r="BQ1923" s="668"/>
    </row>
    <row r="1924" spans="1:69">
      <c r="A1924" s="668"/>
      <c r="B1924" s="668"/>
      <c r="C1924" s="668"/>
      <c r="D1924" s="668"/>
      <c r="E1924" s="668"/>
      <c r="F1924" s="668"/>
      <c r="G1924" s="668"/>
      <c r="H1924" s="668"/>
      <c r="I1924" s="668"/>
      <c r="J1924" s="668"/>
      <c r="K1924" s="668"/>
      <c r="L1924" s="668"/>
      <c r="M1924" s="668"/>
      <c r="N1924" s="668"/>
      <c r="O1924" s="668"/>
      <c r="P1924" s="668"/>
      <c r="Q1924" s="668"/>
      <c r="R1924" s="668"/>
      <c r="S1924" s="668"/>
      <c r="T1924" s="668"/>
      <c r="U1924" s="668"/>
      <c r="W1924" s="668"/>
      <c r="X1924" s="668"/>
      <c r="Y1924" s="668"/>
      <c r="Z1924" s="678"/>
      <c r="AA1924" s="668"/>
      <c r="AB1924" s="668"/>
      <c r="AC1924" s="668"/>
      <c r="AD1924" s="678"/>
      <c r="AE1924" s="668"/>
      <c r="AF1924" s="668"/>
      <c r="AG1924" s="668"/>
      <c r="AH1924" s="678"/>
      <c r="AI1924" s="668"/>
      <c r="AJ1924" s="668"/>
      <c r="AK1924" s="668"/>
      <c r="AL1924" s="678"/>
      <c r="AM1924" s="668"/>
      <c r="AN1924" s="668"/>
      <c r="AO1924" s="668"/>
      <c r="AP1924" s="678"/>
      <c r="AQ1924" s="668"/>
      <c r="AR1924" s="668"/>
      <c r="AS1924" s="668"/>
      <c r="AT1924" s="678"/>
      <c r="AU1924" s="668"/>
      <c r="AV1924" s="668"/>
      <c r="AW1924" s="678"/>
      <c r="AX1924" s="668"/>
      <c r="AY1924" s="683"/>
      <c r="AZ1924" s="668"/>
      <c r="BA1924" s="668"/>
      <c r="BB1924" s="668"/>
      <c r="BC1924" s="668"/>
      <c r="BD1924" s="668"/>
      <c r="BE1924" s="668"/>
      <c r="BF1924" s="668"/>
      <c r="BK1924" s="668"/>
      <c r="BL1924" s="668"/>
      <c r="BM1924" s="668"/>
      <c r="BN1924" s="668"/>
      <c r="BO1924" s="668"/>
      <c r="BP1924" s="668"/>
      <c r="BQ1924" s="668"/>
    </row>
    <row r="1925" spans="1:69">
      <c r="A1925" s="668"/>
      <c r="B1925" s="668"/>
      <c r="C1925" s="668"/>
      <c r="D1925" s="668"/>
      <c r="E1925" s="668"/>
      <c r="F1925" s="668"/>
      <c r="G1925" s="668"/>
      <c r="H1925" s="668"/>
      <c r="I1925" s="668"/>
      <c r="J1925" s="668"/>
      <c r="K1925" s="668"/>
      <c r="L1925" s="668"/>
      <c r="M1925" s="668"/>
      <c r="N1925" s="668"/>
      <c r="O1925" s="668"/>
      <c r="P1925" s="668"/>
      <c r="Q1925" s="668"/>
      <c r="R1925" s="668"/>
      <c r="T1925" s="668"/>
      <c r="U1925" s="668"/>
      <c r="AZ1925" s="668"/>
      <c r="BA1925" s="668"/>
      <c r="BB1925" s="668"/>
      <c r="BC1925" s="668"/>
      <c r="BD1925" s="668"/>
      <c r="BE1925" s="668"/>
      <c r="BF1925" s="668"/>
      <c r="BG1925" s="668"/>
      <c r="BH1925" s="668"/>
      <c r="BI1925" s="668"/>
      <c r="BJ1925" s="668"/>
      <c r="BK1925" s="668"/>
      <c r="BL1925" s="668"/>
      <c r="BM1925" s="668"/>
      <c r="BN1925" s="668"/>
      <c r="BO1925" s="668"/>
      <c r="BP1925" s="668"/>
      <c r="BQ1925" s="668"/>
    </row>
    <row r="1926" spans="1:69">
      <c r="A1926" s="668"/>
      <c r="B1926" s="668"/>
      <c r="C1926" s="668"/>
      <c r="D1926" s="668"/>
      <c r="E1926" s="668"/>
      <c r="F1926" s="668"/>
      <c r="G1926" s="668"/>
      <c r="H1926" s="668"/>
      <c r="I1926" s="668"/>
      <c r="J1926" s="668"/>
      <c r="K1926" s="668"/>
      <c r="L1926" s="668"/>
      <c r="M1926" s="668"/>
      <c r="N1926" s="668"/>
      <c r="O1926" s="668"/>
      <c r="P1926" s="668"/>
      <c r="Q1926" s="668"/>
      <c r="R1926" s="668"/>
      <c r="T1926" s="668"/>
      <c r="U1926" s="668"/>
      <c r="AZ1926" s="668"/>
      <c r="BA1926" s="668"/>
      <c r="BB1926" s="668"/>
      <c r="BC1926" s="668"/>
      <c r="BD1926" s="668"/>
      <c r="BE1926" s="668"/>
      <c r="BF1926" s="668"/>
      <c r="BG1926" s="668"/>
      <c r="BH1926" s="668"/>
      <c r="BI1926" s="668"/>
      <c r="BJ1926" s="668"/>
      <c r="BK1926" s="668"/>
      <c r="BL1926" s="668"/>
      <c r="BM1926" s="668"/>
      <c r="BN1926" s="668"/>
      <c r="BO1926" s="668"/>
      <c r="BP1926" s="668"/>
      <c r="BQ1926" s="668"/>
    </row>
    <row r="1927" spans="1:69">
      <c r="A1927" s="668"/>
      <c r="B1927" s="668"/>
      <c r="C1927" s="668"/>
      <c r="D1927" s="668"/>
      <c r="E1927" s="668"/>
      <c r="F1927" s="668"/>
      <c r="G1927" s="668"/>
      <c r="H1927" s="668"/>
      <c r="I1927" s="668"/>
      <c r="J1927" s="668"/>
      <c r="K1927" s="668"/>
      <c r="L1927" s="668"/>
      <c r="M1927" s="668"/>
      <c r="N1927" s="668"/>
      <c r="O1927" s="668"/>
      <c r="P1927" s="668"/>
      <c r="Q1927" s="668"/>
      <c r="R1927" s="668"/>
      <c r="T1927" s="668"/>
      <c r="U1927" s="668"/>
      <c r="AZ1927" s="668"/>
      <c r="BA1927" s="668"/>
      <c r="BB1927" s="668"/>
      <c r="BC1927" s="668"/>
      <c r="BD1927" s="668"/>
      <c r="BE1927" s="668"/>
      <c r="BF1927" s="668"/>
      <c r="BG1927" s="668"/>
      <c r="BH1927" s="668"/>
      <c r="BK1927" s="668"/>
      <c r="BL1927" s="668"/>
      <c r="BM1927" s="668"/>
      <c r="BN1927" s="668"/>
      <c r="BO1927" s="668"/>
      <c r="BP1927" s="668"/>
      <c r="BQ1927" s="668"/>
    </row>
    <row r="1928" spans="1:69">
      <c r="A1928" s="668"/>
      <c r="B1928" s="668"/>
      <c r="C1928" s="668"/>
      <c r="D1928" s="668"/>
      <c r="E1928" s="668"/>
      <c r="F1928" s="668"/>
      <c r="G1928" s="668"/>
      <c r="H1928" s="668"/>
      <c r="I1928" s="668"/>
      <c r="J1928" s="668"/>
      <c r="K1928" s="668"/>
      <c r="L1928" s="668"/>
      <c r="M1928" s="668"/>
      <c r="N1928" s="668"/>
      <c r="O1928" s="668"/>
      <c r="P1928" s="668"/>
      <c r="Q1928" s="668"/>
      <c r="R1928" s="668"/>
      <c r="T1928" s="668"/>
      <c r="U1928" s="668"/>
      <c r="AZ1928" s="668"/>
      <c r="BA1928" s="668"/>
      <c r="BB1928" s="668"/>
      <c r="BC1928" s="668"/>
      <c r="BK1928" s="668"/>
      <c r="BL1928" s="668"/>
      <c r="BM1928" s="668"/>
      <c r="BN1928" s="668"/>
      <c r="BO1928" s="668"/>
      <c r="BP1928" s="668"/>
      <c r="BQ1928" s="668"/>
    </row>
    <row r="1929" spans="1:69">
      <c r="A1929" s="668"/>
      <c r="B1929" s="668"/>
      <c r="C1929" s="668"/>
      <c r="D1929" s="668"/>
      <c r="E1929" s="668"/>
      <c r="F1929" s="668"/>
      <c r="G1929" s="668"/>
      <c r="H1929" s="668"/>
      <c r="I1929" s="668"/>
      <c r="J1929" s="668"/>
      <c r="K1929" s="668"/>
      <c r="L1929" s="668"/>
      <c r="M1929" s="668"/>
      <c r="N1929" s="668"/>
      <c r="O1929" s="668"/>
      <c r="P1929" s="668"/>
      <c r="Q1929" s="668"/>
      <c r="R1929" s="668"/>
      <c r="T1929" s="668"/>
      <c r="U1929" s="668"/>
      <c r="AZ1929" s="668"/>
      <c r="BA1929" s="668"/>
      <c r="BB1929" s="668"/>
      <c r="BC1929" s="668"/>
      <c r="BK1929" s="668"/>
      <c r="BL1929" s="668"/>
      <c r="BM1929" s="668"/>
      <c r="BN1929" s="668"/>
      <c r="BO1929" s="668"/>
      <c r="BP1929" s="668"/>
      <c r="BQ1929" s="668"/>
    </row>
    <row r="1930" spans="1:69">
      <c r="A1930" s="668"/>
      <c r="B1930" s="668"/>
      <c r="C1930" s="668"/>
      <c r="D1930" s="668"/>
      <c r="E1930" s="668"/>
      <c r="F1930" s="668"/>
      <c r="G1930" s="668"/>
      <c r="H1930" s="668"/>
      <c r="I1930" s="668"/>
      <c r="J1930" s="668"/>
      <c r="K1930" s="668"/>
      <c r="L1930" s="668"/>
      <c r="M1930" s="668"/>
      <c r="N1930" s="668"/>
      <c r="O1930" s="668"/>
      <c r="P1930" s="668"/>
      <c r="Q1930" s="668"/>
      <c r="R1930" s="668"/>
      <c r="T1930" s="668"/>
      <c r="U1930" s="668"/>
      <c r="AZ1930" s="668"/>
      <c r="BA1930" s="668"/>
      <c r="BB1930" s="668"/>
      <c r="BC1930" s="668"/>
      <c r="BK1930" s="668"/>
      <c r="BL1930" s="668"/>
      <c r="BM1930" s="668"/>
      <c r="BN1930" s="668"/>
      <c r="BO1930" s="668"/>
      <c r="BP1930" s="668"/>
      <c r="BQ1930" s="668"/>
    </row>
    <row r="1931" spans="1:69">
      <c r="A1931" s="668"/>
      <c r="B1931" s="668"/>
      <c r="C1931" s="668"/>
      <c r="D1931" s="668"/>
      <c r="E1931" s="668"/>
      <c r="F1931" s="668"/>
      <c r="G1931" s="668"/>
      <c r="H1931" s="668"/>
      <c r="I1931" s="668"/>
      <c r="J1931" s="668"/>
      <c r="K1931" s="668"/>
      <c r="L1931" s="668"/>
      <c r="M1931" s="668"/>
      <c r="N1931" s="668"/>
      <c r="O1931" s="668"/>
      <c r="P1931" s="668"/>
      <c r="Q1931" s="668"/>
      <c r="R1931" s="668"/>
      <c r="T1931" s="668"/>
      <c r="U1931" s="668"/>
      <c r="AZ1931" s="668"/>
      <c r="BA1931" s="668"/>
      <c r="BB1931" s="668"/>
      <c r="BC1931" s="668"/>
      <c r="BK1931" s="668"/>
      <c r="BL1931" s="668"/>
      <c r="BM1931" s="668"/>
      <c r="BN1931" s="668"/>
      <c r="BO1931" s="668"/>
      <c r="BP1931" s="668"/>
      <c r="BQ1931" s="668"/>
    </row>
    <row r="1932" spans="1:69">
      <c r="A1932" s="668"/>
      <c r="B1932" s="668"/>
      <c r="C1932" s="668"/>
      <c r="D1932" s="668"/>
      <c r="E1932" s="668"/>
      <c r="F1932" s="668"/>
      <c r="G1932" s="668"/>
      <c r="H1932" s="668"/>
      <c r="I1932" s="668"/>
      <c r="J1932" s="668"/>
      <c r="K1932" s="668"/>
      <c r="L1932" s="668"/>
      <c r="M1932" s="668"/>
      <c r="N1932" s="668"/>
      <c r="O1932" s="668"/>
      <c r="P1932" s="668"/>
      <c r="Q1932" s="668"/>
      <c r="R1932" s="668"/>
      <c r="T1932" s="668"/>
      <c r="U1932" s="668"/>
      <c r="AZ1932" s="668"/>
      <c r="BA1932" s="668"/>
      <c r="BB1932" s="668"/>
      <c r="BC1932" s="668"/>
      <c r="BK1932" s="668"/>
      <c r="BL1932" s="668"/>
      <c r="BM1932" s="668"/>
      <c r="BN1932" s="668"/>
      <c r="BO1932" s="668"/>
      <c r="BP1932" s="668"/>
      <c r="BQ1932" s="668"/>
    </row>
    <row r="1933" spans="1:69">
      <c r="A1933" s="668"/>
      <c r="B1933" s="668"/>
      <c r="C1933" s="668"/>
      <c r="D1933" s="668"/>
      <c r="E1933" s="668"/>
      <c r="F1933" s="668"/>
      <c r="G1933" s="668"/>
      <c r="H1933" s="668"/>
      <c r="I1933" s="668"/>
      <c r="J1933" s="668"/>
      <c r="K1933" s="668"/>
      <c r="L1933" s="668"/>
      <c r="M1933" s="668"/>
      <c r="N1933" s="668"/>
      <c r="O1933" s="668"/>
      <c r="P1933" s="668"/>
      <c r="Q1933" s="668"/>
      <c r="R1933" s="668"/>
      <c r="T1933" s="668"/>
      <c r="U1933" s="668"/>
      <c r="AZ1933" s="668"/>
      <c r="BA1933" s="668"/>
      <c r="BB1933" s="668"/>
      <c r="BC1933" s="668"/>
      <c r="BK1933" s="668"/>
      <c r="BL1933" s="668"/>
      <c r="BM1933" s="668"/>
      <c r="BN1933" s="668"/>
      <c r="BO1933" s="668"/>
      <c r="BP1933" s="668"/>
      <c r="BQ1933" s="668"/>
    </row>
    <row r="1934" spans="1:69">
      <c r="A1934" s="668"/>
      <c r="B1934" s="668"/>
      <c r="C1934" s="668"/>
      <c r="D1934" s="668"/>
      <c r="E1934" s="668"/>
      <c r="F1934" s="668"/>
      <c r="G1934" s="668"/>
      <c r="H1934" s="668"/>
      <c r="I1934" s="668"/>
      <c r="J1934" s="668"/>
      <c r="K1934" s="668"/>
      <c r="L1934" s="668"/>
      <c r="M1934" s="668"/>
      <c r="N1934" s="668"/>
      <c r="O1934" s="668"/>
      <c r="P1934" s="668"/>
      <c r="Q1934" s="668"/>
      <c r="R1934" s="668"/>
      <c r="T1934" s="668"/>
      <c r="U1934" s="668"/>
      <c r="AZ1934" s="668"/>
      <c r="BA1934" s="668"/>
      <c r="BB1934" s="668"/>
      <c r="BK1934" s="668"/>
      <c r="BL1934" s="668"/>
      <c r="BM1934" s="668"/>
      <c r="BN1934" s="668"/>
      <c r="BO1934" s="668"/>
      <c r="BP1934" s="668"/>
      <c r="BQ1934" s="668"/>
    </row>
    <row r="1935" spans="1:69">
      <c r="A1935" s="668"/>
      <c r="B1935" s="668"/>
      <c r="C1935" s="668"/>
      <c r="D1935" s="668"/>
      <c r="E1935" s="668"/>
      <c r="F1935" s="668"/>
      <c r="G1935" s="668"/>
      <c r="H1935" s="668"/>
      <c r="I1935" s="668"/>
      <c r="J1935" s="668"/>
      <c r="K1935" s="668"/>
      <c r="L1935" s="668"/>
      <c r="M1935" s="668"/>
      <c r="N1935" s="668"/>
      <c r="O1935" s="668"/>
      <c r="P1935" s="668"/>
      <c r="Q1935" s="668"/>
      <c r="R1935" s="668"/>
      <c r="T1935" s="668"/>
      <c r="U1935" s="668"/>
      <c r="AZ1935" s="668"/>
      <c r="BA1935" s="668"/>
      <c r="BB1935" s="668"/>
      <c r="BC1935" s="668"/>
      <c r="BK1935" s="668"/>
      <c r="BL1935" s="668"/>
      <c r="BM1935" s="668"/>
      <c r="BN1935" s="668"/>
      <c r="BO1935" s="668"/>
      <c r="BP1935" s="668"/>
      <c r="BQ1935" s="668"/>
    </row>
    <row r="1936" spans="1:69">
      <c r="A1936" s="668"/>
      <c r="B1936" s="668"/>
      <c r="C1936" s="668"/>
      <c r="D1936" s="668"/>
      <c r="E1936" s="668"/>
      <c r="F1936" s="668"/>
      <c r="G1936" s="668"/>
      <c r="H1936" s="668"/>
      <c r="I1936" s="668"/>
      <c r="J1936" s="668"/>
      <c r="K1936" s="668"/>
      <c r="L1936" s="668"/>
      <c r="M1936" s="668"/>
      <c r="N1936" s="668"/>
      <c r="O1936" s="668"/>
      <c r="P1936" s="668"/>
      <c r="Q1936" s="668"/>
      <c r="R1936" s="668"/>
      <c r="T1936" s="668"/>
      <c r="U1936" s="668"/>
      <c r="AZ1936" s="668"/>
      <c r="BA1936" s="668"/>
      <c r="BB1936" s="668"/>
      <c r="BC1936" s="668"/>
      <c r="BK1936" s="668"/>
      <c r="BL1936" s="668"/>
      <c r="BM1936" s="668"/>
      <c r="BN1936" s="668"/>
      <c r="BO1936" s="668"/>
      <c r="BP1936" s="668"/>
      <c r="BQ1936" s="668"/>
    </row>
    <row r="1937" spans="1:69">
      <c r="A1937" s="668"/>
      <c r="B1937" s="668"/>
      <c r="C1937" s="668"/>
      <c r="D1937" s="668"/>
      <c r="E1937" s="668"/>
      <c r="F1937" s="668"/>
      <c r="G1937" s="668"/>
      <c r="H1937" s="668"/>
      <c r="I1937" s="668"/>
      <c r="J1937" s="668"/>
      <c r="K1937" s="668"/>
      <c r="L1937" s="668"/>
      <c r="M1937" s="668"/>
      <c r="N1937" s="668"/>
      <c r="O1937" s="668"/>
      <c r="P1937" s="668"/>
      <c r="Q1937" s="668"/>
      <c r="R1937" s="668"/>
      <c r="T1937" s="668"/>
      <c r="U1937" s="668"/>
      <c r="AZ1937" s="668"/>
      <c r="BA1937" s="668"/>
      <c r="BB1937" s="668"/>
      <c r="BK1937" s="668"/>
      <c r="BL1937" s="668"/>
      <c r="BM1937" s="668"/>
      <c r="BN1937" s="668"/>
      <c r="BO1937" s="668"/>
      <c r="BP1937" s="668"/>
      <c r="BQ1937" s="668"/>
    </row>
    <row r="1938" spans="1:69">
      <c r="A1938" s="668"/>
      <c r="B1938" s="668"/>
      <c r="C1938" s="668"/>
      <c r="D1938" s="668"/>
      <c r="E1938" s="668"/>
      <c r="F1938" s="668"/>
      <c r="G1938" s="668"/>
      <c r="H1938" s="668"/>
      <c r="I1938" s="668"/>
      <c r="J1938" s="668"/>
      <c r="K1938" s="668"/>
      <c r="L1938" s="668"/>
      <c r="M1938" s="668"/>
      <c r="N1938" s="668"/>
      <c r="O1938" s="668"/>
      <c r="P1938" s="668"/>
      <c r="Q1938" s="668"/>
      <c r="R1938" s="668"/>
      <c r="T1938" s="668"/>
      <c r="U1938" s="668"/>
      <c r="V1938" s="668"/>
      <c r="AZ1938" s="668"/>
      <c r="BK1938" s="668"/>
      <c r="BL1938" s="668"/>
      <c r="BM1938" s="668"/>
      <c r="BN1938" s="668"/>
      <c r="BO1938" s="668"/>
      <c r="BP1938" s="668"/>
      <c r="BQ1938" s="668"/>
    </row>
    <row r="1939" spans="1:69">
      <c r="A1939" s="668"/>
      <c r="B1939" s="668"/>
      <c r="C1939" s="668"/>
      <c r="D1939" s="668"/>
      <c r="E1939" s="668"/>
      <c r="F1939" s="668"/>
      <c r="G1939" s="668"/>
      <c r="H1939" s="668"/>
      <c r="I1939" s="668"/>
      <c r="J1939" s="668"/>
      <c r="K1939" s="668"/>
      <c r="L1939" s="668"/>
      <c r="M1939" s="668"/>
      <c r="N1939" s="668"/>
      <c r="O1939" s="668"/>
      <c r="P1939" s="668"/>
      <c r="Q1939" s="668"/>
      <c r="R1939" s="668"/>
      <c r="S1939" s="668"/>
      <c r="T1939" s="668"/>
      <c r="U1939" s="668"/>
      <c r="W1939" s="668"/>
      <c r="X1939" s="668"/>
      <c r="Y1939" s="668"/>
      <c r="Z1939" s="678"/>
      <c r="AA1939" s="668"/>
      <c r="AB1939" s="668"/>
      <c r="AC1939" s="668"/>
      <c r="AD1939" s="678"/>
      <c r="AE1939" s="668"/>
      <c r="AF1939" s="668"/>
      <c r="AG1939" s="668"/>
      <c r="AH1939" s="678"/>
      <c r="AI1939" s="668"/>
      <c r="AJ1939" s="668"/>
      <c r="AK1939" s="668"/>
      <c r="AL1939" s="678"/>
      <c r="AN1939" s="668"/>
      <c r="AO1939" s="668"/>
      <c r="AP1939" s="678"/>
      <c r="AR1939" s="668"/>
      <c r="AS1939" s="668"/>
      <c r="AT1939" s="678"/>
      <c r="AU1939" s="668"/>
      <c r="AV1939" s="668"/>
      <c r="AW1939" s="678"/>
      <c r="AX1939" s="668"/>
      <c r="AY1939" s="683"/>
      <c r="AZ1939" s="668"/>
      <c r="BK1939" s="668"/>
      <c r="BL1939" s="668"/>
      <c r="BM1939" s="668"/>
      <c r="BN1939" s="668"/>
      <c r="BO1939" s="668"/>
      <c r="BP1939" s="668"/>
      <c r="BQ1939" s="668"/>
    </row>
    <row r="1940" spans="1:69">
      <c r="A1940" s="668"/>
      <c r="B1940" s="668"/>
      <c r="C1940" s="668"/>
      <c r="D1940" s="668"/>
      <c r="E1940" s="668"/>
      <c r="F1940" s="668"/>
      <c r="G1940" s="668"/>
      <c r="H1940" s="668"/>
      <c r="I1940" s="668"/>
      <c r="J1940" s="668"/>
      <c r="K1940" s="668"/>
      <c r="L1940" s="668"/>
      <c r="M1940" s="668"/>
      <c r="N1940" s="668"/>
      <c r="O1940" s="668"/>
      <c r="P1940" s="668"/>
      <c r="Q1940" s="668"/>
      <c r="R1940" s="668"/>
      <c r="T1940" s="668"/>
      <c r="U1940" s="668"/>
      <c r="AZ1940" s="668"/>
      <c r="BK1940" s="668"/>
      <c r="BL1940" s="668"/>
      <c r="BM1940" s="668"/>
      <c r="BN1940" s="668"/>
      <c r="BO1940" s="668"/>
      <c r="BP1940" s="668"/>
      <c r="BQ1940" s="668"/>
    </row>
    <row r="1941" spans="1:69">
      <c r="A1941" s="668"/>
      <c r="B1941" s="668"/>
      <c r="C1941" s="668"/>
      <c r="D1941" s="668"/>
      <c r="E1941" s="668"/>
      <c r="F1941" s="668"/>
      <c r="G1941" s="668"/>
      <c r="H1941" s="668"/>
      <c r="I1941" s="668"/>
      <c r="J1941" s="668"/>
      <c r="K1941" s="668"/>
      <c r="L1941" s="668"/>
      <c r="M1941" s="668"/>
      <c r="N1941" s="668"/>
      <c r="O1941" s="668"/>
      <c r="P1941" s="668"/>
      <c r="Q1941" s="668"/>
      <c r="R1941" s="668"/>
      <c r="S1941" s="668"/>
      <c r="T1941" s="668"/>
      <c r="U1941" s="668"/>
      <c r="X1941" s="668"/>
      <c r="Y1941" s="668"/>
      <c r="Z1941" s="678"/>
      <c r="AB1941" s="668"/>
      <c r="AC1941" s="668"/>
      <c r="AD1941" s="678"/>
      <c r="AF1941" s="668"/>
      <c r="AG1941" s="668"/>
      <c r="AH1941" s="678"/>
      <c r="AJ1941" s="668"/>
      <c r="AK1941" s="668"/>
      <c r="AL1941" s="678"/>
      <c r="AN1941" s="668"/>
      <c r="AO1941" s="668"/>
      <c r="AP1941" s="678"/>
      <c r="AR1941" s="668"/>
      <c r="AS1941" s="668"/>
      <c r="AT1941" s="678"/>
      <c r="AU1941" s="668"/>
      <c r="AV1941" s="668"/>
      <c r="AW1941" s="678"/>
      <c r="AX1941" s="668"/>
      <c r="AY1941" s="683"/>
      <c r="AZ1941" s="668"/>
      <c r="BK1941" s="668"/>
      <c r="BL1941" s="668"/>
      <c r="BM1941" s="668"/>
      <c r="BN1941" s="668"/>
      <c r="BO1941" s="668"/>
      <c r="BP1941" s="668"/>
      <c r="BQ1941" s="668"/>
    </row>
    <row r="1942" spans="1:69">
      <c r="A1942" s="668"/>
      <c r="B1942" s="668"/>
      <c r="C1942" s="668"/>
      <c r="D1942" s="668"/>
      <c r="E1942" s="668"/>
      <c r="F1942" s="668"/>
      <c r="G1942" s="668"/>
      <c r="H1942" s="668"/>
      <c r="I1942" s="668"/>
      <c r="J1942" s="668"/>
      <c r="K1942" s="668"/>
      <c r="L1942" s="668"/>
      <c r="M1942" s="668"/>
      <c r="N1942" s="668"/>
      <c r="O1942" s="668"/>
      <c r="P1942" s="668"/>
      <c r="Q1942" s="668"/>
      <c r="R1942" s="668"/>
      <c r="T1942" s="668"/>
      <c r="U1942" s="668"/>
      <c r="AZ1942" s="668"/>
      <c r="BA1942" s="668"/>
      <c r="BK1942" s="668"/>
      <c r="BL1942" s="668"/>
      <c r="BM1942" s="668"/>
      <c r="BN1942" s="668"/>
      <c r="BO1942" s="668"/>
      <c r="BP1942" s="668"/>
      <c r="BQ1942" s="668"/>
    </row>
    <row r="1943" spans="1:69">
      <c r="A1943" s="668"/>
      <c r="B1943" s="668"/>
      <c r="C1943" s="668"/>
      <c r="D1943" s="668"/>
      <c r="E1943" s="668"/>
      <c r="F1943" s="668"/>
      <c r="G1943" s="668"/>
      <c r="H1943" s="668"/>
      <c r="I1943" s="668"/>
      <c r="J1943" s="668"/>
      <c r="K1943" s="668"/>
      <c r="L1943" s="668"/>
      <c r="M1943" s="668"/>
      <c r="N1943" s="668"/>
      <c r="O1943" s="668"/>
      <c r="P1943" s="668"/>
      <c r="Q1943" s="668"/>
      <c r="R1943" s="668"/>
      <c r="T1943" s="668"/>
      <c r="U1943" s="668"/>
      <c r="W1943" s="668"/>
      <c r="X1943" s="668"/>
      <c r="Y1943" s="668"/>
      <c r="Z1943" s="678"/>
      <c r="AA1943" s="668"/>
      <c r="AB1943" s="668"/>
      <c r="AC1943" s="668"/>
      <c r="AD1943" s="678"/>
      <c r="AE1943" s="668"/>
      <c r="AF1943" s="668"/>
      <c r="AG1943" s="668"/>
      <c r="AH1943" s="678"/>
      <c r="AI1943" s="668"/>
      <c r="AJ1943" s="668"/>
      <c r="AK1943" s="668"/>
      <c r="AL1943" s="678"/>
      <c r="AM1943" s="668"/>
      <c r="AN1943" s="668"/>
      <c r="AO1943" s="668"/>
      <c r="AP1943" s="678"/>
      <c r="AQ1943" s="668"/>
      <c r="AR1943" s="668"/>
      <c r="AS1943" s="668"/>
      <c r="AT1943" s="678"/>
      <c r="AU1943" s="668"/>
      <c r="AV1943" s="668"/>
      <c r="AW1943" s="678"/>
      <c r="AX1943" s="668"/>
      <c r="AY1943" s="683"/>
      <c r="AZ1943" s="668"/>
      <c r="BA1943" s="668"/>
      <c r="BB1943" s="668"/>
      <c r="BC1943" s="668"/>
      <c r="BD1943" s="668"/>
      <c r="BE1943" s="668"/>
      <c r="BF1943" s="668"/>
      <c r="BG1943" s="668"/>
      <c r="BH1943" s="668"/>
      <c r="BI1943" s="668"/>
      <c r="BJ1943" s="668"/>
      <c r="BK1943" s="668"/>
      <c r="BL1943" s="668"/>
      <c r="BM1943" s="668"/>
      <c r="BN1943" s="668"/>
      <c r="BO1943" s="668"/>
      <c r="BP1943" s="668"/>
      <c r="BQ1943" s="668"/>
    </row>
    <row r="1944" spans="1:69">
      <c r="A1944" s="668"/>
      <c r="B1944" s="668"/>
      <c r="C1944" s="668"/>
      <c r="D1944" s="668"/>
      <c r="E1944" s="668"/>
      <c r="F1944" s="668"/>
      <c r="G1944" s="668"/>
      <c r="H1944" s="668"/>
      <c r="I1944" s="668"/>
      <c r="J1944" s="668"/>
      <c r="K1944" s="668"/>
      <c r="L1944" s="668"/>
      <c r="M1944" s="668"/>
      <c r="N1944" s="668"/>
      <c r="O1944" s="668"/>
      <c r="P1944" s="668"/>
      <c r="Q1944" s="668"/>
      <c r="R1944" s="668"/>
      <c r="T1944" s="668"/>
      <c r="U1944" s="668"/>
      <c r="AZ1944" s="668"/>
      <c r="BA1944" s="668"/>
      <c r="BB1944" s="668"/>
      <c r="BC1944" s="668"/>
      <c r="BD1944" s="668"/>
      <c r="BE1944" s="668"/>
      <c r="BF1944" s="668"/>
      <c r="BG1944" s="668"/>
      <c r="BH1944" s="668"/>
      <c r="BI1944" s="668"/>
      <c r="BJ1944" s="668"/>
      <c r="BK1944" s="668"/>
      <c r="BL1944" s="668"/>
      <c r="BM1944" s="668"/>
      <c r="BN1944" s="668"/>
      <c r="BO1944" s="668"/>
      <c r="BP1944" s="668"/>
      <c r="BQ1944" s="668"/>
    </row>
    <row r="1945" spans="1:69">
      <c r="A1945" s="668"/>
      <c r="B1945" s="668"/>
      <c r="C1945" s="668"/>
      <c r="D1945" s="668"/>
      <c r="E1945" s="668"/>
      <c r="F1945" s="668"/>
      <c r="G1945" s="668"/>
      <c r="H1945" s="668"/>
      <c r="I1945" s="668"/>
      <c r="J1945" s="668"/>
      <c r="K1945" s="668"/>
      <c r="L1945" s="668"/>
      <c r="M1945" s="668"/>
      <c r="N1945" s="668"/>
      <c r="O1945" s="668"/>
      <c r="P1945" s="668"/>
      <c r="Q1945" s="668"/>
      <c r="R1945" s="668"/>
      <c r="T1945" s="668"/>
      <c r="U1945" s="668"/>
      <c r="AZ1945" s="668"/>
      <c r="BA1945" s="668"/>
      <c r="BB1945" s="668"/>
      <c r="BC1945" s="668"/>
      <c r="BD1945" s="668"/>
      <c r="BE1945" s="668"/>
      <c r="BF1945" s="668"/>
      <c r="BG1945" s="668"/>
      <c r="BH1945" s="668"/>
      <c r="BI1945" s="668"/>
      <c r="BJ1945" s="668"/>
      <c r="BK1945" s="668"/>
      <c r="BL1945" s="668"/>
      <c r="BM1945" s="668"/>
      <c r="BN1945" s="668"/>
      <c r="BO1945" s="668"/>
      <c r="BP1945" s="668"/>
      <c r="BQ1945" s="668"/>
    </row>
    <row r="1946" spans="1:69">
      <c r="A1946" s="668"/>
      <c r="B1946" s="668"/>
      <c r="C1946" s="668"/>
      <c r="D1946" s="668"/>
      <c r="E1946" s="668"/>
      <c r="F1946" s="668"/>
      <c r="G1946" s="668"/>
      <c r="H1946" s="668"/>
      <c r="I1946" s="668"/>
      <c r="J1946" s="668"/>
      <c r="K1946" s="668"/>
      <c r="L1946" s="668"/>
      <c r="M1946" s="668"/>
      <c r="N1946" s="668"/>
      <c r="O1946" s="668"/>
      <c r="P1946" s="668"/>
      <c r="Q1946" s="668"/>
      <c r="R1946" s="668"/>
      <c r="T1946" s="668"/>
      <c r="U1946" s="668"/>
      <c r="AZ1946" s="668"/>
      <c r="BA1946" s="668"/>
      <c r="BB1946" s="668"/>
      <c r="BC1946" s="668"/>
      <c r="BD1946" s="668"/>
      <c r="BE1946" s="668"/>
      <c r="BF1946" s="668"/>
      <c r="BG1946" s="668"/>
      <c r="BH1946" s="668"/>
      <c r="BI1946" s="668"/>
      <c r="BJ1946" s="668"/>
      <c r="BK1946" s="668"/>
      <c r="BL1946" s="668"/>
      <c r="BM1946" s="668"/>
      <c r="BN1946" s="668"/>
      <c r="BO1946" s="668"/>
      <c r="BP1946" s="668"/>
      <c r="BQ1946" s="668"/>
    </row>
    <row r="1947" spans="1:69">
      <c r="A1947" s="668"/>
      <c r="B1947" s="668"/>
      <c r="C1947" s="668"/>
      <c r="D1947" s="668"/>
      <c r="E1947" s="668"/>
      <c r="F1947" s="668"/>
      <c r="G1947" s="668"/>
      <c r="H1947" s="668"/>
      <c r="I1947" s="668"/>
      <c r="J1947" s="668"/>
      <c r="K1947" s="668"/>
      <c r="L1947" s="668"/>
      <c r="M1947" s="668"/>
      <c r="N1947" s="668"/>
      <c r="O1947" s="668"/>
      <c r="P1947" s="668"/>
      <c r="Q1947" s="668"/>
      <c r="R1947" s="668"/>
      <c r="T1947" s="668"/>
      <c r="U1947" s="668"/>
      <c r="AZ1947" s="668"/>
      <c r="BA1947" s="668"/>
      <c r="BB1947" s="668"/>
      <c r="BC1947" s="668"/>
      <c r="BD1947" s="668"/>
      <c r="BE1947" s="668"/>
      <c r="BF1947" s="668"/>
      <c r="BG1947" s="668"/>
      <c r="BH1947" s="668"/>
      <c r="BI1947" s="668"/>
      <c r="BJ1947" s="668"/>
      <c r="BK1947" s="668"/>
      <c r="BL1947" s="668"/>
      <c r="BM1947" s="668"/>
      <c r="BN1947" s="668"/>
      <c r="BO1947" s="668"/>
      <c r="BP1947" s="668"/>
      <c r="BQ1947" s="668"/>
    </row>
    <row r="1948" spans="1:69">
      <c r="A1948" s="668"/>
      <c r="B1948" s="668"/>
      <c r="C1948" s="668"/>
      <c r="D1948" s="668"/>
      <c r="E1948" s="668"/>
      <c r="F1948" s="668"/>
      <c r="G1948" s="668"/>
      <c r="H1948" s="668"/>
      <c r="I1948" s="668"/>
      <c r="J1948" s="668"/>
      <c r="K1948" s="668"/>
      <c r="L1948" s="668"/>
      <c r="M1948" s="668"/>
      <c r="N1948" s="668"/>
      <c r="O1948" s="668"/>
      <c r="P1948" s="668"/>
      <c r="R1948" s="668"/>
      <c r="U1948" s="668"/>
      <c r="BK1948" s="668"/>
      <c r="BL1948" s="668"/>
      <c r="BM1948" s="668"/>
      <c r="BN1948" s="668"/>
      <c r="BO1948" s="668"/>
      <c r="BP1948" s="668"/>
      <c r="BQ1948" s="668"/>
    </row>
    <row r="1949" spans="1:69">
      <c r="A1949" s="668"/>
      <c r="B1949" s="668"/>
      <c r="C1949" s="668"/>
      <c r="D1949" s="668"/>
      <c r="E1949" s="668"/>
      <c r="F1949" s="668"/>
      <c r="G1949" s="668"/>
      <c r="H1949" s="668"/>
      <c r="I1949" s="668"/>
      <c r="J1949" s="668"/>
      <c r="K1949" s="668"/>
      <c r="L1949" s="668"/>
      <c r="M1949" s="668"/>
      <c r="N1949" s="668"/>
      <c r="O1949" s="668"/>
      <c r="P1949" s="668"/>
      <c r="Q1949" s="668"/>
      <c r="R1949" s="668"/>
      <c r="T1949" s="668"/>
      <c r="U1949" s="668"/>
      <c r="AZ1949" s="668"/>
      <c r="BA1949" s="668"/>
      <c r="BK1949" s="668"/>
      <c r="BL1949" s="668"/>
      <c r="BM1949" s="668"/>
      <c r="BN1949" s="668"/>
      <c r="BO1949" s="668"/>
      <c r="BP1949" s="668"/>
      <c r="BQ1949" s="668"/>
    </row>
    <row r="1950" spans="1:69">
      <c r="A1950" s="668"/>
      <c r="B1950" s="668"/>
      <c r="C1950" s="668"/>
      <c r="D1950" s="668"/>
      <c r="E1950" s="668"/>
      <c r="F1950" s="668"/>
      <c r="G1950" s="668"/>
      <c r="H1950" s="668"/>
      <c r="I1950" s="668"/>
      <c r="J1950" s="668"/>
      <c r="K1950" s="668"/>
      <c r="L1950" s="668"/>
      <c r="M1950" s="668"/>
      <c r="N1950" s="668"/>
      <c r="O1950" s="668"/>
      <c r="P1950" s="668"/>
      <c r="Q1950" s="668"/>
      <c r="R1950" s="668"/>
      <c r="T1950" s="668"/>
      <c r="U1950" s="668"/>
      <c r="AZ1950" s="668"/>
      <c r="BA1950" s="668"/>
      <c r="BB1950" s="668"/>
      <c r="BC1950" s="668"/>
      <c r="BD1950" s="668"/>
      <c r="BE1950" s="668"/>
      <c r="BF1950" s="668"/>
      <c r="BG1950" s="668"/>
      <c r="BH1950" s="668"/>
      <c r="BI1950" s="668"/>
      <c r="BJ1950" s="668"/>
      <c r="BK1950" s="668"/>
      <c r="BL1950" s="668"/>
      <c r="BM1950" s="668"/>
      <c r="BN1950" s="668"/>
      <c r="BO1950" s="668"/>
      <c r="BP1950" s="668"/>
      <c r="BQ1950" s="668"/>
    </row>
    <row r="1951" spans="1:69">
      <c r="A1951" s="668"/>
      <c r="B1951" s="668"/>
      <c r="C1951" s="668"/>
      <c r="D1951" s="668"/>
      <c r="E1951" s="668"/>
      <c r="F1951" s="668"/>
      <c r="G1951" s="668"/>
      <c r="H1951" s="668"/>
      <c r="I1951" s="668"/>
      <c r="J1951" s="668"/>
      <c r="K1951" s="668"/>
      <c r="L1951" s="668"/>
      <c r="M1951" s="668"/>
      <c r="N1951" s="668"/>
      <c r="O1951" s="668"/>
      <c r="P1951" s="668"/>
      <c r="Q1951" s="668"/>
      <c r="R1951" s="668"/>
      <c r="T1951" s="668"/>
      <c r="U1951" s="668"/>
      <c r="AZ1951" s="668"/>
      <c r="BA1951" s="668"/>
      <c r="BB1951" s="668"/>
      <c r="BC1951" s="668"/>
      <c r="BD1951" s="668"/>
      <c r="BE1951" s="668"/>
      <c r="BF1951" s="668"/>
      <c r="BG1951" s="668"/>
      <c r="BH1951" s="668"/>
      <c r="BI1951" s="668"/>
      <c r="BJ1951" s="668"/>
      <c r="BK1951" s="668"/>
      <c r="BL1951" s="668"/>
      <c r="BM1951" s="668"/>
      <c r="BN1951" s="668"/>
      <c r="BO1951" s="668"/>
      <c r="BP1951" s="668"/>
      <c r="BQ1951" s="668"/>
    </row>
    <row r="1952" spans="1:69">
      <c r="A1952" s="668"/>
      <c r="B1952" s="668"/>
      <c r="C1952" s="668"/>
      <c r="D1952" s="668"/>
      <c r="E1952" s="668"/>
      <c r="F1952" s="668"/>
      <c r="G1952" s="668"/>
      <c r="H1952" s="668"/>
      <c r="I1952" s="668"/>
      <c r="J1952" s="668"/>
      <c r="K1952" s="668"/>
      <c r="L1952" s="668"/>
      <c r="M1952" s="668"/>
      <c r="N1952" s="668"/>
      <c r="O1952" s="668"/>
      <c r="P1952" s="668"/>
      <c r="Q1952" s="668"/>
      <c r="R1952" s="668"/>
      <c r="T1952" s="668"/>
      <c r="U1952" s="668"/>
      <c r="AZ1952" s="668"/>
      <c r="BA1952" s="668"/>
      <c r="BB1952" s="668"/>
      <c r="BC1952" s="668"/>
      <c r="BD1952" s="668"/>
      <c r="BE1952" s="668"/>
      <c r="BF1952" s="668"/>
      <c r="BG1952" s="668"/>
      <c r="BH1952" s="668"/>
      <c r="BI1952" s="668"/>
      <c r="BK1952" s="668"/>
      <c r="BL1952" s="668"/>
      <c r="BM1952" s="668"/>
      <c r="BN1952" s="668"/>
      <c r="BO1952" s="668"/>
      <c r="BP1952" s="668"/>
      <c r="BQ1952" s="668"/>
    </row>
    <row r="1953" spans="1:69">
      <c r="A1953" s="668"/>
      <c r="B1953" s="668"/>
      <c r="C1953" s="668"/>
      <c r="D1953" s="668"/>
      <c r="E1953" s="668"/>
      <c r="F1953" s="668"/>
      <c r="G1953" s="668"/>
      <c r="H1953" s="668"/>
      <c r="I1953" s="668"/>
      <c r="J1953" s="668"/>
      <c r="K1953" s="668"/>
      <c r="L1953" s="668"/>
      <c r="M1953" s="668"/>
      <c r="N1953" s="668"/>
      <c r="O1953" s="668"/>
      <c r="P1953" s="668"/>
      <c r="Q1953" s="668"/>
      <c r="R1953" s="668"/>
      <c r="T1953" s="668"/>
      <c r="U1953" s="668"/>
      <c r="AZ1953" s="668"/>
      <c r="BK1953" s="668"/>
      <c r="BL1953" s="668"/>
      <c r="BM1953" s="668"/>
      <c r="BN1953" s="668"/>
      <c r="BO1953" s="668"/>
      <c r="BP1953" s="668"/>
      <c r="BQ1953" s="668"/>
    </row>
    <row r="1954" spans="1:69">
      <c r="A1954" s="668"/>
      <c r="B1954" s="668"/>
      <c r="C1954" s="668"/>
      <c r="D1954" s="668"/>
      <c r="E1954" s="668"/>
      <c r="F1954" s="668"/>
      <c r="G1954" s="668"/>
      <c r="H1954" s="668"/>
      <c r="I1954" s="668"/>
      <c r="J1954" s="668"/>
      <c r="K1954" s="668"/>
      <c r="L1954" s="668"/>
      <c r="M1954" s="668"/>
      <c r="N1954" s="668"/>
      <c r="O1954" s="668"/>
      <c r="P1954" s="668"/>
      <c r="Q1954" s="668"/>
      <c r="R1954" s="668"/>
      <c r="T1954" s="668"/>
      <c r="U1954" s="668"/>
      <c r="AZ1954" s="668"/>
      <c r="BA1954" s="668"/>
      <c r="BB1954" s="668"/>
      <c r="BC1954" s="668"/>
      <c r="BD1954" s="668"/>
      <c r="BE1954" s="668"/>
      <c r="BF1954" s="668"/>
      <c r="BG1954" s="668"/>
      <c r="BH1954" s="668"/>
      <c r="BJ1954" s="668"/>
      <c r="BK1954" s="668"/>
      <c r="BL1954" s="668"/>
      <c r="BM1954" s="668"/>
      <c r="BN1954" s="668"/>
      <c r="BO1954" s="668"/>
      <c r="BP1954" s="668"/>
      <c r="BQ1954" s="668"/>
    </row>
    <row r="1955" spans="1:69">
      <c r="A1955" s="668"/>
      <c r="B1955" s="668"/>
      <c r="C1955" s="668"/>
      <c r="D1955" s="668"/>
      <c r="E1955" s="668"/>
      <c r="F1955" s="668"/>
      <c r="G1955" s="668"/>
      <c r="H1955" s="668"/>
      <c r="I1955" s="668"/>
      <c r="J1955" s="668"/>
      <c r="K1955" s="668"/>
      <c r="L1955" s="668"/>
      <c r="M1955" s="668"/>
      <c r="N1955" s="668"/>
      <c r="O1955" s="668"/>
      <c r="P1955" s="668"/>
      <c r="Q1955" s="668"/>
      <c r="R1955" s="668"/>
      <c r="T1955" s="668"/>
      <c r="U1955" s="668"/>
      <c r="AZ1955" s="668"/>
      <c r="BA1955" s="668"/>
      <c r="BB1955" s="668"/>
      <c r="BC1955" s="668"/>
      <c r="BD1955" s="668"/>
      <c r="BE1955" s="668"/>
      <c r="BF1955" s="668"/>
      <c r="BG1955" s="668"/>
      <c r="BH1955" s="668"/>
      <c r="BI1955" s="668"/>
      <c r="BJ1955" s="668"/>
      <c r="BK1955" s="668"/>
      <c r="BL1955" s="668"/>
      <c r="BM1955" s="668"/>
      <c r="BN1955" s="668"/>
      <c r="BO1955" s="668"/>
      <c r="BP1955" s="668"/>
      <c r="BQ1955" s="668"/>
    </row>
    <row r="1956" spans="1:69">
      <c r="A1956" s="668"/>
      <c r="B1956" s="668"/>
      <c r="C1956" s="668"/>
      <c r="D1956" s="668"/>
      <c r="E1956" s="668"/>
      <c r="F1956" s="668"/>
      <c r="G1956" s="668"/>
      <c r="H1956" s="668"/>
      <c r="I1956" s="668"/>
      <c r="J1956" s="668"/>
      <c r="K1956" s="668"/>
      <c r="L1956" s="668"/>
      <c r="M1956" s="668"/>
      <c r="N1956" s="668"/>
      <c r="O1956" s="668"/>
      <c r="P1956" s="668"/>
      <c r="Q1956" s="668"/>
      <c r="R1956" s="668"/>
      <c r="T1956" s="668"/>
      <c r="U1956" s="668"/>
      <c r="W1956" s="668"/>
      <c r="X1956" s="668"/>
      <c r="Y1956" s="668"/>
      <c r="Z1956" s="678"/>
      <c r="AA1956" s="668"/>
      <c r="AB1956" s="668"/>
      <c r="AC1956" s="668"/>
      <c r="AD1956" s="678"/>
      <c r="AE1956" s="668"/>
      <c r="AF1956" s="668"/>
      <c r="AG1956" s="668"/>
      <c r="AH1956" s="678"/>
      <c r="AI1956" s="668"/>
      <c r="AJ1956" s="668"/>
      <c r="AK1956" s="668"/>
      <c r="AL1956" s="678"/>
      <c r="AM1956" s="668"/>
      <c r="AN1956" s="668"/>
      <c r="AO1956" s="668"/>
      <c r="AP1956" s="678"/>
      <c r="AQ1956" s="668"/>
      <c r="AR1956" s="668"/>
      <c r="AS1956" s="668"/>
      <c r="AT1956" s="678"/>
      <c r="AU1956" s="668"/>
      <c r="AV1956" s="668"/>
      <c r="AW1956" s="678"/>
      <c r="AX1956" s="668"/>
      <c r="AY1956" s="683"/>
      <c r="AZ1956" s="668"/>
      <c r="BA1956" s="668"/>
      <c r="BB1956" s="668"/>
      <c r="BC1956" s="668"/>
      <c r="BD1956" s="668"/>
      <c r="BE1956" s="668"/>
      <c r="BF1956" s="668"/>
      <c r="BG1956" s="668"/>
      <c r="BH1956" s="668"/>
      <c r="BI1956" s="668"/>
      <c r="BJ1956" s="668"/>
      <c r="BK1956" s="668"/>
      <c r="BL1956" s="668"/>
      <c r="BM1956" s="668"/>
      <c r="BN1956" s="668"/>
      <c r="BO1956" s="668"/>
      <c r="BP1956" s="668"/>
      <c r="BQ1956" s="668"/>
    </row>
    <row r="1957" spans="1:69">
      <c r="A1957" s="668"/>
      <c r="B1957" s="668"/>
      <c r="C1957" s="668"/>
      <c r="D1957" s="668"/>
      <c r="E1957" s="668"/>
      <c r="F1957" s="668"/>
      <c r="G1957" s="668"/>
      <c r="H1957" s="668"/>
      <c r="I1957" s="668"/>
      <c r="J1957" s="668"/>
      <c r="K1957" s="668"/>
      <c r="L1957" s="668"/>
      <c r="M1957" s="668"/>
      <c r="N1957" s="668"/>
      <c r="O1957" s="668"/>
      <c r="P1957" s="668"/>
      <c r="Q1957" s="668"/>
      <c r="R1957" s="668"/>
      <c r="T1957" s="668"/>
      <c r="U1957" s="668"/>
      <c r="AZ1957" s="668"/>
      <c r="BA1957" s="668"/>
      <c r="BB1957" s="668"/>
      <c r="BC1957" s="668"/>
      <c r="BD1957" s="668"/>
      <c r="BE1957" s="668"/>
      <c r="BF1957" s="668"/>
      <c r="BG1957" s="668"/>
      <c r="BH1957" s="668"/>
      <c r="BI1957" s="668"/>
      <c r="BJ1957" s="668"/>
      <c r="BK1957" s="668"/>
      <c r="BL1957" s="668"/>
      <c r="BM1957" s="668"/>
      <c r="BN1957" s="668"/>
      <c r="BO1957" s="668"/>
      <c r="BP1957" s="668"/>
      <c r="BQ1957" s="668"/>
    </row>
    <row r="1958" spans="1:69">
      <c r="A1958" s="668"/>
      <c r="B1958" s="668"/>
      <c r="C1958" s="668"/>
      <c r="D1958" s="668"/>
      <c r="E1958" s="668"/>
      <c r="F1958" s="668"/>
      <c r="G1958" s="668"/>
      <c r="H1958" s="668"/>
      <c r="I1958" s="668"/>
      <c r="J1958" s="668"/>
      <c r="K1958" s="668"/>
      <c r="L1958" s="668"/>
      <c r="M1958" s="668"/>
      <c r="N1958" s="668"/>
      <c r="O1958" s="668"/>
      <c r="P1958" s="668"/>
      <c r="Q1958" s="668"/>
      <c r="R1958" s="668"/>
      <c r="T1958" s="668"/>
      <c r="U1958" s="668"/>
      <c r="AZ1958" s="668"/>
      <c r="BA1958" s="668"/>
      <c r="BB1958" s="668"/>
      <c r="BC1958" s="668"/>
      <c r="BD1958" s="668"/>
      <c r="BE1958" s="668"/>
      <c r="BF1958" s="668"/>
      <c r="BG1958" s="668"/>
      <c r="BH1958" s="668"/>
      <c r="BI1958" s="668"/>
      <c r="BJ1958" s="668"/>
      <c r="BK1958" s="668"/>
      <c r="BL1958" s="668"/>
      <c r="BM1958" s="668"/>
      <c r="BN1958" s="668"/>
      <c r="BO1958" s="668"/>
      <c r="BP1958" s="668"/>
      <c r="BQ1958" s="668"/>
    </row>
    <row r="1959" spans="1:69">
      <c r="A1959" s="668"/>
      <c r="B1959" s="668"/>
      <c r="C1959" s="668"/>
      <c r="D1959" s="668"/>
      <c r="E1959" s="668"/>
      <c r="F1959" s="668"/>
      <c r="G1959" s="668"/>
      <c r="H1959" s="668"/>
      <c r="I1959" s="668"/>
      <c r="J1959" s="668"/>
      <c r="K1959" s="668"/>
      <c r="L1959" s="668"/>
      <c r="M1959" s="668"/>
      <c r="N1959" s="668"/>
      <c r="O1959" s="668"/>
      <c r="P1959" s="668"/>
      <c r="Q1959" s="668"/>
      <c r="R1959" s="668"/>
      <c r="T1959" s="668"/>
      <c r="U1959" s="668"/>
      <c r="AZ1959" s="668"/>
      <c r="BA1959" s="668"/>
      <c r="BB1959" s="668"/>
      <c r="BC1959" s="668"/>
      <c r="BD1959" s="668"/>
      <c r="BE1959" s="668"/>
      <c r="BF1959" s="668"/>
      <c r="BG1959" s="668"/>
      <c r="BH1959" s="668"/>
      <c r="BI1959" s="668"/>
      <c r="BJ1959" s="668"/>
      <c r="BK1959" s="668"/>
      <c r="BL1959" s="668"/>
      <c r="BM1959" s="668"/>
      <c r="BN1959" s="668"/>
      <c r="BO1959" s="668"/>
      <c r="BP1959" s="668"/>
      <c r="BQ1959" s="668"/>
    </row>
    <row r="1960" spans="1:69">
      <c r="A1960" s="668"/>
      <c r="B1960" s="668"/>
      <c r="C1960" s="668"/>
      <c r="D1960" s="668"/>
      <c r="E1960" s="668"/>
      <c r="F1960" s="668"/>
      <c r="G1960" s="668"/>
      <c r="H1960" s="668"/>
      <c r="I1960" s="668"/>
      <c r="J1960" s="668"/>
      <c r="K1960" s="668"/>
      <c r="L1960" s="668"/>
      <c r="M1960" s="668"/>
      <c r="N1960" s="668"/>
      <c r="O1960" s="668"/>
      <c r="P1960" s="668"/>
      <c r="Q1960" s="668"/>
      <c r="R1960" s="668"/>
      <c r="S1960" s="668"/>
      <c r="T1960" s="668"/>
      <c r="U1960" s="668"/>
      <c r="W1960" s="668"/>
      <c r="X1960" s="668"/>
      <c r="Y1960" s="668"/>
      <c r="Z1960" s="678"/>
      <c r="AA1960" s="668"/>
      <c r="AB1960" s="668"/>
      <c r="AC1960" s="668"/>
      <c r="AD1960" s="678"/>
      <c r="AE1960" s="668"/>
      <c r="AF1960" s="668"/>
      <c r="AG1960" s="668"/>
      <c r="AH1960" s="678"/>
      <c r="AI1960" s="668"/>
      <c r="AJ1960" s="668"/>
      <c r="AK1960" s="668"/>
      <c r="AL1960" s="678"/>
      <c r="AM1960" s="668"/>
      <c r="AN1960" s="668"/>
      <c r="AO1960" s="668"/>
      <c r="AP1960" s="678"/>
      <c r="AQ1960" s="668"/>
      <c r="AR1960" s="668"/>
      <c r="AS1960" s="668"/>
      <c r="AT1960" s="678"/>
      <c r="AU1960" s="668"/>
      <c r="AV1960" s="668"/>
      <c r="AW1960" s="678"/>
      <c r="AX1960" s="668"/>
      <c r="AY1960" s="683"/>
      <c r="AZ1960" s="668"/>
      <c r="BA1960" s="668"/>
      <c r="BB1960" s="668"/>
      <c r="BC1960" s="668"/>
      <c r="BD1960" s="668"/>
      <c r="BE1960" s="668"/>
      <c r="BF1960" s="668"/>
      <c r="BG1960" s="668"/>
      <c r="BH1960" s="668"/>
      <c r="BI1960" s="668"/>
      <c r="BJ1960" s="668"/>
      <c r="BK1960" s="668"/>
      <c r="BL1960" s="668"/>
      <c r="BM1960" s="668"/>
      <c r="BN1960" s="668"/>
      <c r="BO1960" s="668"/>
      <c r="BP1960" s="668"/>
      <c r="BQ1960" s="668"/>
    </row>
    <row r="1961" spans="1:69">
      <c r="A1961" s="668"/>
      <c r="B1961" s="668"/>
      <c r="C1961" s="668"/>
      <c r="D1961" s="668"/>
      <c r="E1961" s="668"/>
      <c r="F1961" s="668"/>
      <c r="G1961" s="668"/>
      <c r="H1961" s="668"/>
      <c r="I1961" s="668"/>
      <c r="J1961" s="668"/>
      <c r="K1961" s="668"/>
      <c r="L1961" s="668"/>
      <c r="M1961" s="668"/>
      <c r="N1961" s="668"/>
      <c r="O1961" s="668"/>
      <c r="P1961" s="668"/>
      <c r="Q1961" s="668"/>
      <c r="R1961" s="668"/>
      <c r="T1961" s="668"/>
      <c r="U1961" s="668"/>
      <c r="AZ1961" s="668"/>
      <c r="BA1961" s="668"/>
      <c r="BB1961" s="668"/>
      <c r="BC1961" s="668"/>
      <c r="BD1961" s="668"/>
      <c r="BE1961" s="668"/>
      <c r="BF1961" s="668"/>
      <c r="BG1961" s="668"/>
      <c r="BH1961" s="668"/>
      <c r="BI1961" s="668"/>
      <c r="BJ1961" s="668"/>
      <c r="BK1961" s="668"/>
      <c r="BL1961" s="668"/>
      <c r="BM1961" s="668"/>
      <c r="BN1961" s="668"/>
      <c r="BO1961" s="668"/>
      <c r="BP1961" s="668"/>
      <c r="BQ1961" s="668"/>
    </row>
    <row r="1962" spans="1:69">
      <c r="A1962" s="668"/>
      <c r="B1962" s="668"/>
      <c r="C1962" s="668"/>
      <c r="D1962" s="668"/>
      <c r="E1962" s="668"/>
      <c r="F1962" s="668"/>
      <c r="G1962" s="668"/>
      <c r="H1962" s="668"/>
      <c r="I1962" s="668"/>
      <c r="J1962" s="668"/>
      <c r="K1962" s="668"/>
      <c r="L1962" s="668"/>
      <c r="M1962" s="668"/>
      <c r="N1962" s="668"/>
      <c r="O1962" s="668"/>
      <c r="P1962" s="668"/>
      <c r="Q1962" s="668"/>
      <c r="R1962" s="668"/>
      <c r="T1962" s="668"/>
      <c r="U1962" s="668"/>
      <c r="AZ1962" s="668"/>
      <c r="BA1962" s="668"/>
      <c r="BB1962" s="668"/>
      <c r="BC1962" s="668"/>
      <c r="BD1962" s="668"/>
      <c r="BE1962" s="668"/>
      <c r="BF1962" s="668"/>
      <c r="BG1962" s="668"/>
      <c r="BH1962" s="668"/>
      <c r="BI1962" s="668"/>
      <c r="BJ1962" s="668"/>
      <c r="BK1962" s="668"/>
      <c r="BL1962" s="668"/>
      <c r="BM1962" s="668"/>
      <c r="BN1962" s="668"/>
      <c r="BO1962" s="668"/>
      <c r="BP1962" s="668"/>
      <c r="BQ1962" s="668"/>
    </row>
    <row r="1963" spans="1:69">
      <c r="A1963" s="668"/>
      <c r="B1963" s="668"/>
      <c r="C1963" s="668"/>
      <c r="D1963" s="668"/>
      <c r="E1963" s="668"/>
      <c r="F1963" s="668"/>
      <c r="G1963" s="668"/>
      <c r="H1963" s="668"/>
      <c r="I1963" s="668"/>
      <c r="J1963" s="668"/>
      <c r="K1963" s="668"/>
      <c r="L1963" s="668"/>
      <c r="M1963" s="668"/>
      <c r="N1963" s="668"/>
      <c r="O1963" s="668"/>
      <c r="P1963" s="668"/>
      <c r="Q1963" s="668"/>
      <c r="R1963" s="668"/>
      <c r="T1963" s="668"/>
      <c r="U1963" s="668"/>
      <c r="AZ1963" s="668"/>
      <c r="BA1963" s="668"/>
      <c r="BB1963" s="668"/>
      <c r="BC1963" s="668"/>
      <c r="BD1963" s="668"/>
      <c r="BE1963" s="668"/>
      <c r="BF1963" s="668"/>
      <c r="BG1963" s="668"/>
      <c r="BH1963" s="668"/>
      <c r="BI1963" s="668"/>
      <c r="BJ1963" s="668"/>
      <c r="BK1963" s="668"/>
      <c r="BL1963" s="668"/>
      <c r="BM1963" s="668"/>
      <c r="BN1963" s="668"/>
      <c r="BO1963" s="668"/>
      <c r="BP1963" s="668"/>
      <c r="BQ1963" s="668"/>
    </row>
    <row r="1964" spans="1:69">
      <c r="A1964" s="668"/>
      <c r="B1964" s="668"/>
      <c r="C1964" s="668"/>
      <c r="D1964" s="668"/>
      <c r="E1964" s="668"/>
      <c r="F1964" s="668"/>
      <c r="G1964" s="668"/>
      <c r="H1964" s="668"/>
      <c r="I1964" s="668"/>
      <c r="J1964" s="668"/>
      <c r="K1964" s="668"/>
      <c r="L1964" s="668"/>
      <c r="M1964" s="668"/>
      <c r="N1964" s="668"/>
      <c r="O1964" s="668"/>
      <c r="P1964" s="668"/>
      <c r="Q1964" s="668"/>
      <c r="R1964" s="668"/>
      <c r="T1964" s="668"/>
      <c r="U1964" s="668"/>
      <c r="AZ1964" s="668"/>
      <c r="BK1964" s="668"/>
      <c r="BL1964" s="668"/>
      <c r="BM1964" s="668"/>
      <c r="BN1964" s="668"/>
      <c r="BO1964" s="668"/>
      <c r="BP1964" s="668"/>
      <c r="BQ1964" s="668"/>
    </row>
    <row r="1965" spans="1:69">
      <c r="A1965" s="668"/>
      <c r="B1965" s="668"/>
      <c r="C1965" s="668"/>
      <c r="D1965" s="668"/>
      <c r="E1965" s="668"/>
      <c r="F1965" s="668"/>
      <c r="G1965" s="668"/>
      <c r="H1965" s="668"/>
      <c r="I1965" s="668"/>
      <c r="J1965" s="668"/>
      <c r="K1965" s="668"/>
      <c r="L1965" s="668"/>
      <c r="M1965" s="668"/>
      <c r="N1965" s="668"/>
      <c r="O1965" s="668"/>
      <c r="P1965" s="668"/>
      <c r="Q1965" s="668"/>
      <c r="R1965" s="668"/>
      <c r="T1965" s="668"/>
      <c r="U1965" s="668"/>
      <c r="AZ1965" s="668"/>
      <c r="BA1965" s="668"/>
      <c r="BB1965" s="668"/>
      <c r="BC1965" s="668"/>
      <c r="BD1965" s="668"/>
      <c r="BE1965" s="668"/>
      <c r="BF1965" s="668"/>
      <c r="BG1965" s="668"/>
      <c r="BH1965" s="668"/>
      <c r="BI1965" s="668"/>
      <c r="BJ1965" s="668"/>
      <c r="BK1965" s="668"/>
      <c r="BL1965" s="668"/>
      <c r="BM1965" s="668"/>
      <c r="BN1965" s="668"/>
      <c r="BO1965" s="668"/>
      <c r="BP1965" s="668"/>
      <c r="BQ1965" s="668"/>
    </row>
    <row r="1966" spans="1:69">
      <c r="A1966" s="668"/>
      <c r="B1966" s="668"/>
      <c r="C1966" s="668"/>
      <c r="D1966" s="668"/>
      <c r="E1966" s="668"/>
      <c r="F1966" s="668"/>
      <c r="G1966" s="668"/>
      <c r="H1966" s="668"/>
      <c r="I1966" s="668"/>
      <c r="J1966" s="668"/>
      <c r="K1966" s="668"/>
      <c r="L1966" s="668"/>
      <c r="M1966" s="668"/>
      <c r="N1966" s="668"/>
      <c r="O1966" s="668"/>
      <c r="P1966" s="668"/>
      <c r="Q1966" s="668"/>
      <c r="R1966" s="668"/>
      <c r="T1966" s="668"/>
      <c r="U1966" s="668"/>
      <c r="AZ1966" s="668"/>
      <c r="BK1966" s="668"/>
      <c r="BL1966" s="668"/>
      <c r="BM1966" s="668"/>
      <c r="BN1966" s="668"/>
      <c r="BO1966" s="668"/>
      <c r="BP1966" s="668"/>
      <c r="BQ1966" s="668"/>
    </row>
    <row r="1967" spans="1:69">
      <c r="A1967" s="668"/>
      <c r="B1967" s="668"/>
      <c r="C1967" s="668"/>
      <c r="D1967" s="668"/>
      <c r="E1967" s="668"/>
      <c r="F1967" s="668"/>
      <c r="G1967" s="668"/>
      <c r="H1967" s="668"/>
      <c r="I1967" s="668"/>
      <c r="J1967" s="668"/>
      <c r="K1967" s="668"/>
      <c r="L1967" s="668"/>
      <c r="M1967" s="668"/>
      <c r="N1967" s="668"/>
      <c r="O1967" s="668"/>
      <c r="P1967" s="668"/>
      <c r="Q1967" s="668"/>
      <c r="R1967" s="668"/>
      <c r="T1967" s="668"/>
      <c r="U1967" s="668"/>
      <c r="AZ1967" s="668"/>
      <c r="BA1967" s="668"/>
      <c r="BB1967" s="668"/>
      <c r="BC1967" s="668"/>
      <c r="BD1967" s="668"/>
      <c r="BE1967" s="668"/>
      <c r="BF1967" s="668"/>
      <c r="BG1967" s="668"/>
      <c r="BH1967" s="668"/>
      <c r="BI1967" s="668"/>
      <c r="BJ1967" s="668"/>
      <c r="BK1967" s="668"/>
      <c r="BL1967" s="668"/>
      <c r="BM1967" s="668"/>
      <c r="BN1967" s="668"/>
      <c r="BO1967" s="668"/>
      <c r="BP1967" s="668"/>
      <c r="BQ1967" s="668"/>
    </row>
    <row r="1968" spans="1:69">
      <c r="A1968" s="668"/>
      <c r="B1968" s="668"/>
      <c r="C1968" s="668"/>
      <c r="D1968" s="668"/>
      <c r="E1968" s="668"/>
      <c r="F1968" s="668"/>
      <c r="G1968" s="668"/>
      <c r="H1968" s="668"/>
      <c r="I1968" s="668"/>
      <c r="J1968" s="668"/>
      <c r="K1968" s="668"/>
      <c r="L1968" s="668"/>
      <c r="M1968" s="668"/>
      <c r="N1968" s="668"/>
      <c r="O1968" s="668"/>
      <c r="P1968" s="668"/>
      <c r="Q1968" s="668"/>
      <c r="R1968" s="668"/>
      <c r="T1968" s="668"/>
      <c r="U1968" s="668"/>
      <c r="AZ1968" s="668"/>
      <c r="BA1968" s="668"/>
      <c r="BB1968" s="668"/>
      <c r="BC1968" s="668"/>
      <c r="BD1968" s="668"/>
      <c r="BE1968" s="668"/>
      <c r="BF1968" s="668"/>
      <c r="BG1968" s="668"/>
      <c r="BH1968" s="668"/>
      <c r="BI1968" s="668"/>
      <c r="BJ1968" s="668"/>
      <c r="BK1968" s="668"/>
      <c r="BL1968" s="668"/>
      <c r="BM1968" s="668"/>
      <c r="BN1968" s="668"/>
      <c r="BO1968" s="668"/>
      <c r="BP1968" s="668"/>
      <c r="BQ1968" s="668"/>
    </row>
    <row r="1969" spans="1:69">
      <c r="A1969" s="668"/>
      <c r="B1969" s="668"/>
      <c r="C1969" s="668"/>
      <c r="D1969" s="668"/>
      <c r="E1969" s="668"/>
      <c r="F1969" s="668"/>
      <c r="G1969" s="668"/>
      <c r="H1969" s="668"/>
      <c r="I1969" s="668"/>
      <c r="J1969" s="668"/>
      <c r="K1969" s="668"/>
      <c r="L1969" s="668"/>
      <c r="M1969" s="668"/>
      <c r="N1969" s="668"/>
      <c r="O1969" s="668"/>
      <c r="P1969" s="668"/>
      <c r="Q1969" s="668"/>
      <c r="R1969" s="668"/>
      <c r="T1969" s="668"/>
      <c r="U1969" s="668"/>
      <c r="AZ1969" s="668"/>
      <c r="BA1969" s="668"/>
      <c r="BB1969" s="668"/>
      <c r="BC1969" s="668"/>
      <c r="BD1969" s="668"/>
      <c r="BE1969" s="668"/>
      <c r="BF1969" s="668"/>
      <c r="BG1969" s="668"/>
      <c r="BH1969" s="668"/>
      <c r="BI1969" s="668"/>
      <c r="BJ1969" s="668"/>
      <c r="BK1969" s="668"/>
      <c r="BL1969" s="668"/>
      <c r="BM1969" s="668"/>
      <c r="BN1969" s="668"/>
      <c r="BO1969" s="668"/>
      <c r="BP1969" s="668"/>
      <c r="BQ1969" s="668"/>
    </row>
    <row r="1970" spans="1:69">
      <c r="A1970" s="668"/>
      <c r="B1970" s="668"/>
      <c r="C1970" s="668"/>
      <c r="D1970" s="668"/>
      <c r="E1970" s="668"/>
      <c r="F1970" s="668"/>
      <c r="G1970" s="668"/>
      <c r="H1970" s="668"/>
      <c r="I1970" s="668"/>
      <c r="J1970" s="668"/>
      <c r="K1970" s="668"/>
      <c r="L1970" s="668"/>
      <c r="M1970" s="668"/>
      <c r="N1970" s="668"/>
      <c r="O1970" s="668"/>
      <c r="P1970" s="668"/>
      <c r="Q1970" s="668"/>
      <c r="R1970" s="668"/>
      <c r="T1970" s="668"/>
      <c r="U1970" s="668"/>
      <c r="AZ1970" s="668"/>
      <c r="BA1970" s="668"/>
      <c r="BB1970" s="668"/>
      <c r="BC1970" s="668"/>
      <c r="BD1970" s="668"/>
      <c r="BE1970" s="668"/>
      <c r="BF1970" s="668"/>
      <c r="BG1970" s="668"/>
      <c r="BH1970" s="668"/>
      <c r="BI1970" s="668"/>
      <c r="BJ1970" s="668"/>
      <c r="BK1970" s="668"/>
      <c r="BL1970" s="668"/>
      <c r="BM1970" s="668"/>
      <c r="BN1970" s="668"/>
      <c r="BO1970" s="668"/>
      <c r="BP1970" s="668"/>
      <c r="BQ1970" s="668"/>
    </row>
    <row r="1971" spans="1:69">
      <c r="A1971" s="668"/>
      <c r="B1971" s="668"/>
      <c r="C1971" s="668"/>
      <c r="D1971" s="668"/>
      <c r="E1971" s="668"/>
      <c r="F1971" s="668"/>
      <c r="G1971" s="668"/>
      <c r="H1971" s="668"/>
      <c r="I1971" s="668"/>
      <c r="J1971" s="668"/>
      <c r="K1971" s="668"/>
      <c r="L1971" s="668"/>
      <c r="M1971" s="668"/>
      <c r="N1971" s="668"/>
      <c r="O1971" s="668"/>
      <c r="P1971" s="668"/>
      <c r="Q1971" s="668"/>
      <c r="R1971" s="668"/>
      <c r="T1971" s="668"/>
      <c r="U1971" s="668"/>
      <c r="AZ1971" s="668"/>
      <c r="BA1971" s="668"/>
      <c r="BB1971" s="668"/>
      <c r="BC1971" s="668"/>
      <c r="BD1971" s="668"/>
      <c r="BE1971" s="668"/>
      <c r="BF1971" s="668"/>
      <c r="BG1971" s="668"/>
      <c r="BH1971" s="668"/>
      <c r="BI1971" s="668"/>
      <c r="BJ1971" s="668"/>
      <c r="BK1971" s="668"/>
      <c r="BL1971" s="668"/>
      <c r="BM1971" s="668"/>
      <c r="BN1971" s="668"/>
      <c r="BO1971" s="668"/>
      <c r="BP1971" s="668"/>
      <c r="BQ1971" s="668"/>
    </row>
    <row r="1972" spans="1:69">
      <c r="A1972" s="668"/>
      <c r="B1972" s="668"/>
      <c r="C1972" s="668"/>
      <c r="D1972" s="668"/>
      <c r="E1972" s="668"/>
      <c r="F1972" s="668"/>
      <c r="G1972" s="668"/>
      <c r="H1972" s="668"/>
      <c r="I1972" s="668"/>
      <c r="J1972" s="668"/>
      <c r="K1972" s="668"/>
      <c r="L1972" s="668"/>
      <c r="M1972" s="668"/>
      <c r="N1972" s="668"/>
      <c r="O1972" s="668"/>
      <c r="P1972" s="668"/>
      <c r="Q1972" s="668"/>
      <c r="R1972" s="668"/>
      <c r="T1972" s="668"/>
      <c r="U1972" s="668"/>
      <c r="W1972" s="668"/>
      <c r="X1972" s="668"/>
      <c r="Y1972" s="668"/>
      <c r="Z1972" s="678"/>
      <c r="AA1972" s="668"/>
      <c r="AB1972" s="668"/>
      <c r="AC1972" s="668"/>
      <c r="AD1972" s="678"/>
      <c r="AE1972" s="668"/>
      <c r="AF1972" s="668"/>
      <c r="AG1972" s="668"/>
      <c r="AH1972" s="678"/>
      <c r="AI1972" s="668"/>
      <c r="AJ1972" s="668"/>
      <c r="AK1972" s="668"/>
      <c r="AL1972" s="678"/>
      <c r="AM1972" s="668"/>
      <c r="AN1972" s="668"/>
      <c r="AO1972" s="668"/>
      <c r="AP1972" s="678"/>
      <c r="AQ1972" s="668"/>
      <c r="AR1972" s="668"/>
      <c r="AS1972" s="668"/>
      <c r="AT1972" s="678"/>
      <c r="AU1972" s="668"/>
      <c r="AV1972" s="668"/>
      <c r="AW1972" s="678"/>
      <c r="AX1972" s="668"/>
      <c r="AY1972" s="683"/>
      <c r="AZ1972" s="668"/>
      <c r="BA1972" s="668"/>
      <c r="BB1972" s="668"/>
      <c r="BC1972" s="668"/>
      <c r="BD1972" s="668"/>
      <c r="BE1972" s="668"/>
      <c r="BF1972" s="668"/>
      <c r="BG1972" s="668"/>
      <c r="BH1972" s="668"/>
      <c r="BI1972" s="668"/>
      <c r="BJ1972" s="668"/>
      <c r="BK1972" s="668"/>
      <c r="BL1972" s="668"/>
      <c r="BM1972" s="668"/>
      <c r="BN1972" s="668"/>
      <c r="BO1972" s="668"/>
      <c r="BP1972" s="668"/>
      <c r="BQ1972" s="668"/>
    </row>
    <row r="1973" spans="1:69">
      <c r="A1973" s="668"/>
      <c r="B1973" s="668"/>
      <c r="C1973" s="668"/>
      <c r="D1973" s="668"/>
      <c r="E1973" s="668"/>
      <c r="F1973" s="668"/>
      <c r="G1973" s="668"/>
      <c r="H1973" s="668"/>
      <c r="I1973" s="668"/>
      <c r="J1973" s="668"/>
      <c r="K1973" s="668"/>
      <c r="L1973" s="668"/>
      <c r="M1973" s="668"/>
      <c r="N1973" s="668"/>
      <c r="O1973" s="668"/>
      <c r="P1973" s="668"/>
      <c r="Q1973" s="668"/>
      <c r="R1973" s="668"/>
      <c r="T1973" s="668"/>
      <c r="U1973" s="668"/>
      <c r="AZ1973" s="668"/>
      <c r="BA1973" s="668"/>
      <c r="BB1973" s="668"/>
      <c r="BC1973" s="668"/>
      <c r="BD1973" s="668"/>
      <c r="BE1973" s="668"/>
      <c r="BF1973" s="668"/>
      <c r="BG1973" s="668"/>
      <c r="BH1973" s="668"/>
      <c r="BI1973" s="668"/>
      <c r="BJ1973" s="668"/>
      <c r="BK1973" s="668"/>
      <c r="BL1973" s="668"/>
      <c r="BM1973" s="668"/>
      <c r="BN1973" s="668"/>
      <c r="BO1973" s="668"/>
      <c r="BP1973" s="668"/>
      <c r="BQ1973" s="668"/>
    </row>
    <row r="1974" spans="1:69">
      <c r="A1974" s="668"/>
      <c r="B1974" s="668"/>
      <c r="C1974" s="668"/>
      <c r="D1974" s="668"/>
      <c r="E1974" s="668"/>
      <c r="F1974" s="668"/>
      <c r="G1974" s="668"/>
      <c r="H1974" s="668"/>
      <c r="I1974" s="668"/>
      <c r="J1974" s="668"/>
      <c r="K1974" s="668"/>
      <c r="L1974" s="668"/>
      <c r="M1974" s="668"/>
      <c r="N1974" s="668"/>
      <c r="O1974" s="668"/>
      <c r="P1974" s="668"/>
      <c r="Q1974" s="668"/>
      <c r="R1974" s="668"/>
      <c r="T1974" s="668"/>
      <c r="U1974" s="668"/>
      <c r="AZ1974" s="668"/>
      <c r="BA1974" s="668"/>
      <c r="BB1974" s="668"/>
      <c r="BC1974" s="668"/>
      <c r="BD1974" s="668"/>
      <c r="BE1974" s="668"/>
      <c r="BF1974" s="668"/>
      <c r="BG1974" s="668"/>
      <c r="BH1974" s="668"/>
      <c r="BI1974" s="668"/>
      <c r="BJ1974" s="668"/>
      <c r="BK1974" s="668"/>
      <c r="BL1974" s="668"/>
      <c r="BM1974" s="668"/>
      <c r="BN1974" s="668"/>
      <c r="BO1974" s="668"/>
      <c r="BP1974" s="668"/>
      <c r="BQ1974" s="668"/>
    </row>
    <row r="1975" spans="1:69">
      <c r="A1975" s="668"/>
      <c r="B1975" s="668"/>
      <c r="C1975" s="668"/>
      <c r="D1975" s="668"/>
      <c r="E1975" s="668"/>
      <c r="F1975" s="668"/>
      <c r="G1975" s="668"/>
      <c r="H1975" s="668"/>
      <c r="I1975" s="668"/>
      <c r="J1975" s="668"/>
      <c r="K1975" s="668"/>
      <c r="L1975" s="668"/>
      <c r="M1975" s="668"/>
      <c r="N1975" s="668"/>
      <c r="O1975" s="668"/>
      <c r="P1975" s="668"/>
      <c r="Q1975" s="668"/>
      <c r="R1975" s="668"/>
      <c r="T1975" s="668"/>
      <c r="U1975" s="668"/>
      <c r="AZ1975" s="668"/>
      <c r="BA1975" s="668"/>
      <c r="BB1975" s="668"/>
      <c r="BC1975" s="668"/>
      <c r="BD1975" s="668"/>
      <c r="BE1975" s="668"/>
      <c r="BF1975" s="668"/>
      <c r="BG1975" s="668"/>
      <c r="BH1975" s="668"/>
      <c r="BI1975" s="668"/>
      <c r="BJ1975" s="668"/>
      <c r="BK1975" s="668"/>
      <c r="BL1975" s="668"/>
      <c r="BM1975" s="668"/>
      <c r="BN1975" s="668"/>
      <c r="BO1975" s="668"/>
      <c r="BP1975" s="668"/>
      <c r="BQ1975" s="668"/>
    </row>
    <row r="1976" spans="1:69">
      <c r="A1976" s="668"/>
      <c r="B1976" s="668"/>
      <c r="C1976" s="668"/>
      <c r="D1976" s="668"/>
      <c r="E1976" s="668"/>
      <c r="F1976" s="668"/>
      <c r="G1976" s="668"/>
      <c r="H1976" s="668"/>
      <c r="I1976" s="668"/>
      <c r="J1976" s="668"/>
      <c r="K1976" s="668"/>
      <c r="L1976" s="668"/>
      <c r="M1976" s="668"/>
      <c r="N1976" s="668"/>
      <c r="O1976" s="668"/>
      <c r="P1976" s="668"/>
      <c r="Q1976" s="668"/>
      <c r="R1976" s="668"/>
      <c r="T1976" s="668"/>
      <c r="U1976" s="668"/>
      <c r="AZ1976" s="668"/>
      <c r="BA1976" s="668"/>
      <c r="BB1976" s="668"/>
      <c r="BC1976" s="668"/>
      <c r="BD1976" s="668"/>
      <c r="BE1976" s="668"/>
      <c r="BF1976" s="668"/>
      <c r="BG1976" s="668"/>
      <c r="BH1976" s="668"/>
      <c r="BI1976" s="668"/>
      <c r="BJ1976" s="668"/>
      <c r="BK1976" s="668"/>
      <c r="BL1976" s="668"/>
      <c r="BM1976" s="668"/>
      <c r="BN1976" s="668"/>
      <c r="BO1976" s="668"/>
      <c r="BP1976" s="668"/>
      <c r="BQ1976" s="668"/>
    </row>
    <row r="1977" spans="1:69">
      <c r="A1977" s="668"/>
      <c r="B1977" s="668"/>
      <c r="C1977" s="668"/>
      <c r="D1977" s="668"/>
      <c r="E1977" s="668"/>
      <c r="F1977" s="668"/>
      <c r="G1977" s="668"/>
      <c r="H1977" s="668"/>
      <c r="I1977" s="668"/>
      <c r="J1977" s="668"/>
      <c r="K1977" s="668"/>
      <c r="L1977" s="668"/>
      <c r="M1977" s="668"/>
      <c r="N1977" s="668"/>
      <c r="O1977" s="668"/>
      <c r="P1977" s="668"/>
      <c r="Q1977" s="668"/>
      <c r="R1977" s="668"/>
      <c r="T1977" s="668"/>
      <c r="U1977" s="668"/>
      <c r="AZ1977" s="668"/>
      <c r="BA1977" s="668"/>
      <c r="BB1977" s="668"/>
      <c r="BC1977" s="668"/>
      <c r="BD1977" s="668"/>
      <c r="BE1977" s="668"/>
      <c r="BF1977" s="668"/>
      <c r="BG1977" s="668"/>
      <c r="BH1977" s="668"/>
      <c r="BI1977" s="668"/>
      <c r="BJ1977" s="668"/>
      <c r="BK1977" s="668"/>
      <c r="BL1977" s="668"/>
      <c r="BM1977" s="668"/>
      <c r="BN1977" s="668"/>
      <c r="BO1977" s="668"/>
      <c r="BP1977" s="668"/>
      <c r="BQ1977" s="668"/>
    </row>
    <row r="1978" spans="1:69">
      <c r="A1978" s="668"/>
      <c r="B1978" s="668"/>
      <c r="C1978" s="668"/>
      <c r="D1978" s="668"/>
      <c r="E1978" s="668"/>
      <c r="F1978" s="668"/>
      <c r="G1978" s="668"/>
      <c r="H1978" s="668"/>
      <c r="I1978" s="668"/>
      <c r="J1978" s="668"/>
      <c r="K1978" s="668"/>
      <c r="L1978" s="668"/>
      <c r="M1978" s="668"/>
      <c r="N1978" s="668"/>
      <c r="O1978" s="668"/>
      <c r="P1978" s="668"/>
      <c r="Q1978" s="668"/>
      <c r="R1978" s="668"/>
      <c r="T1978" s="668"/>
      <c r="U1978" s="668"/>
      <c r="AZ1978" s="668"/>
      <c r="BA1978" s="668"/>
      <c r="BB1978" s="668"/>
      <c r="BC1978" s="668"/>
      <c r="BD1978" s="668"/>
      <c r="BE1978" s="668"/>
      <c r="BF1978" s="668"/>
      <c r="BK1978" s="668"/>
      <c r="BL1978" s="668"/>
      <c r="BM1978" s="668"/>
      <c r="BN1978" s="668"/>
      <c r="BO1978" s="668"/>
      <c r="BP1978" s="668"/>
      <c r="BQ1978" s="668"/>
    </row>
    <row r="1979" spans="1:69">
      <c r="A1979" s="668"/>
      <c r="B1979" s="668"/>
      <c r="C1979" s="668"/>
      <c r="D1979" s="668"/>
      <c r="E1979" s="668"/>
      <c r="F1979" s="668"/>
      <c r="G1979" s="668"/>
      <c r="H1979" s="668"/>
      <c r="I1979" s="668"/>
      <c r="J1979" s="668"/>
      <c r="K1979" s="668"/>
      <c r="L1979" s="668"/>
      <c r="M1979" s="668"/>
      <c r="N1979" s="668"/>
      <c r="O1979" s="668"/>
      <c r="P1979" s="668"/>
      <c r="Q1979" s="668"/>
      <c r="R1979" s="668"/>
      <c r="S1979" s="668"/>
      <c r="T1979" s="668"/>
      <c r="U1979" s="668"/>
      <c r="W1979" s="668"/>
      <c r="X1979" s="668"/>
      <c r="Y1979" s="668"/>
      <c r="Z1979" s="678"/>
      <c r="AA1979" s="668"/>
      <c r="AB1979" s="668"/>
      <c r="AC1979" s="668"/>
      <c r="AD1979" s="678"/>
      <c r="AE1979" s="668"/>
      <c r="AF1979" s="668"/>
      <c r="AG1979" s="668"/>
      <c r="AH1979" s="678"/>
      <c r="AI1979" s="668"/>
      <c r="AJ1979" s="668"/>
      <c r="AK1979" s="668"/>
      <c r="AL1979" s="678"/>
      <c r="AM1979" s="668"/>
      <c r="AN1979" s="668"/>
      <c r="AO1979" s="668"/>
      <c r="AP1979" s="678"/>
      <c r="AQ1979" s="668"/>
      <c r="AR1979" s="668"/>
      <c r="AS1979" s="668"/>
      <c r="AT1979" s="678"/>
      <c r="AU1979" s="668"/>
      <c r="AV1979" s="668"/>
      <c r="AW1979" s="678"/>
      <c r="AX1979" s="668"/>
      <c r="AY1979" s="683"/>
      <c r="AZ1979" s="668"/>
      <c r="BA1979" s="668"/>
      <c r="BB1979" s="668"/>
      <c r="BC1979" s="668"/>
      <c r="BD1979" s="668"/>
      <c r="BE1979" s="668"/>
      <c r="BF1979" s="668"/>
      <c r="BG1979" s="668"/>
      <c r="BH1979" s="668"/>
      <c r="BI1979" s="668"/>
      <c r="BJ1979" s="668"/>
      <c r="BK1979" s="668"/>
      <c r="BL1979" s="668"/>
      <c r="BM1979" s="668"/>
      <c r="BN1979" s="668"/>
      <c r="BO1979" s="668"/>
      <c r="BP1979" s="668"/>
      <c r="BQ1979" s="668"/>
    </row>
    <row r="1980" spans="1:69">
      <c r="A1980" s="668"/>
      <c r="B1980" s="668"/>
      <c r="C1980" s="668"/>
      <c r="D1980" s="668"/>
      <c r="E1980" s="668"/>
      <c r="F1980" s="668"/>
      <c r="G1980" s="668"/>
      <c r="H1980" s="668"/>
      <c r="I1980" s="668"/>
      <c r="J1980" s="668"/>
      <c r="K1980" s="668"/>
      <c r="L1980" s="668"/>
      <c r="M1980" s="668"/>
      <c r="N1980" s="668"/>
      <c r="O1980" s="668"/>
      <c r="P1980" s="668"/>
      <c r="Q1980" s="668"/>
      <c r="R1980" s="668"/>
      <c r="T1980" s="668"/>
      <c r="U1980" s="668"/>
      <c r="W1980" s="668"/>
      <c r="X1980" s="668"/>
      <c r="Y1980" s="668"/>
      <c r="Z1980" s="678"/>
      <c r="AA1980" s="668"/>
      <c r="AB1980" s="668"/>
      <c r="AC1980" s="668"/>
      <c r="AD1980" s="678"/>
      <c r="AE1980" s="668"/>
      <c r="AF1980" s="668"/>
      <c r="AG1980" s="668"/>
      <c r="AH1980" s="678"/>
      <c r="AI1980" s="668"/>
      <c r="AJ1980" s="668"/>
      <c r="AK1980" s="668"/>
      <c r="AL1980" s="678"/>
      <c r="AM1980" s="668"/>
      <c r="AN1980" s="668"/>
      <c r="AO1980" s="668"/>
      <c r="AP1980" s="678"/>
      <c r="AQ1980" s="668"/>
      <c r="AR1980" s="668"/>
      <c r="AS1980" s="668"/>
      <c r="AT1980" s="678"/>
      <c r="AU1980" s="668"/>
      <c r="AV1980" s="668"/>
      <c r="AW1980" s="678"/>
      <c r="AX1980" s="668"/>
      <c r="AY1980" s="683"/>
      <c r="AZ1980" s="668"/>
      <c r="BA1980" s="668"/>
      <c r="BB1980" s="668"/>
      <c r="BK1980" s="668"/>
      <c r="BL1980" s="668"/>
      <c r="BM1980" s="668"/>
      <c r="BN1980" s="668"/>
      <c r="BO1980" s="668"/>
      <c r="BP1980" s="668"/>
      <c r="BQ1980" s="668"/>
    </row>
    <row r="1981" spans="1:69">
      <c r="A1981" s="668"/>
      <c r="B1981" s="668"/>
      <c r="C1981" s="668"/>
      <c r="D1981" s="668"/>
      <c r="E1981" s="668"/>
      <c r="F1981" s="668"/>
      <c r="G1981" s="668"/>
      <c r="H1981" s="668"/>
      <c r="I1981" s="668"/>
      <c r="J1981" s="668"/>
      <c r="K1981" s="668"/>
      <c r="L1981" s="668"/>
      <c r="M1981" s="668"/>
      <c r="N1981" s="668"/>
      <c r="O1981" s="668"/>
      <c r="P1981" s="668"/>
      <c r="Q1981" s="668"/>
      <c r="R1981" s="668"/>
      <c r="T1981" s="668"/>
      <c r="U1981" s="668"/>
      <c r="AZ1981" s="668"/>
      <c r="BA1981" s="668"/>
      <c r="BB1981" s="668"/>
      <c r="BC1981" s="668"/>
      <c r="BD1981" s="668"/>
      <c r="BE1981" s="668"/>
      <c r="BF1981" s="668"/>
      <c r="BG1981" s="668"/>
      <c r="BH1981" s="668"/>
      <c r="BI1981" s="668"/>
      <c r="BJ1981" s="668"/>
      <c r="BK1981" s="668"/>
      <c r="BL1981" s="668"/>
      <c r="BM1981" s="668"/>
      <c r="BN1981" s="668"/>
      <c r="BO1981" s="668"/>
      <c r="BP1981" s="668"/>
      <c r="BQ1981" s="668"/>
    </row>
    <row r="1982" spans="1:69">
      <c r="A1982" s="668"/>
      <c r="B1982" s="668"/>
      <c r="C1982" s="668"/>
      <c r="D1982" s="668"/>
      <c r="E1982" s="668"/>
      <c r="F1982" s="668"/>
      <c r="G1982" s="668"/>
      <c r="H1982" s="668"/>
      <c r="I1982" s="668"/>
      <c r="J1982" s="668"/>
      <c r="K1982" s="668"/>
      <c r="L1982" s="668"/>
      <c r="M1982" s="668"/>
      <c r="N1982" s="668"/>
      <c r="O1982" s="668"/>
      <c r="P1982" s="668"/>
      <c r="Q1982" s="668"/>
      <c r="R1982" s="668"/>
      <c r="T1982" s="668"/>
      <c r="U1982" s="668"/>
      <c r="W1982" s="668"/>
      <c r="X1982" s="668"/>
      <c r="Y1982" s="668"/>
      <c r="Z1982" s="678"/>
      <c r="AA1982" s="668"/>
      <c r="AB1982" s="668"/>
      <c r="AC1982" s="668"/>
      <c r="AD1982" s="678"/>
      <c r="AE1982" s="668"/>
      <c r="AF1982" s="668"/>
      <c r="AG1982" s="668"/>
      <c r="AH1982" s="678"/>
      <c r="AI1982" s="668"/>
      <c r="AJ1982" s="668"/>
      <c r="AK1982" s="668"/>
      <c r="AL1982" s="678"/>
      <c r="AM1982" s="668"/>
      <c r="AN1982" s="668"/>
      <c r="AO1982" s="668"/>
      <c r="AP1982" s="678"/>
      <c r="AQ1982" s="668"/>
      <c r="AR1982" s="668"/>
      <c r="AS1982" s="668"/>
      <c r="AT1982" s="678"/>
      <c r="AU1982" s="668"/>
      <c r="AV1982" s="668"/>
      <c r="AW1982" s="678"/>
      <c r="AX1982" s="668"/>
      <c r="AY1982" s="683"/>
      <c r="AZ1982" s="668"/>
      <c r="BA1982" s="668"/>
      <c r="BB1982" s="668"/>
      <c r="BC1982" s="668"/>
      <c r="BD1982" s="668"/>
      <c r="BE1982" s="668"/>
      <c r="BF1982" s="668"/>
      <c r="BG1982" s="668"/>
      <c r="BH1982" s="668"/>
      <c r="BI1982" s="668"/>
      <c r="BJ1982" s="668"/>
      <c r="BK1982" s="668"/>
      <c r="BL1982" s="668"/>
      <c r="BM1982" s="668"/>
      <c r="BN1982" s="668"/>
      <c r="BO1982" s="668"/>
      <c r="BP1982" s="668"/>
      <c r="BQ1982" s="668"/>
    </row>
    <row r="1983" spans="1:69">
      <c r="A1983" s="668"/>
      <c r="B1983" s="668"/>
      <c r="C1983" s="668"/>
      <c r="D1983" s="668"/>
      <c r="E1983" s="668"/>
      <c r="F1983" s="668"/>
      <c r="G1983" s="668"/>
      <c r="H1983" s="668"/>
      <c r="I1983" s="668"/>
      <c r="J1983" s="668"/>
      <c r="K1983" s="668"/>
      <c r="L1983" s="668"/>
      <c r="M1983" s="668"/>
      <c r="N1983" s="668"/>
      <c r="O1983" s="668"/>
      <c r="P1983" s="668"/>
      <c r="Q1983" s="668"/>
      <c r="R1983" s="668"/>
      <c r="T1983" s="668"/>
      <c r="U1983" s="668"/>
      <c r="W1983" s="668"/>
      <c r="X1983" s="668"/>
      <c r="Y1983" s="668"/>
      <c r="Z1983" s="678"/>
      <c r="AA1983" s="668"/>
      <c r="AB1983" s="668"/>
      <c r="AC1983" s="668"/>
      <c r="AD1983" s="678"/>
      <c r="AE1983" s="668"/>
      <c r="AF1983" s="668"/>
      <c r="AG1983" s="668"/>
      <c r="AH1983" s="678"/>
      <c r="AI1983" s="668"/>
      <c r="AJ1983" s="668"/>
      <c r="AK1983" s="668"/>
      <c r="AL1983" s="678"/>
      <c r="AM1983" s="668"/>
      <c r="AN1983" s="668"/>
      <c r="AO1983" s="668"/>
      <c r="AP1983" s="678"/>
      <c r="AQ1983" s="668"/>
      <c r="AR1983" s="668"/>
      <c r="AS1983" s="668"/>
      <c r="AT1983" s="678"/>
      <c r="AU1983" s="668"/>
      <c r="AV1983" s="668"/>
      <c r="AW1983" s="678"/>
      <c r="AX1983" s="668"/>
      <c r="AY1983" s="683"/>
      <c r="AZ1983" s="668"/>
      <c r="BA1983" s="668"/>
      <c r="BB1983" s="668"/>
      <c r="BC1983" s="668"/>
      <c r="BD1983" s="668"/>
      <c r="BE1983" s="668"/>
      <c r="BF1983" s="668"/>
      <c r="BG1983" s="668"/>
      <c r="BH1983" s="668"/>
      <c r="BI1983" s="668"/>
      <c r="BJ1983" s="668"/>
      <c r="BK1983" s="668"/>
      <c r="BL1983" s="668"/>
      <c r="BM1983" s="668"/>
      <c r="BN1983" s="668"/>
      <c r="BO1983" s="668"/>
      <c r="BP1983" s="668"/>
      <c r="BQ1983" s="668"/>
    </row>
    <row r="1984" spans="1:69">
      <c r="A1984" s="668"/>
      <c r="B1984" s="668"/>
      <c r="C1984" s="668"/>
      <c r="D1984" s="668"/>
      <c r="E1984" s="668"/>
      <c r="F1984" s="668"/>
      <c r="G1984" s="668"/>
      <c r="H1984" s="668"/>
      <c r="I1984" s="668"/>
      <c r="J1984" s="668"/>
      <c r="K1984" s="668"/>
      <c r="L1984" s="668"/>
      <c r="M1984" s="668"/>
      <c r="N1984" s="668"/>
      <c r="O1984" s="668"/>
      <c r="P1984" s="668"/>
      <c r="Q1984" s="668"/>
      <c r="R1984" s="668"/>
      <c r="T1984" s="668"/>
      <c r="U1984" s="668"/>
      <c r="AZ1984" s="668"/>
      <c r="BA1984" s="668"/>
      <c r="BB1984" s="668"/>
      <c r="BC1984" s="668"/>
      <c r="BD1984" s="668"/>
      <c r="BE1984" s="668"/>
      <c r="BF1984" s="668"/>
      <c r="BG1984" s="668"/>
      <c r="BH1984" s="668"/>
      <c r="BI1984" s="668"/>
      <c r="BK1984" s="668"/>
      <c r="BL1984" s="668"/>
      <c r="BM1984" s="668"/>
      <c r="BN1984" s="668"/>
      <c r="BO1984" s="668"/>
      <c r="BP1984" s="668"/>
      <c r="BQ1984" s="668"/>
    </row>
    <row r="1985" spans="1:69">
      <c r="A1985" s="668"/>
      <c r="B1985" s="668"/>
      <c r="C1985" s="668"/>
      <c r="D1985" s="668"/>
      <c r="E1985" s="668"/>
      <c r="F1985" s="668"/>
      <c r="G1985" s="668"/>
      <c r="H1985" s="668"/>
      <c r="I1985" s="668"/>
      <c r="J1985" s="668"/>
      <c r="K1985" s="668"/>
      <c r="L1985" s="668"/>
      <c r="M1985" s="668"/>
      <c r="N1985" s="668"/>
      <c r="O1985" s="668"/>
      <c r="P1985" s="668"/>
      <c r="Q1985" s="668"/>
      <c r="R1985" s="668"/>
      <c r="T1985" s="668"/>
      <c r="U1985" s="668"/>
      <c r="AZ1985" s="668"/>
      <c r="BA1985" s="668"/>
      <c r="BB1985" s="668"/>
      <c r="BC1985" s="668"/>
      <c r="BD1985" s="668"/>
      <c r="BE1985" s="668"/>
      <c r="BF1985" s="668"/>
      <c r="BG1985" s="668"/>
      <c r="BH1985" s="668"/>
      <c r="BI1985" s="668"/>
      <c r="BK1985" s="668"/>
      <c r="BL1985" s="668"/>
      <c r="BM1985" s="668"/>
      <c r="BN1985" s="668"/>
      <c r="BO1985" s="668"/>
      <c r="BP1985" s="668"/>
      <c r="BQ1985" s="668"/>
    </row>
    <row r="1986" spans="1:69">
      <c r="A1986" s="668"/>
      <c r="B1986" s="668"/>
      <c r="C1986" s="668"/>
      <c r="D1986" s="668"/>
      <c r="E1986" s="668"/>
      <c r="F1986" s="668"/>
      <c r="G1986" s="668"/>
      <c r="H1986" s="668"/>
      <c r="I1986" s="668"/>
      <c r="J1986" s="668"/>
      <c r="K1986" s="668"/>
      <c r="L1986" s="668"/>
      <c r="M1986" s="668"/>
      <c r="N1986" s="668"/>
      <c r="O1986" s="668"/>
      <c r="P1986" s="668"/>
      <c r="Q1986" s="668"/>
      <c r="R1986" s="668"/>
      <c r="T1986" s="668"/>
      <c r="U1986" s="668"/>
      <c r="AZ1986" s="668"/>
      <c r="BA1986" s="668"/>
      <c r="BB1986" s="668"/>
      <c r="BC1986" s="668"/>
      <c r="BD1986" s="668"/>
      <c r="BE1986" s="668"/>
      <c r="BF1986" s="668"/>
      <c r="BG1986" s="668"/>
      <c r="BH1986" s="668"/>
      <c r="BK1986" s="668"/>
      <c r="BL1986" s="668"/>
      <c r="BM1986" s="668"/>
      <c r="BN1986" s="668"/>
      <c r="BO1986" s="668"/>
      <c r="BP1986" s="668"/>
      <c r="BQ1986" s="668"/>
    </row>
    <row r="1987" spans="1:69">
      <c r="A1987" s="668"/>
      <c r="B1987" s="668"/>
      <c r="C1987" s="668"/>
      <c r="D1987" s="668"/>
      <c r="E1987" s="668"/>
      <c r="F1987" s="668"/>
      <c r="G1987" s="668"/>
      <c r="H1987" s="668"/>
      <c r="I1987" s="668"/>
      <c r="J1987" s="668"/>
      <c r="K1987" s="668"/>
      <c r="L1987" s="668"/>
      <c r="M1987" s="668"/>
      <c r="N1987" s="668"/>
      <c r="O1987" s="668"/>
      <c r="P1987" s="668"/>
      <c r="Q1987" s="668"/>
      <c r="R1987" s="668"/>
      <c r="T1987" s="668"/>
      <c r="U1987" s="668"/>
      <c r="AZ1987" s="668"/>
      <c r="BA1987" s="668"/>
      <c r="BB1987" s="668"/>
      <c r="BC1987" s="668"/>
      <c r="BD1987" s="668"/>
      <c r="BE1987" s="668"/>
      <c r="BF1987" s="668"/>
      <c r="BG1987" s="668"/>
      <c r="BK1987" s="668"/>
      <c r="BL1987" s="668"/>
      <c r="BM1987" s="668"/>
      <c r="BN1987" s="668"/>
      <c r="BO1987" s="668"/>
      <c r="BP1987" s="668"/>
      <c r="BQ1987" s="668"/>
    </row>
    <row r="1988" spans="1:69">
      <c r="A1988" s="668"/>
      <c r="B1988" s="668"/>
      <c r="C1988" s="668"/>
      <c r="D1988" s="668"/>
      <c r="E1988" s="668"/>
      <c r="F1988" s="668"/>
      <c r="G1988" s="668"/>
      <c r="H1988" s="668"/>
      <c r="I1988" s="668"/>
      <c r="J1988" s="668"/>
      <c r="K1988" s="668"/>
      <c r="L1988" s="668"/>
      <c r="M1988" s="668"/>
      <c r="N1988" s="668"/>
      <c r="O1988" s="668"/>
      <c r="P1988" s="668"/>
      <c r="Q1988" s="668"/>
      <c r="R1988" s="668"/>
      <c r="T1988" s="668"/>
      <c r="U1988" s="668"/>
      <c r="W1988" s="668"/>
      <c r="X1988" s="668"/>
      <c r="Y1988" s="668"/>
      <c r="Z1988" s="678"/>
      <c r="AA1988" s="668"/>
      <c r="AB1988" s="668"/>
      <c r="AC1988" s="668"/>
      <c r="AD1988" s="678"/>
      <c r="AE1988" s="668"/>
      <c r="AF1988" s="668"/>
      <c r="AG1988" s="668"/>
      <c r="AH1988" s="678"/>
      <c r="AI1988" s="668"/>
      <c r="AJ1988" s="668"/>
      <c r="AK1988" s="668"/>
      <c r="AL1988" s="678"/>
      <c r="AM1988" s="668"/>
      <c r="AN1988" s="668"/>
      <c r="AO1988" s="668"/>
      <c r="AP1988" s="678"/>
      <c r="AQ1988" s="668"/>
      <c r="AR1988" s="668"/>
      <c r="AS1988" s="668"/>
      <c r="AT1988" s="678"/>
      <c r="AU1988" s="668"/>
      <c r="AV1988" s="668"/>
      <c r="AW1988" s="678"/>
      <c r="AX1988" s="668"/>
      <c r="AY1988" s="683"/>
      <c r="AZ1988" s="668"/>
      <c r="BA1988" s="668"/>
      <c r="BB1988" s="668"/>
      <c r="BC1988" s="668"/>
      <c r="BD1988" s="668"/>
      <c r="BE1988" s="668"/>
      <c r="BF1988" s="668"/>
      <c r="BK1988" s="668"/>
      <c r="BL1988" s="668"/>
      <c r="BM1988" s="668"/>
      <c r="BN1988" s="668"/>
      <c r="BO1988" s="668"/>
      <c r="BP1988" s="668"/>
      <c r="BQ1988" s="668"/>
    </row>
    <row r="1989" spans="1:69">
      <c r="A1989" s="668"/>
      <c r="B1989" s="668"/>
      <c r="C1989" s="668"/>
      <c r="D1989" s="668"/>
      <c r="E1989" s="668"/>
      <c r="F1989" s="668"/>
      <c r="G1989" s="668"/>
      <c r="H1989" s="668"/>
      <c r="I1989" s="668"/>
      <c r="J1989" s="668"/>
      <c r="K1989" s="668"/>
      <c r="L1989" s="668"/>
      <c r="M1989" s="668"/>
      <c r="N1989" s="668"/>
      <c r="O1989" s="668"/>
      <c r="P1989" s="668"/>
      <c r="Q1989" s="668"/>
      <c r="R1989" s="668"/>
      <c r="T1989" s="668"/>
      <c r="U1989" s="668"/>
      <c r="AZ1989" s="668"/>
      <c r="BA1989" s="668"/>
      <c r="BB1989" s="668"/>
      <c r="BC1989" s="668"/>
      <c r="BD1989" s="668"/>
      <c r="BE1989" s="668"/>
      <c r="BF1989" s="668"/>
      <c r="BG1989" s="668"/>
      <c r="BK1989" s="668"/>
      <c r="BL1989" s="668"/>
      <c r="BM1989" s="668"/>
      <c r="BN1989" s="668"/>
      <c r="BO1989" s="668"/>
      <c r="BP1989" s="668"/>
      <c r="BQ1989" s="668"/>
    </row>
    <row r="1990" spans="1:69">
      <c r="A1990" s="668"/>
      <c r="B1990" s="668"/>
      <c r="C1990" s="668"/>
      <c r="D1990" s="668"/>
      <c r="E1990" s="668"/>
      <c r="F1990" s="668"/>
      <c r="G1990" s="668"/>
      <c r="H1990" s="668"/>
      <c r="I1990" s="668"/>
      <c r="J1990" s="668"/>
      <c r="K1990" s="668"/>
      <c r="L1990" s="668"/>
      <c r="M1990" s="668"/>
      <c r="N1990" s="668"/>
      <c r="O1990" s="668"/>
      <c r="P1990" s="668"/>
      <c r="Q1990" s="668"/>
      <c r="R1990" s="668"/>
      <c r="T1990" s="668"/>
      <c r="U1990" s="668"/>
      <c r="AZ1990" s="668"/>
      <c r="BA1990" s="668"/>
      <c r="BB1990" s="668"/>
      <c r="BC1990" s="668"/>
      <c r="BD1990" s="668"/>
      <c r="BE1990" s="668"/>
      <c r="BF1990" s="668"/>
      <c r="BG1990" s="668"/>
      <c r="BK1990" s="668"/>
      <c r="BL1990" s="668"/>
      <c r="BM1990" s="668"/>
      <c r="BN1990" s="668"/>
      <c r="BO1990" s="668"/>
      <c r="BP1990" s="668"/>
      <c r="BQ1990" s="668"/>
    </row>
    <row r="1991" spans="1:69">
      <c r="A1991" s="668"/>
      <c r="B1991" s="668"/>
      <c r="C1991" s="668"/>
      <c r="D1991" s="668"/>
      <c r="E1991" s="668"/>
      <c r="F1991" s="668"/>
      <c r="G1991" s="668"/>
      <c r="H1991" s="668"/>
      <c r="I1991" s="668"/>
      <c r="J1991" s="668"/>
      <c r="K1991" s="668"/>
      <c r="L1991" s="668"/>
      <c r="M1991" s="668"/>
      <c r="N1991" s="668"/>
      <c r="O1991" s="668"/>
      <c r="P1991" s="668"/>
      <c r="Q1991" s="668"/>
      <c r="R1991" s="668"/>
      <c r="T1991" s="668"/>
      <c r="U1991" s="668"/>
      <c r="W1991" s="668"/>
      <c r="X1991" s="668"/>
      <c r="Y1991" s="668"/>
      <c r="Z1991" s="678"/>
      <c r="AA1991" s="668"/>
      <c r="AB1991" s="668"/>
      <c r="AC1991" s="668"/>
      <c r="AD1991" s="678"/>
      <c r="AE1991" s="668"/>
      <c r="AF1991" s="668"/>
      <c r="AG1991" s="668"/>
      <c r="AH1991" s="678"/>
      <c r="AI1991" s="668"/>
      <c r="AJ1991" s="668"/>
      <c r="AK1991" s="668"/>
      <c r="AL1991" s="678"/>
      <c r="AM1991" s="668"/>
      <c r="AN1991" s="668"/>
      <c r="AO1991" s="668"/>
      <c r="AP1991" s="678"/>
      <c r="AQ1991" s="668"/>
      <c r="AR1991" s="668"/>
      <c r="AS1991" s="668"/>
      <c r="AT1991" s="678"/>
      <c r="AU1991" s="668"/>
      <c r="AV1991" s="668"/>
      <c r="AW1991" s="678"/>
      <c r="AX1991" s="668"/>
      <c r="AY1991" s="683"/>
      <c r="AZ1991" s="668"/>
      <c r="BA1991" s="668"/>
      <c r="BB1991" s="668"/>
      <c r="BC1991" s="668"/>
      <c r="BD1991" s="668"/>
      <c r="BE1991" s="668"/>
      <c r="BF1991" s="668"/>
      <c r="BK1991" s="668"/>
      <c r="BL1991" s="668"/>
      <c r="BM1991" s="668"/>
      <c r="BN1991" s="668"/>
      <c r="BO1991" s="668"/>
      <c r="BP1991" s="668"/>
      <c r="BQ1991" s="668"/>
    </row>
    <row r="1992" spans="1:69">
      <c r="A1992" s="668"/>
      <c r="B1992" s="668"/>
      <c r="C1992" s="668"/>
      <c r="D1992" s="668"/>
      <c r="E1992" s="668"/>
      <c r="F1992" s="668"/>
      <c r="G1992" s="668"/>
      <c r="H1992" s="668"/>
      <c r="I1992" s="668"/>
      <c r="J1992" s="668"/>
      <c r="K1992" s="668"/>
      <c r="L1992" s="668"/>
      <c r="M1992" s="668"/>
      <c r="N1992" s="668"/>
      <c r="O1992" s="668"/>
      <c r="P1992" s="668"/>
      <c r="Q1992" s="668"/>
      <c r="R1992" s="668"/>
      <c r="T1992" s="668"/>
      <c r="U1992" s="668"/>
      <c r="W1992" s="668"/>
      <c r="X1992" s="668"/>
      <c r="Y1992" s="668"/>
      <c r="Z1992" s="678"/>
      <c r="AA1992" s="668"/>
      <c r="AB1992" s="668"/>
      <c r="AC1992" s="668"/>
      <c r="AD1992" s="678"/>
      <c r="AE1992" s="668"/>
      <c r="AF1992" s="668"/>
      <c r="AG1992" s="668"/>
      <c r="AH1992" s="678"/>
      <c r="AI1992" s="668"/>
      <c r="AJ1992" s="668"/>
      <c r="AK1992" s="668"/>
      <c r="AL1992" s="678"/>
      <c r="AM1992" s="668"/>
      <c r="AN1992" s="668"/>
      <c r="AO1992" s="668"/>
      <c r="AP1992" s="678"/>
      <c r="AQ1992" s="668"/>
      <c r="AR1992" s="668"/>
      <c r="AS1992" s="668"/>
      <c r="AT1992" s="678"/>
      <c r="AU1992" s="668"/>
      <c r="AV1992" s="668"/>
      <c r="AW1992" s="678"/>
      <c r="AX1992" s="668"/>
      <c r="AY1992" s="683"/>
      <c r="AZ1992" s="668"/>
      <c r="BA1992" s="668"/>
      <c r="BB1992" s="668"/>
      <c r="BC1992" s="668"/>
      <c r="BD1992" s="668"/>
      <c r="BE1992" s="668"/>
      <c r="BK1992" s="668"/>
      <c r="BL1992" s="668"/>
      <c r="BM1992" s="668"/>
      <c r="BN1992" s="668"/>
      <c r="BO1992" s="668"/>
      <c r="BP1992" s="668"/>
      <c r="BQ1992" s="668"/>
    </row>
    <row r="1993" spans="1:69">
      <c r="A1993" s="668"/>
      <c r="B1993" s="668"/>
      <c r="C1993" s="668"/>
      <c r="D1993" s="668"/>
      <c r="E1993" s="668"/>
      <c r="F1993" s="668"/>
      <c r="G1993" s="668"/>
      <c r="H1993" s="668"/>
      <c r="I1993" s="668"/>
      <c r="J1993" s="668"/>
      <c r="K1993" s="668"/>
      <c r="L1993" s="668"/>
      <c r="M1993" s="668"/>
      <c r="N1993" s="668"/>
      <c r="O1993" s="668"/>
      <c r="P1993" s="668"/>
      <c r="Q1993" s="668"/>
      <c r="R1993" s="668"/>
      <c r="T1993" s="668"/>
      <c r="U1993" s="668"/>
      <c r="AZ1993" s="668"/>
      <c r="BA1993" s="668"/>
      <c r="BB1993" s="668"/>
      <c r="BK1993" s="668"/>
      <c r="BL1993" s="668"/>
      <c r="BM1993" s="668"/>
      <c r="BN1993" s="668"/>
      <c r="BO1993" s="668"/>
      <c r="BP1993" s="668"/>
      <c r="BQ1993" s="668"/>
    </row>
    <row r="1994" spans="1:69">
      <c r="A1994" s="668"/>
      <c r="B1994" s="668"/>
      <c r="C1994" s="668"/>
      <c r="D1994" s="668"/>
      <c r="E1994" s="668"/>
      <c r="F1994" s="668"/>
      <c r="G1994" s="668"/>
      <c r="H1994" s="668"/>
      <c r="I1994" s="668"/>
      <c r="J1994" s="668"/>
      <c r="K1994" s="668"/>
      <c r="L1994" s="668"/>
      <c r="M1994" s="668"/>
      <c r="N1994" s="668"/>
      <c r="O1994" s="668"/>
      <c r="P1994" s="668"/>
      <c r="Q1994" s="668"/>
      <c r="R1994" s="668"/>
      <c r="T1994" s="668"/>
      <c r="U1994" s="668"/>
      <c r="AZ1994" s="668"/>
      <c r="BA1994" s="668"/>
      <c r="BB1994" s="668"/>
      <c r="BC1994" s="668"/>
      <c r="BD1994" s="668"/>
      <c r="BE1994" s="668"/>
      <c r="BK1994" s="668"/>
      <c r="BL1994" s="668"/>
      <c r="BM1994" s="668"/>
      <c r="BN1994" s="668"/>
      <c r="BO1994" s="668"/>
      <c r="BP1994" s="668"/>
      <c r="BQ1994" s="668"/>
    </row>
    <row r="1995" spans="1:69">
      <c r="A1995" s="668"/>
      <c r="B1995" s="668"/>
      <c r="C1995" s="668"/>
      <c r="D1995" s="668"/>
      <c r="E1995" s="668"/>
      <c r="F1995" s="668"/>
      <c r="G1995" s="668"/>
      <c r="H1995" s="668"/>
      <c r="I1995" s="668"/>
      <c r="J1995" s="668"/>
      <c r="K1995" s="668"/>
      <c r="L1995" s="668"/>
      <c r="M1995" s="668"/>
      <c r="N1995" s="668"/>
      <c r="O1995" s="668"/>
      <c r="P1995" s="668"/>
      <c r="Q1995" s="668"/>
      <c r="R1995" s="668"/>
      <c r="T1995" s="668"/>
      <c r="U1995" s="668"/>
      <c r="AZ1995" s="668"/>
      <c r="BA1995" s="668"/>
      <c r="BB1995" s="668"/>
      <c r="BK1995" s="668"/>
      <c r="BL1995" s="668"/>
      <c r="BM1995" s="668"/>
      <c r="BN1995" s="668"/>
      <c r="BO1995" s="668"/>
      <c r="BP1995" s="668"/>
      <c r="BQ1995" s="668"/>
    </row>
    <row r="1996" spans="1:69">
      <c r="A1996" s="668"/>
      <c r="B1996" s="668"/>
      <c r="C1996" s="668"/>
      <c r="D1996" s="668"/>
      <c r="E1996" s="668"/>
      <c r="F1996" s="668"/>
      <c r="G1996" s="668"/>
      <c r="H1996" s="668"/>
      <c r="I1996" s="668"/>
      <c r="J1996" s="668"/>
      <c r="K1996" s="668"/>
      <c r="L1996" s="668"/>
      <c r="M1996" s="668"/>
      <c r="N1996" s="668"/>
      <c r="O1996" s="668"/>
      <c r="P1996" s="668"/>
      <c r="Q1996" s="668"/>
      <c r="R1996" s="668"/>
      <c r="T1996" s="668"/>
      <c r="U1996" s="668"/>
      <c r="AZ1996" s="668"/>
      <c r="BA1996" s="668"/>
      <c r="BB1996" s="668"/>
      <c r="BC1996" s="668"/>
      <c r="BD1996" s="668"/>
      <c r="BK1996" s="668"/>
      <c r="BL1996" s="668"/>
      <c r="BM1996" s="668"/>
      <c r="BN1996" s="668"/>
      <c r="BO1996" s="668"/>
      <c r="BP1996" s="668"/>
      <c r="BQ1996" s="668"/>
    </row>
    <row r="1997" spans="1:69">
      <c r="A1997" s="668"/>
      <c r="B1997" s="668"/>
      <c r="C1997" s="668"/>
      <c r="D1997" s="668"/>
      <c r="E1997" s="668"/>
      <c r="F1997" s="668"/>
      <c r="G1997" s="668"/>
      <c r="H1997" s="668"/>
      <c r="I1997" s="668"/>
      <c r="J1997" s="668"/>
      <c r="K1997" s="668"/>
      <c r="L1997" s="668"/>
      <c r="M1997" s="668"/>
      <c r="N1997" s="668"/>
      <c r="O1997" s="668"/>
      <c r="P1997" s="668"/>
      <c r="Q1997" s="668"/>
      <c r="R1997" s="668"/>
      <c r="T1997" s="668"/>
      <c r="U1997" s="668"/>
      <c r="AZ1997" s="668"/>
      <c r="BA1997" s="668"/>
      <c r="BB1997" s="668"/>
      <c r="BC1997" s="668"/>
      <c r="BD1997" s="668"/>
      <c r="BK1997" s="668"/>
      <c r="BL1997" s="668"/>
      <c r="BM1997" s="668"/>
      <c r="BN1997" s="668"/>
      <c r="BO1997" s="668"/>
      <c r="BP1997" s="668"/>
      <c r="BQ1997" s="668"/>
    </row>
    <row r="1998" spans="1:69">
      <c r="A1998" s="668"/>
      <c r="B1998" s="668"/>
      <c r="C1998" s="668"/>
      <c r="D1998" s="668"/>
      <c r="E1998" s="668"/>
      <c r="F1998" s="668"/>
      <c r="G1998" s="668"/>
      <c r="H1998" s="668"/>
      <c r="I1998" s="668"/>
      <c r="J1998" s="668"/>
      <c r="K1998" s="668"/>
      <c r="L1998" s="668"/>
      <c r="M1998" s="668"/>
      <c r="N1998" s="668"/>
      <c r="O1998" s="668"/>
      <c r="P1998" s="668"/>
      <c r="R1998" s="668"/>
      <c r="U1998" s="668"/>
      <c r="BK1998" s="668"/>
      <c r="BL1998" s="668"/>
      <c r="BM1998" s="668"/>
      <c r="BN1998" s="668"/>
      <c r="BO1998" s="668"/>
      <c r="BP1998" s="668"/>
      <c r="BQ1998" s="668"/>
    </row>
    <row r="1999" spans="1:69">
      <c r="A1999" s="668"/>
      <c r="B1999" s="668"/>
      <c r="C1999" s="668"/>
      <c r="D1999" s="668"/>
      <c r="E1999" s="668"/>
      <c r="F1999" s="668"/>
      <c r="G1999" s="668"/>
      <c r="H1999" s="668"/>
      <c r="I1999" s="668"/>
      <c r="J1999" s="668"/>
      <c r="K1999" s="668"/>
      <c r="L1999" s="668"/>
      <c r="M1999" s="668"/>
      <c r="N1999" s="668"/>
      <c r="O1999" s="668"/>
      <c r="P1999" s="668"/>
      <c r="R1999" s="668"/>
      <c r="U1999" s="668"/>
      <c r="BK1999" s="668"/>
      <c r="BL1999" s="668"/>
      <c r="BM1999" s="668"/>
      <c r="BN1999" s="668"/>
      <c r="BO1999" s="668"/>
      <c r="BP1999" s="668"/>
      <c r="BQ1999" s="668"/>
    </row>
    <row r="2000" spans="1:69">
      <c r="A2000" s="668"/>
      <c r="B2000" s="668"/>
      <c r="C2000" s="668"/>
      <c r="D2000" s="668"/>
      <c r="E2000" s="668"/>
      <c r="F2000" s="668"/>
      <c r="G2000" s="668"/>
      <c r="H2000" s="668"/>
      <c r="I2000" s="668"/>
      <c r="J2000" s="668"/>
      <c r="K2000" s="668"/>
      <c r="L2000" s="668"/>
      <c r="M2000" s="668"/>
      <c r="N2000" s="668"/>
      <c r="O2000" s="668"/>
      <c r="P2000" s="668"/>
      <c r="R2000" s="668"/>
      <c r="U2000" s="668"/>
      <c r="BK2000" s="668"/>
      <c r="BL2000" s="668"/>
      <c r="BM2000" s="668"/>
      <c r="BN2000" s="668"/>
      <c r="BO2000" s="668"/>
      <c r="BP2000" s="668"/>
      <c r="BQ2000" s="668"/>
    </row>
    <row r="2001" spans="1:69">
      <c r="A2001" s="668"/>
      <c r="B2001" s="668"/>
      <c r="C2001" s="668"/>
      <c r="D2001" s="668"/>
      <c r="E2001" s="668"/>
      <c r="F2001" s="668"/>
      <c r="G2001" s="668"/>
      <c r="H2001" s="668"/>
      <c r="I2001" s="668"/>
      <c r="J2001" s="668"/>
      <c r="K2001" s="668"/>
      <c r="L2001" s="668"/>
      <c r="M2001" s="668"/>
      <c r="N2001" s="668"/>
      <c r="O2001" s="668"/>
      <c r="P2001" s="668"/>
      <c r="Q2001" s="668"/>
      <c r="R2001" s="668"/>
      <c r="T2001" s="668"/>
      <c r="U2001" s="668"/>
      <c r="AZ2001" s="668"/>
      <c r="BA2001" s="668"/>
      <c r="BB2001" s="668"/>
      <c r="BC2001" s="668"/>
      <c r="BD2001" s="668"/>
      <c r="BK2001" s="668"/>
      <c r="BL2001" s="668"/>
      <c r="BM2001" s="668"/>
      <c r="BN2001" s="668"/>
      <c r="BO2001" s="668"/>
      <c r="BP2001" s="668"/>
      <c r="BQ2001" s="668"/>
    </row>
    <row r="2002" spans="1:69">
      <c r="A2002" s="668"/>
      <c r="B2002" s="668"/>
      <c r="C2002" s="668"/>
      <c r="D2002" s="668"/>
      <c r="E2002" s="668"/>
      <c r="F2002" s="668"/>
      <c r="G2002" s="668"/>
      <c r="H2002" s="668"/>
      <c r="I2002" s="668"/>
      <c r="J2002" s="668"/>
      <c r="K2002" s="668"/>
      <c r="L2002" s="668"/>
      <c r="M2002" s="668"/>
      <c r="N2002" s="668"/>
      <c r="O2002" s="668"/>
      <c r="P2002" s="668"/>
      <c r="Q2002" s="668"/>
      <c r="R2002" s="668"/>
      <c r="T2002" s="668"/>
      <c r="U2002" s="668"/>
      <c r="AZ2002" s="668"/>
      <c r="BK2002" s="668"/>
      <c r="BL2002" s="668"/>
      <c r="BM2002" s="668"/>
      <c r="BN2002" s="668"/>
      <c r="BO2002" s="668"/>
      <c r="BP2002" s="668"/>
      <c r="BQ2002" s="668"/>
    </row>
    <row r="2003" spans="1:69">
      <c r="A2003" s="668"/>
      <c r="B2003" s="668"/>
      <c r="C2003" s="668"/>
      <c r="D2003" s="668"/>
      <c r="E2003" s="668"/>
      <c r="F2003" s="668"/>
      <c r="G2003" s="668"/>
      <c r="H2003" s="668"/>
      <c r="I2003" s="668"/>
      <c r="J2003" s="668"/>
      <c r="K2003" s="668"/>
      <c r="L2003" s="668"/>
      <c r="M2003" s="668"/>
      <c r="N2003" s="668"/>
      <c r="O2003" s="668"/>
      <c r="P2003" s="668"/>
      <c r="Q2003" s="668"/>
      <c r="R2003" s="668"/>
      <c r="T2003" s="668"/>
      <c r="U2003" s="668"/>
      <c r="AZ2003" s="668"/>
      <c r="BA2003" s="668"/>
      <c r="BB2003" s="668"/>
      <c r="BC2003" s="668"/>
      <c r="BD2003" s="668"/>
      <c r="BK2003" s="668"/>
      <c r="BL2003" s="668"/>
      <c r="BM2003" s="668"/>
      <c r="BN2003" s="668"/>
      <c r="BO2003" s="668"/>
      <c r="BP2003" s="668"/>
      <c r="BQ2003" s="668"/>
    </row>
    <row r="2004" spans="1:69">
      <c r="A2004" s="668"/>
      <c r="B2004" s="668"/>
      <c r="C2004" s="668"/>
      <c r="D2004" s="668"/>
      <c r="E2004" s="668"/>
      <c r="F2004" s="668"/>
      <c r="G2004" s="668"/>
      <c r="H2004" s="668"/>
      <c r="I2004" s="668"/>
      <c r="J2004" s="668"/>
      <c r="K2004" s="668"/>
      <c r="L2004" s="668"/>
      <c r="M2004" s="668"/>
      <c r="N2004" s="668"/>
      <c r="O2004" s="668"/>
      <c r="P2004" s="668"/>
      <c r="Q2004" s="668"/>
      <c r="R2004" s="668"/>
      <c r="T2004" s="668"/>
      <c r="U2004" s="668"/>
      <c r="AZ2004" s="668"/>
      <c r="BA2004" s="668"/>
      <c r="BB2004" s="668"/>
      <c r="BC2004" s="668"/>
      <c r="BD2004" s="668"/>
      <c r="BE2004" s="668"/>
      <c r="BF2004" s="668"/>
      <c r="BG2004" s="668"/>
      <c r="BH2004" s="668"/>
      <c r="BI2004" s="668"/>
      <c r="BJ2004" s="668"/>
      <c r="BK2004" s="668"/>
      <c r="BL2004" s="668"/>
      <c r="BM2004" s="668"/>
      <c r="BN2004" s="668"/>
      <c r="BO2004" s="668"/>
      <c r="BP2004" s="668"/>
      <c r="BQ2004" s="668"/>
    </row>
    <row r="2005" spans="1:69">
      <c r="A2005" s="668"/>
      <c r="B2005" s="668"/>
      <c r="C2005" s="668"/>
      <c r="D2005" s="668"/>
      <c r="E2005" s="668"/>
      <c r="F2005" s="668"/>
      <c r="G2005" s="668"/>
      <c r="H2005" s="668"/>
      <c r="I2005" s="668"/>
      <c r="J2005" s="668"/>
      <c r="K2005" s="668"/>
      <c r="L2005" s="668"/>
      <c r="M2005" s="668"/>
      <c r="N2005" s="668"/>
      <c r="O2005" s="668"/>
      <c r="P2005" s="668"/>
      <c r="Q2005" s="668"/>
      <c r="R2005" s="668"/>
      <c r="T2005" s="668"/>
      <c r="U2005" s="668"/>
      <c r="AZ2005" s="668"/>
      <c r="BA2005" s="668"/>
      <c r="BK2005" s="668"/>
      <c r="BL2005" s="668"/>
      <c r="BM2005" s="668"/>
      <c r="BN2005" s="668"/>
      <c r="BO2005" s="668"/>
      <c r="BP2005" s="668"/>
      <c r="BQ2005" s="668"/>
    </row>
    <row r="2006" spans="1:69">
      <c r="A2006" s="668"/>
      <c r="B2006" s="668"/>
      <c r="C2006" s="668"/>
      <c r="D2006" s="668"/>
      <c r="E2006" s="668"/>
      <c r="F2006" s="668"/>
      <c r="G2006" s="668"/>
      <c r="H2006" s="668"/>
      <c r="I2006" s="668"/>
      <c r="J2006" s="668"/>
      <c r="K2006" s="668"/>
      <c r="L2006" s="668"/>
      <c r="M2006" s="668"/>
      <c r="N2006" s="668"/>
      <c r="O2006" s="668"/>
      <c r="P2006" s="668"/>
      <c r="R2006" s="668"/>
      <c r="U2006" s="668"/>
      <c r="BK2006" s="668"/>
      <c r="BL2006" s="668"/>
      <c r="BM2006" s="668"/>
      <c r="BN2006" s="668"/>
      <c r="BO2006" s="668"/>
      <c r="BP2006" s="668"/>
      <c r="BQ2006" s="668"/>
    </row>
    <row r="2007" spans="1:69">
      <c r="A2007" s="668"/>
      <c r="B2007" s="668"/>
      <c r="C2007" s="668"/>
      <c r="D2007" s="668"/>
      <c r="E2007" s="668"/>
      <c r="F2007" s="668"/>
      <c r="G2007" s="668"/>
      <c r="H2007" s="668"/>
      <c r="I2007" s="668"/>
      <c r="J2007" s="668"/>
      <c r="K2007" s="668"/>
      <c r="L2007" s="668"/>
      <c r="M2007" s="668"/>
      <c r="N2007" s="668"/>
      <c r="O2007" s="668"/>
      <c r="P2007" s="668"/>
      <c r="R2007" s="668"/>
      <c r="U2007" s="668"/>
      <c r="BK2007" s="668"/>
      <c r="BL2007" s="668"/>
      <c r="BM2007" s="668"/>
      <c r="BN2007" s="668"/>
      <c r="BO2007" s="668"/>
      <c r="BP2007" s="668"/>
      <c r="BQ2007" s="668"/>
    </row>
    <row r="2008" spans="1:69">
      <c r="A2008" s="668"/>
      <c r="B2008" s="668"/>
      <c r="C2008" s="668"/>
      <c r="D2008" s="668"/>
      <c r="E2008" s="668"/>
      <c r="F2008" s="668"/>
      <c r="G2008" s="668"/>
      <c r="H2008" s="668"/>
      <c r="I2008" s="668"/>
      <c r="J2008" s="668"/>
      <c r="K2008" s="668"/>
      <c r="L2008" s="668"/>
      <c r="M2008" s="668"/>
      <c r="N2008" s="668"/>
      <c r="O2008" s="668"/>
      <c r="P2008" s="668"/>
      <c r="Q2008" s="668"/>
      <c r="R2008" s="668"/>
      <c r="T2008" s="668"/>
      <c r="U2008" s="668"/>
      <c r="AZ2008" s="668"/>
      <c r="BA2008" s="668"/>
      <c r="BB2008" s="668"/>
      <c r="BC2008" s="668"/>
      <c r="BD2008" s="668"/>
      <c r="BE2008" s="668"/>
      <c r="BF2008" s="668"/>
      <c r="BG2008" s="668"/>
      <c r="BH2008" s="668"/>
      <c r="BI2008" s="668"/>
      <c r="BJ2008" s="668"/>
      <c r="BK2008" s="668"/>
      <c r="BL2008" s="668"/>
      <c r="BM2008" s="668"/>
      <c r="BN2008" s="668"/>
      <c r="BO2008" s="668"/>
      <c r="BP2008" s="668"/>
      <c r="BQ2008" s="668"/>
    </row>
    <row r="2009" spans="1:69">
      <c r="A2009" s="668"/>
      <c r="B2009" s="668"/>
      <c r="C2009" s="668"/>
      <c r="D2009" s="668"/>
      <c r="E2009" s="668"/>
      <c r="F2009" s="668"/>
      <c r="G2009" s="668"/>
      <c r="H2009" s="668"/>
      <c r="I2009" s="668"/>
      <c r="J2009" s="668"/>
      <c r="K2009" s="668"/>
      <c r="L2009" s="668"/>
      <c r="M2009" s="668"/>
      <c r="N2009" s="668"/>
      <c r="O2009" s="668"/>
      <c r="P2009" s="668"/>
      <c r="Q2009" s="668"/>
      <c r="R2009" s="668"/>
      <c r="T2009" s="668"/>
      <c r="U2009" s="668"/>
      <c r="W2009" s="668"/>
      <c r="X2009" s="668"/>
      <c r="Y2009" s="668"/>
      <c r="Z2009" s="678"/>
      <c r="AA2009" s="668"/>
      <c r="AB2009" s="668"/>
      <c r="AC2009" s="668"/>
      <c r="AD2009" s="678"/>
      <c r="AE2009" s="668"/>
      <c r="AF2009" s="668"/>
      <c r="AG2009" s="668"/>
      <c r="AH2009" s="678"/>
      <c r="AI2009" s="668"/>
      <c r="AJ2009" s="668"/>
      <c r="AK2009" s="668"/>
      <c r="AL2009" s="678"/>
      <c r="AM2009" s="668"/>
      <c r="AN2009" s="668"/>
      <c r="AO2009" s="668"/>
      <c r="AP2009" s="678"/>
      <c r="AQ2009" s="668"/>
      <c r="AR2009" s="668"/>
      <c r="AS2009" s="668"/>
      <c r="AT2009" s="678"/>
      <c r="AU2009" s="668"/>
      <c r="AV2009" s="668"/>
      <c r="AW2009" s="678"/>
      <c r="AX2009" s="668"/>
      <c r="AY2009" s="683"/>
      <c r="AZ2009" s="668"/>
      <c r="BA2009" s="668"/>
      <c r="BB2009" s="668"/>
      <c r="BC2009" s="668"/>
      <c r="BD2009" s="668"/>
      <c r="BE2009" s="668"/>
      <c r="BF2009" s="668"/>
      <c r="BG2009" s="668"/>
      <c r="BH2009" s="668"/>
      <c r="BI2009" s="668"/>
      <c r="BJ2009" s="668"/>
      <c r="BK2009" s="668"/>
      <c r="BL2009" s="668"/>
      <c r="BM2009" s="668"/>
      <c r="BN2009" s="668"/>
      <c r="BO2009" s="668"/>
      <c r="BP2009" s="668"/>
      <c r="BQ2009" s="668"/>
    </row>
    <row r="2010" spans="1:69">
      <c r="A2010" s="668"/>
      <c r="B2010" s="668"/>
      <c r="C2010" s="668"/>
      <c r="D2010" s="668"/>
      <c r="E2010" s="668"/>
      <c r="F2010" s="668"/>
      <c r="G2010" s="668"/>
      <c r="H2010" s="668"/>
      <c r="I2010" s="668"/>
      <c r="J2010" s="668"/>
      <c r="K2010" s="668"/>
      <c r="L2010" s="668"/>
      <c r="M2010" s="668"/>
      <c r="N2010" s="668"/>
      <c r="O2010" s="668"/>
      <c r="P2010" s="668"/>
      <c r="Q2010" s="668"/>
      <c r="R2010" s="668"/>
      <c r="T2010" s="668"/>
      <c r="U2010" s="668"/>
      <c r="AZ2010" s="668"/>
      <c r="BA2010" s="668"/>
      <c r="BB2010" s="668"/>
      <c r="BC2010" s="668"/>
      <c r="BD2010" s="668"/>
      <c r="BE2010" s="668"/>
      <c r="BF2010" s="668"/>
      <c r="BG2010" s="668"/>
      <c r="BH2010" s="668"/>
      <c r="BI2010" s="668"/>
      <c r="BJ2010" s="668"/>
      <c r="BK2010" s="668"/>
      <c r="BL2010" s="668"/>
      <c r="BM2010" s="668"/>
      <c r="BN2010" s="668"/>
      <c r="BO2010" s="668"/>
      <c r="BP2010" s="668"/>
      <c r="BQ2010" s="668"/>
    </row>
    <row r="2011" spans="1:69">
      <c r="A2011" s="668"/>
      <c r="B2011" s="668"/>
      <c r="C2011" s="668"/>
      <c r="D2011" s="668"/>
      <c r="E2011" s="668"/>
      <c r="F2011" s="668"/>
      <c r="G2011" s="668"/>
      <c r="H2011" s="668"/>
      <c r="I2011" s="668"/>
      <c r="J2011" s="668"/>
      <c r="K2011" s="668"/>
      <c r="L2011" s="668"/>
      <c r="M2011" s="668"/>
      <c r="N2011" s="668"/>
      <c r="O2011" s="668"/>
      <c r="P2011" s="668"/>
      <c r="Q2011" s="668"/>
      <c r="R2011" s="668"/>
      <c r="T2011" s="668"/>
      <c r="U2011" s="668"/>
      <c r="V2011" s="668"/>
      <c r="AZ2011" s="668"/>
      <c r="BA2011" s="668"/>
      <c r="BB2011" s="668"/>
      <c r="BC2011" s="668"/>
      <c r="BD2011" s="668"/>
      <c r="BE2011" s="668"/>
      <c r="BF2011" s="668"/>
      <c r="BG2011" s="668"/>
      <c r="BH2011" s="668"/>
      <c r="BI2011" s="668"/>
      <c r="BJ2011" s="668"/>
      <c r="BK2011" s="668"/>
      <c r="BL2011" s="668"/>
      <c r="BM2011" s="668"/>
      <c r="BN2011" s="668"/>
      <c r="BO2011" s="668"/>
      <c r="BP2011" s="668"/>
      <c r="BQ2011" s="668"/>
    </row>
    <row r="2012" spans="1:69">
      <c r="A2012" s="668"/>
      <c r="B2012" s="668"/>
      <c r="C2012" s="668"/>
      <c r="D2012" s="668"/>
      <c r="E2012" s="668"/>
      <c r="F2012" s="668"/>
      <c r="G2012" s="668"/>
      <c r="H2012" s="668"/>
      <c r="I2012" s="668"/>
      <c r="J2012" s="668"/>
      <c r="K2012" s="668"/>
      <c r="L2012" s="668"/>
      <c r="M2012" s="668"/>
      <c r="N2012" s="668"/>
      <c r="O2012" s="668"/>
      <c r="P2012" s="668"/>
      <c r="Q2012" s="668"/>
      <c r="R2012" s="668"/>
      <c r="T2012" s="668"/>
      <c r="U2012" s="668"/>
      <c r="AZ2012" s="668"/>
      <c r="BA2012" s="668"/>
      <c r="BB2012" s="668"/>
      <c r="BC2012" s="668"/>
      <c r="BD2012" s="668"/>
      <c r="BE2012" s="668"/>
      <c r="BF2012" s="668"/>
      <c r="BG2012" s="668"/>
      <c r="BH2012" s="668"/>
      <c r="BI2012" s="668"/>
      <c r="BJ2012" s="668"/>
      <c r="BK2012" s="668"/>
      <c r="BL2012" s="668"/>
      <c r="BM2012" s="668"/>
      <c r="BN2012" s="668"/>
      <c r="BO2012" s="668"/>
      <c r="BP2012" s="668"/>
      <c r="BQ2012" s="668"/>
    </row>
    <row r="2013" spans="1:69">
      <c r="A2013" s="668"/>
      <c r="B2013" s="668"/>
      <c r="C2013" s="668"/>
      <c r="D2013" s="668"/>
      <c r="E2013" s="668"/>
      <c r="F2013" s="668"/>
      <c r="G2013" s="668"/>
      <c r="H2013" s="668"/>
      <c r="I2013" s="668"/>
      <c r="J2013" s="668"/>
      <c r="K2013" s="668"/>
      <c r="L2013" s="668"/>
      <c r="M2013" s="668"/>
      <c r="N2013" s="668"/>
      <c r="O2013" s="668"/>
      <c r="P2013" s="668"/>
      <c r="Q2013" s="668"/>
      <c r="R2013" s="668"/>
      <c r="T2013" s="668"/>
      <c r="U2013" s="668"/>
      <c r="AZ2013" s="668"/>
      <c r="BA2013" s="668"/>
      <c r="BB2013" s="668"/>
      <c r="BC2013" s="668"/>
      <c r="BD2013" s="668"/>
      <c r="BE2013" s="668"/>
      <c r="BF2013" s="668"/>
      <c r="BG2013" s="668"/>
      <c r="BH2013" s="668"/>
      <c r="BI2013" s="668"/>
      <c r="BJ2013" s="668"/>
      <c r="BK2013" s="668"/>
      <c r="BL2013" s="668"/>
      <c r="BM2013" s="668"/>
      <c r="BN2013" s="668"/>
      <c r="BO2013" s="668"/>
      <c r="BP2013" s="668"/>
      <c r="BQ2013" s="668"/>
    </row>
    <row r="2014" spans="1:69">
      <c r="A2014" s="668"/>
      <c r="B2014" s="668"/>
      <c r="C2014" s="668"/>
      <c r="D2014" s="668"/>
      <c r="E2014" s="668"/>
      <c r="F2014" s="668"/>
      <c r="G2014" s="668"/>
      <c r="H2014" s="668"/>
      <c r="I2014" s="668"/>
      <c r="J2014" s="668"/>
      <c r="K2014" s="668"/>
      <c r="L2014" s="668"/>
      <c r="M2014" s="668"/>
      <c r="N2014" s="668"/>
      <c r="O2014" s="668"/>
      <c r="P2014" s="668"/>
      <c r="Q2014" s="668"/>
      <c r="R2014" s="668"/>
      <c r="T2014" s="668"/>
      <c r="U2014" s="668"/>
      <c r="AZ2014" s="668"/>
      <c r="BA2014" s="668"/>
      <c r="BB2014" s="668"/>
      <c r="BC2014" s="668"/>
      <c r="BD2014" s="668"/>
      <c r="BE2014" s="668"/>
      <c r="BF2014" s="668"/>
      <c r="BG2014" s="668"/>
      <c r="BH2014" s="668"/>
      <c r="BI2014" s="668"/>
      <c r="BJ2014" s="668"/>
      <c r="BK2014" s="668"/>
      <c r="BL2014" s="668"/>
      <c r="BM2014" s="668"/>
      <c r="BN2014" s="668"/>
      <c r="BO2014" s="668"/>
      <c r="BP2014" s="668"/>
      <c r="BQ2014" s="668"/>
    </row>
    <row r="2015" spans="1:69">
      <c r="A2015" s="668"/>
      <c r="B2015" s="668"/>
      <c r="C2015" s="668"/>
      <c r="D2015" s="668"/>
      <c r="E2015" s="668"/>
      <c r="F2015" s="668"/>
      <c r="G2015" s="668"/>
      <c r="H2015" s="668"/>
      <c r="I2015" s="668"/>
      <c r="J2015" s="668"/>
      <c r="K2015" s="668"/>
      <c r="L2015" s="668"/>
      <c r="M2015" s="668"/>
      <c r="N2015" s="668"/>
      <c r="O2015" s="668"/>
      <c r="P2015" s="668"/>
      <c r="Q2015" s="668"/>
      <c r="R2015" s="668"/>
      <c r="T2015" s="668"/>
      <c r="U2015" s="668"/>
      <c r="W2015" s="668"/>
      <c r="X2015" s="668"/>
      <c r="Y2015" s="668"/>
      <c r="Z2015" s="678"/>
      <c r="AA2015" s="668"/>
      <c r="AB2015" s="668"/>
      <c r="AC2015" s="668"/>
      <c r="AD2015" s="678"/>
      <c r="AE2015" s="668"/>
      <c r="AF2015" s="668"/>
      <c r="AG2015" s="668"/>
      <c r="AH2015" s="678"/>
      <c r="AI2015" s="668"/>
      <c r="AJ2015" s="668"/>
      <c r="AK2015" s="668"/>
      <c r="AL2015" s="678"/>
      <c r="AM2015" s="668"/>
      <c r="AN2015" s="668"/>
      <c r="AO2015" s="668"/>
      <c r="AP2015" s="678"/>
      <c r="AQ2015" s="668"/>
      <c r="AR2015" s="668"/>
      <c r="AS2015" s="668"/>
      <c r="AT2015" s="678"/>
      <c r="AU2015" s="668"/>
      <c r="AV2015" s="668"/>
      <c r="AW2015" s="678"/>
      <c r="AX2015" s="668"/>
      <c r="AY2015" s="683"/>
      <c r="AZ2015" s="668"/>
      <c r="BA2015" s="668"/>
      <c r="BB2015" s="668"/>
      <c r="BC2015" s="668"/>
      <c r="BD2015" s="668"/>
      <c r="BE2015" s="668"/>
      <c r="BF2015" s="668"/>
      <c r="BG2015" s="668"/>
      <c r="BH2015" s="668"/>
      <c r="BI2015" s="668"/>
      <c r="BJ2015" s="668"/>
      <c r="BK2015" s="668"/>
      <c r="BL2015" s="668"/>
      <c r="BM2015" s="668"/>
      <c r="BN2015" s="668"/>
      <c r="BO2015" s="668"/>
      <c r="BP2015" s="668"/>
      <c r="BQ2015" s="668"/>
    </row>
    <row r="2016" spans="1:69">
      <c r="A2016" s="668"/>
      <c r="B2016" s="668"/>
      <c r="C2016" s="668"/>
      <c r="D2016" s="668"/>
      <c r="E2016" s="668"/>
      <c r="F2016" s="668"/>
      <c r="G2016" s="668"/>
      <c r="H2016" s="668"/>
      <c r="I2016" s="668"/>
      <c r="J2016" s="668"/>
      <c r="K2016" s="668"/>
      <c r="L2016" s="668"/>
      <c r="M2016" s="668"/>
      <c r="N2016" s="668"/>
      <c r="O2016" s="668"/>
      <c r="P2016" s="668"/>
      <c r="Q2016" s="668"/>
      <c r="R2016" s="668"/>
      <c r="T2016" s="668"/>
      <c r="U2016" s="668"/>
      <c r="AZ2016" s="668"/>
      <c r="BA2016" s="668"/>
      <c r="BB2016" s="668"/>
      <c r="BC2016" s="668"/>
      <c r="BD2016" s="668"/>
      <c r="BE2016" s="668"/>
      <c r="BF2016" s="668"/>
      <c r="BG2016" s="668"/>
      <c r="BH2016" s="668"/>
      <c r="BI2016" s="668"/>
      <c r="BJ2016" s="668"/>
      <c r="BK2016" s="668"/>
      <c r="BL2016" s="668"/>
      <c r="BM2016" s="668"/>
      <c r="BN2016" s="668"/>
      <c r="BO2016" s="668"/>
      <c r="BP2016" s="668"/>
      <c r="BQ2016" s="668"/>
    </row>
    <row r="2017" spans="1:69">
      <c r="A2017" s="668"/>
      <c r="B2017" s="668"/>
      <c r="C2017" s="668"/>
      <c r="D2017" s="668"/>
      <c r="E2017" s="668"/>
      <c r="F2017" s="668"/>
      <c r="G2017" s="668"/>
      <c r="H2017" s="668"/>
      <c r="I2017" s="668"/>
      <c r="J2017" s="668"/>
      <c r="K2017" s="668"/>
      <c r="L2017" s="668"/>
      <c r="M2017" s="668"/>
      <c r="N2017" s="668"/>
      <c r="O2017" s="668"/>
      <c r="P2017" s="668"/>
      <c r="Q2017" s="668"/>
      <c r="R2017" s="668"/>
      <c r="T2017" s="668"/>
      <c r="U2017" s="668"/>
      <c r="AZ2017" s="668"/>
      <c r="BA2017" s="668"/>
      <c r="BB2017" s="668"/>
      <c r="BC2017" s="668"/>
      <c r="BD2017" s="668"/>
      <c r="BE2017" s="668"/>
      <c r="BF2017" s="668"/>
      <c r="BG2017" s="668"/>
      <c r="BH2017" s="668"/>
      <c r="BI2017" s="668"/>
      <c r="BJ2017" s="668"/>
      <c r="BK2017" s="668"/>
      <c r="BL2017" s="668"/>
      <c r="BM2017" s="668"/>
      <c r="BN2017" s="668"/>
      <c r="BO2017" s="668"/>
      <c r="BP2017" s="668"/>
      <c r="BQ2017" s="668"/>
    </row>
    <row r="2018" spans="1:69">
      <c r="A2018" s="668"/>
      <c r="B2018" s="668"/>
      <c r="C2018" s="668"/>
      <c r="D2018" s="668"/>
      <c r="E2018" s="668"/>
      <c r="F2018" s="668"/>
      <c r="G2018" s="668"/>
      <c r="H2018" s="668"/>
      <c r="I2018" s="668"/>
      <c r="J2018" s="668"/>
      <c r="K2018" s="668"/>
      <c r="L2018" s="668"/>
      <c r="M2018" s="668"/>
      <c r="N2018" s="668"/>
      <c r="O2018" s="668"/>
      <c r="P2018" s="668"/>
      <c r="Q2018" s="668"/>
      <c r="R2018" s="668"/>
      <c r="T2018" s="668"/>
      <c r="U2018" s="668"/>
      <c r="AZ2018" s="668"/>
      <c r="BA2018" s="668"/>
      <c r="BB2018" s="668"/>
      <c r="BC2018" s="668"/>
      <c r="BD2018" s="668"/>
      <c r="BE2018" s="668"/>
      <c r="BF2018" s="668"/>
      <c r="BG2018" s="668"/>
      <c r="BH2018" s="668"/>
      <c r="BI2018" s="668"/>
      <c r="BJ2018" s="668"/>
      <c r="BK2018" s="668"/>
      <c r="BL2018" s="668"/>
      <c r="BM2018" s="668"/>
      <c r="BN2018" s="668"/>
      <c r="BO2018" s="668"/>
      <c r="BP2018" s="668"/>
      <c r="BQ2018" s="668"/>
    </row>
    <row r="2019" spans="1:69">
      <c r="A2019" s="668"/>
      <c r="B2019" s="668"/>
      <c r="C2019" s="668"/>
      <c r="D2019" s="668"/>
      <c r="E2019" s="668"/>
      <c r="F2019" s="668"/>
      <c r="G2019" s="668"/>
      <c r="H2019" s="668"/>
      <c r="I2019" s="668"/>
      <c r="J2019" s="668"/>
      <c r="K2019" s="668"/>
      <c r="L2019" s="668"/>
      <c r="M2019" s="668"/>
      <c r="N2019" s="668"/>
      <c r="O2019" s="668"/>
      <c r="P2019" s="668"/>
      <c r="Q2019" s="668"/>
      <c r="R2019" s="668"/>
      <c r="T2019" s="668"/>
      <c r="U2019" s="668"/>
      <c r="AZ2019" s="668"/>
      <c r="BA2019" s="668"/>
      <c r="BB2019" s="668"/>
      <c r="BC2019" s="668"/>
      <c r="BD2019" s="668"/>
      <c r="BE2019" s="668"/>
      <c r="BF2019" s="668"/>
      <c r="BG2019" s="668"/>
      <c r="BH2019" s="668"/>
      <c r="BI2019" s="668"/>
      <c r="BJ2019" s="668"/>
      <c r="BK2019" s="668"/>
      <c r="BL2019" s="668"/>
      <c r="BM2019" s="668"/>
      <c r="BN2019" s="668"/>
      <c r="BO2019" s="668"/>
      <c r="BP2019" s="668"/>
      <c r="BQ2019" s="668"/>
    </row>
    <row r="2020" spans="1:69">
      <c r="A2020" s="668"/>
      <c r="B2020" s="668"/>
      <c r="C2020" s="668"/>
      <c r="D2020" s="668"/>
      <c r="E2020" s="668"/>
      <c r="F2020" s="668"/>
      <c r="G2020" s="668"/>
      <c r="H2020" s="668"/>
      <c r="I2020" s="668"/>
      <c r="J2020" s="668"/>
      <c r="K2020" s="668"/>
      <c r="L2020" s="668"/>
      <c r="M2020" s="668"/>
      <c r="N2020" s="668"/>
      <c r="O2020" s="668"/>
      <c r="P2020" s="668"/>
      <c r="Q2020" s="668"/>
      <c r="R2020" s="668"/>
      <c r="T2020" s="668"/>
      <c r="U2020" s="668"/>
      <c r="AZ2020" s="668"/>
      <c r="BA2020" s="668"/>
      <c r="BK2020" s="668"/>
      <c r="BL2020" s="668"/>
      <c r="BM2020" s="668"/>
      <c r="BN2020" s="668"/>
      <c r="BO2020" s="668"/>
      <c r="BP2020" s="668"/>
      <c r="BQ2020" s="668"/>
    </row>
    <row r="2021" spans="1:69">
      <c r="A2021" s="668"/>
      <c r="B2021" s="668"/>
      <c r="C2021" s="668"/>
      <c r="D2021" s="668"/>
      <c r="E2021" s="668"/>
      <c r="F2021" s="668"/>
      <c r="G2021" s="668"/>
      <c r="H2021" s="668"/>
      <c r="I2021" s="668"/>
      <c r="J2021" s="668"/>
      <c r="K2021" s="668"/>
      <c r="L2021" s="668"/>
      <c r="M2021" s="668"/>
      <c r="N2021" s="668"/>
      <c r="O2021" s="668"/>
      <c r="P2021" s="668"/>
      <c r="Q2021" s="668"/>
      <c r="R2021" s="668"/>
      <c r="T2021" s="668"/>
      <c r="U2021" s="668"/>
      <c r="AZ2021" s="668"/>
      <c r="BA2021" s="668"/>
      <c r="BB2021" s="668"/>
      <c r="BC2021" s="668"/>
      <c r="BD2021" s="668"/>
      <c r="BE2021" s="668"/>
      <c r="BF2021" s="668"/>
      <c r="BG2021" s="668"/>
      <c r="BH2021" s="668"/>
      <c r="BI2021" s="668"/>
      <c r="BJ2021" s="668"/>
      <c r="BK2021" s="668"/>
      <c r="BL2021" s="668"/>
      <c r="BM2021" s="668"/>
      <c r="BN2021" s="668"/>
      <c r="BO2021" s="668"/>
      <c r="BP2021" s="668"/>
      <c r="BQ2021" s="668"/>
    </row>
    <row r="2022" spans="1:69">
      <c r="A2022" s="668"/>
      <c r="B2022" s="668"/>
      <c r="C2022" s="668"/>
      <c r="D2022" s="668"/>
      <c r="E2022" s="668"/>
      <c r="F2022" s="668"/>
      <c r="G2022" s="668"/>
      <c r="H2022" s="668"/>
      <c r="I2022" s="668"/>
      <c r="J2022" s="668"/>
      <c r="K2022" s="668"/>
      <c r="L2022" s="668"/>
      <c r="M2022" s="668"/>
      <c r="N2022" s="668"/>
      <c r="O2022" s="668"/>
      <c r="P2022" s="668"/>
      <c r="Q2022" s="668"/>
      <c r="R2022" s="668"/>
      <c r="T2022" s="668"/>
      <c r="U2022" s="668"/>
      <c r="AZ2022" s="668"/>
      <c r="BA2022" s="668"/>
      <c r="BB2022" s="668"/>
      <c r="BC2022" s="668"/>
      <c r="BD2022" s="668"/>
      <c r="BE2022" s="668"/>
      <c r="BF2022" s="668"/>
      <c r="BG2022" s="668"/>
      <c r="BH2022" s="668"/>
      <c r="BI2022" s="668"/>
      <c r="BJ2022" s="668"/>
      <c r="BK2022" s="668"/>
      <c r="BL2022" s="668"/>
      <c r="BM2022" s="668"/>
      <c r="BN2022" s="668"/>
      <c r="BO2022" s="668"/>
      <c r="BP2022" s="668"/>
      <c r="BQ2022" s="668"/>
    </row>
    <row r="2023" spans="1:69">
      <c r="A2023" s="668"/>
      <c r="B2023" s="668"/>
      <c r="C2023" s="668"/>
      <c r="D2023" s="668"/>
      <c r="E2023" s="668"/>
      <c r="F2023" s="668"/>
      <c r="G2023" s="668"/>
      <c r="H2023" s="668"/>
      <c r="I2023" s="668"/>
      <c r="J2023" s="668"/>
      <c r="K2023" s="668"/>
      <c r="L2023" s="668"/>
      <c r="M2023" s="668"/>
      <c r="N2023" s="668"/>
      <c r="O2023" s="668"/>
      <c r="P2023" s="668"/>
      <c r="Q2023" s="668"/>
      <c r="R2023" s="668"/>
      <c r="T2023" s="668"/>
      <c r="U2023" s="668"/>
      <c r="AZ2023" s="668"/>
      <c r="BA2023" s="668"/>
      <c r="BB2023" s="668"/>
      <c r="BC2023" s="668"/>
      <c r="BD2023" s="668"/>
      <c r="BE2023" s="668"/>
      <c r="BF2023" s="668"/>
      <c r="BG2023" s="668"/>
      <c r="BH2023" s="668"/>
      <c r="BI2023" s="668"/>
      <c r="BJ2023" s="668"/>
      <c r="BK2023" s="668"/>
      <c r="BL2023" s="668"/>
      <c r="BM2023" s="668"/>
      <c r="BN2023" s="668"/>
      <c r="BO2023" s="668"/>
      <c r="BP2023" s="668"/>
      <c r="BQ2023" s="668"/>
    </row>
    <row r="2024" spans="1:69">
      <c r="A2024" s="668"/>
      <c r="B2024" s="668"/>
      <c r="C2024" s="668"/>
      <c r="D2024" s="668"/>
      <c r="E2024" s="668"/>
      <c r="F2024" s="668"/>
      <c r="G2024" s="668"/>
      <c r="H2024" s="668"/>
      <c r="I2024" s="668"/>
      <c r="J2024" s="668"/>
      <c r="K2024" s="668"/>
      <c r="L2024" s="668"/>
      <c r="M2024" s="668"/>
      <c r="N2024" s="668"/>
      <c r="O2024" s="668"/>
      <c r="P2024" s="668"/>
      <c r="Q2024" s="668"/>
      <c r="R2024" s="668"/>
      <c r="T2024" s="668"/>
      <c r="U2024" s="668"/>
      <c r="AZ2024" s="668"/>
      <c r="BA2024" s="668"/>
      <c r="BB2024" s="668"/>
      <c r="BC2024" s="668"/>
      <c r="BD2024" s="668"/>
      <c r="BE2024" s="668"/>
      <c r="BF2024" s="668"/>
      <c r="BG2024" s="668"/>
      <c r="BH2024" s="668"/>
      <c r="BI2024" s="668"/>
      <c r="BJ2024" s="668"/>
      <c r="BK2024" s="668"/>
      <c r="BL2024" s="668"/>
      <c r="BM2024" s="668"/>
      <c r="BN2024" s="668"/>
      <c r="BO2024" s="668"/>
      <c r="BP2024" s="668"/>
      <c r="BQ2024" s="668"/>
    </row>
    <row r="2025" spans="1:69">
      <c r="A2025" s="668"/>
      <c r="B2025" s="668"/>
      <c r="C2025" s="668"/>
      <c r="D2025" s="668"/>
      <c r="E2025" s="668"/>
      <c r="F2025" s="668"/>
      <c r="G2025" s="668"/>
      <c r="H2025" s="668"/>
      <c r="I2025" s="668"/>
      <c r="J2025" s="668"/>
      <c r="K2025" s="668"/>
      <c r="L2025" s="668"/>
      <c r="M2025" s="668"/>
      <c r="N2025" s="668"/>
      <c r="O2025" s="668"/>
      <c r="P2025" s="668"/>
      <c r="Q2025" s="668"/>
      <c r="R2025" s="668"/>
      <c r="T2025" s="668"/>
      <c r="U2025" s="668"/>
      <c r="AZ2025" s="668"/>
      <c r="BA2025" s="668"/>
      <c r="BB2025" s="668"/>
      <c r="BC2025" s="668"/>
      <c r="BD2025" s="668"/>
      <c r="BE2025" s="668"/>
      <c r="BF2025" s="668"/>
      <c r="BG2025" s="668"/>
      <c r="BH2025" s="668"/>
      <c r="BI2025" s="668"/>
      <c r="BJ2025" s="668"/>
      <c r="BK2025" s="668"/>
      <c r="BL2025" s="668"/>
      <c r="BM2025" s="668"/>
      <c r="BN2025" s="668"/>
      <c r="BO2025" s="668"/>
      <c r="BP2025" s="668"/>
      <c r="BQ2025" s="668"/>
    </row>
    <row r="2026" spans="1:69">
      <c r="A2026" s="668"/>
      <c r="B2026" s="668"/>
      <c r="C2026" s="668"/>
      <c r="D2026" s="668"/>
      <c r="E2026" s="668"/>
      <c r="F2026" s="668"/>
      <c r="G2026" s="668"/>
      <c r="H2026" s="668"/>
      <c r="I2026" s="668"/>
      <c r="J2026" s="668"/>
      <c r="K2026" s="668"/>
      <c r="L2026" s="668"/>
      <c r="M2026" s="668"/>
      <c r="N2026" s="668"/>
      <c r="O2026" s="668"/>
      <c r="P2026" s="668"/>
      <c r="Q2026" s="668"/>
      <c r="R2026" s="668"/>
      <c r="T2026" s="668"/>
      <c r="U2026" s="668"/>
      <c r="W2026" s="668"/>
      <c r="X2026" s="668"/>
      <c r="Y2026" s="668"/>
      <c r="Z2026" s="678"/>
      <c r="AA2026" s="668"/>
      <c r="AB2026" s="668"/>
      <c r="AC2026" s="668"/>
      <c r="AD2026" s="678"/>
      <c r="AE2026" s="668"/>
      <c r="AF2026" s="668"/>
      <c r="AG2026" s="668"/>
      <c r="AH2026" s="678"/>
      <c r="AI2026" s="668"/>
      <c r="AJ2026" s="668"/>
      <c r="AK2026" s="668"/>
      <c r="AL2026" s="678"/>
      <c r="AM2026" s="668"/>
      <c r="AN2026" s="668"/>
      <c r="AO2026" s="668"/>
      <c r="AP2026" s="678"/>
      <c r="AQ2026" s="668"/>
      <c r="AR2026" s="668"/>
      <c r="AS2026" s="668"/>
      <c r="AT2026" s="678"/>
      <c r="AU2026" s="668"/>
      <c r="AV2026" s="668"/>
      <c r="AW2026" s="678"/>
      <c r="AX2026" s="668"/>
      <c r="AY2026" s="683"/>
      <c r="AZ2026" s="668"/>
      <c r="BA2026" s="668"/>
      <c r="BB2026" s="668"/>
      <c r="BC2026" s="668"/>
      <c r="BD2026" s="668"/>
      <c r="BE2026" s="668"/>
      <c r="BF2026" s="668"/>
      <c r="BG2026" s="668"/>
      <c r="BH2026" s="668"/>
      <c r="BI2026" s="668"/>
      <c r="BJ2026" s="668"/>
      <c r="BK2026" s="668"/>
      <c r="BL2026" s="668"/>
      <c r="BM2026" s="668"/>
      <c r="BN2026" s="668"/>
      <c r="BO2026" s="668"/>
      <c r="BP2026" s="668"/>
      <c r="BQ2026" s="668"/>
    </row>
    <row r="2027" spans="1:69">
      <c r="A2027" s="668"/>
      <c r="B2027" s="668"/>
      <c r="C2027" s="668"/>
      <c r="D2027" s="668"/>
      <c r="E2027" s="668"/>
      <c r="F2027" s="668"/>
      <c r="G2027" s="668"/>
      <c r="H2027" s="668"/>
      <c r="I2027" s="668"/>
      <c r="J2027" s="668"/>
      <c r="K2027" s="668"/>
      <c r="L2027" s="668"/>
      <c r="M2027" s="668"/>
      <c r="N2027" s="668"/>
      <c r="O2027" s="668"/>
      <c r="P2027" s="668"/>
      <c r="Q2027" s="668"/>
      <c r="R2027" s="668"/>
      <c r="T2027" s="668"/>
      <c r="U2027" s="668"/>
      <c r="AZ2027" s="668"/>
      <c r="BA2027" s="668"/>
      <c r="BB2027" s="668"/>
      <c r="BC2027" s="668"/>
      <c r="BD2027" s="668"/>
      <c r="BE2027" s="668"/>
      <c r="BF2027" s="668"/>
      <c r="BG2027" s="668"/>
      <c r="BH2027" s="668"/>
      <c r="BI2027" s="668"/>
      <c r="BJ2027" s="668"/>
      <c r="BK2027" s="668"/>
      <c r="BL2027" s="668"/>
      <c r="BM2027" s="668"/>
      <c r="BN2027" s="668"/>
      <c r="BO2027" s="668"/>
      <c r="BP2027" s="668"/>
      <c r="BQ2027" s="668"/>
    </row>
    <row r="2028" spans="1:69">
      <c r="A2028" s="668"/>
      <c r="B2028" s="668"/>
      <c r="C2028" s="668"/>
      <c r="D2028" s="668"/>
      <c r="E2028" s="668"/>
      <c r="F2028" s="668"/>
      <c r="G2028" s="668"/>
      <c r="H2028" s="668"/>
      <c r="I2028" s="668"/>
      <c r="J2028" s="668"/>
      <c r="K2028" s="668"/>
      <c r="L2028" s="668"/>
      <c r="M2028" s="668"/>
      <c r="N2028" s="668"/>
      <c r="O2028" s="668"/>
      <c r="P2028" s="668"/>
      <c r="Q2028" s="668"/>
      <c r="R2028" s="668"/>
      <c r="T2028" s="668"/>
      <c r="U2028" s="668"/>
      <c r="AZ2028" s="668"/>
      <c r="BA2028" s="668"/>
      <c r="BB2028" s="668"/>
      <c r="BC2028" s="668"/>
      <c r="BD2028" s="668"/>
      <c r="BE2028" s="668"/>
      <c r="BF2028" s="668"/>
      <c r="BG2028" s="668"/>
      <c r="BH2028" s="668"/>
      <c r="BI2028" s="668"/>
      <c r="BJ2028" s="668"/>
      <c r="BK2028" s="668"/>
      <c r="BL2028" s="668"/>
      <c r="BM2028" s="668"/>
      <c r="BN2028" s="668"/>
      <c r="BO2028" s="668"/>
      <c r="BP2028" s="668"/>
      <c r="BQ2028" s="668"/>
    </row>
    <row r="2029" spans="1:69">
      <c r="A2029" s="668"/>
      <c r="B2029" s="668"/>
      <c r="C2029" s="668"/>
      <c r="D2029" s="668"/>
      <c r="E2029" s="668"/>
      <c r="F2029" s="668"/>
      <c r="G2029" s="668"/>
      <c r="H2029" s="668"/>
      <c r="I2029" s="668"/>
      <c r="J2029" s="668"/>
      <c r="K2029" s="668"/>
      <c r="L2029" s="668"/>
      <c r="M2029" s="668"/>
      <c r="N2029" s="668"/>
      <c r="O2029" s="668"/>
      <c r="P2029" s="668"/>
      <c r="Q2029" s="668"/>
      <c r="R2029" s="668"/>
      <c r="T2029" s="668"/>
      <c r="U2029" s="668"/>
      <c r="AZ2029" s="668"/>
      <c r="BA2029" s="668"/>
      <c r="BB2029" s="668"/>
      <c r="BC2029" s="668"/>
      <c r="BD2029" s="668"/>
      <c r="BE2029" s="668"/>
      <c r="BF2029" s="668"/>
      <c r="BG2029" s="668"/>
      <c r="BH2029" s="668"/>
      <c r="BI2029" s="668"/>
      <c r="BJ2029" s="668"/>
      <c r="BK2029" s="668"/>
      <c r="BL2029" s="668"/>
      <c r="BM2029" s="668"/>
      <c r="BN2029" s="668"/>
      <c r="BO2029" s="668"/>
      <c r="BP2029" s="668"/>
      <c r="BQ2029" s="668"/>
    </row>
    <row r="2030" spans="1:69">
      <c r="A2030" s="668"/>
      <c r="B2030" s="668"/>
      <c r="C2030" s="668"/>
      <c r="D2030" s="668"/>
      <c r="E2030" s="668"/>
      <c r="F2030" s="668"/>
      <c r="G2030" s="668"/>
      <c r="H2030" s="668"/>
      <c r="I2030" s="668"/>
      <c r="J2030" s="668"/>
      <c r="K2030" s="668"/>
      <c r="L2030" s="668"/>
      <c r="M2030" s="668"/>
      <c r="N2030" s="668"/>
      <c r="O2030" s="668"/>
      <c r="P2030" s="668"/>
      <c r="Q2030" s="668"/>
      <c r="R2030" s="668"/>
      <c r="T2030" s="668"/>
      <c r="U2030" s="668"/>
      <c r="AZ2030" s="668"/>
      <c r="BA2030" s="668"/>
      <c r="BB2030" s="668"/>
      <c r="BC2030" s="668"/>
      <c r="BD2030" s="668"/>
      <c r="BE2030" s="668"/>
      <c r="BF2030" s="668"/>
      <c r="BG2030" s="668"/>
      <c r="BH2030" s="668"/>
      <c r="BI2030" s="668"/>
      <c r="BJ2030" s="668"/>
      <c r="BK2030" s="668"/>
      <c r="BL2030" s="668"/>
      <c r="BM2030" s="668"/>
      <c r="BN2030" s="668"/>
      <c r="BO2030" s="668"/>
      <c r="BP2030" s="668"/>
      <c r="BQ2030" s="668"/>
    </row>
    <row r="2031" spans="1:69">
      <c r="A2031" s="668"/>
      <c r="B2031" s="668"/>
      <c r="C2031" s="668"/>
      <c r="D2031" s="668"/>
      <c r="E2031" s="668"/>
      <c r="F2031" s="668"/>
      <c r="G2031" s="668"/>
      <c r="H2031" s="668"/>
      <c r="I2031" s="668"/>
      <c r="J2031" s="668"/>
      <c r="K2031" s="668"/>
      <c r="L2031" s="668"/>
      <c r="M2031" s="668"/>
      <c r="N2031" s="668"/>
      <c r="O2031" s="668"/>
      <c r="P2031" s="668"/>
      <c r="Q2031" s="668"/>
      <c r="R2031" s="668"/>
      <c r="T2031" s="668"/>
      <c r="U2031" s="668"/>
      <c r="AZ2031" s="668"/>
      <c r="BA2031" s="668"/>
      <c r="BB2031" s="668"/>
      <c r="BC2031" s="668"/>
      <c r="BD2031" s="668"/>
      <c r="BE2031" s="668"/>
      <c r="BF2031" s="668"/>
      <c r="BG2031" s="668"/>
      <c r="BH2031" s="668"/>
      <c r="BI2031" s="668"/>
      <c r="BJ2031" s="668"/>
      <c r="BK2031" s="668"/>
      <c r="BL2031" s="668"/>
      <c r="BM2031" s="668"/>
      <c r="BN2031" s="668"/>
      <c r="BO2031" s="668"/>
      <c r="BP2031" s="668"/>
      <c r="BQ2031" s="668"/>
    </row>
    <row r="2032" spans="1:69">
      <c r="A2032" s="668"/>
      <c r="B2032" s="668"/>
      <c r="C2032" s="668"/>
      <c r="D2032" s="668"/>
      <c r="E2032" s="668"/>
      <c r="F2032" s="668"/>
      <c r="G2032" s="668"/>
      <c r="H2032" s="668"/>
      <c r="I2032" s="668"/>
      <c r="J2032" s="668"/>
      <c r="K2032" s="668"/>
      <c r="L2032" s="668"/>
      <c r="M2032" s="668"/>
      <c r="N2032" s="668"/>
      <c r="O2032" s="668"/>
      <c r="P2032" s="668"/>
      <c r="Q2032" s="668"/>
      <c r="R2032" s="668"/>
      <c r="T2032" s="668"/>
      <c r="U2032" s="668"/>
      <c r="AZ2032" s="668"/>
      <c r="BA2032" s="668"/>
      <c r="BB2032" s="668"/>
      <c r="BC2032" s="668"/>
      <c r="BD2032" s="668"/>
      <c r="BE2032" s="668"/>
      <c r="BF2032" s="668"/>
      <c r="BG2032" s="668"/>
      <c r="BH2032" s="668"/>
      <c r="BI2032" s="668"/>
      <c r="BJ2032" s="668"/>
      <c r="BK2032" s="668"/>
      <c r="BL2032" s="668"/>
      <c r="BM2032" s="668"/>
      <c r="BN2032" s="668"/>
      <c r="BO2032" s="668"/>
      <c r="BP2032" s="668"/>
      <c r="BQ2032" s="668"/>
    </row>
    <row r="2033" spans="1:69">
      <c r="A2033" s="668"/>
      <c r="B2033" s="668"/>
      <c r="C2033" s="668"/>
      <c r="D2033" s="668"/>
      <c r="E2033" s="668"/>
      <c r="F2033" s="668"/>
      <c r="G2033" s="668"/>
      <c r="H2033" s="668"/>
      <c r="I2033" s="668"/>
      <c r="J2033" s="668"/>
      <c r="K2033" s="668"/>
      <c r="L2033" s="668"/>
      <c r="M2033" s="668"/>
      <c r="N2033" s="668"/>
      <c r="O2033" s="668"/>
      <c r="P2033" s="668"/>
      <c r="Q2033" s="668"/>
      <c r="R2033" s="668"/>
      <c r="S2033" s="668"/>
      <c r="T2033" s="668"/>
      <c r="U2033" s="668"/>
      <c r="W2033" s="668"/>
      <c r="X2033" s="668"/>
      <c r="Y2033" s="668"/>
      <c r="Z2033" s="678"/>
      <c r="AA2033" s="668"/>
      <c r="AB2033" s="668"/>
      <c r="AC2033" s="668"/>
      <c r="AD2033" s="678"/>
      <c r="AE2033" s="668"/>
      <c r="AF2033" s="668"/>
      <c r="AG2033" s="668"/>
      <c r="AH2033" s="678"/>
      <c r="AI2033" s="668"/>
      <c r="AJ2033" s="668"/>
      <c r="AK2033" s="668"/>
      <c r="AL2033" s="678"/>
      <c r="AM2033" s="668"/>
      <c r="AN2033" s="668"/>
      <c r="AO2033" s="668"/>
      <c r="AP2033" s="678"/>
      <c r="AQ2033" s="668"/>
      <c r="AR2033" s="668"/>
      <c r="AS2033" s="668"/>
      <c r="AT2033" s="678"/>
      <c r="AU2033" s="668"/>
      <c r="AV2033" s="668"/>
      <c r="AW2033" s="678"/>
      <c r="AX2033" s="668"/>
      <c r="AY2033" s="683"/>
      <c r="AZ2033" s="668"/>
      <c r="BA2033" s="668"/>
      <c r="BB2033" s="668"/>
      <c r="BC2033" s="668"/>
      <c r="BD2033" s="668"/>
      <c r="BE2033" s="668"/>
      <c r="BF2033" s="668"/>
      <c r="BG2033" s="668"/>
      <c r="BH2033" s="668"/>
      <c r="BI2033" s="668"/>
      <c r="BJ2033" s="668"/>
      <c r="BK2033" s="668"/>
      <c r="BL2033" s="668"/>
      <c r="BM2033" s="668"/>
      <c r="BN2033" s="668"/>
      <c r="BO2033" s="668"/>
      <c r="BP2033" s="668"/>
      <c r="BQ2033" s="668"/>
    </row>
    <row r="2034" spans="1:69">
      <c r="A2034" s="668"/>
      <c r="B2034" s="668"/>
      <c r="C2034" s="668"/>
      <c r="D2034" s="668"/>
      <c r="E2034" s="668"/>
      <c r="F2034" s="668"/>
      <c r="G2034" s="668"/>
      <c r="H2034" s="668"/>
      <c r="I2034" s="668"/>
      <c r="J2034" s="668"/>
      <c r="K2034" s="668"/>
      <c r="L2034" s="668"/>
      <c r="M2034" s="668"/>
      <c r="N2034" s="668"/>
      <c r="O2034" s="668"/>
      <c r="P2034" s="668"/>
      <c r="Q2034" s="668"/>
      <c r="R2034" s="668"/>
      <c r="T2034" s="668"/>
      <c r="U2034" s="668"/>
      <c r="AZ2034" s="668"/>
      <c r="BA2034" s="668"/>
      <c r="BB2034" s="668"/>
      <c r="BC2034" s="668"/>
      <c r="BD2034" s="668"/>
      <c r="BE2034" s="668"/>
      <c r="BF2034" s="668"/>
      <c r="BG2034" s="668"/>
      <c r="BH2034" s="668"/>
      <c r="BI2034" s="668"/>
      <c r="BJ2034" s="668"/>
      <c r="BK2034" s="668"/>
      <c r="BL2034" s="668"/>
      <c r="BM2034" s="668"/>
      <c r="BN2034" s="668"/>
      <c r="BO2034" s="668"/>
      <c r="BP2034" s="668"/>
      <c r="BQ2034" s="668"/>
    </row>
    <row r="2035" spans="1:69">
      <c r="A2035" s="668"/>
      <c r="B2035" s="668"/>
      <c r="C2035" s="668"/>
      <c r="D2035" s="668"/>
      <c r="E2035" s="668"/>
      <c r="F2035" s="668"/>
      <c r="G2035" s="668"/>
      <c r="H2035" s="668"/>
      <c r="I2035" s="668"/>
      <c r="J2035" s="668"/>
      <c r="K2035" s="668"/>
      <c r="L2035" s="668"/>
      <c r="M2035" s="668"/>
      <c r="N2035" s="668"/>
      <c r="O2035" s="668"/>
      <c r="P2035" s="668"/>
      <c r="Q2035" s="668"/>
      <c r="R2035" s="668"/>
      <c r="T2035" s="668"/>
      <c r="U2035" s="668"/>
      <c r="AZ2035" s="668"/>
      <c r="BA2035" s="668"/>
      <c r="BB2035" s="668"/>
      <c r="BC2035" s="668"/>
      <c r="BD2035" s="668"/>
      <c r="BE2035" s="668"/>
      <c r="BF2035" s="668"/>
      <c r="BG2035" s="668"/>
      <c r="BH2035" s="668"/>
      <c r="BI2035" s="668"/>
      <c r="BJ2035" s="668"/>
      <c r="BK2035" s="668"/>
      <c r="BL2035" s="668"/>
      <c r="BM2035" s="668"/>
      <c r="BN2035" s="668"/>
      <c r="BO2035" s="668"/>
      <c r="BP2035" s="668"/>
      <c r="BQ2035" s="668"/>
    </row>
    <row r="2036" spans="1:69">
      <c r="A2036" s="668"/>
      <c r="B2036" s="668"/>
      <c r="C2036" s="668"/>
      <c r="D2036" s="668"/>
      <c r="E2036" s="668"/>
      <c r="F2036" s="668"/>
      <c r="G2036" s="668"/>
      <c r="H2036" s="668"/>
      <c r="I2036" s="668"/>
      <c r="J2036" s="668"/>
      <c r="K2036" s="668"/>
      <c r="L2036" s="668"/>
      <c r="M2036" s="668"/>
      <c r="N2036" s="668"/>
      <c r="O2036" s="668"/>
      <c r="P2036" s="668"/>
      <c r="Q2036" s="668"/>
      <c r="R2036" s="668"/>
      <c r="T2036" s="668"/>
      <c r="U2036" s="668"/>
      <c r="AZ2036" s="668"/>
      <c r="BA2036" s="668"/>
      <c r="BB2036" s="668"/>
      <c r="BC2036" s="668"/>
      <c r="BD2036" s="668"/>
      <c r="BE2036" s="668"/>
      <c r="BF2036" s="668"/>
      <c r="BG2036" s="668"/>
      <c r="BH2036" s="668"/>
      <c r="BI2036" s="668"/>
      <c r="BJ2036" s="668"/>
      <c r="BK2036" s="668"/>
      <c r="BL2036" s="668"/>
      <c r="BM2036" s="668"/>
      <c r="BN2036" s="668"/>
      <c r="BO2036" s="668"/>
      <c r="BP2036" s="668"/>
      <c r="BQ2036" s="668"/>
    </row>
    <row r="2037" spans="1:69">
      <c r="A2037" s="668"/>
      <c r="B2037" s="668"/>
      <c r="C2037" s="668"/>
      <c r="D2037" s="668"/>
      <c r="E2037" s="668"/>
      <c r="F2037" s="668"/>
      <c r="G2037" s="668"/>
      <c r="H2037" s="668"/>
      <c r="I2037" s="668"/>
      <c r="J2037" s="668"/>
      <c r="K2037" s="668"/>
      <c r="L2037" s="668"/>
      <c r="M2037" s="668"/>
      <c r="N2037" s="668"/>
      <c r="O2037" s="668"/>
      <c r="P2037" s="668"/>
      <c r="Q2037" s="668"/>
      <c r="R2037" s="668"/>
      <c r="T2037" s="668"/>
      <c r="U2037" s="668"/>
      <c r="AZ2037" s="668"/>
      <c r="BA2037" s="668"/>
      <c r="BB2037" s="668"/>
      <c r="BC2037" s="668"/>
      <c r="BD2037" s="668"/>
      <c r="BE2037" s="668"/>
      <c r="BF2037" s="668"/>
      <c r="BG2037" s="668"/>
      <c r="BH2037" s="668"/>
      <c r="BI2037" s="668"/>
      <c r="BJ2037" s="668"/>
      <c r="BK2037" s="668"/>
      <c r="BL2037" s="668"/>
      <c r="BM2037" s="668"/>
      <c r="BN2037" s="668"/>
      <c r="BO2037" s="668"/>
      <c r="BP2037" s="668"/>
      <c r="BQ2037" s="668"/>
    </row>
    <row r="2038" spans="1:69">
      <c r="A2038" s="668"/>
      <c r="B2038" s="668"/>
      <c r="C2038" s="668"/>
      <c r="D2038" s="668"/>
      <c r="E2038" s="668"/>
      <c r="F2038" s="668"/>
      <c r="G2038" s="668"/>
      <c r="H2038" s="668"/>
      <c r="I2038" s="668"/>
      <c r="J2038" s="668"/>
      <c r="K2038" s="668"/>
      <c r="L2038" s="668"/>
      <c r="M2038" s="668"/>
      <c r="N2038" s="668"/>
      <c r="O2038" s="668"/>
      <c r="P2038" s="668"/>
      <c r="Q2038" s="668"/>
      <c r="R2038" s="668"/>
      <c r="T2038" s="668"/>
      <c r="U2038" s="668"/>
      <c r="AZ2038" s="668"/>
      <c r="BA2038" s="668"/>
      <c r="BB2038" s="668"/>
      <c r="BC2038" s="668"/>
      <c r="BD2038" s="668"/>
      <c r="BE2038" s="668"/>
      <c r="BF2038" s="668"/>
      <c r="BG2038" s="668"/>
      <c r="BH2038" s="668"/>
      <c r="BI2038" s="668"/>
      <c r="BJ2038" s="668"/>
      <c r="BK2038" s="668"/>
      <c r="BL2038" s="668"/>
      <c r="BM2038" s="668"/>
      <c r="BN2038" s="668"/>
      <c r="BO2038" s="668"/>
      <c r="BP2038" s="668"/>
      <c r="BQ2038" s="668"/>
    </row>
    <row r="2039" spans="1:69">
      <c r="A2039" s="668"/>
      <c r="B2039" s="668"/>
      <c r="C2039" s="668"/>
      <c r="D2039" s="668"/>
      <c r="E2039" s="668"/>
      <c r="F2039" s="668"/>
      <c r="G2039" s="668"/>
      <c r="H2039" s="668"/>
      <c r="I2039" s="668"/>
      <c r="J2039" s="668"/>
      <c r="K2039" s="668"/>
      <c r="L2039" s="668"/>
      <c r="M2039" s="668"/>
      <c r="N2039" s="668"/>
      <c r="O2039" s="668"/>
      <c r="P2039" s="668"/>
      <c r="R2039" s="668"/>
      <c r="U2039" s="668"/>
      <c r="BK2039" s="668"/>
      <c r="BL2039" s="668"/>
      <c r="BM2039" s="668"/>
      <c r="BN2039" s="668"/>
      <c r="BO2039" s="668"/>
      <c r="BP2039" s="668"/>
      <c r="BQ2039" s="668"/>
    </row>
    <row r="2040" spans="1:69">
      <c r="A2040" s="668"/>
      <c r="B2040" s="668"/>
      <c r="C2040" s="668"/>
      <c r="D2040" s="668"/>
      <c r="E2040" s="668"/>
      <c r="F2040" s="668"/>
      <c r="G2040" s="668"/>
      <c r="H2040" s="668"/>
      <c r="I2040" s="668"/>
      <c r="J2040" s="668"/>
      <c r="K2040" s="668"/>
      <c r="L2040" s="668"/>
      <c r="M2040" s="668"/>
      <c r="N2040" s="668"/>
      <c r="O2040" s="668"/>
      <c r="P2040" s="668"/>
      <c r="R2040" s="668"/>
      <c r="U2040" s="668"/>
      <c r="BC2040" s="668"/>
      <c r="BD2040" s="668"/>
      <c r="BE2040" s="668"/>
      <c r="BK2040" s="668"/>
      <c r="BL2040" s="668"/>
      <c r="BM2040" s="668"/>
      <c r="BN2040" s="668"/>
      <c r="BO2040" s="668"/>
      <c r="BP2040" s="668"/>
      <c r="BQ2040" s="668"/>
    </row>
    <row r="2041" spans="1:69">
      <c r="A2041" s="668"/>
      <c r="B2041" s="668"/>
      <c r="C2041" s="668"/>
      <c r="D2041" s="668"/>
      <c r="E2041" s="668"/>
      <c r="F2041" s="668"/>
      <c r="G2041" s="668"/>
      <c r="H2041" s="668"/>
      <c r="I2041" s="668"/>
      <c r="J2041" s="668"/>
      <c r="K2041" s="668"/>
      <c r="L2041" s="668"/>
      <c r="M2041" s="668"/>
      <c r="N2041" s="668"/>
      <c r="O2041" s="668"/>
      <c r="P2041" s="668"/>
      <c r="Q2041" s="668"/>
      <c r="R2041" s="668"/>
      <c r="T2041" s="668"/>
      <c r="U2041" s="668"/>
      <c r="AZ2041" s="668"/>
      <c r="BA2041" s="668"/>
      <c r="BB2041" s="668"/>
      <c r="BC2041" s="668"/>
      <c r="BD2041" s="668"/>
      <c r="BE2041" s="668"/>
      <c r="BF2041" s="668"/>
      <c r="BG2041" s="668"/>
      <c r="BH2041" s="668"/>
      <c r="BI2041" s="668"/>
      <c r="BJ2041" s="668"/>
      <c r="BK2041" s="668"/>
      <c r="BL2041" s="668"/>
      <c r="BM2041" s="668"/>
      <c r="BN2041" s="668"/>
      <c r="BO2041" s="668"/>
      <c r="BP2041" s="668"/>
      <c r="BQ2041" s="668"/>
    </row>
    <row r="2042" spans="1:69">
      <c r="A2042" s="668"/>
      <c r="B2042" s="668"/>
      <c r="C2042" s="668"/>
      <c r="D2042" s="668"/>
      <c r="E2042" s="668"/>
      <c r="F2042" s="668"/>
      <c r="G2042" s="668"/>
      <c r="H2042" s="668"/>
      <c r="I2042" s="668"/>
      <c r="J2042" s="668"/>
      <c r="K2042" s="668"/>
      <c r="L2042" s="668"/>
      <c r="M2042" s="668"/>
      <c r="N2042" s="668"/>
      <c r="O2042" s="668"/>
      <c r="P2042" s="668"/>
      <c r="Q2042" s="668"/>
      <c r="R2042" s="668"/>
      <c r="T2042" s="668"/>
      <c r="U2042" s="668"/>
      <c r="AZ2042" s="668"/>
      <c r="BA2042" s="668"/>
      <c r="BK2042" s="668"/>
      <c r="BL2042" s="668"/>
      <c r="BM2042" s="668"/>
      <c r="BN2042" s="668"/>
      <c r="BO2042" s="668"/>
      <c r="BP2042" s="668"/>
      <c r="BQ2042" s="668"/>
    </row>
    <row r="2043" spans="1:69">
      <c r="A2043" s="668"/>
      <c r="B2043" s="668"/>
      <c r="C2043" s="668"/>
      <c r="D2043" s="668"/>
      <c r="E2043" s="668"/>
      <c r="F2043" s="668"/>
      <c r="G2043" s="668"/>
      <c r="H2043" s="668"/>
      <c r="I2043" s="668"/>
      <c r="J2043" s="668"/>
      <c r="K2043" s="668"/>
      <c r="L2043" s="668"/>
      <c r="M2043" s="668"/>
      <c r="N2043" s="668"/>
      <c r="O2043" s="668"/>
      <c r="P2043" s="668"/>
      <c r="Q2043" s="668"/>
      <c r="R2043" s="668"/>
      <c r="T2043" s="668"/>
      <c r="U2043" s="668"/>
      <c r="AZ2043" s="668"/>
      <c r="BA2043" s="668"/>
      <c r="BB2043" s="668"/>
      <c r="BC2043" s="668"/>
      <c r="BD2043" s="668"/>
      <c r="BE2043" s="668"/>
      <c r="BK2043" s="668"/>
      <c r="BL2043" s="668"/>
      <c r="BM2043" s="668"/>
      <c r="BN2043" s="668"/>
      <c r="BO2043" s="668"/>
      <c r="BP2043" s="668"/>
      <c r="BQ2043" s="668"/>
    </row>
    <row r="2044" spans="1:69">
      <c r="A2044" s="668"/>
      <c r="B2044" s="668"/>
      <c r="C2044" s="668"/>
      <c r="D2044" s="668"/>
      <c r="E2044" s="668"/>
      <c r="F2044" s="668"/>
      <c r="G2044" s="668"/>
      <c r="H2044" s="668"/>
      <c r="I2044" s="668"/>
      <c r="J2044" s="668"/>
      <c r="K2044" s="668"/>
      <c r="L2044" s="668"/>
      <c r="M2044" s="668"/>
      <c r="N2044" s="668"/>
      <c r="O2044" s="668"/>
      <c r="P2044" s="668"/>
      <c r="Q2044" s="668"/>
      <c r="R2044" s="668"/>
      <c r="T2044" s="668"/>
      <c r="U2044" s="668"/>
      <c r="AZ2044" s="668"/>
      <c r="BA2044" s="668"/>
      <c r="BB2044" s="668"/>
      <c r="BC2044" s="668"/>
      <c r="BD2044" s="668"/>
      <c r="BE2044" s="668"/>
      <c r="BF2044" s="668"/>
      <c r="BG2044" s="668"/>
      <c r="BH2044" s="668"/>
      <c r="BI2044" s="668"/>
      <c r="BJ2044" s="668"/>
      <c r="BK2044" s="668"/>
      <c r="BL2044" s="668"/>
      <c r="BM2044" s="668"/>
      <c r="BN2044" s="668"/>
      <c r="BO2044" s="668"/>
      <c r="BP2044" s="668"/>
      <c r="BQ2044" s="668"/>
    </row>
    <row r="2045" spans="1:69">
      <c r="A2045" s="668"/>
      <c r="B2045" s="668"/>
      <c r="C2045" s="668"/>
      <c r="D2045" s="668"/>
      <c r="E2045" s="668"/>
      <c r="F2045" s="668"/>
      <c r="G2045" s="668"/>
      <c r="H2045" s="668"/>
      <c r="I2045" s="668"/>
      <c r="J2045" s="668"/>
      <c r="K2045" s="668"/>
      <c r="L2045" s="668"/>
      <c r="M2045" s="668"/>
      <c r="N2045" s="668"/>
      <c r="O2045" s="668"/>
      <c r="P2045" s="668"/>
      <c r="Q2045" s="668"/>
      <c r="R2045" s="668"/>
      <c r="T2045" s="668"/>
      <c r="U2045" s="668"/>
      <c r="AZ2045" s="668"/>
      <c r="BA2045" s="668"/>
      <c r="BB2045" s="668"/>
      <c r="BC2045" s="668"/>
      <c r="BD2045" s="668"/>
      <c r="BE2045" s="668"/>
      <c r="BF2045" s="668"/>
      <c r="BG2045" s="668"/>
      <c r="BH2045" s="668"/>
      <c r="BI2045" s="668"/>
      <c r="BJ2045" s="668"/>
      <c r="BK2045" s="668"/>
      <c r="BL2045" s="668"/>
      <c r="BM2045" s="668"/>
      <c r="BN2045" s="668"/>
      <c r="BO2045" s="668"/>
      <c r="BP2045" s="668"/>
      <c r="BQ2045" s="668"/>
    </row>
    <row r="2046" spans="1:69">
      <c r="A2046" s="668"/>
      <c r="B2046" s="668"/>
      <c r="C2046" s="668"/>
      <c r="D2046" s="668"/>
      <c r="E2046" s="668"/>
      <c r="F2046" s="668"/>
      <c r="G2046" s="668"/>
      <c r="H2046" s="668"/>
      <c r="I2046" s="668"/>
      <c r="J2046" s="668"/>
      <c r="K2046" s="668"/>
      <c r="L2046" s="668"/>
      <c r="M2046" s="668"/>
      <c r="N2046" s="668"/>
      <c r="O2046" s="668"/>
      <c r="P2046" s="668"/>
      <c r="Q2046" s="668"/>
      <c r="R2046" s="668"/>
      <c r="T2046" s="668"/>
      <c r="U2046" s="668"/>
      <c r="W2046" s="668"/>
      <c r="X2046" s="668"/>
      <c r="Y2046" s="668"/>
      <c r="Z2046" s="678"/>
      <c r="AA2046" s="668"/>
      <c r="AB2046" s="668"/>
      <c r="AC2046" s="668"/>
      <c r="AD2046" s="678"/>
      <c r="AE2046" s="668"/>
      <c r="AF2046" s="668"/>
      <c r="AG2046" s="668"/>
      <c r="AH2046" s="678"/>
      <c r="AI2046" s="668"/>
      <c r="AJ2046" s="668"/>
      <c r="AK2046" s="668"/>
      <c r="AL2046" s="678"/>
      <c r="AM2046" s="668"/>
      <c r="AN2046" s="668"/>
      <c r="AO2046" s="668"/>
      <c r="AP2046" s="678"/>
      <c r="AQ2046" s="668"/>
      <c r="AR2046" s="668"/>
      <c r="AS2046" s="668"/>
      <c r="AT2046" s="678"/>
      <c r="AU2046" s="668"/>
      <c r="AV2046" s="668"/>
      <c r="AW2046" s="678"/>
      <c r="AX2046" s="668"/>
      <c r="AY2046" s="683"/>
      <c r="AZ2046" s="668"/>
      <c r="BA2046" s="668"/>
      <c r="BB2046" s="668"/>
      <c r="BC2046" s="668"/>
      <c r="BD2046" s="668"/>
      <c r="BE2046" s="668"/>
      <c r="BF2046" s="668"/>
      <c r="BG2046" s="668"/>
      <c r="BH2046" s="668"/>
      <c r="BI2046" s="668"/>
      <c r="BJ2046" s="668"/>
      <c r="BK2046" s="668"/>
      <c r="BL2046" s="668"/>
      <c r="BM2046" s="668"/>
      <c r="BN2046" s="668"/>
      <c r="BO2046" s="668"/>
      <c r="BP2046" s="668"/>
      <c r="BQ2046" s="668"/>
    </row>
    <row r="2047" spans="1:69">
      <c r="A2047" s="668"/>
      <c r="B2047" s="668"/>
      <c r="C2047" s="668"/>
      <c r="D2047" s="668"/>
      <c r="E2047" s="668"/>
      <c r="F2047" s="668"/>
      <c r="G2047" s="668"/>
      <c r="H2047" s="668"/>
      <c r="I2047" s="668"/>
      <c r="J2047" s="668"/>
      <c r="K2047" s="668"/>
      <c r="L2047" s="668"/>
      <c r="M2047" s="668"/>
      <c r="N2047" s="668"/>
      <c r="O2047" s="668"/>
      <c r="P2047" s="668"/>
      <c r="Q2047" s="668"/>
      <c r="R2047" s="668"/>
      <c r="T2047" s="668"/>
      <c r="U2047" s="668"/>
      <c r="AZ2047" s="668"/>
      <c r="BA2047" s="668"/>
      <c r="BB2047" s="668"/>
      <c r="BC2047" s="668"/>
      <c r="BD2047" s="668"/>
      <c r="BE2047" s="668"/>
      <c r="BF2047" s="668"/>
      <c r="BG2047" s="668"/>
      <c r="BH2047" s="668"/>
      <c r="BI2047" s="668"/>
      <c r="BJ2047" s="668"/>
      <c r="BK2047" s="668"/>
      <c r="BL2047" s="668"/>
      <c r="BM2047" s="668"/>
      <c r="BN2047" s="668"/>
      <c r="BO2047" s="668"/>
      <c r="BP2047" s="668"/>
      <c r="BQ2047" s="668"/>
    </row>
    <row r="2048" spans="1:69">
      <c r="A2048" s="668"/>
      <c r="B2048" s="668"/>
      <c r="C2048" s="668"/>
      <c r="D2048" s="668"/>
      <c r="E2048" s="668"/>
      <c r="F2048" s="668"/>
      <c r="G2048" s="668"/>
      <c r="H2048" s="668"/>
      <c r="I2048" s="668"/>
      <c r="J2048" s="668"/>
      <c r="K2048" s="668"/>
      <c r="L2048" s="668"/>
      <c r="M2048" s="668"/>
      <c r="N2048" s="668"/>
      <c r="O2048" s="668"/>
      <c r="P2048" s="668"/>
      <c r="Q2048" s="668"/>
      <c r="R2048" s="668"/>
      <c r="S2048" s="668"/>
      <c r="T2048" s="668"/>
      <c r="U2048" s="668"/>
      <c r="AZ2048" s="668"/>
      <c r="BA2048" s="668"/>
      <c r="BB2048" s="668"/>
      <c r="BC2048" s="668"/>
      <c r="BD2048" s="668"/>
      <c r="BE2048" s="668"/>
      <c r="BF2048" s="668"/>
      <c r="BG2048" s="668"/>
      <c r="BH2048" s="668"/>
      <c r="BI2048" s="668"/>
      <c r="BJ2048" s="668"/>
      <c r="BK2048" s="668"/>
      <c r="BL2048" s="668"/>
      <c r="BM2048" s="668"/>
      <c r="BN2048" s="668"/>
      <c r="BO2048" s="668"/>
      <c r="BP2048" s="668"/>
      <c r="BQ2048" s="668"/>
    </row>
    <row r="2049" spans="1:69">
      <c r="A2049" s="668"/>
      <c r="B2049" s="668"/>
      <c r="C2049" s="668"/>
      <c r="D2049" s="668"/>
      <c r="E2049" s="668"/>
      <c r="F2049" s="668"/>
      <c r="G2049" s="668"/>
      <c r="H2049" s="668"/>
      <c r="I2049" s="668"/>
      <c r="J2049" s="668"/>
      <c r="K2049" s="668"/>
      <c r="L2049" s="668"/>
      <c r="M2049" s="668"/>
      <c r="N2049" s="668"/>
      <c r="O2049" s="668"/>
      <c r="P2049" s="668"/>
      <c r="Q2049" s="668"/>
      <c r="R2049" s="668"/>
      <c r="T2049" s="668"/>
      <c r="U2049" s="668"/>
      <c r="AZ2049" s="668"/>
      <c r="BA2049" s="668"/>
      <c r="BB2049" s="668"/>
      <c r="BC2049" s="668"/>
      <c r="BD2049" s="668"/>
      <c r="BE2049" s="668"/>
      <c r="BF2049" s="668"/>
      <c r="BG2049" s="668"/>
      <c r="BH2049" s="668"/>
      <c r="BI2049" s="668"/>
      <c r="BJ2049" s="668"/>
      <c r="BK2049" s="668"/>
      <c r="BL2049" s="668"/>
      <c r="BM2049" s="668"/>
      <c r="BN2049" s="668"/>
      <c r="BO2049" s="668"/>
      <c r="BP2049" s="668"/>
      <c r="BQ2049" s="668"/>
    </row>
    <row r="2050" spans="1:69">
      <c r="A2050" s="668"/>
      <c r="B2050" s="668"/>
      <c r="C2050" s="668"/>
      <c r="D2050" s="668"/>
      <c r="E2050" s="668"/>
      <c r="F2050" s="668"/>
      <c r="G2050" s="668"/>
      <c r="H2050" s="668"/>
      <c r="I2050" s="668"/>
      <c r="J2050" s="668"/>
      <c r="K2050" s="668"/>
      <c r="L2050" s="668"/>
      <c r="M2050" s="668"/>
      <c r="N2050" s="668"/>
      <c r="O2050" s="668"/>
      <c r="P2050" s="668"/>
      <c r="Q2050" s="668"/>
      <c r="R2050" s="668"/>
      <c r="T2050" s="668"/>
      <c r="U2050" s="668"/>
      <c r="AZ2050" s="668"/>
      <c r="BA2050" s="668"/>
      <c r="BB2050" s="668"/>
      <c r="BC2050" s="668"/>
      <c r="BD2050" s="668"/>
      <c r="BE2050" s="668"/>
      <c r="BF2050" s="668"/>
      <c r="BG2050" s="668"/>
      <c r="BH2050" s="668"/>
      <c r="BI2050" s="668"/>
      <c r="BJ2050" s="668"/>
      <c r="BK2050" s="668"/>
      <c r="BL2050" s="668"/>
      <c r="BM2050" s="668"/>
      <c r="BN2050" s="668"/>
      <c r="BO2050" s="668"/>
      <c r="BP2050" s="668"/>
      <c r="BQ2050" s="668"/>
    </row>
    <row r="2051" spans="1:69">
      <c r="A2051" s="668"/>
      <c r="B2051" s="668"/>
      <c r="C2051" s="668"/>
      <c r="D2051" s="668"/>
      <c r="E2051" s="668"/>
      <c r="F2051" s="668"/>
      <c r="G2051" s="668"/>
      <c r="H2051" s="668"/>
      <c r="I2051" s="668"/>
      <c r="J2051" s="668"/>
      <c r="K2051" s="668"/>
      <c r="L2051" s="668"/>
      <c r="M2051" s="668"/>
      <c r="N2051" s="668"/>
      <c r="O2051" s="668"/>
      <c r="P2051" s="668"/>
      <c r="Q2051" s="668"/>
      <c r="R2051" s="668"/>
      <c r="T2051" s="668"/>
      <c r="U2051" s="668"/>
      <c r="AZ2051" s="668"/>
      <c r="BA2051" s="668"/>
      <c r="BB2051" s="668"/>
      <c r="BC2051" s="668"/>
      <c r="BD2051" s="668"/>
      <c r="BE2051" s="668"/>
      <c r="BF2051" s="668"/>
      <c r="BG2051" s="668"/>
      <c r="BH2051" s="668"/>
      <c r="BI2051" s="668"/>
      <c r="BJ2051" s="668"/>
      <c r="BK2051" s="668"/>
      <c r="BL2051" s="668"/>
      <c r="BM2051" s="668"/>
      <c r="BN2051" s="668"/>
      <c r="BO2051" s="668"/>
      <c r="BP2051" s="668"/>
      <c r="BQ2051" s="668"/>
    </row>
    <row r="2052" spans="1:69">
      <c r="A2052" s="668"/>
      <c r="B2052" s="668"/>
      <c r="C2052" s="668"/>
      <c r="D2052" s="668"/>
      <c r="E2052" s="668"/>
      <c r="F2052" s="668"/>
      <c r="G2052" s="668"/>
      <c r="H2052" s="668"/>
      <c r="I2052" s="668"/>
      <c r="J2052" s="668"/>
      <c r="K2052" s="668"/>
      <c r="L2052" s="668"/>
      <c r="M2052" s="668"/>
      <c r="N2052" s="668"/>
      <c r="O2052" s="668"/>
      <c r="P2052" s="668"/>
      <c r="Q2052" s="668"/>
      <c r="R2052" s="668"/>
      <c r="T2052" s="668"/>
      <c r="U2052" s="668"/>
      <c r="AZ2052" s="668"/>
      <c r="BA2052" s="668"/>
      <c r="BB2052" s="668"/>
      <c r="BC2052" s="668"/>
      <c r="BD2052" s="668"/>
      <c r="BE2052" s="668"/>
      <c r="BF2052" s="668"/>
      <c r="BG2052" s="668"/>
      <c r="BH2052" s="668"/>
      <c r="BI2052" s="668"/>
      <c r="BJ2052" s="668"/>
      <c r="BK2052" s="668"/>
      <c r="BL2052" s="668"/>
      <c r="BM2052" s="668"/>
      <c r="BN2052" s="668"/>
      <c r="BO2052" s="668"/>
      <c r="BP2052" s="668"/>
      <c r="BQ2052" s="668"/>
    </row>
    <row r="2053" spans="1:69">
      <c r="A2053" s="668"/>
      <c r="B2053" s="668"/>
      <c r="C2053" s="668"/>
      <c r="D2053" s="668"/>
      <c r="E2053" s="668"/>
      <c r="F2053" s="668"/>
      <c r="G2053" s="668"/>
      <c r="H2053" s="668"/>
      <c r="I2053" s="668"/>
      <c r="J2053" s="668"/>
      <c r="K2053" s="668"/>
      <c r="L2053" s="668"/>
      <c r="M2053" s="668"/>
      <c r="N2053" s="668"/>
      <c r="O2053" s="668"/>
      <c r="P2053" s="668"/>
      <c r="Q2053" s="668"/>
      <c r="R2053" s="668"/>
      <c r="T2053" s="668"/>
      <c r="U2053" s="668"/>
      <c r="AZ2053" s="668"/>
      <c r="BA2053" s="668"/>
      <c r="BB2053" s="668"/>
      <c r="BC2053" s="668"/>
      <c r="BD2053" s="668"/>
      <c r="BE2053" s="668"/>
      <c r="BF2053" s="668"/>
      <c r="BG2053" s="668"/>
      <c r="BH2053" s="668"/>
      <c r="BI2053" s="668"/>
      <c r="BJ2053" s="668"/>
      <c r="BK2053" s="668"/>
      <c r="BL2053" s="668"/>
      <c r="BM2053" s="668"/>
      <c r="BN2053" s="668"/>
      <c r="BO2053" s="668"/>
      <c r="BP2053" s="668"/>
      <c r="BQ2053" s="668"/>
    </row>
    <row r="2054" spans="1:69">
      <c r="A2054" s="668"/>
      <c r="B2054" s="668"/>
      <c r="C2054" s="668"/>
      <c r="D2054" s="668"/>
      <c r="E2054" s="668"/>
      <c r="F2054" s="668"/>
      <c r="G2054" s="668"/>
      <c r="H2054" s="668"/>
      <c r="I2054" s="668"/>
      <c r="J2054" s="668"/>
      <c r="K2054" s="668"/>
      <c r="L2054" s="668"/>
      <c r="M2054" s="668"/>
      <c r="N2054" s="668"/>
      <c r="O2054" s="668"/>
      <c r="P2054" s="668"/>
      <c r="Q2054" s="668"/>
      <c r="R2054" s="668"/>
      <c r="T2054" s="668"/>
      <c r="U2054" s="668"/>
      <c r="AZ2054" s="668"/>
      <c r="BA2054" s="668"/>
      <c r="BB2054" s="668"/>
      <c r="BC2054" s="668"/>
      <c r="BD2054" s="668"/>
      <c r="BE2054" s="668"/>
      <c r="BF2054" s="668"/>
      <c r="BG2054" s="668"/>
      <c r="BH2054" s="668"/>
      <c r="BI2054" s="668"/>
      <c r="BJ2054" s="668"/>
      <c r="BK2054" s="668"/>
      <c r="BL2054" s="668"/>
      <c r="BM2054" s="668"/>
      <c r="BN2054" s="668"/>
      <c r="BO2054" s="668"/>
      <c r="BP2054" s="668"/>
      <c r="BQ2054" s="668"/>
    </row>
    <row r="2055" spans="1:69">
      <c r="A2055" s="668"/>
      <c r="B2055" s="668"/>
      <c r="C2055" s="668"/>
      <c r="D2055" s="668"/>
      <c r="E2055" s="668"/>
      <c r="F2055" s="668"/>
      <c r="G2055" s="668"/>
      <c r="H2055" s="668"/>
      <c r="I2055" s="668"/>
      <c r="J2055" s="668"/>
      <c r="K2055" s="668"/>
      <c r="L2055" s="668"/>
      <c r="M2055" s="668"/>
      <c r="N2055" s="668"/>
      <c r="O2055" s="668"/>
      <c r="P2055" s="668"/>
      <c r="Q2055" s="668"/>
      <c r="R2055" s="668"/>
      <c r="S2055" s="668"/>
      <c r="T2055" s="668"/>
      <c r="U2055" s="668"/>
      <c r="W2055" s="668"/>
      <c r="X2055" s="668"/>
      <c r="Y2055" s="668"/>
      <c r="Z2055" s="678"/>
      <c r="AA2055" s="668"/>
      <c r="AB2055" s="668"/>
      <c r="AC2055" s="668"/>
      <c r="AD2055" s="678"/>
      <c r="AE2055" s="668"/>
      <c r="AF2055" s="668"/>
      <c r="AG2055" s="668"/>
      <c r="AH2055" s="678"/>
      <c r="AI2055" s="668"/>
      <c r="AJ2055" s="668"/>
      <c r="AK2055" s="668"/>
      <c r="AL2055" s="678"/>
      <c r="AM2055" s="668"/>
      <c r="AN2055" s="668"/>
      <c r="AO2055" s="668"/>
      <c r="AP2055" s="678"/>
      <c r="AQ2055" s="668"/>
      <c r="AR2055" s="668"/>
      <c r="AS2055" s="668"/>
      <c r="AT2055" s="678"/>
      <c r="AU2055" s="668"/>
      <c r="AV2055" s="668"/>
      <c r="AW2055" s="678"/>
      <c r="AX2055" s="668"/>
      <c r="AY2055" s="683"/>
      <c r="AZ2055" s="668"/>
      <c r="BA2055" s="668"/>
      <c r="BB2055" s="668"/>
      <c r="BC2055" s="668"/>
      <c r="BD2055" s="668"/>
      <c r="BE2055" s="668"/>
      <c r="BF2055" s="668"/>
      <c r="BG2055" s="668"/>
      <c r="BH2055" s="668"/>
      <c r="BI2055" s="668"/>
      <c r="BJ2055" s="668"/>
      <c r="BK2055" s="668"/>
      <c r="BL2055" s="668"/>
      <c r="BM2055" s="668"/>
      <c r="BN2055" s="668"/>
      <c r="BO2055" s="668"/>
      <c r="BP2055" s="668"/>
      <c r="BQ2055" s="668"/>
    </row>
    <row r="2056" spans="1:69">
      <c r="A2056" s="668"/>
      <c r="B2056" s="668"/>
      <c r="C2056" s="668"/>
      <c r="D2056" s="668"/>
      <c r="E2056" s="668"/>
      <c r="F2056" s="668"/>
      <c r="G2056" s="668"/>
      <c r="H2056" s="668"/>
      <c r="I2056" s="668"/>
      <c r="J2056" s="668"/>
      <c r="K2056" s="668"/>
      <c r="L2056" s="668"/>
      <c r="M2056" s="668"/>
      <c r="N2056" s="668"/>
      <c r="O2056" s="668"/>
      <c r="P2056" s="668"/>
      <c r="Q2056" s="668"/>
      <c r="R2056" s="668"/>
      <c r="T2056" s="668"/>
      <c r="U2056" s="668"/>
      <c r="AZ2056" s="668"/>
      <c r="BA2056" s="668"/>
      <c r="BB2056" s="668"/>
      <c r="BC2056" s="668"/>
      <c r="BD2056" s="668"/>
      <c r="BE2056" s="668"/>
      <c r="BF2056" s="668"/>
      <c r="BG2056" s="668"/>
      <c r="BH2056" s="668"/>
      <c r="BI2056" s="668"/>
      <c r="BJ2056" s="668"/>
      <c r="BK2056" s="668"/>
      <c r="BL2056" s="668"/>
      <c r="BM2056" s="668"/>
      <c r="BN2056" s="668"/>
      <c r="BO2056" s="668"/>
      <c r="BP2056" s="668"/>
      <c r="BQ2056" s="668"/>
    </row>
    <row r="2057" spans="1:69">
      <c r="A2057" s="668"/>
      <c r="B2057" s="668"/>
      <c r="C2057" s="668"/>
      <c r="D2057" s="668"/>
      <c r="E2057" s="668"/>
      <c r="F2057" s="668"/>
      <c r="G2057" s="668"/>
      <c r="H2057" s="668"/>
      <c r="I2057" s="668"/>
      <c r="J2057" s="668"/>
      <c r="K2057" s="668"/>
      <c r="L2057" s="668"/>
      <c r="M2057" s="668"/>
      <c r="N2057" s="668"/>
      <c r="O2057" s="668"/>
      <c r="P2057" s="668"/>
      <c r="Q2057" s="668"/>
      <c r="R2057" s="668"/>
      <c r="T2057" s="668"/>
      <c r="U2057" s="668"/>
      <c r="AZ2057" s="668"/>
      <c r="BA2057" s="668"/>
      <c r="BB2057" s="668"/>
      <c r="BC2057" s="668"/>
      <c r="BD2057" s="668"/>
      <c r="BE2057" s="668"/>
      <c r="BF2057" s="668"/>
      <c r="BG2057" s="668"/>
      <c r="BH2057" s="668"/>
      <c r="BI2057" s="668"/>
      <c r="BJ2057" s="668"/>
      <c r="BK2057" s="668"/>
      <c r="BL2057" s="668"/>
      <c r="BM2057" s="668"/>
      <c r="BN2057" s="668"/>
      <c r="BO2057" s="668"/>
      <c r="BP2057" s="668"/>
      <c r="BQ2057" s="668"/>
    </row>
    <row r="2058" spans="1:69">
      <c r="A2058" s="668"/>
      <c r="B2058" s="668"/>
      <c r="C2058" s="668"/>
      <c r="D2058" s="668"/>
      <c r="E2058" s="668"/>
      <c r="F2058" s="668"/>
      <c r="G2058" s="668"/>
      <c r="H2058" s="668"/>
      <c r="I2058" s="668"/>
      <c r="J2058" s="668"/>
      <c r="K2058" s="668"/>
      <c r="L2058" s="668"/>
      <c r="M2058" s="668"/>
      <c r="N2058" s="668"/>
      <c r="O2058" s="668"/>
      <c r="P2058" s="668"/>
      <c r="Q2058" s="668"/>
      <c r="R2058" s="668"/>
      <c r="T2058" s="668"/>
      <c r="U2058" s="668"/>
      <c r="AZ2058" s="668"/>
      <c r="BA2058" s="668"/>
      <c r="BB2058" s="668"/>
      <c r="BC2058" s="668"/>
      <c r="BD2058" s="668"/>
      <c r="BE2058" s="668"/>
      <c r="BF2058" s="668"/>
      <c r="BG2058" s="668"/>
      <c r="BH2058" s="668"/>
      <c r="BI2058" s="668"/>
      <c r="BJ2058" s="668"/>
      <c r="BK2058" s="668"/>
      <c r="BL2058" s="668"/>
      <c r="BM2058" s="668"/>
      <c r="BN2058" s="668"/>
      <c r="BO2058" s="668"/>
      <c r="BP2058" s="668"/>
      <c r="BQ2058" s="668"/>
    </row>
    <row r="2059" spans="1:69">
      <c r="A2059" s="668"/>
      <c r="B2059" s="668"/>
      <c r="C2059" s="668"/>
      <c r="D2059" s="668"/>
      <c r="E2059" s="668"/>
      <c r="F2059" s="668"/>
      <c r="G2059" s="668"/>
      <c r="H2059" s="668"/>
      <c r="I2059" s="668"/>
      <c r="J2059" s="668"/>
      <c r="K2059" s="668"/>
      <c r="L2059" s="668"/>
      <c r="M2059" s="668"/>
      <c r="N2059" s="668"/>
      <c r="O2059" s="668"/>
      <c r="P2059" s="668"/>
      <c r="Q2059" s="668"/>
      <c r="R2059" s="668"/>
      <c r="T2059" s="668"/>
      <c r="U2059" s="668"/>
      <c r="AZ2059" s="668"/>
      <c r="BA2059" s="668"/>
      <c r="BB2059" s="668"/>
      <c r="BC2059" s="668"/>
      <c r="BD2059" s="668"/>
      <c r="BE2059" s="668"/>
      <c r="BF2059" s="668"/>
      <c r="BG2059" s="668"/>
      <c r="BH2059" s="668"/>
      <c r="BI2059" s="668"/>
      <c r="BJ2059" s="668"/>
      <c r="BK2059" s="668"/>
      <c r="BL2059" s="668"/>
      <c r="BM2059" s="668"/>
      <c r="BN2059" s="668"/>
      <c r="BO2059" s="668"/>
      <c r="BP2059" s="668"/>
      <c r="BQ2059" s="668"/>
    </row>
    <row r="2060" spans="1:69">
      <c r="A2060" s="668"/>
      <c r="B2060" s="668"/>
      <c r="C2060" s="668"/>
      <c r="D2060" s="668"/>
      <c r="E2060" s="668"/>
      <c r="F2060" s="668"/>
      <c r="G2060" s="668"/>
      <c r="H2060" s="668"/>
      <c r="I2060" s="668"/>
      <c r="J2060" s="668"/>
      <c r="K2060" s="668"/>
      <c r="L2060" s="668"/>
      <c r="M2060" s="668"/>
      <c r="N2060" s="668"/>
      <c r="O2060" s="668"/>
      <c r="P2060" s="668"/>
      <c r="Q2060" s="668"/>
      <c r="R2060" s="668"/>
      <c r="T2060" s="668"/>
      <c r="U2060" s="668"/>
      <c r="AZ2060" s="668"/>
      <c r="BA2060" s="668"/>
      <c r="BB2060" s="668"/>
      <c r="BC2060" s="668"/>
      <c r="BD2060" s="668"/>
      <c r="BE2060" s="668"/>
      <c r="BF2060" s="668"/>
      <c r="BG2060" s="668"/>
      <c r="BH2060" s="668"/>
      <c r="BI2060" s="668"/>
      <c r="BJ2060" s="668"/>
      <c r="BK2060" s="668"/>
      <c r="BL2060" s="668"/>
      <c r="BM2060" s="668"/>
      <c r="BN2060" s="668"/>
      <c r="BO2060" s="668"/>
      <c r="BP2060" s="668"/>
      <c r="BQ2060" s="668"/>
    </row>
    <row r="2061" spans="1:69">
      <c r="A2061" s="668"/>
      <c r="B2061" s="668"/>
      <c r="C2061" s="668"/>
      <c r="D2061" s="668"/>
      <c r="E2061" s="668"/>
      <c r="F2061" s="668"/>
      <c r="G2061" s="668"/>
      <c r="H2061" s="668"/>
      <c r="I2061" s="668"/>
      <c r="J2061" s="668"/>
      <c r="K2061" s="668"/>
      <c r="L2061" s="668"/>
      <c r="M2061" s="668"/>
      <c r="N2061" s="668"/>
      <c r="O2061" s="668"/>
      <c r="P2061" s="668"/>
      <c r="Q2061" s="668"/>
      <c r="R2061" s="668"/>
      <c r="T2061" s="668"/>
      <c r="U2061" s="668"/>
      <c r="W2061" s="668"/>
      <c r="X2061" s="668"/>
      <c r="Y2061" s="668"/>
      <c r="Z2061" s="678"/>
      <c r="AA2061" s="668"/>
      <c r="AB2061" s="668"/>
      <c r="AC2061" s="668"/>
      <c r="AD2061" s="678"/>
      <c r="AE2061" s="668"/>
      <c r="AF2061" s="668"/>
      <c r="AG2061" s="668"/>
      <c r="AH2061" s="678"/>
      <c r="AI2061" s="668"/>
      <c r="AJ2061" s="668"/>
      <c r="AK2061" s="668"/>
      <c r="AL2061" s="678"/>
      <c r="AM2061" s="668"/>
      <c r="AN2061" s="668"/>
      <c r="AO2061" s="668"/>
      <c r="AP2061" s="678"/>
      <c r="AQ2061" s="668"/>
      <c r="AR2061" s="668"/>
      <c r="AS2061" s="668"/>
      <c r="AT2061" s="678"/>
      <c r="AU2061" s="668"/>
      <c r="AV2061" s="668"/>
      <c r="AW2061" s="678"/>
      <c r="AX2061" s="668"/>
      <c r="AY2061" s="683"/>
      <c r="AZ2061" s="668"/>
      <c r="BA2061" s="668"/>
      <c r="BB2061" s="668"/>
      <c r="BC2061" s="668"/>
      <c r="BD2061" s="668"/>
      <c r="BE2061" s="668"/>
      <c r="BF2061" s="668"/>
      <c r="BG2061" s="668"/>
      <c r="BH2061" s="668"/>
      <c r="BI2061" s="668"/>
      <c r="BJ2061" s="668"/>
      <c r="BK2061" s="668"/>
      <c r="BL2061" s="668"/>
      <c r="BM2061" s="668"/>
      <c r="BN2061" s="668"/>
      <c r="BO2061" s="668"/>
      <c r="BP2061" s="668"/>
      <c r="BQ2061" s="668"/>
    </row>
    <row r="2062" spans="1:69">
      <c r="A2062" s="668"/>
      <c r="B2062" s="668"/>
      <c r="C2062" s="668"/>
      <c r="D2062" s="668"/>
      <c r="E2062" s="668"/>
      <c r="F2062" s="668"/>
      <c r="G2062" s="668"/>
      <c r="H2062" s="668"/>
      <c r="I2062" s="668"/>
      <c r="J2062" s="668"/>
      <c r="K2062" s="668"/>
      <c r="L2062" s="668"/>
      <c r="M2062" s="668"/>
      <c r="N2062" s="668"/>
      <c r="O2062" s="668"/>
      <c r="P2062" s="668"/>
      <c r="Q2062" s="668"/>
      <c r="R2062" s="668"/>
      <c r="T2062" s="668"/>
      <c r="U2062" s="668"/>
      <c r="AZ2062" s="668"/>
      <c r="BA2062" s="668"/>
      <c r="BB2062" s="668"/>
      <c r="BC2062" s="668"/>
      <c r="BD2062" s="668"/>
      <c r="BE2062" s="668"/>
      <c r="BF2062" s="668"/>
      <c r="BG2062" s="668"/>
      <c r="BH2062" s="668"/>
      <c r="BI2062" s="668"/>
      <c r="BJ2062" s="668"/>
      <c r="BK2062" s="668"/>
      <c r="BL2062" s="668"/>
      <c r="BM2062" s="668"/>
      <c r="BN2062" s="668"/>
      <c r="BO2062" s="668"/>
      <c r="BP2062" s="668"/>
      <c r="BQ2062" s="668"/>
    </row>
    <row r="2063" spans="1:69">
      <c r="A2063" s="668"/>
      <c r="B2063" s="668"/>
      <c r="C2063" s="668"/>
      <c r="D2063" s="668"/>
      <c r="E2063" s="668"/>
      <c r="F2063" s="668"/>
      <c r="G2063" s="668"/>
      <c r="H2063" s="668"/>
      <c r="I2063" s="668"/>
      <c r="J2063" s="668"/>
      <c r="K2063" s="668"/>
      <c r="L2063" s="668"/>
      <c r="M2063" s="668"/>
      <c r="N2063" s="668"/>
      <c r="O2063" s="668"/>
      <c r="P2063" s="668"/>
      <c r="Q2063" s="668"/>
      <c r="R2063" s="668"/>
      <c r="T2063" s="668"/>
      <c r="U2063" s="668"/>
      <c r="AZ2063" s="668"/>
      <c r="BA2063" s="668"/>
      <c r="BB2063" s="668"/>
      <c r="BC2063" s="668"/>
      <c r="BD2063" s="668"/>
      <c r="BE2063" s="668"/>
      <c r="BF2063" s="668"/>
      <c r="BG2063" s="668"/>
      <c r="BH2063" s="668"/>
      <c r="BI2063" s="668"/>
      <c r="BJ2063" s="668"/>
      <c r="BK2063" s="668"/>
      <c r="BL2063" s="668"/>
      <c r="BM2063" s="668"/>
      <c r="BN2063" s="668"/>
      <c r="BO2063" s="668"/>
      <c r="BP2063" s="668"/>
      <c r="BQ2063" s="668"/>
    </row>
    <row r="2064" spans="1:69">
      <c r="A2064" s="668"/>
      <c r="B2064" s="668"/>
      <c r="C2064" s="668"/>
      <c r="D2064" s="668"/>
      <c r="E2064" s="668"/>
      <c r="F2064" s="668"/>
      <c r="G2064" s="668"/>
      <c r="H2064" s="668"/>
      <c r="I2064" s="668"/>
      <c r="J2064" s="668"/>
      <c r="K2064" s="668"/>
      <c r="L2064" s="668"/>
      <c r="M2064" s="668"/>
      <c r="N2064" s="668"/>
      <c r="O2064" s="668"/>
      <c r="P2064" s="668"/>
      <c r="Q2064" s="668"/>
      <c r="R2064" s="668"/>
      <c r="T2064" s="668"/>
      <c r="U2064" s="668"/>
      <c r="V2064" s="668"/>
      <c r="AZ2064" s="668"/>
      <c r="BA2064" s="668"/>
      <c r="BB2064" s="668"/>
      <c r="BC2064" s="668"/>
      <c r="BD2064" s="668"/>
      <c r="BE2064" s="668"/>
      <c r="BF2064" s="668"/>
      <c r="BG2064" s="668"/>
      <c r="BH2064" s="668"/>
      <c r="BI2064" s="668"/>
      <c r="BJ2064" s="668"/>
      <c r="BK2064" s="668"/>
      <c r="BL2064" s="668"/>
      <c r="BM2064" s="668"/>
      <c r="BN2064" s="668"/>
      <c r="BO2064" s="668"/>
      <c r="BP2064" s="668"/>
      <c r="BQ2064" s="668"/>
    </row>
    <row r="2065" spans="1:69">
      <c r="A2065" s="668"/>
      <c r="B2065" s="668"/>
      <c r="C2065" s="668"/>
      <c r="D2065" s="668"/>
      <c r="E2065" s="668"/>
      <c r="F2065" s="668"/>
      <c r="G2065" s="668"/>
      <c r="H2065" s="668"/>
      <c r="I2065" s="668"/>
      <c r="J2065" s="668"/>
      <c r="K2065" s="668"/>
      <c r="L2065" s="668"/>
      <c r="M2065" s="668"/>
      <c r="N2065" s="668"/>
      <c r="O2065" s="668"/>
      <c r="P2065" s="668"/>
      <c r="Q2065" s="668"/>
      <c r="R2065" s="668"/>
      <c r="T2065" s="668"/>
      <c r="U2065" s="668"/>
      <c r="AZ2065" s="668"/>
      <c r="BA2065" s="668"/>
      <c r="BB2065" s="668"/>
      <c r="BC2065" s="668"/>
      <c r="BD2065" s="668"/>
      <c r="BE2065" s="668"/>
      <c r="BF2065" s="668"/>
      <c r="BG2065" s="668"/>
      <c r="BH2065" s="668"/>
      <c r="BI2065" s="668"/>
      <c r="BJ2065" s="668"/>
      <c r="BK2065" s="668"/>
      <c r="BL2065" s="668"/>
      <c r="BM2065" s="668"/>
      <c r="BN2065" s="668"/>
      <c r="BO2065" s="668"/>
      <c r="BP2065" s="668"/>
      <c r="BQ2065" s="668"/>
    </row>
    <row r="2066" spans="1:69">
      <c r="A2066" s="668"/>
      <c r="B2066" s="668"/>
      <c r="C2066" s="668"/>
      <c r="D2066" s="668"/>
      <c r="E2066" s="668"/>
      <c r="F2066" s="668"/>
      <c r="G2066" s="668"/>
      <c r="H2066" s="668"/>
      <c r="I2066" s="668"/>
      <c r="J2066" s="668"/>
      <c r="K2066" s="668"/>
      <c r="L2066" s="668"/>
      <c r="M2066" s="668"/>
      <c r="N2066" s="668"/>
      <c r="O2066" s="668"/>
      <c r="P2066" s="668"/>
      <c r="Q2066" s="668"/>
      <c r="R2066" s="668"/>
      <c r="T2066" s="668"/>
      <c r="U2066" s="668"/>
      <c r="AZ2066" s="668"/>
      <c r="BA2066" s="668"/>
      <c r="BB2066" s="668"/>
      <c r="BC2066" s="668"/>
      <c r="BD2066" s="668"/>
      <c r="BE2066" s="668"/>
      <c r="BF2066" s="668"/>
      <c r="BG2066" s="668"/>
      <c r="BH2066" s="668"/>
      <c r="BI2066" s="668"/>
      <c r="BJ2066" s="668"/>
      <c r="BK2066" s="668"/>
      <c r="BL2066" s="668"/>
      <c r="BM2066" s="668"/>
      <c r="BN2066" s="668"/>
      <c r="BO2066" s="668"/>
      <c r="BP2066" s="668"/>
      <c r="BQ2066" s="668"/>
    </row>
    <row r="2067" spans="1:69">
      <c r="A2067" s="668"/>
      <c r="B2067" s="668"/>
      <c r="C2067" s="668"/>
      <c r="D2067" s="668"/>
      <c r="E2067" s="668"/>
      <c r="F2067" s="668"/>
      <c r="G2067" s="668"/>
      <c r="H2067" s="668"/>
      <c r="I2067" s="668"/>
      <c r="J2067" s="668"/>
      <c r="K2067" s="668"/>
      <c r="L2067" s="668"/>
      <c r="M2067" s="668"/>
      <c r="N2067" s="668"/>
      <c r="O2067" s="668"/>
      <c r="P2067" s="668"/>
      <c r="Q2067" s="668"/>
      <c r="R2067" s="668"/>
      <c r="S2067" s="668"/>
      <c r="T2067" s="668"/>
      <c r="U2067" s="668"/>
      <c r="W2067" s="668"/>
      <c r="X2067" s="668"/>
      <c r="Y2067" s="668"/>
      <c r="Z2067" s="678"/>
      <c r="AA2067" s="668"/>
      <c r="AB2067" s="668"/>
      <c r="AC2067" s="668"/>
      <c r="AD2067" s="678"/>
      <c r="AE2067" s="668"/>
      <c r="AF2067" s="668"/>
      <c r="AG2067" s="668"/>
      <c r="AH2067" s="678"/>
      <c r="AI2067" s="668"/>
      <c r="AJ2067" s="668"/>
      <c r="AK2067" s="668"/>
      <c r="AL2067" s="678"/>
      <c r="AM2067" s="668"/>
      <c r="AN2067" s="668"/>
      <c r="AO2067" s="668"/>
      <c r="AP2067" s="678"/>
      <c r="AQ2067" s="668"/>
      <c r="AR2067" s="668"/>
      <c r="AS2067" s="668"/>
      <c r="AT2067" s="678"/>
      <c r="AU2067" s="668"/>
      <c r="AV2067" s="668"/>
      <c r="AW2067" s="678"/>
      <c r="AX2067" s="668"/>
      <c r="AY2067" s="683"/>
      <c r="AZ2067" s="668"/>
      <c r="BA2067" s="668"/>
      <c r="BB2067" s="668"/>
      <c r="BC2067" s="668"/>
      <c r="BD2067" s="668"/>
      <c r="BE2067" s="668"/>
      <c r="BF2067" s="668"/>
      <c r="BG2067" s="668"/>
      <c r="BH2067" s="668"/>
      <c r="BI2067" s="668"/>
      <c r="BJ2067" s="668"/>
      <c r="BK2067" s="668"/>
      <c r="BL2067" s="668"/>
      <c r="BM2067" s="668"/>
      <c r="BN2067" s="668"/>
      <c r="BO2067" s="668"/>
      <c r="BP2067" s="668"/>
      <c r="BQ2067" s="668"/>
    </row>
    <row r="2068" spans="1:69">
      <c r="A2068" s="668"/>
      <c r="B2068" s="668"/>
      <c r="C2068" s="668"/>
      <c r="D2068" s="668"/>
      <c r="E2068" s="668"/>
      <c r="F2068" s="668"/>
      <c r="G2068" s="668"/>
      <c r="H2068" s="668"/>
      <c r="I2068" s="668"/>
      <c r="J2068" s="668"/>
      <c r="K2068" s="668"/>
      <c r="L2068" s="668"/>
      <c r="M2068" s="668"/>
      <c r="N2068" s="668"/>
      <c r="O2068" s="668"/>
      <c r="P2068" s="668"/>
      <c r="Q2068" s="668"/>
      <c r="R2068" s="668"/>
      <c r="S2068" s="668"/>
      <c r="T2068" s="668"/>
      <c r="U2068" s="668"/>
      <c r="W2068" s="668"/>
      <c r="X2068" s="668"/>
      <c r="Y2068" s="668"/>
      <c r="Z2068" s="678"/>
      <c r="AA2068" s="668"/>
      <c r="AB2068" s="668"/>
      <c r="AC2068" s="668"/>
      <c r="AD2068" s="678"/>
      <c r="AE2068" s="668"/>
      <c r="AF2068" s="668"/>
      <c r="AG2068" s="668"/>
      <c r="AH2068" s="678"/>
      <c r="AI2068" s="668"/>
      <c r="AJ2068" s="668"/>
      <c r="AK2068" s="668"/>
      <c r="AL2068" s="678"/>
      <c r="AM2068" s="668"/>
      <c r="AN2068" s="668"/>
      <c r="AO2068" s="668"/>
      <c r="AP2068" s="678"/>
      <c r="AQ2068" s="668"/>
      <c r="AR2068" s="668"/>
      <c r="AS2068" s="668"/>
      <c r="AT2068" s="678"/>
      <c r="AU2068" s="668"/>
      <c r="AV2068" s="668"/>
      <c r="AW2068" s="678"/>
      <c r="AX2068" s="668"/>
      <c r="AY2068" s="683"/>
      <c r="AZ2068" s="668"/>
      <c r="BA2068" s="668"/>
      <c r="BB2068" s="668"/>
      <c r="BC2068" s="668"/>
      <c r="BD2068" s="668"/>
      <c r="BE2068" s="668"/>
      <c r="BF2068" s="668"/>
      <c r="BG2068" s="668"/>
      <c r="BH2068" s="668"/>
      <c r="BI2068" s="668"/>
      <c r="BJ2068" s="668"/>
      <c r="BK2068" s="668"/>
      <c r="BL2068" s="668"/>
      <c r="BM2068" s="668"/>
      <c r="BN2068" s="668"/>
      <c r="BO2068" s="668"/>
      <c r="BP2068" s="668"/>
      <c r="BQ2068" s="668"/>
    </row>
    <row r="2069" spans="1:69">
      <c r="A2069" s="668"/>
      <c r="B2069" s="668"/>
      <c r="C2069" s="668"/>
      <c r="D2069" s="668"/>
      <c r="E2069" s="668"/>
      <c r="F2069" s="668"/>
      <c r="G2069" s="668"/>
      <c r="H2069" s="668"/>
      <c r="I2069" s="668"/>
      <c r="J2069" s="668"/>
      <c r="K2069" s="668"/>
      <c r="L2069" s="668"/>
      <c r="M2069" s="668"/>
      <c r="N2069" s="668"/>
      <c r="O2069" s="668"/>
      <c r="P2069" s="668"/>
      <c r="Q2069" s="668"/>
      <c r="R2069" s="668"/>
      <c r="T2069" s="668"/>
      <c r="U2069" s="668"/>
      <c r="AZ2069" s="668"/>
      <c r="BA2069" s="668"/>
      <c r="BB2069" s="668"/>
      <c r="BC2069" s="668"/>
      <c r="BD2069" s="668"/>
      <c r="BE2069" s="668"/>
      <c r="BF2069" s="668"/>
      <c r="BG2069" s="668"/>
      <c r="BH2069" s="668"/>
      <c r="BI2069" s="668"/>
      <c r="BJ2069" s="668"/>
      <c r="BK2069" s="668"/>
      <c r="BL2069" s="668"/>
      <c r="BM2069" s="668"/>
      <c r="BN2069" s="668"/>
      <c r="BO2069" s="668"/>
      <c r="BP2069" s="668"/>
      <c r="BQ2069" s="668"/>
    </row>
    <row r="2070" spans="1:69">
      <c r="A2070" s="668"/>
      <c r="B2070" s="668"/>
      <c r="C2070" s="668"/>
      <c r="D2070" s="668"/>
      <c r="E2070" s="668"/>
      <c r="F2070" s="668"/>
      <c r="G2070" s="668"/>
      <c r="H2070" s="668"/>
      <c r="I2070" s="668"/>
      <c r="J2070" s="668"/>
      <c r="K2070" s="668"/>
      <c r="L2070" s="668"/>
      <c r="M2070" s="668"/>
      <c r="N2070" s="668"/>
      <c r="O2070" s="668"/>
      <c r="P2070" s="668"/>
      <c r="Q2070" s="668"/>
      <c r="R2070" s="668"/>
      <c r="T2070" s="668"/>
      <c r="U2070" s="668"/>
      <c r="AZ2070" s="668"/>
      <c r="BA2070" s="668"/>
      <c r="BB2070" s="668"/>
      <c r="BC2070" s="668"/>
      <c r="BD2070" s="668"/>
      <c r="BE2070" s="668"/>
      <c r="BF2070" s="668"/>
      <c r="BG2070" s="668"/>
      <c r="BH2070" s="668"/>
      <c r="BI2070" s="668"/>
      <c r="BJ2070" s="668"/>
      <c r="BK2070" s="668"/>
      <c r="BL2070" s="668"/>
      <c r="BM2070" s="668"/>
      <c r="BN2070" s="668"/>
      <c r="BO2070" s="668"/>
      <c r="BP2070" s="668"/>
      <c r="BQ2070" s="668"/>
    </row>
    <row r="2071" spans="1:69">
      <c r="A2071" s="668"/>
      <c r="B2071" s="668"/>
      <c r="C2071" s="668"/>
      <c r="D2071" s="668"/>
      <c r="E2071" s="668"/>
      <c r="F2071" s="668"/>
      <c r="G2071" s="668"/>
      <c r="H2071" s="668"/>
      <c r="I2071" s="668"/>
      <c r="J2071" s="668"/>
      <c r="K2071" s="668"/>
      <c r="L2071" s="668"/>
      <c r="M2071" s="668"/>
      <c r="N2071" s="668"/>
      <c r="O2071" s="668"/>
      <c r="P2071" s="668"/>
      <c r="Q2071" s="668"/>
      <c r="R2071" s="668"/>
      <c r="T2071" s="668"/>
      <c r="U2071" s="668"/>
      <c r="AZ2071" s="668"/>
      <c r="BA2071" s="668"/>
      <c r="BB2071" s="668"/>
      <c r="BC2071" s="668"/>
      <c r="BD2071" s="668"/>
      <c r="BE2071" s="668"/>
      <c r="BF2071" s="668"/>
      <c r="BG2071" s="668"/>
      <c r="BH2071" s="668"/>
      <c r="BI2071" s="668"/>
      <c r="BJ2071" s="668"/>
      <c r="BK2071" s="668"/>
      <c r="BL2071" s="668"/>
      <c r="BM2071" s="668"/>
      <c r="BN2071" s="668"/>
      <c r="BO2071" s="668"/>
      <c r="BP2071" s="668"/>
      <c r="BQ2071" s="668"/>
    </row>
    <row r="2072" spans="1:69">
      <c r="A2072" s="668"/>
      <c r="B2072" s="668"/>
      <c r="C2072" s="668"/>
      <c r="D2072" s="668"/>
      <c r="E2072" s="668"/>
      <c r="F2072" s="668"/>
      <c r="G2072" s="668"/>
      <c r="H2072" s="668"/>
      <c r="I2072" s="668"/>
      <c r="J2072" s="668"/>
      <c r="K2072" s="668"/>
      <c r="L2072" s="668"/>
      <c r="M2072" s="668"/>
      <c r="N2072" s="668"/>
      <c r="O2072" s="668"/>
      <c r="P2072" s="668"/>
      <c r="Q2072" s="668"/>
      <c r="R2072" s="668"/>
      <c r="T2072" s="668"/>
      <c r="U2072" s="668"/>
      <c r="V2072" s="668"/>
      <c r="AZ2072" s="668"/>
      <c r="BA2072" s="668"/>
      <c r="BB2072" s="668"/>
      <c r="BC2072" s="668"/>
      <c r="BD2072" s="668"/>
      <c r="BE2072" s="668"/>
      <c r="BF2072" s="668"/>
      <c r="BG2072" s="668"/>
      <c r="BH2072" s="668"/>
      <c r="BI2072" s="668"/>
      <c r="BJ2072" s="668"/>
      <c r="BK2072" s="668"/>
      <c r="BL2072" s="668"/>
      <c r="BM2072" s="668"/>
      <c r="BN2072" s="668"/>
      <c r="BO2072" s="668"/>
      <c r="BP2072" s="668"/>
      <c r="BQ2072" s="668"/>
    </row>
    <row r="2073" spans="1:69">
      <c r="A2073" s="668"/>
      <c r="B2073" s="668"/>
      <c r="C2073" s="668"/>
      <c r="D2073" s="668"/>
      <c r="E2073" s="668"/>
      <c r="F2073" s="668"/>
      <c r="G2073" s="668"/>
      <c r="H2073" s="668"/>
      <c r="I2073" s="668"/>
      <c r="J2073" s="668"/>
      <c r="K2073" s="668"/>
      <c r="L2073" s="668"/>
      <c r="M2073" s="668"/>
      <c r="N2073" s="668"/>
      <c r="O2073" s="668"/>
      <c r="P2073" s="668"/>
      <c r="Q2073" s="668"/>
      <c r="R2073" s="668"/>
      <c r="T2073" s="668"/>
      <c r="U2073" s="668"/>
      <c r="AZ2073" s="668"/>
      <c r="BA2073" s="668"/>
      <c r="BB2073" s="668"/>
      <c r="BC2073" s="668"/>
      <c r="BD2073" s="668"/>
      <c r="BE2073" s="668"/>
      <c r="BF2073" s="668"/>
      <c r="BG2073" s="668"/>
      <c r="BH2073" s="668"/>
      <c r="BI2073" s="668"/>
      <c r="BJ2073" s="668"/>
      <c r="BK2073" s="668"/>
      <c r="BL2073" s="668"/>
      <c r="BM2073" s="668"/>
      <c r="BN2073" s="668"/>
      <c r="BO2073" s="668"/>
      <c r="BP2073" s="668"/>
      <c r="BQ2073" s="668"/>
    </row>
    <row r="2074" spans="1:69">
      <c r="A2074" s="668"/>
      <c r="B2074" s="668"/>
      <c r="C2074" s="668"/>
      <c r="D2074" s="668"/>
      <c r="E2074" s="668"/>
      <c r="F2074" s="668"/>
      <c r="G2074" s="668"/>
      <c r="H2074" s="668"/>
      <c r="I2074" s="668"/>
      <c r="J2074" s="668"/>
      <c r="K2074" s="668"/>
      <c r="L2074" s="668"/>
      <c r="M2074" s="668"/>
      <c r="N2074" s="668"/>
      <c r="O2074" s="668"/>
      <c r="P2074" s="668"/>
      <c r="Q2074" s="668"/>
      <c r="R2074" s="668"/>
      <c r="T2074" s="668"/>
      <c r="U2074" s="668"/>
      <c r="AZ2074" s="668"/>
      <c r="BA2074" s="668"/>
      <c r="BB2074" s="668"/>
      <c r="BC2074" s="668"/>
      <c r="BD2074" s="668"/>
      <c r="BE2074" s="668"/>
      <c r="BF2074" s="668"/>
      <c r="BG2074" s="668"/>
      <c r="BH2074" s="668"/>
      <c r="BI2074" s="668"/>
      <c r="BJ2074" s="668"/>
      <c r="BK2074" s="668"/>
      <c r="BL2074" s="668"/>
      <c r="BM2074" s="668"/>
      <c r="BN2074" s="668"/>
      <c r="BO2074" s="668"/>
      <c r="BP2074" s="668"/>
      <c r="BQ2074" s="668"/>
    </row>
    <row r="2075" spans="1:69">
      <c r="A2075" s="668"/>
      <c r="B2075" s="668"/>
      <c r="C2075" s="668"/>
      <c r="D2075" s="668"/>
      <c r="E2075" s="668"/>
      <c r="F2075" s="668"/>
      <c r="G2075" s="668"/>
      <c r="H2075" s="668"/>
      <c r="I2075" s="668"/>
      <c r="J2075" s="668"/>
      <c r="K2075" s="668"/>
      <c r="L2075" s="668"/>
      <c r="M2075" s="668"/>
      <c r="N2075" s="668"/>
      <c r="O2075" s="668"/>
      <c r="P2075" s="668"/>
      <c r="Q2075" s="668"/>
      <c r="R2075" s="668"/>
      <c r="S2075" s="668"/>
      <c r="T2075" s="668"/>
      <c r="U2075" s="668"/>
      <c r="W2075" s="668"/>
      <c r="X2075" s="668"/>
      <c r="Y2075" s="668"/>
      <c r="Z2075" s="678"/>
      <c r="AA2075" s="668"/>
      <c r="AB2075" s="668"/>
      <c r="AC2075" s="668"/>
      <c r="AD2075" s="678"/>
      <c r="AE2075" s="668"/>
      <c r="AF2075" s="668"/>
      <c r="AG2075" s="668"/>
      <c r="AH2075" s="678"/>
      <c r="AI2075" s="668"/>
      <c r="AJ2075" s="668"/>
      <c r="AK2075" s="668"/>
      <c r="AL2075" s="678"/>
      <c r="AM2075" s="668"/>
      <c r="AN2075" s="668"/>
      <c r="AO2075" s="668"/>
      <c r="AP2075" s="678"/>
      <c r="AQ2075" s="668"/>
      <c r="AR2075" s="668"/>
      <c r="AS2075" s="668"/>
      <c r="AT2075" s="678"/>
      <c r="AU2075" s="668"/>
      <c r="AV2075" s="668"/>
      <c r="AW2075" s="678"/>
      <c r="AX2075" s="668"/>
      <c r="AY2075" s="683"/>
      <c r="AZ2075" s="668"/>
      <c r="BA2075" s="668"/>
      <c r="BB2075" s="668"/>
      <c r="BC2075" s="668"/>
      <c r="BD2075" s="668"/>
      <c r="BE2075" s="668"/>
      <c r="BF2075" s="668"/>
      <c r="BG2075" s="668"/>
      <c r="BH2075" s="668"/>
      <c r="BI2075" s="668"/>
      <c r="BK2075" s="668"/>
      <c r="BL2075" s="668"/>
      <c r="BM2075" s="668"/>
      <c r="BN2075" s="668"/>
      <c r="BO2075" s="668"/>
      <c r="BP2075" s="668"/>
      <c r="BQ2075" s="668"/>
    </row>
    <row r="2076" spans="1:69">
      <c r="A2076" s="668"/>
      <c r="B2076" s="668"/>
      <c r="C2076" s="668"/>
      <c r="D2076" s="668"/>
      <c r="E2076" s="668"/>
      <c r="F2076" s="668"/>
      <c r="G2076" s="668"/>
      <c r="H2076" s="668"/>
      <c r="I2076" s="668"/>
      <c r="J2076" s="668"/>
      <c r="K2076" s="668"/>
      <c r="L2076" s="668"/>
      <c r="M2076" s="668"/>
      <c r="N2076" s="668"/>
      <c r="O2076" s="668"/>
      <c r="P2076" s="668"/>
      <c r="Q2076" s="668"/>
      <c r="R2076" s="668"/>
      <c r="T2076" s="668"/>
      <c r="U2076" s="668"/>
      <c r="AZ2076" s="668"/>
      <c r="BA2076" s="668"/>
      <c r="BB2076" s="668"/>
      <c r="BC2076" s="668"/>
      <c r="BD2076" s="668"/>
      <c r="BE2076" s="668"/>
      <c r="BF2076" s="668"/>
      <c r="BG2076" s="668"/>
      <c r="BH2076" s="668"/>
      <c r="BI2076" s="668"/>
      <c r="BJ2076" s="668"/>
      <c r="BK2076" s="668"/>
      <c r="BL2076" s="668"/>
      <c r="BM2076" s="668"/>
      <c r="BN2076" s="668"/>
      <c r="BO2076" s="668"/>
      <c r="BP2076" s="668"/>
      <c r="BQ2076" s="668"/>
    </row>
    <row r="2077" spans="1:69">
      <c r="A2077" s="668"/>
      <c r="B2077" s="668"/>
      <c r="C2077" s="668"/>
      <c r="D2077" s="668"/>
      <c r="E2077" s="668"/>
      <c r="F2077" s="668"/>
      <c r="G2077" s="668"/>
      <c r="H2077" s="668"/>
      <c r="I2077" s="668"/>
      <c r="J2077" s="668"/>
      <c r="K2077" s="668"/>
      <c r="L2077" s="668"/>
      <c r="M2077" s="668"/>
      <c r="N2077" s="668"/>
      <c r="O2077" s="668"/>
      <c r="P2077" s="668"/>
      <c r="Q2077" s="668"/>
      <c r="R2077" s="668"/>
      <c r="T2077" s="668"/>
      <c r="U2077" s="668"/>
      <c r="AZ2077" s="668"/>
      <c r="BA2077" s="668"/>
      <c r="BB2077" s="668"/>
      <c r="BC2077" s="668"/>
      <c r="BD2077" s="668"/>
      <c r="BE2077" s="668"/>
      <c r="BF2077" s="668"/>
      <c r="BG2077" s="668"/>
      <c r="BH2077" s="668"/>
      <c r="BI2077" s="668"/>
      <c r="BJ2077" s="668"/>
      <c r="BK2077" s="668"/>
      <c r="BL2077" s="668"/>
      <c r="BM2077" s="668"/>
      <c r="BN2077" s="668"/>
      <c r="BO2077" s="668"/>
      <c r="BP2077" s="668"/>
      <c r="BQ2077" s="668"/>
    </row>
    <row r="2078" spans="1:69">
      <c r="A2078" s="668"/>
      <c r="B2078" s="668"/>
      <c r="C2078" s="668"/>
      <c r="D2078" s="668"/>
      <c r="E2078" s="668"/>
      <c r="F2078" s="668"/>
      <c r="G2078" s="668"/>
      <c r="H2078" s="668"/>
      <c r="I2078" s="668"/>
      <c r="J2078" s="668"/>
      <c r="K2078" s="668"/>
      <c r="L2078" s="668"/>
      <c r="M2078" s="668"/>
      <c r="N2078" s="668"/>
      <c r="O2078" s="668"/>
      <c r="P2078" s="668"/>
      <c r="Q2078" s="668"/>
      <c r="R2078" s="668"/>
      <c r="T2078" s="668"/>
      <c r="U2078" s="668"/>
      <c r="AZ2078" s="668"/>
      <c r="BA2078" s="668"/>
      <c r="BB2078" s="668"/>
      <c r="BC2078" s="668"/>
      <c r="BD2078" s="668"/>
      <c r="BE2078" s="668"/>
      <c r="BF2078" s="668"/>
      <c r="BG2078" s="668"/>
      <c r="BH2078" s="668"/>
      <c r="BI2078" s="668"/>
      <c r="BJ2078" s="668"/>
      <c r="BK2078" s="668"/>
      <c r="BL2078" s="668"/>
      <c r="BM2078" s="668"/>
      <c r="BN2078" s="668"/>
      <c r="BO2078" s="668"/>
      <c r="BP2078" s="668"/>
      <c r="BQ2078" s="668"/>
    </row>
    <row r="2079" spans="1:69">
      <c r="A2079" s="668"/>
      <c r="B2079" s="668"/>
      <c r="C2079" s="668"/>
      <c r="D2079" s="668"/>
      <c r="E2079" s="668"/>
      <c r="F2079" s="668"/>
      <c r="G2079" s="668"/>
      <c r="H2079" s="668"/>
      <c r="I2079" s="668"/>
      <c r="J2079" s="668"/>
      <c r="K2079" s="668"/>
      <c r="L2079" s="668"/>
      <c r="M2079" s="668"/>
      <c r="N2079" s="668"/>
      <c r="O2079" s="668"/>
      <c r="P2079" s="668"/>
      <c r="Q2079" s="668"/>
      <c r="R2079" s="668"/>
      <c r="S2079" s="668"/>
      <c r="T2079" s="668"/>
      <c r="U2079" s="668"/>
      <c r="W2079" s="668"/>
      <c r="X2079" s="668"/>
      <c r="Y2079" s="668"/>
      <c r="Z2079" s="678"/>
      <c r="AA2079" s="668"/>
      <c r="AB2079" s="668"/>
      <c r="AC2079" s="668"/>
      <c r="AD2079" s="678"/>
      <c r="AE2079" s="668"/>
      <c r="AF2079" s="668"/>
      <c r="AG2079" s="668"/>
      <c r="AH2079" s="678"/>
      <c r="AI2079" s="668"/>
      <c r="AJ2079" s="668"/>
      <c r="AK2079" s="668"/>
      <c r="AL2079" s="678"/>
      <c r="AM2079" s="668"/>
      <c r="AN2079" s="668"/>
      <c r="AO2079" s="668"/>
      <c r="AP2079" s="678"/>
      <c r="AQ2079" s="668"/>
      <c r="AR2079" s="668"/>
      <c r="AS2079" s="668"/>
      <c r="AT2079" s="678"/>
      <c r="AU2079" s="668"/>
      <c r="AV2079" s="668"/>
      <c r="AW2079" s="678"/>
      <c r="AX2079" s="668"/>
      <c r="AY2079" s="683"/>
      <c r="AZ2079" s="668"/>
      <c r="BA2079" s="668"/>
      <c r="BB2079" s="668"/>
      <c r="BC2079" s="668"/>
      <c r="BD2079" s="668"/>
      <c r="BE2079" s="668"/>
      <c r="BF2079" s="668"/>
      <c r="BG2079" s="668"/>
      <c r="BH2079" s="668"/>
      <c r="BI2079" s="668"/>
      <c r="BK2079" s="668"/>
      <c r="BL2079" s="668"/>
      <c r="BM2079" s="668"/>
      <c r="BN2079" s="668"/>
      <c r="BO2079" s="668"/>
      <c r="BP2079" s="668"/>
      <c r="BQ2079" s="668"/>
    </row>
    <row r="2080" spans="1:69">
      <c r="A2080" s="668"/>
      <c r="B2080" s="668"/>
      <c r="C2080" s="668"/>
      <c r="D2080" s="668"/>
      <c r="E2080" s="668"/>
      <c r="F2080" s="668"/>
      <c r="G2080" s="668"/>
      <c r="H2080" s="668"/>
      <c r="I2080" s="668"/>
      <c r="J2080" s="668"/>
      <c r="K2080" s="668"/>
      <c r="L2080" s="668"/>
      <c r="M2080" s="668"/>
      <c r="N2080" s="668"/>
      <c r="O2080" s="668"/>
      <c r="P2080" s="668"/>
      <c r="Q2080" s="668"/>
      <c r="R2080" s="668"/>
      <c r="T2080" s="668"/>
      <c r="U2080" s="668"/>
      <c r="AZ2080" s="668"/>
      <c r="BA2080" s="668"/>
      <c r="BB2080" s="668"/>
      <c r="BC2080" s="668"/>
      <c r="BD2080" s="668"/>
      <c r="BE2080" s="668"/>
      <c r="BF2080" s="668"/>
      <c r="BG2080" s="668"/>
      <c r="BH2080" s="668"/>
      <c r="BI2080" s="668"/>
      <c r="BJ2080" s="668"/>
      <c r="BK2080" s="668"/>
      <c r="BL2080" s="668"/>
      <c r="BM2080" s="668"/>
      <c r="BN2080" s="668"/>
      <c r="BO2080" s="668"/>
      <c r="BP2080" s="668"/>
      <c r="BQ2080" s="668"/>
    </row>
    <row r="2081" spans="1:69">
      <c r="A2081" s="668"/>
      <c r="B2081" s="668"/>
      <c r="C2081" s="668"/>
      <c r="D2081" s="668"/>
      <c r="E2081" s="668"/>
      <c r="F2081" s="668"/>
      <c r="G2081" s="668"/>
      <c r="H2081" s="668"/>
      <c r="I2081" s="668"/>
      <c r="J2081" s="668"/>
      <c r="K2081" s="668"/>
      <c r="L2081" s="668"/>
      <c r="M2081" s="668"/>
      <c r="N2081" s="668"/>
      <c r="O2081" s="668"/>
      <c r="P2081" s="668"/>
      <c r="Q2081" s="668"/>
      <c r="R2081" s="668"/>
      <c r="S2081" s="668"/>
      <c r="T2081" s="668"/>
      <c r="U2081" s="668"/>
      <c r="W2081" s="668"/>
      <c r="X2081" s="668"/>
      <c r="Y2081" s="668"/>
      <c r="Z2081" s="678"/>
      <c r="AA2081" s="668"/>
      <c r="AB2081" s="668"/>
      <c r="AC2081" s="668"/>
      <c r="AD2081" s="678"/>
      <c r="AE2081" s="668"/>
      <c r="AF2081" s="668"/>
      <c r="AG2081" s="668"/>
      <c r="AH2081" s="678"/>
      <c r="AI2081" s="668"/>
      <c r="AJ2081" s="668"/>
      <c r="AK2081" s="668"/>
      <c r="AL2081" s="678"/>
      <c r="AM2081" s="668"/>
      <c r="AN2081" s="668"/>
      <c r="AO2081" s="668"/>
      <c r="AP2081" s="678"/>
      <c r="AQ2081" s="668"/>
      <c r="AR2081" s="668"/>
      <c r="AS2081" s="668"/>
      <c r="AT2081" s="678"/>
      <c r="AU2081" s="668"/>
      <c r="AV2081" s="668"/>
      <c r="AW2081" s="678"/>
      <c r="AX2081" s="668"/>
      <c r="AY2081" s="683"/>
      <c r="AZ2081" s="668"/>
      <c r="BA2081" s="668"/>
      <c r="BB2081" s="668"/>
      <c r="BC2081" s="668"/>
      <c r="BD2081" s="668"/>
      <c r="BE2081" s="668"/>
      <c r="BF2081" s="668"/>
      <c r="BG2081" s="668"/>
      <c r="BH2081" s="668"/>
      <c r="BI2081" s="668"/>
      <c r="BJ2081" s="668"/>
      <c r="BK2081" s="668"/>
      <c r="BL2081" s="668"/>
      <c r="BM2081" s="668"/>
      <c r="BN2081" s="668"/>
      <c r="BO2081" s="668"/>
      <c r="BP2081" s="668"/>
      <c r="BQ2081" s="668"/>
    </row>
    <row r="2082" spans="1:69">
      <c r="A2082" s="668"/>
      <c r="B2082" s="668"/>
      <c r="C2082" s="668"/>
      <c r="D2082" s="668"/>
      <c r="E2082" s="668"/>
      <c r="F2082" s="668"/>
      <c r="G2082" s="668"/>
      <c r="H2082" s="668"/>
      <c r="I2082" s="668"/>
      <c r="J2082" s="668"/>
      <c r="K2082" s="668"/>
      <c r="L2082" s="668"/>
      <c r="M2082" s="668"/>
      <c r="N2082" s="668"/>
      <c r="O2082" s="668"/>
      <c r="P2082" s="668"/>
      <c r="Q2082" s="668"/>
      <c r="R2082" s="668"/>
      <c r="T2082" s="668"/>
      <c r="U2082" s="668"/>
      <c r="AZ2082" s="668"/>
      <c r="BA2082" s="668"/>
      <c r="BB2082" s="668"/>
      <c r="BC2082" s="668"/>
      <c r="BD2082" s="668"/>
      <c r="BE2082" s="668"/>
      <c r="BF2082" s="668"/>
      <c r="BG2082" s="668"/>
      <c r="BH2082" s="668"/>
      <c r="BI2082" s="668"/>
      <c r="BJ2082" s="668"/>
      <c r="BK2082" s="668"/>
      <c r="BL2082" s="668"/>
      <c r="BM2082" s="668"/>
      <c r="BN2082" s="668"/>
      <c r="BO2082" s="668"/>
      <c r="BP2082" s="668"/>
      <c r="BQ2082" s="668"/>
    </row>
    <row r="2083" spans="1:69">
      <c r="A2083" s="668"/>
      <c r="B2083" s="668"/>
      <c r="C2083" s="668"/>
      <c r="D2083" s="668"/>
      <c r="E2083" s="668"/>
      <c r="F2083" s="668"/>
      <c r="G2083" s="668"/>
      <c r="H2083" s="668"/>
      <c r="I2083" s="668"/>
      <c r="J2083" s="668"/>
      <c r="K2083" s="668"/>
      <c r="L2083" s="668"/>
      <c r="M2083" s="668"/>
      <c r="N2083" s="668"/>
      <c r="O2083" s="668"/>
      <c r="P2083" s="668"/>
      <c r="Q2083" s="668"/>
      <c r="R2083" s="668"/>
      <c r="T2083" s="668"/>
      <c r="U2083" s="668"/>
      <c r="AZ2083" s="668"/>
      <c r="BA2083" s="668"/>
      <c r="BB2083" s="668"/>
      <c r="BC2083" s="668"/>
      <c r="BD2083" s="668"/>
      <c r="BE2083" s="668"/>
      <c r="BF2083" s="668"/>
      <c r="BG2083" s="668"/>
      <c r="BH2083" s="668"/>
      <c r="BI2083" s="668"/>
      <c r="BJ2083" s="668"/>
      <c r="BK2083" s="668"/>
      <c r="BL2083" s="668"/>
      <c r="BM2083" s="668"/>
      <c r="BN2083" s="668"/>
      <c r="BO2083" s="668"/>
      <c r="BP2083" s="668"/>
      <c r="BQ2083" s="668"/>
    </row>
    <row r="2084" spans="1:69">
      <c r="A2084" s="668"/>
      <c r="B2084" s="668"/>
      <c r="C2084" s="668"/>
      <c r="D2084" s="668"/>
      <c r="E2084" s="668"/>
      <c r="F2084" s="668"/>
      <c r="G2084" s="668"/>
      <c r="H2084" s="668"/>
      <c r="I2084" s="668"/>
      <c r="J2084" s="668"/>
      <c r="K2084" s="668"/>
      <c r="L2084" s="668"/>
      <c r="M2084" s="668"/>
      <c r="N2084" s="668"/>
      <c r="O2084" s="668"/>
      <c r="P2084" s="668"/>
      <c r="Q2084" s="668"/>
      <c r="R2084" s="668"/>
      <c r="T2084" s="668"/>
      <c r="U2084" s="668"/>
      <c r="AZ2084" s="668"/>
      <c r="BA2084" s="668"/>
      <c r="BB2084" s="668"/>
      <c r="BC2084" s="668"/>
      <c r="BD2084" s="668"/>
      <c r="BE2084" s="668"/>
      <c r="BF2084" s="668"/>
      <c r="BG2084" s="668"/>
      <c r="BH2084" s="668"/>
      <c r="BI2084" s="668"/>
      <c r="BJ2084" s="668"/>
      <c r="BK2084" s="668"/>
      <c r="BL2084" s="668"/>
      <c r="BM2084" s="668"/>
      <c r="BN2084" s="668"/>
      <c r="BO2084" s="668"/>
      <c r="BP2084" s="668"/>
      <c r="BQ2084" s="668"/>
    </row>
    <row r="2085" spans="1:69">
      <c r="A2085" s="668"/>
      <c r="B2085" s="668"/>
      <c r="C2085" s="668"/>
      <c r="D2085" s="668"/>
      <c r="E2085" s="668"/>
      <c r="F2085" s="668"/>
      <c r="G2085" s="668"/>
      <c r="H2085" s="668"/>
      <c r="I2085" s="668"/>
      <c r="J2085" s="668"/>
      <c r="K2085" s="668"/>
      <c r="L2085" s="668"/>
      <c r="M2085" s="668"/>
      <c r="N2085" s="668"/>
      <c r="O2085" s="668"/>
      <c r="P2085" s="668"/>
      <c r="Q2085" s="668"/>
      <c r="R2085" s="668"/>
      <c r="S2085" s="668"/>
      <c r="T2085" s="668"/>
      <c r="U2085" s="668"/>
      <c r="W2085" s="668"/>
      <c r="X2085" s="668"/>
      <c r="Y2085" s="668"/>
      <c r="Z2085" s="678"/>
      <c r="AA2085" s="668"/>
      <c r="AB2085" s="668"/>
      <c r="AC2085" s="668"/>
      <c r="AD2085" s="678"/>
      <c r="AE2085" s="668"/>
      <c r="AF2085" s="668"/>
      <c r="AG2085" s="668"/>
      <c r="AH2085" s="678"/>
      <c r="AI2085" s="668"/>
      <c r="AJ2085" s="668"/>
      <c r="AK2085" s="668"/>
      <c r="AL2085" s="678"/>
      <c r="AM2085" s="668"/>
      <c r="AN2085" s="668"/>
      <c r="AO2085" s="668"/>
      <c r="AP2085" s="678"/>
      <c r="AQ2085" s="668"/>
      <c r="AR2085" s="668"/>
      <c r="AS2085" s="668"/>
      <c r="AT2085" s="678"/>
      <c r="AU2085" s="668"/>
      <c r="AV2085" s="668"/>
      <c r="AW2085" s="678"/>
      <c r="AX2085" s="668"/>
      <c r="AY2085" s="683"/>
      <c r="AZ2085" s="668"/>
      <c r="BA2085" s="668"/>
      <c r="BB2085" s="668"/>
      <c r="BC2085" s="668"/>
      <c r="BD2085" s="668"/>
      <c r="BE2085" s="668"/>
      <c r="BF2085" s="668"/>
      <c r="BG2085" s="668"/>
      <c r="BH2085" s="668"/>
      <c r="BI2085" s="668"/>
      <c r="BJ2085" s="668"/>
      <c r="BK2085" s="668"/>
      <c r="BL2085" s="668"/>
      <c r="BM2085" s="668"/>
      <c r="BN2085" s="668"/>
      <c r="BO2085" s="668"/>
      <c r="BP2085" s="668"/>
      <c r="BQ2085" s="668"/>
    </row>
    <row r="2086" spans="1:69">
      <c r="A2086" s="668"/>
      <c r="B2086" s="668"/>
      <c r="C2086" s="668"/>
      <c r="D2086" s="668"/>
      <c r="E2086" s="668"/>
      <c r="F2086" s="668"/>
      <c r="G2086" s="668"/>
      <c r="H2086" s="668"/>
      <c r="I2086" s="668"/>
      <c r="J2086" s="668"/>
      <c r="K2086" s="668"/>
      <c r="L2086" s="668"/>
      <c r="M2086" s="668"/>
      <c r="N2086" s="668"/>
      <c r="O2086" s="668"/>
      <c r="P2086" s="668"/>
      <c r="Q2086" s="668"/>
      <c r="R2086" s="668"/>
      <c r="T2086" s="668"/>
      <c r="U2086" s="668"/>
      <c r="AZ2086" s="668"/>
      <c r="BA2086" s="668"/>
      <c r="BB2086" s="668"/>
      <c r="BC2086" s="668"/>
      <c r="BD2086" s="668"/>
      <c r="BE2086" s="668"/>
      <c r="BF2086" s="668"/>
      <c r="BG2086" s="668"/>
      <c r="BH2086" s="668"/>
      <c r="BI2086" s="668"/>
      <c r="BJ2086" s="668"/>
      <c r="BK2086" s="668"/>
      <c r="BL2086" s="668"/>
      <c r="BM2086" s="668"/>
      <c r="BN2086" s="668"/>
      <c r="BO2086" s="668"/>
      <c r="BP2086" s="668"/>
      <c r="BQ2086" s="668"/>
    </row>
    <row r="2087" spans="1:69">
      <c r="A2087" s="668"/>
      <c r="B2087" s="668"/>
      <c r="C2087" s="668"/>
      <c r="D2087" s="668"/>
      <c r="E2087" s="668"/>
      <c r="F2087" s="668"/>
      <c r="G2087" s="668"/>
      <c r="H2087" s="668"/>
      <c r="I2087" s="668"/>
      <c r="J2087" s="668"/>
      <c r="K2087" s="668"/>
      <c r="L2087" s="668"/>
      <c r="M2087" s="668"/>
      <c r="N2087" s="668"/>
      <c r="O2087" s="668"/>
      <c r="P2087" s="668"/>
      <c r="Q2087" s="668"/>
      <c r="R2087" s="668"/>
      <c r="T2087" s="668"/>
      <c r="U2087" s="668"/>
      <c r="AZ2087" s="668"/>
      <c r="BA2087" s="668"/>
      <c r="BB2087" s="668"/>
      <c r="BC2087" s="668"/>
      <c r="BD2087" s="668"/>
      <c r="BE2087" s="668"/>
      <c r="BF2087" s="668"/>
      <c r="BG2087" s="668"/>
      <c r="BH2087" s="668"/>
      <c r="BI2087" s="668"/>
      <c r="BJ2087" s="668"/>
      <c r="BK2087" s="668"/>
      <c r="BL2087" s="668"/>
      <c r="BM2087" s="668"/>
      <c r="BN2087" s="668"/>
      <c r="BO2087" s="668"/>
      <c r="BP2087" s="668"/>
      <c r="BQ2087" s="668"/>
    </row>
    <row r="2088" spans="1:69">
      <c r="A2088" s="668"/>
      <c r="B2088" s="668"/>
      <c r="C2088" s="668"/>
      <c r="D2088" s="668"/>
      <c r="E2088" s="668"/>
      <c r="F2088" s="668"/>
      <c r="G2088" s="668"/>
      <c r="H2088" s="668"/>
      <c r="I2088" s="668"/>
      <c r="J2088" s="668"/>
      <c r="K2088" s="668"/>
      <c r="L2088" s="668"/>
      <c r="M2088" s="668"/>
      <c r="N2088" s="668"/>
      <c r="O2088" s="668"/>
      <c r="P2088" s="668"/>
      <c r="Q2088" s="668"/>
      <c r="R2088" s="668"/>
      <c r="T2088" s="668"/>
      <c r="U2088" s="668"/>
      <c r="AZ2088" s="668"/>
      <c r="BA2088" s="668"/>
      <c r="BB2088" s="668"/>
      <c r="BC2088" s="668"/>
      <c r="BD2088" s="668"/>
      <c r="BE2088" s="668"/>
      <c r="BF2088" s="668"/>
      <c r="BG2088" s="668"/>
      <c r="BH2088" s="668"/>
      <c r="BI2088" s="668"/>
      <c r="BJ2088" s="668"/>
      <c r="BK2088" s="668"/>
      <c r="BL2088" s="668"/>
      <c r="BM2088" s="668"/>
      <c r="BN2088" s="668"/>
      <c r="BO2088" s="668"/>
      <c r="BP2088" s="668"/>
      <c r="BQ2088" s="668"/>
    </row>
    <row r="2089" spans="1:69">
      <c r="A2089" s="668"/>
      <c r="B2089" s="668"/>
      <c r="C2089" s="668"/>
      <c r="D2089" s="668"/>
      <c r="E2089" s="668"/>
      <c r="F2089" s="668"/>
      <c r="G2089" s="668"/>
      <c r="H2089" s="668"/>
      <c r="I2089" s="668"/>
      <c r="J2089" s="668"/>
      <c r="K2089" s="668"/>
      <c r="L2089" s="668"/>
      <c r="M2089" s="668"/>
      <c r="N2089" s="668"/>
      <c r="O2089" s="668"/>
      <c r="P2089" s="668"/>
      <c r="Q2089" s="668"/>
      <c r="R2089" s="668"/>
      <c r="T2089" s="668"/>
      <c r="U2089" s="668"/>
      <c r="AZ2089" s="668"/>
      <c r="BA2089" s="668"/>
      <c r="BB2089" s="668"/>
      <c r="BC2089" s="668"/>
      <c r="BD2089" s="668"/>
      <c r="BE2089" s="668"/>
      <c r="BF2089" s="668"/>
      <c r="BG2089" s="668"/>
      <c r="BH2089" s="668"/>
      <c r="BI2089" s="668"/>
      <c r="BJ2089" s="668"/>
      <c r="BK2089" s="668"/>
      <c r="BL2089" s="668"/>
      <c r="BM2089" s="668"/>
      <c r="BN2089" s="668"/>
      <c r="BO2089" s="668"/>
      <c r="BP2089" s="668"/>
      <c r="BQ2089" s="668"/>
    </row>
    <row r="2090" spans="1:69">
      <c r="A2090" s="668"/>
      <c r="B2090" s="668"/>
      <c r="C2090" s="668"/>
      <c r="D2090" s="668"/>
      <c r="E2090" s="668"/>
      <c r="F2090" s="668"/>
      <c r="G2090" s="668"/>
      <c r="H2090" s="668"/>
      <c r="I2090" s="668"/>
      <c r="J2090" s="668"/>
      <c r="K2090" s="668"/>
      <c r="L2090" s="668"/>
      <c r="M2090" s="668"/>
      <c r="N2090" s="668"/>
      <c r="O2090" s="668"/>
      <c r="P2090" s="668"/>
      <c r="Q2090" s="668"/>
      <c r="R2090" s="668"/>
      <c r="T2090" s="668"/>
      <c r="U2090" s="668"/>
      <c r="AZ2090" s="668"/>
      <c r="BA2090" s="668"/>
      <c r="BB2090" s="668"/>
      <c r="BC2090" s="668"/>
      <c r="BD2090" s="668"/>
      <c r="BE2090" s="668"/>
      <c r="BF2090" s="668"/>
      <c r="BG2090" s="668"/>
      <c r="BH2090" s="668"/>
      <c r="BI2090" s="668"/>
      <c r="BJ2090" s="668"/>
      <c r="BK2090" s="668"/>
      <c r="BL2090" s="668"/>
      <c r="BM2090" s="668"/>
      <c r="BN2090" s="668"/>
      <c r="BO2090" s="668"/>
      <c r="BP2090" s="668"/>
      <c r="BQ2090" s="668"/>
    </row>
    <row r="2091" spans="1:69">
      <c r="A2091" s="668"/>
      <c r="B2091" s="668"/>
      <c r="C2091" s="668"/>
      <c r="D2091" s="668"/>
      <c r="E2091" s="668"/>
      <c r="F2091" s="668"/>
      <c r="G2091" s="668"/>
      <c r="H2091" s="668"/>
      <c r="I2091" s="668"/>
      <c r="J2091" s="668"/>
      <c r="K2091" s="668"/>
      <c r="L2091" s="668"/>
      <c r="M2091" s="668"/>
      <c r="N2091" s="668"/>
      <c r="O2091" s="668"/>
      <c r="P2091" s="668"/>
      <c r="Q2091" s="668"/>
      <c r="R2091" s="668"/>
      <c r="T2091" s="668"/>
      <c r="U2091" s="668"/>
      <c r="AZ2091" s="668"/>
      <c r="BA2091" s="668"/>
      <c r="BB2091" s="668"/>
      <c r="BC2091" s="668"/>
      <c r="BD2091" s="668"/>
      <c r="BE2091" s="668"/>
      <c r="BF2091" s="668"/>
      <c r="BG2091" s="668"/>
      <c r="BH2091" s="668"/>
      <c r="BI2091" s="668"/>
      <c r="BJ2091" s="668"/>
      <c r="BK2091" s="668"/>
      <c r="BL2091" s="668"/>
      <c r="BM2091" s="668"/>
      <c r="BN2091" s="668"/>
      <c r="BO2091" s="668"/>
      <c r="BP2091" s="668"/>
      <c r="BQ2091" s="668"/>
    </row>
    <row r="2092" spans="1:69">
      <c r="A2092" s="668"/>
      <c r="B2092" s="668"/>
      <c r="C2092" s="668"/>
      <c r="D2092" s="668"/>
      <c r="E2092" s="668"/>
      <c r="F2092" s="668"/>
      <c r="G2092" s="668"/>
      <c r="H2092" s="668"/>
      <c r="I2092" s="668"/>
      <c r="J2092" s="668"/>
      <c r="K2092" s="668"/>
      <c r="L2092" s="668"/>
      <c r="M2092" s="668"/>
      <c r="N2092" s="668"/>
      <c r="O2092" s="668"/>
      <c r="P2092" s="668"/>
      <c r="Q2092" s="668"/>
      <c r="R2092" s="668"/>
      <c r="T2092" s="668"/>
      <c r="U2092" s="668"/>
      <c r="AZ2092" s="668"/>
      <c r="BA2092" s="668"/>
      <c r="BB2092" s="668"/>
      <c r="BC2092" s="668"/>
      <c r="BD2092" s="668"/>
      <c r="BE2092" s="668"/>
      <c r="BF2092" s="668"/>
      <c r="BG2092" s="668"/>
      <c r="BH2092" s="668"/>
      <c r="BI2092" s="668"/>
      <c r="BJ2092" s="668"/>
      <c r="BK2092" s="668"/>
      <c r="BL2092" s="668"/>
      <c r="BM2092" s="668"/>
      <c r="BN2092" s="668"/>
      <c r="BO2092" s="668"/>
      <c r="BP2092" s="668"/>
      <c r="BQ2092" s="668"/>
    </row>
    <row r="2093" spans="1:69">
      <c r="A2093" s="668"/>
      <c r="B2093" s="668"/>
      <c r="C2093" s="668"/>
      <c r="D2093" s="668"/>
      <c r="E2093" s="668"/>
      <c r="F2093" s="668"/>
      <c r="G2093" s="668"/>
      <c r="H2093" s="668"/>
      <c r="I2093" s="668"/>
      <c r="J2093" s="668"/>
      <c r="K2093" s="668"/>
      <c r="L2093" s="668"/>
      <c r="M2093" s="668"/>
      <c r="N2093" s="668"/>
      <c r="O2093" s="668"/>
      <c r="P2093" s="668"/>
      <c r="Q2093" s="668"/>
      <c r="R2093" s="668"/>
      <c r="T2093" s="668"/>
      <c r="U2093" s="668"/>
      <c r="W2093" s="668"/>
      <c r="X2093" s="668"/>
      <c r="Y2093" s="668"/>
      <c r="Z2093" s="678"/>
      <c r="AA2093" s="668"/>
      <c r="AB2093" s="668"/>
      <c r="AC2093" s="668"/>
      <c r="AD2093" s="678"/>
      <c r="AE2093" s="668"/>
      <c r="AF2093" s="668"/>
      <c r="AG2093" s="668"/>
      <c r="AH2093" s="678"/>
      <c r="AI2093" s="668"/>
      <c r="AJ2093" s="668"/>
      <c r="AK2093" s="668"/>
      <c r="AL2093" s="678"/>
      <c r="AM2093" s="668"/>
      <c r="AN2093" s="668"/>
      <c r="AO2093" s="668"/>
      <c r="AP2093" s="678"/>
      <c r="AQ2093" s="668"/>
      <c r="AR2093" s="668"/>
      <c r="AS2093" s="668"/>
      <c r="AT2093" s="678"/>
      <c r="AU2093" s="668"/>
      <c r="AV2093" s="668"/>
      <c r="AW2093" s="678"/>
      <c r="AX2093" s="668"/>
      <c r="AY2093" s="683"/>
      <c r="AZ2093" s="668"/>
      <c r="BA2093" s="668"/>
      <c r="BB2093" s="668"/>
      <c r="BC2093" s="668"/>
      <c r="BD2093" s="668"/>
      <c r="BE2093" s="668"/>
      <c r="BF2093" s="668"/>
      <c r="BG2093" s="668"/>
      <c r="BH2093" s="668"/>
      <c r="BI2093" s="668"/>
      <c r="BJ2093" s="668"/>
      <c r="BK2093" s="668"/>
      <c r="BL2093" s="668"/>
      <c r="BM2093" s="668"/>
      <c r="BN2093" s="668"/>
      <c r="BO2093" s="668"/>
      <c r="BP2093" s="668"/>
      <c r="BQ2093" s="668"/>
    </row>
    <row r="2094" spans="1:69">
      <c r="A2094" s="668"/>
      <c r="B2094" s="668"/>
      <c r="C2094" s="668"/>
      <c r="D2094" s="668"/>
      <c r="E2094" s="668"/>
      <c r="F2094" s="668"/>
      <c r="G2094" s="668"/>
      <c r="H2094" s="668"/>
      <c r="I2094" s="668"/>
      <c r="J2094" s="668"/>
      <c r="K2094" s="668"/>
      <c r="L2094" s="668"/>
      <c r="M2094" s="668"/>
      <c r="N2094" s="668"/>
      <c r="O2094" s="668"/>
      <c r="P2094" s="668"/>
      <c r="Q2094" s="668"/>
      <c r="R2094" s="668"/>
      <c r="T2094" s="668"/>
      <c r="U2094" s="668"/>
      <c r="AZ2094" s="668"/>
      <c r="BA2094" s="668"/>
      <c r="BB2094" s="668"/>
      <c r="BC2094" s="668"/>
      <c r="BD2094" s="668"/>
      <c r="BE2094" s="668"/>
      <c r="BF2094" s="668"/>
      <c r="BG2094" s="668"/>
      <c r="BH2094" s="668"/>
      <c r="BI2094" s="668"/>
      <c r="BJ2094" s="668"/>
      <c r="BK2094" s="668"/>
      <c r="BL2094" s="668"/>
      <c r="BM2094" s="668"/>
      <c r="BN2094" s="668"/>
      <c r="BO2094" s="668"/>
      <c r="BP2094" s="668"/>
      <c r="BQ2094" s="668"/>
    </row>
    <row r="2095" spans="1:69">
      <c r="A2095" s="668"/>
      <c r="B2095" s="668"/>
      <c r="C2095" s="668"/>
      <c r="D2095" s="668"/>
      <c r="E2095" s="668"/>
      <c r="F2095" s="668"/>
      <c r="G2095" s="668"/>
      <c r="H2095" s="668"/>
      <c r="I2095" s="668"/>
      <c r="J2095" s="668"/>
      <c r="K2095" s="668"/>
      <c r="L2095" s="668"/>
      <c r="M2095" s="668"/>
      <c r="N2095" s="668"/>
      <c r="O2095" s="668"/>
      <c r="P2095" s="668"/>
      <c r="R2095" s="668"/>
      <c r="U2095" s="668"/>
      <c r="BK2095" s="668"/>
      <c r="BL2095" s="668"/>
      <c r="BM2095" s="668"/>
      <c r="BN2095" s="668"/>
      <c r="BO2095" s="668"/>
      <c r="BP2095" s="668"/>
      <c r="BQ2095" s="668"/>
    </row>
    <row r="2096" spans="1:69">
      <c r="A2096" s="668"/>
      <c r="B2096" s="668"/>
      <c r="C2096" s="668"/>
      <c r="D2096" s="668"/>
      <c r="E2096" s="668"/>
      <c r="F2096" s="668"/>
      <c r="G2096" s="668"/>
      <c r="H2096" s="668"/>
      <c r="I2096" s="668"/>
      <c r="J2096" s="668"/>
      <c r="K2096" s="668"/>
      <c r="L2096" s="668"/>
      <c r="M2096" s="668"/>
      <c r="N2096" s="668"/>
      <c r="O2096" s="668"/>
      <c r="P2096" s="668"/>
      <c r="Q2096" s="668"/>
      <c r="R2096" s="668"/>
      <c r="T2096" s="668"/>
      <c r="U2096" s="668"/>
      <c r="AZ2096" s="668"/>
      <c r="BA2096" s="668"/>
      <c r="BB2096" s="668"/>
      <c r="BC2096" s="668"/>
      <c r="BD2096" s="668"/>
      <c r="BE2096" s="668"/>
      <c r="BF2096" s="668"/>
      <c r="BG2096" s="668"/>
      <c r="BH2096" s="668"/>
      <c r="BI2096" s="668"/>
      <c r="BJ2096" s="668"/>
      <c r="BK2096" s="668"/>
      <c r="BL2096" s="668"/>
      <c r="BM2096" s="668"/>
      <c r="BN2096" s="668"/>
      <c r="BO2096" s="668"/>
      <c r="BP2096" s="668"/>
      <c r="BQ2096" s="668"/>
    </row>
    <row r="2097" spans="1:69">
      <c r="A2097" s="668"/>
      <c r="B2097" s="668"/>
      <c r="C2097" s="668"/>
      <c r="D2097" s="668"/>
      <c r="E2097" s="668"/>
      <c r="F2097" s="668"/>
      <c r="G2097" s="668"/>
      <c r="H2097" s="668"/>
      <c r="I2097" s="668"/>
      <c r="J2097" s="668"/>
      <c r="K2097" s="668"/>
      <c r="L2097" s="668"/>
      <c r="M2097" s="668"/>
      <c r="N2097" s="668"/>
      <c r="O2097" s="668"/>
      <c r="P2097" s="668"/>
      <c r="Q2097" s="668"/>
      <c r="R2097" s="668"/>
      <c r="T2097" s="668"/>
      <c r="U2097" s="668"/>
      <c r="AZ2097" s="668"/>
      <c r="BA2097" s="668"/>
      <c r="BB2097" s="668"/>
      <c r="BC2097" s="668"/>
      <c r="BD2097" s="668"/>
      <c r="BE2097" s="668"/>
      <c r="BF2097" s="668"/>
      <c r="BG2097" s="668"/>
      <c r="BH2097" s="668"/>
      <c r="BI2097" s="668"/>
      <c r="BJ2097" s="668"/>
      <c r="BK2097" s="668"/>
      <c r="BL2097" s="668"/>
      <c r="BM2097" s="668"/>
      <c r="BN2097" s="668"/>
      <c r="BO2097" s="668"/>
      <c r="BP2097" s="668"/>
      <c r="BQ2097" s="668"/>
    </row>
    <row r="2098" spans="1:69">
      <c r="A2098" s="668"/>
      <c r="B2098" s="668"/>
      <c r="C2098" s="668"/>
      <c r="D2098" s="668"/>
      <c r="E2098" s="668"/>
      <c r="F2098" s="668"/>
      <c r="G2098" s="668"/>
      <c r="H2098" s="668"/>
      <c r="I2098" s="668"/>
      <c r="J2098" s="668"/>
      <c r="K2098" s="668"/>
      <c r="L2098" s="668"/>
      <c r="M2098" s="668"/>
      <c r="N2098" s="668"/>
      <c r="O2098" s="668"/>
      <c r="P2098" s="668"/>
      <c r="Q2098" s="668"/>
      <c r="R2098" s="668"/>
      <c r="T2098" s="668"/>
      <c r="U2098" s="668"/>
      <c r="AZ2098" s="668"/>
      <c r="BA2098" s="668"/>
      <c r="BB2098" s="668"/>
      <c r="BC2098" s="668"/>
      <c r="BD2098" s="668"/>
      <c r="BE2098" s="668"/>
      <c r="BF2098" s="668"/>
      <c r="BG2098" s="668"/>
      <c r="BH2098" s="668"/>
      <c r="BI2098" s="668"/>
      <c r="BJ2098" s="668"/>
      <c r="BK2098" s="668"/>
      <c r="BL2098" s="668"/>
      <c r="BM2098" s="668"/>
      <c r="BN2098" s="668"/>
      <c r="BO2098" s="668"/>
      <c r="BP2098" s="668"/>
      <c r="BQ2098" s="668"/>
    </row>
    <row r="2099" spans="1:69">
      <c r="A2099" s="668"/>
      <c r="B2099" s="668"/>
      <c r="C2099" s="668"/>
      <c r="D2099" s="668"/>
      <c r="E2099" s="668"/>
      <c r="F2099" s="668"/>
      <c r="G2099" s="668"/>
      <c r="H2099" s="668"/>
      <c r="I2099" s="668"/>
      <c r="J2099" s="668"/>
      <c r="K2099" s="668"/>
      <c r="L2099" s="668"/>
      <c r="M2099" s="668"/>
      <c r="N2099" s="668"/>
      <c r="O2099" s="668"/>
      <c r="P2099" s="668"/>
      <c r="Q2099" s="668"/>
      <c r="R2099" s="668"/>
      <c r="S2099" s="668"/>
      <c r="T2099" s="668"/>
      <c r="U2099" s="668"/>
      <c r="W2099" s="668"/>
      <c r="X2099" s="668"/>
      <c r="Y2099" s="668"/>
      <c r="Z2099" s="678"/>
      <c r="AA2099" s="668"/>
      <c r="AB2099" s="668"/>
      <c r="AC2099" s="668"/>
      <c r="AD2099" s="678"/>
      <c r="AE2099" s="668"/>
      <c r="AF2099" s="668"/>
      <c r="AG2099" s="668"/>
      <c r="AH2099" s="678"/>
      <c r="AI2099" s="668"/>
      <c r="AJ2099" s="668"/>
      <c r="AK2099" s="668"/>
      <c r="AL2099" s="678"/>
      <c r="AM2099" s="668"/>
      <c r="AN2099" s="668"/>
      <c r="AO2099" s="668"/>
      <c r="AP2099" s="678"/>
      <c r="AQ2099" s="668"/>
      <c r="AR2099" s="668"/>
      <c r="AS2099" s="668"/>
      <c r="AT2099" s="678"/>
      <c r="AU2099" s="668"/>
      <c r="AV2099" s="668"/>
      <c r="AW2099" s="678"/>
      <c r="AX2099" s="668"/>
      <c r="AY2099" s="683"/>
      <c r="AZ2099" s="668"/>
      <c r="BA2099" s="668"/>
      <c r="BB2099" s="668"/>
      <c r="BC2099" s="668"/>
      <c r="BD2099" s="668"/>
      <c r="BE2099" s="668"/>
      <c r="BF2099" s="668"/>
      <c r="BG2099" s="668"/>
      <c r="BH2099" s="668"/>
      <c r="BI2099" s="668"/>
      <c r="BJ2099" s="668"/>
      <c r="BK2099" s="668"/>
      <c r="BL2099" s="668"/>
      <c r="BM2099" s="668"/>
      <c r="BN2099" s="668"/>
      <c r="BO2099" s="668"/>
      <c r="BP2099" s="668"/>
      <c r="BQ2099" s="668"/>
    </row>
    <row r="2100" spans="1:69">
      <c r="A2100" s="668"/>
      <c r="B2100" s="668"/>
      <c r="C2100" s="668"/>
      <c r="D2100" s="668"/>
      <c r="E2100" s="668"/>
      <c r="F2100" s="668"/>
      <c r="G2100" s="668"/>
      <c r="H2100" s="668"/>
      <c r="I2100" s="668"/>
      <c r="J2100" s="668"/>
      <c r="K2100" s="668"/>
      <c r="L2100" s="668"/>
      <c r="M2100" s="668"/>
      <c r="N2100" s="668"/>
      <c r="O2100" s="668"/>
      <c r="P2100" s="668"/>
      <c r="Q2100" s="668"/>
      <c r="R2100" s="668"/>
      <c r="T2100" s="668"/>
      <c r="U2100" s="668"/>
      <c r="AZ2100" s="668"/>
      <c r="BA2100" s="668"/>
      <c r="BB2100" s="668"/>
      <c r="BC2100" s="668"/>
      <c r="BD2100" s="668"/>
      <c r="BE2100" s="668"/>
      <c r="BF2100" s="668"/>
      <c r="BG2100" s="668"/>
      <c r="BH2100" s="668"/>
      <c r="BI2100" s="668"/>
      <c r="BJ2100" s="668"/>
      <c r="BK2100" s="668"/>
      <c r="BL2100" s="668"/>
      <c r="BM2100" s="668"/>
      <c r="BN2100" s="668"/>
      <c r="BO2100" s="668"/>
      <c r="BP2100" s="668"/>
      <c r="BQ2100" s="668"/>
    </row>
    <row r="2101" spans="1:69">
      <c r="A2101" s="668"/>
      <c r="B2101" s="668"/>
      <c r="C2101" s="668"/>
      <c r="D2101" s="668"/>
      <c r="E2101" s="668"/>
      <c r="F2101" s="668"/>
      <c r="G2101" s="668"/>
      <c r="H2101" s="668"/>
      <c r="I2101" s="668"/>
      <c r="J2101" s="668"/>
      <c r="K2101" s="668"/>
      <c r="L2101" s="668"/>
      <c r="M2101" s="668"/>
      <c r="N2101" s="668"/>
      <c r="O2101" s="668"/>
      <c r="P2101" s="668"/>
      <c r="Q2101" s="668"/>
      <c r="R2101" s="668"/>
      <c r="T2101" s="668"/>
      <c r="U2101" s="668"/>
      <c r="AZ2101" s="668"/>
      <c r="BA2101" s="668"/>
      <c r="BB2101" s="668"/>
      <c r="BC2101" s="668"/>
      <c r="BD2101" s="668"/>
      <c r="BE2101" s="668"/>
      <c r="BF2101" s="668"/>
      <c r="BG2101" s="668"/>
      <c r="BH2101" s="668"/>
      <c r="BI2101" s="668"/>
      <c r="BJ2101" s="668"/>
      <c r="BK2101" s="668"/>
      <c r="BL2101" s="668"/>
      <c r="BM2101" s="668"/>
      <c r="BN2101" s="668"/>
      <c r="BO2101" s="668"/>
      <c r="BP2101" s="668"/>
      <c r="BQ2101" s="668"/>
    </row>
    <row r="2102" spans="1:69">
      <c r="A2102" s="668"/>
      <c r="B2102" s="668"/>
      <c r="C2102" s="668"/>
      <c r="D2102" s="668"/>
      <c r="E2102" s="668"/>
      <c r="F2102" s="668"/>
      <c r="G2102" s="668"/>
      <c r="H2102" s="668"/>
      <c r="I2102" s="668"/>
      <c r="J2102" s="668"/>
      <c r="K2102" s="668"/>
      <c r="L2102" s="668"/>
      <c r="M2102" s="668"/>
      <c r="N2102" s="668"/>
      <c r="O2102" s="668"/>
      <c r="P2102" s="668"/>
      <c r="Q2102" s="668"/>
      <c r="R2102" s="668"/>
      <c r="T2102" s="668"/>
      <c r="U2102" s="668"/>
      <c r="V2102" s="668"/>
      <c r="AZ2102" s="668"/>
      <c r="BA2102" s="668"/>
      <c r="BB2102" s="668"/>
      <c r="BC2102" s="668"/>
      <c r="BD2102" s="668"/>
      <c r="BE2102" s="668"/>
      <c r="BF2102" s="668"/>
      <c r="BG2102" s="668"/>
      <c r="BH2102" s="668"/>
      <c r="BI2102" s="668"/>
      <c r="BJ2102" s="668"/>
      <c r="BK2102" s="668"/>
      <c r="BL2102" s="668"/>
      <c r="BM2102" s="668"/>
      <c r="BN2102" s="668"/>
      <c r="BO2102" s="668"/>
      <c r="BP2102" s="668"/>
      <c r="BQ2102" s="668"/>
    </row>
    <row r="2103" spans="1:69">
      <c r="A2103" s="668"/>
      <c r="B2103" s="668"/>
      <c r="C2103" s="668"/>
      <c r="D2103" s="668"/>
      <c r="E2103" s="668"/>
      <c r="F2103" s="668"/>
      <c r="G2103" s="668"/>
      <c r="H2103" s="668"/>
      <c r="I2103" s="668"/>
      <c r="J2103" s="668"/>
      <c r="K2103" s="668"/>
      <c r="L2103" s="668"/>
      <c r="M2103" s="668"/>
      <c r="N2103" s="668"/>
      <c r="O2103" s="668"/>
      <c r="P2103" s="668"/>
      <c r="Q2103" s="668"/>
      <c r="R2103" s="668"/>
      <c r="T2103" s="668"/>
      <c r="U2103" s="668"/>
      <c r="AZ2103" s="668"/>
      <c r="BA2103" s="668"/>
      <c r="BB2103" s="668"/>
      <c r="BC2103" s="668"/>
      <c r="BD2103" s="668"/>
      <c r="BE2103" s="668"/>
      <c r="BF2103" s="668"/>
      <c r="BG2103" s="668"/>
      <c r="BH2103" s="668"/>
      <c r="BI2103" s="668"/>
      <c r="BJ2103" s="668"/>
      <c r="BK2103" s="668"/>
      <c r="BL2103" s="668"/>
      <c r="BM2103" s="668"/>
      <c r="BN2103" s="668"/>
      <c r="BO2103" s="668"/>
      <c r="BP2103" s="668"/>
      <c r="BQ2103" s="668"/>
    </row>
    <row r="2104" spans="1:69">
      <c r="A2104" s="668"/>
      <c r="B2104" s="668"/>
      <c r="C2104" s="668"/>
      <c r="D2104" s="668"/>
      <c r="E2104" s="668"/>
      <c r="F2104" s="668"/>
      <c r="G2104" s="668"/>
      <c r="H2104" s="668"/>
      <c r="I2104" s="668"/>
      <c r="J2104" s="668"/>
      <c r="K2104" s="668"/>
      <c r="L2104" s="668"/>
      <c r="M2104" s="668"/>
      <c r="N2104" s="668"/>
      <c r="O2104" s="668"/>
      <c r="P2104" s="668"/>
      <c r="Q2104" s="668"/>
      <c r="R2104" s="668"/>
      <c r="T2104" s="668"/>
      <c r="U2104" s="668"/>
      <c r="AZ2104" s="668"/>
      <c r="BA2104" s="668"/>
      <c r="BB2104" s="668"/>
      <c r="BC2104" s="668"/>
      <c r="BD2104" s="668"/>
      <c r="BE2104" s="668"/>
      <c r="BF2104" s="668"/>
      <c r="BG2104" s="668"/>
      <c r="BH2104" s="668"/>
      <c r="BI2104" s="668"/>
      <c r="BJ2104" s="668"/>
      <c r="BK2104" s="668"/>
      <c r="BL2104" s="668"/>
      <c r="BM2104" s="668"/>
      <c r="BN2104" s="668"/>
      <c r="BO2104" s="668"/>
      <c r="BP2104" s="668"/>
      <c r="BQ2104" s="668"/>
    </row>
    <row r="2105" spans="1:69">
      <c r="A2105" s="668"/>
      <c r="B2105" s="668"/>
      <c r="C2105" s="668"/>
      <c r="D2105" s="668"/>
      <c r="E2105" s="668"/>
      <c r="F2105" s="668"/>
      <c r="G2105" s="668"/>
      <c r="H2105" s="668"/>
      <c r="I2105" s="668"/>
      <c r="J2105" s="668"/>
      <c r="K2105" s="668"/>
      <c r="L2105" s="668"/>
      <c r="M2105" s="668"/>
      <c r="N2105" s="668"/>
      <c r="O2105" s="668"/>
      <c r="P2105" s="668"/>
      <c r="Q2105" s="668"/>
      <c r="R2105" s="668"/>
      <c r="T2105" s="668"/>
      <c r="U2105" s="668"/>
      <c r="AZ2105" s="668"/>
      <c r="BA2105" s="668"/>
      <c r="BB2105" s="668"/>
      <c r="BC2105" s="668"/>
      <c r="BD2105" s="668"/>
      <c r="BE2105" s="668"/>
      <c r="BF2105" s="668"/>
      <c r="BG2105" s="668"/>
      <c r="BH2105" s="668"/>
      <c r="BI2105" s="668"/>
      <c r="BJ2105" s="668"/>
      <c r="BK2105" s="668"/>
      <c r="BL2105" s="668"/>
      <c r="BM2105" s="668"/>
      <c r="BN2105" s="668"/>
      <c r="BO2105" s="668"/>
      <c r="BP2105" s="668"/>
      <c r="BQ2105" s="668"/>
    </row>
    <row r="2106" spans="1:69">
      <c r="A2106" s="668"/>
      <c r="B2106" s="668"/>
      <c r="C2106" s="668"/>
      <c r="D2106" s="668"/>
      <c r="E2106" s="668"/>
      <c r="F2106" s="668"/>
      <c r="G2106" s="668"/>
      <c r="H2106" s="668"/>
      <c r="I2106" s="668"/>
      <c r="J2106" s="668"/>
      <c r="K2106" s="668"/>
      <c r="L2106" s="668"/>
      <c r="M2106" s="668"/>
      <c r="N2106" s="668"/>
      <c r="O2106" s="668"/>
      <c r="P2106" s="668"/>
      <c r="Q2106" s="668"/>
      <c r="R2106" s="668"/>
      <c r="T2106" s="668"/>
      <c r="U2106" s="668"/>
      <c r="V2106" s="668"/>
      <c r="AZ2106" s="668"/>
      <c r="BA2106" s="668"/>
      <c r="BB2106" s="668"/>
      <c r="BC2106" s="668"/>
      <c r="BD2106" s="668"/>
      <c r="BE2106" s="668"/>
      <c r="BF2106" s="668"/>
      <c r="BG2106" s="668"/>
      <c r="BH2106" s="668"/>
      <c r="BI2106" s="668"/>
      <c r="BJ2106" s="668"/>
      <c r="BK2106" s="668"/>
      <c r="BL2106" s="668"/>
      <c r="BM2106" s="668"/>
      <c r="BN2106" s="668"/>
      <c r="BO2106" s="668"/>
      <c r="BP2106" s="668"/>
      <c r="BQ2106" s="668"/>
    </row>
    <row r="2107" spans="1:69">
      <c r="A2107" s="668"/>
      <c r="B2107" s="668"/>
      <c r="C2107" s="668"/>
      <c r="D2107" s="668"/>
      <c r="E2107" s="668"/>
      <c r="F2107" s="668"/>
      <c r="G2107" s="668"/>
      <c r="H2107" s="668"/>
      <c r="I2107" s="668"/>
      <c r="J2107" s="668"/>
      <c r="K2107" s="668"/>
      <c r="L2107" s="668"/>
      <c r="M2107" s="668"/>
      <c r="N2107" s="668"/>
      <c r="O2107" s="668"/>
      <c r="P2107" s="668"/>
      <c r="Q2107" s="668"/>
      <c r="R2107" s="668"/>
      <c r="T2107" s="668"/>
      <c r="U2107" s="668"/>
      <c r="AZ2107" s="668"/>
      <c r="BA2107" s="668"/>
      <c r="BB2107" s="668"/>
      <c r="BC2107" s="668"/>
      <c r="BD2107" s="668"/>
      <c r="BE2107" s="668"/>
      <c r="BF2107" s="668"/>
      <c r="BG2107" s="668"/>
      <c r="BH2107" s="668"/>
      <c r="BI2107" s="668"/>
      <c r="BJ2107" s="668"/>
      <c r="BK2107" s="668"/>
      <c r="BL2107" s="668"/>
      <c r="BM2107" s="668"/>
      <c r="BN2107" s="668"/>
      <c r="BO2107" s="668"/>
      <c r="BP2107" s="668"/>
      <c r="BQ2107" s="668"/>
    </row>
    <row r="2108" spans="1:69">
      <c r="A2108" s="668"/>
      <c r="B2108" s="668"/>
      <c r="C2108" s="668"/>
      <c r="D2108" s="668"/>
      <c r="E2108" s="668"/>
      <c r="F2108" s="668"/>
      <c r="G2108" s="668"/>
      <c r="H2108" s="668"/>
      <c r="I2108" s="668"/>
      <c r="J2108" s="668"/>
      <c r="K2108" s="668"/>
      <c r="L2108" s="668"/>
      <c r="M2108" s="668"/>
      <c r="N2108" s="668"/>
      <c r="O2108" s="668"/>
      <c r="P2108" s="668"/>
      <c r="Q2108" s="668"/>
      <c r="R2108" s="668"/>
      <c r="T2108" s="668"/>
      <c r="U2108" s="668"/>
      <c r="AZ2108" s="668"/>
      <c r="BA2108" s="668"/>
      <c r="BB2108" s="668"/>
      <c r="BC2108" s="668"/>
      <c r="BD2108" s="668"/>
      <c r="BE2108" s="668"/>
      <c r="BF2108" s="668"/>
      <c r="BG2108" s="668"/>
      <c r="BH2108" s="668"/>
      <c r="BI2108" s="668"/>
      <c r="BJ2108" s="668"/>
      <c r="BK2108" s="668"/>
      <c r="BL2108" s="668"/>
      <c r="BM2108" s="668"/>
      <c r="BN2108" s="668"/>
      <c r="BO2108" s="668"/>
      <c r="BP2108" s="668"/>
      <c r="BQ2108" s="668"/>
    </row>
    <row r="2109" spans="1:69">
      <c r="A2109" s="668"/>
      <c r="B2109" s="668"/>
      <c r="C2109" s="668"/>
      <c r="D2109" s="668"/>
      <c r="E2109" s="668"/>
      <c r="F2109" s="668"/>
      <c r="G2109" s="668"/>
      <c r="H2109" s="668"/>
      <c r="I2109" s="668"/>
      <c r="J2109" s="668"/>
      <c r="K2109" s="668"/>
      <c r="L2109" s="668"/>
      <c r="M2109" s="668"/>
      <c r="N2109" s="668"/>
      <c r="O2109" s="668"/>
      <c r="P2109" s="668"/>
      <c r="Q2109" s="668"/>
      <c r="R2109" s="668"/>
      <c r="T2109" s="668"/>
      <c r="U2109" s="668"/>
      <c r="AZ2109" s="668"/>
      <c r="BA2109" s="668"/>
      <c r="BB2109" s="668"/>
      <c r="BC2109" s="668"/>
      <c r="BD2109" s="668"/>
      <c r="BE2109" s="668"/>
      <c r="BF2109" s="668"/>
      <c r="BG2109" s="668"/>
      <c r="BH2109" s="668"/>
      <c r="BI2109" s="668"/>
      <c r="BJ2109" s="668"/>
      <c r="BK2109" s="668"/>
      <c r="BL2109" s="668"/>
      <c r="BM2109" s="668"/>
      <c r="BN2109" s="668"/>
      <c r="BO2109" s="668"/>
      <c r="BP2109" s="668"/>
      <c r="BQ2109" s="668"/>
    </row>
    <row r="2110" spans="1:69">
      <c r="A2110" s="668"/>
      <c r="B2110" s="668"/>
      <c r="C2110" s="668"/>
      <c r="D2110" s="668"/>
      <c r="E2110" s="668"/>
      <c r="F2110" s="668"/>
      <c r="G2110" s="668"/>
      <c r="H2110" s="668"/>
      <c r="I2110" s="668"/>
      <c r="J2110" s="668"/>
      <c r="K2110" s="668"/>
      <c r="L2110" s="668"/>
      <c r="M2110" s="668"/>
      <c r="N2110" s="668"/>
      <c r="O2110" s="668"/>
      <c r="P2110" s="668"/>
      <c r="Q2110" s="668"/>
      <c r="R2110" s="668"/>
      <c r="T2110" s="668"/>
      <c r="U2110" s="668"/>
      <c r="AZ2110" s="668"/>
      <c r="BA2110" s="668"/>
      <c r="BB2110" s="668"/>
      <c r="BC2110" s="668"/>
      <c r="BD2110" s="668"/>
      <c r="BE2110" s="668"/>
      <c r="BF2110" s="668"/>
      <c r="BG2110" s="668"/>
      <c r="BH2110" s="668"/>
      <c r="BI2110" s="668"/>
      <c r="BJ2110" s="668"/>
      <c r="BK2110" s="668"/>
      <c r="BL2110" s="668"/>
      <c r="BM2110" s="668"/>
      <c r="BN2110" s="668"/>
      <c r="BO2110" s="668"/>
      <c r="BP2110" s="668"/>
      <c r="BQ2110" s="668"/>
    </row>
    <row r="2111" spans="1:69">
      <c r="A2111" s="668"/>
      <c r="B2111" s="668"/>
      <c r="C2111" s="668"/>
      <c r="D2111" s="668"/>
      <c r="E2111" s="668"/>
      <c r="F2111" s="668"/>
      <c r="G2111" s="668"/>
      <c r="H2111" s="668"/>
      <c r="I2111" s="668"/>
      <c r="J2111" s="668"/>
      <c r="K2111" s="668"/>
      <c r="L2111" s="668"/>
      <c r="M2111" s="668"/>
      <c r="N2111" s="668"/>
      <c r="O2111" s="668"/>
      <c r="P2111" s="668"/>
      <c r="Q2111" s="668"/>
      <c r="R2111" s="668"/>
      <c r="T2111" s="668"/>
      <c r="U2111" s="668"/>
      <c r="AZ2111" s="668"/>
      <c r="BA2111" s="668"/>
      <c r="BB2111" s="668"/>
      <c r="BC2111" s="668"/>
      <c r="BD2111" s="668"/>
      <c r="BE2111" s="668"/>
      <c r="BF2111" s="668"/>
      <c r="BG2111" s="668"/>
      <c r="BH2111" s="668"/>
      <c r="BI2111" s="668"/>
      <c r="BJ2111" s="668"/>
      <c r="BK2111" s="668"/>
      <c r="BL2111" s="668"/>
      <c r="BM2111" s="668"/>
      <c r="BN2111" s="668"/>
      <c r="BO2111" s="668"/>
      <c r="BP2111" s="668"/>
      <c r="BQ2111" s="668"/>
    </row>
    <row r="2112" spans="1:69">
      <c r="A2112" s="668"/>
      <c r="B2112" s="668"/>
      <c r="C2112" s="668"/>
      <c r="D2112" s="668"/>
      <c r="E2112" s="668"/>
      <c r="F2112" s="668"/>
      <c r="G2112" s="668"/>
      <c r="H2112" s="668"/>
      <c r="I2112" s="668"/>
      <c r="J2112" s="668"/>
      <c r="K2112" s="668"/>
      <c r="L2112" s="668"/>
      <c r="M2112" s="668"/>
      <c r="N2112" s="668"/>
      <c r="O2112" s="668"/>
      <c r="P2112" s="668"/>
      <c r="Q2112" s="668"/>
      <c r="R2112" s="668"/>
      <c r="T2112" s="668"/>
      <c r="U2112" s="668"/>
      <c r="W2112" s="668"/>
      <c r="X2112" s="668"/>
      <c r="Y2112" s="668"/>
      <c r="Z2112" s="678"/>
      <c r="AA2112" s="668"/>
      <c r="AB2112" s="668"/>
      <c r="AC2112" s="668"/>
      <c r="AD2112" s="678"/>
      <c r="AE2112" s="668"/>
      <c r="AF2112" s="668"/>
      <c r="AG2112" s="668"/>
      <c r="AH2112" s="678"/>
      <c r="AI2112" s="668"/>
      <c r="AJ2112" s="668"/>
      <c r="AK2112" s="668"/>
      <c r="AL2112" s="678"/>
      <c r="AM2112" s="668"/>
      <c r="AN2112" s="668"/>
      <c r="AO2112" s="668"/>
      <c r="AP2112" s="678"/>
      <c r="AQ2112" s="668"/>
      <c r="AR2112" s="668"/>
      <c r="AS2112" s="668"/>
      <c r="AT2112" s="678"/>
      <c r="AU2112" s="668"/>
      <c r="AV2112" s="668"/>
      <c r="AW2112" s="678"/>
      <c r="AX2112" s="668"/>
      <c r="AY2112" s="683"/>
      <c r="AZ2112" s="668"/>
      <c r="BA2112" s="668"/>
      <c r="BB2112" s="668"/>
      <c r="BC2112" s="668"/>
      <c r="BD2112" s="668"/>
      <c r="BE2112" s="668"/>
      <c r="BK2112" s="668"/>
      <c r="BL2112" s="668"/>
      <c r="BM2112" s="668"/>
      <c r="BN2112" s="668"/>
      <c r="BO2112" s="668"/>
      <c r="BP2112" s="668"/>
      <c r="BQ2112" s="668"/>
    </row>
    <row r="2113" spans="1:69">
      <c r="A2113" s="668"/>
      <c r="B2113" s="668"/>
      <c r="C2113" s="668"/>
      <c r="D2113" s="668"/>
      <c r="E2113" s="668"/>
      <c r="F2113" s="668"/>
      <c r="G2113" s="668"/>
      <c r="H2113" s="668"/>
      <c r="I2113" s="668"/>
      <c r="J2113" s="668"/>
      <c r="K2113" s="668"/>
      <c r="L2113" s="668"/>
      <c r="M2113" s="668"/>
      <c r="N2113" s="668"/>
      <c r="O2113" s="668"/>
      <c r="P2113" s="668"/>
      <c r="Q2113" s="668"/>
      <c r="R2113" s="668"/>
      <c r="T2113" s="668"/>
      <c r="U2113" s="668"/>
      <c r="AZ2113" s="668"/>
      <c r="BA2113" s="668"/>
      <c r="BB2113" s="668"/>
      <c r="BC2113" s="668"/>
      <c r="BD2113" s="668"/>
      <c r="BE2113" s="668"/>
      <c r="BF2113" s="668"/>
      <c r="BG2113" s="668"/>
      <c r="BH2113" s="668"/>
      <c r="BI2113" s="668"/>
      <c r="BJ2113" s="668"/>
      <c r="BK2113" s="668"/>
      <c r="BL2113" s="668"/>
      <c r="BM2113" s="668"/>
      <c r="BN2113" s="668"/>
      <c r="BO2113" s="668"/>
      <c r="BP2113" s="668"/>
      <c r="BQ2113" s="668"/>
    </row>
    <row r="2114" spans="1:69">
      <c r="A2114" s="668"/>
      <c r="B2114" s="668"/>
      <c r="C2114" s="668"/>
      <c r="D2114" s="668"/>
      <c r="E2114" s="668"/>
      <c r="F2114" s="668"/>
      <c r="G2114" s="668"/>
      <c r="H2114" s="668"/>
      <c r="I2114" s="668"/>
      <c r="J2114" s="668"/>
      <c r="K2114" s="668"/>
      <c r="L2114" s="668"/>
      <c r="M2114" s="668"/>
      <c r="N2114" s="668"/>
      <c r="O2114" s="668"/>
      <c r="P2114" s="668"/>
      <c r="Q2114" s="668"/>
      <c r="R2114" s="668"/>
      <c r="T2114" s="668"/>
      <c r="U2114" s="668"/>
      <c r="AZ2114" s="668"/>
      <c r="BA2114" s="668"/>
      <c r="BB2114" s="668"/>
      <c r="BC2114" s="668"/>
      <c r="BD2114" s="668"/>
      <c r="BE2114" s="668"/>
      <c r="BF2114" s="668"/>
      <c r="BG2114" s="668"/>
      <c r="BH2114" s="668"/>
      <c r="BI2114" s="668"/>
      <c r="BJ2114" s="668"/>
      <c r="BK2114" s="668"/>
      <c r="BL2114" s="668"/>
      <c r="BM2114" s="668"/>
      <c r="BN2114" s="668"/>
      <c r="BO2114" s="668"/>
      <c r="BP2114" s="668"/>
      <c r="BQ2114" s="668"/>
    </row>
    <row r="2115" spans="1:69">
      <c r="A2115" s="668"/>
      <c r="B2115" s="668"/>
      <c r="C2115" s="668"/>
      <c r="D2115" s="668"/>
      <c r="E2115" s="668"/>
      <c r="F2115" s="668"/>
      <c r="G2115" s="668"/>
      <c r="H2115" s="668"/>
      <c r="I2115" s="668"/>
      <c r="J2115" s="668"/>
      <c r="K2115" s="668"/>
      <c r="L2115" s="668"/>
      <c r="M2115" s="668"/>
      <c r="N2115" s="668"/>
      <c r="O2115" s="668"/>
      <c r="P2115" s="668"/>
      <c r="Q2115" s="668"/>
      <c r="R2115" s="668"/>
      <c r="T2115" s="668"/>
      <c r="U2115" s="668"/>
      <c r="AZ2115" s="668"/>
      <c r="BA2115" s="668"/>
      <c r="BB2115" s="668"/>
      <c r="BC2115" s="668"/>
      <c r="BD2115" s="668"/>
      <c r="BE2115" s="668"/>
      <c r="BF2115" s="668"/>
      <c r="BG2115" s="668"/>
      <c r="BH2115" s="668"/>
      <c r="BI2115" s="668"/>
      <c r="BJ2115" s="668"/>
      <c r="BK2115" s="668"/>
      <c r="BL2115" s="668"/>
      <c r="BM2115" s="668"/>
      <c r="BN2115" s="668"/>
      <c r="BO2115" s="668"/>
      <c r="BP2115" s="668"/>
      <c r="BQ2115" s="668"/>
    </row>
    <row r="2116" spans="1:69">
      <c r="A2116" s="668"/>
      <c r="B2116" s="668"/>
      <c r="C2116" s="668"/>
      <c r="D2116" s="668"/>
      <c r="E2116" s="668"/>
      <c r="F2116" s="668"/>
      <c r="G2116" s="668"/>
      <c r="H2116" s="668"/>
      <c r="I2116" s="668"/>
      <c r="J2116" s="668"/>
      <c r="K2116" s="668"/>
      <c r="L2116" s="668"/>
      <c r="M2116" s="668"/>
      <c r="N2116" s="668"/>
      <c r="O2116" s="668"/>
      <c r="P2116" s="668"/>
      <c r="Q2116" s="668"/>
      <c r="R2116" s="668"/>
      <c r="T2116" s="668"/>
      <c r="U2116" s="668"/>
      <c r="AZ2116" s="668"/>
      <c r="BA2116" s="668"/>
      <c r="BB2116" s="668"/>
      <c r="BC2116" s="668"/>
      <c r="BD2116" s="668"/>
      <c r="BE2116" s="668"/>
      <c r="BF2116" s="668"/>
      <c r="BG2116" s="668"/>
      <c r="BH2116" s="668"/>
      <c r="BI2116" s="668"/>
      <c r="BJ2116" s="668"/>
      <c r="BK2116" s="668"/>
      <c r="BL2116" s="668"/>
      <c r="BM2116" s="668"/>
      <c r="BN2116" s="668"/>
      <c r="BO2116" s="668"/>
      <c r="BP2116" s="668"/>
      <c r="BQ2116" s="668"/>
    </row>
    <row r="2117" spans="1:69">
      <c r="A2117" s="668"/>
      <c r="B2117" s="668"/>
      <c r="C2117" s="668"/>
      <c r="D2117" s="668"/>
      <c r="E2117" s="668"/>
      <c r="F2117" s="668"/>
      <c r="G2117" s="668"/>
      <c r="H2117" s="668"/>
      <c r="I2117" s="668"/>
      <c r="J2117" s="668"/>
      <c r="K2117" s="668"/>
      <c r="L2117" s="668"/>
      <c r="M2117" s="668"/>
      <c r="N2117" s="668"/>
      <c r="O2117" s="668"/>
      <c r="P2117" s="668"/>
      <c r="Q2117" s="668"/>
      <c r="R2117" s="668"/>
      <c r="T2117" s="668"/>
      <c r="U2117" s="668"/>
      <c r="AZ2117" s="668"/>
      <c r="BA2117" s="668"/>
      <c r="BB2117" s="668"/>
      <c r="BC2117" s="668"/>
      <c r="BD2117" s="668"/>
      <c r="BE2117" s="668"/>
      <c r="BF2117" s="668"/>
      <c r="BG2117" s="668"/>
      <c r="BH2117" s="668"/>
      <c r="BI2117" s="668"/>
      <c r="BJ2117" s="668"/>
      <c r="BK2117" s="668"/>
      <c r="BL2117" s="668"/>
      <c r="BM2117" s="668"/>
      <c r="BN2117" s="668"/>
      <c r="BO2117" s="668"/>
      <c r="BP2117" s="668"/>
      <c r="BQ2117" s="668"/>
    </row>
    <row r="2118" spans="1:69">
      <c r="A2118" s="668"/>
      <c r="B2118" s="668"/>
      <c r="C2118" s="668"/>
      <c r="D2118" s="668"/>
      <c r="E2118" s="668"/>
      <c r="F2118" s="668"/>
      <c r="G2118" s="668"/>
      <c r="H2118" s="668"/>
      <c r="I2118" s="668"/>
      <c r="J2118" s="668"/>
      <c r="K2118" s="668"/>
      <c r="L2118" s="668"/>
      <c r="M2118" s="668"/>
      <c r="N2118" s="668"/>
      <c r="O2118" s="668"/>
      <c r="P2118" s="668"/>
      <c r="Q2118" s="668"/>
      <c r="R2118" s="668"/>
      <c r="T2118" s="668"/>
      <c r="U2118" s="668"/>
      <c r="AZ2118" s="668"/>
      <c r="BA2118" s="668"/>
      <c r="BB2118" s="668"/>
      <c r="BC2118" s="668"/>
      <c r="BD2118" s="668"/>
      <c r="BE2118" s="668"/>
      <c r="BF2118" s="668"/>
      <c r="BG2118" s="668"/>
      <c r="BH2118" s="668"/>
      <c r="BI2118" s="668"/>
      <c r="BJ2118" s="668"/>
      <c r="BK2118" s="668"/>
      <c r="BL2118" s="668"/>
      <c r="BM2118" s="668"/>
      <c r="BN2118" s="668"/>
      <c r="BO2118" s="668"/>
      <c r="BP2118" s="668"/>
      <c r="BQ2118" s="668"/>
    </row>
    <row r="2119" spans="1:69">
      <c r="A2119" s="668"/>
      <c r="B2119" s="668"/>
      <c r="C2119" s="668"/>
      <c r="D2119" s="668"/>
      <c r="E2119" s="668"/>
      <c r="F2119" s="668"/>
      <c r="G2119" s="668"/>
      <c r="H2119" s="668"/>
      <c r="I2119" s="668"/>
      <c r="J2119" s="668"/>
      <c r="K2119" s="668"/>
      <c r="L2119" s="668"/>
      <c r="M2119" s="668"/>
      <c r="N2119" s="668"/>
      <c r="O2119" s="668"/>
      <c r="P2119" s="668"/>
      <c r="Q2119" s="668"/>
      <c r="R2119" s="668"/>
      <c r="T2119" s="668"/>
      <c r="U2119" s="668"/>
      <c r="AZ2119" s="668"/>
      <c r="BA2119" s="668"/>
      <c r="BB2119" s="668"/>
      <c r="BC2119" s="668"/>
      <c r="BD2119" s="668"/>
      <c r="BE2119" s="668"/>
      <c r="BF2119" s="668"/>
      <c r="BG2119" s="668"/>
      <c r="BH2119" s="668"/>
      <c r="BI2119" s="668"/>
      <c r="BJ2119" s="668"/>
      <c r="BK2119" s="668"/>
      <c r="BL2119" s="668"/>
      <c r="BM2119" s="668"/>
      <c r="BN2119" s="668"/>
      <c r="BO2119" s="668"/>
      <c r="BP2119" s="668"/>
      <c r="BQ2119" s="668"/>
    </row>
    <row r="2120" spans="1:69">
      <c r="A2120" s="668"/>
      <c r="B2120" s="668"/>
      <c r="C2120" s="668"/>
      <c r="D2120" s="668"/>
      <c r="E2120" s="668"/>
      <c r="F2120" s="668"/>
      <c r="G2120" s="668"/>
      <c r="H2120" s="668"/>
      <c r="I2120" s="668"/>
      <c r="J2120" s="668"/>
      <c r="K2120" s="668"/>
      <c r="L2120" s="668"/>
      <c r="M2120" s="668"/>
      <c r="N2120" s="668"/>
      <c r="O2120" s="668"/>
      <c r="P2120" s="668"/>
      <c r="Q2120" s="668"/>
      <c r="R2120" s="668"/>
      <c r="T2120" s="668"/>
      <c r="U2120" s="668"/>
      <c r="AZ2120" s="668"/>
      <c r="BA2120" s="668"/>
      <c r="BB2120" s="668"/>
      <c r="BC2120" s="668"/>
      <c r="BD2120" s="668"/>
      <c r="BE2120" s="668"/>
      <c r="BF2120" s="668"/>
      <c r="BG2120" s="668"/>
      <c r="BH2120" s="668"/>
      <c r="BI2120" s="668"/>
      <c r="BJ2120" s="668"/>
      <c r="BK2120" s="668"/>
      <c r="BL2120" s="668"/>
      <c r="BM2120" s="668"/>
      <c r="BN2120" s="668"/>
      <c r="BO2120" s="668"/>
      <c r="BP2120" s="668"/>
      <c r="BQ2120" s="668"/>
    </row>
    <row r="2121" spans="1:69">
      <c r="A2121" s="668"/>
      <c r="B2121" s="668"/>
      <c r="C2121" s="668"/>
      <c r="D2121" s="668"/>
      <c r="E2121" s="668"/>
      <c r="F2121" s="668"/>
      <c r="G2121" s="668"/>
      <c r="H2121" s="668"/>
      <c r="I2121" s="668"/>
      <c r="J2121" s="668"/>
      <c r="K2121" s="668"/>
      <c r="L2121" s="668"/>
      <c r="M2121" s="668"/>
      <c r="N2121" s="668"/>
      <c r="O2121" s="668"/>
      <c r="P2121" s="668"/>
      <c r="Q2121" s="668"/>
      <c r="R2121" s="668"/>
      <c r="T2121" s="668"/>
      <c r="U2121" s="668"/>
      <c r="AZ2121" s="668"/>
      <c r="BA2121" s="668"/>
      <c r="BB2121" s="668"/>
      <c r="BC2121" s="668"/>
      <c r="BD2121" s="668"/>
      <c r="BE2121" s="668"/>
      <c r="BF2121" s="668"/>
      <c r="BG2121" s="668"/>
      <c r="BH2121" s="668"/>
      <c r="BI2121" s="668"/>
      <c r="BJ2121" s="668"/>
      <c r="BK2121" s="668"/>
      <c r="BL2121" s="668"/>
      <c r="BM2121" s="668"/>
      <c r="BN2121" s="668"/>
      <c r="BO2121" s="668"/>
      <c r="BP2121" s="668"/>
      <c r="BQ2121" s="668"/>
    </row>
    <row r="2122" spans="1:69">
      <c r="A2122" s="668"/>
      <c r="B2122" s="668"/>
      <c r="C2122" s="668"/>
      <c r="D2122" s="668"/>
      <c r="E2122" s="668"/>
      <c r="F2122" s="668"/>
      <c r="G2122" s="668"/>
      <c r="H2122" s="668"/>
      <c r="I2122" s="668"/>
      <c r="J2122" s="668"/>
      <c r="K2122" s="668"/>
      <c r="L2122" s="668"/>
      <c r="M2122" s="668"/>
      <c r="N2122" s="668"/>
      <c r="O2122" s="668"/>
      <c r="P2122" s="668"/>
      <c r="Q2122" s="668"/>
      <c r="R2122" s="668"/>
      <c r="T2122" s="668"/>
      <c r="U2122" s="668"/>
      <c r="AZ2122" s="668"/>
      <c r="BA2122" s="668"/>
      <c r="BB2122" s="668"/>
      <c r="BC2122" s="668"/>
      <c r="BD2122" s="668"/>
      <c r="BE2122" s="668"/>
      <c r="BF2122" s="668"/>
      <c r="BG2122" s="668"/>
      <c r="BH2122" s="668"/>
      <c r="BI2122" s="668"/>
      <c r="BJ2122" s="668"/>
      <c r="BK2122" s="668"/>
      <c r="BL2122" s="668"/>
      <c r="BM2122" s="668"/>
      <c r="BN2122" s="668"/>
      <c r="BO2122" s="668"/>
      <c r="BP2122" s="668"/>
      <c r="BQ2122" s="668"/>
    </row>
    <row r="2123" spans="1:69">
      <c r="A2123" s="668"/>
      <c r="B2123" s="668"/>
      <c r="C2123" s="668"/>
      <c r="D2123" s="668"/>
      <c r="E2123" s="668"/>
      <c r="F2123" s="668"/>
      <c r="G2123" s="668"/>
      <c r="H2123" s="668"/>
      <c r="I2123" s="668"/>
      <c r="J2123" s="668"/>
      <c r="K2123" s="668"/>
      <c r="L2123" s="668"/>
      <c r="M2123" s="668"/>
      <c r="N2123" s="668"/>
      <c r="O2123" s="668"/>
      <c r="P2123" s="668"/>
      <c r="Q2123" s="668"/>
      <c r="R2123" s="668"/>
      <c r="T2123" s="668"/>
      <c r="U2123" s="668"/>
      <c r="AZ2123" s="668"/>
      <c r="BA2123" s="668"/>
      <c r="BB2123" s="668"/>
      <c r="BC2123" s="668"/>
      <c r="BD2123" s="668"/>
      <c r="BE2123" s="668"/>
      <c r="BF2123" s="668"/>
      <c r="BG2123" s="668"/>
      <c r="BH2123" s="668"/>
      <c r="BI2123" s="668"/>
      <c r="BJ2123" s="668"/>
      <c r="BK2123" s="668"/>
      <c r="BL2123" s="668"/>
      <c r="BM2123" s="668"/>
      <c r="BN2123" s="668"/>
      <c r="BO2123" s="668"/>
      <c r="BP2123" s="668"/>
      <c r="BQ2123" s="668"/>
    </row>
    <row r="2124" spans="1:69">
      <c r="A2124" s="668"/>
      <c r="B2124" s="668"/>
      <c r="C2124" s="668"/>
      <c r="D2124" s="668"/>
      <c r="E2124" s="668"/>
      <c r="F2124" s="668"/>
      <c r="G2124" s="668"/>
      <c r="H2124" s="668"/>
      <c r="I2124" s="668"/>
      <c r="J2124" s="668"/>
      <c r="K2124" s="668"/>
      <c r="L2124" s="668"/>
      <c r="M2124" s="668"/>
      <c r="N2124" s="668"/>
      <c r="O2124" s="668"/>
      <c r="P2124" s="668"/>
      <c r="Q2124" s="668"/>
      <c r="R2124" s="668"/>
      <c r="T2124" s="668"/>
      <c r="U2124" s="668"/>
      <c r="AZ2124" s="668"/>
      <c r="BA2124" s="668"/>
      <c r="BB2124" s="668"/>
      <c r="BC2124" s="668"/>
      <c r="BD2124" s="668"/>
      <c r="BE2124" s="668"/>
      <c r="BF2124" s="668"/>
      <c r="BG2124" s="668"/>
      <c r="BH2124" s="668"/>
      <c r="BI2124" s="668"/>
      <c r="BJ2124" s="668"/>
      <c r="BK2124" s="668"/>
      <c r="BL2124" s="668"/>
      <c r="BM2124" s="668"/>
      <c r="BN2124" s="668"/>
      <c r="BO2124" s="668"/>
      <c r="BP2124" s="668"/>
      <c r="BQ2124" s="668"/>
    </row>
    <row r="2125" spans="1:69">
      <c r="A2125" s="668"/>
      <c r="B2125" s="668"/>
      <c r="C2125" s="668"/>
      <c r="D2125" s="668"/>
      <c r="E2125" s="668"/>
      <c r="F2125" s="668"/>
      <c r="G2125" s="668"/>
      <c r="H2125" s="668"/>
      <c r="I2125" s="668"/>
      <c r="J2125" s="668"/>
      <c r="K2125" s="668"/>
      <c r="L2125" s="668"/>
      <c r="M2125" s="668"/>
      <c r="N2125" s="668"/>
      <c r="O2125" s="668"/>
      <c r="P2125" s="668"/>
      <c r="Q2125" s="668"/>
      <c r="R2125" s="668"/>
      <c r="T2125" s="668"/>
      <c r="U2125" s="668"/>
      <c r="AZ2125" s="668"/>
      <c r="BA2125" s="668"/>
      <c r="BB2125" s="668"/>
      <c r="BC2125" s="668"/>
      <c r="BD2125" s="668"/>
      <c r="BE2125" s="668"/>
      <c r="BF2125" s="668"/>
      <c r="BG2125" s="668"/>
      <c r="BH2125" s="668"/>
      <c r="BI2125" s="668"/>
      <c r="BJ2125" s="668"/>
      <c r="BK2125" s="668"/>
      <c r="BL2125" s="668"/>
      <c r="BM2125" s="668"/>
      <c r="BN2125" s="668"/>
      <c r="BO2125" s="668"/>
      <c r="BP2125" s="668"/>
      <c r="BQ2125" s="668"/>
    </row>
    <row r="2126" spans="1:69">
      <c r="A2126" s="668"/>
      <c r="B2126" s="668"/>
      <c r="C2126" s="668"/>
      <c r="D2126" s="668"/>
      <c r="E2126" s="668"/>
      <c r="F2126" s="668"/>
      <c r="G2126" s="668"/>
      <c r="H2126" s="668"/>
      <c r="I2126" s="668"/>
      <c r="J2126" s="668"/>
      <c r="K2126" s="668"/>
      <c r="L2126" s="668"/>
      <c r="M2126" s="668"/>
      <c r="N2126" s="668"/>
      <c r="O2126" s="668"/>
      <c r="P2126" s="668"/>
      <c r="Q2126" s="668"/>
      <c r="R2126" s="668"/>
      <c r="S2126" s="668"/>
      <c r="T2126" s="668"/>
      <c r="U2126" s="668"/>
      <c r="W2126" s="668"/>
      <c r="X2126" s="668"/>
      <c r="Y2126" s="668"/>
      <c r="Z2126" s="678"/>
      <c r="AA2126" s="668"/>
      <c r="AB2126" s="668"/>
      <c r="AC2126" s="668"/>
      <c r="AD2126" s="678"/>
      <c r="AE2126" s="668"/>
      <c r="AF2126" s="668"/>
      <c r="AG2126" s="668"/>
      <c r="AH2126" s="678"/>
      <c r="AI2126" s="668"/>
      <c r="AJ2126" s="668"/>
      <c r="AK2126" s="668"/>
      <c r="AL2126" s="678"/>
      <c r="AM2126" s="668"/>
      <c r="AN2126" s="668"/>
      <c r="AO2126" s="668"/>
      <c r="AP2126" s="678"/>
      <c r="AQ2126" s="668"/>
      <c r="AR2126" s="668"/>
      <c r="AS2126" s="668"/>
      <c r="AT2126" s="678"/>
      <c r="AU2126" s="668"/>
      <c r="AV2126" s="668"/>
      <c r="AW2126" s="678"/>
      <c r="AX2126" s="668"/>
      <c r="AY2126" s="683"/>
      <c r="AZ2126" s="668"/>
      <c r="BA2126" s="668"/>
      <c r="BB2126" s="668"/>
      <c r="BC2126" s="668"/>
      <c r="BD2126" s="668"/>
      <c r="BE2126" s="668"/>
      <c r="BF2126" s="668"/>
      <c r="BG2126" s="668"/>
      <c r="BH2126" s="668"/>
      <c r="BI2126" s="668"/>
      <c r="BJ2126" s="668"/>
      <c r="BK2126" s="668"/>
      <c r="BL2126" s="668"/>
      <c r="BM2126" s="668"/>
      <c r="BN2126" s="668"/>
      <c r="BO2126" s="668"/>
      <c r="BP2126" s="668"/>
      <c r="BQ2126" s="668"/>
    </row>
    <row r="2127" spans="1:69">
      <c r="A2127" s="668"/>
      <c r="B2127" s="668"/>
      <c r="C2127" s="668"/>
      <c r="D2127" s="668"/>
      <c r="E2127" s="668"/>
      <c r="F2127" s="668"/>
      <c r="G2127" s="668"/>
      <c r="H2127" s="668"/>
      <c r="I2127" s="668"/>
      <c r="J2127" s="668"/>
      <c r="K2127" s="668"/>
      <c r="L2127" s="668"/>
      <c r="M2127" s="668"/>
      <c r="N2127" s="668"/>
      <c r="O2127" s="668"/>
      <c r="P2127" s="668"/>
      <c r="Q2127" s="668"/>
      <c r="R2127" s="668"/>
      <c r="S2127" s="668"/>
      <c r="T2127" s="668"/>
      <c r="U2127" s="668"/>
      <c r="W2127" s="668"/>
      <c r="X2127" s="668"/>
      <c r="Y2127" s="668"/>
      <c r="Z2127" s="678"/>
      <c r="AA2127" s="668"/>
      <c r="AB2127" s="668"/>
      <c r="AC2127" s="668"/>
      <c r="AD2127" s="678"/>
      <c r="AE2127" s="668"/>
      <c r="AF2127" s="668"/>
      <c r="AG2127" s="668"/>
      <c r="AH2127" s="678"/>
      <c r="AI2127" s="668"/>
      <c r="AJ2127" s="668"/>
      <c r="AK2127" s="668"/>
      <c r="AL2127" s="678"/>
      <c r="AM2127" s="668"/>
      <c r="AN2127" s="668"/>
      <c r="AO2127" s="668"/>
      <c r="AP2127" s="678"/>
      <c r="AQ2127" s="668"/>
      <c r="AR2127" s="668"/>
      <c r="AS2127" s="668"/>
      <c r="AT2127" s="678"/>
      <c r="AU2127" s="668"/>
      <c r="AV2127" s="668"/>
      <c r="AW2127" s="678"/>
      <c r="AX2127" s="668"/>
      <c r="AY2127" s="683"/>
      <c r="AZ2127" s="668"/>
      <c r="BA2127" s="668"/>
      <c r="BB2127" s="668"/>
      <c r="BC2127" s="668"/>
      <c r="BD2127" s="668"/>
      <c r="BE2127" s="668"/>
      <c r="BF2127" s="668"/>
      <c r="BG2127" s="668"/>
      <c r="BH2127" s="668"/>
      <c r="BI2127" s="668"/>
      <c r="BJ2127" s="668"/>
      <c r="BK2127" s="668"/>
      <c r="BL2127" s="668"/>
      <c r="BM2127" s="668"/>
      <c r="BN2127" s="668"/>
      <c r="BO2127" s="668"/>
      <c r="BP2127" s="668"/>
      <c r="BQ2127" s="668"/>
    </row>
    <row r="2128" spans="1:69">
      <c r="A2128" s="668"/>
      <c r="B2128" s="668"/>
      <c r="C2128" s="668"/>
      <c r="D2128" s="668"/>
      <c r="E2128" s="668"/>
      <c r="F2128" s="668"/>
      <c r="G2128" s="668"/>
      <c r="H2128" s="668"/>
      <c r="I2128" s="668"/>
      <c r="J2128" s="668"/>
      <c r="K2128" s="668"/>
      <c r="L2128" s="668"/>
      <c r="M2128" s="668"/>
      <c r="N2128" s="668"/>
      <c r="O2128" s="668"/>
      <c r="P2128" s="668"/>
      <c r="Q2128" s="668"/>
      <c r="R2128" s="668"/>
      <c r="S2128" s="668"/>
      <c r="T2128" s="668"/>
      <c r="U2128" s="668"/>
      <c r="W2128" s="668"/>
      <c r="X2128" s="668"/>
      <c r="Y2128" s="668"/>
      <c r="Z2128" s="678"/>
      <c r="AA2128" s="668"/>
      <c r="AB2128" s="668"/>
      <c r="AC2128" s="668"/>
      <c r="AD2128" s="678"/>
      <c r="AE2128" s="668"/>
      <c r="AF2128" s="668"/>
      <c r="AG2128" s="668"/>
      <c r="AH2128" s="678"/>
      <c r="AI2128" s="668"/>
      <c r="AJ2128" s="668"/>
      <c r="AK2128" s="668"/>
      <c r="AL2128" s="678"/>
      <c r="AM2128" s="668"/>
      <c r="AN2128" s="668"/>
      <c r="AO2128" s="668"/>
      <c r="AP2128" s="678"/>
      <c r="AQ2128" s="668"/>
      <c r="AR2128" s="668"/>
      <c r="AS2128" s="668"/>
      <c r="AT2128" s="678"/>
      <c r="AU2128" s="668"/>
      <c r="AV2128" s="668"/>
      <c r="AW2128" s="678"/>
      <c r="AX2128" s="668"/>
      <c r="AY2128" s="683"/>
      <c r="AZ2128" s="668"/>
      <c r="BA2128" s="668"/>
      <c r="BB2128" s="668"/>
      <c r="BC2128" s="668"/>
      <c r="BD2128" s="668"/>
      <c r="BE2128" s="668"/>
      <c r="BF2128" s="668"/>
      <c r="BG2128" s="668"/>
      <c r="BH2128" s="668"/>
      <c r="BI2128" s="668"/>
      <c r="BJ2128" s="668"/>
      <c r="BK2128" s="668"/>
      <c r="BL2128" s="668"/>
      <c r="BM2128" s="668"/>
      <c r="BN2128" s="668"/>
      <c r="BO2128" s="668"/>
      <c r="BP2128" s="668"/>
      <c r="BQ2128" s="668"/>
    </row>
    <row r="2129" spans="1:69">
      <c r="A2129" s="668"/>
      <c r="B2129" s="668"/>
      <c r="C2129" s="668"/>
      <c r="D2129" s="668"/>
      <c r="E2129" s="668"/>
      <c r="F2129" s="668"/>
      <c r="G2129" s="668"/>
      <c r="H2129" s="668"/>
      <c r="I2129" s="668"/>
      <c r="J2129" s="668"/>
      <c r="K2129" s="668"/>
      <c r="L2129" s="668"/>
      <c r="M2129" s="668"/>
      <c r="N2129" s="668"/>
      <c r="O2129" s="668"/>
      <c r="P2129" s="668"/>
      <c r="Q2129" s="668"/>
      <c r="R2129" s="668"/>
      <c r="T2129" s="668"/>
      <c r="U2129" s="668"/>
      <c r="AZ2129" s="668"/>
      <c r="BA2129" s="668"/>
      <c r="BB2129" s="668"/>
      <c r="BC2129" s="668"/>
      <c r="BD2129" s="668"/>
      <c r="BE2129" s="668"/>
      <c r="BF2129" s="668"/>
      <c r="BG2129" s="668"/>
      <c r="BH2129" s="668"/>
      <c r="BI2129" s="668"/>
      <c r="BJ2129" s="668"/>
      <c r="BK2129" s="668"/>
      <c r="BL2129" s="668"/>
      <c r="BM2129" s="668"/>
      <c r="BN2129" s="668"/>
      <c r="BO2129" s="668"/>
      <c r="BP2129" s="668"/>
      <c r="BQ2129" s="668"/>
    </row>
    <row r="2130" spans="1:69">
      <c r="A2130" s="668"/>
      <c r="B2130" s="668"/>
      <c r="C2130" s="668"/>
      <c r="D2130" s="668"/>
      <c r="E2130" s="668"/>
      <c r="F2130" s="668"/>
      <c r="G2130" s="668"/>
      <c r="H2130" s="668"/>
      <c r="I2130" s="668"/>
      <c r="J2130" s="668"/>
      <c r="K2130" s="668"/>
      <c r="L2130" s="668"/>
      <c r="M2130" s="668"/>
      <c r="N2130" s="668"/>
      <c r="O2130" s="668"/>
      <c r="P2130" s="668"/>
      <c r="Q2130" s="668"/>
      <c r="R2130" s="668"/>
      <c r="S2130" s="668"/>
      <c r="T2130" s="668"/>
      <c r="U2130" s="668"/>
      <c r="W2130" s="668"/>
      <c r="X2130" s="668"/>
      <c r="Y2130" s="668"/>
      <c r="Z2130" s="678"/>
      <c r="AA2130" s="668"/>
      <c r="AB2130" s="668"/>
      <c r="AC2130" s="668"/>
      <c r="AD2130" s="678"/>
      <c r="AE2130" s="668"/>
      <c r="AF2130" s="668"/>
      <c r="AG2130" s="668"/>
      <c r="AH2130" s="678"/>
      <c r="AI2130" s="668"/>
      <c r="AJ2130" s="668"/>
      <c r="AK2130" s="668"/>
      <c r="AL2130" s="678"/>
      <c r="AM2130" s="668"/>
      <c r="AN2130" s="668"/>
      <c r="AO2130" s="668"/>
      <c r="AP2130" s="678"/>
      <c r="AQ2130" s="668"/>
      <c r="AR2130" s="668"/>
      <c r="AS2130" s="668"/>
      <c r="AT2130" s="678"/>
      <c r="AU2130" s="668"/>
      <c r="AV2130" s="668"/>
      <c r="AW2130" s="678"/>
      <c r="AX2130" s="668"/>
      <c r="AY2130" s="683"/>
      <c r="AZ2130" s="668"/>
      <c r="BA2130" s="668"/>
      <c r="BB2130" s="668"/>
      <c r="BC2130" s="668"/>
      <c r="BD2130" s="668"/>
      <c r="BE2130" s="668"/>
      <c r="BF2130" s="668"/>
      <c r="BG2130" s="668"/>
      <c r="BH2130" s="668"/>
      <c r="BI2130" s="668"/>
      <c r="BJ2130" s="668"/>
      <c r="BK2130" s="668"/>
      <c r="BL2130" s="668"/>
      <c r="BM2130" s="668"/>
      <c r="BN2130" s="668"/>
      <c r="BO2130" s="668"/>
      <c r="BP2130" s="668"/>
      <c r="BQ2130" s="668"/>
    </row>
    <row r="2131" spans="1:69">
      <c r="A2131" s="668"/>
      <c r="B2131" s="668"/>
      <c r="C2131" s="668"/>
      <c r="D2131" s="668"/>
      <c r="E2131" s="668"/>
      <c r="F2131" s="668"/>
      <c r="G2131" s="668"/>
      <c r="H2131" s="668"/>
      <c r="I2131" s="668"/>
      <c r="J2131" s="668"/>
      <c r="K2131" s="668"/>
      <c r="L2131" s="668"/>
      <c r="M2131" s="668"/>
      <c r="N2131" s="668"/>
      <c r="O2131" s="668"/>
      <c r="P2131" s="668"/>
      <c r="Q2131" s="668"/>
      <c r="R2131" s="668"/>
      <c r="S2131" s="668"/>
      <c r="T2131" s="668"/>
      <c r="U2131" s="668"/>
      <c r="W2131" s="668"/>
      <c r="X2131" s="668"/>
      <c r="Y2131" s="668"/>
      <c r="Z2131" s="678"/>
      <c r="AA2131" s="668"/>
      <c r="AB2131" s="668"/>
      <c r="AC2131" s="668"/>
      <c r="AD2131" s="678"/>
      <c r="AE2131" s="668"/>
      <c r="AF2131" s="668"/>
      <c r="AG2131" s="668"/>
      <c r="AH2131" s="678"/>
      <c r="AI2131" s="668"/>
      <c r="AJ2131" s="668"/>
      <c r="AK2131" s="668"/>
      <c r="AL2131" s="678"/>
      <c r="AM2131" s="668"/>
      <c r="AN2131" s="668"/>
      <c r="AO2131" s="668"/>
      <c r="AP2131" s="678"/>
      <c r="AQ2131" s="668"/>
      <c r="AR2131" s="668"/>
      <c r="AS2131" s="668"/>
      <c r="AT2131" s="678"/>
      <c r="AU2131" s="668"/>
      <c r="AV2131" s="668"/>
      <c r="AW2131" s="678"/>
      <c r="AX2131" s="668"/>
      <c r="AY2131" s="683"/>
      <c r="AZ2131" s="668"/>
      <c r="BA2131" s="668"/>
      <c r="BB2131" s="668"/>
      <c r="BC2131" s="668"/>
      <c r="BD2131" s="668"/>
      <c r="BE2131" s="668"/>
      <c r="BF2131" s="668"/>
      <c r="BG2131" s="668"/>
      <c r="BH2131" s="668"/>
      <c r="BI2131" s="668"/>
      <c r="BJ2131" s="668"/>
      <c r="BK2131" s="668"/>
      <c r="BL2131" s="668"/>
      <c r="BM2131" s="668"/>
      <c r="BN2131" s="668"/>
      <c r="BO2131" s="668"/>
      <c r="BP2131" s="668"/>
      <c r="BQ2131" s="668"/>
    </row>
    <row r="2132" spans="1:69">
      <c r="A2132" s="668"/>
      <c r="B2132" s="668"/>
      <c r="C2132" s="668"/>
      <c r="D2132" s="668"/>
      <c r="E2132" s="668"/>
      <c r="F2132" s="668"/>
      <c r="G2132" s="668"/>
      <c r="H2132" s="668"/>
      <c r="I2132" s="668"/>
      <c r="J2132" s="668"/>
      <c r="K2132" s="668"/>
      <c r="L2132" s="668"/>
      <c r="M2132" s="668"/>
      <c r="N2132" s="668"/>
      <c r="O2132" s="668"/>
      <c r="P2132" s="668"/>
      <c r="Q2132" s="668"/>
      <c r="R2132" s="668"/>
      <c r="T2132" s="668"/>
      <c r="U2132" s="668"/>
      <c r="AZ2132" s="668"/>
      <c r="BA2132" s="668"/>
      <c r="BB2132" s="668"/>
      <c r="BC2132" s="668"/>
      <c r="BD2132" s="668"/>
      <c r="BE2132" s="668"/>
      <c r="BF2132" s="668"/>
      <c r="BG2132" s="668"/>
      <c r="BH2132" s="668"/>
      <c r="BI2132" s="668"/>
      <c r="BJ2132" s="668"/>
      <c r="BK2132" s="668"/>
      <c r="BL2132" s="668"/>
      <c r="BM2132" s="668"/>
      <c r="BN2132" s="668"/>
      <c r="BO2132" s="668"/>
      <c r="BP2132" s="668"/>
      <c r="BQ2132" s="668"/>
    </row>
    <row r="2133" spans="1:69">
      <c r="A2133" s="668"/>
      <c r="B2133" s="668"/>
      <c r="C2133" s="668"/>
      <c r="D2133" s="668"/>
      <c r="E2133" s="668"/>
      <c r="F2133" s="668"/>
      <c r="G2133" s="668"/>
      <c r="H2133" s="668"/>
      <c r="I2133" s="668"/>
      <c r="J2133" s="668"/>
      <c r="K2133" s="668"/>
      <c r="L2133" s="668"/>
      <c r="M2133" s="668"/>
      <c r="N2133" s="668"/>
      <c r="O2133" s="668"/>
      <c r="P2133" s="668"/>
      <c r="Q2133" s="668"/>
      <c r="R2133" s="668"/>
      <c r="S2133" s="668"/>
      <c r="T2133" s="668"/>
      <c r="U2133" s="668"/>
      <c r="W2133" s="668"/>
      <c r="X2133" s="668"/>
      <c r="Y2133" s="668"/>
      <c r="Z2133" s="678"/>
      <c r="AA2133" s="668"/>
      <c r="AB2133" s="668"/>
      <c r="AC2133" s="668"/>
      <c r="AD2133" s="678"/>
      <c r="AE2133" s="668"/>
      <c r="AF2133" s="668"/>
      <c r="AG2133" s="668"/>
      <c r="AH2133" s="678"/>
      <c r="AI2133" s="668"/>
      <c r="AJ2133" s="668"/>
      <c r="AK2133" s="668"/>
      <c r="AL2133" s="678"/>
      <c r="AM2133" s="668"/>
      <c r="AN2133" s="668"/>
      <c r="AO2133" s="668"/>
      <c r="AP2133" s="678"/>
      <c r="AQ2133" s="668"/>
      <c r="AR2133" s="668"/>
      <c r="AS2133" s="668"/>
      <c r="AT2133" s="678"/>
      <c r="AU2133" s="668"/>
      <c r="AV2133" s="668"/>
      <c r="AW2133" s="678"/>
      <c r="AX2133" s="668"/>
      <c r="AY2133" s="683"/>
      <c r="AZ2133" s="668"/>
      <c r="BA2133" s="668"/>
      <c r="BB2133" s="668"/>
      <c r="BC2133" s="668"/>
      <c r="BD2133" s="668"/>
      <c r="BE2133" s="668"/>
      <c r="BF2133" s="668"/>
      <c r="BG2133" s="668"/>
      <c r="BH2133" s="668"/>
      <c r="BK2133" s="668"/>
      <c r="BL2133" s="668"/>
      <c r="BM2133" s="668"/>
      <c r="BN2133" s="668"/>
      <c r="BO2133" s="668"/>
      <c r="BP2133" s="668"/>
      <c r="BQ2133" s="668"/>
    </row>
    <row r="2134" spans="1:69">
      <c r="A2134" s="668"/>
      <c r="B2134" s="668"/>
      <c r="C2134" s="668"/>
      <c r="D2134" s="668"/>
      <c r="E2134" s="668"/>
      <c r="F2134" s="668"/>
      <c r="G2134" s="668"/>
      <c r="H2134" s="668"/>
      <c r="I2134" s="668"/>
      <c r="J2134" s="668"/>
      <c r="K2134" s="668"/>
      <c r="L2134" s="668"/>
      <c r="M2134" s="668"/>
      <c r="N2134" s="668"/>
      <c r="O2134" s="668"/>
      <c r="P2134" s="668"/>
      <c r="Q2134" s="668"/>
      <c r="R2134" s="668"/>
      <c r="T2134" s="668"/>
      <c r="U2134" s="668"/>
      <c r="AZ2134" s="668"/>
      <c r="BA2134" s="668"/>
      <c r="BB2134" s="668"/>
      <c r="BC2134" s="668"/>
      <c r="BD2134" s="668"/>
      <c r="BE2134" s="668"/>
      <c r="BF2134" s="668"/>
      <c r="BG2134" s="668"/>
      <c r="BH2134" s="668"/>
      <c r="BI2134" s="668"/>
      <c r="BJ2134" s="668"/>
      <c r="BK2134" s="668"/>
      <c r="BL2134" s="668"/>
      <c r="BM2134" s="668"/>
      <c r="BN2134" s="668"/>
      <c r="BO2134" s="668"/>
      <c r="BP2134" s="668"/>
      <c r="BQ2134" s="668"/>
    </row>
    <row r="2135" spans="1:69">
      <c r="A2135" s="668"/>
      <c r="B2135" s="668"/>
      <c r="C2135" s="668"/>
      <c r="D2135" s="668"/>
      <c r="E2135" s="668"/>
      <c r="F2135" s="668"/>
      <c r="G2135" s="668"/>
      <c r="H2135" s="668"/>
      <c r="I2135" s="668"/>
      <c r="J2135" s="668"/>
      <c r="K2135" s="668"/>
      <c r="L2135" s="668"/>
      <c r="M2135" s="668"/>
      <c r="N2135" s="668"/>
      <c r="O2135" s="668"/>
      <c r="P2135" s="668"/>
      <c r="Q2135" s="668"/>
      <c r="R2135" s="668"/>
      <c r="T2135" s="668"/>
      <c r="U2135" s="668"/>
      <c r="AZ2135" s="668"/>
      <c r="BA2135" s="668"/>
      <c r="BB2135" s="668"/>
      <c r="BC2135" s="668"/>
      <c r="BD2135" s="668"/>
      <c r="BE2135" s="668"/>
      <c r="BF2135" s="668"/>
      <c r="BG2135" s="668"/>
      <c r="BH2135" s="668"/>
      <c r="BI2135" s="668"/>
      <c r="BJ2135" s="668"/>
      <c r="BK2135" s="668"/>
      <c r="BL2135" s="668"/>
      <c r="BM2135" s="668"/>
      <c r="BN2135" s="668"/>
      <c r="BO2135" s="668"/>
      <c r="BP2135" s="668"/>
      <c r="BQ2135" s="668"/>
    </row>
    <row r="2136" spans="1:69">
      <c r="A2136" s="668"/>
      <c r="B2136" s="668"/>
      <c r="C2136" s="668"/>
      <c r="D2136" s="668"/>
      <c r="E2136" s="668"/>
      <c r="F2136" s="668"/>
      <c r="G2136" s="668"/>
      <c r="H2136" s="668"/>
      <c r="I2136" s="668"/>
      <c r="J2136" s="668"/>
      <c r="K2136" s="668"/>
      <c r="L2136" s="668"/>
      <c r="M2136" s="668"/>
      <c r="N2136" s="668"/>
      <c r="O2136" s="668"/>
      <c r="P2136" s="668"/>
      <c r="R2136" s="668"/>
      <c r="U2136" s="668"/>
      <c r="BK2136" s="668"/>
      <c r="BL2136" s="668"/>
      <c r="BM2136" s="668"/>
      <c r="BN2136" s="668"/>
      <c r="BO2136" s="668"/>
      <c r="BP2136" s="668"/>
      <c r="BQ2136" s="668"/>
    </row>
    <row r="2137" spans="1:69">
      <c r="A2137" s="668"/>
      <c r="B2137" s="668"/>
      <c r="C2137" s="668"/>
      <c r="D2137" s="668"/>
      <c r="E2137" s="668"/>
      <c r="F2137" s="668"/>
      <c r="G2137" s="668"/>
      <c r="H2137" s="668"/>
      <c r="I2137" s="668"/>
      <c r="J2137" s="668"/>
      <c r="K2137" s="668"/>
      <c r="L2137" s="668"/>
      <c r="M2137" s="668"/>
      <c r="N2137" s="668"/>
      <c r="O2137" s="668"/>
      <c r="P2137" s="668"/>
      <c r="Q2137" s="668"/>
      <c r="R2137" s="668"/>
      <c r="T2137" s="668"/>
      <c r="U2137" s="668"/>
      <c r="AZ2137" s="668"/>
      <c r="BA2137" s="668"/>
      <c r="BB2137" s="668"/>
      <c r="BC2137" s="668"/>
      <c r="BD2137" s="668"/>
      <c r="BE2137" s="668"/>
      <c r="BF2137" s="668"/>
      <c r="BG2137" s="668"/>
      <c r="BH2137" s="668"/>
      <c r="BI2137" s="668"/>
      <c r="BJ2137" s="668"/>
      <c r="BK2137" s="668"/>
      <c r="BL2137" s="668"/>
      <c r="BM2137" s="668"/>
      <c r="BN2137" s="668"/>
      <c r="BO2137" s="668"/>
      <c r="BP2137" s="668"/>
      <c r="BQ2137" s="668"/>
    </row>
    <row r="2138" spans="1:69">
      <c r="A2138" s="668"/>
      <c r="B2138" s="668"/>
      <c r="C2138" s="668"/>
      <c r="D2138" s="668"/>
      <c r="E2138" s="668"/>
      <c r="F2138" s="668"/>
      <c r="G2138" s="668"/>
      <c r="H2138" s="668"/>
      <c r="I2138" s="668"/>
      <c r="J2138" s="668"/>
      <c r="K2138" s="668"/>
      <c r="L2138" s="668"/>
      <c r="M2138" s="668"/>
      <c r="N2138" s="668"/>
      <c r="O2138" s="668"/>
      <c r="P2138" s="668"/>
      <c r="Q2138" s="668"/>
      <c r="R2138" s="668"/>
      <c r="T2138" s="668"/>
      <c r="U2138" s="668"/>
      <c r="AZ2138" s="668"/>
      <c r="BA2138" s="668"/>
      <c r="BB2138" s="668"/>
      <c r="BC2138" s="668"/>
      <c r="BD2138" s="668"/>
      <c r="BE2138" s="668"/>
      <c r="BF2138" s="668"/>
      <c r="BG2138" s="668"/>
      <c r="BH2138" s="668"/>
      <c r="BI2138" s="668"/>
      <c r="BK2138" s="668"/>
      <c r="BL2138" s="668"/>
      <c r="BM2138" s="668"/>
      <c r="BN2138" s="668"/>
      <c r="BO2138" s="668"/>
      <c r="BP2138" s="668"/>
      <c r="BQ2138" s="668"/>
    </row>
    <row r="2139" spans="1:69">
      <c r="A2139" s="668"/>
      <c r="B2139" s="668"/>
      <c r="C2139" s="668"/>
      <c r="D2139" s="668"/>
      <c r="E2139" s="668"/>
      <c r="F2139" s="668"/>
      <c r="G2139" s="668"/>
      <c r="H2139" s="668"/>
      <c r="I2139" s="668"/>
      <c r="J2139" s="668"/>
      <c r="K2139" s="668"/>
      <c r="L2139" s="668"/>
      <c r="M2139" s="668"/>
      <c r="N2139" s="668"/>
      <c r="O2139" s="668"/>
      <c r="P2139" s="668"/>
      <c r="Q2139" s="668"/>
      <c r="R2139" s="668"/>
      <c r="T2139" s="668"/>
      <c r="U2139" s="668"/>
      <c r="AZ2139" s="668"/>
      <c r="BA2139" s="668"/>
      <c r="BB2139" s="668"/>
      <c r="BC2139" s="668"/>
      <c r="BD2139" s="668"/>
      <c r="BE2139" s="668"/>
      <c r="BF2139" s="668"/>
      <c r="BG2139" s="668"/>
      <c r="BH2139" s="668"/>
      <c r="BI2139" s="668"/>
      <c r="BJ2139" s="668"/>
      <c r="BK2139" s="668"/>
      <c r="BL2139" s="668"/>
      <c r="BM2139" s="668"/>
      <c r="BN2139" s="668"/>
      <c r="BO2139" s="668"/>
      <c r="BP2139" s="668"/>
      <c r="BQ2139" s="668"/>
    </row>
    <row r="2140" spans="1:69">
      <c r="A2140" s="668"/>
      <c r="B2140" s="668"/>
      <c r="C2140" s="668"/>
      <c r="D2140" s="668"/>
      <c r="E2140" s="668"/>
      <c r="F2140" s="668"/>
      <c r="G2140" s="668"/>
      <c r="H2140" s="668"/>
      <c r="I2140" s="668"/>
      <c r="J2140" s="668"/>
      <c r="K2140" s="668"/>
      <c r="L2140" s="668"/>
      <c r="M2140" s="668"/>
      <c r="N2140" s="668"/>
      <c r="O2140" s="668"/>
      <c r="P2140" s="668"/>
      <c r="Q2140" s="668"/>
      <c r="R2140" s="668"/>
      <c r="T2140" s="668"/>
      <c r="U2140" s="668"/>
      <c r="AZ2140" s="668"/>
      <c r="BA2140" s="668"/>
      <c r="BB2140" s="668"/>
      <c r="BC2140" s="668"/>
      <c r="BD2140" s="668"/>
      <c r="BE2140" s="668"/>
      <c r="BF2140" s="668"/>
      <c r="BG2140" s="668"/>
      <c r="BH2140" s="668"/>
      <c r="BI2140" s="668"/>
      <c r="BJ2140" s="668"/>
      <c r="BK2140" s="668"/>
      <c r="BL2140" s="668"/>
      <c r="BM2140" s="668"/>
      <c r="BN2140" s="668"/>
      <c r="BO2140" s="668"/>
      <c r="BP2140" s="668"/>
      <c r="BQ2140" s="668"/>
    </row>
    <row r="2141" spans="1:69">
      <c r="A2141" s="668"/>
      <c r="B2141" s="668"/>
      <c r="C2141" s="668"/>
      <c r="D2141" s="668"/>
      <c r="E2141" s="668"/>
      <c r="F2141" s="668"/>
      <c r="G2141" s="668"/>
      <c r="H2141" s="668"/>
      <c r="I2141" s="668"/>
      <c r="J2141" s="668"/>
      <c r="K2141" s="668"/>
      <c r="L2141" s="668"/>
      <c r="M2141" s="668"/>
      <c r="N2141" s="668"/>
      <c r="O2141" s="668"/>
      <c r="P2141" s="668"/>
      <c r="Q2141" s="668"/>
      <c r="R2141" s="668"/>
      <c r="T2141" s="668"/>
      <c r="U2141" s="668"/>
      <c r="AZ2141" s="668"/>
      <c r="BA2141" s="668"/>
      <c r="BB2141" s="668"/>
      <c r="BC2141" s="668"/>
      <c r="BD2141" s="668"/>
      <c r="BE2141" s="668"/>
      <c r="BF2141" s="668"/>
      <c r="BG2141" s="668"/>
      <c r="BH2141" s="668"/>
      <c r="BI2141" s="668"/>
      <c r="BK2141" s="668"/>
      <c r="BL2141" s="668"/>
      <c r="BM2141" s="668"/>
      <c r="BN2141" s="668"/>
      <c r="BO2141" s="668"/>
      <c r="BP2141" s="668"/>
      <c r="BQ2141" s="668"/>
    </row>
    <row r="2142" spans="1:69">
      <c r="A2142" s="668"/>
      <c r="B2142" s="668"/>
      <c r="C2142" s="668"/>
      <c r="D2142" s="668"/>
      <c r="E2142" s="668"/>
      <c r="F2142" s="668"/>
      <c r="G2142" s="668"/>
      <c r="H2142" s="668"/>
      <c r="I2142" s="668"/>
      <c r="J2142" s="668"/>
      <c r="K2142" s="668"/>
      <c r="L2142" s="668"/>
      <c r="M2142" s="668"/>
      <c r="N2142" s="668"/>
      <c r="O2142" s="668"/>
      <c r="P2142" s="668"/>
      <c r="Q2142" s="668"/>
      <c r="R2142" s="668"/>
      <c r="T2142" s="668"/>
      <c r="U2142" s="668"/>
      <c r="AZ2142" s="668"/>
      <c r="BA2142" s="668"/>
      <c r="BB2142" s="668"/>
      <c r="BC2142" s="668"/>
      <c r="BD2142" s="668"/>
      <c r="BE2142" s="668"/>
      <c r="BF2142" s="668"/>
      <c r="BG2142" s="668"/>
      <c r="BH2142" s="668"/>
      <c r="BI2142" s="668"/>
      <c r="BJ2142" s="668"/>
      <c r="BK2142" s="668"/>
      <c r="BL2142" s="668"/>
      <c r="BM2142" s="668"/>
      <c r="BN2142" s="668"/>
      <c r="BO2142" s="668"/>
      <c r="BP2142" s="668"/>
      <c r="BQ2142" s="668"/>
    </row>
    <row r="2143" spans="1:69">
      <c r="A2143" s="668"/>
      <c r="B2143" s="668"/>
      <c r="C2143" s="668"/>
      <c r="D2143" s="668"/>
      <c r="E2143" s="668"/>
      <c r="F2143" s="668"/>
      <c r="G2143" s="668"/>
      <c r="H2143" s="668"/>
      <c r="I2143" s="668"/>
      <c r="J2143" s="668"/>
      <c r="K2143" s="668"/>
      <c r="L2143" s="668"/>
      <c r="M2143" s="668"/>
      <c r="N2143" s="668"/>
      <c r="O2143" s="668"/>
      <c r="P2143" s="668"/>
      <c r="R2143" s="668"/>
      <c r="U2143" s="668"/>
      <c r="BK2143" s="668"/>
      <c r="BL2143" s="668"/>
      <c r="BM2143" s="668"/>
      <c r="BN2143" s="668"/>
      <c r="BO2143" s="668"/>
      <c r="BP2143" s="668"/>
      <c r="BQ2143" s="668"/>
    </row>
    <row r="2144" spans="1:69">
      <c r="A2144" s="668"/>
      <c r="B2144" s="668"/>
      <c r="C2144" s="668"/>
      <c r="D2144" s="668"/>
      <c r="E2144" s="668"/>
      <c r="F2144" s="668"/>
      <c r="G2144" s="668"/>
      <c r="H2144" s="668"/>
      <c r="I2144" s="668"/>
      <c r="J2144" s="668"/>
      <c r="K2144" s="668"/>
      <c r="L2144" s="668"/>
      <c r="M2144" s="668"/>
      <c r="N2144" s="668"/>
      <c r="O2144" s="668"/>
      <c r="P2144" s="668"/>
      <c r="R2144" s="668"/>
      <c r="U2144" s="668"/>
      <c r="BK2144" s="668"/>
      <c r="BL2144" s="668"/>
      <c r="BM2144" s="668"/>
      <c r="BN2144" s="668"/>
      <c r="BO2144" s="668"/>
      <c r="BP2144" s="668"/>
      <c r="BQ2144" s="668"/>
    </row>
    <row r="2145" spans="1:69">
      <c r="A2145" s="668"/>
      <c r="B2145" s="668"/>
      <c r="C2145" s="668"/>
      <c r="D2145" s="668"/>
      <c r="E2145" s="668"/>
      <c r="F2145" s="668"/>
      <c r="G2145" s="668"/>
      <c r="H2145" s="668"/>
      <c r="I2145" s="668"/>
      <c r="J2145" s="668"/>
      <c r="K2145" s="668"/>
      <c r="L2145" s="668"/>
      <c r="M2145" s="668"/>
      <c r="N2145" s="668"/>
      <c r="O2145" s="668"/>
      <c r="P2145" s="668"/>
      <c r="Q2145" s="668"/>
      <c r="R2145" s="668"/>
      <c r="T2145" s="668"/>
      <c r="U2145" s="668"/>
      <c r="AZ2145" s="668"/>
      <c r="BA2145" s="668"/>
      <c r="BB2145" s="668"/>
      <c r="BC2145" s="668"/>
      <c r="BD2145" s="668"/>
      <c r="BE2145" s="668"/>
      <c r="BF2145" s="668"/>
      <c r="BG2145" s="668"/>
      <c r="BH2145" s="668"/>
      <c r="BK2145" s="668"/>
      <c r="BL2145" s="668"/>
      <c r="BM2145" s="668"/>
      <c r="BN2145" s="668"/>
      <c r="BO2145" s="668"/>
      <c r="BP2145" s="668"/>
      <c r="BQ2145" s="668"/>
    </row>
    <row r="2146" spans="1:69">
      <c r="A2146" s="668"/>
      <c r="B2146" s="668"/>
      <c r="C2146" s="668"/>
      <c r="D2146" s="668"/>
      <c r="E2146" s="668"/>
      <c r="F2146" s="668"/>
      <c r="G2146" s="668"/>
      <c r="H2146" s="668"/>
      <c r="I2146" s="668"/>
      <c r="J2146" s="668"/>
      <c r="K2146" s="668"/>
      <c r="L2146" s="668"/>
      <c r="M2146" s="668"/>
      <c r="N2146" s="668"/>
      <c r="O2146" s="668"/>
      <c r="P2146" s="668"/>
      <c r="Q2146" s="668"/>
      <c r="R2146" s="668"/>
      <c r="T2146" s="668"/>
      <c r="U2146" s="668"/>
      <c r="AZ2146" s="668"/>
      <c r="BA2146" s="668"/>
      <c r="BB2146" s="668"/>
      <c r="BC2146" s="668"/>
      <c r="BD2146" s="668"/>
      <c r="BE2146" s="668"/>
      <c r="BF2146" s="668"/>
      <c r="BG2146" s="668"/>
      <c r="BH2146" s="668"/>
      <c r="BK2146" s="668"/>
      <c r="BL2146" s="668"/>
      <c r="BM2146" s="668"/>
      <c r="BN2146" s="668"/>
      <c r="BO2146" s="668"/>
      <c r="BP2146" s="668"/>
      <c r="BQ2146" s="668"/>
    </row>
    <row r="2147" spans="1:69">
      <c r="A2147" s="668"/>
      <c r="B2147" s="668"/>
      <c r="C2147" s="668"/>
      <c r="D2147" s="668"/>
      <c r="E2147" s="668"/>
      <c r="F2147" s="668"/>
      <c r="G2147" s="668"/>
      <c r="H2147" s="668"/>
      <c r="I2147" s="668"/>
      <c r="J2147" s="668"/>
      <c r="K2147" s="668"/>
      <c r="L2147" s="668"/>
      <c r="M2147" s="668"/>
      <c r="N2147" s="668"/>
      <c r="O2147" s="668"/>
      <c r="P2147" s="668"/>
      <c r="Q2147" s="668"/>
      <c r="R2147" s="668"/>
      <c r="T2147" s="668"/>
      <c r="U2147" s="668"/>
      <c r="AZ2147" s="668"/>
      <c r="BA2147" s="668"/>
      <c r="BB2147" s="668"/>
      <c r="BC2147" s="668"/>
      <c r="BD2147" s="668"/>
      <c r="BE2147" s="668"/>
      <c r="BF2147" s="668"/>
      <c r="BG2147" s="668"/>
      <c r="BH2147" s="668"/>
      <c r="BI2147" s="668"/>
      <c r="BJ2147" s="668"/>
      <c r="BK2147" s="668"/>
      <c r="BL2147" s="668"/>
      <c r="BM2147" s="668"/>
      <c r="BN2147" s="668"/>
      <c r="BO2147" s="668"/>
      <c r="BP2147" s="668"/>
      <c r="BQ2147" s="668"/>
    </row>
    <row r="2148" spans="1:69">
      <c r="A2148" s="668"/>
      <c r="B2148" s="668"/>
      <c r="C2148" s="668"/>
      <c r="D2148" s="668"/>
      <c r="E2148" s="668"/>
      <c r="F2148" s="668"/>
      <c r="G2148" s="668"/>
      <c r="H2148" s="668"/>
      <c r="I2148" s="668"/>
      <c r="J2148" s="668"/>
      <c r="K2148" s="668"/>
      <c r="L2148" s="668"/>
      <c r="M2148" s="668"/>
      <c r="N2148" s="668"/>
      <c r="O2148" s="668"/>
      <c r="P2148" s="668"/>
      <c r="Q2148" s="668"/>
      <c r="R2148" s="668"/>
      <c r="T2148" s="668"/>
      <c r="U2148" s="668"/>
      <c r="AZ2148" s="668"/>
      <c r="BA2148" s="668"/>
      <c r="BB2148" s="668"/>
      <c r="BC2148" s="668"/>
      <c r="BD2148" s="668"/>
      <c r="BE2148" s="668"/>
      <c r="BF2148" s="668"/>
      <c r="BG2148" s="668"/>
      <c r="BH2148" s="668"/>
      <c r="BI2148" s="668"/>
      <c r="BK2148" s="668"/>
      <c r="BL2148" s="668"/>
      <c r="BM2148" s="668"/>
      <c r="BN2148" s="668"/>
      <c r="BO2148" s="668"/>
      <c r="BP2148" s="668"/>
      <c r="BQ2148" s="668"/>
    </row>
    <row r="2149" spans="1:69">
      <c r="A2149" s="668"/>
      <c r="B2149" s="668"/>
      <c r="C2149" s="668"/>
      <c r="D2149" s="668"/>
      <c r="E2149" s="668"/>
      <c r="F2149" s="668"/>
      <c r="G2149" s="668"/>
      <c r="H2149" s="668"/>
      <c r="I2149" s="668"/>
      <c r="J2149" s="668"/>
      <c r="K2149" s="668"/>
      <c r="L2149" s="668"/>
      <c r="M2149" s="668"/>
      <c r="N2149" s="668"/>
      <c r="O2149" s="668"/>
      <c r="P2149" s="668"/>
      <c r="Q2149" s="668"/>
      <c r="R2149" s="668"/>
      <c r="T2149" s="668"/>
      <c r="U2149" s="668"/>
      <c r="AZ2149" s="668"/>
      <c r="BA2149" s="668"/>
      <c r="BB2149" s="668"/>
      <c r="BC2149" s="668"/>
      <c r="BD2149" s="668"/>
      <c r="BE2149" s="668"/>
      <c r="BF2149" s="668"/>
      <c r="BG2149" s="668"/>
      <c r="BH2149" s="668"/>
      <c r="BI2149" s="668"/>
      <c r="BJ2149" s="668"/>
      <c r="BK2149" s="668"/>
      <c r="BL2149" s="668"/>
      <c r="BM2149" s="668"/>
      <c r="BN2149" s="668"/>
      <c r="BO2149" s="668"/>
      <c r="BP2149" s="668"/>
      <c r="BQ2149" s="668"/>
    </row>
    <row r="2150" spans="1:69">
      <c r="A2150" s="668"/>
      <c r="B2150" s="668"/>
      <c r="C2150" s="668"/>
      <c r="D2150" s="668"/>
      <c r="E2150" s="668"/>
      <c r="F2150" s="668"/>
      <c r="G2150" s="668"/>
      <c r="H2150" s="668"/>
      <c r="I2150" s="668"/>
      <c r="J2150" s="668"/>
      <c r="K2150" s="668"/>
      <c r="L2150" s="668"/>
      <c r="M2150" s="668"/>
      <c r="N2150" s="668"/>
      <c r="O2150" s="668"/>
      <c r="P2150" s="668"/>
      <c r="Q2150" s="668"/>
      <c r="R2150" s="668"/>
      <c r="T2150" s="668"/>
      <c r="U2150" s="668"/>
      <c r="AZ2150" s="668"/>
      <c r="BA2150" s="668"/>
      <c r="BB2150" s="668"/>
      <c r="BC2150" s="668"/>
      <c r="BD2150" s="668"/>
      <c r="BE2150" s="668"/>
      <c r="BF2150" s="668"/>
      <c r="BG2150" s="668"/>
      <c r="BK2150" s="668"/>
      <c r="BL2150" s="668"/>
      <c r="BM2150" s="668"/>
      <c r="BN2150" s="668"/>
      <c r="BO2150" s="668"/>
      <c r="BP2150" s="668"/>
      <c r="BQ2150" s="668"/>
    </row>
    <row r="2151" spans="1:69">
      <c r="A2151" s="668"/>
      <c r="B2151" s="668"/>
      <c r="C2151" s="668"/>
      <c r="D2151" s="668"/>
      <c r="E2151" s="668"/>
      <c r="F2151" s="668"/>
      <c r="G2151" s="668"/>
      <c r="H2151" s="668"/>
      <c r="I2151" s="668"/>
      <c r="J2151" s="668"/>
      <c r="K2151" s="668"/>
      <c r="L2151" s="668"/>
      <c r="M2151" s="668"/>
      <c r="N2151" s="668"/>
      <c r="O2151" s="668"/>
      <c r="P2151" s="668"/>
      <c r="Q2151" s="668"/>
      <c r="R2151" s="668"/>
      <c r="T2151" s="668"/>
      <c r="U2151" s="668"/>
      <c r="AZ2151" s="668"/>
      <c r="BA2151" s="668"/>
      <c r="BB2151" s="668"/>
      <c r="BC2151" s="668"/>
      <c r="BD2151" s="668"/>
      <c r="BE2151" s="668"/>
      <c r="BF2151" s="668"/>
      <c r="BG2151" s="668"/>
      <c r="BH2151" s="668"/>
      <c r="BK2151" s="668"/>
      <c r="BL2151" s="668"/>
      <c r="BM2151" s="668"/>
      <c r="BN2151" s="668"/>
      <c r="BO2151" s="668"/>
      <c r="BP2151" s="668"/>
      <c r="BQ2151" s="668"/>
    </row>
    <row r="2152" spans="1:69">
      <c r="A2152" s="668"/>
      <c r="B2152" s="668"/>
      <c r="C2152" s="668"/>
      <c r="D2152" s="668"/>
      <c r="E2152" s="668"/>
      <c r="F2152" s="668"/>
      <c r="G2152" s="668"/>
      <c r="H2152" s="668"/>
      <c r="I2152" s="668"/>
      <c r="J2152" s="668"/>
      <c r="K2152" s="668"/>
      <c r="L2152" s="668"/>
      <c r="M2152" s="668"/>
      <c r="N2152" s="668"/>
      <c r="O2152" s="668"/>
      <c r="P2152" s="668"/>
      <c r="Q2152" s="668"/>
      <c r="R2152" s="668"/>
      <c r="T2152" s="668"/>
      <c r="U2152" s="668"/>
      <c r="AZ2152" s="668"/>
      <c r="BA2152" s="668"/>
      <c r="BB2152" s="668"/>
      <c r="BC2152" s="668"/>
      <c r="BD2152" s="668"/>
      <c r="BE2152" s="668"/>
      <c r="BF2152" s="668"/>
      <c r="BG2152" s="668"/>
      <c r="BH2152" s="668"/>
      <c r="BI2152" s="668"/>
      <c r="BK2152" s="668"/>
      <c r="BL2152" s="668"/>
      <c r="BM2152" s="668"/>
      <c r="BN2152" s="668"/>
      <c r="BO2152" s="668"/>
      <c r="BP2152" s="668"/>
      <c r="BQ2152" s="668"/>
    </row>
    <row r="2153" spans="1:69">
      <c r="A2153" s="668"/>
      <c r="B2153" s="668"/>
      <c r="C2153" s="668"/>
      <c r="D2153" s="668"/>
      <c r="E2153" s="668"/>
      <c r="F2153" s="668"/>
      <c r="G2153" s="668"/>
      <c r="H2153" s="668"/>
      <c r="I2153" s="668"/>
      <c r="J2153" s="668"/>
      <c r="K2153" s="668"/>
      <c r="L2153" s="668"/>
      <c r="M2153" s="668"/>
      <c r="N2153" s="668"/>
      <c r="O2153" s="668"/>
      <c r="P2153" s="668"/>
      <c r="Q2153" s="668"/>
      <c r="R2153" s="668"/>
      <c r="T2153" s="668"/>
      <c r="U2153" s="668"/>
      <c r="AZ2153" s="668"/>
      <c r="BA2153" s="668"/>
      <c r="BB2153" s="668"/>
      <c r="BC2153" s="668"/>
      <c r="BD2153" s="668"/>
      <c r="BE2153" s="668"/>
      <c r="BF2153" s="668"/>
      <c r="BG2153" s="668"/>
      <c r="BK2153" s="668"/>
      <c r="BL2153" s="668"/>
      <c r="BM2153" s="668"/>
      <c r="BN2153" s="668"/>
      <c r="BO2153" s="668"/>
      <c r="BP2153" s="668"/>
      <c r="BQ2153" s="668"/>
    </row>
    <row r="2154" spans="1:69">
      <c r="A2154" s="668"/>
      <c r="B2154" s="668"/>
      <c r="C2154" s="668"/>
      <c r="D2154" s="668"/>
      <c r="E2154" s="668"/>
      <c r="F2154" s="668"/>
      <c r="G2154" s="668"/>
      <c r="H2154" s="668"/>
      <c r="I2154" s="668"/>
      <c r="J2154" s="668"/>
      <c r="K2154" s="668"/>
      <c r="L2154" s="668"/>
      <c r="M2154" s="668"/>
      <c r="N2154" s="668"/>
      <c r="O2154" s="668"/>
      <c r="P2154" s="668"/>
      <c r="Q2154" s="668"/>
      <c r="R2154" s="668"/>
      <c r="S2154" s="668"/>
      <c r="T2154" s="668"/>
      <c r="U2154" s="668"/>
      <c r="W2154" s="668"/>
      <c r="X2154" s="668"/>
      <c r="Y2154" s="668"/>
      <c r="Z2154" s="678"/>
      <c r="AA2154" s="668"/>
      <c r="AB2154" s="668"/>
      <c r="AC2154" s="668"/>
      <c r="AD2154" s="678"/>
      <c r="AE2154" s="668"/>
      <c r="AF2154" s="668"/>
      <c r="AG2154" s="668"/>
      <c r="AH2154" s="678"/>
      <c r="AI2154" s="668"/>
      <c r="AJ2154" s="668"/>
      <c r="AK2154" s="668"/>
      <c r="AL2154" s="678"/>
      <c r="AM2154" s="668"/>
      <c r="AN2154" s="668"/>
      <c r="AO2154" s="668"/>
      <c r="AP2154" s="678"/>
      <c r="AQ2154" s="668"/>
      <c r="AR2154" s="668"/>
      <c r="AS2154" s="668"/>
      <c r="AT2154" s="678"/>
      <c r="AU2154" s="668"/>
      <c r="AV2154" s="668"/>
      <c r="AW2154" s="678"/>
      <c r="AX2154" s="668"/>
      <c r="AY2154" s="683"/>
      <c r="AZ2154" s="668"/>
      <c r="BA2154" s="668"/>
      <c r="BB2154" s="668"/>
      <c r="BC2154" s="668"/>
      <c r="BD2154" s="668"/>
      <c r="BE2154" s="668"/>
      <c r="BF2154" s="668"/>
      <c r="BK2154" s="668"/>
      <c r="BL2154" s="668"/>
      <c r="BM2154" s="668"/>
      <c r="BN2154" s="668"/>
      <c r="BO2154" s="668"/>
      <c r="BP2154" s="668"/>
      <c r="BQ2154" s="668"/>
    </row>
    <row r="2155" spans="1:69">
      <c r="A2155" s="668"/>
      <c r="B2155" s="668"/>
      <c r="C2155" s="668"/>
      <c r="D2155" s="668"/>
      <c r="E2155" s="668"/>
      <c r="F2155" s="668"/>
      <c r="G2155" s="668"/>
      <c r="H2155" s="668"/>
      <c r="I2155" s="668"/>
      <c r="J2155" s="668"/>
      <c r="K2155" s="668"/>
      <c r="L2155" s="668"/>
      <c r="M2155" s="668"/>
      <c r="N2155" s="668"/>
      <c r="O2155" s="668"/>
      <c r="P2155" s="668"/>
      <c r="Q2155" s="668"/>
      <c r="R2155" s="668"/>
      <c r="T2155" s="668"/>
      <c r="U2155" s="668"/>
      <c r="AZ2155" s="668"/>
      <c r="BA2155" s="668"/>
      <c r="BB2155" s="668"/>
      <c r="BC2155" s="668"/>
      <c r="BD2155" s="668"/>
      <c r="BE2155" s="668"/>
      <c r="BF2155" s="668"/>
      <c r="BG2155" s="668"/>
      <c r="BK2155" s="668"/>
      <c r="BL2155" s="668"/>
      <c r="BM2155" s="668"/>
      <c r="BN2155" s="668"/>
      <c r="BO2155" s="668"/>
      <c r="BP2155" s="668"/>
      <c r="BQ2155" s="668"/>
    </row>
    <row r="2156" spans="1:69">
      <c r="A2156" s="668"/>
      <c r="B2156" s="668"/>
      <c r="C2156" s="668"/>
      <c r="D2156" s="668"/>
      <c r="E2156" s="668"/>
      <c r="F2156" s="668"/>
      <c r="G2156" s="668"/>
      <c r="H2156" s="668"/>
      <c r="I2156" s="668"/>
      <c r="J2156" s="668"/>
      <c r="K2156" s="668"/>
      <c r="L2156" s="668"/>
      <c r="M2156" s="668"/>
      <c r="N2156" s="668"/>
      <c r="O2156" s="668"/>
      <c r="P2156" s="668"/>
      <c r="Q2156" s="668"/>
      <c r="R2156" s="668"/>
      <c r="T2156" s="668"/>
      <c r="U2156" s="668"/>
      <c r="AZ2156" s="668"/>
      <c r="BA2156" s="668"/>
      <c r="BB2156" s="668"/>
      <c r="BC2156" s="668"/>
      <c r="BD2156" s="668"/>
      <c r="BE2156" s="668"/>
      <c r="BF2156" s="668"/>
      <c r="BG2156" s="668"/>
      <c r="BK2156" s="668"/>
      <c r="BL2156" s="668"/>
      <c r="BM2156" s="668"/>
      <c r="BN2156" s="668"/>
      <c r="BO2156" s="668"/>
      <c r="BP2156" s="668"/>
      <c r="BQ2156" s="668"/>
    </row>
    <row r="2157" spans="1:69">
      <c r="A2157" s="668"/>
      <c r="B2157" s="668"/>
      <c r="C2157" s="668"/>
      <c r="D2157" s="668"/>
      <c r="E2157" s="668"/>
      <c r="F2157" s="668"/>
      <c r="G2157" s="668"/>
      <c r="H2157" s="668"/>
      <c r="I2157" s="668"/>
      <c r="J2157" s="668"/>
      <c r="K2157" s="668"/>
      <c r="L2157" s="668"/>
      <c r="M2157" s="668"/>
      <c r="N2157" s="668"/>
      <c r="O2157" s="668"/>
      <c r="P2157" s="668"/>
      <c r="Q2157" s="668"/>
      <c r="R2157" s="668"/>
      <c r="T2157" s="668"/>
      <c r="U2157" s="668"/>
      <c r="AZ2157" s="668"/>
      <c r="BA2157" s="668"/>
      <c r="BB2157" s="668"/>
      <c r="BC2157" s="668"/>
      <c r="BD2157" s="668"/>
      <c r="BE2157" s="668"/>
      <c r="BF2157" s="668"/>
      <c r="BG2157" s="668"/>
      <c r="BH2157" s="668"/>
      <c r="BK2157" s="668"/>
      <c r="BL2157" s="668"/>
      <c r="BM2157" s="668"/>
      <c r="BN2157" s="668"/>
      <c r="BO2157" s="668"/>
      <c r="BP2157" s="668"/>
      <c r="BQ2157" s="668"/>
    </row>
    <row r="2158" spans="1:69">
      <c r="A2158" s="668"/>
      <c r="B2158" s="668"/>
      <c r="C2158" s="668"/>
      <c r="D2158" s="668"/>
      <c r="E2158" s="668"/>
      <c r="F2158" s="668"/>
      <c r="G2158" s="668"/>
      <c r="H2158" s="668"/>
      <c r="I2158" s="668"/>
      <c r="J2158" s="668"/>
      <c r="K2158" s="668"/>
      <c r="L2158" s="668"/>
      <c r="M2158" s="668"/>
      <c r="N2158" s="668"/>
      <c r="O2158" s="668"/>
      <c r="P2158" s="668"/>
      <c r="Q2158" s="668"/>
      <c r="R2158" s="668"/>
      <c r="T2158" s="668"/>
      <c r="U2158" s="668"/>
      <c r="AZ2158" s="668"/>
      <c r="BA2158" s="668"/>
      <c r="BB2158" s="668"/>
      <c r="BC2158" s="668"/>
      <c r="BD2158" s="668"/>
      <c r="BE2158" s="668"/>
      <c r="BF2158" s="668"/>
      <c r="BK2158" s="668"/>
      <c r="BL2158" s="668"/>
      <c r="BM2158" s="668"/>
      <c r="BN2158" s="668"/>
      <c r="BO2158" s="668"/>
      <c r="BP2158" s="668"/>
      <c r="BQ2158" s="668"/>
    </row>
    <row r="2159" spans="1:69">
      <c r="A2159" s="668"/>
      <c r="B2159" s="668"/>
      <c r="C2159" s="668"/>
      <c r="D2159" s="668"/>
      <c r="E2159" s="668"/>
      <c r="F2159" s="668"/>
      <c r="G2159" s="668"/>
      <c r="H2159" s="668"/>
      <c r="I2159" s="668"/>
      <c r="J2159" s="668"/>
      <c r="K2159" s="668"/>
      <c r="L2159" s="668"/>
      <c r="M2159" s="668"/>
      <c r="N2159" s="668"/>
      <c r="O2159" s="668"/>
      <c r="P2159" s="668"/>
      <c r="Q2159" s="668"/>
      <c r="R2159" s="668"/>
      <c r="T2159" s="668"/>
      <c r="U2159" s="668"/>
      <c r="AZ2159" s="668"/>
      <c r="BA2159" s="668"/>
      <c r="BB2159" s="668"/>
      <c r="BC2159" s="668"/>
      <c r="BD2159" s="668"/>
      <c r="BE2159" s="668"/>
      <c r="BK2159" s="668"/>
      <c r="BL2159" s="668"/>
      <c r="BM2159" s="668"/>
      <c r="BN2159" s="668"/>
      <c r="BO2159" s="668"/>
      <c r="BP2159" s="668"/>
      <c r="BQ2159" s="668"/>
    </row>
    <row r="2160" spans="1:69">
      <c r="A2160" s="668"/>
      <c r="B2160" s="668"/>
      <c r="C2160" s="668"/>
      <c r="D2160" s="668"/>
      <c r="E2160" s="668"/>
      <c r="F2160" s="668"/>
      <c r="G2160" s="668"/>
      <c r="H2160" s="668"/>
      <c r="I2160" s="668"/>
      <c r="J2160" s="668"/>
      <c r="K2160" s="668"/>
      <c r="L2160" s="668"/>
      <c r="M2160" s="668"/>
      <c r="N2160" s="668"/>
      <c r="O2160" s="668"/>
      <c r="P2160" s="668"/>
      <c r="Q2160" s="668"/>
      <c r="R2160" s="668"/>
      <c r="T2160" s="668"/>
      <c r="U2160" s="668"/>
      <c r="AZ2160" s="668"/>
      <c r="BA2160" s="668"/>
      <c r="BB2160" s="668"/>
      <c r="BC2160" s="668"/>
      <c r="BD2160" s="668"/>
      <c r="BE2160" s="668"/>
      <c r="BF2160" s="668"/>
      <c r="BG2160" s="668"/>
      <c r="BH2160" s="668"/>
      <c r="BK2160" s="668"/>
      <c r="BL2160" s="668"/>
      <c r="BM2160" s="668"/>
      <c r="BN2160" s="668"/>
      <c r="BO2160" s="668"/>
      <c r="BP2160" s="668"/>
      <c r="BQ2160" s="668"/>
    </row>
    <row r="2161" spans="1:69">
      <c r="A2161" s="668"/>
      <c r="B2161" s="668"/>
      <c r="C2161" s="668"/>
      <c r="D2161" s="668"/>
      <c r="E2161" s="668"/>
      <c r="F2161" s="668"/>
      <c r="G2161" s="668"/>
      <c r="H2161" s="668"/>
      <c r="I2161" s="668"/>
      <c r="J2161" s="668"/>
      <c r="K2161" s="668"/>
      <c r="L2161" s="668"/>
      <c r="M2161" s="668"/>
      <c r="N2161" s="668"/>
      <c r="O2161" s="668"/>
      <c r="P2161" s="668"/>
      <c r="Q2161" s="668"/>
      <c r="R2161" s="668"/>
      <c r="T2161" s="668"/>
      <c r="U2161" s="668"/>
      <c r="AZ2161" s="668"/>
      <c r="BA2161" s="668"/>
      <c r="BB2161" s="668"/>
      <c r="BC2161" s="668"/>
      <c r="BD2161" s="668"/>
      <c r="BE2161" s="668"/>
      <c r="BF2161" s="668"/>
      <c r="BG2161" s="668"/>
      <c r="BK2161" s="668"/>
      <c r="BL2161" s="668"/>
      <c r="BM2161" s="668"/>
      <c r="BN2161" s="668"/>
      <c r="BO2161" s="668"/>
      <c r="BP2161" s="668"/>
      <c r="BQ2161" s="668"/>
    </row>
    <row r="2162" spans="1:69">
      <c r="A2162" s="668"/>
      <c r="B2162" s="668"/>
      <c r="C2162" s="668"/>
      <c r="D2162" s="668"/>
      <c r="E2162" s="668"/>
      <c r="F2162" s="668"/>
      <c r="G2162" s="668"/>
      <c r="H2162" s="668"/>
      <c r="I2162" s="668"/>
      <c r="J2162" s="668"/>
      <c r="K2162" s="668"/>
      <c r="L2162" s="668"/>
      <c r="M2162" s="668"/>
      <c r="N2162" s="668"/>
      <c r="O2162" s="668"/>
      <c r="P2162" s="668"/>
      <c r="Q2162" s="668"/>
      <c r="R2162" s="668"/>
      <c r="T2162" s="668"/>
      <c r="U2162" s="668"/>
      <c r="AZ2162" s="668"/>
      <c r="BA2162" s="668"/>
      <c r="BB2162" s="668"/>
      <c r="BC2162" s="668"/>
      <c r="BD2162" s="668"/>
      <c r="BE2162" s="668"/>
      <c r="BF2162" s="668"/>
      <c r="BG2162" s="668"/>
      <c r="BK2162" s="668"/>
      <c r="BL2162" s="668"/>
      <c r="BM2162" s="668"/>
      <c r="BN2162" s="668"/>
      <c r="BO2162" s="668"/>
      <c r="BP2162" s="668"/>
      <c r="BQ2162" s="668"/>
    </row>
    <row r="2163" spans="1:69">
      <c r="A2163" s="668"/>
      <c r="B2163" s="668"/>
      <c r="C2163" s="668"/>
      <c r="D2163" s="668"/>
      <c r="E2163" s="668"/>
      <c r="F2163" s="668"/>
      <c r="G2163" s="668"/>
      <c r="H2163" s="668"/>
      <c r="I2163" s="668"/>
      <c r="J2163" s="668"/>
      <c r="K2163" s="668"/>
      <c r="L2163" s="668"/>
      <c r="M2163" s="668"/>
      <c r="N2163" s="668"/>
      <c r="O2163" s="668"/>
      <c r="P2163" s="668"/>
      <c r="Q2163" s="668"/>
      <c r="R2163" s="668"/>
      <c r="T2163" s="668"/>
      <c r="U2163" s="668"/>
      <c r="AZ2163" s="668"/>
      <c r="BA2163" s="668"/>
      <c r="BB2163" s="668"/>
      <c r="BC2163" s="668"/>
      <c r="BD2163" s="668"/>
      <c r="BE2163" s="668"/>
      <c r="BF2163" s="668"/>
      <c r="BG2163" s="668"/>
      <c r="BK2163" s="668"/>
      <c r="BL2163" s="668"/>
      <c r="BM2163" s="668"/>
      <c r="BN2163" s="668"/>
      <c r="BO2163" s="668"/>
      <c r="BP2163" s="668"/>
      <c r="BQ2163" s="668"/>
    </row>
    <row r="2164" spans="1:69">
      <c r="A2164" s="668"/>
      <c r="B2164" s="668"/>
      <c r="C2164" s="668"/>
      <c r="D2164" s="668"/>
      <c r="E2164" s="668"/>
      <c r="F2164" s="668"/>
      <c r="G2164" s="668"/>
      <c r="H2164" s="668"/>
      <c r="I2164" s="668"/>
      <c r="J2164" s="668"/>
      <c r="K2164" s="668"/>
      <c r="L2164" s="668"/>
      <c r="M2164" s="668"/>
      <c r="N2164" s="668"/>
      <c r="O2164" s="668"/>
      <c r="P2164" s="668"/>
      <c r="Q2164" s="668"/>
      <c r="R2164" s="668"/>
      <c r="T2164" s="668"/>
      <c r="U2164" s="668"/>
      <c r="AZ2164" s="668"/>
      <c r="BA2164" s="668"/>
      <c r="BB2164" s="668"/>
      <c r="BC2164" s="668"/>
      <c r="BD2164" s="668"/>
      <c r="BE2164" s="668"/>
      <c r="BF2164" s="668"/>
      <c r="BG2164" s="668"/>
      <c r="BK2164" s="668"/>
      <c r="BL2164" s="668"/>
      <c r="BM2164" s="668"/>
      <c r="BN2164" s="668"/>
      <c r="BO2164" s="668"/>
      <c r="BP2164" s="668"/>
      <c r="BQ2164" s="668"/>
    </row>
    <row r="2165" spans="1:69">
      <c r="A2165" s="668"/>
      <c r="B2165" s="668"/>
      <c r="C2165" s="668"/>
      <c r="D2165" s="668"/>
      <c r="E2165" s="668"/>
      <c r="F2165" s="668"/>
      <c r="G2165" s="668"/>
      <c r="H2165" s="668"/>
      <c r="I2165" s="668"/>
      <c r="J2165" s="668"/>
      <c r="K2165" s="668"/>
      <c r="L2165" s="668"/>
      <c r="M2165" s="668"/>
      <c r="N2165" s="668"/>
      <c r="O2165" s="668"/>
      <c r="P2165" s="668"/>
      <c r="Q2165" s="668"/>
      <c r="R2165" s="668"/>
      <c r="T2165" s="668"/>
      <c r="U2165" s="668"/>
      <c r="AZ2165" s="668"/>
      <c r="BA2165" s="668"/>
      <c r="BB2165" s="668"/>
      <c r="BC2165" s="668"/>
      <c r="BD2165" s="668"/>
      <c r="BE2165" s="668"/>
      <c r="BK2165" s="668"/>
      <c r="BL2165" s="668"/>
      <c r="BM2165" s="668"/>
      <c r="BN2165" s="668"/>
      <c r="BO2165" s="668"/>
      <c r="BP2165" s="668"/>
      <c r="BQ2165" s="668"/>
    </row>
    <row r="2166" spans="1:69">
      <c r="A2166" s="668"/>
      <c r="B2166" s="668"/>
      <c r="C2166" s="668"/>
      <c r="D2166" s="668"/>
      <c r="E2166" s="668"/>
      <c r="F2166" s="668"/>
      <c r="G2166" s="668"/>
      <c r="H2166" s="668"/>
      <c r="I2166" s="668"/>
      <c r="J2166" s="668"/>
      <c r="K2166" s="668"/>
      <c r="L2166" s="668"/>
      <c r="M2166" s="668"/>
      <c r="N2166" s="668"/>
      <c r="O2166" s="668"/>
      <c r="P2166" s="668"/>
      <c r="R2166" s="668"/>
      <c r="U2166" s="668"/>
      <c r="BK2166" s="668"/>
      <c r="BL2166" s="668"/>
      <c r="BM2166" s="668"/>
      <c r="BN2166" s="668"/>
      <c r="BO2166" s="668"/>
      <c r="BP2166" s="668"/>
      <c r="BQ2166" s="668"/>
    </row>
    <row r="2167" spans="1:69">
      <c r="A2167" s="668"/>
      <c r="B2167" s="668"/>
      <c r="C2167" s="668"/>
      <c r="D2167" s="668"/>
      <c r="E2167" s="668"/>
      <c r="F2167" s="668"/>
      <c r="G2167" s="668"/>
      <c r="H2167" s="668"/>
      <c r="I2167" s="668"/>
      <c r="J2167" s="668"/>
      <c r="K2167" s="668"/>
      <c r="L2167" s="668"/>
      <c r="M2167" s="668"/>
      <c r="N2167" s="668"/>
      <c r="O2167" s="668"/>
      <c r="P2167" s="668"/>
      <c r="Q2167" s="668"/>
      <c r="R2167" s="668"/>
      <c r="T2167" s="668"/>
      <c r="U2167" s="668"/>
      <c r="AZ2167" s="668"/>
      <c r="BA2167" s="668"/>
      <c r="BB2167" s="668"/>
      <c r="BC2167" s="668"/>
      <c r="BD2167" s="668"/>
      <c r="BE2167" s="668"/>
      <c r="BF2167" s="668"/>
      <c r="BG2167" s="668"/>
      <c r="BH2167" s="668"/>
      <c r="BK2167" s="668"/>
      <c r="BL2167" s="668"/>
      <c r="BM2167" s="668"/>
      <c r="BN2167" s="668"/>
      <c r="BO2167" s="668"/>
      <c r="BP2167" s="668"/>
      <c r="BQ2167" s="668"/>
    </row>
    <row r="2168" spans="1:69">
      <c r="A2168" s="668"/>
      <c r="B2168" s="668"/>
      <c r="C2168" s="668"/>
      <c r="D2168" s="668"/>
      <c r="E2168" s="668"/>
      <c r="F2168" s="668"/>
      <c r="G2168" s="668"/>
      <c r="H2168" s="668"/>
      <c r="I2168" s="668"/>
      <c r="J2168" s="668"/>
      <c r="K2168" s="668"/>
      <c r="L2168" s="668"/>
      <c r="M2168" s="668"/>
      <c r="N2168" s="668"/>
      <c r="O2168" s="668"/>
      <c r="P2168" s="668"/>
      <c r="Q2168" s="668"/>
      <c r="R2168" s="668"/>
      <c r="T2168" s="668"/>
      <c r="U2168" s="668"/>
      <c r="AY2168" s="683"/>
      <c r="AZ2168" s="668"/>
      <c r="BA2168" s="668"/>
      <c r="BB2168" s="668"/>
      <c r="BC2168" s="668"/>
      <c r="BD2168" s="668"/>
      <c r="BE2168" s="668"/>
      <c r="BF2168" s="668"/>
      <c r="BG2168" s="668"/>
      <c r="BK2168" s="668"/>
      <c r="BL2168" s="668"/>
      <c r="BM2168" s="668"/>
      <c r="BN2168" s="668"/>
      <c r="BO2168" s="668"/>
      <c r="BP2168" s="668"/>
      <c r="BQ2168" s="668"/>
    </row>
    <row r="2169" spans="1:69">
      <c r="A2169" s="668"/>
      <c r="B2169" s="668"/>
      <c r="C2169" s="668"/>
      <c r="D2169" s="668"/>
      <c r="E2169" s="668"/>
      <c r="F2169" s="668"/>
      <c r="G2169" s="668"/>
      <c r="H2169" s="668"/>
      <c r="I2169" s="668"/>
      <c r="J2169" s="668"/>
      <c r="K2169" s="668"/>
      <c r="L2169" s="668"/>
      <c r="M2169" s="668"/>
      <c r="N2169" s="668"/>
      <c r="O2169" s="668"/>
      <c r="P2169" s="668"/>
      <c r="Q2169" s="668"/>
      <c r="R2169" s="668"/>
      <c r="T2169" s="668"/>
      <c r="U2169" s="668"/>
      <c r="AZ2169" s="668"/>
      <c r="BA2169" s="668"/>
      <c r="BB2169" s="668"/>
      <c r="BC2169" s="668"/>
      <c r="BD2169" s="668"/>
      <c r="BE2169" s="668"/>
      <c r="BK2169" s="668"/>
      <c r="BL2169" s="668"/>
      <c r="BM2169" s="668"/>
      <c r="BN2169" s="668"/>
      <c r="BO2169" s="668"/>
      <c r="BP2169" s="668"/>
      <c r="BQ2169" s="668"/>
    </row>
    <row r="2170" spans="1:69">
      <c r="A2170" s="668"/>
      <c r="B2170" s="668"/>
      <c r="C2170" s="668"/>
      <c r="D2170" s="668"/>
      <c r="E2170" s="668"/>
      <c r="F2170" s="668"/>
      <c r="G2170" s="668"/>
      <c r="H2170" s="668"/>
      <c r="I2170" s="668"/>
      <c r="J2170" s="668"/>
      <c r="K2170" s="668"/>
      <c r="L2170" s="668"/>
      <c r="M2170" s="668"/>
      <c r="N2170" s="668"/>
      <c r="O2170" s="668"/>
      <c r="P2170" s="668"/>
      <c r="Q2170" s="668"/>
      <c r="R2170" s="668"/>
      <c r="T2170" s="668"/>
      <c r="U2170" s="668"/>
      <c r="AZ2170" s="668"/>
      <c r="BA2170" s="668"/>
      <c r="BB2170" s="668"/>
      <c r="BC2170" s="668"/>
      <c r="BD2170" s="668"/>
      <c r="BE2170" s="668"/>
      <c r="BK2170" s="668"/>
      <c r="BL2170" s="668"/>
      <c r="BM2170" s="668"/>
      <c r="BN2170" s="668"/>
      <c r="BO2170" s="668"/>
      <c r="BP2170" s="668"/>
      <c r="BQ2170" s="668"/>
    </row>
    <row r="2171" spans="1:69">
      <c r="A2171" s="668"/>
      <c r="B2171" s="668"/>
      <c r="C2171" s="668"/>
      <c r="D2171" s="668"/>
      <c r="E2171" s="668"/>
      <c r="F2171" s="668"/>
      <c r="G2171" s="668"/>
      <c r="H2171" s="668"/>
      <c r="I2171" s="668"/>
      <c r="J2171" s="668"/>
      <c r="K2171" s="668"/>
      <c r="L2171" s="668"/>
      <c r="M2171" s="668"/>
      <c r="N2171" s="668"/>
      <c r="O2171" s="668"/>
      <c r="P2171" s="668"/>
      <c r="Q2171" s="668"/>
      <c r="R2171" s="668"/>
      <c r="T2171" s="668"/>
      <c r="U2171" s="668"/>
      <c r="AZ2171" s="668"/>
      <c r="BA2171" s="668"/>
      <c r="BB2171" s="668"/>
      <c r="BC2171" s="668"/>
      <c r="BD2171" s="668"/>
      <c r="BE2171" s="668"/>
      <c r="BF2171" s="668"/>
      <c r="BK2171" s="668"/>
      <c r="BL2171" s="668"/>
      <c r="BM2171" s="668"/>
      <c r="BN2171" s="668"/>
      <c r="BO2171" s="668"/>
      <c r="BP2171" s="668"/>
      <c r="BQ2171" s="668"/>
    </row>
    <row r="2172" spans="1:69">
      <c r="A2172" s="668"/>
      <c r="B2172" s="668"/>
      <c r="C2172" s="668"/>
      <c r="D2172" s="668"/>
      <c r="E2172" s="668"/>
      <c r="F2172" s="668"/>
      <c r="G2172" s="668"/>
      <c r="H2172" s="668"/>
      <c r="I2172" s="668"/>
      <c r="J2172" s="668"/>
      <c r="K2172" s="668"/>
      <c r="L2172" s="668"/>
      <c r="M2172" s="668"/>
      <c r="N2172" s="668"/>
      <c r="O2172" s="668"/>
      <c r="P2172" s="668"/>
      <c r="R2172" s="668"/>
      <c r="U2172" s="668"/>
      <c r="BK2172" s="668"/>
      <c r="BL2172" s="668"/>
      <c r="BM2172" s="668"/>
      <c r="BN2172" s="668"/>
      <c r="BO2172" s="668"/>
      <c r="BP2172" s="668"/>
      <c r="BQ2172" s="668"/>
    </row>
    <row r="2173" spans="1:69">
      <c r="A2173" s="668"/>
      <c r="B2173" s="668"/>
      <c r="C2173" s="668"/>
      <c r="D2173" s="668"/>
      <c r="E2173" s="668"/>
      <c r="F2173" s="668"/>
      <c r="G2173" s="668"/>
      <c r="H2173" s="668"/>
      <c r="I2173" s="668"/>
      <c r="J2173" s="668"/>
      <c r="K2173" s="668"/>
      <c r="L2173" s="668"/>
      <c r="M2173" s="668"/>
      <c r="N2173" s="668"/>
      <c r="O2173" s="668"/>
      <c r="P2173" s="668"/>
      <c r="R2173" s="668"/>
      <c r="U2173" s="668"/>
      <c r="BK2173" s="668"/>
      <c r="BL2173" s="668"/>
      <c r="BM2173" s="668"/>
      <c r="BN2173" s="668"/>
      <c r="BO2173" s="668"/>
      <c r="BP2173" s="668"/>
      <c r="BQ2173" s="668"/>
    </row>
    <row r="2174" spans="1:69">
      <c r="A2174" s="668"/>
      <c r="B2174" s="668"/>
      <c r="C2174" s="668"/>
      <c r="D2174" s="668"/>
      <c r="E2174" s="668"/>
      <c r="F2174" s="668"/>
      <c r="G2174" s="668"/>
      <c r="H2174" s="668"/>
      <c r="I2174" s="668"/>
      <c r="J2174" s="668"/>
      <c r="K2174" s="668"/>
      <c r="L2174" s="668"/>
      <c r="M2174" s="668"/>
      <c r="N2174" s="668"/>
      <c r="O2174" s="668"/>
      <c r="P2174" s="668"/>
      <c r="Q2174" s="668"/>
      <c r="R2174" s="668"/>
      <c r="S2174" s="668"/>
      <c r="T2174" s="668"/>
      <c r="U2174" s="668"/>
      <c r="W2174" s="668"/>
      <c r="X2174" s="668"/>
      <c r="Y2174" s="668"/>
      <c r="Z2174" s="678"/>
      <c r="AA2174" s="668"/>
      <c r="AB2174" s="668"/>
      <c r="AC2174" s="668"/>
      <c r="AD2174" s="678"/>
      <c r="AE2174" s="668"/>
      <c r="AF2174" s="668"/>
      <c r="AG2174" s="668"/>
      <c r="AH2174" s="678"/>
      <c r="AI2174" s="668"/>
      <c r="AJ2174" s="668"/>
      <c r="AK2174" s="668"/>
      <c r="AL2174" s="678"/>
      <c r="AM2174" s="668"/>
      <c r="AN2174" s="668"/>
      <c r="AO2174" s="668"/>
      <c r="AP2174" s="678"/>
      <c r="AQ2174" s="668"/>
      <c r="AR2174" s="668"/>
      <c r="AS2174" s="668"/>
      <c r="AT2174" s="678"/>
      <c r="AU2174" s="668"/>
      <c r="AV2174" s="668"/>
      <c r="AW2174" s="678"/>
      <c r="AX2174" s="668"/>
      <c r="AY2174" s="683"/>
      <c r="AZ2174" s="668"/>
      <c r="BA2174" s="668"/>
      <c r="BB2174" s="668"/>
      <c r="BC2174" s="668"/>
      <c r="BD2174" s="668"/>
      <c r="BE2174" s="668"/>
      <c r="BK2174" s="668"/>
      <c r="BL2174" s="668"/>
      <c r="BM2174" s="668"/>
      <c r="BN2174" s="668"/>
      <c r="BO2174" s="668"/>
      <c r="BP2174" s="668"/>
      <c r="BQ2174" s="668"/>
    </row>
    <row r="2175" spans="1:69">
      <c r="A2175" s="668"/>
      <c r="B2175" s="668"/>
      <c r="C2175" s="668"/>
      <c r="D2175" s="668"/>
      <c r="E2175" s="668"/>
      <c r="F2175" s="668"/>
      <c r="G2175" s="668"/>
      <c r="H2175" s="668"/>
      <c r="I2175" s="668"/>
      <c r="J2175" s="668"/>
      <c r="K2175" s="668"/>
      <c r="L2175" s="668"/>
      <c r="M2175" s="668"/>
      <c r="N2175" s="668"/>
      <c r="O2175" s="668"/>
      <c r="P2175" s="668"/>
      <c r="Q2175" s="668"/>
      <c r="R2175" s="668"/>
      <c r="T2175" s="668"/>
      <c r="U2175" s="668"/>
      <c r="AZ2175" s="668"/>
      <c r="BA2175" s="668"/>
      <c r="BB2175" s="668"/>
      <c r="BC2175" s="668"/>
      <c r="BD2175" s="668"/>
      <c r="BE2175" s="668"/>
      <c r="BF2175" s="668"/>
      <c r="BK2175" s="668"/>
      <c r="BL2175" s="668"/>
      <c r="BM2175" s="668"/>
      <c r="BN2175" s="668"/>
      <c r="BO2175" s="668"/>
      <c r="BP2175" s="668"/>
      <c r="BQ2175" s="668"/>
    </row>
    <row r="2176" spans="1:69">
      <c r="A2176" s="668"/>
      <c r="B2176" s="668"/>
      <c r="C2176" s="668"/>
      <c r="D2176" s="668"/>
      <c r="E2176" s="668"/>
      <c r="F2176" s="668"/>
      <c r="G2176" s="668"/>
      <c r="H2176" s="668"/>
      <c r="I2176" s="668"/>
      <c r="J2176" s="668"/>
      <c r="K2176" s="668"/>
      <c r="L2176" s="668"/>
      <c r="M2176" s="668"/>
      <c r="N2176" s="668"/>
      <c r="O2176" s="668"/>
      <c r="P2176" s="668"/>
      <c r="Q2176" s="668"/>
      <c r="R2176" s="668"/>
      <c r="T2176" s="668"/>
      <c r="U2176" s="668"/>
      <c r="AZ2176" s="668"/>
      <c r="BA2176" s="668"/>
      <c r="BB2176" s="668"/>
      <c r="BC2176" s="668"/>
      <c r="BD2176" s="668"/>
      <c r="BE2176" s="668"/>
      <c r="BF2176" s="668"/>
      <c r="BK2176" s="668"/>
      <c r="BL2176" s="668"/>
      <c r="BM2176" s="668"/>
      <c r="BN2176" s="668"/>
      <c r="BO2176" s="668"/>
      <c r="BP2176" s="668"/>
      <c r="BQ2176" s="668"/>
    </row>
    <row r="2177" spans="1:69">
      <c r="A2177" s="668"/>
      <c r="B2177" s="668"/>
      <c r="C2177" s="668"/>
      <c r="D2177" s="668"/>
      <c r="E2177" s="668"/>
      <c r="F2177" s="668"/>
      <c r="G2177" s="668"/>
      <c r="H2177" s="668"/>
      <c r="I2177" s="668"/>
      <c r="J2177" s="668"/>
      <c r="K2177" s="668"/>
      <c r="L2177" s="668"/>
      <c r="M2177" s="668"/>
      <c r="N2177" s="668"/>
      <c r="O2177" s="668"/>
      <c r="P2177" s="668"/>
      <c r="R2177" s="668"/>
      <c r="U2177" s="668"/>
      <c r="BK2177" s="668"/>
      <c r="BL2177" s="668"/>
      <c r="BM2177" s="668"/>
      <c r="BN2177" s="668"/>
      <c r="BO2177" s="668"/>
      <c r="BP2177" s="668"/>
      <c r="BQ2177" s="668"/>
    </row>
    <row r="2178" spans="1:69">
      <c r="A2178" s="668"/>
      <c r="B2178" s="668"/>
      <c r="C2178" s="668"/>
      <c r="D2178" s="668"/>
      <c r="E2178" s="668"/>
      <c r="F2178" s="668"/>
      <c r="G2178" s="668"/>
      <c r="H2178" s="668"/>
      <c r="I2178" s="668"/>
      <c r="J2178" s="668"/>
      <c r="K2178" s="668"/>
      <c r="L2178" s="668"/>
      <c r="M2178" s="668"/>
      <c r="N2178" s="668"/>
      <c r="O2178" s="668"/>
      <c r="P2178" s="668"/>
      <c r="R2178" s="668"/>
      <c r="U2178" s="668"/>
      <c r="BK2178" s="668"/>
      <c r="BL2178" s="668"/>
      <c r="BM2178" s="668"/>
      <c r="BN2178" s="668"/>
      <c r="BO2178" s="668"/>
      <c r="BP2178" s="668"/>
      <c r="BQ2178" s="668"/>
    </row>
    <row r="2179" spans="1:69">
      <c r="A2179" s="668"/>
      <c r="B2179" s="668"/>
      <c r="C2179" s="668"/>
      <c r="D2179" s="668"/>
      <c r="E2179" s="668"/>
      <c r="F2179" s="668"/>
      <c r="G2179" s="668"/>
      <c r="H2179" s="668"/>
      <c r="I2179" s="668"/>
      <c r="J2179" s="668"/>
      <c r="K2179" s="668"/>
      <c r="L2179" s="668"/>
      <c r="M2179" s="668"/>
      <c r="N2179" s="668"/>
      <c r="O2179" s="668"/>
      <c r="P2179" s="668"/>
      <c r="Q2179" s="668"/>
      <c r="R2179" s="668"/>
      <c r="T2179" s="668"/>
      <c r="U2179" s="668"/>
      <c r="AZ2179" s="668"/>
      <c r="BA2179" s="668"/>
      <c r="BB2179" s="668"/>
      <c r="BC2179" s="668"/>
      <c r="BD2179" s="668"/>
      <c r="BK2179" s="668"/>
      <c r="BL2179" s="668"/>
      <c r="BM2179" s="668"/>
      <c r="BN2179" s="668"/>
      <c r="BO2179" s="668"/>
      <c r="BP2179" s="668"/>
      <c r="BQ2179" s="668"/>
    </row>
    <row r="2180" spans="1:69">
      <c r="A2180" s="668"/>
      <c r="B2180" s="668"/>
      <c r="C2180" s="668"/>
      <c r="D2180" s="668"/>
      <c r="E2180" s="668"/>
      <c r="F2180" s="668"/>
      <c r="G2180" s="668"/>
      <c r="H2180" s="668"/>
      <c r="I2180" s="668"/>
      <c r="J2180" s="668"/>
      <c r="K2180" s="668"/>
      <c r="L2180" s="668"/>
      <c r="M2180" s="668"/>
      <c r="N2180" s="668"/>
      <c r="O2180" s="668"/>
      <c r="P2180" s="668"/>
      <c r="Q2180" s="668"/>
      <c r="R2180" s="668"/>
      <c r="S2180" s="668"/>
      <c r="T2180" s="668"/>
      <c r="U2180" s="668"/>
      <c r="AZ2180" s="668"/>
      <c r="BA2180" s="668"/>
      <c r="BB2180" s="668"/>
      <c r="BC2180" s="668"/>
      <c r="BD2180" s="668"/>
      <c r="BE2180" s="668"/>
      <c r="BK2180" s="668"/>
      <c r="BL2180" s="668"/>
      <c r="BM2180" s="668"/>
      <c r="BN2180" s="668"/>
      <c r="BO2180" s="668"/>
      <c r="BP2180" s="668"/>
      <c r="BQ2180" s="668"/>
    </row>
    <row r="2181" spans="1:69">
      <c r="A2181" s="668"/>
      <c r="B2181" s="668"/>
      <c r="C2181" s="668"/>
      <c r="D2181" s="668"/>
      <c r="E2181" s="668"/>
      <c r="F2181" s="668"/>
      <c r="G2181" s="668"/>
      <c r="H2181" s="668"/>
      <c r="I2181" s="668"/>
      <c r="J2181" s="668"/>
      <c r="K2181" s="668"/>
      <c r="L2181" s="668"/>
      <c r="M2181" s="668"/>
      <c r="N2181" s="668"/>
      <c r="O2181" s="668"/>
      <c r="P2181" s="668"/>
      <c r="Q2181" s="668"/>
      <c r="R2181" s="668"/>
      <c r="T2181" s="668"/>
      <c r="U2181" s="668"/>
      <c r="AZ2181" s="668"/>
      <c r="BA2181" s="668"/>
      <c r="BB2181" s="668"/>
      <c r="BC2181" s="668"/>
      <c r="BK2181" s="668"/>
      <c r="BL2181" s="668"/>
      <c r="BM2181" s="668"/>
      <c r="BN2181" s="668"/>
      <c r="BO2181" s="668"/>
      <c r="BP2181" s="668"/>
      <c r="BQ2181" s="668"/>
    </row>
    <row r="2182" spans="1:69">
      <c r="A2182" s="668"/>
      <c r="B2182" s="668"/>
      <c r="C2182" s="668"/>
      <c r="D2182" s="668"/>
      <c r="E2182" s="668"/>
      <c r="F2182" s="668"/>
      <c r="G2182" s="668"/>
      <c r="H2182" s="668"/>
      <c r="I2182" s="668"/>
      <c r="J2182" s="668"/>
      <c r="K2182" s="668"/>
      <c r="L2182" s="668"/>
      <c r="M2182" s="668"/>
      <c r="N2182" s="668"/>
      <c r="O2182" s="668"/>
      <c r="P2182" s="668"/>
      <c r="Q2182" s="668"/>
      <c r="R2182" s="668"/>
      <c r="T2182" s="668"/>
      <c r="U2182" s="668"/>
      <c r="AZ2182" s="668"/>
      <c r="BA2182" s="668"/>
      <c r="BB2182" s="668"/>
      <c r="BK2182" s="668"/>
      <c r="BL2182" s="668"/>
      <c r="BM2182" s="668"/>
      <c r="BN2182" s="668"/>
      <c r="BO2182" s="668"/>
      <c r="BP2182" s="668"/>
      <c r="BQ2182" s="668"/>
    </row>
    <row r="2183" spans="1:69">
      <c r="A2183" s="668"/>
      <c r="B2183" s="668"/>
      <c r="C2183" s="668"/>
      <c r="D2183" s="668"/>
      <c r="E2183" s="668"/>
      <c r="F2183" s="668"/>
      <c r="G2183" s="668"/>
      <c r="H2183" s="668"/>
      <c r="I2183" s="668"/>
      <c r="J2183" s="668"/>
      <c r="K2183" s="668"/>
      <c r="L2183" s="668"/>
      <c r="M2183" s="668"/>
      <c r="N2183" s="668"/>
      <c r="O2183" s="668"/>
      <c r="P2183" s="668"/>
      <c r="Q2183" s="668"/>
      <c r="R2183" s="668"/>
      <c r="T2183" s="668"/>
      <c r="U2183" s="668"/>
      <c r="AZ2183" s="668"/>
      <c r="BA2183" s="668"/>
      <c r="BB2183" s="668"/>
      <c r="BC2183" s="668"/>
      <c r="BD2183" s="668"/>
      <c r="BE2183" s="668"/>
      <c r="BF2183" s="668"/>
      <c r="BG2183" s="668"/>
      <c r="BH2183" s="668"/>
      <c r="BK2183" s="668"/>
      <c r="BL2183" s="668"/>
      <c r="BM2183" s="668"/>
      <c r="BN2183" s="668"/>
      <c r="BO2183" s="668"/>
      <c r="BP2183" s="668"/>
      <c r="BQ2183" s="668"/>
    </row>
    <row r="2184" spans="1:69">
      <c r="A2184" s="668"/>
      <c r="B2184" s="668"/>
      <c r="C2184" s="668"/>
      <c r="D2184" s="668"/>
      <c r="E2184" s="668"/>
      <c r="F2184" s="668"/>
      <c r="G2184" s="668"/>
      <c r="H2184" s="668"/>
      <c r="I2184" s="668"/>
      <c r="J2184" s="668"/>
      <c r="K2184" s="668"/>
      <c r="L2184" s="668"/>
      <c r="M2184" s="668"/>
      <c r="N2184" s="668"/>
      <c r="O2184" s="668"/>
      <c r="P2184" s="668"/>
      <c r="R2184" s="668"/>
      <c r="U2184" s="668"/>
      <c r="BK2184" s="668"/>
      <c r="BL2184" s="668"/>
      <c r="BM2184" s="668"/>
      <c r="BN2184" s="668"/>
      <c r="BO2184" s="668"/>
      <c r="BP2184" s="668"/>
      <c r="BQ2184" s="668"/>
    </row>
    <row r="2185" spans="1:69">
      <c r="A2185" s="668"/>
      <c r="B2185" s="668"/>
      <c r="C2185" s="668"/>
      <c r="D2185" s="668"/>
      <c r="E2185" s="668"/>
      <c r="F2185" s="668"/>
      <c r="G2185" s="668"/>
      <c r="H2185" s="668"/>
      <c r="I2185" s="668"/>
      <c r="J2185" s="668"/>
      <c r="K2185" s="668"/>
      <c r="L2185" s="668"/>
      <c r="M2185" s="668"/>
      <c r="N2185" s="668"/>
      <c r="O2185" s="668"/>
      <c r="P2185" s="668"/>
      <c r="R2185" s="668"/>
      <c r="U2185" s="668"/>
      <c r="BK2185" s="668"/>
      <c r="BL2185" s="668"/>
      <c r="BM2185" s="668"/>
      <c r="BN2185" s="668"/>
      <c r="BO2185" s="668"/>
      <c r="BP2185" s="668"/>
      <c r="BQ2185" s="668"/>
    </row>
    <row r="2186" spans="1:69">
      <c r="A2186" s="668"/>
      <c r="B2186" s="668"/>
      <c r="C2186" s="668"/>
      <c r="D2186" s="668"/>
      <c r="E2186" s="668"/>
      <c r="F2186" s="668"/>
      <c r="G2186" s="668"/>
      <c r="H2186" s="668"/>
      <c r="I2186" s="668"/>
      <c r="J2186" s="668"/>
      <c r="K2186" s="668"/>
      <c r="L2186" s="668"/>
      <c r="M2186" s="668"/>
      <c r="N2186" s="668"/>
      <c r="O2186" s="668"/>
      <c r="P2186" s="668"/>
      <c r="Q2186" s="668"/>
      <c r="R2186" s="668"/>
      <c r="T2186" s="668"/>
      <c r="U2186" s="668"/>
      <c r="AZ2186" s="668"/>
      <c r="BA2186" s="668"/>
      <c r="BB2186" s="668"/>
      <c r="BC2186" s="668"/>
      <c r="BD2186" s="668"/>
      <c r="BE2186" s="668"/>
      <c r="BK2186" s="668"/>
      <c r="BL2186" s="668"/>
      <c r="BM2186" s="668"/>
      <c r="BN2186" s="668"/>
      <c r="BO2186" s="668"/>
      <c r="BP2186" s="668"/>
      <c r="BQ2186" s="668"/>
    </row>
    <row r="2187" spans="1:69">
      <c r="A2187" s="668"/>
      <c r="B2187" s="668"/>
      <c r="C2187" s="668"/>
      <c r="D2187" s="668"/>
      <c r="E2187" s="668"/>
      <c r="F2187" s="668"/>
      <c r="G2187" s="668"/>
      <c r="H2187" s="668"/>
      <c r="I2187" s="668"/>
      <c r="J2187" s="668"/>
      <c r="K2187" s="668"/>
      <c r="L2187" s="668"/>
      <c r="M2187" s="668"/>
      <c r="N2187" s="668"/>
      <c r="O2187" s="668"/>
      <c r="P2187" s="668"/>
      <c r="R2187" s="668"/>
      <c r="U2187" s="668"/>
      <c r="BK2187" s="668"/>
      <c r="BL2187" s="668"/>
      <c r="BM2187" s="668"/>
      <c r="BN2187" s="668"/>
      <c r="BO2187" s="668"/>
      <c r="BP2187" s="668"/>
      <c r="BQ2187" s="668"/>
    </row>
    <row r="2188" spans="1:69">
      <c r="A2188" s="668"/>
      <c r="B2188" s="668"/>
      <c r="C2188" s="668"/>
      <c r="D2188" s="668"/>
      <c r="E2188" s="668"/>
      <c r="F2188" s="668"/>
      <c r="G2188" s="668"/>
      <c r="H2188" s="668"/>
      <c r="I2188" s="668"/>
      <c r="J2188" s="668"/>
      <c r="K2188" s="668"/>
      <c r="L2188" s="668"/>
      <c r="M2188" s="668"/>
      <c r="N2188" s="668"/>
      <c r="O2188" s="668"/>
      <c r="P2188" s="668"/>
      <c r="Q2188" s="668"/>
      <c r="R2188" s="668"/>
      <c r="T2188" s="668"/>
      <c r="U2188" s="668"/>
      <c r="AZ2188" s="668"/>
      <c r="BA2188" s="668"/>
      <c r="BB2188" s="668"/>
      <c r="BC2188" s="668"/>
      <c r="BD2188" s="668"/>
      <c r="BE2188" s="668"/>
      <c r="BK2188" s="668"/>
      <c r="BL2188" s="668"/>
      <c r="BM2188" s="668"/>
      <c r="BN2188" s="668"/>
      <c r="BO2188" s="668"/>
      <c r="BP2188" s="668"/>
      <c r="BQ2188" s="668"/>
    </row>
    <row r="2189" spans="1:69">
      <c r="A2189" s="668"/>
      <c r="B2189" s="668"/>
      <c r="C2189" s="668"/>
      <c r="D2189" s="668"/>
      <c r="E2189" s="668"/>
      <c r="F2189" s="668"/>
      <c r="G2189" s="668"/>
      <c r="H2189" s="668"/>
      <c r="I2189" s="668"/>
      <c r="J2189" s="668"/>
      <c r="K2189" s="668"/>
      <c r="L2189" s="668"/>
      <c r="M2189" s="668"/>
      <c r="N2189" s="668"/>
      <c r="O2189" s="668"/>
      <c r="P2189" s="668"/>
      <c r="R2189" s="668"/>
      <c r="U2189" s="668"/>
      <c r="BK2189" s="668"/>
      <c r="BL2189" s="668"/>
      <c r="BM2189" s="668"/>
      <c r="BN2189" s="668"/>
      <c r="BO2189" s="668"/>
      <c r="BP2189" s="668"/>
      <c r="BQ2189" s="668"/>
    </row>
    <row r="2190" spans="1:69">
      <c r="A2190" s="668"/>
      <c r="B2190" s="668"/>
      <c r="C2190" s="668"/>
      <c r="D2190" s="668"/>
      <c r="E2190" s="668"/>
      <c r="F2190" s="668"/>
      <c r="G2190" s="668"/>
      <c r="H2190" s="668"/>
      <c r="I2190" s="668"/>
      <c r="J2190" s="668"/>
      <c r="K2190" s="668"/>
      <c r="L2190" s="668"/>
      <c r="M2190" s="668"/>
      <c r="N2190" s="668"/>
      <c r="O2190" s="668"/>
      <c r="P2190" s="668"/>
      <c r="Q2190" s="668"/>
      <c r="R2190" s="668"/>
      <c r="T2190" s="668"/>
      <c r="U2190" s="668"/>
      <c r="AZ2190" s="668"/>
      <c r="BA2190" s="668"/>
      <c r="BB2190" s="668"/>
      <c r="BC2190" s="668"/>
      <c r="BD2190" s="668"/>
      <c r="BE2190" s="668"/>
      <c r="BF2190" s="668"/>
      <c r="BK2190" s="668"/>
      <c r="BL2190" s="668"/>
      <c r="BM2190" s="668"/>
      <c r="BN2190" s="668"/>
      <c r="BO2190" s="668"/>
      <c r="BP2190" s="668"/>
      <c r="BQ2190" s="668"/>
    </row>
    <row r="2191" spans="1:69">
      <c r="A2191" s="668"/>
      <c r="B2191" s="668"/>
      <c r="C2191" s="668"/>
      <c r="D2191" s="668"/>
      <c r="E2191" s="668"/>
      <c r="F2191" s="668"/>
      <c r="G2191" s="668"/>
      <c r="H2191" s="668"/>
      <c r="I2191" s="668"/>
      <c r="J2191" s="668"/>
      <c r="K2191" s="668"/>
      <c r="L2191" s="668"/>
      <c r="M2191" s="668"/>
      <c r="N2191" s="668"/>
      <c r="O2191" s="668"/>
      <c r="P2191" s="668"/>
      <c r="Q2191" s="668"/>
      <c r="R2191" s="668"/>
      <c r="T2191" s="668"/>
      <c r="U2191" s="668"/>
      <c r="W2191" s="668"/>
      <c r="X2191" s="668"/>
      <c r="Y2191" s="668"/>
      <c r="Z2191" s="678"/>
      <c r="AA2191" s="668"/>
      <c r="AB2191" s="668"/>
      <c r="AC2191" s="668"/>
      <c r="AD2191" s="678"/>
      <c r="AE2191" s="668"/>
      <c r="AF2191" s="668"/>
      <c r="AG2191" s="668"/>
      <c r="AH2191" s="678"/>
      <c r="AI2191" s="668"/>
      <c r="AJ2191" s="668"/>
      <c r="AK2191" s="668"/>
      <c r="AL2191" s="678"/>
      <c r="AM2191" s="668"/>
      <c r="AN2191" s="668"/>
      <c r="AO2191" s="668"/>
      <c r="AP2191" s="678"/>
      <c r="AQ2191" s="668"/>
      <c r="AR2191" s="668"/>
      <c r="AS2191" s="668"/>
      <c r="AT2191" s="678"/>
      <c r="AU2191" s="668"/>
      <c r="AV2191" s="668"/>
      <c r="AW2191" s="678"/>
      <c r="AX2191" s="668"/>
      <c r="AY2191" s="683"/>
      <c r="AZ2191" s="668"/>
      <c r="BA2191" s="668"/>
      <c r="BB2191" s="668"/>
      <c r="BC2191" s="668"/>
      <c r="BD2191" s="668"/>
      <c r="BE2191" s="668"/>
      <c r="BF2191" s="668"/>
      <c r="BK2191" s="668"/>
      <c r="BL2191" s="668"/>
      <c r="BM2191" s="668"/>
      <c r="BN2191" s="668"/>
      <c r="BO2191" s="668"/>
      <c r="BP2191" s="668"/>
      <c r="BQ2191" s="668"/>
    </row>
    <row r="2192" spans="1:69">
      <c r="A2192" s="668"/>
      <c r="B2192" s="668"/>
      <c r="C2192" s="668"/>
      <c r="D2192" s="668"/>
      <c r="E2192" s="668"/>
      <c r="F2192" s="668"/>
      <c r="G2192" s="668"/>
      <c r="H2192" s="668"/>
      <c r="I2192" s="668"/>
      <c r="J2192" s="668"/>
      <c r="K2192" s="668"/>
      <c r="L2192" s="668"/>
      <c r="M2192" s="668"/>
      <c r="N2192" s="668"/>
      <c r="O2192" s="668"/>
      <c r="P2192" s="668"/>
      <c r="R2192" s="668"/>
      <c r="U2192" s="668"/>
      <c r="BB2192" s="668"/>
      <c r="BC2192" s="668"/>
      <c r="BF2192" s="668"/>
      <c r="BG2192" s="668"/>
      <c r="BK2192" s="668"/>
      <c r="BL2192" s="668"/>
      <c r="BM2192" s="668"/>
      <c r="BN2192" s="668"/>
      <c r="BO2192" s="668"/>
      <c r="BP2192" s="668"/>
      <c r="BQ2192" s="668"/>
    </row>
    <row r="2193" spans="1:69">
      <c r="A2193" s="668"/>
      <c r="B2193" s="668"/>
      <c r="C2193" s="668"/>
      <c r="D2193" s="668"/>
      <c r="E2193" s="668"/>
      <c r="F2193" s="668"/>
      <c r="G2193" s="668"/>
      <c r="H2193" s="668"/>
      <c r="I2193" s="668"/>
      <c r="J2193" s="668"/>
      <c r="K2193" s="668"/>
      <c r="L2193" s="668"/>
      <c r="M2193" s="668"/>
      <c r="N2193" s="668"/>
      <c r="O2193" s="668"/>
      <c r="P2193" s="668"/>
      <c r="R2193" s="668"/>
      <c r="U2193" s="668"/>
      <c r="BK2193" s="668"/>
      <c r="BL2193" s="668"/>
      <c r="BM2193" s="668"/>
      <c r="BN2193" s="668"/>
      <c r="BO2193" s="668"/>
      <c r="BP2193" s="668"/>
      <c r="BQ2193" s="668"/>
    </row>
    <row r="2194" spans="1:69">
      <c r="A2194" s="668"/>
      <c r="B2194" s="668"/>
      <c r="C2194" s="668"/>
      <c r="D2194" s="668"/>
      <c r="E2194" s="668"/>
      <c r="F2194" s="668"/>
      <c r="G2194" s="668"/>
      <c r="H2194" s="668"/>
      <c r="I2194" s="668"/>
      <c r="J2194" s="668"/>
      <c r="K2194" s="668"/>
      <c r="L2194" s="668"/>
      <c r="M2194" s="668"/>
      <c r="N2194" s="668"/>
      <c r="O2194" s="668"/>
      <c r="P2194" s="668"/>
      <c r="Q2194" s="668"/>
      <c r="R2194" s="668"/>
      <c r="T2194" s="668"/>
      <c r="U2194" s="668"/>
      <c r="W2194" s="668"/>
      <c r="X2194" s="668"/>
      <c r="Y2194" s="668"/>
      <c r="Z2194" s="678"/>
      <c r="AA2194" s="668"/>
      <c r="AB2194" s="668"/>
      <c r="AC2194" s="668"/>
      <c r="AD2194" s="678"/>
      <c r="AE2194" s="668"/>
      <c r="AF2194" s="668"/>
      <c r="AG2194" s="668"/>
      <c r="AH2194" s="678"/>
      <c r="AI2194" s="668"/>
      <c r="AJ2194" s="668"/>
      <c r="AK2194" s="668"/>
      <c r="AL2194" s="678"/>
      <c r="AN2194" s="668"/>
      <c r="AO2194" s="668"/>
      <c r="AP2194" s="678"/>
      <c r="AR2194" s="668"/>
      <c r="AS2194" s="668"/>
      <c r="AT2194" s="678"/>
      <c r="AU2194" s="668"/>
      <c r="AV2194" s="668"/>
      <c r="AW2194" s="678"/>
      <c r="AX2194" s="668"/>
      <c r="AY2194" s="683"/>
      <c r="AZ2194" s="668"/>
      <c r="BA2194" s="668"/>
      <c r="BB2194" s="668"/>
      <c r="BK2194" s="668"/>
      <c r="BL2194" s="668"/>
      <c r="BM2194" s="668"/>
      <c r="BN2194" s="668"/>
      <c r="BO2194" s="668"/>
      <c r="BP2194" s="668"/>
      <c r="BQ2194" s="668"/>
    </row>
    <row r="2195" spans="1:69">
      <c r="A2195" s="668"/>
      <c r="B2195" s="668"/>
      <c r="C2195" s="668"/>
      <c r="D2195" s="668"/>
      <c r="E2195" s="668"/>
      <c r="F2195" s="668"/>
      <c r="G2195" s="668"/>
      <c r="H2195" s="668"/>
      <c r="I2195" s="668"/>
      <c r="J2195" s="668"/>
      <c r="K2195" s="668"/>
      <c r="L2195" s="668"/>
      <c r="M2195" s="668"/>
      <c r="N2195" s="668"/>
      <c r="O2195" s="668"/>
      <c r="P2195" s="668"/>
      <c r="Q2195" s="668"/>
      <c r="R2195" s="668"/>
      <c r="S2195" s="668"/>
      <c r="T2195" s="668"/>
      <c r="U2195" s="668"/>
      <c r="W2195" s="668"/>
      <c r="X2195" s="668"/>
      <c r="Y2195" s="668"/>
      <c r="Z2195" s="678"/>
      <c r="AA2195" s="668"/>
      <c r="AB2195" s="668"/>
      <c r="AC2195" s="668"/>
      <c r="AD2195" s="678"/>
      <c r="AE2195" s="668"/>
      <c r="AF2195" s="668"/>
      <c r="AG2195" s="668"/>
      <c r="AH2195" s="678"/>
      <c r="AI2195" s="668"/>
      <c r="AJ2195" s="668"/>
      <c r="AK2195" s="668"/>
      <c r="AL2195" s="678"/>
      <c r="AM2195" s="668"/>
      <c r="AN2195" s="668"/>
      <c r="AO2195" s="668"/>
      <c r="AP2195" s="678"/>
      <c r="AQ2195" s="668"/>
      <c r="AR2195" s="668"/>
      <c r="AS2195" s="668"/>
      <c r="AT2195" s="678"/>
      <c r="AU2195" s="668"/>
      <c r="AV2195" s="668"/>
      <c r="AW2195" s="678"/>
      <c r="AX2195" s="668"/>
      <c r="AY2195" s="683"/>
      <c r="AZ2195" s="668"/>
      <c r="BA2195" s="668"/>
      <c r="BB2195" s="668"/>
      <c r="BC2195" s="668"/>
      <c r="BD2195" s="668"/>
      <c r="BK2195" s="668"/>
      <c r="BL2195" s="668"/>
      <c r="BM2195" s="668"/>
      <c r="BN2195" s="668"/>
      <c r="BO2195" s="668"/>
      <c r="BP2195" s="668"/>
      <c r="BQ2195" s="668"/>
    </row>
    <row r="2196" spans="1:69">
      <c r="A2196" s="668"/>
      <c r="B2196" s="668"/>
      <c r="C2196" s="668"/>
      <c r="D2196" s="668"/>
      <c r="E2196" s="668"/>
      <c r="F2196" s="668"/>
      <c r="G2196" s="668"/>
      <c r="H2196" s="668"/>
      <c r="I2196" s="668"/>
      <c r="J2196" s="668"/>
      <c r="K2196" s="668"/>
      <c r="L2196" s="668"/>
      <c r="M2196" s="668"/>
      <c r="N2196" s="668"/>
      <c r="O2196" s="668"/>
      <c r="P2196" s="668"/>
      <c r="R2196" s="668"/>
      <c r="U2196" s="668"/>
      <c r="AY2196" s="683"/>
      <c r="BK2196" s="668"/>
      <c r="BL2196" s="668"/>
      <c r="BM2196" s="668"/>
      <c r="BN2196" s="668"/>
      <c r="BO2196" s="668"/>
      <c r="BP2196" s="668"/>
      <c r="BQ2196" s="668"/>
    </row>
    <row r="2197" spans="1:69">
      <c r="A2197" s="668"/>
      <c r="B2197" s="668"/>
      <c r="C2197" s="668"/>
      <c r="D2197" s="668"/>
      <c r="E2197" s="668"/>
      <c r="F2197" s="668"/>
      <c r="G2197" s="668"/>
      <c r="H2197" s="668"/>
      <c r="I2197" s="668"/>
      <c r="J2197" s="668"/>
      <c r="K2197" s="668"/>
      <c r="L2197" s="668"/>
      <c r="M2197" s="668"/>
      <c r="N2197" s="668"/>
      <c r="O2197" s="668"/>
      <c r="P2197" s="668"/>
      <c r="Q2197" s="668"/>
      <c r="R2197" s="668"/>
      <c r="T2197" s="668"/>
      <c r="U2197" s="668"/>
      <c r="AZ2197" s="668"/>
      <c r="BK2197" s="668"/>
      <c r="BL2197" s="668"/>
      <c r="BM2197" s="668"/>
      <c r="BN2197" s="668"/>
      <c r="BO2197" s="668"/>
      <c r="BP2197" s="668"/>
      <c r="BQ2197" s="668"/>
    </row>
    <row r="2198" spans="1:69">
      <c r="A2198" s="668"/>
      <c r="B2198" s="668"/>
      <c r="C2198" s="668"/>
      <c r="D2198" s="668"/>
      <c r="E2198" s="668"/>
      <c r="F2198" s="668"/>
      <c r="G2198" s="668"/>
      <c r="H2198" s="668"/>
      <c r="I2198" s="668"/>
      <c r="J2198" s="668"/>
      <c r="K2198" s="668"/>
      <c r="L2198" s="668"/>
      <c r="M2198" s="668"/>
      <c r="N2198" s="668"/>
      <c r="O2198" s="668"/>
      <c r="P2198" s="668"/>
      <c r="R2198" s="668"/>
      <c r="U2198" s="668"/>
      <c r="BK2198" s="668"/>
      <c r="BL2198" s="668"/>
      <c r="BM2198" s="668"/>
      <c r="BN2198" s="668"/>
      <c r="BO2198" s="668"/>
      <c r="BP2198" s="668"/>
      <c r="BQ2198" s="668"/>
    </row>
    <row r="2199" spans="1:69">
      <c r="A2199" s="668"/>
      <c r="B2199" s="668"/>
      <c r="C2199" s="668"/>
      <c r="D2199" s="668"/>
      <c r="E2199" s="668"/>
      <c r="F2199" s="668"/>
      <c r="G2199" s="668"/>
      <c r="H2199" s="668"/>
      <c r="I2199" s="668"/>
      <c r="J2199" s="668"/>
      <c r="K2199" s="668"/>
      <c r="L2199" s="668"/>
      <c r="M2199" s="668"/>
      <c r="N2199" s="668"/>
      <c r="O2199" s="668"/>
      <c r="P2199" s="668"/>
      <c r="Q2199" s="668"/>
      <c r="R2199" s="668"/>
      <c r="T2199" s="668"/>
      <c r="U2199" s="668"/>
      <c r="AZ2199" s="668"/>
      <c r="BA2199" s="668"/>
      <c r="BB2199" s="668"/>
      <c r="BC2199" s="668"/>
      <c r="BD2199" s="668"/>
      <c r="BE2199" s="668"/>
      <c r="BF2199" s="668"/>
      <c r="BG2199" s="668"/>
      <c r="BH2199" s="668"/>
      <c r="BI2199" s="668"/>
      <c r="BJ2199" s="668"/>
      <c r="BK2199" s="668"/>
      <c r="BL2199" s="668"/>
      <c r="BM2199" s="668"/>
      <c r="BN2199" s="668"/>
      <c r="BO2199" s="668"/>
      <c r="BP2199" s="668"/>
      <c r="BQ2199" s="668"/>
    </row>
    <row r="2200" spans="1:69">
      <c r="A2200" s="668"/>
      <c r="B2200" s="668"/>
      <c r="C2200" s="668"/>
      <c r="D2200" s="668"/>
      <c r="E2200" s="668"/>
      <c r="F2200" s="668"/>
      <c r="G2200" s="668"/>
      <c r="H2200" s="668"/>
      <c r="I2200" s="668"/>
      <c r="J2200" s="668"/>
      <c r="K2200" s="668"/>
      <c r="L2200" s="668"/>
      <c r="M2200" s="668"/>
      <c r="N2200" s="668"/>
      <c r="O2200" s="668"/>
      <c r="P2200" s="668"/>
      <c r="Q2200" s="668"/>
      <c r="R2200" s="668"/>
      <c r="S2200" s="668"/>
      <c r="T2200" s="668"/>
      <c r="U2200" s="668"/>
      <c r="W2200" s="668"/>
      <c r="X2200" s="668"/>
      <c r="Y2200" s="668"/>
      <c r="Z2200" s="678"/>
      <c r="AA2200" s="668"/>
      <c r="AB2200" s="668"/>
      <c r="AC2200" s="668"/>
      <c r="AD2200" s="678"/>
      <c r="AE2200" s="668"/>
      <c r="AF2200" s="668"/>
      <c r="AG2200" s="668"/>
      <c r="AH2200" s="678"/>
      <c r="AI2200" s="668"/>
      <c r="AJ2200" s="668"/>
      <c r="AK2200" s="668"/>
      <c r="AL2200" s="678"/>
      <c r="AM2200" s="668"/>
      <c r="AN2200" s="668"/>
      <c r="AO2200" s="668"/>
      <c r="AP2200" s="678"/>
      <c r="AQ2200" s="668"/>
      <c r="AR2200" s="668"/>
      <c r="AS2200" s="668"/>
      <c r="AT2200" s="678"/>
      <c r="AU2200" s="668"/>
      <c r="AV2200" s="668"/>
      <c r="AW2200" s="678"/>
      <c r="AX2200" s="668"/>
      <c r="AY2200" s="683"/>
      <c r="AZ2200" s="668"/>
      <c r="BA2200" s="668"/>
      <c r="BB2200" s="668"/>
      <c r="BC2200" s="668"/>
      <c r="BD2200" s="668"/>
      <c r="BE2200" s="668"/>
      <c r="BF2200" s="668"/>
      <c r="BG2200" s="668"/>
      <c r="BH2200" s="668"/>
      <c r="BI2200" s="668"/>
      <c r="BJ2200" s="668"/>
      <c r="BK2200" s="668"/>
      <c r="BL2200" s="668"/>
      <c r="BM2200" s="668"/>
      <c r="BN2200" s="668"/>
      <c r="BO2200" s="668"/>
      <c r="BP2200" s="668"/>
      <c r="BQ2200" s="668"/>
    </row>
    <row r="2201" spans="1:69">
      <c r="A2201" s="668"/>
      <c r="B2201" s="668"/>
      <c r="C2201" s="668"/>
      <c r="D2201" s="668"/>
      <c r="E2201" s="668"/>
      <c r="F2201" s="668"/>
      <c r="G2201" s="668"/>
      <c r="H2201" s="668"/>
      <c r="I2201" s="668"/>
      <c r="J2201" s="668"/>
      <c r="K2201" s="668"/>
      <c r="L2201" s="668"/>
      <c r="M2201" s="668"/>
      <c r="N2201" s="668"/>
      <c r="O2201" s="668"/>
      <c r="P2201" s="668"/>
      <c r="Q2201" s="668"/>
      <c r="R2201" s="668"/>
      <c r="T2201" s="668"/>
      <c r="U2201" s="668"/>
      <c r="AZ2201" s="668"/>
      <c r="BA2201" s="668"/>
      <c r="BB2201" s="668"/>
      <c r="BC2201" s="668"/>
      <c r="BD2201" s="668"/>
      <c r="BE2201" s="668"/>
      <c r="BF2201" s="668"/>
      <c r="BG2201" s="668"/>
      <c r="BH2201" s="668"/>
      <c r="BK2201" s="668"/>
      <c r="BL2201" s="668"/>
      <c r="BM2201" s="668"/>
      <c r="BN2201" s="668"/>
      <c r="BO2201" s="668"/>
      <c r="BP2201" s="668"/>
      <c r="BQ2201" s="668"/>
    </row>
    <row r="2202" spans="1:69">
      <c r="A2202" s="668"/>
      <c r="B2202" s="668"/>
      <c r="C2202" s="668"/>
      <c r="D2202" s="668"/>
      <c r="E2202" s="668"/>
      <c r="F2202" s="668"/>
      <c r="G2202" s="668"/>
      <c r="H2202" s="668"/>
      <c r="I2202" s="668"/>
      <c r="J2202" s="668"/>
      <c r="K2202" s="668"/>
      <c r="L2202" s="668"/>
      <c r="M2202" s="668"/>
      <c r="N2202" s="668"/>
      <c r="O2202" s="668"/>
      <c r="P2202" s="668"/>
      <c r="Q2202" s="668"/>
      <c r="R2202" s="668"/>
      <c r="T2202" s="668"/>
      <c r="U2202" s="668"/>
      <c r="AZ2202" s="668"/>
      <c r="BA2202" s="668"/>
      <c r="BB2202" s="668"/>
      <c r="BC2202" s="668"/>
      <c r="BD2202" s="668"/>
      <c r="BE2202" s="668"/>
      <c r="BF2202" s="668"/>
      <c r="BG2202" s="668"/>
      <c r="BH2202" s="668"/>
      <c r="BI2202" s="668"/>
      <c r="BJ2202" s="668"/>
      <c r="BK2202" s="668"/>
      <c r="BL2202" s="668"/>
      <c r="BM2202" s="668"/>
      <c r="BN2202" s="668"/>
      <c r="BO2202" s="668"/>
      <c r="BP2202" s="668"/>
      <c r="BQ2202" s="668"/>
    </row>
    <row r="2203" spans="1:69">
      <c r="A2203" s="668"/>
      <c r="B2203" s="668"/>
      <c r="C2203" s="668"/>
      <c r="D2203" s="668"/>
      <c r="E2203" s="668"/>
      <c r="F2203" s="668"/>
      <c r="G2203" s="668"/>
      <c r="H2203" s="668"/>
      <c r="I2203" s="668"/>
      <c r="J2203" s="668"/>
      <c r="K2203" s="668"/>
      <c r="L2203" s="668"/>
      <c r="M2203" s="668"/>
      <c r="N2203" s="668"/>
      <c r="O2203" s="668"/>
      <c r="P2203" s="668"/>
      <c r="Q2203" s="668"/>
      <c r="R2203" s="668"/>
      <c r="T2203" s="668"/>
      <c r="U2203" s="668"/>
      <c r="AZ2203" s="668"/>
      <c r="BA2203" s="668"/>
      <c r="BB2203" s="668"/>
      <c r="BC2203" s="668"/>
      <c r="BD2203" s="668"/>
      <c r="BE2203" s="668"/>
      <c r="BF2203" s="668"/>
      <c r="BG2203" s="668"/>
      <c r="BH2203" s="668"/>
      <c r="BI2203" s="668"/>
      <c r="BJ2203" s="668"/>
      <c r="BK2203" s="668"/>
      <c r="BL2203" s="668"/>
      <c r="BM2203" s="668"/>
      <c r="BN2203" s="668"/>
      <c r="BO2203" s="668"/>
      <c r="BP2203" s="668"/>
      <c r="BQ2203" s="668"/>
    </row>
    <row r="2204" spans="1:69">
      <c r="A2204" s="668"/>
      <c r="B2204" s="668"/>
      <c r="C2204" s="668"/>
      <c r="D2204" s="668"/>
      <c r="E2204" s="668"/>
      <c r="F2204" s="668"/>
      <c r="G2204" s="668"/>
      <c r="H2204" s="668"/>
      <c r="I2204" s="668"/>
      <c r="J2204" s="668"/>
      <c r="K2204" s="668"/>
      <c r="L2204" s="668"/>
      <c r="M2204" s="668"/>
      <c r="N2204" s="668"/>
      <c r="O2204" s="668"/>
      <c r="P2204" s="668"/>
      <c r="Q2204" s="668"/>
      <c r="R2204" s="668"/>
      <c r="T2204" s="668"/>
      <c r="U2204" s="668"/>
      <c r="AZ2204" s="668"/>
      <c r="BA2204" s="668"/>
      <c r="BB2204" s="668"/>
      <c r="BC2204" s="668"/>
      <c r="BD2204" s="668"/>
      <c r="BE2204" s="668"/>
      <c r="BF2204" s="668"/>
      <c r="BG2204" s="668"/>
      <c r="BH2204" s="668"/>
      <c r="BI2204" s="668"/>
      <c r="BJ2204" s="668"/>
      <c r="BK2204" s="668"/>
      <c r="BL2204" s="668"/>
      <c r="BM2204" s="668"/>
      <c r="BN2204" s="668"/>
      <c r="BO2204" s="668"/>
      <c r="BP2204" s="668"/>
      <c r="BQ2204" s="668"/>
    </row>
    <row r="2205" spans="1:69">
      <c r="A2205" s="668"/>
      <c r="B2205" s="668"/>
      <c r="C2205" s="668"/>
      <c r="D2205" s="668"/>
      <c r="E2205" s="668"/>
      <c r="F2205" s="668"/>
      <c r="G2205" s="668"/>
      <c r="H2205" s="668"/>
      <c r="I2205" s="668"/>
      <c r="J2205" s="668"/>
      <c r="K2205" s="668"/>
      <c r="L2205" s="668"/>
      <c r="M2205" s="668"/>
      <c r="N2205" s="668"/>
      <c r="O2205" s="668"/>
      <c r="P2205" s="668"/>
      <c r="Q2205" s="668"/>
      <c r="R2205" s="668"/>
      <c r="T2205" s="668"/>
      <c r="U2205" s="668"/>
      <c r="AZ2205" s="668"/>
      <c r="BA2205" s="668"/>
      <c r="BB2205" s="668"/>
      <c r="BC2205" s="668"/>
      <c r="BD2205" s="668"/>
      <c r="BE2205" s="668"/>
      <c r="BF2205" s="668"/>
      <c r="BG2205" s="668"/>
      <c r="BH2205" s="668"/>
      <c r="BI2205" s="668"/>
      <c r="BJ2205" s="668"/>
      <c r="BK2205" s="668"/>
      <c r="BL2205" s="668"/>
      <c r="BM2205" s="668"/>
      <c r="BN2205" s="668"/>
      <c r="BO2205" s="668"/>
      <c r="BP2205" s="668"/>
      <c r="BQ2205" s="668"/>
    </row>
    <row r="2206" spans="1:69">
      <c r="A2206" s="668"/>
      <c r="B2206" s="668"/>
      <c r="C2206" s="668"/>
      <c r="D2206" s="668"/>
      <c r="E2206" s="668"/>
      <c r="F2206" s="668"/>
      <c r="G2206" s="668"/>
      <c r="H2206" s="668"/>
      <c r="I2206" s="668"/>
      <c r="J2206" s="668"/>
      <c r="K2206" s="668"/>
      <c r="L2206" s="668"/>
      <c r="M2206" s="668"/>
      <c r="N2206" s="668"/>
      <c r="O2206" s="668"/>
      <c r="P2206" s="668"/>
      <c r="Q2206" s="668"/>
      <c r="R2206" s="668"/>
      <c r="T2206" s="668"/>
      <c r="U2206" s="668"/>
      <c r="W2206" s="668"/>
      <c r="X2206" s="668"/>
      <c r="Y2206" s="668"/>
      <c r="Z2206" s="678"/>
      <c r="AA2206" s="668"/>
      <c r="AB2206" s="668"/>
      <c r="AC2206" s="668"/>
      <c r="AD2206" s="678"/>
      <c r="AE2206" s="668"/>
      <c r="AF2206" s="668"/>
      <c r="AG2206" s="668"/>
      <c r="AH2206" s="678"/>
      <c r="AI2206" s="668"/>
      <c r="AJ2206" s="668"/>
      <c r="AK2206" s="668"/>
      <c r="AL2206" s="678"/>
      <c r="AM2206" s="668"/>
      <c r="AN2206" s="668"/>
      <c r="AO2206" s="668"/>
      <c r="AP2206" s="678"/>
      <c r="AQ2206" s="668"/>
      <c r="AR2206" s="668"/>
      <c r="AS2206" s="668"/>
      <c r="AT2206" s="678"/>
      <c r="AU2206" s="668"/>
      <c r="AV2206" s="668"/>
      <c r="AW2206" s="678"/>
      <c r="AX2206" s="668"/>
      <c r="AY2206" s="683"/>
      <c r="AZ2206" s="668"/>
      <c r="BA2206" s="668"/>
      <c r="BB2206" s="668"/>
      <c r="BC2206" s="668"/>
      <c r="BD2206" s="668"/>
      <c r="BE2206" s="668"/>
      <c r="BF2206" s="668"/>
      <c r="BG2206" s="668"/>
      <c r="BH2206" s="668"/>
      <c r="BI2206" s="668"/>
      <c r="BJ2206" s="668"/>
      <c r="BK2206" s="668"/>
      <c r="BL2206" s="668"/>
      <c r="BM2206" s="668"/>
      <c r="BN2206" s="668"/>
      <c r="BO2206" s="668"/>
      <c r="BP2206" s="668"/>
      <c r="BQ2206" s="668"/>
    </row>
    <row r="2207" spans="1:69">
      <c r="A2207" s="668"/>
      <c r="B2207" s="668"/>
      <c r="C2207" s="668"/>
      <c r="D2207" s="668"/>
      <c r="E2207" s="668"/>
      <c r="F2207" s="668"/>
      <c r="G2207" s="668"/>
      <c r="H2207" s="668"/>
      <c r="I2207" s="668"/>
      <c r="J2207" s="668"/>
      <c r="K2207" s="668"/>
      <c r="L2207" s="668"/>
      <c r="M2207" s="668"/>
      <c r="N2207" s="668"/>
      <c r="O2207" s="668"/>
      <c r="P2207" s="668"/>
      <c r="Q2207" s="668"/>
      <c r="R2207" s="668"/>
      <c r="S2207" s="668"/>
      <c r="T2207" s="668"/>
      <c r="U2207" s="668"/>
      <c r="AZ2207" s="668"/>
      <c r="BA2207" s="668"/>
      <c r="BB2207" s="668"/>
      <c r="BC2207" s="668"/>
      <c r="BD2207" s="668"/>
      <c r="BE2207" s="668"/>
      <c r="BF2207" s="668"/>
      <c r="BG2207" s="668"/>
      <c r="BH2207" s="668"/>
      <c r="BI2207" s="668"/>
      <c r="BJ2207" s="668"/>
      <c r="BK2207" s="668"/>
      <c r="BL2207" s="668"/>
      <c r="BM2207" s="668"/>
      <c r="BN2207" s="668"/>
      <c r="BO2207" s="668"/>
      <c r="BP2207" s="668"/>
      <c r="BQ2207" s="668"/>
    </row>
    <row r="2208" spans="1:69">
      <c r="A2208" s="668"/>
      <c r="B2208" s="668"/>
      <c r="C2208" s="668"/>
      <c r="D2208" s="668"/>
      <c r="E2208" s="668"/>
      <c r="F2208" s="668"/>
      <c r="G2208" s="668"/>
      <c r="H2208" s="668"/>
      <c r="I2208" s="668"/>
      <c r="J2208" s="668"/>
      <c r="K2208" s="668"/>
      <c r="L2208" s="668"/>
      <c r="M2208" s="668"/>
      <c r="N2208" s="668"/>
      <c r="O2208" s="668"/>
      <c r="P2208" s="668"/>
      <c r="Q2208" s="668"/>
      <c r="R2208" s="668"/>
      <c r="T2208" s="668"/>
      <c r="U2208" s="668"/>
      <c r="AZ2208" s="668"/>
      <c r="BA2208" s="668"/>
      <c r="BB2208" s="668"/>
      <c r="BC2208" s="668"/>
      <c r="BD2208" s="668"/>
      <c r="BE2208" s="668"/>
      <c r="BF2208" s="668"/>
      <c r="BG2208" s="668"/>
      <c r="BH2208" s="668"/>
      <c r="BK2208" s="668"/>
      <c r="BL2208" s="668"/>
      <c r="BM2208" s="668"/>
      <c r="BN2208" s="668"/>
      <c r="BO2208" s="668"/>
      <c r="BP2208" s="668"/>
      <c r="BQ2208" s="668"/>
    </row>
    <row r="2209" spans="1:69">
      <c r="A2209" s="668"/>
      <c r="B2209" s="668"/>
      <c r="C2209" s="668"/>
      <c r="D2209" s="668"/>
      <c r="E2209" s="668"/>
      <c r="F2209" s="668"/>
      <c r="G2209" s="668"/>
      <c r="H2209" s="668"/>
      <c r="I2209" s="668"/>
      <c r="J2209" s="668"/>
      <c r="K2209" s="668"/>
      <c r="L2209" s="668"/>
      <c r="M2209" s="668"/>
      <c r="N2209" s="668"/>
      <c r="O2209" s="668"/>
      <c r="P2209" s="668"/>
      <c r="Q2209" s="668"/>
      <c r="R2209" s="668"/>
      <c r="T2209" s="668"/>
      <c r="U2209" s="668"/>
      <c r="AZ2209" s="668"/>
      <c r="BA2209" s="668"/>
      <c r="BB2209" s="668"/>
      <c r="BC2209" s="668"/>
      <c r="BD2209" s="668"/>
      <c r="BE2209" s="668"/>
      <c r="BF2209" s="668"/>
      <c r="BG2209" s="668"/>
      <c r="BH2209" s="668"/>
      <c r="BK2209" s="668"/>
      <c r="BL2209" s="668"/>
      <c r="BM2209" s="668"/>
      <c r="BN2209" s="668"/>
      <c r="BO2209" s="668"/>
      <c r="BP2209" s="668"/>
      <c r="BQ2209" s="668"/>
    </row>
    <row r="2210" spans="1:69">
      <c r="A2210" s="668"/>
      <c r="B2210" s="668"/>
      <c r="C2210" s="668"/>
      <c r="D2210" s="668"/>
      <c r="E2210" s="668"/>
      <c r="F2210" s="668"/>
      <c r="G2210" s="668"/>
      <c r="H2210" s="668"/>
      <c r="I2210" s="668"/>
      <c r="J2210" s="668"/>
      <c r="K2210" s="668"/>
      <c r="L2210" s="668"/>
      <c r="M2210" s="668"/>
      <c r="N2210" s="668"/>
      <c r="O2210" s="668"/>
      <c r="P2210" s="668"/>
      <c r="Q2210" s="668"/>
      <c r="R2210" s="668"/>
      <c r="T2210" s="668"/>
      <c r="U2210" s="668"/>
      <c r="AZ2210" s="668"/>
      <c r="BA2210" s="668"/>
      <c r="BB2210" s="668"/>
      <c r="BC2210" s="668"/>
      <c r="BD2210" s="668"/>
      <c r="BE2210" s="668"/>
      <c r="BF2210" s="668"/>
      <c r="BG2210" s="668"/>
      <c r="BH2210" s="668"/>
      <c r="BI2210" s="668"/>
      <c r="BJ2210" s="668"/>
      <c r="BK2210" s="668"/>
      <c r="BL2210" s="668"/>
      <c r="BM2210" s="668"/>
      <c r="BN2210" s="668"/>
      <c r="BO2210" s="668"/>
      <c r="BP2210" s="668"/>
      <c r="BQ2210" s="668"/>
    </row>
    <row r="2211" spans="1:69">
      <c r="A2211" s="668"/>
      <c r="B2211" s="668"/>
      <c r="C2211" s="668"/>
      <c r="D2211" s="668"/>
      <c r="E2211" s="668"/>
      <c r="F2211" s="668"/>
      <c r="G2211" s="668"/>
      <c r="H2211" s="668"/>
      <c r="I2211" s="668"/>
      <c r="J2211" s="668"/>
      <c r="K2211" s="668"/>
      <c r="L2211" s="668"/>
      <c r="M2211" s="668"/>
      <c r="N2211" s="668"/>
      <c r="O2211" s="668"/>
      <c r="P2211" s="668"/>
      <c r="Q2211" s="668"/>
      <c r="R2211" s="668"/>
      <c r="T2211" s="668"/>
      <c r="U2211" s="668"/>
      <c r="AZ2211" s="668"/>
      <c r="BA2211" s="668"/>
      <c r="BB2211" s="668"/>
      <c r="BC2211" s="668"/>
      <c r="BD2211" s="668"/>
      <c r="BE2211" s="668"/>
      <c r="BF2211" s="668"/>
      <c r="BG2211" s="668"/>
      <c r="BH2211" s="668"/>
      <c r="BK2211" s="668"/>
      <c r="BL2211" s="668"/>
      <c r="BM2211" s="668"/>
      <c r="BN2211" s="668"/>
      <c r="BO2211" s="668"/>
      <c r="BP2211" s="668"/>
      <c r="BQ2211" s="668"/>
    </row>
    <row r="2212" spans="1:69">
      <c r="A2212" s="668"/>
      <c r="B2212" s="668"/>
      <c r="C2212" s="668"/>
      <c r="D2212" s="668"/>
      <c r="E2212" s="668"/>
      <c r="F2212" s="668"/>
      <c r="G2212" s="668"/>
      <c r="H2212" s="668"/>
      <c r="I2212" s="668"/>
      <c r="J2212" s="668"/>
      <c r="K2212" s="668"/>
      <c r="L2212" s="668"/>
      <c r="M2212" s="668"/>
      <c r="N2212" s="668"/>
      <c r="O2212" s="668"/>
      <c r="P2212" s="668"/>
      <c r="Q2212" s="668"/>
      <c r="R2212" s="668"/>
      <c r="T2212" s="668"/>
      <c r="U2212" s="668"/>
      <c r="W2212" s="668"/>
      <c r="X2212" s="668"/>
      <c r="Y2212" s="668"/>
      <c r="Z2212" s="678"/>
      <c r="AA2212" s="668"/>
      <c r="AB2212" s="668"/>
      <c r="AC2212" s="668"/>
      <c r="AD2212" s="678"/>
      <c r="AE2212" s="668"/>
      <c r="AF2212" s="668"/>
      <c r="AG2212" s="668"/>
      <c r="AH2212" s="678"/>
      <c r="AI2212" s="668"/>
      <c r="AJ2212" s="668"/>
      <c r="AK2212" s="668"/>
      <c r="AL2212" s="678"/>
      <c r="AM2212" s="668"/>
      <c r="AN2212" s="668"/>
      <c r="AO2212" s="668"/>
      <c r="AP2212" s="678"/>
      <c r="AQ2212" s="668"/>
      <c r="AR2212" s="668"/>
      <c r="AS2212" s="668"/>
      <c r="AT2212" s="678"/>
      <c r="AU2212" s="668"/>
      <c r="AV2212" s="668"/>
      <c r="AW2212" s="678"/>
      <c r="AX2212" s="668"/>
      <c r="AY2212" s="683"/>
      <c r="AZ2212" s="668"/>
      <c r="BA2212" s="668"/>
      <c r="BB2212" s="668"/>
      <c r="BC2212" s="668"/>
      <c r="BD2212" s="668"/>
      <c r="BE2212" s="668"/>
      <c r="BF2212" s="668"/>
      <c r="BG2212" s="668"/>
      <c r="BH2212" s="668"/>
      <c r="BK2212" s="668"/>
      <c r="BL2212" s="668"/>
      <c r="BM2212" s="668"/>
      <c r="BN2212" s="668"/>
      <c r="BO2212" s="668"/>
      <c r="BP2212" s="668"/>
      <c r="BQ2212" s="668"/>
    </row>
    <row r="2213" spans="1:69">
      <c r="A2213" s="668"/>
      <c r="B2213" s="668"/>
      <c r="C2213" s="668"/>
      <c r="D2213" s="668"/>
      <c r="E2213" s="668"/>
      <c r="F2213" s="668"/>
      <c r="G2213" s="668"/>
      <c r="H2213" s="668"/>
      <c r="I2213" s="668"/>
      <c r="J2213" s="668"/>
      <c r="K2213" s="668"/>
      <c r="L2213" s="668"/>
      <c r="M2213" s="668"/>
      <c r="N2213" s="668"/>
      <c r="O2213" s="668"/>
      <c r="P2213" s="668"/>
      <c r="Q2213" s="668"/>
      <c r="R2213" s="668"/>
      <c r="T2213" s="668"/>
      <c r="U2213" s="668"/>
      <c r="AZ2213" s="668"/>
      <c r="BA2213" s="668"/>
      <c r="BB2213" s="668"/>
      <c r="BC2213" s="668"/>
      <c r="BD2213" s="668"/>
      <c r="BE2213" s="668"/>
      <c r="BF2213" s="668"/>
      <c r="BG2213" s="668"/>
      <c r="BH2213" s="668"/>
      <c r="BK2213" s="668"/>
      <c r="BL2213" s="668"/>
      <c r="BM2213" s="668"/>
      <c r="BN2213" s="668"/>
      <c r="BO2213" s="668"/>
      <c r="BP2213" s="668"/>
      <c r="BQ2213" s="668"/>
    </row>
    <row r="2214" spans="1:69">
      <c r="A2214" s="668"/>
      <c r="B2214" s="668"/>
      <c r="C2214" s="668"/>
      <c r="D2214" s="668"/>
      <c r="E2214" s="668"/>
      <c r="F2214" s="668"/>
      <c r="G2214" s="668"/>
      <c r="H2214" s="668"/>
      <c r="I2214" s="668"/>
      <c r="J2214" s="668"/>
      <c r="K2214" s="668"/>
      <c r="L2214" s="668"/>
      <c r="M2214" s="668"/>
      <c r="N2214" s="668"/>
      <c r="O2214" s="668"/>
      <c r="P2214" s="668"/>
      <c r="R2214" s="668"/>
      <c r="U2214" s="668"/>
      <c r="BK2214" s="668"/>
      <c r="BL2214" s="668"/>
      <c r="BM2214" s="668"/>
      <c r="BN2214" s="668"/>
      <c r="BO2214" s="668"/>
      <c r="BP2214" s="668"/>
      <c r="BQ2214" s="668"/>
    </row>
    <row r="2215" spans="1:69">
      <c r="A2215" s="668"/>
      <c r="B2215" s="668"/>
      <c r="C2215" s="668"/>
      <c r="D2215" s="668"/>
      <c r="E2215" s="668"/>
      <c r="F2215" s="668"/>
      <c r="G2215" s="668"/>
      <c r="H2215" s="668"/>
      <c r="I2215" s="668"/>
      <c r="J2215" s="668"/>
      <c r="K2215" s="668"/>
      <c r="L2215" s="668"/>
      <c r="M2215" s="668"/>
      <c r="N2215" s="668"/>
      <c r="O2215" s="668"/>
      <c r="P2215" s="668"/>
      <c r="Q2215" s="668"/>
      <c r="R2215" s="668"/>
      <c r="T2215" s="668"/>
      <c r="U2215" s="668"/>
      <c r="AZ2215" s="668"/>
      <c r="BA2215" s="668"/>
      <c r="BB2215" s="668"/>
      <c r="BC2215" s="668"/>
      <c r="BK2215" s="668"/>
      <c r="BL2215" s="668"/>
      <c r="BM2215" s="668"/>
      <c r="BN2215" s="668"/>
      <c r="BO2215" s="668"/>
      <c r="BP2215" s="668"/>
      <c r="BQ2215" s="668"/>
    </row>
    <row r="2216" spans="1:69">
      <c r="A2216" s="668"/>
      <c r="B2216" s="668"/>
      <c r="C2216" s="668"/>
      <c r="D2216" s="668"/>
      <c r="E2216" s="668"/>
      <c r="F2216" s="668"/>
      <c r="G2216" s="668"/>
      <c r="H2216" s="668"/>
      <c r="I2216" s="668"/>
      <c r="J2216" s="668"/>
      <c r="K2216" s="668"/>
      <c r="L2216" s="668"/>
      <c r="M2216" s="668"/>
      <c r="N2216" s="668"/>
      <c r="O2216" s="668"/>
      <c r="P2216" s="668"/>
      <c r="Q2216" s="668"/>
      <c r="R2216" s="668"/>
      <c r="T2216" s="668"/>
      <c r="U2216" s="668"/>
      <c r="AZ2216" s="668"/>
      <c r="BA2216" s="668"/>
      <c r="BB2216" s="668"/>
      <c r="BC2216" s="668"/>
      <c r="BK2216" s="668"/>
      <c r="BL2216" s="668"/>
      <c r="BM2216" s="668"/>
      <c r="BN2216" s="668"/>
      <c r="BO2216" s="668"/>
      <c r="BP2216" s="668"/>
      <c r="BQ2216" s="668"/>
    </row>
    <row r="2217" spans="1:69">
      <c r="A2217" s="668"/>
      <c r="B2217" s="668"/>
      <c r="C2217" s="668"/>
      <c r="D2217" s="668"/>
      <c r="E2217" s="668"/>
      <c r="F2217" s="668"/>
      <c r="G2217" s="668"/>
      <c r="H2217" s="668"/>
      <c r="I2217" s="668"/>
      <c r="J2217" s="668"/>
      <c r="K2217" s="668"/>
      <c r="L2217" s="668"/>
      <c r="M2217" s="668"/>
      <c r="N2217" s="668"/>
      <c r="O2217" s="668"/>
      <c r="P2217" s="668"/>
      <c r="Q2217" s="668"/>
      <c r="R2217" s="668"/>
      <c r="S2217" s="668"/>
      <c r="T2217" s="668"/>
      <c r="U2217" s="668"/>
      <c r="AZ2217" s="668"/>
      <c r="BA2217" s="668"/>
      <c r="BB2217" s="668"/>
      <c r="BK2217" s="668"/>
      <c r="BL2217" s="668"/>
      <c r="BM2217" s="668"/>
      <c r="BN2217" s="668"/>
      <c r="BO2217" s="668"/>
      <c r="BP2217" s="668"/>
      <c r="BQ2217" s="668"/>
    </row>
    <row r="2218" spans="1:69">
      <c r="A2218" s="668"/>
      <c r="B2218" s="668"/>
      <c r="C2218" s="668"/>
      <c r="D2218" s="668"/>
      <c r="E2218" s="668"/>
      <c r="F2218" s="668"/>
      <c r="G2218" s="668"/>
      <c r="H2218" s="668"/>
      <c r="I2218" s="668"/>
      <c r="J2218" s="668"/>
      <c r="K2218" s="668"/>
      <c r="L2218" s="668"/>
      <c r="M2218" s="668"/>
      <c r="N2218" s="668"/>
      <c r="O2218" s="668"/>
      <c r="P2218" s="668"/>
      <c r="Q2218" s="668"/>
      <c r="R2218" s="668"/>
      <c r="T2218" s="668"/>
      <c r="U2218" s="668"/>
      <c r="AZ2218" s="668"/>
      <c r="BA2218" s="668"/>
      <c r="BB2218" s="668"/>
      <c r="BC2218" s="668"/>
      <c r="BK2218" s="668"/>
      <c r="BL2218" s="668"/>
      <c r="BM2218" s="668"/>
      <c r="BN2218" s="668"/>
      <c r="BO2218" s="668"/>
      <c r="BP2218" s="668"/>
      <c r="BQ2218" s="668"/>
    </row>
    <row r="2219" spans="1:69">
      <c r="A2219" s="668"/>
      <c r="B2219" s="668"/>
      <c r="C2219" s="668"/>
      <c r="D2219" s="668"/>
      <c r="E2219" s="668"/>
      <c r="F2219" s="668"/>
      <c r="G2219" s="668"/>
      <c r="H2219" s="668"/>
      <c r="I2219" s="668"/>
      <c r="J2219" s="668"/>
      <c r="K2219" s="668"/>
      <c r="L2219" s="668"/>
      <c r="M2219" s="668"/>
      <c r="N2219" s="668"/>
      <c r="O2219" s="668"/>
      <c r="P2219" s="668"/>
      <c r="Q2219" s="668"/>
      <c r="R2219" s="668"/>
      <c r="T2219" s="668"/>
      <c r="U2219" s="668"/>
      <c r="AZ2219" s="668"/>
      <c r="BA2219" s="668"/>
      <c r="BB2219" s="668"/>
      <c r="BC2219" s="668"/>
      <c r="BK2219" s="668"/>
      <c r="BL2219" s="668"/>
      <c r="BM2219" s="668"/>
      <c r="BN2219" s="668"/>
      <c r="BO2219" s="668"/>
      <c r="BP2219" s="668"/>
      <c r="BQ2219" s="668"/>
    </row>
    <row r="2220" spans="1:69">
      <c r="A2220" s="668"/>
      <c r="B2220" s="668"/>
      <c r="C2220" s="668"/>
      <c r="D2220" s="668"/>
      <c r="E2220" s="668"/>
      <c r="F2220" s="668"/>
      <c r="G2220" s="668"/>
      <c r="H2220" s="668"/>
      <c r="I2220" s="668"/>
      <c r="J2220" s="668"/>
      <c r="K2220" s="668"/>
      <c r="L2220" s="668"/>
      <c r="M2220" s="668"/>
      <c r="N2220" s="668"/>
      <c r="O2220" s="668"/>
      <c r="P2220" s="668"/>
      <c r="Q2220" s="668"/>
      <c r="R2220" s="668"/>
      <c r="T2220" s="668"/>
      <c r="U2220" s="668"/>
      <c r="AZ2220" s="668"/>
      <c r="BA2220" s="668"/>
      <c r="BB2220" s="668"/>
      <c r="BC2220" s="668"/>
      <c r="BK2220" s="668"/>
      <c r="BL2220" s="668"/>
      <c r="BM2220" s="668"/>
      <c r="BN2220" s="668"/>
      <c r="BO2220" s="668"/>
      <c r="BP2220" s="668"/>
      <c r="BQ2220" s="668"/>
    </row>
    <row r="2221" spans="1:69">
      <c r="A2221" s="668"/>
      <c r="B2221" s="668"/>
      <c r="C2221" s="668"/>
      <c r="D2221" s="668"/>
      <c r="E2221" s="668"/>
      <c r="F2221" s="668"/>
      <c r="G2221" s="668"/>
      <c r="H2221" s="668"/>
      <c r="I2221" s="668"/>
      <c r="J2221" s="668"/>
      <c r="K2221" s="668"/>
      <c r="L2221" s="668"/>
      <c r="M2221" s="668"/>
      <c r="N2221" s="668"/>
      <c r="O2221" s="668"/>
      <c r="P2221" s="668"/>
      <c r="Q2221" s="668"/>
      <c r="R2221" s="668"/>
      <c r="T2221" s="668"/>
      <c r="U2221" s="668"/>
      <c r="W2221" s="668"/>
      <c r="X2221" s="668"/>
      <c r="Y2221" s="668"/>
      <c r="Z2221" s="678"/>
      <c r="AA2221" s="668"/>
      <c r="AB2221" s="668"/>
      <c r="AC2221" s="668"/>
      <c r="AD2221" s="678"/>
      <c r="AE2221" s="668"/>
      <c r="AF2221" s="668"/>
      <c r="AG2221" s="668"/>
      <c r="AH2221" s="678"/>
      <c r="AI2221" s="668"/>
      <c r="AJ2221" s="668"/>
      <c r="AK2221" s="668"/>
      <c r="AL2221" s="678"/>
      <c r="AM2221" s="668"/>
      <c r="AN2221" s="668"/>
      <c r="AO2221" s="668"/>
      <c r="AP2221" s="678"/>
      <c r="AQ2221" s="668"/>
      <c r="AR2221" s="668"/>
      <c r="AS2221" s="668"/>
      <c r="AT2221" s="678"/>
      <c r="AU2221" s="668"/>
      <c r="AV2221" s="668"/>
      <c r="AW2221" s="678"/>
      <c r="AX2221" s="668"/>
      <c r="AY2221" s="683"/>
      <c r="AZ2221" s="668"/>
      <c r="BA2221" s="668"/>
      <c r="BB2221" s="668"/>
      <c r="BC2221" s="668"/>
      <c r="BK2221" s="668"/>
      <c r="BL2221" s="668"/>
      <c r="BM2221" s="668"/>
      <c r="BN2221" s="668"/>
      <c r="BO2221" s="668"/>
      <c r="BP2221" s="668"/>
      <c r="BQ2221" s="668"/>
    </row>
    <row r="2222" spans="1:69">
      <c r="A2222" s="668"/>
      <c r="B2222" s="668"/>
      <c r="C2222" s="668"/>
      <c r="D2222" s="668"/>
      <c r="E2222" s="668"/>
      <c r="F2222" s="668"/>
      <c r="G2222" s="668"/>
      <c r="H2222" s="668"/>
      <c r="I2222" s="668"/>
      <c r="J2222" s="668"/>
      <c r="K2222" s="668"/>
      <c r="L2222" s="668"/>
      <c r="M2222" s="668"/>
      <c r="N2222" s="668"/>
      <c r="O2222" s="668"/>
      <c r="P2222" s="668"/>
      <c r="Q2222" s="668"/>
      <c r="R2222" s="668"/>
      <c r="T2222" s="668"/>
      <c r="U2222" s="668"/>
      <c r="AZ2222" s="668"/>
      <c r="BA2222" s="668"/>
      <c r="BB2222" s="668"/>
      <c r="BC2222" s="668"/>
      <c r="BD2222" s="668"/>
      <c r="BE2222" s="668"/>
      <c r="BF2222" s="668"/>
      <c r="BG2222" s="668"/>
      <c r="BH2222" s="668"/>
      <c r="BI2222" s="668"/>
      <c r="BJ2222" s="668"/>
      <c r="BK2222" s="668"/>
      <c r="BL2222" s="668"/>
      <c r="BM2222" s="668"/>
      <c r="BN2222" s="668"/>
      <c r="BO2222" s="668"/>
      <c r="BP2222" s="668"/>
      <c r="BQ2222" s="668"/>
    </row>
    <row r="2223" spans="1:69">
      <c r="A2223" s="668"/>
      <c r="B2223" s="668"/>
      <c r="C2223" s="668"/>
      <c r="D2223" s="668"/>
      <c r="E2223" s="668"/>
      <c r="F2223" s="668"/>
      <c r="G2223" s="668"/>
      <c r="H2223" s="668"/>
      <c r="I2223" s="668"/>
      <c r="J2223" s="668"/>
      <c r="K2223" s="668"/>
      <c r="L2223" s="668"/>
      <c r="M2223" s="668"/>
      <c r="N2223" s="668"/>
      <c r="O2223" s="668"/>
      <c r="P2223" s="668"/>
      <c r="Q2223" s="668"/>
      <c r="R2223" s="668"/>
      <c r="T2223" s="668"/>
      <c r="U2223" s="668"/>
      <c r="AZ2223" s="668"/>
      <c r="BA2223" s="668"/>
      <c r="BB2223" s="668"/>
      <c r="BK2223" s="668"/>
      <c r="BL2223" s="668"/>
      <c r="BM2223" s="668"/>
      <c r="BN2223" s="668"/>
      <c r="BO2223" s="668"/>
      <c r="BP2223" s="668"/>
      <c r="BQ2223" s="668"/>
    </row>
    <row r="2224" spans="1:69">
      <c r="A2224" s="668"/>
      <c r="B2224" s="668"/>
      <c r="C2224" s="668"/>
      <c r="D2224" s="668"/>
      <c r="E2224" s="668"/>
      <c r="F2224" s="668"/>
      <c r="G2224" s="668"/>
      <c r="H2224" s="668"/>
      <c r="I2224" s="668"/>
      <c r="J2224" s="668"/>
      <c r="K2224" s="668"/>
      <c r="L2224" s="668"/>
      <c r="M2224" s="668"/>
      <c r="N2224" s="668"/>
      <c r="O2224" s="668"/>
      <c r="P2224" s="668"/>
      <c r="Q2224" s="668"/>
      <c r="R2224" s="668"/>
      <c r="T2224" s="668"/>
      <c r="U2224" s="668"/>
      <c r="AZ2224" s="668"/>
      <c r="BA2224" s="668"/>
      <c r="BB2224" s="668"/>
      <c r="BK2224" s="668"/>
      <c r="BL2224" s="668"/>
      <c r="BM2224" s="668"/>
      <c r="BN2224" s="668"/>
      <c r="BO2224" s="668"/>
      <c r="BP2224" s="668"/>
      <c r="BQ2224" s="668"/>
    </row>
    <row r="2225" spans="1:69">
      <c r="A2225" s="668"/>
      <c r="B2225" s="668"/>
      <c r="C2225" s="668"/>
      <c r="D2225" s="668"/>
      <c r="E2225" s="668"/>
      <c r="F2225" s="668"/>
      <c r="G2225" s="668"/>
      <c r="H2225" s="668"/>
      <c r="I2225" s="668"/>
      <c r="J2225" s="668"/>
      <c r="K2225" s="668"/>
      <c r="L2225" s="668"/>
      <c r="M2225" s="668"/>
      <c r="N2225" s="668"/>
      <c r="O2225" s="668"/>
      <c r="P2225" s="668"/>
      <c r="Q2225" s="668"/>
      <c r="R2225" s="668"/>
      <c r="T2225" s="668"/>
      <c r="U2225" s="668"/>
      <c r="AZ2225" s="668"/>
      <c r="BA2225" s="668"/>
      <c r="BB2225" s="668"/>
      <c r="BK2225" s="668"/>
      <c r="BL2225" s="668"/>
      <c r="BM2225" s="668"/>
      <c r="BN2225" s="668"/>
      <c r="BO2225" s="668"/>
      <c r="BP2225" s="668"/>
      <c r="BQ2225" s="668"/>
    </row>
    <row r="2226" spans="1:69">
      <c r="A2226" s="668"/>
      <c r="B2226" s="668"/>
      <c r="C2226" s="668"/>
      <c r="D2226" s="668"/>
      <c r="E2226" s="668"/>
      <c r="F2226" s="668"/>
      <c r="G2226" s="668"/>
      <c r="H2226" s="668"/>
      <c r="I2226" s="668"/>
      <c r="J2226" s="668"/>
      <c r="K2226" s="668"/>
      <c r="L2226" s="668"/>
      <c r="M2226" s="668"/>
      <c r="N2226" s="668"/>
      <c r="O2226" s="668"/>
      <c r="P2226" s="668"/>
      <c r="Q2226" s="668"/>
      <c r="R2226" s="668"/>
      <c r="T2226" s="668"/>
      <c r="U2226" s="668"/>
      <c r="W2226" s="668"/>
      <c r="X2226" s="668"/>
      <c r="Y2226" s="668"/>
      <c r="Z2226" s="678"/>
      <c r="AA2226" s="668"/>
      <c r="AB2226" s="668"/>
      <c r="AC2226" s="668"/>
      <c r="AD2226" s="678"/>
      <c r="AE2226" s="668"/>
      <c r="AF2226" s="668"/>
      <c r="AG2226" s="668"/>
      <c r="AH2226" s="678"/>
      <c r="AI2226" s="668"/>
      <c r="AJ2226" s="668"/>
      <c r="AK2226" s="668"/>
      <c r="AL2226" s="678"/>
      <c r="AM2226" s="668"/>
      <c r="AN2226" s="668"/>
      <c r="AO2226" s="668"/>
      <c r="AP2226" s="678"/>
      <c r="AQ2226" s="668"/>
      <c r="AR2226" s="668"/>
      <c r="AS2226" s="668"/>
      <c r="AT2226" s="678"/>
      <c r="AU2226" s="668"/>
      <c r="AV2226" s="668"/>
      <c r="AW2226" s="678"/>
      <c r="AX2226" s="668"/>
      <c r="AY2226" s="683"/>
      <c r="AZ2226" s="668"/>
      <c r="BA2226" s="668"/>
      <c r="BB2226" s="668"/>
      <c r="BK2226" s="668"/>
      <c r="BL2226" s="668"/>
      <c r="BM2226" s="668"/>
      <c r="BN2226" s="668"/>
      <c r="BO2226" s="668"/>
      <c r="BP2226" s="668"/>
      <c r="BQ2226" s="668"/>
    </row>
    <row r="2227" spans="1:69">
      <c r="A2227" s="668"/>
      <c r="B2227" s="668"/>
      <c r="C2227" s="668"/>
      <c r="D2227" s="668"/>
      <c r="E2227" s="668"/>
      <c r="F2227" s="668"/>
      <c r="G2227" s="668"/>
      <c r="H2227" s="668"/>
      <c r="I2227" s="668"/>
      <c r="J2227" s="668"/>
      <c r="K2227" s="668"/>
      <c r="L2227" s="668"/>
      <c r="M2227" s="668"/>
      <c r="N2227" s="668"/>
      <c r="O2227" s="668"/>
      <c r="P2227" s="668"/>
      <c r="Q2227" s="668"/>
      <c r="R2227" s="668"/>
      <c r="T2227" s="668"/>
      <c r="U2227" s="668"/>
      <c r="AZ2227" s="668"/>
      <c r="BA2227" s="668"/>
      <c r="BB2227" s="668"/>
      <c r="BC2227" s="668"/>
      <c r="BD2227" s="668"/>
      <c r="BE2227" s="668"/>
      <c r="BF2227" s="668"/>
      <c r="BG2227" s="668"/>
      <c r="BH2227" s="668"/>
      <c r="BI2227" s="668"/>
      <c r="BJ2227" s="668"/>
      <c r="BK2227" s="668"/>
      <c r="BL2227" s="668"/>
      <c r="BM2227" s="668"/>
      <c r="BN2227" s="668"/>
      <c r="BO2227" s="668"/>
      <c r="BP2227" s="668"/>
      <c r="BQ2227" s="668"/>
    </row>
    <row r="2228" spans="1:69">
      <c r="A2228" s="668"/>
      <c r="B2228" s="668"/>
      <c r="C2228" s="668"/>
      <c r="D2228" s="668"/>
      <c r="E2228" s="668"/>
      <c r="F2228" s="668"/>
      <c r="G2228" s="668"/>
      <c r="H2228" s="668"/>
      <c r="I2228" s="668"/>
      <c r="J2228" s="668"/>
      <c r="K2228" s="668"/>
      <c r="L2228" s="668"/>
      <c r="M2228" s="668"/>
      <c r="N2228" s="668"/>
      <c r="O2228" s="668"/>
      <c r="P2228" s="668"/>
      <c r="Q2228" s="668"/>
      <c r="R2228" s="668"/>
      <c r="T2228" s="668"/>
      <c r="U2228" s="668"/>
      <c r="AZ2228" s="668"/>
      <c r="BA2228" s="668"/>
      <c r="BK2228" s="668"/>
      <c r="BL2228" s="668"/>
      <c r="BM2228" s="668"/>
      <c r="BN2228" s="668"/>
      <c r="BO2228" s="668"/>
      <c r="BP2228" s="668"/>
      <c r="BQ2228" s="668"/>
    </row>
    <row r="2229" spans="1:69">
      <c r="A2229" s="668"/>
      <c r="B2229" s="668"/>
      <c r="C2229" s="668"/>
      <c r="D2229" s="668"/>
      <c r="E2229" s="668"/>
      <c r="F2229" s="668"/>
      <c r="G2229" s="668"/>
      <c r="H2229" s="668"/>
      <c r="I2229" s="668"/>
      <c r="J2229" s="668"/>
      <c r="K2229" s="668"/>
      <c r="L2229" s="668"/>
      <c r="M2229" s="668"/>
      <c r="N2229" s="668"/>
      <c r="O2229" s="668"/>
      <c r="P2229" s="668"/>
      <c r="Q2229" s="668"/>
      <c r="R2229" s="668"/>
      <c r="T2229" s="668"/>
      <c r="U2229" s="668"/>
      <c r="AZ2229" s="668"/>
      <c r="BA2229" s="668"/>
      <c r="BK2229" s="668"/>
      <c r="BL2229" s="668"/>
      <c r="BM2229" s="668"/>
      <c r="BN2229" s="668"/>
      <c r="BO2229" s="668"/>
      <c r="BP2229" s="668"/>
      <c r="BQ2229" s="668"/>
    </row>
    <row r="2230" spans="1:69">
      <c r="A2230" s="668"/>
      <c r="B2230" s="668"/>
      <c r="C2230" s="668"/>
      <c r="D2230" s="668"/>
      <c r="E2230" s="668"/>
      <c r="F2230" s="668"/>
      <c r="G2230" s="668"/>
      <c r="H2230" s="668"/>
      <c r="I2230" s="668"/>
      <c r="J2230" s="668"/>
      <c r="K2230" s="668"/>
      <c r="L2230" s="668"/>
      <c r="M2230" s="668"/>
      <c r="N2230" s="668"/>
      <c r="O2230" s="668"/>
      <c r="P2230" s="668"/>
      <c r="Q2230" s="668"/>
      <c r="R2230" s="668"/>
      <c r="T2230" s="668"/>
      <c r="U2230" s="668"/>
      <c r="AZ2230" s="668"/>
      <c r="BK2230" s="668"/>
      <c r="BL2230" s="668"/>
      <c r="BM2230" s="668"/>
      <c r="BN2230" s="668"/>
      <c r="BO2230" s="668"/>
      <c r="BP2230" s="668"/>
      <c r="BQ2230" s="668"/>
    </row>
    <row r="2231" spans="1:69">
      <c r="A2231" s="668"/>
      <c r="B2231" s="668"/>
      <c r="C2231" s="668"/>
      <c r="D2231" s="668"/>
      <c r="E2231" s="668"/>
      <c r="F2231" s="668"/>
      <c r="G2231" s="668"/>
      <c r="H2231" s="668"/>
      <c r="I2231" s="668"/>
      <c r="J2231" s="668"/>
      <c r="K2231" s="668"/>
      <c r="L2231" s="668"/>
      <c r="M2231" s="668"/>
      <c r="N2231" s="668"/>
      <c r="O2231" s="668"/>
      <c r="P2231" s="668"/>
      <c r="Q2231" s="668"/>
      <c r="R2231" s="668"/>
      <c r="S2231" s="668"/>
      <c r="T2231" s="668"/>
      <c r="U2231" s="668"/>
      <c r="W2231" s="668"/>
      <c r="X2231" s="668"/>
      <c r="Y2231" s="668"/>
      <c r="Z2231" s="678"/>
      <c r="AA2231" s="668"/>
      <c r="AB2231" s="668"/>
      <c r="AC2231" s="668"/>
      <c r="AD2231" s="678"/>
      <c r="AE2231" s="668"/>
      <c r="AF2231" s="668"/>
      <c r="AG2231" s="668"/>
      <c r="AH2231" s="678"/>
      <c r="AI2231" s="668"/>
      <c r="AJ2231" s="668"/>
      <c r="AK2231" s="668"/>
      <c r="AL2231" s="678"/>
      <c r="AN2231" s="668"/>
      <c r="AO2231" s="668"/>
      <c r="AP2231" s="678"/>
      <c r="AR2231" s="668"/>
      <c r="AS2231" s="668"/>
      <c r="AT2231" s="678"/>
      <c r="AU2231" s="668"/>
      <c r="AV2231" s="668"/>
      <c r="AW2231" s="678"/>
      <c r="AX2231" s="668"/>
      <c r="AY2231" s="683"/>
      <c r="AZ2231" s="668"/>
      <c r="BK2231" s="668"/>
      <c r="BL2231" s="668"/>
      <c r="BM2231" s="668"/>
      <c r="BN2231" s="668"/>
      <c r="BO2231" s="668"/>
      <c r="BP2231" s="668"/>
      <c r="BQ2231" s="668"/>
    </row>
    <row r="2232" spans="1:69">
      <c r="A2232" s="668"/>
      <c r="B2232" s="668"/>
      <c r="C2232" s="668"/>
      <c r="D2232" s="668"/>
      <c r="E2232" s="668"/>
      <c r="F2232" s="668"/>
      <c r="G2232" s="668"/>
      <c r="H2232" s="668"/>
      <c r="I2232" s="668"/>
      <c r="J2232" s="668"/>
      <c r="K2232" s="668"/>
      <c r="L2232" s="668"/>
      <c r="M2232" s="668"/>
      <c r="N2232" s="668"/>
      <c r="O2232" s="668"/>
      <c r="P2232" s="668"/>
      <c r="R2232" s="668"/>
      <c r="U2232" s="668"/>
      <c r="AY2232" s="683"/>
      <c r="BK2232" s="668"/>
      <c r="BL2232" s="668"/>
      <c r="BM2232" s="668"/>
      <c r="BN2232" s="668"/>
      <c r="BO2232" s="668"/>
      <c r="BP2232" s="668"/>
      <c r="BQ2232" s="668"/>
    </row>
    <row r="2233" spans="1:69">
      <c r="A2233" s="668"/>
      <c r="B2233" s="668"/>
      <c r="C2233" s="668"/>
      <c r="D2233" s="668"/>
      <c r="E2233" s="668"/>
      <c r="F2233" s="668"/>
      <c r="G2233" s="668"/>
      <c r="H2233" s="668"/>
      <c r="I2233" s="668"/>
      <c r="J2233" s="668"/>
      <c r="K2233" s="668"/>
      <c r="L2233" s="668"/>
      <c r="M2233" s="668"/>
      <c r="N2233" s="668"/>
      <c r="O2233" s="668"/>
      <c r="P2233" s="668"/>
      <c r="R2233" s="668"/>
      <c r="U2233" s="668"/>
      <c r="BK2233" s="668"/>
      <c r="BL2233" s="668"/>
      <c r="BM2233" s="668"/>
      <c r="BN2233" s="668"/>
      <c r="BO2233" s="668"/>
      <c r="BP2233" s="668"/>
      <c r="BQ2233" s="668"/>
    </row>
    <row r="2234" spans="1:69">
      <c r="A2234" s="668"/>
      <c r="B2234" s="668"/>
      <c r="C2234" s="668"/>
      <c r="D2234" s="668"/>
      <c r="E2234" s="668"/>
      <c r="F2234" s="668"/>
      <c r="G2234" s="668"/>
      <c r="H2234" s="668"/>
      <c r="I2234" s="668"/>
      <c r="J2234" s="668"/>
      <c r="K2234" s="668"/>
      <c r="L2234" s="668"/>
      <c r="M2234" s="668"/>
      <c r="N2234" s="668"/>
      <c r="O2234" s="668"/>
      <c r="P2234" s="668"/>
      <c r="Q2234" s="668"/>
      <c r="R2234" s="668"/>
      <c r="S2234" s="668"/>
      <c r="T2234" s="668"/>
      <c r="U2234" s="668"/>
      <c r="W2234" s="668"/>
      <c r="X2234" s="668"/>
      <c r="Y2234" s="668"/>
      <c r="Z2234" s="678"/>
      <c r="AA2234" s="668"/>
      <c r="AB2234" s="668"/>
      <c r="AC2234" s="668"/>
      <c r="AD2234" s="678"/>
      <c r="AE2234" s="668"/>
      <c r="AF2234" s="668"/>
      <c r="AG2234" s="668"/>
      <c r="AH2234" s="678"/>
      <c r="AI2234" s="668"/>
      <c r="AJ2234" s="668"/>
      <c r="AK2234" s="668"/>
      <c r="AL2234" s="678"/>
      <c r="AM2234" s="668"/>
      <c r="AN2234" s="668"/>
      <c r="AO2234" s="668"/>
      <c r="AP2234" s="678"/>
      <c r="AQ2234" s="668"/>
      <c r="AR2234" s="668"/>
      <c r="AS2234" s="668"/>
      <c r="AT2234" s="678"/>
      <c r="AU2234" s="668"/>
      <c r="AV2234" s="668"/>
      <c r="AW2234" s="678"/>
      <c r="AX2234" s="668"/>
      <c r="AY2234" s="683"/>
      <c r="AZ2234" s="668"/>
      <c r="BA2234" s="668"/>
      <c r="BB2234" s="668"/>
      <c r="BC2234" s="668"/>
      <c r="BD2234" s="668"/>
      <c r="BE2234" s="668"/>
      <c r="BF2234" s="668"/>
      <c r="BG2234" s="668"/>
      <c r="BH2234" s="668"/>
      <c r="BI2234" s="668"/>
      <c r="BJ2234" s="668"/>
      <c r="BK2234" s="668"/>
      <c r="BL2234" s="668"/>
      <c r="BM2234" s="668"/>
      <c r="BN2234" s="668"/>
      <c r="BO2234" s="668"/>
      <c r="BP2234" s="668"/>
      <c r="BQ2234" s="668"/>
    </row>
    <row r="2235" spans="1:69">
      <c r="A2235" s="668"/>
      <c r="B2235" s="668"/>
      <c r="C2235" s="668"/>
      <c r="D2235" s="668"/>
      <c r="E2235" s="668"/>
      <c r="F2235" s="668"/>
      <c r="G2235" s="668"/>
      <c r="H2235" s="668"/>
      <c r="I2235" s="668"/>
      <c r="J2235" s="668"/>
      <c r="K2235" s="668"/>
      <c r="L2235" s="668"/>
      <c r="M2235" s="668"/>
      <c r="N2235" s="668"/>
      <c r="O2235" s="668"/>
      <c r="P2235" s="668"/>
      <c r="Q2235" s="668"/>
      <c r="R2235" s="668"/>
      <c r="T2235" s="668"/>
      <c r="U2235" s="668"/>
      <c r="AZ2235" s="668"/>
      <c r="BA2235" s="668"/>
      <c r="BB2235" s="668"/>
      <c r="BC2235" s="668"/>
      <c r="BD2235" s="668"/>
      <c r="BE2235" s="668"/>
      <c r="BF2235" s="668"/>
      <c r="BG2235" s="668"/>
      <c r="BH2235" s="668"/>
      <c r="BI2235" s="668"/>
      <c r="BJ2235" s="668"/>
      <c r="BK2235" s="668"/>
      <c r="BL2235" s="668"/>
      <c r="BM2235" s="668"/>
      <c r="BN2235" s="668"/>
      <c r="BO2235" s="668"/>
      <c r="BP2235" s="668"/>
      <c r="BQ2235" s="668"/>
    </row>
    <row r="2236" spans="1:69">
      <c r="A2236" s="668"/>
      <c r="B2236" s="668"/>
      <c r="C2236" s="668"/>
      <c r="D2236" s="668"/>
      <c r="E2236" s="668"/>
      <c r="F2236" s="668"/>
      <c r="G2236" s="668"/>
      <c r="H2236" s="668"/>
      <c r="I2236" s="668"/>
      <c r="J2236" s="668"/>
      <c r="K2236" s="668"/>
      <c r="L2236" s="668"/>
      <c r="M2236" s="668"/>
      <c r="N2236" s="668"/>
      <c r="O2236" s="668"/>
      <c r="P2236" s="668"/>
      <c r="Q2236" s="668"/>
      <c r="R2236" s="668"/>
      <c r="T2236" s="668"/>
      <c r="U2236" s="668"/>
      <c r="AZ2236" s="668"/>
      <c r="BA2236" s="668"/>
      <c r="BB2236" s="668"/>
      <c r="BC2236" s="668"/>
      <c r="BD2236" s="668"/>
      <c r="BE2236" s="668"/>
      <c r="BF2236" s="668"/>
      <c r="BG2236" s="668"/>
      <c r="BH2236" s="668"/>
      <c r="BI2236" s="668"/>
      <c r="BJ2236" s="668"/>
      <c r="BK2236" s="668"/>
      <c r="BL2236" s="668"/>
      <c r="BM2236" s="668"/>
      <c r="BN2236" s="668"/>
      <c r="BO2236" s="668"/>
      <c r="BP2236" s="668"/>
      <c r="BQ2236" s="668"/>
    </row>
    <row r="2237" spans="1:69">
      <c r="A2237" s="668"/>
      <c r="B2237" s="668"/>
      <c r="C2237" s="668"/>
      <c r="D2237" s="668"/>
      <c r="E2237" s="668"/>
      <c r="F2237" s="668"/>
      <c r="G2237" s="668"/>
      <c r="H2237" s="668"/>
      <c r="I2237" s="668"/>
      <c r="J2237" s="668"/>
      <c r="K2237" s="668"/>
      <c r="L2237" s="668"/>
      <c r="M2237" s="668"/>
      <c r="N2237" s="668"/>
      <c r="O2237" s="668"/>
      <c r="P2237" s="668"/>
      <c r="Q2237" s="668"/>
      <c r="R2237" s="668"/>
      <c r="T2237" s="668"/>
      <c r="U2237" s="668"/>
      <c r="AZ2237" s="668"/>
      <c r="BA2237" s="668"/>
      <c r="BB2237" s="668"/>
      <c r="BC2237" s="668"/>
      <c r="BD2237" s="668"/>
      <c r="BE2237" s="668"/>
      <c r="BF2237" s="668"/>
      <c r="BG2237" s="668"/>
      <c r="BH2237" s="668"/>
      <c r="BI2237" s="668"/>
      <c r="BJ2237" s="668"/>
      <c r="BK2237" s="668"/>
      <c r="BL2237" s="668"/>
      <c r="BM2237" s="668"/>
      <c r="BN2237" s="668"/>
      <c r="BO2237" s="668"/>
      <c r="BP2237" s="668"/>
      <c r="BQ2237" s="668"/>
    </row>
    <row r="2238" spans="1:69">
      <c r="A2238" s="668"/>
      <c r="B2238" s="668"/>
      <c r="C2238" s="668"/>
      <c r="D2238" s="668"/>
      <c r="E2238" s="668"/>
      <c r="F2238" s="668"/>
      <c r="G2238" s="668"/>
      <c r="H2238" s="668"/>
      <c r="I2238" s="668"/>
      <c r="J2238" s="668"/>
      <c r="K2238" s="668"/>
      <c r="L2238" s="668"/>
      <c r="M2238" s="668"/>
      <c r="N2238" s="668"/>
      <c r="O2238" s="668"/>
      <c r="P2238" s="668"/>
      <c r="Q2238" s="668"/>
      <c r="R2238" s="668"/>
      <c r="T2238" s="668"/>
      <c r="U2238" s="668"/>
      <c r="AZ2238" s="668"/>
      <c r="BA2238" s="668"/>
      <c r="BB2238" s="668"/>
      <c r="BC2238" s="668"/>
      <c r="BD2238" s="668"/>
      <c r="BE2238" s="668"/>
      <c r="BF2238" s="668"/>
      <c r="BG2238" s="668"/>
      <c r="BH2238" s="668"/>
      <c r="BI2238" s="668"/>
      <c r="BJ2238" s="668"/>
      <c r="BK2238" s="668"/>
      <c r="BL2238" s="668"/>
      <c r="BM2238" s="668"/>
      <c r="BN2238" s="668"/>
      <c r="BO2238" s="668"/>
      <c r="BP2238" s="668"/>
      <c r="BQ2238" s="668"/>
    </row>
    <row r="2239" spans="1:69">
      <c r="A2239" s="668"/>
      <c r="B2239" s="668"/>
      <c r="C2239" s="668"/>
      <c r="D2239" s="668"/>
      <c r="E2239" s="668"/>
      <c r="F2239" s="668"/>
      <c r="G2239" s="668"/>
      <c r="H2239" s="668"/>
      <c r="I2239" s="668"/>
      <c r="J2239" s="668"/>
      <c r="K2239" s="668"/>
      <c r="L2239" s="668"/>
      <c r="M2239" s="668"/>
      <c r="N2239" s="668"/>
      <c r="O2239" s="668"/>
      <c r="P2239" s="668"/>
      <c r="Q2239" s="668"/>
      <c r="R2239" s="668"/>
      <c r="T2239" s="668"/>
      <c r="U2239" s="668"/>
      <c r="AZ2239" s="668"/>
      <c r="BA2239" s="668"/>
      <c r="BB2239" s="668"/>
      <c r="BC2239" s="668"/>
      <c r="BD2239" s="668"/>
      <c r="BE2239" s="668"/>
      <c r="BF2239" s="668"/>
      <c r="BG2239" s="668"/>
      <c r="BH2239" s="668"/>
      <c r="BI2239" s="668"/>
      <c r="BJ2239" s="668"/>
      <c r="BK2239" s="668"/>
      <c r="BL2239" s="668"/>
      <c r="BM2239" s="668"/>
      <c r="BN2239" s="668"/>
      <c r="BO2239" s="668"/>
      <c r="BP2239" s="668"/>
      <c r="BQ2239" s="668"/>
    </row>
    <row r="2240" spans="1:69">
      <c r="A2240" s="668"/>
      <c r="B2240" s="668"/>
      <c r="C2240" s="668"/>
      <c r="D2240" s="668"/>
      <c r="E2240" s="668"/>
      <c r="F2240" s="668"/>
      <c r="G2240" s="668"/>
      <c r="H2240" s="668"/>
      <c r="I2240" s="668"/>
      <c r="J2240" s="668"/>
      <c r="K2240" s="668"/>
      <c r="L2240" s="668"/>
      <c r="M2240" s="668"/>
      <c r="N2240" s="668"/>
      <c r="O2240" s="668"/>
      <c r="P2240" s="668"/>
      <c r="Q2240" s="668"/>
      <c r="R2240" s="668"/>
      <c r="T2240" s="668"/>
      <c r="U2240" s="668"/>
      <c r="AZ2240" s="668"/>
      <c r="BA2240" s="668"/>
      <c r="BB2240" s="668"/>
      <c r="BC2240" s="668"/>
      <c r="BD2240" s="668"/>
      <c r="BE2240" s="668"/>
      <c r="BF2240" s="668"/>
      <c r="BG2240" s="668"/>
      <c r="BH2240" s="668"/>
      <c r="BI2240" s="668"/>
      <c r="BJ2240" s="668"/>
      <c r="BK2240" s="668"/>
      <c r="BL2240" s="668"/>
      <c r="BM2240" s="668"/>
      <c r="BN2240" s="668"/>
      <c r="BO2240" s="668"/>
      <c r="BP2240" s="668"/>
      <c r="BQ2240" s="668"/>
    </row>
    <row r="2241" spans="1:69">
      <c r="A2241" s="668"/>
      <c r="B2241" s="668"/>
      <c r="C2241" s="668"/>
      <c r="D2241" s="668"/>
      <c r="E2241" s="668"/>
      <c r="F2241" s="668"/>
      <c r="G2241" s="668"/>
      <c r="H2241" s="668"/>
      <c r="I2241" s="668"/>
      <c r="J2241" s="668"/>
      <c r="K2241" s="668"/>
      <c r="L2241" s="668"/>
      <c r="M2241" s="668"/>
      <c r="N2241" s="668"/>
      <c r="O2241" s="668"/>
      <c r="P2241" s="668"/>
      <c r="Q2241" s="668"/>
      <c r="R2241" s="668"/>
      <c r="S2241" s="668"/>
      <c r="T2241" s="668"/>
      <c r="U2241" s="668"/>
      <c r="AZ2241" s="668"/>
      <c r="BA2241" s="668"/>
      <c r="BB2241" s="668"/>
      <c r="BC2241" s="668"/>
      <c r="BD2241" s="668"/>
      <c r="BE2241" s="668"/>
      <c r="BF2241" s="668"/>
      <c r="BG2241" s="668"/>
      <c r="BH2241" s="668"/>
      <c r="BI2241" s="668"/>
      <c r="BJ2241" s="668"/>
      <c r="BK2241" s="668"/>
      <c r="BL2241" s="668"/>
      <c r="BM2241" s="668"/>
      <c r="BN2241" s="668"/>
      <c r="BO2241" s="668"/>
      <c r="BP2241" s="668"/>
      <c r="BQ2241" s="668"/>
    </row>
    <row r="2242" spans="1:69">
      <c r="A2242" s="668"/>
      <c r="B2242" s="668"/>
      <c r="C2242" s="668"/>
      <c r="D2242" s="668"/>
      <c r="E2242" s="668"/>
      <c r="F2242" s="668"/>
      <c r="G2242" s="668"/>
      <c r="H2242" s="668"/>
      <c r="I2242" s="668"/>
      <c r="J2242" s="668"/>
      <c r="K2242" s="668"/>
      <c r="L2242" s="668"/>
      <c r="M2242" s="668"/>
      <c r="N2242" s="668"/>
      <c r="O2242" s="668"/>
      <c r="P2242" s="668"/>
      <c r="Q2242" s="668"/>
      <c r="R2242" s="668"/>
      <c r="T2242" s="668"/>
      <c r="U2242" s="668"/>
      <c r="AZ2242" s="668"/>
      <c r="BA2242" s="668"/>
      <c r="BB2242" s="668"/>
      <c r="BC2242" s="668"/>
      <c r="BD2242" s="668"/>
      <c r="BE2242" s="668"/>
      <c r="BF2242" s="668"/>
      <c r="BG2242" s="668"/>
      <c r="BH2242" s="668"/>
      <c r="BI2242" s="668"/>
      <c r="BJ2242" s="668"/>
      <c r="BK2242" s="668"/>
      <c r="BL2242" s="668"/>
      <c r="BM2242" s="668"/>
      <c r="BN2242" s="668"/>
      <c r="BO2242" s="668"/>
      <c r="BP2242" s="668"/>
      <c r="BQ2242" s="668"/>
    </row>
    <row r="2243" spans="1:69">
      <c r="A2243" s="668"/>
      <c r="B2243" s="668"/>
      <c r="C2243" s="668"/>
      <c r="D2243" s="668"/>
      <c r="E2243" s="668"/>
      <c r="F2243" s="668"/>
      <c r="G2243" s="668"/>
      <c r="H2243" s="668"/>
      <c r="I2243" s="668"/>
      <c r="J2243" s="668"/>
      <c r="K2243" s="668"/>
      <c r="L2243" s="668"/>
      <c r="M2243" s="668"/>
      <c r="N2243" s="668"/>
      <c r="O2243" s="668"/>
      <c r="P2243" s="668"/>
      <c r="Q2243" s="668"/>
      <c r="R2243" s="668"/>
      <c r="T2243" s="668"/>
      <c r="U2243" s="668"/>
      <c r="AZ2243" s="668"/>
      <c r="BA2243" s="668"/>
      <c r="BB2243" s="668"/>
      <c r="BC2243" s="668"/>
      <c r="BD2243" s="668"/>
      <c r="BE2243" s="668"/>
      <c r="BF2243" s="668"/>
      <c r="BG2243" s="668"/>
      <c r="BH2243" s="668"/>
      <c r="BI2243" s="668"/>
      <c r="BJ2243" s="668"/>
      <c r="BK2243" s="668"/>
      <c r="BL2243" s="668"/>
      <c r="BM2243" s="668"/>
      <c r="BN2243" s="668"/>
      <c r="BO2243" s="668"/>
      <c r="BP2243" s="668"/>
      <c r="BQ2243" s="668"/>
    </row>
    <row r="2244" spans="1:69">
      <c r="A2244" s="668"/>
      <c r="B2244" s="668"/>
      <c r="C2244" s="668"/>
      <c r="D2244" s="668"/>
      <c r="E2244" s="668"/>
      <c r="F2244" s="668"/>
      <c r="G2244" s="668"/>
      <c r="H2244" s="668"/>
      <c r="I2244" s="668"/>
      <c r="J2244" s="668"/>
      <c r="K2244" s="668"/>
      <c r="L2244" s="668"/>
      <c r="M2244" s="668"/>
      <c r="N2244" s="668"/>
      <c r="O2244" s="668"/>
      <c r="P2244" s="668"/>
      <c r="Q2244" s="668"/>
      <c r="R2244" s="668"/>
      <c r="S2244" s="668"/>
      <c r="T2244" s="668"/>
      <c r="U2244" s="668"/>
      <c r="W2244" s="668"/>
      <c r="X2244" s="668"/>
      <c r="Y2244" s="668"/>
      <c r="Z2244" s="678"/>
      <c r="AA2244" s="668"/>
      <c r="AB2244" s="668"/>
      <c r="AC2244" s="668"/>
      <c r="AD2244" s="678"/>
      <c r="AE2244" s="668"/>
      <c r="AF2244" s="668"/>
      <c r="AG2244" s="668"/>
      <c r="AH2244" s="678"/>
      <c r="AI2244" s="668"/>
      <c r="AJ2244" s="668"/>
      <c r="AK2244" s="668"/>
      <c r="AL2244" s="678"/>
      <c r="AM2244" s="668"/>
      <c r="AN2244" s="668"/>
      <c r="AO2244" s="668"/>
      <c r="AP2244" s="678"/>
      <c r="AQ2244" s="668"/>
      <c r="AR2244" s="668"/>
      <c r="AS2244" s="668"/>
      <c r="AT2244" s="678"/>
      <c r="AU2244" s="668"/>
      <c r="AV2244" s="668"/>
      <c r="AW2244" s="678"/>
      <c r="AX2244" s="668"/>
      <c r="AY2244" s="683"/>
      <c r="AZ2244" s="668"/>
      <c r="BA2244" s="668"/>
      <c r="BB2244" s="668"/>
      <c r="BC2244" s="668"/>
      <c r="BD2244" s="668"/>
      <c r="BE2244" s="668"/>
      <c r="BF2244" s="668"/>
      <c r="BG2244" s="668"/>
      <c r="BH2244" s="668"/>
      <c r="BI2244" s="668"/>
      <c r="BJ2244" s="668"/>
      <c r="BK2244" s="668"/>
      <c r="BL2244" s="668"/>
      <c r="BM2244" s="668"/>
      <c r="BN2244" s="668"/>
      <c r="BO2244" s="668"/>
      <c r="BP2244" s="668"/>
      <c r="BQ2244" s="668"/>
    </row>
    <row r="2245" spans="1:69">
      <c r="A2245" s="668"/>
      <c r="B2245" s="668"/>
      <c r="C2245" s="668"/>
      <c r="D2245" s="668"/>
      <c r="E2245" s="668"/>
      <c r="F2245" s="668"/>
      <c r="G2245" s="668"/>
      <c r="H2245" s="668"/>
      <c r="I2245" s="668"/>
      <c r="J2245" s="668"/>
      <c r="K2245" s="668"/>
      <c r="L2245" s="668"/>
      <c r="M2245" s="668"/>
      <c r="N2245" s="668"/>
      <c r="O2245" s="668"/>
      <c r="P2245" s="668"/>
      <c r="Q2245" s="668"/>
      <c r="R2245" s="668"/>
      <c r="T2245" s="668"/>
      <c r="U2245" s="668"/>
      <c r="AZ2245" s="668"/>
      <c r="BA2245" s="668"/>
      <c r="BB2245" s="668"/>
      <c r="BC2245" s="668"/>
      <c r="BD2245" s="668"/>
      <c r="BE2245" s="668"/>
      <c r="BF2245" s="668"/>
      <c r="BG2245" s="668"/>
      <c r="BH2245" s="668"/>
      <c r="BI2245" s="668"/>
      <c r="BJ2245" s="668"/>
      <c r="BK2245" s="668"/>
      <c r="BL2245" s="668"/>
      <c r="BM2245" s="668"/>
      <c r="BN2245" s="668"/>
      <c r="BO2245" s="668"/>
      <c r="BP2245" s="668"/>
      <c r="BQ2245" s="668"/>
    </row>
    <row r="2246" spans="1:69">
      <c r="A2246" s="668"/>
      <c r="B2246" s="668"/>
      <c r="C2246" s="668"/>
      <c r="D2246" s="668"/>
      <c r="E2246" s="668"/>
      <c r="F2246" s="668"/>
      <c r="G2246" s="668"/>
      <c r="H2246" s="668"/>
      <c r="I2246" s="668"/>
      <c r="J2246" s="668"/>
      <c r="K2246" s="668"/>
      <c r="L2246" s="668"/>
      <c r="M2246" s="668"/>
      <c r="N2246" s="668"/>
      <c r="O2246" s="668"/>
      <c r="P2246" s="668"/>
      <c r="Q2246" s="668"/>
      <c r="R2246" s="668"/>
      <c r="T2246" s="668"/>
      <c r="U2246" s="668"/>
      <c r="AZ2246" s="668"/>
      <c r="BA2246" s="668"/>
      <c r="BB2246" s="668"/>
      <c r="BC2246" s="668"/>
      <c r="BD2246" s="668"/>
      <c r="BE2246" s="668"/>
      <c r="BF2246" s="668"/>
      <c r="BG2246" s="668"/>
      <c r="BH2246" s="668"/>
      <c r="BI2246" s="668"/>
      <c r="BJ2246" s="668"/>
      <c r="BK2246" s="668"/>
      <c r="BL2246" s="668"/>
      <c r="BM2246" s="668"/>
      <c r="BN2246" s="668"/>
      <c r="BO2246" s="668"/>
      <c r="BP2246" s="668"/>
      <c r="BQ2246" s="668"/>
    </row>
    <row r="2247" spans="1:69">
      <c r="A2247" s="668"/>
      <c r="B2247" s="668"/>
      <c r="C2247" s="668"/>
      <c r="D2247" s="668"/>
      <c r="E2247" s="668"/>
      <c r="F2247" s="668"/>
      <c r="G2247" s="668"/>
      <c r="H2247" s="668"/>
      <c r="I2247" s="668"/>
      <c r="J2247" s="668"/>
      <c r="K2247" s="668"/>
      <c r="L2247" s="668"/>
      <c r="M2247" s="668"/>
      <c r="N2247" s="668"/>
      <c r="O2247" s="668"/>
      <c r="P2247" s="668"/>
      <c r="Q2247" s="668"/>
      <c r="R2247" s="668"/>
      <c r="T2247" s="668"/>
      <c r="U2247" s="668"/>
      <c r="AZ2247" s="668"/>
      <c r="BA2247" s="668"/>
      <c r="BB2247" s="668"/>
      <c r="BC2247" s="668"/>
      <c r="BD2247" s="668"/>
      <c r="BE2247" s="668"/>
      <c r="BF2247" s="668"/>
      <c r="BG2247" s="668"/>
      <c r="BH2247" s="668"/>
      <c r="BI2247" s="668"/>
      <c r="BJ2247" s="668"/>
      <c r="BK2247" s="668"/>
      <c r="BL2247" s="668"/>
      <c r="BM2247" s="668"/>
      <c r="BN2247" s="668"/>
      <c r="BO2247" s="668"/>
      <c r="BP2247" s="668"/>
      <c r="BQ2247" s="668"/>
    </row>
    <row r="2248" spans="1:69">
      <c r="A2248" s="668"/>
      <c r="B2248" s="668"/>
      <c r="C2248" s="668"/>
      <c r="D2248" s="668"/>
      <c r="E2248" s="668"/>
      <c r="F2248" s="668"/>
      <c r="G2248" s="668"/>
      <c r="H2248" s="668"/>
      <c r="I2248" s="668"/>
      <c r="J2248" s="668"/>
      <c r="K2248" s="668"/>
      <c r="L2248" s="668"/>
      <c r="M2248" s="668"/>
      <c r="N2248" s="668"/>
      <c r="O2248" s="668"/>
      <c r="P2248" s="668"/>
      <c r="Q2248" s="668"/>
      <c r="R2248" s="668"/>
      <c r="S2248" s="668"/>
      <c r="T2248" s="668"/>
      <c r="U2248" s="668"/>
      <c r="AZ2248" s="668"/>
      <c r="BA2248" s="668"/>
      <c r="BB2248" s="668"/>
      <c r="BC2248" s="668"/>
      <c r="BD2248" s="668"/>
      <c r="BE2248" s="668"/>
      <c r="BF2248" s="668"/>
      <c r="BG2248" s="668"/>
      <c r="BH2248" s="668"/>
      <c r="BI2248" s="668"/>
      <c r="BJ2248" s="668"/>
      <c r="BK2248" s="668"/>
      <c r="BL2248" s="668"/>
      <c r="BM2248" s="668"/>
      <c r="BN2248" s="668"/>
      <c r="BO2248" s="668"/>
      <c r="BP2248" s="668"/>
      <c r="BQ2248" s="668"/>
    </row>
    <row r="2249" spans="1:69">
      <c r="A2249" s="668"/>
      <c r="B2249" s="668"/>
      <c r="C2249" s="668"/>
      <c r="D2249" s="668"/>
      <c r="E2249" s="668"/>
      <c r="F2249" s="668"/>
      <c r="G2249" s="668"/>
      <c r="H2249" s="668"/>
      <c r="I2249" s="668"/>
      <c r="J2249" s="668"/>
      <c r="K2249" s="668"/>
      <c r="L2249" s="668"/>
      <c r="M2249" s="668"/>
      <c r="N2249" s="668"/>
      <c r="O2249" s="668"/>
      <c r="P2249" s="668"/>
      <c r="Q2249" s="668"/>
      <c r="R2249" s="668"/>
      <c r="T2249" s="668"/>
      <c r="U2249" s="668"/>
      <c r="AZ2249" s="668"/>
      <c r="BA2249" s="668"/>
      <c r="BB2249" s="668"/>
      <c r="BC2249" s="668"/>
      <c r="BD2249" s="668"/>
      <c r="BE2249" s="668"/>
      <c r="BF2249" s="668"/>
      <c r="BG2249" s="668"/>
      <c r="BH2249" s="668"/>
      <c r="BI2249" s="668"/>
      <c r="BJ2249" s="668"/>
      <c r="BK2249" s="668"/>
      <c r="BL2249" s="668"/>
      <c r="BM2249" s="668"/>
      <c r="BN2249" s="668"/>
      <c r="BO2249" s="668"/>
      <c r="BP2249" s="668"/>
      <c r="BQ2249" s="668"/>
    </row>
    <row r="2250" spans="1:69">
      <c r="A2250" s="668"/>
      <c r="B2250" s="668"/>
      <c r="C2250" s="668"/>
      <c r="D2250" s="668"/>
      <c r="E2250" s="668"/>
      <c r="F2250" s="668"/>
      <c r="G2250" s="668"/>
      <c r="H2250" s="668"/>
      <c r="I2250" s="668"/>
      <c r="J2250" s="668"/>
      <c r="K2250" s="668"/>
      <c r="L2250" s="668"/>
      <c r="M2250" s="668"/>
      <c r="N2250" s="668"/>
      <c r="O2250" s="668"/>
      <c r="P2250" s="668"/>
      <c r="Q2250" s="668"/>
      <c r="R2250" s="668"/>
      <c r="T2250" s="668"/>
      <c r="U2250" s="668"/>
      <c r="AZ2250" s="668"/>
      <c r="BA2250" s="668"/>
      <c r="BB2250" s="668"/>
      <c r="BC2250" s="668"/>
      <c r="BD2250" s="668"/>
      <c r="BE2250" s="668"/>
      <c r="BF2250" s="668"/>
      <c r="BG2250" s="668"/>
      <c r="BH2250" s="668"/>
      <c r="BI2250" s="668"/>
      <c r="BJ2250" s="668"/>
      <c r="BK2250" s="668"/>
      <c r="BL2250" s="668"/>
      <c r="BM2250" s="668"/>
      <c r="BN2250" s="668"/>
      <c r="BO2250" s="668"/>
      <c r="BP2250" s="668"/>
      <c r="BQ2250" s="668"/>
    </row>
    <row r="2251" spans="1:69">
      <c r="A2251" s="668"/>
      <c r="B2251" s="668"/>
      <c r="C2251" s="668"/>
      <c r="D2251" s="668"/>
      <c r="E2251" s="668"/>
      <c r="F2251" s="668"/>
      <c r="G2251" s="668"/>
      <c r="H2251" s="668"/>
      <c r="I2251" s="668"/>
      <c r="J2251" s="668"/>
      <c r="K2251" s="668"/>
      <c r="L2251" s="668"/>
      <c r="M2251" s="668"/>
      <c r="N2251" s="668"/>
      <c r="O2251" s="668"/>
      <c r="P2251" s="668"/>
      <c r="Q2251" s="668"/>
      <c r="R2251" s="668"/>
      <c r="S2251" s="668"/>
      <c r="T2251" s="668"/>
      <c r="U2251" s="668"/>
      <c r="AZ2251" s="668"/>
      <c r="BA2251" s="668"/>
      <c r="BB2251" s="668"/>
      <c r="BC2251" s="668"/>
      <c r="BD2251" s="668"/>
      <c r="BE2251" s="668"/>
      <c r="BF2251" s="668"/>
      <c r="BG2251" s="668"/>
      <c r="BH2251" s="668"/>
      <c r="BI2251" s="668"/>
      <c r="BJ2251" s="668"/>
      <c r="BK2251" s="668"/>
      <c r="BL2251" s="668"/>
      <c r="BM2251" s="668"/>
      <c r="BN2251" s="668"/>
      <c r="BO2251" s="668"/>
      <c r="BP2251" s="668"/>
      <c r="BQ2251" s="668"/>
    </row>
    <row r="2252" spans="1:69">
      <c r="A2252" s="668"/>
      <c r="B2252" s="668"/>
      <c r="C2252" s="668"/>
      <c r="D2252" s="668"/>
      <c r="E2252" s="668"/>
      <c r="F2252" s="668"/>
      <c r="G2252" s="668"/>
      <c r="H2252" s="668"/>
      <c r="I2252" s="668"/>
      <c r="J2252" s="668"/>
      <c r="K2252" s="668"/>
      <c r="L2252" s="668"/>
      <c r="M2252" s="668"/>
      <c r="N2252" s="668"/>
      <c r="O2252" s="668"/>
      <c r="P2252" s="668"/>
      <c r="Q2252" s="668"/>
      <c r="R2252" s="668"/>
      <c r="S2252" s="668"/>
      <c r="T2252" s="668"/>
      <c r="U2252" s="668"/>
      <c r="AZ2252" s="668"/>
      <c r="BA2252" s="668"/>
      <c r="BB2252" s="668"/>
      <c r="BC2252" s="668"/>
      <c r="BD2252" s="668"/>
      <c r="BE2252" s="668"/>
      <c r="BF2252" s="668"/>
      <c r="BG2252" s="668"/>
      <c r="BH2252" s="668"/>
      <c r="BI2252" s="668"/>
      <c r="BJ2252" s="668"/>
      <c r="BK2252" s="668"/>
      <c r="BL2252" s="668"/>
      <c r="BM2252" s="668"/>
      <c r="BN2252" s="668"/>
      <c r="BO2252" s="668"/>
      <c r="BP2252" s="668"/>
      <c r="BQ2252" s="668"/>
    </row>
    <row r="2253" spans="1:69">
      <c r="A2253" s="668"/>
      <c r="B2253" s="668"/>
      <c r="C2253" s="668"/>
      <c r="D2253" s="668"/>
      <c r="E2253" s="668"/>
      <c r="F2253" s="668"/>
      <c r="G2253" s="668"/>
      <c r="H2253" s="668"/>
      <c r="I2253" s="668"/>
      <c r="J2253" s="668"/>
      <c r="K2253" s="668"/>
      <c r="L2253" s="668"/>
      <c r="M2253" s="668"/>
      <c r="N2253" s="668"/>
      <c r="O2253" s="668"/>
      <c r="P2253" s="668"/>
      <c r="Q2253" s="668"/>
      <c r="R2253" s="668"/>
      <c r="T2253" s="668"/>
      <c r="U2253" s="668"/>
      <c r="AZ2253" s="668"/>
      <c r="BA2253" s="668"/>
      <c r="BB2253" s="668"/>
      <c r="BC2253" s="668"/>
      <c r="BD2253" s="668"/>
      <c r="BE2253" s="668"/>
      <c r="BF2253" s="668"/>
      <c r="BG2253" s="668"/>
      <c r="BH2253" s="668"/>
      <c r="BI2253" s="668"/>
      <c r="BJ2253" s="668"/>
      <c r="BK2253" s="668"/>
      <c r="BL2253" s="668"/>
      <c r="BM2253" s="668"/>
      <c r="BN2253" s="668"/>
      <c r="BO2253" s="668"/>
      <c r="BP2253" s="668"/>
      <c r="BQ2253" s="668"/>
    </row>
    <row r="2254" spans="1:69">
      <c r="A2254" s="668"/>
      <c r="B2254" s="668"/>
      <c r="C2254" s="668"/>
      <c r="D2254" s="668"/>
      <c r="E2254" s="668"/>
      <c r="F2254" s="668"/>
      <c r="G2254" s="668"/>
      <c r="H2254" s="668"/>
      <c r="I2254" s="668"/>
      <c r="J2254" s="668"/>
      <c r="K2254" s="668"/>
      <c r="L2254" s="668"/>
      <c r="M2254" s="668"/>
      <c r="N2254" s="668"/>
      <c r="O2254" s="668"/>
      <c r="P2254" s="668"/>
      <c r="Q2254" s="668"/>
      <c r="R2254" s="668"/>
      <c r="T2254" s="668"/>
      <c r="U2254" s="668"/>
      <c r="W2254" s="668"/>
      <c r="X2254" s="668"/>
      <c r="Y2254" s="668"/>
      <c r="Z2254" s="678"/>
      <c r="AA2254" s="668"/>
      <c r="AB2254" s="668"/>
      <c r="AC2254" s="668"/>
      <c r="AD2254" s="678"/>
      <c r="AE2254" s="668"/>
      <c r="AF2254" s="668"/>
      <c r="AG2254" s="668"/>
      <c r="AH2254" s="678"/>
      <c r="AI2254" s="668"/>
      <c r="AJ2254" s="668"/>
      <c r="AK2254" s="668"/>
      <c r="AL2254" s="678"/>
      <c r="AM2254" s="668"/>
      <c r="AN2254" s="668"/>
      <c r="AO2254" s="668"/>
      <c r="AP2254" s="678"/>
      <c r="AQ2254" s="668"/>
      <c r="AR2254" s="668"/>
      <c r="AS2254" s="668"/>
      <c r="AT2254" s="678"/>
      <c r="AU2254" s="668"/>
      <c r="AV2254" s="668"/>
      <c r="AW2254" s="678"/>
      <c r="AX2254" s="668"/>
      <c r="AY2254" s="683"/>
      <c r="AZ2254" s="668"/>
      <c r="BA2254" s="668"/>
      <c r="BB2254" s="668"/>
      <c r="BC2254" s="668"/>
      <c r="BD2254" s="668"/>
      <c r="BE2254" s="668"/>
      <c r="BF2254" s="668"/>
      <c r="BG2254" s="668"/>
      <c r="BH2254" s="668"/>
      <c r="BI2254" s="668"/>
      <c r="BJ2254" s="668"/>
      <c r="BK2254" s="668"/>
      <c r="BL2254" s="668"/>
      <c r="BM2254" s="668"/>
      <c r="BN2254" s="668"/>
      <c r="BO2254" s="668"/>
      <c r="BP2254" s="668"/>
      <c r="BQ2254" s="668"/>
    </row>
    <row r="2255" spans="1:69">
      <c r="A2255" s="668"/>
      <c r="B2255" s="668"/>
      <c r="C2255" s="668"/>
      <c r="D2255" s="668"/>
      <c r="E2255" s="668"/>
      <c r="F2255" s="668"/>
      <c r="G2255" s="668"/>
      <c r="H2255" s="668"/>
      <c r="I2255" s="668"/>
      <c r="J2255" s="668"/>
      <c r="K2255" s="668"/>
      <c r="L2255" s="668"/>
      <c r="M2255" s="668"/>
      <c r="N2255" s="668"/>
      <c r="O2255" s="668"/>
      <c r="P2255" s="668"/>
      <c r="Q2255" s="668"/>
      <c r="R2255" s="668"/>
      <c r="T2255" s="668"/>
      <c r="U2255" s="668"/>
      <c r="AZ2255" s="668"/>
      <c r="BA2255" s="668"/>
      <c r="BB2255" s="668"/>
      <c r="BC2255" s="668"/>
      <c r="BK2255" s="668"/>
      <c r="BL2255" s="668"/>
      <c r="BM2255" s="668"/>
      <c r="BN2255" s="668"/>
      <c r="BO2255" s="668"/>
      <c r="BP2255" s="668"/>
      <c r="BQ2255" s="668"/>
    </row>
    <row r="2256" spans="1:69">
      <c r="A2256" s="668"/>
      <c r="B2256" s="668"/>
      <c r="C2256" s="668"/>
      <c r="D2256" s="668"/>
      <c r="E2256" s="668"/>
      <c r="F2256" s="668"/>
      <c r="G2256" s="668"/>
      <c r="H2256" s="668"/>
      <c r="I2256" s="668"/>
      <c r="J2256" s="668"/>
      <c r="K2256" s="668"/>
      <c r="L2256" s="668"/>
      <c r="M2256" s="668"/>
      <c r="N2256" s="668"/>
      <c r="O2256" s="668"/>
      <c r="P2256" s="668"/>
      <c r="Q2256" s="668"/>
      <c r="R2256" s="668"/>
      <c r="T2256" s="668"/>
      <c r="U2256" s="668"/>
      <c r="AZ2256" s="668"/>
      <c r="BA2256" s="668"/>
      <c r="BB2256" s="668"/>
      <c r="BC2256" s="668"/>
      <c r="BD2256" s="668"/>
      <c r="BE2256" s="668"/>
      <c r="BF2256" s="668"/>
      <c r="BG2256" s="668"/>
      <c r="BH2256" s="668"/>
      <c r="BI2256" s="668"/>
      <c r="BJ2256" s="668"/>
      <c r="BK2256" s="668"/>
      <c r="BL2256" s="668"/>
      <c r="BM2256" s="668"/>
      <c r="BN2256" s="668"/>
      <c r="BO2256" s="668"/>
      <c r="BP2256" s="668"/>
      <c r="BQ2256" s="668"/>
    </row>
    <row r="2257" spans="1:69">
      <c r="A2257" s="668"/>
      <c r="B2257" s="668"/>
      <c r="C2257" s="668"/>
      <c r="D2257" s="668"/>
      <c r="E2257" s="668"/>
      <c r="F2257" s="668"/>
      <c r="G2257" s="668"/>
      <c r="H2257" s="668"/>
      <c r="I2257" s="668"/>
      <c r="J2257" s="668"/>
      <c r="K2257" s="668"/>
      <c r="L2257" s="668"/>
      <c r="M2257" s="668"/>
      <c r="N2257" s="668"/>
      <c r="O2257" s="668"/>
      <c r="P2257" s="668"/>
      <c r="Q2257" s="668"/>
      <c r="R2257" s="668"/>
      <c r="S2257" s="668"/>
      <c r="T2257" s="668"/>
      <c r="U2257" s="668"/>
      <c r="W2257" s="668"/>
      <c r="X2257" s="668"/>
      <c r="Y2257" s="668"/>
      <c r="Z2257" s="678"/>
      <c r="AA2257" s="668"/>
      <c r="AB2257" s="668"/>
      <c r="AC2257" s="668"/>
      <c r="AD2257" s="678"/>
      <c r="AE2257" s="668"/>
      <c r="AF2257" s="668"/>
      <c r="AG2257" s="668"/>
      <c r="AH2257" s="678"/>
      <c r="AI2257" s="668"/>
      <c r="AJ2257" s="668"/>
      <c r="AK2257" s="668"/>
      <c r="AL2257" s="678"/>
      <c r="AM2257" s="668"/>
      <c r="AN2257" s="668"/>
      <c r="AO2257" s="668"/>
      <c r="AP2257" s="678"/>
      <c r="AQ2257" s="668"/>
      <c r="AR2257" s="668"/>
      <c r="AS2257" s="668"/>
      <c r="AT2257" s="678"/>
      <c r="AU2257" s="668"/>
      <c r="AV2257" s="668"/>
      <c r="AW2257" s="678"/>
      <c r="AX2257" s="668"/>
      <c r="AY2257" s="683"/>
      <c r="AZ2257" s="668"/>
      <c r="BA2257" s="668"/>
      <c r="BB2257" s="668"/>
      <c r="BC2257" s="668"/>
      <c r="BD2257" s="668"/>
      <c r="BE2257" s="668"/>
      <c r="BF2257" s="668"/>
      <c r="BG2257" s="668"/>
      <c r="BH2257" s="668"/>
      <c r="BI2257" s="668"/>
      <c r="BJ2257" s="668"/>
      <c r="BK2257" s="668"/>
      <c r="BL2257" s="668"/>
      <c r="BM2257" s="668"/>
      <c r="BN2257" s="668"/>
      <c r="BO2257" s="668"/>
      <c r="BP2257" s="668"/>
      <c r="BQ2257" s="668"/>
    </row>
    <row r="2258" spans="1:69">
      <c r="A2258" s="668"/>
      <c r="B2258" s="668"/>
      <c r="C2258" s="668"/>
      <c r="D2258" s="668"/>
      <c r="E2258" s="668"/>
      <c r="F2258" s="668"/>
      <c r="G2258" s="668"/>
      <c r="H2258" s="668"/>
      <c r="I2258" s="668"/>
      <c r="J2258" s="668"/>
      <c r="K2258" s="668"/>
      <c r="L2258" s="668"/>
      <c r="M2258" s="668"/>
      <c r="N2258" s="668"/>
      <c r="O2258" s="668"/>
      <c r="P2258" s="668"/>
      <c r="Q2258" s="668"/>
      <c r="R2258" s="668"/>
      <c r="T2258" s="668"/>
      <c r="U2258" s="668"/>
      <c r="AZ2258" s="668"/>
      <c r="BA2258" s="668"/>
      <c r="BB2258" s="668"/>
      <c r="BC2258" s="668"/>
      <c r="BD2258" s="668"/>
      <c r="BE2258" s="668"/>
      <c r="BF2258" s="668"/>
      <c r="BG2258" s="668"/>
      <c r="BH2258" s="668"/>
      <c r="BI2258" s="668"/>
      <c r="BJ2258" s="668"/>
      <c r="BK2258" s="668"/>
      <c r="BL2258" s="668"/>
      <c r="BM2258" s="668"/>
      <c r="BN2258" s="668"/>
      <c r="BO2258" s="668"/>
      <c r="BP2258" s="668"/>
      <c r="BQ2258" s="668"/>
    </row>
    <row r="2259" spans="1:69">
      <c r="A2259" s="668"/>
      <c r="B2259" s="668"/>
      <c r="C2259" s="668"/>
      <c r="D2259" s="668"/>
      <c r="E2259" s="668"/>
      <c r="F2259" s="668"/>
      <c r="G2259" s="668"/>
      <c r="H2259" s="668"/>
      <c r="I2259" s="668"/>
      <c r="J2259" s="668"/>
      <c r="K2259" s="668"/>
      <c r="L2259" s="668"/>
      <c r="M2259" s="668"/>
      <c r="N2259" s="668"/>
      <c r="O2259" s="668"/>
      <c r="P2259" s="668"/>
      <c r="Q2259" s="668"/>
      <c r="R2259" s="668"/>
      <c r="S2259" s="668"/>
      <c r="T2259" s="668"/>
      <c r="U2259" s="668"/>
      <c r="AZ2259" s="668"/>
      <c r="BA2259" s="668"/>
      <c r="BB2259" s="668"/>
      <c r="BC2259" s="668"/>
      <c r="BD2259" s="668"/>
      <c r="BE2259" s="668"/>
      <c r="BF2259" s="668"/>
      <c r="BG2259" s="668"/>
      <c r="BH2259" s="668"/>
      <c r="BI2259" s="668"/>
      <c r="BJ2259" s="668"/>
      <c r="BK2259" s="668"/>
      <c r="BL2259" s="668"/>
      <c r="BM2259" s="668"/>
      <c r="BN2259" s="668"/>
      <c r="BO2259" s="668"/>
      <c r="BP2259" s="668"/>
      <c r="BQ2259" s="668"/>
    </row>
    <row r="2260" spans="1:69">
      <c r="A2260" s="668"/>
      <c r="B2260" s="668"/>
      <c r="C2260" s="668"/>
      <c r="D2260" s="668"/>
      <c r="E2260" s="668"/>
      <c r="F2260" s="668"/>
      <c r="G2260" s="668"/>
      <c r="H2260" s="668"/>
      <c r="I2260" s="668"/>
      <c r="J2260" s="668"/>
      <c r="K2260" s="668"/>
      <c r="L2260" s="668"/>
      <c r="M2260" s="668"/>
      <c r="N2260" s="668"/>
      <c r="O2260" s="668"/>
      <c r="P2260" s="668"/>
      <c r="Q2260" s="668"/>
      <c r="R2260" s="668"/>
      <c r="S2260" s="668"/>
      <c r="T2260" s="668"/>
      <c r="U2260" s="668"/>
      <c r="W2260" s="668"/>
      <c r="X2260" s="668"/>
      <c r="Y2260" s="668"/>
      <c r="Z2260" s="678"/>
      <c r="AA2260" s="668"/>
      <c r="AB2260" s="668"/>
      <c r="AC2260" s="668"/>
      <c r="AD2260" s="678"/>
      <c r="AE2260" s="668"/>
      <c r="AF2260" s="668"/>
      <c r="AG2260" s="668"/>
      <c r="AH2260" s="678"/>
      <c r="AI2260" s="668"/>
      <c r="AJ2260" s="668"/>
      <c r="AK2260" s="668"/>
      <c r="AL2260" s="678"/>
      <c r="AM2260" s="668"/>
      <c r="AN2260" s="668"/>
      <c r="AO2260" s="668"/>
      <c r="AP2260" s="678"/>
      <c r="AQ2260" s="668"/>
      <c r="AR2260" s="668"/>
      <c r="AS2260" s="668"/>
      <c r="AT2260" s="678"/>
      <c r="AU2260" s="668"/>
      <c r="AV2260" s="668"/>
      <c r="AW2260" s="678"/>
      <c r="AX2260" s="668"/>
      <c r="AY2260" s="683"/>
      <c r="AZ2260" s="668"/>
      <c r="BA2260" s="668"/>
      <c r="BB2260" s="668"/>
      <c r="BC2260" s="668"/>
      <c r="BD2260" s="668"/>
      <c r="BE2260" s="668"/>
      <c r="BF2260" s="668"/>
      <c r="BG2260" s="668"/>
      <c r="BH2260" s="668"/>
      <c r="BI2260" s="668"/>
      <c r="BJ2260" s="668"/>
      <c r="BK2260" s="668"/>
      <c r="BL2260" s="668"/>
      <c r="BM2260" s="668"/>
      <c r="BN2260" s="668"/>
      <c r="BO2260" s="668"/>
      <c r="BP2260" s="668"/>
      <c r="BQ2260" s="668"/>
    </row>
    <row r="2261" spans="1:69">
      <c r="A2261" s="668"/>
      <c r="B2261" s="668"/>
      <c r="C2261" s="668"/>
      <c r="D2261" s="668"/>
      <c r="E2261" s="668"/>
      <c r="F2261" s="668"/>
      <c r="G2261" s="668"/>
      <c r="H2261" s="668"/>
      <c r="I2261" s="668"/>
      <c r="J2261" s="668"/>
      <c r="K2261" s="668"/>
      <c r="L2261" s="668"/>
      <c r="M2261" s="668"/>
      <c r="N2261" s="668"/>
      <c r="O2261" s="668"/>
      <c r="P2261" s="668"/>
      <c r="Q2261" s="668"/>
      <c r="R2261" s="668"/>
      <c r="S2261" s="668"/>
      <c r="T2261" s="668"/>
      <c r="U2261" s="668"/>
      <c r="AZ2261" s="668"/>
      <c r="BA2261" s="668"/>
      <c r="BB2261" s="668"/>
      <c r="BC2261" s="668"/>
      <c r="BD2261" s="668"/>
      <c r="BE2261" s="668"/>
      <c r="BF2261" s="668"/>
      <c r="BG2261" s="668"/>
      <c r="BH2261" s="668"/>
      <c r="BI2261" s="668"/>
      <c r="BJ2261" s="668"/>
      <c r="BK2261" s="668"/>
      <c r="BL2261" s="668"/>
      <c r="BM2261" s="668"/>
      <c r="BN2261" s="668"/>
      <c r="BO2261" s="668"/>
      <c r="BP2261" s="668"/>
      <c r="BQ2261" s="668"/>
    </row>
    <row r="2262" spans="1:69">
      <c r="A2262" s="668"/>
      <c r="B2262" s="668"/>
      <c r="C2262" s="668"/>
      <c r="D2262" s="668"/>
      <c r="E2262" s="668"/>
      <c r="F2262" s="668"/>
      <c r="G2262" s="668"/>
      <c r="H2262" s="668"/>
      <c r="I2262" s="668"/>
      <c r="J2262" s="668"/>
      <c r="K2262" s="668"/>
      <c r="L2262" s="668"/>
      <c r="M2262" s="668"/>
      <c r="N2262" s="668"/>
      <c r="O2262" s="668"/>
      <c r="P2262" s="668"/>
      <c r="Q2262" s="668"/>
      <c r="R2262" s="668"/>
      <c r="T2262" s="668"/>
      <c r="U2262" s="668"/>
      <c r="AZ2262" s="668"/>
      <c r="BA2262" s="668"/>
      <c r="BB2262" s="668"/>
      <c r="BC2262" s="668"/>
      <c r="BD2262" s="668"/>
      <c r="BE2262" s="668"/>
      <c r="BF2262" s="668"/>
      <c r="BK2262" s="668"/>
      <c r="BL2262" s="668"/>
      <c r="BM2262" s="668"/>
      <c r="BN2262" s="668"/>
      <c r="BO2262" s="668"/>
      <c r="BP2262" s="668"/>
      <c r="BQ2262" s="668"/>
    </row>
    <row r="2263" spans="1:69">
      <c r="A2263" s="668"/>
      <c r="B2263" s="668"/>
      <c r="C2263" s="668"/>
      <c r="D2263" s="668"/>
      <c r="E2263" s="668"/>
      <c r="F2263" s="668"/>
      <c r="G2263" s="668"/>
      <c r="H2263" s="668"/>
      <c r="I2263" s="668"/>
      <c r="J2263" s="668"/>
      <c r="K2263" s="668"/>
      <c r="L2263" s="668"/>
      <c r="M2263" s="668"/>
      <c r="N2263" s="668"/>
      <c r="O2263" s="668"/>
      <c r="P2263" s="668"/>
      <c r="Q2263" s="668"/>
      <c r="R2263" s="668"/>
      <c r="T2263" s="668"/>
      <c r="U2263" s="668"/>
      <c r="AZ2263" s="668"/>
      <c r="BA2263" s="668"/>
      <c r="BB2263" s="668"/>
      <c r="BC2263" s="668"/>
      <c r="BD2263" s="668"/>
      <c r="BE2263" s="668"/>
      <c r="BF2263" s="668"/>
      <c r="BG2263" s="668"/>
      <c r="BH2263" s="668"/>
      <c r="BI2263" s="668"/>
      <c r="BJ2263" s="668"/>
      <c r="BK2263" s="668"/>
      <c r="BL2263" s="668"/>
      <c r="BM2263" s="668"/>
      <c r="BN2263" s="668"/>
      <c r="BO2263" s="668"/>
      <c r="BP2263" s="668"/>
      <c r="BQ2263" s="668"/>
    </row>
    <row r="2264" spans="1:69">
      <c r="A2264" s="668"/>
      <c r="B2264" s="668"/>
      <c r="C2264" s="668"/>
      <c r="D2264" s="668"/>
      <c r="E2264" s="668"/>
      <c r="F2264" s="668"/>
      <c r="G2264" s="668"/>
      <c r="H2264" s="668"/>
      <c r="I2264" s="668"/>
      <c r="J2264" s="668"/>
      <c r="K2264" s="668"/>
      <c r="L2264" s="668"/>
      <c r="M2264" s="668"/>
      <c r="N2264" s="668"/>
      <c r="O2264" s="668"/>
      <c r="P2264" s="668"/>
      <c r="Q2264" s="668"/>
      <c r="R2264" s="668"/>
      <c r="T2264" s="668"/>
      <c r="U2264" s="668"/>
      <c r="AZ2264" s="668"/>
      <c r="BA2264" s="668"/>
      <c r="BB2264" s="668"/>
      <c r="BC2264" s="668"/>
      <c r="BD2264" s="668"/>
      <c r="BE2264" s="668"/>
      <c r="BF2264" s="668"/>
      <c r="BG2264" s="668"/>
      <c r="BH2264" s="668"/>
      <c r="BI2264" s="668"/>
      <c r="BJ2264" s="668"/>
      <c r="BK2264" s="668"/>
      <c r="BL2264" s="668"/>
      <c r="BM2264" s="668"/>
      <c r="BN2264" s="668"/>
      <c r="BO2264" s="668"/>
      <c r="BP2264" s="668"/>
      <c r="BQ2264" s="668"/>
    </row>
    <row r="2265" spans="1:69">
      <c r="A2265" s="668"/>
      <c r="B2265" s="668"/>
      <c r="C2265" s="668"/>
      <c r="D2265" s="668"/>
      <c r="E2265" s="668"/>
      <c r="F2265" s="668"/>
      <c r="G2265" s="668"/>
      <c r="H2265" s="668"/>
      <c r="I2265" s="668"/>
      <c r="J2265" s="668"/>
      <c r="K2265" s="668"/>
      <c r="L2265" s="668"/>
      <c r="M2265" s="668"/>
      <c r="N2265" s="668"/>
      <c r="O2265" s="668"/>
      <c r="P2265" s="668"/>
      <c r="Q2265" s="668"/>
      <c r="R2265" s="668"/>
      <c r="S2265" s="668"/>
      <c r="T2265" s="668"/>
      <c r="U2265" s="668"/>
      <c r="W2265" s="668"/>
      <c r="X2265" s="668"/>
      <c r="Y2265" s="668"/>
      <c r="Z2265" s="678"/>
      <c r="AA2265" s="668"/>
      <c r="AB2265" s="668"/>
      <c r="AC2265" s="668"/>
      <c r="AD2265" s="678"/>
      <c r="AE2265" s="668"/>
      <c r="AF2265" s="668"/>
      <c r="AG2265" s="668"/>
      <c r="AH2265" s="678"/>
      <c r="AI2265" s="668"/>
      <c r="AJ2265" s="668"/>
      <c r="AK2265" s="668"/>
      <c r="AL2265" s="678"/>
      <c r="AM2265" s="668"/>
      <c r="AN2265" s="668"/>
      <c r="AO2265" s="668"/>
      <c r="AP2265" s="678"/>
      <c r="AQ2265" s="668"/>
      <c r="AR2265" s="668"/>
      <c r="AS2265" s="668"/>
      <c r="AT2265" s="678"/>
      <c r="AU2265" s="668"/>
      <c r="AV2265" s="668"/>
      <c r="AW2265" s="678"/>
      <c r="AX2265" s="668"/>
      <c r="AY2265" s="683"/>
      <c r="AZ2265" s="668"/>
      <c r="BA2265" s="668"/>
      <c r="BB2265" s="668"/>
      <c r="BC2265" s="668"/>
      <c r="BD2265" s="668"/>
      <c r="BE2265" s="668"/>
      <c r="BF2265" s="668"/>
      <c r="BG2265" s="668"/>
      <c r="BH2265" s="668"/>
      <c r="BI2265" s="668"/>
      <c r="BJ2265" s="668"/>
      <c r="BK2265" s="668"/>
      <c r="BL2265" s="668"/>
      <c r="BM2265" s="668"/>
      <c r="BN2265" s="668"/>
      <c r="BO2265" s="668"/>
      <c r="BP2265" s="668"/>
      <c r="BQ2265" s="668"/>
    </row>
    <row r="2266" spans="1:69">
      <c r="A2266" s="668"/>
      <c r="B2266" s="668"/>
      <c r="C2266" s="668"/>
      <c r="D2266" s="668"/>
      <c r="E2266" s="668"/>
      <c r="F2266" s="668"/>
      <c r="G2266" s="668"/>
      <c r="H2266" s="668"/>
      <c r="I2266" s="668"/>
      <c r="J2266" s="668"/>
      <c r="K2266" s="668"/>
      <c r="L2266" s="668"/>
      <c r="M2266" s="668"/>
      <c r="N2266" s="668"/>
      <c r="O2266" s="668"/>
      <c r="P2266" s="668"/>
      <c r="Q2266" s="668"/>
      <c r="R2266" s="668"/>
      <c r="T2266" s="668"/>
      <c r="U2266" s="668"/>
      <c r="AZ2266" s="668"/>
      <c r="BA2266" s="668"/>
      <c r="BB2266" s="668"/>
      <c r="BC2266" s="668"/>
      <c r="BD2266" s="668"/>
      <c r="BE2266" s="668"/>
      <c r="BF2266" s="668"/>
      <c r="BG2266" s="668"/>
      <c r="BH2266" s="668"/>
      <c r="BI2266" s="668"/>
      <c r="BJ2266" s="668"/>
      <c r="BK2266" s="668"/>
      <c r="BL2266" s="668"/>
      <c r="BM2266" s="668"/>
      <c r="BN2266" s="668"/>
      <c r="BO2266" s="668"/>
      <c r="BP2266" s="668"/>
      <c r="BQ2266" s="668"/>
    </row>
    <row r="2267" spans="1:69">
      <c r="A2267" s="668"/>
      <c r="B2267" s="668"/>
      <c r="C2267" s="668"/>
      <c r="D2267" s="668"/>
      <c r="E2267" s="668"/>
      <c r="F2267" s="668"/>
      <c r="G2267" s="668"/>
      <c r="H2267" s="668"/>
      <c r="I2267" s="668"/>
      <c r="J2267" s="668"/>
      <c r="K2267" s="668"/>
      <c r="L2267" s="668"/>
      <c r="M2267" s="668"/>
      <c r="N2267" s="668"/>
      <c r="O2267" s="668"/>
      <c r="P2267" s="668"/>
      <c r="Q2267" s="668"/>
      <c r="R2267" s="668"/>
      <c r="S2267" s="668"/>
      <c r="T2267" s="668"/>
      <c r="U2267" s="668"/>
      <c r="AZ2267" s="668"/>
      <c r="BA2267" s="668"/>
      <c r="BB2267" s="668"/>
      <c r="BC2267" s="668"/>
      <c r="BD2267" s="668"/>
      <c r="BE2267" s="668"/>
      <c r="BF2267" s="668"/>
      <c r="BG2267" s="668"/>
      <c r="BH2267" s="668"/>
      <c r="BI2267" s="668"/>
      <c r="BJ2267" s="668"/>
      <c r="BK2267" s="668"/>
      <c r="BL2267" s="668"/>
      <c r="BM2267" s="668"/>
      <c r="BN2267" s="668"/>
      <c r="BO2267" s="668"/>
      <c r="BP2267" s="668"/>
      <c r="BQ2267" s="668"/>
    </row>
    <row r="2268" spans="1:69">
      <c r="A2268" s="668"/>
      <c r="B2268" s="668"/>
      <c r="C2268" s="668"/>
      <c r="D2268" s="668"/>
      <c r="E2268" s="668"/>
      <c r="F2268" s="668"/>
      <c r="G2268" s="668"/>
      <c r="H2268" s="668"/>
      <c r="I2268" s="668"/>
      <c r="J2268" s="668"/>
      <c r="K2268" s="668"/>
      <c r="L2268" s="668"/>
      <c r="M2268" s="668"/>
      <c r="N2268" s="668"/>
      <c r="O2268" s="668"/>
      <c r="P2268" s="668"/>
      <c r="Q2268" s="668"/>
      <c r="R2268" s="668"/>
      <c r="T2268" s="668"/>
      <c r="U2268" s="668"/>
      <c r="AZ2268" s="668"/>
      <c r="BA2268" s="668"/>
      <c r="BB2268" s="668"/>
      <c r="BC2268" s="668"/>
      <c r="BD2268" s="668"/>
      <c r="BE2268" s="668"/>
      <c r="BF2268" s="668"/>
      <c r="BG2268" s="668"/>
      <c r="BH2268" s="668"/>
      <c r="BI2268" s="668"/>
      <c r="BJ2268" s="668"/>
      <c r="BK2268" s="668"/>
      <c r="BL2268" s="668"/>
      <c r="BM2268" s="668"/>
      <c r="BN2268" s="668"/>
      <c r="BO2268" s="668"/>
      <c r="BP2268" s="668"/>
      <c r="BQ2268" s="668"/>
    </row>
    <row r="2269" spans="1:69">
      <c r="A2269" s="668"/>
      <c r="B2269" s="668"/>
      <c r="C2269" s="668"/>
      <c r="D2269" s="668"/>
      <c r="E2269" s="668"/>
      <c r="F2269" s="668"/>
      <c r="G2269" s="668"/>
      <c r="H2269" s="668"/>
      <c r="I2269" s="668"/>
      <c r="J2269" s="668"/>
      <c r="K2269" s="668"/>
      <c r="L2269" s="668"/>
      <c r="M2269" s="668"/>
      <c r="N2269" s="668"/>
      <c r="O2269" s="668"/>
      <c r="P2269" s="668"/>
      <c r="Q2269" s="668"/>
      <c r="R2269" s="668"/>
      <c r="T2269" s="668"/>
      <c r="U2269" s="668"/>
      <c r="AZ2269" s="668"/>
      <c r="BA2269" s="668"/>
      <c r="BB2269" s="668"/>
      <c r="BC2269" s="668"/>
      <c r="BD2269" s="668"/>
      <c r="BE2269" s="668"/>
      <c r="BF2269" s="668"/>
      <c r="BG2269" s="668"/>
      <c r="BH2269" s="668"/>
      <c r="BI2269" s="668"/>
      <c r="BJ2269" s="668"/>
      <c r="BK2269" s="668"/>
      <c r="BL2269" s="668"/>
      <c r="BM2269" s="668"/>
      <c r="BN2269" s="668"/>
      <c r="BO2269" s="668"/>
      <c r="BP2269" s="668"/>
      <c r="BQ2269" s="668"/>
    </row>
    <row r="2270" spans="1:69">
      <c r="A2270" s="668"/>
      <c r="B2270" s="668"/>
      <c r="C2270" s="668"/>
      <c r="D2270" s="668"/>
      <c r="E2270" s="668"/>
      <c r="F2270" s="668"/>
      <c r="G2270" s="668"/>
      <c r="H2270" s="668"/>
      <c r="I2270" s="668"/>
      <c r="J2270" s="668"/>
      <c r="K2270" s="668"/>
      <c r="L2270" s="668"/>
      <c r="M2270" s="668"/>
      <c r="N2270" s="668"/>
      <c r="O2270" s="668"/>
      <c r="P2270" s="668"/>
      <c r="R2270" s="668"/>
      <c r="U2270" s="668"/>
      <c r="BK2270" s="668"/>
      <c r="BL2270" s="668"/>
      <c r="BM2270" s="668"/>
      <c r="BN2270" s="668"/>
      <c r="BO2270" s="668"/>
      <c r="BP2270" s="668"/>
      <c r="BQ2270" s="668"/>
    </row>
    <row r="2271" spans="1:69">
      <c r="A2271" s="668"/>
      <c r="B2271" s="668"/>
      <c r="C2271" s="668"/>
      <c r="D2271" s="668"/>
      <c r="E2271" s="668"/>
      <c r="F2271" s="668"/>
      <c r="G2271" s="668"/>
      <c r="H2271" s="668"/>
      <c r="I2271" s="668"/>
      <c r="J2271" s="668"/>
      <c r="K2271" s="668"/>
      <c r="L2271" s="668"/>
      <c r="M2271" s="668"/>
      <c r="N2271" s="668"/>
      <c r="O2271" s="668"/>
      <c r="P2271" s="668"/>
      <c r="Q2271" s="668"/>
      <c r="R2271" s="668"/>
      <c r="T2271" s="668"/>
      <c r="U2271" s="668"/>
      <c r="AZ2271" s="668"/>
      <c r="BA2271" s="668"/>
      <c r="BB2271" s="668"/>
      <c r="BC2271" s="668"/>
      <c r="BD2271" s="668"/>
      <c r="BE2271" s="668"/>
      <c r="BF2271" s="668"/>
      <c r="BG2271" s="668"/>
      <c r="BH2271" s="668"/>
      <c r="BI2271" s="668"/>
      <c r="BJ2271" s="668"/>
      <c r="BK2271" s="668"/>
      <c r="BL2271" s="668"/>
      <c r="BM2271" s="668"/>
      <c r="BN2271" s="668"/>
      <c r="BO2271" s="668"/>
      <c r="BP2271" s="668"/>
      <c r="BQ2271" s="668"/>
    </row>
    <row r="2272" spans="1:69">
      <c r="A2272" s="668"/>
      <c r="B2272" s="668"/>
      <c r="C2272" s="668"/>
      <c r="D2272" s="668"/>
      <c r="E2272" s="668"/>
      <c r="F2272" s="668"/>
      <c r="G2272" s="668"/>
      <c r="H2272" s="668"/>
      <c r="I2272" s="668"/>
      <c r="J2272" s="668"/>
      <c r="K2272" s="668"/>
      <c r="L2272" s="668"/>
      <c r="M2272" s="668"/>
      <c r="N2272" s="668"/>
      <c r="O2272" s="668"/>
      <c r="P2272" s="668"/>
      <c r="Q2272" s="668"/>
      <c r="R2272" s="668"/>
      <c r="T2272" s="668"/>
      <c r="U2272" s="668"/>
      <c r="AZ2272" s="668"/>
      <c r="BA2272" s="668"/>
      <c r="BB2272" s="668"/>
      <c r="BC2272" s="668"/>
      <c r="BD2272" s="668"/>
      <c r="BE2272" s="668"/>
      <c r="BF2272" s="668"/>
      <c r="BG2272" s="668"/>
      <c r="BK2272" s="668"/>
      <c r="BL2272" s="668"/>
      <c r="BM2272" s="668"/>
      <c r="BN2272" s="668"/>
      <c r="BO2272" s="668"/>
      <c r="BP2272" s="668"/>
      <c r="BQ2272" s="668"/>
    </row>
    <row r="2273" spans="1:69">
      <c r="A2273" s="668"/>
      <c r="B2273" s="668"/>
      <c r="C2273" s="668"/>
      <c r="D2273" s="668"/>
      <c r="E2273" s="668"/>
      <c r="F2273" s="668"/>
      <c r="G2273" s="668"/>
      <c r="H2273" s="668"/>
      <c r="I2273" s="668"/>
      <c r="J2273" s="668"/>
      <c r="K2273" s="668"/>
      <c r="L2273" s="668"/>
      <c r="M2273" s="668"/>
      <c r="N2273" s="668"/>
      <c r="O2273" s="668"/>
      <c r="P2273" s="668"/>
      <c r="Q2273" s="668"/>
      <c r="R2273" s="668"/>
      <c r="T2273" s="668"/>
      <c r="U2273" s="668"/>
      <c r="AZ2273" s="668"/>
      <c r="BA2273" s="668"/>
      <c r="BB2273" s="668"/>
      <c r="BC2273" s="668"/>
      <c r="BD2273" s="668"/>
      <c r="BK2273" s="668"/>
      <c r="BL2273" s="668"/>
      <c r="BM2273" s="668"/>
      <c r="BN2273" s="668"/>
      <c r="BO2273" s="668"/>
      <c r="BP2273" s="668"/>
      <c r="BQ2273" s="668"/>
    </row>
    <row r="2274" spans="1:69">
      <c r="A2274" s="668"/>
      <c r="B2274" s="668"/>
      <c r="C2274" s="668"/>
      <c r="D2274" s="668"/>
      <c r="E2274" s="668"/>
      <c r="F2274" s="668"/>
      <c r="G2274" s="668"/>
      <c r="H2274" s="668"/>
      <c r="I2274" s="668"/>
      <c r="J2274" s="668"/>
      <c r="K2274" s="668"/>
      <c r="L2274" s="668"/>
      <c r="M2274" s="668"/>
      <c r="N2274" s="668"/>
      <c r="O2274" s="668"/>
      <c r="P2274" s="668"/>
      <c r="Q2274" s="668"/>
      <c r="R2274" s="668"/>
      <c r="T2274" s="668"/>
      <c r="U2274" s="668"/>
      <c r="AZ2274" s="668"/>
      <c r="BA2274" s="668"/>
      <c r="BB2274" s="668"/>
      <c r="BC2274" s="668"/>
      <c r="BD2274" s="668"/>
      <c r="BK2274" s="668"/>
      <c r="BL2274" s="668"/>
      <c r="BM2274" s="668"/>
      <c r="BN2274" s="668"/>
      <c r="BO2274" s="668"/>
      <c r="BP2274" s="668"/>
      <c r="BQ2274" s="668"/>
    </row>
    <row r="2275" spans="1:69">
      <c r="A2275" s="668"/>
      <c r="B2275" s="668"/>
      <c r="C2275" s="668"/>
      <c r="D2275" s="668"/>
      <c r="E2275" s="668"/>
      <c r="F2275" s="668"/>
      <c r="G2275" s="668"/>
      <c r="H2275" s="668"/>
      <c r="I2275" s="668"/>
      <c r="J2275" s="668"/>
      <c r="K2275" s="668"/>
      <c r="L2275" s="668"/>
      <c r="M2275" s="668"/>
      <c r="N2275" s="668"/>
      <c r="O2275" s="668"/>
      <c r="P2275" s="668"/>
      <c r="R2275" s="668"/>
      <c r="U2275" s="668"/>
      <c r="BK2275" s="668"/>
      <c r="BL2275" s="668"/>
      <c r="BM2275" s="668"/>
      <c r="BN2275" s="668"/>
      <c r="BO2275" s="668"/>
      <c r="BP2275" s="668"/>
      <c r="BQ2275" s="668"/>
    </row>
    <row r="2276" spans="1:69">
      <c r="A2276" s="668"/>
      <c r="B2276" s="668"/>
      <c r="C2276" s="668"/>
      <c r="D2276" s="668"/>
      <c r="E2276" s="668"/>
      <c r="F2276" s="668"/>
      <c r="G2276" s="668"/>
      <c r="H2276" s="668"/>
      <c r="I2276" s="668"/>
      <c r="J2276" s="668"/>
      <c r="K2276" s="668"/>
      <c r="L2276" s="668"/>
      <c r="M2276" s="668"/>
      <c r="N2276" s="668"/>
      <c r="O2276" s="668"/>
      <c r="P2276" s="668"/>
      <c r="Q2276" s="668"/>
      <c r="R2276" s="668"/>
      <c r="T2276" s="668"/>
      <c r="U2276" s="668"/>
      <c r="AZ2276" s="668"/>
      <c r="BA2276" s="668"/>
      <c r="BB2276" s="668"/>
      <c r="BC2276" s="668"/>
      <c r="BD2276" s="668"/>
      <c r="BE2276" s="668"/>
      <c r="BF2276" s="668"/>
      <c r="BG2276" s="668"/>
      <c r="BH2276" s="668"/>
      <c r="BK2276" s="668"/>
      <c r="BL2276" s="668"/>
      <c r="BM2276" s="668"/>
      <c r="BN2276" s="668"/>
      <c r="BO2276" s="668"/>
      <c r="BP2276" s="668"/>
      <c r="BQ2276" s="668"/>
    </row>
    <row r="2277" spans="1:69">
      <c r="A2277" s="668"/>
      <c r="B2277" s="668"/>
      <c r="C2277" s="668"/>
      <c r="D2277" s="668"/>
      <c r="E2277" s="668"/>
      <c r="F2277" s="668"/>
      <c r="G2277" s="668"/>
      <c r="H2277" s="668"/>
      <c r="I2277" s="668"/>
      <c r="J2277" s="668"/>
      <c r="K2277" s="668"/>
      <c r="L2277" s="668"/>
      <c r="M2277" s="668"/>
      <c r="N2277" s="668"/>
      <c r="O2277" s="668"/>
      <c r="P2277" s="668"/>
      <c r="Q2277" s="668"/>
      <c r="R2277" s="668"/>
      <c r="T2277" s="668"/>
      <c r="U2277" s="668"/>
      <c r="AZ2277" s="668"/>
      <c r="BA2277" s="668"/>
      <c r="BB2277" s="668"/>
      <c r="BC2277" s="668"/>
      <c r="BD2277" s="668"/>
      <c r="BE2277" s="668"/>
      <c r="BF2277" s="668"/>
      <c r="BK2277" s="668"/>
      <c r="BL2277" s="668"/>
      <c r="BM2277" s="668"/>
      <c r="BN2277" s="668"/>
      <c r="BO2277" s="668"/>
      <c r="BP2277" s="668"/>
      <c r="BQ2277" s="668"/>
    </row>
    <row r="2278" spans="1:69">
      <c r="A2278" s="668"/>
      <c r="B2278" s="668"/>
      <c r="C2278" s="668"/>
      <c r="D2278" s="668"/>
      <c r="E2278" s="668"/>
      <c r="F2278" s="668"/>
      <c r="G2278" s="668"/>
      <c r="H2278" s="668"/>
      <c r="I2278" s="668"/>
      <c r="J2278" s="668"/>
      <c r="K2278" s="668"/>
      <c r="L2278" s="668"/>
      <c r="M2278" s="668"/>
      <c r="N2278" s="668"/>
      <c r="O2278" s="668"/>
      <c r="P2278" s="668"/>
      <c r="Q2278" s="668"/>
      <c r="R2278" s="668"/>
      <c r="T2278" s="668"/>
      <c r="U2278" s="668"/>
      <c r="AZ2278" s="668"/>
      <c r="BA2278" s="668"/>
      <c r="BB2278" s="668"/>
      <c r="BC2278" s="668"/>
      <c r="BD2278" s="668"/>
      <c r="BK2278" s="668"/>
      <c r="BL2278" s="668"/>
      <c r="BM2278" s="668"/>
      <c r="BN2278" s="668"/>
      <c r="BO2278" s="668"/>
      <c r="BP2278" s="668"/>
      <c r="BQ2278" s="668"/>
    </row>
    <row r="2279" spans="1:69">
      <c r="A2279" s="668"/>
      <c r="B2279" s="668"/>
      <c r="C2279" s="668"/>
      <c r="D2279" s="668"/>
      <c r="E2279" s="668"/>
      <c r="F2279" s="668"/>
      <c r="G2279" s="668"/>
      <c r="H2279" s="668"/>
      <c r="I2279" s="668"/>
      <c r="J2279" s="668"/>
      <c r="K2279" s="668"/>
      <c r="L2279" s="668"/>
      <c r="M2279" s="668"/>
      <c r="N2279" s="668"/>
      <c r="O2279" s="668"/>
      <c r="P2279" s="668"/>
      <c r="Q2279" s="668"/>
      <c r="R2279" s="668"/>
      <c r="T2279" s="668"/>
      <c r="U2279" s="668"/>
      <c r="AZ2279" s="668"/>
      <c r="BA2279" s="668"/>
      <c r="BB2279" s="668"/>
      <c r="BK2279" s="668"/>
      <c r="BL2279" s="668"/>
      <c r="BM2279" s="668"/>
      <c r="BN2279" s="668"/>
      <c r="BO2279" s="668"/>
      <c r="BP2279" s="668"/>
      <c r="BQ2279" s="668"/>
    </row>
    <row r="2280" spans="1:69">
      <c r="A2280" s="668"/>
      <c r="B2280" s="668"/>
      <c r="C2280" s="668"/>
      <c r="D2280" s="668"/>
      <c r="E2280" s="668"/>
      <c r="F2280" s="668"/>
      <c r="G2280" s="668"/>
      <c r="H2280" s="668"/>
      <c r="I2280" s="668"/>
      <c r="J2280" s="668"/>
      <c r="K2280" s="668"/>
      <c r="L2280" s="668"/>
      <c r="M2280" s="668"/>
      <c r="N2280" s="668"/>
      <c r="O2280" s="668"/>
      <c r="P2280" s="668"/>
      <c r="Q2280" s="668"/>
      <c r="R2280" s="668"/>
      <c r="T2280" s="668"/>
      <c r="U2280" s="668"/>
      <c r="AZ2280" s="668"/>
      <c r="BA2280" s="668"/>
      <c r="BK2280" s="668"/>
      <c r="BL2280" s="668"/>
      <c r="BM2280" s="668"/>
      <c r="BN2280" s="668"/>
      <c r="BO2280" s="668"/>
      <c r="BP2280" s="668"/>
      <c r="BQ2280" s="668"/>
    </row>
    <row r="2281" spans="1:69">
      <c r="A2281" s="668"/>
      <c r="B2281" s="668"/>
      <c r="C2281" s="668"/>
      <c r="D2281" s="668"/>
      <c r="E2281" s="668"/>
      <c r="F2281" s="668"/>
      <c r="G2281" s="668"/>
      <c r="H2281" s="668"/>
      <c r="I2281" s="668"/>
      <c r="J2281" s="668"/>
      <c r="K2281" s="668"/>
      <c r="L2281" s="668"/>
      <c r="M2281" s="668"/>
      <c r="N2281" s="668"/>
      <c r="O2281" s="668"/>
      <c r="P2281" s="668"/>
      <c r="R2281" s="668"/>
      <c r="U2281" s="668"/>
      <c r="BK2281" s="668"/>
      <c r="BL2281" s="668"/>
      <c r="BM2281" s="668"/>
      <c r="BN2281" s="668"/>
      <c r="BO2281" s="668"/>
      <c r="BP2281" s="668"/>
      <c r="BQ2281" s="668"/>
    </row>
    <row r="2282" spans="1:69">
      <c r="A2282" s="668"/>
      <c r="B2282" s="668"/>
      <c r="C2282" s="668"/>
      <c r="D2282" s="668"/>
      <c r="E2282" s="668"/>
      <c r="F2282" s="668"/>
      <c r="G2282" s="668"/>
      <c r="H2282" s="668"/>
      <c r="I2282" s="668"/>
      <c r="J2282" s="668"/>
      <c r="K2282" s="668"/>
      <c r="L2282" s="668"/>
      <c r="M2282" s="668"/>
      <c r="N2282" s="668"/>
      <c r="O2282" s="668"/>
      <c r="P2282" s="668"/>
      <c r="Q2282" s="668"/>
      <c r="R2282" s="668"/>
      <c r="T2282" s="668"/>
      <c r="U2282" s="668"/>
      <c r="AZ2282" s="668"/>
      <c r="BA2282" s="668"/>
      <c r="BB2282" s="668"/>
      <c r="BC2282" s="668"/>
      <c r="BD2282" s="668"/>
      <c r="BE2282" s="668"/>
      <c r="BF2282" s="668"/>
      <c r="BG2282" s="668"/>
      <c r="BH2282" s="668"/>
      <c r="BI2282" s="668"/>
      <c r="BJ2282" s="668"/>
      <c r="BK2282" s="668"/>
      <c r="BL2282" s="668"/>
      <c r="BM2282" s="668"/>
      <c r="BN2282" s="668"/>
      <c r="BO2282" s="668"/>
      <c r="BP2282" s="668"/>
      <c r="BQ2282" s="668"/>
    </row>
    <row r="2283" spans="1:69">
      <c r="A2283" s="668"/>
      <c r="B2283" s="668"/>
      <c r="C2283" s="668"/>
      <c r="D2283" s="668"/>
      <c r="E2283" s="668"/>
      <c r="F2283" s="668"/>
      <c r="G2283" s="668"/>
      <c r="H2283" s="668"/>
      <c r="I2283" s="668"/>
      <c r="J2283" s="668"/>
      <c r="K2283" s="668"/>
      <c r="L2283" s="668"/>
      <c r="M2283" s="668"/>
      <c r="N2283" s="668"/>
      <c r="O2283" s="668"/>
      <c r="P2283" s="668"/>
      <c r="Q2283" s="668"/>
      <c r="R2283" s="668"/>
      <c r="T2283" s="668"/>
      <c r="U2283" s="668"/>
      <c r="AZ2283" s="668"/>
      <c r="BA2283" s="668"/>
      <c r="BB2283" s="668"/>
      <c r="BC2283" s="668"/>
      <c r="BD2283" s="668"/>
      <c r="BE2283" s="668"/>
      <c r="BF2283" s="668"/>
      <c r="BG2283" s="668"/>
      <c r="BH2283" s="668"/>
      <c r="BI2283" s="668"/>
      <c r="BJ2283" s="668"/>
      <c r="BK2283" s="668"/>
      <c r="BL2283" s="668"/>
      <c r="BM2283" s="668"/>
      <c r="BN2283" s="668"/>
      <c r="BO2283" s="668"/>
      <c r="BP2283" s="668"/>
      <c r="BQ2283" s="668"/>
    </row>
    <row r="2284" spans="1:69">
      <c r="A2284" s="668"/>
      <c r="B2284" s="668"/>
      <c r="C2284" s="668"/>
      <c r="D2284" s="668"/>
      <c r="E2284" s="668"/>
      <c r="F2284" s="668"/>
      <c r="G2284" s="668"/>
      <c r="H2284" s="668"/>
      <c r="I2284" s="668"/>
      <c r="J2284" s="668"/>
      <c r="K2284" s="668"/>
      <c r="L2284" s="668"/>
      <c r="M2284" s="668"/>
      <c r="N2284" s="668"/>
      <c r="O2284" s="668"/>
      <c r="P2284" s="668"/>
      <c r="Q2284" s="668"/>
      <c r="R2284" s="668"/>
      <c r="T2284" s="668"/>
      <c r="U2284" s="668"/>
      <c r="AZ2284" s="668"/>
      <c r="BA2284" s="668"/>
      <c r="BB2284" s="668"/>
      <c r="BC2284" s="668"/>
      <c r="BD2284" s="668"/>
      <c r="BE2284" s="668"/>
      <c r="BF2284" s="668"/>
      <c r="BG2284" s="668"/>
      <c r="BH2284" s="668"/>
      <c r="BI2284" s="668"/>
      <c r="BJ2284" s="668"/>
      <c r="BK2284" s="668"/>
      <c r="BL2284" s="668"/>
      <c r="BM2284" s="668"/>
      <c r="BN2284" s="668"/>
      <c r="BO2284" s="668"/>
      <c r="BP2284" s="668"/>
      <c r="BQ2284" s="668"/>
    </row>
    <row r="2285" spans="1:69">
      <c r="A2285" s="668"/>
      <c r="B2285" s="668"/>
      <c r="C2285" s="668"/>
      <c r="D2285" s="668"/>
      <c r="E2285" s="668"/>
      <c r="F2285" s="668"/>
      <c r="G2285" s="668"/>
      <c r="H2285" s="668"/>
      <c r="I2285" s="668"/>
      <c r="J2285" s="668"/>
      <c r="K2285" s="668"/>
      <c r="L2285" s="668"/>
      <c r="M2285" s="668"/>
      <c r="N2285" s="668"/>
      <c r="O2285" s="668"/>
      <c r="P2285" s="668"/>
      <c r="Q2285" s="668"/>
      <c r="R2285" s="668"/>
      <c r="T2285" s="668"/>
      <c r="U2285" s="668"/>
      <c r="AZ2285" s="668"/>
      <c r="BA2285" s="668"/>
      <c r="BB2285" s="668"/>
      <c r="BC2285" s="668"/>
      <c r="BD2285" s="668"/>
      <c r="BE2285" s="668"/>
      <c r="BF2285" s="668"/>
      <c r="BG2285" s="668"/>
      <c r="BH2285" s="668"/>
      <c r="BI2285" s="668"/>
      <c r="BJ2285" s="668"/>
      <c r="BK2285" s="668"/>
      <c r="BL2285" s="668"/>
      <c r="BM2285" s="668"/>
      <c r="BN2285" s="668"/>
      <c r="BO2285" s="668"/>
      <c r="BP2285" s="668"/>
      <c r="BQ2285" s="668"/>
    </row>
    <row r="2286" spans="1:69">
      <c r="A2286" s="668"/>
      <c r="B2286" s="668"/>
      <c r="C2286" s="668"/>
      <c r="D2286" s="668"/>
      <c r="E2286" s="668"/>
      <c r="F2286" s="668"/>
      <c r="G2286" s="668"/>
      <c r="H2286" s="668"/>
      <c r="I2286" s="668"/>
      <c r="J2286" s="668"/>
      <c r="K2286" s="668"/>
      <c r="L2286" s="668"/>
      <c r="M2286" s="668"/>
      <c r="N2286" s="668"/>
      <c r="O2286" s="668"/>
      <c r="P2286" s="668"/>
      <c r="Q2286" s="668"/>
      <c r="R2286" s="668"/>
      <c r="T2286" s="668"/>
      <c r="U2286" s="668"/>
      <c r="AZ2286" s="668"/>
      <c r="BA2286" s="668"/>
      <c r="BB2286" s="668"/>
      <c r="BC2286" s="668"/>
      <c r="BD2286" s="668"/>
      <c r="BE2286" s="668"/>
      <c r="BF2286" s="668"/>
      <c r="BG2286" s="668"/>
      <c r="BH2286" s="668"/>
      <c r="BI2286" s="668"/>
      <c r="BJ2286" s="668"/>
      <c r="BK2286" s="668"/>
      <c r="BL2286" s="668"/>
      <c r="BM2286" s="668"/>
      <c r="BN2286" s="668"/>
      <c r="BO2286" s="668"/>
      <c r="BP2286" s="668"/>
      <c r="BQ2286" s="668"/>
    </row>
    <row r="2287" spans="1:69">
      <c r="A2287" s="668"/>
      <c r="B2287" s="668"/>
      <c r="C2287" s="668"/>
      <c r="D2287" s="668"/>
      <c r="E2287" s="668"/>
      <c r="F2287" s="668"/>
      <c r="G2287" s="668"/>
      <c r="H2287" s="668"/>
      <c r="I2287" s="668"/>
      <c r="J2287" s="668"/>
      <c r="K2287" s="668"/>
      <c r="L2287" s="668"/>
      <c r="M2287" s="668"/>
      <c r="N2287" s="668"/>
      <c r="O2287" s="668"/>
      <c r="P2287" s="668"/>
      <c r="Q2287" s="668"/>
      <c r="R2287" s="668"/>
      <c r="T2287" s="668"/>
      <c r="U2287" s="668"/>
      <c r="AZ2287" s="668"/>
      <c r="BA2287" s="668"/>
      <c r="BB2287" s="668"/>
      <c r="BC2287" s="668"/>
      <c r="BD2287" s="668"/>
      <c r="BE2287" s="668"/>
      <c r="BF2287" s="668"/>
      <c r="BG2287" s="668"/>
      <c r="BH2287" s="668"/>
      <c r="BI2287" s="668"/>
      <c r="BJ2287" s="668"/>
      <c r="BK2287" s="668"/>
      <c r="BL2287" s="668"/>
      <c r="BM2287" s="668"/>
      <c r="BN2287" s="668"/>
      <c r="BO2287" s="668"/>
      <c r="BP2287" s="668"/>
      <c r="BQ2287" s="668"/>
    </row>
    <row r="2288" spans="1:69">
      <c r="A2288" s="668"/>
      <c r="B2288" s="668"/>
      <c r="C2288" s="668"/>
      <c r="D2288" s="668"/>
      <c r="E2288" s="668"/>
      <c r="F2288" s="668"/>
      <c r="G2288" s="668"/>
      <c r="H2288" s="668"/>
      <c r="I2288" s="668"/>
      <c r="J2288" s="668"/>
      <c r="K2288" s="668"/>
      <c r="L2288" s="668"/>
      <c r="M2288" s="668"/>
      <c r="N2288" s="668"/>
      <c r="O2288" s="668"/>
      <c r="P2288" s="668"/>
      <c r="Q2288" s="668"/>
      <c r="R2288" s="668"/>
      <c r="T2288" s="668"/>
      <c r="U2288" s="668"/>
      <c r="AZ2288" s="668"/>
      <c r="BA2288" s="668"/>
      <c r="BB2288" s="668"/>
      <c r="BC2288" s="668"/>
      <c r="BD2288" s="668"/>
      <c r="BE2288" s="668"/>
      <c r="BF2288" s="668"/>
      <c r="BG2288" s="668"/>
      <c r="BH2288" s="668"/>
      <c r="BI2288" s="668"/>
      <c r="BJ2288" s="668"/>
      <c r="BK2288" s="668"/>
      <c r="BL2288" s="668"/>
      <c r="BM2288" s="668"/>
      <c r="BN2288" s="668"/>
      <c r="BO2288" s="668"/>
      <c r="BP2288" s="668"/>
      <c r="BQ2288" s="668"/>
    </row>
    <row r="2289" spans="1:69">
      <c r="A2289" s="668"/>
      <c r="B2289" s="668"/>
      <c r="C2289" s="668"/>
      <c r="D2289" s="668"/>
      <c r="E2289" s="668"/>
      <c r="F2289" s="668"/>
      <c r="G2289" s="668"/>
      <c r="H2289" s="668"/>
      <c r="I2289" s="668"/>
      <c r="J2289" s="668"/>
      <c r="K2289" s="668"/>
      <c r="L2289" s="668"/>
      <c r="M2289" s="668"/>
      <c r="N2289" s="668"/>
      <c r="O2289" s="668"/>
      <c r="P2289" s="668"/>
      <c r="Q2289" s="668"/>
      <c r="R2289" s="668"/>
      <c r="T2289" s="668"/>
      <c r="U2289" s="668"/>
      <c r="AZ2289" s="668"/>
      <c r="BA2289" s="668"/>
      <c r="BB2289" s="668"/>
      <c r="BC2289" s="668"/>
      <c r="BD2289" s="668"/>
      <c r="BE2289" s="668"/>
      <c r="BF2289" s="668"/>
      <c r="BG2289" s="668"/>
      <c r="BH2289" s="668"/>
      <c r="BI2289" s="668"/>
      <c r="BJ2289" s="668"/>
      <c r="BK2289" s="668"/>
      <c r="BL2289" s="668"/>
      <c r="BM2289" s="668"/>
      <c r="BN2289" s="668"/>
      <c r="BO2289" s="668"/>
      <c r="BP2289" s="668"/>
      <c r="BQ2289" s="668"/>
    </row>
    <row r="2290" spans="1:69">
      <c r="A2290" s="668"/>
      <c r="B2290" s="668"/>
      <c r="C2290" s="668"/>
      <c r="D2290" s="668"/>
      <c r="E2290" s="668"/>
      <c r="F2290" s="668"/>
      <c r="G2290" s="668"/>
      <c r="H2290" s="668"/>
      <c r="I2290" s="668"/>
      <c r="J2290" s="668"/>
      <c r="K2290" s="668"/>
      <c r="L2290" s="668"/>
      <c r="M2290" s="668"/>
      <c r="N2290" s="668"/>
      <c r="O2290" s="668"/>
      <c r="P2290" s="668"/>
      <c r="Q2290" s="668"/>
      <c r="R2290" s="668"/>
      <c r="T2290" s="668"/>
      <c r="U2290" s="668"/>
      <c r="AZ2290" s="668"/>
      <c r="BA2290" s="668"/>
      <c r="BB2290" s="668"/>
      <c r="BC2290" s="668"/>
      <c r="BD2290" s="668"/>
      <c r="BE2290" s="668"/>
      <c r="BF2290" s="668"/>
      <c r="BG2290" s="668"/>
      <c r="BH2290" s="668"/>
      <c r="BI2290" s="668"/>
      <c r="BJ2290" s="668"/>
      <c r="BK2290" s="668"/>
      <c r="BL2290" s="668"/>
      <c r="BM2290" s="668"/>
      <c r="BN2290" s="668"/>
      <c r="BO2290" s="668"/>
      <c r="BP2290" s="668"/>
      <c r="BQ2290" s="668"/>
    </row>
    <row r="2291" spans="1:69">
      <c r="A2291" s="668"/>
      <c r="B2291" s="668"/>
      <c r="C2291" s="668"/>
      <c r="D2291" s="668"/>
      <c r="E2291" s="668"/>
      <c r="F2291" s="668"/>
      <c r="G2291" s="668"/>
      <c r="H2291" s="668"/>
      <c r="I2291" s="668"/>
      <c r="J2291" s="668"/>
      <c r="K2291" s="668"/>
      <c r="L2291" s="668"/>
      <c r="M2291" s="668"/>
      <c r="N2291" s="668"/>
      <c r="O2291" s="668"/>
      <c r="P2291" s="668"/>
      <c r="Q2291" s="668"/>
      <c r="R2291" s="668"/>
      <c r="T2291" s="668"/>
      <c r="U2291" s="668"/>
      <c r="AZ2291" s="668"/>
      <c r="BA2291" s="668"/>
      <c r="BB2291" s="668"/>
      <c r="BC2291" s="668"/>
      <c r="BD2291" s="668"/>
      <c r="BE2291" s="668"/>
      <c r="BF2291" s="668"/>
      <c r="BG2291" s="668"/>
      <c r="BH2291" s="668"/>
      <c r="BI2291" s="668"/>
      <c r="BJ2291" s="668"/>
      <c r="BK2291" s="668"/>
      <c r="BL2291" s="668"/>
      <c r="BM2291" s="668"/>
      <c r="BN2291" s="668"/>
      <c r="BO2291" s="668"/>
      <c r="BP2291" s="668"/>
      <c r="BQ2291" s="668"/>
    </row>
    <row r="2292" spans="1:69">
      <c r="A2292" s="668"/>
      <c r="B2292" s="668"/>
      <c r="C2292" s="668"/>
      <c r="D2292" s="668"/>
      <c r="E2292" s="668"/>
      <c r="F2292" s="668"/>
      <c r="G2292" s="668"/>
      <c r="H2292" s="668"/>
      <c r="I2292" s="668"/>
      <c r="J2292" s="668"/>
      <c r="K2292" s="668"/>
      <c r="L2292" s="668"/>
      <c r="M2292" s="668"/>
      <c r="N2292" s="668"/>
      <c r="O2292" s="668"/>
      <c r="P2292" s="668"/>
      <c r="Q2292" s="668"/>
      <c r="R2292" s="668"/>
      <c r="T2292" s="668"/>
      <c r="U2292" s="668"/>
      <c r="AZ2292" s="668"/>
      <c r="BA2292" s="668"/>
      <c r="BB2292" s="668"/>
      <c r="BC2292" s="668"/>
      <c r="BD2292" s="668"/>
      <c r="BE2292" s="668"/>
      <c r="BF2292" s="668"/>
      <c r="BG2292" s="668"/>
      <c r="BH2292" s="668"/>
      <c r="BI2292" s="668"/>
      <c r="BJ2292" s="668"/>
      <c r="BK2292" s="668"/>
      <c r="BL2292" s="668"/>
      <c r="BM2292" s="668"/>
      <c r="BN2292" s="668"/>
      <c r="BO2292" s="668"/>
      <c r="BP2292" s="668"/>
      <c r="BQ2292" s="668"/>
    </row>
    <row r="2293" spans="1:69">
      <c r="A2293" s="668"/>
      <c r="B2293" s="668"/>
      <c r="C2293" s="668"/>
      <c r="D2293" s="668"/>
      <c r="E2293" s="668"/>
      <c r="F2293" s="668"/>
      <c r="G2293" s="668"/>
      <c r="H2293" s="668"/>
      <c r="I2293" s="668"/>
      <c r="J2293" s="668"/>
      <c r="K2293" s="668"/>
      <c r="L2293" s="668"/>
      <c r="M2293" s="668"/>
      <c r="N2293" s="668"/>
      <c r="O2293" s="668"/>
      <c r="P2293" s="668"/>
      <c r="Q2293" s="668"/>
      <c r="R2293" s="668"/>
      <c r="T2293" s="668"/>
      <c r="U2293" s="668"/>
      <c r="AZ2293" s="668"/>
      <c r="BA2293" s="668"/>
      <c r="BB2293" s="668"/>
      <c r="BC2293" s="668"/>
      <c r="BD2293" s="668"/>
      <c r="BE2293" s="668"/>
      <c r="BF2293" s="668"/>
      <c r="BG2293" s="668"/>
      <c r="BH2293" s="668"/>
      <c r="BI2293" s="668"/>
      <c r="BJ2293" s="668"/>
      <c r="BK2293" s="668"/>
      <c r="BL2293" s="668"/>
      <c r="BM2293" s="668"/>
      <c r="BN2293" s="668"/>
      <c r="BO2293" s="668"/>
      <c r="BP2293" s="668"/>
      <c r="BQ2293" s="668"/>
    </row>
    <row r="2294" spans="1:69">
      <c r="A2294" s="668"/>
      <c r="B2294" s="668"/>
      <c r="C2294" s="668"/>
      <c r="D2294" s="668"/>
      <c r="E2294" s="668"/>
      <c r="F2294" s="668"/>
      <c r="G2294" s="668"/>
      <c r="H2294" s="668"/>
      <c r="I2294" s="668"/>
      <c r="J2294" s="668"/>
      <c r="K2294" s="668"/>
      <c r="L2294" s="668"/>
      <c r="M2294" s="668"/>
      <c r="N2294" s="668"/>
      <c r="O2294" s="668"/>
      <c r="P2294" s="668"/>
      <c r="Q2294" s="668"/>
      <c r="R2294" s="668"/>
      <c r="T2294" s="668"/>
      <c r="U2294" s="668"/>
      <c r="AZ2294" s="668"/>
      <c r="BA2294" s="668"/>
      <c r="BB2294" s="668"/>
      <c r="BC2294" s="668"/>
      <c r="BD2294" s="668"/>
      <c r="BE2294" s="668"/>
      <c r="BF2294" s="668"/>
      <c r="BG2294" s="668"/>
      <c r="BH2294" s="668"/>
      <c r="BI2294" s="668"/>
      <c r="BJ2294" s="668"/>
      <c r="BK2294" s="668"/>
      <c r="BL2294" s="668"/>
      <c r="BM2294" s="668"/>
      <c r="BN2294" s="668"/>
      <c r="BO2294" s="668"/>
      <c r="BP2294" s="668"/>
      <c r="BQ2294" s="668"/>
    </row>
    <row r="2295" spans="1:69">
      <c r="A2295" s="668"/>
      <c r="B2295" s="668"/>
      <c r="C2295" s="668"/>
      <c r="D2295" s="668"/>
      <c r="E2295" s="668"/>
      <c r="F2295" s="668"/>
      <c r="G2295" s="668"/>
      <c r="H2295" s="668"/>
      <c r="I2295" s="668"/>
      <c r="J2295" s="668"/>
      <c r="K2295" s="668"/>
      <c r="L2295" s="668"/>
      <c r="M2295" s="668"/>
      <c r="N2295" s="668"/>
      <c r="O2295" s="668"/>
      <c r="P2295" s="668"/>
      <c r="Q2295" s="668"/>
      <c r="R2295" s="668"/>
      <c r="S2295" s="668"/>
      <c r="T2295" s="668"/>
      <c r="U2295" s="668"/>
      <c r="W2295" s="668"/>
      <c r="X2295" s="668"/>
      <c r="Y2295" s="668"/>
      <c r="Z2295" s="678"/>
      <c r="AA2295" s="668"/>
      <c r="AB2295" s="668"/>
      <c r="AC2295" s="668"/>
      <c r="AD2295" s="678"/>
      <c r="AE2295" s="668"/>
      <c r="AF2295" s="668"/>
      <c r="AG2295" s="668"/>
      <c r="AH2295" s="678"/>
      <c r="AI2295" s="668"/>
      <c r="AJ2295" s="668"/>
      <c r="AK2295" s="668"/>
      <c r="AL2295" s="678"/>
      <c r="AM2295" s="668"/>
      <c r="AN2295" s="668"/>
      <c r="AO2295" s="668"/>
      <c r="AP2295" s="678"/>
      <c r="AQ2295" s="668"/>
      <c r="AR2295" s="668"/>
      <c r="AS2295" s="668"/>
      <c r="AT2295" s="678"/>
      <c r="AU2295" s="668"/>
      <c r="AV2295" s="668"/>
      <c r="AW2295" s="678"/>
      <c r="AX2295" s="668"/>
      <c r="AY2295" s="683"/>
      <c r="AZ2295" s="668"/>
      <c r="BA2295" s="668"/>
      <c r="BB2295" s="668"/>
      <c r="BC2295" s="668"/>
      <c r="BD2295" s="668"/>
      <c r="BE2295" s="668"/>
      <c r="BF2295" s="668"/>
      <c r="BG2295" s="668"/>
      <c r="BH2295" s="668"/>
      <c r="BI2295" s="668"/>
      <c r="BJ2295" s="668"/>
      <c r="BK2295" s="668"/>
      <c r="BL2295" s="668"/>
      <c r="BM2295" s="668"/>
      <c r="BN2295" s="668"/>
      <c r="BO2295" s="668"/>
      <c r="BP2295" s="668"/>
      <c r="BQ2295" s="668"/>
    </row>
    <row r="2296" spans="1:69">
      <c r="A2296" s="668"/>
      <c r="B2296" s="668"/>
      <c r="C2296" s="668"/>
      <c r="D2296" s="668"/>
      <c r="E2296" s="668"/>
      <c r="F2296" s="668"/>
      <c r="G2296" s="668"/>
      <c r="H2296" s="668"/>
      <c r="I2296" s="668"/>
      <c r="J2296" s="668"/>
      <c r="K2296" s="668"/>
      <c r="L2296" s="668"/>
      <c r="M2296" s="668"/>
      <c r="N2296" s="668"/>
      <c r="O2296" s="668"/>
      <c r="P2296" s="668"/>
      <c r="Q2296" s="668"/>
      <c r="R2296" s="668"/>
      <c r="T2296" s="668"/>
      <c r="U2296" s="668"/>
      <c r="AZ2296" s="668"/>
      <c r="BA2296" s="668"/>
      <c r="BB2296" s="668"/>
      <c r="BC2296" s="668"/>
      <c r="BD2296" s="668"/>
      <c r="BE2296" s="668"/>
      <c r="BF2296" s="668"/>
      <c r="BG2296" s="668"/>
      <c r="BH2296" s="668"/>
      <c r="BI2296" s="668"/>
      <c r="BJ2296" s="668"/>
      <c r="BK2296" s="668"/>
      <c r="BL2296" s="668"/>
      <c r="BM2296" s="668"/>
      <c r="BN2296" s="668"/>
      <c r="BO2296" s="668"/>
      <c r="BP2296" s="668"/>
      <c r="BQ2296" s="668"/>
    </row>
    <row r="2297" spans="1:69">
      <c r="A2297" s="668"/>
      <c r="B2297" s="668"/>
      <c r="C2297" s="668"/>
      <c r="D2297" s="668"/>
      <c r="E2297" s="668"/>
      <c r="F2297" s="668"/>
      <c r="G2297" s="668"/>
      <c r="H2297" s="668"/>
      <c r="I2297" s="668"/>
      <c r="J2297" s="668"/>
      <c r="K2297" s="668"/>
      <c r="L2297" s="668"/>
      <c r="M2297" s="668"/>
      <c r="N2297" s="668"/>
      <c r="O2297" s="668"/>
      <c r="P2297" s="668"/>
      <c r="Q2297" s="668"/>
      <c r="R2297" s="668"/>
      <c r="T2297" s="668"/>
      <c r="U2297" s="668"/>
      <c r="AZ2297" s="668"/>
      <c r="BA2297" s="668"/>
      <c r="BB2297" s="668"/>
      <c r="BC2297" s="668"/>
      <c r="BD2297" s="668"/>
      <c r="BE2297" s="668"/>
      <c r="BF2297" s="668"/>
      <c r="BG2297" s="668"/>
      <c r="BH2297" s="668"/>
      <c r="BI2297" s="668"/>
      <c r="BJ2297" s="668"/>
      <c r="BK2297" s="668"/>
      <c r="BL2297" s="668"/>
      <c r="BM2297" s="668"/>
      <c r="BN2297" s="668"/>
      <c r="BO2297" s="668"/>
      <c r="BP2297" s="668"/>
      <c r="BQ2297" s="668"/>
    </row>
    <row r="2298" spans="1:69">
      <c r="A2298" s="668"/>
      <c r="B2298" s="668"/>
      <c r="C2298" s="668"/>
      <c r="D2298" s="668"/>
      <c r="E2298" s="668"/>
      <c r="F2298" s="668"/>
      <c r="G2298" s="668"/>
      <c r="H2298" s="668"/>
      <c r="I2298" s="668"/>
      <c r="J2298" s="668"/>
      <c r="K2298" s="668"/>
      <c r="L2298" s="668"/>
      <c r="M2298" s="668"/>
      <c r="N2298" s="668"/>
      <c r="O2298" s="668"/>
      <c r="P2298" s="668"/>
      <c r="R2298" s="668"/>
      <c r="U2298" s="668"/>
      <c r="BK2298" s="668"/>
      <c r="BL2298" s="668"/>
      <c r="BM2298" s="668"/>
      <c r="BN2298" s="668"/>
      <c r="BO2298" s="668"/>
      <c r="BP2298" s="668"/>
      <c r="BQ2298" s="668"/>
    </row>
    <row r="2299" spans="1:69">
      <c r="A2299" s="668"/>
      <c r="B2299" s="668"/>
      <c r="C2299" s="668"/>
      <c r="D2299" s="668"/>
      <c r="E2299" s="668"/>
      <c r="F2299" s="668"/>
      <c r="G2299" s="668"/>
      <c r="H2299" s="668"/>
      <c r="I2299" s="668"/>
      <c r="J2299" s="668"/>
      <c r="K2299" s="668"/>
      <c r="L2299" s="668"/>
      <c r="M2299" s="668"/>
      <c r="N2299" s="668"/>
      <c r="O2299" s="668"/>
      <c r="P2299" s="668"/>
      <c r="Q2299" s="668"/>
      <c r="R2299" s="668"/>
      <c r="T2299" s="668"/>
      <c r="U2299" s="668"/>
      <c r="AZ2299" s="668"/>
      <c r="BA2299" s="668"/>
      <c r="BB2299" s="668"/>
      <c r="BC2299" s="668"/>
      <c r="BD2299" s="668"/>
      <c r="BE2299" s="668"/>
      <c r="BF2299" s="668"/>
      <c r="BG2299" s="668"/>
      <c r="BH2299" s="668"/>
      <c r="BI2299" s="668"/>
      <c r="BJ2299" s="668"/>
      <c r="BK2299" s="668"/>
      <c r="BL2299" s="668"/>
      <c r="BM2299" s="668"/>
      <c r="BN2299" s="668"/>
      <c r="BO2299" s="668"/>
      <c r="BP2299" s="668"/>
      <c r="BQ2299" s="668"/>
    </row>
    <row r="2300" spans="1:69">
      <c r="A2300" s="668"/>
      <c r="B2300" s="668"/>
      <c r="C2300" s="668"/>
      <c r="D2300" s="668"/>
      <c r="E2300" s="668"/>
      <c r="F2300" s="668"/>
      <c r="G2300" s="668"/>
      <c r="H2300" s="668"/>
      <c r="I2300" s="668"/>
      <c r="J2300" s="668"/>
      <c r="K2300" s="668"/>
      <c r="L2300" s="668"/>
      <c r="M2300" s="668"/>
      <c r="N2300" s="668"/>
      <c r="O2300" s="668"/>
      <c r="P2300" s="668"/>
      <c r="R2300" s="668"/>
      <c r="U2300" s="668"/>
      <c r="BK2300" s="668"/>
      <c r="BL2300" s="668"/>
      <c r="BM2300" s="668"/>
      <c r="BN2300" s="668"/>
      <c r="BO2300" s="668"/>
      <c r="BP2300" s="668"/>
      <c r="BQ2300" s="668"/>
    </row>
    <row r="2301" spans="1:69">
      <c r="A2301" s="668"/>
      <c r="B2301" s="668"/>
      <c r="C2301" s="668"/>
      <c r="D2301" s="668"/>
      <c r="E2301" s="668"/>
      <c r="F2301" s="668"/>
      <c r="G2301" s="668"/>
      <c r="H2301" s="668"/>
      <c r="I2301" s="668"/>
      <c r="J2301" s="668"/>
      <c r="K2301" s="668"/>
      <c r="L2301" s="668"/>
      <c r="M2301" s="668"/>
      <c r="N2301" s="668"/>
      <c r="O2301" s="668"/>
      <c r="P2301" s="668"/>
      <c r="Q2301" s="668"/>
      <c r="R2301" s="668"/>
      <c r="S2301" s="668"/>
      <c r="T2301" s="668"/>
      <c r="U2301" s="668"/>
      <c r="W2301" s="668"/>
      <c r="X2301" s="668"/>
      <c r="Y2301" s="668"/>
      <c r="Z2301" s="678"/>
      <c r="AA2301" s="668"/>
      <c r="AB2301" s="668"/>
      <c r="AC2301" s="668"/>
      <c r="AD2301" s="678"/>
      <c r="AE2301" s="668"/>
      <c r="AF2301" s="668"/>
      <c r="AG2301" s="668"/>
      <c r="AH2301" s="678"/>
      <c r="AI2301" s="668"/>
      <c r="AJ2301" s="668"/>
      <c r="AK2301" s="668"/>
      <c r="AL2301" s="678"/>
      <c r="AM2301" s="668"/>
      <c r="AN2301" s="668"/>
      <c r="AO2301" s="668"/>
      <c r="AP2301" s="678"/>
      <c r="AQ2301" s="668"/>
      <c r="AR2301" s="668"/>
      <c r="AS2301" s="668"/>
      <c r="AT2301" s="678"/>
      <c r="AU2301" s="668"/>
      <c r="AV2301" s="668"/>
      <c r="AW2301" s="678"/>
      <c r="AX2301" s="668"/>
      <c r="AY2301" s="683"/>
      <c r="AZ2301" s="668"/>
      <c r="BA2301" s="668"/>
      <c r="BB2301" s="668"/>
      <c r="BC2301" s="668"/>
      <c r="BD2301" s="668"/>
      <c r="BE2301" s="668"/>
      <c r="BF2301" s="668"/>
      <c r="BG2301" s="668"/>
      <c r="BH2301" s="668"/>
      <c r="BI2301" s="668"/>
      <c r="BJ2301" s="668"/>
      <c r="BK2301" s="668"/>
      <c r="BL2301" s="668"/>
      <c r="BM2301" s="668"/>
      <c r="BN2301" s="668"/>
      <c r="BO2301" s="668"/>
      <c r="BP2301" s="668"/>
      <c r="BQ2301" s="668"/>
    </row>
    <row r="2302" spans="1:69">
      <c r="A2302" s="668"/>
      <c r="B2302" s="668"/>
      <c r="C2302" s="668"/>
      <c r="D2302" s="668"/>
      <c r="E2302" s="668"/>
      <c r="F2302" s="668"/>
      <c r="G2302" s="668"/>
      <c r="H2302" s="668"/>
      <c r="I2302" s="668"/>
      <c r="J2302" s="668"/>
      <c r="K2302" s="668"/>
      <c r="L2302" s="668"/>
      <c r="M2302" s="668"/>
      <c r="N2302" s="668"/>
      <c r="O2302" s="668"/>
      <c r="P2302" s="668"/>
      <c r="Q2302" s="668"/>
      <c r="R2302" s="668"/>
      <c r="T2302" s="668"/>
      <c r="U2302" s="668"/>
      <c r="AZ2302" s="668"/>
      <c r="BA2302" s="668"/>
      <c r="BB2302" s="668"/>
      <c r="BC2302" s="668"/>
      <c r="BD2302" s="668"/>
      <c r="BE2302" s="668"/>
      <c r="BF2302" s="668"/>
      <c r="BG2302" s="668"/>
      <c r="BH2302" s="668"/>
      <c r="BI2302" s="668"/>
      <c r="BJ2302" s="668"/>
      <c r="BK2302" s="668"/>
      <c r="BL2302" s="668"/>
      <c r="BM2302" s="668"/>
      <c r="BN2302" s="668"/>
      <c r="BO2302" s="668"/>
      <c r="BP2302" s="668"/>
      <c r="BQ2302" s="668"/>
    </row>
    <row r="2303" spans="1:69">
      <c r="A2303" s="668"/>
      <c r="B2303" s="668"/>
      <c r="C2303" s="668"/>
      <c r="D2303" s="668"/>
      <c r="E2303" s="668"/>
      <c r="F2303" s="668"/>
      <c r="G2303" s="668"/>
      <c r="H2303" s="668"/>
      <c r="I2303" s="668"/>
      <c r="J2303" s="668"/>
      <c r="K2303" s="668"/>
      <c r="L2303" s="668"/>
      <c r="M2303" s="668"/>
      <c r="N2303" s="668"/>
      <c r="O2303" s="668"/>
      <c r="P2303" s="668"/>
      <c r="Q2303" s="668"/>
      <c r="R2303" s="668"/>
      <c r="S2303" s="668"/>
      <c r="T2303" s="668"/>
      <c r="U2303" s="668"/>
      <c r="W2303" s="668"/>
      <c r="X2303" s="668"/>
      <c r="Y2303" s="668"/>
      <c r="Z2303" s="678"/>
      <c r="AA2303" s="668"/>
      <c r="AB2303" s="668"/>
      <c r="AC2303" s="668"/>
      <c r="AD2303" s="678"/>
      <c r="AE2303" s="668"/>
      <c r="AF2303" s="668"/>
      <c r="AG2303" s="668"/>
      <c r="AH2303" s="678"/>
      <c r="AI2303" s="668"/>
      <c r="AJ2303" s="668"/>
      <c r="AK2303" s="668"/>
      <c r="AL2303" s="678"/>
      <c r="AM2303" s="668"/>
      <c r="AN2303" s="668"/>
      <c r="AO2303" s="668"/>
      <c r="AP2303" s="678"/>
      <c r="AQ2303" s="668"/>
      <c r="AR2303" s="668"/>
      <c r="AS2303" s="668"/>
      <c r="AT2303" s="678"/>
      <c r="AU2303" s="668"/>
      <c r="AV2303" s="668"/>
      <c r="AW2303" s="678"/>
      <c r="AX2303" s="668"/>
      <c r="AY2303" s="683"/>
      <c r="AZ2303" s="668"/>
      <c r="BA2303" s="668"/>
      <c r="BB2303" s="668"/>
      <c r="BC2303" s="668"/>
      <c r="BD2303" s="668"/>
      <c r="BE2303" s="668"/>
      <c r="BF2303" s="668"/>
      <c r="BG2303" s="668"/>
      <c r="BH2303" s="668"/>
      <c r="BI2303" s="668"/>
      <c r="BJ2303" s="668"/>
      <c r="BK2303" s="668"/>
      <c r="BL2303" s="668"/>
      <c r="BM2303" s="668"/>
      <c r="BN2303" s="668"/>
      <c r="BO2303" s="668"/>
      <c r="BP2303" s="668"/>
      <c r="BQ2303" s="668"/>
    </row>
    <row r="2304" spans="1:69">
      <c r="A2304" s="668"/>
      <c r="B2304" s="668"/>
      <c r="C2304" s="668"/>
      <c r="D2304" s="668"/>
      <c r="E2304" s="668"/>
      <c r="F2304" s="668"/>
      <c r="G2304" s="668"/>
      <c r="H2304" s="668"/>
      <c r="I2304" s="668"/>
      <c r="J2304" s="668"/>
      <c r="K2304" s="668"/>
      <c r="L2304" s="668"/>
      <c r="M2304" s="668"/>
      <c r="N2304" s="668"/>
      <c r="O2304" s="668"/>
      <c r="P2304" s="668"/>
      <c r="Q2304" s="668"/>
      <c r="R2304" s="668"/>
      <c r="T2304" s="668"/>
      <c r="U2304" s="668"/>
      <c r="AZ2304" s="668"/>
      <c r="BA2304" s="668"/>
      <c r="BB2304" s="668"/>
      <c r="BC2304" s="668"/>
      <c r="BD2304" s="668"/>
      <c r="BE2304" s="668"/>
      <c r="BF2304" s="668"/>
      <c r="BG2304" s="668"/>
      <c r="BH2304" s="668"/>
      <c r="BI2304" s="668"/>
      <c r="BJ2304" s="668"/>
      <c r="BK2304" s="668"/>
      <c r="BL2304" s="668"/>
      <c r="BM2304" s="668"/>
      <c r="BN2304" s="668"/>
      <c r="BO2304" s="668"/>
      <c r="BP2304" s="668"/>
      <c r="BQ2304" s="668"/>
    </row>
    <row r="2305" spans="1:69">
      <c r="A2305" s="668"/>
      <c r="B2305" s="668"/>
      <c r="C2305" s="668"/>
      <c r="D2305" s="668"/>
      <c r="E2305" s="668"/>
      <c r="F2305" s="668"/>
      <c r="G2305" s="668"/>
      <c r="H2305" s="668"/>
      <c r="I2305" s="668"/>
      <c r="J2305" s="668"/>
      <c r="K2305" s="668"/>
      <c r="L2305" s="668"/>
      <c r="M2305" s="668"/>
      <c r="N2305" s="668"/>
      <c r="O2305" s="668"/>
      <c r="P2305" s="668"/>
      <c r="Q2305" s="668"/>
      <c r="R2305" s="668"/>
      <c r="T2305" s="668"/>
      <c r="U2305" s="668"/>
      <c r="AZ2305" s="668"/>
      <c r="BA2305" s="668"/>
      <c r="BB2305" s="668"/>
      <c r="BC2305" s="668"/>
      <c r="BD2305" s="668"/>
      <c r="BE2305" s="668"/>
      <c r="BF2305" s="668"/>
      <c r="BG2305" s="668"/>
      <c r="BH2305" s="668"/>
      <c r="BI2305" s="668"/>
      <c r="BJ2305" s="668"/>
      <c r="BK2305" s="668"/>
      <c r="BL2305" s="668"/>
      <c r="BM2305" s="668"/>
      <c r="BN2305" s="668"/>
      <c r="BO2305" s="668"/>
      <c r="BP2305" s="668"/>
      <c r="BQ2305" s="668"/>
    </row>
    <row r="2306" spans="1:69">
      <c r="A2306" s="668"/>
      <c r="B2306" s="668"/>
      <c r="C2306" s="668"/>
      <c r="D2306" s="668"/>
      <c r="E2306" s="668"/>
      <c r="F2306" s="668"/>
      <c r="G2306" s="668"/>
      <c r="H2306" s="668"/>
      <c r="I2306" s="668"/>
      <c r="J2306" s="668"/>
      <c r="K2306" s="668"/>
      <c r="L2306" s="668"/>
      <c r="M2306" s="668"/>
      <c r="N2306" s="668"/>
      <c r="O2306" s="668"/>
      <c r="P2306" s="668"/>
      <c r="R2306" s="668"/>
      <c r="U2306" s="668"/>
      <c r="BK2306" s="668"/>
      <c r="BL2306" s="668"/>
      <c r="BM2306" s="668"/>
      <c r="BN2306" s="668"/>
      <c r="BO2306" s="668"/>
      <c r="BP2306" s="668"/>
      <c r="BQ2306" s="668"/>
    </row>
    <row r="2307" spans="1:69">
      <c r="A2307" s="668"/>
      <c r="B2307" s="668"/>
      <c r="C2307" s="668"/>
      <c r="D2307" s="668"/>
      <c r="E2307" s="668"/>
      <c r="F2307" s="668"/>
      <c r="G2307" s="668"/>
      <c r="H2307" s="668"/>
      <c r="I2307" s="668"/>
      <c r="J2307" s="668"/>
      <c r="K2307" s="668"/>
      <c r="L2307" s="668"/>
      <c r="M2307" s="668"/>
      <c r="N2307" s="668"/>
      <c r="O2307" s="668"/>
      <c r="P2307" s="668"/>
      <c r="Q2307" s="668"/>
      <c r="R2307" s="668"/>
      <c r="T2307" s="668"/>
      <c r="U2307" s="668"/>
      <c r="AZ2307" s="668"/>
      <c r="BA2307" s="668"/>
      <c r="BB2307" s="668"/>
      <c r="BC2307" s="668"/>
      <c r="BD2307" s="668"/>
      <c r="BE2307" s="668"/>
      <c r="BF2307" s="668"/>
      <c r="BG2307" s="668"/>
      <c r="BH2307" s="668"/>
      <c r="BI2307" s="668"/>
      <c r="BJ2307" s="668"/>
      <c r="BK2307" s="668"/>
      <c r="BL2307" s="668"/>
      <c r="BM2307" s="668"/>
      <c r="BN2307" s="668"/>
      <c r="BO2307" s="668"/>
      <c r="BP2307" s="668"/>
      <c r="BQ2307" s="668"/>
    </row>
    <row r="2308" spans="1:69">
      <c r="A2308" s="668"/>
      <c r="B2308" s="668"/>
      <c r="C2308" s="668"/>
      <c r="D2308" s="668"/>
      <c r="E2308" s="668"/>
      <c r="F2308" s="668"/>
      <c r="G2308" s="668"/>
      <c r="H2308" s="668"/>
      <c r="I2308" s="668"/>
      <c r="J2308" s="668"/>
      <c r="K2308" s="668"/>
      <c r="L2308" s="668"/>
      <c r="M2308" s="668"/>
      <c r="N2308" s="668"/>
      <c r="O2308" s="668"/>
      <c r="P2308" s="668"/>
      <c r="Q2308" s="668"/>
      <c r="R2308" s="668"/>
      <c r="T2308" s="668"/>
      <c r="U2308" s="668"/>
      <c r="W2308" s="668"/>
      <c r="X2308" s="668"/>
      <c r="Y2308" s="668"/>
      <c r="Z2308" s="678"/>
      <c r="AA2308" s="668"/>
      <c r="AB2308" s="668"/>
      <c r="AC2308" s="668"/>
      <c r="AD2308" s="678"/>
      <c r="AE2308" s="668"/>
      <c r="AF2308" s="668"/>
      <c r="AG2308" s="668"/>
      <c r="AH2308" s="678"/>
      <c r="AI2308" s="668"/>
      <c r="AJ2308" s="668"/>
      <c r="AK2308" s="668"/>
      <c r="AL2308" s="678"/>
      <c r="AM2308" s="668"/>
      <c r="AN2308" s="668"/>
      <c r="AO2308" s="668"/>
      <c r="AP2308" s="678"/>
      <c r="AQ2308" s="668"/>
      <c r="AR2308" s="668"/>
      <c r="AS2308" s="668"/>
      <c r="AT2308" s="678"/>
      <c r="AU2308" s="668"/>
      <c r="AV2308" s="668"/>
      <c r="AW2308" s="678"/>
      <c r="AX2308" s="668"/>
      <c r="AY2308" s="683"/>
      <c r="AZ2308" s="668"/>
      <c r="BA2308" s="668"/>
      <c r="BB2308" s="668"/>
      <c r="BC2308" s="668"/>
      <c r="BD2308" s="668"/>
      <c r="BE2308" s="668"/>
      <c r="BF2308" s="668"/>
      <c r="BG2308" s="668"/>
      <c r="BH2308" s="668"/>
      <c r="BI2308" s="668"/>
      <c r="BJ2308" s="668"/>
      <c r="BK2308" s="668"/>
      <c r="BL2308" s="668"/>
      <c r="BM2308" s="668"/>
      <c r="BN2308" s="668"/>
      <c r="BO2308" s="668"/>
      <c r="BP2308" s="668"/>
      <c r="BQ2308" s="668"/>
    </row>
    <row r="2309" spans="1:69">
      <c r="A2309" s="668"/>
      <c r="B2309" s="668"/>
      <c r="C2309" s="668"/>
      <c r="D2309" s="668"/>
      <c r="E2309" s="668"/>
      <c r="F2309" s="668"/>
      <c r="G2309" s="668"/>
      <c r="H2309" s="668"/>
      <c r="I2309" s="668"/>
      <c r="J2309" s="668"/>
      <c r="K2309" s="668"/>
      <c r="L2309" s="668"/>
      <c r="M2309" s="668"/>
      <c r="N2309" s="668"/>
      <c r="O2309" s="668"/>
      <c r="P2309" s="668"/>
      <c r="Q2309" s="668"/>
      <c r="R2309" s="668"/>
      <c r="T2309" s="668"/>
      <c r="U2309" s="668"/>
      <c r="AZ2309" s="668"/>
      <c r="BA2309" s="668"/>
      <c r="BB2309" s="668"/>
      <c r="BC2309" s="668"/>
      <c r="BD2309" s="668"/>
      <c r="BE2309" s="668"/>
      <c r="BF2309" s="668"/>
      <c r="BG2309" s="668"/>
      <c r="BH2309" s="668"/>
      <c r="BI2309" s="668"/>
      <c r="BJ2309" s="668"/>
      <c r="BK2309" s="668"/>
      <c r="BL2309" s="668"/>
      <c r="BM2309" s="668"/>
      <c r="BN2309" s="668"/>
      <c r="BO2309" s="668"/>
      <c r="BP2309" s="668"/>
      <c r="BQ2309" s="668"/>
    </row>
    <row r="2310" spans="1:69">
      <c r="A2310" s="668"/>
      <c r="B2310" s="668"/>
      <c r="C2310" s="668"/>
      <c r="D2310" s="668"/>
      <c r="E2310" s="668"/>
      <c r="F2310" s="668"/>
      <c r="G2310" s="668"/>
      <c r="H2310" s="668"/>
      <c r="I2310" s="668"/>
      <c r="J2310" s="668"/>
      <c r="K2310" s="668"/>
      <c r="L2310" s="668"/>
      <c r="M2310" s="668"/>
      <c r="N2310" s="668"/>
      <c r="O2310" s="668"/>
      <c r="P2310" s="668"/>
      <c r="Q2310" s="668"/>
      <c r="R2310" s="668"/>
      <c r="S2310" s="668"/>
      <c r="T2310" s="668"/>
      <c r="U2310" s="668"/>
      <c r="V2310" s="668"/>
      <c r="W2310" s="668"/>
      <c r="X2310" s="668"/>
      <c r="Y2310" s="668"/>
      <c r="Z2310" s="678"/>
      <c r="AA2310" s="668"/>
      <c r="AB2310" s="668"/>
      <c r="AC2310" s="668"/>
      <c r="AD2310" s="678"/>
      <c r="AE2310" s="668"/>
      <c r="AF2310" s="668"/>
      <c r="AG2310" s="668"/>
      <c r="AH2310" s="678"/>
      <c r="AI2310" s="668"/>
      <c r="AJ2310" s="668"/>
      <c r="AK2310" s="668"/>
      <c r="AL2310" s="678"/>
      <c r="AM2310" s="668"/>
      <c r="AN2310" s="668"/>
      <c r="AO2310" s="668"/>
      <c r="AP2310" s="678"/>
      <c r="AQ2310" s="668"/>
      <c r="AR2310" s="668"/>
      <c r="AS2310" s="668"/>
      <c r="AT2310" s="678"/>
      <c r="AU2310" s="668"/>
      <c r="AV2310" s="668"/>
      <c r="AW2310" s="678"/>
      <c r="AX2310" s="668"/>
      <c r="AY2310" s="683"/>
      <c r="AZ2310" s="668"/>
      <c r="BA2310" s="668"/>
      <c r="BB2310" s="668"/>
      <c r="BC2310" s="668"/>
      <c r="BD2310" s="668"/>
      <c r="BE2310" s="668"/>
      <c r="BF2310" s="668"/>
      <c r="BG2310" s="668"/>
      <c r="BH2310" s="668"/>
      <c r="BI2310" s="668"/>
      <c r="BJ2310" s="668"/>
      <c r="BK2310" s="668"/>
      <c r="BL2310" s="668"/>
      <c r="BM2310" s="668"/>
      <c r="BN2310" s="668"/>
      <c r="BO2310" s="668"/>
      <c r="BP2310" s="668"/>
      <c r="BQ2310" s="668"/>
    </row>
    <row r="2311" spans="1:69">
      <c r="A2311" s="668"/>
      <c r="B2311" s="668"/>
      <c r="C2311" s="668"/>
      <c r="D2311" s="668"/>
      <c r="E2311" s="668"/>
      <c r="F2311" s="668"/>
      <c r="G2311" s="668"/>
      <c r="H2311" s="668"/>
      <c r="I2311" s="668"/>
      <c r="J2311" s="668"/>
      <c r="K2311" s="668"/>
      <c r="L2311" s="668"/>
      <c r="M2311" s="668"/>
      <c r="N2311" s="668"/>
      <c r="O2311" s="668"/>
      <c r="P2311" s="668"/>
      <c r="Q2311" s="668"/>
      <c r="R2311" s="668"/>
      <c r="T2311" s="668"/>
      <c r="U2311" s="668"/>
      <c r="AZ2311" s="668"/>
      <c r="BA2311" s="668"/>
      <c r="BB2311" s="668"/>
      <c r="BC2311" s="668"/>
      <c r="BD2311" s="668"/>
      <c r="BE2311" s="668"/>
      <c r="BF2311" s="668"/>
      <c r="BG2311" s="668"/>
      <c r="BH2311" s="668"/>
      <c r="BI2311" s="668"/>
      <c r="BJ2311" s="668"/>
      <c r="BK2311" s="668"/>
      <c r="BL2311" s="668"/>
      <c r="BM2311" s="668"/>
      <c r="BN2311" s="668"/>
      <c r="BO2311" s="668"/>
      <c r="BP2311" s="668"/>
      <c r="BQ2311" s="668"/>
    </row>
    <row r="2312" spans="1:69">
      <c r="A2312" s="668"/>
      <c r="B2312" s="668"/>
      <c r="C2312" s="668"/>
      <c r="D2312" s="668"/>
      <c r="E2312" s="668"/>
      <c r="F2312" s="668"/>
      <c r="G2312" s="668"/>
      <c r="H2312" s="668"/>
      <c r="I2312" s="668"/>
      <c r="J2312" s="668"/>
      <c r="K2312" s="668"/>
      <c r="L2312" s="668"/>
      <c r="M2312" s="668"/>
      <c r="N2312" s="668"/>
      <c r="O2312" s="668"/>
      <c r="P2312" s="668"/>
      <c r="Q2312" s="668"/>
      <c r="R2312" s="668"/>
      <c r="T2312" s="668"/>
      <c r="U2312" s="668"/>
      <c r="AZ2312" s="668"/>
      <c r="BA2312" s="668"/>
      <c r="BB2312" s="668"/>
      <c r="BC2312" s="668"/>
      <c r="BD2312" s="668"/>
      <c r="BE2312" s="668"/>
      <c r="BF2312" s="668"/>
      <c r="BG2312" s="668"/>
      <c r="BH2312" s="668"/>
      <c r="BI2312" s="668"/>
      <c r="BJ2312" s="668"/>
      <c r="BK2312" s="668"/>
      <c r="BL2312" s="668"/>
      <c r="BM2312" s="668"/>
      <c r="BN2312" s="668"/>
      <c r="BO2312" s="668"/>
      <c r="BP2312" s="668"/>
      <c r="BQ2312" s="668"/>
    </row>
    <row r="2313" spans="1:69">
      <c r="A2313" s="668"/>
      <c r="B2313" s="668"/>
      <c r="C2313" s="668"/>
      <c r="D2313" s="668"/>
      <c r="E2313" s="668"/>
      <c r="F2313" s="668"/>
      <c r="G2313" s="668"/>
      <c r="H2313" s="668"/>
      <c r="I2313" s="668"/>
      <c r="J2313" s="668"/>
      <c r="K2313" s="668"/>
      <c r="L2313" s="668"/>
      <c r="M2313" s="668"/>
      <c r="N2313" s="668"/>
      <c r="O2313" s="668"/>
      <c r="P2313" s="668"/>
      <c r="Q2313" s="668"/>
      <c r="R2313" s="668"/>
      <c r="T2313" s="668"/>
      <c r="U2313" s="668"/>
      <c r="AZ2313" s="668"/>
      <c r="BA2313" s="668"/>
      <c r="BB2313" s="668"/>
      <c r="BC2313" s="668"/>
      <c r="BD2313" s="668"/>
      <c r="BE2313" s="668"/>
      <c r="BF2313" s="668"/>
      <c r="BG2313" s="668"/>
      <c r="BH2313" s="668"/>
      <c r="BI2313" s="668"/>
      <c r="BJ2313" s="668"/>
      <c r="BK2313" s="668"/>
      <c r="BL2313" s="668"/>
      <c r="BM2313" s="668"/>
      <c r="BN2313" s="668"/>
      <c r="BO2313" s="668"/>
      <c r="BP2313" s="668"/>
      <c r="BQ2313" s="668"/>
    </row>
    <row r="2314" spans="1:69">
      <c r="A2314" s="668"/>
      <c r="B2314" s="668"/>
      <c r="C2314" s="668"/>
      <c r="D2314" s="668"/>
      <c r="E2314" s="668"/>
      <c r="F2314" s="668"/>
      <c r="G2314" s="668"/>
      <c r="H2314" s="668"/>
      <c r="I2314" s="668"/>
      <c r="J2314" s="668"/>
      <c r="K2314" s="668"/>
      <c r="L2314" s="668"/>
      <c r="M2314" s="668"/>
      <c r="N2314" s="668"/>
      <c r="O2314" s="668"/>
      <c r="P2314" s="668"/>
      <c r="Q2314" s="668"/>
      <c r="R2314" s="668"/>
      <c r="T2314" s="668"/>
      <c r="U2314" s="668"/>
      <c r="AZ2314" s="668"/>
      <c r="BA2314" s="668"/>
      <c r="BB2314" s="668"/>
      <c r="BC2314" s="668"/>
      <c r="BD2314" s="668"/>
      <c r="BE2314" s="668"/>
      <c r="BF2314" s="668"/>
      <c r="BG2314" s="668"/>
      <c r="BH2314" s="668"/>
      <c r="BI2314" s="668"/>
      <c r="BJ2314" s="668"/>
      <c r="BK2314" s="668"/>
      <c r="BL2314" s="668"/>
      <c r="BM2314" s="668"/>
      <c r="BN2314" s="668"/>
      <c r="BO2314" s="668"/>
      <c r="BP2314" s="668"/>
      <c r="BQ2314" s="668"/>
    </row>
    <row r="2315" spans="1:69">
      <c r="A2315" s="668"/>
      <c r="B2315" s="668"/>
      <c r="C2315" s="668"/>
      <c r="D2315" s="668"/>
      <c r="E2315" s="668"/>
      <c r="F2315" s="668"/>
      <c r="G2315" s="668"/>
      <c r="H2315" s="668"/>
      <c r="I2315" s="668"/>
      <c r="J2315" s="668"/>
      <c r="K2315" s="668"/>
      <c r="L2315" s="668"/>
      <c r="M2315" s="668"/>
      <c r="N2315" s="668"/>
      <c r="O2315" s="668"/>
      <c r="P2315" s="668"/>
      <c r="Q2315" s="668"/>
      <c r="R2315" s="668"/>
      <c r="T2315" s="668"/>
      <c r="U2315" s="668"/>
      <c r="AZ2315" s="668"/>
      <c r="BA2315" s="668"/>
      <c r="BB2315" s="668"/>
      <c r="BC2315" s="668"/>
      <c r="BD2315" s="668"/>
      <c r="BE2315" s="668"/>
      <c r="BF2315" s="668"/>
      <c r="BG2315" s="668"/>
      <c r="BH2315" s="668"/>
      <c r="BI2315" s="668"/>
      <c r="BJ2315" s="668"/>
      <c r="BK2315" s="668"/>
      <c r="BL2315" s="668"/>
      <c r="BM2315" s="668"/>
      <c r="BN2315" s="668"/>
      <c r="BO2315" s="668"/>
      <c r="BP2315" s="668"/>
      <c r="BQ2315" s="668"/>
    </row>
    <row r="2316" spans="1:69">
      <c r="A2316" s="668"/>
      <c r="B2316" s="668"/>
      <c r="C2316" s="668"/>
      <c r="D2316" s="668"/>
      <c r="E2316" s="668"/>
      <c r="F2316" s="668"/>
      <c r="G2316" s="668"/>
      <c r="H2316" s="668"/>
      <c r="I2316" s="668"/>
      <c r="J2316" s="668"/>
      <c r="K2316" s="668"/>
      <c r="L2316" s="668"/>
      <c r="M2316" s="668"/>
      <c r="N2316" s="668"/>
      <c r="O2316" s="668"/>
      <c r="P2316" s="668"/>
      <c r="Q2316" s="668"/>
      <c r="R2316" s="668"/>
      <c r="T2316" s="668"/>
      <c r="U2316" s="668"/>
      <c r="AZ2316" s="668"/>
      <c r="BA2316" s="668"/>
      <c r="BB2316" s="668"/>
      <c r="BC2316" s="668"/>
      <c r="BD2316" s="668"/>
      <c r="BE2316" s="668"/>
      <c r="BF2316" s="668"/>
      <c r="BG2316" s="668"/>
      <c r="BH2316" s="668"/>
      <c r="BI2316" s="668"/>
      <c r="BJ2316" s="668"/>
      <c r="BK2316" s="668"/>
      <c r="BL2316" s="668"/>
      <c r="BM2316" s="668"/>
      <c r="BN2316" s="668"/>
      <c r="BO2316" s="668"/>
      <c r="BP2316" s="668"/>
      <c r="BQ2316" s="668"/>
    </row>
    <row r="2317" spans="1:69">
      <c r="A2317" s="668"/>
      <c r="B2317" s="668"/>
      <c r="C2317" s="668"/>
      <c r="D2317" s="668"/>
      <c r="E2317" s="668"/>
      <c r="F2317" s="668"/>
      <c r="G2317" s="668"/>
      <c r="H2317" s="668"/>
      <c r="I2317" s="668"/>
      <c r="J2317" s="668"/>
      <c r="K2317" s="668"/>
      <c r="L2317" s="668"/>
      <c r="M2317" s="668"/>
      <c r="N2317" s="668"/>
      <c r="O2317" s="668"/>
      <c r="P2317" s="668"/>
      <c r="Q2317" s="668"/>
      <c r="R2317" s="668"/>
      <c r="T2317" s="668"/>
      <c r="U2317" s="668"/>
      <c r="AZ2317" s="668"/>
      <c r="BA2317" s="668"/>
      <c r="BB2317" s="668"/>
      <c r="BC2317" s="668"/>
      <c r="BD2317" s="668"/>
      <c r="BE2317" s="668"/>
      <c r="BF2317" s="668"/>
      <c r="BG2317" s="668"/>
      <c r="BH2317" s="668"/>
      <c r="BI2317" s="668"/>
      <c r="BJ2317" s="668"/>
      <c r="BK2317" s="668"/>
      <c r="BL2317" s="668"/>
      <c r="BM2317" s="668"/>
      <c r="BN2317" s="668"/>
      <c r="BO2317" s="668"/>
      <c r="BP2317" s="668"/>
      <c r="BQ2317" s="668"/>
    </row>
    <row r="2318" spans="1:69">
      <c r="A2318" s="668"/>
      <c r="B2318" s="668"/>
      <c r="C2318" s="668"/>
      <c r="D2318" s="668"/>
      <c r="E2318" s="668"/>
      <c r="F2318" s="668"/>
      <c r="G2318" s="668"/>
      <c r="H2318" s="668"/>
      <c r="I2318" s="668"/>
      <c r="J2318" s="668"/>
      <c r="K2318" s="668"/>
      <c r="L2318" s="668"/>
      <c r="M2318" s="668"/>
      <c r="N2318" s="668"/>
      <c r="O2318" s="668"/>
      <c r="P2318" s="668"/>
      <c r="Q2318" s="668"/>
      <c r="R2318" s="668"/>
      <c r="T2318" s="668"/>
      <c r="U2318" s="668"/>
      <c r="AZ2318" s="668"/>
      <c r="BA2318" s="668"/>
      <c r="BB2318" s="668"/>
      <c r="BC2318" s="668"/>
      <c r="BD2318" s="668"/>
      <c r="BE2318" s="668"/>
      <c r="BF2318" s="668"/>
      <c r="BG2318" s="668"/>
      <c r="BH2318" s="668"/>
      <c r="BI2318" s="668"/>
      <c r="BJ2318" s="668"/>
      <c r="BK2318" s="668"/>
      <c r="BL2318" s="668"/>
      <c r="BM2318" s="668"/>
      <c r="BN2318" s="668"/>
      <c r="BO2318" s="668"/>
      <c r="BP2318" s="668"/>
      <c r="BQ2318" s="668"/>
    </row>
    <row r="2319" spans="1:69">
      <c r="A2319" s="668"/>
      <c r="B2319" s="668"/>
      <c r="C2319" s="668"/>
      <c r="D2319" s="668"/>
      <c r="E2319" s="668"/>
      <c r="F2319" s="668"/>
      <c r="G2319" s="668"/>
      <c r="H2319" s="668"/>
      <c r="I2319" s="668"/>
      <c r="J2319" s="668"/>
      <c r="K2319" s="668"/>
      <c r="L2319" s="668"/>
      <c r="M2319" s="668"/>
      <c r="N2319" s="668"/>
      <c r="O2319" s="668"/>
      <c r="P2319" s="668"/>
      <c r="Q2319" s="668"/>
      <c r="R2319" s="668"/>
      <c r="T2319" s="668"/>
      <c r="U2319" s="668"/>
      <c r="AZ2319" s="668"/>
      <c r="BA2319" s="668"/>
      <c r="BB2319" s="668"/>
      <c r="BC2319" s="668"/>
      <c r="BD2319" s="668"/>
      <c r="BE2319" s="668"/>
      <c r="BF2319" s="668"/>
      <c r="BG2319" s="668"/>
      <c r="BH2319" s="668"/>
      <c r="BI2319" s="668"/>
      <c r="BJ2319" s="668"/>
      <c r="BK2319" s="668"/>
      <c r="BL2319" s="668"/>
      <c r="BM2319" s="668"/>
      <c r="BN2319" s="668"/>
      <c r="BO2319" s="668"/>
      <c r="BP2319" s="668"/>
      <c r="BQ2319" s="668"/>
    </row>
    <row r="2320" spans="1:69">
      <c r="A2320" s="668"/>
      <c r="B2320" s="668"/>
      <c r="C2320" s="668"/>
      <c r="D2320" s="668"/>
      <c r="E2320" s="668"/>
      <c r="F2320" s="668"/>
      <c r="G2320" s="668"/>
      <c r="H2320" s="668"/>
      <c r="I2320" s="668"/>
      <c r="J2320" s="668"/>
      <c r="K2320" s="668"/>
      <c r="L2320" s="668"/>
      <c r="M2320" s="668"/>
      <c r="N2320" s="668"/>
      <c r="O2320" s="668"/>
      <c r="P2320" s="668"/>
      <c r="Q2320" s="668"/>
      <c r="R2320" s="668"/>
      <c r="T2320" s="668"/>
      <c r="U2320" s="668"/>
      <c r="AZ2320" s="668"/>
      <c r="BA2320" s="668"/>
      <c r="BB2320" s="668"/>
      <c r="BC2320" s="668"/>
      <c r="BD2320" s="668"/>
      <c r="BE2320" s="668"/>
      <c r="BF2320" s="668"/>
      <c r="BG2320" s="668"/>
      <c r="BH2320" s="668"/>
      <c r="BI2320" s="668"/>
      <c r="BJ2320" s="668"/>
      <c r="BK2320" s="668"/>
      <c r="BL2320" s="668"/>
      <c r="BM2320" s="668"/>
      <c r="BN2320" s="668"/>
      <c r="BO2320" s="668"/>
      <c r="BP2320" s="668"/>
      <c r="BQ2320" s="668"/>
    </row>
    <row r="2321" spans="1:69">
      <c r="A2321" s="668"/>
      <c r="B2321" s="668"/>
      <c r="C2321" s="668"/>
      <c r="D2321" s="668"/>
      <c r="E2321" s="668"/>
      <c r="F2321" s="668"/>
      <c r="G2321" s="668"/>
      <c r="H2321" s="668"/>
      <c r="I2321" s="668"/>
      <c r="J2321" s="668"/>
      <c r="K2321" s="668"/>
      <c r="L2321" s="668"/>
      <c r="M2321" s="668"/>
      <c r="N2321" s="668"/>
      <c r="O2321" s="668"/>
      <c r="P2321" s="668"/>
      <c r="Q2321" s="668"/>
      <c r="R2321" s="668"/>
      <c r="T2321" s="668"/>
      <c r="U2321" s="668"/>
      <c r="AZ2321" s="668"/>
      <c r="BA2321" s="668"/>
      <c r="BB2321" s="668"/>
      <c r="BC2321" s="668"/>
      <c r="BD2321" s="668"/>
      <c r="BE2321" s="668"/>
      <c r="BF2321" s="668"/>
      <c r="BG2321" s="668"/>
      <c r="BH2321" s="668"/>
      <c r="BI2321" s="668"/>
      <c r="BJ2321" s="668"/>
      <c r="BK2321" s="668"/>
      <c r="BL2321" s="668"/>
      <c r="BM2321" s="668"/>
      <c r="BN2321" s="668"/>
      <c r="BO2321" s="668"/>
      <c r="BP2321" s="668"/>
      <c r="BQ2321" s="668"/>
    </row>
    <row r="2322" spans="1:69">
      <c r="A2322" s="668"/>
      <c r="B2322" s="668"/>
      <c r="C2322" s="668"/>
      <c r="D2322" s="668"/>
      <c r="E2322" s="668"/>
      <c r="F2322" s="668"/>
      <c r="G2322" s="668"/>
      <c r="H2322" s="668"/>
      <c r="I2322" s="668"/>
      <c r="J2322" s="668"/>
      <c r="K2322" s="668"/>
      <c r="L2322" s="668"/>
      <c r="M2322" s="668"/>
      <c r="N2322" s="668"/>
      <c r="O2322" s="668"/>
      <c r="P2322" s="668"/>
      <c r="Q2322" s="668"/>
      <c r="R2322" s="668"/>
      <c r="S2322" s="668"/>
      <c r="T2322" s="668"/>
      <c r="U2322" s="668"/>
      <c r="W2322" s="668"/>
      <c r="X2322" s="668"/>
      <c r="Y2322" s="668"/>
      <c r="Z2322" s="678"/>
      <c r="AA2322" s="668"/>
      <c r="AB2322" s="668"/>
      <c r="AC2322" s="668"/>
      <c r="AD2322" s="678"/>
      <c r="AE2322" s="668"/>
      <c r="AF2322" s="668"/>
      <c r="AG2322" s="668"/>
      <c r="AH2322" s="678"/>
      <c r="AI2322" s="668"/>
      <c r="AJ2322" s="668"/>
      <c r="AK2322" s="668"/>
      <c r="AL2322" s="678"/>
      <c r="AM2322" s="668"/>
      <c r="AN2322" s="668"/>
      <c r="AO2322" s="668"/>
      <c r="AP2322" s="678"/>
      <c r="AQ2322" s="668"/>
      <c r="AR2322" s="668"/>
      <c r="AS2322" s="668"/>
      <c r="AT2322" s="678"/>
      <c r="AU2322" s="668"/>
      <c r="AV2322" s="668"/>
      <c r="AW2322" s="678"/>
      <c r="AX2322" s="668"/>
      <c r="AY2322" s="683"/>
      <c r="AZ2322" s="668"/>
      <c r="BA2322" s="668"/>
      <c r="BB2322" s="668"/>
      <c r="BC2322" s="668"/>
      <c r="BD2322" s="668"/>
      <c r="BE2322" s="668"/>
      <c r="BF2322" s="668"/>
      <c r="BG2322" s="668"/>
      <c r="BH2322" s="668"/>
      <c r="BI2322" s="668"/>
      <c r="BJ2322" s="668"/>
      <c r="BK2322" s="668"/>
      <c r="BL2322" s="668"/>
      <c r="BM2322" s="668"/>
      <c r="BN2322" s="668"/>
      <c r="BO2322" s="668"/>
      <c r="BP2322" s="668"/>
      <c r="BQ2322" s="668"/>
    </row>
    <row r="2323" spans="1:69">
      <c r="A2323" s="668"/>
      <c r="B2323" s="668"/>
      <c r="C2323" s="668"/>
      <c r="D2323" s="668"/>
      <c r="E2323" s="668"/>
      <c r="F2323" s="668"/>
      <c r="G2323" s="668"/>
      <c r="H2323" s="668"/>
      <c r="I2323" s="668"/>
      <c r="J2323" s="668"/>
      <c r="K2323" s="668"/>
      <c r="L2323" s="668"/>
      <c r="M2323" s="668"/>
      <c r="N2323" s="668"/>
      <c r="O2323" s="668"/>
      <c r="P2323" s="668"/>
      <c r="Q2323" s="668"/>
      <c r="R2323" s="668"/>
      <c r="S2323" s="668"/>
      <c r="T2323" s="668"/>
      <c r="U2323" s="668"/>
      <c r="AZ2323" s="668"/>
      <c r="BA2323" s="668"/>
      <c r="BB2323" s="668"/>
      <c r="BC2323" s="668"/>
      <c r="BD2323" s="668"/>
      <c r="BE2323" s="668"/>
      <c r="BF2323" s="668"/>
      <c r="BG2323" s="668"/>
      <c r="BH2323" s="668"/>
      <c r="BI2323" s="668"/>
      <c r="BJ2323" s="668"/>
      <c r="BK2323" s="668"/>
      <c r="BL2323" s="668"/>
      <c r="BM2323" s="668"/>
      <c r="BN2323" s="668"/>
      <c r="BO2323" s="668"/>
      <c r="BP2323" s="668"/>
      <c r="BQ2323" s="668"/>
    </row>
    <row r="2324" spans="1:69">
      <c r="A2324" s="668"/>
      <c r="B2324" s="668"/>
      <c r="C2324" s="668"/>
      <c r="D2324" s="668"/>
      <c r="E2324" s="668"/>
      <c r="F2324" s="668"/>
      <c r="G2324" s="668"/>
      <c r="H2324" s="668"/>
      <c r="I2324" s="668"/>
      <c r="J2324" s="668"/>
      <c r="K2324" s="668"/>
      <c r="L2324" s="668"/>
      <c r="M2324" s="668"/>
      <c r="N2324" s="668"/>
      <c r="O2324" s="668"/>
      <c r="P2324" s="668"/>
      <c r="Q2324" s="668"/>
      <c r="R2324" s="668"/>
      <c r="T2324" s="668"/>
      <c r="U2324" s="668"/>
      <c r="AZ2324" s="668"/>
      <c r="BA2324" s="668"/>
      <c r="BB2324" s="668"/>
      <c r="BC2324" s="668"/>
      <c r="BD2324" s="668"/>
      <c r="BE2324" s="668"/>
      <c r="BF2324" s="668"/>
      <c r="BG2324" s="668"/>
      <c r="BH2324" s="668"/>
      <c r="BI2324" s="668"/>
      <c r="BJ2324" s="668"/>
      <c r="BK2324" s="668"/>
      <c r="BL2324" s="668"/>
      <c r="BM2324" s="668"/>
      <c r="BN2324" s="668"/>
      <c r="BO2324" s="668"/>
      <c r="BP2324" s="668"/>
      <c r="BQ2324" s="668"/>
    </row>
    <row r="2325" spans="1:69">
      <c r="A2325" s="668"/>
      <c r="B2325" s="668"/>
      <c r="C2325" s="668"/>
      <c r="D2325" s="668"/>
      <c r="E2325" s="668"/>
      <c r="F2325" s="668"/>
      <c r="G2325" s="668"/>
      <c r="H2325" s="668"/>
      <c r="I2325" s="668"/>
      <c r="J2325" s="668"/>
      <c r="K2325" s="668"/>
      <c r="L2325" s="668"/>
      <c r="M2325" s="668"/>
      <c r="N2325" s="668"/>
      <c r="O2325" s="668"/>
      <c r="P2325" s="668"/>
      <c r="R2325" s="668"/>
      <c r="U2325" s="668"/>
      <c r="BK2325" s="668"/>
      <c r="BL2325" s="668"/>
      <c r="BM2325" s="668"/>
      <c r="BN2325" s="668"/>
      <c r="BO2325" s="668"/>
      <c r="BP2325" s="668"/>
      <c r="BQ2325" s="668"/>
    </row>
    <row r="2326" spans="1:69">
      <c r="A2326" s="668"/>
      <c r="B2326" s="668"/>
      <c r="C2326" s="668"/>
      <c r="D2326" s="668"/>
      <c r="E2326" s="668"/>
      <c r="F2326" s="668"/>
      <c r="G2326" s="668"/>
      <c r="H2326" s="668"/>
      <c r="I2326" s="668"/>
      <c r="J2326" s="668"/>
      <c r="K2326" s="668"/>
      <c r="L2326" s="668"/>
      <c r="M2326" s="668"/>
      <c r="N2326" s="668"/>
      <c r="O2326" s="668"/>
      <c r="P2326" s="668"/>
      <c r="Q2326" s="668"/>
      <c r="R2326" s="668"/>
      <c r="T2326" s="668"/>
      <c r="U2326" s="668"/>
      <c r="AZ2326" s="668"/>
      <c r="BA2326" s="668"/>
      <c r="BB2326" s="668"/>
      <c r="BC2326" s="668"/>
      <c r="BD2326" s="668"/>
      <c r="BE2326" s="668"/>
      <c r="BF2326" s="668"/>
      <c r="BG2326" s="668"/>
      <c r="BH2326" s="668"/>
      <c r="BI2326" s="668"/>
      <c r="BJ2326" s="668"/>
      <c r="BK2326" s="668"/>
      <c r="BL2326" s="668"/>
      <c r="BM2326" s="668"/>
      <c r="BN2326" s="668"/>
      <c r="BO2326" s="668"/>
      <c r="BP2326" s="668"/>
      <c r="BQ2326" s="668"/>
    </row>
    <row r="2327" spans="1:69">
      <c r="A2327" s="668"/>
      <c r="B2327" s="668"/>
      <c r="C2327" s="668"/>
      <c r="D2327" s="668"/>
      <c r="E2327" s="668"/>
      <c r="F2327" s="668"/>
      <c r="G2327" s="668"/>
      <c r="H2327" s="668"/>
      <c r="I2327" s="668"/>
      <c r="J2327" s="668"/>
      <c r="K2327" s="668"/>
      <c r="L2327" s="668"/>
      <c r="M2327" s="668"/>
      <c r="N2327" s="668"/>
      <c r="O2327" s="668"/>
      <c r="P2327" s="668"/>
      <c r="Q2327" s="668"/>
      <c r="R2327" s="668"/>
      <c r="T2327" s="668"/>
      <c r="U2327" s="668"/>
      <c r="AZ2327" s="668"/>
      <c r="BA2327" s="668"/>
      <c r="BB2327" s="668"/>
      <c r="BC2327" s="668"/>
      <c r="BD2327" s="668"/>
      <c r="BE2327" s="668"/>
      <c r="BF2327" s="668"/>
      <c r="BK2327" s="668"/>
      <c r="BL2327" s="668"/>
      <c r="BM2327" s="668"/>
      <c r="BN2327" s="668"/>
      <c r="BO2327" s="668"/>
      <c r="BP2327" s="668"/>
      <c r="BQ2327" s="668"/>
    </row>
    <row r="2328" spans="1:69">
      <c r="A2328" s="668"/>
      <c r="B2328" s="668"/>
      <c r="C2328" s="668"/>
      <c r="D2328" s="668"/>
      <c r="E2328" s="668"/>
      <c r="F2328" s="668"/>
      <c r="G2328" s="668"/>
      <c r="H2328" s="668"/>
      <c r="I2328" s="668"/>
      <c r="J2328" s="668"/>
      <c r="K2328" s="668"/>
      <c r="L2328" s="668"/>
      <c r="M2328" s="668"/>
      <c r="N2328" s="668"/>
      <c r="O2328" s="668"/>
      <c r="P2328" s="668"/>
      <c r="Q2328" s="668"/>
      <c r="R2328" s="668"/>
      <c r="T2328" s="668"/>
      <c r="U2328" s="668"/>
      <c r="AZ2328" s="668"/>
      <c r="BA2328" s="668"/>
      <c r="BB2328" s="668"/>
      <c r="BC2328" s="668"/>
      <c r="BD2328" s="668"/>
      <c r="BE2328" s="668"/>
      <c r="BF2328" s="668"/>
      <c r="BG2328" s="668"/>
      <c r="BH2328" s="668"/>
      <c r="BI2328" s="668"/>
      <c r="BJ2328" s="668"/>
      <c r="BK2328" s="668"/>
      <c r="BL2328" s="668"/>
      <c r="BM2328" s="668"/>
      <c r="BN2328" s="668"/>
      <c r="BO2328" s="668"/>
      <c r="BP2328" s="668"/>
      <c r="BQ2328" s="668"/>
    </row>
    <row r="2329" spans="1:69">
      <c r="A2329" s="668"/>
      <c r="B2329" s="668"/>
      <c r="C2329" s="668"/>
      <c r="D2329" s="668"/>
      <c r="E2329" s="668"/>
      <c r="F2329" s="668"/>
      <c r="G2329" s="668"/>
      <c r="H2329" s="668"/>
      <c r="I2329" s="668"/>
      <c r="J2329" s="668"/>
      <c r="K2329" s="668"/>
      <c r="L2329" s="668"/>
      <c r="M2329" s="668"/>
      <c r="N2329" s="668"/>
      <c r="O2329" s="668"/>
      <c r="P2329" s="668"/>
      <c r="Q2329" s="668"/>
      <c r="R2329" s="668"/>
      <c r="T2329" s="668"/>
      <c r="U2329" s="668"/>
      <c r="AZ2329" s="668"/>
      <c r="BA2329" s="668"/>
      <c r="BB2329" s="668"/>
      <c r="BC2329" s="668"/>
      <c r="BD2329" s="668"/>
      <c r="BE2329" s="668"/>
      <c r="BF2329" s="668"/>
      <c r="BG2329" s="668"/>
      <c r="BH2329" s="668"/>
      <c r="BI2329" s="668"/>
      <c r="BJ2329" s="668"/>
      <c r="BK2329" s="668"/>
      <c r="BL2329" s="668"/>
      <c r="BM2329" s="668"/>
      <c r="BN2329" s="668"/>
      <c r="BO2329" s="668"/>
      <c r="BP2329" s="668"/>
      <c r="BQ2329" s="668"/>
    </row>
    <row r="2330" spans="1:69">
      <c r="A2330" s="668"/>
      <c r="B2330" s="668"/>
      <c r="C2330" s="668"/>
      <c r="D2330" s="668"/>
      <c r="E2330" s="668"/>
      <c r="F2330" s="668"/>
      <c r="G2330" s="668"/>
      <c r="H2330" s="668"/>
      <c r="I2330" s="668"/>
      <c r="J2330" s="668"/>
      <c r="K2330" s="668"/>
      <c r="L2330" s="668"/>
      <c r="M2330" s="668"/>
      <c r="N2330" s="668"/>
      <c r="O2330" s="668"/>
      <c r="P2330" s="668"/>
      <c r="Q2330" s="668"/>
      <c r="R2330" s="668"/>
      <c r="S2330" s="668"/>
      <c r="T2330" s="668"/>
      <c r="U2330" s="668"/>
      <c r="W2330" s="668"/>
      <c r="X2330" s="668"/>
      <c r="Y2330" s="668"/>
      <c r="Z2330" s="678"/>
      <c r="AA2330" s="668"/>
      <c r="AB2330" s="668"/>
      <c r="AC2330" s="668"/>
      <c r="AD2330" s="678"/>
      <c r="AE2330" s="668"/>
      <c r="AF2330" s="668"/>
      <c r="AG2330" s="668"/>
      <c r="AH2330" s="678"/>
      <c r="AI2330" s="668"/>
      <c r="AJ2330" s="668"/>
      <c r="AK2330" s="668"/>
      <c r="AL2330" s="678"/>
      <c r="AM2330" s="668"/>
      <c r="AN2330" s="668"/>
      <c r="AO2330" s="668"/>
      <c r="AP2330" s="678"/>
      <c r="AQ2330" s="668"/>
      <c r="AR2330" s="668"/>
      <c r="AS2330" s="668"/>
      <c r="AT2330" s="678"/>
      <c r="AU2330" s="668"/>
      <c r="AV2330" s="668"/>
      <c r="AW2330" s="678"/>
      <c r="AX2330" s="668"/>
      <c r="AY2330" s="683"/>
      <c r="AZ2330" s="668"/>
      <c r="BA2330" s="668"/>
      <c r="BB2330" s="668"/>
      <c r="BC2330" s="668"/>
      <c r="BD2330" s="668"/>
      <c r="BE2330" s="668"/>
      <c r="BF2330" s="668"/>
      <c r="BG2330" s="668"/>
      <c r="BH2330" s="668"/>
      <c r="BI2330" s="668"/>
      <c r="BJ2330" s="668"/>
      <c r="BK2330" s="668"/>
      <c r="BL2330" s="668"/>
      <c r="BM2330" s="668"/>
      <c r="BN2330" s="668"/>
      <c r="BO2330" s="668"/>
      <c r="BP2330" s="668"/>
      <c r="BQ2330" s="668"/>
    </row>
    <row r="2331" spans="1:69">
      <c r="A2331" s="668"/>
      <c r="B2331" s="668"/>
      <c r="C2331" s="668"/>
      <c r="D2331" s="668"/>
      <c r="E2331" s="668"/>
      <c r="F2331" s="668"/>
      <c r="G2331" s="668"/>
      <c r="H2331" s="668"/>
      <c r="I2331" s="668"/>
      <c r="J2331" s="668"/>
      <c r="K2331" s="668"/>
      <c r="L2331" s="668"/>
      <c r="M2331" s="668"/>
      <c r="N2331" s="668"/>
      <c r="O2331" s="668"/>
      <c r="P2331" s="668"/>
      <c r="Q2331" s="668"/>
      <c r="R2331" s="668"/>
      <c r="S2331" s="668"/>
      <c r="T2331" s="668"/>
      <c r="U2331" s="668"/>
      <c r="W2331" s="668"/>
      <c r="X2331" s="668"/>
      <c r="Y2331" s="668"/>
      <c r="Z2331" s="678"/>
      <c r="AA2331" s="668"/>
      <c r="AB2331" s="668"/>
      <c r="AC2331" s="668"/>
      <c r="AD2331" s="678"/>
      <c r="AE2331" s="668"/>
      <c r="AF2331" s="668"/>
      <c r="AG2331" s="668"/>
      <c r="AH2331" s="678"/>
      <c r="AI2331" s="668"/>
      <c r="AJ2331" s="668"/>
      <c r="AK2331" s="668"/>
      <c r="AL2331" s="678"/>
      <c r="AM2331" s="668"/>
      <c r="AN2331" s="668"/>
      <c r="AO2331" s="668"/>
      <c r="AP2331" s="678"/>
      <c r="AQ2331" s="668"/>
      <c r="AR2331" s="668"/>
      <c r="AS2331" s="668"/>
      <c r="AT2331" s="678"/>
      <c r="AU2331" s="668"/>
      <c r="AV2331" s="668"/>
      <c r="AW2331" s="678"/>
      <c r="AX2331" s="668"/>
      <c r="AY2331" s="683"/>
      <c r="AZ2331" s="668"/>
      <c r="BA2331" s="668"/>
      <c r="BB2331" s="668"/>
      <c r="BC2331" s="668"/>
      <c r="BD2331" s="668"/>
      <c r="BE2331" s="668"/>
      <c r="BF2331" s="668"/>
      <c r="BG2331" s="668"/>
      <c r="BH2331" s="668"/>
      <c r="BI2331" s="668"/>
      <c r="BJ2331" s="668"/>
      <c r="BK2331" s="668"/>
      <c r="BL2331" s="668"/>
      <c r="BM2331" s="668"/>
      <c r="BN2331" s="668"/>
      <c r="BO2331" s="668"/>
      <c r="BP2331" s="668"/>
      <c r="BQ2331" s="668"/>
    </row>
    <row r="2332" spans="1:69">
      <c r="A2332" s="668"/>
      <c r="B2332" s="668"/>
      <c r="C2332" s="668"/>
      <c r="D2332" s="668"/>
      <c r="E2332" s="668"/>
      <c r="F2332" s="668"/>
      <c r="G2332" s="668"/>
      <c r="H2332" s="668"/>
      <c r="I2332" s="668"/>
      <c r="J2332" s="668"/>
      <c r="K2332" s="668"/>
      <c r="L2332" s="668"/>
      <c r="M2332" s="668"/>
      <c r="N2332" s="668"/>
      <c r="O2332" s="668"/>
      <c r="P2332" s="668"/>
      <c r="Q2332" s="668"/>
      <c r="R2332" s="668"/>
      <c r="T2332" s="668"/>
      <c r="U2332" s="668"/>
      <c r="AZ2332" s="668"/>
      <c r="BA2332" s="668"/>
      <c r="BB2332" s="668"/>
      <c r="BC2332" s="668"/>
      <c r="BD2332" s="668"/>
      <c r="BE2332" s="668"/>
      <c r="BF2332" s="668"/>
      <c r="BG2332" s="668"/>
      <c r="BH2332" s="668"/>
      <c r="BI2332" s="668"/>
      <c r="BJ2332" s="668"/>
      <c r="BK2332" s="668"/>
      <c r="BL2332" s="668"/>
      <c r="BM2332" s="668"/>
      <c r="BN2332" s="668"/>
      <c r="BO2332" s="668"/>
      <c r="BP2332" s="668"/>
      <c r="BQ2332" s="668"/>
    </row>
    <row r="2333" spans="1:69">
      <c r="A2333" s="668"/>
      <c r="B2333" s="668"/>
      <c r="C2333" s="668"/>
      <c r="D2333" s="668"/>
      <c r="E2333" s="668"/>
      <c r="F2333" s="668"/>
      <c r="G2333" s="668"/>
      <c r="H2333" s="668"/>
      <c r="I2333" s="668"/>
      <c r="J2333" s="668"/>
      <c r="K2333" s="668"/>
      <c r="L2333" s="668"/>
      <c r="M2333" s="668"/>
      <c r="N2333" s="668"/>
      <c r="O2333" s="668"/>
      <c r="P2333" s="668"/>
      <c r="Q2333" s="668"/>
      <c r="R2333" s="668"/>
      <c r="T2333" s="668"/>
      <c r="U2333" s="668"/>
      <c r="AZ2333" s="668"/>
      <c r="BA2333" s="668"/>
      <c r="BB2333" s="668"/>
      <c r="BC2333" s="668"/>
      <c r="BD2333" s="668"/>
      <c r="BE2333" s="668"/>
      <c r="BF2333" s="668"/>
      <c r="BG2333" s="668"/>
      <c r="BH2333" s="668"/>
      <c r="BI2333" s="668"/>
      <c r="BJ2333" s="668"/>
      <c r="BK2333" s="668"/>
      <c r="BL2333" s="668"/>
      <c r="BM2333" s="668"/>
      <c r="BN2333" s="668"/>
      <c r="BO2333" s="668"/>
      <c r="BP2333" s="668"/>
      <c r="BQ2333" s="668"/>
    </row>
    <row r="2334" spans="1:69">
      <c r="A2334" s="668"/>
      <c r="B2334" s="668"/>
      <c r="C2334" s="668"/>
      <c r="D2334" s="668"/>
      <c r="E2334" s="668"/>
      <c r="F2334" s="668"/>
      <c r="G2334" s="668"/>
      <c r="H2334" s="668"/>
      <c r="I2334" s="668"/>
      <c r="J2334" s="668"/>
      <c r="K2334" s="668"/>
      <c r="L2334" s="668"/>
      <c r="M2334" s="668"/>
      <c r="N2334" s="668"/>
      <c r="O2334" s="668"/>
      <c r="P2334" s="668"/>
      <c r="Q2334" s="668"/>
      <c r="R2334" s="668"/>
      <c r="T2334" s="668"/>
      <c r="U2334" s="668"/>
      <c r="AZ2334" s="668"/>
      <c r="BA2334" s="668"/>
      <c r="BB2334" s="668"/>
      <c r="BC2334" s="668"/>
      <c r="BD2334" s="668"/>
      <c r="BE2334" s="668"/>
      <c r="BF2334" s="668"/>
      <c r="BG2334" s="668"/>
      <c r="BH2334" s="668"/>
      <c r="BI2334" s="668"/>
      <c r="BJ2334" s="668"/>
      <c r="BK2334" s="668"/>
      <c r="BL2334" s="668"/>
      <c r="BM2334" s="668"/>
      <c r="BN2334" s="668"/>
      <c r="BO2334" s="668"/>
      <c r="BP2334" s="668"/>
      <c r="BQ2334" s="668"/>
    </row>
    <row r="2335" spans="1:69">
      <c r="A2335" s="668"/>
      <c r="B2335" s="668"/>
      <c r="C2335" s="668"/>
      <c r="D2335" s="668"/>
      <c r="E2335" s="668"/>
      <c r="F2335" s="668"/>
      <c r="G2335" s="668"/>
      <c r="H2335" s="668"/>
      <c r="I2335" s="668"/>
      <c r="J2335" s="668"/>
      <c r="K2335" s="668"/>
      <c r="L2335" s="668"/>
      <c r="M2335" s="668"/>
      <c r="N2335" s="668"/>
      <c r="O2335" s="668"/>
      <c r="P2335" s="668"/>
      <c r="Q2335" s="668"/>
      <c r="R2335" s="668"/>
      <c r="T2335" s="668"/>
      <c r="U2335" s="668"/>
      <c r="AZ2335" s="668"/>
      <c r="BA2335" s="668"/>
      <c r="BB2335" s="668"/>
      <c r="BC2335" s="668"/>
      <c r="BD2335" s="668"/>
      <c r="BE2335" s="668"/>
      <c r="BF2335" s="668"/>
      <c r="BG2335" s="668"/>
      <c r="BH2335" s="668"/>
      <c r="BI2335" s="668"/>
      <c r="BJ2335" s="668"/>
      <c r="BK2335" s="668"/>
      <c r="BL2335" s="668"/>
      <c r="BM2335" s="668"/>
      <c r="BN2335" s="668"/>
      <c r="BO2335" s="668"/>
      <c r="BP2335" s="668"/>
      <c r="BQ2335" s="668"/>
    </row>
    <row r="2336" spans="1:69">
      <c r="A2336" s="668"/>
      <c r="B2336" s="668"/>
      <c r="C2336" s="668"/>
      <c r="D2336" s="668"/>
      <c r="E2336" s="668"/>
      <c r="F2336" s="668"/>
      <c r="G2336" s="668"/>
      <c r="H2336" s="668"/>
      <c r="I2336" s="668"/>
      <c r="J2336" s="668"/>
      <c r="K2336" s="668"/>
      <c r="L2336" s="668"/>
      <c r="M2336" s="668"/>
      <c r="N2336" s="668"/>
      <c r="O2336" s="668"/>
      <c r="P2336" s="668"/>
      <c r="Q2336" s="668"/>
      <c r="R2336" s="668"/>
      <c r="T2336" s="668"/>
      <c r="U2336" s="668"/>
      <c r="AZ2336" s="668"/>
      <c r="BA2336" s="668"/>
      <c r="BB2336" s="668"/>
      <c r="BC2336" s="668"/>
      <c r="BD2336" s="668"/>
      <c r="BE2336" s="668"/>
      <c r="BF2336" s="668"/>
      <c r="BG2336" s="668"/>
      <c r="BH2336" s="668"/>
      <c r="BI2336" s="668"/>
      <c r="BJ2336" s="668"/>
      <c r="BK2336" s="668"/>
      <c r="BL2336" s="668"/>
      <c r="BM2336" s="668"/>
      <c r="BN2336" s="668"/>
      <c r="BO2336" s="668"/>
      <c r="BP2336" s="668"/>
      <c r="BQ2336" s="668"/>
    </row>
    <row r="2337" spans="1:69">
      <c r="A2337" s="668"/>
      <c r="B2337" s="668"/>
      <c r="C2337" s="668"/>
      <c r="D2337" s="668"/>
      <c r="E2337" s="668"/>
      <c r="F2337" s="668"/>
      <c r="G2337" s="668"/>
      <c r="H2337" s="668"/>
      <c r="I2337" s="668"/>
      <c r="J2337" s="668"/>
      <c r="K2337" s="668"/>
      <c r="L2337" s="668"/>
      <c r="M2337" s="668"/>
      <c r="N2337" s="668"/>
      <c r="O2337" s="668"/>
      <c r="P2337" s="668"/>
      <c r="Q2337" s="668"/>
      <c r="R2337" s="668"/>
      <c r="T2337" s="668"/>
      <c r="U2337" s="668"/>
      <c r="AZ2337" s="668"/>
      <c r="BA2337" s="668"/>
      <c r="BB2337" s="668"/>
      <c r="BC2337" s="668"/>
      <c r="BD2337" s="668"/>
      <c r="BE2337" s="668"/>
      <c r="BF2337" s="668"/>
      <c r="BG2337" s="668"/>
      <c r="BH2337" s="668"/>
      <c r="BI2337" s="668"/>
      <c r="BJ2337" s="668"/>
      <c r="BK2337" s="668"/>
      <c r="BL2337" s="668"/>
      <c r="BM2337" s="668"/>
      <c r="BN2337" s="668"/>
      <c r="BO2337" s="668"/>
      <c r="BP2337" s="668"/>
      <c r="BQ2337" s="668"/>
    </row>
    <row r="2338" spans="1:69">
      <c r="A2338" s="668"/>
      <c r="B2338" s="668"/>
      <c r="C2338" s="668"/>
      <c r="D2338" s="668"/>
      <c r="E2338" s="668"/>
      <c r="F2338" s="668"/>
      <c r="G2338" s="668"/>
      <c r="H2338" s="668"/>
      <c r="I2338" s="668"/>
      <c r="J2338" s="668"/>
      <c r="K2338" s="668"/>
      <c r="L2338" s="668"/>
      <c r="M2338" s="668"/>
      <c r="N2338" s="668"/>
      <c r="O2338" s="668"/>
      <c r="P2338" s="668"/>
      <c r="Q2338" s="668"/>
      <c r="R2338" s="668"/>
      <c r="T2338" s="668"/>
      <c r="U2338" s="668"/>
      <c r="AZ2338" s="668"/>
      <c r="BA2338" s="668"/>
      <c r="BB2338" s="668"/>
      <c r="BC2338" s="668"/>
      <c r="BD2338" s="668"/>
      <c r="BE2338" s="668"/>
      <c r="BF2338" s="668"/>
      <c r="BG2338" s="668"/>
      <c r="BH2338" s="668"/>
      <c r="BI2338" s="668"/>
      <c r="BJ2338" s="668"/>
      <c r="BK2338" s="668"/>
      <c r="BL2338" s="668"/>
      <c r="BM2338" s="668"/>
      <c r="BN2338" s="668"/>
      <c r="BO2338" s="668"/>
      <c r="BP2338" s="668"/>
      <c r="BQ2338" s="668"/>
    </row>
    <row r="2339" spans="1:69">
      <c r="A2339" s="668"/>
      <c r="B2339" s="668"/>
      <c r="C2339" s="668"/>
      <c r="D2339" s="668"/>
      <c r="E2339" s="668"/>
      <c r="F2339" s="668"/>
      <c r="G2339" s="668"/>
      <c r="H2339" s="668"/>
      <c r="I2339" s="668"/>
      <c r="J2339" s="668"/>
      <c r="K2339" s="668"/>
      <c r="L2339" s="668"/>
      <c r="M2339" s="668"/>
      <c r="N2339" s="668"/>
      <c r="O2339" s="668"/>
      <c r="P2339" s="668"/>
      <c r="Q2339" s="668"/>
      <c r="R2339" s="668"/>
      <c r="T2339" s="668"/>
      <c r="U2339" s="668"/>
      <c r="AZ2339" s="668"/>
      <c r="BA2339" s="668"/>
      <c r="BB2339" s="668"/>
      <c r="BC2339" s="668"/>
      <c r="BD2339" s="668"/>
      <c r="BE2339" s="668"/>
      <c r="BF2339" s="668"/>
      <c r="BG2339" s="668"/>
      <c r="BH2339" s="668"/>
      <c r="BI2339" s="668"/>
      <c r="BJ2339" s="668"/>
      <c r="BK2339" s="668"/>
      <c r="BL2339" s="668"/>
      <c r="BM2339" s="668"/>
      <c r="BN2339" s="668"/>
      <c r="BO2339" s="668"/>
      <c r="BP2339" s="668"/>
      <c r="BQ2339" s="668"/>
    </row>
    <row r="2340" spans="1:69">
      <c r="A2340" s="668"/>
      <c r="B2340" s="668"/>
      <c r="C2340" s="668"/>
      <c r="D2340" s="668"/>
      <c r="E2340" s="668"/>
      <c r="F2340" s="668"/>
      <c r="G2340" s="668"/>
      <c r="H2340" s="668"/>
      <c r="I2340" s="668"/>
      <c r="J2340" s="668"/>
      <c r="K2340" s="668"/>
      <c r="L2340" s="668"/>
      <c r="M2340" s="668"/>
      <c r="N2340" s="668"/>
      <c r="O2340" s="668"/>
      <c r="P2340" s="668"/>
      <c r="R2340" s="668"/>
      <c r="U2340" s="668"/>
      <c r="BK2340" s="668"/>
      <c r="BL2340" s="668"/>
      <c r="BM2340" s="668"/>
      <c r="BN2340" s="668"/>
      <c r="BO2340" s="668"/>
      <c r="BP2340" s="668"/>
      <c r="BQ2340" s="668"/>
    </row>
    <row r="2341" spans="1:69">
      <c r="A2341" s="668"/>
      <c r="B2341" s="668"/>
      <c r="C2341" s="668"/>
      <c r="D2341" s="668"/>
      <c r="E2341" s="668"/>
      <c r="F2341" s="668"/>
      <c r="G2341" s="668"/>
      <c r="H2341" s="668"/>
      <c r="I2341" s="668"/>
      <c r="J2341" s="668"/>
      <c r="K2341" s="668"/>
      <c r="L2341" s="668"/>
      <c r="M2341" s="668"/>
      <c r="N2341" s="668"/>
      <c r="O2341" s="668"/>
      <c r="P2341" s="668"/>
      <c r="Q2341" s="668"/>
      <c r="R2341" s="668"/>
      <c r="S2341" s="668"/>
      <c r="T2341" s="668"/>
      <c r="U2341" s="668"/>
      <c r="W2341" s="668"/>
      <c r="X2341" s="668"/>
      <c r="Y2341" s="668"/>
      <c r="Z2341" s="678"/>
      <c r="AA2341" s="668"/>
      <c r="AB2341" s="668"/>
      <c r="AC2341" s="668"/>
      <c r="AD2341" s="678"/>
      <c r="AE2341" s="668"/>
      <c r="AF2341" s="668"/>
      <c r="AG2341" s="668"/>
      <c r="AH2341" s="678"/>
      <c r="AI2341" s="668"/>
      <c r="AJ2341" s="668"/>
      <c r="AK2341" s="668"/>
      <c r="AL2341" s="678"/>
      <c r="AM2341" s="668"/>
      <c r="AN2341" s="668"/>
      <c r="AO2341" s="668"/>
      <c r="AP2341" s="678"/>
      <c r="AQ2341" s="668"/>
      <c r="AR2341" s="668"/>
      <c r="AS2341" s="668"/>
      <c r="AT2341" s="678"/>
      <c r="AU2341" s="668"/>
      <c r="AV2341" s="668"/>
      <c r="AW2341" s="678"/>
      <c r="AX2341" s="668"/>
      <c r="AY2341" s="683"/>
      <c r="AZ2341" s="668"/>
      <c r="BA2341" s="668"/>
      <c r="BB2341" s="668"/>
      <c r="BC2341" s="668"/>
      <c r="BD2341" s="668"/>
      <c r="BE2341" s="668"/>
      <c r="BF2341" s="668"/>
      <c r="BG2341" s="668"/>
      <c r="BH2341" s="668"/>
      <c r="BI2341" s="668"/>
      <c r="BJ2341" s="668"/>
      <c r="BK2341" s="668"/>
      <c r="BL2341" s="668"/>
      <c r="BM2341" s="668"/>
      <c r="BN2341" s="668"/>
      <c r="BO2341" s="668"/>
      <c r="BP2341" s="668"/>
      <c r="BQ2341" s="668"/>
    </row>
    <row r="2342" spans="1:69">
      <c r="A2342" s="668"/>
      <c r="B2342" s="668"/>
      <c r="C2342" s="668"/>
      <c r="D2342" s="668"/>
      <c r="E2342" s="668"/>
      <c r="F2342" s="668"/>
      <c r="G2342" s="668"/>
      <c r="H2342" s="668"/>
      <c r="I2342" s="668"/>
      <c r="J2342" s="668"/>
      <c r="K2342" s="668"/>
      <c r="L2342" s="668"/>
      <c r="M2342" s="668"/>
      <c r="N2342" s="668"/>
      <c r="O2342" s="668"/>
      <c r="P2342" s="668"/>
      <c r="Q2342" s="668"/>
      <c r="R2342" s="668"/>
      <c r="T2342" s="668"/>
      <c r="U2342" s="668"/>
      <c r="AZ2342" s="668"/>
      <c r="BA2342" s="668"/>
      <c r="BB2342" s="668"/>
      <c r="BC2342" s="668"/>
      <c r="BD2342" s="668"/>
      <c r="BE2342" s="668"/>
      <c r="BF2342" s="668"/>
      <c r="BG2342" s="668"/>
      <c r="BH2342" s="668"/>
      <c r="BI2342" s="668"/>
      <c r="BJ2342" s="668"/>
      <c r="BK2342" s="668"/>
      <c r="BL2342" s="668"/>
      <c r="BM2342" s="668"/>
      <c r="BN2342" s="668"/>
      <c r="BO2342" s="668"/>
      <c r="BP2342" s="668"/>
      <c r="BQ2342" s="668"/>
    </row>
    <row r="2343" spans="1:69">
      <c r="A2343" s="668"/>
      <c r="B2343" s="668"/>
      <c r="C2343" s="668"/>
      <c r="D2343" s="668"/>
      <c r="E2343" s="668"/>
      <c r="F2343" s="668"/>
      <c r="G2343" s="668"/>
      <c r="H2343" s="668"/>
      <c r="I2343" s="668"/>
      <c r="J2343" s="668"/>
      <c r="K2343" s="668"/>
      <c r="L2343" s="668"/>
      <c r="M2343" s="668"/>
      <c r="N2343" s="668"/>
      <c r="O2343" s="668"/>
      <c r="P2343" s="668"/>
      <c r="Q2343" s="668"/>
      <c r="R2343" s="668"/>
      <c r="T2343" s="668"/>
      <c r="U2343" s="668"/>
      <c r="AZ2343" s="668"/>
      <c r="BA2343" s="668"/>
      <c r="BB2343" s="668"/>
      <c r="BC2343" s="668"/>
      <c r="BD2343" s="668"/>
      <c r="BE2343" s="668"/>
      <c r="BF2343" s="668"/>
      <c r="BG2343" s="668"/>
      <c r="BH2343" s="668"/>
      <c r="BI2343" s="668"/>
      <c r="BJ2343" s="668"/>
      <c r="BK2343" s="668"/>
      <c r="BL2343" s="668"/>
      <c r="BM2343" s="668"/>
      <c r="BN2343" s="668"/>
      <c r="BO2343" s="668"/>
      <c r="BP2343" s="668"/>
      <c r="BQ2343" s="668"/>
    </row>
    <row r="2344" spans="1:69">
      <c r="A2344" s="668"/>
      <c r="B2344" s="668"/>
      <c r="C2344" s="668"/>
      <c r="D2344" s="668"/>
      <c r="E2344" s="668"/>
      <c r="F2344" s="668"/>
      <c r="G2344" s="668"/>
      <c r="H2344" s="668"/>
      <c r="I2344" s="668"/>
      <c r="J2344" s="668"/>
      <c r="K2344" s="668"/>
      <c r="L2344" s="668"/>
      <c r="M2344" s="668"/>
      <c r="N2344" s="668"/>
      <c r="O2344" s="668"/>
      <c r="P2344" s="668"/>
      <c r="Q2344" s="668"/>
      <c r="R2344" s="668"/>
      <c r="T2344" s="668"/>
      <c r="U2344" s="668"/>
      <c r="AZ2344" s="668"/>
      <c r="BA2344" s="668"/>
      <c r="BB2344" s="668"/>
      <c r="BC2344" s="668"/>
      <c r="BD2344" s="668"/>
      <c r="BE2344" s="668"/>
      <c r="BF2344" s="668"/>
      <c r="BG2344" s="668"/>
      <c r="BH2344" s="668"/>
      <c r="BI2344" s="668"/>
      <c r="BJ2344" s="668"/>
      <c r="BK2344" s="668"/>
      <c r="BL2344" s="668"/>
      <c r="BM2344" s="668"/>
      <c r="BN2344" s="668"/>
      <c r="BO2344" s="668"/>
      <c r="BP2344" s="668"/>
      <c r="BQ2344" s="668"/>
    </row>
    <row r="2345" spans="1:69">
      <c r="A2345" s="668"/>
      <c r="B2345" s="668"/>
      <c r="C2345" s="668"/>
      <c r="D2345" s="668"/>
      <c r="E2345" s="668"/>
      <c r="F2345" s="668"/>
      <c r="G2345" s="668"/>
      <c r="H2345" s="668"/>
      <c r="I2345" s="668"/>
      <c r="J2345" s="668"/>
      <c r="K2345" s="668"/>
      <c r="L2345" s="668"/>
      <c r="M2345" s="668"/>
      <c r="N2345" s="668"/>
      <c r="O2345" s="668"/>
      <c r="P2345" s="668"/>
      <c r="Q2345" s="668"/>
      <c r="R2345" s="668"/>
      <c r="T2345" s="668"/>
      <c r="U2345" s="668"/>
      <c r="AZ2345" s="668"/>
      <c r="BA2345" s="668"/>
      <c r="BB2345" s="668"/>
      <c r="BC2345" s="668"/>
      <c r="BD2345" s="668"/>
      <c r="BE2345" s="668"/>
      <c r="BF2345" s="668"/>
      <c r="BG2345" s="668"/>
      <c r="BH2345" s="668"/>
      <c r="BI2345" s="668"/>
      <c r="BJ2345" s="668"/>
      <c r="BK2345" s="668"/>
      <c r="BL2345" s="668"/>
      <c r="BM2345" s="668"/>
      <c r="BN2345" s="668"/>
      <c r="BO2345" s="668"/>
      <c r="BP2345" s="668"/>
      <c r="BQ2345" s="668"/>
    </row>
    <row r="2346" spans="1:69">
      <c r="A2346" s="668"/>
      <c r="B2346" s="668"/>
      <c r="C2346" s="668"/>
      <c r="D2346" s="668"/>
      <c r="E2346" s="668"/>
      <c r="F2346" s="668"/>
      <c r="G2346" s="668"/>
      <c r="H2346" s="668"/>
      <c r="I2346" s="668"/>
      <c r="J2346" s="668"/>
      <c r="K2346" s="668"/>
      <c r="L2346" s="668"/>
      <c r="M2346" s="668"/>
      <c r="N2346" s="668"/>
      <c r="O2346" s="668"/>
      <c r="P2346" s="668"/>
      <c r="Q2346" s="668"/>
      <c r="R2346" s="668"/>
      <c r="T2346" s="668"/>
      <c r="U2346" s="668"/>
      <c r="AZ2346" s="668"/>
      <c r="BA2346" s="668"/>
      <c r="BB2346" s="668"/>
      <c r="BC2346" s="668"/>
      <c r="BD2346" s="668"/>
      <c r="BE2346" s="668"/>
      <c r="BF2346" s="668"/>
      <c r="BG2346" s="668"/>
      <c r="BH2346" s="668"/>
      <c r="BI2346" s="668"/>
      <c r="BJ2346" s="668"/>
      <c r="BK2346" s="668"/>
      <c r="BL2346" s="668"/>
      <c r="BM2346" s="668"/>
      <c r="BN2346" s="668"/>
      <c r="BO2346" s="668"/>
      <c r="BP2346" s="668"/>
      <c r="BQ2346" s="668"/>
    </row>
    <row r="2347" spans="1:69">
      <c r="A2347" s="668"/>
      <c r="B2347" s="668"/>
      <c r="C2347" s="668"/>
      <c r="D2347" s="668"/>
      <c r="E2347" s="668"/>
      <c r="F2347" s="668"/>
      <c r="G2347" s="668"/>
      <c r="H2347" s="668"/>
      <c r="I2347" s="668"/>
      <c r="J2347" s="668"/>
      <c r="K2347" s="668"/>
      <c r="L2347" s="668"/>
      <c r="M2347" s="668"/>
      <c r="N2347" s="668"/>
      <c r="O2347" s="668"/>
      <c r="P2347" s="668"/>
      <c r="Q2347" s="668"/>
      <c r="R2347" s="668"/>
      <c r="T2347" s="668"/>
      <c r="U2347" s="668"/>
      <c r="AZ2347" s="668"/>
      <c r="BA2347" s="668"/>
      <c r="BB2347" s="668"/>
      <c r="BC2347" s="668"/>
      <c r="BD2347" s="668"/>
      <c r="BE2347" s="668"/>
      <c r="BF2347" s="668"/>
      <c r="BG2347" s="668"/>
      <c r="BH2347" s="668"/>
      <c r="BI2347" s="668"/>
      <c r="BJ2347" s="668"/>
      <c r="BK2347" s="668"/>
      <c r="BL2347" s="668"/>
      <c r="BM2347" s="668"/>
      <c r="BN2347" s="668"/>
      <c r="BO2347" s="668"/>
      <c r="BP2347" s="668"/>
      <c r="BQ2347" s="668"/>
    </row>
    <row r="2348" spans="1:69">
      <c r="A2348" s="668"/>
      <c r="B2348" s="668"/>
      <c r="C2348" s="668"/>
      <c r="D2348" s="668"/>
      <c r="E2348" s="668"/>
      <c r="F2348" s="668"/>
      <c r="G2348" s="668"/>
      <c r="H2348" s="668"/>
      <c r="I2348" s="668"/>
      <c r="J2348" s="668"/>
      <c r="K2348" s="668"/>
      <c r="L2348" s="668"/>
      <c r="M2348" s="668"/>
      <c r="N2348" s="668"/>
      <c r="O2348" s="668"/>
      <c r="P2348" s="668"/>
      <c r="Q2348" s="668"/>
      <c r="R2348" s="668"/>
      <c r="S2348" s="668"/>
      <c r="T2348" s="668"/>
      <c r="U2348" s="668"/>
      <c r="W2348" s="668"/>
      <c r="X2348" s="668"/>
      <c r="Y2348" s="668"/>
      <c r="Z2348" s="678"/>
      <c r="AA2348" s="668"/>
      <c r="AB2348" s="668"/>
      <c r="AC2348" s="668"/>
      <c r="AD2348" s="678"/>
      <c r="AE2348" s="668"/>
      <c r="AF2348" s="668"/>
      <c r="AG2348" s="668"/>
      <c r="AH2348" s="678"/>
      <c r="AI2348" s="668"/>
      <c r="AJ2348" s="668"/>
      <c r="AK2348" s="668"/>
      <c r="AL2348" s="678"/>
      <c r="AM2348" s="668"/>
      <c r="AN2348" s="668"/>
      <c r="AO2348" s="668"/>
      <c r="AP2348" s="678"/>
      <c r="AQ2348" s="668"/>
      <c r="AR2348" s="668"/>
      <c r="AS2348" s="668"/>
      <c r="AT2348" s="678"/>
      <c r="AU2348" s="668"/>
      <c r="AV2348" s="668"/>
      <c r="AW2348" s="678"/>
      <c r="AX2348" s="668"/>
      <c r="AY2348" s="683"/>
      <c r="AZ2348" s="668"/>
      <c r="BA2348" s="668"/>
      <c r="BB2348" s="668"/>
      <c r="BC2348" s="668"/>
      <c r="BD2348" s="668"/>
      <c r="BE2348" s="668"/>
      <c r="BF2348" s="668"/>
      <c r="BG2348" s="668"/>
      <c r="BH2348" s="668"/>
      <c r="BI2348" s="668"/>
      <c r="BJ2348" s="668"/>
      <c r="BK2348" s="668"/>
      <c r="BL2348" s="668"/>
      <c r="BM2348" s="668"/>
      <c r="BN2348" s="668"/>
      <c r="BO2348" s="668"/>
      <c r="BP2348" s="668"/>
      <c r="BQ2348" s="668"/>
    </row>
    <row r="2349" spans="1:69">
      <c r="A2349" s="668"/>
      <c r="B2349" s="668"/>
      <c r="C2349" s="668"/>
      <c r="D2349" s="668"/>
      <c r="E2349" s="668"/>
      <c r="F2349" s="668"/>
      <c r="G2349" s="668"/>
      <c r="H2349" s="668"/>
      <c r="I2349" s="668"/>
      <c r="J2349" s="668"/>
      <c r="K2349" s="668"/>
      <c r="L2349" s="668"/>
      <c r="M2349" s="668"/>
      <c r="N2349" s="668"/>
      <c r="O2349" s="668"/>
      <c r="P2349" s="668"/>
      <c r="Q2349" s="668"/>
      <c r="R2349" s="668"/>
      <c r="T2349" s="668"/>
      <c r="U2349" s="668"/>
      <c r="AZ2349" s="668"/>
      <c r="BA2349" s="668"/>
      <c r="BB2349" s="668"/>
      <c r="BC2349" s="668"/>
      <c r="BD2349" s="668"/>
      <c r="BE2349" s="668"/>
      <c r="BF2349" s="668"/>
      <c r="BG2349" s="668"/>
      <c r="BH2349" s="668"/>
      <c r="BI2349" s="668"/>
      <c r="BJ2349" s="668"/>
      <c r="BK2349" s="668"/>
      <c r="BL2349" s="668"/>
      <c r="BM2349" s="668"/>
      <c r="BN2349" s="668"/>
      <c r="BO2349" s="668"/>
      <c r="BP2349" s="668"/>
      <c r="BQ2349" s="668"/>
    </row>
    <row r="2350" spans="1:69">
      <c r="A2350" s="668"/>
      <c r="B2350" s="668"/>
      <c r="C2350" s="668"/>
      <c r="D2350" s="668"/>
      <c r="E2350" s="668"/>
      <c r="F2350" s="668"/>
      <c r="G2350" s="668"/>
      <c r="H2350" s="668"/>
      <c r="I2350" s="668"/>
      <c r="J2350" s="668"/>
      <c r="K2350" s="668"/>
      <c r="L2350" s="668"/>
      <c r="M2350" s="668"/>
      <c r="N2350" s="668"/>
      <c r="O2350" s="668"/>
      <c r="P2350" s="668"/>
      <c r="Q2350" s="668"/>
      <c r="R2350" s="668"/>
      <c r="T2350" s="668"/>
      <c r="U2350" s="668"/>
      <c r="AZ2350" s="668"/>
      <c r="BA2350" s="668"/>
      <c r="BB2350" s="668"/>
      <c r="BC2350" s="668"/>
      <c r="BD2350" s="668"/>
      <c r="BE2350" s="668"/>
      <c r="BF2350" s="668"/>
      <c r="BG2350" s="668"/>
      <c r="BH2350" s="668"/>
      <c r="BI2350" s="668"/>
      <c r="BJ2350" s="668"/>
      <c r="BK2350" s="668"/>
      <c r="BL2350" s="668"/>
      <c r="BM2350" s="668"/>
      <c r="BN2350" s="668"/>
      <c r="BO2350" s="668"/>
      <c r="BP2350" s="668"/>
      <c r="BQ2350" s="668"/>
    </row>
    <row r="2351" spans="1:69">
      <c r="A2351" s="668"/>
      <c r="B2351" s="668"/>
      <c r="C2351" s="668"/>
      <c r="D2351" s="668"/>
      <c r="E2351" s="668"/>
      <c r="F2351" s="668"/>
      <c r="G2351" s="668"/>
      <c r="H2351" s="668"/>
      <c r="I2351" s="668"/>
      <c r="J2351" s="668"/>
      <c r="K2351" s="668"/>
      <c r="L2351" s="668"/>
      <c r="M2351" s="668"/>
      <c r="N2351" s="668"/>
      <c r="O2351" s="668"/>
      <c r="P2351" s="668"/>
      <c r="Q2351" s="668"/>
      <c r="R2351" s="668"/>
      <c r="T2351" s="668"/>
      <c r="U2351" s="668"/>
      <c r="AZ2351" s="668"/>
      <c r="BA2351" s="668"/>
      <c r="BB2351" s="668"/>
      <c r="BC2351" s="668"/>
      <c r="BD2351" s="668"/>
      <c r="BE2351" s="668"/>
      <c r="BF2351" s="668"/>
      <c r="BG2351" s="668"/>
      <c r="BH2351" s="668"/>
      <c r="BI2351" s="668"/>
      <c r="BJ2351" s="668"/>
      <c r="BK2351" s="668"/>
      <c r="BL2351" s="668"/>
      <c r="BM2351" s="668"/>
      <c r="BN2351" s="668"/>
      <c r="BO2351" s="668"/>
      <c r="BP2351" s="668"/>
      <c r="BQ2351" s="668"/>
    </row>
    <row r="2352" spans="1:69">
      <c r="A2352" s="668"/>
      <c r="B2352" s="668"/>
      <c r="C2352" s="668"/>
      <c r="D2352" s="668"/>
      <c r="E2352" s="668"/>
      <c r="F2352" s="668"/>
      <c r="G2352" s="668"/>
      <c r="H2352" s="668"/>
      <c r="I2352" s="668"/>
      <c r="J2352" s="668"/>
      <c r="K2352" s="668"/>
      <c r="L2352" s="668"/>
      <c r="M2352" s="668"/>
      <c r="N2352" s="668"/>
      <c r="O2352" s="668"/>
      <c r="P2352" s="668"/>
      <c r="Q2352" s="668"/>
      <c r="R2352" s="668"/>
      <c r="T2352" s="668"/>
      <c r="U2352" s="668"/>
      <c r="AZ2352" s="668"/>
      <c r="BA2352" s="668"/>
      <c r="BB2352" s="668"/>
      <c r="BC2352" s="668"/>
      <c r="BD2352" s="668"/>
      <c r="BE2352" s="668"/>
      <c r="BF2352" s="668"/>
      <c r="BG2352" s="668"/>
      <c r="BH2352" s="668"/>
      <c r="BI2352" s="668"/>
      <c r="BJ2352" s="668"/>
      <c r="BK2352" s="668"/>
      <c r="BL2352" s="668"/>
      <c r="BM2352" s="668"/>
      <c r="BN2352" s="668"/>
      <c r="BO2352" s="668"/>
      <c r="BP2352" s="668"/>
      <c r="BQ2352" s="668"/>
    </row>
    <row r="2353" spans="1:69">
      <c r="A2353" s="668"/>
      <c r="B2353" s="668"/>
      <c r="C2353" s="668"/>
      <c r="D2353" s="668"/>
      <c r="E2353" s="668"/>
      <c r="F2353" s="668"/>
      <c r="G2353" s="668"/>
      <c r="H2353" s="668"/>
      <c r="I2353" s="668"/>
      <c r="J2353" s="668"/>
      <c r="K2353" s="668"/>
      <c r="L2353" s="668"/>
      <c r="M2353" s="668"/>
      <c r="N2353" s="668"/>
      <c r="O2353" s="668"/>
      <c r="P2353" s="668"/>
      <c r="R2353" s="668"/>
      <c r="U2353" s="668"/>
      <c r="BK2353" s="668"/>
      <c r="BL2353" s="668"/>
      <c r="BM2353" s="668"/>
      <c r="BN2353" s="668"/>
      <c r="BO2353" s="668"/>
      <c r="BP2353" s="668"/>
      <c r="BQ2353" s="668"/>
    </row>
    <row r="2354" spans="1:69">
      <c r="A2354" s="668"/>
      <c r="B2354" s="668"/>
      <c r="C2354" s="668"/>
      <c r="D2354" s="668"/>
      <c r="E2354" s="668"/>
      <c r="F2354" s="668"/>
      <c r="G2354" s="668"/>
      <c r="H2354" s="668"/>
      <c r="I2354" s="668"/>
      <c r="J2354" s="668"/>
      <c r="K2354" s="668"/>
      <c r="L2354" s="668"/>
      <c r="M2354" s="668"/>
      <c r="N2354" s="668"/>
      <c r="O2354" s="668"/>
      <c r="P2354" s="668"/>
      <c r="Q2354" s="668"/>
      <c r="R2354" s="668"/>
      <c r="T2354" s="668"/>
      <c r="U2354" s="668"/>
      <c r="AZ2354" s="668"/>
      <c r="BA2354" s="668"/>
      <c r="BB2354" s="668"/>
      <c r="BC2354" s="668"/>
      <c r="BD2354" s="668"/>
      <c r="BE2354" s="668"/>
      <c r="BF2354" s="668"/>
      <c r="BG2354" s="668"/>
      <c r="BH2354" s="668"/>
      <c r="BI2354" s="668"/>
      <c r="BJ2354" s="668"/>
      <c r="BK2354" s="668"/>
      <c r="BL2354" s="668"/>
      <c r="BM2354" s="668"/>
      <c r="BN2354" s="668"/>
      <c r="BO2354" s="668"/>
      <c r="BP2354" s="668"/>
      <c r="BQ2354" s="668"/>
    </row>
    <row r="2355" spans="1:69">
      <c r="A2355" s="668"/>
      <c r="B2355" s="668"/>
      <c r="C2355" s="668"/>
      <c r="D2355" s="668"/>
      <c r="E2355" s="668"/>
      <c r="F2355" s="668"/>
      <c r="G2355" s="668"/>
      <c r="H2355" s="668"/>
      <c r="I2355" s="668"/>
      <c r="J2355" s="668"/>
      <c r="K2355" s="668"/>
      <c r="L2355" s="668"/>
      <c r="M2355" s="668"/>
      <c r="N2355" s="668"/>
      <c r="O2355" s="668"/>
      <c r="P2355" s="668"/>
      <c r="Q2355" s="668"/>
      <c r="R2355" s="668"/>
      <c r="T2355" s="668"/>
      <c r="U2355" s="668"/>
      <c r="AZ2355" s="668"/>
      <c r="BA2355" s="668"/>
      <c r="BB2355" s="668"/>
      <c r="BC2355" s="668"/>
      <c r="BD2355" s="668"/>
      <c r="BE2355" s="668"/>
      <c r="BF2355" s="668"/>
      <c r="BG2355" s="668"/>
      <c r="BH2355" s="668"/>
      <c r="BI2355" s="668"/>
      <c r="BJ2355" s="668"/>
      <c r="BK2355" s="668"/>
      <c r="BL2355" s="668"/>
      <c r="BM2355" s="668"/>
      <c r="BN2355" s="668"/>
      <c r="BO2355" s="668"/>
      <c r="BP2355" s="668"/>
      <c r="BQ2355" s="668"/>
    </row>
    <row r="2356" spans="1:69">
      <c r="A2356" s="668"/>
      <c r="B2356" s="668"/>
      <c r="C2356" s="668"/>
      <c r="D2356" s="668"/>
      <c r="E2356" s="668"/>
      <c r="F2356" s="668"/>
      <c r="G2356" s="668"/>
      <c r="H2356" s="668"/>
      <c r="I2356" s="668"/>
      <c r="J2356" s="668"/>
      <c r="K2356" s="668"/>
      <c r="L2356" s="668"/>
      <c r="M2356" s="668"/>
      <c r="N2356" s="668"/>
      <c r="O2356" s="668"/>
      <c r="P2356" s="668"/>
      <c r="Q2356" s="668"/>
      <c r="R2356" s="668"/>
      <c r="T2356" s="668"/>
      <c r="U2356" s="668"/>
      <c r="AZ2356" s="668"/>
      <c r="BA2356" s="668"/>
      <c r="BB2356" s="668"/>
      <c r="BC2356" s="668"/>
      <c r="BD2356" s="668"/>
      <c r="BE2356" s="668"/>
      <c r="BF2356" s="668"/>
      <c r="BG2356" s="668"/>
      <c r="BH2356" s="668"/>
      <c r="BI2356" s="668"/>
      <c r="BJ2356" s="668"/>
      <c r="BK2356" s="668"/>
      <c r="BL2356" s="668"/>
      <c r="BM2356" s="668"/>
      <c r="BN2356" s="668"/>
      <c r="BO2356" s="668"/>
      <c r="BP2356" s="668"/>
      <c r="BQ2356" s="668"/>
    </row>
    <row r="2357" spans="1:69">
      <c r="A2357" s="668"/>
      <c r="B2357" s="668"/>
      <c r="C2357" s="668"/>
      <c r="D2357" s="668"/>
      <c r="E2357" s="668"/>
      <c r="F2357" s="668"/>
      <c r="G2357" s="668"/>
      <c r="H2357" s="668"/>
      <c r="I2357" s="668"/>
      <c r="J2357" s="668"/>
      <c r="K2357" s="668"/>
      <c r="L2357" s="668"/>
      <c r="M2357" s="668"/>
      <c r="N2357" s="668"/>
      <c r="O2357" s="668"/>
      <c r="P2357" s="668"/>
      <c r="Q2357" s="668"/>
      <c r="R2357" s="668"/>
      <c r="T2357" s="668"/>
      <c r="U2357" s="668"/>
      <c r="AZ2357" s="668"/>
      <c r="BA2357" s="668"/>
      <c r="BB2357" s="668"/>
      <c r="BC2357" s="668"/>
      <c r="BD2357" s="668"/>
      <c r="BE2357" s="668"/>
      <c r="BF2357" s="668"/>
      <c r="BG2357" s="668"/>
      <c r="BH2357" s="668"/>
      <c r="BI2357" s="668"/>
      <c r="BJ2357" s="668"/>
      <c r="BK2357" s="668"/>
      <c r="BL2357" s="668"/>
      <c r="BM2357" s="668"/>
      <c r="BN2357" s="668"/>
      <c r="BO2357" s="668"/>
      <c r="BP2357" s="668"/>
      <c r="BQ2357" s="668"/>
    </row>
    <row r="2358" spans="1:69">
      <c r="A2358" s="668"/>
      <c r="B2358" s="668"/>
      <c r="C2358" s="668"/>
      <c r="D2358" s="668"/>
      <c r="E2358" s="668"/>
      <c r="F2358" s="668"/>
      <c r="G2358" s="668"/>
      <c r="H2358" s="668"/>
      <c r="I2358" s="668"/>
      <c r="J2358" s="668"/>
      <c r="K2358" s="668"/>
      <c r="L2358" s="668"/>
      <c r="M2358" s="668"/>
      <c r="N2358" s="668"/>
      <c r="O2358" s="668"/>
      <c r="P2358" s="668"/>
      <c r="Q2358" s="668"/>
      <c r="R2358" s="668"/>
      <c r="S2358" s="668"/>
      <c r="T2358" s="668"/>
      <c r="U2358" s="668"/>
      <c r="W2358" s="668"/>
      <c r="X2358" s="668"/>
      <c r="Y2358" s="668"/>
      <c r="Z2358" s="678"/>
      <c r="AA2358" s="668"/>
      <c r="AB2358" s="668"/>
      <c r="AC2358" s="668"/>
      <c r="AD2358" s="678"/>
      <c r="AE2358" s="668"/>
      <c r="AF2358" s="668"/>
      <c r="AG2358" s="668"/>
      <c r="AH2358" s="678"/>
      <c r="AI2358" s="668"/>
      <c r="AJ2358" s="668"/>
      <c r="AK2358" s="668"/>
      <c r="AL2358" s="678"/>
      <c r="AM2358" s="668"/>
      <c r="AN2358" s="668"/>
      <c r="AO2358" s="668"/>
      <c r="AP2358" s="678"/>
      <c r="AQ2358" s="668"/>
      <c r="AR2358" s="668"/>
      <c r="AS2358" s="668"/>
      <c r="AT2358" s="678"/>
      <c r="AU2358" s="668"/>
      <c r="AV2358" s="668"/>
      <c r="AW2358" s="678"/>
      <c r="AX2358" s="668"/>
      <c r="AY2358" s="683"/>
      <c r="AZ2358" s="668"/>
      <c r="BA2358" s="668"/>
      <c r="BB2358" s="668"/>
      <c r="BC2358" s="668"/>
      <c r="BD2358" s="668"/>
      <c r="BE2358" s="668"/>
      <c r="BF2358" s="668"/>
      <c r="BG2358" s="668"/>
      <c r="BH2358" s="668"/>
      <c r="BI2358" s="668"/>
      <c r="BJ2358" s="668"/>
      <c r="BK2358" s="668"/>
      <c r="BL2358" s="668"/>
      <c r="BM2358" s="668"/>
      <c r="BN2358" s="668"/>
      <c r="BO2358" s="668"/>
      <c r="BP2358" s="668"/>
      <c r="BQ2358" s="668"/>
    </row>
    <row r="2359" spans="1:69">
      <c r="A2359" s="668"/>
      <c r="B2359" s="668"/>
      <c r="C2359" s="668"/>
      <c r="D2359" s="668"/>
      <c r="E2359" s="668"/>
      <c r="F2359" s="668"/>
      <c r="G2359" s="668"/>
      <c r="H2359" s="668"/>
      <c r="I2359" s="668"/>
      <c r="J2359" s="668"/>
      <c r="K2359" s="668"/>
      <c r="L2359" s="668"/>
      <c r="M2359" s="668"/>
      <c r="N2359" s="668"/>
      <c r="O2359" s="668"/>
      <c r="P2359" s="668"/>
      <c r="Q2359" s="668"/>
      <c r="R2359" s="668"/>
      <c r="S2359" s="668"/>
      <c r="T2359" s="668"/>
      <c r="U2359" s="668"/>
      <c r="AZ2359" s="668"/>
      <c r="BA2359" s="668"/>
      <c r="BB2359" s="668"/>
      <c r="BC2359" s="668"/>
      <c r="BD2359" s="668"/>
      <c r="BE2359" s="668"/>
      <c r="BF2359" s="668"/>
      <c r="BG2359" s="668"/>
      <c r="BH2359" s="668"/>
      <c r="BI2359" s="668"/>
      <c r="BJ2359" s="668"/>
      <c r="BK2359" s="668"/>
      <c r="BL2359" s="668"/>
      <c r="BM2359" s="668"/>
      <c r="BN2359" s="668"/>
      <c r="BO2359" s="668"/>
      <c r="BP2359" s="668"/>
      <c r="BQ2359" s="668"/>
    </row>
    <row r="2360" spans="1:69">
      <c r="A2360" s="668"/>
      <c r="B2360" s="668"/>
      <c r="C2360" s="668"/>
      <c r="D2360" s="668"/>
      <c r="E2360" s="668"/>
      <c r="F2360" s="668"/>
      <c r="G2360" s="668"/>
      <c r="H2360" s="668"/>
      <c r="I2360" s="668"/>
      <c r="J2360" s="668"/>
      <c r="K2360" s="668"/>
      <c r="L2360" s="668"/>
      <c r="M2360" s="668"/>
      <c r="N2360" s="668"/>
      <c r="O2360" s="668"/>
      <c r="P2360" s="668"/>
      <c r="Q2360" s="668"/>
      <c r="R2360" s="668"/>
      <c r="T2360" s="668"/>
      <c r="U2360" s="668"/>
      <c r="AZ2360" s="668"/>
      <c r="BA2360" s="668"/>
      <c r="BB2360" s="668"/>
      <c r="BC2360" s="668"/>
      <c r="BD2360" s="668"/>
      <c r="BE2360" s="668"/>
      <c r="BF2360" s="668"/>
      <c r="BG2360" s="668"/>
      <c r="BH2360" s="668"/>
      <c r="BI2360" s="668"/>
      <c r="BJ2360" s="668"/>
      <c r="BK2360" s="668"/>
      <c r="BL2360" s="668"/>
      <c r="BM2360" s="668"/>
      <c r="BN2360" s="668"/>
      <c r="BO2360" s="668"/>
      <c r="BP2360" s="668"/>
      <c r="BQ2360" s="668"/>
    </row>
    <row r="2361" spans="1:69">
      <c r="A2361" s="668"/>
      <c r="B2361" s="668"/>
      <c r="C2361" s="668"/>
      <c r="D2361" s="668"/>
      <c r="E2361" s="668"/>
      <c r="F2361" s="668"/>
      <c r="G2361" s="668"/>
      <c r="H2361" s="668"/>
      <c r="I2361" s="668"/>
      <c r="J2361" s="668"/>
      <c r="K2361" s="668"/>
      <c r="L2361" s="668"/>
      <c r="M2361" s="668"/>
      <c r="N2361" s="668"/>
      <c r="O2361" s="668"/>
      <c r="P2361" s="668"/>
      <c r="Q2361" s="668"/>
      <c r="R2361" s="668"/>
      <c r="S2361" s="668"/>
      <c r="T2361" s="668"/>
      <c r="U2361" s="668"/>
      <c r="AZ2361" s="668"/>
      <c r="BA2361" s="668"/>
      <c r="BB2361" s="668"/>
      <c r="BC2361" s="668"/>
      <c r="BD2361" s="668"/>
      <c r="BE2361" s="668"/>
      <c r="BF2361" s="668"/>
      <c r="BG2361" s="668"/>
      <c r="BH2361" s="668"/>
      <c r="BI2361" s="668"/>
      <c r="BJ2361" s="668"/>
      <c r="BK2361" s="668"/>
      <c r="BL2361" s="668"/>
      <c r="BM2361" s="668"/>
      <c r="BN2361" s="668"/>
      <c r="BO2361" s="668"/>
      <c r="BP2361" s="668"/>
      <c r="BQ2361" s="668"/>
    </row>
    <row r="2362" spans="1:69">
      <c r="A2362" s="668"/>
      <c r="B2362" s="668"/>
      <c r="C2362" s="668"/>
      <c r="D2362" s="668"/>
      <c r="E2362" s="668"/>
      <c r="F2362" s="668"/>
      <c r="G2362" s="668"/>
      <c r="H2362" s="668"/>
      <c r="I2362" s="668"/>
      <c r="J2362" s="668"/>
      <c r="K2362" s="668"/>
      <c r="L2362" s="668"/>
      <c r="M2362" s="668"/>
      <c r="N2362" s="668"/>
      <c r="O2362" s="668"/>
      <c r="P2362" s="668"/>
      <c r="Q2362" s="668"/>
      <c r="R2362" s="668"/>
      <c r="T2362" s="668"/>
      <c r="U2362" s="668"/>
      <c r="AZ2362" s="668"/>
      <c r="BA2362" s="668"/>
      <c r="BB2362" s="668"/>
      <c r="BC2362" s="668"/>
      <c r="BD2362" s="668"/>
      <c r="BE2362" s="668"/>
      <c r="BF2362" s="668"/>
      <c r="BG2362" s="668"/>
      <c r="BH2362" s="668"/>
      <c r="BI2362" s="668"/>
      <c r="BJ2362" s="668"/>
      <c r="BK2362" s="668"/>
      <c r="BL2362" s="668"/>
      <c r="BM2362" s="668"/>
      <c r="BN2362" s="668"/>
      <c r="BO2362" s="668"/>
      <c r="BP2362" s="668"/>
      <c r="BQ2362" s="668"/>
    </row>
    <row r="2363" spans="1:69">
      <c r="A2363" s="668"/>
      <c r="B2363" s="668"/>
      <c r="C2363" s="668"/>
      <c r="D2363" s="668"/>
      <c r="E2363" s="668"/>
      <c r="F2363" s="668"/>
      <c r="G2363" s="668"/>
      <c r="H2363" s="668"/>
      <c r="I2363" s="668"/>
      <c r="J2363" s="668"/>
      <c r="K2363" s="668"/>
      <c r="L2363" s="668"/>
      <c r="M2363" s="668"/>
      <c r="N2363" s="668"/>
      <c r="O2363" s="668"/>
      <c r="P2363" s="668"/>
      <c r="Q2363" s="668"/>
      <c r="R2363" s="668"/>
      <c r="T2363" s="668"/>
      <c r="U2363" s="668"/>
      <c r="AZ2363" s="668"/>
      <c r="BA2363" s="668"/>
      <c r="BB2363" s="668"/>
      <c r="BC2363" s="668"/>
      <c r="BD2363" s="668"/>
      <c r="BE2363" s="668"/>
      <c r="BF2363" s="668"/>
      <c r="BG2363" s="668"/>
      <c r="BH2363" s="668"/>
      <c r="BI2363" s="668"/>
      <c r="BJ2363" s="668"/>
      <c r="BK2363" s="668"/>
      <c r="BL2363" s="668"/>
      <c r="BM2363" s="668"/>
      <c r="BN2363" s="668"/>
      <c r="BO2363" s="668"/>
      <c r="BP2363" s="668"/>
      <c r="BQ2363" s="668"/>
    </row>
    <row r="2364" spans="1:69">
      <c r="A2364" s="668"/>
      <c r="B2364" s="668"/>
      <c r="C2364" s="668"/>
      <c r="D2364" s="668"/>
      <c r="E2364" s="668"/>
      <c r="F2364" s="668"/>
      <c r="G2364" s="668"/>
      <c r="H2364" s="668"/>
      <c r="I2364" s="668"/>
      <c r="J2364" s="668"/>
      <c r="K2364" s="668"/>
      <c r="L2364" s="668"/>
      <c r="M2364" s="668"/>
      <c r="N2364" s="668"/>
      <c r="O2364" s="668"/>
      <c r="P2364" s="668"/>
      <c r="Q2364" s="668"/>
      <c r="R2364" s="668"/>
      <c r="T2364" s="668"/>
      <c r="U2364" s="668"/>
      <c r="AZ2364" s="668"/>
      <c r="BA2364" s="668"/>
      <c r="BB2364" s="668"/>
      <c r="BC2364" s="668"/>
      <c r="BD2364" s="668"/>
      <c r="BE2364" s="668"/>
      <c r="BF2364" s="668"/>
      <c r="BG2364" s="668"/>
      <c r="BH2364" s="668"/>
      <c r="BI2364" s="668"/>
      <c r="BJ2364" s="668"/>
      <c r="BK2364" s="668"/>
      <c r="BL2364" s="668"/>
      <c r="BM2364" s="668"/>
      <c r="BN2364" s="668"/>
      <c r="BO2364" s="668"/>
      <c r="BP2364" s="668"/>
      <c r="BQ2364" s="668"/>
    </row>
    <row r="2365" spans="1:69">
      <c r="A2365" s="668"/>
      <c r="B2365" s="668"/>
      <c r="C2365" s="668"/>
      <c r="D2365" s="668"/>
      <c r="E2365" s="668"/>
      <c r="F2365" s="668"/>
      <c r="G2365" s="668"/>
      <c r="H2365" s="668"/>
      <c r="I2365" s="668"/>
      <c r="J2365" s="668"/>
      <c r="K2365" s="668"/>
      <c r="L2365" s="668"/>
      <c r="M2365" s="668"/>
      <c r="N2365" s="668"/>
      <c r="O2365" s="668"/>
      <c r="P2365" s="668"/>
      <c r="Q2365" s="668"/>
      <c r="R2365" s="668"/>
      <c r="T2365" s="668"/>
      <c r="U2365" s="668"/>
      <c r="AZ2365" s="668"/>
      <c r="BA2365" s="668"/>
      <c r="BB2365" s="668"/>
      <c r="BC2365" s="668"/>
      <c r="BD2365" s="668"/>
      <c r="BE2365" s="668"/>
      <c r="BF2365" s="668"/>
      <c r="BK2365" s="668"/>
      <c r="BL2365" s="668"/>
      <c r="BM2365" s="668"/>
      <c r="BN2365" s="668"/>
      <c r="BO2365" s="668"/>
      <c r="BP2365" s="668"/>
      <c r="BQ2365" s="668"/>
    </row>
    <row r="2366" spans="1:69">
      <c r="A2366" s="668"/>
      <c r="B2366" s="668"/>
      <c r="C2366" s="668"/>
      <c r="D2366" s="668"/>
      <c r="E2366" s="668"/>
      <c r="F2366" s="668"/>
      <c r="G2366" s="668"/>
      <c r="H2366" s="668"/>
      <c r="I2366" s="668"/>
      <c r="J2366" s="668"/>
      <c r="K2366" s="668"/>
      <c r="L2366" s="668"/>
      <c r="M2366" s="668"/>
      <c r="N2366" s="668"/>
      <c r="O2366" s="668"/>
      <c r="P2366" s="668"/>
      <c r="Q2366" s="668"/>
      <c r="R2366" s="668"/>
      <c r="S2366" s="668"/>
      <c r="T2366" s="668"/>
      <c r="U2366" s="668"/>
      <c r="W2366" s="668"/>
      <c r="X2366" s="668"/>
      <c r="Y2366" s="668"/>
      <c r="Z2366" s="678"/>
      <c r="AA2366" s="668"/>
      <c r="AB2366" s="668"/>
      <c r="AC2366" s="668"/>
      <c r="AD2366" s="678"/>
      <c r="AE2366" s="668"/>
      <c r="AF2366" s="668"/>
      <c r="AG2366" s="668"/>
      <c r="AH2366" s="678"/>
      <c r="AI2366" s="668"/>
      <c r="AJ2366" s="668"/>
      <c r="AK2366" s="668"/>
      <c r="AL2366" s="678"/>
      <c r="AM2366" s="668"/>
      <c r="AN2366" s="668"/>
      <c r="AO2366" s="668"/>
      <c r="AP2366" s="678"/>
      <c r="AQ2366" s="668"/>
      <c r="AR2366" s="668"/>
      <c r="AS2366" s="668"/>
      <c r="AT2366" s="678"/>
      <c r="AU2366" s="668"/>
      <c r="AV2366" s="668"/>
      <c r="AW2366" s="678"/>
      <c r="AX2366" s="668"/>
      <c r="AY2366" s="683"/>
      <c r="AZ2366" s="668"/>
      <c r="BA2366" s="668"/>
      <c r="BB2366" s="668"/>
      <c r="BC2366" s="668"/>
      <c r="BD2366" s="668"/>
      <c r="BE2366" s="668"/>
      <c r="BF2366" s="668"/>
      <c r="BG2366" s="668"/>
      <c r="BH2366" s="668"/>
      <c r="BI2366" s="668"/>
      <c r="BJ2366" s="668"/>
      <c r="BK2366" s="668"/>
      <c r="BL2366" s="668"/>
      <c r="BM2366" s="668"/>
      <c r="BN2366" s="668"/>
      <c r="BO2366" s="668"/>
      <c r="BP2366" s="668"/>
      <c r="BQ2366" s="668"/>
    </row>
    <row r="2367" spans="1:69">
      <c r="A2367" s="668"/>
      <c r="B2367" s="668"/>
      <c r="C2367" s="668"/>
      <c r="D2367" s="668"/>
      <c r="E2367" s="668"/>
      <c r="F2367" s="668"/>
      <c r="G2367" s="668"/>
      <c r="H2367" s="668"/>
      <c r="I2367" s="668"/>
      <c r="J2367" s="668"/>
      <c r="K2367" s="668"/>
      <c r="L2367" s="668"/>
      <c r="M2367" s="668"/>
      <c r="N2367" s="668"/>
      <c r="O2367" s="668"/>
      <c r="P2367" s="668"/>
      <c r="Q2367" s="668"/>
      <c r="R2367" s="668"/>
      <c r="T2367" s="668"/>
      <c r="U2367" s="668"/>
      <c r="AZ2367" s="668"/>
      <c r="BA2367" s="668"/>
      <c r="BB2367" s="668"/>
      <c r="BC2367" s="668"/>
      <c r="BD2367" s="668"/>
      <c r="BE2367" s="668"/>
      <c r="BF2367" s="668"/>
      <c r="BG2367" s="668"/>
      <c r="BH2367" s="668"/>
      <c r="BI2367" s="668"/>
      <c r="BJ2367" s="668"/>
      <c r="BK2367" s="668"/>
      <c r="BL2367" s="668"/>
      <c r="BM2367" s="668"/>
      <c r="BN2367" s="668"/>
      <c r="BO2367" s="668"/>
      <c r="BP2367" s="668"/>
      <c r="BQ2367" s="668"/>
    </row>
    <row r="2368" spans="1:69">
      <c r="A2368" s="668"/>
      <c r="B2368" s="668"/>
      <c r="C2368" s="668"/>
      <c r="D2368" s="668"/>
      <c r="E2368" s="668"/>
      <c r="F2368" s="668"/>
      <c r="G2368" s="668"/>
      <c r="H2368" s="668"/>
      <c r="I2368" s="668"/>
      <c r="J2368" s="668"/>
      <c r="K2368" s="668"/>
      <c r="L2368" s="668"/>
      <c r="M2368" s="668"/>
      <c r="N2368" s="668"/>
      <c r="O2368" s="668"/>
      <c r="P2368" s="668"/>
      <c r="Q2368" s="668"/>
      <c r="R2368" s="668"/>
      <c r="T2368" s="668"/>
      <c r="U2368" s="668"/>
      <c r="AZ2368" s="668"/>
      <c r="BA2368" s="668"/>
      <c r="BB2368" s="668"/>
      <c r="BC2368" s="668"/>
      <c r="BD2368" s="668"/>
      <c r="BE2368" s="668"/>
      <c r="BF2368" s="668"/>
      <c r="BG2368" s="668"/>
      <c r="BH2368" s="668"/>
      <c r="BI2368" s="668"/>
      <c r="BJ2368" s="668"/>
      <c r="BK2368" s="668"/>
      <c r="BL2368" s="668"/>
      <c r="BM2368" s="668"/>
      <c r="BN2368" s="668"/>
      <c r="BO2368" s="668"/>
      <c r="BP2368" s="668"/>
      <c r="BQ2368" s="668"/>
    </row>
    <row r="2369" spans="1:69">
      <c r="A2369" s="668"/>
      <c r="B2369" s="668"/>
      <c r="C2369" s="668"/>
      <c r="D2369" s="668"/>
      <c r="E2369" s="668"/>
      <c r="F2369" s="668"/>
      <c r="G2369" s="668"/>
      <c r="H2369" s="668"/>
      <c r="I2369" s="668"/>
      <c r="J2369" s="668"/>
      <c r="K2369" s="668"/>
      <c r="L2369" s="668"/>
      <c r="M2369" s="668"/>
      <c r="N2369" s="668"/>
      <c r="O2369" s="668"/>
      <c r="P2369" s="668"/>
      <c r="Q2369" s="668"/>
      <c r="R2369" s="668"/>
      <c r="T2369" s="668"/>
      <c r="U2369" s="668"/>
      <c r="AZ2369" s="668"/>
      <c r="BA2369" s="668"/>
      <c r="BB2369" s="668"/>
      <c r="BC2369" s="668"/>
      <c r="BD2369" s="668"/>
      <c r="BE2369" s="668"/>
      <c r="BF2369" s="668"/>
      <c r="BG2369" s="668"/>
      <c r="BH2369" s="668"/>
      <c r="BI2369" s="668"/>
      <c r="BJ2369" s="668"/>
      <c r="BK2369" s="668"/>
      <c r="BL2369" s="668"/>
      <c r="BM2369" s="668"/>
      <c r="BN2369" s="668"/>
      <c r="BO2369" s="668"/>
      <c r="BP2369" s="668"/>
      <c r="BQ2369" s="668"/>
    </row>
    <row r="2370" spans="1:69">
      <c r="A2370" s="668"/>
      <c r="B2370" s="668"/>
      <c r="C2370" s="668"/>
      <c r="D2370" s="668"/>
      <c r="E2370" s="668"/>
      <c r="F2370" s="668"/>
      <c r="G2370" s="668"/>
      <c r="H2370" s="668"/>
      <c r="I2370" s="668"/>
      <c r="J2370" s="668"/>
      <c r="K2370" s="668"/>
      <c r="L2370" s="668"/>
      <c r="M2370" s="668"/>
      <c r="N2370" s="668"/>
      <c r="O2370" s="668"/>
      <c r="P2370" s="668"/>
      <c r="Q2370" s="668"/>
      <c r="R2370" s="668"/>
      <c r="S2370" s="668"/>
      <c r="T2370" s="668"/>
      <c r="U2370" s="668"/>
      <c r="W2370" s="668"/>
      <c r="X2370" s="668"/>
      <c r="Y2370" s="668"/>
      <c r="Z2370" s="678"/>
      <c r="AA2370" s="668"/>
      <c r="AB2370" s="668"/>
      <c r="AC2370" s="668"/>
      <c r="AD2370" s="678"/>
      <c r="AE2370" s="668"/>
      <c r="AF2370" s="668"/>
      <c r="AG2370" s="668"/>
      <c r="AH2370" s="678"/>
      <c r="AI2370" s="668"/>
      <c r="AJ2370" s="668"/>
      <c r="AK2370" s="668"/>
      <c r="AL2370" s="678"/>
      <c r="AM2370" s="668"/>
      <c r="AN2370" s="668"/>
      <c r="AO2370" s="668"/>
      <c r="AP2370" s="678"/>
      <c r="AQ2370" s="668"/>
      <c r="AR2370" s="668"/>
      <c r="AS2370" s="668"/>
      <c r="AT2370" s="678"/>
      <c r="AU2370" s="668"/>
      <c r="AV2370" s="668"/>
      <c r="AW2370" s="678"/>
      <c r="AX2370" s="668"/>
      <c r="AY2370" s="683"/>
      <c r="AZ2370" s="668"/>
      <c r="BA2370" s="668"/>
      <c r="BB2370" s="668"/>
      <c r="BC2370" s="668"/>
      <c r="BD2370" s="668"/>
      <c r="BE2370" s="668"/>
      <c r="BF2370" s="668"/>
      <c r="BG2370" s="668"/>
      <c r="BH2370" s="668"/>
      <c r="BI2370" s="668"/>
      <c r="BJ2370" s="668"/>
      <c r="BK2370" s="668"/>
      <c r="BL2370" s="668"/>
      <c r="BM2370" s="668"/>
      <c r="BN2370" s="668"/>
      <c r="BO2370" s="668"/>
      <c r="BP2370" s="668"/>
      <c r="BQ2370" s="668"/>
    </row>
    <row r="2371" spans="1:69">
      <c r="A2371" s="668"/>
      <c r="B2371" s="668"/>
      <c r="C2371" s="668"/>
      <c r="D2371" s="668"/>
      <c r="E2371" s="668"/>
      <c r="F2371" s="668"/>
      <c r="G2371" s="668"/>
      <c r="H2371" s="668"/>
      <c r="I2371" s="668"/>
      <c r="J2371" s="668"/>
      <c r="K2371" s="668"/>
      <c r="L2371" s="668"/>
      <c r="M2371" s="668"/>
      <c r="N2371" s="668"/>
      <c r="O2371" s="668"/>
      <c r="P2371" s="668"/>
      <c r="Q2371" s="668"/>
      <c r="R2371" s="668"/>
      <c r="T2371" s="668"/>
      <c r="U2371" s="668"/>
      <c r="AZ2371" s="668"/>
      <c r="BA2371" s="668"/>
      <c r="BB2371" s="668"/>
      <c r="BC2371" s="668"/>
      <c r="BD2371" s="668"/>
      <c r="BE2371" s="668"/>
      <c r="BF2371" s="668"/>
      <c r="BG2371" s="668"/>
      <c r="BH2371" s="668"/>
      <c r="BI2371" s="668"/>
      <c r="BJ2371" s="668"/>
      <c r="BK2371" s="668"/>
      <c r="BL2371" s="668"/>
      <c r="BM2371" s="668"/>
      <c r="BN2371" s="668"/>
      <c r="BO2371" s="668"/>
      <c r="BP2371" s="668"/>
      <c r="BQ2371" s="668"/>
    </row>
    <row r="2372" spans="1:69">
      <c r="A2372" s="668"/>
      <c r="B2372" s="668"/>
      <c r="C2372" s="668"/>
      <c r="D2372" s="668"/>
      <c r="E2372" s="668"/>
      <c r="F2372" s="668"/>
      <c r="G2372" s="668"/>
      <c r="H2372" s="668"/>
      <c r="I2372" s="668"/>
      <c r="J2372" s="668"/>
      <c r="K2372" s="668"/>
      <c r="L2372" s="668"/>
      <c r="M2372" s="668"/>
      <c r="N2372" s="668"/>
      <c r="O2372" s="668"/>
      <c r="P2372" s="668"/>
      <c r="Q2372" s="668"/>
      <c r="R2372" s="668"/>
      <c r="T2372" s="668"/>
      <c r="U2372" s="668"/>
      <c r="AZ2372" s="668"/>
      <c r="BA2372" s="668"/>
      <c r="BB2372" s="668"/>
      <c r="BC2372" s="668"/>
      <c r="BD2372" s="668"/>
      <c r="BE2372" s="668"/>
      <c r="BF2372" s="668"/>
      <c r="BG2372" s="668"/>
      <c r="BH2372" s="668"/>
      <c r="BI2372" s="668"/>
      <c r="BJ2372" s="668"/>
      <c r="BK2372" s="668"/>
      <c r="BL2372" s="668"/>
      <c r="BM2372" s="668"/>
      <c r="BN2372" s="668"/>
      <c r="BO2372" s="668"/>
      <c r="BP2372" s="668"/>
      <c r="BQ2372" s="668"/>
    </row>
    <row r="2373" spans="1:69">
      <c r="A2373" s="668"/>
      <c r="B2373" s="668"/>
      <c r="C2373" s="668"/>
      <c r="D2373" s="668"/>
      <c r="E2373" s="668"/>
      <c r="F2373" s="668"/>
      <c r="G2373" s="668"/>
      <c r="H2373" s="668"/>
      <c r="I2373" s="668"/>
      <c r="J2373" s="668"/>
      <c r="K2373" s="668"/>
      <c r="L2373" s="668"/>
      <c r="M2373" s="668"/>
      <c r="N2373" s="668"/>
      <c r="O2373" s="668"/>
      <c r="P2373" s="668"/>
      <c r="Q2373" s="668"/>
      <c r="R2373" s="668"/>
      <c r="T2373" s="668"/>
      <c r="U2373" s="668"/>
      <c r="AZ2373" s="668"/>
      <c r="BA2373" s="668"/>
      <c r="BB2373" s="668"/>
      <c r="BC2373" s="668"/>
      <c r="BD2373" s="668"/>
      <c r="BE2373" s="668"/>
      <c r="BF2373" s="668"/>
      <c r="BG2373" s="668"/>
      <c r="BH2373" s="668"/>
      <c r="BI2373" s="668"/>
      <c r="BJ2373" s="668"/>
      <c r="BK2373" s="668"/>
      <c r="BL2373" s="668"/>
      <c r="BM2373" s="668"/>
      <c r="BN2373" s="668"/>
      <c r="BO2373" s="668"/>
      <c r="BP2373" s="668"/>
      <c r="BQ2373" s="668"/>
    </row>
    <row r="2374" spans="1:69">
      <c r="A2374" s="668"/>
      <c r="B2374" s="668"/>
      <c r="C2374" s="668"/>
      <c r="D2374" s="668"/>
      <c r="E2374" s="668"/>
      <c r="F2374" s="668"/>
      <c r="G2374" s="668"/>
      <c r="H2374" s="668"/>
      <c r="I2374" s="668"/>
      <c r="J2374" s="668"/>
      <c r="K2374" s="668"/>
      <c r="L2374" s="668"/>
      <c r="M2374" s="668"/>
      <c r="N2374" s="668"/>
      <c r="O2374" s="668"/>
      <c r="P2374" s="668"/>
      <c r="Q2374" s="668"/>
      <c r="R2374" s="668"/>
      <c r="T2374" s="668"/>
      <c r="U2374" s="668"/>
      <c r="AZ2374" s="668"/>
      <c r="BA2374" s="668"/>
      <c r="BB2374" s="668"/>
      <c r="BC2374" s="668"/>
      <c r="BD2374" s="668"/>
      <c r="BE2374" s="668"/>
      <c r="BF2374" s="668"/>
      <c r="BG2374" s="668"/>
      <c r="BH2374" s="668"/>
      <c r="BI2374" s="668"/>
      <c r="BJ2374" s="668"/>
      <c r="BK2374" s="668"/>
      <c r="BL2374" s="668"/>
      <c r="BM2374" s="668"/>
      <c r="BN2374" s="668"/>
      <c r="BO2374" s="668"/>
      <c r="BP2374" s="668"/>
      <c r="BQ2374" s="668"/>
    </row>
    <row r="2375" spans="1:69">
      <c r="A2375" s="668"/>
      <c r="B2375" s="668"/>
      <c r="C2375" s="668"/>
      <c r="D2375" s="668"/>
      <c r="E2375" s="668"/>
      <c r="F2375" s="668"/>
      <c r="G2375" s="668"/>
      <c r="H2375" s="668"/>
      <c r="I2375" s="668"/>
      <c r="J2375" s="668"/>
      <c r="K2375" s="668"/>
      <c r="L2375" s="668"/>
      <c r="M2375" s="668"/>
      <c r="N2375" s="668"/>
      <c r="O2375" s="668"/>
      <c r="P2375" s="668"/>
      <c r="Q2375" s="668"/>
      <c r="R2375" s="668"/>
      <c r="T2375" s="668"/>
      <c r="U2375" s="668"/>
      <c r="AZ2375" s="668"/>
      <c r="BA2375" s="668"/>
      <c r="BB2375" s="668"/>
      <c r="BC2375" s="668"/>
      <c r="BD2375" s="668"/>
      <c r="BE2375" s="668"/>
      <c r="BF2375" s="668"/>
      <c r="BG2375" s="668"/>
      <c r="BH2375" s="668"/>
      <c r="BI2375" s="668"/>
      <c r="BJ2375" s="668"/>
      <c r="BK2375" s="668"/>
      <c r="BL2375" s="668"/>
      <c r="BM2375" s="668"/>
      <c r="BN2375" s="668"/>
      <c r="BO2375" s="668"/>
      <c r="BP2375" s="668"/>
      <c r="BQ2375" s="668"/>
    </row>
    <row r="2376" spans="1:69">
      <c r="A2376" s="668"/>
      <c r="B2376" s="668"/>
      <c r="C2376" s="668"/>
      <c r="D2376" s="668"/>
      <c r="E2376" s="668"/>
      <c r="F2376" s="668"/>
      <c r="G2376" s="668"/>
      <c r="H2376" s="668"/>
      <c r="I2376" s="668"/>
      <c r="J2376" s="668"/>
      <c r="K2376" s="668"/>
      <c r="L2376" s="668"/>
      <c r="M2376" s="668"/>
      <c r="N2376" s="668"/>
      <c r="O2376" s="668"/>
      <c r="P2376" s="668"/>
      <c r="Q2376" s="668"/>
      <c r="R2376" s="668"/>
      <c r="T2376" s="668"/>
      <c r="U2376" s="668"/>
      <c r="AZ2376" s="668"/>
      <c r="BA2376" s="668"/>
      <c r="BB2376" s="668"/>
      <c r="BC2376" s="668"/>
      <c r="BD2376" s="668"/>
      <c r="BE2376" s="668"/>
      <c r="BF2376" s="668"/>
      <c r="BG2376" s="668"/>
      <c r="BH2376" s="668"/>
      <c r="BI2376" s="668"/>
      <c r="BJ2376" s="668"/>
      <c r="BK2376" s="668"/>
      <c r="BL2376" s="668"/>
      <c r="BM2376" s="668"/>
      <c r="BN2376" s="668"/>
      <c r="BO2376" s="668"/>
      <c r="BP2376" s="668"/>
      <c r="BQ2376" s="668"/>
    </row>
    <row r="2377" spans="1:69">
      <c r="A2377" s="668"/>
      <c r="B2377" s="668"/>
      <c r="C2377" s="668"/>
      <c r="D2377" s="668"/>
      <c r="E2377" s="668"/>
      <c r="F2377" s="668"/>
      <c r="G2377" s="668"/>
      <c r="H2377" s="668"/>
      <c r="I2377" s="668"/>
      <c r="J2377" s="668"/>
      <c r="K2377" s="668"/>
      <c r="L2377" s="668"/>
      <c r="M2377" s="668"/>
      <c r="N2377" s="668"/>
      <c r="O2377" s="668"/>
      <c r="P2377" s="668"/>
      <c r="Q2377" s="668"/>
      <c r="R2377" s="668"/>
      <c r="T2377" s="668"/>
      <c r="U2377" s="668"/>
      <c r="AZ2377" s="668"/>
      <c r="BA2377" s="668"/>
      <c r="BB2377" s="668"/>
      <c r="BC2377" s="668"/>
      <c r="BD2377" s="668"/>
      <c r="BE2377" s="668"/>
      <c r="BF2377" s="668"/>
      <c r="BG2377" s="668"/>
      <c r="BH2377" s="668"/>
      <c r="BI2377" s="668"/>
      <c r="BJ2377" s="668"/>
      <c r="BK2377" s="668"/>
      <c r="BL2377" s="668"/>
      <c r="BM2377" s="668"/>
      <c r="BN2377" s="668"/>
      <c r="BO2377" s="668"/>
      <c r="BP2377" s="668"/>
      <c r="BQ2377" s="668"/>
    </row>
    <row r="2378" spans="1:69">
      <c r="A2378" s="668"/>
      <c r="B2378" s="668"/>
      <c r="C2378" s="668"/>
      <c r="D2378" s="668"/>
      <c r="E2378" s="668"/>
      <c r="F2378" s="668"/>
      <c r="G2378" s="668"/>
      <c r="H2378" s="668"/>
      <c r="I2378" s="668"/>
      <c r="J2378" s="668"/>
      <c r="K2378" s="668"/>
      <c r="L2378" s="668"/>
      <c r="M2378" s="668"/>
      <c r="N2378" s="668"/>
      <c r="O2378" s="668"/>
      <c r="P2378" s="668"/>
      <c r="Q2378" s="668"/>
      <c r="R2378" s="668"/>
      <c r="T2378" s="668"/>
      <c r="U2378" s="668"/>
      <c r="AZ2378" s="668"/>
      <c r="BA2378" s="668"/>
      <c r="BB2378" s="668"/>
      <c r="BC2378" s="668"/>
      <c r="BD2378" s="668"/>
      <c r="BE2378" s="668"/>
      <c r="BF2378" s="668"/>
      <c r="BG2378" s="668"/>
      <c r="BH2378" s="668"/>
      <c r="BI2378" s="668"/>
      <c r="BJ2378" s="668"/>
      <c r="BK2378" s="668"/>
      <c r="BL2378" s="668"/>
      <c r="BM2378" s="668"/>
      <c r="BN2378" s="668"/>
      <c r="BO2378" s="668"/>
      <c r="BP2378" s="668"/>
      <c r="BQ2378" s="668"/>
    </row>
    <row r="2379" spans="1:69">
      <c r="A2379" s="668"/>
      <c r="B2379" s="668"/>
      <c r="C2379" s="668"/>
      <c r="D2379" s="668"/>
      <c r="E2379" s="668"/>
      <c r="F2379" s="668"/>
      <c r="G2379" s="668"/>
      <c r="H2379" s="668"/>
      <c r="I2379" s="668"/>
      <c r="J2379" s="668"/>
      <c r="K2379" s="668"/>
      <c r="L2379" s="668"/>
      <c r="M2379" s="668"/>
      <c r="N2379" s="668"/>
      <c r="O2379" s="668"/>
      <c r="P2379" s="668"/>
      <c r="Q2379" s="668"/>
      <c r="R2379" s="668"/>
      <c r="T2379" s="668"/>
      <c r="U2379" s="668"/>
      <c r="AZ2379" s="668"/>
      <c r="BA2379" s="668"/>
      <c r="BB2379" s="668"/>
      <c r="BC2379" s="668"/>
      <c r="BD2379" s="668"/>
      <c r="BE2379" s="668"/>
      <c r="BF2379" s="668"/>
      <c r="BG2379" s="668"/>
      <c r="BH2379" s="668"/>
      <c r="BI2379" s="668"/>
      <c r="BJ2379" s="668"/>
      <c r="BK2379" s="668"/>
      <c r="BL2379" s="668"/>
      <c r="BM2379" s="668"/>
      <c r="BN2379" s="668"/>
      <c r="BO2379" s="668"/>
      <c r="BP2379" s="668"/>
      <c r="BQ2379" s="668"/>
    </row>
    <row r="2380" spans="1:69">
      <c r="A2380" s="668"/>
      <c r="B2380" s="668"/>
      <c r="C2380" s="668"/>
      <c r="D2380" s="668"/>
      <c r="E2380" s="668"/>
      <c r="F2380" s="668"/>
      <c r="G2380" s="668"/>
      <c r="H2380" s="668"/>
      <c r="I2380" s="668"/>
      <c r="J2380" s="668"/>
      <c r="K2380" s="668"/>
      <c r="L2380" s="668"/>
      <c r="M2380" s="668"/>
      <c r="N2380" s="668"/>
      <c r="O2380" s="668"/>
      <c r="P2380" s="668"/>
      <c r="Q2380" s="668"/>
      <c r="R2380" s="668"/>
      <c r="T2380" s="668"/>
      <c r="U2380" s="668"/>
      <c r="AZ2380" s="668"/>
      <c r="BA2380" s="668"/>
      <c r="BB2380" s="668"/>
      <c r="BC2380" s="668"/>
      <c r="BD2380" s="668"/>
      <c r="BE2380" s="668"/>
      <c r="BF2380" s="668"/>
      <c r="BG2380" s="668"/>
      <c r="BH2380" s="668"/>
      <c r="BI2380" s="668"/>
      <c r="BJ2380" s="668"/>
      <c r="BK2380" s="668"/>
      <c r="BL2380" s="668"/>
      <c r="BM2380" s="668"/>
      <c r="BN2380" s="668"/>
      <c r="BO2380" s="668"/>
      <c r="BP2380" s="668"/>
      <c r="BQ2380" s="668"/>
    </row>
    <row r="2381" spans="1:69">
      <c r="A2381" s="668"/>
      <c r="B2381" s="668"/>
      <c r="C2381" s="668"/>
      <c r="D2381" s="668"/>
      <c r="E2381" s="668"/>
      <c r="F2381" s="668"/>
      <c r="G2381" s="668"/>
      <c r="H2381" s="668"/>
      <c r="I2381" s="668"/>
      <c r="J2381" s="668"/>
      <c r="K2381" s="668"/>
      <c r="L2381" s="668"/>
      <c r="M2381" s="668"/>
      <c r="N2381" s="668"/>
      <c r="O2381" s="668"/>
      <c r="P2381" s="668"/>
      <c r="Q2381" s="668"/>
      <c r="R2381" s="668"/>
      <c r="S2381" s="668"/>
      <c r="T2381" s="668"/>
      <c r="U2381" s="668"/>
      <c r="W2381" s="668"/>
      <c r="X2381" s="668"/>
      <c r="Y2381" s="668"/>
      <c r="Z2381" s="678"/>
      <c r="AA2381" s="668"/>
      <c r="AB2381" s="668"/>
      <c r="AC2381" s="668"/>
      <c r="AD2381" s="678"/>
      <c r="AE2381" s="668"/>
      <c r="AF2381" s="668"/>
      <c r="AG2381" s="668"/>
      <c r="AH2381" s="678"/>
      <c r="AI2381" s="668"/>
      <c r="AJ2381" s="668"/>
      <c r="AK2381" s="668"/>
      <c r="AL2381" s="678"/>
      <c r="AM2381" s="668"/>
      <c r="AN2381" s="668"/>
      <c r="AO2381" s="668"/>
      <c r="AP2381" s="678"/>
      <c r="AQ2381" s="668"/>
      <c r="AR2381" s="668"/>
      <c r="AS2381" s="668"/>
      <c r="AT2381" s="678"/>
      <c r="AU2381" s="668"/>
      <c r="AV2381" s="668"/>
      <c r="AW2381" s="678"/>
      <c r="AX2381" s="668"/>
      <c r="AY2381" s="683"/>
      <c r="AZ2381" s="668"/>
      <c r="BA2381" s="668"/>
      <c r="BB2381" s="668"/>
      <c r="BC2381" s="668"/>
      <c r="BD2381" s="668"/>
      <c r="BE2381" s="668"/>
      <c r="BF2381" s="668"/>
      <c r="BG2381" s="668"/>
      <c r="BH2381" s="668"/>
      <c r="BI2381" s="668"/>
      <c r="BJ2381" s="668"/>
      <c r="BK2381" s="668"/>
      <c r="BL2381" s="668"/>
      <c r="BM2381" s="668"/>
      <c r="BN2381" s="668"/>
      <c r="BO2381" s="668"/>
      <c r="BP2381" s="668"/>
      <c r="BQ2381" s="668"/>
    </row>
    <row r="2382" spans="1:69">
      <c r="A2382" s="668"/>
      <c r="B2382" s="668"/>
      <c r="C2382" s="668"/>
      <c r="D2382" s="668"/>
      <c r="E2382" s="668"/>
      <c r="F2382" s="668"/>
      <c r="G2382" s="668"/>
      <c r="H2382" s="668"/>
      <c r="I2382" s="668"/>
      <c r="J2382" s="668"/>
      <c r="K2382" s="668"/>
      <c r="L2382" s="668"/>
      <c r="M2382" s="668"/>
      <c r="N2382" s="668"/>
      <c r="O2382" s="668"/>
      <c r="P2382" s="668"/>
      <c r="Q2382" s="668"/>
      <c r="R2382" s="668"/>
      <c r="T2382" s="668"/>
      <c r="U2382" s="668"/>
      <c r="AZ2382" s="668"/>
      <c r="BA2382" s="668"/>
      <c r="BB2382" s="668"/>
      <c r="BC2382" s="668"/>
      <c r="BD2382" s="668"/>
      <c r="BE2382" s="668"/>
      <c r="BF2382" s="668"/>
      <c r="BG2382" s="668"/>
      <c r="BH2382" s="668"/>
      <c r="BI2382" s="668"/>
      <c r="BJ2382" s="668"/>
      <c r="BK2382" s="668"/>
      <c r="BL2382" s="668"/>
      <c r="BM2382" s="668"/>
      <c r="BN2382" s="668"/>
      <c r="BO2382" s="668"/>
      <c r="BP2382" s="668"/>
      <c r="BQ2382" s="668"/>
    </row>
    <row r="2383" spans="1:69">
      <c r="A2383" s="668"/>
      <c r="B2383" s="668"/>
      <c r="C2383" s="668"/>
      <c r="D2383" s="668"/>
      <c r="E2383" s="668"/>
      <c r="F2383" s="668"/>
      <c r="G2383" s="668"/>
      <c r="H2383" s="668"/>
      <c r="I2383" s="668"/>
      <c r="J2383" s="668"/>
      <c r="K2383" s="668"/>
      <c r="L2383" s="668"/>
      <c r="M2383" s="668"/>
      <c r="N2383" s="668"/>
      <c r="O2383" s="668"/>
      <c r="P2383" s="668"/>
      <c r="Q2383" s="668"/>
      <c r="R2383" s="668"/>
      <c r="T2383" s="668"/>
      <c r="U2383" s="668"/>
      <c r="AZ2383" s="668"/>
      <c r="BA2383" s="668"/>
      <c r="BB2383" s="668"/>
      <c r="BC2383" s="668"/>
      <c r="BD2383" s="668"/>
      <c r="BE2383" s="668"/>
      <c r="BF2383" s="668"/>
      <c r="BG2383" s="668"/>
      <c r="BH2383" s="668"/>
      <c r="BI2383" s="668"/>
      <c r="BJ2383" s="668"/>
      <c r="BK2383" s="668"/>
      <c r="BL2383" s="668"/>
      <c r="BM2383" s="668"/>
      <c r="BN2383" s="668"/>
      <c r="BO2383" s="668"/>
      <c r="BP2383" s="668"/>
      <c r="BQ2383" s="668"/>
    </row>
    <row r="2384" spans="1:69">
      <c r="A2384" s="668"/>
      <c r="B2384" s="668"/>
      <c r="C2384" s="668"/>
      <c r="D2384" s="668"/>
      <c r="E2384" s="668"/>
      <c r="F2384" s="668"/>
      <c r="G2384" s="668"/>
      <c r="H2384" s="668"/>
      <c r="I2384" s="668"/>
      <c r="J2384" s="668"/>
      <c r="K2384" s="668"/>
      <c r="L2384" s="668"/>
      <c r="M2384" s="668"/>
      <c r="N2384" s="668"/>
      <c r="O2384" s="668"/>
      <c r="P2384" s="668"/>
      <c r="Q2384" s="668"/>
      <c r="R2384" s="668"/>
      <c r="T2384" s="668"/>
      <c r="U2384" s="668"/>
      <c r="AZ2384" s="668"/>
      <c r="BA2384" s="668"/>
      <c r="BB2384" s="668"/>
      <c r="BC2384" s="668"/>
      <c r="BD2384" s="668"/>
      <c r="BE2384" s="668"/>
      <c r="BF2384" s="668"/>
      <c r="BG2384" s="668"/>
      <c r="BH2384" s="668"/>
      <c r="BI2384" s="668"/>
      <c r="BJ2384" s="668"/>
      <c r="BK2384" s="668"/>
      <c r="BL2384" s="668"/>
      <c r="BM2384" s="668"/>
      <c r="BN2384" s="668"/>
      <c r="BO2384" s="668"/>
      <c r="BP2384" s="668"/>
      <c r="BQ2384" s="668"/>
    </row>
    <row r="2385" spans="1:69">
      <c r="A2385" s="668"/>
      <c r="B2385" s="668"/>
      <c r="C2385" s="668"/>
      <c r="D2385" s="668"/>
      <c r="E2385" s="668"/>
      <c r="F2385" s="668"/>
      <c r="G2385" s="668"/>
      <c r="H2385" s="668"/>
      <c r="I2385" s="668"/>
      <c r="J2385" s="668"/>
      <c r="K2385" s="668"/>
      <c r="L2385" s="668"/>
      <c r="M2385" s="668"/>
      <c r="N2385" s="668"/>
      <c r="O2385" s="668"/>
      <c r="P2385" s="668"/>
      <c r="Q2385" s="668"/>
      <c r="R2385" s="668"/>
      <c r="T2385" s="668"/>
      <c r="U2385" s="668"/>
      <c r="AZ2385" s="668"/>
      <c r="BA2385" s="668"/>
      <c r="BB2385" s="668"/>
      <c r="BC2385" s="668"/>
      <c r="BD2385" s="668"/>
      <c r="BE2385" s="668"/>
      <c r="BF2385" s="668"/>
      <c r="BK2385" s="668"/>
      <c r="BL2385" s="668"/>
      <c r="BM2385" s="668"/>
      <c r="BN2385" s="668"/>
      <c r="BO2385" s="668"/>
      <c r="BP2385" s="668"/>
      <c r="BQ2385" s="668"/>
    </row>
    <row r="2386" spans="1:69">
      <c r="A2386" s="668"/>
      <c r="B2386" s="668"/>
      <c r="C2386" s="668"/>
      <c r="D2386" s="668"/>
      <c r="E2386" s="668"/>
      <c r="F2386" s="668"/>
      <c r="G2386" s="668"/>
      <c r="H2386" s="668"/>
      <c r="I2386" s="668"/>
      <c r="J2386" s="668"/>
      <c r="K2386" s="668"/>
      <c r="L2386" s="668"/>
      <c r="M2386" s="668"/>
      <c r="N2386" s="668"/>
      <c r="O2386" s="668"/>
      <c r="P2386" s="668"/>
      <c r="Q2386" s="668"/>
      <c r="R2386" s="668"/>
      <c r="T2386" s="668"/>
      <c r="U2386" s="668"/>
      <c r="AZ2386" s="668"/>
      <c r="BA2386" s="668"/>
      <c r="BB2386" s="668"/>
      <c r="BC2386" s="668"/>
      <c r="BD2386" s="668"/>
      <c r="BE2386" s="668"/>
      <c r="BF2386" s="668"/>
      <c r="BG2386" s="668"/>
      <c r="BH2386" s="668"/>
      <c r="BI2386" s="668"/>
      <c r="BJ2386" s="668"/>
      <c r="BK2386" s="668"/>
      <c r="BL2386" s="668"/>
      <c r="BM2386" s="668"/>
      <c r="BN2386" s="668"/>
      <c r="BO2386" s="668"/>
      <c r="BP2386" s="668"/>
      <c r="BQ2386" s="668"/>
    </row>
    <row r="2387" spans="1:69">
      <c r="A2387" s="668"/>
      <c r="B2387" s="668"/>
      <c r="C2387" s="668"/>
      <c r="D2387" s="668"/>
      <c r="E2387" s="668"/>
      <c r="F2387" s="668"/>
      <c r="G2387" s="668"/>
      <c r="H2387" s="668"/>
      <c r="I2387" s="668"/>
      <c r="J2387" s="668"/>
      <c r="K2387" s="668"/>
      <c r="L2387" s="668"/>
      <c r="M2387" s="668"/>
      <c r="N2387" s="668"/>
      <c r="O2387" s="668"/>
      <c r="P2387" s="668"/>
      <c r="Q2387" s="668"/>
      <c r="R2387" s="668"/>
      <c r="T2387" s="668"/>
      <c r="U2387" s="668"/>
      <c r="W2387" s="668"/>
      <c r="X2387" s="668"/>
      <c r="Y2387" s="668"/>
      <c r="Z2387" s="678"/>
      <c r="AA2387" s="668"/>
      <c r="AB2387" s="668"/>
      <c r="AC2387" s="668"/>
      <c r="AD2387" s="678"/>
      <c r="AE2387" s="668"/>
      <c r="AF2387" s="668"/>
      <c r="AG2387" s="668"/>
      <c r="AH2387" s="678"/>
      <c r="AI2387" s="668"/>
      <c r="AJ2387" s="668"/>
      <c r="AK2387" s="668"/>
      <c r="AL2387" s="678"/>
      <c r="AM2387" s="668"/>
      <c r="AN2387" s="668"/>
      <c r="AO2387" s="668"/>
      <c r="AP2387" s="678"/>
      <c r="AQ2387" s="668"/>
      <c r="AR2387" s="668"/>
      <c r="AS2387" s="668"/>
      <c r="AT2387" s="678"/>
      <c r="AU2387" s="668"/>
      <c r="AV2387" s="668"/>
      <c r="AW2387" s="678"/>
      <c r="AX2387" s="668"/>
      <c r="AY2387" s="683"/>
      <c r="AZ2387" s="668"/>
      <c r="BA2387" s="668"/>
      <c r="BB2387" s="668"/>
      <c r="BC2387" s="668"/>
      <c r="BD2387" s="668"/>
      <c r="BE2387" s="668"/>
      <c r="BF2387" s="668"/>
      <c r="BG2387" s="668"/>
      <c r="BH2387" s="668"/>
      <c r="BI2387" s="668"/>
      <c r="BJ2387" s="668"/>
      <c r="BK2387" s="668"/>
      <c r="BL2387" s="668"/>
      <c r="BM2387" s="668"/>
      <c r="BN2387" s="668"/>
      <c r="BO2387" s="668"/>
      <c r="BP2387" s="668"/>
      <c r="BQ2387" s="668"/>
    </row>
    <row r="2388" spans="1:69">
      <c r="A2388" s="668"/>
      <c r="B2388" s="668"/>
      <c r="C2388" s="668"/>
      <c r="D2388" s="668"/>
      <c r="E2388" s="668"/>
      <c r="F2388" s="668"/>
      <c r="G2388" s="668"/>
      <c r="H2388" s="668"/>
      <c r="I2388" s="668"/>
      <c r="J2388" s="668"/>
      <c r="K2388" s="668"/>
      <c r="L2388" s="668"/>
      <c r="M2388" s="668"/>
      <c r="N2388" s="668"/>
      <c r="O2388" s="668"/>
      <c r="P2388" s="668"/>
      <c r="Q2388" s="668"/>
      <c r="R2388" s="668"/>
      <c r="T2388" s="668"/>
      <c r="U2388" s="668"/>
      <c r="AZ2388" s="668"/>
      <c r="BA2388" s="668"/>
      <c r="BB2388" s="668"/>
      <c r="BC2388" s="668"/>
      <c r="BD2388" s="668"/>
      <c r="BE2388" s="668"/>
      <c r="BF2388" s="668"/>
      <c r="BG2388" s="668"/>
      <c r="BH2388" s="668"/>
      <c r="BI2388" s="668"/>
      <c r="BJ2388" s="668"/>
      <c r="BK2388" s="668"/>
      <c r="BL2388" s="668"/>
      <c r="BM2388" s="668"/>
      <c r="BN2388" s="668"/>
      <c r="BO2388" s="668"/>
      <c r="BP2388" s="668"/>
      <c r="BQ2388" s="668"/>
    </row>
    <row r="2389" spans="1:69">
      <c r="A2389" s="668"/>
      <c r="B2389" s="668"/>
      <c r="C2389" s="668"/>
      <c r="D2389" s="668"/>
      <c r="E2389" s="668"/>
      <c r="F2389" s="668"/>
      <c r="G2389" s="668"/>
      <c r="H2389" s="668"/>
      <c r="I2389" s="668"/>
      <c r="J2389" s="668"/>
      <c r="K2389" s="668"/>
      <c r="L2389" s="668"/>
      <c r="M2389" s="668"/>
      <c r="N2389" s="668"/>
      <c r="O2389" s="668"/>
      <c r="P2389" s="668"/>
      <c r="Q2389" s="668"/>
      <c r="R2389" s="668"/>
      <c r="T2389" s="668"/>
      <c r="U2389" s="668"/>
      <c r="AZ2389" s="668"/>
      <c r="BA2389" s="668"/>
      <c r="BB2389" s="668"/>
      <c r="BC2389" s="668"/>
      <c r="BD2389" s="668"/>
      <c r="BE2389" s="668"/>
      <c r="BF2389" s="668"/>
      <c r="BG2389" s="668"/>
      <c r="BH2389" s="668"/>
      <c r="BI2389" s="668"/>
      <c r="BJ2389" s="668"/>
      <c r="BK2389" s="668"/>
      <c r="BL2389" s="668"/>
      <c r="BM2389" s="668"/>
      <c r="BN2389" s="668"/>
      <c r="BO2389" s="668"/>
      <c r="BP2389" s="668"/>
      <c r="BQ2389" s="668"/>
    </row>
    <row r="2390" spans="1:69">
      <c r="A2390" s="668"/>
      <c r="B2390" s="668"/>
      <c r="C2390" s="668"/>
      <c r="D2390" s="668"/>
      <c r="E2390" s="668"/>
      <c r="F2390" s="668"/>
      <c r="G2390" s="668"/>
      <c r="H2390" s="668"/>
      <c r="I2390" s="668"/>
      <c r="J2390" s="668"/>
      <c r="K2390" s="668"/>
      <c r="L2390" s="668"/>
      <c r="M2390" s="668"/>
      <c r="N2390" s="668"/>
      <c r="O2390" s="668"/>
      <c r="P2390" s="668"/>
      <c r="Q2390" s="668"/>
      <c r="R2390" s="668"/>
      <c r="T2390" s="668"/>
      <c r="U2390" s="668"/>
      <c r="AZ2390" s="668"/>
      <c r="BA2390" s="668"/>
      <c r="BB2390" s="668"/>
      <c r="BC2390" s="668"/>
      <c r="BD2390" s="668"/>
      <c r="BE2390" s="668"/>
      <c r="BF2390" s="668"/>
      <c r="BG2390" s="668"/>
      <c r="BH2390" s="668"/>
      <c r="BI2390" s="668"/>
      <c r="BJ2390" s="668"/>
      <c r="BK2390" s="668"/>
      <c r="BL2390" s="668"/>
      <c r="BM2390" s="668"/>
      <c r="BN2390" s="668"/>
      <c r="BO2390" s="668"/>
      <c r="BP2390" s="668"/>
      <c r="BQ2390" s="668"/>
    </row>
    <row r="2391" spans="1:69">
      <c r="A2391" s="668"/>
      <c r="B2391" s="668"/>
      <c r="C2391" s="668"/>
      <c r="D2391" s="668"/>
      <c r="E2391" s="668"/>
      <c r="F2391" s="668"/>
      <c r="G2391" s="668"/>
      <c r="H2391" s="668"/>
      <c r="I2391" s="668"/>
      <c r="J2391" s="668"/>
      <c r="K2391" s="668"/>
      <c r="L2391" s="668"/>
      <c r="M2391" s="668"/>
      <c r="N2391" s="668"/>
      <c r="O2391" s="668"/>
      <c r="P2391" s="668"/>
      <c r="Q2391" s="668"/>
      <c r="R2391" s="668"/>
      <c r="T2391" s="668"/>
      <c r="U2391" s="668"/>
      <c r="W2391" s="668"/>
      <c r="X2391" s="668"/>
      <c r="Y2391" s="668"/>
      <c r="Z2391" s="678"/>
      <c r="AA2391" s="668"/>
      <c r="AB2391" s="668"/>
      <c r="AC2391" s="668"/>
      <c r="AD2391" s="678"/>
      <c r="AE2391" s="668"/>
      <c r="AF2391" s="668"/>
      <c r="AG2391" s="668"/>
      <c r="AH2391" s="678"/>
      <c r="AI2391" s="668"/>
      <c r="AJ2391" s="668"/>
      <c r="AK2391" s="668"/>
      <c r="AL2391" s="678"/>
      <c r="AM2391" s="668"/>
      <c r="AN2391" s="668"/>
      <c r="AO2391" s="668"/>
      <c r="AP2391" s="678"/>
      <c r="AQ2391" s="668"/>
      <c r="AR2391" s="668"/>
      <c r="AS2391" s="668"/>
      <c r="AT2391" s="678"/>
      <c r="AU2391" s="668"/>
      <c r="AV2391" s="668"/>
      <c r="AW2391" s="678"/>
      <c r="AX2391" s="668"/>
      <c r="AY2391" s="683"/>
      <c r="AZ2391" s="668"/>
      <c r="BA2391" s="668"/>
      <c r="BB2391" s="668"/>
      <c r="BC2391" s="668"/>
      <c r="BD2391" s="668"/>
      <c r="BE2391" s="668"/>
      <c r="BF2391" s="668"/>
      <c r="BG2391" s="668"/>
      <c r="BH2391" s="668"/>
      <c r="BI2391" s="668"/>
      <c r="BJ2391" s="668"/>
      <c r="BK2391" s="668"/>
      <c r="BL2391" s="668"/>
      <c r="BM2391" s="668"/>
      <c r="BN2391" s="668"/>
      <c r="BO2391" s="668"/>
      <c r="BP2391" s="668"/>
      <c r="BQ2391" s="668"/>
    </row>
    <row r="2392" spans="1:69">
      <c r="A2392" s="668"/>
      <c r="B2392" s="668"/>
      <c r="C2392" s="668"/>
      <c r="D2392" s="668"/>
      <c r="E2392" s="668"/>
      <c r="F2392" s="668"/>
      <c r="G2392" s="668"/>
      <c r="H2392" s="668"/>
      <c r="I2392" s="668"/>
      <c r="J2392" s="668"/>
      <c r="K2392" s="668"/>
      <c r="L2392" s="668"/>
      <c r="M2392" s="668"/>
      <c r="N2392" s="668"/>
      <c r="O2392" s="668"/>
      <c r="P2392" s="668"/>
      <c r="Q2392" s="668"/>
      <c r="R2392" s="668"/>
      <c r="T2392" s="668"/>
      <c r="U2392" s="668"/>
      <c r="AZ2392" s="668"/>
      <c r="BA2392" s="668"/>
      <c r="BB2392" s="668"/>
      <c r="BC2392" s="668"/>
      <c r="BD2392" s="668"/>
      <c r="BE2392" s="668"/>
      <c r="BF2392" s="668"/>
      <c r="BG2392" s="668"/>
      <c r="BH2392" s="668"/>
      <c r="BI2392" s="668"/>
      <c r="BJ2392" s="668"/>
      <c r="BK2392" s="668"/>
      <c r="BL2392" s="668"/>
      <c r="BM2392" s="668"/>
      <c r="BN2392" s="668"/>
      <c r="BO2392" s="668"/>
      <c r="BP2392" s="668"/>
      <c r="BQ2392" s="668"/>
    </row>
    <row r="2393" spans="1:69">
      <c r="A2393" s="668"/>
      <c r="B2393" s="668"/>
      <c r="C2393" s="668"/>
      <c r="D2393" s="668"/>
      <c r="E2393" s="668"/>
      <c r="F2393" s="668"/>
      <c r="G2393" s="668"/>
      <c r="H2393" s="668"/>
      <c r="I2393" s="668"/>
      <c r="J2393" s="668"/>
      <c r="K2393" s="668"/>
      <c r="L2393" s="668"/>
      <c r="M2393" s="668"/>
      <c r="N2393" s="668"/>
      <c r="O2393" s="668"/>
      <c r="P2393" s="668"/>
      <c r="Q2393" s="668"/>
      <c r="R2393" s="668"/>
      <c r="T2393" s="668"/>
      <c r="U2393" s="668"/>
      <c r="AZ2393" s="668"/>
      <c r="BA2393" s="668"/>
      <c r="BB2393" s="668"/>
      <c r="BC2393" s="668"/>
      <c r="BD2393" s="668"/>
      <c r="BE2393" s="668"/>
      <c r="BF2393" s="668"/>
      <c r="BG2393" s="668"/>
      <c r="BH2393" s="668"/>
      <c r="BI2393" s="668"/>
      <c r="BJ2393" s="668"/>
      <c r="BK2393" s="668"/>
      <c r="BL2393" s="668"/>
      <c r="BM2393" s="668"/>
      <c r="BN2393" s="668"/>
      <c r="BO2393" s="668"/>
      <c r="BP2393" s="668"/>
      <c r="BQ2393" s="668"/>
    </row>
    <row r="2394" spans="1:69">
      <c r="A2394" s="668"/>
      <c r="B2394" s="668"/>
      <c r="C2394" s="668"/>
      <c r="D2394" s="668"/>
      <c r="E2394" s="668"/>
      <c r="F2394" s="668"/>
      <c r="G2394" s="668"/>
      <c r="H2394" s="668"/>
      <c r="I2394" s="668"/>
      <c r="J2394" s="668"/>
      <c r="K2394" s="668"/>
      <c r="L2394" s="668"/>
      <c r="M2394" s="668"/>
      <c r="N2394" s="668"/>
      <c r="O2394" s="668"/>
      <c r="P2394" s="668"/>
      <c r="Q2394" s="668"/>
      <c r="R2394" s="668"/>
      <c r="T2394" s="668"/>
      <c r="U2394" s="668"/>
      <c r="AZ2394" s="668"/>
      <c r="BA2394" s="668"/>
      <c r="BB2394" s="668"/>
      <c r="BC2394" s="668"/>
      <c r="BD2394" s="668"/>
      <c r="BE2394" s="668"/>
      <c r="BF2394" s="668"/>
      <c r="BG2394" s="668"/>
      <c r="BH2394" s="668"/>
      <c r="BI2394" s="668"/>
      <c r="BJ2394" s="668"/>
      <c r="BK2394" s="668"/>
      <c r="BL2394" s="668"/>
      <c r="BM2394" s="668"/>
      <c r="BN2394" s="668"/>
      <c r="BO2394" s="668"/>
      <c r="BP2394" s="668"/>
      <c r="BQ2394" s="668"/>
    </row>
    <row r="2395" spans="1:69">
      <c r="A2395" s="668"/>
      <c r="B2395" s="668"/>
      <c r="C2395" s="668"/>
      <c r="D2395" s="668"/>
      <c r="E2395" s="668"/>
      <c r="F2395" s="668"/>
      <c r="G2395" s="668"/>
      <c r="H2395" s="668"/>
      <c r="I2395" s="668"/>
      <c r="J2395" s="668"/>
      <c r="K2395" s="668"/>
      <c r="L2395" s="668"/>
      <c r="M2395" s="668"/>
      <c r="N2395" s="668"/>
      <c r="O2395" s="668"/>
      <c r="P2395" s="668"/>
      <c r="Q2395" s="668"/>
      <c r="R2395" s="668"/>
      <c r="T2395" s="668"/>
      <c r="U2395" s="668"/>
      <c r="V2395" s="668"/>
      <c r="AZ2395" s="668"/>
      <c r="BA2395" s="668"/>
      <c r="BB2395" s="668"/>
      <c r="BC2395" s="668"/>
      <c r="BD2395" s="668"/>
      <c r="BE2395" s="668"/>
      <c r="BF2395" s="668"/>
      <c r="BG2395" s="668"/>
      <c r="BH2395" s="668"/>
      <c r="BI2395" s="668"/>
      <c r="BJ2395" s="668"/>
      <c r="BK2395" s="668"/>
      <c r="BL2395" s="668"/>
      <c r="BM2395" s="668"/>
      <c r="BN2395" s="668"/>
      <c r="BO2395" s="668"/>
      <c r="BP2395" s="668"/>
      <c r="BQ2395" s="668"/>
    </row>
    <row r="2396" spans="1:69">
      <c r="A2396" s="668"/>
      <c r="B2396" s="668"/>
      <c r="C2396" s="668"/>
      <c r="D2396" s="668"/>
      <c r="E2396" s="668"/>
      <c r="F2396" s="668"/>
      <c r="G2396" s="668"/>
      <c r="H2396" s="668"/>
      <c r="I2396" s="668"/>
      <c r="J2396" s="668"/>
      <c r="K2396" s="668"/>
      <c r="L2396" s="668"/>
      <c r="M2396" s="668"/>
      <c r="N2396" s="668"/>
      <c r="O2396" s="668"/>
      <c r="P2396" s="668"/>
      <c r="R2396" s="668"/>
      <c r="U2396" s="668"/>
      <c r="BC2396" s="668"/>
      <c r="BD2396" s="668"/>
      <c r="BE2396" s="668"/>
      <c r="BK2396" s="668"/>
      <c r="BL2396" s="668"/>
      <c r="BM2396" s="668"/>
      <c r="BN2396" s="668"/>
      <c r="BO2396" s="668"/>
      <c r="BP2396" s="668"/>
      <c r="BQ2396" s="668"/>
    </row>
    <row r="2397" spans="1:69">
      <c r="A2397" s="668"/>
      <c r="B2397" s="668"/>
      <c r="C2397" s="668"/>
      <c r="D2397" s="668"/>
      <c r="E2397" s="668"/>
      <c r="F2397" s="668"/>
      <c r="G2397" s="668"/>
      <c r="H2397" s="668"/>
      <c r="I2397" s="668"/>
      <c r="J2397" s="668"/>
      <c r="K2397" s="668"/>
      <c r="L2397" s="668"/>
      <c r="M2397" s="668"/>
      <c r="N2397" s="668"/>
      <c r="O2397" s="668"/>
      <c r="P2397" s="668"/>
      <c r="Q2397" s="668"/>
      <c r="R2397" s="668"/>
      <c r="T2397" s="668"/>
      <c r="U2397" s="668"/>
      <c r="AZ2397" s="668"/>
      <c r="BA2397" s="668"/>
      <c r="BB2397" s="668"/>
      <c r="BC2397" s="668"/>
      <c r="BD2397" s="668"/>
      <c r="BE2397" s="668"/>
      <c r="BF2397" s="668"/>
      <c r="BG2397" s="668"/>
      <c r="BH2397" s="668"/>
      <c r="BK2397" s="668"/>
      <c r="BL2397" s="668"/>
      <c r="BM2397" s="668"/>
      <c r="BN2397" s="668"/>
      <c r="BO2397" s="668"/>
      <c r="BP2397" s="668"/>
      <c r="BQ2397" s="668"/>
    </row>
    <row r="2398" spans="1:69">
      <c r="A2398" s="668"/>
      <c r="B2398" s="668"/>
      <c r="C2398" s="668"/>
      <c r="D2398" s="668"/>
      <c r="E2398" s="668"/>
      <c r="F2398" s="668"/>
      <c r="G2398" s="668"/>
      <c r="H2398" s="668"/>
      <c r="I2398" s="668"/>
      <c r="J2398" s="668"/>
      <c r="K2398" s="668"/>
      <c r="L2398" s="668"/>
      <c r="M2398" s="668"/>
      <c r="N2398" s="668"/>
      <c r="O2398" s="668"/>
      <c r="P2398" s="668"/>
      <c r="Q2398" s="668"/>
      <c r="R2398" s="668"/>
      <c r="T2398" s="668"/>
      <c r="U2398" s="668"/>
      <c r="AZ2398" s="668"/>
      <c r="BA2398" s="668"/>
      <c r="BB2398" s="668"/>
      <c r="BK2398" s="668"/>
      <c r="BL2398" s="668"/>
      <c r="BM2398" s="668"/>
      <c r="BN2398" s="668"/>
      <c r="BO2398" s="668"/>
      <c r="BP2398" s="668"/>
      <c r="BQ2398" s="668"/>
    </row>
    <row r="2399" spans="1:69">
      <c r="A2399" s="668"/>
      <c r="B2399" s="668"/>
      <c r="C2399" s="668"/>
      <c r="D2399" s="668"/>
      <c r="E2399" s="668"/>
      <c r="F2399" s="668"/>
      <c r="G2399" s="668"/>
      <c r="H2399" s="668"/>
      <c r="I2399" s="668"/>
      <c r="J2399" s="668"/>
      <c r="K2399" s="668"/>
      <c r="L2399" s="668"/>
      <c r="M2399" s="668"/>
      <c r="N2399" s="668"/>
      <c r="O2399" s="668"/>
      <c r="P2399" s="668"/>
      <c r="Q2399" s="668"/>
      <c r="R2399" s="668"/>
      <c r="T2399" s="668"/>
      <c r="U2399" s="668"/>
      <c r="AZ2399" s="668"/>
      <c r="BA2399" s="668"/>
      <c r="BB2399" s="668"/>
      <c r="BC2399" s="668"/>
      <c r="BD2399" s="668"/>
      <c r="BE2399" s="668"/>
      <c r="BF2399" s="668"/>
      <c r="BG2399" s="668"/>
      <c r="BK2399" s="668"/>
      <c r="BL2399" s="668"/>
      <c r="BM2399" s="668"/>
      <c r="BN2399" s="668"/>
      <c r="BO2399" s="668"/>
      <c r="BP2399" s="668"/>
      <c r="BQ2399" s="668"/>
    </row>
    <row r="2400" spans="1:69">
      <c r="A2400" s="668"/>
      <c r="B2400" s="668"/>
      <c r="C2400" s="668"/>
      <c r="D2400" s="668"/>
      <c r="E2400" s="668"/>
      <c r="F2400" s="668"/>
      <c r="G2400" s="668"/>
      <c r="H2400" s="668"/>
      <c r="I2400" s="668"/>
      <c r="J2400" s="668"/>
      <c r="K2400" s="668"/>
      <c r="L2400" s="668"/>
      <c r="M2400" s="668"/>
      <c r="N2400" s="668"/>
      <c r="O2400" s="668"/>
      <c r="P2400" s="668"/>
      <c r="Q2400" s="668"/>
      <c r="R2400" s="668"/>
      <c r="T2400" s="668"/>
      <c r="U2400" s="668"/>
      <c r="AZ2400" s="668"/>
      <c r="BA2400" s="668"/>
      <c r="BB2400" s="668"/>
      <c r="BK2400" s="668"/>
      <c r="BL2400" s="668"/>
      <c r="BM2400" s="668"/>
      <c r="BN2400" s="668"/>
      <c r="BO2400" s="668"/>
      <c r="BP2400" s="668"/>
      <c r="BQ2400" s="668"/>
    </row>
    <row r="2401" spans="1:69">
      <c r="A2401" s="668"/>
      <c r="B2401" s="668"/>
      <c r="C2401" s="668"/>
      <c r="D2401" s="668"/>
      <c r="E2401" s="668"/>
      <c r="F2401" s="668"/>
      <c r="G2401" s="668"/>
      <c r="H2401" s="668"/>
      <c r="I2401" s="668"/>
      <c r="J2401" s="668"/>
      <c r="K2401" s="668"/>
      <c r="L2401" s="668"/>
      <c r="M2401" s="668"/>
      <c r="N2401" s="668"/>
      <c r="O2401" s="668"/>
      <c r="P2401" s="668"/>
      <c r="Q2401" s="668"/>
      <c r="R2401" s="668"/>
      <c r="T2401" s="668"/>
      <c r="U2401" s="668"/>
      <c r="W2401" s="668"/>
      <c r="X2401" s="668"/>
      <c r="Y2401" s="668"/>
      <c r="Z2401" s="678"/>
      <c r="AA2401" s="668"/>
      <c r="AB2401" s="668"/>
      <c r="AC2401" s="668"/>
      <c r="AD2401" s="678"/>
      <c r="AE2401" s="668"/>
      <c r="AF2401" s="668"/>
      <c r="AG2401" s="668"/>
      <c r="AH2401" s="678"/>
      <c r="AI2401" s="668"/>
      <c r="AJ2401" s="668"/>
      <c r="AK2401" s="668"/>
      <c r="AL2401" s="678"/>
      <c r="AM2401" s="668"/>
      <c r="AN2401" s="668"/>
      <c r="AO2401" s="668"/>
      <c r="AP2401" s="678"/>
      <c r="AQ2401" s="668"/>
      <c r="AR2401" s="668"/>
      <c r="AS2401" s="668"/>
      <c r="AT2401" s="678"/>
      <c r="AU2401" s="668"/>
      <c r="AV2401" s="668"/>
      <c r="AW2401" s="678"/>
      <c r="AX2401" s="668"/>
      <c r="AY2401" s="683"/>
      <c r="AZ2401" s="668"/>
      <c r="BA2401" s="668"/>
      <c r="BB2401" s="668"/>
      <c r="BC2401" s="668"/>
      <c r="BD2401" s="668"/>
      <c r="BE2401" s="668"/>
      <c r="BK2401" s="668"/>
      <c r="BL2401" s="668"/>
      <c r="BM2401" s="668"/>
      <c r="BN2401" s="668"/>
      <c r="BO2401" s="668"/>
      <c r="BP2401" s="668"/>
      <c r="BQ2401" s="668"/>
    </row>
    <row r="2402" spans="1:69">
      <c r="A2402" s="668"/>
      <c r="B2402" s="668"/>
      <c r="C2402" s="668"/>
      <c r="D2402" s="668"/>
      <c r="E2402" s="668"/>
      <c r="F2402" s="668"/>
      <c r="G2402" s="668"/>
      <c r="H2402" s="668"/>
      <c r="I2402" s="668"/>
      <c r="J2402" s="668"/>
      <c r="K2402" s="668"/>
      <c r="L2402" s="668"/>
      <c r="M2402" s="668"/>
      <c r="N2402" s="668"/>
      <c r="O2402" s="668"/>
      <c r="P2402" s="668"/>
      <c r="R2402" s="668"/>
      <c r="U2402" s="668"/>
      <c r="BK2402" s="668"/>
      <c r="BL2402" s="668"/>
      <c r="BM2402" s="668"/>
      <c r="BN2402" s="668"/>
      <c r="BO2402" s="668"/>
      <c r="BP2402" s="668"/>
      <c r="BQ2402" s="668"/>
    </row>
    <row r="2403" spans="1:69">
      <c r="A2403" s="668"/>
      <c r="B2403" s="668"/>
      <c r="C2403" s="668"/>
      <c r="D2403" s="668"/>
      <c r="E2403" s="668"/>
      <c r="F2403" s="668"/>
      <c r="G2403" s="668"/>
      <c r="H2403" s="668"/>
      <c r="I2403" s="668"/>
      <c r="J2403" s="668"/>
      <c r="K2403" s="668"/>
      <c r="L2403" s="668"/>
      <c r="M2403" s="668"/>
      <c r="N2403" s="668"/>
      <c r="O2403" s="668"/>
      <c r="P2403" s="668"/>
      <c r="Q2403" s="668"/>
      <c r="R2403" s="668"/>
      <c r="T2403" s="668"/>
      <c r="U2403" s="668"/>
      <c r="AZ2403" s="668"/>
      <c r="BA2403" s="668"/>
      <c r="BK2403" s="668"/>
      <c r="BL2403" s="668"/>
      <c r="BM2403" s="668"/>
      <c r="BN2403" s="668"/>
      <c r="BO2403" s="668"/>
      <c r="BP2403" s="668"/>
      <c r="BQ2403" s="668"/>
    </row>
    <row r="2404" spans="1:69">
      <c r="A2404" s="668"/>
      <c r="B2404" s="668"/>
      <c r="C2404" s="668"/>
      <c r="D2404" s="668"/>
      <c r="E2404" s="668"/>
      <c r="F2404" s="668"/>
      <c r="G2404" s="668"/>
      <c r="H2404" s="668"/>
      <c r="I2404" s="668"/>
      <c r="J2404" s="668"/>
      <c r="K2404" s="668"/>
      <c r="L2404" s="668"/>
      <c r="M2404" s="668"/>
      <c r="N2404" s="668"/>
      <c r="O2404" s="668"/>
      <c r="P2404" s="668"/>
      <c r="Q2404" s="668"/>
      <c r="R2404" s="668"/>
      <c r="S2404" s="668"/>
      <c r="T2404" s="668"/>
      <c r="U2404" s="668"/>
      <c r="AZ2404" s="668"/>
      <c r="BK2404" s="668"/>
      <c r="BL2404" s="668"/>
      <c r="BM2404" s="668"/>
      <c r="BN2404" s="668"/>
      <c r="BO2404" s="668"/>
      <c r="BP2404" s="668"/>
      <c r="BQ2404" s="668"/>
    </row>
    <row r="2405" spans="1:69">
      <c r="A2405" s="668"/>
      <c r="B2405" s="668"/>
      <c r="C2405" s="668"/>
      <c r="D2405" s="668"/>
      <c r="E2405" s="668"/>
      <c r="F2405" s="668"/>
      <c r="G2405" s="668"/>
      <c r="H2405" s="668"/>
      <c r="I2405" s="668"/>
      <c r="J2405" s="668"/>
      <c r="K2405" s="668"/>
      <c r="L2405" s="668"/>
      <c r="M2405" s="668"/>
      <c r="N2405" s="668"/>
      <c r="O2405" s="668"/>
      <c r="P2405" s="668"/>
      <c r="R2405" s="668"/>
      <c r="U2405" s="668"/>
      <c r="BK2405" s="668"/>
      <c r="BL2405" s="668"/>
      <c r="BM2405" s="668"/>
      <c r="BN2405" s="668"/>
      <c r="BO2405" s="668"/>
      <c r="BP2405" s="668"/>
      <c r="BQ2405" s="668"/>
    </row>
    <row r="2406" spans="1:69">
      <c r="A2406" s="668"/>
      <c r="B2406" s="668"/>
      <c r="C2406" s="668"/>
      <c r="D2406" s="668"/>
      <c r="E2406" s="668"/>
      <c r="F2406" s="668"/>
      <c r="G2406" s="668"/>
      <c r="H2406" s="668"/>
      <c r="I2406" s="668"/>
      <c r="J2406" s="668"/>
      <c r="K2406" s="668"/>
      <c r="L2406" s="668"/>
      <c r="M2406" s="668"/>
      <c r="N2406" s="668"/>
      <c r="O2406" s="668"/>
      <c r="P2406" s="668"/>
      <c r="R2406" s="668"/>
      <c r="U2406" s="668"/>
      <c r="BK2406" s="668"/>
      <c r="BL2406" s="668"/>
      <c r="BM2406" s="668"/>
      <c r="BN2406" s="668"/>
      <c r="BO2406" s="668"/>
      <c r="BP2406" s="668"/>
      <c r="BQ2406" s="668"/>
    </row>
    <row r="2407" spans="1:69">
      <c r="A2407" s="668"/>
      <c r="B2407" s="668"/>
      <c r="C2407" s="668"/>
      <c r="D2407" s="668"/>
      <c r="E2407" s="668"/>
      <c r="F2407" s="668"/>
      <c r="G2407" s="668"/>
      <c r="H2407" s="668"/>
      <c r="I2407" s="668"/>
      <c r="J2407" s="668"/>
      <c r="K2407" s="668"/>
      <c r="L2407" s="668"/>
      <c r="M2407" s="668"/>
      <c r="N2407" s="668"/>
      <c r="O2407" s="668"/>
      <c r="P2407" s="668"/>
      <c r="R2407" s="668"/>
      <c r="U2407" s="668"/>
      <c r="BK2407" s="668"/>
      <c r="BL2407" s="668"/>
      <c r="BM2407" s="668"/>
      <c r="BN2407" s="668"/>
      <c r="BO2407" s="668"/>
      <c r="BP2407" s="668"/>
      <c r="BQ2407" s="668"/>
    </row>
    <row r="2408" spans="1:69">
      <c r="A2408" s="668"/>
      <c r="B2408" s="668"/>
      <c r="C2408" s="668"/>
      <c r="D2408" s="668"/>
      <c r="E2408" s="668"/>
      <c r="F2408" s="668"/>
      <c r="G2408" s="668"/>
      <c r="H2408" s="668"/>
      <c r="I2408" s="668"/>
      <c r="J2408" s="668"/>
      <c r="K2408" s="668"/>
      <c r="L2408" s="668"/>
      <c r="M2408" s="668"/>
      <c r="N2408" s="668"/>
      <c r="O2408" s="668"/>
      <c r="P2408" s="668"/>
      <c r="Q2408" s="668"/>
      <c r="R2408" s="668"/>
      <c r="S2408" s="668"/>
      <c r="T2408" s="668"/>
      <c r="U2408" s="668"/>
      <c r="W2408" s="668"/>
      <c r="X2408" s="668"/>
      <c r="Y2408" s="668"/>
      <c r="Z2408" s="678"/>
      <c r="AA2408" s="668"/>
      <c r="AB2408" s="668"/>
      <c r="AC2408" s="668"/>
      <c r="AD2408" s="678"/>
      <c r="AE2408" s="668"/>
      <c r="AF2408" s="668"/>
      <c r="AG2408" s="668"/>
      <c r="AH2408" s="678"/>
      <c r="AI2408" s="668"/>
      <c r="AJ2408" s="668"/>
      <c r="AK2408" s="668"/>
      <c r="AL2408" s="678"/>
      <c r="AM2408" s="668"/>
      <c r="AN2408" s="668"/>
      <c r="AO2408" s="668"/>
      <c r="AP2408" s="678"/>
      <c r="AQ2408" s="668"/>
      <c r="AR2408" s="668"/>
      <c r="AS2408" s="668"/>
      <c r="AT2408" s="678"/>
      <c r="AU2408" s="668"/>
      <c r="AV2408" s="668"/>
      <c r="AW2408" s="678"/>
      <c r="AX2408" s="668"/>
      <c r="AY2408" s="683"/>
      <c r="AZ2408" s="668"/>
      <c r="BA2408" s="668"/>
      <c r="BB2408" s="668"/>
      <c r="BC2408" s="668"/>
      <c r="BD2408" s="668"/>
      <c r="BE2408" s="668"/>
      <c r="BF2408" s="668"/>
      <c r="BG2408" s="668"/>
      <c r="BH2408" s="668"/>
      <c r="BI2408" s="668"/>
      <c r="BJ2408" s="668"/>
      <c r="BK2408" s="668"/>
      <c r="BL2408" s="668"/>
      <c r="BM2408" s="668"/>
      <c r="BN2408" s="668"/>
      <c r="BO2408" s="668"/>
      <c r="BP2408" s="668"/>
      <c r="BQ2408" s="668"/>
    </row>
    <row r="2409" spans="1:69">
      <c r="A2409" s="668"/>
      <c r="B2409" s="668"/>
      <c r="C2409" s="668"/>
      <c r="D2409" s="668"/>
      <c r="E2409" s="668"/>
      <c r="F2409" s="668"/>
      <c r="G2409" s="668"/>
      <c r="H2409" s="668"/>
      <c r="I2409" s="668"/>
      <c r="J2409" s="668"/>
      <c r="K2409" s="668"/>
      <c r="L2409" s="668"/>
      <c r="M2409" s="668"/>
      <c r="N2409" s="668"/>
      <c r="O2409" s="668"/>
      <c r="P2409" s="668"/>
      <c r="Q2409" s="668"/>
      <c r="R2409" s="668"/>
      <c r="T2409" s="668"/>
      <c r="U2409" s="668"/>
      <c r="AZ2409" s="668"/>
      <c r="BA2409" s="668"/>
      <c r="BB2409" s="668"/>
      <c r="BC2409" s="668"/>
      <c r="BD2409" s="668"/>
      <c r="BE2409" s="668"/>
      <c r="BF2409" s="668"/>
      <c r="BG2409" s="668"/>
      <c r="BH2409" s="668"/>
      <c r="BI2409" s="668"/>
      <c r="BJ2409" s="668"/>
      <c r="BK2409" s="668"/>
      <c r="BL2409" s="668"/>
      <c r="BM2409" s="668"/>
      <c r="BN2409" s="668"/>
      <c r="BO2409" s="668"/>
      <c r="BP2409" s="668"/>
      <c r="BQ2409" s="668"/>
    </row>
    <row r="2410" spans="1:69">
      <c r="A2410" s="668"/>
      <c r="B2410" s="668"/>
      <c r="C2410" s="668"/>
      <c r="D2410" s="668"/>
      <c r="E2410" s="668"/>
      <c r="F2410" s="668"/>
      <c r="G2410" s="668"/>
      <c r="H2410" s="668"/>
      <c r="I2410" s="668"/>
      <c r="J2410" s="668"/>
      <c r="K2410" s="668"/>
      <c r="L2410" s="668"/>
      <c r="M2410" s="668"/>
      <c r="N2410" s="668"/>
      <c r="O2410" s="668"/>
      <c r="P2410" s="668"/>
      <c r="Q2410" s="668"/>
      <c r="R2410" s="668"/>
      <c r="T2410" s="668"/>
      <c r="U2410" s="668"/>
      <c r="AZ2410" s="668"/>
      <c r="BA2410" s="668"/>
      <c r="BB2410" s="668"/>
      <c r="BC2410" s="668"/>
      <c r="BD2410" s="668"/>
      <c r="BE2410" s="668"/>
      <c r="BF2410" s="668"/>
      <c r="BG2410" s="668"/>
      <c r="BH2410" s="668"/>
      <c r="BI2410" s="668"/>
      <c r="BJ2410" s="668"/>
      <c r="BK2410" s="668"/>
      <c r="BL2410" s="668"/>
      <c r="BM2410" s="668"/>
      <c r="BN2410" s="668"/>
      <c r="BO2410" s="668"/>
      <c r="BP2410" s="668"/>
      <c r="BQ2410" s="668"/>
    </row>
    <row r="2411" spans="1:69">
      <c r="A2411" s="668"/>
      <c r="B2411" s="668"/>
      <c r="C2411" s="668"/>
      <c r="D2411" s="668"/>
      <c r="E2411" s="668"/>
      <c r="F2411" s="668"/>
      <c r="G2411" s="668"/>
      <c r="H2411" s="668"/>
      <c r="I2411" s="668"/>
      <c r="J2411" s="668"/>
      <c r="K2411" s="668"/>
      <c r="L2411" s="668"/>
      <c r="M2411" s="668"/>
      <c r="N2411" s="668"/>
      <c r="O2411" s="668"/>
      <c r="P2411" s="668"/>
      <c r="Q2411" s="668"/>
      <c r="R2411" s="668"/>
      <c r="T2411" s="668"/>
      <c r="U2411" s="668"/>
      <c r="AZ2411" s="668"/>
      <c r="BA2411" s="668"/>
      <c r="BB2411" s="668"/>
      <c r="BC2411" s="668"/>
      <c r="BD2411" s="668"/>
      <c r="BE2411" s="668"/>
      <c r="BF2411" s="668"/>
      <c r="BG2411" s="668"/>
      <c r="BH2411" s="668"/>
      <c r="BI2411" s="668"/>
      <c r="BJ2411" s="668"/>
      <c r="BK2411" s="668"/>
      <c r="BL2411" s="668"/>
      <c r="BM2411" s="668"/>
      <c r="BN2411" s="668"/>
      <c r="BO2411" s="668"/>
      <c r="BP2411" s="668"/>
      <c r="BQ2411" s="668"/>
    </row>
    <row r="2412" spans="1:69">
      <c r="A2412" s="668"/>
      <c r="B2412" s="668"/>
      <c r="C2412" s="668"/>
      <c r="D2412" s="668"/>
      <c r="E2412" s="668"/>
      <c r="F2412" s="668"/>
      <c r="G2412" s="668"/>
      <c r="H2412" s="668"/>
      <c r="I2412" s="668"/>
      <c r="J2412" s="668"/>
      <c r="K2412" s="668"/>
      <c r="L2412" s="668"/>
      <c r="M2412" s="668"/>
      <c r="N2412" s="668"/>
      <c r="O2412" s="668"/>
      <c r="P2412" s="668"/>
      <c r="Q2412" s="668"/>
      <c r="R2412" s="668"/>
      <c r="T2412" s="668"/>
      <c r="U2412" s="668"/>
      <c r="AZ2412" s="668"/>
      <c r="BA2412" s="668"/>
      <c r="BB2412" s="668"/>
      <c r="BC2412" s="668"/>
      <c r="BD2412" s="668"/>
      <c r="BE2412" s="668"/>
      <c r="BF2412" s="668"/>
      <c r="BG2412" s="668"/>
      <c r="BH2412" s="668"/>
      <c r="BI2412" s="668"/>
      <c r="BJ2412" s="668"/>
      <c r="BK2412" s="668"/>
      <c r="BL2412" s="668"/>
      <c r="BM2412" s="668"/>
      <c r="BN2412" s="668"/>
      <c r="BO2412" s="668"/>
      <c r="BP2412" s="668"/>
      <c r="BQ2412" s="668"/>
    </row>
    <row r="2413" spans="1:69">
      <c r="A2413" s="668"/>
      <c r="B2413" s="668"/>
      <c r="C2413" s="668"/>
      <c r="D2413" s="668"/>
      <c r="E2413" s="668"/>
      <c r="F2413" s="668"/>
      <c r="G2413" s="668"/>
      <c r="H2413" s="668"/>
      <c r="I2413" s="668"/>
      <c r="J2413" s="668"/>
      <c r="K2413" s="668"/>
      <c r="L2413" s="668"/>
      <c r="M2413" s="668"/>
      <c r="N2413" s="668"/>
      <c r="O2413" s="668"/>
      <c r="P2413" s="668"/>
      <c r="Q2413" s="668"/>
      <c r="R2413" s="668"/>
      <c r="T2413" s="668"/>
      <c r="U2413" s="668"/>
      <c r="AZ2413" s="668"/>
      <c r="BA2413" s="668"/>
      <c r="BB2413" s="668"/>
      <c r="BC2413" s="668"/>
      <c r="BD2413" s="668"/>
      <c r="BE2413" s="668"/>
      <c r="BF2413" s="668"/>
      <c r="BG2413" s="668"/>
      <c r="BH2413" s="668"/>
      <c r="BI2413" s="668"/>
      <c r="BJ2413" s="668"/>
      <c r="BK2413" s="668"/>
      <c r="BL2413" s="668"/>
      <c r="BM2413" s="668"/>
      <c r="BN2413" s="668"/>
      <c r="BO2413" s="668"/>
      <c r="BP2413" s="668"/>
      <c r="BQ2413" s="668"/>
    </row>
    <row r="2414" spans="1:69">
      <c r="A2414" s="668"/>
      <c r="B2414" s="668"/>
      <c r="C2414" s="668"/>
      <c r="D2414" s="668"/>
      <c r="E2414" s="668"/>
      <c r="F2414" s="668"/>
      <c r="G2414" s="668"/>
      <c r="H2414" s="668"/>
      <c r="I2414" s="668"/>
      <c r="J2414" s="668"/>
      <c r="K2414" s="668"/>
      <c r="L2414" s="668"/>
      <c r="M2414" s="668"/>
      <c r="N2414" s="668"/>
      <c r="O2414" s="668"/>
      <c r="P2414" s="668"/>
      <c r="R2414" s="668"/>
      <c r="U2414" s="668"/>
      <c r="BK2414" s="668"/>
      <c r="BL2414" s="668"/>
      <c r="BM2414" s="668"/>
      <c r="BN2414" s="668"/>
      <c r="BO2414" s="668"/>
      <c r="BP2414" s="668"/>
      <c r="BQ2414" s="668"/>
    </row>
    <row r="2415" spans="1:69">
      <c r="A2415" s="668"/>
      <c r="B2415" s="668"/>
      <c r="C2415" s="668"/>
      <c r="D2415" s="668"/>
      <c r="E2415" s="668"/>
      <c r="F2415" s="668"/>
      <c r="G2415" s="668"/>
      <c r="H2415" s="668"/>
      <c r="I2415" s="668"/>
      <c r="J2415" s="668"/>
      <c r="K2415" s="668"/>
      <c r="L2415" s="668"/>
      <c r="M2415" s="668"/>
      <c r="N2415" s="668"/>
      <c r="O2415" s="668"/>
      <c r="P2415" s="668"/>
      <c r="Q2415" s="668"/>
      <c r="R2415" s="668"/>
      <c r="T2415" s="668"/>
      <c r="U2415" s="668"/>
      <c r="AZ2415" s="668"/>
      <c r="BA2415" s="668"/>
      <c r="BB2415" s="668"/>
      <c r="BC2415" s="668"/>
      <c r="BD2415" s="668"/>
      <c r="BE2415" s="668"/>
      <c r="BF2415" s="668"/>
      <c r="BG2415" s="668"/>
      <c r="BH2415" s="668"/>
      <c r="BI2415" s="668"/>
      <c r="BJ2415" s="668"/>
      <c r="BK2415" s="668"/>
      <c r="BL2415" s="668"/>
      <c r="BM2415" s="668"/>
      <c r="BN2415" s="668"/>
      <c r="BO2415" s="668"/>
      <c r="BP2415" s="668"/>
      <c r="BQ2415" s="668"/>
    </row>
    <row r="2416" spans="1:69">
      <c r="A2416" s="668"/>
      <c r="B2416" s="668"/>
      <c r="C2416" s="668"/>
      <c r="D2416" s="668"/>
      <c r="E2416" s="668"/>
      <c r="F2416" s="668"/>
      <c r="G2416" s="668"/>
      <c r="H2416" s="668"/>
      <c r="I2416" s="668"/>
      <c r="J2416" s="668"/>
      <c r="K2416" s="668"/>
      <c r="L2416" s="668"/>
      <c r="M2416" s="668"/>
      <c r="N2416" s="668"/>
      <c r="O2416" s="668"/>
      <c r="P2416" s="668"/>
      <c r="Q2416" s="668"/>
      <c r="R2416" s="668"/>
      <c r="T2416" s="668"/>
      <c r="U2416" s="668"/>
      <c r="AZ2416" s="668"/>
      <c r="BA2416" s="668"/>
      <c r="BB2416" s="668"/>
      <c r="BC2416" s="668"/>
      <c r="BD2416" s="668"/>
      <c r="BE2416" s="668"/>
      <c r="BF2416" s="668"/>
      <c r="BG2416" s="668"/>
      <c r="BH2416" s="668"/>
      <c r="BI2416" s="668"/>
      <c r="BJ2416" s="668"/>
      <c r="BK2416" s="668"/>
      <c r="BL2416" s="668"/>
      <c r="BM2416" s="668"/>
      <c r="BN2416" s="668"/>
      <c r="BO2416" s="668"/>
      <c r="BP2416" s="668"/>
      <c r="BQ2416" s="668"/>
    </row>
    <row r="2417" spans="1:69">
      <c r="A2417" s="668"/>
      <c r="B2417" s="668"/>
      <c r="C2417" s="668"/>
      <c r="D2417" s="668"/>
      <c r="E2417" s="668"/>
      <c r="F2417" s="668"/>
      <c r="G2417" s="668"/>
      <c r="H2417" s="668"/>
      <c r="I2417" s="668"/>
      <c r="J2417" s="668"/>
      <c r="K2417" s="668"/>
      <c r="L2417" s="668"/>
      <c r="M2417" s="668"/>
      <c r="N2417" s="668"/>
      <c r="O2417" s="668"/>
      <c r="P2417" s="668"/>
      <c r="Q2417" s="668"/>
      <c r="R2417" s="668"/>
      <c r="T2417" s="668"/>
      <c r="U2417" s="668"/>
      <c r="AZ2417" s="668"/>
      <c r="BA2417" s="668"/>
      <c r="BB2417" s="668"/>
      <c r="BC2417" s="668"/>
      <c r="BD2417" s="668"/>
      <c r="BE2417" s="668"/>
      <c r="BF2417" s="668"/>
      <c r="BG2417" s="668"/>
      <c r="BH2417" s="668"/>
      <c r="BI2417" s="668"/>
      <c r="BJ2417" s="668"/>
      <c r="BK2417" s="668"/>
      <c r="BL2417" s="668"/>
      <c r="BM2417" s="668"/>
      <c r="BN2417" s="668"/>
      <c r="BO2417" s="668"/>
      <c r="BP2417" s="668"/>
      <c r="BQ2417" s="668"/>
    </row>
    <row r="2418" spans="1:69">
      <c r="A2418" s="668"/>
      <c r="B2418" s="668"/>
      <c r="C2418" s="668"/>
      <c r="D2418" s="668"/>
      <c r="E2418" s="668"/>
      <c r="F2418" s="668"/>
      <c r="G2418" s="668"/>
      <c r="H2418" s="668"/>
      <c r="I2418" s="668"/>
      <c r="J2418" s="668"/>
      <c r="K2418" s="668"/>
      <c r="L2418" s="668"/>
      <c r="M2418" s="668"/>
      <c r="N2418" s="668"/>
      <c r="O2418" s="668"/>
      <c r="P2418" s="668"/>
      <c r="Q2418" s="668"/>
      <c r="R2418" s="668"/>
      <c r="T2418" s="668"/>
      <c r="U2418" s="668"/>
      <c r="AZ2418" s="668"/>
      <c r="BA2418" s="668"/>
      <c r="BB2418" s="668"/>
      <c r="BC2418" s="668"/>
      <c r="BD2418" s="668"/>
      <c r="BE2418" s="668"/>
      <c r="BF2418" s="668"/>
      <c r="BG2418" s="668"/>
      <c r="BH2418" s="668"/>
      <c r="BI2418" s="668"/>
      <c r="BJ2418" s="668"/>
      <c r="BK2418" s="668"/>
      <c r="BL2418" s="668"/>
      <c r="BM2418" s="668"/>
      <c r="BN2418" s="668"/>
      <c r="BO2418" s="668"/>
      <c r="BP2418" s="668"/>
      <c r="BQ2418" s="668"/>
    </row>
    <row r="2419" spans="1:69">
      <c r="A2419" s="668"/>
      <c r="B2419" s="668"/>
      <c r="C2419" s="668"/>
      <c r="D2419" s="668"/>
      <c r="E2419" s="668"/>
      <c r="F2419" s="668"/>
      <c r="G2419" s="668"/>
      <c r="H2419" s="668"/>
      <c r="I2419" s="668"/>
      <c r="J2419" s="668"/>
      <c r="K2419" s="668"/>
      <c r="L2419" s="668"/>
      <c r="M2419" s="668"/>
      <c r="N2419" s="668"/>
      <c r="O2419" s="668"/>
      <c r="P2419" s="668"/>
      <c r="Q2419" s="668"/>
      <c r="R2419" s="668"/>
      <c r="T2419" s="668"/>
      <c r="U2419" s="668"/>
      <c r="AZ2419" s="668"/>
      <c r="BA2419" s="668"/>
      <c r="BB2419" s="668"/>
      <c r="BC2419" s="668"/>
      <c r="BD2419" s="668"/>
      <c r="BE2419" s="668"/>
      <c r="BF2419" s="668"/>
      <c r="BG2419" s="668"/>
      <c r="BK2419" s="668"/>
      <c r="BL2419" s="668"/>
      <c r="BM2419" s="668"/>
      <c r="BN2419" s="668"/>
      <c r="BO2419" s="668"/>
      <c r="BP2419" s="668"/>
      <c r="BQ2419" s="668"/>
    </row>
    <row r="2420" spans="1:69">
      <c r="A2420" s="668"/>
      <c r="B2420" s="668"/>
      <c r="C2420" s="668"/>
      <c r="D2420" s="668"/>
      <c r="E2420" s="668"/>
      <c r="F2420" s="668"/>
      <c r="G2420" s="668"/>
      <c r="H2420" s="668"/>
      <c r="I2420" s="668"/>
      <c r="J2420" s="668"/>
      <c r="K2420" s="668"/>
      <c r="L2420" s="668"/>
      <c r="M2420" s="668"/>
      <c r="N2420" s="668"/>
      <c r="O2420" s="668"/>
      <c r="P2420" s="668"/>
      <c r="Q2420" s="668"/>
      <c r="R2420" s="668"/>
      <c r="T2420" s="668"/>
      <c r="U2420" s="668"/>
      <c r="AZ2420" s="668"/>
      <c r="BA2420" s="668"/>
      <c r="BB2420" s="668"/>
      <c r="BC2420" s="668"/>
      <c r="BD2420" s="668"/>
      <c r="BE2420" s="668"/>
      <c r="BF2420" s="668"/>
      <c r="BG2420" s="668"/>
      <c r="BH2420" s="668"/>
      <c r="BI2420" s="668"/>
      <c r="BJ2420" s="668"/>
      <c r="BK2420" s="668"/>
      <c r="BL2420" s="668"/>
      <c r="BM2420" s="668"/>
      <c r="BN2420" s="668"/>
      <c r="BO2420" s="668"/>
      <c r="BP2420" s="668"/>
      <c r="BQ2420" s="668"/>
    </row>
    <row r="2421" spans="1:69">
      <c r="A2421" s="668"/>
      <c r="B2421" s="668"/>
      <c r="C2421" s="668"/>
      <c r="D2421" s="668"/>
      <c r="E2421" s="668"/>
      <c r="F2421" s="668"/>
      <c r="G2421" s="668"/>
      <c r="H2421" s="668"/>
      <c r="I2421" s="668"/>
      <c r="J2421" s="668"/>
      <c r="K2421" s="668"/>
      <c r="L2421" s="668"/>
      <c r="M2421" s="668"/>
      <c r="N2421" s="668"/>
      <c r="O2421" s="668"/>
      <c r="P2421" s="668"/>
      <c r="Q2421" s="668"/>
      <c r="R2421" s="668"/>
      <c r="T2421" s="668"/>
      <c r="U2421" s="668"/>
      <c r="AZ2421" s="668"/>
      <c r="BA2421" s="668"/>
      <c r="BB2421" s="668"/>
      <c r="BC2421" s="668"/>
      <c r="BD2421" s="668"/>
      <c r="BE2421" s="668"/>
      <c r="BF2421" s="668"/>
      <c r="BG2421" s="668"/>
      <c r="BH2421" s="668"/>
      <c r="BI2421" s="668"/>
      <c r="BJ2421" s="668"/>
      <c r="BK2421" s="668"/>
      <c r="BL2421" s="668"/>
      <c r="BM2421" s="668"/>
      <c r="BN2421" s="668"/>
      <c r="BO2421" s="668"/>
      <c r="BP2421" s="668"/>
      <c r="BQ2421" s="668"/>
    </row>
    <row r="2422" spans="1:69">
      <c r="A2422" s="668"/>
      <c r="B2422" s="668"/>
      <c r="C2422" s="668"/>
      <c r="D2422" s="668"/>
      <c r="E2422" s="668"/>
      <c r="F2422" s="668"/>
      <c r="G2422" s="668"/>
      <c r="H2422" s="668"/>
      <c r="I2422" s="668"/>
      <c r="J2422" s="668"/>
      <c r="K2422" s="668"/>
      <c r="L2422" s="668"/>
      <c r="M2422" s="668"/>
      <c r="N2422" s="668"/>
      <c r="O2422" s="668"/>
      <c r="P2422" s="668"/>
      <c r="Q2422" s="668"/>
      <c r="R2422" s="668"/>
      <c r="T2422" s="668"/>
      <c r="U2422" s="668"/>
      <c r="AZ2422" s="668"/>
      <c r="BA2422" s="668"/>
      <c r="BB2422" s="668"/>
      <c r="BC2422" s="668"/>
      <c r="BD2422" s="668"/>
      <c r="BE2422" s="668"/>
      <c r="BF2422" s="668"/>
      <c r="BG2422" s="668"/>
      <c r="BH2422" s="668"/>
      <c r="BI2422" s="668"/>
      <c r="BJ2422" s="668"/>
      <c r="BK2422" s="668"/>
      <c r="BL2422" s="668"/>
      <c r="BM2422" s="668"/>
      <c r="BN2422" s="668"/>
      <c r="BO2422" s="668"/>
      <c r="BP2422" s="668"/>
      <c r="BQ2422" s="668"/>
    </row>
    <row r="2423" spans="1:69">
      <c r="A2423" s="668"/>
      <c r="B2423" s="668"/>
      <c r="C2423" s="668"/>
      <c r="D2423" s="668"/>
      <c r="E2423" s="668"/>
      <c r="F2423" s="668"/>
      <c r="G2423" s="668"/>
      <c r="H2423" s="668"/>
      <c r="I2423" s="668"/>
      <c r="J2423" s="668"/>
      <c r="K2423" s="668"/>
      <c r="L2423" s="668"/>
      <c r="M2423" s="668"/>
      <c r="N2423" s="668"/>
      <c r="O2423" s="668"/>
      <c r="P2423" s="668"/>
      <c r="Q2423" s="668"/>
      <c r="R2423" s="668"/>
      <c r="T2423" s="668"/>
      <c r="U2423" s="668"/>
      <c r="AZ2423" s="668"/>
      <c r="BA2423" s="668"/>
      <c r="BB2423" s="668"/>
      <c r="BC2423" s="668"/>
      <c r="BD2423" s="668"/>
      <c r="BE2423" s="668"/>
      <c r="BF2423" s="668"/>
      <c r="BG2423" s="668"/>
      <c r="BH2423" s="668"/>
      <c r="BI2423" s="668"/>
      <c r="BJ2423" s="668"/>
      <c r="BK2423" s="668"/>
      <c r="BL2423" s="668"/>
      <c r="BM2423" s="668"/>
      <c r="BN2423" s="668"/>
      <c r="BO2423" s="668"/>
      <c r="BP2423" s="668"/>
      <c r="BQ2423" s="668"/>
    </row>
    <row r="2424" spans="1:69">
      <c r="A2424" s="668"/>
      <c r="B2424" s="668"/>
      <c r="C2424" s="668"/>
      <c r="D2424" s="668"/>
      <c r="E2424" s="668"/>
      <c r="F2424" s="668"/>
      <c r="G2424" s="668"/>
      <c r="H2424" s="668"/>
      <c r="I2424" s="668"/>
      <c r="J2424" s="668"/>
      <c r="K2424" s="668"/>
      <c r="L2424" s="668"/>
      <c r="M2424" s="668"/>
      <c r="N2424" s="668"/>
      <c r="O2424" s="668"/>
      <c r="P2424" s="668"/>
      <c r="Q2424" s="668"/>
      <c r="R2424" s="668"/>
      <c r="T2424" s="668"/>
      <c r="U2424" s="668"/>
      <c r="AZ2424" s="668"/>
      <c r="BA2424" s="668"/>
      <c r="BB2424" s="668"/>
      <c r="BC2424" s="668"/>
      <c r="BD2424" s="668"/>
      <c r="BE2424" s="668"/>
      <c r="BF2424" s="668"/>
      <c r="BG2424" s="668"/>
      <c r="BH2424" s="668"/>
      <c r="BI2424" s="668"/>
      <c r="BK2424" s="668"/>
      <c r="BL2424" s="668"/>
      <c r="BM2424" s="668"/>
      <c r="BN2424" s="668"/>
      <c r="BO2424" s="668"/>
      <c r="BP2424" s="668"/>
      <c r="BQ2424" s="668"/>
    </row>
    <row r="2425" spans="1:69">
      <c r="A2425" s="668"/>
      <c r="B2425" s="668"/>
      <c r="C2425" s="668"/>
      <c r="D2425" s="668"/>
      <c r="E2425" s="668"/>
      <c r="F2425" s="668"/>
      <c r="G2425" s="668"/>
      <c r="H2425" s="668"/>
      <c r="I2425" s="668"/>
      <c r="J2425" s="668"/>
      <c r="K2425" s="668"/>
      <c r="L2425" s="668"/>
      <c r="M2425" s="668"/>
      <c r="N2425" s="668"/>
      <c r="O2425" s="668"/>
      <c r="P2425" s="668"/>
      <c r="Q2425" s="668"/>
      <c r="R2425" s="668"/>
      <c r="T2425" s="668"/>
      <c r="U2425" s="668"/>
      <c r="AZ2425" s="668"/>
      <c r="BA2425" s="668"/>
      <c r="BB2425" s="668"/>
      <c r="BC2425" s="668"/>
      <c r="BD2425" s="668"/>
      <c r="BE2425" s="668"/>
      <c r="BF2425" s="668"/>
      <c r="BG2425" s="668"/>
      <c r="BH2425" s="668"/>
      <c r="BI2425" s="668"/>
      <c r="BJ2425" s="668"/>
      <c r="BK2425" s="668"/>
      <c r="BL2425" s="668"/>
      <c r="BM2425" s="668"/>
      <c r="BN2425" s="668"/>
      <c r="BO2425" s="668"/>
      <c r="BP2425" s="668"/>
      <c r="BQ2425" s="668"/>
    </row>
    <row r="2426" spans="1:69">
      <c r="A2426" s="668"/>
      <c r="B2426" s="668"/>
      <c r="C2426" s="668"/>
      <c r="D2426" s="668"/>
      <c r="E2426" s="668"/>
      <c r="F2426" s="668"/>
      <c r="G2426" s="668"/>
      <c r="H2426" s="668"/>
      <c r="I2426" s="668"/>
      <c r="J2426" s="668"/>
      <c r="K2426" s="668"/>
      <c r="L2426" s="668"/>
      <c r="M2426" s="668"/>
      <c r="N2426" s="668"/>
      <c r="O2426" s="668"/>
      <c r="P2426" s="668"/>
      <c r="Q2426" s="668"/>
      <c r="R2426" s="668"/>
      <c r="T2426" s="668"/>
      <c r="U2426" s="668"/>
      <c r="AZ2426" s="668"/>
      <c r="BA2426" s="668"/>
      <c r="BB2426" s="668"/>
      <c r="BC2426" s="668"/>
      <c r="BD2426" s="668"/>
      <c r="BE2426" s="668"/>
      <c r="BF2426" s="668"/>
      <c r="BG2426" s="668"/>
      <c r="BH2426" s="668"/>
      <c r="BI2426" s="668"/>
      <c r="BJ2426" s="668"/>
      <c r="BK2426" s="668"/>
      <c r="BL2426" s="668"/>
      <c r="BM2426" s="668"/>
      <c r="BN2426" s="668"/>
      <c r="BO2426" s="668"/>
      <c r="BP2426" s="668"/>
      <c r="BQ2426" s="668"/>
    </row>
    <row r="2427" spans="1:69">
      <c r="A2427" s="668"/>
      <c r="B2427" s="668"/>
      <c r="C2427" s="668"/>
      <c r="D2427" s="668"/>
      <c r="E2427" s="668"/>
      <c r="F2427" s="668"/>
      <c r="G2427" s="668"/>
      <c r="H2427" s="668"/>
      <c r="I2427" s="668"/>
      <c r="J2427" s="668"/>
      <c r="K2427" s="668"/>
      <c r="L2427" s="668"/>
      <c r="M2427" s="668"/>
      <c r="N2427" s="668"/>
      <c r="O2427" s="668"/>
      <c r="P2427" s="668"/>
      <c r="Q2427" s="668"/>
      <c r="R2427" s="668"/>
      <c r="T2427" s="668"/>
      <c r="U2427" s="668"/>
      <c r="AZ2427" s="668"/>
      <c r="BA2427" s="668"/>
      <c r="BB2427" s="668"/>
      <c r="BC2427" s="668"/>
      <c r="BD2427" s="668"/>
      <c r="BE2427" s="668"/>
      <c r="BF2427" s="668"/>
      <c r="BG2427" s="668"/>
      <c r="BH2427" s="668"/>
      <c r="BI2427" s="668"/>
      <c r="BK2427" s="668"/>
      <c r="BL2427" s="668"/>
      <c r="BM2427" s="668"/>
      <c r="BN2427" s="668"/>
      <c r="BO2427" s="668"/>
      <c r="BP2427" s="668"/>
      <c r="BQ2427" s="668"/>
    </row>
    <row r="2428" spans="1:69">
      <c r="A2428" s="668"/>
      <c r="B2428" s="668"/>
      <c r="C2428" s="668"/>
      <c r="D2428" s="668"/>
      <c r="E2428" s="668"/>
      <c r="F2428" s="668"/>
      <c r="G2428" s="668"/>
      <c r="H2428" s="668"/>
      <c r="I2428" s="668"/>
      <c r="J2428" s="668"/>
      <c r="K2428" s="668"/>
      <c r="L2428" s="668"/>
      <c r="M2428" s="668"/>
      <c r="N2428" s="668"/>
      <c r="O2428" s="668"/>
      <c r="P2428" s="668"/>
      <c r="Q2428" s="668"/>
      <c r="R2428" s="668"/>
      <c r="T2428" s="668"/>
      <c r="U2428" s="668"/>
      <c r="AZ2428" s="668"/>
      <c r="BA2428" s="668"/>
      <c r="BB2428" s="668"/>
      <c r="BC2428" s="668"/>
      <c r="BD2428" s="668"/>
      <c r="BE2428" s="668"/>
      <c r="BF2428" s="668"/>
      <c r="BG2428" s="668"/>
      <c r="BH2428" s="668"/>
      <c r="BI2428" s="668"/>
      <c r="BJ2428" s="668"/>
      <c r="BK2428" s="668"/>
      <c r="BL2428" s="668"/>
      <c r="BM2428" s="668"/>
      <c r="BN2428" s="668"/>
      <c r="BO2428" s="668"/>
      <c r="BP2428" s="668"/>
      <c r="BQ2428" s="668"/>
    </row>
    <row r="2429" spans="1:69">
      <c r="A2429" s="668"/>
      <c r="B2429" s="668"/>
      <c r="C2429" s="668"/>
      <c r="D2429" s="668"/>
      <c r="E2429" s="668"/>
      <c r="F2429" s="668"/>
      <c r="G2429" s="668"/>
      <c r="H2429" s="668"/>
      <c r="I2429" s="668"/>
      <c r="J2429" s="668"/>
      <c r="K2429" s="668"/>
      <c r="L2429" s="668"/>
      <c r="M2429" s="668"/>
      <c r="N2429" s="668"/>
      <c r="O2429" s="668"/>
      <c r="P2429" s="668"/>
      <c r="Q2429" s="668"/>
      <c r="R2429" s="668"/>
      <c r="T2429" s="668"/>
      <c r="U2429" s="668"/>
      <c r="AZ2429" s="668"/>
      <c r="BA2429" s="668"/>
      <c r="BB2429" s="668"/>
      <c r="BC2429" s="668"/>
      <c r="BD2429" s="668"/>
      <c r="BE2429" s="668"/>
      <c r="BF2429" s="668"/>
      <c r="BG2429" s="668"/>
      <c r="BH2429" s="668"/>
      <c r="BI2429" s="668"/>
      <c r="BJ2429" s="668"/>
      <c r="BK2429" s="668"/>
      <c r="BL2429" s="668"/>
      <c r="BM2429" s="668"/>
      <c r="BN2429" s="668"/>
      <c r="BO2429" s="668"/>
      <c r="BP2429" s="668"/>
      <c r="BQ2429" s="668"/>
    </row>
    <row r="2430" spans="1:69">
      <c r="A2430" s="668"/>
      <c r="B2430" s="668"/>
      <c r="C2430" s="668"/>
      <c r="D2430" s="668"/>
      <c r="E2430" s="668"/>
      <c r="F2430" s="668"/>
      <c r="G2430" s="668"/>
      <c r="H2430" s="668"/>
      <c r="I2430" s="668"/>
      <c r="J2430" s="668"/>
      <c r="K2430" s="668"/>
      <c r="L2430" s="668"/>
      <c r="M2430" s="668"/>
      <c r="N2430" s="668"/>
      <c r="O2430" s="668"/>
      <c r="P2430" s="668"/>
      <c r="Q2430" s="668"/>
      <c r="R2430" s="668"/>
      <c r="T2430" s="668"/>
      <c r="U2430" s="668"/>
      <c r="AZ2430" s="668"/>
      <c r="BA2430" s="668"/>
      <c r="BB2430" s="668"/>
      <c r="BC2430" s="668"/>
      <c r="BD2430" s="668"/>
      <c r="BE2430" s="668"/>
      <c r="BF2430" s="668"/>
      <c r="BG2430" s="668"/>
      <c r="BH2430" s="668"/>
      <c r="BI2430" s="668"/>
      <c r="BJ2430" s="668"/>
      <c r="BK2430" s="668"/>
      <c r="BL2430" s="668"/>
      <c r="BM2430" s="668"/>
      <c r="BN2430" s="668"/>
      <c r="BO2430" s="668"/>
      <c r="BP2430" s="668"/>
      <c r="BQ2430" s="668"/>
    </row>
    <row r="2431" spans="1:69">
      <c r="A2431" s="668"/>
      <c r="B2431" s="668"/>
      <c r="C2431" s="668"/>
      <c r="D2431" s="668"/>
      <c r="E2431" s="668"/>
      <c r="F2431" s="668"/>
      <c r="G2431" s="668"/>
      <c r="H2431" s="668"/>
      <c r="I2431" s="668"/>
      <c r="J2431" s="668"/>
      <c r="K2431" s="668"/>
      <c r="L2431" s="668"/>
      <c r="M2431" s="668"/>
      <c r="N2431" s="668"/>
      <c r="O2431" s="668"/>
      <c r="P2431" s="668"/>
      <c r="Q2431" s="668"/>
      <c r="R2431" s="668"/>
      <c r="T2431" s="668"/>
      <c r="U2431" s="668"/>
      <c r="AZ2431" s="668"/>
      <c r="BA2431" s="668"/>
      <c r="BB2431" s="668"/>
      <c r="BC2431" s="668"/>
      <c r="BD2431" s="668"/>
      <c r="BE2431" s="668"/>
      <c r="BF2431" s="668"/>
      <c r="BG2431" s="668"/>
      <c r="BH2431" s="668"/>
      <c r="BI2431" s="668"/>
      <c r="BK2431" s="668"/>
      <c r="BL2431" s="668"/>
      <c r="BM2431" s="668"/>
      <c r="BN2431" s="668"/>
      <c r="BO2431" s="668"/>
      <c r="BP2431" s="668"/>
      <c r="BQ2431" s="668"/>
    </row>
    <row r="2432" spans="1:69">
      <c r="A2432" s="668"/>
      <c r="B2432" s="668"/>
      <c r="C2432" s="668"/>
      <c r="D2432" s="668"/>
      <c r="E2432" s="668"/>
      <c r="F2432" s="668"/>
      <c r="G2432" s="668"/>
      <c r="H2432" s="668"/>
      <c r="I2432" s="668"/>
      <c r="J2432" s="668"/>
      <c r="K2432" s="668"/>
      <c r="L2432" s="668"/>
      <c r="M2432" s="668"/>
      <c r="N2432" s="668"/>
      <c r="O2432" s="668"/>
      <c r="P2432" s="668"/>
      <c r="Q2432" s="668"/>
      <c r="R2432" s="668"/>
      <c r="S2432" s="668"/>
      <c r="T2432" s="668"/>
      <c r="U2432" s="668"/>
      <c r="W2432" s="668"/>
      <c r="X2432" s="668"/>
      <c r="Y2432" s="668"/>
      <c r="Z2432" s="678"/>
      <c r="AA2432" s="668"/>
      <c r="AB2432" s="668"/>
      <c r="AC2432" s="668"/>
      <c r="AD2432" s="678"/>
      <c r="AE2432" s="668"/>
      <c r="AF2432" s="668"/>
      <c r="AG2432" s="668"/>
      <c r="AH2432" s="678"/>
      <c r="AI2432" s="668"/>
      <c r="AJ2432" s="668"/>
      <c r="AK2432" s="668"/>
      <c r="AL2432" s="678"/>
      <c r="AM2432" s="668"/>
      <c r="AN2432" s="668"/>
      <c r="AO2432" s="668"/>
      <c r="AP2432" s="678"/>
      <c r="AQ2432" s="668"/>
      <c r="AR2432" s="668"/>
      <c r="AS2432" s="668"/>
      <c r="AT2432" s="678"/>
      <c r="AU2432" s="668"/>
      <c r="AV2432" s="668"/>
      <c r="AW2432" s="678"/>
      <c r="AX2432" s="668"/>
      <c r="AY2432" s="683"/>
      <c r="AZ2432" s="668"/>
      <c r="BA2432" s="668"/>
      <c r="BB2432" s="668"/>
      <c r="BC2432" s="668"/>
      <c r="BD2432" s="668"/>
      <c r="BE2432" s="668"/>
      <c r="BF2432" s="668"/>
      <c r="BG2432" s="668"/>
      <c r="BH2432" s="668"/>
      <c r="BI2432" s="668"/>
      <c r="BJ2432" s="668"/>
      <c r="BK2432" s="668"/>
      <c r="BL2432" s="668"/>
      <c r="BM2432" s="668"/>
      <c r="BN2432" s="668"/>
      <c r="BO2432" s="668"/>
      <c r="BP2432" s="668"/>
      <c r="BQ2432" s="668"/>
    </row>
    <row r="2433" spans="1:69">
      <c r="A2433" s="668"/>
      <c r="B2433" s="668"/>
      <c r="C2433" s="668"/>
      <c r="D2433" s="668"/>
      <c r="E2433" s="668"/>
      <c r="F2433" s="668"/>
      <c r="G2433" s="668"/>
      <c r="H2433" s="668"/>
      <c r="I2433" s="668"/>
      <c r="J2433" s="668"/>
      <c r="K2433" s="668"/>
      <c r="L2433" s="668"/>
      <c r="M2433" s="668"/>
      <c r="N2433" s="668"/>
      <c r="O2433" s="668"/>
      <c r="P2433" s="668"/>
      <c r="Q2433" s="668"/>
      <c r="R2433" s="668"/>
      <c r="T2433" s="668"/>
      <c r="U2433" s="668"/>
      <c r="AZ2433" s="668"/>
      <c r="BA2433" s="668"/>
      <c r="BB2433" s="668"/>
      <c r="BC2433" s="668"/>
      <c r="BD2433" s="668"/>
      <c r="BE2433" s="668"/>
      <c r="BF2433" s="668"/>
      <c r="BG2433" s="668"/>
      <c r="BH2433" s="668"/>
      <c r="BI2433" s="668"/>
      <c r="BJ2433" s="668"/>
      <c r="BK2433" s="668"/>
      <c r="BL2433" s="668"/>
      <c r="BM2433" s="668"/>
      <c r="BN2433" s="668"/>
      <c r="BO2433" s="668"/>
      <c r="BP2433" s="668"/>
      <c r="BQ2433" s="668"/>
    </row>
    <row r="2434" spans="1:69">
      <c r="A2434" s="668"/>
      <c r="B2434" s="668"/>
      <c r="C2434" s="668"/>
      <c r="D2434" s="668"/>
      <c r="E2434" s="668"/>
      <c r="F2434" s="668"/>
      <c r="G2434" s="668"/>
      <c r="H2434" s="668"/>
      <c r="I2434" s="668"/>
      <c r="J2434" s="668"/>
      <c r="K2434" s="668"/>
      <c r="L2434" s="668"/>
      <c r="M2434" s="668"/>
      <c r="N2434" s="668"/>
      <c r="O2434" s="668"/>
      <c r="P2434" s="668"/>
      <c r="Q2434" s="668"/>
      <c r="R2434" s="668"/>
      <c r="T2434" s="668"/>
      <c r="U2434" s="668"/>
      <c r="AZ2434" s="668"/>
      <c r="BA2434" s="668"/>
      <c r="BB2434" s="668"/>
      <c r="BC2434" s="668"/>
      <c r="BD2434" s="668"/>
      <c r="BE2434" s="668"/>
      <c r="BF2434" s="668"/>
      <c r="BG2434" s="668"/>
      <c r="BH2434" s="668"/>
      <c r="BI2434" s="668"/>
      <c r="BJ2434" s="668"/>
      <c r="BK2434" s="668"/>
      <c r="BL2434" s="668"/>
      <c r="BM2434" s="668"/>
      <c r="BN2434" s="668"/>
      <c r="BO2434" s="668"/>
      <c r="BP2434" s="668"/>
      <c r="BQ2434" s="668"/>
    </row>
    <row r="2435" spans="1:69">
      <c r="A2435" s="668"/>
      <c r="B2435" s="668"/>
      <c r="C2435" s="668"/>
      <c r="D2435" s="668"/>
      <c r="E2435" s="668"/>
      <c r="F2435" s="668"/>
      <c r="G2435" s="668"/>
      <c r="H2435" s="668"/>
      <c r="I2435" s="668"/>
      <c r="J2435" s="668"/>
      <c r="K2435" s="668"/>
      <c r="L2435" s="668"/>
      <c r="M2435" s="668"/>
      <c r="N2435" s="668"/>
      <c r="O2435" s="668"/>
      <c r="P2435" s="668"/>
      <c r="Q2435" s="668"/>
      <c r="R2435" s="668"/>
      <c r="T2435" s="668"/>
      <c r="U2435" s="668"/>
      <c r="AZ2435" s="668"/>
      <c r="BA2435" s="668"/>
      <c r="BB2435" s="668"/>
      <c r="BC2435" s="668"/>
      <c r="BD2435" s="668"/>
      <c r="BE2435" s="668"/>
      <c r="BF2435" s="668"/>
      <c r="BG2435" s="668"/>
      <c r="BH2435" s="668"/>
      <c r="BI2435" s="668"/>
      <c r="BJ2435" s="668"/>
      <c r="BK2435" s="668"/>
      <c r="BL2435" s="668"/>
      <c r="BM2435" s="668"/>
      <c r="BN2435" s="668"/>
      <c r="BO2435" s="668"/>
      <c r="BP2435" s="668"/>
      <c r="BQ2435" s="668"/>
    </row>
    <row r="2436" spans="1:69">
      <c r="A2436" s="668"/>
      <c r="B2436" s="668"/>
      <c r="C2436" s="668"/>
      <c r="D2436" s="668"/>
      <c r="E2436" s="668"/>
      <c r="F2436" s="668"/>
      <c r="G2436" s="668"/>
      <c r="H2436" s="668"/>
      <c r="I2436" s="668"/>
      <c r="J2436" s="668"/>
      <c r="K2436" s="668"/>
      <c r="L2436" s="668"/>
      <c r="M2436" s="668"/>
      <c r="N2436" s="668"/>
      <c r="O2436" s="668"/>
      <c r="P2436" s="668"/>
      <c r="Q2436" s="668"/>
      <c r="R2436" s="668"/>
      <c r="T2436" s="668"/>
      <c r="U2436" s="668"/>
      <c r="AZ2436" s="668"/>
      <c r="BA2436" s="668"/>
      <c r="BB2436" s="668"/>
      <c r="BC2436" s="668"/>
      <c r="BD2436" s="668"/>
      <c r="BE2436" s="668"/>
      <c r="BF2436" s="668"/>
      <c r="BG2436" s="668"/>
      <c r="BH2436" s="668"/>
      <c r="BI2436" s="668"/>
      <c r="BJ2436" s="668"/>
      <c r="BK2436" s="668"/>
      <c r="BL2436" s="668"/>
      <c r="BM2436" s="668"/>
      <c r="BN2436" s="668"/>
      <c r="BO2436" s="668"/>
      <c r="BP2436" s="668"/>
      <c r="BQ2436" s="668"/>
    </row>
    <row r="2437" spans="1:69">
      <c r="A2437" s="668"/>
      <c r="B2437" s="668"/>
      <c r="C2437" s="668"/>
      <c r="D2437" s="668"/>
      <c r="E2437" s="668"/>
      <c r="F2437" s="668"/>
      <c r="G2437" s="668"/>
      <c r="H2437" s="668"/>
      <c r="I2437" s="668"/>
      <c r="J2437" s="668"/>
      <c r="K2437" s="668"/>
      <c r="L2437" s="668"/>
      <c r="M2437" s="668"/>
      <c r="N2437" s="668"/>
      <c r="O2437" s="668"/>
      <c r="P2437" s="668"/>
      <c r="Q2437" s="668"/>
      <c r="R2437" s="668"/>
      <c r="T2437" s="668"/>
      <c r="U2437" s="668"/>
      <c r="AZ2437" s="668"/>
      <c r="BA2437" s="668"/>
      <c r="BB2437" s="668"/>
      <c r="BC2437" s="668"/>
      <c r="BD2437" s="668"/>
      <c r="BE2437" s="668"/>
      <c r="BF2437" s="668"/>
      <c r="BG2437" s="668"/>
      <c r="BH2437" s="668"/>
      <c r="BI2437" s="668"/>
      <c r="BJ2437" s="668"/>
      <c r="BK2437" s="668"/>
      <c r="BL2437" s="668"/>
      <c r="BM2437" s="668"/>
      <c r="BN2437" s="668"/>
      <c r="BO2437" s="668"/>
      <c r="BP2437" s="668"/>
      <c r="BQ2437" s="668"/>
    </row>
    <row r="2438" spans="1:69">
      <c r="A2438" s="668"/>
      <c r="B2438" s="668"/>
      <c r="C2438" s="668"/>
      <c r="D2438" s="668"/>
      <c r="E2438" s="668"/>
      <c r="F2438" s="668"/>
      <c r="G2438" s="668"/>
      <c r="H2438" s="668"/>
      <c r="I2438" s="668"/>
      <c r="J2438" s="668"/>
      <c r="K2438" s="668"/>
      <c r="L2438" s="668"/>
      <c r="M2438" s="668"/>
      <c r="N2438" s="668"/>
      <c r="O2438" s="668"/>
      <c r="P2438" s="668"/>
      <c r="Q2438" s="668"/>
      <c r="R2438" s="668"/>
      <c r="T2438" s="668"/>
      <c r="U2438" s="668"/>
      <c r="AZ2438" s="668"/>
      <c r="BA2438" s="668"/>
      <c r="BB2438" s="668"/>
      <c r="BC2438" s="668"/>
      <c r="BD2438" s="668"/>
      <c r="BE2438" s="668"/>
      <c r="BF2438" s="668"/>
      <c r="BG2438" s="668"/>
      <c r="BH2438" s="668"/>
      <c r="BI2438" s="668"/>
      <c r="BJ2438" s="668"/>
      <c r="BK2438" s="668"/>
      <c r="BL2438" s="668"/>
      <c r="BM2438" s="668"/>
      <c r="BN2438" s="668"/>
      <c r="BO2438" s="668"/>
      <c r="BP2438" s="668"/>
      <c r="BQ2438" s="668"/>
    </row>
    <row r="2439" spans="1:69">
      <c r="A2439" s="668"/>
      <c r="B2439" s="668"/>
      <c r="C2439" s="668"/>
      <c r="D2439" s="668"/>
      <c r="E2439" s="668"/>
      <c r="F2439" s="668"/>
      <c r="G2439" s="668"/>
      <c r="H2439" s="668"/>
      <c r="I2439" s="668"/>
      <c r="J2439" s="668"/>
      <c r="K2439" s="668"/>
      <c r="L2439" s="668"/>
      <c r="M2439" s="668"/>
      <c r="N2439" s="668"/>
      <c r="O2439" s="668"/>
      <c r="P2439" s="668"/>
      <c r="Q2439" s="668"/>
      <c r="R2439" s="668"/>
      <c r="T2439" s="668"/>
      <c r="U2439" s="668"/>
      <c r="AZ2439" s="668"/>
      <c r="BA2439" s="668"/>
      <c r="BB2439" s="668"/>
      <c r="BC2439" s="668"/>
      <c r="BD2439" s="668"/>
      <c r="BE2439" s="668"/>
      <c r="BF2439" s="668"/>
      <c r="BG2439" s="668"/>
      <c r="BH2439" s="668"/>
      <c r="BI2439" s="668"/>
      <c r="BJ2439" s="668"/>
      <c r="BK2439" s="668"/>
      <c r="BL2439" s="668"/>
      <c r="BM2439" s="668"/>
      <c r="BN2439" s="668"/>
      <c r="BO2439" s="668"/>
      <c r="BP2439" s="668"/>
      <c r="BQ2439" s="668"/>
    </row>
    <row r="2440" spans="1:69">
      <c r="A2440" s="668"/>
      <c r="B2440" s="668"/>
      <c r="C2440" s="668"/>
      <c r="D2440" s="668"/>
      <c r="E2440" s="668"/>
      <c r="F2440" s="668"/>
      <c r="G2440" s="668"/>
      <c r="H2440" s="668"/>
      <c r="I2440" s="668"/>
      <c r="J2440" s="668"/>
      <c r="K2440" s="668"/>
      <c r="L2440" s="668"/>
      <c r="M2440" s="668"/>
      <c r="N2440" s="668"/>
      <c r="O2440" s="668"/>
      <c r="P2440" s="668"/>
      <c r="Q2440" s="668"/>
      <c r="R2440" s="668"/>
      <c r="T2440" s="668"/>
      <c r="U2440" s="668"/>
      <c r="AZ2440" s="668"/>
      <c r="BA2440" s="668"/>
      <c r="BB2440" s="668"/>
      <c r="BC2440" s="668"/>
      <c r="BD2440" s="668"/>
      <c r="BE2440" s="668"/>
      <c r="BF2440" s="668"/>
      <c r="BG2440" s="668"/>
      <c r="BH2440" s="668"/>
      <c r="BI2440" s="668"/>
      <c r="BJ2440" s="668"/>
      <c r="BK2440" s="668"/>
      <c r="BL2440" s="668"/>
      <c r="BM2440" s="668"/>
      <c r="BN2440" s="668"/>
      <c r="BO2440" s="668"/>
      <c r="BP2440" s="668"/>
      <c r="BQ2440" s="668"/>
    </row>
    <row r="2441" spans="1:69">
      <c r="A2441" s="668"/>
      <c r="B2441" s="668"/>
      <c r="C2441" s="668"/>
      <c r="D2441" s="668"/>
      <c r="E2441" s="668"/>
      <c r="F2441" s="668"/>
      <c r="G2441" s="668"/>
      <c r="H2441" s="668"/>
      <c r="I2441" s="668"/>
      <c r="J2441" s="668"/>
      <c r="K2441" s="668"/>
      <c r="L2441" s="668"/>
      <c r="M2441" s="668"/>
      <c r="N2441" s="668"/>
      <c r="O2441" s="668"/>
      <c r="P2441" s="668"/>
      <c r="Q2441" s="668"/>
      <c r="R2441" s="668"/>
      <c r="T2441" s="668"/>
      <c r="U2441" s="668"/>
      <c r="AZ2441" s="668"/>
      <c r="BA2441" s="668"/>
      <c r="BB2441" s="668"/>
      <c r="BC2441" s="668"/>
      <c r="BD2441" s="668"/>
      <c r="BE2441" s="668"/>
      <c r="BF2441" s="668"/>
      <c r="BG2441" s="668"/>
      <c r="BH2441" s="668"/>
      <c r="BI2441" s="668"/>
      <c r="BJ2441" s="668"/>
      <c r="BK2441" s="668"/>
      <c r="BL2441" s="668"/>
      <c r="BM2441" s="668"/>
      <c r="BN2441" s="668"/>
      <c r="BO2441" s="668"/>
      <c r="BP2441" s="668"/>
      <c r="BQ2441" s="668"/>
    </row>
    <row r="2442" spans="1:69">
      <c r="A2442" s="668"/>
      <c r="B2442" s="668"/>
      <c r="C2442" s="668"/>
      <c r="D2442" s="668"/>
      <c r="E2442" s="668"/>
      <c r="F2442" s="668"/>
      <c r="G2442" s="668"/>
      <c r="H2442" s="668"/>
      <c r="I2442" s="668"/>
      <c r="J2442" s="668"/>
      <c r="K2442" s="668"/>
      <c r="L2442" s="668"/>
      <c r="M2442" s="668"/>
      <c r="N2442" s="668"/>
      <c r="O2442" s="668"/>
      <c r="P2442" s="668"/>
      <c r="R2442" s="668"/>
      <c r="U2442" s="668"/>
      <c r="BK2442" s="668"/>
      <c r="BL2442" s="668"/>
      <c r="BM2442" s="668"/>
      <c r="BN2442" s="668"/>
      <c r="BO2442" s="668"/>
      <c r="BP2442" s="668"/>
      <c r="BQ2442" s="668"/>
    </row>
    <row r="2443" spans="1:69">
      <c r="A2443" s="668"/>
      <c r="B2443" s="668"/>
      <c r="C2443" s="668"/>
      <c r="D2443" s="668"/>
      <c r="E2443" s="668"/>
      <c r="F2443" s="668"/>
      <c r="G2443" s="668"/>
      <c r="H2443" s="668"/>
      <c r="I2443" s="668"/>
      <c r="J2443" s="668"/>
      <c r="K2443" s="668"/>
      <c r="L2443" s="668"/>
      <c r="M2443" s="668"/>
      <c r="N2443" s="668"/>
      <c r="O2443" s="668"/>
      <c r="P2443" s="668"/>
      <c r="Q2443" s="668"/>
      <c r="R2443" s="668"/>
      <c r="T2443" s="668"/>
      <c r="U2443" s="668"/>
      <c r="AZ2443" s="668"/>
      <c r="BA2443" s="668"/>
      <c r="BB2443" s="668"/>
      <c r="BC2443" s="668"/>
      <c r="BD2443" s="668"/>
      <c r="BE2443" s="668"/>
      <c r="BF2443" s="668"/>
      <c r="BG2443" s="668"/>
      <c r="BH2443" s="668"/>
      <c r="BI2443" s="668"/>
      <c r="BJ2443" s="668"/>
      <c r="BK2443" s="668"/>
      <c r="BL2443" s="668"/>
      <c r="BM2443" s="668"/>
      <c r="BN2443" s="668"/>
      <c r="BO2443" s="668"/>
      <c r="BP2443" s="668"/>
      <c r="BQ2443" s="668"/>
    </row>
    <row r="2444" spans="1:69">
      <c r="A2444" s="668"/>
      <c r="B2444" s="668"/>
      <c r="C2444" s="668"/>
      <c r="D2444" s="668"/>
      <c r="E2444" s="668"/>
      <c r="F2444" s="668"/>
      <c r="G2444" s="668"/>
      <c r="H2444" s="668"/>
      <c r="I2444" s="668"/>
      <c r="J2444" s="668"/>
      <c r="K2444" s="668"/>
      <c r="L2444" s="668"/>
      <c r="M2444" s="668"/>
      <c r="N2444" s="668"/>
      <c r="O2444" s="668"/>
      <c r="P2444" s="668"/>
      <c r="Q2444" s="668"/>
      <c r="R2444" s="668"/>
      <c r="T2444" s="668"/>
      <c r="U2444" s="668"/>
      <c r="AZ2444" s="668"/>
      <c r="BA2444" s="668"/>
      <c r="BB2444" s="668"/>
      <c r="BC2444" s="668"/>
      <c r="BD2444" s="668"/>
      <c r="BE2444" s="668"/>
      <c r="BF2444" s="668"/>
      <c r="BG2444" s="668"/>
      <c r="BH2444" s="668"/>
      <c r="BI2444" s="668"/>
      <c r="BJ2444" s="668"/>
      <c r="BK2444" s="668"/>
      <c r="BL2444" s="668"/>
      <c r="BM2444" s="668"/>
      <c r="BN2444" s="668"/>
      <c r="BO2444" s="668"/>
      <c r="BP2444" s="668"/>
      <c r="BQ2444" s="668"/>
    </row>
    <row r="2445" spans="1:69">
      <c r="A2445" s="668"/>
      <c r="B2445" s="668"/>
      <c r="C2445" s="668"/>
      <c r="D2445" s="668"/>
      <c r="E2445" s="668"/>
      <c r="F2445" s="668"/>
      <c r="G2445" s="668"/>
      <c r="H2445" s="668"/>
      <c r="I2445" s="668"/>
      <c r="J2445" s="668"/>
      <c r="K2445" s="668"/>
      <c r="L2445" s="668"/>
      <c r="M2445" s="668"/>
      <c r="N2445" s="668"/>
      <c r="O2445" s="668"/>
      <c r="P2445" s="668"/>
      <c r="Q2445" s="668"/>
      <c r="R2445" s="668"/>
      <c r="T2445" s="668"/>
      <c r="U2445" s="668"/>
      <c r="AZ2445" s="668"/>
      <c r="BA2445" s="668"/>
      <c r="BB2445" s="668"/>
      <c r="BC2445" s="668"/>
      <c r="BD2445" s="668"/>
      <c r="BE2445" s="668"/>
      <c r="BF2445" s="668"/>
      <c r="BG2445" s="668"/>
      <c r="BH2445" s="668"/>
      <c r="BI2445" s="668"/>
      <c r="BJ2445" s="668"/>
      <c r="BK2445" s="668"/>
      <c r="BL2445" s="668"/>
      <c r="BM2445" s="668"/>
      <c r="BN2445" s="668"/>
      <c r="BO2445" s="668"/>
      <c r="BP2445" s="668"/>
      <c r="BQ2445" s="668"/>
    </row>
    <row r="2446" spans="1:69">
      <c r="A2446" s="668"/>
      <c r="B2446" s="668"/>
      <c r="C2446" s="668"/>
      <c r="D2446" s="668"/>
      <c r="E2446" s="668"/>
      <c r="F2446" s="668"/>
      <c r="G2446" s="668"/>
      <c r="H2446" s="668"/>
      <c r="I2446" s="668"/>
      <c r="J2446" s="668"/>
      <c r="K2446" s="668"/>
      <c r="L2446" s="668"/>
      <c r="M2446" s="668"/>
      <c r="N2446" s="668"/>
      <c r="O2446" s="668"/>
      <c r="P2446" s="668"/>
      <c r="Q2446" s="668"/>
      <c r="R2446" s="668"/>
      <c r="T2446" s="668"/>
      <c r="U2446" s="668"/>
      <c r="W2446" s="668"/>
      <c r="X2446" s="668"/>
      <c r="Y2446" s="668"/>
      <c r="Z2446" s="678"/>
      <c r="AA2446" s="668"/>
      <c r="AB2446" s="668"/>
      <c r="AC2446" s="668"/>
      <c r="AD2446" s="678"/>
      <c r="AE2446" s="668"/>
      <c r="AF2446" s="668"/>
      <c r="AG2446" s="668"/>
      <c r="AH2446" s="678"/>
      <c r="AI2446" s="668"/>
      <c r="AJ2446" s="668"/>
      <c r="AK2446" s="668"/>
      <c r="AL2446" s="678"/>
      <c r="AM2446" s="668"/>
      <c r="AN2446" s="668"/>
      <c r="AO2446" s="668"/>
      <c r="AP2446" s="678"/>
      <c r="AQ2446" s="668"/>
      <c r="AR2446" s="668"/>
      <c r="AS2446" s="668"/>
      <c r="AT2446" s="678"/>
      <c r="AU2446" s="668"/>
      <c r="AV2446" s="668"/>
      <c r="AW2446" s="678"/>
      <c r="AX2446" s="668"/>
      <c r="AY2446" s="683"/>
      <c r="AZ2446" s="668"/>
      <c r="BA2446" s="668"/>
      <c r="BB2446" s="668"/>
      <c r="BC2446" s="668"/>
      <c r="BD2446" s="668"/>
      <c r="BE2446" s="668"/>
      <c r="BF2446" s="668"/>
      <c r="BG2446" s="668"/>
      <c r="BH2446" s="668"/>
      <c r="BI2446" s="668"/>
      <c r="BJ2446" s="668"/>
      <c r="BK2446" s="668"/>
      <c r="BL2446" s="668"/>
      <c r="BM2446" s="668"/>
      <c r="BN2446" s="668"/>
      <c r="BO2446" s="668"/>
      <c r="BP2446" s="668"/>
      <c r="BQ2446" s="668"/>
    </row>
    <row r="2447" spans="1:69">
      <c r="A2447" s="668"/>
      <c r="B2447" s="668"/>
      <c r="C2447" s="668"/>
      <c r="D2447" s="668"/>
      <c r="E2447" s="668"/>
      <c r="F2447" s="668"/>
      <c r="G2447" s="668"/>
      <c r="H2447" s="668"/>
      <c r="I2447" s="668"/>
      <c r="J2447" s="668"/>
      <c r="K2447" s="668"/>
      <c r="L2447" s="668"/>
      <c r="M2447" s="668"/>
      <c r="N2447" s="668"/>
      <c r="O2447" s="668"/>
      <c r="P2447" s="668"/>
      <c r="Q2447" s="668"/>
      <c r="R2447" s="668"/>
      <c r="T2447" s="668"/>
      <c r="U2447" s="668"/>
      <c r="AZ2447" s="668"/>
      <c r="BA2447" s="668"/>
      <c r="BB2447" s="668"/>
      <c r="BC2447" s="668"/>
      <c r="BD2447" s="668"/>
      <c r="BE2447" s="668"/>
      <c r="BF2447" s="668"/>
      <c r="BG2447" s="668"/>
      <c r="BH2447" s="668"/>
      <c r="BI2447" s="668"/>
      <c r="BJ2447" s="668"/>
      <c r="BK2447" s="668"/>
      <c r="BL2447" s="668"/>
      <c r="BM2447" s="668"/>
      <c r="BN2447" s="668"/>
      <c r="BO2447" s="668"/>
      <c r="BP2447" s="668"/>
      <c r="BQ2447" s="668"/>
    </row>
    <row r="2448" spans="1:69">
      <c r="A2448" s="668"/>
      <c r="B2448" s="668"/>
      <c r="C2448" s="668"/>
      <c r="D2448" s="668"/>
      <c r="E2448" s="668"/>
      <c r="F2448" s="668"/>
      <c r="G2448" s="668"/>
      <c r="H2448" s="668"/>
      <c r="I2448" s="668"/>
      <c r="J2448" s="668"/>
      <c r="K2448" s="668"/>
      <c r="L2448" s="668"/>
      <c r="M2448" s="668"/>
      <c r="N2448" s="668"/>
      <c r="O2448" s="668"/>
      <c r="P2448" s="668"/>
      <c r="Q2448" s="668"/>
      <c r="R2448" s="668"/>
      <c r="S2448" s="668"/>
      <c r="T2448" s="668"/>
      <c r="U2448" s="668"/>
      <c r="W2448" s="668"/>
      <c r="X2448" s="668"/>
      <c r="Y2448" s="668"/>
      <c r="Z2448" s="678"/>
      <c r="AA2448" s="668"/>
      <c r="AB2448" s="668"/>
      <c r="AC2448" s="668"/>
      <c r="AD2448" s="678"/>
      <c r="AE2448" s="668"/>
      <c r="AF2448" s="668"/>
      <c r="AG2448" s="668"/>
      <c r="AH2448" s="678"/>
      <c r="AI2448" s="668"/>
      <c r="AJ2448" s="668"/>
      <c r="AK2448" s="668"/>
      <c r="AL2448" s="678"/>
      <c r="AM2448" s="668"/>
      <c r="AN2448" s="668"/>
      <c r="AO2448" s="668"/>
      <c r="AP2448" s="678"/>
      <c r="AQ2448" s="668"/>
      <c r="AR2448" s="668"/>
      <c r="AS2448" s="668"/>
      <c r="AT2448" s="678"/>
      <c r="AU2448" s="668"/>
      <c r="AV2448" s="668"/>
      <c r="AW2448" s="678"/>
      <c r="AX2448" s="668"/>
      <c r="AY2448" s="683"/>
      <c r="AZ2448" s="668"/>
      <c r="BA2448" s="668"/>
      <c r="BB2448" s="668"/>
      <c r="BC2448" s="668"/>
      <c r="BD2448" s="668"/>
      <c r="BE2448" s="668"/>
      <c r="BF2448" s="668"/>
      <c r="BG2448" s="668"/>
      <c r="BH2448" s="668"/>
      <c r="BI2448" s="668"/>
      <c r="BJ2448" s="668"/>
      <c r="BK2448" s="668"/>
      <c r="BL2448" s="668"/>
      <c r="BM2448" s="668"/>
      <c r="BN2448" s="668"/>
      <c r="BO2448" s="668"/>
      <c r="BP2448" s="668"/>
      <c r="BQ2448" s="668"/>
    </row>
    <row r="2449" spans="1:69">
      <c r="A2449" s="668"/>
      <c r="B2449" s="668"/>
      <c r="C2449" s="668"/>
      <c r="D2449" s="668"/>
      <c r="E2449" s="668"/>
      <c r="F2449" s="668"/>
      <c r="G2449" s="668"/>
      <c r="H2449" s="668"/>
      <c r="I2449" s="668"/>
      <c r="J2449" s="668"/>
      <c r="K2449" s="668"/>
      <c r="L2449" s="668"/>
      <c r="M2449" s="668"/>
      <c r="N2449" s="668"/>
      <c r="O2449" s="668"/>
      <c r="P2449" s="668"/>
      <c r="Q2449" s="668"/>
      <c r="R2449" s="668"/>
      <c r="T2449" s="668"/>
      <c r="U2449" s="668"/>
      <c r="AZ2449" s="668"/>
      <c r="BA2449" s="668"/>
      <c r="BB2449" s="668"/>
      <c r="BC2449" s="668"/>
      <c r="BD2449" s="668"/>
      <c r="BE2449" s="668"/>
      <c r="BF2449" s="668"/>
      <c r="BG2449" s="668"/>
      <c r="BH2449" s="668"/>
      <c r="BI2449" s="668"/>
      <c r="BJ2449" s="668"/>
      <c r="BK2449" s="668"/>
      <c r="BL2449" s="668"/>
      <c r="BM2449" s="668"/>
      <c r="BN2449" s="668"/>
      <c r="BO2449" s="668"/>
      <c r="BP2449" s="668"/>
      <c r="BQ2449" s="668"/>
    </row>
    <row r="2450" spans="1:69">
      <c r="A2450" s="668"/>
      <c r="B2450" s="668"/>
      <c r="C2450" s="668"/>
      <c r="D2450" s="668"/>
      <c r="E2450" s="668"/>
      <c r="F2450" s="668"/>
      <c r="G2450" s="668"/>
      <c r="H2450" s="668"/>
      <c r="I2450" s="668"/>
      <c r="J2450" s="668"/>
      <c r="K2450" s="668"/>
      <c r="L2450" s="668"/>
      <c r="M2450" s="668"/>
      <c r="N2450" s="668"/>
      <c r="O2450" s="668"/>
      <c r="P2450" s="668"/>
      <c r="Q2450" s="668"/>
      <c r="R2450" s="668"/>
      <c r="T2450" s="668"/>
      <c r="U2450" s="668"/>
      <c r="AZ2450" s="668"/>
      <c r="BA2450" s="668"/>
      <c r="BB2450" s="668"/>
      <c r="BC2450" s="668"/>
      <c r="BD2450" s="668"/>
      <c r="BE2450" s="668"/>
      <c r="BF2450" s="668"/>
      <c r="BG2450" s="668"/>
      <c r="BH2450" s="668"/>
      <c r="BI2450" s="668"/>
      <c r="BJ2450" s="668"/>
      <c r="BK2450" s="668"/>
      <c r="BL2450" s="668"/>
      <c r="BM2450" s="668"/>
      <c r="BN2450" s="668"/>
      <c r="BO2450" s="668"/>
      <c r="BP2450" s="668"/>
      <c r="BQ2450" s="668"/>
    </row>
    <row r="2451" spans="1:69">
      <c r="A2451" s="668"/>
      <c r="B2451" s="668"/>
      <c r="C2451" s="668"/>
      <c r="D2451" s="668"/>
      <c r="E2451" s="668"/>
      <c r="F2451" s="668"/>
      <c r="G2451" s="668"/>
      <c r="H2451" s="668"/>
      <c r="I2451" s="668"/>
      <c r="J2451" s="668"/>
      <c r="K2451" s="668"/>
      <c r="L2451" s="668"/>
      <c r="M2451" s="668"/>
      <c r="N2451" s="668"/>
      <c r="O2451" s="668"/>
      <c r="P2451" s="668"/>
      <c r="Q2451" s="668"/>
      <c r="R2451" s="668"/>
      <c r="T2451" s="668"/>
      <c r="U2451" s="668"/>
      <c r="AZ2451" s="668"/>
      <c r="BA2451" s="668"/>
      <c r="BB2451" s="668"/>
      <c r="BC2451" s="668"/>
      <c r="BD2451" s="668"/>
      <c r="BE2451" s="668"/>
      <c r="BF2451" s="668"/>
      <c r="BG2451" s="668"/>
      <c r="BH2451" s="668"/>
      <c r="BI2451" s="668"/>
      <c r="BJ2451" s="668"/>
      <c r="BK2451" s="668"/>
      <c r="BL2451" s="668"/>
      <c r="BM2451" s="668"/>
      <c r="BN2451" s="668"/>
      <c r="BO2451" s="668"/>
      <c r="BP2451" s="668"/>
      <c r="BQ2451" s="668"/>
    </row>
    <row r="2452" spans="1:69">
      <c r="A2452" s="668"/>
      <c r="B2452" s="668"/>
      <c r="C2452" s="668"/>
      <c r="D2452" s="668"/>
      <c r="E2452" s="668"/>
      <c r="F2452" s="668"/>
      <c r="G2452" s="668"/>
      <c r="H2452" s="668"/>
      <c r="I2452" s="668"/>
      <c r="J2452" s="668"/>
      <c r="K2452" s="668"/>
      <c r="L2452" s="668"/>
      <c r="M2452" s="668"/>
      <c r="N2452" s="668"/>
      <c r="O2452" s="668"/>
      <c r="P2452" s="668"/>
      <c r="Q2452" s="668"/>
      <c r="R2452" s="668"/>
      <c r="S2452" s="668"/>
      <c r="T2452" s="668"/>
      <c r="U2452" s="668"/>
      <c r="AZ2452" s="668"/>
      <c r="BA2452" s="668"/>
      <c r="BB2452" s="668"/>
      <c r="BC2452" s="668"/>
      <c r="BD2452" s="668"/>
      <c r="BE2452" s="668"/>
      <c r="BF2452" s="668"/>
      <c r="BG2452" s="668"/>
      <c r="BH2452" s="668"/>
      <c r="BI2452" s="668"/>
      <c r="BJ2452" s="668"/>
      <c r="BK2452" s="668"/>
      <c r="BL2452" s="668"/>
      <c r="BM2452" s="668"/>
      <c r="BN2452" s="668"/>
      <c r="BO2452" s="668"/>
      <c r="BP2452" s="668"/>
      <c r="BQ2452" s="668"/>
    </row>
    <row r="2453" spans="1:69">
      <c r="A2453" s="668"/>
      <c r="B2453" s="668"/>
      <c r="C2453" s="668"/>
      <c r="D2453" s="668"/>
      <c r="E2453" s="668"/>
      <c r="F2453" s="668"/>
      <c r="G2453" s="668"/>
      <c r="H2453" s="668"/>
      <c r="I2453" s="668"/>
      <c r="J2453" s="668"/>
      <c r="K2453" s="668"/>
      <c r="L2453" s="668"/>
      <c r="M2453" s="668"/>
      <c r="N2453" s="668"/>
      <c r="O2453" s="668"/>
      <c r="P2453" s="668"/>
      <c r="Q2453" s="668"/>
      <c r="R2453" s="668"/>
      <c r="T2453" s="668"/>
      <c r="U2453" s="668"/>
      <c r="AZ2453" s="668"/>
      <c r="BA2453" s="668"/>
      <c r="BB2453" s="668"/>
      <c r="BC2453" s="668"/>
      <c r="BD2453" s="668"/>
      <c r="BE2453" s="668"/>
      <c r="BF2453" s="668"/>
      <c r="BG2453" s="668"/>
      <c r="BH2453" s="668"/>
      <c r="BI2453" s="668"/>
      <c r="BJ2453" s="668"/>
      <c r="BK2453" s="668"/>
      <c r="BL2453" s="668"/>
      <c r="BM2453" s="668"/>
      <c r="BN2453" s="668"/>
      <c r="BO2453" s="668"/>
      <c r="BP2453" s="668"/>
      <c r="BQ2453" s="668"/>
    </row>
    <row r="2454" spans="1:69">
      <c r="A2454" s="668"/>
      <c r="B2454" s="668"/>
      <c r="C2454" s="668"/>
      <c r="D2454" s="668"/>
      <c r="E2454" s="668"/>
      <c r="F2454" s="668"/>
      <c r="G2454" s="668"/>
      <c r="H2454" s="668"/>
      <c r="I2454" s="668"/>
      <c r="J2454" s="668"/>
      <c r="K2454" s="668"/>
      <c r="L2454" s="668"/>
      <c r="M2454" s="668"/>
      <c r="N2454" s="668"/>
      <c r="O2454" s="668"/>
      <c r="P2454" s="668"/>
      <c r="Q2454" s="668"/>
      <c r="R2454" s="668"/>
      <c r="S2454" s="668"/>
      <c r="T2454" s="668"/>
      <c r="U2454" s="668"/>
      <c r="V2454" s="668"/>
      <c r="W2454" s="668"/>
      <c r="X2454" s="668"/>
      <c r="Y2454" s="668"/>
      <c r="Z2454" s="678"/>
      <c r="AA2454" s="668"/>
      <c r="AB2454" s="668"/>
      <c r="AC2454" s="668"/>
      <c r="AD2454" s="678"/>
      <c r="AE2454" s="668"/>
      <c r="AF2454" s="668"/>
      <c r="AG2454" s="668"/>
      <c r="AH2454" s="678"/>
      <c r="AI2454" s="668"/>
      <c r="AJ2454" s="668"/>
      <c r="AK2454" s="668"/>
      <c r="AL2454" s="678"/>
      <c r="AM2454" s="668"/>
      <c r="AN2454" s="668"/>
      <c r="AO2454" s="668"/>
      <c r="AP2454" s="678"/>
      <c r="AQ2454" s="668"/>
      <c r="AR2454" s="668"/>
      <c r="AS2454" s="668"/>
      <c r="AT2454" s="678"/>
      <c r="AU2454" s="668"/>
      <c r="AV2454" s="668"/>
      <c r="AW2454" s="678"/>
      <c r="AX2454" s="668"/>
      <c r="AY2454" s="683"/>
      <c r="AZ2454" s="668"/>
      <c r="BA2454" s="668"/>
      <c r="BB2454" s="668"/>
      <c r="BC2454" s="668"/>
      <c r="BD2454" s="668"/>
      <c r="BE2454" s="668"/>
      <c r="BF2454" s="668"/>
      <c r="BG2454" s="668"/>
      <c r="BH2454" s="668"/>
      <c r="BI2454" s="668"/>
      <c r="BJ2454" s="668"/>
      <c r="BK2454" s="668"/>
      <c r="BL2454" s="668"/>
      <c r="BM2454" s="668"/>
      <c r="BN2454" s="668"/>
      <c r="BO2454" s="668"/>
      <c r="BP2454" s="668"/>
      <c r="BQ2454" s="668"/>
    </row>
    <row r="2455" spans="1:69">
      <c r="A2455" s="668"/>
      <c r="B2455" s="668"/>
      <c r="C2455" s="668"/>
      <c r="D2455" s="668"/>
      <c r="E2455" s="668"/>
      <c r="F2455" s="668"/>
      <c r="G2455" s="668"/>
      <c r="H2455" s="668"/>
      <c r="I2455" s="668"/>
      <c r="J2455" s="668"/>
      <c r="K2455" s="668"/>
      <c r="L2455" s="668"/>
      <c r="M2455" s="668"/>
      <c r="N2455" s="668"/>
      <c r="O2455" s="668"/>
      <c r="P2455" s="668"/>
      <c r="Q2455" s="668"/>
      <c r="R2455" s="668"/>
      <c r="T2455" s="668"/>
      <c r="U2455" s="668"/>
      <c r="AZ2455" s="668"/>
      <c r="BA2455" s="668"/>
      <c r="BB2455" s="668"/>
      <c r="BC2455" s="668"/>
      <c r="BD2455" s="668"/>
      <c r="BE2455" s="668"/>
      <c r="BF2455" s="668"/>
      <c r="BG2455" s="668"/>
      <c r="BH2455" s="668"/>
      <c r="BI2455" s="668"/>
      <c r="BJ2455" s="668"/>
      <c r="BK2455" s="668"/>
      <c r="BL2455" s="668"/>
      <c r="BM2455" s="668"/>
      <c r="BN2455" s="668"/>
      <c r="BO2455" s="668"/>
      <c r="BP2455" s="668"/>
      <c r="BQ2455" s="668"/>
    </row>
    <row r="2456" spans="1:69">
      <c r="A2456" s="668"/>
      <c r="B2456" s="668"/>
      <c r="C2456" s="668"/>
      <c r="D2456" s="668"/>
      <c r="E2456" s="668"/>
      <c r="F2456" s="668"/>
      <c r="G2456" s="668"/>
      <c r="H2456" s="668"/>
      <c r="I2456" s="668"/>
      <c r="J2456" s="668"/>
      <c r="K2456" s="668"/>
      <c r="L2456" s="668"/>
      <c r="M2456" s="668"/>
      <c r="N2456" s="668"/>
      <c r="O2456" s="668"/>
      <c r="P2456" s="668"/>
      <c r="Q2456" s="668"/>
      <c r="R2456" s="668"/>
      <c r="T2456" s="668"/>
      <c r="U2456" s="668"/>
      <c r="AZ2456" s="668"/>
      <c r="BA2456" s="668"/>
      <c r="BB2456" s="668"/>
      <c r="BC2456" s="668"/>
      <c r="BD2456" s="668"/>
      <c r="BK2456" s="668"/>
      <c r="BL2456" s="668"/>
      <c r="BM2456" s="668"/>
      <c r="BN2456" s="668"/>
      <c r="BO2456" s="668"/>
      <c r="BP2456" s="668"/>
      <c r="BQ2456" s="668"/>
    </row>
    <row r="2457" spans="1:69">
      <c r="A2457" s="668"/>
      <c r="B2457" s="668"/>
      <c r="C2457" s="668"/>
      <c r="D2457" s="668"/>
      <c r="E2457" s="668"/>
      <c r="F2457" s="668"/>
      <c r="G2457" s="668"/>
      <c r="H2457" s="668"/>
      <c r="I2457" s="668"/>
      <c r="J2457" s="668"/>
      <c r="K2457" s="668"/>
      <c r="L2457" s="668"/>
      <c r="M2457" s="668"/>
      <c r="N2457" s="668"/>
      <c r="O2457" s="668"/>
      <c r="P2457" s="668"/>
      <c r="Q2457" s="668"/>
      <c r="R2457" s="668"/>
      <c r="S2457" s="668"/>
      <c r="T2457" s="668"/>
      <c r="U2457" s="668"/>
      <c r="W2457" s="668"/>
      <c r="X2457" s="668"/>
      <c r="Y2457" s="668"/>
      <c r="Z2457" s="678"/>
      <c r="AA2457" s="668"/>
      <c r="AB2457" s="668"/>
      <c r="AC2457" s="668"/>
      <c r="AD2457" s="678"/>
      <c r="AE2457" s="668"/>
      <c r="AF2457" s="668"/>
      <c r="AG2457" s="668"/>
      <c r="AH2457" s="678"/>
      <c r="AI2457" s="668"/>
      <c r="AJ2457" s="668"/>
      <c r="AK2457" s="668"/>
      <c r="AL2457" s="678"/>
      <c r="AM2457" s="668"/>
      <c r="AN2457" s="668"/>
      <c r="AO2457" s="668"/>
      <c r="AP2457" s="678"/>
      <c r="AQ2457" s="668"/>
      <c r="AR2457" s="668"/>
      <c r="AS2457" s="668"/>
      <c r="AT2457" s="678"/>
      <c r="AU2457" s="668"/>
      <c r="AV2457" s="668"/>
      <c r="AW2457" s="678"/>
      <c r="AX2457" s="668"/>
      <c r="AY2457" s="683"/>
      <c r="AZ2457" s="668"/>
      <c r="BA2457" s="668"/>
      <c r="BB2457" s="668"/>
      <c r="BC2457" s="668"/>
      <c r="BD2457" s="668"/>
      <c r="BK2457" s="668"/>
      <c r="BL2457" s="668"/>
      <c r="BM2457" s="668"/>
      <c r="BN2457" s="668"/>
      <c r="BO2457" s="668"/>
      <c r="BP2457" s="668"/>
      <c r="BQ2457" s="668"/>
    </row>
    <row r="2458" spans="1:69">
      <c r="A2458" s="668"/>
      <c r="B2458" s="668"/>
      <c r="C2458" s="668"/>
      <c r="D2458" s="668"/>
      <c r="E2458" s="668"/>
      <c r="F2458" s="668"/>
      <c r="G2458" s="668"/>
      <c r="H2458" s="668"/>
      <c r="I2458" s="668"/>
      <c r="J2458" s="668"/>
      <c r="K2458" s="668"/>
      <c r="L2458" s="668"/>
      <c r="M2458" s="668"/>
      <c r="N2458" s="668"/>
      <c r="O2458" s="668"/>
      <c r="P2458" s="668"/>
      <c r="Q2458" s="668"/>
      <c r="R2458" s="668"/>
      <c r="T2458" s="668"/>
      <c r="U2458" s="668"/>
      <c r="AZ2458" s="668"/>
      <c r="BA2458" s="668"/>
      <c r="BB2458" s="668"/>
      <c r="BC2458" s="668"/>
      <c r="BD2458" s="668"/>
      <c r="BE2458" s="668"/>
      <c r="BF2458" s="668"/>
      <c r="BG2458" s="668"/>
      <c r="BH2458" s="668"/>
      <c r="BI2458" s="668"/>
      <c r="BJ2458" s="668"/>
      <c r="BK2458" s="668"/>
      <c r="BL2458" s="668"/>
      <c r="BM2458" s="668"/>
      <c r="BN2458" s="668"/>
      <c r="BO2458" s="668"/>
      <c r="BP2458" s="668"/>
      <c r="BQ2458" s="668"/>
    </row>
    <row r="2459" spans="1:69">
      <c r="A2459" s="668"/>
      <c r="B2459" s="668"/>
      <c r="C2459" s="668"/>
      <c r="D2459" s="668"/>
      <c r="E2459" s="668"/>
      <c r="F2459" s="668"/>
      <c r="G2459" s="668"/>
      <c r="H2459" s="668"/>
      <c r="I2459" s="668"/>
      <c r="J2459" s="668"/>
      <c r="K2459" s="668"/>
      <c r="L2459" s="668"/>
      <c r="M2459" s="668"/>
      <c r="N2459" s="668"/>
      <c r="O2459" s="668"/>
      <c r="P2459" s="668"/>
      <c r="Q2459" s="668"/>
      <c r="R2459" s="668"/>
      <c r="T2459" s="668"/>
      <c r="U2459" s="668"/>
      <c r="AZ2459" s="668"/>
      <c r="BA2459" s="668"/>
      <c r="BB2459" s="668"/>
      <c r="BC2459" s="668"/>
      <c r="BD2459" s="668"/>
      <c r="BE2459" s="668"/>
      <c r="BF2459" s="668"/>
      <c r="BG2459" s="668"/>
      <c r="BH2459" s="668"/>
      <c r="BI2459" s="668"/>
      <c r="BJ2459" s="668"/>
      <c r="BK2459" s="668"/>
      <c r="BL2459" s="668"/>
      <c r="BM2459" s="668"/>
      <c r="BN2459" s="668"/>
      <c r="BO2459" s="668"/>
      <c r="BP2459" s="668"/>
      <c r="BQ2459" s="668"/>
    </row>
    <row r="2460" spans="1:69">
      <c r="A2460" s="668"/>
      <c r="B2460" s="668"/>
      <c r="C2460" s="668"/>
      <c r="D2460" s="668"/>
      <c r="E2460" s="668"/>
      <c r="F2460" s="668"/>
      <c r="G2460" s="668"/>
      <c r="H2460" s="668"/>
      <c r="I2460" s="668"/>
      <c r="J2460" s="668"/>
      <c r="K2460" s="668"/>
      <c r="L2460" s="668"/>
      <c r="M2460" s="668"/>
      <c r="N2460" s="668"/>
      <c r="O2460" s="668"/>
      <c r="P2460" s="668"/>
      <c r="R2460" s="668"/>
      <c r="U2460" s="668"/>
      <c r="BK2460" s="668"/>
      <c r="BL2460" s="668"/>
      <c r="BM2460" s="668"/>
      <c r="BN2460" s="668"/>
      <c r="BO2460" s="668"/>
      <c r="BP2460" s="668"/>
      <c r="BQ2460" s="668"/>
    </row>
    <row r="2461" spans="1:69">
      <c r="A2461" s="668"/>
      <c r="B2461" s="668"/>
      <c r="C2461" s="668"/>
      <c r="D2461" s="668"/>
      <c r="E2461" s="668"/>
      <c r="F2461" s="668"/>
      <c r="G2461" s="668"/>
      <c r="H2461" s="668"/>
      <c r="I2461" s="668"/>
      <c r="J2461" s="668"/>
      <c r="K2461" s="668"/>
      <c r="L2461" s="668"/>
      <c r="M2461" s="668"/>
      <c r="N2461" s="668"/>
      <c r="O2461" s="668"/>
      <c r="P2461" s="668"/>
      <c r="Q2461" s="668"/>
      <c r="R2461" s="668"/>
      <c r="T2461" s="668"/>
      <c r="U2461" s="668"/>
      <c r="AZ2461" s="668"/>
      <c r="BA2461" s="668"/>
      <c r="BB2461" s="668"/>
      <c r="BC2461" s="668"/>
      <c r="BD2461" s="668"/>
      <c r="BE2461" s="668"/>
      <c r="BF2461" s="668"/>
      <c r="BG2461" s="668"/>
      <c r="BH2461" s="668"/>
      <c r="BI2461" s="668"/>
      <c r="BJ2461" s="668"/>
      <c r="BK2461" s="668"/>
      <c r="BL2461" s="668"/>
      <c r="BM2461" s="668"/>
      <c r="BN2461" s="668"/>
      <c r="BO2461" s="668"/>
      <c r="BP2461" s="668"/>
      <c r="BQ2461" s="668"/>
    </row>
    <row r="2462" spans="1:69">
      <c r="A2462" s="668"/>
      <c r="B2462" s="668"/>
      <c r="C2462" s="668"/>
      <c r="D2462" s="668"/>
      <c r="E2462" s="668"/>
      <c r="F2462" s="668"/>
      <c r="G2462" s="668"/>
      <c r="H2462" s="668"/>
      <c r="I2462" s="668"/>
      <c r="J2462" s="668"/>
      <c r="K2462" s="668"/>
      <c r="L2462" s="668"/>
      <c r="M2462" s="668"/>
      <c r="N2462" s="668"/>
      <c r="O2462" s="668"/>
      <c r="P2462" s="668"/>
      <c r="Q2462" s="668"/>
      <c r="R2462" s="668"/>
      <c r="T2462" s="668"/>
      <c r="U2462" s="668"/>
      <c r="AZ2462" s="668"/>
      <c r="BA2462" s="668"/>
      <c r="BB2462" s="668"/>
      <c r="BC2462" s="668"/>
      <c r="BD2462" s="668"/>
      <c r="BE2462" s="668"/>
      <c r="BF2462" s="668"/>
      <c r="BG2462" s="668"/>
      <c r="BH2462" s="668"/>
      <c r="BI2462" s="668"/>
      <c r="BJ2462" s="668"/>
      <c r="BK2462" s="668"/>
      <c r="BL2462" s="668"/>
      <c r="BM2462" s="668"/>
      <c r="BN2462" s="668"/>
      <c r="BO2462" s="668"/>
      <c r="BP2462" s="668"/>
      <c r="BQ2462" s="668"/>
    </row>
    <row r="2463" spans="1:69">
      <c r="A2463" s="668"/>
      <c r="B2463" s="668"/>
      <c r="C2463" s="668"/>
      <c r="D2463" s="668"/>
      <c r="E2463" s="668"/>
      <c r="F2463" s="668"/>
      <c r="G2463" s="668"/>
      <c r="H2463" s="668"/>
      <c r="I2463" s="668"/>
      <c r="J2463" s="668"/>
      <c r="K2463" s="668"/>
      <c r="L2463" s="668"/>
      <c r="M2463" s="668"/>
      <c r="N2463" s="668"/>
      <c r="O2463" s="668"/>
      <c r="P2463" s="668"/>
      <c r="Q2463" s="668"/>
      <c r="R2463" s="668"/>
      <c r="T2463" s="668"/>
      <c r="U2463" s="668"/>
      <c r="AZ2463" s="668"/>
      <c r="BA2463" s="668"/>
      <c r="BB2463" s="668"/>
      <c r="BC2463" s="668"/>
      <c r="BD2463" s="668"/>
      <c r="BE2463" s="668"/>
      <c r="BF2463" s="668"/>
      <c r="BG2463" s="668"/>
      <c r="BH2463" s="668"/>
      <c r="BI2463" s="668"/>
      <c r="BJ2463" s="668"/>
      <c r="BK2463" s="668"/>
      <c r="BL2463" s="668"/>
      <c r="BM2463" s="668"/>
      <c r="BN2463" s="668"/>
      <c r="BO2463" s="668"/>
      <c r="BP2463" s="668"/>
      <c r="BQ2463" s="668"/>
    </row>
    <row r="2464" spans="1:69">
      <c r="A2464" s="668"/>
      <c r="B2464" s="668"/>
      <c r="C2464" s="668"/>
      <c r="D2464" s="668"/>
      <c r="E2464" s="668"/>
      <c r="F2464" s="668"/>
      <c r="G2464" s="668"/>
      <c r="H2464" s="668"/>
      <c r="I2464" s="668"/>
      <c r="J2464" s="668"/>
      <c r="K2464" s="668"/>
      <c r="L2464" s="668"/>
      <c r="M2464" s="668"/>
      <c r="N2464" s="668"/>
      <c r="O2464" s="668"/>
      <c r="P2464" s="668"/>
      <c r="Q2464" s="668"/>
      <c r="R2464" s="668"/>
      <c r="S2464" s="668"/>
      <c r="T2464" s="668"/>
      <c r="U2464" s="668"/>
      <c r="W2464" s="668"/>
      <c r="X2464" s="668"/>
      <c r="Y2464" s="668"/>
      <c r="Z2464" s="678"/>
      <c r="AA2464" s="668"/>
      <c r="AB2464" s="668"/>
      <c r="AC2464" s="668"/>
      <c r="AD2464" s="678"/>
      <c r="AE2464" s="668"/>
      <c r="AF2464" s="668"/>
      <c r="AG2464" s="668"/>
      <c r="AH2464" s="678"/>
      <c r="AI2464" s="668"/>
      <c r="AJ2464" s="668"/>
      <c r="AK2464" s="668"/>
      <c r="AL2464" s="678"/>
      <c r="AM2464" s="668"/>
      <c r="AN2464" s="668"/>
      <c r="AO2464" s="668"/>
      <c r="AP2464" s="678"/>
      <c r="AQ2464" s="668"/>
      <c r="AR2464" s="668"/>
      <c r="AS2464" s="668"/>
      <c r="AT2464" s="678"/>
      <c r="AU2464" s="668"/>
      <c r="AV2464" s="668"/>
      <c r="AW2464" s="678"/>
      <c r="AX2464" s="668"/>
      <c r="AY2464" s="683"/>
      <c r="AZ2464" s="668"/>
      <c r="BA2464" s="668"/>
      <c r="BK2464" s="668"/>
      <c r="BL2464" s="668"/>
      <c r="BM2464" s="668"/>
      <c r="BN2464" s="668"/>
      <c r="BO2464" s="668"/>
      <c r="BP2464" s="668"/>
      <c r="BQ2464" s="668"/>
    </row>
    <row r="2465" spans="1:69">
      <c r="A2465" s="668"/>
      <c r="B2465" s="668"/>
      <c r="C2465" s="668"/>
      <c r="D2465" s="668"/>
      <c r="E2465" s="668"/>
      <c r="F2465" s="668"/>
      <c r="G2465" s="668"/>
      <c r="H2465" s="668"/>
      <c r="I2465" s="668"/>
      <c r="J2465" s="668"/>
      <c r="K2465" s="668"/>
      <c r="L2465" s="668"/>
      <c r="M2465" s="668"/>
      <c r="N2465" s="668"/>
      <c r="O2465" s="668"/>
      <c r="P2465" s="668"/>
      <c r="Q2465" s="668"/>
      <c r="R2465" s="668"/>
      <c r="T2465" s="668"/>
      <c r="U2465" s="668"/>
      <c r="AZ2465" s="668"/>
      <c r="BA2465" s="668"/>
      <c r="BB2465" s="668"/>
      <c r="BC2465" s="668"/>
      <c r="BD2465" s="668"/>
      <c r="BE2465" s="668"/>
      <c r="BF2465" s="668"/>
      <c r="BG2465" s="668"/>
      <c r="BH2465" s="668"/>
      <c r="BI2465" s="668"/>
      <c r="BJ2465" s="668"/>
      <c r="BK2465" s="668"/>
      <c r="BL2465" s="668"/>
      <c r="BM2465" s="668"/>
      <c r="BN2465" s="668"/>
      <c r="BO2465" s="668"/>
      <c r="BP2465" s="668"/>
      <c r="BQ2465" s="668"/>
    </row>
    <row r="2466" spans="1:69">
      <c r="A2466" s="668"/>
      <c r="B2466" s="668"/>
      <c r="C2466" s="668"/>
      <c r="D2466" s="668"/>
      <c r="E2466" s="668"/>
      <c r="F2466" s="668"/>
      <c r="G2466" s="668"/>
      <c r="H2466" s="668"/>
      <c r="I2466" s="668"/>
      <c r="J2466" s="668"/>
      <c r="K2466" s="668"/>
      <c r="L2466" s="668"/>
      <c r="M2466" s="668"/>
      <c r="N2466" s="668"/>
      <c r="O2466" s="668"/>
      <c r="P2466" s="668"/>
      <c r="Q2466" s="668"/>
      <c r="R2466" s="668"/>
      <c r="S2466" s="668"/>
      <c r="T2466" s="668"/>
      <c r="U2466" s="668"/>
      <c r="W2466" s="668"/>
      <c r="X2466" s="668"/>
      <c r="Y2466" s="668"/>
      <c r="Z2466" s="678"/>
      <c r="AA2466" s="668"/>
      <c r="AB2466" s="668"/>
      <c r="AC2466" s="668"/>
      <c r="AD2466" s="678"/>
      <c r="AE2466" s="668"/>
      <c r="AF2466" s="668"/>
      <c r="AG2466" s="668"/>
      <c r="AH2466" s="678"/>
      <c r="AI2466" s="668"/>
      <c r="AJ2466" s="668"/>
      <c r="AK2466" s="668"/>
      <c r="AL2466" s="678"/>
      <c r="AM2466" s="668"/>
      <c r="AN2466" s="668"/>
      <c r="AO2466" s="668"/>
      <c r="AP2466" s="678"/>
      <c r="AQ2466" s="668"/>
      <c r="AR2466" s="668"/>
      <c r="AS2466" s="668"/>
      <c r="AT2466" s="678"/>
      <c r="AU2466" s="668"/>
      <c r="AV2466" s="668"/>
      <c r="AW2466" s="678"/>
      <c r="AX2466" s="668"/>
      <c r="AY2466" s="683"/>
      <c r="AZ2466" s="668"/>
      <c r="BA2466" s="668"/>
      <c r="BB2466" s="668"/>
      <c r="BC2466" s="668"/>
      <c r="BD2466" s="668"/>
      <c r="BE2466" s="668"/>
      <c r="BF2466" s="668"/>
      <c r="BG2466" s="668"/>
      <c r="BH2466" s="668"/>
      <c r="BI2466" s="668"/>
      <c r="BJ2466" s="668"/>
      <c r="BK2466" s="668"/>
      <c r="BL2466" s="668"/>
      <c r="BM2466" s="668"/>
      <c r="BN2466" s="668"/>
      <c r="BO2466" s="668"/>
      <c r="BP2466" s="668"/>
      <c r="BQ2466" s="668"/>
    </row>
    <row r="2467" spans="1:69">
      <c r="A2467" s="668"/>
      <c r="B2467" s="668"/>
      <c r="C2467" s="668"/>
      <c r="D2467" s="668"/>
      <c r="E2467" s="668"/>
      <c r="F2467" s="668"/>
      <c r="G2467" s="668"/>
      <c r="H2467" s="668"/>
      <c r="I2467" s="668"/>
      <c r="J2467" s="668"/>
      <c r="K2467" s="668"/>
      <c r="L2467" s="668"/>
      <c r="M2467" s="668"/>
      <c r="N2467" s="668"/>
      <c r="O2467" s="668"/>
      <c r="P2467" s="668"/>
      <c r="Q2467" s="668"/>
      <c r="R2467" s="668"/>
      <c r="T2467" s="668"/>
      <c r="U2467" s="668"/>
      <c r="AZ2467" s="668"/>
      <c r="BA2467" s="668"/>
      <c r="BB2467" s="668"/>
      <c r="BC2467" s="668"/>
      <c r="BD2467" s="668"/>
      <c r="BE2467" s="668"/>
      <c r="BF2467" s="668"/>
      <c r="BG2467" s="668"/>
      <c r="BH2467" s="668"/>
      <c r="BI2467" s="668"/>
      <c r="BJ2467" s="668"/>
      <c r="BK2467" s="668"/>
      <c r="BL2467" s="668"/>
      <c r="BM2467" s="668"/>
      <c r="BN2467" s="668"/>
      <c r="BO2467" s="668"/>
      <c r="BP2467" s="668"/>
      <c r="BQ2467" s="668"/>
    </row>
    <row r="2468" spans="1:69">
      <c r="A2468" s="668"/>
      <c r="B2468" s="668"/>
      <c r="C2468" s="668"/>
      <c r="D2468" s="668"/>
      <c r="E2468" s="668"/>
      <c r="F2468" s="668"/>
      <c r="G2468" s="668"/>
      <c r="H2468" s="668"/>
      <c r="I2468" s="668"/>
      <c r="J2468" s="668"/>
      <c r="K2468" s="668"/>
      <c r="L2468" s="668"/>
      <c r="M2468" s="668"/>
      <c r="N2468" s="668"/>
      <c r="O2468" s="668"/>
      <c r="P2468" s="668"/>
      <c r="Q2468" s="668"/>
      <c r="R2468" s="668"/>
      <c r="T2468" s="668"/>
      <c r="U2468" s="668"/>
      <c r="AZ2468" s="668"/>
      <c r="BA2468" s="668"/>
      <c r="BB2468" s="668"/>
      <c r="BC2468" s="668"/>
      <c r="BD2468" s="668"/>
      <c r="BE2468" s="668"/>
      <c r="BF2468" s="668"/>
      <c r="BG2468" s="668"/>
      <c r="BH2468" s="668"/>
      <c r="BI2468" s="668"/>
      <c r="BJ2468" s="668"/>
      <c r="BK2468" s="668"/>
      <c r="BL2468" s="668"/>
      <c r="BM2468" s="668"/>
      <c r="BN2468" s="668"/>
      <c r="BO2468" s="668"/>
      <c r="BP2468" s="668"/>
      <c r="BQ2468" s="668"/>
    </row>
    <row r="2469" spans="1:69">
      <c r="A2469" s="668"/>
      <c r="B2469" s="668"/>
      <c r="C2469" s="668"/>
      <c r="D2469" s="668"/>
      <c r="E2469" s="668"/>
      <c r="F2469" s="668"/>
      <c r="G2469" s="668"/>
      <c r="H2469" s="668"/>
      <c r="I2469" s="668"/>
      <c r="J2469" s="668"/>
      <c r="K2469" s="668"/>
      <c r="L2469" s="668"/>
      <c r="M2469" s="668"/>
      <c r="N2469" s="668"/>
      <c r="O2469" s="668"/>
      <c r="P2469" s="668"/>
      <c r="Q2469" s="668"/>
      <c r="R2469" s="668"/>
      <c r="T2469" s="668"/>
      <c r="U2469" s="668"/>
      <c r="AZ2469" s="668"/>
      <c r="BA2469" s="668"/>
      <c r="BB2469" s="668"/>
      <c r="BC2469" s="668"/>
      <c r="BD2469" s="668"/>
      <c r="BE2469" s="668"/>
      <c r="BF2469" s="668"/>
      <c r="BG2469" s="668"/>
      <c r="BH2469" s="668"/>
      <c r="BI2469" s="668"/>
      <c r="BJ2469" s="668"/>
      <c r="BK2469" s="668"/>
      <c r="BL2469" s="668"/>
      <c r="BM2469" s="668"/>
      <c r="BN2469" s="668"/>
      <c r="BO2469" s="668"/>
      <c r="BP2469" s="668"/>
      <c r="BQ2469" s="668"/>
    </row>
    <row r="2470" spans="1:69">
      <c r="A2470" s="668"/>
      <c r="B2470" s="668"/>
      <c r="C2470" s="668"/>
      <c r="D2470" s="668"/>
      <c r="E2470" s="668"/>
      <c r="F2470" s="668"/>
      <c r="G2470" s="668"/>
      <c r="H2470" s="668"/>
      <c r="I2470" s="668"/>
      <c r="J2470" s="668"/>
      <c r="K2470" s="668"/>
      <c r="L2470" s="668"/>
      <c r="M2470" s="668"/>
      <c r="N2470" s="668"/>
      <c r="O2470" s="668"/>
      <c r="P2470" s="668"/>
      <c r="Q2470" s="668"/>
      <c r="R2470" s="668"/>
      <c r="S2470" s="668"/>
      <c r="T2470" s="668"/>
      <c r="U2470" s="668"/>
      <c r="W2470" s="668"/>
      <c r="X2470" s="668"/>
      <c r="Y2470" s="668"/>
      <c r="Z2470" s="678"/>
      <c r="AA2470" s="668"/>
      <c r="AB2470" s="668"/>
      <c r="AC2470" s="668"/>
      <c r="AD2470" s="678"/>
      <c r="AE2470" s="668"/>
      <c r="AF2470" s="668"/>
      <c r="AG2470" s="668"/>
      <c r="AH2470" s="678"/>
      <c r="AI2470" s="668"/>
      <c r="AJ2470" s="668"/>
      <c r="AK2470" s="668"/>
      <c r="AL2470" s="678"/>
      <c r="AM2470" s="668"/>
      <c r="AN2470" s="668"/>
      <c r="AO2470" s="668"/>
      <c r="AP2470" s="678"/>
      <c r="AQ2470" s="668"/>
      <c r="AR2470" s="668"/>
      <c r="AS2470" s="668"/>
      <c r="AT2470" s="678"/>
      <c r="AU2470" s="668"/>
      <c r="AV2470" s="668"/>
      <c r="AW2470" s="678"/>
      <c r="AX2470" s="668"/>
      <c r="AY2470" s="683"/>
      <c r="AZ2470" s="668"/>
      <c r="BA2470" s="668"/>
      <c r="BB2470" s="668"/>
      <c r="BC2470" s="668"/>
      <c r="BD2470" s="668"/>
      <c r="BE2470" s="668"/>
      <c r="BF2470" s="668"/>
      <c r="BG2470" s="668"/>
      <c r="BH2470" s="668"/>
      <c r="BI2470" s="668"/>
      <c r="BJ2470" s="668"/>
      <c r="BK2470" s="668"/>
      <c r="BL2470" s="668"/>
      <c r="BM2470" s="668"/>
      <c r="BN2470" s="668"/>
      <c r="BO2470" s="668"/>
      <c r="BP2470" s="668"/>
      <c r="BQ2470" s="668"/>
    </row>
    <row r="2471" spans="1:69">
      <c r="A2471" s="668"/>
      <c r="B2471" s="668"/>
      <c r="C2471" s="668"/>
      <c r="D2471" s="668"/>
      <c r="E2471" s="668"/>
      <c r="F2471" s="668"/>
      <c r="G2471" s="668"/>
      <c r="H2471" s="668"/>
      <c r="I2471" s="668"/>
      <c r="J2471" s="668"/>
      <c r="K2471" s="668"/>
      <c r="L2471" s="668"/>
      <c r="M2471" s="668"/>
      <c r="N2471" s="668"/>
      <c r="O2471" s="668"/>
      <c r="P2471" s="668"/>
      <c r="Q2471" s="668"/>
      <c r="R2471" s="668"/>
      <c r="T2471" s="668"/>
      <c r="U2471" s="668"/>
      <c r="AZ2471" s="668"/>
      <c r="BA2471" s="668"/>
      <c r="BB2471" s="668"/>
      <c r="BC2471" s="668"/>
      <c r="BD2471" s="668"/>
      <c r="BE2471" s="668"/>
      <c r="BF2471" s="668"/>
      <c r="BG2471" s="668"/>
      <c r="BH2471" s="668"/>
      <c r="BI2471" s="668"/>
      <c r="BJ2471" s="668"/>
      <c r="BK2471" s="668"/>
      <c r="BL2471" s="668"/>
      <c r="BM2471" s="668"/>
      <c r="BN2471" s="668"/>
      <c r="BO2471" s="668"/>
      <c r="BP2471" s="668"/>
      <c r="BQ2471" s="668"/>
    </row>
    <row r="2472" spans="1:69">
      <c r="A2472" s="668"/>
      <c r="B2472" s="668"/>
      <c r="C2472" s="668"/>
      <c r="D2472" s="668"/>
      <c r="E2472" s="668"/>
      <c r="F2472" s="668"/>
      <c r="G2472" s="668"/>
      <c r="H2472" s="668"/>
      <c r="I2472" s="668"/>
      <c r="J2472" s="668"/>
      <c r="K2472" s="668"/>
      <c r="L2472" s="668"/>
      <c r="M2472" s="668"/>
      <c r="N2472" s="668"/>
      <c r="O2472" s="668"/>
      <c r="P2472" s="668"/>
      <c r="Q2472" s="668"/>
      <c r="R2472" s="668"/>
      <c r="T2472" s="668"/>
      <c r="U2472" s="668"/>
      <c r="AZ2472" s="668"/>
      <c r="BA2472" s="668"/>
      <c r="BB2472" s="668"/>
      <c r="BC2472" s="668"/>
      <c r="BD2472" s="668"/>
      <c r="BE2472" s="668"/>
      <c r="BF2472" s="668"/>
      <c r="BG2472" s="668"/>
      <c r="BH2472" s="668"/>
      <c r="BI2472" s="668"/>
      <c r="BJ2472" s="668"/>
      <c r="BK2472" s="668"/>
      <c r="BL2472" s="668"/>
      <c r="BM2472" s="668"/>
      <c r="BN2472" s="668"/>
      <c r="BO2472" s="668"/>
      <c r="BP2472" s="668"/>
      <c r="BQ2472" s="668"/>
    </row>
    <row r="2473" spans="1:69">
      <c r="A2473" s="668"/>
      <c r="B2473" s="668"/>
      <c r="C2473" s="668"/>
      <c r="D2473" s="668"/>
      <c r="E2473" s="668"/>
      <c r="F2473" s="668"/>
      <c r="G2473" s="668"/>
      <c r="H2473" s="668"/>
      <c r="I2473" s="668"/>
      <c r="J2473" s="668"/>
      <c r="K2473" s="668"/>
      <c r="L2473" s="668"/>
      <c r="M2473" s="668"/>
      <c r="N2473" s="668"/>
      <c r="O2473" s="668"/>
      <c r="P2473" s="668"/>
      <c r="Q2473" s="668"/>
      <c r="R2473" s="668"/>
      <c r="T2473" s="668"/>
      <c r="U2473" s="668"/>
      <c r="AZ2473" s="668"/>
      <c r="BA2473" s="668"/>
      <c r="BB2473" s="668"/>
      <c r="BC2473" s="668"/>
      <c r="BD2473" s="668"/>
      <c r="BE2473" s="668"/>
      <c r="BF2473" s="668"/>
      <c r="BG2473" s="668"/>
      <c r="BH2473" s="668"/>
      <c r="BI2473" s="668"/>
      <c r="BJ2473" s="668"/>
      <c r="BK2473" s="668"/>
      <c r="BL2473" s="668"/>
      <c r="BM2473" s="668"/>
      <c r="BN2473" s="668"/>
      <c r="BO2473" s="668"/>
      <c r="BP2473" s="668"/>
      <c r="BQ2473" s="668"/>
    </row>
    <row r="2474" spans="1:69">
      <c r="A2474" s="668"/>
      <c r="B2474" s="668"/>
      <c r="C2474" s="668"/>
      <c r="D2474" s="668"/>
      <c r="E2474" s="668"/>
      <c r="F2474" s="668"/>
      <c r="G2474" s="668"/>
      <c r="H2474" s="668"/>
      <c r="I2474" s="668"/>
      <c r="J2474" s="668"/>
      <c r="K2474" s="668"/>
      <c r="L2474" s="668"/>
      <c r="M2474" s="668"/>
      <c r="N2474" s="668"/>
      <c r="O2474" s="668"/>
      <c r="P2474" s="668"/>
      <c r="Q2474" s="668"/>
      <c r="R2474" s="668"/>
      <c r="T2474" s="668"/>
      <c r="U2474" s="668"/>
      <c r="AZ2474" s="668"/>
      <c r="BA2474" s="668"/>
      <c r="BB2474" s="668"/>
      <c r="BC2474" s="668"/>
      <c r="BD2474" s="668"/>
      <c r="BE2474" s="668"/>
      <c r="BF2474" s="668"/>
      <c r="BG2474" s="668"/>
      <c r="BH2474" s="668"/>
      <c r="BI2474" s="668"/>
      <c r="BJ2474" s="668"/>
      <c r="BK2474" s="668"/>
      <c r="BL2474" s="668"/>
      <c r="BM2474" s="668"/>
      <c r="BN2474" s="668"/>
      <c r="BO2474" s="668"/>
      <c r="BP2474" s="668"/>
      <c r="BQ2474" s="668"/>
    </row>
    <row r="2475" spans="1:69">
      <c r="A2475" s="668"/>
      <c r="B2475" s="668"/>
      <c r="C2475" s="668"/>
      <c r="D2475" s="668"/>
      <c r="E2475" s="668"/>
      <c r="F2475" s="668"/>
      <c r="G2475" s="668"/>
      <c r="H2475" s="668"/>
      <c r="I2475" s="668"/>
      <c r="J2475" s="668"/>
      <c r="K2475" s="668"/>
      <c r="L2475" s="668"/>
      <c r="M2475" s="668"/>
      <c r="N2475" s="668"/>
      <c r="O2475" s="668"/>
      <c r="P2475" s="668"/>
      <c r="Q2475" s="668"/>
      <c r="R2475" s="668"/>
      <c r="T2475" s="668"/>
      <c r="U2475" s="668"/>
      <c r="AZ2475" s="668"/>
      <c r="BA2475" s="668"/>
      <c r="BB2475" s="668"/>
      <c r="BC2475" s="668"/>
      <c r="BD2475" s="668"/>
      <c r="BE2475" s="668"/>
      <c r="BF2475" s="668"/>
      <c r="BG2475" s="668"/>
      <c r="BH2475" s="668"/>
      <c r="BI2475" s="668"/>
      <c r="BJ2475" s="668"/>
      <c r="BK2475" s="668"/>
      <c r="BL2475" s="668"/>
      <c r="BM2475" s="668"/>
      <c r="BN2475" s="668"/>
      <c r="BO2475" s="668"/>
      <c r="BP2475" s="668"/>
      <c r="BQ2475" s="668"/>
    </row>
    <row r="2476" spans="1:69">
      <c r="A2476" s="668"/>
      <c r="B2476" s="668"/>
      <c r="C2476" s="668"/>
      <c r="D2476" s="668"/>
      <c r="E2476" s="668"/>
      <c r="F2476" s="668"/>
      <c r="G2476" s="668"/>
      <c r="H2476" s="668"/>
      <c r="I2476" s="668"/>
      <c r="J2476" s="668"/>
      <c r="K2476" s="668"/>
      <c r="L2476" s="668"/>
      <c r="M2476" s="668"/>
      <c r="N2476" s="668"/>
      <c r="O2476" s="668"/>
      <c r="P2476" s="668"/>
      <c r="Q2476" s="668"/>
      <c r="R2476" s="668"/>
      <c r="T2476" s="668"/>
      <c r="U2476" s="668"/>
      <c r="AZ2476" s="668"/>
      <c r="BA2476" s="668"/>
      <c r="BB2476" s="668"/>
      <c r="BK2476" s="668"/>
      <c r="BL2476" s="668"/>
      <c r="BM2476" s="668"/>
      <c r="BN2476" s="668"/>
      <c r="BO2476" s="668"/>
      <c r="BP2476" s="668"/>
      <c r="BQ2476" s="668"/>
    </row>
    <row r="2477" spans="1:69">
      <c r="A2477" s="668"/>
      <c r="B2477" s="668"/>
      <c r="C2477" s="668"/>
      <c r="D2477" s="668"/>
      <c r="E2477" s="668"/>
      <c r="F2477" s="668"/>
      <c r="G2477" s="668"/>
      <c r="H2477" s="668"/>
      <c r="I2477" s="668"/>
      <c r="J2477" s="668"/>
      <c r="K2477" s="668"/>
      <c r="L2477" s="668"/>
      <c r="M2477" s="668"/>
      <c r="N2477" s="668"/>
      <c r="O2477" s="668"/>
      <c r="P2477" s="668"/>
      <c r="Q2477" s="668"/>
      <c r="R2477" s="668"/>
      <c r="T2477" s="668"/>
      <c r="U2477" s="668"/>
      <c r="AZ2477" s="668"/>
      <c r="BA2477" s="668"/>
      <c r="BB2477" s="668"/>
      <c r="BK2477" s="668"/>
      <c r="BL2477" s="668"/>
      <c r="BM2477" s="668"/>
      <c r="BN2477" s="668"/>
      <c r="BO2477" s="668"/>
      <c r="BP2477" s="668"/>
      <c r="BQ2477" s="668"/>
    </row>
    <row r="2478" spans="1:69">
      <c r="A2478" s="668"/>
      <c r="B2478" s="668"/>
      <c r="C2478" s="668"/>
      <c r="D2478" s="668"/>
      <c r="E2478" s="668"/>
      <c r="F2478" s="668"/>
      <c r="G2478" s="668"/>
      <c r="H2478" s="668"/>
      <c r="I2478" s="668"/>
      <c r="J2478" s="668"/>
      <c r="K2478" s="668"/>
      <c r="L2478" s="668"/>
      <c r="M2478" s="668"/>
      <c r="N2478" s="668"/>
      <c r="O2478" s="668"/>
      <c r="P2478" s="668"/>
      <c r="R2478" s="668"/>
      <c r="U2478" s="668"/>
      <c r="BK2478" s="668"/>
      <c r="BL2478" s="668"/>
      <c r="BM2478" s="668"/>
      <c r="BN2478" s="668"/>
      <c r="BO2478" s="668"/>
      <c r="BP2478" s="668"/>
      <c r="BQ2478" s="668"/>
    </row>
    <row r="2479" spans="1:69">
      <c r="A2479" s="668"/>
      <c r="B2479" s="668"/>
      <c r="C2479" s="668"/>
      <c r="D2479" s="668"/>
      <c r="E2479" s="668"/>
      <c r="F2479" s="668"/>
      <c r="G2479" s="668"/>
      <c r="H2479" s="668"/>
      <c r="I2479" s="668"/>
      <c r="J2479" s="668"/>
      <c r="K2479" s="668"/>
      <c r="L2479" s="668"/>
      <c r="M2479" s="668"/>
      <c r="N2479" s="668"/>
      <c r="O2479" s="668"/>
      <c r="P2479" s="668"/>
      <c r="Q2479" s="668"/>
      <c r="R2479" s="668"/>
      <c r="T2479" s="668"/>
      <c r="U2479" s="668"/>
      <c r="AZ2479" s="668"/>
      <c r="BA2479" s="668"/>
      <c r="BB2479" s="668"/>
      <c r="BC2479" s="668"/>
      <c r="BD2479" s="668"/>
      <c r="BE2479" s="668"/>
      <c r="BF2479" s="668"/>
      <c r="BG2479" s="668"/>
      <c r="BH2479" s="668"/>
      <c r="BI2479" s="668"/>
      <c r="BJ2479" s="668"/>
      <c r="BK2479" s="668"/>
      <c r="BL2479" s="668"/>
      <c r="BM2479" s="668"/>
      <c r="BN2479" s="668"/>
      <c r="BO2479" s="668"/>
      <c r="BP2479" s="668"/>
      <c r="BQ2479" s="668"/>
    </row>
    <row r="2480" spans="1:69">
      <c r="A2480" s="668"/>
      <c r="B2480" s="668"/>
      <c r="C2480" s="668"/>
      <c r="D2480" s="668"/>
      <c r="E2480" s="668"/>
      <c r="F2480" s="668"/>
      <c r="G2480" s="668"/>
      <c r="H2480" s="668"/>
      <c r="I2480" s="668"/>
      <c r="J2480" s="668"/>
      <c r="K2480" s="668"/>
      <c r="L2480" s="668"/>
      <c r="M2480" s="668"/>
      <c r="N2480" s="668"/>
      <c r="O2480" s="668"/>
      <c r="P2480" s="668"/>
      <c r="Q2480" s="668"/>
      <c r="R2480" s="668"/>
      <c r="T2480" s="668"/>
      <c r="U2480" s="668"/>
      <c r="AZ2480" s="668"/>
      <c r="BA2480" s="668"/>
      <c r="BB2480" s="668"/>
      <c r="BC2480" s="668"/>
      <c r="BD2480" s="668"/>
      <c r="BE2480" s="668"/>
      <c r="BF2480" s="668"/>
      <c r="BG2480" s="668"/>
      <c r="BH2480" s="668"/>
      <c r="BI2480" s="668"/>
      <c r="BJ2480" s="668"/>
      <c r="BK2480" s="668"/>
      <c r="BL2480" s="668"/>
      <c r="BM2480" s="668"/>
      <c r="BN2480" s="668"/>
      <c r="BO2480" s="668"/>
      <c r="BP2480" s="668"/>
      <c r="BQ2480" s="668"/>
    </row>
    <row r="2481" spans="1:69">
      <c r="A2481" s="668"/>
      <c r="B2481" s="668"/>
      <c r="C2481" s="668"/>
      <c r="D2481" s="668"/>
      <c r="E2481" s="668"/>
      <c r="F2481" s="668"/>
      <c r="G2481" s="668"/>
      <c r="H2481" s="668"/>
      <c r="I2481" s="668"/>
      <c r="J2481" s="668"/>
      <c r="K2481" s="668"/>
      <c r="L2481" s="668"/>
      <c r="M2481" s="668"/>
      <c r="N2481" s="668"/>
      <c r="O2481" s="668"/>
      <c r="P2481" s="668"/>
      <c r="Q2481" s="668"/>
      <c r="R2481" s="668"/>
      <c r="T2481" s="668"/>
      <c r="U2481" s="668"/>
      <c r="AZ2481" s="668"/>
      <c r="BA2481" s="668"/>
      <c r="BB2481" s="668"/>
      <c r="BC2481" s="668"/>
      <c r="BD2481" s="668"/>
      <c r="BE2481" s="668"/>
      <c r="BF2481" s="668"/>
      <c r="BG2481" s="668"/>
      <c r="BH2481" s="668"/>
      <c r="BI2481" s="668"/>
      <c r="BJ2481" s="668"/>
      <c r="BK2481" s="668"/>
      <c r="BL2481" s="668"/>
      <c r="BM2481" s="668"/>
      <c r="BN2481" s="668"/>
      <c r="BO2481" s="668"/>
      <c r="BP2481" s="668"/>
      <c r="BQ2481" s="668"/>
    </row>
    <row r="2482" spans="1:69">
      <c r="A2482" s="668"/>
      <c r="B2482" s="668"/>
      <c r="C2482" s="668"/>
      <c r="D2482" s="668"/>
      <c r="E2482" s="668"/>
      <c r="F2482" s="668"/>
      <c r="G2482" s="668"/>
      <c r="H2482" s="668"/>
      <c r="I2482" s="668"/>
      <c r="J2482" s="668"/>
      <c r="K2482" s="668"/>
      <c r="L2482" s="668"/>
      <c r="M2482" s="668"/>
      <c r="N2482" s="668"/>
      <c r="O2482" s="668"/>
      <c r="P2482" s="668"/>
      <c r="Q2482" s="668"/>
      <c r="R2482" s="668"/>
      <c r="T2482" s="668"/>
      <c r="U2482" s="668"/>
      <c r="AZ2482" s="668"/>
      <c r="BA2482" s="668"/>
      <c r="BK2482" s="668"/>
      <c r="BL2482" s="668"/>
      <c r="BM2482" s="668"/>
      <c r="BN2482" s="668"/>
      <c r="BO2482" s="668"/>
      <c r="BP2482" s="668"/>
      <c r="BQ2482" s="668"/>
    </row>
    <row r="2483" spans="1:69">
      <c r="A2483" s="668"/>
      <c r="B2483" s="668"/>
      <c r="C2483" s="668"/>
      <c r="D2483" s="668"/>
      <c r="E2483" s="668"/>
      <c r="F2483" s="668"/>
      <c r="G2483" s="668"/>
      <c r="H2483" s="668"/>
      <c r="I2483" s="668"/>
      <c r="J2483" s="668"/>
      <c r="K2483" s="668"/>
      <c r="L2483" s="668"/>
      <c r="M2483" s="668"/>
      <c r="N2483" s="668"/>
      <c r="O2483" s="668"/>
      <c r="P2483" s="668"/>
      <c r="Q2483" s="668"/>
      <c r="R2483" s="668"/>
      <c r="T2483" s="668"/>
      <c r="U2483" s="668"/>
      <c r="AZ2483" s="668"/>
      <c r="BA2483" s="668"/>
      <c r="BB2483" s="668"/>
      <c r="BC2483" s="668"/>
      <c r="BD2483" s="668"/>
      <c r="BE2483" s="668"/>
      <c r="BF2483" s="668"/>
      <c r="BG2483" s="668"/>
      <c r="BH2483" s="668"/>
      <c r="BI2483" s="668"/>
      <c r="BJ2483" s="668"/>
      <c r="BK2483" s="668"/>
      <c r="BL2483" s="668"/>
      <c r="BM2483" s="668"/>
      <c r="BN2483" s="668"/>
      <c r="BO2483" s="668"/>
      <c r="BP2483" s="668"/>
      <c r="BQ2483" s="668"/>
    </row>
    <row r="2484" spans="1:69">
      <c r="A2484" s="668"/>
      <c r="B2484" s="668"/>
      <c r="C2484" s="668"/>
      <c r="D2484" s="668"/>
      <c r="E2484" s="668"/>
      <c r="F2484" s="668"/>
      <c r="G2484" s="668"/>
      <c r="H2484" s="668"/>
      <c r="I2484" s="668"/>
      <c r="J2484" s="668"/>
      <c r="K2484" s="668"/>
      <c r="L2484" s="668"/>
      <c r="M2484" s="668"/>
      <c r="N2484" s="668"/>
      <c r="O2484" s="668"/>
      <c r="P2484" s="668"/>
      <c r="R2484" s="668"/>
      <c r="U2484" s="668"/>
      <c r="BE2484" s="668"/>
      <c r="BF2484" s="668"/>
      <c r="BK2484" s="668"/>
      <c r="BL2484" s="668"/>
      <c r="BM2484" s="668"/>
      <c r="BN2484" s="668"/>
      <c r="BO2484" s="668"/>
      <c r="BP2484" s="668"/>
      <c r="BQ2484" s="668"/>
    </row>
    <row r="2485" spans="1:69">
      <c r="A2485" s="668"/>
      <c r="B2485" s="668"/>
      <c r="C2485" s="668"/>
      <c r="D2485" s="668"/>
      <c r="E2485" s="668"/>
      <c r="F2485" s="668"/>
      <c r="G2485" s="668"/>
      <c r="H2485" s="668"/>
      <c r="I2485" s="668"/>
      <c r="J2485" s="668"/>
      <c r="K2485" s="668"/>
      <c r="L2485" s="668"/>
      <c r="M2485" s="668"/>
      <c r="N2485" s="668"/>
      <c r="O2485" s="668"/>
      <c r="P2485" s="668"/>
      <c r="Q2485" s="668"/>
      <c r="R2485" s="668"/>
      <c r="T2485" s="668"/>
      <c r="U2485" s="668"/>
      <c r="AZ2485" s="668"/>
      <c r="BA2485" s="668"/>
      <c r="BB2485" s="668"/>
      <c r="BC2485" s="668"/>
      <c r="BD2485" s="668"/>
      <c r="BE2485" s="668"/>
      <c r="BF2485" s="668"/>
      <c r="BG2485" s="668"/>
      <c r="BH2485" s="668"/>
      <c r="BI2485" s="668"/>
      <c r="BJ2485" s="668"/>
      <c r="BK2485" s="668"/>
      <c r="BL2485" s="668"/>
      <c r="BM2485" s="668"/>
      <c r="BN2485" s="668"/>
      <c r="BO2485" s="668"/>
      <c r="BP2485" s="668"/>
      <c r="BQ2485" s="668"/>
    </row>
    <row r="2486" spans="1:69">
      <c r="A2486" s="668"/>
      <c r="B2486" s="668"/>
      <c r="C2486" s="668"/>
      <c r="D2486" s="668"/>
      <c r="E2486" s="668"/>
      <c r="F2486" s="668"/>
      <c r="G2486" s="668"/>
      <c r="H2486" s="668"/>
      <c r="I2486" s="668"/>
      <c r="J2486" s="668"/>
      <c r="K2486" s="668"/>
      <c r="L2486" s="668"/>
      <c r="M2486" s="668"/>
      <c r="N2486" s="668"/>
      <c r="O2486" s="668"/>
      <c r="P2486" s="668"/>
      <c r="Q2486" s="668"/>
      <c r="R2486" s="668"/>
      <c r="T2486" s="668"/>
      <c r="U2486" s="668"/>
      <c r="AZ2486" s="668"/>
      <c r="BA2486" s="668"/>
      <c r="BB2486" s="668"/>
      <c r="BC2486" s="668"/>
      <c r="BD2486" s="668"/>
      <c r="BE2486" s="668"/>
      <c r="BF2486" s="668"/>
      <c r="BG2486" s="668"/>
      <c r="BH2486" s="668"/>
      <c r="BI2486" s="668"/>
      <c r="BJ2486" s="668"/>
      <c r="BK2486" s="668"/>
      <c r="BL2486" s="668"/>
      <c r="BM2486" s="668"/>
      <c r="BN2486" s="668"/>
      <c r="BO2486" s="668"/>
      <c r="BP2486" s="668"/>
      <c r="BQ2486" s="668"/>
    </row>
    <row r="2487" spans="1:69">
      <c r="A2487" s="668"/>
      <c r="B2487" s="668"/>
      <c r="C2487" s="668"/>
      <c r="D2487" s="668"/>
      <c r="E2487" s="668"/>
      <c r="F2487" s="668"/>
      <c r="G2487" s="668"/>
      <c r="H2487" s="668"/>
      <c r="I2487" s="668"/>
      <c r="J2487" s="668"/>
      <c r="K2487" s="668"/>
      <c r="L2487" s="668"/>
      <c r="M2487" s="668"/>
      <c r="N2487" s="668"/>
      <c r="O2487" s="668"/>
      <c r="P2487" s="668"/>
      <c r="Q2487" s="668"/>
      <c r="R2487" s="668"/>
      <c r="T2487" s="668"/>
      <c r="U2487" s="668"/>
      <c r="AZ2487" s="668"/>
      <c r="BA2487" s="668"/>
      <c r="BB2487" s="668"/>
      <c r="BC2487" s="668"/>
      <c r="BD2487" s="668"/>
      <c r="BE2487" s="668"/>
      <c r="BF2487" s="668"/>
      <c r="BG2487" s="668"/>
      <c r="BH2487" s="668"/>
      <c r="BI2487" s="668"/>
      <c r="BJ2487" s="668"/>
      <c r="BK2487" s="668"/>
      <c r="BL2487" s="668"/>
      <c r="BM2487" s="668"/>
      <c r="BN2487" s="668"/>
      <c r="BO2487" s="668"/>
      <c r="BP2487" s="668"/>
      <c r="BQ2487" s="668"/>
    </row>
    <row r="2488" spans="1:69">
      <c r="A2488" s="668"/>
      <c r="B2488" s="668"/>
      <c r="C2488" s="668"/>
      <c r="D2488" s="668"/>
      <c r="E2488" s="668"/>
      <c r="F2488" s="668"/>
      <c r="G2488" s="668"/>
      <c r="H2488" s="668"/>
      <c r="I2488" s="668"/>
      <c r="J2488" s="668"/>
      <c r="K2488" s="668"/>
      <c r="L2488" s="668"/>
      <c r="M2488" s="668"/>
      <c r="N2488" s="668"/>
      <c r="O2488" s="668"/>
      <c r="P2488" s="668"/>
      <c r="Q2488" s="668"/>
      <c r="R2488" s="668"/>
      <c r="T2488" s="668"/>
      <c r="U2488" s="668"/>
      <c r="AZ2488" s="668"/>
      <c r="BA2488" s="668"/>
      <c r="BB2488" s="668"/>
      <c r="BC2488" s="668"/>
      <c r="BD2488" s="668"/>
      <c r="BE2488" s="668"/>
      <c r="BF2488" s="668"/>
      <c r="BG2488" s="668"/>
      <c r="BH2488" s="668"/>
      <c r="BI2488" s="668"/>
      <c r="BJ2488" s="668"/>
      <c r="BK2488" s="668"/>
      <c r="BL2488" s="668"/>
      <c r="BM2488" s="668"/>
      <c r="BN2488" s="668"/>
      <c r="BO2488" s="668"/>
      <c r="BP2488" s="668"/>
      <c r="BQ2488" s="668"/>
    </row>
    <row r="2489" spans="1:69">
      <c r="A2489" s="668"/>
      <c r="B2489" s="668"/>
      <c r="C2489" s="668"/>
      <c r="D2489" s="668"/>
      <c r="E2489" s="668"/>
      <c r="F2489" s="668"/>
      <c r="G2489" s="668"/>
      <c r="H2489" s="668"/>
      <c r="I2489" s="668"/>
      <c r="J2489" s="668"/>
      <c r="K2489" s="668"/>
      <c r="L2489" s="668"/>
      <c r="M2489" s="668"/>
      <c r="N2489" s="668"/>
      <c r="O2489" s="668"/>
      <c r="P2489" s="668"/>
      <c r="Q2489" s="668"/>
      <c r="R2489" s="668"/>
      <c r="T2489" s="668"/>
      <c r="U2489" s="668"/>
      <c r="AZ2489" s="668"/>
      <c r="BA2489" s="668"/>
      <c r="BB2489" s="668"/>
      <c r="BC2489" s="668"/>
      <c r="BD2489" s="668"/>
      <c r="BE2489" s="668"/>
      <c r="BF2489" s="668"/>
      <c r="BG2489" s="668"/>
      <c r="BH2489" s="668"/>
      <c r="BI2489" s="668"/>
      <c r="BJ2489" s="668"/>
      <c r="BK2489" s="668"/>
      <c r="BL2489" s="668"/>
      <c r="BM2489" s="668"/>
      <c r="BN2489" s="668"/>
      <c r="BO2489" s="668"/>
      <c r="BP2489" s="668"/>
      <c r="BQ2489" s="668"/>
    </row>
    <row r="2490" spans="1:69">
      <c r="A2490" s="668"/>
      <c r="B2490" s="668"/>
      <c r="C2490" s="668"/>
      <c r="D2490" s="668"/>
      <c r="E2490" s="668"/>
      <c r="F2490" s="668"/>
      <c r="G2490" s="668"/>
      <c r="H2490" s="668"/>
      <c r="I2490" s="668"/>
      <c r="J2490" s="668"/>
      <c r="K2490" s="668"/>
      <c r="L2490" s="668"/>
      <c r="M2490" s="668"/>
      <c r="N2490" s="668"/>
      <c r="O2490" s="668"/>
      <c r="P2490" s="668"/>
      <c r="R2490" s="668"/>
      <c r="U2490" s="668"/>
      <c r="BK2490" s="668"/>
      <c r="BL2490" s="668"/>
      <c r="BM2490" s="668"/>
      <c r="BN2490" s="668"/>
      <c r="BO2490" s="668"/>
      <c r="BP2490" s="668"/>
      <c r="BQ2490" s="668"/>
    </row>
    <row r="2491" spans="1:69">
      <c r="A2491" s="668"/>
      <c r="B2491" s="668"/>
      <c r="C2491" s="668"/>
      <c r="D2491" s="668"/>
      <c r="E2491" s="668"/>
      <c r="F2491" s="668"/>
      <c r="G2491" s="668"/>
      <c r="H2491" s="668"/>
      <c r="I2491" s="668"/>
      <c r="J2491" s="668"/>
      <c r="K2491" s="668"/>
      <c r="L2491" s="668"/>
      <c r="M2491" s="668"/>
      <c r="N2491" s="668"/>
      <c r="O2491" s="668"/>
      <c r="P2491" s="668"/>
      <c r="Q2491" s="668"/>
      <c r="R2491" s="668"/>
      <c r="T2491" s="668"/>
      <c r="U2491" s="668"/>
      <c r="AZ2491" s="668"/>
      <c r="BA2491" s="668"/>
      <c r="BK2491" s="668"/>
      <c r="BL2491" s="668"/>
      <c r="BM2491" s="668"/>
      <c r="BN2491" s="668"/>
      <c r="BO2491" s="668"/>
      <c r="BP2491" s="668"/>
      <c r="BQ2491" s="668"/>
    </row>
    <row r="2492" spans="1:69">
      <c r="A2492" s="668"/>
      <c r="B2492" s="668"/>
      <c r="C2492" s="668"/>
      <c r="D2492" s="668"/>
      <c r="E2492" s="668"/>
      <c r="F2492" s="668"/>
      <c r="G2492" s="668"/>
      <c r="H2492" s="668"/>
      <c r="I2492" s="668"/>
      <c r="J2492" s="668"/>
      <c r="K2492" s="668"/>
      <c r="L2492" s="668"/>
      <c r="M2492" s="668"/>
      <c r="N2492" s="668"/>
      <c r="O2492" s="668"/>
      <c r="P2492" s="668"/>
      <c r="Q2492" s="668"/>
      <c r="R2492" s="668"/>
      <c r="T2492" s="668"/>
      <c r="U2492" s="668"/>
      <c r="AZ2492" s="668"/>
      <c r="BA2492" s="668"/>
      <c r="BB2492" s="668"/>
      <c r="BK2492" s="668"/>
      <c r="BL2492" s="668"/>
      <c r="BM2492" s="668"/>
      <c r="BN2492" s="668"/>
      <c r="BO2492" s="668"/>
      <c r="BP2492" s="668"/>
      <c r="BQ2492" s="668"/>
    </row>
    <row r="2493" spans="1:69">
      <c r="A2493" s="668"/>
      <c r="B2493" s="668"/>
      <c r="C2493" s="668"/>
      <c r="D2493" s="668"/>
      <c r="E2493" s="668"/>
      <c r="F2493" s="668"/>
      <c r="G2493" s="668"/>
      <c r="H2493" s="668"/>
      <c r="I2493" s="668"/>
      <c r="J2493" s="668"/>
      <c r="K2493" s="668"/>
      <c r="L2493" s="668"/>
      <c r="M2493" s="668"/>
      <c r="N2493" s="668"/>
      <c r="O2493" s="668"/>
      <c r="P2493" s="668"/>
      <c r="Q2493" s="668"/>
      <c r="R2493" s="668"/>
      <c r="T2493" s="668"/>
      <c r="U2493" s="668"/>
      <c r="AZ2493" s="668"/>
      <c r="BA2493" s="668"/>
      <c r="BB2493" s="668"/>
      <c r="BC2493" s="668"/>
      <c r="BK2493" s="668"/>
      <c r="BL2493" s="668"/>
      <c r="BM2493" s="668"/>
      <c r="BN2493" s="668"/>
      <c r="BO2493" s="668"/>
      <c r="BP2493" s="668"/>
      <c r="BQ2493" s="668"/>
    </row>
    <row r="2494" spans="1:69">
      <c r="A2494" s="668"/>
      <c r="B2494" s="668"/>
      <c r="C2494" s="668"/>
      <c r="D2494" s="668"/>
      <c r="E2494" s="668"/>
      <c r="F2494" s="668"/>
      <c r="G2494" s="668"/>
      <c r="H2494" s="668"/>
      <c r="I2494" s="668"/>
      <c r="J2494" s="668"/>
      <c r="K2494" s="668"/>
      <c r="L2494" s="668"/>
      <c r="M2494" s="668"/>
      <c r="N2494" s="668"/>
      <c r="O2494" s="668"/>
      <c r="P2494" s="668"/>
      <c r="Q2494" s="668"/>
      <c r="R2494" s="668"/>
      <c r="T2494" s="668"/>
      <c r="U2494" s="668"/>
      <c r="W2494" s="668"/>
      <c r="X2494" s="668"/>
      <c r="Y2494" s="668"/>
      <c r="Z2494" s="678"/>
      <c r="AA2494" s="668"/>
      <c r="AB2494" s="668"/>
      <c r="AC2494" s="668"/>
      <c r="AD2494" s="678"/>
      <c r="AE2494" s="668"/>
      <c r="AF2494" s="668"/>
      <c r="AG2494" s="668"/>
      <c r="AH2494" s="678"/>
      <c r="AI2494" s="668"/>
      <c r="AJ2494" s="668"/>
      <c r="AK2494" s="668"/>
      <c r="AL2494" s="678"/>
      <c r="AM2494" s="668"/>
      <c r="AN2494" s="668"/>
      <c r="AO2494" s="668"/>
      <c r="AP2494" s="678"/>
      <c r="AQ2494" s="668"/>
      <c r="AR2494" s="668"/>
      <c r="AS2494" s="668"/>
      <c r="AT2494" s="678"/>
      <c r="AU2494" s="668"/>
      <c r="AV2494" s="668"/>
      <c r="AW2494" s="678"/>
      <c r="AX2494" s="668"/>
      <c r="AY2494" s="683"/>
      <c r="AZ2494" s="668"/>
      <c r="BA2494" s="668"/>
      <c r="BB2494" s="668"/>
      <c r="BC2494" s="668"/>
      <c r="BD2494" s="668"/>
      <c r="BE2494" s="668"/>
      <c r="BF2494" s="668"/>
      <c r="BG2494" s="668"/>
      <c r="BH2494" s="668"/>
      <c r="BI2494" s="668"/>
      <c r="BJ2494" s="668"/>
      <c r="BK2494" s="668"/>
      <c r="BL2494" s="668"/>
      <c r="BM2494" s="668"/>
      <c r="BN2494" s="668"/>
      <c r="BO2494" s="668"/>
      <c r="BP2494" s="668"/>
      <c r="BQ2494" s="668"/>
    </row>
    <row r="2495" spans="1:69">
      <c r="A2495" s="668"/>
      <c r="B2495" s="668"/>
      <c r="C2495" s="668"/>
      <c r="D2495" s="668"/>
      <c r="E2495" s="668"/>
      <c r="F2495" s="668"/>
      <c r="G2495" s="668"/>
      <c r="H2495" s="668"/>
      <c r="I2495" s="668"/>
      <c r="J2495" s="668"/>
      <c r="K2495" s="668"/>
      <c r="L2495" s="668"/>
      <c r="M2495" s="668"/>
      <c r="N2495" s="668"/>
      <c r="O2495" s="668"/>
      <c r="P2495" s="668"/>
      <c r="Q2495" s="668"/>
      <c r="R2495" s="668"/>
      <c r="T2495" s="668"/>
      <c r="U2495" s="668"/>
      <c r="AZ2495" s="668"/>
      <c r="BA2495" s="668"/>
      <c r="BB2495" s="668"/>
      <c r="BC2495" s="668"/>
      <c r="BD2495" s="668"/>
      <c r="BE2495" s="668"/>
      <c r="BF2495" s="668"/>
      <c r="BG2495" s="668"/>
      <c r="BH2495" s="668"/>
      <c r="BI2495" s="668"/>
      <c r="BJ2495" s="668"/>
      <c r="BK2495" s="668"/>
      <c r="BL2495" s="668"/>
      <c r="BM2495" s="668"/>
      <c r="BN2495" s="668"/>
      <c r="BO2495" s="668"/>
      <c r="BP2495" s="668"/>
      <c r="BQ2495" s="668"/>
    </row>
    <row r="2496" spans="1:69">
      <c r="A2496" s="668"/>
      <c r="B2496" s="668"/>
      <c r="C2496" s="668"/>
      <c r="D2496" s="668"/>
      <c r="E2496" s="668"/>
      <c r="F2496" s="668"/>
      <c r="G2496" s="668"/>
      <c r="H2496" s="668"/>
      <c r="I2496" s="668"/>
      <c r="J2496" s="668"/>
      <c r="K2496" s="668"/>
      <c r="L2496" s="668"/>
      <c r="M2496" s="668"/>
      <c r="N2496" s="668"/>
      <c r="O2496" s="668"/>
      <c r="P2496" s="668"/>
      <c r="Q2496" s="668"/>
      <c r="R2496" s="668"/>
      <c r="T2496" s="668"/>
      <c r="U2496" s="668"/>
      <c r="AZ2496" s="668"/>
      <c r="BA2496" s="668"/>
      <c r="BB2496" s="668"/>
      <c r="BC2496" s="668"/>
      <c r="BD2496" s="668"/>
      <c r="BE2496" s="668"/>
      <c r="BF2496" s="668"/>
      <c r="BK2496" s="668"/>
      <c r="BL2496" s="668"/>
      <c r="BM2496" s="668"/>
      <c r="BN2496" s="668"/>
      <c r="BO2496" s="668"/>
      <c r="BP2496" s="668"/>
      <c r="BQ2496" s="668"/>
    </row>
    <row r="2497" spans="1:69">
      <c r="A2497" s="668"/>
      <c r="B2497" s="668"/>
      <c r="C2497" s="668"/>
      <c r="D2497" s="668"/>
      <c r="E2497" s="668"/>
      <c r="F2497" s="668"/>
      <c r="G2497" s="668"/>
      <c r="H2497" s="668"/>
      <c r="I2497" s="668"/>
      <c r="J2497" s="668"/>
      <c r="K2497" s="668"/>
      <c r="L2497" s="668"/>
      <c r="M2497" s="668"/>
      <c r="N2497" s="668"/>
      <c r="O2497" s="668"/>
      <c r="P2497" s="668"/>
      <c r="R2497" s="668"/>
      <c r="U2497" s="668"/>
      <c r="BK2497" s="668"/>
      <c r="BL2497" s="668"/>
      <c r="BM2497" s="668"/>
      <c r="BN2497" s="668"/>
      <c r="BO2497" s="668"/>
      <c r="BP2497" s="668"/>
      <c r="BQ2497" s="668"/>
    </row>
    <row r="2498" spans="1:69">
      <c r="A2498" s="668"/>
      <c r="B2498" s="668"/>
      <c r="C2498" s="668"/>
      <c r="D2498" s="668"/>
      <c r="E2498" s="668"/>
      <c r="F2498" s="668"/>
      <c r="G2498" s="668"/>
      <c r="H2498" s="668"/>
      <c r="I2498" s="668"/>
      <c r="J2498" s="668"/>
      <c r="K2498" s="668"/>
      <c r="L2498" s="668"/>
      <c r="M2498" s="668"/>
      <c r="N2498" s="668"/>
      <c r="O2498" s="668"/>
      <c r="P2498" s="668"/>
      <c r="Q2498" s="668"/>
      <c r="R2498" s="668"/>
      <c r="T2498" s="668"/>
      <c r="U2498" s="668"/>
      <c r="AZ2498" s="668"/>
      <c r="BA2498" s="668"/>
      <c r="BB2498" s="668"/>
      <c r="BC2498" s="668"/>
      <c r="BK2498" s="668"/>
      <c r="BL2498" s="668"/>
      <c r="BM2498" s="668"/>
      <c r="BN2498" s="668"/>
      <c r="BO2498" s="668"/>
      <c r="BP2498" s="668"/>
      <c r="BQ2498" s="668"/>
    </row>
    <row r="2499" spans="1:69">
      <c r="A2499" s="668"/>
      <c r="B2499" s="668"/>
      <c r="C2499" s="668"/>
      <c r="D2499" s="668"/>
      <c r="E2499" s="668"/>
      <c r="F2499" s="668"/>
      <c r="G2499" s="668"/>
      <c r="H2499" s="668"/>
      <c r="I2499" s="668"/>
      <c r="J2499" s="668"/>
      <c r="K2499" s="668"/>
      <c r="L2499" s="668"/>
      <c r="M2499" s="668"/>
      <c r="N2499" s="668"/>
      <c r="O2499" s="668"/>
      <c r="P2499" s="668"/>
      <c r="Q2499" s="668"/>
      <c r="R2499" s="668"/>
      <c r="T2499" s="668"/>
      <c r="U2499" s="668"/>
      <c r="AZ2499" s="668"/>
      <c r="BA2499" s="668"/>
      <c r="BB2499" s="668"/>
      <c r="BC2499" s="668"/>
      <c r="BD2499" s="668"/>
      <c r="BE2499" s="668"/>
      <c r="BF2499" s="668"/>
      <c r="BG2499" s="668"/>
      <c r="BH2499" s="668"/>
      <c r="BI2499" s="668"/>
      <c r="BJ2499" s="668"/>
      <c r="BK2499" s="668"/>
      <c r="BL2499" s="668"/>
      <c r="BM2499" s="668"/>
      <c r="BN2499" s="668"/>
      <c r="BO2499" s="668"/>
      <c r="BP2499" s="668"/>
      <c r="BQ2499" s="668"/>
    </row>
    <row r="2500" spans="1:69">
      <c r="A2500" s="668"/>
      <c r="B2500" s="668"/>
      <c r="C2500" s="668"/>
      <c r="D2500" s="668"/>
      <c r="E2500" s="668"/>
      <c r="F2500" s="668"/>
      <c r="G2500" s="668"/>
      <c r="H2500" s="668"/>
      <c r="I2500" s="668"/>
      <c r="J2500" s="668"/>
      <c r="K2500" s="668"/>
      <c r="L2500" s="668"/>
      <c r="M2500" s="668"/>
      <c r="N2500" s="668"/>
      <c r="O2500" s="668"/>
      <c r="P2500" s="668"/>
      <c r="Q2500" s="668"/>
      <c r="R2500" s="668"/>
      <c r="T2500" s="668"/>
      <c r="U2500" s="668"/>
      <c r="AZ2500" s="668"/>
      <c r="BA2500" s="668"/>
      <c r="BB2500" s="668"/>
      <c r="BK2500" s="668"/>
      <c r="BL2500" s="668"/>
      <c r="BM2500" s="668"/>
      <c r="BN2500" s="668"/>
      <c r="BO2500" s="668"/>
      <c r="BP2500" s="668"/>
      <c r="BQ2500" s="668"/>
    </row>
    <row r="2501" spans="1:69">
      <c r="A2501" s="668"/>
      <c r="B2501" s="668"/>
      <c r="C2501" s="668"/>
      <c r="D2501" s="668"/>
      <c r="E2501" s="668"/>
      <c r="F2501" s="668"/>
      <c r="G2501" s="668"/>
      <c r="H2501" s="668"/>
      <c r="I2501" s="668"/>
      <c r="J2501" s="668"/>
      <c r="K2501" s="668"/>
      <c r="L2501" s="668"/>
      <c r="M2501" s="668"/>
      <c r="N2501" s="668"/>
      <c r="O2501" s="668"/>
      <c r="P2501" s="668"/>
      <c r="Q2501" s="668"/>
      <c r="R2501" s="668"/>
      <c r="T2501" s="668"/>
      <c r="U2501" s="668"/>
      <c r="AZ2501" s="668"/>
      <c r="BA2501" s="668"/>
      <c r="BB2501" s="668"/>
      <c r="BC2501" s="668"/>
      <c r="BD2501" s="668"/>
      <c r="BE2501" s="668"/>
      <c r="BF2501" s="668"/>
      <c r="BG2501" s="668"/>
      <c r="BH2501" s="668"/>
      <c r="BI2501" s="668"/>
      <c r="BJ2501" s="668"/>
      <c r="BK2501" s="668"/>
      <c r="BL2501" s="668"/>
      <c r="BM2501" s="668"/>
      <c r="BN2501" s="668"/>
      <c r="BO2501" s="668"/>
      <c r="BP2501" s="668"/>
      <c r="BQ2501" s="668"/>
    </row>
    <row r="2502" spans="1:69">
      <c r="A2502" s="668"/>
      <c r="B2502" s="668"/>
      <c r="C2502" s="668"/>
      <c r="D2502" s="668"/>
      <c r="E2502" s="668"/>
      <c r="F2502" s="668"/>
      <c r="G2502" s="668"/>
      <c r="H2502" s="668"/>
      <c r="I2502" s="668"/>
      <c r="J2502" s="668"/>
      <c r="K2502" s="668"/>
      <c r="L2502" s="668"/>
      <c r="M2502" s="668"/>
      <c r="N2502" s="668"/>
      <c r="O2502" s="668"/>
      <c r="P2502" s="668"/>
      <c r="Q2502" s="668"/>
      <c r="R2502" s="668"/>
      <c r="S2502" s="668"/>
      <c r="T2502" s="668"/>
      <c r="U2502" s="668"/>
      <c r="W2502" s="668"/>
      <c r="X2502" s="668"/>
      <c r="Y2502" s="668"/>
      <c r="Z2502" s="678"/>
      <c r="AA2502" s="668"/>
      <c r="AB2502" s="668"/>
      <c r="AC2502" s="668"/>
      <c r="AD2502" s="678"/>
      <c r="AE2502" s="668"/>
      <c r="AF2502" s="668"/>
      <c r="AG2502" s="668"/>
      <c r="AH2502" s="678"/>
      <c r="AI2502" s="668"/>
      <c r="AJ2502" s="668"/>
      <c r="AK2502" s="668"/>
      <c r="AL2502" s="678"/>
      <c r="AM2502" s="668"/>
      <c r="AN2502" s="668"/>
      <c r="AO2502" s="668"/>
      <c r="AP2502" s="678"/>
      <c r="AQ2502" s="668"/>
      <c r="AR2502" s="668"/>
      <c r="AS2502" s="668"/>
      <c r="AT2502" s="678"/>
      <c r="AU2502" s="668"/>
      <c r="AV2502" s="668"/>
      <c r="AW2502" s="678"/>
      <c r="AX2502" s="668"/>
      <c r="AY2502" s="683"/>
      <c r="AZ2502" s="668"/>
      <c r="BA2502" s="668"/>
      <c r="BB2502" s="668"/>
      <c r="BC2502" s="668"/>
      <c r="BD2502" s="668"/>
      <c r="BE2502" s="668"/>
      <c r="BF2502" s="668"/>
      <c r="BG2502" s="668"/>
      <c r="BH2502" s="668"/>
      <c r="BI2502" s="668"/>
      <c r="BJ2502" s="668"/>
      <c r="BK2502" s="668"/>
      <c r="BL2502" s="668"/>
      <c r="BM2502" s="668"/>
      <c r="BN2502" s="668"/>
      <c r="BO2502" s="668"/>
      <c r="BP2502" s="668"/>
      <c r="BQ2502" s="668"/>
    </row>
    <row r="2503" spans="1:69">
      <c r="A2503" s="668"/>
      <c r="B2503" s="668"/>
      <c r="C2503" s="668"/>
      <c r="D2503" s="668"/>
      <c r="E2503" s="668"/>
      <c r="F2503" s="668"/>
      <c r="G2503" s="668"/>
      <c r="H2503" s="668"/>
      <c r="I2503" s="668"/>
      <c r="J2503" s="668"/>
      <c r="K2503" s="668"/>
      <c r="L2503" s="668"/>
      <c r="M2503" s="668"/>
      <c r="N2503" s="668"/>
      <c r="O2503" s="668"/>
      <c r="P2503" s="668"/>
      <c r="Q2503" s="668"/>
      <c r="R2503" s="668"/>
      <c r="T2503" s="668"/>
      <c r="U2503" s="668"/>
      <c r="AZ2503" s="668"/>
      <c r="BA2503" s="668"/>
      <c r="BB2503" s="668"/>
      <c r="BC2503" s="668"/>
      <c r="BD2503" s="668"/>
      <c r="BE2503" s="668"/>
      <c r="BF2503" s="668"/>
      <c r="BG2503" s="668"/>
      <c r="BH2503" s="668"/>
      <c r="BI2503" s="668"/>
      <c r="BK2503" s="668"/>
      <c r="BL2503" s="668"/>
      <c r="BM2503" s="668"/>
      <c r="BN2503" s="668"/>
      <c r="BO2503" s="668"/>
      <c r="BP2503" s="668"/>
      <c r="BQ2503" s="668"/>
    </row>
    <row r="2504" spans="1:69">
      <c r="A2504" s="668"/>
      <c r="B2504" s="668"/>
      <c r="C2504" s="668"/>
      <c r="D2504" s="668"/>
      <c r="E2504" s="668"/>
      <c r="F2504" s="668"/>
      <c r="G2504" s="668"/>
      <c r="H2504" s="668"/>
      <c r="I2504" s="668"/>
      <c r="J2504" s="668"/>
      <c r="K2504" s="668"/>
      <c r="L2504" s="668"/>
      <c r="M2504" s="668"/>
      <c r="N2504" s="668"/>
      <c r="O2504" s="668"/>
      <c r="P2504" s="668"/>
      <c r="Q2504" s="668"/>
      <c r="R2504" s="668"/>
      <c r="T2504" s="668"/>
      <c r="U2504" s="668"/>
      <c r="AZ2504" s="668"/>
      <c r="BA2504" s="668"/>
      <c r="BB2504" s="668"/>
      <c r="BC2504" s="668"/>
      <c r="BD2504" s="668"/>
      <c r="BE2504" s="668"/>
      <c r="BF2504" s="668"/>
      <c r="BG2504" s="668"/>
      <c r="BH2504" s="668"/>
      <c r="BI2504" s="668"/>
      <c r="BJ2504" s="668"/>
      <c r="BK2504" s="668"/>
      <c r="BL2504" s="668"/>
      <c r="BM2504" s="668"/>
      <c r="BN2504" s="668"/>
      <c r="BO2504" s="668"/>
      <c r="BP2504" s="668"/>
      <c r="BQ2504" s="668"/>
    </row>
    <row r="2505" spans="1:69">
      <c r="A2505" s="668"/>
      <c r="B2505" s="668"/>
      <c r="C2505" s="668"/>
      <c r="D2505" s="668"/>
      <c r="E2505" s="668"/>
      <c r="F2505" s="668"/>
      <c r="G2505" s="668"/>
      <c r="H2505" s="668"/>
      <c r="I2505" s="668"/>
      <c r="J2505" s="668"/>
      <c r="K2505" s="668"/>
      <c r="L2505" s="668"/>
      <c r="M2505" s="668"/>
      <c r="N2505" s="668"/>
      <c r="O2505" s="668"/>
      <c r="P2505" s="668"/>
      <c r="Q2505" s="668"/>
      <c r="R2505" s="668"/>
      <c r="T2505" s="668"/>
      <c r="U2505" s="668"/>
      <c r="AZ2505" s="668"/>
      <c r="BA2505" s="668"/>
      <c r="BB2505" s="668"/>
      <c r="BC2505" s="668"/>
      <c r="BD2505" s="668"/>
      <c r="BE2505" s="668"/>
      <c r="BF2505" s="668"/>
      <c r="BG2505" s="668"/>
      <c r="BH2505" s="668"/>
      <c r="BI2505" s="668"/>
      <c r="BJ2505" s="668"/>
      <c r="BK2505" s="668"/>
      <c r="BL2505" s="668"/>
      <c r="BM2505" s="668"/>
      <c r="BN2505" s="668"/>
      <c r="BO2505" s="668"/>
      <c r="BP2505" s="668"/>
      <c r="BQ2505" s="668"/>
    </row>
    <row r="2506" spans="1:69">
      <c r="A2506" s="668"/>
      <c r="B2506" s="668"/>
      <c r="C2506" s="668"/>
      <c r="D2506" s="668"/>
      <c r="E2506" s="668"/>
      <c r="F2506" s="668"/>
      <c r="G2506" s="668"/>
      <c r="H2506" s="668"/>
      <c r="I2506" s="668"/>
      <c r="J2506" s="668"/>
      <c r="K2506" s="668"/>
      <c r="L2506" s="668"/>
      <c r="M2506" s="668"/>
      <c r="N2506" s="668"/>
      <c r="O2506" s="668"/>
      <c r="P2506" s="668"/>
      <c r="Q2506" s="668"/>
      <c r="R2506" s="668"/>
      <c r="S2506" s="668"/>
      <c r="T2506" s="668"/>
      <c r="U2506" s="668"/>
      <c r="W2506" s="668"/>
      <c r="X2506" s="668"/>
      <c r="Y2506" s="668"/>
      <c r="Z2506" s="678"/>
      <c r="AA2506" s="668"/>
      <c r="AB2506" s="668"/>
      <c r="AC2506" s="668"/>
      <c r="AD2506" s="678"/>
      <c r="AE2506" s="668"/>
      <c r="AF2506" s="668"/>
      <c r="AG2506" s="668"/>
      <c r="AH2506" s="678"/>
      <c r="AI2506" s="668"/>
      <c r="AJ2506" s="668"/>
      <c r="AK2506" s="668"/>
      <c r="AL2506" s="678"/>
      <c r="AM2506" s="668"/>
      <c r="AN2506" s="668"/>
      <c r="AO2506" s="668"/>
      <c r="AP2506" s="678"/>
      <c r="AQ2506" s="668"/>
      <c r="AR2506" s="668"/>
      <c r="AS2506" s="668"/>
      <c r="AT2506" s="678"/>
      <c r="AU2506" s="668"/>
      <c r="AV2506" s="668"/>
      <c r="AW2506" s="678"/>
      <c r="AX2506" s="668"/>
      <c r="AY2506" s="683"/>
      <c r="AZ2506" s="668"/>
      <c r="BA2506" s="668"/>
      <c r="BB2506" s="668"/>
      <c r="BC2506" s="668"/>
      <c r="BD2506" s="668"/>
      <c r="BE2506" s="668"/>
      <c r="BF2506" s="668"/>
      <c r="BG2506" s="668"/>
      <c r="BH2506" s="668"/>
      <c r="BI2506" s="668"/>
      <c r="BJ2506" s="668"/>
      <c r="BK2506" s="668"/>
      <c r="BL2506" s="668"/>
      <c r="BM2506" s="668"/>
      <c r="BN2506" s="668"/>
      <c r="BO2506" s="668"/>
      <c r="BP2506" s="668"/>
      <c r="BQ2506" s="668"/>
    </row>
    <row r="2507" spans="1:69">
      <c r="A2507" s="668"/>
      <c r="B2507" s="668"/>
      <c r="C2507" s="668"/>
      <c r="D2507" s="668"/>
      <c r="E2507" s="668"/>
      <c r="F2507" s="668"/>
      <c r="G2507" s="668"/>
      <c r="H2507" s="668"/>
      <c r="I2507" s="668"/>
      <c r="J2507" s="668"/>
      <c r="K2507" s="668"/>
      <c r="L2507" s="668"/>
      <c r="M2507" s="668"/>
      <c r="N2507" s="668"/>
      <c r="O2507" s="668"/>
      <c r="P2507" s="668"/>
      <c r="Q2507" s="668"/>
      <c r="R2507" s="668"/>
      <c r="T2507" s="668"/>
      <c r="U2507" s="668"/>
      <c r="AZ2507" s="668"/>
      <c r="BA2507" s="668"/>
      <c r="BB2507" s="668"/>
      <c r="BC2507" s="668"/>
      <c r="BD2507" s="668"/>
      <c r="BE2507" s="668"/>
      <c r="BF2507" s="668"/>
      <c r="BG2507" s="668"/>
      <c r="BH2507" s="668"/>
      <c r="BI2507" s="668"/>
      <c r="BJ2507" s="668"/>
      <c r="BK2507" s="668"/>
      <c r="BL2507" s="668"/>
      <c r="BM2507" s="668"/>
      <c r="BN2507" s="668"/>
      <c r="BO2507" s="668"/>
      <c r="BP2507" s="668"/>
      <c r="BQ2507" s="668"/>
    </row>
    <row r="2508" spans="1:69">
      <c r="A2508" s="668"/>
      <c r="B2508" s="668"/>
      <c r="C2508" s="668"/>
      <c r="D2508" s="668"/>
      <c r="E2508" s="668"/>
      <c r="F2508" s="668"/>
      <c r="G2508" s="668"/>
      <c r="H2508" s="668"/>
      <c r="I2508" s="668"/>
      <c r="J2508" s="668"/>
      <c r="K2508" s="668"/>
      <c r="L2508" s="668"/>
      <c r="M2508" s="668"/>
      <c r="N2508" s="668"/>
      <c r="O2508" s="668"/>
      <c r="P2508" s="668"/>
      <c r="Q2508" s="668"/>
      <c r="R2508" s="668"/>
      <c r="T2508" s="668"/>
      <c r="U2508" s="668"/>
      <c r="AZ2508" s="668"/>
      <c r="BA2508" s="668"/>
      <c r="BB2508" s="668"/>
      <c r="BC2508" s="668"/>
      <c r="BD2508" s="668"/>
      <c r="BE2508" s="668"/>
      <c r="BF2508" s="668"/>
      <c r="BG2508" s="668"/>
      <c r="BH2508" s="668"/>
      <c r="BI2508" s="668"/>
      <c r="BJ2508" s="668"/>
      <c r="BK2508" s="668"/>
      <c r="BL2508" s="668"/>
      <c r="BM2508" s="668"/>
      <c r="BN2508" s="668"/>
      <c r="BO2508" s="668"/>
      <c r="BP2508" s="668"/>
      <c r="BQ2508" s="668"/>
    </row>
    <row r="2509" spans="1:69">
      <c r="A2509" s="668"/>
      <c r="B2509" s="668"/>
      <c r="C2509" s="668"/>
      <c r="D2509" s="668"/>
      <c r="E2509" s="668"/>
      <c r="F2509" s="668"/>
      <c r="G2509" s="668"/>
      <c r="H2509" s="668"/>
      <c r="I2509" s="668"/>
      <c r="J2509" s="668"/>
      <c r="K2509" s="668"/>
      <c r="L2509" s="668"/>
      <c r="M2509" s="668"/>
      <c r="N2509" s="668"/>
      <c r="O2509" s="668"/>
      <c r="P2509" s="668"/>
      <c r="Q2509" s="668"/>
      <c r="R2509" s="668"/>
      <c r="S2509" s="668"/>
      <c r="T2509" s="668"/>
      <c r="U2509" s="668"/>
      <c r="W2509" s="668"/>
      <c r="X2509" s="668"/>
      <c r="Y2509" s="668"/>
      <c r="Z2509" s="678"/>
      <c r="AA2509" s="668"/>
      <c r="AB2509" s="668"/>
      <c r="AC2509" s="668"/>
      <c r="AD2509" s="678"/>
      <c r="AE2509" s="668"/>
      <c r="AF2509" s="668"/>
      <c r="AG2509" s="668"/>
      <c r="AH2509" s="678"/>
      <c r="AI2509" s="668"/>
      <c r="AJ2509" s="668"/>
      <c r="AK2509" s="668"/>
      <c r="AL2509" s="678"/>
      <c r="AM2509" s="668"/>
      <c r="AN2509" s="668"/>
      <c r="AO2509" s="668"/>
      <c r="AP2509" s="678"/>
      <c r="AQ2509" s="668"/>
      <c r="AR2509" s="668"/>
      <c r="AS2509" s="668"/>
      <c r="AT2509" s="678"/>
      <c r="AU2509" s="668"/>
      <c r="AV2509" s="668"/>
      <c r="AW2509" s="678"/>
      <c r="AX2509" s="668"/>
      <c r="AY2509" s="683"/>
      <c r="AZ2509" s="668"/>
      <c r="BA2509" s="668"/>
      <c r="BB2509" s="668"/>
      <c r="BC2509" s="668"/>
      <c r="BD2509" s="668"/>
      <c r="BE2509" s="668"/>
      <c r="BF2509" s="668"/>
      <c r="BG2509" s="668"/>
      <c r="BH2509" s="668"/>
      <c r="BI2509" s="668"/>
      <c r="BJ2509" s="668"/>
      <c r="BK2509" s="668"/>
      <c r="BL2509" s="668"/>
      <c r="BM2509" s="668"/>
      <c r="BN2509" s="668"/>
      <c r="BO2509" s="668"/>
      <c r="BP2509" s="668"/>
      <c r="BQ2509" s="668"/>
    </row>
    <row r="2510" spans="1:69">
      <c r="A2510" s="668"/>
      <c r="B2510" s="668"/>
      <c r="C2510" s="668"/>
      <c r="D2510" s="668"/>
      <c r="E2510" s="668"/>
      <c r="F2510" s="668"/>
      <c r="G2510" s="668"/>
      <c r="H2510" s="668"/>
      <c r="I2510" s="668"/>
      <c r="J2510" s="668"/>
      <c r="K2510" s="668"/>
      <c r="L2510" s="668"/>
      <c r="M2510" s="668"/>
      <c r="N2510" s="668"/>
      <c r="O2510" s="668"/>
      <c r="P2510" s="668"/>
      <c r="Q2510" s="668"/>
      <c r="R2510" s="668"/>
      <c r="T2510" s="668"/>
      <c r="U2510" s="668"/>
      <c r="W2510" s="668"/>
      <c r="X2510" s="668"/>
      <c r="Y2510" s="668"/>
      <c r="Z2510" s="678"/>
      <c r="AA2510" s="668"/>
      <c r="AB2510" s="668"/>
      <c r="AC2510" s="668"/>
      <c r="AD2510" s="678"/>
      <c r="AE2510" s="668"/>
      <c r="AF2510" s="668"/>
      <c r="AG2510" s="668"/>
      <c r="AH2510" s="678"/>
      <c r="AI2510" s="668"/>
      <c r="AJ2510" s="668"/>
      <c r="AK2510" s="668"/>
      <c r="AL2510" s="678"/>
      <c r="AM2510" s="668"/>
      <c r="AN2510" s="668"/>
      <c r="AO2510" s="668"/>
      <c r="AP2510" s="678"/>
      <c r="AQ2510" s="668"/>
      <c r="AR2510" s="668"/>
      <c r="AS2510" s="668"/>
      <c r="AT2510" s="678"/>
      <c r="AU2510" s="668"/>
      <c r="AV2510" s="668"/>
      <c r="AW2510" s="678"/>
      <c r="AX2510" s="668"/>
      <c r="AY2510" s="683"/>
      <c r="AZ2510" s="668"/>
      <c r="BA2510" s="668"/>
      <c r="BB2510" s="668"/>
      <c r="BC2510" s="668"/>
      <c r="BD2510" s="668"/>
      <c r="BE2510" s="668"/>
      <c r="BF2510" s="668"/>
      <c r="BG2510" s="668"/>
      <c r="BH2510" s="668"/>
      <c r="BI2510" s="668"/>
      <c r="BJ2510" s="668"/>
      <c r="BK2510" s="668"/>
      <c r="BL2510" s="668"/>
      <c r="BM2510" s="668"/>
      <c r="BN2510" s="668"/>
      <c r="BO2510" s="668"/>
      <c r="BP2510" s="668"/>
      <c r="BQ2510" s="668"/>
    </row>
    <row r="2511" spans="1:69">
      <c r="A2511" s="668"/>
      <c r="B2511" s="668"/>
      <c r="C2511" s="668"/>
      <c r="D2511" s="668"/>
      <c r="E2511" s="668"/>
      <c r="F2511" s="668"/>
      <c r="G2511" s="668"/>
      <c r="H2511" s="668"/>
      <c r="I2511" s="668"/>
      <c r="J2511" s="668"/>
      <c r="K2511" s="668"/>
      <c r="L2511" s="668"/>
      <c r="M2511" s="668"/>
      <c r="N2511" s="668"/>
      <c r="O2511" s="668"/>
      <c r="P2511" s="668"/>
      <c r="Q2511" s="668"/>
      <c r="R2511" s="668"/>
      <c r="T2511" s="668"/>
      <c r="U2511" s="668"/>
      <c r="AZ2511" s="668"/>
      <c r="BA2511" s="668"/>
      <c r="BB2511" s="668"/>
      <c r="BC2511" s="668"/>
      <c r="BD2511" s="668"/>
      <c r="BE2511" s="668"/>
      <c r="BF2511" s="668"/>
      <c r="BG2511" s="668"/>
      <c r="BH2511" s="668"/>
      <c r="BI2511" s="668"/>
      <c r="BJ2511" s="668"/>
      <c r="BK2511" s="668"/>
      <c r="BL2511" s="668"/>
      <c r="BM2511" s="668"/>
      <c r="BN2511" s="668"/>
      <c r="BO2511" s="668"/>
      <c r="BP2511" s="668"/>
      <c r="BQ2511" s="668"/>
    </row>
    <row r="2512" spans="1:69">
      <c r="A2512" s="668"/>
      <c r="B2512" s="668"/>
      <c r="C2512" s="668"/>
      <c r="D2512" s="668"/>
      <c r="E2512" s="668"/>
      <c r="F2512" s="668"/>
      <c r="G2512" s="668"/>
      <c r="H2512" s="668"/>
      <c r="I2512" s="668"/>
      <c r="J2512" s="668"/>
      <c r="K2512" s="668"/>
      <c r="L2512" s="668"/>
      <c r="M2512" s="668"/>
      <c r="N2512" s="668"/>
      <c r="O2512" s="668"/>
      <c r="P2512" s="668"/>
      <c r="Q2512" s="668"/>
      <c r="R2512" s="668"/>
      <c r="T2512" s="668"/>
      <c r="U2512" s="668"/>
      <c r="AZ2512" s="668"/>
      <c r="BA2512" s="668"/>
      <c r="BB2512" s="668"/>
      <c r="BC2512" s="668"/>
      <c r="BD2512" s="668"/>
      <c r="BE2512" s="668"/>
      <c r="BF2512" s="668"/>
      <c r="BG2512" s="668"/>
      <c r="BH2512" s="668"/>
      <c r="BI2512" s="668"/>
      <c r="BJ2512" s="668"/>
      <c r="BK2512" s="668"/>
      <c r="BL2512" s="668"/>
      <c r="BM2512" s="668"/>
      <c r="BN2512" s="668"/>
      <c r="BO2512" s="668"/>
      <c r="BP2512" s="668"/>
      <c r="BQ2512" s="668"/>
    </row>
    <row r="2513" spans="1:69">
      <c r="A2513" s="668"/>
      <c r="B2513" s="668"/>
      <c r="C2513" s="668"/>
      <c r="D2513" s="668"/>
      <c r="E2513" s="668"/>
      <c r="F2513" s="668"/>
      <c r="G2513" s="668"/>
      <c r="H2513" s="668"/>
      <c r="I2513" s="668"/>
      <c r="J2513" s="668"/>
      <c r="K2513" s="668"/>
      <c r="L2513" s="668"/>
      <c r="M2513" s="668"/>
      <c r="N2513" s="668"/>
      <c r="O2513" s="668"/>
      <c r="P2513" s="668"/>
      <c r="Q2513" s="668"/>
      <c r="R2513" s="668"/>
      <c r="T2513" s="668"/>
      <c r="U2513" s="668"/>
      <c r="V2513" s="668"/>
      <c r="AZ2513" s="668"/>
      <c r="BA2513" s="668"/>
      <c r="BB2513" s="668"/>
      <c r="BC2513" s="668"/>
      <c r="BK2513" s="668"/>
      <c r="BL2513" s="668"/>
      <c r="BM2513" s="668"/>
      <c r="BN2513" s="668"/>
      <c r="BO2513" s="668"/>
      <c r="BP2513" s="668"/>
      <c r="BQ2513" s="668"/>
    </row>
    <row r="2514" spans="1:69">
      <c r="A2514" s="668"/>
      <c r="B2514" s="668"/>
      <c r="C2514" s="668"/>
      <c r="D2514" s="668"/>
      <c r="E2514" s="668"/>
      <c r="F2514" s="668"/>
      <c r="G2514" s="668"/>
      <c r="H2514" s="668"/>
      <c r="I2514" s="668"/>
      <c r="J2514" s="668"/>
      <c r="K2514" s="668"/>
      <c r="L2514" s="668"/>
      <c r="M2514" s="668"/>
      <c r="N2514" s="668"/>
      <c r="O2514" s="668"/>
      <c r="P2514" s="668"/>
      <c r="Q2514" s="668"/>
      <c r="R2514" s="668"/>
      <c r="S2514" s="668"/>
      <c r="T2514" s="668"/>
      <c r="U2514" s="668"/>
      <c r="AZ2514" s="668"/>
      <c r="BA2514" s="668"/>
      <c r="BB2514" s="668"/>
      <c r="BC2514" s="668"/>
      <c r="BD2514" s="668"/>
      <c r="BE2514" s="668"/>
      <c r="BF2514" s="668"/>
      <c r="BG2514" s="668"/>
      <c r="BH2514" s="668"/>
      <c r="BI2514" s="668"/>
      <c r="BJ2514" s="668"/>
      <c r="BK2514" s="668"/>
      <c r="BL2514" s="668"/>
      <c r="BM2514" s="668"/>
      <c r="BN2514" s="668"/>
      <c r="BO2514" s="668"/>
      <c r="BP2514" s="668"/>
      <c r="BQ2514" s="668"/>
    </row>
    <row r="2515" spans="1:69">
      <c r="A2515" s="668"/>
      <c r="B2515" s="668"/>
      <c r="C2515" s="668"/>
      <c r="D2515" s="668"/>
      <c r="E2515" s="668"/>
      <c r="F2515" s="668"/>
      <c r="G2515" s="668"/>
      <c r="H2515" s="668"/>
      <c r="I2515" s="668"/>
      <c r="J2515" s="668"/>
      <c r="K2515" s="668"/>
      <c r="L2515" s="668"/>
      <c r="M2515" s="668"/>
      <c r="N2515" s="668"/>
      <c r="O2515" s="668"/>
      <c r="P2515" s="668"/>
      <c r="Q2515" s="668"/>
      <c r="R2515" s="668"/>
      <c r="T2515" s="668"/>
      <c r="U2515" s="668"/>
      <c r="AZ2515" s="668"/>
      <c r="BA2515" s="668"/>
      <c r="BB2515" s="668"/>
      <c r="BC2515" s="668"/>
      <c r="BD2515" s="668"/>
      <c r="BE2515" s="668"/>
      <c r="BF2515" s="668"/>
      <c r="BG2515" s="668"/>
      <c r="BK2515" s="668"/>
      <c r="BL2515" s="668"/>
      <c r="BM2515" s="668"/>
      <c r="BN2515" s="668"/>
      <c r="BO2515" s="668"/>
      <c r="BP2515" s="668"/>
      <c r="BQ2515" s="668"/>
    </row>
    <row r="2516" spans="1:69">
      <c r="A2516" s="668"/>
      <c r="B2516" s="668"/>
      <c r="C2516" s="668"/>
      <c r="D2516" s="668"/>
      <c r="E2516" s="668"/>
      <c r="F2516" s="668"/>
      <c r="G2516" s="668"/>
      <c r="H2516" s="668"/>
      <c r="I2516" s="668"/>
      <c r="J2516" s="668"/>
      <c r="K2516" s="668"/>
      <c r="L2516" s="668"/>
      <c r="M2516" s="668"/>
      <c r="N2516" s="668"/>
      <c r="O2516" s="668"/>
      <c r="P2516" s="668"/>
      <c r="Q2516" s="668"/>
      <c r="R2516" s="668"/>
      <c r="T2516" s="668"/>
      <c r="U2516" s="668"/>
      <c r="AZ2516" s="668"/>
      <c r="BA2516" s="668"/>
      <c r="BB2516" s="668"/>
      <c r="BC2516" s="668"/>
      <c r="BD2516" s="668"/>
      <c r="BE2516" s="668"/>
      <c r="BF2516" s="668"/>
      <c r="BG2516" s="668"/>
      <c r="BK2516" s="668"/>
      <c r="BL2516" s="668"/>
      <c r="BM2516" s="668"/>
      <c r="BN2516" s="668"/>
      <c r="BO2516" s="668"/>
      <c r="BP2516" s="668"/>
      <c r="BQ2516" s="668"/>
    </row>
    <row r="2517" spans="1:69">
      <c r="A2517" s="668"/>
      <c r="B2517" s="668"/>
      <c r="C2517" s="668"/>
      <c r="D2517" s="668"/>
      <c r="E2517" s="668"/>
      <c r="F2517" s="668"/>
      <c r="G2517" s="668"/>
      <c r="H2517" s="668"/>
      <c r="I2517" s="668"/>
      <c r="J2517" s="668"/>
      <c r="K2517" s="668"/>
      <c r="L2517" s="668"/>
      <c r="M2517" s="668"/>
      <c r="N2517" s="668"/>
      <c r="O2517" s="668"/>
      <c r="P2517" s="668"/>
      <c r="Q2517" s="668"/>
      <c r="R2517" s="668"/>
      <c r="T2517" s="668"/>
      <c r="U2517" s="668"/>
      <c r="AZ2517" s="668"/>
      <c r="BA2517" s="668"/>
      <c r="BB2517" s="668"/>
      <c r="BC2517" s="668"/>
      <c r="BD2517" s="668"/>
      <c r="BE2517" s="668"/>
      <c r="BF2517" s="668"/>
      <c r="BG2517" s="668"/>
      <c r="BH2517" s="668"/>
      <c r="BI2517" s="668"/>
      <c r="BJ2517" s="668"/>
      <c r="BK2517" s="668"/>
      <c r="BL2517" s="668"/>
      <c r="BM2517" s="668"/>
      <c r="BN2517" s="668"/>
      <c r="BO2517" s="668"/>
      <c r="BP2517" s="668"/>
      <c r="BQ2517" s="668"/>
    </row>
    <row r="2518" spans="1:69">
      <c r="A2518" s="668"/>
      <c r="B2518" s="668"/>
      <c r="C2518" s="668"/>
      <c r="D2518" s="668"/>
      <c r="E2518" s="668"/>
      <c r="F2518" s="668"/>
      <c r="G2518" s="668"/>
      <c r="H2518" s="668"/>
      <c r="I2518" s="668"/>
      <c r="J2518" s="668"/>
      <c r="K2518" s="668"/>
      <c r="L2518" s="668"/>
      <c r="M2518" s="668"/>
      <c r="N2518" s="668"/>
      <c r="O2518" s="668"/>
      <c r="P2518" s="668"/>
      <c r="Q2518" s="668"/>
      <c r="R2518" s="668"/>
      <c r="T2518" s="668"/>
      <c r="U2518" s="668"/>
      <c r="AZ2518" s="668"/>
      <c r="BA2518" s="668"/>
      <c r="BB2518" s="668"/>
      <c r="BC2518" s="668"/>
      <c r="BD2518" s="668"/>
      <c r="BE2518" s="668"/>
      <c r="BF2518" s="668"/>
      <c r="BG2518" s="668"/>
      <c r="BH2518" s="668"/>
      <c r="BI2518" s="668"/>
      <c r="BJ2518" s="668"/>
      <c r="BK2518" s="668"/>
      <c r="BL2518" s="668"/>
      <c r="BM2518" s="668"/>
      <c r="BN2518" s="668"/>
      <c r="BO2518" s="668"/>
      <c r="BP2518" s="668"/>
      <c r="BQ2518" s="668"/>
    </row>
    <row r="2519" spans="1:69">
      <c r="A2519" s="668"/>
      <c r="B2519" s="668"/>
      <c r="C2519" s="668"/>
      <c r="D2519" s="668"/>
      <c r="E2519" s="668"/>
      <c r="F2519" s="668"/>
      <c r="G2519" s="668"/>
      <c r="H2519" s="668"/>
      <c r="I2519" s="668"/>
      <c r="J2519" s="668"/>
      <c r="K2519" s="668"/>
      <c r="L2519" s="668"/>
      <c r="M2519" s="668"/>
      <c r="N2519" s="668"/>
      <c r="O2519" s="668"/>
      <c r="P2519" s="668"/>
      <c r="Q2519" s="668"/>
      <c r="R2519" s="668"/>
      <c r="T2519" s="668"/>
      <c r="U2519" s="668"/>
      <c r="AZ2519" s="668"/>
      <c r="BA2519" s="668"/>
      <c r="BB2519" s="668"/>
      <c r="BC2519" s="668"/>
      <c r="BD2519" s="668"/>
      <c r="BE2519" s="668"/>
      <c r="BF2519" s="668"/>
      <c r="BG2519" s="668"/>
      <c r="BH2519" s="668"/>
      <c r="BI2519" s="668"/>
      <c r="BJ2519" s="668"/>
      <c r="BK2519" s="668"/>
      <c r="BL2519" s="668"/>
      <c r="BM2519" s="668"/>
      <c r="BN2519" s="668"/>
      <c r="BO2519" s="668"/>
      <c r="BP2519" s="668"/>
      <c r="BQ2519" s="668"/>
    </row>
    <row r="2520" spans="1:69">
      <c r="A2520" s="668"/>
      <c r="B2520" s="668"/>
      <c r="C2520" s="668"/>
      <c r="D2520" s="668"/>
      <c r="E2520" s="668"/>
      <c r="F2520" s="668"/>
      <c r="G2520" s="668"/>
      <c r="H2520" s="668"/>
      <c r="I2520" s="668"/>
      <c r="J2520" s="668"/>
      <c r="K2520" s="668"/>
      <c r="L2520" s="668"/>
      <c r="M2520" s="668"/>
      <c r="N2520" s="668"/>
      <c r="O2520" s="668"/>
      <c r="P2520" s="668"/>
      <c r="Q2520" s="668"/>
      <c r="R2520" s="668"/>
      <c r="T2520" s="668"/>
      <c r="U2520" s="668"/>
      <c r="AZ2520" s="668"/>
      <c r="BK2520" s="668"/>
      <c r="BL2520" s="668"/>
      <c r="BM2520" s="668"/>
      <c r="BN2520" s="668"/>
      <c r="BO2520" s="668"/>
      <c r="BP2520" s="668"/>
      <c r="BQ2520" s="668"/>
    </row>
    <row r="2521" spans="1:69">
      <c r="A2521" s="668"/>
      <c r="B2521" s="668"/>
      <c r="C2521" s="668"/>
      <c r="D2521" s="668"/>
      <c r="E2521" s="668"/>
      <c r="F2521" s="668"/>
      <c r="G2521" s="668"/>
      <c r="H2521" s="668"/>
      <c r="I2521" s="668"/>
      <c r="J2521" s="668"/>
      <c r="K2521" s="668"/>
      <c r="L2521" s="668"/>
      <c r="M2521" s="668"/>
      <c r="N2521" s="668"/>
      <c r="O2521" s="668"/>
      <c r="P2521" s="668"/>
      <c r="Q2521" s="668"/>
      <c r="R2521" s="668"/>
      <c r="T2521" s="668"/>
      <c r="U2521" s="668"/>
      <c r="AZ2521" s="668"/>
      <c r="BA2521" s="668"/>
      <c r="BB2521" s="668"/>
      <c r="BC2521" s="668"/>
      <c r="BD2521" s="668"/>
      <c r="BE2521" s="668"/>
      <c r="BF2521" s="668"/>
      <c r="BG2521" s="668"/>
      <c r="BH2521" s="668"/>
      <c r="BI2521" s="668"/>
      <c r="BJ2521" s="668"/>
      <c r="BK2521" s="668"/>
      <c r="BL2521" s="668"/>
      <c r="BM2521" s="668"/>
      <c r="BN2521" s="668"/>
      <c r="BO2521" s="668"/>
      <c r="BP2521" s="668"/>
      <c r="BQ2521" s="668"/>
    </row>
    <row r="2522" spans="1:69">
      <c r="A2522" s="668"/>
      <c r="B2522" s="668"/>
      <c r="C2522" s="668"/>
      <c r="D2522" s="668"/>
      <c r="E2522" s="668"/>
      <c r="F2522" s="668"/>
      <c r="G2522" s="668"/>
      <c r="H2522" s="668"/>
      <c r="I2522" s="668"/>
      <c r="J2522" s="668"/>
      <c r="K2522" s="668"/>
      <c r="L2522" s="668"/>
      <c r="M2522" s="668"/>
      <c r="N2522" s="668"/>
      <c r="O2522" s="668"/>
      <c r="P2522" s="668"/>
      <c r="Q2522" s="668"/>
      <c r="R2522" s="668"/>
      <c r="S2522" s="668"/>
      <c r="T2522" s="668"/>
      <c r="U2522" s="668"/>
      <c r="W2522" s="668"/>
      <c r="X2522" s="668"/>
      <c r="Y2522" s="668"/>
      <c r="Z2522" s="678"/>
      <c r="AA2522" s="668"/>
      <c r="AB2522" s="668"/>
      <c r="AC2522" s="668"/>
      <c r="AD2522" s="678"/>
      <c r="AE2522" s="668"/>
      <c r="AF2522" s="668"/>
      <c r="AG2522" s="668"/>
      <c r="AH2522" s="678"/>
      <c r="AI2522" s="668"/>
      <c r="AJ2522" s="668"/>
      <c r="AK2522" s="668"/>
      <c r="AL2522" s="678"/>
      <c r="AM2522" s="668"/>
      <c r="AN2522" s="668"/>
      <c r="AO2522" s="668"/>
      <c r="AP2522" s="678"/>
      <c r="AQ2522" s="668"/>
      <c r="AR2522" s="668"/>
      <c r="AS2522" s="668"/>
      <c r="AT2522" s="678"/>
      <c r="AU2522" s="668"/>
      <c r="AV2522" s="668"/>
      <c r="AW2522" s="678"/>
      <c r="AX2522" s="668"/>
      <c r="AY2522" s="683"/>
      <c r="AZ2522" s="668"/>
      <c r="BA2522" s="668"/>
      <c r="BB2522" s="668"/>
      <c r="BC2522" s="668"/>
      <c r="BD2522" s="668"/>
      <c r="BE2522" s="668"/>
      <c r="BF2522" s="668"/>
      <c r="BG2522" s="668"/>
      <c r="BH2522" s="668"/>
      <c r="BI2522" s="668"/>
      <c r="BJ2522" s="668"/>
      <c r="BK2522" s="668"/>
      <c r="BL2522" s="668"/>
      <c r="BM2522" s="668"/>
      <c r="BN2522" s="668"/>
      <c r="BO2522" s="668"/>
      <c r="BP2522" s="668"/>
      <c r="BQ2522" s="668"/>
    </row>
    <row r="2523" spans="1:69">
      <c r="A2523" s="668"/>
      <c r="B2523" s="668"/>
      <c r="C2523" s="668"/>
      <c r="D2523" s="668"/>
      <c r="E2523" s="668"/>
      <c r="F2523" s="668"/>
      <c r="G2523" s="668"/>
      <c r="H2523" s="668"/>
      <c r="I2523" s="668"/>
      <c r="J2523" s="668"/>
      <c r="K2523" s="668"/>
      <c r="L2523" s="668"/>
      <c r="M2523" s="668"/>
      <c r="N2523" s="668"/>
      <c r="O2523" s="668"/>
      <c r="P2523" s="668"/>
      <c r="Q2523" s="668"/>
      <c r="R2523" s="668"/>
      <c r="T2523" s="668"/>
      <c r="U2523" s="668"/>
      <c r="AZ2523" s="668"/>
      <c r="BA2523" s="668"/>
      <c r="BB2523" s="668"/>
      <c r="BC2523" s="668"/>
      <c r="BD2523" s="668"/>
      <c r="BE2523" s="668"/>
      <c r="BF2523" s="668"/>
      <c r="BG2523" s="668"/>
      <c r="BH2523" s="668"/>
      <c r="BI2523" s="668"/>
      <c r="BJ2523" s="668"/>
      <c r="BK2523" s="668"/>
      <c r="BL2523" s="668"/>
      <c r="BM2523" s="668"/>
      <c r="BN2523" s="668"/>
      <c r="BO2523" s="668"/>
      <c r="BP2523" s="668"/>
      <c r="BQ2523" s="668"/>
    </row>
    <row r="2524" spans="1:69">
      <c r="A2524" s="668"/>
      <c r="B2524" s="668"/>
      <c r="C2524" s="668"/>
      <c r="D2524" s="668"/>
      <c r="E2524" s="668"/>
      <c r="F2524" s="668"/>
      <c r="G2524" s="668"/>
      <c r="H2524" s="668"/>
      <c r="I2524" s="668"/>
      <c r="J2524" s="668"/>
      <c r="K2524" s="668"/>
      <c r="L2524" s="668"/>
      <c r="M2524" s="668"/>
      <c r="N2524" s="668"/>
      <c r="O2524" s="668"/>
      <c r="P2524" s="668"/>
      <c r="Q2524" s="668"/>
      <c r="R2524" s="668"/>
      <c r="T2524" s="668"/>
      <c r="U2524" s="668"/>
      <c r="AZ2524" s="668"/>
      <c r="BA2524" s="668"/>
      <c r="BB2524" s="668"/>
      <c r="BC2524" s="668"/>
      <c r="BD2524" s="668"/>
      <c r="BE2524" s="668"/>
      <c r="BF2524" s="668"/>
      <c r="BG2524" s="668"/>
      <c r="BH2524" s="668"/>
      <c r="BI2524" s="668"/>
      <c r="BK2524" s="668"/>
      <c r="BL2524" s="668"/>
      <c r="BM2524" s="668"/>
      <c r="BN2524" s="668"/>
      <c r="BO2524" s="668"/>
      <c r="BP2524" s="668"/>
      <c r="BQ2524" s="668"/>
    </row>
    <row r="2525" spans="1:69">
      <c r="A2525" s="668"/>
      <c r="B2525" s="668"/>
      <c r="C2525" s="668"/>
      <c r="D2525" s="668"/>
      <c r="E2525" s="668"/>
      <c r="F2525" s="668"/>
      <c r="G2525" s="668"/>
      <c r="H2525" s="668"/>
      <c r="I2525" s="668"/>
      <c r="J2525" s="668"/>
      <c r="K2525" s="668"/>
      <c r="L2525" s="668"/>
      <c r="M2525" s="668"/>
      <c r="N2525" s="668"/>
      <c r="O2525" s="668"/>
      <c r="P2525" s="668"/>
      <c r="Q2525" s="668"/>
      <c r="R2525" s="668"/>
      <c r="T2525" s="668"/>
      <c r="U2525" s="668"/>
      <c r="AZ2525" s="668"/>
      <c r="BA2525" s="668"/>
      <c r="BB2525" s="668"/>
      <c r="BC2525" s="668"/>
      <c r="BD2525" s="668"/>
      <c r="BE2525" s="668"/>
      <c r="BF2525" s="668"/>
      <c r="BG2525" s="668"/>
      <c r="BH2525" s="668"/>
      <c r="BI2525" s="668"/>
      <c r="BJ2525" s="668"/>
      <c r="BK2525" s="668"/>
      <c r="BL2525" s="668"/>
      <c r="BM2525" s="668"/>
      <c r="BN2525" s="668"/>
      <c r="BO2525" s="668"/>
      <c r="BP2525" s="668"/>
      <c r="BQ2525" s="668"/>
    </row>
    <row r="2526" spans="1:69">
      <c r="A2526" s="668"/>
      <c r="B2526" s="668"/>
      <c r="C2526" s="668"/>
      <c r="D2526" s="668"/>
      <c r="E2526" s="668"/>
      <c r="F2526" s="668"/>
      <c r="G2526" s="668"/>
      <c r="H2526" s="668"/>
      <c r="I2526" s="668"/>
      <c r="J2526" s="668"/>
      <c r="K2526" s="668"/>
      <c r="L2526" s="668"/>
      <c r="M2526" s="668"/>
      <c r="N2526" s="668"/>
      <c r="O2526" s="668"/>
      <c r="P2526" s="668"/>
      <c r="Q2526" s="668"/>
      <c r="R2526" s="668"/>
      <c r="T2526" s="668"/>
      <c r="U2526" s="668"/>
      <c r="AZ2526" s="668"/>
      <c r="BA2526" s="668"/>
      <c r="BB2526" s="668"/>
      <c r="BC2526" s="668"/>
      <c r="BD2526" s="668"/>
      <c r="BE2526" s="668"/>
      <c r="BF2526" s="668"/>
      <c r="BG2526" s="668"/>
      <c r="BH2526" s="668"/>
      <c r="BI2526" s="668"/>
      <c r="BJ2526" s="668"/>
      <c r="BK2526" s="668"/>
      <c r="BL2526" s="668"/>
      <c r="BM2526" s="668"/>
      <c r="BN2526" s="668"/>
      <c r="BO2526" s="668"/>
      <c r="BP2526" s="668"/>
      <c r="BQ2526" s="668"/>
    </row>
    <row r="2527" spans="1:69">
      <c r="A2527" s="668"/>
      <c r="B2527" s="668"/>
      <c r="C2527" s="668"/>
      <c r="D2527" s="668"/>
      <c r="E2527" s="668"/>
      <c r="F2527" s="668"/>
      <c r="G2527" s="668"/>
      <c r="H2527" s="668"/>
      <c r="I2527" s="668"/>
      <c r="J2527" s="668"/>
      <c r="K2527" s="668"/>
      <c r="L2527" s="668"/>
      <c r="M2527" s="668"/>
      <c r="N2527" s="668"/>
      <c r="O2527" s="668"/>
      <c r="P2527" s="668"/>
      <c r="Q2527" s="668"/>
      <c r="R2527" s="668"/>
      <c r="T2527" s="668"/>
      <c r="U2527" s="668"/>
      <c r="AZ2527" s="668"/>
      <c r="BA2527" s="668"/>
      <c r="BB2527" s="668"/>
      <c r="BC2527" s="668"/>
      <c r="BD2527" s="668"/>
      <c r="BE2527" s="668"/>
      <c r="BF2527" s="668"/>
      <c r="BG2527" s="668"/>
      <c r="BH2527" s="668"/>
      <c r="BI2527" s="668"/>
      <c r="BJ2527" s="668"/>
      <c r="BK2527" s="668"/>
      <c r="BL2527" s="668"/>
      <c r="BM2527" s="668"/>
      <c r="BN2527" s="668"/>
      <c r="BO2527" s="668"/>
      <c r="BP2527" s="668"/>
      <c r="BQ2527" s="668"/>
    </row>
    <row r="2528" spans="1:69">
      <c r="A2528" s="668"/>
      <c r="B2528" s="668"/>
      <c r="C2528" s="668"/>
      <c r="D2528" s="668"/>
      <c r="E2528" s="668"/>
      <c r="F2528" s="668"/>
      <c r="G2528" s="668"/>
      <c r="H2528" s="668"/>
      <c r="I2528" s="668"/>
      <c r="J2528" s="668"/>
      <c r="K2528" s="668"/>
      <c r="L2528" s="668"/>
      <c r="M2528" s="668"/>
      <c r="N2528" s="668"/>
      <c r="O2528" s="668"/>
      <c r="P2528" s="668"/>
      <c r="Q2528" s="668"/>
      <c r="R2528" s="668"/>
      <c r="S2528" s="668"/>
      <c r="T2528" s="668"/>
      <c r="U2528" s="668"/>
      <c r="W2528" s="668"/>
      <c r="X2528" s="668"/>
      <c r="Y2528" s="668"/>
      <c r="Z2528" s="678"/>
      <c r="AA2528" s="668"/>
      <c r="AB2528" s="668"/>
      <c r="AC2528" s="668"/>
      <c r="AD2528" s="678"/>
      <c r="AE2528" s="668"/>
      <c r="AF2528" s="668"/>
      <c r="AG2528" s="668"/>
      <c r="AH2528" s="678"/>
      <c r="AI2528" s="668"/>
      <c r="AJ2528" s="668"/>
      <c r="AK2528" s="668"/>
      <c r="AL2528" s="678"/>
      <c r="AM2528" s="668"/>
      <c r="AN2528" s="668"/>
      <c r="AO2528" s="668"/>
      <c r="AP2528" s="678"/>
      <c r="AQ2528" s="668"/>
      <c r="AR2528" s="668"/>
      <c r="AS2528" s="668"/>
      <c r="AT2528" s="678"/>
      <c r="AU2528" s="668"/>
      <c r="AV2528" s="668"/>
      <c r="AW2528" s="678"/>
      <c r="AX2528" s="668"/>
      <c r="AY2528" s="683"/>
      <c r="AZ2528" s="668"/>
      <c r="BA2528" s="668"/>
      <c r="BB2528" s="668"/>
      <c r="BC2528" s="668"/>
      <c r="BD2528" s="668"/>
      <c r="BE2528" s="668"/>
      <c r="BF2528" s="668"/>
      <c r="BG2528" s="668"/>
      <c r="BH2528" s="668"/>
      <c r="BI2528" s="668"/>
      <c r="BJ2528" s="668"/>
      <c r="BK2528" s="668"/>
      <c r="BL2528" s="668"/>
      <c r="BM2528" s="668"/>
      <c r="BN2528" s="668"/>
      <c r="BO2528" s="668"/>
      <c r="BP2528" s="668"/>
      <c r="BQ2528" s="668"/>
    </row>
    <row r="2529" spans="1:69">
      <c r="A2529" s="668"/>
      <c r="B2529" s="668"/>
      <c r="C2529" s="668"/>
      <c r="D2529" s="668"/>
      <c r="E2529" s="668"/>
      <c r="F2529" s="668"/>
      <c r="G2529" s="668"/>
      <c r="H2529" s="668"/>
      <c r="I2529" s="668"/>
      <c r="J2529" s="668"/>
      <c r="K2529" s="668"/>
      <c r="L2529" s="668"/>
      <c r="M2529" s="668"/>
      <c r="N2529" s="668"/>
      <c r="O2529" s="668"/>
      <c r="P2529" s="668"/>
      <c r="R2529" s="668"/>
      <c r="U2529" s="668"/>
      <c r="BK2529" s="668"/>
      <c r="BL2529" s="668"/>
      <c r="BM2529" s="668"/>
      <c r="BO2529" s="668"/>
      <c r="BP2529" s="668"/>
      <c r="BQ2529" s="668"/>
    </row>
    <row r="2530" spans="1:69">
      <c r="A2530" s="668"/>
      <c r="B2530" s="668"/>
      <c r="C2530" s="668"/>
      <c r="D2530" s="668"/>
      <c r="E2530" s="668"/>
      <c r="F2530" s="668"/>
      <c r="G2530" s="668"/>
      <c r="H2530" s="668"/>
      <c r="I2530" s="668"/>
      <c r="J2530" s="668"/>
      <c r="K2530" s="668"/>
      <c r="L2530" s="668"/>
      <c r="M2530" s="668"/>
      <c r="N2530" s="668"/>
      <c r="O2530" s="668"/>
      <c r="P2530" s="668"/>
      <c r="R2530" s="668"/>
      <c r="U2530" s="668"/>
      <c r="BC2530" s="668"/>
      <c r="BD2530" s="668"/>
      <c r="BE2530" s="668"/>
      <c r="BK2530" s="668"/>
      <c r="BL2530" s="668"/>
      <c r="BM2530" s="668"/>
      <c r="BN2530" s="668"/>
      <c r="BO2530" s="668"/>
      <c r="BP2530" s="668"/>
      <c r="BQ2530" s="668"/>
    </row>
    <row r="2531" spans="1:69">
      <c r="A2531" s="668"/>
      <c r="B2531" s="668"/>
      <c r="C2531" s="668"/>
      <c r="D2531" s="668"/>
      <c r="E2531" s="668"/>
      <c r="F2531" s="668"/>
      <c r="G2531" s="668"/>
      <c r="H2531" s="668"/>
      <c r="I2531" s="668"/>
      <c r="J2531" s="668"/>
      <c r="K2531" s="668"/>
      <c r="L2531" s="668"/>
      <c r="M2531" s="668"/>
      <c r="N2531" s="668"/>
      <c r="O2531" s="668"/>
      <c r="P2531" s="668"/>
      <c r="R2531" s="668"/>
      <c r="U2531" s="668"/>
      <c r="BK2531" s="668"/>
      <c r="BL2531" s="668"/>
      <c r="BM2531" s="668"/>
      <c r="BN2531" s="668"/>
      <c r="BO2531" s="668"/>
      <c r="BP2531" s="668"/>
      <c r="BQ2531" s="668"/>
    </row>
    <row r="2532" spans="1:69">
      <c r="A2532" s="668"/>
      <c r="B2532" s="668"/>
      <c r="C2532" s="668"/>
      <c r="D2532" s="668"/>
      <c r="E2532" s="668"/>
      <c r="F2532" s="668"/>
      <c r="G2532" s="668"/>
      <c r="H2532" s="668"/>
      <c r="I2532" s="668"/>
      <c r="J2532" s="668"/>
      <c r="K2532" s="668"/>
      <c r="L2532" s="668"/>
      <c r="M2532" s="668"/>
      <c r="N2532" s="668"/>
      <c r="O2532" s="668"/>
      <c r="P2532" s="668"/>
      <c r="R2532" s="668"/>
      <c r="U2532" s="668"/>
      <c r="BK2532" s="668"/>
      <c r="BL2532" s="668"/>
      <c r="BM2532" s="668"/>
      <c r="BN2532" s="668"/>
      <c r="BO2532" s="668"/>
      <c r="BP2532" s="668"/>
      <c r="BQ2532" s="668"/>
    </row>
    <row r="2533" spans="1:69">
      <c r="A2533" s="668"/>
      <c r="B2533" s="668"/>
      <c r="C2533" s="668"/>
      <c r="D2533" s="668"/>
      <c r="E2533" s="668"/>
      <c r="F2533" s="668"/>
      <c r="G2533" s="668"/>
      <c r="H2533" s="668"/>
      <c r="I2533" s="668"/>
      <c r="J2533" s="668"/>
      <c r="K2533" s="668"/>
      <c r="L2533" s="668"/>
      <c r="M2533" s="668"/>
      <c r="N2533" s="668"/>
      <c r="O2533" s="668"/>
      <c r="P2533" s="668"/>
      <c r="R2533" s="668"/>
      <c r="U2533" s="668"/>
      <c r="BK2533" s="668"/>
      <c r="BL2533" s="668"/>
      <c r="BM2533" s="668"/>
      <c r="BN2533" s="668"/>
      <c r="BO2533" s="668"/>
      <c r="BP2533" s="668"/>
      <c r="BQ2533" s="668"/>
    </row>
    <row r="2534" spans="1:69">
      <c r="A2534" s="668"/>
      <c r="B2534" s="668"/>
      <c r="C2534" s="668"/>
      <c r="D2534" s="668"/>
      <c r="E2534" s="668"/>
      <c r="F2534" s="668"/>
      <c r="G2534" s="668"/>
      <c r="H2534" s="668"/>
      <c r="I2534" s="668"/>
      <c r="J2534" s="668"/>
      <c r="K2534" s="668"/>
      <c r="L2534" s="668"/>
      <c r="M2534" s="668"/>
      <c r="N2534" s="668"/>
      <c r="O2534" s="668"/>
      <c r="P2534" s="668"/>
      <c r="R2534" s="668"/>
      <c r="U2534" s="668"/>
      <c r="BK2534" s="668"/>
      <c r="BL2534" s="668"/>
      <c r="BM2534" s="668"/>
      <c r="BN2534" s="668"/>
      <c r="BO2534" s="668"/>
      <c r="BP2534" s="668"/>
      <c r="BQ2534" s="668"/>
    </row>
    <row r="2535" spans="1:69">
      <c r="A2535" s="668"/>
      <c r="B2535" s="668"/>
      <c r="C2535" s="668"/>
      <c r="D2535" s="668"/>
      <c r="E2535" s="668"/>
      <c r="F2535" s="668"/>
      <c r="G2535" s="668"/>
      <c r="H2535" s="668"/>
      <c r="I2535" s="668"/>
      <c r="J2535" s="668"/>
      <c r="K2535" s="668"/>
      <c r="L2535" s="668"/>
      <c r="M2535" s="668"/>
      <c r="N2535" s="668"/>
      <c r="O2535" s="668"/>
      <c r="P2535" s="668"/>
      <c r="Q2535" s="668"/>
      <c r="R2535" s="668"/>
      <c r="T2535" s="668"/>
      <c r="U2535" s="668"/>
      <c r="AZ2535" s="668"/>
      <c r="BA2535" s="668"/>
      <c r="BB2535" s="668"/>
      <c r="BC2535" s="668"/>
      <c r="BD2535" s="668"/>
      <c r="BE2535" s="668"/>
      <c r="BK2535" s="668"/>
      <c r="BL2535" s="668"/>
      <c r="BM2535" s="668"/>
      <c r="BN2535" s="668"/>
      <c r="BO2535" s="668"/>
      <c r="BP2535" s="668"/>
      <c r="BQ2535" s="668"/>
    </row>
    <row r="2536" spans="1:69">
      <c r="A2536" s="668"/>
      <c r="B2536" s="668"/>
      <c r="C2536" s="668"/>
      <c r="D2536" s="668"/>
      <c r="E2536" s="668"/>
      <c r="F2536" s="668"/>
      <c r="G2536" s="668"/>
      <c r="H2536" s="668"/>
      <c r="I2536" s="668"/>
      <c r="J2536" s="668"/>
      <c r="K2536" s="668"/>
      <c r="L2536" s="668"/>
      <c r="M2536" s="668"/>
      <c r="N2536" s="668"/>
      <c r="O2536" s="668"/>
      <c r="P2536" s="668"/>
      <c r="R2536" s="668"/>
      <c r="U2536" s="668"/>
      <c r="BK2536" s="668"/>
      <c r="BL2536" s="668"/>
      <c r="BM2536" s="668"/>
      <c r="BN2536" s="668"/>
      <c r="BO2536" s="668"/>
      <c r="BP2536" s="668"/>
      <c r="BQ2536" s="668"/>
    </row>
    <row r="2537" spans="1:69">
      <c r="A2537" s="668"/>
      <c r="B2537" s="668"/>
      <c r="C2537" s="668"/>
      <c r="D2537" s="668"/>
      <c r="E2537" s="668"/>
      <c r="F2537" s="668"/>
      <c r="G2537" s="668"/>
      <c r="H2537" s="668"/>
      <c r="I2537" s="668"/>
      <c r="J2537" s="668"/>
      <c r="K2537" s="668"/>
      <c r="L2537" s="668"/>
      <c r="M2537" s="668"/>
      <c r="N2537" s="668"/>
      <c r="O2537" s="668"/>
      <c r="P2537" s="668"/>
      <c r="R2537" s="668"/>
      <c r="U2537" s="668"/>
      <c r="BK2537" s="668"/>
      <c r="BL2537" s="668"/>
      <c r="BM2537" s="668"/>
      <c r="BN2537" s="668"/>
      <c r="BO2537" s="668"/>
      <c r="BP2537" s="668"/>
      <c r="BQ2537" s="668"/>
    </row>
    <row r="2538" spans="1:69">
      <c r="A2538" s="668"/>
      <c r="B2538" s="668"/>
      <c r="C2538" s="668"/>
      <c r="D2538" s="668"/>
      <c r="E2538" s="668"/>
      <c r="F2538" s="668"/>
      <c r="G2538" s="668"/>
      <c r="H2538" s="668"/>
      <c r="I2538" s="668"/>
      <c r="J2538" s="668"/>
      <c r="K2538" s="668"/>
      <c r="L2538" s="668"/>
      <c r="M2538" s="668"/>
      <c r="N2538" s="668"/>
      <c r="O2538" s="668"/>
      <c r="P2538" s="668"/>
      <c r="R2538" s="668"/>
      <c r="U2538" s="668"/>
      <c r="BK2538" s="668"/>
      <c r="BL2538" s="668"/>
      <c r="BM2538" s="668"/>
      <c r="BN2538" s="668"/>
      <c r="BO2538" s="668"/>
      <c r="BP2538" s="668"/>
      <c r="BQ2538" s="668"/>
    </row>
    <row r="2539" spans="1:69">
      <c r="A2539" s="668"/>
      <c r="B2539" s="668"/>
      <c r="C2539" s="668"/>
      <c r="D2539" s="668"/>
      <c r="E2539" s="668"/>
      <c r="F2539" s="668"/>
      <c r="G2539" s="668"/>
      <c r="H2539" s="668"/>
      <c r="I2539" s="668"/>
      <c r="J2539" s="668"/>
      <c r="K2539" s="668"/>
      <c r="L2539" s="668"/>
      <c r="M2539" s="668"/>
      <c r="N2539" s="668"/>
      <c r="O2539" s="668"/>
      <c r="P2539" s="668"/>
      <c r="R2539" s="668"/>
      <c r="U2539" s="668"/>
      <c r="BK2539" s="668"/>
      <c r="BL2539" s="668"/>
      <c r="BM2539" s="668"/>
      <c r="BN2539" s="668"/>
      <c r="BO2539" s="668"/>
      <c r="BP2539" s="668"/>
      <c r="BQ2539" s="668"/>
    </row>
    <row r="2540" spans="1:69">
      <c r="A2540" s="668"/>
      <c r="B2540" s="668"/>
      <c r="C2540" s="668"/>
      <c r="D2540" s="668"/>
      <c r="E2540" s="668"/>
      <c r="F2540" s="668"/>
      <c r="G2540" s="668"/>
      <c r="H2540" s="668"/>
      <c r="I2540" s="668"/>
      <c r="J2540" s="668"/>
      <c r="K2540" s="668"/>
      <c r="L2540" s="668"/>
      <c r="M2540" s="668"/>
      <c r="N2540" s="668"/>
      <c r="O2540" s="668"/>
      <c r="P2540" s="668"/>
      <c r="R2540" s="668"/>
      <c r="U2540" s="668"/>
      <c r="BK2540" s="668"/>
      <c r="BL2540" s="668"/>
      <c r="BM2540" s="668"/>
      <c r="BN2540" s="668"/>
      <c r="BO2540" s="668"/>
      <c r="BP2540" s="668"/>
      <c r="BQ2540" s="668"/>
    </row>
    <row r="2541" spans="1:69">
      <c r="A2541" s="668"/>
      <c r="B2541" s="668"/>
      <c r="C2541" s="668"/>
      <c r="D2541" s="668"/>
      <c r="E2541" s="668"/>
      <c r="F2541" s="668"/>
      <c r="G2541" s="668"/>
      <c r="H2541" s="668"/>
      <c r="I2541" s="668"/>
      <c r="J2541" s="668"/>
      <c r="K2541" s="668"/>
      <c r="L2541" s="668"/>
      <c r="M2541" s="668"/>
      <c r="N2541" s="668"/>
      <c r="O2541" s="668"/>
      <c r="P2541" s="668"/>
      <c r="R2541" s="668"/>
      <c r="U2541" s="668"/>
      <c r="BK2541" s="668"/>
      <c r="BL2541" s="668"/>
      <c r="BM2541" s="668"/>
      <c r="BN2541" s="668"/>
      <c r="BO2541" s="668"/>
      <c r="BP2541" s="668"/>
      <c r="BQ2541" s="668"/>
    </row>
    <row r="2542" spans="1:69">
      <c r="A2542" s="668"/>
      <c r="B2542" s="668"/>
      <c r="C2542" s="668"/>
      <c r="D2542" s="668"/>
      <c r="E2542" s="668"/>
      <c r="F2542" s="668"/>
      <c r="G2542" s="668"/>
      <c r="H2542" s="668"/>
      <c r="I2542" s="668"/>
      <c r="J2542" s="668"/>
      <c r="K2542" s="668"/>
      <c r="L2542" s="668"/>
      <c r="M2542" s="668"/>
      <c r="N2542" s="668"/>
      <c r="O2542" s="668"/>
      <c r="P2542" s="668"/>
      <c r="Q2542" s="668"/>
      <c r="R2542" s="668"/>
      <c r="T2542" s="668"/>
      <c r="U2542" s="668"/>
      <c r="AZ2542" s="668"/>
      <c r="BA2542" s="668"/>
      <c r="BB2542" s="668"/>
      <c r="BC2542" s="668"/>
      <c r="BD2542" s="668"/>
      <c r="BE2542" s="668"/>
      <c r="BF2542" s="668"/>
      <c r="BG2542" s="668"/>
      <c r="BH2542" s="668"/>
      <c r="BI2542" s="668"/>
      <c r="BJ2542" s="668"/>
      <c r="BK2542" s="668"/>
      <c r="BL2542" s="668"/>
      <c r="BM2542" s="668"/>
      <c r="BN2542" s="668"/>
      <c r="BO2542" s="668"/>
      <c r="BP2542" s="668"/>
      <c r="BQ2542" s="668"/>
    </row>
    <row r="2543" spans="1:69">
      <c r="A2543" s="668"/>
      <c r="B2543" s="668"/>
      <c r="C2543" s="668"/>
      <c r="D2543" s="668"/>
      <c r="E2543" s="668"/>
      <c r="F2543" s="668"/>
      <c r="G2543" s="668"/>
      <c r="H2543" s="668"/>
      <c r="I2543" s="668"/>
      <c r="J2543" s="668"/>
      <c r="K2543" s="668"/>
      <c r="L2543" s="668"/>
      <c r="M2543" s="668"/>
      <c r="N2543" s="668"/>
      <c r="O2543" s="668"/>
      <c r="P2543" s="668"/>
      <c r="Q2543" s="668"/>
      <c r="R2543" s="668"/>
      <c r="T2543" s="668"/>
      <c r="U2543" s="668"/>
      <c r="AZ2543" s="668"/>
      <c r="BA2543" s="668"/>
      <c r="BB2543" s="668"/>
      <c r="BC2543" s="668"/>
      <c r="BK2543" s="668"/>
      <c r="BL2543" s="668"/>
      <c r="BM2543" s="668"/>
      <c r="BN2543" s="668"/>
      <c r="BO2543" s="668"/>
      <c r="BP2543" s="668"/>
      <c r="BQ2543" s="668"/>
    </row>
    <row r="2544" spans="1:69">
      <c r="A2544" s="668"/>
      <c r="B2544" s="668"/>
      <c r="C2544" s="668"/>
      <c r="D2544" s="668"/>
      <c r="E2544" s="668"/>
      <c r="F2544" s="668"/>
      <c r="G2544" s="668"/>
      <c r="H2544" s="668"/>
      <c r="I2544" s="668"/>
      <c r="J2544" s="668"/>
      <c r="K2544" s="668"/>
      <c r="L2544" s="668"/>
      <c r="M2544" s="668"/>
      <c r="N2544" s="668"/>
      <c r="O2544" s="668"/>
      <c r="P2544" s="668"/>
      <c r="Q2544" s="668"/>
      <c r="R2544" s="668"/>
      <c r="T2544" s="668"/>
      <c r="U2544" s="668"/>
      <c r="AZ2544" s="668"/>
      <c r="BA2544" s="668"/>
      <c r="BB2544" s="668"/>
      <c r="BC2544" s="668"/>
      <c r="BD2544" s="668"/>
      <c r="BE2544" s="668"/>
      <c r="BF2544" s="668"/>
      <c r="BG2544" s="668"/>
      <c r="BH2544" s="668"/>
      <c r="BI2544" s="668"/>
      <c r="BJ2544" s="668"/>
      <c r="BK2544" s="668"/>
      <c r="BL2544" s="668"/>
      <c r="BM2544" s="668"/>
      <c r="BN2544" s="668"/>
      <c r="BO2544" s="668"/>
      <c r="BP2544" s="668"/>
      <c r="BQ2544" s="668"/>
    </row>
    <row r="2545" spans="1:69">
      <c r="A2545" s="668"/>
      <c r="B2545" s="668"/>
      <c r="C2545" s="668"/>
      <c r="D2545" s="668"/>
      <c r="E2545" s="668"/>
      <c r="F2545" s="668"/>
      <c r="G2545" s="668"/>
      <c r="H2545" s="668"/>
      <c r="I2545" s="668"/>
      <c r="J2545" s="668"/>
      <c r="K2545" s="668"/>
      <c r="L2545" s="668"/>
      <c r="M2545" s="668"/>
      <c r="N2545" s="668"/>
      <c r="O2545" s="668"/>
      <c r="P2545" s="668"/>
      <c r="Q2545" s="668"/>
      <c r="R2545" s="668"/>
      <c r="T2545" s="668"/>
      <c r="U2545" s="668"/>
      <c r="AZ2545" s="668"/>
      <c r="BA2545" s="668"/>
      <c r="BB2545" s="668"/>
      <c r="BC2545" s="668"/>
      <c r="BD2545" s="668"/>
      <c r="BE2545" s="668"/>
      <c r="BF2545" s="668"/>
      <c r="BG2545" s="668"/>
      <c r="BH2545" s="668"/>
      <c r="BI2545" s="668"/>
      <c r="BJ2545" s="668"/>
      <c r="BK2545" s="668"/>
      <c r="BL2545" s="668"/>
      <c r="BM2545" s="668"/>
      <c r="BN2545" s="668"/>
      <c r="BO2545" s="668"/>
      <c r="BP2545" s="668"/>
      <c r="BQ2545" s="668"/>
    </row>
    <row r="2546" spans="1:69">
      <c r="A2546" s="668"/>
      <c r="B2546" s="668"/>
      <c r="C2546" s="668"/>
      <c r="D2546" s="668"/>
      <c r="E2546" s="668"/>
      <c r="F2546" s="668"/>
      <c r="G2546" s="668"/>
      <c r="H2546" s="668"/>
      <c r="I2546" s="668"/>
      <c r="J2546" s="668"/>
      <c r="K2546" s="668"/>
      <c r="L2546" s="668"/>
      <c r="M2546" s="668"/>
      <c r="N2546" s="668"/>
      <c r="O2546" s="668"/>
      <c r="P2546" s="668"/>
      <c r="Q2546" s="668"/>
      <c r="R2546" s="668"/>
      <c r="S2546" s="668"/>
      <c r="T2546" s="668"/>
      <c r="U2546" s="668"/>
      <c r="W2546" s="668"/>
      <c r="X2546" s="668"/>
      <c r="Y2546" s="668"/>
      <c r="Z2546" s="678"/>
      <c r="AA2546" s="668"/>
      <c r="AB2546" s="668"/>
      <c r="AC2546" s="668"/>
      <c r="AD2546" s="678"/>
      <c r="AE2546" s="668"/>
      <c r="AF2546" s="668"/>
      <c r="AG2546" s="668"/>
      <c r="AH2546" s="678"/>
      <c r="AI2546" s="668"/>
      <c r="AJ2546" s="668"/>
      <c r="AK2546" s="668"/>
      <c r="AL2546" s="678"/>
      <c r="AM2546" s="668"/>
      <c r="AN2546" s="668"/>
      <c r="AO2546" s="668"/>
      <c r="AP2546" s="678"/>
      <c r="AQ2546" s="668"/>
      <c r="AR2546" s="668"/>
      <c r="AS2546" s="668"/>
      <c r="AT2546" s="678"/>
      <c r="AU2546" s="668"/>
      <c r="AV2546" s="668"/>
      <c r="AW2546" s="678"/>
      <c r="AX2546" s="668"/>
      <c r="AY2546" s="683"/>
      <c r="AZ2546" s="668"/>
      <c r="BA2546" s="668"/>
      <c r="BB2546" s="668"/>
      <c r="BC2546" s="668"/>
      <c r="BD2546" s="668"/>
      <c r="BE2546" s="668"/>
      <c r="BF2546" s="668"/>
      <c r="BG2546" s="668"/>
      <c r="BH2546" s="668"/>
      <c r="BI2546" s="668"/>
      <c r="BJ2546" s="668"/>
      <c r="BK2546" s="668"/>
      <c r="BL2546" s="668"/>
      <c r="BM2546" s="668"/>
      <c r="BN2546" s="668"/>
      <c r="BO2546" s="668"/>
      <c r="BP2546" s="668"/>
      <c r="BQ2546" s="668"/>
    </row>
    <row r="2547" spans="1:69">
      <c r="A2547" s="668"/>
      <c r="B2547" s="668"/>
      <c r="C2547" s="668"/>
      <c r="D2547" s="668"/>
      <c r="E2547" s="668"/>
      <c r="F2547" s="668"/>
      <c r="G2547" s="668"/>
      <c r="H2547" s="668"/>
      <c r="I2547" s="668"/>
      <c r="J2547" s="668"/>
      <c r="K2547" s="668"/>
      <c r="L2547" s="668"/>
      <c r="M2547" s="668"/>
      <c r="N2547" s="668"/>
      <c r="O2547" s="668"/>
      <c r="P2547" s="668"/>
      <c r="Q2547" s="668"/>
      <c r="R2547" s="668"/>
      <c r="T2547" s="668"/>
      <c r="U2547" s="668"/>
      <c r="AZ2547" s="668"/>
      <c r="BA2547" s="668"/>
      <c r="BB2547" s="668"/>
      <c r="BC2547" s="668"/>
      <c r="BD2547" s="668"/>
      <c r="BE2547" s="668"/>
      <c r="BF2547" s="668"/>
      <c r="BG2547" s="668"/>
      <c r="BH2547" s="668"/>
      <c r="BI2547" s="668"/>
      <c r="BJ2547" s="668"/>
      <c r="BK2547" s="668"/>
      <c r="BL2547" s="668"/>
      <c r="BM2547" s="668"/>
      <c r="BN2547" s="668"/>
      <c r="BO2547" s="668"/>
      <c r="BP2547" s="668"/>
      <c r="BQ2547" s="668"/>
    </row>
    <row r="2548" spans="1:69">
      <c r="A2548" s="668"/>
      <c r="B2548" s="668"/>
      <c r="C2548" s="668"/>
      <c r="D2548" s="668"/>
      <c r="E2548" s="668"/>
      <c r="F2548" s="668"/>
      <c r="G2548" s="668"/>
      <c r="H2548" s="668"/>
      <c r="I2548" s="668"/>
      <c r="J2548" s="668"/>
      <c r="K2548" s="668"/>
      <c r="L2548" s="668"/>
      <c r="M2548" s="668"/>
      <c r="N2548" s="668"/>
      <c r="O2548" s="668"/>
      <c r="P2548" s="668"/>
      <c r="Q2548" s="668"/>
      <c r="R2548" s="668"/>
      <c r="T2548" s="668"/>
      <c r="U2548" s="668"/>
      <c r="AZ2548" s="668"/>
      <c r="BA2548" s="668"/>
      <c r="BB2548" s="668"/>
      <c r="BC2548" s="668"/>
      <c r="BD2548" s="668"/>
      <c r="BE2548" s="668"/>
      <c r="BF2548" s="668"/>
      <c r="BG2548" s="668"/>
      <c r="BH2548" s="668"/>
      <c r="BI2548" s="668"/>
      <c r="BJ2548" s="668"/>
      <c r="BK2548" s="668"/>
      <c r="BL2548" s="668"/>
      <c r="BM2548" s="668"/>
      <c r="BN2548" s="668"/>
      <c r="BO2548" s="668"/>
      <c r="BP2548" s="668"/>
      <c r="BQ2548" s="668"/>
    </row>
    <row r="2549" spans="1:69">
      <c r="A2549" s="668"/>
      <c r="B2549" s="668"/>
      <c r="C2549" s="668"/>
      <c r="D2549" s="668"/>
      <c r="E2549" s="668"/>
      <c r="F2549" s="668"/>
      <c r="G2549" s="668"/>
      <c r="H2549" s="668"/>
      <c r="I2549" s="668"/>
      <c r="J2549" s="668"/>
      <c r="K2549" s="668"/>
      <c r="L2549" s="668"/>
      <c r="M2549" s="668"/>
      <c r="N2549" s="668"/>
      <c r="O2549" s="668"/>
      <c r="P2549" s="668"/>
      <c r="Q2549" s="668"/>
      <c r="R2549" s="668"/>
      <c r="T2549" s="668"/>
      <c r="U2549" s="668"/>
      <c r="AZ2549" s="668"/>
      <c r="BA2549" s="668"/>
      <c r="BB2549" s="668"/>
      <c r="BC2549" s="668"/>
      <c r="BD2549" s="668"/>
      <c r="BE2549" s="668"/>
      <c r="BF2549" s="668"/>
      <c r="BK2549" s="668"/>
      <c r="BL2549" s="668"/>
      <c r="BM2549" s="668"/>
      <c r="BN2549" s="668"/>
      <c r="BO2549" s="668"/>
      <c r="BP2549" s="668"/>
      <c r="BQ2549" s="668"/>
    </row>
    <row r="2550" spans="1:69">
      <c r="A2550" s="668"/>
      <c r="B2550" s="668"/>
      <c r="C2550" s="668"/>
      <c r="D2550" s="668"/>
      <c r="E2550" s="668"/>
      <c r="F2550" s="668"/>
      <c r="G2550" s="668"/>
      <c r="H2550" s="668"/>
      <c r="I2550" s="668"/>
      <c r="J2550" s="668"/>
      <c r="K2550" s="668"/>
      <c r="L2550" s="668"/>
      <c r="M2550" s="668"/>
      <c r="N2550" s="668"/>
      <c r="O2550" s="668"/>
      <c r="P2550" s="668"/>
      <c r="Q2550" s="668"/>
      <c r="R2550" s="668"/>
      <c r="T2550" s="668"/>
      <c r="U2550" s="668"/>
      <c r="AZ2550" s="668"/>
      <c r="BA2550" s="668"/>
      <c r="BB2550" s="668"/>
      <c r="BC2550" s="668"/>
      <c r="BD2550" s="668"/>
      <c r="BE2550" s="668"/>
      <c r="BF2550" s="668"/>
      <c r="BG2550" s="668"/>
      <c r="BH2550" s="668"/>
      <c r="BI2550" s="668"/>
      <c r="BJ2550" s="668"/>
      <c r="BK2550" s="668"/>
      <c r="BL2550" s="668"/>
      <c r="BM2550" s="668"/>
      <c r="BN2550" s="668"/>
      <c r="BO2550" s="668"/>
      <c r="BP2550" s="668"/>
      <c r="BQ2550" s="668"/>
    </row>
    <row r="2551" spans="1:69">
      <c r="A2551" s="668"/>
      <c r="B2551" s="668"/>
      <c r="C2551" s="668"/>
      <c r="D2551" s="668"/>
      <c r="E2551" s="668"/>
      <c r="F2551" s="668"/>
      <c r="G2551" s="668"/>
      <c r="H2551" s="668"/>
      <c r="I2551" s="668"/>
      <c r="J2551" s="668"/>
      <c r="K2551" s="668"/>
      <c r="L2551" s="668"/>
      <c r="M2551" s="668"/>
      <c r="N2551" s="668"/>
      <c r="O2551" s="668"/>
      <c r="P2551" s="668"/>
      <c r="Q2551" s="668"/>
      <c r="R2551" s="668"/>
      <c r="T2551" s="668"/>
      <c r="U2551" s="668"/>
      <c r="AZ2551" s="668"/>
      <c r="BA2551" s="668"/>
      <c r="BB2551" s="668"/>
      <c r="BC2551" s="668"/>
      <c r="BD2551" s="668"/>
      <c r="BE2551" s="668"/>
      <c r="BF2551" s="668"/>
      <c r="BG2551" s="668"/>
      <c r="BH2551" s="668"/>
      <c r="BI2551" s="668"/>
      <c r="BJ2551" s="668"/>
      <c r="BK2551" s="668"/>
      <c r="BL2551" s="668"/>
      <c r="BM2551" s="668"/>
      <c r="BN2551" s="668"/>
      <c r="BO2551" s="668"/>
      <c r="BP2551" s="668"/>
      <c r="BQ2551" s="668"/>
    </row>
    <row r="2552" spans="1:69">
      <c r="A2552" s="668"/>
      <c r="B2552" s="668"/>
      <c r="C2552" s="668"/>
      <c r="D2552" s="668"/>
      <c r="E2552" s="668"/>
      <c r="F2552" s="668"/>
      <c r="G2552" s="668"/>
      <c r="H2552" s="668"/>
      <c r="I2552" s="668"/>
      <c r="J2552" s="668"/>
      <c r="K2552" s="668"/>
      <c r="L2552" s="668"/>
      <c r="M2552" s="668"/>
      <c r="N2552" s="668"/>
      <c r="O2552" s="668"/>
      <c r="P2552" s="668"/>
      <c r="Q2552" s="668"/>
      <c r="R2552" s="668"/>
      <c r="T2552" s="668"/>
      <c r="U2552" s="668"/>
      <c r="AZ2552" s="668"/>
      <c r="BA2552" s="668"/>
      <c r="BB2552" s="668"/>
      <c r="BC2552" s="668"/>
      <c r="BD2552" s="668"/>
      <c r="BE2552" s="668"/>
      <c r="BF2552" s="668"/>
      <c r="BG2552" s="668"/>
      <c r="BH2552" s="668"/>
      <c r="BI2552" s="668"/>
      <c r="BJ2552" s="668"/>
      <c r="BK2552" s="668"/>
      <c r="BL2552" s="668"/>
      <c r="BM2552" s="668"/>
      <c r="BN2552" s="668"/>
      <c r="BO2552" s="668"/>
      <c r="BP2552" s="668"/>
      <c r="BQ2552" s="668"/>
    </row>
    <row r="2553" spans="1:69">
      <c r="A2553" s="668"/>
      <c r="B2553" s="668"/>
      <c r="C2553" s="668"/>
      <c r="D2553" s="668"/>
      <c r="E2553" s="668"/>
      <c r="F2553" s="668"/>
      <c r="G2553" s="668"/>
      <c r="H2553" s="668"/>
      <c r="I2553" s="668"/>
      <c r="J2553" s="668"/>
      <c r="K2553" s="668"/>
      <c r="L2553" s="668"/>
      <c r="M2553" s="668"/>
      <c r="N2553" s="668"/>
      <c r="O2553" s="668"/>
      <c r="P2553" s="668"/>
      <c r="Q2553" s="668"/>
      <c r="R2553" s="668"/>
      <c r="T2553" s="668"/>
      <c r="U2553" s="668"/>
      <c r="AZ2553" s="668"/>
      <c r="BA2553" s="668"/>
      <c r="BB2553" s="668"/>
      <c r="BC2553" s="668"/>
      <c r="BD2553" s="668"/>
      <c r="BE2553" s="668"/>
      <c r="BF2553" s="668"/>
      <c r="BG2553" s="668"/>
      <c r="BH2553" s="668"/>
      <c r="BI2553" s="668"/>
      <c r="BJ2553" s="668"/>
      <c r="BK2553" s="668"/>
      <c r="BL2553" s="668"/>
      <c r="BM2553" s="668"/>
      <c r="BN2553" s="668"/>
      <c r="BO2553" s="668"/>
      <c r="BP2553" s="668"/>
      <c r="BQ2553" s="668"/>
    </row>
    <row r="2554" spans="1:69">
      <c r="A2554" s="668"/>
      <c r="B2554" s="668"/>
      <c r="C2554" s="668"/>
      <c r="D2554" s="668"/>
      <c r="E2554" s="668"/>
      <c r="F2554" s="668"/>
      <c r="G2554" s="668"/>
      <c r="H2554" s="668"/>
      <c r="I2554" s="668"/>
      <c r="J2554" s="668"/>
      <c r="K2554" s="668"/>
      <c r="L2554" s="668"/>
      <c r="M2554" s="668"/>
      <c r="N2554" s="668"/>
      <c r="O2554" s="668"/>
      <c r="P2554" s="668"/>
      <c r="Q2554" s="668"/>
      <c r="R2554" s="668"/>
      <c r="T2554" s="668"/>
      <c r="U2554" s="668"/>
      <c r="AZ2554" s="668"/>
      <c r="BA2554" s="668"/>
      <c r="BB2554" s="668"/>
      <c r="BC2554" s="668"/>
      <c r="BD2554" s="668"/>
      <c r="BE2554" s="668"/>
      <c r="BF2554" s="668"/>
      <c r="BG2554" s="668"/>
      <c r="BH2554" s="668"/>
      <c r="BI2554" s="668"/>
      <c r="BJ2554" s="668"/>
      <c r="BK2554" s="668"/>
      <c r="BL2554" s="668"/>
      <c r="BM2554" s="668"/>
      <c r="BN2554" s="668"/>
      <c r="BO2554" s="668"/>
      <c r="BP2554" s="668"/>
      <c r="BQ2554" s="668"/>
    </row>
    <row r="2555" spans="1:69">
      <c r="A2555" s="668"/>
      <c r="B2555" s="668"/>
      <c r="C2555" s="668"/>
      <c r="D2555" s="668"/>
      <c r="E2555" s="668"/>
      <c r="F2555" s="668"/>
      <c r="G2555" s="668"/>
      <c r="H2555" s="668"/>
      <c r="I2555" s="668"/>
      <c r="J2555" s="668"/>
      <c r="K2555" s="668"/>
      <c r="L2555" s="668"/>
      <c r="M2555" s="668"/>
      <c r="N2555" s="668"/>
      <c r="O2555" s="668"/>
      <c r="P2555" s="668"/>
      <c r="R2555" s="668"/>
      <c r="U2555" s="668"/>
      <c r="BK2555" s="668"/>
      <c r="BL2555" s="668"/>
      <c r="BM2555" s="668"/>
      <c r="BN2555" s="668"/>
      <c r="BO2555" s="668"/>
      <c r="BP2555" s="668"/>
      <c r="BQ2555" s="668"/>
    </row>
    <row r="2556" spans="1:69">
      <c r="A2556" s="668"/>
      <c r="B2556" s="668"/>
      <c r="C2556" s="668"/>
      <c r="D2556" s="668"/>
      <c r="E2556" s="668"/>
      <c r="F2556" s="668"/>
      <c r="G2556" s="668"/>
      <c r="H2556" s="668"/>
      <c r="I2556" s="668"/>
      <c r="J2556" s="668"/>
      <c r="K2556" s="668"/>
      <c r="L2556" s="668"/>
      <c r="M2556" s="668"/>
      <c r="N2556" s="668"/>
      <c r="O2556" s="668"/>
      <c r="P2556" s="668"/>
      <c r="Q2556" s="668"/>
      <c r="R2556" s="668"/>
      <c r="T2556" s="668"/>
      <c r="U2556" s="668"/>
      <c r="W2556" s="668"/>
      <c r="X2556" s="668"/>
      <c r="Y2556" s="668"/>
      <c r="Z2556" s="678"/>
      <c r="AA2556" s="668"/>
      <c r="AB2556" s="668"/>
      <c r="AC2556" s="668"/>
      <c r="AD2556" s="678"/>
      <c r="AE2556" s="668"/>
      <c r="AF2556" s="668"/>
      <c r="AG2556" s="668"/>
      <c r="AH2556" s="678"/>
      <c r="AI2556" s="668"/>
      <c r="AJ2556" s="668"/>
      <c r="AK2556" s="668"/>
      <c r="AL2556" s="678"/>
      <c r="AM2556" s="668"/>
      <c r="AN2556" s="668"/>
      <c r="AO2556" s="668"/>
      <c r="AP2556" s="678"/>
      <c r="AQ2556" s="668"/>
      <c r="AR2556" s="668"/>
      <c r="AS2556" s="668"/>
      <c r="AT2556" s="678"/>
      <c r="AU2556" s="668"/>
      <c r="AV2556" s="668"/>
      <c r="AW2556" s="678"/>
      <c r="AX2556" s="668"/>
      <c r="AY2556" s="683"/>
      <c r="AZ2556" s="668"/>
      <c r="BA2556" s="668"/>
      <c r="BB2556" s="668"/>
      <c r="BC2556" s="668"/>
      <c r="BD2556" s="668"/>
      <c r="BE2556" s="668"/>
      <c r="BF2556" s="668"/>
      <c r="BG2556" s="668"/>
      <c r="BH2556" s="668"/>
      <c r="BI2556" s="668"/>
      <c r="BJ2556" s="668"/>
      <c r="BK2556" s="668"/>
      <c r="BL2556" s="668"/>
      <c r="BM2556" s="668"/>
      <c r="BN2556" s="668"/>
      <c r="BO2556" s="668"/>
      <c r="BP2556" s="668"/>
      <c r="BQ2556" s="668"/>
    </row>
    <row r="2557" spans="1:69">
      <c r="A2557" s="668"/>
      <c r="B2557" s="668"/>
      <c r="C2557" s="668"/>
      <c r="D2557" s="668"/>
      <c r="E2557" s="668"/>
      <c r="F2557" s="668"/>
      <c r="G2557" s="668"/>
      <c r="H2557" s="668"/>
      <c r="I2557" s="668"/>
      <c r="J2557" s="668"/>
      <c r="K2557" s="668"/>
      <c r="L2557" s="668"/>
      <c r="M2557" s="668"/>
      <c r="N2557" s="668"/>
      <c r="O2557" s="668"/>
      <c r="P2557" s="668"/>
      <c r="Q2557" s="668"/>
      <c r="R2557" s="668"/>
      <c r="S2557" s="668"/>
      <c r="T2557" s="668"/>
      <c r="U2557" s="668"/>
      <c r="W2557" s="668"/>
      <c r="X2557" s="668"/>
      <c r="Y2557" s="668"/>
      <c r="Z2557" s="678"/>
      <c r="AA2557" s="668"/>
      <c r="AB2557" s="668"/>
      <c r="AC2557" s="668"/>
      <c r="AD2557" s="678"/>
      <c r="AE2557" s="668"/>
      <c r="AF2557" s="668"/>
      <c r="AG2557" s="668"/>
      <c r="AH2557" s="678"/>
      <c r="AI2557" s="668"/>
      <c r="AJ2557" s="668"/>
      <c r="AK2557" s="668"/>
      <c r="AL2557" s="678"/>
      <c r="AM2557" s="668"/>
      <c r="AN2557" s="668"/>
      <c r="AO2557" s="668"/>
      <c r="AP2557" s="678"/>
      <c r="AQ2557" s="668"/>
      <c r="AR2557" s="668"/>
      <c r="AS2557" s="668"/>
      <c r="AT2557" s="678"/>
      <c r="AU2557" s="668"/>
      <c r="AV2557" s="668"/>
      <c r="AW2557" s="678"/>
      <c r="AX2557" s="668"/>
      <c r="AY2557" s="683"/>
      <c r="AZ2557" s="668"/>
      <c r="BA2557" s="668"/>
      <c r="BB2557" s="668"/>
      <c r="BC2557" s="668"/>
      <c r="BD2557" s="668"/>
      <c r="BE2557" s="668"/>
      <c r="BF2557" s="668"/>
      <c r="BG2557" s="668"/>
      <c r="BH2557" s="668"/>
      <c r="BI2557" s="668"/>
      <c r="BJ2557" s="668"/>
      <c r="BK2557" s="668"/>
      <c r="BL2557" s="668"/>
      <c r="BM2557" s="668"/>
      <c r="BN2557" s="668"/>
      <c r="BO2557" s="668"/>
      <c r="BP2557" s="668"/>
      <c r="BQ2557" s="668"/>
    </row>
    <row r="2558" spans="1:69">
      <c r="A2558" s="668"/>
      <c r="B2558" s="668"/>
      <c r="C2558" s="668"/>
      <c r="D2558" s="668"/>
      <c r="E2558" s="668"/>
      <c r="F2558" s="668"/>
      <c r="G2558" s="668"/>
      <c r="H2558" s="668"/>
      <c r="I2558" s="668"/>
      <c r="J2558" s="668"/>
      <c r="K2558" s="668"/>
      <c r="L2558" s="668"/>
      <c r="M2558" s="668"/>
      <c r="N2558" s="668"/>
      <c r="O2558" s="668"/>
      <c r="P2558" s="668"/>
      <c r="R2558" s="668"/>
      <c r="U2558" s="668"/>
      <c r="BK2558" s="668"/>
      <c r="BL2558" s="668"/>
      <c r="BM2558" s="668"/>
      <c r="BN2558" s="668"/>
      <c r="BO2558" s="668"/>
      <c r="BP2558" s="668"/>
      <c r="BQ2558" s="668"/>
    </row>
    <row r="2559" spans="1:69">
      <c r="A2559" s="668"/>
      <c r="B2559" s="668"/>
      <c r="C2559" s="668"/>
      <c r="D2559" s="668"/>
      <c r="E2559" s="668"/>
      <c r="F2559" s="668"/>
      <c r="G2559" s="668"/>
      <c r="H2559" s="668"/>
      <c r="I2559" s="668"/>
      <c r="J2559" s="668"/>
      <c r="K2559" s="668"/>
      <c r="L2559" s="668"/>
      <c r="M2559" s="668"/>
      <c r="N2559" s="668"/>
      <c r="O2559" s="668"/>
      <c r="P2559" s="668"/>
      <c r="Q2559" s="668"/>
      <c r="R2559" s="668"/>
      <c r="T2559" s="668"/>
      <c r="U2559" s="668"/>
      <c r="AZ2559" s="668"/>
      <c r="BA2559" s="668"/>
      <c r="BB2559" s="668"/>
      <c r="BC2559" s="668"/>
      <c r="BD2559" s="668"/>
      <c r="BE2559" s="668"/>
      <c r="BF2559" s="668"/>
      <c r="BG2559" s="668"/>
      <c r="BH2559" s="668"/>
      <c r="BI2559" s="668"/>
      <c r="BJ2559" s="668"/>
      <c r="BK2559" s="668"/>
      <c r="BL2559" s="668"/>
      <c r="BM2559" s="668"/>
      <c r="BN2559" s="668"/>
      <c r="BO2559" s="668"/>
      <c r="BP2559" s="668"/>
      <c r="BQ2559" s="668"/>
    </row>
    <row r="2560" spans="1:69">
      <c r="A2560" s="668"/>
      <c r="B2560" s="668"/>
      <c r="C2560" s="668"/>
      <c r="D2560" s="668"/>
      <c r="E2560" s="668"/>
      <c r="F2560" s="668"/>
      <c r="G2560" s="668"/>
      <c r="H2560" s="668"/>
      <c r="I2560" s="668"/>
      <c r="J2560" s="668"/>
      <c r="K2560" s="668"/>
      <c r="L2560" s="668"/>
      <c r="M2560" s="668"/>
      <c r="N2560" s="668"/>
      <c r="O2560" s="668"/>
      <c r="P2560" s="668"/>
      <c r="Q2560" s="668"/>
      <c r="R2560" s="668"/>
      <c r="S2560" s="668"/>
      <c r="T2560" s="668"/>
      <c r="U2560" s="668"/>
      <c r="AZ2560" s="668"/>
      <c r="BA2560" s="668"/>
      <c r="BB2560" s="668"/>
      <c r="BC2560" s="668"/>
      <c r="BD2560" s="668"/>
      <c r="BE2560" s="668"/>
      <c r="BF2560" s="668"/>
      <c r="BG2560" s="668"/>
      <c r="BH2560" s="668"/>
      <c r="BK2560" s="668"/>
      <c r="BL2560" s="668"/>
      <c r="BM2560" s="668"/>
      <c r="BN2560" s="668"/>
      <c r="BO2560" s="668"/>
      <c r="BP2560" s="668"/>
      <c r="BQ2560" s="668"/>
    </row>
    <row r="2561" spans="1:69">
      <c r="A2561" s="668"/>
      <c r="B2561" s="668"/>
      <c r="C2561" s="668"/>
      <c r="D2561" s="668"/>
      <c r="E2561" s="668"/>
      <c r="F2561" s="668"/>
      <c r="G2561" s="668"/>
      <c r="H2561" s="668"/>
      <c r="I2561" s="668"/>
      <c r="J2561" s="668"/>
      <c r="K2561" s="668"/>
      <c r="L2561" s="668"/>
      <c r="M2561" s="668"/>
      <c r="N2561" s="668"/>
      <c r="O2561" s="668"/>
      <c r="P2561" s="668"/>
      <c r="R2561" s="668"/>
      <c r="U2561" s="668"/>
      <c r="BK2561" s="668"/>
      <c r="BL2561" s="668"/>
      <c r="BM2561" s="668"/>
      <c r="BN2561" s="668"/>
      <c r="BO2561" s="668"/>
      <c r="BP2561" s="668"/>
      <c r="BQ2561" s="668"/>
    </row>
    <row r="2562" spans="1:69">
      <c r="A2562" s="668"/>
      <c r="B2562" s="668"/>
      <c r="C2562" s="668"/>
      <c r="D2562" s="668"/>
      <c r="E2562" s="668"/>
      <c r="F2562" s="668"/>
      <c r="G2562" s="668"/>
      <c r="H2562" s="668"/>
      <c r="I2562" s="668"/>
      <c r="J2562" s="668"/>
      <c r="K2562" s="668"/>
      <c r="L2562" s="668"/>
      <c r="M2562" s="668"/>
      <c r="N2562" s="668"/>
      <c r="O2562" s="668"/>
      <c r="P2562" s="668"/>
      <c r="Q2562" s="668"/>
      <c r="R2562" s="668"/>
      <c r="T2562" s="668"/>
      <c r="U2562" s="668"/>
      <c r="AZ2562" s="668"/>
      <c r="BA2562" s="668"/>
      <c r="BB2562" s="668"/>
      <c r="BC2562" s="668"/>
      <c r="BK2562" s="668"/>
      <c r="BL2562" s="668"/>
      <c r="BM2562" s="668"/>
      <c r="BN2562" s="668"/>
      <c r="BO2562" s="668"/>
      <c r="BP2562" s="668"/>
      <c r="BQ2562" s="668"/>
    </row>
    <row r="2563" spans="1:69">
      <c r="A2563" s="668"/>
      <c r="B2563" s="668"/>
      <c r="C2563" s="668"/>
      <c r="D2563" s="668"/>
      <c r="E2563" s="668"/>
      <c r="F2563" s="668"/>
      <c r="G2563" s="668"/>
      <c r="H2563" s="668"/>
      <c r="I2563" s="668"/>
      <c r="J2563" s="668"/>
      <c r="K2563" s="668"/>
      <c r="L2563" s="668"/>
      <c r="M2563" s="668"/>
      <c r="N2563" s="668"/>
      <c r="O2563" s="668"/>
      <c r="P2563" s="668"/>
      <c r="Q2563" s="668"/>
      <c r="R2563" s="668"/>
      <c r="T2563" s="668"/>
      <c r="U2563" s="668"/>
      <c r="AZ2563" s="668"/>
      <c r="BA2563" s="668"/>
      <c r="BB2563" s="668"/>
      <c r="BC2563" s="668"/>
      <c r="BD2563" s="668"/>
      <c r="BE2563" s="668"/>
      <c r="BF2563" s="668"/>
      <c r="BG2563" s="668"/>
      <c r="BH2563" s="668"/>
      <c r="BI2563" s="668"/>
      <c r="BJ2563" s="668"/>
      <c r="BK2563" s="668"/>
      <c r="BL2563" s="668"/>
      <c r="BM2563" s="668"/>
      <c r="BN2563" s="668"/>
      <c r="BO2563" s="668"/>
      <c r="BP2563" s="668"/>
      <c r="BQ2563" s="668"/>
    </row>
    <row r="2564" spans="1:69">
      <c r="A2564" s="668"/>
      <c r="B2564" s="668"/>
      <c r="C2564" s="668"/>
      <c r="D2564" s="668"/>
      <c r="E2564" s="668"/>
      <c r="F2564" s="668"/>
      <c r="G2564" s="668"/>
      <c r="H2564" s="668"/>
      <c r="I2564" s="668"/>
      <c r="J2564" s="668"/>
      <c r="K2564" s="668"/>
      <c r="L2564" s="668"/>
      <c r="M2564" s="668"/>
      <c r="N2564" s="668"/>
      <c r="O2564" s="668"/>
      <c r="P2564" s="668"/>
      <c r="R2564" s="668"/>
      <c r="U2564" s="668"/>
      <c r="BK2564" s="668"/>
      <c r="BL2564" s="668"/>
      <c r="BM2564" s="668"/>
      <c r="BN2564" s="668"/>
      <c r="BO2564" s="668"/>
      <c r="BP2564" s="668"/>
      <c r="BQ2564" s="668"/>
    </row>
    <row r="2565" spans="1:69">
      <c r="A2565" s="668"/>
      <c r="B2565" s="668"/>
      <c r="C2565" s="668"/>
      <c r="D2565" s="668"/>
      <c r="E2565" s="668"/>
      <c r="F2565" s="668"/>
      <c r="G2565" s="668"/>
      <c r="H2565" s="668"/>
      <c r="I2565" s="668"/>
      <c r="J2565" s="668"/>
      <c r="K2565" s="668"/>
      <c r="L2565" s="668"/>
      <c r="M2565" s="668"/>
      <c r="N2565" s="668"/>
      <c r="O2565" s="668"/>
      <c r="P2565" s="668"/>
      <c r="Q2565" s="668"/>
      <c r="R2565" s="668"/>
      <c r="T2565" s="668"/>
      <c r="U2565" s="668"/>
      <c r="AZ2565" s="668"/>
      <c r="BA2565" s="668"/>
      <c r="BB2565" s="668"/>
      <c r="BC2565" s="668"/>
      <c r="BD2565" s="668"/>
      <c r="BE2565" s="668"/>
      <c r="BF2565" s="668"/>
      <c r="BG2565" s="668"/>
      <c r="BH2565" s="668"/>
      <c r="BI2565" s="668"/>
      <c r="BJ2565" s="668"/>
      <c r="BK2565" s="668"/>
      <c r="BL2565" s="668"/>
      <c r="BM2565" s="668"/>
      <c r="BN2565" s="668"/>
      <c r="BO2565" s="668"/>
      <c r="BP2565" s="668"/>
      <c r="BQ2565" s="668"/>
    </row>
    <row r="2566" spans="1:69">
      <c r="A2566" s="668"/>
      <c r="B2566" s="668"/>
      <c r="C2566" s="668"/>
      <c r="D2566" s="668"/>
      <c r="E2566" s="668"/>
      <c r="F2566" s="668"/>
      <c r="G2566" s="668"/>
      <c r="H2566" s="668"/>
      <c r="I2566" s="668"/>
      <c r="J2566" s="668"/>
      <c r="K2566" s="668"/>
      <c r="L2566" s="668"/>
      <c r="M2566" s="668"/>
      <c r="N2566" s="668"/>
      <c r="O2566" s="668"/>
      <c r="P2566" s="668"/>
      <c r="R2566" s="668"/>
      <c r="U2566" s="668"/>
      <c r="BK2566" s="668"/>
      <c r="BL2566" s="668"/>
      <c r="BM2566" s="668"/>
      <c r="BN2566" s="668"/>
      <c r="BO2566" s="668"/>
      <c r="BP2566" s="668"/>
      <c r="BQ2566" s="668"/>
    </row>
    <row r="2567" spans="1:69">
      <c r="A2567" s="668"/>
      <c r="B2567" s="668"/>
      <c r="C2567" s="668"/>
      <c r="D2567" s="668"/>
      <c r="E2567" s="668"/>
      <c r="F2567" s="668"/>
      <c r="G2567" s="668"/>
      <c r="H2567" s="668"/>
      <c r="I2567" s="668"/>
      <c r="J2567" s="668"/>
      <c r="K2567" s="668"/>
      <c r="L2567" s="668"/>
      <c r="M2567" s="668"/>
      <c r="N2567" s="668"/>
      <c r="O2567" s="668"/>
      <c r="P2567" s="668"/>
      <c r="Q2567" s="668"/>
      <c r="R2567" s="668"/>
      <c r="T2567" s="668"/>
      <c r="U2567" s="668"/>
      <c r="AZ2567" s="668"/>
      <c r="BA2567" s="668"/>
      <c r="BB2567" s="668"/>
      <c r="BC2567" s="668"/>
      <c r="BD2567" s="668"/>
      <c r="BE2567" s="668"/>
      <c r="BF2567" s="668"/>
      <c r="BG2567" s="668"/>
      <c r="BH2567" s="668"/>
      <c r="BI2567" s="668"/>
      <c r="BJ2567" s="668"/>
      <c r="BK2567" s="668"/>
      <c r="BL2567" s="668"/>
      <c r="BM2567" s="668"/>
      <c r="BN2567" s="668"/>
      <c r="BO2567" s="668"/>
      <c r="BP2567" s="668"/>
      <c r="BQ2567" s="668"/>
    </row>
    <row r="2568" spans="1:69">
      <c r="A2568" s="668"/>
      <c r="B2568" s="668"/>
      <c r="C2568" s="668"/>
      <c r="D2568" s="668"/>
      <c r="E2568" s="668"/>
      <c r="F2568" s="668"/>
      <c r="G2568" s="668"/>
      <c r="H2568" s="668"/>
      <c r="I2568" s="668"/>
      <c r="J2568" s="668"/>
      <c r="K2568" s="668"/>
      <c r="L2568" s="668"/>
      <c r="M2568" s="668"/>
      <c r="N2568" s="668"/>
      <c r="O2568" s="668"/>
      <c r="P2568" s="668"/>
      <c r="Q2568" s="668"/>
      <c r="R2568" s="668"/>
      <c r="T2568" s="668"/>
      <c r="U2568" s="668"/>
      <c r="AZ2568" s="668"/>
      <c r="BA2568" s="668"/>
      <c r="BB2568" s="668"/>
      <c r="BC2568" s="668"/>
      <c r="BD2568" s="668"/>
      <c r="BE2568" s="668"/>
      <c r="BF2568" s="668"/>
      <c r="BG2568" s="668"/>
      <c r="BH2568" s="668"/>
      <c r="BI2568" s="668"/>
      <c r="BJ2568" s="668"/>
      <c r="BK2568" s="668"/>
      <c r="BL2568" s="668"/>
      <c r="BM2568" s="668"/>
      <c r="BN2568" s="668"/>
      <c r="BO2568" s="668"/>
      <c r="BP2568" s="668"/>
      <c r="BQ2568" s="668"/>
    </row>
    <row r="2569" spans="1:69">
      <c r="A2569" s="668"/>
      <c r="B2569" s="668"/>
      <c r="C2569" s="668"/>
      <c r="D2569" s="668"/>
      <c r="E2569" s="668"/>
      <c r="F2569" s="668"/>
      <c r="G2569" s="668"/>
      <c r="H2569" s="668"/>
      <c r="I2569" s="668"/>
      <c r="J2569" s="668"/>
      <c r="K2569" s="668"/>
      <c r="L2569" s="668"/>
      <c r="M2569" s="668"/>
      <c r="N2569" s="668"/>
      <c r="O2569" s="668"/>
      <c r="P2569" s="668"/>
      <c r="Q2569" s="668"/>
      <c r="R2569" s="668"/>
      <c r="S2569" s="668"/>
      <c r="T2569" s="668"/>
      <c r="U2569" s="668"/>
      <c r="W2569" s="668"/>
      <c r="X2569" s="668"/>
      <c r="Y2569" s="668"/>
      <c r="Z2569" s="678"/>
      <c r="AA2569" s="668"/>
      <c r="AB2569" s="668"/>
      <c r="AC2569" s="668"/>
      <c r="AD2569" s="678"/>
      <c r="AE2569" s="668"/>
      <c r="AF2569" s="668"/>
      <c r="AG2569" s="668"/>
      <c r="AH2569" s="678"/>
      <c r="AI2569" s="668"/>
      <c r="AJ2569" s="668"/>
      <c r="AK2569" s="668"/>
      <c r="AL2569" s="678"/>
      <c r="AM2569" s="668"/>
      <c r="AN2569" s="668"/>
      <c r="AO2569" s="668"/>
      <c r="AP2569" s="678"/>
      <c r="AQ2569" s="668"/>
      <c r="AR2569" s="668"/>
      <c r="AS2569" s="668"/>
      <c r="AT2569" s="678"/>
      <c r="AU2569" s="668"/>
      <c r="AV2569" s="668"/>
      <c r="AW2569" s="678"/>
      <c r="AX2569" s="668"/>
      <c r="AY2569" s="683"/>
      <c r="AZ2569" s="668"/>
      <c r="BA2569" s="668"/>
      <c r="BB2569" s="668"/>
      <c r="BC2569" s="668"/>
      <c r="BD2569" s="668"/>
      <c r="BE2569" s="668"/>
      <c r="BF2569" s="668"/>
      <c r="BG2569" s="668"/>
      <c r="BH2569" s="668"/>
      <c r="BI2569" s="668"/>
      <c r="BJ2569" s="668"/>
      <c r="BK2569" s="668"/>
      <c r="BL2569" s="668"/>
      <c r="BM2569" s="668"/>
      <c r="BN2569" s="668"/>
      <c r="BO2569" s="668"/>
      <c r="BP2569" s="668"/>
      <c r="BQ2569" s="668"/>
    </row>
    <row r="2570" spans="1:69">
      <c r="A2570" s="668"/>
      <c r="B2570" s="668"/>
      <c r="C2570" s="668"/>
      <c r="D2570" s="668"/>
      <c r="E2570" s="668"/>
      <c r="F2570" s="668"/>
      <c r="G2570" s="668"/>
      <c r="H2570" s="668"/>
      <c r="I2570" s="668"/>
      <c r="J2570" s="668"/>
      <c r="K2570" s="668"/>
      <c r="L2570" s="668"/>
      <c r="M2570" s="668"/>
      <c r="N2570" s="668"/>
      <c r="O2570" s="668"/>
      <c r="P2570" s="668"/>
      <c r="Q2570" s="668"/>
      <c r="R2570" s="668"/>
      <c r="T2570" s="668"/>
      <c r="U2570" s="668"/>
      <c r="AZ2570" s="668"/>
      <c r="BA2570" s="668"/>
      <c r="BB2570" s="668"/>
      <c r="BC2570" s="668"/>
      <c r="BD2570" s="668"/>
      <c r="BE2570" s="668"/>
      <c r="BF2570" s="668"/>
      <c r="BG2570" s="668"/>
      <c r="BH2570" s="668"/>
      <c r="BI2570" s="668"/>
      <c r="BJ2570" s="668"/>
      <c r="BK2570" s="668"/>
      <c r="BL2570" s="668"/>
      <c r="BM2570" s="668"/>
      <c r="BN2570" s="668"/>
      <c r="BO2570" s="668"/>
      <c r="BP2570" s="668"/>
      <c r="BQ2570" s="668"/>
    </row>
    <row r="2571" spans="1:69">
      <c r="A2571" s="668"/>
      <c r="B2571" s="668"/>
      <c r="C2571" s="668"/>
      <c r="D2571" s="668"/>
      <c r="E2571" s="668"/>
      <c r="F2571" s="668"/>
      <c r="G2571" s="668"/>
      <c r="H2571" s="668"/>
      <c r="I2571" s="668"/>
      <c r="J2571" s="668"/>
      <c r="K2571" s="668"/>
      <c r="L2571" s="668"/>
      <c r="M2571" s="668"/>
      <c r="N2571" s="668"/>
      <c r="O2571" s="668"/>
      <c r="P2571" s="668"/>
      <c r="Q2571" s="668"/>
      <c r="R2571" s="668"/>
      <c r="T2571" s="668"/>
      <c r="U2571" s="668"/>
      <c r="AZ2571" s="668"/>
      <c r="BA2571" s="668"/>
      <c r="BB2571" s="668"/>
      <c r="BC2571" s="668"/>
      <c r="BD2571" s="668"/>
      <c r="BE2571" s="668"/>
      <c r="BF2571" s="668"/>
      <c r="BG2571" s="668"/>
      <c r="BH2571" s="668"/>
      <c r="BI2571" s="668"/>
      <c r="BJ2571" s="668"/>
      <c r="BK2571" s="668"/>
      <c r="BL2571" s="668"/>
      <c r="BM2571" s="668"/>
      <c r="BN2571" s="668"/>
      <c r="BO2571" s="668"/>
      <c r="BP2571" s="668"/>
      <c r="BQ2571" s="668"/>
    </row>
    <row r="2572" spans="1:69">
      <c r="A2572" s="668"/>
      <c r="B2572" s="668"/>
      <c r="C2572" s="668"/>
      <c r="D2572" s="668"/>
      <c r="E2572" s="668"/>
      <c r="F2572" s="668"/>
      <c r="G2572" s="668"/>
      <c r="H2572" s="668"/>
      <c r="I2572" s="668"/>
      <c r="J2572" s="668"/>
      <c r="K2572" s="668"/>
      <c r="L2572" s="668"/>
      <c r="M2572" s="668"/>
      <c r="N2572" s="668"/>
      <c r="O2572" s="668"/>
      <c r="P2572" s="668"/>
      <c r="Q2572" s="668"/>
      <c r="R2572" s="668"/>
      <c r="T2572" s="668"/>
      <c r="U2572" s="668"/>
      <c r="W2572" s="668"/>
      <c r="X2572" s="668"/>
      <c r="Y2572" s="668"/>
      <c r="Z2572" s="678"/>
      <c r="AA2572" s="668"/>
      <c r="AB2572" s="668"/>
      <c r="AC2572" s="668"/>
      <c r="AD2572" s="678"/>
      <c r="AE2572" s="668"/>
      <c r="AF2572" s="668"/>
      <c r="AG2572" s="668"/>
      <c r="AH2572" s="678"/>
      <c r="AI2572" s="668"/>
      <c r="AJ2572" s="668"/>
      <c r="AK2572" s="668"/>
      <c r="AL2572" s="678"/>
      <c r="AM2572" s="668"/>
      <c r="AN2572" s="668"/>
      <c r="AO2572" s="668"/>
      <c r="AP2572" s="678"/>
      <c r="AQ2572" s="668"/>
      <c r="AR2572" s="668"/>
      <c r="AS2572" s="668"/>
      <c r="AT2572" s="678"/>
      <c r="AU2572" s="668"/>
      <c r="AV2572" s="668"/>
      <c r="AW2572" s="678"/>
      <c r="AX2572" s="668"/>
      <c r="AY2572" s="683"/>
      <c r="AZ2572" s="668"/>
      <c r="BA2572" s="668"/>
      <c r="BB2572" s="668"/>
      <c r="BC2572" s="668"/>
      <c r="BD2572" s="668"/>
      <c r="BE2572" s="668"/>
      <c r="BF2572" s="668"/>
      <c r="BG2572" s="668"/>
      <c r="BH2572" s="668"/>
      <c r="BI2572" s="668"/>
      <c r="BJ2572" s="668"/>
      <c r="BK2572" s="668"/>
      <c r="BL2572" s="668"/>
      <c r="BM2572" s="668"/>
      <c r="BN2572" s="668"/>
      <c r="BO2572" s="668"/>
      <c r="BP2572" s="668"/>
      <c r="BQ2572" s="668"/>
    </row>
    <row r="2573" spans="1:69">
      <c r="A2573" s="668"/>
      <c r="B2573" s="668"/>
      <c r="C2573" s="668"/>
      <c r="D2573" s="668"/>
      <c r="E2573" s="668"/>
      <c r="F2573" s="668"/>
      <c r="G2573" s="668"/>
      <c r="H2573" s="668"/>
      <c r="I2573" s="668"/>
      <c r="J2573" s="668"/>
      <c r="K2573" s="668"/>
      <c r="L2573" s="668"/>
      <c r="M2573" s="668"/>
      <c r="N2573" s="668"/>
      <c r="O2573" s="668"/>
      <c r="P2573" s="668"/>
      <c r="Q2573" s="668"/>
      <c r="R2573" s="668"/>
      <c r="T2573" s="668"/>
      <c r="U2573" s="668"/>
      <c r="AZ2573" s="668"/>
      <c r="BA2573" s="668"/>
      <c r="BB2573" s="668"/>
      <c r="BC2573" s="668"/>
      <c r="BD2573" s="668"/>
      <c r="BE2573" s="668"/>
      <c r="BF2573" s="668"/>
      <c r="BG2573" s="668"/>
      <c r="BH2573" s="668"/>
      <c r="BI2573" s="668"/>
      <c r="BJ2573" s="668"/>
      <c r="BK2573" s="668"/>
      <c r="BL2573" s="668"/>
      <c r="BM2573" s="668"/>
      <c r="BN2573" s="668"/>
      <c r="BO2573" s="668"/>
      <c r="BP2573" s="668"/>
      <c r="BQ2573" s="668"/>
    </row>
    <row r="2574" spans="1:69">
      <c r="A2574" s="668"/>
      <c r="B2574" s="668"/>
      <c r="C2574" s="668"/>
      <c r="D2574" s="668"/>
      <c r="E2574" s="668"/>
      <c r="F2574" s="668"/>
      <c r="G2574" s="668"/>
      <c r="H2574" s="668"/>
      <c r="I2574" s="668"/>
      <c r="J2574" s="668"/>
      <c r="K2574" s="668"/>
      <c r="L2574" s="668"/>
      <c r="M2574" s="668"/>
      <c r="N2574" s="668"/>
      <c r="O2574" s="668"/>
      <c r="P2574" s="668"/>
      <c r="Q2574" s="668"/>
      <c r="R2574" s="668"/>
      <c r="T2574" s="668"/>
      <c r="U2574" s="668"/>
      <c r="AZ2574" s="668"/>
      <c r="BA2574" s="668"/>
      <c r="BB2574" s="668"/>
      <c r="BC2574" s="668"/>
      <c r="BD2574" s="668"/>
      <c r="BE2574" s="668"/>
      <c r="BF2574" s="668"/>
      <c r="BG2574" s="668"/>
      <c r="BH2574" s="668"/>
      <c r="BI2574" s="668"/>
      <c r="BJ2574" s="668"/>
      <c r="BK2574" s="668"/>
      <c r="BL2574" s="668"/>
      <c r="BM2574" s="668"/>
      <c r="BN2574" s="668"/>
      <c r="BO2574" s="668"/>
      <c r="BP2574" s="668"/>
      <c r="BQ2574" s="668"/>
    </row>
    <row r="2575" spans="1:69">
      <c r="A2575" s="668"/>
      <c r="B2575" s="668"/>
      <c r="C2575" s="668"/>
      <c r="D2575" s="668"/>
      <c r="E2575" s="668"/>
      <c r="F2575" s="668"/>
      <c r="G2575" s="668"/>
      <c r="H2575" s="668"/>
      <c r="I2575" s="668"/>
      <c r="J2575" s="668"/>
      <c r="K2575" s="668"/>
      <c r="L2575" s="668"/>
      <c r="M2575" s="668"/>
      <c r="N2575" s="668"/>
      <c r="O2575" s="668"/>
      <c r="P2575" s="668"/>
      <c r="Q2575" s="668"/>
      <c r="R2575" s="668"/>
      <c r="T2575" s="668"/>
      <c r="U2575" s="668"/>
      <c r="AZ2575" s="668"/>
      <c r="BA2575" s="668"/>
      <c r="BB2575" s="668"/>
      <c r="BC2575" s="668"/>
      <c r="BD2575" s="668"/>
      <c r="BE2575" s="668"/>
      <c r="BF2575" s="668"/>
      <c r="BG2575" s="668"/>
      <c r="BH2575" s="668"/>
      <c r="BI2575" s="668"/>
      <c r="BJ2575" s="668"/>
      <c r="BK2575" s="668"/>
      <c r="BL2575" s="668"/>
      <c r="BM2575" s="668"/>
      <c r="BN2575" s="668"/>
      <c r="BO2575" s="668"/>
      <c r="BP2575" s="668"/>
      <c r="BQ2575" s="668"/>
    </row>
    <row r="2576" spans="1:69">
      <c r="A2576" s="668"/>
      <c r="B2576" s="668"/>
      <c r="C2576" s="668"/>
      <c r="D2576" s="668"/>
      <c r="E2576" s="668"/>
      <c r="F2576" s="668"/>
      <c r="G2576" s="668"/>
      <c r="H2576" s="668"/>
      <c r="I2576" s="668"/>
      <c r="J2576" s="668"/>
      <c r="K2576" s="668"/>
      <c r="L2576" s="668"/>
      <c r="M2576" s="668"/>
      <c r="N2576" s="668"/>
      <c r="O2576" s="668"/>
      <c r="P2576" s="668"/>
      <c r="Q2576" s="668"/>
      <c r="R2576" s="668"/>
      <c r="T2576" s="668"/>
      <c r="U2576" s="668"/>
      <c r="AZ2576" s="668"/>
      <c r="BA2576" s="668"/>
      <c r="BB2576" s="668"/>
      <c r="BC2576" s="668"/>
      <c r="BD2576" s="668"/>
      <c r="BE2576" s="668"/>
      <c r="BF2576" s="668"/>
      <c r="BG2576" s="668"/>
      <c r="BH2576" s="668"/>
      <c r="BI2576" s="668"/>
      <c r="BJ2576" s="668"/>
      <c r="BK2576" s="668"/>
      <c r="BL2576" s="668"/>
      <c r="BM2576" s="668"/>
      <c r="BN2576" s="668"/>
      <c r="BO2576" s="668"/>
      <c r="BP2576" s="668"/>
      <c r="BQ2576" s="668"/>
    </row>
    <row r="2577" spans="1:69">
      <c r="A2577" s="668"/>
      <c r="B2577" s="668"/>
      <c r="C2577" s="668"/>
      <c r="D2577" s="668"/>
      <c r="E2577" s="668"/>
      <c r="F2577" s="668"/>
      <c r="G2577" s="668"/>
      <c r="H2577" s="668"/>
      <c r="I2577" s="668"/>
      <c r="J2577" s="668"/>
      <c r="K2577" s="668"/>
      <c r="L2577" s="668"/>
      <c r="M2577" s="668"/>
      <c r="N2577" s="668"/>
      <c r="O2577" s="668"/>
      <c r="P2577" s="668"/>
      <c r="Q2577" s="668"/>
      <c r="R2577" s="668"/>
      <c r="T2577" s="668"/>
      <c r="U2577" s="668"/>
      <c r="AZ2577" s="668"/>
      <c r="BA2577" s="668"/>
      <c r="BB2577" s="668"/>
      <c r="BC2577" s="668"/>
      <c r="BD2577" s="668"/>
      <c r="BE2577" s="668"/>
      <c r="BF2577" s="668"/>
      <c r="BG2577" s="668"/>
      <c r="BH2577" s="668"/>
      <c r="BI2577" s="668"/>
      <c r="BJ2577" s="668"/>
      <c r="BK2577" s="668"/>
      <c r="BL2577" s="668"/>
      <c r="BM2577" s="668"/>
      <c r="BN2577" s="668"/>
      <c r="BO2577" s="668"/>
      <c r="BP2577" s="668"/>
      <c r="BQ2577" s="668"/>
    </row>
    <row r="2578" spans="1:69">
      <c r="A2578" s="668"/>
      <c r="B2578" s="668"/>
      <c r="C2578" s="668"/>
      <c r="D2578" s="668"/>
      <c r="E2578" s="668"/>
      <c r="F2578" s="668"/>
      <c r="G2578" s="668"/>
      <c r="H2578" s="668"/>
      <c r="I2578" s="668"/>
      <c r="J2578" s="668"/>
      <c r="K2578" s="668"/>
      <c r="L2578" s="668"/>
      <c r="M2578" s="668"/>
      <c r="N2578" s="668"/>
      <c r="O2578" s="668"/>
      <c r="P2578" s="668"/>
      <c r="Q2578" s="668"/>
      <c r="R2578" s="668"/>
      <c r="T2578" s="668"/>
      <c r="U2578" s="668"/>
      <c r="AZ2578" s="668"/>
      <c r="BA2578" s="668"/>
      <c r="BB2578" s="668"/>
      <c r="BC2578" s="668"/>
      <c r="BD2578" s="668"/>
      <c r="BE2578" s="668"/>
      <c r="BF2578" s="668"/>
      <c r="BG2578" s="668"/>
      <c r="BH2578" s="668"/>
      <c r="BI2578" s="668"/>
      <c r="BJ2578" s="668"/>
      <c r="BK2578" s="668"/>
      <c r="BL2578" s="668"/>
      <c r="BM2578" s="668"/>
      <c r="BN2578" s="668"/>
      <c r="BO2578" s="668"/>
      <c r="BP2578" s="668"/>
      <c r="BQ2578" s="668"/>
    </row>
    <row r="2579" spans="1:69">
      <c r="A2579" s="668"/>
      <c r="B2579" s="668"/>
      <c r="C2579" s="668"/>
      <c r="D2579" s="668"/>
      <c r="E2579" s="668"/>
      <c r="F2579" s="668"/>
      <c r="G2579" s="668"/>
      <c r="H2579" s="668"/>
      <c r="I2579" s="668"/>
      <c r="J2579" s="668"/>
      <c r="K2579" s="668"/>
      <c r="L2579" s="668"/>
      <c r="M2579" s="668"/>
      <c r="N2579" s="668"/>
      <c r="O2579" s="668"/>
      <c r="P2579" s="668"/>
      <c r="Q2579" s="668"/>
      <c r="R2579" s="668"/>
      <c r="T2579" s="668"/>
      <c r="U2579" s="668"/>
      <c r="AZ2579" s="668"/>
      <c r="BA2579" s="668"/>
      <c r="BB2579" s="668"/>
      <c r="BC2579" s="668"/>
      <c r="BD2579" s="668"/>
      <c r="BE2579" s="668"/>
      <c r="BF2579" s="668"/>
      <c r="BG2579" s="668"/>
      <c r="BH2579" s="668"/>
      <c r="BI2579" s="668"/>
      <c r="BJ2579" s="668"/>
      <c r="BK2579" s="668"/>
      <c r="BL2579" s="668"/>
      <c r="BM2579" s="668"/>
      <c r="BN2579" s="668"/>
      <c r="BO2579" s="668"/>
      <c r="BP2579" s="668"/>
      <c r="BQ2579" s="668"/>
    </row>
    <row r="2580" spans="1:69">
      <c r="A2580" s="668"/>
      <c r="B2580" s="668"/>
      <c r="C2580" s="668"/>
      <c r="D2580" s="668"/>
      <c r="E2580" s="668"/>
      <c r="F2580" s="668"/>
      <c r="G2580" s="668"/>
      <c r="H2580" s="668"/>
      <c r="I2580" s="668"/>
      <c r="J2580" s="668"/>
      <c r="K2580" s="668"/>
      <c r="L2580" s="668"/>
      <c r="M2580" s="668"/>
      <c r="N2580" s="668"/>
      <c r="O2580" s="668"/>
      <c r="P2580" s="668"/>
      <c r="Q2580" s="668"/>
      <c r="R2580" s="668"/>
      <c r="T2580" s="668"/>
      <c r="U2580" s="668"/>
      <c r="AZ2580" s="668"/>
      <c r="BA2580" s="668"/>
      <c r="BB2580" s="668"/>
      <c r="BC2580" s="668"/>
      <c r="BD2580" s="668"/>
      <c r="BE2580" s="668"/>
      <c r="BF2580" s="668"/>
      <c r="BG2580" s="668"/>
      <c r="BH2580" s="668"/>
      <c r="BI2580" s="668"/>
      <c r="BJ2580" s="668"/>
      <c r="BK2580" s="668"/>
      <c r="BL2580" s="668"/>
      <c r="BM2580" s="668"/>
      <c r="BN2580" s="668"/>
      <c r="BO2580" s="668"/>
      <c r="BP2580" s="668"/>
      <c r="BQ2580" s="668"/>
    </row>
    <row r="2581" spans="1:69">
      <c r="A2581" s="668"/>
      <c r="B2581" s="668"/>
      <c r="C2581" s="668"/>
      <c r="D2581" s="668"/>
      <c r="E2581" s="668"/>
      <c r="F2581" s="668"/>
      <c r="G2581" s="668"/>
      <c r="H2581" s="668"/>
      <c r="I2581" s="668"/>
      <c r="J2581" s="668"/>
      <c r="K2581" s="668"/>
      <c r="L2581" s="668"/>
      <c r="M2581" s="668"/>
      <c r="N2581" s="668"/>
      <c r="O2581" s="668"/>
      <c r="P2581" s="668"/>
      <c r="Q2581" s="668"/>
      <c r="R2581" s="668"/>
      <c r="T2581" s="668"/>
      <c r="U2581" s="668"/>
      <c r="AZ2581" s="668"/>
      <c r="BA2581" s="668"/>
      <c r="BB2581" s="668"/>
      <c r="BC2581" s="668"/>
      <c r="BD2581" s="668"/>
      <c r="BE2581" s="668"/>
      <c r="BF2581" s="668"/>
      <c r="BG2581" s="668"/>
      <c r="BH2581" s="668"/>
      <c r="BI2581" s="668"/>
      <c r="BJ2581" s="668"/>
      <c r="BK2581" s="668"/>
      <c r="BL2581" s="668"/>
      <c r="BM2581" s="668"/>
      <c r="BN2581" s="668"/>
      <c r="BO2581" s="668"/>
      <c r="BP2581" s="668"/>
      <c r="BQ2581" s="668"/>
    </row>
    <row r="2582" spans="1:69">
      <c r="A2582" s="668"/>
      <c r="B2582" s="668"/>
      <c r="C2582" s="668"/>
      <c r="D2582" s="668"/>
      <c r="E2582" s="668"/>
      <c r="F2582" s="668"/>
      <c r="G2582" s="668"/>
      <c r="H2582" s="668"/>
      <c r="I2582" s="668"/>
      <c r="J2582" s="668"/>
      <c r="K2582" s="668"/>
      <c r="L2582" s="668"/>
      <c r="M2582" s="668"/>
      <c r="N2582" s="668"/>
      <c r="O2582" s="668"/>
      <c r="P2582" s="668"/>
      <c r="Q2582" s="668"/>
      <c r="R2582" s="668"/>
      <c r="T2582" s="668"/>
      <c r="U2582" s="668"/>
      <c r="AZ2582" s="668"/>
      <c r="BA2582" s="668"/>
      <c r="BB2582" s="668"/>
      <c r="BC2582" s="668"/>
      <c r="BD2582" s="668"/>
      <c r="BE2582" s="668"/>
      <c r="BF2582" s="668"/>
      <c r="BG2582" s="668"/>
      <c r="BH2582" s="668"/>
      <c r="BI2582" s="668"/>
      <c r="BJ2582" s="668"/>
      <c r="BK2582" s="668"/>
      <c r="BL2582" s="668"/>
      <c r="BM2582" s="668"/>
      <c r="BN2582" s="668"/>
      <c r="BO2582" s="668"/>
      <c r="BP2582" s="668"/>
      <c r="BQ2582" s="668"/>
    </row>
    <row r="2583" spans="1:69">
      <c r="A2583" s="668"/>
      <c r="B2583" s="668"/>
      <c r="C2583" s="668"/>
      <c r="D2583" s="668"/>
      <c r="E2583" s="668"/>
      <c r="F2583" s="668"/>
      <c r="G2583" s="668"/>
      <c r="H2583" s="668"/>
      <c r="I2583" s="668"/>
      <c r="J2583" s="668"/>
      <c r="K2583" s="668"/>
      <c r="L2583" s="668"/>
      <c r="M2583" s="668"/>
      <c r="N2583" s="668"/>
      <c r="O2583" s="668"/>
      <c r="P2583" s="668"/>
      <c r="Q2583" s="668"/>
      <c r="R2583" s="668"/>
      <c r="T2583" s="668"/>
      <c r="U2583" s="668"/>
      <c r="AZ2583" s="668"/>
      <c r="BA2583" s="668"/>
      <c r="BB2583" s="668"/>
      <c r="BC2583" s="668"/>
      <c r="BD2583" s="668"/>
      <c r="BE2583" s="668"/>
      <c r="BF2583" s="668"/>
      <c r="BG2583" s="668"/>
      <c r="BH2583" s="668"/>
      <c r="BI2583" s="668"/>
      <c r="BJ2583" s="668"/>
      <c r="BK2583" s="668"/>
      <c r="BL2583" s="668"/>
      <c r="BM2583" s="668"/>
      <c r="BN2583" s="668"/>
      <c r="BO2583" s="668"/>
      <c r="BP2583" s="668"/>
      <c r="BQ2583" s="668"/>
    </row>
    <row r="2584" spans="1:69">
      <c r="A2584" s="668"/>
      <c r="B2584" s="668"/>
      <c r="C2584" s="668"/>
      <c r="D2584" s="668"/>
      <c r="E2584" s="668"/>
      <c r="F2584" s="668"/>
      <c r="G2584" s="668"/>
      <c r="H2584" s="668"/>
      <c r="I2584" s="668"/>
      <c r="J2584" s="668"/>
      <c r="K2584" s="668"/>
      <c r="L2584" s="668"/>
      <c r="M2584" s="668"/>
      <c r="N2584" s="668"/>
      <c r="O2584" s="668"/>
      <c r="P2584" s="668"/>
      <c r="Q2584" s="668"/>
      <c r="R2584" s="668"/>
      <c r="S2584" s="668"/>
      <c r="T2584" s="668"/>
      <c r="U2584" s="668"/>
      <c r="W2584" s="668"/>
      <c r="X2584" s="668"/>
      <c r="Y2584" s="668"/>
      <c r="Z2584" s="678"/>
      <c r="AA2584" s="668"/>
      <c r="AB2584" s="668"/>
      <c r="AC2584" s="668"/>
      <c r="AD2584" s="678"/>
      <c r="AE2584" s="668"/>
      <c r="AF2584" s="668"/>
      <c r="AG2584" s="668"/>
      <c r="AH2584" s="678"/>
      <c r="AI2584" s="668"/>
      <c r="AJ2584" s="668"/>
      <c r="AK2584" s="668"/>
      <c r="AL2584" s="678"/>
      <c r="AM2584" s="668"/>
      <c r="AN2584" s="668"/>
      <c r="AO2584" s="668"/>
      <c r="AP2584" s="678"/>
      <c r="AQ2584" s="668"/>
      <c r="AR2584" s="668"/>
      <c r="AS2584" s="668"/>
      <c r="AT2584" s="678"/>
      <c r="AU2584" s="668"/>
      <c r="AV2584" s="668"/>
      <c r="AW2584" s="678"/>
      <c r="AX2584" s="668"/>
      <c r="AY2584" s="683"/>
      <c r="AZ2584" s="668"/>
      <c r="BA2584" s="668"/>
      <c r="BB2584" s="668"/>
      <c r="BC2584" s="668"/>
      <c r="BD2584" s="668"/>
      <c r="BE2584" s="668"/>
      <c r="BF2584" s="668"/>
      <c r="BG2584" s="668"/>
      <c r="BH2584" s="668"/>
      <c r="BI2584" s="668"/>
      <c r="BK2584" s="668"/>
      <c r="BL2584" s="668"/>
      <c r="BM2584" s="668"/>
      <c r="BN2584" s="668"/>
      <c r="BO2584" s="668"/>
      <c r="BP2584" s="668"/>
      <c r="BQ2584" s="668"/>
    </row>
    <row r="2585" spans="1:69">
      <c r="A2585" s="668"/>
      <c r="B2585" s="668"/>
      <c r="C2585" s="668"/>
      <c r="D2585" s="668"/>
      <c r="E2585" s="668"/>
      <c r="F2585" s="668"/>
      <c r="G2585" s="668"/>
      <c r="H2585" s="668"/>
      <c r="I2585" s="668"/>
      <c r="J2585" s="668"/>
      <c r="K2585" s="668"/>
      <c r="L2585" s="668"/>
      <c r="M2585" s="668"/>
      <c r="N2585" s="668"/>
      <c r="O2585" s="668"/>
      <c r="P2585" s="668"/>
      <c r="Q2585" s="668"/>
      <c r="R2585" s="668"/>
      <c r="T2585" s="668"/>
      <c r="U2585" s="668"/>
      <c r="W2585" s="668"/>
      <c r="X2585" s="668"/>
      <c r="Y2585" s="668"/>
      <c r="Z2585" s="678"/>
      <c r="AA2585" s="668"/>
      <c r="AB2585" s="668"/>
      <c r="AC2585" s="668"/>
      <c r="AD2585" s="678"/>
      <c r="AE2585" s="668"/>
      <c r="AF2585" s="668"/>
      <c r="AG2585" s="668"/>
      <c r="AH2585" s="678"/>
      <c r="AI2585" s="668"/>
      <c r="AJ2585" s="668"/>
      <c r="AK2585" s="668"/>
      <c r="AL2585" s="678"/>
      <c r="AM2585" s="668"/>
      <c r="AN2585" s="668"/>
      <c r="AO2585" s="668"/>
      <c r="AP2585" s="678"/>
      <c r="AQ2585" s="668"/>
      <c r="AR2585" s="668"/>
      <c r="AS2585" s="668"/>
      <c r="AT2585" s="678"/>
      <c r="AU2585" s="668"/>
      <c r="AV2585" s="668"/>
      <c r="AW2585" s="678"/>
      <c r="AX2585" s="668"/>
      <c r="AY2585" s="683"/>
      <c r="AZ2585" s="668"/>
      <c r="BA2585" s="668"/>
      <c r="BB2585" s="668"/>
      <c r="BC2585" s="668"/>
      <c r="BD2585" s="668"/>
      <c r="BE2585" s="668"/>
      <c r="BF2585" s="668"/>
      <c r="BG2585" s="668"/>
      <c r="BH2585" s="668"/>
      <c r="BI2585" s="668"/>
      <c r="BK2585" s="668"/>
      <c r="BL2585" s="668"/>
      <c r="BM2585" s="668"/>
      <c r="BN2585" s="668"/>
      <c r="BO2585" s="668"/>
      <c r="BP2585" s="668"/>
      <c r="BQ2585" s="668"/>
    </row>
    <row r="2586" spans="1:69">
      <c r="A2586" s="668"/>
      <c r="B2586" s="668"/>
      <c r="C2586" s="668"/>
      <c r="D2586" s="668"/>
      <c r="E2586" s="668"/>
      <c r="F2586" s="668"/>
      <c r="G2586" s="668"/>
      <c r="H2586" s="668"/>
      <c r="I2586" s="668"/>
      <c r="J2586" s="668"/>
      <c r="K2586" s="668"/>
      <c r="L2586" s="668"/>
      <c r="M2586" s="668"/>
      <c r="N2586" s="668"/>
      <c r="O2586" s="668"/>
      <c r="P2586" s="668"/>
      <c r="Q2586" s="668"/>
      <c r="R2586" s="668"/>
      <c r="T2586" s="668"/>
      <c r="U2586" s="668"/>
      <c r="AZ2586" s="668"/>
      <c r="BA2586" s="668"/>
      <c r="BB2586" s="668"/>
      <c r="BC2586" s="668"/>
      <c r="BD2586" s="668"/>
      <c r="BE2586" s="668"/>
      <c r="BF2586" s="668"/>
      <c r="BK2586" s="668"/>
      <c r="BL2586" s="668"/>
      <c r="BM2586" s="668"/>
      <c r="BN2586" s="668"/>
      <c r="BO2586" s="668"/>
      <c r="BP2586" s="668"/>
      <c r="BQ2586" s="668"/>
    </row>
    <row r="2587" spans="1:69">
      <c r="A2587" s="668"/>
      <c r="B2587" s="668"/>
      <c r="C2587" s="668"/>
      <c r="D2587" s="668"/>
      <c r="E2587" s="668"/>
      <c r="F2587" s="668"/>
      <c r="G2587" s="668"/>
      <c r="H2587" s="668"/>
      <c r="I2587" s="668"/>
      <c r="J2587" s="668"/>
      <c r="K2587" s="668"/>
      <c r="L2587" s="668"/>
      <c r="M2587" s="668"/>
      <c r="N2587" s="668"/>
      <c r="O2587" s="668"/>
      <c r="P2587" s="668"/>
      <c r="Q2587" s="668"/>
      <c r="R2587" s="668"/>
      <c r="T2587" s="668"/>
      <c r="U2587" s="668"/>
      <c r="AZ2587" s="668"/>
      <c r="BA2587" s="668"/>
      <c r="BB2587" s="668"/>
      <c r="BC2587" s="668"/>
      <c r="BD2587" s="668"/>
      <c r="BK2587" s="668"/>
      <c r="BL2587" s="668"/>
      <c r="BM2587" s="668"/>
      <c r="BN2587" s="668"/>
      <c r="BO2587" s="668"/>
      <c r="BP2587" s="668"/>
      <c r="BQ2587" s="668"/>
    </row>
    <row r="2588" spans="1:69">
      <c r="A2588" s="668"/>
      <c r="B2588" s="668"/>
      <c r="C2588" s="668"/>
      <c r="D2588" s="668"/>
      <c r="E2588" s="668"/>
      <c r="F2588" s="668"/>
      <c r="G2588" s="668"/>
      <c r="H2588" s="668"/>
      <c r="I2588" s="668"/>
      <c r="J2588" s="668"/>
      <c r="K2588" s="668"/>
      <c r="L2588" s="668"/>
      <c r="M2588" s="668"/>
      <c r="N2588" s="668"/>
      <c r="O2588" s="668"/>
      <c r="P2588" s="668"/>
      <c r="Q2588" s="668"/>
      <c r="R2588" s="668"/>
      <c r="T2588" s="668"/>
      <c r="U2588" s="668"/>
      <c r="AZ2588" s="668"/>
      <c r="BA2588" s="668"/>
      <c r="BB2588" s="668"/>
      <c r="BC2588" s="668"/>
      <c r="BD2588" s="668"/>
      <c r="BK2588" s="668"/>
      <c r="BL2588" s="668"/>
      <c r="BM2588" s="668"/>
      <c r="BN2588" s="668"/>
      <c r="BO2588" s="668"/>
      <c r="BP2588" s="668"/>
      <c r="BQ2588" s="668"/>
    </row>
    <row r="2589" spans="1:69">
      <c r="A2589" s="668"/>
      <c r="B2589" s="668"/>
      <c r="C2589" s="668"/>
      <c r="D2589" s="668"/>
      <c r="E2589" s="668"/>
      <c r="F2589" s="668"/>
      <c r="G2589" s="668"/>
      <c r="H2589" s="668"/>
      <c r="I2589" s="668"/>
      <c r="J2589" s="668"/>
      <c r="K2589" s="668"/>
      <c r="L2589" s="668"/>
      <c r="M2589" s="668"/>
      <c r="N2589" s="668"/>
      <c r="O2589" s="668"/>
      <c r="P2589" s="668"/>
      <c r="Q2589" s="668"/>
      <c r="R2589" s="668"/>
      <c r="T2589" s="668"/>
      <c r="U2589" s="668"/>
      <c r="AZ2589" s="668"/>
      <c r="BA2589" s="668"/>
      <c r="BK2589" s="668"/>
      <c r="BL2589" s="668"/>
      <c r="BM2589" s="668"/>
      <c r="BN2589" s="668"/>
      <c r="BO2589" s="668"/>
      <c r="BP2589" s="668"/>
      <c r="BQ2589" s="668"/>
    </row>
    <row r="2590" spans="1:69">
      <c r="A2590" s="668"/>
      <c r="B2590" s="668"/>
      <c r="C2590" s="668"/>
      <c r="D2590" s="668"/>
      <c r="E2590" s="668"/>
      <c r="F2590" s="668"/>
      <c r="G2590" s="668"/>
      <c r="H2590" s="668"/>
      <c r="I2590" s="668"/>
      <c r="J2590" s="668"/>
      <c r="K2590" s="668"/>
      <c r="L2590" s="668"/>
      <c r="M2590" s="668"/>
      <c r="N2590" s="668"/>
      <c r="O2590" s="668"/>
      <c r="P2590" s="668"/>
      <c r="Q2590" s="668"/>
      <c r="R2590" s="668"/>
      <c r="T2590" s="668"/>
      <c r="U2590" s="668"/>
      <c r="AZ2590" s="668"/>
      <c r="BA2590" s="668"/>
      <c r="BB2590" s="668"/>
      <c r="BK2590" s="668"/>
      <c r="BL2590" s="668"/>
      <c r="BM2590" s="668"/>
      <c r="BN2590" s="668"/>
      <c r="BO2590" s="668"/>
      <c r="BP2590" s="668"/>
      <c r="BQ2590" s="668"/>
    </row>
    <row r="2591" spans="1:69">
      <c r="A2591" s="668"/>
      <c r="B2591" s="668"/>
      <c r="C2591" s="668"/>
      <c r="D2591" s="668"/>
      <c r="E2591" s="668"/>
      <c r="F2591" s="668"/>
      <c r="G2591" s="668"/>
      <c r="H2591" s="668"/>
      <c r="I2591" s="668"/>
      <c r="J2591" s="668"/>
      <c r="K2591" s="668"/>
      <c r="L2591" s="668"/>
      <c r="M2591" s="668"/>
      <c r="N2591" s="668"/>
      <c r="O2591" s="668"/>
      <c r="P2591" s="668"/>
      <c r="Q2591" s="668"/>
      <c r="R2591" s="668"/>
      <c r="T2591" s="668"/>
      <c r="U2591" s="668"/>
      <c r="AZ2591" s="668"/>
      <c r="BA2591" s="668"/>
      <c r="BB2591" s="668"/>
      <c r="BK2591" s="668"/>
      <c r="BL2591" s="668"/>
      <c r="BM2591" s="668"/>
      <c r="BN2591" s="668"/>
      <c r="BO2591" s="668"/>
      <c r="BP2591" s="668"/>
      <c r="BQ2591" s="668"/>
    </row>
    <row r="2592" spans="1:69">
      <c r="A2592" s="668"/>
      <c r="B2592" s="668"/>
      <c r="C2592" s="668"/>
      <c r="D2592" s="668"/>
      <c r="E2592" s="668"/>
      <c r="F2592" s="668"/>
      <c r="G2592" s="668"/>
      <c r="H2592" s="668"/>
      <c r="I2592" s="668"/>
      <c r="J2592" s="668"/>
      <c r="K2592" s="668"/>
      <c r="L2592" s="668"/>
      <c r="M2592" s="668"/>
      <c r="N2592" s="668"/>
      <c r="O2592" s="668"/>
      <c r="P2592" s="668"/>
      <c r="Q2592" s="668"/>
      <c r="R2592" s="668"/>
      <c r="T2592" s="668"/>
      <c r="U2592" s="668"/>
      <c r="AZ2592" s="668"/>
      <c r="BA2592" s="668"/>
      <c r="BB2592" s="668"/>
      <c r="BC2592" s="668"/>
      <c r="BD2592" s="668"/>
      <c r="BE2592" s="668"/>
      <c r="BF2592" s="668"/>
      <c r="BG2592" s="668"/>
      <c r="BH2592" s="668"/>
      <c r="BK2592" s="668"/>
      <c r="BL2592" s="668"/>
      <c r="BM2592" s="668"/>
      <c r="BN2592" s="668"/>
      <c r="BO2592" s="668"/>
      <c r="BP2592" s="668"/>
      <c r="BQ2592" s="668"/>
    </row>
    <row r="2593" spans="1:69">
      <c r="A2593" s="668"/>
      <c r="B2593" s="668"/>
      <c r="C2593" s="668"/>
      <c r="D2593" s="668"/>
      <c r="E2593" s="668"/>
      <c r="F2593" s="668"/>
      <c r="G2593" s="668"/>
      <c r="H2593" s="668"/>
      <c r="I2593" s="668"/>
      <c r="J2593" s="668"/>
      <c r="K2593" s="668"/>
      <c r="L2593" s="668"/>
      <c r="M2593" s="668"/>
      <c r="N2593" s="668"/>
      <c r="O2593" s="668"/>
      <c r="P2593" s="668"/>
      <c r="Q2593" s="668"/>
      <c r="R2593" s="668"/>
      <c r="T2593" s="668"/>
      <c r="U2593" s="668"/>
      <c r="W2593" s="668"/>
      <c r="X2593" s="668"/>
      <c r="Y2593" s="668"/>
      <c r="Z2593" s="678"/>
      <c r="AA2593" s="668"/>
      <c r="AB2593" s="668"/>
      <c r="AC2593" s="668"/>
      <c r="AD2593" s="678"/>
      <c r="AE2593" s="668"/>
      <c r="AF2593" s="668"/>
      <c r="AG2593" s="668"/>
      <c r="AH2593" s="678"/>
      <c r="AI2593" s="668"/>
      <c r="AJ2593" s="668"/>
      <c r="AK2593" s="668"/>
      <c r="AL2593" s="678"/>
      <c r="AM2593" s="668"/>
      <c r="AN2593" s="668"/>
      <c r="AO2593" s="668"/>
      <c r="AP2593" s="678"/>
      <c r="AQ2593" s="668"/>
      <c r="AR2593" s="668"/>
      <c r="AS2593" s="668"/>
      <c r="AT2593" s="678"/>
      <c r="AU2593" s="668"/>
      <c r="AV2593" s="668"/>
      <c r="AW2593" s="678"/>
      <c r="AX2593" s="668"/>
      <c r="AY2593" s="683"/>
      <c r="AZ2593" s="668"/>
      <c r="BA2593" s="668"/>
      <c r="BK2593" s="668"/>
      <c r="BL2593" s="668"/>
      <c r="BM2593" s="668"/>
      <c r="BN2593" s="668"/>
      <c r="BO2593" s="668"/>
      <c r="BP2593" s="668"/>
      <c r="BQ2593" s="668"/>
    </row>
    <row r="2594" spans="1:69">
      <c r="A2594" s="668"/>
      <c r="B2594" s="668"/>
      <c r="C2594" s="668"/>
      <c r="D2594" s="668"/>
      <c r="E2594" s="668"/>
      <c r="F2594" s="668"/>
      <c r="G2594" s="668"/>
      <c r="H2594" s="668"/>
      <c r="I2594" s="668"/>
      <c r="J2594" s="668"/>
      <c r="K2594" s="668"/>
      <c r="L2594" s="668"/>
      <c r="M2594" s="668"/>
      <c r="N2594" s="668"/>
      <c r="O2594" s="668"/>
      <c r="P2594" s="668"/>
      <c r="Q2594" s="668"/>
      <c r="R2594" s="668"/>
      <c r="S2594" s="668"/>
      <c r="T2594" s="668"/>
      <c r="U2594" s="668"/>
      <c r="W2594" s="668"/>
      <c r="X2594" s="668"/>
      <c r="Y2594" s="668"/>
      <c r="Z2594" s="678"/>
      <c r="AA2594" s="668"/>
      <c r="AB2594" s="668"/>
      <c r="AC2594" s="668"/>
      <c r="AD2594" s="678"/>
      <c r="AE2594" s="668"/>
      <c r="AF2594" s="668"/>
      <c r="AG2594" s="668"/>
      <c r="AH2594" s="678"/>
      <c r="AI2594" s="668"/>
      <c r="AJ2594" s="668"/>
      <c r="AK2594" s="668"/>
      <c r="AL2594" s="678"/>
      <c r="AM2594" s="668"/>
      <c r="AN2594" s="668"/>
      <c r="AO2594" s="668"/>
      <c r="AP2594" s="678"/>
      <c r="AQ2594" s="668"/>
      <c r="AR2594" s="668"/>
      <c r="AS2594" s="668"/>
      <c r="AT2594" s="678"/>
      <c r="AU2594" s="668"/>
      <c r="AV2594" s="668"/>
      <c r="AW2594" s="678"/>
      <c r="AX2594" s="668"/>
      <c r="AY2594" s="683"/>
      <c r="AZ2594" s="668"/>
      <c r="BA2594" s="668"/>
      <c r="BK2594" s="668"/>
      <c r="BL2594" s="668"/>
      <c r="BM2594" s="668"/>
      <c r="BN2594" s="668"/>
      <c r="BO2594" s="668"/>
      <c r="BP2594" s="668"/>
      <c r="BQ2594" s="668"/>
    </row>
    <row r="2595" spans="1:69">
      <c r="A2595" s="668"/>
      <c r="B2595" s="668"/>
      <c r="C2595" s="668"/>
      <c r="D2595" s="668"/>
      <c r="E2595" s="668"/>
      <c r="F2595" s="668"/>
      <c r="G2595" s="668"/>
      <c r="H2595" s="668"/>
      <c r="I2595" s="668"/>
      <c r="J2595" s="668"/>
      <c r="K2595" s="668"/>
      <c r="L2595" s="668"/>
      <c r="M2595" s="668"/>
      <c r="N2595" s="668"/>
      <c r="O2595" s="668"/>
      <c r="P2595" s="668"/>
      <c r="Q2595" s="668"/>
      <c r="R2595" s="668"/>
      <c r="T2595" s="668"/>
      <c r="U2595" s="668"/>
      <c r="AZ2595" s="668"/>
      <c r="BA2595" s="668"/>
      <c r="BB2595" s="668"/>
      <c r="BC2595" s="668"/>
      <c r="BD2595" s="668"/>
      <c r="BK2595" s="668"/>
      <c r="BL2595" s="668"/>
      <c r="BM2595" s="668"/>
      <c r="BN2595" s="668"/>
      <c r="BO2595" s="668"/>
      <c r="BP2595" s="668"/>
      <c r="BQ2595" s="668"/>
    </row>
    <row r="2596" spans="1:69">
      <c r="A2596" s="668"/>
      <c r="B2596" s="668"/>
      <c r="C2596" s="668"/>
      <c r="D2596" s="668"/>
      <c r="E2596" s="668"/>
      <c r="F2596" s="668"/>
      <c r="G2596" s="668"/>
      <c r="H2596" s="668"/>
      <c r="I2596" s="668"/>
      <c r="J2596" s="668"/>
      <c r="K2596" s="668"/>
      <c r="L2596" s="668"/>
      <c r="M2596" s="668"/>
      <c r="N2596" s="668"/>
      <c r="O2596" s="668"/>
      <c r="P2596" s="668"/>
      <c r="R2596" s="668"/>
      <c r="U2596" s="668"/>
      <c r="BK2596" s="668"/>
      <c r="BL2596" s="668"/>
      <c r="BM2596" s="668"/>
      <c r="BN2596" s="668"/>
      <c r="BO2596" s="668"/>
      <c r="BP2596" s="668"/>
      <c r="BQ2596" s="668"/>
    </row>
    <row r="2597" spans="1:69">
      <c r="A2597" s="668"/>
      <c r="B2597" s="668"/>
      <c r="C2597" s="668"/>
      <c r="D2597" s="668"/>
      <c r="E2597" s="668"/>
      <c r="F2597" s="668"/>
      <c r="G2597" s="668"/>
      <c r="H2597" s="668"/>
      <c r="I2597" s="668"/>
      <c r="J2597" s="668"/>
      <c r="K2597" s="668"/>
      <c r="L2597" s="668"/>
      <c r="M2597" s="668"/>
      <c r="N2597" s="668"/>
      <c r="O2597" s="668"/>
      <c r="P2597" s="668"/>
      <c r="Q2597" s="668"/>
      <c r="R2597" s="668"/>
      <c r="T2597" s="668"/>
      <c r="U2597" s="668"/>
      <c r="AZ2597" s="668"/>
      <c r="BA2597" s="668"/>
      <c r="BB2597" s="668"/>
      <c r="BC2597" s="668"/>
      <c r="BD2597" s="668"/>
      <c r="BE2597" s="668"/>
      <c r="BF2597" s="668"/>
      <c r="BG2597" s="668"/>
      <c r="BH2597" s="668"/>
      <c r="BI2597" s="668"/>
      <c r="BJ2597" s="668"/>
      <c r="BK2597" s="668"/>
      <c r="BL2597" s="668"/>
      <c r="BM2597" s="668"/>
      <c r="BN2597" s="668"/>
      <c r="BO2597" s="668"/>
      <c r="BP2597" s="668"/>
      <c r="BQ2597" s="668"/>
    </row>
    <row r="2598" spans="1:69">
      <c r="A2598" s="668"/>
      <c r="B2598" s="668"/>
      <c r="C2598" s="668"/>
      <c r="D2598" s="668"/>
      <c r="E2598" s="668"/>
      <c r="F2598" s="668"/>
      <c r="G2598" s="668"/>
      <c r="H2598" s="668"/>
      <c r="I2598" s="668"/>
      <c r="J2598" s="668"/>
      <c r="K2598" s="668"/>
      <c r="L2598" s="668"/>
      <c r="M2598" s="668"/>
      <c r="N2598" s="668"/>
      <c r="O2598" s="668"/>
      <c r="P2598" s="668"/>
      <c r="Q2598" s="668"/>
      <c r="R2598" s="668"/>
      <c r="T2598" s="668"/>
      <c r="U2598" s="668"/>
      <c r="AZ2598" s="668"/>
      <c r="BA2598" s="668"/>
      <c r="BB2598" s="668"/>
      <c r="BC2598" s="668"/>
      <c r="BD2598" s="668"/>
      <c r="BE2598" s="668"/>
      <c r="BF2598" s="668"/>
      <c r="BG2598" s="668"/>
      <c r="BH2598" s="668"/>
      <c r="BI2598" s="668"/>
      <c r="BJ2598" s="668"/>
      <c r="BK2598" s="668"/>
      <c r="BL2598" s="668"/>
      <c r="BM2598" s="668"/>
      <c r="BN2598" s="668"/>
      <c r="BO2598" s="668"/>
      <c r="BP2598" s="668"/>
      <c r="BQ2598" s="668"/>
    </row>
    <row r="2599" spans="1:69">
      <c r="A2599" s="668"/>
      <c r="B2599" s="668"/>
      <c r="C2599" s="668"/>
      <c r="D2599" s="668"/>
      <c r="E2599" s="668"/>
      <c r="F2599" s="668"/>
      <c r="G2599" s="668"/>
      <c r="H2599" s="668"/>
      <c r="I2599" s="668"/>
      <c r="J2599" s="668"/>
      <c r="K2599" s="668"/>
      <c r="L2599" s="668"/>
      <c r="M2599" s="668"/>
      <c r="N2599" s="668"/>
      <c r="O2599" s="668"/>
      <c r="P2599" s="668"/>
      <c r="Q2599" s="668"/>
      <c r="R2599" s="668"/>
      <c r="T2599" s="668"/>
      <c r="U2599" s="668"/>
      <c r="AZ2599" s="668"/>
      <c r="BA2599" s="668"/>
      <c r="BB2599" s="668"/>
      <c r="BC2599" s="668"/>
      <c r="BD2599" s="668"/>
      <c r="BE2599" s="668"/>
      <c r="BF2599" s="668"/>
      <c r="BG2599" s="668"/>
      <c r="BH2599" s="668"/>
      <c r="BI2599" s="668"/>
      <c r="BJ2599" s="668"/>
      <c r="BK2599" s="668"/>
      <c r="BL2599" s="668"/>
      <c r="BM2599" s="668"/>
      <c r="BN2599" s="668"/>
      <c r="BO2599" s="668"/>
      <c r="BP2599" s="668"/>
      <c r="BQ2599" s="668"/>
    </row>
    <row r="2600" spans="1:69">
      <c r="A2600" s="668"/>
      <c r="B2600" s="668"/>
      <c r="C2600" s="668"/>
      <c r="D2600" s="668"/>
      <c r="E2600" s="668"/>
      <c r="F2600" s="668"/>
      <c r="G2600" s="668"/>
      <c r="H2600" s="668"/>
      <c r="I2600" s="668"/>
      <c r="J2600" s="668"/>
      <c r="K2600" s="668"/>
      <c r="L2600" s="668"/>
      <c r="M2600" s="668"/>
      <c r="N2600" s="668"/>
      <c r="O2600" s="668"/>
      <c r="P2600" s="668"/>
      <c r="Q2600" s="668"/>
      <c r="R2600" s="668"/>
      <c r="T2600" s="668"/>
      <c r="U2600" s="668"/>
      <c r="AZ2600" s="668"/>
      <c r="BA2600" s="668"/>
      <c r="BB2600" s="668"/>
      <c r="BC2600" s="668"/>
      <c r="BD2600" s="668"/>
      <c r="BE2600" s="668"/>
      <c r="BF2600" s="668"/>
      <c r="BG2600" s="668"/>
      <c r="BH2600" s="668"/>
      <c r="BI2600" s="668"/>
      <c r="BJ2600" s="668"/>
      <c r="BK2600" s="668"/>
      <c r="BL2600" s="668"/>
      <c r="BM2600" s="668"/>
      <c r="BN2600" s="668"/>
      <c r="BO2600" s="668"/>
      <c r="BP2600" s="668"/>
      <c r="BQ2600" s="668"/>
    </row>
    <row r="2601" spans="1:69">
      <c r="A2601" s="668"/>
      <c r="B2601" s="668"/>
      <c r="C2601" s="668"/>
      <c r="D2601" s="668"/>
      <c r="E2601" s="668"/>
      <c r="F2601" s="668"/>
      <c r="G2601" s="668"/>
      <c r="H2601" s="668"/>
      <c r="I2601" s="668"/>
      <c r="J2601" s="668"/>
      <c r="K2601" s="668"/>
      <c r="L2601" s="668"/>
      <c r="M2601" s="668"/>
      <c r="N2601" s="668"/>
      <c r="O2601" s="668"/>
      <c r="P2601" s="668"/>
      <c r="Q2601" s="668"/>
      <c r="R2601" s="668"/>
      <c r="T2601" s="668"/>
      <c r="U2601" s="668"/>
      <c r="AZ2601" s="668"/>
      <c r="BA2601" s="668"/>
      <c r="BB2601" s="668"/>
      <c r="BC2601" s="668"/>
      <c r="BD2601" s="668"/>
      <c r="BE2601" s="668"/>
      <c r="BF2601" s="668"/>
      <c r="BG2601" s="668"/>
      <c r="BH2601" s="668"/>
      <c r="BI2601" s="668"/>
      <c r="BJ2601" s="668"/>
      <c r="BK2601" s="668"/>
      <c r="BL2601" s="668"/>
      <c r="BM2601" s="668"/>
      <c r="BN2601" s="668"/>
      <c r="BO2601" s="668"/>
      <c r="BP2601" s="668"/>
      <c r="BQ2601" s="668"/>
    </row>
    <row r="2602" spans="1:69">
      <c r="A2602" s="668"/>
      <c r="B2602" s="668"/>
      <c r="C2602" s="668"/>
      <c r="D2602" s="668"/>
      <c r="E2602" s="668"/>
      <c r="F2602" s="668"/>
      <c r="G2602" s="668"/>
      <c r="H2602" s="668"/>
      <c r="I2602" s="668"/>
      <c r="J2602" s="668"/>
      <c r="K2602" s="668"/>
      <c r="L2602" s="668"/>
      <c r="M2602" s="668"/>
      <c r="N2602" s="668"/>
      <c r="O2602" s="668"/>
      <c r="P2602" s="668"/>
      <c r="Q2602" s="668"/>
      <c r="R2602" s="668"/>
      <c r="T2602" s="668"/>
      <c r="U2602" s="668"/>
      <c r="AZ2602" s="668"/>
      <c r="BA2602" s="668"/>
      <c r="BB2602" s="668"/>
      <c r="BC2602" s="668"/>
      <c r="BD2602" s="668"/>
      <c r="BE2602" s="668"/>
      <c r="BF2602" s="668"/>
      <c r="BG2602" s="668"/>
      <c r="BH2602" s="668"/>
      <c r="BI2602" s="668"/>
      <c r="BJ2602" s="668"/>
      <c r="BK2602" s="668"/>
      <c r="BL2602" s="668"/>
      <c r="BM2602" s="668"/>
      <c r="BN2602" s="668"/>
      <c r="BO2602" s="668"/>
      <c r="BP2602" s="668"/>
      <c r="BQ2602" s="668"/>
    </row>
    <row r="2603" spans="1:69">
      <c r="A2603" s="668"/>
      <c r="B2603" s="668"/>
      <c r="C2603" s="668"/>
      <c r="D2603" s="668"/>
      <c r="E2603" s="668"/>
      <c r="F2603" s="668"/>
      <c r="G2603" s="668"/>
      <c r="H2603" s="668"/>
      <c r="I2603" s="668"/>
      <c r="J2603" s="668"/>
      <c r="K2603" s="668"/>
      <c r="L2603" s="668"/>
      <c r="M2603" s="668"/>
      <c r="N2603" s="668"/>
      <c r="O2603" s="668"/>
      <c r="P2603" s="668"/>
      <c r="Q2603" s="668"/>
      <c r="R2603" s="668"/>
      <c r="T2603" s="668"/>
      <c r="U2603" s="668"/>
      <c r="AZ2603" s="668"/>
      <c r="BA2603" s="668"/>
      <c r="BB2603" s="668"/>
      <c r="BC2603" s="668"/>
      <c r="BD2603" s="668"/>
      <c r="BE2603" s="668"/>
      <c r="BF2603" s="668"/>
      <c r="BG2603" s="668"/>
      <c r="BH2603" s="668"/>
      <c r="BI2603" s="668"/>
      <c r="BJ2603" s="668"/>
      <c r="BK2603" s="668"/>
      <c r="BL2603" s="668"/>
      <c r="BM2603" s="668"/>
      <c r="BN2603" s="668"/>
      <c r="BO2603" s="668"/>
      <c r="BP2603" s="668"/>
      <c r="BQ2603" s="668"/>
    </row>
    <row r="2604" spans="1:69">
      <c r="A2604" s="668"/>
      <c r="B2604" s="668"/>
      <c r="C2604" s="668"/>
      <c r="D2604" s="668"/>
      <c r="E2604" s="668"/>
      <c r="F2604" s="668"/>
      <c r="G2604" s="668"/>
      <c r="H2604" s="668"/>
      <c r="I2604" s="668"/>
      <c r="J2604" s="668"/>
      <c r="K2604" s="668"/>
      <c r="L2604" s="668"/>
      <c r="M2604" s="668"/>
      <c r="N2604" s="668"/>
      <c r="O2604" s="668"/>
      <c r="P2604" s="668"/>
      <c r="Q2604" s="668"/>
      <c r="R2604" s="668"/>
      <c r="T2604" s="668"/>
      <c r="U2604" s="668"/>
      <c r="AZ2604" s="668"/>
      <c r="BA2604" s="668"/>
      <c r="BB2604" s="668"/>
      <c r="BC2604" s="668"/>
      <c r="BD2604" s="668"/>
      <c r="BE2604" s="668"/>
      <c r="BF2604" s="668"/>
      <c r="BG2604" s="668"/>
      <c r="BH2604" s="668"/>
      <c r="BI2604" s="668"/>
      <c r="BJ2604" s="668"/>
      <c r="BK2604" s="668"/>
      <c r="BL2604" s="668"/>
      <c r="BM2604" s="668"/>
      <c r="BN2604" s="668"/>
      <c r="BO2604" s="668"/>
      <c r="BP2604" s="668"/>
      <c r="BQ2604" s="668"/>
    </row>
    <row r="2605" spans="1:69">
      <c r="A2605" s="668"/>
      <c r="B2605" s="668"/>
      <c r="C2605" s="668"/>
      <c r="D2605" s="668"/>
      <c r="E2605" s="668"/>
      <c r="F2605" s="668"/>
      <c r="G2605" s="668"/>
      <c r="H2605" s="668"/>
      <c r="I2605" s="668"/>
      <c r="J2605" s="668"/>
      <c r="K2605" s="668"/>
      <c r="L2605" s="668"/>
      <c r="M2605" s="668"/>
      <c r="N2605" s="668"/>
      <c r="O2605" s="668"/>
      <c r="P2605" s="668"/>
      <c r="Q2605" s="668"/>
      <c r="R2605" s="668"/>
      <c r="T2605" s="668"/>
      <c r="U2605" s="668"/>
      <c r="AZ2605" s="668"/>
      <c r="BA2605" s="668"/>
      <c r="BB2605" s="668"/>
      <c r="BC2605" s="668"/>
      <c r="BD2605" s="668"/>
      <c r="BE2605" s="668"/>
      <c r="BF2605" s="668"/>
      <c r="BG2605" s="668"/>
      <c r="BH2605" s="668"/>
      <c r="BI2605" s="668"/>
      <c r="BJ2605" s="668"/>
      <c r="BK2605" s="668"/>
      <c r="BL2605" s="668"/>
      <c r="BM2605" s="668"/>
      <c r="BN2605" s="668"/>
      <c r="BO2605" s="668"/>
      <c r="BP2605" s="668"/>
      <c r="BQ2605" s="668"/>
    </row>
    <row r="2606" spans="1:69">
      <c r="A2606" s="668"/>
      <c r="B2606" s="668"/>
      <c r="C2606" s="668"/>
      <c r="D2606" s="668"/>
      <c r="E2606" s="668"/>
      <c r="F2606" s="668"/>
      <c r="G2606" s="668"/>
      <c r="H2606" s="668"/>
      <c r="I2606" s="668"/>
      <c r="J2606" s="668"/>
      <c r="K2606" s="668"/>
      <c r="L2606" s="668"/>
      <c r="M2606" s="668"/>
      <c r="N2606" s="668"/>
      <c r="O2606" s="668"/>
      <c r="P2606" s="668"/>
      <c r="Q2606" s="668"/>
      <c r="R2606" s="668"/>
      <c r="T2606" s="668"/>
      <c r="U2606" s="668"/>
      <c r="AZ2606" s="668"/>
      <c r="BA2606" s="668"/>
      <c r="BB2606" s="668"/>
      <c r="BC2606" s="668"/>
      <c r="BD2606" s="668"/>
      <c r="BE2606" s="668"/>
      <c r="BF2606" s="668"/>
      <c r="BG2606" s="668"/>
      <c r="BH2606" s="668"/>
      <c r="BI2606" s="668"/>
      <c r="BJ2606" s="668"/>
      <c r="BK2606" s="668"/>
      <c r="BL2606" s="668"/>
      <c r="BM2606" s="668"/>
      <c r="BN2606" s="668"/>
      <c r="BO2606" s="668"/>
      <c r="BP2606" s="668"/>
      <c r="BQ2606" s="668"/>
    </row>
    <row r="2607" spans="1:69">
      <c r="A2607" s="668"/>
      <c r="B2607" s="668"/>
      <c r="C2607" s="668"/>
      <c r="D2607" s="668"/>
      <c r="E2607" s="668"/>
      <c r="F2607" s="668"/>
      <c r="G2607" s="668"/>
      <c r="H2607" s="668"/>
      <c r="I2607" s="668"/>
      <c r="J2607" s="668"/>
      <c r="K2607" s="668"/>
      <c r="L2607" s="668"/>
      <c r="M2607" s="668"/>
      <c r="N2607" s="668"/>
      <c r="O2607" s="668"/>
      <c r="P2607" s="668"/>
      <c r="Q2607" s="668"/>
      <c r="R2607" s="668"/>
      <c r="T2607" s="668"/>
      <c r="U2607" s="668"/>
      <c r="W2607" s="668"/>
      <c r="X2607" s="668"/>
      <c r="Y2607" s="668"/>
      <c r="Z2607" s="678"/>
      <c r="AA2607" s="668"/>
      <c r="AB2607" s="668"/>
      <c r="AC2607" s="668"/>
      <c r="AD2607" s="678"/>
      <c r="AE2607" s="668"/>
      <c r="AF2607" s="668"/>
      <c r="AG2607" s="668"/>
      <c r="AH2607" s="678"/>
      <c r="AI2607" s="668"/>
      <c r="AJ2607" s="668"/>
      <c r="AK2607" s="668"/>
      <c r="AL2607" s="678"/>
      <c r="AM2607" s="668"/>
      <c r="AN2607" s="668"/>
      <c r="AO2607" s="668"/>
      <c r="AP2607" s="678"/>
      <c r="AQ2607" s="668"/>
      <c r="AR2607" s="668"/>
      <c r="AS2607" s="668"/>
      <c r="AT2607" s="678"/>
      <c r="AU2607" s="668"/>
      <c r="AV2607" s="668"/>
      <c r="AW2607" s="678"/>
      <c r="AX2607" s="668"/>
      <c r="AY2607" s="683"/>
      <c r="AZ2607" s="668"/>
      <c r="BA2607" s="668"/>
      <c r="BB2607" s="668"/>
      <c r="BC2607" s="668"/>
      <c r="BD2607" s="668"/>
      <c r="BE2607" s="668"/>
      <c r="BF2607" s="668"/>
      <c r="BG2607" s="668"/>
      <c r="BH2607" s="668"/>
      <c r="BI2607" s="668"/>
      <c r="BJ2607" s="668"/>
      <c r="BK2607" s="668"/>
      <c r="BL2607" s="668"/>
      <c r="BM2607" s="668"/>
      <c r="BN2607" s="668"/>
      <c r="BO2607" s="668"/>
      <c r="BP2607" s="668"/>
      <c r="BQ2607" s="668"/>
    </row>
    <row r="2608" spans="1:69">
      <c r="A2608" s="668"/>
      <c r="B2608" s="668"/>
      <c r="C2608" s="668"/>
      <c r="D2608" s="668"/>
      <c r="E2608" s="668"/>
      <c r="F2608" s="668"/>
      <c r="G2608" s="668"/>
      <c r="H2608" s="668"/>
      <c r="I2608" s="668"/>
      <c r="J2608" s="668"/>
      <c r="K2608" s="668"/>
      <c r="L2608" s="668"/>
      <c r="M2608" s="668"/>
      <c r="N2608" s="668"/>
      <c r="O2608" s="668"/>
      <c r="P2608" s="668"/>
      <c r="Q2608" s="668"/>
      <c r="R2608" s="668"/>
      <c r="T2608" s="668"/>
      <c r="U2608" s="668"/>
      <c r="AZ2608" s="668"/>
      <c r="BA2608" s="668"/>
      <c r="BB2608" s="668"/>
      <c r="BC2608" s="668"/>
      <c r="BD2608" s="668"/>
      <c r="BE2608" s="668"/>
      <c r="BF2608" s="668"/>
      <c r="BG2608" s="668"/>
      <c r="BH2608" s="668"/>
      <c r="BI2608" s="668"/>
      <c r="BJ2608" s="668"/>
      <c r="BK2608" s="668"/>
      <c r="BL2608" s="668"/>
      <c r="BM2608" s="668"/>
      <c r="BN2608" s="668"/>
      <c r="BO2608" s="668"/>
      <c r="BP2608" s="668"/>
      <c r="BQ2608" s="668"/>
    </row>
    <row r="2609" spans="1:69">
      <c r="A2609" s="668"/>
      <c r="B2609" s="668"/>
      <c r="C2609" s="668"/>
      <c r="D2609" s="668"/>
      <c r="E2609" s="668"/>
      <c r="F2609" s="668"/>
      <c r="G2609" s="668"/>
      <c r="H2609" s="668"/>
      <c r="I2609" s="668"/>
      <c r="J2609" s="668"/>
      <c r="K2609" s="668"/>
      <c r="L2609" s="668"/>
      <c r="M2609" s="668"/>
      <c r="N2609" s="668"/>
      <c r="O2609" s="668"/>
      <c r="P2609" s="668"/>
      <c r="Q2609" s="668"/>
      <c r="R2609" s="668"/>
      <c r="T2609" s="668"/>
      <c r="U2609" s="668"/>
      <c r="AZ2609" s="668"/>
      <c r="BA2609" s="668"/>
      <c r="BB2609" s="668"/>
      <c r="BK2609" s="668"/>
      <c r="BL2609" s="668"/>
      <c r="BM2609" s="668"/>
      <c r="BN2609" s="668"/>
      <c r="BO2609" s="668"/>
      <c r="BP2609" s="668"/>
      <c r="BQ2609" s="668"/>
    </row>
    <row r="2610" spans="1:69">
      <c r="A2610" s="668"/>
      <c r="B2610" s="668"/>
      <c r="C2610" s="668"/>
      <c r="D2610" s="668"/>
      <c r="E2610" s="668"/>
      <c r="F2610" s="668"/>
      <c r="G2610" s="668"/>
      <c r="H2610" s="668"/>
      <c r="I2610" s="668"/>
      <c r="J2610" s="668"/>
      <c r="K2610" s="668"/>
      <c r="L2610" s="668"/>
      <c r="M2610" s="668"/>
      <c r="N2610" s="668"/>
      <c r="O2610" s="668"/>
      <c r="P2610" s="668"/>
      <c r="Q2610" s="668"/>
      <c r="R2610" s="668"/>
      <c r="T2610" s="668"/>
      <c r="U2610" s="668"/>
      <c r="AZ2610" s="668"/>
      <c r="BA2610" s="668"/>
      <c r="BB2610" s="668"/>
      <c r="BK2610" s="668"/>
      <c r="BL2610" s="668"/>
      <c r="BM2610" s="668"/>
      <c r="BN2610" s="668"/>
      <c r="BO2610" s="668"/>
      <c r="BP2610" s="668"/>
      <c r="BQ2610" s="668"/>
    </row>
    <row r="2611" spans="1:69">
      <c r="A2611" s="668"/>
      <c r="B2611" s="668"/>
      <c r="C2611" s="668"/>
      <c r="D2611" s="668"/>
      <c r="E2611" s="668"/>
      <c r="F2611" s="668"/>
      <c r="G2611" s="668"/>
      <c r="H2611" s="668"/>
      <c r="I2611" s="668"/>
      <c r="J2611" s="668"/>
      <c r="K2611" s="668"/>
      <c r="L2611" s="668"/>
      <c r="M2611" s="668"/>
      <c r="N2611" s="668"/>
      <c r="O2611" s="668"/>
      <c r="P2611" s="668"/>
      <c r="Q2611" s="668"/>
      <c r="R2611" s="668"/>
      <c r="S2611" s="668"/>
      <c r="T2611" s="668"/>
      <c r="U2611" s="668"/>
      <c r="W2611" s="668"/>
      <c r="X2611" s="668"/>
      <c r="Y2611" s="668"/>
      <c r="Z2611" s="678"/>
      <c r="AA2611" s="668"/>
      <c r="AB2611" s="668"/>
      <c r="AC2611" s="668"/>
      <c r="AD2611" s="678"/>
      <c r="AE2611" s="668"/>
      <c r="AF2611" s="668"/>
      <c r="AG2611" s="668"/>
      <c r="AH2611" s="678"/>
      <c r="AI2611" s="668"/>
      <c r="AJ2611" s="668"/>
      <c r="AK2611" s="668"/>
      <c r="AL2611" s="678"/>
      <c r="AM2611" s="668"/>
      <c r="AN2611" s="668"/>
      <c r="AO2611" s="668"/>
      <c r="AP2611" s="678"/>
      <c r="AQ2611" s="668"/>
      <c r="AR2611" s="668"/>
      <c r="AS2611" s="668"/>
      <c r="AT2611" s="678"/>
      <c r="AU2611" s="668"/>
      <c r="AV2611" s="668"/>
      <c r="AW2611" s="678"/>
      <c r="AX2611" s="668"/>
      <c r="AY2611" s="683"/>
      <c r="AZ2611" s="668"/>
      <c r="BA2611" s="668"/>
      <c r="BB2611" s="668"/>
      <c r="BC2611" s="668"/>
      <c r="BD2611" s="668"/>
      <c r="BE2611" s="668"/>
      <c r="BF2611" s="668"/>
      <c r="BG2611" s="668"/>
      <c r="BH2611" s="668"/>
      <c r="BI2611" s="668"/>
      <c r="BJ2611" s="668"/>
      <c r="BK2611" s="668"/>
      <c r="BL2611" s="668"/>
      <c r="BM2611" s="668"/>
      <c r="BN2611" s="668"/>
      <c r="BO2611" s="668"/>
      <c r="BP2611" s="668"/>
      <c r="BQ2611" s="668"/>
    </row>
    <row r="2612" spans="1:69">
      <c r="A2612" s="668"/>
      <c r="B2612" s="668"/>
      <c r="C2612" s="668"/>
      <c r="D2612" s="668"/>
      <c r="E2612" s="668"/>
      <c r="F2612" s="668"/>
      <c r="G2612" s="668"/>
      <c r="H2612" s="668"/>
      <c r="I2612" s="668"/>
      <c r="J2612" s="668"/>
      <c r="K2612" s="668"/>
      <c r="L2612" s="668"/>
      <c r="M2612" s="668"/>
      <c r="N2612" s="668"/>
      <c r="O2612" s="668"/>
      <c r="P2612" s="668"/>
      <c r="Q2612" s="668"/>
      <c r="R2612" s="668"/>
      <c r="S2612" s="668"/>
      <c r="T2612" s="668"/>
      <c r="U2612" s="668"/>
      <c r="W2612" s="668"/>
      <c r="X2612" s="668"/>
      <c r="Y2612" s="668"/>
      <c r="Z2612" s="678"/>
      <c r="AA2612" s="668"/>
      <c r="AB2612" s="668"/>
      <c r="AC2612" s="668"/>
      <c r="AD2612" s="678"/>
      <c r="AE2612" s="668"/>
      <c r="AF2612" s="668"/>
      <c r="AG2612" s="668"/>
      <c r="AH2612" s="678"/>
      <c r="AI2612" s="668"/>
      <c r="AJ2612" s="668"/>
      <c r="AK2612" s="668"/>
      <c r="AL2612" s="678"/>
      <c r="AM2612" s="668"/>
      <c r="AN2612" s="668"/>
      <c r="AO2612" s="668"/>
      <c r="AP2612" s="678"/>
      <c r="AQ2612" s="668"/>
      <c r="AR2612" s="668"/>
      <c r="AS2612" s="668"/>
      <c r="AT2612" s="678"/>
      <c r="AU2612" s="668"/>
      <c r="AV2612" s="668"/>
      <c r="AW2612" s="678"/>
      <c r="AX2612" s="668"/>
      <c r="AY2612" s="683"/>
      <c r="AZ2612" s="668"/>
      <c r="BA2612" s="668"/>
      <c r="BB2612" s="668"/>
      <c r="BC2612" s="668"/>
      <c r="BD2612" s="668"/>
      <c r="BE2612" s="668"/>
      <c r="BF2612" s="668"/>
      <c r="BG2612" s="668"/>
      <c r="BH2612" s="668"/>
      <c r="BI2612" s="668"/>
      <c r="BJ2612" s="668"/>
      <c r="BK2612" s="668"/>
      <c r="BL2612" s="668"/>
      <c r="BM2612" s="668"/>
      <c r="BN2612" s="668"/>
      <c r="BO2612" s="668"/>
      <c r="BP2612" s="668"/>
      <c r="BQ2612" s="668"/>
    </row>
    <row r="2613" spans="1:69">
      <c r="A2613" s="668"/>
      <c r="B2613" s="668"/>
      <c r="C2613" s="668"/>
      <c r="D2613" s="668"/>
      <c r="E2613" s="668"/>
      <c r="F2613" s="668"/>
      <c r="G2613" s="668"/>
      <c r="H2613" s="668"/>
      <c r="I2613" s="668"/>
      <c r="J2613" s="668"/>
      <c r="K2613" s="668"/>
      <c r="L2613" s="668"/>
      <c r="M2613" s="668"/>
      <c r="N2613" s="668"/>
      <c r="O2613" s="668"/>
      <c r="P2613" s="668"/>
      <c r="Q2613" s="668"/>
      <c r="R2613" s="668"/>
      <c r="T2613" s="668"/>
      <c r="U2613" s="668"/>
      <c r="AZ2613" s="668"/>
      <c r="BA2613" s="668"/>
      <c r="BB2613" s="668"/>
      <c r="BC2613" s="668"/>
      <c r="BD2613" s="668"/>
      <c r="BE2613" s="668"/>
      <c r="BF2613" s="668"/>
      <c r="BG2613" s="668"/>
      <c r="BH2613" s="668"/>
      <c r="BI2613" s="668"/>
      <c r="BJ2613" s="668"/>
      <c r="BK2613" s="668"/>
      <c r="BL2613" s="668"/>
      <c r="BM2613" s="668"/>
      <c r="BN2613" s="668"/>
      <c r="BO2613" s="668"/>
      <c r="BP2613" s="668"/>
      <c r="BQ2613" s="668"/>
    </row>
    <row r="2614" spans="1:69">
      <c r="A2614" s="668"/>
      <c r="B2614" s="668"/>
      <c r="C2614" s="668"/>
      <c r="D2614" s="668"/>
      <c r="E2614" s="668"/>
      <c r="F2614" s="668"/>
      <c r="G2614" s="668"/>
      <c r="H2614" s="668"/>
      <c r="I2614" s="668"/>
      <c r="J2614" s="668"/>
      <c r="K2614" s="668"/>
      <c r="L2614" s="668"/>
      <c r="M2614" s="668"/>
      <c r="N2614" s="668"/>
      <c r="O2614" s="668"/>
      <c r="P2614" s="668"/>
      <c r="Q2614" s="668"/>
      <c r="R2614" s="668"/>
      <c r="T2614" s="668"/>
      <c r="U2614" s="668"/>
      <c r="AZ2614" s="668"/>
      <c r="BA2614" s="668"/>
      <c r="BB2614" s="668"/>
      <c r="BC2614" s="668"/>
      <c r="BD2614" s="668"/>
      <c r="BE2614" s="668"/>
      <c r="BF2614" s="668"/>
      <c r="BG2614" s="668"/>
      <c r="BH2614" s="668"/>
      <c r="BI2614" s="668"/>
      <c r="BJ2614" s="668"/>
      <c r="BK2614" s="668"/>
      <c r="BL2614" s="668"/>
      <c r="BM2614" s="668"/>
      <c r="BN2614" s="668"/>
      <c r="BO2614" s="668"/>
      <c r="BP2614" s="668"/>
      <c r="BQ2614" s="668"/>
    </row>
    <row r="2615" spans="1:69">
      <c r="A2615" s="668"/>
      <c r="B2615" s="668"/>
      <c r="C2615" s="668"/>
      <c r="D2615" s="668"/>
      <c r="E2615" s="668"/>
      <c r="F2615" s="668"/>
      <c r="G2615" s="668"/>
      <c r="H2615" s="668"/>
      <c r="I2615" s="668"/>
      <c r="J2615" s="668"/>
      <c r="K2615" s="668"/>
      <c r="L2615" s="668"/>
      <c r="M2615" s="668"/>
      <c r="N2615" s="668"/>
      <c r="O2615" s="668"/>
      <c r="P2615" s="668"/>
      <c r="Q2615" s="668"/>
      <c r="R2615" s="668"/>
      <c r="T2615" s="668"/>
      <c r="U2615" s="668"/>
      <c r="AZ2615" s="668"/>
      <c r="BA2615" s="668"/>
      <c r="BB2615" s="668"/>
      <c r="BC2615" s="668"/>
      <c r="BD2615" s="668"/>
      <c r="BE2615" s="668"/>
      <c r="BF2615" s="668"/>
      <c r="BG2615" s="668"/>
      <c r="BH2615" s="668"/>
      <c r="BI2615" s="668"/>
      <c r="BJ2615" s="668"/>
      <c r="BK2615" s="668"/>
      <c r="BL2615" s="668"/>
      <c r="BM2615" s="668"/>
      <c r="BN2615" s="668"/>
      <c r="BO2615" s="668"/>
      <c r="BP2615" s="668"/>
      <c r="BQ2615" s="668"/>
    </row>
    <row r="2616" spans="1:69">
      <c r="A2616" s="668"/>
      <c r="B2616" s="668"/>
      <c r="C2616" s="668"/>
      <c r="D2616" s="668"/>
      <c r="E2616" s="668"/>
      <c r="F2616" s="668"/>
      <c r="G2616" s="668"/>
      <c r="H2616" s="668"/>
      <c r="I2616" s="668"/>
      <c r="J2616" s="668"/>
      <c r="K2616" s="668"/>
      <c r="L2616" s="668"/>
      <c r="M2616" s="668"/>
      <c r="N2616" s="668"/>
      <c r="O2616" s="668"/>
      <c r="P2616" s="668"/>
      <c r="Q2616" s="668"/>
      <c r="R2616" s="668"/>
      <c r="T2616" s="668"/>
      <c r="U2616" s="668"/>
      <c r="AZ2616" s="668"/>
      <c r="BA2616" s="668"/>
      <c r="BB2616" s="668"/>
      <c r="BC2616" s="668"/>
      <c r="BD2616" s="668"/>
      <c r="BE2616" s="668"/>
      <c r="BF2616" s="668"/>
      <c r="BG2616" s="668"/>
      <c r="BH2616" s="668"/>
      <c r="BI2616" s="668"/>
      <c r="BJ2616" s="668"/>
      <c r="BK2616" s="668"/>
      <c r="BL2616" s="668"/>
      <c r="BM2616" s="668"/>
      <c r="BN2616" s="668"/>
      <c r="BO2616" s="668"/>
      <c r="BP2616" s="668"/>
      <c r="BQ2616" s="668"/>
    </row>
    <row r="2617" spans="1:69">
      <c r="A2617" s="668"/>
      <c r="B2617" s="668"/>
      <c r="C2617" s="668"/>
      <c r="D2617" s="668"/>
      <c r="E2617" s="668"/>
      <c r="F2617" s="668"/>
      <c r="G2617" s="668"/>
      <c r="H2617" s="668"/>
      <c r="I2617" s="668"/>
      <c r="J2617" s="668"/>
      <c r="K2617" s="668"/>
      <c r="L2617" s="668"/>
      <c r="M2617" s="668"/>
      <c r="N2617" s="668"/>
      <c r="O2617" s="668"/>
      <c r="P2617" s="668"/>
      <c r="Q2617" s="668"/>
      <c r="R2617" s="668"/>
      <c r="T2617" s="668"/>
      <c r="U2617" s="668"/>
      <c r="AZ2617" s="668"/>
      <c r="BA2617" s="668"/>
      <c r="BB2617" s="668"/>
      <c r="BC2617" s="668"/>
      <c r="BD2617" s="668"/>
      <c r="BE2617" s="668"/>
      <c r="BF2617" s="668"/>
      <c r="BG2617" s="668"/>
      <c r="BH2617" s="668"/>
      <c r="BI2617" s="668"/>
      <c r="BJ2617" s="668"/>
      <c r="BK2617" s="668"/>
      <c r="BL2617" s="668"/>
      <c r="BM2617" s="668"/>
      <c r="BN2617" s="668"/>
      <c r="BO2617" s="668"/>
      <c r="BP2617" s="668"/>
      <c r="BQ2617" s="668"/>
    </row>
    <row r="2618" spans="1:69">
      <c r="A2618" s="668"/>
      <c r="B2618" s="668"/>
      <c r="C2618" s="668"/>
      <c r="D2618" s="668"/>
      <c r="E2618" s="668"/>
      <c r="F2618" s="668"/>
      <c r="G2618" s="668"/>
      <c r="H2618" s="668"/>
      <c r="I2618" s="668"/>
      <c r="J2618" s="668"/>
      <c r="K2618" s="668"/>
      <c r="L2618" s="668"/>
      <c r="M2618" s="668"/>
      <c r="N2618" s="668"/>
      <c r="O2618" s="668"/>
      <c r="P2618" s="668"/>
      <c r="Q2618" s="668"/>
      <c r="R2618" s="668"/>
      <c r="T2618" s="668"/>
      <c r="U2618" s="668"/>
      <c r="AZ2618" s="668"/>
      <c r="BA2618" s="668"/>
      <c r="BB2618" s="668"/>
      <c r="BC2618" s="668"/>
      <c r="BD2618" s="668"/>
      <c r="BE2618" s="668"/>
      <c r="BF2618" s="668"/>
      <c r="BG2618" s="668"/>
      <c r="BH2618" s="668"/>
      <c r="BI2618" s="668"/>
      <c r="BJ2618" s="668"/>
      <c r="BK2618" s="668"/>
      <c r="BL2618" s="668"/>
      <c r="BM2618" s="668"/>
      <c r="BN2618" s="668"/>
      <c r="BO2618" s="668"/>
      <c r="BP2618" s="668"/>
      <c r="BQ2618" s="668"/>
    </row>
    <row r="2619" spans="1:69">
      <c r="A2619" s="668"/>
      <c r="B2619" s="668"/>
      <c r="C2619" s="668"/>
      <c r="D2619" s="668"/>
      <c r="E2619" s="668"/>
      <c r="F2619" s="668"/>
      <c r="G2619" s="668"/>
      <c r="H2619" s="668"/>
      <c r="I2619" s="668"/>
      <c r="J2619" s="668"/>
      <c r="K2619" s="668"/>
      <c r="L2619" s="668"/>
      <c r="M2619" s="668"/>
      <c r="N2619" s="668"/>
      <c r="O2619" s="668"/>
      <c r="P2619" s="668"/>
      <c r="Q2619" s="668"/>
      <c r="R2619" s="668"/>
      <c r="T2619" s="668"/>
      <c r="U2619" s="668"/>
      <c r="AZ2619" s="668"/>
      <c r="BA2619" s="668"/>
      <c r="BB2619" s="668"/>
      <c r="BC2619" s="668"/>
      <c r="BD2619" s="668"/>
      <c r="BE2619" s="668"/>
      <c r="BF2619" s="668"/>
      <c r="BG2619" s="668"/>
      <c r="BH2619" s="668"/>
      <c r="BI2619" s="668"/>
      <c r="BJ2619" s="668"/>
      <c r="BK2619" s="668"/>
      <c r="BL2619" s="668"/>
      <c r="BM2619" s="668"/>
      <c r="BN2619" s="668"/>
      <c r="BO2619" s="668"/>
      <c r="BP2619" s="668"/>
      <c r="BQ2619" s="668"/>
    </row>
    <row r="2620" spans="1:69">
      <c r="A2620" s="668"/>
      <c r="B2620" s="668"/>
      <c r="C2620" s="668"/>
      <c r="D2620" s="668"/>
      <c r="E2620" s="668"/>
      <c r="F2620" s="668"/>
      <c r="G2620" s="668"/>
      <c r="H2620" s="668"/>
      <c r="I2620" s="668"/>
      <c r="J2620" s="668"/>
      <c r="K2620" s="668"/>
      <c r="L2620" s="668"/>
      <c r="M2620" s="668"/>
      <c r="N2620" s="668"/>
      <c r="O2620" s="668"/>
      <c r="P2620" s="668"/>
      <c r="Q2620" s="668"/>
      <c r="R2620" s="668"/>
      <c r="S2620" s="668"/>
      <c r="T2620" s="668"/>
      <c r="U2620" s="668"/>
      <c r="W2620" s="668"/>
      <c r="X2620" s="668"/>
      <c r="Y2620" s="668"/>
      <c r="Z2620" s="678"/>
      <c r="AA2620" s="668"/>
      <c r="AB2620" s="668"/>
      <c r="AC2620" s="668"/>
      <c r="AD2620" s="678"/>
      <c r="AE2620" s="668"/>
      <c r="AF2620" s="668"/>
      <c r="AG2620" s="668"/>
      <c r="AH2620" s="678"/>
      <c r="AI2620" s="668"/>
      <c r="AJ2620" s="668"/>
      <c r="AK2620" s="668"/>
      <c r="AL2620" s="678"/>
      <c r="AM2620" s="668"/>
      <c r="AN2620" s="668"/>
      <c r="AO2620" s="668"/>
      <c r="AP2620" s="678"/>
      <c r="AQ2620" s="668"/>
      <c r="AR2620" s="668"/>
      <c r="AS2620" s="668"/>
      <c r="AT2620" s="678"/>
      <c r="AU2620" s="668"/>
      <c r="AV2620" s="668"/>
      <c r="AW2620" s="678"/>
      <c r="AX2620" s="668"/>
      <c r="AY2620" s="683"/>
      <c r="AZ2620" s="668"/>
      <c r="BA2620" s="668"/>
      <c r="BB2620" s="668"/>
      <c r="BC2620" s="668"/>
      <c r="BD2620" s="668"/>
      <c r="BE2620" s="668"/>
      <c r="BF2620" s="668"/>
      <c r="BG2620" s="668"/>
      <c r="BH2620" s="668"/>
      <c r="BI2620" s="668"/>
      <c r="BJ2620" s="668"/>
      <c r="BK2620" s="668"/>
      <c r="BL2620" s="668"/>
      <c r="BM2620" s="668"/>
      <c r="BN2620" s="668"/>
      <c r="BO2620" s="668"/>
      <c r="BP2620" s="668"/>
      <c r="BQ2620" s="668"/>
    </row>
    <row r="2621" spans="1:69">
      <c r="A2621" s="668"/>
      <c r="B2621" s="668"/>
      <c r="C2621" s="668"/>
      <c r="D2621" s="668"/>
      <c r="E2621" s="668"/>
      <c r="F2621" s="668"/>
      <c r="G2621" s="668"/>
      <c r="H2621" s="668"/>
      <c r="I2621" s="668"/>
      <c r="J2621" s="668"/>
      <c r="K2621" s="668"/>
      <c r="L2621" s="668"/>
      <c r="M2621" s="668"/>
      <c r="N2621" s="668"/>
      <c r="O2621" s="668"/>
      <c r="P2621" s="668"/>
      <c r="Q2621" s="668"/>
      <c r="R2621" s="668"/>
      <c r="T2621" s="668"/>
      <c r="U2621" s="668"/>
      <c r="AZ2621" s="668"/>
      <c r="BA2621" s="668"/>
      <c r="BB2621" s="668"/>
      <c r="BC2621" s="668"/>
      <c r="BD2621" s="668"/>
      <c r="BE2621" s="668"/>
      <c r="BF2621" s="668"/>
      <c r="BG2621" s="668"/>
      <c r="BH2621" s="668"/>
      <c r="BI2621" s="668"/>
      <c r="BJ2621" s="668"/>
      <c r="BK2621" s="668"/>
      <c r="BL2621" s="668"/>
      <c r="BM2621" s="668"/>
      <c r="BN2621" s="668"/>
      <c r="BO2621" s="668"/>
      <c r="BP2621" s="668"/>
      <c r="BQ2621" s="668"/>
    </row>
    <row r="2622" spans="1:69">
      <c r="A2622" s="668"/>
      <c r="B2622" s="668"/>
      <c r="C2622" s="668"/>
      <c r="D2622" s="668"/>
      <c r="E2622" s="668"/>
      <c r="F2622" s="668"/>
      <c r="G2622" s="668"/>
      <c r="H2622" s="668"/>
      <c r="I2622" s="668"/>
      <c r="J2622" s="668"/>
      <c r="K2622" s="668"/>
      <c r="L2622" s="668"/>
      <c r="M2622" s="668"/>
      <c r="N2622" s="668"/>
      <c r="O2622" s="668"/>
      <c r="P2622" s="668"/>
      <c r="R2622" s="668"/>
      <c r="U2622" s="668"/>
      <c r="BK2622" s="668"/>
      <c r="BL2622" s="668"/>
      <c r="BM2622" s="668"/>
      <c r="BN2622" s="668"/>
      <c r="BO2622" s="668"/>
      <c r="BP2622" s="668"/>
      <c r="BQ2622" s="668"/>
    </row>
    <row r="2623" spans="1:69">
      <c r="A2623" s="668"/>
      <c r="B2623" s="668"/>
      <c r="C2623" s="668"/>
      <c r="D2623" s="668"/>
      <c r="E2623" s="668"/>
      <c r="F2623" s="668"/>
      <c r="G2623" s="668"/>
      <c r="H2623" s="668"/>
      <c r="I2623" s="668"/>
      <c r="J2623" s="668"/>
      <c r="K2623" s="668"/>
      <c r="L2623" s="668"/>
      <c r="M2623" s="668"/>
      <c r="N2623" s="668"/>
      <c r="O2623" s="668"/>
      <c r="P2623" s="668"/>
      <c r="Q2623" s="668"/>
      <c r="R2623" s="668"/>
      <c r="T2623" s="668"/>
      <c r="U2623" s="668"/>
      <c r="AZ2623" s="668"/>
      <c r="BA2623" s="668"/>
      <c r="BB2623" s="668"/>
      <c r="BC2623" s="668"/>
      <c r="BD2623" s="668"/>
      <c r="BE2623" s="668"/>
      <c r="BF2623" s="668"/>
      <c r="BG2623" s="668"/>
      <c r="BH2623" s="668"/>
      <c r="BI2623" s="668"/>
      <c r="BJ2623" s="668"/>
      <c r="BK2623" s="668"/>
      <c r="BL2623" s="668"/>
      <c r="BM2623" s="668"/>
      <c r="BN2623" s="668"/>
      <c r="BO2623" s="668"/>
      <c r="BP2623" s="668"/>
      <c r="BQ2623" s="668"/>
    </row>
    <row r="2624" spans="1:69">
      <c r="A2624" s="668"/>
      <c r="B2624" s="668"/>
      <c r="C2624" s="668"/>
      <c r="D2624" s="668"/>
      <c r="E2624" s="668"/>
      <c r="F2624" s="668"/>
      <c r="G2624" s="668"/>
      <c r="H2624" s="668"/>
      <c r="I2624" s="668"/>
      <c r="J2624" s="668"/>
      <c r="K2624" s="668"/>
      <c r="L2624" s="668"/>
      <c r="M2624" s="668"/>
      <c r="N2624" s="668"/>
      <c r="O2624" s="668"/>
      <c r="P2624" s="668"/>
      <c r="Q2624" s="668"/>
      <c r="R2624" s="668"/>
      <c r="T2624" s="668"/>
      <c r="U2624" s="668"/>
      <c r="AZ2624" s="668"/>
      <c r="BA2624" s="668"/>
      <c r="BB2624" s="668"/>
      <c r="BC2624" s="668"/>
      <c r="BD2624" s="668"/>
      <c r="BE2624" s="668"/>
      <c r="BF2624" s="668"/>
      <c r="BG2624" s="668"/>
      <c r="BH2624" s="668"/>
      <c r="BI2624" s="668"/>
      <c r="BJ2624" s="668"/>
      <c r="BK2624" s="668"/>
      <c r="BL2624" s="668"/>
      <c r="BM2624" s="668"/>
      <c r="BN2624" s="668"/>
      <c r="BO2624" s="668"/>
      <c r="BP2624" s="668"/>
      <c r="BQ2624" s="668"/>
    </row>
    <row r="2625" spans="1:69">
      <c r="A2625" s="668"/>
      <c r="B2625" s="668"/>
      <c r="C2625" s="668"/>
      <c r="D2625" s="668"/>
      <c r="E2625" s="668"/>
      <c r="F2625" s="668"/>
      <c r="G2625" s="668"/>
      <c r="H2625" s="668"/>
      <c r="I2625" s="668"/>
      <c r="J2625" s="668"/>
      <c r="K2625" s="668"/>
      <c r="L2625" s="668"/>
      <c r="M2625" s="668"/>
      <c r="N2625" s="668"/>
      <c r="O2625" s="668"/>
      <c r="P2625" s="668"/>
      <c r="Q2625" s="668"/>
      <c r="R2625" s="668"/>
      <c r="T2625" s="668"/>
      <c r="U2625" s="668"/>
      <c r="AZ2625" s="668"/>
      <c r="BA2625" s="668"/>
      <c r="BB2625" s="668"/>
      <c r="BC2625" s="668"/>
      <c r="BD2625" s="668"/>
      <c r="BK2625" s="668"/>
      <c r="BL2625" s="668"/>
      <c r="BM2625" s="668"/>
      <c r="BN2625" s="668"/>
      <c r="BO2625" s="668"/>
      <c r="BP2625" s="668"/>
      <c r="BQ2625" s="668"/>
    </row>
    <row r="2626" spans="1:69">
      <c r="A2626" s="668"/>
      <c r="B2626" s="668"/>
      <c r="C2626" s="668"/>
      <c r="D2626" s="668"/>
      <c r="E2626" s="668"/>
      <c r="F2626" s="668"/>
      <c r="G2626" s="668"/>
      <c r="H2626" s="668"/>
      <c r="I2626" s="668"/>
      <c r="J2626" s="668"/>
      <c r="K2626" s="668"/>
      <c r="L2626" s="668"/>
      <c r="M2626" s="668"/>
      <c r="N2626" s="668"/>
      <c r="O2626" s="668"/>
      <c r="P2626" s="668"/>
      <c r="Q2626" s="668"/>
      <c r="R2626" s="668"/>
      <c r="T2626" s="668"/>
      <c r="U2626" s="668"/>
      <c r="AZ2626" s="668"/>
      <c r="BA2626" s="668"/>
      <c r="BB2626" s="668"/>
      <c r="BC2626" s="668"/>
      <c r="BD2626" s="668"/>
      <c r="BE2626" s="668"/>
      <c r="BF2626" s="668"/>
      <c r="BG2626" s="668"/>
      <c r="BH2626" s="668"/>
      <c r="BI2626" s="668"/>
      <c r="BJ2626" s="668"/>
      <c r="BK2626" s="668"/>
      <c r="BL2626" s="668"/>
      <c r="BM2626" s="668"/>
      <c r="BN2626" s="668"/>
      <c r="BO2626" s="668"/>
      <c r="BP2626" s="668"/>
      <c r="BQ2626" s="668"/>
    </row>
    <row r="2627" spans="1:69">
      <c r="A2627" s="668"/>
      <c r="B2627" s="668"/>
      <c r="C2627" s="668"/>
      <c r="D2627" s="668"/>
      <c r="E2627" s="668"/>
      <c r="F2627" s="668"/>
      <c r="G2627" s="668"/>
      <c r="H2627" s="668"/>
      <c r="I2627" s="668"/>
      <c r="J2627" s="668"/>
      <c r="K2627" s="668"/>
      <c r="L2627" s="668"/>
      <c r="M2627" s="668"/>
      <c r="N2627" s="668"/>
      <c r="O2627" s="668"/>
      <c r="P2627" s="668"/>
      <c r="Q2627" s="668"/>
      <c r="R2627" s="668"/>
      <c r="T2627" s="668"/>
      <c r="U2627" s="668"/>
      <c r="AZ2627" s="668"/>
      <c r="BA2627" s="668"/>
      <c r="BB2627" s="668"/>
      <c r="BC2627" s="668"/>
      <c r="BD2627" s="668"/>
      <c r="BE2627" s="668"/>
      <c r="BF2627" s="668"/>
      <c r="BG2627" s="668"/>
      <c r="BH2627" s="668"/>
      <c r="BI2627" s="668"/>
      <c r="BJ2627" s="668"/>
      <c r="BK2627" s="668"/>
      <c r="BL2627" s="668"/>
      <c r="BM2627" s="668"/>
      <c r="BN2627" s="668"/>
      <c r="BO2627" s="668"/>
      <c r="BP2627" s="668"/>
      <c r="BQ2627" s="668"/>
    </row>
    <row r="2628" spans="1:69">
      <c r="A2628" s="668"/>
      <c r="B2628" s="668"/>
      <c r="C2628" s="668"/>
      <c r="D2628" s="668"/>
      <c r="E2628" s="668"/>
      <c r="F2628" s="668"/>
      <c r="G2628" s="668"/>
      <c r="H2628" s="668"/>
      <c r="I2628" s="668"/>
      <c r="J2628" s="668"/>
      <c r="K2628" s="668"/>
      <c r="L2628" s="668"/>
      <c r="M2628" s="668"/>
      <c r="N2628" s="668"/>
      <c r="O2628" s="668"/>
      <c r="P2628" s="668"/>
      <c r="Q2628" s="668"/>
      <c r="R2628" s="668"/>
      <c r="S2628" s="668"/>
      <c r="T2628" s="668"/>
      <c r="U2628" s="668"/>
      <c r="AZ2628" s="668"/>
      <c r="BA2628" s="668"/>
      <c r="BB2628" s="668"/>
      <c r="BC2628" s="668"/>
      <c r="BD2628" s="668"/>
      <c r="BE2628" s="668"/>
      <c r="BF2628" s="668"/>
      <c r="BG2628" s="668"/>
      <c r="BH2628" s="668"/>
      <c r="BI2628" s="668"/>
      <c r="BJ2628" s="668"/>
      <c r="BK2628" s="668"/>
      <c r="BL2628" s="668"/>
      <c r="BM2628" s="668"/>
      <c r="BN2628" s="668"/>
      <c r="BO2628" s="668"/>
      <c r="BP2628" s="668"/>
      <c r="BQ2628" s="668"/>
    </row>
    <row r="2629" spans="1:69">
      <c r="A2629" s="668"/>
      <c r="B2629" s="668"/>
      <c r="C2629" s="668"/>
      <c r="D2629" s="668"/>
      <c r="E2629" s="668"/>
      <c r="F2629" s="668"/>
      <c r="G2629" s="668"/>
      <c r="H2629" s="668"/>
      <c r="I2629" s="668"/>
      <c r="J2629" s="668"/>
      <c r="K2629" s="668"/>
      <c r="L2629" s="668"/>
      <c r="M2629" s="668"/>
      <c r="N2629" s="668"/>
      <c r="O2629" s="668"/>
      <c r="P2629" s="668"/>
      <c r="Q2629" s="668"/>
      <c r="R2629" s="668"/>
      <c r="T2629" s="668"/>
      <c r="U2629" s="668"/>
      <c r="AZ2629" s="668"/>
      <c r="BA2629" s="668"/>
      <c r="BB2629" s="668"/>
      <c r="BC2629" s="668"/>
      <c r="BD2629" s="668"/>
      <c r="BE2629" s="668"/>
      <c r="BF2629" s="668"/>
      <c r="BG2629" s="668"/>
      <c r="BH2629" s="668"/>
      <c r="BI2629" s="668"/>
      <c r="BJ2629" s="668"/>
      <c r="BK2629" s="668"/>
      <c r="BL2629" s="668"/>
      <c r="BM2629" s="668"/>
      <c r="BN2629" s="668"/>
      <c r="BO2629" s="668"/>
      <c r="BP2629" s="668"/>
      <c r="BQ2629" s="668"/>
    </row>
    <row r="2630" spans="1:69">
      <c r="A2630" s="668"/>
      <c r="B2630" s="668"/>
      <c r="C2630" s="668"/>
      <c r="D2630" s="668"/>
      <c r="E2630" s="668"/>
      <c r="F2630" s="668"/>
      <c r="G2630" s="668"/>
      <c r="H2630" s="668"/>
      <c r="I2630" s="668"/>
      <c r="J2630" s="668"/>
      <c r="K2630" s="668"/>
      <c r="L2630" s="668"/>
      <c r="M2630" s="668"/>
      <c r="N2630" s="668"/>
      <c r="O2630" s="668"/>
      <c r="P2630" s="668"/>
      <c r="Q2630" s="668"/>
      <c r="R2630" s="668"/>
      <c r="S2630" s="668"/>
      <c r="T2630" s="668"/>
      <c r="U2630" s="668"/>
      <c r="W2630" s="668"/>
      <c r="X2630" s="668"/>
      <c r="Y2630" s="668"/>
      <c r="Z2630" s="678"/>
      <c r="AA2630" s="668"/>
      <c r="AB2630" s="668"/>
      <c r="AC2630" s="668"/>
      <c r="AD2630" s="678"/>
      <c r="AE2630" s="668"/>
      <c r="AF2630" s="668"/>
      <c r="AG2630" s="668"/>
      <c r="AH2630" s="678"/>
      <c r="AI2630" s="668"/>
      <c r="AJ2630" s="668"/>
      <c r="AK2630" s="668"/>
      <c r="AL2630" s="678"/>
      <c r="AM2630" s="668"/>
      <c r="AN2630" s="668"/>
      <c r="AO2630" s="668"/>
      <c r="AP2630" s="678"/>
      <c r="AQ2630" s="668"/>
      <c r="AR2630" s="668"/>
      <c r="AS2630" s="668"/>
      <c r="AT2630" s="678"/>
      <c r="AU2630" s="668"/>
      <c r="AV2630" s="668"/>
      <c r="AW2630" s="678"/>
      <c r="AX2630" s="668"/>
      <c r="AY2630" s="683"/>
      <c r="AZ2630" s="668"/>
      <c r="BA2630" s="668"/>
      <c r="BB2630" s="668"/>
      <c r="BC2630" s="668"/>
      <c r="BD2630" s="668"/>
      <c r="BE2630" s="668"/>
      <c r="BF2630" s="668"/>
      <c r="BG2630" s="668"/>
      <c r="BH2630" s="668"/>
      <c r="BI2630" s="668"/>
      <c r="BJ2630" s="668"/>
      <c r="BK2630" s="668"/>
      <c r="BL2630" s="668"/>
      <c r="BM2630" s="668"/>
      <c r="BN2630" s="668"/>
      <c r="BO2630" s="668"/>
      <c r="BP2630" s="668"/>
      <c r="BQ2630" s="668"/>
    </row>
    <row r="2631" spans="1:69">
      <c r="A2631" s="668"/>
      <c r="B2631" s="668"/>
      <c r="C2631" s="668"/>
      <c r="D2631" s="668"/>
      <c r="E2631" s="668"/>
      <c r="F2631" s="668"/>
      <c r="G2631" s="668"/>
      <c r="H2631" s="668"/>
      <c r="I2631" s="668"/>
      <c r="J2631" s="668"/>
      <c r="K2631" s="668"/>
      <c r="L2631" s="668"/>
      <c r="M2631" s="668"/>
      <c r="N2631" s="668"/>
      <c r="O2631" s="668"/>
      <c r="P2631" s="668"/>
      <c r="Q2631" s="668"/>
      <c r="R2631" s="668"/>
      <c r="S2631" s="668"/>
      <c r="T2631" s="668"/>
      <c r="U2631" s="668"/>
      <c r="W2631" s="668"/>
      <c r="X2631" s="668"/>
      <c r="Y2631" s="668"/>
      <c r="Z2631" s="678"/>
      <c r="AA2631" s="668"/>
      <c r="AB2631" s="668"/>
      <c r="AC2631" s="668"/>
      <c r="AD2631" s="678"/>
      <c r="AE2631" s="668"/>
      <c r="AF2631" s="668"/>
      <c r="AG2631" s="668"/>
      <c r="AH2631" s="678"/>
      <c r="AI2631" s="668"/>
      <c r="AJ2631" s="668"/>
      <c r="AK2631" s="668"/>
      <c r="AL2631" s="678"/>
      <c r="AM2631" s="668"/>
      <c r="AN2631" s="668"/>
      <c r="AO2631" s="668"/>
      <c r="AP2631" s="678"/>
      <c r="AQ2631" s="668"/>
      <c r="AR2631" s="668"/>
      <c r="AS2631" s="668"/>
      <c r="AT2631" s="678"/>
      <c r="AU2631" s="668"/>
      <c r="AV2631" s="668"/>
      <c r="AW2631" s="678"/>
      <c r="AX2631" s="668"/>
      <c r="AY2631" s="683"/>
      <c r="AZ2631" s="668"/>
      <c r="BA2631" s="668"/>
      <c r="BB2631" s="668"/>
      <c r="BC2631" s="668"/>
      <c r="BK2631" s="668"/>
      <c r="BL2631" s="668"/>
      <c r="BM2631" s="668"/>
      <c r="BN2631" s="668"/>
      <c r="BO2631" s="668"/>
      <c r="BP2631" s="668"/>
      <c r="BQ2631" s="668"/>
    </row>
    <row r="2632" spans="1:69">
      <c r="A2632" s="668"/>
      <c r="B2632" s="668"/>
      <c r="C2632" s="668"/>
      <c r="D2632" s="668"/>
      <c r="E2632" s="668"/>
      <c r="F2632" s="668"/>
      <c r="G2632" s="668"/>
      <c r="H2632" s="668"/>
      <c r="I2632" s="668"/>
      <c r="J2632" s="668"/>
      <c r="K2632" s="668"/>
      <c r="L2632" s="668"/>
      <c r="M2632" s="668"/>
      <c r="N2632" s="668"/>
      <c r="O2632" s="668"/>
      <c r="P2632" s="668"/>
      <c r="Q2632" s="668"/>
      <c r="R2632" s="668"/>
      <c r="T2632" s="668"/>
      <c r="U2632" s="668"/>
      <c r="AZ2632" s="668"/>
      <c r="BA2632" s="668"/>
      <c r="BB2632" s="668"/>
      <c r="BC2632" s="668"/>
      <c r="BK2632" s="668"/>
      <c r="BL2632" s="668"/>
      <c r="BM2632" s="668"/>
      <c r="BN2632" s="668"/>
      <c r="BO2632" s="668"/>
      <c r="BP2632" s="668"/>
      <c r="BQ2632" s="668"/>
    </row>
    <row r="2633" spans="1:69">
      <c r="A2633" s="668"/>
      <c r="B2633" s="668"/>
      <c r="C2633" s="668"/>
      <c r="D2633" s="668"/>
      <c r="E2633" s="668"/>
      <c r="F2633" s="668"/>
      <c r="G2633" s="668"/>
      <c r="H2633" s="668"/>
      <c r="I2633" s="668"/>
      <c r="J2633" s="668"/>
      <c r="K2633" s="668"/>
      <c r="L2633" s="668"/>
      <c r="M2633" s="668"/>
      <c r="N2633" s="668"/>
      <c r="O2633" s="668"/>
      <c r="P2633" s="668"/>
      <c r="Q2633" s="668"/>
      <c r="R2633" s="668"/>
      <c r="T2633" s="668"/>
      <c r="U2633" s="668"/>
      <c r="AZ2633" s="668"/>
      <c r="BK2633" s="668"/>
      <c r="BL2633" s="668"/>
      <c r="BM2633" s="668"/>
      <c r="BN2633" s="668"/>
      <c r="BO2633" s="668"/>
      <c r="BP2633" s="668"/>
      <c r="BQ2633" s="668"/>
    </row>
    <row r="2634" spans="1:69">
      <c r="A2634" s="668"/>
      <c r="B2634" s="668"/>
      <c r="C2634" s="668"/>
      <c r="D2634" s="668"/>
      <c r="E2634" s="668"/>
      <c r="F2634" s="668"/>
      <c r="G2634" s="668"/>
      <c r="H2634" s="668"/>
      <c r="I2634" s="668"/>
      <c r="J2634" s="668"/>
      <c r="K2634" s="668"/>
      <c r="L2634" s="668"/>
      <c r="M2634" s="668"/>
      <c r="N2634" s="668"/>
      <c r="O2634" s="668"/>
      <c r="P2634" s="668"/>
      <c r="Q2634" s="668"/>
      <c r="R2634" s="668"/>
      <c r="T2634" s="668"/>
      <c r="U2634" s="668"/>
      <c r="AZ2634" s="668"/>
      <c r="BK2634" s="668"/>
      <c r="BL2634" s="668"/>
      <c r="BM2634" s="668"/>
      <c r="BN2634" s="668"/>
      <c r="BO2634" s="668"/>
      <c r="BP2634" s="668"/>
      <c r="BQ2634" s="668"/>
    </row>
    <row r="2635" spans="1:69">
      <c r="A2635" s="668"/>
      <c r="B2635" s="668"/>
      <c r="C2635" s="668"/>
      <c r="D2635" s="668"/>
      <c r="E2635" s="668"/>
      <c r="F2635" s="668"/>
      <c r="G2635" s="668"/>
      <c r="H2635" s="668"/>
      <c r="I2635" s="668"/>
      <c r="J2635" s="668"/>
      <c r="K2635" s="668"/>
      <c r="L2635" s="668"/>
      <c r="M2635" s="668"/>
      <c r="N2635" s="668"/>
      <c r="O2635" s="668"/>
      <c r="P2635" s="668"/>
      <c r="R2635" s="668"/>
      <c r="U2635" s="668"/>
      <c r="BK2635" s="668"/>
      <c r="BL2635" s="668"/>
      <c r="BM2635" s="668"/>
      <c r="BN2635" s="668"/>
      <c r="BO2635" s="668"/>
      <c r="BP2635" s="668"/>
      <c r="BQ2635" s="668"/>
    </row>
    <row r="2636" spans="1:69">
      <c r="A2636" s="668"/>
      <c r="B2636" s="668"/>
      <c r="C2636" s="668"/>
      <c r="D2636" s="668"/>
      <c r="E2636" s="668"/>
      <c r="F2636" s="668"/>
      <c r="G2636" s="668"/>
      <c r="H2636" s="668"/>
      <c r="I2636" s="668"/>
      <c r="J2636" s="668"/>
      <c r="K2636" s="668"/>
      <c r="L2636" s="668"/>
      <c r="M2636" s="668"/>
      <c r="N2636" s="668"/>
      <c r="O2636" s="668"/>
      <c r="P2636" s="668"/>
      <c r="R2636" s="668"/>
      <c r="U2636" s="668"/>
      <c r="BK2636" s="668"/>
      <c r="BL2636" s="668"/>
      <c r="BM2636" s="668"/>
      <c r="BN2636" s="668"/>
      <c r="BO2636" s="668"/>
      <c r="BP2636" s="668"/>
      <c r="BQ2636" s="668"/>
    </row>
    <row r="2637" spans="1:69">
      <c r="A2637" s="668"/>
      <c r="B2637" s="668"/>
      <c r="C2637" s="668"/>
      <c r="D2637" s="668"/>
      <c r="E2637" s="668"/>
      <c r="F2637" s="668"/>
      <c r="G2637" s="668"/>
      <c r="H2637" s="668"/>
      <c r="I2637" s="668"/>
      <c r="J2637" s="668"/>
      <c r="K2637" s="668"/>
      <c r="L2637" s="668"/>
      <c r="M2637" s="668"/>
      <c r="N2637" s="668"/>
      <c r="O2637" s="668"/>
      <c r="P2637" s="668"/>
      <c r="Q2637" s="668"/>
      <c r="R2637" s="668"/>
      <c r="S2637" s="668"/>
      <c r="T2637" s="668"/>
      <c r="U2637" s="668"/>
      <c r="W2637" s="668"/>
      <c r="X2637" s="668"/>
      <c r="Y2637" s="668"/>
      <c r="Z2637" s="678"/>
      <c r="AA2637" s="668"/>
      <c r="AB2637" s="668"/>
      <c r="AC2637" s="668"/>
      <c r="AD2637" s="678"/>
      <c r="AE2637" s="668"/>
      <c r="AF2637" s="668"/>
      <c r="AG2637" s="668"/>
      <c r="AH2637" s="678"/>
      <c r="AI2637" s="668"/>
      <c r="AJ2637" s="668"/>
      <c r="AK2637" s="668"/>
      <c r="AL2637" s="678"/>
      <c r="AM2637" s="668"/>
      <c r="AN2637" s="668"/>
      <c r="AO2637" s="668"/>
      <c r="AP2637" s="678"/>
      <c r="AQ2637" s="668"/>
      <c r="AR2637" s="668"/>
      <c r="AS2637" s="668"/>
      <c r="AT2637" s="678"/>
      <c r="AU2637" s="668"/>
      <c r="AV2637" s="668"/>
      <c r="AW2637" s="678"/>
      <c r="AX2637" s="668"/>
      <c r="AY2637" s="683"/>
      <c r="AZ2637" s="668"/>
      <c r="BA2637" s="668"/>
      <c r="BB2637" s="668"/>
      <c r="BC2637" s="668"/>
      <c r="BD2637" s="668"/>
      <c r="BE2637" s="668"/>
      <c r="BF2637" s="668"/>
      <c r="BG2637" s="668"/>
      <c r="BH2637" s="668"/>
      <c r="BI2637" s="668"/>
      <c r="BJ2637" s="668"/>
      <c r="BK2637" s="668"/>
      <c r="BL2637" s="668"/>
      <c r="BM2637" s="668"/>
      <c r="BN2637" s="668"/>
      <c r="BO2637" s="668"/>
      <c r="BP2637" s="668"/>
      <c r="BQ2637" s="668"/>
    </row>
    <row r="2638" spans="1:69">
      <c r="A2638" s="668"/>
      <c r="B2638" s="668"/>
      <c r="C2638" s="668"/>
      <c r="D2638" s="668"/>
      <c r="E2638" s="668"/>
      <c r="F2638" s="668"/>
      <c r="G2638" s="668"/>
      <c r="H2638" s="668"/>
      <c r="I2638" s="668"/>
      <c r="J2638" s="668"/>
      <c r="K2638" s="668"/>
      <c r="L2638" s="668"/>
      <c r="M2638" s="668"/>
      <c r="N2638" s="668"/>
      <c r="O2638" s="668"/>
      <c r="P2638" s="668"/>
      <c r="Q2638" s="668"/>
      <c r="R2638" s="668"/>
      <c r="T2638" s="668"/>
      <c r="U2638" s="668"/>
      <c r="AZ2638" s="668"/>
      <c r="BA2638" s="668"/>
      <c r="BB2638" s="668"/>
      <c r="BC2638" s="668"/>
      <c r="BD2638" s="668"/>
      <c r="BE2638" s="668"/>
      <c r="BF2638" s="668"/>
      <c r="BG2638" s="668"/>
      <c r="BH2638" s="668"/>
      <c r="BI2638" s="668"/>
      <c r="BJ2638" s="668"/>
      <c r="BK2638" s="668"/>
      <c r="BL2638" s="668"/>
      <c r="BM2638" s="668"/>
      <c r="BN2638" s="668"/>
      <c r="BO2638" s="668"/>
      <c r="BP2638" s="668"/>
      <c r="BQ2638" s="668"/>
    </row>
    <row r="2639" spans="1:69">
      <c r="A2639" s="668"/>
      <c r="B2639" s="668"/>
      <c r="C2639" s="668"/>
      <c r="D2639" s="668"/>
      <c r="E2639" s="668"/>
      <c r="F2639" s="668"/>
      <c r="G2639" s="668"/>
      <c r="H2639" s="668"/>
      <c r="I2639" s="668"/>
      <c r="J2639" s="668"/>
      <c r="K2639" s="668"/>
      <c r="L2639" s="668"/>
      <c r="M2639" s="668"/>
      <c r="N2639" s="668"/>
      <c r="O2639" s="668"/>
      <c r="P2639" s="668"/>
      <c r="Q2639" s="668"/>
      <c r="R2639" s="668"/>
      <c r="T2639" s="668"/>
      <c r="U2639" s="668"/>
      <c r="AZ2639" s="668"/>
      <c r="BA2639" s="668"/>
      <c r="BB2639" s="668"/>
      <c r="BC2639" s="668"/>
      <c r="BD2639" s="668"/>
      <c r="BE2639" s="668"/>
      <c r="BF2639" s="668"/>
      <c r="BG2639" s="668"/>
      <c r="BH2639" s="668"/>
      <c r="BI2639" s="668"/>
      <c r="BJ2639" s="668"/>
      <c r="BK2639" s="668"/>
      <c r="BL2639" s="668"/>
      <c r="BM2639" s="668"/>
      <c r="BN2639" s="668"/>
      <c r="BO2639" s="668"/>
      <c r="BP2639" s="668"/>
      <c r="BQ2639" s="668"/>
    </row>
    <row r="2640" spans="1:69">
      <c r="A2640" s="668"/>
      <c r="B2640" s="668"/>
      <c r="C2640" s="668"/>
      <c r="D2640" s="668"/>
      <c r="E2640" s="668"/>
      <c r="F2640" s="668"/>
      <c r="G2640" s="668"/>
      <c r="H2640" s="668"/>
      <c r="I2640" s="668"/>
      <c r="J2640" s="668"/>
      <c r="K2640" s="668"/>
      <c r="L2640" s="668"/>
      <c r="M2640" s="668"/>
      <c r="N2640" s="668"/>
      <c r="O2640" s="668"/>
      <c r="P2640" s="668"/>
      <c r="Q2640" s="668"/>
      <c r="R2640" s="668"/>
      <c r="T2640" s="668"/>
      <c r="U2640" s="668"/>
      <c r="AZ2640" s="668"/>
      <c r="BA2640" s="668"/>
      <c r="BB2640" s="668"/>
      <c r="BC2640" s="668"/>
      <c r="BD2640" s="668"/>
      <c r="BE2640" s="668"/>
      <c r="BF2640" s="668"/>
      <c r="BG2640" s="668"/>
      <c r="BH2640" s="668"/>
      <c r="BI2640" s="668"/>
      <c r="BJ2640" s="668"/>
      <c r="BK2640" s="668"/>
      <c r="BL2640" s="668"/>
      <c r="BM2640" s="668"/>
      <c r="BN2640" s="668"/>
      <c r="BO2640" s="668"/>
      <c r="BP2640" s="668"/>
      <c r="BQ2640" s="668"/>
    </row>
    <row r="2641" spans="1:69">
      <c r="A2641" s="668"/>
      <c r="B2641" s="668"/>
      <c r="C2641" s="668"/>
      <c r="D2641" s="668"/>
      <c r="E2641" s="668"/>
      <c r="F2641" s="668"/>
      <c r="G2641" s="668"/>
      <c r="H2641" s="668"/>
      <c r="I2641" s="668"/>
      <c r="J2641" s="668"/>
      <c r="K2641" s="668"/>
      <c r="L2641" s="668"/>
      <c r="M2641" s="668"/>
      <c r="N2641" s="668"/>
      <c r="O2641" s="668"/>
      <c r="P2641" s="668"/>
      <c r="Q2641" s="668"/>
      <c r="R2641" s="668"/>
      <c r="T2641" s="668"/>
      <c r="U2641" s="668"/>
      <c r="AZ2641" s="668"/>
      <c r="BA2641" s="668"/>
      <c r="BB2641" s="668"/>
      <c r="BC2641" s="668"/>
      <c r="BD2641" s="668"/>
      <c r="BE2641" s="668"/>
      <c r="BF2641" s="668"/>
      <c r="BG2641" s="668"/>
      <c r="BH2641" s="668"/>
      <c r="BI2641" s="668"/>
      <c r="BJ2641" s="668"/>
      <c r="BK2641" s="668"/>
      <c r="BL2641" s="668"/>
      <c r="BM2641" s="668"/>
      <c r="BN2641" s="668"/>
      <c r="BO2641" s="668"/>
      <c r="BP2641" s="668"/>
      <c r="BQ2641" s="668"/>
    </row>
    <row r="2642" spans="1:69">
      <c r="A2642" s="668"/>
      <c r="B2642" s="668"/>
      <c r="C2642" s="668"/>
      <c r="D2642" s="668"/>
      <c r="E2642" s="668"/>
      <c r="F2642" s="668"/>
      <c r="G2642" s="668"/>
      <c r="H2642" s="668"/>
      <c r="I2642" s="668"/>
      <c r="J2642" s="668"/>
      <c r="K2642" s="668"/>
      <c r="L2642" s="668"/>
      <c r="M2642" s="668"/>
      <c r="N2642" s="668"/>
      <c r="O2642" s="668"/>
      <c r="P2642" s="668"/>
      <c r="Q2642" s="668"/>
      <c r="R2642" s="668"/>
      <c r="T2642" s="668"/>
      <c r="U2642" s="668"/>
      <c r="AZ2642" s="668"/>
      <c r="BA2642" s="668"/>
      <c r="BB2642" s="668"/>
      <c r="BC2642" s="668"/>
      <c r="BD2642" s="668"/>
      <c r="BE2642" s="668"/>
      <c r="BF2642" s="668"/>
      <c r="BG2642" s="668"/>
      <c r="BH2642" s="668"/>
      <c r="BI2642" s="668"/>
      <c r="BJ2642" s="668"/>
      <c r="BK2642" s="668"/>
      <c r="BL2642" s="668"/>
      <c r="BM2642" s="668"/>
      <c r="BN2642" s="668"/>
      <c r="BO2642" s="668"/>
      <c r="BP2642" s="668"/>
      <c r="BQ2642" s="668"/>
    </row>
    <row r="2643" spans="1:69">
      <c r="A2643" s="668"/>
      <c r="B2643" s="668"/>
      <c r="C2643" s="668"/>
      <c r="D2643" s="668"/>
      <c r="E2643" s="668"/>
      <c r="F2643" s="668"/>
      <c r="G2643" s="668"/>
      <c r="H2643" s="668"/>
      <c r="I2643" s="668"/>
      <c r="J2643" s="668"/>
      <c r="K2643" s="668"/>
      <c r="L2643" s="668"/>
      <c r="M2643" s="668"/>
      <c r="N2643" s="668"/>
      <c r="O2643" s="668"/>
      <c r="P2643" s="668"/>
      <c r="Q2643" s="668"/>
      <c r="R2643" s="668"/>
      <c r="T2643" s="668"/>
      <c r="U2643" s="668"/>
      <c r="AZ2643" s="668"/>
      <c r="BA2643" s="668"/>
      <c r="BB2643" s="668"/>
      <c r="BC2643" s="668"/>
      <c r="BD2643" s="668"/>
      <c r="BE2643" s="668"/>
      <c r="BF2643" s="668"/>
      <c r="BG2643" s="668"/>
      <c r="BH2643" s="668"/>
      <c r="BI2643" s="668"/>
      <c r="BJ2643" s="668"/>
      <c r="BK2643" s="668"/>
      <c r="BL2643" s="668"/>
      <c r="BM2643" s="668"/>
      <c r="BN2643" s="668"/>
      <c r="BO2643" s="668"/>
      <c r="BP2643" s="668"/>
      <c r="BQ2643" s="668"/>
    </row>
    <row r="2644" spans="1:69">
      <c r="A2644" s="668"/>
      <c r="B2644" s="668"/>
      <c r="C2644" s="668"/>
      <c r="D2644" s="668"/>
      <c r="E2644" s="668"/>
      <c r="F2644" s="668"/>
      <c r="G2644" s="668"/>
      <c r="H2644" s="668"/>
      <c r="I2644" s="668"/>
      <c r="J2644" s="668"/>
      <c r="K2644" s="668"/>
      <c r="L2644" s="668"/>
      <c r="M2644" s="668"/>
      <c r="N2644" s="668"/>
      <c r="O2644" s="668"/>
      <c r="P2644" s="668"/>
      <c r="Q2644" s="668"/>
      <c r="R2644" s="668"/>
      <c r="S2644" s="668"/>
      <c r="T2644" s="668"/>
      <c r="U2644" s="668"/>
      <c r="W2644" s="668"/>
      <c r="X2644" s="668"/>
      <c r="Y2644" s="668"/>
      <c r="Z2644" s="678"/>
      <c r="AA2644" s="668"/>
      <c r="AB2644" s="668"/>
      <c r="AC2644" s="668"/>
      <c r="AD2644" s="678"/>
      <c r="AE2644" s="668"/>
      <c r="AF2644" s="668"/>
      <c r="AG2644" s="668"/>
      <c r="AH2644" s="678"/>
      <c r="AI2644" s="668"/>
      <c r="AJ2644" s="668"/>
      <c r="AK2644" s="668"/>
      <c r="AL2644" s="678"/>
      <c r="AM2644" s="668"/>
      <c r="AN2644" s="668"/>
      <c r="AO2644" s="668"/>
      <c r="AP2644" s="678"/>
      <c r="AQ2644" s="668"/>
      <c r="AR2644" s="668"/>
      <c r="AS2644" s="668"/>
      <c r="AT2644" s="678"/>
      <c r="AU2644" s="668"/>
      <c r="AV2644" s="668"/>
      <c r="AW2644" s="678"/>
      <c r="AX2644" s="668"/>
      <c r="AY2644" s="683"/>
      <c r="AZ2644" s="668"/>
      <c r="BA2644" s="668"/>
      <c r="BB2644" s="668"/>
      <c r="BC2644" s="668"/>
      <c r="BD2644" s="668"/>
      <c r="BE2644" s="668"/>
      <c r="BF2644" s="668"/>
      <c r="BG2644" s="668"/>
      <c r="BH2644" s="668"/>
      <c r="BI2644" s="668"/>
      <c r="BJ2644" s="668"/>
      <c r="BK2644" s="668"/>
      <c r="BL2644" s="668"/>
      <c r="BM2644" s="668"/>
      <c r="BN2644" s="668"/>
      <c r="BO2644" s="668"/>
      <c r="BP2644" s="668"/>
      <c r="BQ2644" s="668"/>
    </row>
    <row r="2645" spans="1:69">
      <c r="A2645" s="668"/>
      <c r="B2645" s="668"/>
      <c r="C2645" s="668"/>
      <c r="D2645" s="668"/>
      <c r="E2645" s="668"/>
      <c r="F2645" s="668"/>
      <c r="G2645" s="668"/>
      <c r="H2645" s="668"/>
      <c r="I2645" s="668"/>
      <c r="J2645" s="668"/>
      <c r="K2645" s="668"/>
      <c r="L2645" s="668"/>
      <c r="M2645" s="668"/>
      <c r="N2645" s="668"/>
      <c r="O2645" s="668"/>
      <c r="P2645" s="668"/>
      <c r="Q2645" s="668"/>
      <c r="R2645" s="668"/>
      <c r="S2645" s="668"/>
      <c r="T2645" s="668"/>
      <c r="U2645" s="668"/>
      <c r="W2645" s="668"/>
      <c r="X2645" s="668"/>
      <c r="Y2645" s="668"/>
      <c r="Z2645" s="678"/>
      <c r="AA2645" s="668"/>
      <c r="AB2645" s="668"/>
      <c r="AC2645" s="668"/>
      <c r="AD2645" s="678"/>
      <c r="AE2645" s="668"/>
      <c r="AF2645" s="668"/>
      <c r="AG2645" s="668"/>
      <c r="AH2645" s="678"/>
      <c r="AI2645" s="668"/>
      <c r="AJ2645" s="668"/>
      <c r="AK2645" s="668"/>
      <c r="AL2645" s="678"/>
      <c r="AM2645" s="668"/>
      <c r="AN2645" s="668"/>
      <c r="AO2645" s="668"/>
      <c r="AP2645" s="678"/>
      <c r="AQ2645" s="668"/>
      <c r="AR2645" s="668"/>
      <c r="AS2645" s="668"/>
      <c r="AT2645" s="678"/>
      <c r="AU2645" s="668"/>
      <c r="AV2645" s="668"/>
      <c r="AW2645" s="678"/>
      <c r="AX2645" s="668"/>
      <c r="AY2645" s="683"/>
      <c r="AZ2645" s="668"/>
      <c r="BA2645" s="668"/>
      <c r="BB2645" s="668"/>
      <c r="BC2645" s="668"/>
      <c r="BD2645" s="668"/>
      <c r="BE2645" s="668"/>
      <c r="BF2645" s="668"/>
      <c r="BG2645" s="668"/>
      <c r="BH2645" s="668"/>
      <c r="BI2645" s="668"/>
      <c r="BJ2645" s="668"/>
      <c r="BK2645" s="668"/>
      <c r="BL2645" s="668"/>
      <c r="BM2645" s="668"/>
      <c r="BN2645" s="668"/>
      <c r="BO2645" s="668"/>
      <c r="BP2645" s="668"/>
      <c r="BQ2645" s="668"/>
    </row>
    <row r="2646" spans="1:69">
      <c r="A2646" s="668"/>
      <c r="B2646" s="668"/>
      <c r="C2646" s="668"/>
      <c r="D2646" s="668"/>
      <c r="E2646" s="668"/>
      <c r="F2646" s="668"/>
      <c r="G2646" s="668"/>
      <c r="H2646" s="668"/>
      <c r="I2646" s="668"/>
      <c r="J2646" s="668"/>
      <c r="K2646" s="668"/>
      <c r="L2646" s="668"/>
      <c r="M2646" s="668"/>
      <c r="N2646" s="668"/>
      <c r="O2646" s="668"/>
      <c r="P2646" s="668"/>
      <c r="Q2646" s="668"/>
      <c r="R2646" s="668"/>
      <c r="T2646" s="668"/>
      <c r="U2646" s="668"/>
      <c r="AZ2646" s="668"/>
      <c r="BA2646" s="668"/>
      <c r="BB2646" s="668"/>
      <c r="BC2646" s="668"/>
      <c r="BD2646" s="668"/>
      <c r="BE2646" s="668"/>
      <c r="BF2646" s="668"/>
      <c r="BG2646" s="668"/>
      <c r="BH2646" s="668"/>
      <c r="BI2646" s="668"/>
      <c r="BJ2646" s="668"/>
      <c r="BK2646" s="668"/>
      <c r="BL2646" s="668"/>
      <c r="BM2646" s="668"/>
      <c r="BN2646" s="668"/>
      <c r="BO2646" s="668"/>
      <c r="BP2646" s="668"/>
      <c r="BQ2646" s="668"/>
    </row>
    <row r="2647" spans="1:69">
      <c r="A2647" s="668"/>
      <c r="B2647" s="668"/>
      <c r="C2647" s="668"/>
      <c r="D2647" s="668"/>
      <c r="E2647" s="668"/>
      <c r="F2647" s="668"/>
      <c r="G2647" s="668"/>
      <c r="H2647" s="668"/>
      <c r="I2647" s="668"/>
      <c r="J2647" s="668"/>
      <c r="K2647" s="668"/>
      <c r="L2647" s="668"/>
      <c r="M2647" s="668"/>
      <c r="N2647" s="668"/>
      <c r="O2647" s="668"/>
      <c r="P2647" s="668"/>
      <c r="Q2647" s="668"/>
      <c r="R2647" s="668"/>
      <c r="T2647" s="668"/>
      <c r="U2647" s="668"/>
      <c r="W2647" s="668"/>
      <c r="X2647" s="668"/>
      <c r="Y2647" s="668"/>
      <c r="Z2647" s="678"/>
      <c r="AA2647" s="668"/>
      <c r="AB2647" s="668"/>
      <c r="AC2647" s="668"/>
      <c r="AD2647" s="678"/>
      <c r="AE2647" s="668"/>
      <c r="AF2647" s="668"/>
      <c r="AG2647" s="668"/>
      <c r="AH2647" s="678"/>
      <c r="AI2647" s="668"/>
      <c r="AJ2647" s="668"/>
      <c r="AK2647" s="668"/>
      <c r="AL2647" s="678"/>
      <c r="AM2647" s="668"/>
      <c r="AN2647" s="668"/>
      <c r="AO2647" s="668"/>
      <c r="AP2647" s="678"/>
      <c r="AQ2647" s="668"/>
      <c r="AR2647" s="668"/>
      <c r="AS2647" s="668"/>
      <c r="AT2647" s="678"/>
      <c r="AU2647" s="668"/>
      <c r="AV2647" s="668"/>
      <c r="AW2647" s="678"/>
      <c r="AX2647" s="668"/>
      <c r="AY2647" s="683"/>
      <c r="AZ2647" s="668"/>
      <c r="BA2647" s="668"/>
      <c r="BB2647" s="668"/>
      <c r="BC2647" s="668"/>
      <c r="BD2647" s="668"/>
      <c r="BE2647" s="668"/>
      <c r="BF2647" s="668"/>
      <c r="BG2647" s="668"/>
      <c r="BH2647" s="668"/>
      <c r="BI2647" s="668"/>
      <c r="BJ2647" s="668"/>
      <c r="BK2647" s="668"/>
      <c r="BL2647" s="668"/>
      <c r="BM2647" s="668"/>
      <c r="BN2647" s="668"/>
      <c r="BO2647" s="668"/>
      <c r="BP2647" s="668"/>
      <c r="BQ2647" s="668"/>
    </row>
    <row r="2648" spans="1:69">
      <c r="A2648" s="668"/>
      <c r="B2648" s="668"/>
      <c r="C2648" s="668"/>
      <c r="D2648" s="668"/>
      <c r="E2648" s="668"/>
      <c r="F2648" s="668"/>
      <c r="G2648" s="668"/>
      <c r="H2648" s="668"/>
      <c r="I2648" s="668"/>
      <c r="J2648" s="668"/>
      <c r="K2648" s="668"/>
      <c r="L2648" s="668"/>
      <c r="M2648" s="668"/>
      <c r="N2648" s="668"/>
      <c r="O2648" s="668"/>
      <c r="P2648" s="668"/>
      <c r="R2648" s="668"/>
      <c r="U2648" s="668"/>
      <c r="BK2648" s="668"/>
      <c r="BL2648" s="668"/>
      <c r="BM2648" s="668"/>
      <c r="BN2648" s="668"/>
      <c r="BO2648" s="668"/>
      <c r="BP2648" s="668"/>
      <c r="BQ2648" s="668"/>
    </row>
    <row r="2649" spans="1:69">
      <c r="A2649" s="668"/>
      <c r="B2649" s="668"/>
      <c r="C2649" s="668"/>
      <c r="D2649" s="668"/>
      <c r="E2649" s="668"/>
      <c r="F2649" s="668"/>
      <c r="G2649" s="668"/>
      <c r="H2649" s="668"/>
      <c r="I2649" s="668"/>
      <c r="J2649" s="668"/>
      <c r="K2649" s="668"/>
      <c r="L2649" s="668"/>
      <c r="M2649" s="668"/>
      <c r="N2649" s="668"/>
      <c r="O2649" s="668"/>
      <c r="P2649" s="668"/>
      <c r="Q2649" s="668"/>
      <c r="R2649" s="668"/>
      <c r="T2649" s="668"/>
      <c r="U2649" s="668"/>
      <c r="W2649" s="668"/>
      <c r="X2649" s="668"/>
      <c r="Y2649" s="668"/>
      <c r="Z2649" s="678"/>
      <c r="AA2649" s="668"/>
      <c r="AB2649" s="668"/>
      <c r="AC2649" s="668"/>
      <c r="AD2649" s="678"/>
      <c r="AE2649" s="668"/>
      <c r="AF2649" s="668"/>
      <c r="AG2649" s="668"/>
      <c r="AH2649" s="678"/>
      <c r="AI2649" s="668"/>
      <c r="AJ2649" s="668"/>
      <c r="AK2649" s="668"/>
      <c r="AL2649" s="678"/>
      <c r="AM2649" s="668"/>
      <c r="AN2649" s="668"/>
      <c r="AO2649" s="668"/>
      <c r="AP2649" s="678"/>
      <c r="AQ2649" s="668"/>
      <c r="AR2649" s="668"/>
      <c r="AS2649" s="668"/>
      <c r="AT2649" s="678"/>
      <c r="AU2649" s="668"/>
      <c r="AV2649" s="668"/>
      <c r="AW2649" s="678"/>
      <c r="AX2649" s="668"/>
      <c r="AY2649" s="683"/>
      <c r="AZ2649" s="668"/>
      <c r="BA2649" s="668"/>
      <c r="BB2649" s="668"/>
      <c r="BC2649" s="668"/>
      <c r="BD2649" s="668"/>
      <c r="BE2649" s="668"/>
      <c r="BF2649" s="668"/>
      <c r="BG2649" s="668"/>
      <c r="BH2649" s="668"/>
      <c r="BI2649" s="668"/>
      <c r="BJ2649" s="668"/>
      <c r="BK2649" s="668"/>
      <c r="BL2649" s="668"/>
      <c r="BM2649" s="668"/>
      <c r="BN2649" s="668"/>
      <c r="BO2649" s="668"/>
      <c r="BP2649" s="668"/>
      <c r="BQ2649" s="668"/>
    </row>
    <row r="2650" spans="1:69">
      <c r="A2650" s="668"/>
      <c r="B2650" s="668"/>
      <c r="C2650" s="668"/>
      <c r="D2650" s="668"/>
      <c r="E2650" s="668"/>
      <c r="F2650" s="668"/>
      <c r="G2650" s="668"/>
      <c r="H2650" s="668"/>
      <c r="I2650" s="668"/>
      <c r="J2650" s="668"/>
      <c r="K2650" s="668"/>
      <c r="L2650" s="668"/>
      <c r="M2650" s="668"/>
      <c r="N2650" s="668"/>
      <c r="O2650" s="668"/>
      <c r="P2650" s="668"/>
      <c r="Q2650" s="668"/>
      <c r="R2650" s="668"/>
      <c r="T2650" s="668"/>
      <c r="U2650" s="668"/>
      <c r="AZ2650" s="668"/>
      <c r="BA2650" s="668"/>
      <c r="BB2650" s="668"/>
      <c r="BC2650" s="668"/>
      <c r="BD2650" s="668"/>
      <c r="BE2650" s="668"/>
      <c r="BF2650" s="668"/>
      <c r="BG2650" s="668"/>
      <c r="BH2650" s="668"/>
      <c r="BI2650" s="668"/>
      <c r="BJ2650" s="668"/>
      <c r="BK2650" s="668"/>
      <c r="BL2650" s="668"/>
      <c r="BM2650" s="668"/>
      <c r="BN2650" s="668"/>
      <c r="BO2650" s="668"/>
      <c r="BP2650" s="668"/>
      <c r="BQ2650" s="668"/>
    </row>
    <row r="2651" spans="1:69">
      <c r="A2651" s="668"/>
      <c r="B2651" s="668"/>
      <c r="C2651" s="668"/>
      <c r="D2651" s="668"/>
      <c r="E2651" s="668"/>
      <c r="F2651" s="668"/>
      <c r="G2651" s="668"/>
      <c r="H2651" s="668"/>
      <c r="I2651" s="668"/>
      <c r="J2651" s="668"/>
      <c r="K2651" s="668"/>
      <c r="L2651" s="668"/>
      <c r="M2651" s="668"/>
      <c r="N2651" s="668"/>
      <c r="O2651" s="668"/>
      <c r="P2651" s="668"/>
      <c r="Q2651" s="668"/>
      <c r="R2651" s="668"/>
      <c r="T2651" s="668"/>
      <c r="U2651" s="668"/>
      <c r="AZ2651" s="668"/>
      <c r="BA2651" s="668"/>
      <c r="BB2651" s="668"/>
      <c r="BC2651" s="668"/>
      <c r="BD2651" s="668"/>
      <c r="BE2651" s="668"/>
      <c r="BF2651" s="668"/>
      <c r="BG2651" s="668"/>
      <c r="BH2651" s="668"/>
      <c r="BI2651" s="668"/>
      <c r="BJ2651" s="668"/>
      <c r="BK2651" s="668"/>
      <c r="BL2651" s="668"/>
      <c r="BM2651" s="668"/>
      <c r="BN2651" s="668"/>
      <c r="BO2651" s="668"/>
      <c r="BP2651" s="668"/>
      <c r="BQ2651" s="668"/>
    </row>
    <row r="2652" spans="1:69">
      <c r="A2652" s="668"/>
      <c r="B2652" s="668"/>
      <c r="C2652" s="668"/>
      <c r="D2652" s="668"/>
      <c r="E2652" s="668"/>
      <c r="F2652" s="668"/>
      <c r="G2652" s="668"/>
      <c r="H2652" s="668"/>
      <c r="I2652" s="668"/>
      <c r="J2652" s="668"/>
      <c r="K2652" s="668"/>
      <c r="L2652" s="668"/>
      <c r="M2652" s="668"/>
      <c r="N2652" s="668"/>
      <c r="O2652" s="668"/>
      <c r="P2652" s="668"/>
      <c r="Q2652" s="668"/>
      <c r="R2652" s="668"/>
      <c r="T2652" s="668"/>
      <c r="U2652" s="668"/>
      <c r="AZ2652" s="668"/>
      <c r="BA2652" s="668"/>
      <c r="BB2652" s="668"/>
      <c r="BC2652" s="668"/>
      <c r="BD2652" s="668"/>
      <c r="BE2652" s="668"/>
      <c r="BF2652" s="668"/>
      <c r="BG2652" s="668"/>
      <c r="BH2652" s="668"/>
      <c r="BI2652" s="668"/>
      <c r="BJ2652" s="668"/>
      <c r="BK2652" s="668"/>
      <c r="BL2652" s="668"/>
      <c r="BM2652" s="668"/>
      <c r="BN2652" s="668"/>
      <c r="BO2652" s="668"/>
      <c r="BP2652" s="668"/>
      <c r="BQ2652" s="668"/>
    </row>
    <row r="2653" spans="1:69">
      <c r="A2653" s="668"/>
      <c r="B2653" s="668"/>
      <c r="C2653" s="668"/>
      <c r="D2653" s="668"/>
      <c r="E2653" s="668"/>
      <c r="F2653" s="668"/>
      <c r="G2653" s="668"/>
      <c r="H2653" s="668"/>
      <c r="I2653" s="668"/>
      <c r="J2653" s="668"/>
      <c r="K2653" s="668"/>
      <c r="L2653" s="668"/>
      <c r="M2653" s="668"/>
      <c r="N2653" s="668"/>
      <c r="O2653" s="668"/>
      <c r="P2653" s="668"/>
      <c r="Q2653" s="668"/>
      <c r="R2653" s="668"/>
      <c r="T2653" s="668"/>
      <c r="U2653" s="668"/>
      <c r="AZ2653" s="668"/>
      <c r="BA2653" s="668"/>
      <c r="BB2653" s="668"/>
      <c r="BC2653" s="668"/>
      <c r="BD2653" s="668"/>
      <c r="BE2653" s="668"/>
      <c r="BF2653" s="668"/>
      <c r="BG2653" s="668"/>
      <c r="BH2653" s="668"/>
      <c r="BI2653" s="668"/>
      <c r="BJ2653" s="668"/>
      <c r="BK2653" s="668"/>
      <c r="BL2653" s="668"/>
      <c r="BM2653" s="668"/>
      <c r="BN2653" s="668"/>
      <c r="BO2653" s="668"/>
      <c r="BP2653" s="668"/>
      <c r="BQ2653" s="668"/>
    </row>
    <row r="2654" spans="1:69">
      <c r="A2654" s="668"/>
      <c r="B2654" s="668"/>
      <c r="C2654" s="668"/>
      <c r="D2654" s="668"/>
      <c r="E2654" s="668"/>
      <c r="F2654" s="668"/>
      <c r="G2654" s="668"/>
      <c r="H2654" s="668"/>
      <c r="I2654" s="668"/>
      <c r="J2654" s="668"/>
      <c r="K2654" s="668"/>
      <c r="L2654" s="668"/>
      <c r="M2654" s="668"/>
      <c r="N2654" s="668"/>
      <c r="O2654" s="668"/>
      <c r="P2654" s="668"/>
      <c r="Q2654" s="668"/>
      <c r="R2654" s="668"/>
      <c r="T2654" s="668"/>
      <c r="U2654" s="668"/>
      <c r="AZ2654" s="668"/>
      <c r="BA2654" s="668"/>
      <c r="BB2654" s="668"/>
      <c r="BC2654" s="668"/>
      <c r="BD2654" s="668"/>
      <c r="BE2654" s="668"/>
      <c r="BF2654" s="668"/>
      <c r="BG2654" s="668"/>
      <c r="BH2654" s="668"/>
      <c r="BI2654" s="668"/>
      <c r="BJ2654" s="668"/>
      <c r="BK2654" s="668"/>
      <c r="BL2654" s="668"/>
      <c r="BM2654" s="668"/>
      <c r="BN2654" s="668"/>
      <c r="BO2654" s="668"/>
      <c r="BP2654" s="668"/>
      <c r="BQ2654" s="668"/>
    </row>
    <row r="2655" spans="1:69">
      <c r="A2655" s="668"/>
      <c r="B2655" s="668"/>
      <c r="C2655" s="668"/>
      <c r="D2655" s="668"/>
      <c r="E2655" s="668"/>
      <c r="F2655" s="668"/>
      <c r="G2655" s="668"/>
      <c r="H2655" s="668"/>
      <c r="I2655" s="668"/>
      <c r="J2655" s="668"/>
      <c r="K2655" s="668"/>
      <c r="L2655" s="668"/>
      <c r="M2655" s="668"/>
      <c r="N2655" s="668"/>
      <c r="O2655" s="668"/>
      <c r="P2655" s="668"/>
      <c r="Q2655" s="668"/>
      <c r="R2655" s="668"/>
      <c r="T2655" s="668"/>
      <c r="U2655" s="668"/>
      <c r="AZ2655" s="668"/>
      <c r="BA2655" s="668"/>
      <c r="BB2655" s="668"/>
      <c r="BC2655" s="668"/>
      <c r="BD2655" s="668"/>
      <c r="BE2655" s="668"/>
      <c r="BF2655" s="668"/>
      <c r="BG2655" s="668"/>
      <c r="BH2655" s="668"/>
      <c r="BI2655" s="668"/>
      <c r="BJ2655" s="668"/>
      <c r="BK2655" s="668"/>
      <c r="BL2655" s="668"/>
      <c r="BM2655" s="668"/>
      <c r="BN2655" s="668"/>
      <c r="BO2655" s="668"/>
      <c r="BP2655" s="668"/>
      <c r="BQ2655" s="668"/>
    </row>
    <row r="2656" spans="1:69">
      <c r="A2656" s="668"/>
      <c r="B2656" s="668"/>
      <c r="C2656" s="668"/>
      <c r="D2656" s="668"/>
      <c r="E2656" s="668"/>
      <c r="F2656" s="668"/>
      <c r="G2656" s="668"/>
      <c r="H2656" s="668"/>
      <c r="I2656" s="668"/>
      <c r="J2656" s="668"/>
      <c r="K2656" s="668"/>
      <c r="L2656" s="668"/>
      <c r="M2656" s="668"/>
      <c r="N2656" s="668"/>
      <c r="O2656" s="668"/>
      <c r="P2656" s="668"/>
      <c r="Q2656" s="668"/>
      <c r="R2656" s="668"/>
      <c r="T2656" s="668"/>
      <c r="U2656" s="668"/>
      <c r="AZ2656" s="668"/>
      <c r="BA2656" s="668"/>
      <c r="BB2656" s="668"/>
      <c r="BC2656" s="668"/>
      <c r="BD2656" s="668"/>
      <c r="BE2656" s="668"/>
      <c r="BF2656" s="668"/>
      <c r="BG2656" s="668"/>
      <c r="BH2656" s="668"/>
      <c r="BI2656" s="668"/>
      <c r="BJ2656" s="668"/>
      <c r="BK2656" s="668"/>
      <c r="BL2656" s="668"/>
      <c r="BM2656" s="668"/>
      <c r="BN2656" s="668"/>
      <c r="BO2656" s="668"/>
      <c r="BP2656" s="668"/>
      <c r="BQ2656" s="668"/>
    </row>
    <row r="2657" spans="1:69">
      <c r="A2657" s="668"/>
      <c r="B2657" s="668"/>
      <c r="C2657" s="668"/>
      <c r="D2657" s="668"/>
      <c r="E2657" s="668"/>
      <c r="F2657" s="668"/>
      <c r="G2657" s="668"/>
      <c r="H2657" s="668"/>
      <c r="I2657" s="668"/>
      <c r="J2657" s="668"/>
      <c r="K2657" s="668"/>
      <c r="L2657" s="668"/>
      <c r="M2657" s="668"/>
      <c r="N2657" s="668"/>
      <c r="O2657" s="668"/>
      <c r="P2657" s="668"/>
      <c r="Q2657" s="668"/>
      <c r="R2657" s="668"/>
      <c r="T2657" s="668"/>
      <c r="U2657" s="668"/>
      <c r="AZ2657" s="668"/>
      <c r="BA2657" s="668"/>
      <c r="BB2657" s="668"/>
      <c r="BC2657" s="668"/>
      <c r="BD2657" s="668"/>
      <c r="BE2657" s="668"/>
      <c r="BF2657" s="668"/>
      <c r="BG2657" s="668"/>
      <c r="BH2657" s="668"/>
      <c r="BI2657" s="668"/>
      <c r="BJ2657" s="668"/>
      <c r="BK2657" s="668"/>
      <c r="BL2657" s="668"/>
      <c r="BM2657" s="668"/>
      <c r="BN2657" s="668"/>
      <c r="BO2657" s="668"/>
      <c r="BP2657" s="668"/>
      <c r="BQ2657" s="668"/>
    </row>
    <row r="2658" spans="1:69">
      <c r="A2658" s="668"/>
      <c r="B2658" s="668"/>
      <c r="C2658" s="668"/>
      <c r="D2658" s="668"/>
      <c r="E2658" s="668"/>
      <c r="F2658" s="668"/>
      <c r="G2658" s="668"/>
      <c r="H2658" s="668"/>
      <c r="I2658" s="668"/>
      <c r="J2658" s="668"/>
      <c r="K2658" s="668"/>
      <c r="L2658" s="668"/>
      <c r="M2658" s="668"/>
      <c r="N2658" s="668"/>
      <c r="O2658" s="668"/>
      <c r="P2658" s="668"/>
      <c r="Q2658" s="668"/>
      <c r="R2658" s="668"/>
      <c r="T2658" s="668"/>
      <c r="U2658" s="668"/>
      <c r="AZ2658" s="668"/>
      <c r="BA2658" s="668"/>
      <c r="BB2658" s="668"/>
      <c r="BK2658" s="668"/>
      <c r="BL2658" s="668"/>
      <c r="BM2658" s="668"/>
      <c r="BN2658" s="668"/>
      <c r="BO2658" s="668"/>
      <c r="BP2658" s="668"/>
      <c r="BQ2658" s="668"/>
    </row>
    <row r="2659" spans="1:69">
      <c r="A2659" s="668"/>
      <c r="B2659" s="668"/>
      <c r="C2659" s="668"/>
      <c r="D2659" s="668"/>
      <c r="E2659" s="668"/>
      <c r="F2659" s="668"/>
      <c r="G2659" s="668"/>
      <c r="H2659" s="668"/>
      <c r="I2659" s="668"/>
      <c r="J2659" s="668"/>
      <c r="K2659" s="668"/>
      <c r="L2659" s="668"/>
      <c r="M2659" s="668"/>
      <c r="N2659" s="668"/>
      <c r="O2659" s="668"/>
      <c r="P2659" s="668"/>
      <c r="R2659" s="668"/>
      <c r="U2659" s="668"/>
      <c r="BK2659" s="668"/>
      <c r="BL2659" s="668"/>
      <c r="BM2659" s="668"/>
      <c r="BN2659" s="668"/>
      <c r="BO2659" s="668"/>
      <c r="BP2659" s="668"/>
      <c r="BQ2659" s="668"/>
    </row>
    <row r="2660" spans="1:69">
      <c r="A2660" s="668"/>
      <c r="B2660" s="668"/>
      <c r="C2660" s="668"/>
      <c r="D2660" s="668"/>
      <c r="E2660" s="668"/>
      <c r="F2660" s="668"/>
      <c r="G2660" s="668"/>
      <c r="H2660" s="668"/>
      <c r="I2660" s="668"/>
      <c r="J2660" s="668"/>
      <c r="K2660" s="668"/>
      <c r="L2660" s="668"/>
      <c r="M2660" s="668"/>
      <c r="N2660" s="668"/>
      <c r="O2660" s="668"/>
      <c r="P2660" s="668"/>
      <c r="Q2660" s="668"/>
      <c r="R2660" s="668"/>
      <c r="T2660" s="668"/>
      <c r="U2660" s="668"/>
      <c r="AZ2660" s="668"/>
      <c r="BA2660" s="668"/>
      <c r="BB2660" s="668"/>
      <c r="BC2660" s="668"/>
      <c r="BD2660" s="668"/>
      <c r="BE2660" s="668"/>
      <c r="BF2660" s="668"/>
      <c r="BG2660" s="668"/>
      <c r="BH2660" s="668"/>
      <c r="BI2660" s="668"/>
      <c r="BJ2660" s="668"/>
      <c r="BK2660" s="668"/>
      <c r="BL2660" s="668"/>
      <c r="BM2660" s="668"/>
      <c r="BN2660" s="668"/>
      <c r="BO2660" s="668"/>
      <c r="BP2660" s="668"/>
      <c r="BQ2660" s="668"/>
    </row>
    <row r="2661" spans="1:69">
      <c r="A2661" s="668"/>
      <c r="B2661" s="668"/>
      <c r="C2661" s="668"/>
      <c r="D2661" s="668"/>
      <c r="E2661" s="668"/>
      <c r="F2661" s="668"/>
      <c r="G2661" s="668"/>
      <c r="H2661" s="668"/>
      <c r="I2661" s="668"/>
      <c r="J2661" s="668"/>
      <c r="K2661" s="668"/>
      <c r="L2661" s="668"/>
      <c r="M2661" s="668"/>
      <c r="N2661" s="668"/>
      <c r="O2661" s="668"/>
      <c r="P2661" s="668"/>
      <c r="Q2661" s="668"/>
      <c r="R2661" s="668"/>
      <c r="T2661" s="668"/>
      <c r="U2661" s="668"/>
      <c r="AZ2661" s="668"/>
      <c r="BA2661" s="668"/>
      <c r="BB2661" s="668"/>
      <c r="BC2661" s="668"/>
      <c r="BD2661" s="668"/>
      <c r="BE2661" s="668"/>
      <c r="BF2661" s="668"/>
      <c r="BG2661" s="668"/>
      <c r="BH2661" s="668"/>
      <c r="BI2661" s="668"/>
      <c r="BJ2661" s="668"/>
      <c r="BK2661" s="668"/>
      <c r="BL2661" s="668"/>
      <c r="BM2661" s="668"/>
      <c r="BN2661" s="668"/>
      <c r="BO2661" s="668"/>
      <c r="BP2661" s="668"/>
      <c r="BQ2661" s="668"/>
    </row>
    <row r="2662" spans="1:69">
      <c r="A2662" s="668"/>
      <c r="B2662" s="668"/>
      <c r="C2662" s="668"/>
      <c r="D2662" s="668"/>
      <c r="E2662" s="668"/>
      <c r="F2662" s="668"/>
      <c r="G2662" s="668"/>
      <c r="H2662" s="668"/>
      <c r="I2662" s="668"/>
      <c r="J2662" s="668"/>
      <c r="K2662" s="668"/>
      <c r="L2662" s="668"/>
      <c r="M2662" s="668"/>
      <c r="N2662" s="668"/>
      <c r="O2662" s="668"/>
      <c r="P2662" s="668"/>
      <c r="Q2662" s="668"/>
      <c r="R2662" s="668"/>
      <c r="T2662" s="668"/>
      <c r="U2662" s="668"/>
      <c r="AZ2662" s="668"/>
      <c r="BA2662" s="668"/>
      <c r="BB2662" s="668"/>
      <c r="BC2662" s="668"/>
      <c r="BD2662" s="668"/>
      <c r="BE2662" s="668"/>
      <c r="BF2662" s="668"/>
      <c r="BG2662" s="668"/>
      <c r="BH2662" s="668"/>
      <c r="BI2662" s="668"/>
      <c r="BJ2662" s="668"/>
      <c r="BK2662" s="668"/>
      <c r="BL2662" s="668"/>
      <c r="BM2662" s="668"/>
      <c r="BN2662" s="668"/>
      <c r="BO2662" s="668"/>
      <c r="BP2662" s="668"/>
      <c r="BQ2662" s="668"/>
    </row>
    <row r="2663" spans="1:69">
      <c r="A2663" s="668"/>
      <c r="B2663" s="668"/>
      <c r="C2663" s="668"/>
      <c r="D2663" s="668"/>
      <c r="E2663" s="668"/>
      <c r="F2663" s="668"/>
      <c r="G2663" s="668"/>
      <c r="H2663" s="668"/>
      <c r="I2663" s="668"/>
      <c r="J2663" s="668"/>
      <c r="K2663" s="668"/>
      <c r="L2663" s="668"/>
      <c r="M2663" s="668"/>
      <c r="N2663" s="668"/>
      <c r="O2663" s="668"/>
      <c r="P2663" s="668"/>
      <c r="Q2663" s="668"/>
      <c r="R2663" s="668"/>
      <c r="T2663" s="668"/>
      <c r="U2663" s="668"/>
      <c r="W2663" s="668"/>
      <c r="X2663" s="668"/>
      <c r="Y2663" s="668"/>
      <c r="Z2663" s="678"/>
      <c r="AA2663" s="668"/>
      <c r="AB2663" s="668"/>
      <c r="AC2663" s="668"/>
      <c r="AD2663" s="678"/>
      <c r="AE2663" s="668"/>
      <c r="AF2663" s="668"/>
      <c r="AG2663" s="668"/>
      <c r="AH2663" s="678"/>
      <c r="AI2663" s="668"/>
      <c r="AJ2663" s="668"/>
      <c r="AK2663" s="668"/>
      <c r="AL2663" s="678"/>
      <c r="AM2663" s="668"/>
      <c r="AN2663" s="668"/>
      <c r="AO2663" s="668"/>
      <c r="AP2663" s="678"/>
      <c r="AQ2663" s="668"/>
      <c r="AR2663" s="668"/>
      <c r="AS2663" s="668"/>
      <c r="AT2663" s="678"/>
      <c r="AU2663" s="668"/>
      <c r="AV2663" s="668"/>
      <c r="AW2663" s="678"/>
      <c r="AX2663" s="668"/>
      <c r="AY2663" s="683"/>
      <c r="AZ2663" s="668"/>
      <c r="BA2663" s="668"/>
      <c r="BB2663" s="668"/>
      <c r="BC2663" s="668"/>
      <c r="BD2663" s="668"/>
      <c r="BE2663" s="668"/>
      <c r="BF2663" s="668"/>
      <c r="BG2663" s="668"/>
      <c r="BH2663" s="668"/>
      <c r="BI2663" s="668"/>
      <c r="BJ2663" s="668"/>
      <c r="BK2663" s="668"/>
      <c r="BL2663" s="668"/>
      <c r="BM2663" s="668"/>
      <c r="BN2663" s="668"/>
      <c r="BO2663" s="668"/>
      <c r="BP2663" s="668"/>
      <c r="BQ2663" s="668"/>
    </row>
    <row r="2664" spans="1:69">
      <c r="A2664" s="668"/>
      <c r="B2664" s="668"/>
      <c r="C2664" s="668"/>
      <c r="D2664" s="668"/>
      <c r="E2664" s="668"/>
      <c r="F2664" s="668"/>
      <c r="G2664" s="668"/>
      <c r="H2664" s="668"/>
      <c r="I2664" s="668"/>
      <c r="J2664" s="668"/>
      <c r="K2664" s="668"/>
      <c r="L2664" s="668"/>
      <c r="M2664" s="668"/>
      <c r="N2664" s="668"/>
      <c r="O2664" s="668"/>
      <c r="P2664" s="668"/>
      <c r="Q2664" s="668"/>
      <c r="R2664" s="668"/>
      <c r="T2664" s="668"/>
      <c r="U2664" s="668"/>
      <c r="AZ2664" s="668"/>
      <c r="BA2664" s="668"/>
      <c r="BB2664" s="668"/>
      <c r="BC2664" s="668"/>
      <c r="BD2664" s="668"/>
      <c r="BE2664" s="668"/>
      <c r="BF2664" s="668"/>
      <c r="BG2664" s="668"/>
      <c r="BH2664" s="668"/>
      <c r="BI2664" s="668"/>
      <c r="BK2664" s="668"/>
      <c r="BL2664" s="668"/>
      <c r="BM2664" s="668"/>
      <c r="BN2664" s="668"/>
      <c r="BO2664" s="668"/>
      <c r="BP2664" s="668"/>
      <c r="BQ2664" s="668"/>
    </row>
    <row r="2665" spans="1:69">
      <c r="A2665" s="668"/>
      <c r="B2665" s="668"/>
      <c r="C2665" s="668"/>
      <c r="D2665" s="668"/>
      <c r="E2665" s="668"/>
      <c r="F2665" s="668"/>
      <c r="G2665" s="668"/>
      <c r="H2665" s="668"/>
      <c r="I2665" s="668"/>
      <c r="J2665" s="668"/>
      <c r="K2665" s="668"/>
      <c r="L2665" s="668"/>
      <c r="M2665" s="668"/>
      <c r="N2665" s="668"/>
      <c r="O2665" s="668"/>
      <c r="P2665" s="668"/>
      <c r="R2665" s="668"/>
      <c r="U2665" s="668"/>
      <c r="BK2665" s="668"/>
      <c r="BL2665" s="668"/>
      <c r="BM2665" s="668"/>
      <c r="BO2665" s="668"/>
      <c r="BP2665" s="668"/>
      <c r="BQ2665" s="668"/>
    </row>
    <row r="2666" spans="1:69">
      <c r="A2666" s="668"/>
      <c r="B2666" s="668"/>
      <c r="C2666" s="668"/>
      <c r="D2666" s="668"/>
      <c r="E2666" s="668"/>
      <c r="F2666" s="668"/>
      <c r="G2666" s="668"/>
      <c r="H2666" s="668"/>
      <c r="I2666" s="668"/>
      <c r="J2666" s="668"/>
      <c r="K2666" s="668"/>
      <c r="L2666" s="668"/>
      <c r="M2666" s="668"/>
      <c r="N2666" s="668"/>
      <c r="O2666" s="668"/>
      <c r="P2666" s="668"/>
      <c r="R2666" s="668"/>
      <c r="U2666" s="668"/>
      <c r="BK2666" s="668"/>
      <c r="BL2666" s="668"/>
      <c r="BM2666" s="668"/>
      <c r="BN2666" s="668"/>
      <c r="BO2666" s="668"/>
      <c r="BP2666" s="668"/>
      <c r="BQ2666" s="668"/>
    </row>
    <row r="2667" spans="1:69">
      <c r="A2667" s="668"/>
      <c r="B2667" s="668"/>
      <c r="C2667" s="668"/>
      <c r="D2667" s="668"/>
      <c r="E2667" s="668"/>
      <c r="F2667" s="668"/>
      <c r="G2667" s="668"/>
      <c r="H2667" s="668"/>
      <c r="I2667" s="668"/>
      <c r="J2667" s="668"/>
      <c r="K2667" s="668"/>
      <c r="L2667" s="668"/>
      <c r="M2667" s="668"/>
      <c r="N2667" s="668"/>
      <c r="O2667" s="668"/>
      <c r="P2667" s="668"/>
      <c r="Q2667" s="668"/>
      <c r="R2667" s="668"/>
      <c r="T2667" s="668"/>
      <c r="U2667" s="668"/>
      <c r="AZ2667" s="668"/>
      <c r="BA2667" s="668"/>
      <c r="BB2667" s="668"/>
      <c r="BC2667" s="668"/>
      <c r="BD2667" s="668"/>
      <c r="BE2667" s="668"/>
      <c r="BF2667" s="668"/>
      <c r="BG2667" s="668"/>
      <c r="BH2667" s="668"/>
      <c r="BI2667" s="668"/>
      <c r="BJ2667" s="668"/>
      <c r="BK2667" s="668"/>
      <c r="BL2667" s="668"/>
      <c r="BM2667" s="668"/>
      <c r="BN2667" s="668"/>
      <c r="BO2667" s="668"/>
      <c r="BP2667" s="668"/>
      <c r="BQ2667" s="668"/>
    </row>
    <row r="2668" spans="1:69">
      <c r="A2668" s="668"/>
      <c r="B2668" s="668"/>
      <c r="C2668" s="668"/>
      <c r="D2668" s="668"/>
      <c r="E2668" s="668"/>
      <c r="F2668" s="668"/>
      <c r="G2668" s="668"/>
      <c r="H2668" s="668"/>
      <c r="I2668" s="668"/>
      <c r="J2668" s="668"/>
      <c r="K2668" s="668"/>
      <c r="L2668" s="668"/>
      <c r="M2668" s="668"/>
      <c r="N2668" s="668"/>
      <c r="O2668" s="668"/>
      <c r="P2668" s="668"/>
      <c r="Q2668" s="668"/>
      <c r="R2668" s="668"/>
      <c r="T2668" s="668"/>
      <c r="U2668" s="668"/>
      <c r="W2668" s="668"/>
      <c r="X2668" s="668"/>
      <c r="Y2668" s="668"/>
      <c r="Z2668" s="678"/>
      <c r="AA2668" s="668"/>
      <c r="AB2668" s="668"/>
      <c r="AC2668" s="668"/>
      <c r="AD2668" s="678"/>
      <c r="AE2668" s="668"/>
      <c r="AF2668" s="668"/>
      <c r="AG2668" s="668"/>
      <c r="AH2668" s="678"/>
      <c r="AI2668" s="668"/>
      <c r="AJ2668" s="668"/>
      <c r="AK2668" s="668"/>
      <c r="AL2668" s="678"/>
      <c r="AM2668" s="668"/>
      <c r="AN2668" s="668"/>
      <c r="AO2668" s="668"/>
      <c r="AP2668" s="678"/>
      <c r="AQ2668" s="668"/>
      <c r="AR2668" s="668"/>
      <c r="AS2668" s="668"/>
      <c r="AT2668" s="678"/>
      <c r="AU2668" s="668"/>
      <c r="AV2668" s="668"/>
      <c r="AW2668" s="678"/>
      <c r="AX2668" s="668"/>
      <c r="AY2668" s="683"/>
      <c r="AZ2668" s="668"/>
      <c r="BA2668" s="668"/>
      <c r="BB2668" s="668"/>
      <c r="BC2668" s="668"/>
      <c r="BD2668" s="668"/>
      <c r="BE2668" s="668"/>
      <c r="BF2668" s="668"/>
      <c r="BG2668" s="668"/>
      <c r="BH2668" s="668"/>
      <c r="BI2668" s="668"/>
      <c r="BJ2668" s="668"/>
      <c r="BK2668" s="668"/>
      <c r="BL2668" s="668"/>
      <c r="BM2668" s="668"/>
      <c r="BN2668" s="668"/>
      <c r="BO2668" s="668"/>
      <c r="BP2668" s="668"/>
      <c r="BQ2668" s="668"/>
    </row>
    <row r="2669" spans="1:69">
      <c r="A2669" s="668"/>
      <c r="B2669" s="668"/>
      <c r="C2669" s="668"/>
      <c r="D2669" s="668"/>
      <c r="E2669" s="668"/>
      <c r="F2669" s="668"/>
      <c r="G2669" s="668"/>
      <c r="H2669" s="668"/>
      <c r="I2669" s="668"/>
      <c r="J2669" s="668"/>
      <c r="K2669" s="668"/>
      <c r="L2669" s="668"/>
      <c r="M2669" s="668"/>
      <c r="N2669" s="668"/>
      <c r="O2669" s="668"/>
      <c r="P2669" s="668"/>
      <c r="Q2669" s="668"/>
      <c r="R2669" s="668"/>
      <c r="T2669" s="668"/>
      <c r="U2669" s="668"/>
      <c r="AZ2669" s="668"/>
      <c r="BA2669" s="668"/>
      <c r="BB2669" s="668"/>
      <c r="BC2669" s="668"/>
      <c r="BD2669" s="668"/>
      <c r="BE2669" s="668"/>
      <c r="BF2669" s="668"/>
      <c r="BG2669" s="668"/>
      <c r="BH2669" s="668"/>
      <c r="BI2669" s="668"/>
      <c r="BJ2669" s="668"/>
      <c r="BK2669" s="668"/>
      <c r="BL2669" s="668"/>
      <c r="BM2669" s="668"/>
      <c r="BN2669" s="668"/>
      <c r="BO2669" s="668"/>
      <c r="BP2669" s="668"/>
      <c r="BQ2669" s="668"/>
    </row>
    <row r="2670" spans="1:69">
      <c r="A2670" s="668"/>
      <c r="B2670" s="668"/>
      <c r="C2670" s="668"/>
      <c r="D2670" s="668"/>
      <c r="E2670" s="668"/>
      <c r="F2670" s="668"/>
      <c r="G2670" s="668"/>
      <c r="H2670" s="668"/>
      <c r="I2670" s="668"/>
      <c r="J2670" s="668"/>
      <c r="K2670" s="668"/>
      <c r="L2670" s="668"/>
      <c r="M2670" s="668"/>
      <c r="N2670" s="668"/>
      <c r="O2670" s="668"/>
      <c r="P2670" s="668"/>
      <c r="Q2670" s="668"/>
      <c r="R2670" s="668"/>
      <c r="S2670" s="668"/>
      <c r="T2670" s="668"/>
      <c r="U2670" s="668"/>
      <c r="W2670" s="668"/>
      <c r="X2670" s="668"/>
      <c r="Y2670" s="668"/>
      <c r="Z2670" s="678"/>
      <c r="AA2670" s="668"/>
      <c r="AB2670" s="668"/>
      <c r="AC2670" s="668"/>
      <c r="AD2670" s="678"/>
      <c r="AE2670" s="668"/>
      <c r="AF2670" s="668"/>
      <c r="AG2670" s="668"/>
      <c r="AH2670" s="678"/>
      <c r="AI2670" s="668"/>
      <c r="AJ2670" s="668"/>
      <c r="AK2670" s="668"/>
      <c r="AL2670" s="678"/>
      <c r="AM2670" s="668"/>
      <c r="AN2670" s="668"/>
      <c r="AO2670" s="668"/>
      <c r="AP2670" s="678"/>
      <c r="AQ2670" s="668"/>
      <c r="AR2670" s="668"/>
      <c r="AS2670" s="668"/>
      <c r="AT2670" s="678"/>
      <c r="AU2670" s="668"/>
      <c r="AV2670" s="668"/>
      <c r="AW2670" s="678"/>
      <c r="AX2670" s="668"/>
      <c r="AY2670" s="683"/>
      <c r="AZ2670" s="668"/>
      <c r="BA2670" s="668"/>
      <c r="BB2670" s="668"/>
      <c r="BC2670" s="668"/>
      <c r="BD2670" s="668"/>
      <c r="BE2670" s="668"/>
      <c r="BF2670" s="668"/>
      <c r="BG2670" s="668"/>
      <c r="BH2670" s="668"/>
      <c r="BI2670" s="668"/>
      <c r="BJ2670" s="668"/>
      <c r="BK2670" s="668"/>
      <c r="BL2670" s="668"/>
      <c r="BM2670" s="668"/>
      <c r="BN2670" s="668"/>
      <c r="BO2670" s="668"/>
      <c r="BP2670" s="668"/>
      <c r="BQ2670" s="668"/>
    </row>
    <row r="2671" spans="1:69">
      <c r="A2671" s="668"/>
      <c r="B2671" s="668"/>
      <c r="C2671" s="668"/>
      <c r="D2671" s="668"/>
      <c r="E2671" s="668"/>
      <c r="F2671" s="668"/>
      <c r="G2671" s="668"/>
      <c r="H2671" s="668"/>
      <c r="I2671" s="668"/>
      <c r="J2671" s="668"/>
      <c r="K2671" s="668"/>
      <c r="L2671" s="668"/>
      <c r="M2671" s="668"/>
      <c r="N2671" s="668"/>
      <c r="O2671" s="668"/>
      <c r="P2671" s="668"/>
      <c r="Q2671" s="668"/>
      <c r="R2671" s="668"/>
      <c r="T2671" s="668"/>
      <c r="U2671" s="668"/>
      <c r="AZ2671" s="668"/>
      <c r="BA2671" s="668"/>
      <c r="BB2671" s="668"/>
      <c r="BC2671" s="668"/>
      <c r="BD2671" s="668"/>
      <c r="BE2671" s="668"/>
      <c r="BF2671" s="668"/>
      <c r="BG2671" s="668"/>
      <c r="BH2671" s="668"/>
      <c r="BI2671" s="668"/>
      <c r="BJ2671" s="668"/>
      <c r="BK2671" s="668"/>
      <c r="BL2671" s="668"/>
      <c r="BM2671" s="668"/>
      <c r="BN2671" s="668"/>
      <c r="BO2671" s="668"/>
      <c r="BP2671" s="668"/>
      <c r="BQ2671" s="668"/>
    </row>
    <row r="2672" spans="1:69">
      <c r="A2672" s="668"/>
      <c r="B2672" s="668"/>
      <c r="C2672" s="668"/>
      <c r="D2672" s="668"/>
      <c r="E2672" s="668"/>
      <c r="F2672" s="668"/>
      <c r="G2672" s="668"/>
      <c r="H2672" s="668"/>
      <c r="I2672" s="668"/>
      <c r="J2672" s="668"/>
      <c r="K2672" s="668"/>
      <c r="L2672" s="668"/>
      <c r="M2672" s="668"/>
      <c r="N2672" s="668"/>
      <c r="O2672" s="668"/>
      <c r="P2672" s="668"/>
      <c r="Q2672" s="668"/>
      <c r="R2672" s="668"/>
      <c r="S2672" s="668"/>
      <c r="T2672" s="668"/>
      <c r="U2672" s="668"/>
      <c r="W2672" s="668"/>
      <c r="X2672" s="668"/>
      <c r="Y2672" s="668"/>
      <c r="Z2672" s="678"/>
      <c r="AA2672" s="668"/>
      <c r="AB2672" s="668"/>
      <c r="AC2672" s="668"/>
      <c r="AD2672" s="678"/>
      <c r="AE2672" s="668"/>
      <c r="AF2672" s="668"/>
      <c r="AG2672" s="668"/>
      <c r="AH2672" s="678"/>
      <c r="AI2672" s="668"/>
      <c r="AJ2672" s="668"/>
      <c r="AK2672" s="668"/>
      <c r="AL2672" s="678"/>
      <c r="AM2672" s="668"/>
      <c r="AN2672" s="668"/>
      <c r="AO2672" s="668"/>
      <c r="AP2672" s="678"/>
      <c r="AQ2672" s="668"/>
      <c r="AR2672" s="668"/>
      <c r="AS2672" s="668"/>
      <c r="AT2672" s="678"/>
      <c r="AU2672" s="668"/>
      <c r="AV2672" s="668"/>
      <c r="AW2672" s="678"/>
      <c r="AX2672" s="668"/>
      <c r="AY2672" s="683"/>
      <c r="AZ2672" s="668"/>
      <c r="BA2672" s="668"/>
      <c r="BB2672" s="668"/>
      <c r="BC2672" s="668"/>
      <c r="BD2672" s="668"/>
      <c r="BE2672" s="668"/>
      <c r="BF2672" s="668"/>
      <c r="BG2672" s="668"/>
      <c r="BK2672" s="668"/>
      <c r="BL2672" s="668"/>
      <c r="BM2672" s="668"/>
      <c r="BN2672" s="668"/>
      <c r="BO2672" s="668"/>
      <c r="BP2672" s="668"/>
      <c r="BQ2672" s="668"/>
    </row>
    <row r="2673" spans="1:69">
      <c r="A2673" s="668"/>
      <c r="B2673" s="668"/>
      <c r="C2673" s="668"/>
      <c r="D2673" s="668"/>
      <c r="E2673" s="668"/>
      <c r="F2673" s="668"/>
      <c r="G2673" s="668"/>
      <c r="H2673" s="668"/>
      <c r="I2673" s="668"/>
      <c r="J2673" s="668"/>
      <c r="K2673" s="668"/>
      <c r="L2673" s="668"/>
      <c r="M2673" s="668"/>
      <c r="N2673" s="668"/>
      <c r="O2673" s="668"/>
      <c r="P2673" s="668"/>
      <c r="Q2673" s="668"/>
      <c r="R2673" s="668"/>
      <c r="T2673" s="668"/>
      <c r="U2673" s="668"/>
      <c r="AZ2673" s="668"/>
      <c r="BA2673" s="668"/>
      <c r="BB2673" s="668"/>
      <c r="BC2673" s="668"/>
      <c r="BD2673" s="668"/>
      <c r="BE2673" s="668"/>
      <c r="BF2673" s="668"/>
      <c r="BK2673" s="668"/>
      <c r="BL2673" s="668"/>
      <c r="BM2673" s="668"/>
      <c r="BN2673" s="668"/>
      <c r="BO2673" s="668"/>
      <c r="BP2673" s="668"/>
      <c r="BQ2673" s="668"/>
    </row>
    <row r="2674" spans="1:69">
      <c r="A2674" s="668"/>
      <c r="B2674" s="668"/>
      <c r="C2674" s="668"/>
      <c r="D2674" s="668"/>
      <c r="E2674" s="668"/>
      <c r="F2674" s="668"/>
      <c r="G2674" s="668"/>
      <c r="H2674" s="668"/>
      <c r="I2674" s="668"/>
      <c r="J2674" s="668"/>
      <c r="K2674" s="668"/>
      <c r="L2674" s="668"/>
      <c r="M2674" s="668"/>
      <c r="N2674" s="668"/>
      <c r="O2674" s="668"/>
      <c r="P2674" s="668"/>
      <c r="Q2674" s="668"/>
      <c r="R2674" s="668"/>
      <c r="T2674" s="668"/>
      <c r="U2674" s="668"/>
      <c r="AZ2674" s="668"/>
      <c r="BA2674" s="668"/>
      <c r="BB2674" s="668"/>
      <c r="BC2674" s="668"/>
      <c r="BD2674" s="668"/>
      <c r="BE2674" s="668"/>
      <c r="BF2674" s="668"/>
      <c r="BG2674" s="668"/>
      <c r="BH2674" s="668"/>
      <c r="BI2674" s="668"/>
      <c r="BJ2674" s="668"/>
      <c r="BK2674" s="668"/>
      <c r="BL2674" s="668"/>
      <c r="BM2674" s="668"/>
      <c r="BN2674" s="668"/>
      <c r="BO2674" s="668"/>
      <c r="BP2674" s="668"/>
      <c r="BQ2674" s="668"/>
    </row>
    <row r="2675" spans="1:69">
      <c r="A2675" s="668"/>
      <c r="B2675" s="668"/>
      <c r="C2675" s="668"/>
      <c r="D2675" s="668"/>
      <c r="E2675" s="668"/>
      <c r="F2675" s="668"/>
      <c r="G2675" s="668"/>
      <c r="H2675" s="668"/>
      <c r="I2675" s="668"/>
      <c r="J2675" s="668"/>
      <c r="K2675" s="668"/>
      <c r="L2675" s="668"/>
      <c r="M2675" s="668"/>
      <c r="N2675" s="668"/>
      <c r="O2675" s="668"/>
      <c r="P2675" s="668"/>
      <c r="Q2675" s="668"/>
      <c r="R2675" s="668"/>
      <c r="T2675" s="668"/>
      <c r="U2675" s="668"/>
      <c r="AZ2675" s="668"/>
      <c r="BA2675" s="668"/>
      <c r="BB2675" s="668"/>
      <c r="BC2675" s="668"/>
      <c r="BD2675" s="668"/>
      <c r="BE2675" s="668"/>
      <c r="BF2675" s="668"/>
      <c r="BG2675" s="668"/>
      <c r="BH2675" s="668"/>
      <c r="BI2675" s="668"/>
      <c r="BJ2675" s="668"/>
      <c r="BK2675" s="668"/>
      <c r="BL2675" s="668"/>
      <c r="BM2675" s="668"/>
      <c r="BN2675" s="668"/>
      <c r="BO2675" s="668"/>
      <c r="BP2675" s="668"/>
      <c r="BQ2675" s="668"/>
    </row>
    <row r="2676" spans="1:69">
      <c r="A2676" s="668"/>
      <c r="B2676" s="668"/>
      <c r="C2676" s="668"/>
      <c r="D2676" s="668"/>
      <c r="E2676" s="668"/>
      <c r="F2676" s="668"/>
      <c r="G2676" s="668"/>
      <c r="H2676" s="668"/>
      <c r="I2676" s="668"/>
      <c r="J2676" s="668"/>
      <c r="K2676" s="668"/>
      <c r="L2676" s="668"/>
      <c r="M2676" s="668"/>
      <c r="N2676" s="668"/>
      <c r="O2676" s="668"/>
      <c r="P2676" s="668"/>
      <c r="Q2676" s="668"/>
      <c r="R2676" s="668"/>
      <c r="T2676" s="668"/>
      <c r="U2676" s="668"/>
      <c r="W2676" s="668"/>
      <c r="X2676" s="668"/>
      <c r="Y2676" s="668"/>
      <c r="Z2676" s="678"/>
      <c r="AA2676" s="668"/>
      <c r="AB2676" s="668"/>
      <c r="AC2676" s="668"/>
      <c r="AD2676" s="678"/>
      <c r="AE2676" s="668"/>
      <c r="AF2676" s="668"/>
      <c r="AG2676" s="668"/>
      <c r="AH2676" s="678"/>
      <c r="AI2676" s="668"/>
      <c r="AJ2676" s="668"/>
      <c r="AK2676" s="668"/>
      <c r="AL2676" s="678"/>
      <c r="AM2676" s="668"/>
      <c r="AN2676" s="668"/>
      <c r="AO2676" s="668"/>
      <c r="AP2676" s="678"/>
      <c r="AQ2676" s="668"/>
      <c r="AR2676" s="668"/>
      <c r="AS2676" s="668"/>
      <c r="AT2676" s="678"/>
      <c r="AU2676" s="668"/>
      <c r="AV2676" s="668"/>
      <c r="AW2676" s="678"/>
      <c r="AX2676" s="668"/>
      <c r="AY2676" s="683"/>
      <c r="AZ2676" s="668"/>
      <c r="BA2676" s="668"/>
      <c r="BB2676" s="668"/>
      <c r="BC2676" s="668"/>
      <c r="BD2676" s="668"/>
      <c r="BE2676" s="668"/>
      <c r="BF2676" s="668"/>
      <c r="BG2676" s="668"/>
      <c r="BH2676" s="668"/>
      <c r="BI2676" s="668"/>
      <c r="BJ2676" s="668"/>
      <c r="BK2676" s="668"/>
      <c r="BL2676" s="668"/>
      <c r="BM2676" s="668"/>
      <c r="BN2676" s="668"/>
      <c r="BO2676" s="668"/>
      <c r="BP2676" s="668"/>
      <c r="BQ2676" s="668"/>
    </row>
    <row r="2677" spans="1:69">
      <c r="A2677" s="668"/>
      <c r="B2677" s="668"/>
      <c r="C2677" s="668"/>
      <c r="D2677" s="668"/>
      <c r="E2677" s="668"/>
      <c r="F2677" s="668"/>
      <c r="G2677" s="668"/>
      <c r="H2677" s="668"/>
      <c r="I2677" s="668"/>
      <c r="J2677" s="668"/>
      <c r="K2677" s="668"/>
      <c r="L2677" s="668"/>
      <c r="M2677" s="668"/>
      <c r="N2677" s="668"/>
      <c r="O2677" s="668"/>
      <c r="P2677" s="668"/>
      <c r="Q2677" s="668"/>
      <c r="R2677" s="668"/>
      <c r="T2677" s="668"/>
      <c r="U2677" s="668"/>
      <c r="AZ2677" s="668"/>
      <c r="BA2677" s="668"/>
      <c r="BB2677" s="668"/>
      <c r="BC2677" s="668"/>
      <c r="BD2677" s="668"/>
      <c r="BE2677" s="668"/>
      <c r="BK2677" s="668"/>
      <c r="BL2677" s="668"/>
      <c r="BM2677" s="668"/>
      <c r="BN2677" s="668"/>
      <c r="BO2677" s="668"/>
      <c r="BP2677" s="668"/>
      <c r="BQ2677" s="668"/>
    </row>
    <row r="2678" spans="1:69">
      <c r="A2678" s="668"/>
      <c r="B2678" s="668"/>
      <c r="C2678" s="668"/>
      <c r="D2678" s="668"/>
      <c r="E2678" s="668"/>
      <c r="F2678" s="668"/>
      <c r="G2678" s="668"/>
      <c r="H2678" s="668"/>
      <c r="I2678" s="668"/>
      <c r="J2678" s="668"/>
      <c r="K2678" s="668"/>
      <c r="L2678" s="668"/>
      <c r="M2678" s="668"/>
      <c r="N2678" s="668"/>
      <c r="O2678" s="668"/>
      <c r="P2678" s="668"/>
      <c r="Q2678" s="668"/>
      <c r="R2678" s="668"/>
      <c r="T2678" s="668"/>
      <c r="U2678" s="668"/>
      <c r="AZ2678" s="668"/>
      <c r="BA2678" s="668"/>
      <c r="BB2678" s="668"/>
      <c r="BK2678" s="668"/>
      <c r="BL2678" s="668"/>
      <c r="BM2678" s="668"/>
      <c r="BN2678" s="668"/>
      <c r="BO2678" s="668"/>
      <c r="BP2678" s="668"/>
      <c r="BQ2678" s="668"/>
    </row>
    <row r="2679" spans="1:69">
      <c r="A2679" s="668"/>
      <c r="B2679" s="668"/>
      <c r="C2679" s="668"/>
      <c r="D2679" s="668"/>
      <c r="E2679" s="668"/>
      <c r="F2679" s="668"/>
      <c r="G2679" s="668"/>
      <c r="H2679" s="668"/>
      <c r="I2679" s="668"/>
      <c r="J2679" s="668"/>
      <c r="K2679" s="668"/>
      <c r="L2679" s="668"/>
      <c r="M2679" s="668"/>
      <c r="N2679" s="668"/>
      <c r="O2679" s="668"/>
      <c r="P2679" s="668"/>
      <c r="Q2679" s="668"/>
      <c r="R2679" s="668"/>
      <c r="S2679" s="668"/>
      <c r="T2679" s="668"/>
      <c r="U2679" s="668"/>
      <c r="AZ2679" s="668"/>
      <c r="BA2679" s="668"/>
      <c r="BB2679" s="668"/>
      <c r="BC2679" s="668"/>
      <c r="BD2679" s="668"/>
      <c r="BE2679" s="668"/>
      <c r="BF2679" s="668"/>
      <c r="BG2679" s="668"/>
      <c r="BH2679" s="668"/>
      <c r="BI2679" s="668"/>
      <c r="BJ2679" s="668"/>
      <c r="BK2679" s="668"/>
      <c r="BL2679" s="668"/>
      <c r="BM2679" s="668"/>
      <c r="BN2679" s="668"/>
      <c r="BO2679" s="668"/>
      <c r="BP2679" s="668"/>
      <c r="BQ2679" s="668"/>
    </row>
    <row r="2680" spans="1:69">
      <c r="A2680" s="668"/>
      <c r="B2680" s="668"/>
      <c r="C2680" s="668"/>
      <c r="D2680" s="668"/>
      <c r="E2680" s="668"/>
      <c r="F2680" s="668"/>
      <c r="G2680" s="668"/>
      <c r="H2680" s="668"/>
      <c r="I2680" s="668"/>
      <c r="J2680" s="668"/>
      <c r="K2680" s="668"/>
      <c r="L2680" s="668"/>
      <c r="M2680" s="668"/>
      <c r="N2680" s="668"/>
      <c r="O2680" s="668"/>
      <c r="P2680" s="668"/>
      <c r="Q2680" s="668"/>
      <c r="R2680" s="668"/>
      <c r="T2680" s="668"/>
      <c r="U2680" s="668"/>
      <c r="AZ2680" s="668"/>
      <c r="BA2680" s="668"/>
      <c r="BB2680" s="668"/>
      <c r="BC2680" s="668"/>
      <c r="BD2680" s="668"/>
      <c r="BE2680" s="668"/>
      <c r="BK2680" s="668"/>
      <c r="BL2680" s="668"/>
      <c r="BM2680" s="668"/>
      <c r="BN2680" s="668"/>
      <c r="BO2680" s="668"/>
      <c r="BP2680" s="668"/>
      <c r="BQ2680" s="668"/>
    </row>
    <row r="2681" spans="1:69">
      <c r="A2681" s="668"/>
      <c r="B2681" s="668"/>
      <c r="C2681" s="668"/>
      <c r="D2681" s="668"/>
      <c r="E2681" s="668"/>
      <c r="F2681" s="668"/>
      <c r="G2681" s="668"/>
      <c r="H2681" s="668"/>
      <c r="I2681" s="668"/>
      <c r="J2681" s="668"/>
      <c r="K2681" s="668"/>
      <c r="L2681" s="668"/>
      <c r="M2681" s="668"/>
      <c r="N2681" s="668"/>
      <c r="O2681" s="668"/>
      <c r="P2681" s="668"/>
      <c r="Q2681" s="668"/>
      <c r="R2681" s="668"/>
      <c r="T2681" s="668"/>
      <c r="U2681" s="668"/>
      <c r="AZ2681" s="668"/>
      <c r="BA2681" s="668"/>
      <c r="BK2681" s="668"/>
      <c r="BL2681" s="668"/>
      <c r="BM2681" s="668"/>
      <c r="BN2681" s="668"/>
      <c r="BO2681" s="668"/>
      <c r="BP2681" s="668"/>
      <c r="BQ2681" s="668"/>
    </row>
    <row r="2682" spans="1:69">
      <c r="A2682" s="668"/>
      <c r="B2682" s="668"/>
      <c r="C2682" s="668"/>
      <c r="D2682" s="668"/>
      <c r="E2682" s="668"/>
      <c r="F2682" s="668"/>
      <c r="G2682" s="668"/>
      <c r="H2682" s="668"/>
      <c r="I2682" s="668"/>
      <c r="J2682" s="668"/>
      <c r="K2682" s="668"/>
      <c r="L2682" s="668"/>
      <c r="M2682" s="668"/>
      <c r="N2682" s="668"/>
      <c r="O2682" s="668"/>
      <c r="P2682" s="668"/>
      <c r="Q2682" s="668"/>
      <c r="R2682" s="668"/>
      <c r="T2682" s="668"/>
      <c r="U2682" s="668"/>
      <c r="AZ2682" s="668"/>
      <c r="BK2682" s="668"/>
      <c r="BL2682" s="668"/>
      <c r="BM2682" s="668"/>
      <c r="BN2682" s="668"/>
      <c r="BO2682" s="668"/>
      <c r="BP2682" s="668"/>
      <c r="BQ2682" s="668"/>
    </row>
    <row r="2683" spans="1:69">
      <c r="A2683" s="668"/>
      <c r="B2683" s="668"/>
      <c r="C2683" s="668"/>
      <c r="D2683" s="668"/>
      <c r="E2683" s="668"/>
      <c r="F2683" s="668"/>
      <c r="G2683" s="668"/>
      <c r="H2683" s="668"/>
      <c r="I2683" s="668"/>
      <c r="J2683" s="668"/>
      <c r="K2683" s="668"/>
      <c r="L2683" s="668"/>
      <c r="M2683" s="668"/>
      <c r="N2683" s="668"/>
      <c r="O2683" s="668"/>
      <c r="P2683" s="668"/>
      <c r="Q2683" s="668"/>
      <c r="R2683" s="668"/>
      <c r="T2683" s="668"/>
      <c r="U2683" s="668"/>
      <c r="AZ2683" s="668"/>
      <c r="BA2683" s="668"/>
      <c r="BB2683" s="668"/>
      <c r="BC2683" s="668"/>
      <c r="BD2683" s="668"/>
      <c r="BE2683" s="668"/>
      <c r="BF2683" s="668"/>
      <c r="BG2683" s="668"/>
      <c r="BH2683" s="668"/>
      <c r="BI2683" s="668"/>
      <c r="BJ2683" s="668"/>
      <c r="BK2683" s="668"/>
      <c r="BL2683" s="668"/>
      <c r="BM2683" s="668"/>
      <c r="BN2683" s="668"/>
      <c r="BO2683" s="668"/>
      <c r="BP2683" s="668"/>
      <c r="BQ2683" s="668"/>
    </row>
    <row r="2684" spans="1:69">
      <c r="A2684" s="668"/>
      <c r="B2684" s="668"/>
      <c r="C2684" s="668"/>
      <c r="D2684" s="668"/>
      <c r="E2684" s="668"/>
      <c r="F2684" s="668"/>
      <c r="G2684" s="668"/>
      <c r="H2684" s="668"/>
      <c r="I2684" s="668"/>
      <c r="J2684" s="668"/>
      <c r="K2684" s="668"/>
      <c r="L2684" s="668"/>
      <c r="M2684" s="668"/>
      <c r="N2684" s="668"/>
      <c r="O2684" s="668"/>
      <c r="P2684" s="668"/>
      <c r="Q2684" s="668"/>
      <c r="R2684" s="668"/>
      <c r="T2684" s="668"/>
      <c r="U2684" s="668"/>
      <c r="V2684" s="668"/>
      <c r="AZ2684" s="668"/>
      <c r="BA2684" s="668"/>
      <c r="BB2684" s="668"/>
      <c r="BC2684" s="668"/>
      <c r="BD2684" s="668"/>
      <c r="BE2684" s="668"/>
      <c r="BF2684" s="668"/>
      <c r="BG2684" s="668"/>
      <c r="BH2684" s="668"/>
      <c r="BI2684" s="668"/>
      <c r="BJ2684" s="668"/>
      <c r="BK2684" s="668"/>
      <c r="BL2684" s="668"/>
      <c r="BM2684" s="668"/>
      <c r="BN2684" s="668"/>
      <c r="BO2684" s="668"/>
      <c r="BP2684" s="668"/>
      <c r="BQ2684" s="668"/>
    </row>
    <row r="2685" spans="1:69">
      <c r="A2685" s="668"/>
      <c r="B2685" s="668"/>
      <c r="C2685" s="668"/>
      <c r="D2685" s="668"/>
      <c r="E2685" s="668"/>
      <c r="F2685" s="668"/>
      <c r="G2685" s="668"/>
      <c r="H2685" s="668"/>
      <c r="I2685" s="668"/>
      <c r="J2685" s="668"/>
      <c r="K2685" s="668"/>
      <c r="L2685" s="668"/>
      <c r="M2685" s="668"/>
      <c r="N2685" s="668"/>
      <c r="O2685" s="668"/>
      <c r="P2685" s="668"/>
      <c r="Q2685" s="668"/>
      <c r="R2685" s="668"/>
      <c r="T2685" s="668"/>
      <c r="U2685" s="668"/>
      <c r="AZ2685" s="668"/>
      <c r="BA2685" s="668"/>
      <c r="BB2685" s="668"/>
      <c r="BC2685" s="668"/>
      <c r="BD2685" s="668"/>
      <c r="BE2685" s="668"/>
      <c r="BF2685" s="668"/>
      <c r="BG2685" s="668"/>
      <c r="BH2685" s="668"/>
      <c r="BI2685" s="668"/>
      <c r="BJ2685" s="668"/>
      <c r="BK2685" s="668"/>
      <c r="BL2685" s="668"/>
      <c r="BM2685" s="668"/>
      <c r="BN2685" s="668"/>
      <c r="BO2685" s="668"/>
      <c r="BP2685" s="668"/>
      <c r="BQ2685" s="668"/>
    </row>
    <row r="2686" spans="1:69">
      <c r="A2686" s="668"/>
      <c r="B2686" s="668"/>
      <c r="C2686" s="668"/>
      <c r="D2686" s="668"/>
      <c r="E2686" s="668"/>
      <c r="F2686" s="668"/>
      <c r="G2686" s="668"/>
      <c r="H2686" s="668"/>
      <c r="I2686" s="668"/>
      <c r="J2686" s="668"/>
      <c r="K2686" s="668"/>
      <c r="L2686" s="668"/>
      <c r="M2686" s="668"/>
      <c r="N2686" s="668"/>
      <c r="O2686" s="668"/>
      <c r="P2686" s="668"/>
      <c r="Q2686" s="668"/>
      <c r="R2686" s="668"/>
      <c r="T2686" s="668"/>
      <c r="U2686" s="668"/>
      <c r="AZ2686" s="668"/>
      <c r="BA2686" s="668"/>
      <c r="BB2686" s="668"/>
      <c r="BC2686" s="668"/>
      <c r="BD2686" s="668"/>
      <c r="BE2686" s="668"/>
      <c r="BF2686" s="668"/>
      <c r="BG2686" s="668"/>
      <c r="BH2686" s="668"/>
      <c r="BI2686" s="668"/>
      <c r="BJ2686" s="668"/>
      <c r="BK2686" s="668"/>
      <c r="BL2686" s="668"/>
      <c r="BM2686" s="668"/>
      <c r="BN2686" s="668"/>
      <c r="BO2686" s="668"/>
      <c r="BP2686" s="668"/>
      <c r="BQ2686" s="668"/>
    </row>
    <row r="2687" spans="1:69">
      <c r="A2687" s="668"/>
      <c r="B2687" s="668"/>
      <c r="C2687" s="668"/>
      <c r="D2687" s="668"/>
      <c r="E2687" s="668"/>
      <c r="F2687" s="668"/>
      <c r="G2687" s="668"/>
      <c r="H2687" s="668"/>
      <c r="I2687" s="668"/>
      <c r="J2687" s="668"/>
      <c r="K2687" s="668"/>
      <c r="L2687" s="668"/>
      <c r="M2687" s="668"/>
      <c r="N2687" s="668"/>
      <c r="O2687" s="668"/>
      <c r="P2687" s="668"/>
      <c r="Q2687" s="668"/>
      <c r="R2687" s="668"/>
      <c r="T2687" s="668"/>
      <c r="U2687" s="668"/>
      <c r="AZ2687" s="668"/>
      <c r="BA2687" s="668"/>
      <c r="BB2687" s="668"/>
      <c r="BC2687" s="668"/>
      <c r="BD2687" s="668"/>
      <c r="BE2687" s="668"/>
      <c r="BF2687" s="668"/>
      <c r="BG2687" s="668"/>
      <c r="BH2687" s="668"/>
      <c r="BI2687" s="668"/>
      <c r="BJ2687" s="668"/>
      <c r="BK2687" s="668"/>
      <c r="BL2687" s="668"/>
      <c r="BM2687" s="668"/>
      <c r="BN2687" s="668"/>
      <c r="BO2687" s="668"/>
      <c r="BP2687" s="668"/>
      <c r="BQ2687" s="668"/>
    </row>
    <row r="2688" spans="1:69">
      <c r="A2688" s="668"/>
      <c r="B2688" s="668"/>
      <c r="C2688" s="668"/>
      <c r="D2688" s="668"/>
      <c r="E2688" s="668"/>
      <c r="F2688" s="668"/>
      <c r="G2688" s="668"/>
      <c r="H2688" s="668"/>
      <c r="I2688" s="668"/>
      <c r="J2688" s="668"/>
      <c r="K2688" s="668"/>
      <c r="L2688" s="668"/>
      <c r="M2688" s="668"/>
      <c r="N2688" s="668"/>
      <c r="O2688" s="668"/>
      <c r="P2688" s="668"/>
      <c r="Q2688" s="668"/>
      <c r="R2688" s="668"/>
      <c r="S2688" s="668"/>
      <c r="T2688" s="668"/>
      <c r="U2688" s="668"/>
      <c r="W2688" s="668"/>
      <c r="X2688" s="668"/>
      <c r="Y2688" s="668"/>
      <c r="Z2688" s="678"/>
      <c r="AA2688" s="668"/>
      <c r="AB2688" s="668"/>
      <c r="AC2688" s="668"/>
      <c r="AD2688" s="678"/>
      <c r="AE2688" s="668"/>
      <c r="AF2688" s="668"/>
      <c r="AG2688" s="668"/>
      <c r="AH2688" s="678"/>
      <c r="AI2688" s="668"/>
      <c r="AJ2688" s="668"/>
      <c r="AK2688" s="668"/>
      <c r="AL2688" s="678"/>
      <c r="AM2688" s="668"/>
      <c r="AN2688" s="668"/>
      <c r="AO2688" s="668"/>
      <c r="AP2688" s="678"/>
      <c r="AQ2688" s="668"/>
      <c r="AR2688" s="668"/>
      <c r="AS2688" s="668"/>
      <c r="AT2688" s="678"/>
      <c r="AU2688" s="668"/>
      <c r="AV2688" s="668"/>
      <c r="AW2688" s="678"/>
      <c r="AX2688" s="668"/>
      <c r="AY2688" s="683"/>
      <c r="AZ2688" s="668"/>
      <c r="BA2688" s="668"/>
      <c r="BB2688" s="668"/>
      <c r="BC2688" s="668"/>
      <c r="BD2688" s="668"/>
      <c r="BE2688" s="668"/>
      <c r="BF2688" s="668"/>
      <c r="BG2688" s="668"/>
      <c r="BH2688" s="668"/>
      <c r="BI2688" s="668"/>
      <c r="BJ2688" s="668"/>
      <c r="BK2688" s="668"/>
      <c r="BL2688" s="668"/>
      <c r="BM2688" s="668"/>
      <c r="BN2688" s="668"/>
      <c r="BO2688" s="668"/>
      <c r="BP2688" s="668"/>
      <c r="BQ2688" s="668"/>
    </row>
    <row r="2689" spans="1:69">
      <c r="A2689" s="668"/>
      <c r="B2689" s="668"/>
      <c r="C2689" s="668"/>
      <c r="D2689" s="668"/>
      <c r="E2689" s="668"/>
      <c r="F2689" s="668"/>
      <c r="G2689" s="668"/>
      <c r="H2689" s="668"/>
      <c r="I2689" s="668"/>
      <c r="J2689" s="668"/>
      <c r="K2689" s="668"/>
      <c r="L2689" s="668"/>
      <c r="M2689" s="668"/>
      <c r="N2689" s="668"/>
      <c r="O2689" s="668"/>
      <c r="P2689" s="668"/>
      <c r="Q2689" s="668"/>
      <c r="R2689" s="668"/>
      <c r="T2689" s="668"/>
      <c r="U2689" s="668"/>
      <c r="AZ2689" s="668"/>
      <c r="BA2689" s="668"/>
      <c r="BB2689" s="668"/>
      <c r="BC2689" s="668"/>
      <c r="BD2689" s="668"/>
      <c r="BE2689" s="668"/>
      <c r="BF2689" s="668"/>
      <c r="BG2689" s="668"/>
      <c r="BH2689" s="668"/>
      <c r="BI2689" s="668"/>
      <c r="BJ2689" s="668"/>
      <c r="BK2689" s="668"/>
      <c r="BL2689" s="668"/>
      <c r="BM2689" s="668"/>
      <c r="BN2689" s="668"/>
      <c r="BO2689" s="668"/>
      <c r="BP2689" s="668"/>
      <c r="BQ2689" s="668"/>
    </row>
    <row r="2690" spans="1:69">
      <c r="A2690" s="668"/>
      <c r="B2690" s="668"/>
      <c r="C2690" s="668"/>
      <c r="D2690" s="668"/>
      <c r="E2690" s="668"/>
      <c r="F2690" s="668"/>
      <c r="G2690" s="668"/>
      <c r="H2690" s="668"/>
      <c r="I2690" s="668"/>
      <c r="J2690" s="668"/>
      <c r="K2690" s="668"/>
      <c r="L2690" s="668"/>
      <c r="M2690" s="668"/>
      <c r="N2690" s="668"/>
      <c r="O2690" s="668"/>
      <c r="P2690" s="668"/>
      <c r="Q2690" s="668"/>
      <c r="R2690" s="668"/>
      <c r="T2690" s="668"/>
      <c r="U2690" s="668"/>
      <c r="AZ2690" s="668"/>
      <c r="BA2690" s="668"/>
      <c r="BB2690" s="668"/>
      <c r="BC2690" s="668"/>
      <c r="BD2690" s="668"/>
      <c r="BE2690" s="668"/>
      <c r="BF2690" s="668"/>
      <c r="BG2690" s="668"/>
      <c r="BH2690" s="668"/>
      <c r="BI2690" s="668"/>
      <c r="BJ2690" s="668"/>
      <c r="BK2690" s="668"/>
      <c r="BL2690" s="668"/>
      <c r="BM2690" s="668"/>
      <c r="BN2690" s="668"/>
      <c r="BO2690" s="668"/>
      <c r="BP2690" s="668"/>
      <c r="BQ2690" s="668"/>
    </row>
    <row r="2691" spans="1:69">
      <c r="A2691" s="668"/>
      <c r="B2691" s="668"/>
      <c r="C2691" s="668"/>
      <c r="D2691" s="668"/>
      <c r="E2691" s="668"/>
      <c r="F2691" s="668"/>
      <c r="G2691" s="668"/>
      <c r="H2691" s="668"/>
      <c r="I2691" s="668"/>
      <c r="J2691" s="668"/>
      <c r="K2691" s="668"/>
      <c r="L2691" s="668"/>
      <c r="M2691" s="668"/>
      <c r="N2691" s="668"/>
      <c r="O2691" s="668"/>
      <c r="P2691" s="668"/>
      <c r="Q2691" s="668"/>
      <c r="R2691" s="668"/>
      <c r="T2691" s="668"/>
      <c r="U2691" s="668"/>
      <c r="AZ2691" s="668"/>
      <c r="BA2691" s="668"/>
      <c r="BB2691" s="668"/>
      <c r="BC2691" s="668"/>
      <c r="BD2691" s="668"/>
      <c r="BE2691" s="668"/>
      <c r="BF2691" s="668"/>
      <c r="BG2691" s="668"/>
      <c r="BH2691" s="668"/>
      <c r="BI2691" s="668"/>
      <c r="BJ2691" s="668"/>
      <c r="BK2691" s="668"/>
      <c r="BL2691" s="668"/>
      <c r="BM2691" s="668"/>
      <c r="BN2691" s="668"/>
      <c r="BO2691" s="668"/>
      <c r="BP2691" s="668"/>
      <c r="BQ2691" s="668"/>
    </row>
    <row r="2692" spans="1:69">
      <c r="A2692" s="668"/>
      <c r="B2692" s="668"/>
      <c r="C2692" s="668"/>
      <c r="D2692" s="668"/>
      <c r="E2692" s="668"/>
      <c r="F2692" s="668"/>
      <c r="G2692" s="668"/>
      <c r="H2692" s="668"/>
      <c r="I2692" s="668"/>
      <c r="J2692" s="668"/>
      <c r="K2692" s="668"/>
      <c r="L2692" s="668"/>
      <c r="M2692" s="668"/>
      <c r="N2692" s="668"/>
      <c r="O2692" s="668"/>
      <c r="P2692" s="668"/>
      <c r="Q2692" s="668"/>
      <c r="R2692" s="668"/>
      <c r="T2692" s="668"/>
      <c r="U2692" s="668"/>
      <c r="W2692" s="668"/>
      <c r="X2692" s="668"/>
      <c r="Y2692" s="668"/>
      <c r="Z2692" s="678"/>
      <c r="AA2692" s="668"/>
      <c r="AB2692" s="668"/>
      <c r="AC2692" s="668"/>
      <c r="AD2692" s="678"/>
      <c r="AE2692" s="668"/>
      <c r="AF2692" s="668"/>
      <c r="AG2692" s="668"/>
      <c r="AH2692" s="678"/>
      <c r="AI2692" s="668"/>
      <c r="AJ2692" s="668"/>
      <c r="AK2692" s="668"/>
      <c r="AL2692" s="678"/>
      <c r="AM2692" s="668"/>
      <c r="AN2692" s="668"/>
      <c r="AO2692" s="668"/>
      <c r="AP2692" s="678"/>
      <c r="AQ2692" s="668"/>
      <c r="AR2692" s="668"/>
      <c r="AS2692" s="668"/>
      <c r="AT2692" s="678"/>
      <c r="AU2692" s="668"/>
      <c r="AV2692" s="668"/>
      <c r="AW2692" s="678"/>
      <c r="AX2692" s="668"/>
      <c r="AY2692" s="683"/>
      <c r="AZ2692" s="668"/>
      <c r="BA2692" s="668"/>
      <c r="BB2692" s="668"/>
      <c r="BC2692" s="668"/>
      <c r="BD2692" s="668"/>
      <c r="BE2692" s="668"/>
      <c r="BF2692" s="668"/>
      <c r="BG2692" s="668"/>
      <c r="BH2692" s="668"/>
      <c r="BI2692" s="668"/>
      <c r="BJ2692" s="668"/>
      <c r="BK2692" s="668"/>
      <c r="BL2692" s="668"/>
      <c r="BM2692" s="668"/>
      <c r="BN2692" s="668"/>
      <c r="BO2692" s="668"/>
      <c r="BP2692" s="668"/>
      <c r="BQ2692" s="668"/>
    </row>
    <row r="2693" spans="1:69">
      <c r="A2693" s="668"/>
      <c r="B2693" s="668"/>
      <c r="C2693" s="668"/>
      <c r="D2693" s="668"/>
      <c r="E2693" s="668"/>
      <c r="F2693" s="668"/>
      <c r="G2693" s="668"/>
      <c r="H2693" s="668"/>
      <c r="I2693" s="668"/>
      <c r="J2693" s="668"/>
      <c r="K2693" s="668"/>
      <c r="L2693" s="668"/>
      <c r="M2693" s="668"/>
      <c r="N2693" s="668"/>
      <c r="O2693" s="668"/>
      <c r="P2693" s="668"/>
      <c r="Q2693" s="668"/>
      <c r="R2693" s="668"/>
      <c r="T2693" s="668"/>
      <c r="U2693" s="668"/>
      <c r="AZ2693" s="668"/>
      <c r="BA2693" s="668"/>
      <c r="BB2693" s="668"/>
      <c r="BC2693" s="668"/>
      <c r="BD2693" s="668"/>
      <c r="BE2693" s="668"/>
      <c r="BF2693" s="668"/>
      <c r="BG2693" s="668"/>
      <c r="BH2693" s="668"/>
      <c r="BI2693" s="668"/>
      <c r="BJ2693" s="668"/>
      <c r="BK2693" s="668"/>
      <c r="BL2693" s="668"/>
      <c r="BM2693" s="668"/>
      <c r="BN2693" s="668"/>
      <c r="BO2693" s="668"/>
      <c r="BP2693" s="668"/>
      <c r="BQ2693" s="668"/>
    </row>
    <row r="2694" spans="1:69">
      <c r="A2694" s="668"/>
      <c r="B2694" s="668"/>
      <c r="C2694" s="668"/>
      <c r="D2694" s="668"/>
      <c r="E2694" s="668"/>
      <c r="F2694" s="668"/>
      <c r="G2694" s="668"/>
      <c r="H2694" s="668"/>
      <c r="I2694" s="668"/>
      <c r="J2694" s="668"/>
      <c r="K2694" s="668"/>
      <c r="L2694" s="668"/>
      <c r="M2694" s="668"/>
      <c r="N2694" s="668"/>
      <c r="O2694" s="668"/>
      <c r="P2694" s="668"/>
      <c r="Q2694" s="668"/>
      <c r="R2694" s="668"/>
      <c r="T2694" s="668"/>
      <c r="U2694" s="668"/>
      <c r="AZ2694" s="668"/>
      <c r="BA2694" s="668"/>
      <c r="BB2694" s="668"/>
      <c r="BC2694" s="668"/>
      <c r="BD2694" s="668"/>
      <c r="BE2694" s="668"/>
      <c r="BF2694" s="668"/>
      <c r="BG2694" s="668"/>
      <c r="BH2694" s="668"/>
      <c r="BI2694" s="668"/>
      <c r="BJ2694" s="668"/>
      <c r="BK2694" s="668"/>
      <c r="BL2694" s="668"/>
      <c r="BM2694" s="668"/>
      <c r="BN2694" s="668"/>
      <c r="BO2694" s="668"/>
      <c r="BP2694" s="668"/>
      <c r="BQ2694" s="668"/>
    </row>
    <row r="2695" spans="1:69">
      <c r="A2695" s="668"/>
      <c r="B2695" s="668"/>
      <c r="C2695" s="668"/>
      <c r="D2695" s="668"/>
      <c r="E2695" s="668"/>
      <c r="F2695" s="668"/>
      <c r="G2695" s="668"/>
      <c r="H2695" s="668"/>
      <c r="I2695" s="668"/>
      <c r="J2695" s="668"/>
      <c r="K2695" s="668"/>
      <c r="L2695" s="668"/>
      <c r="M2695" s="668"/>
      <c r="N2695" s="668"/>
      <c r="O2695" s="668"/>
      <c r="P2695" s="668"/>
      <c r="Q2695" s="668"/>
      <c r="R2695" s="668"/>
      <c r="T2695" s="668"/>
      <c r="U2695" s="668"/>
      <c r="AZ2695" s="668"/>
      <c r="BA2695" s="668"/>
      <c r="BB2695" s="668"/>
      <c r="BC2695" s="668"/>
      <c r="BD2695" s="668"/>
      <c r="BE2695" s="668"/>
      <c r="BF2695" s="668"/>
      <c r="BG2695" s="668"/>
      <c r="BH2695" s="668"/>
      <c r="BI2695" s="668"/>
      <c r="BJ2695" s="668"/>
      <c r="BK2695" s="668"/>
      <c r="BL2695" s="668"/>
      <c r="BM2695" s="668"/>
      <c r="BN2695" s="668"/>
      <c r="BO2695" s="668"/>
      <c r="BP2695" s="668"/>
      <c r="BQ2695" s="668"/>
    </row>
    <row r="2696" spans="1:69">
      <c r="A2696" s="668"/>
      <c r="B2696" s="668"/>
      <c r="C2696" s="668"/>
      <c r="D2696" s="668"/>
      <c r="E2696" s="668"/>
      <c r="F2696" s="668"/>
      <c r="G2696" s="668"/>
      <c r="H2696" s="668"/>
      <c r="I2696" s="668"/>
      <c r="J2696" s="668"/>
      <c r="K2696" s="668"/>
      <c r="L2696" s="668"/>
      <c r="M2696" s="668"/>
      <c r="N2696" s="668"/>
      <c r="O2696" s="668"/>
      <c r="P2696" s="668"/>
      <c r="R2696" s="668"/>
      <c r="U2696" s="668"/>
      <c r="BK2696" s="668"/>
      <c r="BL2696" s="668"/>
      <c r="BM2696" s="668"/>
      <c r="BN2696" s="668"/>
      <c r="BO2696" s="668"/>
      <c r="BP2696" s="668"/>
      <c r="BQ2696" s="668"/>
    </row>
    <row r="2697" spans="1:69">
      <c r="A2697" s="668"/>
      <c r="B2697" s="668"/>
      <c r="C2697" s="668"/>
      <c r="D2697" s="668"/>
      <c r="E2697" s="668"/>
      <c r="F2697" s="668"/>
      <c r="G2697" s="668"/>
      <c r="H2697" s="668"/>
      <c r="I2697" s="668"/>
      <c r="J2697" s="668"/>
      <c r="K2697" s="668"/>
      <c r="L2697" s="668"/>
      <c r="M2697" s="668"/>
      <c r="N2697" s="668"/>
      <c r="O2697" s="668"/>
      <c r="P2697" s="668"/>
      <c r="R2697" s="668"/>
      <c r="U2697" s="668"/>
      <c r="BK2697" s="668"/>
      <c r="BL2697" s="668"/>
      <c r="BM2697" s="668"/>
      <c r="BN2697" s="668"/>
      <c r="BO2697" s="668"/>
      <c r="BP2697" s="668"/>
      <c r="BQ2697" s="668"/>
    </row>
    <row r="2698" spans="1:69">
      <c r="A2698" s="668"/>
      <c r="B2698" s="668"/>
      <c r="C2698" s="668"/>
      <c r="D2698" s="668"/>
      <c r="E2698" s="668"/>
      <c r="F2698" s="668"/>
      <c r="G2698" s="668"/>
      <c r="H2698" s="668"/>
      <c r="I2698" s="668"/>
      <c r="J2698" s="668"/>
      <c r="K2698" s="668"/>
      <c r="L2698" s="668"/>
      <c r="M2698" s="668"/>
      <c r="N2698" s="668"/>
      <c r="O2698" s="668"/>
      <c r="P2698" s="668"/>
      <c r="Q2698" s="668"/>
      <c r="R2698" s="668"/>
      <c r="T2698" s="668"/>
      <c r="U2698" s="668"/>
      <c r="AZ2698" s="668"/>
      <c r="BA2698" s="668"/>
      <c r="BB2698" s="668"/>
      <c r="BC2698" s="668"/>
      <c r="BD2698" s="668"/>
      <c r="BE2698" s="668"/>
      <c r="BF2698" s="668"/>
      <c r="BG2698" s="668"/>
      <c r="BH2698" s="668"/>
      <c r="BI2698" s="668"/>
      <c r="BJ2698" s="668"/>
      <c r="BK2698" s="668"/>
      <c r="BL2698" s="668"/>
      <c r="BM2698" s="668"/>
      <c r="BN2698" s="668"/>
      <c r="BO2698" s="668"/>
      <c r="BP2698" s="668"/>
      <c r="BQ2698" s="668"/>
    </row>
    <row r="2699" spans="1:69">
      <c r="A2699" s="668"/>
      <c r="B2699" s="668"/>
      <c r="C2699" s="668"/>
      <c r="D2699" s="668"/>
      <c r="E2699" s="668"/>
      <c r="F2699" s="668"/>
      <c r="G2699" s="668"/>
      <c r="H2699" s="668"/>
      <c r="I2699" s="668"/>
      <c r="J2699" s="668"/>
      <c r="K2699" s="668"/>
      <c r="L2699" s="668"/>
      <c r="M2699" s="668"/>
      <c r="N2699" s="668"/>
      <c r="O2699" s="668"/>
      <c r="P2699" s="668"/>
      <c r="Q2699" s="668"/>
      <c r="R2699" s="668"/>
      <c r="T2699" s="668"/>
      <c r="U2699" s="668"/>
      <c r="V2699" s="668"/>
      <c r="AZ2699" s="668"/>
      <c r="BA2699" s="668"/>
      <c r="BB2699" s="668"/>
      <c r="BC2699" s="668"/>
      <c r="BD2699" s="668"/>
      <c r="BE2699" s="668"/>
      <c r="BF2699" s="668"/>
      <c r="BG2699" s="668"/>
      <c r="BH2699" s="668"/>
      <c r="BI2699" s="668"/>
      <c r="BJ2699" s="668"/>
      <c r="BK2699" s="668"/>
      <c r="BL2699" s="668"/>
      <c r="BM2699" s="668"/>
      <c r="BN2699" s="668"/>
      <c r="BO2699" s="668"/>
      <c r="BP2699" s="668"/>
      <c r="BQ2699" s="668"/>
    </row>
    <row r="2700" spans="1:69">
      <c r="A2700" s="668"/>
      <c r="B2700" s="668"/>
      <c r="C2700" s="668"/>
      <c r="D2700" s="668"/>
      <c r="E2700" s="668"/>
      <c r="F2700" s="668"/>
      <c r="G2700" s="668"/>
      <c r="H2700" s="668"/>
      <c r="I2700" s="668"/>
      <c r="J2700" s="668"/>
      <c r="K2700" s="668"/>
      <c r="L2700" s="668"/>
      <c r="M2700" s="668"/>
      <c r="N2700" s="668"/>
      <c r="O2700" s="668"/>
      <c r="P2700" s="668"/>
      <c r="Q2700" s="668"/>
      <c r="R2700" s="668"/>
      <c r="T2700" s="668"/>
      <c r="U2700" s="668"/>
      <c r="AZ2700" s="668"/>
      <c r="BA2700" s="668"/>
      <c r="BB2700" s="668"/>
      <c r="BC2700" s="668"/>
      <c r="BD2700" s="668"/>
      <c r="BE2700" s="668"/>
      <c r="BF2700" s="668"/>
      <c r="BG2700" s="668"/>
      <c r="BH2700" s="668"/>
      <c r="BI2700" s="668"/>
      <c r="BJ2700" s="668"/>
      <c r="BK2700" s="668"/>
      <c r="BL2700" s="668"/>
      <c r="BM2700" s="668"/>
      <c r="BN2700" s="668"/>
      <c r="BO2700" s="668"/>
      <c r="BP2700" s="668"/>
      <c r="BQ2700" s="668"/>
    </row>
    <row r="2701" spans="1:69">
      <c r="A2701" s="668"/>
      <c r="B2701" s="668"/>
      <c r="C2701" s="668"/>
      <c r="D2701" s="668"/>
      <c r="E2701" s="668"/>
      <c r="F2701" s="668"/>
      <c r="G2701" s="668"/>
      <c r="H2701" s="668"/>
      <c r="I2701" s="668"/>
      <c r="J2701" s="668"/>
      <c r="K2701" s="668"/>
      <c r="L2701" s="668"/>
      <c r="M2701" s="668"/>
      <c r="N2701" s="668"/>
      <c r="O2701" s="668"/>
      <c r="P2701" s="668"/>
      <c r="Q2701" s="668"/>
      <c r="R2701" s="668"/>
      <c r="T2701" s="668"/>
      <c r="U2701" s="668"/>
      <c r="AZ2701" s="668"/>
      <c r="BA2701" s="668"/>
      <c r="BB2701" s="668"/>
      <c r="BC2701" s="668"/>
      <c r="BD2701" s="668"/>
      <c r="BE2701" s="668"/>
      <c r="BF2701" s="668"/>
      <c r="BG2701" s="668"/>
      <c r="BH2701" s="668"/>
      <c r="BI2701" s="668"/>
      <c r="BJ2701" s="668"/>
      <c r="BK2701" s="668"/>
      <c r="BL2701" s="668"/>
      <c r="BM2701" s="668"/>
      <c r="BN2701" s="668"/>
      <c r="BO2701" s="668"/>
      <c r="BP2701" s="668"/>
      <c r="BQ2701" s="668"/>
    </row>
    <row r="2702" spans="1:69">
      <c r="A2702" s="668"/>
      <c r="B2702" s="668"/>
      <c r="C2702" s="668"/>
      <c r="D2702" s="668"/>
      <c r="E2702" s="668"/>
      <c r="F2702" s="668"/>
      <c r="G2702" s="668"/>
      <c r="H2702" s="668"/>
      <c r="I2702" s="668"/>
      <c r="J2702" s="668"/>
      <c r="K2702" s="668"/>
      <c r="L2702" s="668"/>
      <c r="M2702" s="668"/>
      <c r="N2702" s="668"/>
      <c r="O2702" s="668"/>
      <c r="P2702" s="668"/>
      <c r="Q2702" s="668"/>
      <c r="R2702" s="668"/>
      <c r="T2702" s="668"/>
      <c r="U2702" s="668"/>
      <c r="AZ2702" s="668"/>
      <c r="BA2702" s="668"/>
      <c r="BB2702" s="668"/>
      <c r="BC2702" s="668"/>
      <c r="BD2702" s="668"/>
      <c r="BE2702" s="668"/>
      <c r="BF2702" s="668"/>
      <c r="BG2702" s="668"/>
      <c r="BH2702" s="668"/>
      <c r="BI2702" s="668"/>
      <c r="BJ2702" s="668"/>
      <c r="BK2702" s="668"/>
      <c r="BL2702" s="668"/>
      <c r="BM2702" s="668"/>
      <c r="BN2702" s="668"/>
      <c r="BO2702" s="668"/>
      <c r="BP2702" s="668"/>
      <c r="BQ2702" s="668"/>
    </row>
    <row r="2703" spans="1:69">
      <c r="A2703" s="668"/>
      <c r="B2703" s="668"/>
      <c r="C2703" s="668"/>
      <c r="D2703" s="668"/>
      <c r="E2703" s="668"/>
      <c r="F2703" s="668"/>
      <c r="G2703" s="668"/>
      <c r="H2703" s="668"/>
      <c r="I2703" s="668"/>
      <c r="J2703" s="668"/>
      <c r="K2703" s="668"/>
      <c r="L2703" s="668"/>
      <c r="M2703" s="668"/>
      <c r="N2703" s="668"/>
      <c r="O2703" s="668"/>
      <c r="P2703" s="668"/>
      <c r="Q2703" s="668"/>
      <c r="R2703" s="668"/>
      <c r="T2703" s="668"/>
      <c r="U2703" s="668"/>
      <c r="AZ2703" s="668"/>
      <c r="BA2703" s="668"/>
      <c r="BB2703" s="668"/>
      <c r="BC2703" s="668"/>
      <c r="BD2703" s="668"/>
      <c r="BE2703" s="668"/>
      <c r="BF2703" s="668"/>
      <c r="BG2703" s="668"/>
      <c r="BH2703" s="668"/>
      <c r="BI2703" s="668"/>
      <c r="BJ2703" s="668"/>
      <c r="BK2703" s="668"/>
      <c r="BL2703" s="668"/>
      <c r="BM2703" s="668"/>
      <c r="BN2703" s="668"/>
      <c r="BO2703" s="668"/>
      <c r="BP2703" s="668"/>
      <c r="BQ2703" s="668"/>
    </row>
    <row r="2704" spans="1:69">
      <c r="A2704" s="668"/>
      <c r="B2704" s="668"/>
      <c r="C2704" s="668"/>
      <c r="D2704" s="668"/>
      <c r="E2704" s="668"/>
      <c r="F2704" s="668"/>
      <c r="G2704" s="668"/>
      <c r="H2704" s="668"/>
      <c r="I2704" s="668"/>
      <c r="J2704" s="668"/>
      <c r="K2704" s="668"/>
      <c r="L2704" s="668"/>
      <c r="M2704" s="668"/>
      <c r="N2704" s="668"/>
      <c r="O2704" s="668"/>
      <c r="P2704" s="668"/>
      <c r="Q2704" s="668"/>
      <c r="R2704" s="668"/>
      <c r="T2704" s="668"/>
      <c r="U2704" s="668"/>
      <c r="AZ2704" s="668"/>
      <c r="BA2704" s="668"/>
      <c r="BB2704" s="668"/>
      <c r="BC2704" s="668"/>
      <c r="BD2704" s="668"/>
      <c r="BE2704" s="668"/>
      <c r="BF2704" s="668"/>
      <c r="BG2704" s="668"/>
      <c r="BH2704" s="668"/>
      <c r="BI2704" s="668"/>
      <c r="BJ2704" s="668"/>
      <c r="BK2704" s="668"/>
      <c r="BL2704" s="668"/>
      <c r="BM2704" s="668"/>
      <c r="BN2704" s="668"/>
      <c r="BO2704" s="668"/>
      <c r="BP2704" s="668"/>
      <c r="BQ2704" s="668"/>
    </row>
    <row r="2705" spans="1:69">
      <c r="A2705" s="668"/>
      <c r="B2705" s="668"/>
      <c r="C2705" s="668"/>
      <c r="D2705" s="668"/>
      <c r="E2705" s="668"/>
      <c r="F2705" s="668"/>
      <c r="G2705" s="668"/>
      <c r="H2705" s="668"/>
      <c r="I2705" s="668"/>
      <c r="J2705" s="668"/>
      <c r="K2705" s="668"/>
      <c r="L2705" s="668"/>
      <c r="M2705" s="668"/>
      <c r="N2705" s="668"/>
      <c r="O2705" s="668"/>
      <c r="P2705" s="668"/>
      <c r="Q2705" s="668"/>
      <c r="R2705" s="668"/>
      <c r="T2705" s="668"/>
      <c r="U2705" s="668"/>
      <c r="AZ2705" s="668"/>
      <c r="BA2705" s="668"/>
      <c r="BB2705" s="668"/>
      <c r="BC2705" s="668"/>
      <c r="BD2705" s="668"/>
      <c r="BE2705" s="668"/>
      <c r="BF2705" s="668"/>
      <c r="BG2705" s="668"/>
      <c r="BH2705" s="668"/>
      <c r="BI2705" s="668"/>
      <c r="BJ2705" s="668"/>
      <c r="BK2705" s="668"/>
      <c r="BL2705" s="668"/>
      <c r="BM2705" s="668"/>
      <c r="BN2705" s="668"/>
      <c r="BO2705" s="668"/>
      <c r="BP2705" s="668"/>
      <c r="BQ2705" s="668"/>
    </row>
    <row r="2706" spans="1:69">
      <c r="A2706" s="668"/>
      <c r="B2706" s="668"/>
      <c r="C2706" s="668"/>
      <c r="D2706" s="668"/>
      <c r="E2706" s="668"/>
      <c r="F2706" s="668"/>
      <c r="G2706" s="668"/>
      <c r="H2706" s="668"/>
      <c r="I2706" s="668"/>
      <c r="J2706" s="668"/>
      <c r="K2706" s="668"/>
      <c r="L2706" s="668"/>
      <c r="M2706" s="668"/>
      <c r="N2706" s="668"/>
      <c r="O2706" s="668"/>
      <c r="P2706" s="668"/>
      <c r="Q2706" s="668"/>
      <c r="R2706" s="668"/>
      <c r="T2706" s="668"/>
      <c r="U2706" s="668"/>
      <c r="AZ2706" s="668"/>
      <c r="BA2706" s="668"/>
      <c r="BB2706" s="668"/>
      <c r="BC2706" s="668"/>
      <c r="BD2706" s="668"/>
      <c r="BE2706" s="668"/>
      <c r="BF2706" s="668"/>
      <c r="BG2706" s="668"/>
      <c r="BH2706" s="668"/>
      <c r="BI2706" s="668"/>
      <c r="BJ2706" s="668"/>
      <c r="BK2706" s="668"/>
      <c r="BL2706" s="668"/>
      <c r="BM2706" s="668"/>
      <c r="BN2706" s="668"/>
      <c r="BO2706" s="668"/>
      <c r="BP2706" s="668"/>
      <c r="BQ2706" s="668"/>
    </row>
    <row r="2707" spans="1:69">
      <c r="A2707" s="668"/>
      <c r="B2707" s="668"/>
      <c r="C2707" s="668"/>
      <c r="D2707" s="668"/>
      <c r="E2707" s="668"/>
      <c r="F2707" s="668"/>
      <c r="G2707" s="668"/>
      <c r="H2707" s="668"/>
      <c r="I2707" s="668"/>
      <c r="J2707" s="668"/>
      <c r="K2707" s="668"/>
      <c r="L2707" s="668"/>
      <c r="M2707" s="668"/>
      <c r="N2707" s="668"/>
      <c r="O2707" s="668"/>
      <c r="P2707" s="668"/>
      <c r="Q2707" s="668"/>
      <c r="R2707" s="668"/>
      <c r="T2707" s="668"/>
      <c r="U2707" s="668"/>
      <c r="AZ2707" s="668"/>
      <c r="BK2707" s="668"/>
      <c r="BL2707" s="668"/>
      <c r="BM2707" s="668"/>
      <c r="BN2707" s="668"/>
      <c r="BO2707" s="668"/>
      <c r="BP2707" s="668"/>
      <c r="BQ2707" s="668"/>
    </row>
    <row r="2708" spans="1:69">
      <c r="A2708" s="668"/>
      <c r="B2708" s="668"/>
      <c r="C2708" s="668"/>
      <c r="D2708" s="668"/>
      <c r="E2708" s="668"/>
      <c r="F2708" s="668"/>
      <c r="G2708" s="668"/>
      <c r="H2708" s="668"/>
      <c r="I2708" s="668"/>
      <c r="J2708" s="668"/>
      <c r="K2708" s="668"/>
      <c r="L2708" s="668"/>
      <c r="M2708" s="668"/>
      <c r="N2708" s="668"/>
      <c r="O2708" s="668"/>
      <c r="P2708" s="668"/>
      <c r="Q2708" s="668"/>
      <c r="R2708" s="668"/>
      <c r="S2708" s="668"/>
      <c r="T2708" s="668"/>
      <c r="U2708" s="668"/>
      <c r="W2708" s="668"/>
      <c r="X2708" s="668"/>
      <c r="Y2708" s="668"/>
      <c r="Z2708" s="678"/>
      <c r="AA2708" s="668"/>
      <c r="AB2708" s="668"/>
      <c r="AC2708" s="668"/>
      <c r="AD2708" s="678"/>
      <c r="AE2708" s="668"/>
      <c r="AF2708" s="668"/>
      <c r="AG2708" s="668"/>
      <c r="AH2708" s="678"/>
      <c r="AI2708" s="668"/>
      <c r="AJ2708" s="668"/>
      <c r="AK2708" s="668"/>
      <c r="AL2708" s="678"/>
      <c r="AM2708" s="668"/>
      <c r="AN2708" s="668"/>
      <c r="AO2708" s="668"/>
      <c r="AP2708" s="678"/>
      <c r="AQ2708" s="668"/>
      <c r="AR2708" s="668"/>
      <c r="AS2708" s="668"/>
      <c r="AT2708" s="678"/>
      <c r="AU2708" s="668"/>
      <c r="AV2708" s="668"/>
      <c r="AW2708" s="678"/>
      <c r="AX2708" s="668"/>
      <c r="AY2708" s="683"/>
      <c r="AZ2708" s="668"/>
      <c r="BA2708" s="668"/>
      <c r="BB2708" s="668"/>
      <c r="BC2708" s="668"/>
      <c r="BD2708" s="668"/>
      <c r="BE2708" s="668"/>
      <c r="BF2708" s="668"/>
      <c r="BG2708" s="668"/>
      <c r="BH2708" s="668"/>
      <c r="BK2708" s="668"/>
      <c r="BL2708" s="668"/>
      <c r="BM2708" s="668"/>
      <c r="BN2708" s="668"/>
      <c r="BO2708" s="668"/>
      <c r="BP2708" s="668"/>
      <c r="BQ2708" s="668"/>
    </row>
    <row r="2709" spans="1:69">
      <c r="A2709" s="668"/>
      <c r="B2709" s="668"/>
      <c r="C2709" s="668"/>
      <c r="D2709" s="668"/>
      <c r="E2709" s="668"/>
      <c r="F2709" s="668"/>
      <c r="G2709" s="668"/>
      <c r="H2709" s="668"/>
      <c r="I2709" s="668"/>
      <c r="J2709" s="668"/>
      <c r="K2709" s="668"/>
      <c r="L2709" s="668"/>
      <c r="M2709" s="668"/>
      <c r="N2709" s="668"/>
      <c r="O2709" s="668"/>
      <c r="P2709" s="668"/>
      <c r="Q2709" s="668"/>
      <c r="R2709" s="668"/>
      <c r="T2709" s="668"/>
      <c r="U2709" s="668"/>
      <c r="AZ2709" s="668"/>
      <c r="BA2709" s="668"/>
      <c r="BB2709" s="668"/>
      <c r="BC2709" s="668"/>
      <c r="BD2709" s="668"/>
      <c r="BE2709" s="668"/>
      <c r="BF2709" s="668"/>
      <c r="BG2709" s="668"/>
      <c r="BK2709" s="668"/>
      <c r="BL2709" s="668"/>
      <c r="BM2709" s="668"/>
      <c r="BN2709" s="668"/>
      <c r="BO2709" s="668"/>
      <c r="BP2709" s="668"/>
      <c r="BQ2709" s="668"/>
    </row>
    <row r="2710" spans="1:69">
      <c r="A2710" s="668"/>
      <c r="B2710" s="668"/>
      <c r="C2710" s="668"/>
      <c r="D2710" s="668"/>
      <c r="E2710" s="668"/>
      <c r="F2710" s="668"/>
      <c r="G2710" s="668"/>
      <c r="H2710" s="668"/>
      <c r="I2710" s="668"/>
      <c r="J2710" s="668"/>
      <c r="K2710" s="668"/>
      <c r="L2710" s="668"/>
      <c r="M2710" s="668"/>
      <c r="N2710" s="668"/>
      <c r="O2710" s="668"/>
      <c r="P2710" s="668"/>
      <c r="Q2710" s="668"/>
      <c r="R2710" s="668"/>
      <c r="T2710" s="668"/>
      <c r="U2710" s="668"/>
      <c r="AZ2710" s="668"/>
      <c r="BA2710" s="668"/>
      <c r="BB2710" s="668"/>
      <c r="BC2710" s="668"/>
      <c r="BD2710" s="668"/>
      <c r="BE2710" s="668"/>
      <c r="BF2710" s="668"/>
      <c r="BK2710" s="668"/>
      <c r="BL2710" s="668"/>
      <c r="BM2710" s="668"/>
      <c r="BN2710" s="668"/>
      <c r="BO2710" s="668"/>
      <c r="BP2710" s="668"/>
      <c r="BQ2710" s="668"/>
    </row>
    <row r="2711" spans="1:69">
      <c r="A2711" s="668"/>
      <c r="B2711" s="668"/>
      <c r="C2711" s="668"/>
      <c r="D2711" s="668"/>
      <c r="E2711" s="668"/>
      <c r="F2711" s="668"/>
      <c r="G2711" s="668"/>
      <c r="H2711" s="668"/>
      <c r="I2711" s="668"/>
      <c r="J2711" s="668"/>
      <c r="K2711" s="668"/>
      <c r="L2711" s="668"/>
      <c r="M2711" s="668"/>
      <c r="N2711" s="668"/>
      <c r="O2711" s="668"/>
      <c r="P2711" s="668"/>
      <c r="Q2711" s="668"/>
      <c r="R2711" s="668"/>
      <c r="T2711" s="668"/>
      <c r="U2711" s="668"/>
      <c r="AZ2711" s="668"/>
      <c r="BA2711" s="668"/>
      <c r="BB2711" s="668"/>
      <c r="BC2711" s="668"/>
      <c r="BD2711" s="668"/>
      <c r="BK2711" s="668"/>
      <c r="BL2711" s="668"/>
      <c r="BM2711" s="668"/>
      <c r="BN2711" s="668"/>
      <c r="BO2711" s="668"/>
      <c r="BP2711" s="668"/>
      <c r="BQ2711" s="668"/>
    </row>
    <row r="2712" spans="1:69">
      <c r="A2712" s="668"/>
      <c r="B2712" s="668"/>
      <c r="C2712" s="668"/>
      <c r="D2712" s="668"/>
      <c r="E2712" s="668"/>
      <c r="F2712" s="668"/>
      <c r="G2712" s="668"/>
      <c r="H2712" s="668"/>
      <c r="I2712" s="668"/>
      <c r="J2712" s="668"/>
      <c r="K2712" s="668"/>
      <c r="L2712" s="668"/>
      <c r="M2712" s="668"/>
      <c r="N2712" s="668"/>
      <c r="O2712" s="668"/>
      <c r="P2712" s="668"/>
      <c r="Q2712" s="668"/>
      <c r="R2712" s="668"/>
      <c r="T2712" s="668"/>
      <c r="U2712" s="668"/>
      <c r="AZ2712" s="668"/>
      <c r="BA2712" s="668"/>
      <c r="BK2712" s="668"/>
      <c r="BL2712" s="668"/>
      <c r="BM2712" s="668"/>
      <c r="BN2712" s="668"/>
      <c r="BO2712" s="668"/>
      <c r="BP2712" s="668"/>
      <c r="BQ2712" s="668"/>
    </row>
    <row r="2713" spans="1:69">
      <c r="A2713" s="668"/>
      <c r="B2713" s="668"/>
      <c r="C2713" s="668"/>
      <c r="D2713" s="668"/>
      <c r="E2713" s="668"/>
      <c r="F2713" s="668"/>
      <c r="G2713" s="668"/>
      <c r="H2713" s="668"/>
      <c r="I2713" s="668"/>
      <c r="J2713" s="668"/>
      <c r="K2713" s="668"/>
      <c r="L2713" s="668"/>
      <c r="M2713" s="668"/>
      <c r="N2713" s="668"/>
      <c r="O2713" s="668"/>
      <c r="P2713" s="668"/>
      <c r="R2713" s="668"/>
      <c r="U2713" s="668"/>
      <c r="BK2713" s="668"/>
      <c r="BL2713" s="668"/>
      <c r="BM2713" s="668"/>
      <c r="BN2713" s="668"/>
      <c r="BO2713" s="668"/>
      <c r="BP2713" s="668"/>
      <c r="BQ2713" s="668"/>
    </row>
    <row r="2714" spans="1:69">
      <c r="A2714" s="668"/>
      <c r="B2714" s="668"/>
      <c r="C2714" s="668"/>
      <c r="D2714" s="668"/>
      <c r="E2714" s="668"/>
      <c r="F2714" s="668"/>
      <c r="G2714" s="668"/>
      <c r="H2714" s="668"/>
      <c r="I2714" s="668"/>
      <c r="J2714" s="668"/>
      <c r="K2714" s="668"/>
      <c r="L2714" s="668"/>
      <c r="M2714" s="668"/>
      <c r="N2714" s="668"/>
      <c r="O2714" s="668"/>
      <c r="P2714" s="668"/>
      <c r="Q2714" s="668"/>
      <c r="R2714" s="668"/>
      <c r="T2714" s="668"/>
      <c r="U2714" s="668"/>
      <c r="AZ2714" s="668"/>
      <c r="BA2714" s="668"/>
      <c r="BB2714" s="668"/>
      <c r="BC2714" s="668"/>
      <c r="BK2714" s="668"/>
      <c r="BL2714" s="668"/>
      <c r="BM2714" s="668"/>
      <c r="BN2714" s="668"/>
      <c r="BO2714" s="668"/>
      <c r="BP2714" s="668"/>
      <c r="BQ2714" s="668"/>
    </row>
    <row r="2715" spans="1:69">
      <c r="A2715" s="668"/>
      <c r="B2715" s="668"/>
      <c r="C2715" s="668"/>
      <c r="D2715" s="668"/>
      <c r="E2715" s="668"/>
      <c r="F2715" s="668"/>
      <c r="G2715" s="668"/>
      <c r="H2715" s="668"/>
      <c r="I2715" s="668"/>
      <c r="J2715" s="668"/>
      <c r="K2715" s="668"/>
      <c r="L2715" s="668"/>
      <c r="M2715" s="668"/>
      <c r="N2715" s="668"/>
      <c r="O2715" s="668"/>
      <c r="P2715" s="668"/>
      <c r="Q2715" s="668"/>
      <c r="R2715" s="668"/>
      <c r="T2715" s="668"/>
      <c r="U2715" s="668"/>
      <c r="AZ2715" s="668"/>
      <c r="BA2715" s="668"/>
      <c r="BK2715" s="668"/>
      <c r="BL2715" s="668"/>
      <c r="BM2715" s="668"/>
      <c r="BN2715" s="668"/>
      <c r="BO2715" s="668"/>
      <c r="BP2715" s="668"/>
      <c r="BQ2715" s="668"/>
    </row>
    <row r="2716" spans="1:69">
      <c r="A2716" s="668"/>
      <c r="B2716" s="668"/>
      <c r="C2716" s="668"/>
      <c r="D2716" s="668"/>
      <c r="E2716" s="668"/>
      <c r="F2716" s="668"/>
      <c r="G2716" s="668"/>
      <c r="H2716" s="668"/>
      <c r="I2716" s="668"/>
      <c r="J2716" s="668"/>
      <c r="K2716" s="668"/>
      <c r="L2716" s="668"/>
      <c r="M2716" s="668"/>
      <c r="N2716" s="668"/>
      <c r="O2716" s="668"/>
      <c r="P2716" s="668"/>
      <c r="Q2716" s="668"/>
      <c r="R2716" s="668"/>
      <c r="T2716" s="668"/>
      <c r="U2716" s="668"/>
      <c r="AZ2716" s="668"/>
      <c r="BA2716" s="668"/>
      <c r="BB2716" s="668"/>
      <c r="BC2716" s="668"/>
      <c r="BD2716" s="668"/>
      <c r="BE2716" s="668"/>
      <c r="BF2716" s="668"/>
      <c r="BG2716" s="668"/>
      <c r="BH2716" s="668"/>
      <c r="BI2716" s="668"/>
      <c r="BJ2716" s="668"/>
      <c r="BK2716" s="668"/>
      <c r="BL2716" s="668"/>
      <c r="BM2716" s="668"/>
      <c r="BN2716" s="668"/>
      <c r="BO2716" s="668"/>
      <c r="BP2716" s="668"/>
      <c r="BQ2716" s="668"/>
    </row>
    <row r="2717" spans="1:69">
      <c r="A2717" s="668"/>
      <c r="B2717" s="668"/>
      <c r="C2717" s="668"/>
      <c r="D2717" s="668"/>
      <c r="E2717" s="668"/>
      <c r="F2717" s="668"/>
      <c r="G2717" s="668"/>
      <c r="H2717" s="668"/>
      <c r="I2717" s="668"/>
      <c r="J2717" s="668"/>
      <c r="K2717" s="668"/>
      <c r="L2717" s="668"/>
      <c r="M2717" s="668"/>
      <c r="N2717" s="668"/>
      <c r="O2717" s="668"/>
      <c r="P2717" s="668"/>
      <c r="Q2717" s="668"/>
      <c r="R2717" s="668"/>
      <c r="T2717" s="668"/>
      <c r="U2717" s="668"/>
      <c r="AZ2717" s="668"/>
      <c r="BA2717" s="668"/>
      <c r="BB2717" s="668"/>
      <c r="BC2717" s="668"/>
      <c r="BD2717" s="668"/>
      <c r="BE2717" s="668"/>
      <c r="BF2717" s="668"/>
      <c r="BG2717" s="668"/>
      <c r="BH2717" s="668"/>
      <c r="BI2717" s="668"/>
      <c r="BJ2717" s="668"/>
      <c r="BK2717" s="668"/>
      <c r="BL2717" s="668"/>
      <c r="BM2717" s="668"/>
      <c r="BN2717" s="668"/>
      <c r="BO2717" s="668"/>
      <c r="BP2717" s="668"/>
      <c r="BQ2717" s="668"/>
    </row>
    <row r="2718" spans="1:69">
      <c r="A2718" s="668"/>
      <c r="B2718" s="668"/>
      <c r="C2718" s="668"/>
      <c r="D2718" s="668"/>
      <c r="E2718" s="668"/>
      <c r="F2718" s="668"/>
      <c r="G2718" s="668"/>
      <c r="H2718" s="668"/>
      <c r="I2718" s="668"/>
      <c r="J2718" s="668"/>
      <c r="K2718" s="668"/>
      <c r="L2718" s="668"/>
      <c r="M2718" s="668"/>
      <c r="N2718" s="668"/>
      <c r="O2718" s="668"/>
      <c r="P2718" s="668"/>
      <c r="Q2718" s="668"/>
      <c r="R2718" s="668"/>
      <c r="T2718" s="668"/>
      <c r="U2718" s="668"/>
      <c r="AZ2718" s="668"/>
      <c r="BA2718" s="668"/>
      <c r="BB2718" s="668"/>
      <c r="BC2718" s="668"/>
      <c r="BD2718" s="668"/>
      <c r="BE2718" s="668"/>
      <c r="BF2718" s="668"/>
      <c r="BG2718" s="668"/>
      <c r="BH2718" s="668"/>
      <c r="BI2718" s="668"/>
      <c r="BJ2718" s="668"/>
      <c r="BK2718" s="668"/>
      <c r="BL2718" s="668"/>
      <c r="BM2718" s="668"/>
      <c r="BN2718" s="668"/>
      <c r="BO2718" s="668"/>
      <c r="BP2718" s="668"/>
      <c r="BQ2718" s="668"/>
    </row>
    <row r="2719" spans="1:69">
      <c r="A2719" s="668"/>
      <c r="B2719" s="668"/>
      <c r="C2719" s="668"/>
      <c r="D2719" s="668"/>
      <c r="E2719" s="668"/>
      <c r="F2719" s="668"/>
      <c r="G2719" s="668"/>
      <c r="H2719" s="668"/>
      <c r="I2719" s="668"/>
      <c r="J2719" s="668"/>
      <c r="K2719" s="668"/>
      <c r="L2719" s="668"/>
      <c r="M2719" s="668"/>
      <c r="N2719" s="668"/>
      <c r="O2719" s="668"/>
      <c r="P2719" s="668"/>
      <c r="Q2719" s="668"/>
      <c r="R2719" s="668"/>
      <c r="T2719" s="668"/>
      <c r="U2719" s="668"/>
      <c r="AZ2719" s="668"/>
      <c r="BA2719" s="668"/>
      <c r="BB2719" s="668"/>
      <c r="BC2719" s="668"/>
      <c r="BD2719" s="668"/>
      <c r="BE2719" s="668"/>
      <c r="BF2719" s="668"/>
      <c r="BG2719" s="668"/>
      <c r="BH2719" s="668"/>
      <c r="BI2719" s="668"/>
      <c r="BJ2719" s="668"/>
      <c r="BK2719" s="668"/>
      <c r="BL2719" s="668"/>
      <c r="BM2719" s="668"/>
      <c r="BN2719" s="668"/>
      <c r="BO2719" s="668"/>
      <c r="BP2719" s="668"/>
      <c r="BQ2719" s="668"/>
    </row>
    <row r="2720" spans="1:69">
      <c r="A2720" s="668"/>
      <c r="B2720" s="668"/>
      <c r="C2720" s="668"/>
      <c r="D2720" s="668"/>
      <c r="E2720" s="668"/>
      <c r="F2720" s="668"/>
      <c r="G2720" s="668"/>
      <c r="H2720" s="668"/>
      <c r="I2720" s="668"/>
      <c r="J2720" s="668"/>
      <c r="K2720" s="668"/>
      <c r="L2720" s="668"/>
      <c r="M2720" s="668"/>
      <c r="N2720" s="668"/>
      <c r="O2720" s="668"/>
      <c r="P2720" s="668"/>
      <c r="Q2720" s="668"/>
      <c r="R2720" s="668"/>
      <c r="S2720" s="668"/>
      <c r="T2720" s="668"/>
      <c r="U2720" s="668"/>
      <c r="W2720" s="668"/>
      <c r="X2720" s="668"/>
      <c r="Y2720" s="668"/>
      <c r="Z2720" s="678"/>
      <c r="AA2720" s="668"/>
      <c r="AB2720" s="668"/>
      <c r="AC2720" s="668"/>
      <c r="AD2720" s="678"/>
      <c r="AE2720" s="668"/>
      <c r="AF2720" s="668"/>
      <c r="AG2720" s="668"/>
      <c r="AH2720" s="678"/>
      <c r="AI2720" s="668"/>
      <c r="AJ2720" s="668"/>
      <c r="AK2720" s="668"/>
      <c r="AL2720" s="678"/>
      <c r="AM2720" s="668"/>
      <c r="AN2720" s="668"/>
      <c r="AO2720" s="668"/>
      <c r="AP2720" s="678"/>
      <c r="AQ2720" s="668"/>
      <c r="AR2720" s="668"/>
      <c r="AS2720" s="668"/>
      <c r="AT2720" s="678"/>
      <c r="AU2720" s="668"/>
      <c r="AV2720" s="668"/>
      <c r="AW2720" s="678"/>
      <c r="AX2720" s="668"/>
      <c r="AY2720" s="683"/>
      <c r="AZ2720" s="668"/>
      <c r="BA2720" s="668"/>
      <c r="BB2720" s="668"/>
      <c r="BC2720" s="668"/>
      <c r="BD2720" s="668"/>
      <c r="BE2720" s="668"/>
      <c r="BF2720" s="668"/>
      <c r="BG2720" s="668"/>
      <c r="BH2720" s="668"/>
      <c r="BI2720" s="668"/>
      <c r="BJ2720" s="668"/>
      <c r="BK2720" s="668"/>
      <c r="BL2720" s="668"/>
      <c r="BM2720" s="668"/>
      <c r="BN2720" s="668"/>
      <c r="BO2720" s="668"/>
      <c r="BP2720" s="668"/>
      <c r="BQ2720" s="668"/>
    </row>
    <row r="2721" spans="1:69">
      <c r="A2721" s="668"/>
      <c r="B2721" s="668"/>
      <c r="C2721" s="668"/>
      <c r="D2721" s="668"/>
      <c r="E2721" s="668"/>
      <c r="F2721" s="668"/>
      <c r="G2721" s="668"/>
      <c r="H2721" s="668"/>
      <c r="I2721" s="668"/>
      <c r="J2721" s="668"/>
      <c r="K2721" s="668"/>
      <c r="L2721" s="668"/>
      <c r="M2721" s="668"/>
      <c r="N2721" s="668"/>
      <c r="O2721" s="668"/>
      <c r="P2721" s="668"/>
      <c r="Q2721" s="668"/>
      <c r="R2721" s="668"/>
      <c r="T2721" s="668"/>
      <c r="U2721" s="668"/>
      <c r="AZ2721" s="668"/>
      <c r="BA2721" s="668"/>
      <c r="BB2721" s="668"/>
      <c r="BC2721" s="668"/>
      <c r="BD2721" s="668"/>
      <c r="BE2721" s="668"/>
      <c r="BF2721" s="668"/>
      <c r="BG2721" s="668"/>
      <c r="BH2721" s="668"/>
      <c r="BI2721" s="668"/>
      <c r="BJ2721" s="668"/>
      <c r="BK2721" s="668"/>
      <c r="BL2721" s="668"/>
      <c r="BM2721" s="668"/>
      <c r="BN2721" s="668"/>
      <c r="BO2721" s="668"/>
      <c r="BP2721" s="668"/>
      <c r="BQ2721" s="668"/>
    </row>
    <row r="2722" spans="1:69">
      <c r="A2722" s="668"/>
      <c r="B2722" s="668"/>
      <c r="C2722" s="668"/>
      <c r="D2722" s="668"/>
      <c r="E2722" s="668"/>
      <c r="F2722" s="668"/>
      <c r="G2722" s="668"/>
      <c r="H2722" s="668"/>
      <c r="I2722" s="668"/>
      <c r="J2722" s="668"/>
      <c r="K2722" s="668"/>
      <c r="L2722" s="668"/>
      <c r="M2722" s="668"/>
      <c r="N2722" s="668"/>
      <c r="O2722" s="668"/>
      <c r="P2722" s="668"/>
      <c r="Q2722" s="668"/>
      <c r="R2722" s="668"/>
      <c r="T2722" s="668"/>
      <c r="U2722" s="668"/>
      <c r="AZ2722" s="668"/>
      <c r="BA2722" s="668"/>
      <c r="BB2722" s="668"/>
      <c r="BC2722" s="668"/>
      <c r="BD2722" s="668"/>
      <c r="BE2722" s="668"/>
      <c r="BF2722" s="668"/>
      <c r="BG2722" s="668"/>
      <c r="BH2722" s="668"/>
      <c r="BI2722" s="668"/>
      <c r="BJ2722" s="668"/>
      <c r="BK2722" s="668"/>
      <c r="BL2722" s="668"/>
      <c r="BM2722" s="668"/>
      <c r="BN2722" s="668"/>
      <c r="BO2722" s="668"/>
      <c r="BP2722" s="668"/>
      <c r="BQ2722" s="668"/>
    </row>
    <row r="2723" spans="1:69">
      <c r="A2723" s="668"/>
      <c r="B2723" s="668"/>
      <c r="C2723" s="668"/>
      <c r="D2723" s="668"/>
      <c r="E2723" s="668"/>
      <c r="F2723" s="668"/>
      <c r="G2723" s="668"/>
      <c r="H2723" s="668"/>
      <c r="I2723" s="668"/>
      <c r="J2723" s="668"/>
      <c r="K2723" s="668"/>
      <c r="L2723" s="668"/>
      <c r="M2723" s="668"/>
      <c r="N2723" s="668"/>
      <c r="O2723" s="668"/>
      <c r="P2723" s="668"/>
      <c r="Q2723" s="668"/>
      <c r="R2723" s="668"/>
      <c r="T2723" s="668"/>
      <c r="U2723" s="668"/>
      <c r="AZ2723" s="668"/>
      <c r="BA2723" s="668"/>
      <c r="BB2723" s="668"/>
      <c r="BC2723" s="668"/>
      <c r="BD2723" s="668"/>
      <c r="BE2723" s="668"/>
      <c r="BF2723" s="668"/>
      <c r="BG2723" s="668"/>
      <c r="BH2723" s="668"/>
      <c r="BI2723" s="668"/>
      <c r="BJ2723" s="668"/>
      <c r="BK2723" s="668"/>
      <c r="BL2723" s="668"/>
      <c r="BM2723" s="668"/>
      <c r="BN2723" s="668"/>
      <c r="BO2723" s="668"/>
      <c r="BP2723" s="668"/>
      <c r="BQ2723" s="668"/>
    </row>
    <row r="2724" spans="1:69">
      <c r="A2724" s="668"/>
      <c r="B2724" s="668"/>
      <c r="C2724" s="668"/>
      <c r="D2724" s="668"/>
      <c r="E2724" s="668"/>
      <c r="F2724" s="668"/>
      <c r="G2724" s="668"/>
      <c r="H2724" s="668"/>
      <c r="I2724" s="668"/>
      <c r="J2724" s="668"/>
      <c r="K2724" s="668"/>
      <c r="L2724" s="668"/>
      <c r="M2724" s="668"/>
      <c r="N2724" s="668"/>
      <c r="O2724" s="668"/>
      <c r="P2724" s="668"/>
      <c r="Q2724" s="668"/>
      <c r="R2724" s="668"/>
      <c r="T2724" s="668"/>
      <c r="U2724" s="668"/>
      <c r="AZ2724" s="668"/>
      <c r="BA2724" s="668"/>
      <c r="BB2724" s="668"/>
      <c r="BC2724" s="668"/>
      <c r="BD2724" s="668"/>
      <c r="BE2724" s="668"/>
      <c r="BF2724" s="668"/>
      <c r="BG2724" s="668"/>
      <c r="BH2724" s="668"/>
      <c r="BI2724" s="668"/>
      <c r="BK2724" s="668"/>
      <c r="BL2724" s="668"/>
      <c r="BM2724" s="668"/>
      <c r="BN2724" s="668"/>
      <c r="BO2724" s="668"/>
      <c r="BP2724" s="668"/>
      <c r="BQ2724" s="668"/>
    </row>
    <row r="2725" spans="1:69">
      <c r="A2725" s="668"/>
      <c r="B2725" s="668"/>
      <c r="C2725" s="668"/>
      <c r="D2725" s="668"/>
      <c r="E2725" s="668"/>
      <c r="F2725" s="668"/>
      <c r="G2725" s="668"/>
      <c r="H2725" s="668"/>
      <c r="I2725" s="668"/>
      <c r="J2725" s="668"/>
      <c r="K2725" s="668"/>
      <c r="L2725" s="668"/>
      <c r="M2725" s="668"/>
      <c r="N2725" s="668"/>
      <c r="O2725" s="668"/>
      <c r="P2725" s="668"/>
      <c r="Q2725" s="668"/>
      <c r="R2725" s="668"/>
      <c r="T2725" s="668"/>
      <c r="U2725" s="668"/>
      <c r="V2725" s="668"/>
      <c r="AZ2725" s="668"/>
      <c r="BA2725" s="668"/>
      <c r="BB2725" s="668"/>
      <c r="BC2725" s="668"/>
      <c r="BD2725" s="668"/>
      <c r="BE2725" s="668"/>
      <c r="BK2725" s="668"/>
      <c r="BL2725" s="668"/>
      <c r="BM2725" s="668"/>
      <c r="BN2725" s="668"/>
      <c r="BO2725" s="668"/>
      <c r="BP2725" s="668"/>
      <c r="BQ2725" s="668"/>
    </row>
    <row r="2726" spans="1:69">
      <c r="A2726" s="668"/>
      <c r="B2726" s="668"/>
      <c r="C2726" s="668"/>
      <c r="D2726" s="668"/>
      <c r="E2726" s="668"/>
      <c r="F2726" s="668"/>
      <c r="G2726" s="668"/>
      <c r="H2726" s="668"/>
      <c r="I2726" s="668"/>
      <c r="J2726" s="668"/>
      <c r="K2726" s="668"/>
      <c r="L2726" s="668"/>
      <c r="M2726" s="668"/>
      <c r="N2726" s="668"/>
      <c r="O2726" s="668"/>
      <c r="P2726" s="668"/>
      <c r="Q2726" s="668"/>
      <c r="R2726" s="668"/>
      <c r="T2726" s="668"/>
      <c r="U2726" s="668"/>
      <c r="AZ2726" s="668"/>
      <c r="BA2726" s="668"/>
      <c r="BB2726" s="668"/>
      <c r="BC2726" s="668"/>
      <c r="BD2726" s="668"/>
      <c r="BE2726" s="668"/>
      <c r="BF2726" s="668"/>
      <c r="BG2726" s="668"/>
      <c r="BH2726" s="668"/>
      <c r="BI2726" s="668"/>
      <c r="BJ2726" s="668"/>
      <c r="BK2726" s="668"/>
      <c r="BL2726" s="668"/>
      <c r="BM2726" s="668"/>
      <c r="BN2726" s="668"/>
      <c r="BO2726" s="668"/>
      <c r="BP2726" s="668"/>
      <c r="BQ2726" s="668"/>
    </row>
    <row r="2727" spans="1:69">
      <c r="A2727" s="668"/>
      <c r="B2727" s="668"/>
      <c r="C2727" s="668"/>
      <c r="D2727" s="668"/>
      <c r="E2727" s="668"/>
      <c r="F2727" s="668"/>
      <c r="G2727" s="668"/>
      <c r="H2727" s="668"/>
      <c r="I2727" s="668"/>
      <c r="J2727" s="668"/>
      <c r="K2727" s="668"/>
      <c r="L2727" s="668"/>
      <c r="M2727" s="668"/>
      <c r="N2727" s="668"/>
      <c r="O2727" s="668"/>
      <c r="P2727" s="668"/>
      <c r="Q2727" s="668"/>
      <c r="R2727" s="668"/>
      <c r="T2727" s="668"/>
      <c r="U2727" s="668"/>
      <c r="AZ2727" s="668"/>
      <c r="BA2727" s="668"/>
      <c r="BB2727" s="668"/>
      <c r="BC2727" s="668"/>
      <c r="BD2727" s="668"/>
      <c r="BE2727" s="668"/>
      <c r="BF2727" s="668"/>
      <c r="BG2727" s="668"/>
      <c r="BH2727" s="668"/>
      <c r="BI2727" s="668"/>
      <c r="BJ2727" s="668"/>
      <c r="BK2727" s="668"/>
      <c r="BL2727" s="668"/>
      <c r="BM2727" s="668"/>
      <c r="BN2727" s="668"/>
      <c r="BO2727" s="668"/>
      <c r="BP2727" s="668"/>
      <c r="BQ2727" s="668"/>
    </row>
    <row r="2728" spans="1:69">
      <c r="A2728" s="668"/>
      <c r="B2728" s="668"/>
      <c r="C2728" s="668"/>
      <c r="D2728" s="668"/>
      <c r="E2728" s="668"/>
      <c r="F2728" s="668"/>
      <c r="G2728" s="668"/>
      <c r="H2728" s="668"/>
      <c r="I2728" s="668"/>
      <c r="J2728" s="668"/>
      <c r="K2728" s="668"/>
      <c r="L2728" s="668"/>
      <c r="M2728" s="668"/>
      <c r="N2728" s="668"/>
      <c r="O2728" s="668"/>
      <c r="P2728" s="668"/>
      <c r="Q2728" s="668"/>
      <c r="R2728" s="668"/>
      <c r="T2728" s="668"/>
      <c r="U2728" s="668"/>
      <c r="AZ2728" s="668"/>
      <c r="BA2728" s="668"/>
      <c r="BB2728" s="668"/>
      <c r="BC2728" s="668"/>
      <c r="BD2728" s="668"/>
      <c r="BE2728" s="668"/>
      <c r="BF2728" s="668"/>
      <c r="BG2728" s="668"/>
      <c r="BH2728" s="668"/>
      <c r="BI2728" s="668"/>
      <c r="BJ2728" s="668"/>
      <c r="BK2728" s="668"/>
      <c r="BL2728" s="668"/>
      <c r="BM2728" s="668"/>
      <c r="BN2728" s="668"/>
      <c r="BO2728" s="668"/>
      <c r="BP2728" s="668"/>
      <c r="BQ2728" s="668"/>
    </row>
    <row r="2729" spans="1:69">
      <c r="A2729" s="668"/>
      <c r="B2729" s="668"/>
      <c r="C2729" s="668"/>
      <c r="D2729" s="668"/>
      <c r="E2729" s="668"/>
      <c r="F2729" s="668"/>
      <c r="G2729" s="668"/>
      <c r="H2729" s="668"/>
      <c r="I2729" s="668"/>
      <c r="J2729" s="668"/>
      <c r="K2729" s="668"/>
      <c r="L2729" s="668"/>
      <c r="M2729" s="668"/>
      <c r="N2729" s="668"/>
      <c r="O2729" s="668"/>
      <c r="P2729" s="668"/>
      <c r="Q2729" s="668"/>
      <c r="R2729" s="668"/>
      <c r="T2729" s="668"/>
      <c r="U2729" s="668"/>
      <c r="AZ2729" s="668"/>
      <c r="BA2729" s="668"/>
      <c r="BB2729" s="668"/>
      <c r="BC2729" s="668"/>
      <c r="BD2729" s="668"/>
      <c r="BE2729" s="668"/>
      <c r="BK2729" s="668"/>
      <c r="BL2729" s="668"/>
      <c r="BM2729" s="668"/>
      <c r="BN2729" s="668"/>
      <c r="BO2729" s="668"/>
      <c r="BP2729" s="668"/>
      <c r="BQ2729" s="668"/>
    </row>
    <row r="2730" spans="1:69">
      <c r="A2730" s="668"/>
      <c r="B2730" s="668"/>
      <c r="C2730" s="668"/>
      <c r="D2730" s="668"/>
      <c r="E2730" s="668"/>
      <c r="F2730" s="668"/>
      <c r="G2730" s="668"/>
      <c r="H2730" s="668"/>
      <c r="I2730" s="668"/>
      <c r="J2730" s="668"/>
      <c r="K2730" s="668"/>
      <c r="L2730" s="668"/>
      <c r="M2730" s="668"/>
      <c r="N2730" s="668"/>
      <c r="O2730" s="668"/>
      <c r="P2730" s="668"/>
      <c r="Q2730" s="668"/>
      <c r="R2730" s="668"/>
      <c r="S2730" s="668"/>
      <c r="T2730" s="668"/>
      <c r="U2730" s="668"/>
      <c r="W2730" s="668"/>
      <c r="X2730" s="668"/>
      <c r="Y2730" s="668"/>
      <c r="Z2730" s="678"/>
      <c r="AA2730" s="668"/>
      <c r="AB2730" s="668"/>
      <c r="AC2730" s="668"/>
      <c r="AD2730" s="678"/>
      <c r="AE2730" s="668"/>
      <c r="AF2730" s="668"/>
      <c r="AG2730" s="668"/>
      <c r="AH2730" s="678"/>
      <c r="AI2730" s="668"/>
      <c r="AJ2730" s="668"/>
      <c r="AK2730" s="668"/>
      <c r="AL2730" s="678"/>
      <c r="AM2730" s="668"/>
      <c r="AN2730" s="668"/>
      <c r="AO2730" s="668"/>
      <c r="AP2730" s="678"/>
      <c r="AQ2730" s="668"/>
      <c r="AR2730" s="668"/>
      <c r="AS2730" s="668"/>
      <c r="AT2730" s="678"/>
      <c r="AU2730" s="668"/>
      <c r="AV2730" s="668"/>
      <c r="AW2730" s="678"/>
      <c r="AX2730" s="668"/>
      <c r="AY2730" s="683"/>
      <c r="AZ2730" s="668"/>
      <c r="BA2730" s="668"/>
      <c r="BB2730" s="668"/>
      <c r="BC2730" s="668"/>
      <c r="BD2730" s="668"/>
      <c r="BE2730" s="668"/>
      <c r="BF2730" s="668"/>
      <c r="BG2730" s="668"/>
      <c r="BH2730" s="668"/>
      <c r="BI2730" s="668"/>
      <c r="BJ2730" s="668"/>
      <c r="BK2730" s="668"/>
      <c r="BL2730" s="668"/>
      <c r="BM2730" s="668"/>
      <c r="BN2730" s="668"/>
      <c r="BO2730" s="668"/>
      <c r="BP2730" s="668"/>
      <c r="BQ2730" s="668"/>
    </row>
    <row r="2731" spans="1:69">
      <c r="A2731" s="668"/>
      <c r="B2731" s="668"/>
      <c r="C2731" s="668"/>
      <c r="D2731" s="668"/>
      <c r="E2731" s="668"/>
      <c r="F2731" s="668"/>
      <c r="G2731" s="668"/>
      <c r="H2731" s="668"/>
      <c r="I2731" s="668"/>
      <c r="J2731" s="668"/>
      <c r="K2731" s="668"/>
      <c r="L2731" s="668"/>
      <c r="M2731" s="668"/>
      <c r="N2731" s="668"/>
      <c r="O2731" s="668"/>
      <c r="P2731" s="668"/>
      <c r="Q2731" s="668"/>
      <c r="R2731" s="668"/>
      <c r="T2731" s="668"/>
      <c r="U2731" s="668"/>
      <c r="AZ2731" s="668"/>
      <c r="BA2731" s="668"/>
      <c r="BB2731" s="668"/>
      <c r="BC2731" s="668"/>
      <c r="BD2731" s="668"/>
      <c r="BE2731" s="668"/>
      <c r="BF2731" s="668"/>
      <c r="BG2731" s="668"/>
      <c r="BH2731" s="668"/>
      <c r="BI2731" s="668"/>
      <c r="BJ2731" s="668"/>
      <c r="BK2731" s="668"/>
      <c r="BL2731" s="668"/>
      <c r="BM2731" s="668"/>
      <c r="BN2731" s="668"/>
      <c r="BO2731" s="668"/>
      <c r="BP2731" s="668"/>
      <c r="BQ2731" s="668"/>
    </row>
    <row r="2732" spans="1:69">
      <c r="A2732" s="668"/>
      <c r="B2732" s="668"/>
      <c r="C2732" s="668"/>
      <c r="D2732" s="668"/>
      <c r="E2732" s="668"/>
      <c r="F2732" s="668"/>
      <c r="G2732" s="668"/>
      <c r="H2732" s="668"/>
      <c r="I2732" s="668"/>
      <c r="J2732" s="668"/>
      <c r="K2732" s="668"/>
      <c r="L2732" s="668"/>
      <c r="M2732" s="668"/>
      <c r="N2732" s="668"/>
      <c r="O2732" s="668"/>
      <c r="P2732" s="668"/>
      <c r="Q2732" s="668"/>
      <c r="R2732" s="668"/>
      <c r="T2732" s="668"/>
      <c r="U2732" s="668"/>
      <c r="AZ2732" s="668"/>
      <c r="BA2732" s="668"/>
      <c r="BB2732" s="668"/>
      <c r="BC2732" s="668"/>
      <c r="BD2732" s="668"/>
      <c r="BE2732" s="668"/>
      <c r="BF2732" s="668"/>
      <c r="BG2732" s="668"/>
      <c r="BH2732" s="668"/>
      <c r="BI2732" s="668"/>
      <c r="BJ2732" s="668"/>
      <c r="BK2732" s="668"/>
      <c r="BL2732" s="668"/>
      <c r="BM2732" s="668"/>
      <c r="BN2732" s="668"/>
      <c r="BO2732" s="668"/>
      <c r="BP2732" s="668"/>
      <c r="BQ2732" s="668"/>
    </row>
    <row r="2733" spans="1:69">
      <c r="A2733" s="668"/>
      <c r="B2733" s="668"/>
      <c r="C2733" s="668"/>
      <c r="D2733" s="668"/>
      <c r="E2733" s="668"/>
      <c r="F2733" s="668"/>
      <c r="G2733" s="668"/>
      <c r="H2733" s="668"/>
      <c r="I2733" s="668"/>
      <c r="J2733" s="668"/>
      <c r="K2733" s="668"/>
      <c r="L2733" s="668"/>
      <c r="M2733" s="668"/>
      <c r="N2733" s="668"/>
      <c r="O2733" s="668"/>
      <c r="P2733" s="668"/>
      <c r="Q2733" s="668"/>
      <c r="R2733" s="668"/>
      <c r="S2733" s="668"/>
      <c r="T2733" s="668"/>
      <c r="U2733" s="668"/>
      <c r="AZ2733" s="668"/>
      <c r="BA2733" s="668"/>
      <c r="BB2733" s="668"/>
      <c r="BC2733" s="668"/>
      <c r="BD2733" s="668"/>
      <c r="BE2733" s="668"/>
      <c r="BF2733" s="668"/>
      <c r="BG2733" s="668"/>
      <c r="BH2733" s="668"/>
      <c r="BI2733" s="668"/>
      <c r="BJ2733" s="668"/>
      <c r="BK2733" s="668"/>
      <c r="BL2733" s="668"/>
      <c r="BM2733" s="668"/>
      <c r="BN2733" s="668"/>
      <c r="BO2733" s="668"/>
      <c r="BP2733" s="668"/>
      <c r="BQ2733" s="668"/>
    </row>
    <row r="2734" spans="1:69">
      <c r="A2734" s="668"/>
      <c r="B2734" s="668"/>
      <c r="C2734" s="668"/>
      <c r="D2734" s="668"/>
      <c r="E2734" s="668"/>
      <c r="F2734" s="668"/>
      <c r="G2734" s="668"/>
      <c r="H2734" s="668"/>
      <c r="I2734" s="668"/>
      <c r="J2734" s="668"/>
      <c r="K2734" s="668"/>
      <c r="L2734" s="668"/>
      <c r="M2734" s="668"/>
      <c r="N2734" s="668"/>
      <c r="O2734" s="668"/>
      <c r="P2734" s="668"/>
      <c r="Q2734" s="668"/>
      <c r="R2734" s="668"/>
      <c r="T2734" s="668"/>
      <c r="U2734" s="668"/>
      <c r="AZ2734" s="668"/>
      <c r="BA2734" s="668"/>
      <c r="BB2734" s="668"/>
      <c r="BC2734" s="668"/>
      <c r="BD2734" s="668"/>
      <c r="BE2734" s="668"/>
      <c r="BF2734" s="668"/>
      <c r="BG2734" s="668"/>
      <c r="BH2734" s="668"/>
      <c r="BI2734" s="668"/>
      <c r="BJ2734" s="668"/>
      <c r="BK2734" s="668"/>
      <c r="BL2734" s="668"/>
      <c r="BM2734" s="668"/>
      <c r="BN2734" s="668"/>
      <c r="BO2734" s="668"/>
      <c r="BP2734" s="668"/>
      <c r="BQ2734" s="668"/>
    </row>
    <row r="2735" spans="1:69">
      <c r="A2735" s="668"/>
      <c r="B2735" s="668"/>
      <c r="C2735" s="668"/>
      <c r="D2735" s="668"/>
      <c r="E2735" s="668"/>
      <c r="F2735" s="668"/>
      <c r="G2735" s="668"/>
      <c r="H2735" s="668"/>
      <c r="I2735" s="668"/>
      <c r="J2735" s="668"/>
      <c r="K2735" s="668"/>
      <c r="L2735" s="668"/>
      <c r="M2735" s="668"/>
      <c r="N2735" s="668"/>
      <c r="O2735" s="668"/>
      <c r="P2735" s="668"/>
      <c r="Q2735" s="668"/>
      <c r="R2735" s="668"/>
      <c r="S2735" s="668"/>
      <c r="T2735" s="668"/>
      <c r="U2735" s="668"/>
      <c r="W2735" s="668"/>
      <c r="X2735" s="668"/>
      <c r="Y2735" s="668"/>
      <c r="Z2735" s="678"/>
      <c r="AA2735" s="668"/>
      <c r="AB2735" s="668"/>
      <c r="AC2735" s="668"/>
      <c r="AD2735" s="678"/>
      <c r="AE2735" s="668"/>
      <c r="AF2735" s="668"/>
      <c r="AG2735" s="668"/>
      <c r="AH2735" s="678"/>
      <c r="AI2735" s="668"/>
      <c r="AJ2735" s="668"/>
      <c r="AK2735" s="668"/>
      <c r="AL2735" s="678"/>
      <c r="AM2735" s="668"/>
      <c r="AN2735" s="668"/>
      <c r="AO2735" s="668"/>
      <c r="AP2735" s="678"/>
      <c r="AQ2735" s="668"/>
      <c r="AR2735" s="668"/>
      <c r="AS2735" s="668"/>
      <c r="AT2735" s="678"/>
      <c r="AU2735" s="668"/>
      <c r="AV2735" s="668"/>
      <c r="AW2735" s="678"/>
      <c r="AX2735" s="668"/>
      <c r="AY2735" s="683"/>
      <c r="AZ2735" s="668"/>
      <c r="BA2735" s="668"/>
      <c r="BB2735" s="668"/>
      <c r="BC2735" s="668"/>
      <c r="BD2735" s="668"/>
      <c r="BE2735" s="668"/>
      <c r="BF2735" s="668"/>
      <c r="BG2735" s="668"/>
      <c r="BH2735" s="668"/>
      <c r="BK2735" s="668"/>
      <c r="BL2735" s="668"/>
      <c r="BM2735" s="668"/>
      <c r="BN2735" s="668"/>
      <c r="BO2735" s="668"/>
      <c r="BP2735" s="668"/>
      <c r="BQ2735" s="668"/>
    </row>
    <row r="2736" spans="1:69">
      <c r="A2736" s="668"/>
      <c r="B2736" s="668"/>
      <c r="C2736" s="668"/>
      <c r="D2736" s="668"/>
      <c r="E2736" s="668"/>
      <c r="F2736" s="668"/>
      <c r="G2736" s="668"/>
      <c r="H2736" s="668"/>
      <c r="I2736" s="668"/>
      <c r="J2736" s="668"/>
      <c r="K2736" s="668"/>
      <c r="L2736" s="668"/>
      <c r="M2736" s="668"/>
      <c r="N2736" s="668"/>
      <c r="O2736" s="668"/>
      <c r="P2736" s="668"/>
      <c r="Q2736" s="668"/>
      <c r="R2736" s="668"/>
      <c r="T2736" s="668"/>
      <c r="U2736" s="668"/>
      <c r="AZ2736" s="668"/>
      <c r="BA2736" s="668"/>
      <c r="BB2736" s="668"/>
      <c r="BC2736" s="668"/>
      <c r="BD2736" s="668"/>
      <c r="BE2736" s="668"/>
      <c r="BF2736" s="668"/>
      <c r="BG2736" s="668"/>
      <c r="BH2736" s="668"/>
      <c r="BI2736" s="668"/>
      <c r="BJ2736" s="668"/>
      <c r="BK2736" s="668"/>
      <c r="BL2736" s="668"/>
      <c r="BM2736" s="668"/>
      <c r="BN2736" s="668"/>
      <c r="BO2736" s="668"/>
      <c r="BP2736" s="668"/>
      <c r="BQ2736" s="668"/>
    </row>
    <row r="2737" spans="1:69">
      <c r="A2737" s="668"/>
      <c r="B2737" s="668"/>
      <c r="C2737" s="668"/>
      <c r="D2737" s="668"/>
      <c r="E2737" s="668"/>
      <c r="F2737" s="668"/>
      <c r="G2737" s="668"/>
      <c r="H2737" s="668"/>
      <c r="I2737" s="668"/>
      <c r="J2737" s="668"/>
      <c r="K2737" s="668"/>
      <c r="L2737" s="668"/>
      <c r="M2737" s="668"/>
      <c r="N2737" s="668"/>
      <c r="O2737" s="668"/>
      <c r="P2737" s="668"/>
      <c r="R2737" s="668"/>
      <c r="U2737" s="668"/>
      <c r="BK2737" s="668"/>
      <c r="BL2737" s="668"/>
      <c r="BM2737" s="668"/>
      <c r="BN2737" s="668"/>
      <c r="BO2737" s="668"/>
      <c r="BP2737" s="668"/>
      <c r="BQ2737" s="668"/>
    </row>
    <row r="2738" spans="1:69">
      <c r="A2738" s="668"/>
      <c r="B2738" s="668"/>
      <c r="C2738" s="668"/>
      <c r="D2738" s="668"/>
      <c r="E2738" s="668"/>
      <c r="F2738" s="668"/>
      <c r="G2738" s="668"/>
      <c r="H2738" s="668"/>
      <c r="I2738" s="668"/>
      <c r="J2738" s="668"/>
      <c r="K2738" s="668"/>
      <c r="L2738" s="668"/>
      <c r="M2738" s="668"/>
      <c r="N2738" s="668"/>
      <c r="O2738" s="668"/>
      <c r="P2738" s="668"/>
      <c r="Q2738" s="668"/>
      <c r="R2738" s="668"/>
      <c r="T2738" s="668"/>
      <c r="U2738" s="668"/>
      <c r="AZ2738" s="668"/>
      <c r="BA2738" s="668"/>
      <c r="BB2738" s="668"/>
      <c r="BC2738" s="668"/>
      <c r="BD2738" s="668"/>
      <c r="BE2738" s="668"/>
      <c r="BF2738" s="668"/>
      <c r="BG2738" s="668"/>
      <c r="BH2738" s="668"/>
      <c r="BI2738" s="668"/>
      <c r="BJ2738" s="668"/>
      <c r="BK2738" s="668"/>
      <c r="BL2738" s="668"/>
      <c r="BM2738" s="668"/>
      <c r="BN2738" s="668"/>
      <c r="BO2738" s="668"/>
      <c r="BP2738" s="668"/>
      <c r="BQ2738" s="668"/>
    </row>
    <row r="2739" spans="1:69">
      <c r="A2739" s="668"/>
      <c r="B2739" s="668"/>
      <c r="C2739" s="668"/>
      <c r="D2739" s="668"/>
      <c r="E2739" s="668"/>
      <c r="F2739" s="668"/>
      <c r="G2739" s="668"/>
      <c r="H2739" s="668"/>
      <c r="I2739" s="668"/>
      <c r="J2739" s="668"/>
      <c r="K2739" s="668"/>
      <c r="L2739" s="668"/>
      <c r="M2739" s="668"/>
      <c r="N2739" s="668"/>
      <c r="O2739" s="668"/>
      <c r="P2739" s="668"/>
      <c r="Q2739" s="668"/>
      <c r="R2739" s="668"/>
      <c r="T2739" s="668"/>
      <c r="U2739" s="668"/>
      <c r="AZ2739" s="668"/>
      <c r="BA2739" s="668"/>
      <c r="BB2739" s="668"/>
      <c r="BC2739" s="668"/>
      <c r="BD2739" s="668"/>
      <c r="BE2739" s="668"/>
      <c r="BF2739" s="668"/>
      <c r="BG2739" s="668"/>
      <c r="BH2739" s="668"/>
      <c r="BI2739" s="668"/>
      <c r="BJ2739" s="668"/>
      <c r="BK2739" s="668"/>
      <c r="BL2739" s="668"/>
      <c r="BM2739" s="668"/>
      <c r="BN2739" s="668"/>
      <c r="BO2739" s="668"/>
      <c r="BP2739" s="668"/>
      <c r="BQ2739" s="668"/>
    </row>
    <row r="2740" spans="1:69">
      <c r="A2740" s="668"/>
      <c r="B2740" s="668"/>
      <c r="C2740" s="668"/>
      <c r="D2740" s="668"/>
      <c r="E2740" s="668"/>
      <c r="F2740" s="668"/>
      <c r="G2740" s="668"/>
      <c r="H2740" s="668"/>
      <c r="I2740" s="668"/>
      <c r="J2740" s="668"/>
      <c r="K2740" s="668"/>
      <c r="L2740" s="668"/>
      <c r="M2740" s="668"/>
      <c r="N2740" s="668"/>
      <c r="O2740" s="668"/>
      <c r="P2740" s="668"/>
      <c r="R2740" s="668"/>
      <c r="U2740" s="668"/>
      <c r="BK2740" s="668"/>
      <c r="BL2740" s="668"/>
      <c r="BM2740" s="668"/>
      <c r="BN2740" s="668"/>
      <c r="BO2740" s="668"/>
      <c r="BP2740" s="668"/>
      <c r="BQ2740" s="668"/>
    </row>
    <row r="2741" spans="1:69">
      <c r="A2741" s="668"/>
      <c r="B2741" s="668"/>
      <c r="C2741" s="668"/>
      <c r="D2741" s="668"/>
      <c r="E2741" s="668"/>
      <c r="F2741" s="668"/>
      <c r="G2741" s="668"/>
      <c r="H2741" s="668"/>
      <c r="I2741" s="668"/>
      <c r="J2741" s="668"/>
      <c r="K2741" s="668"/>
      <c r="L2741" s="668"/>
      <c r="M2741" s="668"/>
      <c r="N2741" s="668"/>
      <c r="O2741" s="668"/>
      <c r="P2741" s="668"/>
      <c r="Q2741" s="668"/>
      <c r="R2741" s="668"/>
      <c r="T2741" s="668"/>
      <c r="U2741" s="668"/>
      <c r="AZ2741" s="668"/>
      <c r="BA2741" s="668"/>
      <c r="BB2741" s="668"/>
      <c r="BC2741" s="668"/>
      <c r="BD2741" s="668"/>
      <c r="BE2741" s="668"/>
      <c r="BF2741" s="668"/>
      <c r="BG2741" s="668"/>
      <c r="BH2741" s="668"/>
      <c r="BI2741" s="668"/>
      <c r="BJ2741" s="668"/>
      <c r="BK2741" s="668"/>
      <c r="BL2741" s="668"/>
      <c r="BM2741" s="668"/>
      <c r="BN2741" s="668"/>
      <c r="BO2741" s="668"/>
      <c r="BP2741" s="668"/>
      <c r="BQ2741" s="668"/>
    </row>
    <row r="2742" spans="1:69">
      <c r="A2742" s="668"/>
      <c r="B2742" s="668"/>
      <c r="C2742" s="668"/>
      <c r="D2742" s="668"/>
      <c r="E2742" s="668"/>
      <c r="F2742" s="668"/>
      <c r="G2742" s="668"/>
      <c r="H2742" s="668"/>
      <c r="I2742" s="668"/>
      <c r="J2742" s="668"/>
      <c r="K2742" s="668"/>
      <c r="L2742" s="668"/>
      <c r="M2742" s="668"/>
      <c r="N2742" s="668"/>
      <c r="O2742" s="668"/>
      <c r="P2742" s="668"/>
      <c r="Q2742" s="668"/>
      <c r="R2742" s="668"/>
      <c r="T2742" s="668"/>
      <c r="U2742" s="668"/>
      <c r="AZ2742" s="668"/>
      <c r="BA2742" s="668"/>
      <c r="BB2742" s="668"/>
      <c r="BC2742" s="668"/>
      <c r="BD2742" s="668"/>
      <c r="BE2742" s="668"/>
      <c r="BF2742" s="668"/>
      <c r="BG2742" s="668"/>
      <c r="BH2742" s="668"/>
      <c r="BI2742" s="668"/>
      <c r="BJ2742" s="668"/>
      <c r="BK2742" s="668"/>
      <c r="BL2742" s="668"/>
      <c r="BM2742" s="668"/>
      <c r="BN2742" s="668"/>
      <c r="BO2742" s="668"/>
      <c r="BP2742" s="668"/>
      <c r="BQ2742" s="668"/>
    </row>
    <row r="2743" spans="1:69">
      <c r="A2743" s="668"/>
      <c r="B2743" s="668"/>
      <c r="C2743" s="668"/>
      <c r="D2743" s="668"/>
      <c r="E2743" s="668"/>
      <c r="F2743" s="668"/>
      <c r="G2743" s="668"/>
      <c r="H2743" s="668"/>
      <c r="I2743" s="668"/>
      <c r="J2743" s="668"/>
      <c r="K2743" s="668"/>
      <c r="L2743" s="668"/>
      <c r="M2743" s="668"/>
      <c r="N2743" s="668"/>
      <c r="O2743" s="668"/>
      <c r="P2743" s="668"/>
      <c r="Q2743" s="668"/>
      <c r="R2743" s="668"/>
      <c r="T2743" s="668"/>
      <c r="U2743" s="668"/>
      <c r="AZ2743" s="668"/>
      <c r="BA2743" s="668"/>
      <c r="BB2743" s="668"/>
      <c r="BC2743" s="668"/>
      <c r="BD2743" s="668"/>
      <c r="BE2743" s="668"/>
      <c r="BF2743" s="668"/>
      <c r="BG2743" s="668"/>
      <c r="BH2743" s="668"/>
      <c r="BI2743" s="668"/>
      <c r="BJ2743" s="668"/>
      <c r="BK2743" s="668"/>
      <c r="BL2743" s="668"/>
      <c r="BM2743" s="668"/>
      <c r="BN2743" s="668"/>
      <c r="BO2743" s="668"/>
      <c r="BP2743" s="668"/>
      <c r="BQ2743" s="668"/>
    </row>
    <row r="2744" spans="1:69">
      <c r="A2744" s="668"/>
      <c r="B2744" s="668"/>
      <c r="C2744" s="668"/>
      <c r="D2744" s="668"/>
      <c r="E2744" s="668"/>
      <c r="F2744" s="668"/>
      <c r="G2744" s="668"/>
      <c r="H2744" s="668"/>
      <c r="I2744" s="668"/>
      <c r="J2744" s="668"/>
      <c r="K2744" s="668"/>
      <c r="L2744" s="668"/>
      <c r="M2744" s="668"/>
      <c r="N2744" s="668"/>
      <c r="O2744" s="668"/>
      <c r="P2744" s="668"/>
      <c r="Q2744" s="668"/>
      <c r="R2744" s="668"/>
      <c r="T2744" s="668"/>
      <c r="U2744" s="668"/>
      <c r="AZ2744" s="668"/>
      <c r="BA2744" s="668"/>
      <c r="BB2744" s="668"/>
      <c r="BC2744" s="668"/>
      <c r="BD2744" s="668"/>
      <c r="BE2744" s="668"/>
      <c r="BF2744" s="668"/>
      <c r="BG2744" s="668"/>
      <c r="BH2744" s="668"/>
      <c r="BI2744" s="668"/>
      <c r="BJ2744" s="668"/>
      <c r="BK2744" s="668"/>
      <c r="BL2744" s="668"/>
      <c r="BM2744" s="668"/>
      <c r="BN2744" s="668"/>
      <c r="BO2744" s="668"/>
      <c r="BP2744" s="668"/>
      <c r="BQ2744" s="668"/>
    </row>
    <row r="2745" spans="1:69">
      <c r="A2745" s="668"/>
      <c r="B2745" s="668"/>
      <c r="C2745" s="668"/>
      <c r="D2745" s="668"/>
      <c r="E2745" s="668"/>
      <c r="F2745" s="668"/>
      <c r="G2745" s="668"/>
      <c r="H2745" s="668"/>
      <c r="I2745" s="668"/>
      <c r="J2745" s="668"/>
      <c r="K2745" s="668"/>
      <c r="L2745" s="668"/>
      <c r="M2745" s="668"/>
      <c r="N2745" s="668"/>
      <c r="O2745" s="668"/>
      <c r="P2745" s="668"/>
      <c r="Q2745" s="668"/>
      <c r="R2745" s="668"/>
      <c r="T2745" s="668"/>
      <c r="U2745" s="668"/>
      <c r="W2745" s="668"/>
      <c r="X2745" s="668"/>
      <c r="Y2745" s="668"/>
      <c r="Z2745" s="678"/>
      <c r="AA2745" s="668"/>
      <c r="AB2745" s="668"/>
      <c r="AC2745" s="668"/>
      <c r="AD2745" s="678"/>
      <c r="AE2745" s="668"/>
      <c r="AF2745" s="668"/>
      <c r="AG2745" s="668"/>
      <c r="AH2745" s="678"/>
      <c r="AI2745" s="668"/>
      <c r="AJ2745" s="668"/>
      <c r="AK2745" s="668"/>
      <c r="AL2745" s="678"/>
      <c r="AM2745" s="668"/>
      <c r="AN2745" s="668"/>
      <c r="AO2745" s="668"/>
      <c r="AP2745" s="678"/>
      <c r="AQ2745" s="668"/>
      <c r="AR2745" s="668"/>
      <c r="AS2745" s="668"/>
      <c r="AT2745" s="678"/>
      <c r="AU2745" s="668"/>
      <c r="AV2745" s="668"/>
      <c r="AW2745" s="678"/>
      <c r="AX2745" s="668"/>
      <c r="AY2745" s="683"/>
      <c r="AZ2745" s="668"/>
      <c r="BA2745" s="668"/>
      <c r="BB2745" s="668"/>
      <c r="BC2745" s="668"/>
      <c r="BD2745" s="668"/>
      <c r="BE2745" s="668"/>
      <c r="BF2745" s="668"/>
      <c r="BG2745" s="668"/>
      <c r="BH2745" s="668"/>
      <c r="BI2745" s="668"/>
      <c r="BJ2745" s="668"/>
      <c r="BK2745" s="668"/>
      <c r="BL2745" s="668"/>
      <c r="BM2745" s="668"/>
      <c r="BN2745" s="668"/>
      <c r="BO2745" s="668"/>
      <c r="BP2745" s="668"/>
      <c r="BQ2745" s="668"/>
    </row>
    <row r="2746" spans="1:69">
      <c r="A2746" s="668"/>
      <c r="B2746" s="668"/>
      <c r="C2746" s="668"/>
      <c r="D2746" s="668"/>
      <c r="E2746" s="668"/>
      <c r="F2746" s="668"/>
      <c r="G2746" s="668"/>
      <c r="H2746" s="668"/>
      <c r="I2746" s="668"/>
      <c r="J2746" s="668"/>
      <c r="K2746" s="668"/>
      <c r="L2746" s="668"/>
      <c r="M2746" s="668"/>
      <c r="N2746" s="668"/>
      <c r="O2746" s="668"/>
      <c r="P2746" s="668"/>
      <c r="Q2746" s="668"/>
      <c r="R2746" s="668"/>
      <c r="S2746" s="668"/>
      <c r="T2746" s="668"/>
      <c r="U2746" s="668"/>
      <c r="W2746" s="668"/>
      <c r="X2746" s="668"/>
      <c r="Y2746" s="668"/>
      <c r="Z2746" s="678"/>
      <c r="AA2746" s="668"/>
      <c r="AB2746" s="668"/>
      <c r="AC2746" s="668"/>
      <c r="AD2746" s="678"/>
      <c r="AE2746" s="668"/>
      <c r="AF2746" s="668"/>
      <c r="AG2746" s="668"/>
      <c r="AH2746" s="678"/>
      <c r="AI2746" s="668"/>
      <c r="AJ2746" s="668"/>
      <c r="AK2746" s="668"/>
      <c r="AL2746" s="678"/>
      <c r="AM2746" s="668"/>
      <c r="AN2746" s="668"/>
      <c r="AO2746" s="668"/>
      <c r="AP2746" s="678"/>
      <c r="AQ2746" s="668"/>
      <c r="AR2746" s="668"/>
      <c r="AS2746" s="668"/>
      <c r="AT2746" s="678"/>
      <c r="AU2746" s="668"/>
      <c r="AV2746" s="668"/>
      <c r="AW2746" s="678"/>
      <c r="AX2746" s="668"/>
      <c r="AY2746" s="683"/>
      <c r="AZ2746" s="668"/>
      <c r="BA2746" s="668"/>
      <c r="BB2746" s="668"/>
      <c r="BC2746" s="668"/>
      <c r="BD2746" s="668"/>
      <c r="BE2746" s="668"/>
      <c r="BF2746" s="668"/>
      <c r="BG2746" s="668"/>
      <c r="BH2746" s="668"/>
      <c r="BI2746" s="668"/>
      <c r="BJ2746" s="668"/>
      <c r="BK2746" s="668"/>
      <c r="BL2746" s="668"/>
      <c r="BM2746" s="668"/>
      <c r="BN2746" s="668"/>
      <c r="BO2746" s="668"/>
      <c r="BP2746" s="668"/>
      <c r="BQ2746" s="668"/>
    </row>
    <row r="2747" spans="1:69">
      <c r="A2747" s="668"/>
      <c r="B2747" s="668"/>
      <c r="C2747" s="668"/>
      <c r="D2747" s="668"/>
      <c r="E2747" s="668"/>
      <c r="F2747" s="668"/>
      <c r="G2747" s="668"/>
      <c r="H2747" s="668"/>
      <c r="I2747" s="668"/>
      <c r="J2747" s="668"/>
      <c r="K2747" s="668"/>
      <c r="L2747" s="668"/>
      <c r="M2747" s="668"/>
      <c r="N2747" s="668"/>
      <c r="O2747" s="668"/>
      <c r="P2747" s="668"/>
      <c r="Q2747" s="668"/>
      <c r="R2747" s="668"/>
      <c r="T2747" s="668"/>
      <c r="U2747" s="668"/>
      <c r="AZ2747" s="668"/>
      <c r="BA2747" s="668"/>
      <c r="BB2747" s="668"/>
      <c r="BC2747" s="668"/>
      <c r="BD2747" s="668"/>
      <c r="BE2747" s="668"/>
      <c r="BF2747" s="668"/>
      <c r="BG2747" s="668"/>
      <c r="BH2747" s="668"/>
      <c r="BI2747" s="668"/>
      <c r="BJ2747" s="668"/>
      <c r="BK2747" s="668"/>
      <c r="BL2747" s="668"/>
      <c r="BM2747" s="668"/>
      <c r="BN2747" s="668"/>
      <c r="BO2747" s="668"/>
      <c r="BP2747" s="668"/>
      <c r="BQ2747" s="668"/>
    </row>
    <row r="2748" spans="1:69">
      <c r="A2748" s="668"/>
      <c r="B2748" s="668"/>
      <c r="C2748" s="668"/>
      <c r="D2748" s="668"/>
      <c r="E2748" s="668"/>
      <c r="F2748" s="668"/>
      <c r="G2748" s="668"/>
      <c r="H2748" s="668"/>
      <c r="I2748" s="668"/>
      <c r="J2748" s="668"/>
      <c r="K2748" s="668"/>
      <c r="L2748" s="668"/>
      <c r="M2748" s="668"/>
      <c r="N2748" s="668"/>
      <c r="O2748" s="668"/>
      <c r="P2748" s="668"/>
      <c r="Q2748" s="668"/>
      <c r="R2748" s="668"/>
      <c r="S2748" s="668"/>
      <c r="T2748" s="668"/>
      <c r="U2748" s="668"/>
      <c r="W2748" s="668"/>
      <c r="X2748" s="668"/>
      <c r="Y2748" s="668"/>
      <c r="Z2748" s="678"/>
      <c r="AA2748" s="668"/>
      <c r="AB2748" s="668"/>
      <c r="AC2748" s="668"/>
      <c r="AD2748" s="678"/>
      <c r="AE2748" s="668"/>
      <c r="AF2748" s="668"/>
      <c r="AG2748" s="668"/>
      <c r="AH2748" s="678"/>
      <c r="AI2748" s="668"/>
      <c r="AJ2748" s="668"/>
      <c r="AK2748" s="668"/>
      <c r="AL2748" s="678"/>
      <c r="AM2748" s="668"/>
      <c r="AN2748" s="668"/>
      <c r="AO2748" s="668"/>
      <c r="AP2748" s="678"/>
      <c r="AQ2748" s="668"/>
      <c r="AR2748" s="668"/>
      <c r="AS2748" s="668"/>
      <c r="AT2748" s="678"/>
      <c r="AU2748" s="668"/>
      <c r="AV2748" s="668"/>
      <c r="AW2748" s="678"/>
      <c r="AX2748" s="668"/>
      <c r="AY2748" s="683"/>
      <c r="AZ2748" s="668"/>
      <c r="BA2748" s="668"/>
      <c r="BB2748" s="668"/>
      <c r="BC2748" s="668"/>
      <c r="BD2748" s="668"/>
      <c r="BE2748" s="668"/>
      <c r="BF2748" s="668"/>
      <c r="BG2748" s="668"/>
      <c r="BH2748" s="668"/>
      <c r="BI2748" s="668"/>
      <c r="BJ2748" s="668"/>
      <c r="BK2748" s="668"/>
      <c r="BL2748" s="668"/>
      <c r="BM2748" s="668"/>
      <c r="BN2748" s="668"/>
      <c r="BO2748" s="668"/>
      <c r="BP2748" s="668"/>
      <c r="BQ2748" s="668"/>
    </row>
    <row r="2749" spans="1:69">
      <c r="A2749" s="668"/>
      <c r="B2749" s="668"/>
      <c r="C2749" s="668"/>
      <c r="D2749" s="668"/>
      <c r="E2749" s="668"/>
      <c r="F2749" s="668"/>
      <c r="G2749" s="668"/>
      <c r="H2749" s="668"/>
      <c r="I2749" s="668"/>
      <c r="J2749" s="668"/>
      <c r="K2749" s="668"/>
      <c r="L2749" s="668"/>
      <c r="M2749" s="668"/>
      <c r="N2749" s="668"/>
      <c r="O2749" s="668"/>
      <c r="P2749" s="668"/>
      <c r="Q2749" s="668"/>
      <c r="R2749" s="668"/>
      <c r="T2749" s="668"/>
      <c r="U2749" s="668"/>
      <c r="AZ2749" s="668"/>
      <c r="BA2749" s="668"/>
      <c r="BB2749" s="668"/>
      <c r="BC2749" s="668"/>
      <c r="BD2749" s="668"/>
      <c r="BE2749" s="668"/>
      <c r="BF2749" s="668"/>
      <c r="BG2749" s="668"/>
      <c r="BH2749" s="668"/>
      <c r="BI2749" s="668"/>
      <c r="BJ2749" s="668"/>
      <c r="BK2749" s="668"/>
      <c r="BL2749" s="668"/>
      <c r="BM2749" s="668"/>
      <c r="BN2749" s="668"/>
      <c r="BO2749" s="668"/>
      <c r="BP2749" s="668"/>
      <c r="BQ2749" s="668"/>
    </row>
    <row r="2750" spans="1:69">
      <c r="A2750" s="668"/>
      <c r="B2750" s="668"/>
      <c r="C2750" s="668"/>
      <c r="D2750" s="668"/>
      <c r="E2750" s="668"/>
      <c r="F2750" s="668"/>
      <c r="G2750" s="668"/>
      <c r="H2750" s="668"/>
      <c r="I2750" s="668"/>
      <c r="J2750" s="668"/>
      <c r="K2750" s="668"/>
      <c r="L2750" s="668"/>
      <c r="M2750" s="668"/>
      <c r="N2750" s="668"/>
      <c r="O2750" s="668"/>
      <c r="P2750" s="668"/>
      <c r="Q2750" s="668"/>
      <c r="R2750" s="668"/>
      <c r="T2750" s="668"/>
      <c r="U2750" s="668"/>
      <c r="AZ2750" s="668"/>
      <c r="BA2750" s="668"/>
      <c r="BB2750" s="668"/>
      <c r="BC2750" s="668"/>
      <c r="BD2750" s="668"/>
      <c r="BE2750" s="668"/>
      <c r="BF2750" s="668"/>
      <c r="BG2750" s="668"/>
      <c r="BH2750" s="668"/>
      <c r="BI2750" s="668"/>
      <c r="BJ2750" s="668"/>
      <c r="BK2750" s="668"/>
      <c r="BL2750" s="668"/>
      <c r="BM2750" s="668"/>
      <c r="BN2750" s="668"/>
      <c r="BO2750" s="668"/>
      <c r="BP2750" s="668"/>
      <c r="BQ2750" s="668"/>
    </row>
    <row r="2751" spans="1:69">
      <c r="A2751" s="668"/>
      <c r="B2751" s="668"/>
      <c r="C2751" s="668"/>
      <c r="D2751" s="668"/>
      <c r="E2751" s="668"/>
      <c r="F2751" s="668"/>
      <c r="G2751" s="668"/>
      <c r="H2751" s="668"/>
      <c r="I2751" s="668"/>
      <c r="J2751" s="668"/>
      <c r="K2751" s="668"/>
      <c r="L2751" s="668"/>
      <c r="M2751" s="668"/>
      <c r="N2751" s="668"/>
      <c r="O2751" s="668"/>
      <c r="P2751" s="668"/>
      <c r="Q2751" s="668"/>
      <c r="R2751" s="668"/>
      <c r="T2751" s="668"/>
      <c r="U2751" s="668"/>
      <c r="AZ2751" s="668"/>
      <c r="BA2751" s="668"/>
      <c r="BB2751" s="668"/>
      <c r="BC2751" s="668"/>
      <c r="BD2751" s="668"/>
      <c r="BE2751" s="668"/>
      <c r="BF2751" s="668"/>
      <c r="BG2751" s="668"/>
      <c r="BH2751" s="668"/>
      <c r="BI2751" s="668"/>
      <c r="BJ2751" s="668"/>
      <c r="BK2751" s="668"/>
      <c r="BL2751" s="668"/>
      <c r="BM2751" s="668"/>
      <c r="BN2751" s="668"/>
      <c r="BO2751" s="668"/>
      <c r="BP2751" s="668"/>
      <c r="BQ2751" s="668"/>
    </row>
    <row r="2752" spans="1:69">
      <c r="A2752" s="668"/>
      <c r="B2752" s="668"/>
      <c r="C2752" s="668"/>
      <c r="D2752" s="668"/>
      <c r="E2752" s="668"/>
      <c r="F2752" s="668"/>
      <c r="G2752" s="668"/>
      <c r="H2752" s="668"/>
      <c r="I2752" s="668"/>
      <c r="J2752" s="668"/>
      <c r="K2752" s="668"/>
      <c r="L2752" s="668"/>
      <c r="M2752" s="668"/>
      <c r="N2752" s="668"/>
      <c r="O2752" s="668"/>
      <c r="P2752" s="668"/>
      <c r="Q2752" s="668"/>
      <c r="R2752" s="668"/>
      <c r="T2752" s="668"/>
      <c r="U2752" s="668"/>
      <c r="AZ2752" s="668"/>
      <c r="BA2752" s="668"/>
      <c r="BB2752" s="668"/>
      <c r="BC2752" s="668"/>
      <c r="BD2752" s="668"/>
      <c r="BE2752" s="668"/>
      <c r="BF2752" s="668"/>
      <c r="BG2752" s="668"/>
      <c r="BH2752" s="668"/>
      <c r="BI2752" s="668"/>
      <c r="BJ2752" s="668"/>
      <c r="BK2752" s="668"/>
      <c r="BL2752" s="668"/>
      <c r="BM2752" s="668"/>
      <c r="BN2752" s="668"/>
      <c r="BO2752" s="668"/>
      <c r="BP2752" s="668"/>
      <c r="BQ2752" s="668"/>
    </row>
    <row r="2753" spans="1:69">
      <c r="A2753" s="668"/>
      <c r="B2753" s="668"/>
      <c r="C2753" s="668"/>
      <c r="D2753" s="668"/>
      <c r="E2753" s="668"/>
      <c r="F2753" s="668"/>
      <c r="G2753" s="668"/>
      <c r="H2753" s="668"/>
      <c r="I2753" s="668"/>
      <c r="J2753" s="668"/>
      <c r="K2753" s="668"/>
      <c r="L2753" s="668"/>
      <c r="M2753" s="668"/>
      <c r="N2753" s="668"/>
      <c r="O2753" s="668"/>
      <c r="P2753" s="668"/>
      <c r="Q2753" s="668"/>
      <c r="R2753" s="668"/>
      <c r="T2753" s="668"/>
      <c r="U2753" s="668"/>
      <c r="AZ2753" s="668"/>
      <c r="BA2753" s="668"/>
      <c r="BB2753" s="668"/>
      <c r="BC2753" s="668"/>
      <c r="BD2753" s="668"/>
      <c r="BE2753" s="668"/>
      <c r="BF2753" s="668"/>
      <c r="BG2753" s="668"/>
      <c r="BH2753" s="668"/>
      <c r="BI2753" s="668"/>
      <c r="BJ2753" s="668"/>
      <c r="BK2753" s="668"/>
      <c r="BL2753" s="668"/>
      <c r="BM2753" s="668"/>
      <c r="BN2753" s="668"/>
      <c r="BO2753" s="668"/>
      <c r="BP2753" s="668"/>
      <c r="BQ2753" s="668"/>
    </row>
    <row r="2754" spans="1:69">
      <c r="A2754" s="668"/>
      <c r="B2754" s="668"/>
      <c r="C2754" s="668"/>
      <c r="D2754" s="668"/>
      <c r="E2754" s="668"/>
      <c r="F2754" s="668"/>
      <c r="G2754" s="668"/>
      <c r="H2754" s="668"/>
      <c r="I2754" s="668"/>
      <c r="J2754" s="668"/>
      <c r="K2754" s="668"/>
      <c r="L2754" s="668"/>
      <c r="M2754" s="668"/>
      <c r="N2754" s="668"/>
      <c r="O2754" s="668"/>
      <c r="P2754" s="668"/>
      <c r="Q2754" s="668"/>
      <c r="R2754" s="668"/>
      <c r="T2754" s="668"/>
      <c r="U2754" s="668"/>
      <c r="AZ2754" s="668"/>
      <c r="BA2754" s="668"/>
      <c r="BB2754" s="668"/>
      <c r="BC2754" s="668"/>
      <c r="BD2754" s="668"/>
      <c r="BE2754" s="668"/>
      <c r="BF2754" s="668"/>
      <c r="BG2754" s="668"/>
      <c r="BH2754" s="668"/>
      <c r="BI2754" s="668"/>
      <c r="BJ2754" s="668"/>
      <c r="BK2754" s="668"/>
      <c r="BL2754" s="668"/>
      <c r="BM2754" s="668"/>
      <c r="BN2754" s="668"/>
      <c r="BO2754" s="668"/>
      <c r="BP2754" s="668"/>
      <c r="BQ2754" s="668"/>
    </row>
    <row r="2755" spans="1:69">
      <c r="A2755" s="668"/>
      <c r="B2755" s="668"/>
      <c r="C2755" s="668"/>
      <c r="D2755" s="668"/>
      <c r="E2755" s="668"/>
      <c r="F2755" s="668"/>
      <c r="G2755" s="668"/>
      <c r="H2755" s="668"/>
      <c r="I2755" s="668"/>
      <c r="J2755" s="668"/>
      <c r="K2755" s="668"/>
      <c r="L2755" s="668"/>
      <c r="M2755" s="668"/>
      <c r="N2755" s="668"/>
      <c r="O2755" s="668"/>
      <c r="P2755" s="668"/>
      <c r="Q2755" s="668"/>
      <c r="R2755" s="668"/>
      <c r="S2755" s="668"/>
      <c r="T2755" s="668"/>
      <c r="U2755" s="668"/>
      <c r="W2755" s="668"/>
      <c r="X2755" s="668"/>
      <c r="Y2755" s="668"/>
      <c r="Z2755" s="678"/>
      <c r="AA2755" s="668"/>
      <c r="AB2755" s="668"/>
      <c r="AC2755" s="668"/>
      <c r="AD2755" s="678"/>
      <c r="AE2755" s="668"/>
      <c r="AF2755" s="668"/>
      <c r="AG2755" s="668"/>
      <c r="AH2755" s="678"/>
      <c r="AI2755" s="668"/>
      <c r="AJ2755" s="668"/>
      <c r="AK2755" s="668"/>
      <c r="AL2755" s="678"/>
      <c r="AM2755" s="668"/>
      <c r="AN2755" s="668"/>
      <c r="AO2755" s="668"/>
      <c r="AP2755" s="678"/>
      <c r="AQ2755" s="668"/>
      <c r="AR2755" s="668"/>
      <c r="AS2755" s="668"/>
      <c r="AT2755" s="678"/>
      <c r="AU2755" s="668"/>
      <c r="AV2755" s="668"/>
      <c r="AW2755" s="678"/>
      <c r="AX2755" s="668"/>
      <c r="AY2755" s="683"/>
      <c r="AZ2755" s="668"/>
      <c r="BA2755" s="668"/>
      <c r="BB2755" s="668"/>
      <c r="BC2755" s="668"/>
      <c r="BD2755" s="668"/>
      <c r="BE2755" s="668"/>
      <c r="BF2755" s="668"/>
      <c r="BG2755" s="668"/>
      <c r="BH2755" s="668"/>
      <c r="BI2755" s="668"/>
      <c r="BJ2755" s="668"/>
      <c r="BK2755" s="668"/>
      <c r="BL2755" s="668"/>
      <c r="BM2755" s="668"/>
      <c r="BN2755" s="668"/>
      <c r="BO2755" s="668"/>
      <c r="BP2755" s="668"/>
      <c r="BQ2755" s="668"/>
    </row>
    <row r="2756" spans="1:69">
      <c r="A2756" s="668"/>
      <c r="B2756" s="668"/>
      <c r="C2756" s="668"/>
      <c r="D2756" s="668"/>
      <c r="E2756" s="668"/>
      <c r="F2756" s="668"/>
      <c r="G2756" s="668"/>
      <c r="H2756" s="668"/>
      <c r="I2756" s="668"/>
      <c r="J2756" s="668"/>
      <c r="K2756" s="668"/>
      <c r="L2756" s="668"/>
      <c r="M2756" s="668"/>
      <c r="N2756" s="668"/>
      <c r="O2756" s="668"/>
      <c r="P2756" s="668"/>
      <c r="Q2756" s="668"/>
      <c r="R2756" s="668"/>
      <c r="T2756" s="668"/>
      <c r="U2756" s="668"/>
      <c r="AZ2756" s="668"/>
      <c r="BA2756" s="668"/>
      <c r="BB2756" s="668"/>
      <c r="BC2756" s="668"/>
      <c r="BD2756" s="668"/>
      <c r="BE2756" s="668"/>
      <c r="BF2756" s="668"/>
      <c r="BG2756" s="668"/>
      <c r="BH2756" s="668"/>
      <c r="BI2756" s="668"/>
      <c r="BJ2756" s="668"/>
      <c r="BK2756" s="668"/>
      <c r="BL2756" s="668"/>
      <c r="BM2756" s="668"/>
      <c r="BN2756" s="668"/>
      <c r="BO2756" s="668"/>
      <c r="BP2756" s="668"/>
      <c r="BQ2756" s="668"/>
    </row>
    <row r="2757" spans="1:69">
      <c r="A2757" s="668"/>
      <c r="B2757" s="668"/>
      <c r="C2757" s="668"/>
      <c r="D2757" s="668"/>
      <c r="E2757" s="668"/>
      <c r="F2757" s="668"/>
      <c r="G2757" s="668"/>
      <c r="H2757" s="668"/>
      <c r="I2757" s="668"/>
      <c r="J2757" s="668"/>
      <c r="K2757" s="668"/>
      <c r="L2757" s="668"/>
      <c r="M2757" s="668"/>
      <c r="N2757" s="668"/>
      <c r="O2757" s="668"/>
      <c r="P2757" s="668"/>
      <c r="Q2757" s="668"/>
      <c r="R2757" s="668"/>
      <c r="T2757" s="668"/>
      <c r="U2757" s="668"/>
      <c r="AZ2757" s="668"/>
      <c r="BA2757" s="668"/>
      <c r="BB2757" s="668"/>
      <c r="BC2757" s="668"/>
      <c r="BD2757" s="668"/>
      <c r="BE2757" s="668"/>
      <c r="BF2757" s="668"/>
      <c r="BG2757" s="668"/>
      <c r="BH2757" s="668"/>
      <c r="BI2757" s="668"/>
      <c r="BJ2757" s="668"/>
      <c r="BK2757" s="668"/>
      <c r="BL2757" s="668"/>
      <c r="BM2757" s="668"/>
      <c r="BN2757" s="668"/>
      <c r="BO2757" s="668"/>
      <c r="BP2757" s="668"/>
      <c r="BQ2757" s="668"/>
    </row>
    <row r="2758" spans="1:69">
      <c r="A2758" s="668"/>
      <c r="B2758" s="668"/>
      <c r="C2758" s="668"/>
      <c r="D2758" s="668"/>
      <c r="E2758" s="668"/>
      <c r="F2758" s="668"/>
      <c r="G2758" s="668"/>
      <c r="H2758" s="668"/>
      <c r="I2758" s="668"/>
      <c r="J2758" s="668"/>
      <c r="K2758" s="668"/>
      <c r="L2758" s="668"/>
      <c r="M2758" s="668"/>
      <c r="N2758" s="668"/>
      <c r="O2758" s="668"/>
      <c r="P2758" s="668"/>
      <c r="Q2758" s="668"/>
      <c r="R2758" s="668"/>
      <c r="T2758" s="668"/>
      <c r="U2758" s="668"/>
      <c r="AZ2758" s="668"/>
      <c r="BA2758" s="668"/>
      <c r="BB2758" s="668"/>
      <c r="BC2758" s="668"/>
      <c r="BD2758" s="668"/>
      <c r="BE2758" s="668"/>
      <c r="BF2758" s="668"/>
      <c r="BG2758" s="668"/>
      <c r="BH2758" s="668"/>
      <c r="BI2758" s="668"/>
      <c r="BJ2758" s="668"/>
      <c r="BK2758" s="668"/>
      <c r="BL2758" s="668"/>
      <c r="BM2758" s="668"/>
      <c r="BN2758" s="668"/>
      <c r="BO2758" s="668"/>
      <c r="BP2758" s="668"/>
      <c r="BQ2758" s="668"/>
    </row>
    <row r="2759" spans="1:69">
      <c r="A2759" s="668"/>
      <c r="B2759" s="668"/>
      <c r="C2759" s="668"/>
      <c r="D2759" s="668"/>
      <c r="E2759" s="668"/>
      <c r="F2759" s="668"/>
      <c r="G2759" s="668"/>
      <c r="H2759" s="668"/>
      <c r="I2759" s="668"/>
      <c r="J2759" s="668"/>
      <c r="K2759" s="668"/>
      <c r="L2759" s="668"/>
      <c r="M2759" s="668"/>
      <c r="N2759" s="668"/>
      <c r="O2759" s="668"/>
      <c r="P2759" s="668"/>
      <c r="Q2759" s="668"/>
      <c r="R2759" s="668"/>
      <c r="T2759" s="668"/>
      <c r="U2759" s="668"/>
      <c r="AZ2759" s="668"/>
      <c r="BA2759" s="668"/>
      <c r="BB2759" s="668"/>
      <c r="BC2759" s="668"/>
      <c r="BD2759" s="668"/>
      <c r="BE2759" s="668"/>
      <c r="BF2759" s="668"/>
      <c r="BG2759" s="668"/>
      <c r="BH2759" s="668"/>
      <c r="BI2759" s="668"/>
      <c r="BJ2759" s="668"/>
      <c r="BK2759" s="668"/>
      <c r="BL2759" s="668"/>
      <c r="BM2759" s="668"/>
      <c r="BN2759" s="668"/>
      <c r="BO2759" s="668"/>
      <c r="BP2759" s="668"/>
      <c r="BQ2759" s="668"/>
    </row>
    <row r="2760" spans="1:69">
      <c r="A2760" s="668"/>
      <c r="B2760" s="668"/>
      <c r="C2760" s="668"/>
      <c r="D2760" s="668"/>
      <c r="E2760" s="668"/>
      <c r="F2760" s="668"/>
      <c r="G2760" s="668"/>
      <c r="H2760" s="668"/>
      <c r="I2760" s="668"/>
      <c r="J2760" s="668"/>
      <c r="K2760" s="668"/>
      <c r="L2760" s="668"/>
      <c r="M2760" s="668"/>
      <c r="N2760" s="668"/>
      <c r="O2760" s="668"/>
      <c r="P2760" s="668"/>
      <c r="Q2760" s="668"/>
      <c r="R2760" s="668"/>
      <c r="T2760" s="668"/>
      <c r="U2760" s="668"/>
      <c r="AZ2760" s="668"/>
      <c r="BA2760" s="668"/>
      <c r="BB2760" s="668"/>
      <c r="BC2760" s="668"/>
      <c r="BD2760" s="668"/>
      <c r="BE2760" s="668"/>
      <c r="BF2760" s="668"/>
      <c r="BG2760" s="668"/>
      <c r="BH2760" s="668"/>
      <c r="BI2760" s="668"/>
      <c r="BJ2760" s="668"/>
      <c r="BK2760" s="668"/>
      <c r="BL2760" s="668"/>
      <c r="BM2760" s="668"/>
      <c r="BN2760" s="668"/>
      <c r="BO2760" s="668"/>
      <c r="BP2760" s="668"/>
      <c r="BQ2760" s="668"/>
    </row>
    <row r="2761" spans="1:69">
      <c r="A2761" s="668"/>
      <c r="B2761" s="668"/>
      <c r="C2761" s="668"/>
      <c r="D2761" s="668"/>
      <c r="E2761" s="668"/>
      <c r="F2761" s="668"/>
      <c r="G2761" s="668"/>
      <c r="H2761" s="668"/>
      <c r="I2761" s="668"/>
      <c r="J2761" s="668"/>
      <c r="K2761" s="668"/>
      <c r="L2761" s="668"/>
      <c r="M2761" s="668"/>
      <c r="N2761" s="668"/>
      <c r="O2761" s="668"/>
      <c r="P2761" s="668"/>
      <c r="Q2761" s="668"/>
      <c r="R2761" s="668"/>
      <c r="T2761" s="668"/>
      <c r="U2761" s="668"/>
      <c r="AZ2761" s="668"/>
      <c r="BA2761" s="668"/>
      <c r="BB2761" s="668"/>
      <c r="BC2761" s="668"/>
      <c r="BD2761" s="668"/>
      <c r="BE2761" s="668"/>
      <c r="BF2761" s="668"/>
      <c r="BG2761" s="668"/>
      <c r="BH2761" s="668"/>
      <c r="BI2761" s="668"/>
      <c r="BJ2761" s="668"/>
      <c r="BK2761" s="668"/>
      <c r="BL2761" s="668"/>
      <c r="BM2761" s="668"/>
      <c r="BN2761" s="668"/>
      <c r="BO2761" s="668"/>
      <c r="BP2761" s="668"/>
      <c r="BQ2761" s="668"/>
    </row>
    <row r="2762" spans="1:69">
      <c r="A2762" s="668"/>
      <c r="B2762" s="668"/>
      <c r="C2762" s="668"/>
      <c r="D2762" s="668"/>
      <c r="E2762" s="668"/>
      <c r="F2762" s="668"/>
      <c r="G2762" s="668"/>
      <c r="H2762" s="668"/>
      <c r="I2762" s="668"/>
      <c r="J2762" s="668"/>
      <c r="K2762" s="668"/>
      <c r="L2762" s="668"/>
      <c r="M2762" s="668"/>
      <c r="N2762" s="668"/>
      <c r="O2762" s="668"/>
      <c r="P2762" s="668"/>
      <c r="Q2762" s="668"/>
      <c r="R2762" s="668"/>
      <c r="T2762" s="668"/>
      <c r="U2762" s="668"/>
      <c r="AZ2762" s="668"/>
      <c r="BA2762" s="668"/>
      <c r="BB2762" s="668"/>
      <c r="BC2762" s="668"/>
      <c r="BD2762" s="668"/>
      <c r="BE2762" s="668"/>
      <c r="BF2762" s="668"/>
      <c r="BG2762" s="668"/>
      <c r="BH2762" s="668"/>
      <c r="BI2762" s="668"/>
      <c r="BJ2762" s="668"/>
      <c r="BK2762" s="668"/>
      <c r="BL2762" s="668"/>
      <c r="BM2762" s="668"/>
      <c r="BN2762" s="668"/>
      <c r="BO2762" s="668"/>
      <c r="BP2762" s="668"/>
      <c r="BQ2762" s="668"/>
    </row>
    <row r="2763" spans="1:69">
      <c r="A2763" s="668"/>
      <c r="B2763" s="668"/>
      <c r="C2763" s="668"/>
      <c r="D2763" s="668"/>
      <c r="E2763" s="668"/>
      <c r="F2763" s="668"/>
      <c r="G2763" s="668"/>
      <c r="H2763" s="668"/>
      <c r="I2763" s="668"/>
      <c r="J2763" s="668"/>
      <c r="K2763" s="668"/>
      <c r="L2763" s="668"/>
      <c r="M2763" s="668"/>
      <c r="N2763" s="668"/>
      <c r="O2763" s="668"/>
      <c r="P2763" s="668"/>
      <c r="Q2763" s="668"/>
      <c r="R2763" s="668"/>
      <c r="T2763" s="668"/>
      <c r="U2763" s="668"/>
      <c r="AZ2763" s="668"/>
      <c r="BA2763" s="668"/>
      <c r="BB2763" s="668"/>
      <c r="BC2763" s="668"/>
      <c r="BD2763" s="668"/>
      <c r="BE2763" s="668"/>
      <c r="BF2763" s="668"/>
      <c r="BG2763" s="668"/>
      <c r="BH2763" s="668"/>
      <c r="BI2763" s="668"/>
      <c r="BJ2763" s="668"/>
      <c r="BK2763" s="668"/>
      <c r="BL2763" s="668"/>
      <c r="BM2763" s="668"/>
      <c r="BN2763" s="668"/>
      <c r="BO2763" s="668"/>
      <c r="BP2763" s="668"/>
      <c r="BQ2763" s="668"/>
    </row>
    <row r="2764" spans="1:69">
      <c r="A2764" s="668"/>
      <c r="B2764" s="668"/>
      <c r="C2764" s="668"/>
      <c r="D2764" s="668"/>
      <c r="E2764" s="668"/>
      <c r="F2764" s="668"/>
      <c r="G2764" s="668"/>
      <c r="H2764" s="668"/>
      <c r="I2764" s="668"/>
      <c r="J2764" s="668"/>
      <c r="K2764" s="668"/>
      <c r="L2764" s="668"/>
      <c r="M2764" s="668"/>
      <c r="N2764" s="668"/>
      <c r="O2764" s="668"/>
      <c r="P2764" s="668"/>
      <c r="Q2764" s="668"/>
      <c r="R2764" s="668"/>
      <c r="T2764" s="668"/>
      <c r="U2764" s="668"/>
      <c r="AZ2764" s="668"/>
      <c r="BA2764" s="668"/>
      <c r="BB2764" s="668"/>
      <c r="BC2764" s="668"/>
      <c r="BD2764" s="668"/>
      <c r="BE2764" s="668"/>
      <c r="BF2764" s="668"/>
      <c r="BG2764" s="668"/>
      <c r="BH2764" s="668"/>
      <c r="BI2764" s="668"/>
      <c r="BJ2764" s="668"/>
      <c r="BK2764" s="668"/>
      <c r="BL2764" s="668"/>
      <c r="BM2764" s="668"/>
      <c r="BN2764" s="668"/>
      <c r="BO2764" s="668"/>
      <c r="BP2764" s="668"/>
      <c r="BQ2764" s="668"/>
    </row>
    <row r="2765" spans="1:69">
      <c r="A2765" s="668"/>
      <c r="B2765" s="668"/>
      <c r="C2765" s="668"/>
      <c r="D2765" s="668"/>
      <c r="E2765" s="668"/>
      <c r="F2765" s="668"/>
      <c r="G2765" s="668"/>
      <c r="H2765" s="668"/>
      <c r="I2765" s="668"/>
      <c r="J2765" s="668"/>
      <c r="K2765" s="668"/>
      <c r="L2765" s="668"/>
      <c r="M2765" s="668"/>
      <c r="N2765" s="668"/>
      <c r="O2765" s="668"/>
      <c r="P2765" s="668"/>
      <c r="Q2765" s="668"/>
      <c r="R2765" s="668"/>
      <c r="T2765" s="668"/>
      <c r="U2765" s="668"/>
      <c r="AZ2765" s="668"/>
      <c r="BA2765" s="668"/>
      <c r="BB2765" s="668"/>
      <c r="BC2765" s="668"/>
      <c r="BD2765" s="668"/>
      <c r="BE2765" s="668"/>
      <c r="BF2765" s="668"/>
      <c r="BG2765" s="668"/>
      <c r="BH2765" s="668"/>
      <c r="BI2765" s="668"/>
      <c r="BJ2765" s="668"/>
      <c r="BK2765" s="668"/>
      <c r="BL2765" s="668"/>
      <c r="BM2765" s="668"/>
      <c r="BN2765" s="668"/>
      <c r="BO2765" s="668"/>
      <c r="BP2765" s="668"/>
      <c r="BQ2765" s="668"/>
    </row>
    <row r="2766" spans="1:69">
      <c r="A2766" s="668"/>
      <c r="B2766" s="668"/>
      <c r="C2766" s="668"/>
      <c r="D2766" s="668"/>
      <c r="E2766" s="668"/>
      <c r="F2766" s="668"/>
      <c r="G2766" s="668"/>
      <c r="H2766" s="668"/>
      <c r="I2766" s="668"/>
      <c r="J2766" s="668"/>
      <c r="K2766" s="668"/>
      <c r="L2766" s="668"/>
      <c r="M2766" s="668"/>
      <c r="N2766" s="668"/>
      <c r="O2766" s="668"/>
      <c r="P2766" s="668"/>
      <c r="Q2766" s="668"/>
      <c r="R2766" s="668"/>
      <c r="T2766" s="668"/>
      <c r="U2766" s="668"/>
      <c r="AZ2766" s="668"/>
      <c r="BA2766" s="668"/>
      <c r="BB2766" s="668"/>
      <c r="BC2766" s="668"/>
      <c r="BD2766" s="668"/>
      <c r="BE2766" s="668"/>
      <c r="BF2766" s="668"/>
      <c r="BG2766" s="668"/>
      <c r="BH2766" s="668"/>
      <c r="BI2766" s="668"/>
      <c r="BJ2766" s="668"/>
      <c r="BK2766" s="668"/>
      <c r="BL2766" s="668"/>
      <c r="BM2766" s="668"/>
      <c r="BN2766" s="668"/>
      <c r="BO2766" s="668"/>
      <c r="BP2766" s="668"/>
      <c r="BQ2766" s="668"/>
    </row>
    <row r="2767" spans="1:69">
      <c r="A2767" s="668"/>
      <c r="B2767" s="668"/>
      <c r="C2767" s="668"/>
      <c r="D2767" s="668"/>
      <c r="E2767" s="668"/>
      <c r="F2767" s="668"/>
      <c r="G2767" s="668"/>
      <c r="H2767" s="668"/>
      <c r="I2767" s="668"/>
      <c r="J2767" s="668"/>
      <c r="K2767" s="668"/>
      <c r="L2767" s="668"/>
      <c r="M2767" s="668"/>
      <c r="N2767" s="668"/>
      <c r="O2767" s="668"/>
      <c r="P2767" s="668"/>
      <c r="Q2767" s="668"/>
      <c r="R2767" s="668"/>
      <c r="T2767" s="668"/>
      <c r="U2767" s="668"/>
      <c r="AZ2767" s="668"/>
      <c r="BA2767" s="668"/>
      <c r="BB2767" s="668"/>
      <c r="BC2767" s="668"/>
      <c r="BD2767" s="668"/>
      <c r="BE2767" s="668"/>
      <c r="BF2767" s="668"/>
      <c r="BG2767" s="668"/>
      <c r="BH2767" s="668"/>
      <c r="BI2767" s="668"/>
      <c r="BJ2767" s="668"/>
      <c r="BK2767" s="668"/>
      <c r="BL2767" s="668"/>
      <c r="BM2767" s="668"/>
      <c r="BN2767" s="668"/>
      <c r="BO2767" s="668"/>
      <c r="BP2767" s="668"/>
      <c r="BQ2767" s="668"/>
    </row>
    <row r="2768" spans="1:69">
      <c r="A2768" s="668"/>
      <c r="B2768" s="668"/>
      <c r="C2768" s="668"/>
      <c r="D2768" s="668"/>
      <c r="E2768" s="668"/>
      <c r="F2768" s="668"/>
      <c r="G2768" s="668"/>
      <c r="H2768" s="668"/>
      <c r="I2768" s="668"/>
      <c r="J2768" s="668"/>
      <c r="K2768" s="668"/>
      <c r="L2768" s="668"/>
      <c r="M2768" s="668"/>
      <c r="N2768" s="668"/>
      <c r="O2768" s="668"/>
      <c r="P2768" s="668"/>
      <c r="Q2768" s="668"/>
      <c r="R2768" s="668"/>
      <c r="T2768" s="668"/>
      <c r="U2768" s="668"/>
      <c r="AZ2768" s="668"/>
      <c r="BA2768" s="668"/>
      <c r="BB2768" s="668"/>
      <c r="BC2768" s="668"/>
      <c r="BD2768" s="668"/>
      <c r="BE2768" s="668"/>
      <c r="BF2768" s="668"/>
      <c r="BG2768" s="668"/>
      <c r="BH2768" s="668"/>
      <c r="BI2768" s="668"/>
      <c r="BJ2768" s="668"/>
      <c r="BK2768" s="668"/>
      <c r="BL2768" s="668"/>
      <c r="BM2768" s="668"/>
      <c r="BN2768" s="668"/>
      <c r="BO2768" s="668"/>
      <c r="BP2768" s="668"/>
      <c r="BQ2768" s="668"/>
    </row>
    <row r="2769" spans="1:69">
      <c r="A2769" s="668"/>
      <c r="B2769" s="668"/>
      <c r="C2769" s="668"/>
      <c r="D2769" s="668"/>
      <c r="E2769" s="668"/>
      <c r="F2769" s="668"/>
      <c r="G2769" s="668"/>
      <c r="H2769" s="668"/>
      <c r="I2769" s="668"/>
      <c r="J2769" s="668"/>
      <c r="K2769" s="668"/>
      <c r="L2769" s="668"/>
      <c r="M2769" s="668"/>
      <c r="N2769" s="668"/>
      <c r="O2769" s="668"/>
      <c r="P2769" s="668"/>
      <c r="Q2769" s="668"/>
      <c r="R2769" s="668"/>
      <c r="T2769" s="668"/>
      <c r="U2769" s="668"/>
      <c r="AZ2769" s="668"/>
      <c r="BA2769" s="668"/>
      <c r="BB2769" s="668"/>
      <c r="BC2769" s="668"/>
      <c r="BD2769" s="668"/>
      <c r="BE2769" s="668"/>
      <c r="BF2769" s="668"/>
      <c r="BG2769" s="668"/>
      <c r="BH2769" s="668"/>
      <c r="BI2769" s="668"/>
      <c r="BK2769" s="668"/>
      <c r="BL2769" s="668"/>
      <c r="BM2769" s="668"/>
      <c r="BN2769" s="668"/>
      <c r="BO2769" s="668"/>
      <c r="BP2769" s="668"/>
      <c r="BQ2769" s="668"/>
    </row>
    <row r="2770" spans="1:69">
      <c r="A2770" s="668"/>
      <c r="B2770" s="668"/>
      <c r="C2770" s="668"/>
      <c r="D2770" s="668"/>
      <c r="E2770" s="668"/>
      <c r="F2770" s="668"/>
      <c r="G2770" s="668"/>
      <c r="H2770" s="668"/>
      <c r="I2770" s="668"/>
      <c r="J2770" s="668"/>
      <c r="K2770" s="668"/>
      <c r="L2770" s="668"/>
      <c r="M2770" s="668"/>
      <c r="N2770" s="668"/>
      <c r="O2770" s="668"/>
      <c r="P2770" s="668"/>
      <c r="Q2770" s="668"/>
      <c r="R2770" s="668"/>
      <c r="T2770" s="668"/>
      <c r="U2770" s="668"/>
      <c r="AZ2770" s="668"/>
      <c r="BA2770" s="668"/>
      <c r="BB2770" s="668"/>
      <c r="BC2770" s="668"/>
      <c r="BK2770" s="668"/>
      <c r="BL2770" s="668"/>
      <c r="BM2770" s="668"/>
      <c r="BN2770" s="668"/>
      <c r="BO2770" s="668"/>
      <c r="BP2770" s="668"/>
      <c r="BQ2770" s="668"/>
    </row>
    <row r="2771" spans="1:69">
      <c r="A2771" s="668"/>
      <c r="B2771" s="668"/>
      <c r="C2771" s="668"/>
      <c r="D2771" s="668"/>
      <c r="E2771" s="668"/>
      <c r="F2771" s="668"/>
      <c r="G2771" s="668"/>
      <c r="H2771" s="668"/>
      <c r="I2771" s="668"/>
      <c r="J2771" s="668"/>
      <c r="K2771" s="668"/>
      <c r="L2771" s="668"/>
      <c r="M2771" s="668"/>
      <c r="N2771" s="668"/>
      <c r="O2771" s="668"/>
      <c r="P2771" s="668"/>
      <c r="Q2771" s="668"/>
      <c r="R2771" s="668"/>
      <c r="T2771" s="668"/>
      <c r="U2771" s="668"/>
      <c r="AZ2771" s="668"/>
      <c r="BA2771" s="668"/>
      <c r="BB2771" s="668"/>
      <c r="BC2771" s="668"/>
      <c r="BD2771" s="668"/>
      <c r="BE2771" s="668"/>
      <c r="BF2771" s="668"/>
      <c r="BG2771" s="668"/>
      <c r="BK2771" s="668"/>
      <c r="BL2771" s="668"/>
      <c r="BM2771" s="668"/>
      <c r="BN2771" s="668"/>
      <c r="BO2771" s="668"/>
      <c r="BP2771" s="668"/>
      <c r="BQ2771" s="668"/>
    </row>
    <row r="2772" spans="1:69">
      <c r="A2772" s="668"/>
      <c r="B2772" s="668"/>
      <c r="C2772" s="668"/>
      <c r="D2772" s="668"/>
      <c r="E2772" s="668"/>
      <c r="F2772" s="668"/>
      <c r="G2772" s="668"/>
      <c r="H2772" s="668"/>
      <c r="I2772" s="668"/>
      <c r="J2772" s="668"/>
      <c r="K2772" s="668"/>
      <c r="L2772" s="668"/>
      <c r="M2772" s="668"/>
      <c r="N2772" s="668"/>
      <c r="O2772" s="668"/>
      <c r="P2772" s="668"/>
      <c r="Q2772" s="668"/>
      <c r="R2772" s="668"/>
      <c r="T2772" s="668"/>
      <c r="U2772" s="668"/>
      <c r="AZ2772" s="668"/>
      <c r="BA2772" s="668"/>
      <c r="BB2772" s="668"/>
      <c r="BC2772" s="668"/>
      <c r="BD2772" s="668"/>
      <c r="BE2772" s="668"/>
      <c r="BF2772" s="668"/>
      <c r="BG2772" s="668"/>
      <c r="BH2772" s="668"/>
      <c r="BI2772" s="668"/>
      <c r="BJ2772" s="668"/>
      <c r="BK2772" s="668"/>
      <c r="BL2772" s="668"/>
      <c r="BM2772" s="668"/>
      <c r="BN2772" s="668"/>
      <c r="BO2772" s="668"/>
      <c r="BP2772" s="668"/>
      <c r="BQ2772" s="668"/>
    </row>
    <row r="2773" spans="1:69">
      <c r="A2773" s="668"/>
      <c r="B2773" s="668"/>
      <c r="C2773" s="668"/>
      <c r="D2773" s="668"/>
      <c r="E2773" s="668"/>
      <c r="F2773" s="668"/>
      <c r="G2773" s="668"/>
      <c r="H2773" s="668"/>
      <c r="I2773" s="668"/>
      <c r="J2773" s="668"/>
      <c r="K2773" s="668"/>
      <c r="L2773" s="668"/>
      <c r="M2773" s="668"/>
      <c r="N2773" s="668"/>
      <c r="O2773" s="668"/>
      <c r="P2773" s="668"/>
      <c r="Q2773" s="668"/>
      <c r="R2773" s="668"/>
      <c r="T2773" s="668"/>
      <c r="U2773" s="668"/>
      <c r="AZ2773" s="668"/>
      <c r="BA2773" s="668"/>
      <c r="BB2773" s="668"/>
      <c r="BC2773" s="668"/>
      <c r="BK2773" s="668"/>
      <c r="BL2773" s="668"/>
      <c r="BM2773" s="668"/>
      <c r="BN2773" s="668"/>
      <c r="BO2773" s="668"/>
      <c r="BP2773" s="668"/>
      <c r="BQ2773" s="668"/>
    </row>
    <row r="2774" spans="1:69">
      <c r="A2774" s="668"/>
      <c r="B2774" s="668"/>
      <c r="C2774" s="668"/>
      <c r="D2774" s="668"/>
      <c r="E2774" s="668"/>
      <c r="F2774" s="668"/>
      <c r="G2774" s="668"/>
      <c r="H2774" s="668"/>
      <c r="I2774" s="668"/>
      <c r="J2774" s="668"/>
      <c r="K2774" s="668"/>
      <c r="L2774" s="668"/>
      <c r="M2774" s="668"/>
      <c r="N2774" s="668"/>
      <c r="O2774" s="668"/>
      <c r="P2774" s="668"/>
      <c r="Q2774" s="668"/>
      <c r="R2774" s="668"/>
      <c r="S2774" s="668"/>
      <c r="T2774" s="668"/>
      <c r="U2774" s="668"/>
      <c r="W2774" s="668"/>
      <c r="X2774" s="668"/>
      <c r="Y2774" s="668"/>
      <c r="Z2774" s="678"/>
      <c r="AA2774" s="668"/>
      <c r="AB2774" s="668"/>
      <c r="AC2774" s="668"/>
      <c r="AD2774" s="678"/>
      <c r="AE2774" s="668"/>
      <c r="AF2774" s="668"/>
      <c r="AG2774" s="668"/>
      <c r="AH2774" s="678"/>
      <c r="AI2774" s="668"/>
      <c r="AJ2774" s="668"/>
      <c r="AK2774" s="668"/>
      <c r="AL2774" s="678"/>
      <c r="AM2774" s="668"/>
      <c r="AN2774" s="668"/>
      <c r="AO2774" s="668"/>
      <c r="AP2774" s="678"/>
      <c r="AQ2774" s="668"/>
      <c r="AR2774" s="668"/>
      <c r="AS2774" s="668"/>
      <c r="AT2774" s="678"/>
      <c r="AU2774" s="668"/>
      <c r="AV2774" s="668"/>
      <c r="AW2774" s="678"/>
      <c r="AX2774" s="668"/>
      <c r="AY2774" s="683"/>
      <c r="AZ2774" s="668"/>
      <c r="BA2774" s="668"/>
      <c r="BB2774" s="668"/>
      <c r="BC2774" s="668"/>
      <c r="BD2774" s="668"/>
      <c r="BE2774" s="668"/>
      <c r="BF2774" s="668"/>
      <c r="BG2774" s="668"/>
      <c r="BH2774" s="668"/>
      <c r="BI2774" s="668"/>
      <c r="BJ2774" s="668"/>
      <c r="BK2774" s="668"/>
      <c r="BL2774" s="668"/>
      <c r="BM2774" s="668"/>
      <c r="BN2774" s="668"/>
      <c r="BO2774" s="668"/>
      <c r="BP2774" s="668"/>
      <c r="BQ2774" s="668"/>
    </row>
    <row r="2775" spans="1:69">
      <c r="A2775" s="668"/>
      <c r="B2775" s="668"/>
      <c r="C2775" s="668"/>
      <c r="D2775" s="668"/>
      <c r="E2775" s="668"/>
      <c r="F2775" s="668"/>
      <c r="G2775" s="668"/>
      <c r="H2775" s="668"/>
      <c r="I2775" s="668"/>
      <c r="J2775" s="668"/>
      <c r="K2775" s="668"/>
      <c r="L2775" s="668"/>
      <c r="M2775" s="668"/>
      <c r="N2775" s="668"/>
      <c r="O2775" s="668"/>
      <c r="P2775" s="668"/>
      <c r="Q2775" s="668"/>
      <c r="R2775" s="668"/>
      <c r="T2775" s="668"/>
      <c r="U2775" s="668"/>
      <c r="W2775" s="668"/>
      <c r="X2775" s="668"/>
      <c r="Y2775" s="668"/>
      <c r="Z2775" s="678"/>
      <c r="AA2775" s="668"/>
      <c r="AB2775" s="668"/>
      <c r="AC2775" s="668"/>
      <c r="AD2775" s="678"/>
      <c r="AE2775" s="668"/>
      <c r="AF2775" s="668"/>
      <c r="AG2775" s="668"/>
      <c r="AH2775" s="678"/>
      <c r="AI2775" s="668"/>
      <c r="AJ2775" s="668"/>
      <c r="AK2775" s="668"/>
      <c r="AL2775" s="678"/>
      <c r="AM2775" s="668"/>
      <c r="AN2775" s="668"/>
      <c r="AO2775" s="668"/>
      <c r="AP2775" s="678"/>
      <c r="AQ2775" s="668"/>
      <c r="AR2775" s="668"/>
      <c r="AS2775" s="668"/>
      <c r="AT2775" s="678"/>
      <c r="AU2775" s="668"/>
      <c r="AV2775" s="668"/>
      <c r="AW2775" s="678"/>
      <c r="AX2775" s="668"/>
      <c r="AY2775" s="683"/>
      <c r="AZ2775" s="668"/>
      <c r="BA2775" s="668"/>
      <c r="BB2775" s="668"/>
      <c r="BC2775" s="668"/>
      <c r="BD2775" s="668"/>
      <c r="BK2775" s="668"/>
      <c r="BL2775" s="668"/>
      <c r="BM2775" s="668"/>
      <c r="BN2775" s="668"/>
      <c r="BO2775" s="668"/>
      <c r="BP2775" s="668"/>
      <c r="BQ2775" s="668"/>
    </row>
    <row r="2776" spans="1:69">
      <c r="A2776" s="668"/>
      <c r="B2776" s="668"/>
      <c r="C2776" s="668"/>
      <c r="D2776" s="668"/>
      <c r="E2776" s="668"/>
      <c r="F2776" s="668"/>
      <c r="G2776" s="668"/>
      <c r="H2776" s="668"/>
      <c r="I2776" s="668"/>
      <c r="J2776" s="668"/>
      <c r="K2776" s="668"/>
      <c r="L2776" s="668"/>
      <c r="M2776" s="668"/>
      <c r="N2776" s="668"/>
      <c r="O2776" s="668"/>
      <c r="P2776" s="668"/>
      <c r="R2776" s="668"/>
      <c r="U2776" s="668"/>
      <c r="BK2776" s="668"/>
      <c r="BL2776" s="668"/>
      <c r="BM2776" s="668"/>
      <c r="BN2776" s="668"/>
      <c r="BO2776" s="668"/>
      <c r="BP2776" s="668"/>
      <c r="BQ2776" s="668"/>
    </row>
    <row r="2777" spans="1:69">
      <c r="A2777" s="668"/>
      <c r="B2777" s="668"/>
      <c r="C2777" s="668"/>
      <c r="D2777" s="668"/>
      <c r="E2777" s="668"/>
      <c r="F2777" s="668"/>
      <c r="G2777" s="668"/>
      <c r="H2777" s="668"/>
      <c r="I2777" s="668"/>
      <c r="J2777" s="668"/>
      <c r="K2777" s="668"/>
      <c r="L2777" s="668"/>
      <c r="M2777" s="668"/>
      <c r="N2777" s="668"/>
      <c r="O2777" s="668"/>
      <c r="P2777" s="668"/>
      <c r="R2777" s="668"/>
      <c r="U2777" s="668"/>
      <c r="BK2777" s="668"/>
      <c r="BL2777" s="668"/>
      <c r="BM2777" s="668"/>
      <c r="BN2777" s="668"/>
      <c r="BO2777" s="668"/>
      <c r="BP2777" s="668"/>
      <c r="BQ2777" s="668"/>
    </row>
    <row r="2778" spans="1:69">
      <c r="A2778" s="668"/>
      <c r="B2778" s="668"/>
      <c r="C2778" s="668"/>
      <c r="D2778" s="668"/>
      <c r="E2778" s="668"/>
      <c r="F2778" s="668"/>
      <c r="G2778" s="668"/>
      <c r="H2778" s="668"/>
      <c r="I2778" s="668"/>
      <c r="J2778" s="668"/>
      <c r="K2778" s="668"/>
      <c r="L2778" s="668"/>
      <c r="M2778" s="668"/>
      <c r="N2778" s="668"/>
      <c r="O2778" s="668"/>
      <c r="P2778" s="668"/>
      <c r="Q2778" s="668"/>
      <c r="R2778" s="668"/>
      <c r="T2778" s="668"/>
      <c r="U2778" s="668"/>
      <c r="AZ2778" s="668"/>
      <c r="BA2778" s="668"/>
      <c r="BB2778" s="668"/>
      <c r="BC2778" s="668"/>
      <c r="BD2778" s="668"/>
      <c r="BE2778" s="668"/>
      <c r="BF2778" s="668"/>
      <c r="BG2778" s="668"/>
      <c r="BH2778" s="668"/>
      <c r="BK2778" s="668"/>
      <c r="BL2778" s="668"/>
      <c r="BM2778" s="668"/>
      <c r="BN2778" s="668"/>
      <c r="BO2778" s="668"/>
      <c r="BP2778" s="668"/>
      <c r="BQ2778" s="668"/>
    </row>
    <row r="2779" spans="1:69">
      <c r="A2779" s="668"/>
      <c r="B2779" s="668"/>
      <c r="C2779" s="668"/>
      <c r="D2779" s="668"/>
      <c r="E2779" s="668"/>
      <c r="F2779" s="668"/>
      <c r="G2779" s="668"/>
      <c r="H2779" s="668"/>
      <c r="I2779" s="668"/>
      <c r="J2779" s="668"/>
      <c r="K2779" s="668"/>
      <c r="L2779" s="668"/>
      <c r="M2779" s="668"/>
      <c r="N2779" s="668"/>
      <c r="O2779" s="668"/>
      <c r="P2779" s="668"/>
      <c r="Q2779" s="668"/>
      <c r="R2779" s="668"/>
      <c r="T2779" s="668"/>
      <c r="U2779" s="668"/>
      <c r="AZ2779" s="668"/>
      <c r="BA2779" s="668"/>
      <c r="BB2779" s="668"/>
      <c r="BC2779" s="668"/>
      <c r="BD2779" s="668"/>
      <c r="BE2779" s="668"/>
      <c r="BF2779" s="668"/>
      <c r="BG2779" s="668"/>
      <c r="BH2779" s="668"/>
      <c r="BI2779" s="668"/>
      <c r="BJ2779" s="668"/>
      <c r="BK2779" s="668"/>
      <c r="BL2779" s="668"/>
      <c r="BM2779" s="668"/>
      <c r="BN2779" s="668"/>
      <c r="BO2779" s="668"/>
      <c r="BP2779" s="668"/>
      <c r="BQ2779" s="668"/>
    </row>
    <row r="2780" spans="1:69">
      <c r="A2780" s="668"/>
      <c r="B2780" s="668"/>
      <c r="C2780" s="668"/>
      <c r="D2780" s="668"/>
      <c r="E2780" s="668"/>
      <c r="F2780" s="668"/>
      <c r="G2780" s="668"/>
      <c r="H2780" s="668"/>
      <c r="I2780" s="668"/>
      <c r="J2780" s="668"/>
      <c r="K2780" s="668"/>
      <c r="L2780" s="668"/>
      <c r="M2780" s="668"/>
      <c r="N2780" s="668"/>
      <c r="O2780" s="668"/>
      <c r="P2780" s="668"/>
      <c r="Q2780" s="668"/>
      <c r="R2780" s="668"/>
      <c r="T2780" s="668"/>
      <c r="U2780" s="668"/>
      <c r="AZ2780" s="668"/>
      <c r="BA2780" s="668"/>
      <c r="BB2780" s="668"/>
      <c r="BC2780" s="668"/>
      <c r="BD2780" s="668"/>
      <c r="BE2780" s="668"/>
      <c r="BF2780" s="668"/>
      <c r="BG2780" s="668"/>
      <c r="BH2780" s="668"/>
      <c r="BI2780" s="668"/>
      <c r="BJ2780" s="668"/>
      <c r="BK2780" s="668"/>
      <c r="BL2780" s="668"/>
      <c r="BM2780" s="668"/>
      <c r="BN2780" s="668"/>
      <c r="BO2780" s="668"/>
      <c r="BP2780" s="668"/>
      <c r="BQ2780" s="668"/>
    </row>
    <row r="2781" spans="1:69">
      <c r="A2781" s="668"/>
      <c r="B2781" s="668"/>
      <c r="C2781" s="668"/>
      <c r="D2781" s="668"/>
      <c r="E2781" s="668"/>
      <c r="F2781" s="668"/>
      <c r="G2781" s="668"/>
      <c r="H2781" s="668"/>
      <c r="I2781" s="668"/>
      <c r="J2781" s="668"/>
      <c r="K2781" s="668"/>
      <c r="L2781" s="668"/>
      <c r="M2781" s="668"/>
      <c r="N2781" s="668"/>
      <c r="O2781" s="668"/>
      <c r="P2781" s="668"/>
      <c r="Q2781" s="668"/>
      <c r="R2781" s="668"/>
      <c r="T2781" s="668"/>
      <c r="U2781" s="668"/>
      <c r="AZ2781" s="668"/>
      <c r="BA2781" s="668"/>
      <c r="BB2781" s="668"/>
      <c r="BC2781" s="668"/>
      <c r="BD2781" s="668"/>
      <c r="BE2781" s="668"/>
      <c r="BF2781" s="668"/>
      <c r="BG2781" s="668"/>
      <c r="BH2781" s="668"/>
      <c r="BI2781" s="668"/>
      <c r="BJ2781" s="668"/>
      <c r="BK2781" s="668"/>
      <c r="BL2781" s="668"/>
      <c r="BM2781" s="668"/>
      <c r="BN2781" s="668"/>
      <c r="BO2781" s="668"/>
      <c r="BP2781" s="668"/>
      <c r="BQ2781" s="668"/>
    </row>
    <row r="2782" spans="1:69">
      <c r="A2782" s="668"/>
      <c r="B2782" s="668"/>
      <c r="C2782" s="668"/>
      <c r="D2782" s="668"/>
      <c r="E2782" s="668"/>
      <c r="F2782" s="668"/>
      <c r="G2782" s="668"/>
      <c r="H2782" s="668"/>
      <c r="I2782" s="668"/>
      <c r="J2782" s="668"/>
      <c r="K2782" s="668"/>
      <c r="L2782" s="668"/>
      <c r="M2782" s="668"/>
      <c r="N2782" s="668"/>
      <c r="O2782" s="668"/>
      <c r="P2782" s="668"/>
      <c r="Q2782" s="668"/>
      <c r="R2782" s="668"/>
      <c r="T2782" s="668"/>
      <c r="U2782" s="668"/>
      <c r="AZ2782" s="668"/>
      <c r="BA2782" s="668"/>
      <c r="BB2782" s="668"/>
      <c r="BC2782" s="668"/>
      <c r="BD2782" s="668"/>
      <c r="BE2782" s="668"/>
      <c r="BF2782" s="668"/>
      <c r="BG2782" s="668"/>
      <c r="BH2782" s="668"/>
      <c r="BI2782" s="668"/>
      <c r="BJ2782" s="668"/>
      <c r="BK2782" s="668"/>
      <c r="BL2782" s="668"/>
      <c r="BM2782" s="668"/>
      <c r="BN2782" s="668"/>
      <c r="BO2782" s="668"/>
      <c r="BP2782" s="668"/>
      <c r="BQ2782" s="668"/>
    </row>
    <row r="2783" spans="1:69">
      <c r="A2783" s="668"/>
      <c r="B2783" s="668"/>
      <c r="C2783" s="668"/>
      <c r="D2783" s="668"/>
      <c r="E2783" s="668"/>
      <c r="F2783" s="668"/>
      <c r="G2783" s="668"/>
      <c r="H2783" s="668"/>
      <c r="I2783" s="668"/>
      <c r="J2783" s="668"/>
      <c r="K2783" s="668"/>
      <c r="L2783" s="668"/>
      <c r="M2783" s="668"/>
      <c r="N2783" s="668"/>
      <c r="O2783" s="668"/>
      <c r="P2783" s="668"/>
      <c r="Q2783" s="668"/>
      <c r="R2783" s="668"/>
      <c r="T2783" s="668"/>
      <c r="U2783" s="668"/>
      <c r="W2783" s="668"/>
      <c r="X2783" s="668"/>
      <c r="Y2783" s="668"/>
      <c r="Z2783" s="678"/>
      <c r="AA2783" s="668"/>
      <c r="AB2783" s="668"/>
      <c r="AC2783" s="668"/>
      <c r="AD2783" s="678"/>
      <c r="AE2783" s="668"/>
      <c r="AF2783" s="668"/>
      <c r="AG2783" s="668"/>
      <c r="AH2783" s="678"/>
      <c r="AI2783" s="668"/>
      <c r="AJ2783" s="668"/>
      <c r="AK2783" s="668"/>
      <c r="AL2783" s="678"/>
      <c r="AM2783" s="668"/>
      <c r="AN2783" s="668"/>
      <c r="AO2783" s="668"/>
      <c r="AP2783" s="678"/>
      <c r="AQ2783" s="668"/>
      <c r="AR2783" s="668"/>
      <c r="AS2783" s="668"/>
      <c r="AT2783" s="678"/>
      <c r="AU2783" s="668"/>
      <c r="AV2783" s="668"/>
      <c r="AW2783" s="678"/>
      <c r="AX2783" s="668"/>
      <c r="AY2783" s="683"/>
      <c r="AZ2783" s="668"/>
      <c r="BA2783" s="668"/>
      <c r="BB2783" s="668"/>
      <c r="BC2783" s="668"/>
      <c r="BD2783" s="668"/>
      <c r="BE2783" s="668"/>
      <c r="BF2783" s="668"/>
      <c r="BG2783" s="668"/>
      <c r="BH2783" s="668"/>
      <c r="BI2783" s="668"/>
      <c r="BJ2783" s="668"/>
      <c r="BK2783" s="668"/>
      <c r="BL2783" s="668"/>
      <c r="BM2783" s="668"/>
      <c r="BN2783" s="668"/>
      <c r="BO2783" s="668"/>
      <c r="BP2783" s="668"/>
      <c r="BQ2783" s="668"/>
    </row>
    <row r="2784" spans="1:69">
      <c r="A2784" s="668"/>
      <c r="B2784" s="668"/>
      <c r="C2784" s="668"/>
      <c r="D2784" s="668"/>
      <c r="E2784" s="668"/>
      <c r="F2784" s="668"/>
      <c r="G2784" s="668"/>
      <c r="H2784" s="668"/>
      <c r="I2784" s="668"/>
      <c r="J2784" s="668"/>
      <c r="K2784" s="668"/>
      <c r="L2784" s="668"/>
      <c r="M2784" s="668"/>
      <c r="N2784" s="668"/>
      <c r="O2784" s="668"/>
      <c r="P2784" s="668"/>
      <c r="Q2784" s="668"/>
      <c r="R2784" s="668"/>
      <c r="S2784" s="668"/>
      <c r="T2784" s="668"/>
      <c r="U2784" s="668"/>
      <c r="W2784" s="668"/>
      <c r="X2784" s="668"/>
      <c r="Y2784" s="668"/>
      <c r="Z2784" s="678"/>
      <c r="AA2784" s="668"/>
      <c r="AB2784" s="668"/>
      <c r="AC2784" s="668"/>
      <c r="AD2784" s="678"/>
      <c r="AE2784" s="668"/>
      <c r="AF2784" s="668"/>
      <c r="AG2784" s="668"/>
      <c r="AH2784" s="678"/>
      <c r="AI2784" s="668"/>
      <c r="AJ2784" s="668"/>
      <c r="AK2784" s="668"/>
      <c r="AL2784" s="678"/>
      <c r="AM2784" s="668"/>
      <c r="AN2784" s="668"/>
      <c r="AO2784" s="668"/>
      <c r="AP2784" s="678"/>
      <c r="AQ2784" s="668"/>
      <c r="AR2784" s="668"/>
      <c r="AS2784" s="668"/>
      <c r="AT2784" s="678"/>
      <c r="AU2784" s="668"/>
      <c r="AV2784" s="668"/>
      <c r="AW2784" s="678"/>
      <c r="AX2784" s="668"/>
      <c r="AY2784" s="683"/>
      <c r="AZ2784" s="668"/>
      <c r="BA2784" s="668"/>
      <c r="BB2784" s="668"/>
      <c r="BC2784" s="668"/>
      <c r="BD2784" s="668"/>
      <c r="BE2784" s="668"/>
      <c r="BF2784" s="668"/>
      <c r="BG2784" s="668"/>
      <c r="BH2784" s="668"/>
      <c r="BI2784" s="668"/>
      <c r="BJ2784" s="668"/>
      <c r="BK2784" s="668"/>
      <c r="BL2784" s="668"/>
      <c r="BM2784" s="668"/>
      <c r="BN2784" s="668"/>
      <c r="BO2784" s="668"/>
      <c r="BP2784" s="668"/>
      <c r="BQ2784" s="668"/>
    </row>
    <row r="2785" spans="1:69">
      <c r="A2785" s="668"/>
      <c r="B2785" s="668"/>
      <c r="C2785" s="668"/>
      <c r="D2785" s="668"/>
      <c r="E2785" s="668"/>
      <c r="F2785" s="668"/>
      <c r="G2785" s="668"/>
      <c r="H2785" s="668"/>
      <c r="I2785" s="668"/>
      <c r="J2785" s="668"/>
      <c r="K2785" s="668"/>
      <c r="L2785" s="668"/>
      <c r="M2785" s="668"/>
      <c r="N2785" s="668"/>
      <c r="O2785" s="668"/>
      <c r="P2785" s="668"/>
      <c r="Q2785" s="668"/>
      <c r="R2785" s="668"/>
      <c r="T2785" s="668"/>
      <c r="U2785" s="668"/>
      <c r="AZ2785" s="668"/>
      <c r="BA2785" s="668"/>
      <c r="BB2785" s="668"/>
      <c r="BC2785" s="668"/>
      <c r="BD2785" s="668"/>
      <c r="BE2785" s="668"/>
      <c r="BF2785" s="668"/>
      <c r="BG2785" s="668"/>
      <c r="BH2785" s="668"/>
      <c r="BI2785" s="668"/>
      <c r="BJ2785" s="668"/>
      <c r="BK2785" s="668"/>
      <c r="BL2785" s="668"/>
      <c r="BM2785" s="668"/>
      <c r="BN2785" s="668"/>
      <c r="BO2785" s="668"/>
      <c r="BP2785" s="668"/>
      <c r="BQ2785" s="668"/>
    </row>
    <row r="2786" spans="1:69">
      <c r="A2786" s="668"/>
      <c r="B2786" s="668"/>
      <c r="C2786" s="668"/>
      <c r="D2786" s="668"/>
      <c r="E2786" s="668"/>
      <c r="F2786" s="668"/>
      <c r="G2786" s="668"/>
      <c r="H2786" s="668"/>
      <c r="I2786" s="668"/>
      <c r="J2786" s="668"/>
      <c r="K2786" s="668"/>
      <c r="L2786" s="668"/>
      <c r="M2786" s="668"/>
      <c r="N2786" s="668"/>
      <c r="O2786" s="668"/>
      <c r="P2786" s="668"/>
      <c r="Q2786" s="668"/>
      <c r="R2786" s="668"/>
      <c r="T2786" s="668"/>
      <c r="U2786" s="668"/>
      <c r="W2786" s="668"/>
      <c r="X2786" s="668"/>
      <c r="Y2786" s="668"/>
      <c r="Z2786" s="678"/>
      <c r="AA2786" s="668"/>
      <c r="AB2786" s="668"/>
      <c r="AC2786" s="668"/>
      <c r="AD2786" s="678"/>
      <c r="AE2786" s="668"/>
      <c r="AF2786" s="668"/>
      <c r="AG2786" s="668"/>
      <c r="AH2786" s="678"/>
      <c r="AI2786" s="668"/>
      <c r="AJ2786" s="668"/>
      <c r="AK2786" s="668"/>
      <c r="AL2786" s="678"/>
      <c r="AM2786" s="668"/>
      <c r="AN2786" s="668"/>
      <c r="AO2786" s="668"/>
      <c r="AP2786" s="678"/>
      <c r="AQ2786" s="668"/>
      <c r="AR2786" s="668"/>
      <c r="AS2786" s="668"/>
      <c r="AT2786" s="678"/>
      <c r="AU2786" s="668"/>
      <c r="AV2786" s="668"/>
      <c r="AW2786" s="678"/>
      <c r="AX2786" s="668"/>
      <c r="AY2786" s="683"/>
      <c r="AZ2786" s="668"/>
      <c r="BA2786" s="668"/>
      <c r="BB2786" s="668"/>
      <c r="BC2786" s="668"/>
      <c r="BD2786" s="668"/>
      <c r="BE2786" s="668"/>
      <c r="BF2786" s="668"/>
      <c r="BG2786" s="668"/>
      <c r="BH2786" s="668"/>
      <c r="BI2786" s="668"/>
      <c r="BK2786" s="668"/>
      <c r="BL2786" s="668"/>
      <c r="BM2786" s="668"/>
      <c r="BN2786" s="668"/>
      <c r="BO2786" s="668"/>
      <c r="BP2786" s="668"/>
      <c r="BQ2786" s="668"/>
    </row>
    <row r="2787" spans="1:69">
      <c r="A2787" s="668"/>
      <c r="B2787" s="668"/>
      <c r="C2787" s="668"/>
      <c r="D2787" s="668"/>
      <c r="E2787" s="668"/>
      <c r="F2787" s="668"/>
      <c r="G2787" s="668"/>
      <c r="H2787" s="668"/>
      <c r="I2787" s="668"/>
      <c r="J2787" s="668"/>
      <c r="K2787" s="668"/>
      <c r="L2787" s="668"/>
      <c r="M2787" s="668"/>
      <c r="N2787" s="668"/>
      <c r="O2787" s="668"/>
      <c r="P2787" s="668"/>
      <c r="R2787" s="668"/>
      <c r="U2787" s="668"/>
      <c r="BK2787" s="668"/>
      <c r="BL2787" s="668"/>
      <c r="BM2787" s="668"/>
      <c r="BN2787" s="668"/>
      <c r="BO2787" s="668"/>
      <c r="BP2787" s="668"/>
      <c r="BQ2787" s="668"/>
    </row>
    <row r="2788" spans="1:69">
      <c r="A2788" s="668"/>
      <c r="B2788" s="668"/>
      <c r="C2788" s="668"/>
      <c r="D2788" s="668"/>
      <c r="E2788" s="668"/>
      <c r="F2788" s="668"/>
      <c r="G2788" s="668"/>
      <c r="H2788" s="668"/>
      <c r="I2788" s="668"/>
      <c r="J2788" s="668"/>
      <c r="K2788" s="668"/>
      <c r="L2788" s="668"/>
      <c r="M2788" s="668"/>
      <c r="N2788" s="668"/>
      <c r="O2788" s="668"/>
      <c r="P2788" s="668"/>
      <c r="R2788" s="668"/>
      <c r="U2788" s="668"/>
      <c r="BK2788" s="668"/>
      <c r="BL2788" s="668"/>
      <c r="BM2788" s="668"/>
      <c r="BN2788" s="668"/>
      <c r="BO2788" s="668"/>
      <c r="BP2788" s="668"/>
      <c r="BQ2788" s="668"/>
    </row>
    <row r="2789" spans="1:69">
      <c r="A2789" s="668"/>
      <c r="B2789" s="668"/>
      <c r="C2789" s="668"/>
      <c r="D2789" s="668"/>
      <c r="E2789" s="668"/>
      <c r="F2789" s="668"/>
      <c r="G2789" s="668"/>
      <c r="H2789" s="668"/>
      <c r="I2789" s="668"/>
      <c r="J2789" s="668"/>
      <c r="K2789" s="668"/>
      <c r="L2789" s="668"/>
      <c r="M2789" s="668"/>
      <c r="N2789" s="668"/>
      <c r="O2789" s="668"/>
      <c r="P2789" s="668"/>
      <c r="R2789" s="668"/>
      <c r="U2789" s="668"/>
      <c r="BK2789" s="668"/>
      <c r="BL2789" s="668"/>
      <c r="BM2789" s="668"/>
      <c r="BN2789" s="668"/>
      <c r="BO2789" s="668"/>
      <c r="BP2789" s="668"/>
      <c r="BQ2789" s="668"/>
    </row>
    <row r="2790" spans="1:69">
      <c r="A2790" s="668"/>
      <c r="B2790" s="668"/>
      <c r="C2790" s="668"/>
      <c r="D2790" s="668"/>
      <c r="E2790" s="668"/>
      <c r="F2790" s="668"/>
      <c r="G2790" s="668"/>
      <c r="H2790" s="668"/>
      <c r="I2790" s="668"/>
      <c r="J2790" s="668"/>
      <c r="K2790" s="668"/>
      <c r="L2790" s="668"/>
      <c r="M2790" s="668"/>
      <c r="N2790" s="668"/>
      <c r="O2790" s="668"/>
      <c r="P2790" s="668"/>
      <c r="Q2790" s="668"/>
      <c r="R2790" s="668"/>
      <c r="T2790" s="668"/>
      <c r="U2790" s="668"/>
      <c r="AZ2790" s="668"/>
      <c r="BA2790" s="668"/>
      <c r="BB2790" s="668"/>
      <c r="BC2790" s="668"/>
      <c r="BD2790" s="668"/>
      <c r="BE2790" s="668"/>
      <c r="BF2790" s="668"/>
      <c r="BG2790" s="668"/>
      <c r="BH2790" s="668"/>
      <c r="BI2790" s="668"/>
      <c r="BJ2790" s="668"/>
      <c r="BK2790" s="668"/>
      <c r="BL2790" s="668"/>
      <c r="BM2790" s="668"/>
      <c r="BN2790" s="668"/>
      <c r="BO2790" s="668"/>
      <c r="BP2790" s="668"/>
      <c r="BQ2790" s="668"/>
    </row>
    <row r="2791" spans="1:69">
      <c r="A2791" s="668"/>
      <c r="B2791" s="668"/>
      <c r="C2791" s="668"/>
      <c r="D2791" s="668"/>
      <c r="E2791" s="668"/>
      <c r="F2791" s="668"/>
      <c r="G2791" s="668"/>
      <c r="H2791" s="668"/>
      <c r="I2791" s="668"/>
      <c r="J2791" s="668"/>
      <c r="K2791" s="668"/>
      <c r="L2791" s="668"/>
      <c r="M2791" s="668"/>
      <c r="N2791" s="668"/>
      <c r="O2791" s="668"/>
      <c r="P2791" s="668"/>
      <c r="Q2791" s="668"/>
      <c r="R2791" s="668"/>
      <c r="T2791" s="668"/>
      <c r="U2791" s="668"/>
      <c r="W2791" s="668"/>
      <c r="X2791" s="668"/>
      <c r="Y2791" s="668"/>
      <c r="Z2791" s="678"/>
      <c r="AA2791" s="668"/>
      <c r="AB2791" s="668"/>
      <c r="AC2791" s="668"/>
      <c r="AD2791" s="678"/>
      <c r="AE2791" s="668"/>
      <c r="AF2791" s="668"/>
      <c r="AG2791" s="668"/>
      <c r="AH2791" s="678"/>
      <c r="AI2791" s="668"/>
      <c r="AJ2791" s="668"/>
      <c r="AK2791" s="668"/>
      <c r="AL2791" s="678"/>
      <c r="AM2791" s="668"/>
      <c r="AN2791" s="668"/>
      <c r="AO2791" s="668"/>
      <c r="AP2791" s="678"/>
      <c r="AQ2791" s="668"/>
      <c r="AR2791" s="668"/>
      <c r="AS2791" s="668"/>
      <c r="AT2791" s="678"/>
      <c r="AU2791" s="668"/>
      <c r="AV2791" s="668"/>
      <c r="AW2791" s="678"/>
      <c r="AX2791" s="668"/>
      <c r="AY2791" s="683"/>
      <c r="AZ2791" s="668"/>
      <c r="BA2791" s="668"/>
      <c r="BB2791" s="668"/>
      <c r="BC2791" s="668"/>
      <c r="BD2791" s="668"/>
      <c r="BE2791" s="668"/>
      <c r="BF2791" s="668"/>
      <c r="BG2791" s="668"/>
      <c r="BH2791" s="668"/>
      <c r="BI2791" s="668"/>
      <c r="BJ2791" s="668"/>
      <c r="BK2791" s="668"/>
      <c r="BL2791" s="668"/>
      <c r="BM2791" s="668"/>
      <c r="BN2791" s="668"/>
      <c r="BO2791" s="668"/>
      <c r="BP2791" s="668"/>
      <c r="BQ2791" s="668"/>
    </row>
    <row r="2792" spans="1:69">
      <c r="A2792" s="668"/>
      <c r="B2792" s="668"/>
      <c r="C2792" s="668"/>
      <c r="D2792" s="668"/>
      <c r="E2792" s="668"/>
      <c r="F2792" s="668"/>
      <c r="G2792" s="668"/>
      <c r="H2792" s="668"/>
      <c r="I2792" s="668"/>
      <c r="J2792" s="668"/>
      <c r="K2792" s="668"/>
      <c r="L2792" s="668"/>
      <c r="M2792" s="668"/>
      <c r="N2792" s="668"/>
      <c r="O2792" s="668"/>
      <c r="P2792" s="668"/>
      <c r="Q2792" s="668"/>
      <c r="R2792" s="668"/>
      <c r="T2792" s="668"/>
      <c r="U2792" s="668"/>
      <c r="AZ2792" s="668"/>
      <c r="BA2792" s="668"/>
      <c r="BB2792" s="668"/>
      <c r="BC2792" s="668"/>
      <c r="BD2792" s="668"/>
      <c r="BE2792" s="668"/>
      <c r="BF2792" s="668"/>
      <c r="BG2792" s="668"/>
      <c r="BH2792" s="668"/>
      <c r="BI2792" s="668"/>
      <c r="BJ2792" s="668"/>
      <c r="BK2792" s="668"/>
      <c r="BL2792" s="668"/>
      <c r="BM2792" s="668"/>
      <c r="BN2792" s="668"/>
      <c r="BO2792" s="668"/>
      <c r="BP2792" s="668"/>
      <c r="BQ2792" s="668"/>
    </row>
    <row r="2793" spans="1:69">
      <c r="A2793" s="668"/>
      <c r="B2793" s="668"/>
      <c r="C2793" s="668"/>
      <c r="D2793" s="668"/>
      <c r="E2793" s="668"/>
      <c r="F2793" s="668"/>
      <c r="G2793" s="668"/>
      <c r="H2793" s="668"/>
      <c r="I2793" s="668"/>
      <c r="J2793" s="668"/>
      <c r="K2793" s="668"/>
      <c r="L2793" s="668"/>
      <c r="M2793" s="668"/>
      <c r="N2793" s="668"/>
      <c r="O2793" s="668"/>
      <c r="P2793" s="668"/>
      <c r="R2793" s="668"/>
      <c r="U2793" s="668"/>
      <c r="BK2793" s="668"/>
      <c r="BL2793" s="668"/>
      <c r="BM2793" s="668"/>
      <c r="BN2793" s="668"/>
      <c r="BO2793" s="668"/>
      <c r="BP2793" s="668"/>
      <c r="BQ2793" s="668"/>
    </row>
    <row r="2794" spans="1:69">
      <c r="A2794" s="668"/>
      <c r="B2794" s="668"/>
      <c r="C2794" s="668"/>
      <c r="D2794" s="668"/>
      <c r="E2794" s="668"/>
      <c r="F2794" s="668"/>
      <c r="G2794" s="668"/>
      <c r="H2794" s="668"/>
      <c r="I2794" s="668"/>
      <c r="J2794" s="668"/>
      <c r="K2794" s="668"/>
      <c r="L2794" s="668"/>
      <c r="M2794" s="668"/>
      <c r="N2794" s="668"/>
      <c r="O2794" s="668"/>
      <c r="P2794" s="668"/>
      <c r="Q2794" s="668"/>
      <c r="R2794" s="668"/>
      <c r="T2794" s="668"/>
      <c r="U2794" s="668"/>
      <c r="AZ2794" s="668"/>
      <c r="BA2794" s="668"/>
      <c r="BB2794" s="668"/>
      <c r="BC2794" s="668"/>
      <c r="BD2794" s="668"/>
      <c r="BE2794" s="668"/>
      <c r="BF2794" s="668"/>
      <c r="BG2794" s="668"/>
      <c r="BH2794" s="668"/>
      <c r="BI2794" s="668"/>
      <c r="BJ2794" s="668"/>
      <c r="BK2794" s="668"/>
      <c r="BL2794" s="668"/>
      <c r="BM2794" s="668"/>
      <c r="BN2794" s="668"/>
      <c r="BO2794" s="668"/>
      <c r="BP2794" s="668"/>
      <c r="BQ2794" s="668"/>
    </row>
    <row r="2795" spans="1:69">
      <c r="A2795" s="668"/>
      <c r="B2795" s="668"/>
      <c r="C2795" s="668"/>
      <c r="D2795" s="668"/>
      <c r="E2795" s="668"/>
      <c r="F2795" s="668"/>
      <c r="G2795" s="668"/>
      <c r="H2795" s="668"/>
      <c r="I2795" s="668"/>
      <c r="J2795" s="668"/>
      <c r="K2795" s="668"/>
      <c r="L2795" s="668"/>
      <c r="M2795" s="668"/>
      <c r="N2795" s="668"/>
      <c r="O2795" s="668"/>
      <c r="P2795" s="668"/>
      <c r="Q2795" s="668"/>
      <c r="R2795" s="668"/>
      <c r="T2795" s="668"/>
      <c r="U2795" s="668"/>
      <c r="W2795" s="668"/>
      <c r="X2795" s="668"/>
      <c r="Y2795" s="668"/>
      <c r="Z2795" s="678"/>
      <c r="AA2795" s="668"/>
      <c r="AB2795" s="668"/>
      <c r="AC2795" s="668"/>
      <c r="AD2795" s="678"/>
      <c r="AE2795" s="668"/>
      <c r="AF2795" s="668"/>
      <c r="AG2795" s="668"/>
      <c r="AH2795" s="678"/>
      <c r="AI2795" s="668"/>
      <c r="AJ2795" s="668"/>
      <c r="AK2795" s="668"/>
      <c r="AL2795" s="678"/>
      <c r="AM2795" s="668"/>
      <c r="AN2795" s="668"/>
      <c r="AO2795" s="668"/>
      <c r="AP2795" s="678"/>
      <c r="AQ2795" s="668"/>
      <c r="AR2795" s="668"/>
      <c r="AS2795" s="668"/>
      <c r="AT2795" s="678"/>
      <c r="AU2795" s="668"/>
      <c r="AV2795" s="668"/>
      <c r="AW2795" s="678"/>
      <c r="AX2795" s="668"/>
      <c r="AY2795" s="683"/>
      <c r="AZ2795" s="668"/>
      <c r="BA2795" s="668"/>
      <c r="BB2795" s="668"/>
      <c r="BC2795" s="668"/>
      <c r="BD2795" s="668"/>
      <c r="BE2795" s="668"/>
      <c r="BF2795" s="668"/>
      <c r="BG2795" s="668"/>
      <c r="BH2795" s="668"/>
      <c r="BI2795" s="668"/>
      <c r="BJ2795" s="668"/>
      <c r="BK2795" s="668"/>
      <c r="BL2795" s="668"/>
      <c r="BM2795" s="668"/>
      <c r="BN2795" s="668"/>
      <c r="BO2795" s="668"/>
      <c r="BP2795" s="668"/>
      <c r="BQ2795" s="668"/>
    </row>
    <row r="2796" spans="1:69">
      <c r="A2796" s="668"/>
      <c r="B2796" s="668"/>
      <c r="C2796" s="668"/>
      <c r="D2796" s="668"/>
      <c r="E2796" s="668"/>
      <c r="F2796" s="668"/>
      <c r="G2796" s="668"/>
      <c r="H2796" s="668"/>
      <c r="I2796" s="668"/>
      <c r="J2796" s="668"/>
      <c r="K2796" s="668"/>
      <c r="L2796" s="668"/>
      <c r="M2796" s="668"/>
      <c r="N2796" s="668"/>
      <c r="O2796" s="668"/>
      <c r="P2796" s="668"/>
      <c r="Q2796" s="668"/>
      <c r="R2796" s="668"/>
      <c r="T2796" s="668"/>
      <c r="U2796" s="668"/>
      <c r="AZ2796" s="668"/>
      <c r="BA2796" s="668"/>
      <c r="BB2796" s="668"/>
      <c r="BC2796" s="668"/>
      <c r="BD2796" s="668"/>
      <c r="BE2796" s="668"/>
      <c r="BF2796" s="668"/>
      <c r="BG2796" s="668"/>
      <c r="BH2796" s="668"/>
      <c r="BI2796" s="668"/>
      <c r="BJ2796" s="668"/>
      <c r="BK2796" s="668"/>
      <c r="BL2796" s="668"/>
      <c r="BM2796" s="668"/>
      <c r="BN2796" s="668"/>
      <c r="BO2796" s="668"/>
      <c r="BP2796" s="668"/>
      <c r="BQ2796" s="668"/>
    </row>
    <row r="2797" spans="1:69">
      <c r="A2797" s="668"/>
      <c r="B2797" s="668"/>
      <c r="C2797" s="668"/>
      <c r="D2797" s="668"/>
      <c r="E2797" s="668"/>
      <c r="F2797" s="668"/>
      <c r="G2797" s="668"/>
      <c r="H2797" s="668"/>
      <c r="I2797" s="668"/>
      <c r="J2797" s="668"/>
      <c r="K2797" s="668"/>
      <c r="L2797" s="668"/>
      <c r="M2797" s="668"/>
      <c r="N2797" s="668"/>
      <c r="O2797" s="668"/>
      <c r="P2797" s="668"/>
      <c r="Q2797" s="668"/>
      <c r="R2797" s="668"/>
      <c r="T2797" s="668"/>
      <c r="U2797" s="668"/>
      <c r="AZ2797" s="668"/>
      <c r="BA2797" s="668"/>
      <c r="BB2797" s="668"/>
      <c r="BC2797" s="668"/>
      <c r="BD2797" s="668"/>
      <c r="BE2797" s="668"/>
      <c r="BF2797" s="668"/>
      <c r="BG2797" s="668"/>
      <c r="BH2797" s="668"/>
      <c r="BI2797" s="668"/>
      <c r="BJ2797" s="668"/>
      <c r="BK2797" s="668"/>
      <c r="BL2797" s="668"/>
      <c r="BM2797" s="668"/>
      <c r="BN2797" s="668"/>
      <c r="BO2797" s="668"/>
      <c r="BP2797" s="668"/>
      <c r="BQ2797" s="668"/>
    </row>
    <row r="2798" spans="1:69">
      <c r="A2798" s="668"/>
      <c r="B2798" s="668"/>
      <c r="C2798" s="668"/>
      <c r="D2798" s="668"/>
      <c r="E2798" s="668"/>
      <c r="F2798" s="668"/>
      <c r="G2798" s="668"/>
      <c r="H2798" s="668"/>
      <c r="I2798" s="668"/>
      <c r="J2798" s="668"/>
      <c r="K2798" s="668"/>
      <c r="L2798" s="668"/>
      <c r="M2798" s="668"/>
      <c r="N2798" s="668"/>
      <c r="O2798" s="668"/>
      <c r="P2798" s="668"/>
      <c r="Q2798" s="668"/>
      <c r="R2798" s="668"/>
      <c r="T2798" s="668"/>
      <c r="U2798" s="668"/>
      <c r="AZ2798" s="668"/>
      <c r="BA2798" s="668"/>
      <c r="BB2798" s="668"/>
      <c r="BC2798" s="668"/>
      <c r="BD2798" s="668"/>
      <c r="BE2798" s="668"/>
      <c r="BF2798" s="668"/>
      <c r="BG2798" s="668"/>
      <c r="BH2798" s="668"/>
      <c r="BI2798" s="668"/>
      <c r="BJ2798" s="668"/>
      <c r="BK2798" s="668"/>
      <c r="BL2798" s="668"/>
      <c r="BM2798" s="668"/>
      <c r="BN2798" s="668"/>
      <c r="BO2798" s="668"/>
      <c r="BP2798" s="668"/>
      <c r="BQ2798" s="668"/>
    </row>
    <row r="2799" spans="1:69">
      <c r="A2799" s="668"/>
      <c r="B2799" s="668"/>
      <c r="C2799" s="668"/>
      <c r="D2799" s="668"/>
      <c r="E2799" s="668"/>
      <c r="F2799" s="668"/>
      <c r="G2799" s="668"/>
      <c r="H2799" s="668"/>
      <c r="I2799" s="668"/>
      <c r="J2799" s="668"/>
      <c r="K2799" s="668"/>
      <c r="L2799" s="668"/>
      <c r="M2799" s="668"/>
      <c r="N2799" s="668"/>
      <c r="O2799" s="668"/>
      <c r="P2799" s="668"/>
      <c r="R2799" s="668"/>
      <c r="U2799" s="668"/>
      <c r="BK2799" s="668"/>
      <c r="BL2799" s="668"/>
      <c r="BM2799" s="668"/>
      <c r="BN2799" s="668"/>
      <c r="BO2799" s="668"/>
      <c r="BP2799" s="668"/>
      <c r="BQ2799" s="668"/>
    </row>
    <row r="2800" spans="1:69">
      <c r="A2800" s="668"/>
      <c r="B2800" s="668"/>
      <c r="C2800" s="668"/>
      <c r="D2800" s="668"/>
      <c r="E2800" s="668"/>
      <c r="F2800" s="668"/>
      <c r="G2800" s="668"/>
      <c r="H2800" s="668"/>
      <c r="I2800" s="668"/>
      <c r="J2800" s="668"/>
      <c r="K2800" s="668"/>
      <c r="L2800" s="668"/>
      <c r="M2800" s="668"/>
      <c r="N2800" s="668"/>
      <c r="O2800" s="668"/>
      <c r="P2800" s="668"/>
      <c r="R2800" s="668"/>
      <c r="U2800" s="668"/>
      <c r="BK2800" s="668"/>
      <c r="BL2800" s="668"/>
      <c r="BM2800" s="668"/>
      <c r="BN2800" s="668"/>
      <c r="BO2800" s="668"/>
      <c r="BP2800" s="668"/>
      <c r="BQ2800" s="668"/>
    </row>
    <row r="2801" spans="1:69">
      <c r="A2801" s="668"/>
      <c r="B2801" s="668"/>
      <c r="C2801" s="668"/>
      <c r="D2801" s="668"/>
      <c r="E2801" s="668"/>
      <c r="F2801" s="668"/>
      <c r="G2801" s="668"/>
      <c r="H2801" s="668"/>
      <c r="I2801" s="668"/>
      <c r="J2801" s="668"/>
      <c r="K2801" s="668"/>
      <c r="L2801" s="668"/>
      <c r="M2801" s="668"/>
      <c r="N2801" s="668"/>
      <c r="O2801" s="668"/>
      <c r="P2801" s="668"/>
      <c r="Q2801" s="668"/>
      <c r="R2801" s="668"/>
      <c r="S2801" s="668"/>
      <c r="T2801" s="668"/>
      <c r="U2801" s="668"/>
      <c r="W2801" s="668"/>
      <c r="X2801" s="668"/>
      <c r="Y2801" s="668"/>
      <c r="Z2801" s="678"/>
      <c r="AA2801" s="668"/>
      <c r="AB2801" s="668"/>
      <c r="AC2801" s="668"/>
      <c r="AD2801" s="678"/>
      <c r="AE2801" s="668"/>
      <c r="AF2801" s="668"/>
      <c r="AG2801" s="668"/>
      <c r="AH2801" s="678"/>
      <c r="AI2801" s="668"/>
      <c r="AJ2801" s="668"/>
      <c r="AK2801" s="668"/>
      <c r="AL2801" s="678"/>
      <c r="AM2801" s="668"/>
      <c r="AN2801" s="668"/>
      <c r="AO2801" s="668"/>
      <c r="AP2801" s="678"/>
      <c r="AQ2801" s="668"/>
      <c r="AR2801" s="668"/>
      <c r="AS2801" s="668"/>
      <c r="AT2801" s="678"/>
      <c r="AU2801" s="668"/>
      <c r="AV2801" s="668"/>
      <c r="AW2801" s="678"/>
      <c r="AX2801" s="668"/>
      <c r="AY2801" s="683"/>
      <c r="AZ2801" s="668"/>
      <c r="BA2801" s="668"/>
      <c r="BB2801" s="668"/>
      <c r="BC2801" s="668"/>
      <c r="BD2801" s="668"/>
      <c r="BE2801" s="668"/>
      <c r="BF2801" s="668"/>
      <c r="BG2801" s="668"/>
      <c r="BH2801" s="668"/>
      <c r="BI2801" s="668"/>
      <c r="BJ2801" s="668"/>
      <c r="BK2801" s="668"/>
      <c r="BL2801" s="668"/>
      <c r="BM2801" s="668"/>
      <c r="BN2801" s="668"/>
      <c r="BO2801" s="668"/>
      <c r="BP2801" s="668"/>
      <c r="BQ2801" s="668"/>
    </row>
    <row r="2802" spans="1:69">
      <c r="A2802" s="668"/>
      <c r="B2802" s="668"/>
      <c r="C2802" s="668"/>
      <c r="D2802" s="668"/>
      <c r="E2802" s="668"/>
      <c r="F2802" s="668"/>
      <c r="G2802" s="668"/>
      <c r="H2802" s="668"/>
      <c r="I2802" s="668"/>
      <c r="J2802" s="668"/>
      <c r="K2802" s="668"/>
      <c r="L2802" s="668"/>
      <c r="M2802" s="668"/>
      <c r="N2802" s="668"/>
      <c r="O2802" s="668"/>
      <c r="P2802" s="668"/>
      <c r="Q2802" s="668"/>
      <c r="R2802" s="668"/>
      <c r="S2802" s="668"/>
      <c r="T2802" s="668"/>
      <c r="U2802" s="668"/>
      <c r="W2802" s="668"/>
      <c r="X2802" s="668"/>
      <c r="Y2802" s="668"/>
      <c r="Z2802" s="678"/>
      <c r="AA2802" s="668"/>
      <c r="AB2802" s="668"/>
      <c r="AC2802" s="668"/>
      <c r="AD2802" s="678"/>
      <c r="AE2802" s="668"/>
      <c r="AF2802" s="668"/>
      <c r="AG2802" s="668"/>
      <c r="AH2802" s="678"/>
      <c r="AI2802" s="668"/>
      <c r="AJ2802" s="668"/>
      <c r="AK2802" s="668"/>
      <c r="AL2802" s="678"/>
      <c r="AM2802" s="668"/>
      <c r="AN2802" s="668"/>
      <c r="AO2802" s="668"/>
      <c r="AP2802" s="678"/>
      <c r="AQ2802" s="668"/>
      <c r="AR2802" s="668"/>
      <c r="AS2802" s="668"/>
      <c r="AT2802" s="678"/>
      <c r="AU2802" s="668"/>
      <c r="AV2802" s="668"/>
      <c r="AW2802" s="678"/>
      <c r="AX2802" s="668"/>
      <c r="AY2802" s="683"/>
      <c r="AZ2802" s="668"/>
      <c r="BA2802" s="668"/>
      <c r="BB2802" s="668"/>
      <c r="BC2802" s="668"/>
      <c r="BD2802" s="668"/>
      <c r="BE2802" s="668"/>
      <c r="BF2802" s="668"/>
      <c r="BG2802" s="668"/>
      <c r="BH2802" s="668"/>
      <c r="BI2802" s="668"/>
      <c r="BJ2802" s="668"/>
      <c r="BK2802" s="668"/>
      <c r="BL2802" s="668"/>
      <c r="BM2802" s="668"/>
      <c r="BN2802" s="668"/>
      <c r="BO2802" s="668"/>
      <c r="BP2802" s="668"/>
      <c r="BQ2802" s="668"/>
    </row>
    <row r="2803" spans="1:69">
      <c r="A2803" s="668"/>
      <c r="B2803" s="668"/>
      <c r="C2803" s="668"/>
      <c r="D2803" s="668"/>
      <c r="E2803" s="668"/>
      <c r="F2803" s="668"/>
      <c r="G2803" s="668"/>
      <c r="H2803" s="668"/>
      <c r="I2803" s="668"/>
      <c r="J2803" s="668"/>
      <c r="K2803" s="668"/>
      <c r="L2803" s="668"/>
      <c r="M2803" s="668"/>
      <c r="N2803" s="668"/>
      <c r="O2803" s="668"/>
      <c r="P2803" s="668"/>
      <c r="Q2803" s="668"/>
      <c r="R2803" s="668"/>
      <c r="T2803" s="668"/>
      <c r="U2803" s="668"/>
      <c r="AZ2803" s="668"/>
      <c r="BA2803" s="668"/>
      <c r="BB2803" s="668"/>
      <c r="BC2803" s="668"/>
      <c r="BD2803" s="668"/>
      <c r="BE2803" s="668"/>
      <c r="BF2803" s="668"/>
      <c r="BG2803" s="668"/>
      <c r="BH2803" s="668"/>
      <c r="BI2803" s="668"/>
      <c r="BJ2803" s="668"/>
      <c r="BK2803" s="668"/>
      <c r="BL2803" s="668"/>
      <c r="BM2803" s="668"/>
      <c r="BN2803" s="668"/>
      <c r="BO2803" s="668"/>
      <c r="BP2803" s="668"/>
      <c r="BQ2803" s="668"/>
    </row>
    <row r="2804" spans="1:69">
      <c r="A2804" s="668"/>
      <c r="B2804" s="668"/>
      <c r="C2804" s="668"/>
      <c r="D2804" s="668"/>
      <c r="E2804" s="668"/>
      <c r="F2804" s="668"/>
      <c r="G2804" s="668"/>
      <c r="H2804" s="668"/>
      <c r="I2804" s="668"/>
      <c r="J2804" s="668"/>
      <c r="K2804" s="668"/>
      <c r="L2804" s="668"/>
      <c r="M2804" s="668"/>
      <c r="N2804" s="668"/>
      <c r="O2804" s="668"/>
      <c r="P2804" s="668"/>
      <c r="Q2804" s="668"/>
      <c r="R2804" s="668"/>
      <c r="T2804" s="668"/>
      <c r="U2804" s="668"/>
      <c r="AZ2804" s="668"/>
      <c r="BA2804" s="668"/>
      <c r="BB2804" s="668"/>
      <c r="BC2804" s="668"/>
      <c r="BD2804" s="668"/>
      <c r="BE2804" s="668"/>
      <c r="BF2804" s="668"/>
      <c r="BG2804" s="668"/>
      <c r="BH2804" s="668"/>
      <c r="BI2804" s="668"/>
      <c r="BJ2804" s="668"/>
      <c r="BK2804" s="668"/>
      <c r="BL2804" s="668"/>
      <c r="BM2804" s="668"/>
      <c r="BN2804" s="668"/>
      <c r="BO2804" s="668"/>
      <c r="BP2804" s="668"/>
      <c r="BQ2804" s="668"/>
    </row>
    <row r="2805" spans="1:69">
      <c r="A2805" s="668"/>
      <c r="B2805" s="668"/>
      <c r="C2805" s="668"/>
      <c r="D2805" s="668"/>
      <c r="E2805" s="668"/>
      <c r="F2805" s="668"/>
      <c r="G2805" s="668"/>
      <c r="H2805" s="668"/>
      <c r="I2805" s="668"/>
      <c r="J2805" s="668"/>
      <c r="K2805" s="668"/>
      <c r="L2805" s="668"/>
      <c r="M2805" s="668"/>
      <c r="N2805" s="668"/>
      <c r="O2805" s="668"/>
      <c r="P2805" s="668"/>
      <c r="R2805" s="668"/>
      <c r="U2805" s="668"/>
      <c r="BK2805" s="668"/>
      <c r="BL2805" s="668"/>
      <c r="BM2805" s="668"/>
      <c r="BN2805" s="668"/>
      <c r="BO2805" s="668"/>
      <c r="BP2805" s="668"/>
      <c r="BQ2805" s="668"/>
    </row>
    <row r="2806" spans="1:69">
      <c r="A2806" s="668"/>
      <c r="B2806" s="668"/>
      <c r="C2806" s="668"/>
      <c r="D2806" s="668"/>
      <c r="E2806" s="668"/>
      <c r="F2806" s="668"/>
      <c r="G2806" s="668"/>
      <c r="H2806" s="668"/>
      <c r="I2806" s="668"/>
      <c r="J2806" s="668"/>
      <c r="K2806" s="668"/>
      <c r="L2806" s="668"/>
      <c r="M2806" s="668"/>
      <c r="N2806" s="668"/>
      <c r="O2806" s="668"/>
      <c r="P2806" s="668"/>
      <c r="Q2806" s="668"/>
      <c r="R2806" s="668"/>
      <c r="T2806" s="668"/>
      <c r="U2806" s="668"/>
      <c r="AZ2806" s="668"/>
      <c r="BA2806" s="668"/>
      <c r="BB2806" s="668"/>
      <c r="BC2806" s="668"/>
      <c r="BD2806" s="668"/>
      <c r="BE2806" s="668"/>
      <c r="BF2806" s="668"/>
      <c r="BG2806" s="668"/>
      <c r="BH2806" s="668"/>
      <c r="BI2806" s="668"/>
      <c r="BJ2806" s="668"/>
      <c r="BK2806" s="668"/>
      <c r="BL2806" s="668"/>
      <c r="BM2806" s="668"/>
      <c r="BN2806" s="668"/>
      <c r="BO2806" s="668"/>
      <c r="BP2806" s="668"/>
      <c r="BQ2806" s="668"/>
    </row>
    <row r="2807" spans="1:69">
      <c r="A2807" s="668"/>
      <c r="B2807" s="668"/>
      <c r="C2807" s="668"/>
      <c r="D2807" s="668"/>
      <c r="E2807" s="668"/>
      <c r="F2807" s="668"/>
      <c r="G2807" s="668"/>
      <c r="H2807" s="668"/>
      <c r="I2807" s="668"/>
      <c r="J2807" s="668"/>
      <c r="K2807" s="668"/>
      <c r="L2807" s="668"/>
      <c r="M2807" s="668"/>
      <c r="N2807" s="668"/>
      <c r="O2807" s="668"/>
      <c r="P2807" s="668"/>
      <c r="Q2807" s="668"/>
      <c r="R2807" s="668"/>
      <c r="T2807" s="668"/>
      <c r="U2807" s="668"/>
      <c r="AZ2807" s="668"/>
      <c r="BA2807" s="668"/>
      <c r="BB2807" s="668"/>
      <c r="BC2807" s="668"/>
      <c r="BD2807" s="668"/>
      <c r="BE2807" s="668"/>
      <c r="BF2807" s="668"/>
      <c r="BG2807" s="668"/>
      <c r="BH2807" s="668"/>
      <c r="BI2807" s="668"/>
      <c r="BJ2807" s="668"/>
      <c r="BK2807" s="668"/>
      <c r="BL2807" s="668"/>
      <c r="BM2807" s="668"/>
      <c r="BN2807" s="668"/>
      <c r="BO2807" s="668"/>
      <c r="BP2807" s="668"/>
      <c r="BQ2807" s="668"/>
    </row>
    <row r="2808" spans="1:69">
      <c r="A2808" s="668"/>
      <c r="B2808" s="668"/>
      <c r="C2808" s="668"/>
      <c r="D2808" s="668"/>
      <c r="E2808" s="668"/>
      <c r="F2808" s="668"/>
      <c r="G2808" s="668"/>
      <c r="H2808" s="668"/>
      <c r="I2808" s="668"/>
      <c r="J2808" s="668"/>
      <c r="K2808" s="668"/>
      <c r="L2808" s="668"/>
      <c r="M2808" s="668"/>
      <c r="N2808" s="668"/>
      <c r="O2808" s="668"/>
      <c r="P2808" s="668"/>
      <c r="Q2808" s="668"/>
      <c r="R2808" s="668"/>
      <c r="T2808" s="668"/>
      <c r="U2808" s="668"/>
      <c r="AZ2808" s="668"/>
      <c r="BA2808" s="668"/>
      <c r="BB2808" s="668"/>
      <c r="BC2808" s="668"/>
      <c r="BD2808" s="668"/>
      <c r="BE2808" s="668"/>
      <c r="BF2808" s="668"/>
      <c r="BG2808" s="668"/>
      <c r="BH2808" s="668"/>
      <c r="BI2808" s="668"/>
      <c r="BJ2808" s="668"/>
      <c r="BK2808" s="668"/>
      <c r="BL2808" s="668"/>
      <c r="BM2808" s="668"/>
      <c r="BN2808" s="668"/>
      <c r="BO2808" s="668"/>
      <c r="BP2808" s="668"/>
      <c r="BQ2808" s="668"/>
    </row>
    <row r="2809" spans="1:69">
      <c r="A2809" s="668"/>
      <c r="B2809" s="668"/>
      <c r="C2809" s="668"/>
      <c r="D2809" s="668"/>
      <c r="E2809" s="668"/>
      <c r="F2809" s="668"/>
      <c r="G2809" s="668"/>
      <c r="H2809" s="668"/>
      <c r="I2809" s="668"/>
      <c r="J2809" s="668"/>
      <c r="K2809" s="668"/>
      <c r="L2809" s="668"/>
      <c r="M2809" s="668"/>
      <c r="N2809" s="668"/>
      <c r="O2809" s="668"/>
      <c r="P2809" s="668"/>
      <c r="Q2809" s="668"/>
      <c r="R2809" s="668"/>
      <c r="T2809" s="668"/>
      <c r="U2809" s="668"/>
      <c r="AZ2809" s="668"/>
      <c r="BA2809" s="668"/>
      <c r="BB2809" s="668"/>
      <c r="BC2809" s="668"/>
      <c r="BD2809" s="668"/>
      <c r="BE2809" s="668"/>
      <c r="BF2809" s="668"/>
      <c r="BG2809" s="668"/>
      <c r="BH2809" s="668"/>
      <c r="BI2809" s="668"/>
      <c r="BJ2809" s="668"/>
      <c r="BK2809" s="668"/>
      <c r="BL2809" s="668"/>
      <c r="BM2809" s="668"/>
      <c r="BN2809" s="668"/>
      <c r="BO2809" s="668"/>
      <c r="BP2809" s="668"/>
      <c r="BQ2809" s="668"/>
    </row>
    <row r="2810" spans="1:69">
      <c r="A2810" s="668"/>
      <c r="B2810" s="668"/>
      <c r="C2810" s="668"/>
      <c r="D2810" s="668"/>
      <c r="E2810" s="668"/>
      <c r="F2810" s="668"/>
      <c r="G2810" s="668"/>
      <c r="H2810" s="668"/>
      <c r="I2810" s="668"/>
      <c r="J2810" s="668"/>
      <c r="K2810" s="668"/>
      <c r="L2810" s="668"/>
      <c r="M2810" s="668"/>
      <c r="N2810" s="668"/>
      <c r="O2810" s="668"/>
      <c r="P2810" s="668"/>
      <c r="Q2810" s="668"/>
      <c r="R2810" s="668"/>
      <c r="T2810" s="668"/>
      <c r="U2810" s="668"/>
      <c r="AZ2810" s="668"/>
      <c r="BA2810" s="668"/>
      <c r="BB2810" s="668"/>
      <c r="BC2810" s="668"/>
      <c r="BD2810" s="668"/>
      <c r="BE2810" s="668"/>
      <c r="BF2810" s="668"/>
      <c r="BG2810" s="668"/>
      <c r="BH2810" s="668"/>
      <c r="BI2810" s="668"/>
      <c r="BJ2810" s="668"/>
      <c r="BK2810" s="668"/>
      <c r="BL2810" s="668"/>
      <c r="BM2810" s="668"/>
      <c r="BN2810" s="668"/>
      <c r="BO2810" s="668"/>
      <c r="BP2810" s="668"/>
      <c r="BQ2810" s="668"/>
    </row>
    <row r="2811" spans="1:69">
      <c r="A2811" s="668"/>
      <c r="B2811" s="668"/>
      <c r="C2811" s="668"/>
      <c r="D2811" s="668"/>
      <c r="E2811" s="668"/>
      <c r="F2811" s="668"/>
      <c r="G2811" s="668"/>
      <c r="H2811" s="668"/>
      <c r="I2811" s="668"/>
      <c r="J2811" s="668"/>
      <c r="K2811" s="668"/>
      <c r="L2811" s="668"/>
      <c r="M2811" s="668"/>
      <c r="N2811" s="668"/>
      <c r="O2811" s="668"/>
      <c r="P2811" s="668"/>
      <c r="Q2811" s="668"/>
      <c r="R2811" s="668"/>
      <c r="T2811" s="668"/>
      <c r="U2811" s="668"/>
      <c r="AZ2811" s="668"/>
      <c r="BA2811" s="668"/>
      <c r="BB2811" s="668"/>
      <c r="BC2811" s="668"/>
      <c r="BD2811" s="668"/>
      <c r="BE2811" s="668"/>
      <c r="BF2811" s="668"/>
      <c r="BG2811" s="668"/>
      <c r="BH2811" s="668"/>
      <c r="BI2811" s="668"/>
      <c r="BJ2811" s="668"/>
      <c r="BK2811" s="668"/>
      <c r="BL2811" s="668"/>
      <c r="BM2811" s="668"/>
      <c r="BN2811" s="668"/>
      <c r="BO2811" s="668"/>
      <c r="BP2811" s="668"/>
      <c r="BQ2811" s="668"/>
    </row>
    <row r="2812" spans="1:69">
      <c r="A2812" s="668"/>
      <c r="B2812" s="668"/>
      <c r="C2812" s="668"/>
      <c r="D2812" s="668"/>
      <c r="E2812" s="668"/>
      <c r="F2812" s="668"/>
      <c r="G2812" s="668"/>
      <c r="H2812" s="668"/>
      <c r="I2812" s="668"/>
      <c r="J2812" s="668"/>
      <c r="K2812" s="668"/>
      <c r="L2812" s="668"/>
      <c r="M2812" s="668"/>
      <c r="N2812" s="668"/>
      <c r="O2812" s="668"/>
      <c r="P2812" s="668"/>
      <c r="Q2812" s="668"/>
      <c r="R2812" s="668"/>
      <c r="T2812" s="668"/>
      <c r="U2812" s="668"/>
      <c r="AZ2812" s="668"/>
      <c r="BA2812" s="668"/>
      <c r="BB2812" s="668"/>
      <c r="BC2812" s="668"/>
      <c r="BD2812" s="668"/>
      <c r="BE2812" s="668"/>
      <c r="BF2812" s="668"/>
      <c r="BG2812" s="668"/>
      <c r="BH2812" s="668"/>
      <c r="BI2812" s="668"/>
      <c r="BJ2812" s="668"/>
      <c r="BK2812" s="668"/>
      <c r="BL2812" s="668"/>
      <c r="BM2812" s="668"/>
      <c r="BN2812" s="668"/>
      <c r="BO2812" s="668"/>
      <c r="BP2812" s="668"/>
      <c r="BQ2812" s="668"/>
    </row>
    <row r="2813" spans="1:69">
      <c r="A2813" s="668"/>
      <c r="B2813" s="668"/>
      <c r="C2813" s="668"/>
      <c r="D2813" s="668"/>
      <c r="E2813" s="668"/>
      <c r="F2813" s="668"/>
      <c r="G2813" s="668"/>
      <c r="H2813" s="668"/>
      <c r="I2813" s="668"/>
      <c r="J2813" s="668"/>
      <c r="K2813" s="668"/>
      <c r="L2813" s="668"/>
      <c r="M2813" s="668"/>
      <c r="N2813" s="668"/>
      <c r="O2813" s="668"/>
      <c r="P2813" s="668"/>
      <c r="Q2813" s="668"/>
      <c r="R2813" s="668"/>
      <c r="T2813" s="668"/>
      <c r="U2813" s="668"/>
      <c r="AZ2813" s="668"/>
      <c r="BA2813" s="668"/>
      <c r="BB2813" s="668"/>
      <c r="BC2813" s="668"/>
      <c r="BD2813" s="668"/>
      <c r="BE2813" s="668"/>
      <c r="BF2813" s="668"/>
      <c r="BG2813" s="668"/>
      <c r="BH2813" s="668"/>
      <c r="BI2813" s="668"/>
      <c r="BJ2813" s="668"/>
      <c r="BK2813" s="668"/>
      <c r="BL2813" s="668"/>
      <c r="BM2813" s="668"/>
      <c r="BN2813" s="668"/>
      <c r="BO2813" s="668"/>
      <c r="BP2813" s="668"/>
      <c r="BQ2813" s="668"/>
    </row>
    <row r="2814" spans="1:69">
      <c r="A2814" s="668"/>
      <c r="B2814" s="668"/>
      <c r="C2814" s="668"/>
      <c r="D2814" s="668"/>
      <c r="E2814" s="668"/>
      <c r="F2814" s="668"/>
      <c r="G2814" s="668"/>
      <c r="H2814" s="668"/>
      <c r="I2814" s="668"/>
      <c r="J2814" s="668"/>
      <c r="K2814" s="668"/>
      <c r="L2814" s="668"/>
      <c r="M2814" s="668"/>
      <c r="N2814" s="668"/>
      <c r="O2814" s="668"/>
      <c r="P2814" s="668"/>
      <c r="Q2814" s="668"/>
      <c r="R2814" s="668"/>
      <c r="T2814" s="668"/>
      <c r="U2814" s="668"/>
      <c r="AZ2814" s="668"/>
      <c r="BA2814" s="668"/>
      <c r="BB2814" s="668"/>
      <c r="BC2814" s="668"/>
      <c r="BD2814" s="668"/>
      <c r="BE2814" s="668"/>
      <c r="BF2814" s="668"/>
      <c r="BG2814" s="668"/>
      <c r="BH2814" s="668"/>
      <c r="BJ2814" s="668"/>
      <c r="BK2814" s="668"/>
      <c r="BL2814" s="668"/>
      <c r="BM2814" s="668"/>
      <c r="BN2814" s="668"/>
      <c r="BO2814" s="668"/>
      <c r="BP2814" s="668"/>
      <c r="BQ2814" s="668"/>
    </row>
    <row r="2815" spans="1:69">
      <c r="A2815" s="668"/>
      <c r="B2815" s="668"/>
      <c r="C2815" s="668"/>
      <c r="D2815" s="668"/>
      <c r="E2815" s="668"/>
      <c r="F2815" s="668"/>
      <c r="G2815" s="668"/>
      <c r="H2815" s="668"/>
      <c r="I2815" s="668"/>
      <c r="J2815" s="668"/>
      <c r="K2815" s="668"/>
      <c r="L2815" s="668"/>
      <c r="M2815" s="668"/>
      <c r="N2815" s="668"/>
      <c r="O2815" s="668"/>
      <c r="P2815" s="668"/>
      <c r="Q2815" s="668"/>
      <c r="R2815" s="668"/>
      <c r="S2815" s="668"/>
      <c r="T2815" s="668"/>
      <c r="U2815" s="668"/>
      <c r="W2815" s="668"/>
      <c r="X2815" s="668"/>
      <c r="Y2815" s="668"/>
      <c r="Z2815" s="678"/>
      <c r="AA2815" s="668"/>
      <c r="AB2815" s="668"/>
      <c r="AC2815" s="668"/>
      <c r="AD2815" s="678"/>
      <c r="AE2815" s="668"/>
      <c r="AF2815" s="668"/>
      <c r="AG2815" s="668"/>
      <c r="AH2815" s="678"/>
      <c r="AI2815" s="668"/>
      <c r="AJ2815" s="668"/>
      <c r="AK2815" s="668"/>
      <c r="AL2815" s="678"/>
      <c r="AM2815" s="668"/>
      <c r="AN2815" s="668"/>
      <c r="AO2815" s="668"/>
      <c r="AP2815" s="678"/>
      <c r="AQ2815" s="668"/>
      <c r="AR2815" s="668"/>
      <c r="AS2815" s="668"/>
      <c r="AT2815" s="678"/>
      <c r="AU2815" s="668"/>
      <c r="AV2815" s="668"/>
      <c r="AW2815" s="678"/>
      <c r="AX2815" s="668"/>
      <c r="AY2815" s="683"/>
      <c r="AZ2815" s="668"/>
      <c r="BA2815" s="668"/>
      <c r="BB2815" s="668"/>
      <c r="BC2815" s="668"/>
      <c r="BD2815" s="668"/>
      <c r="BE2815" s="668"/>
      <c r="BF2815" s="668"/>
      <c r="BG2815" s="668"/>
      <c r="BH2815" s="668"/>
      <c r="BI2815" s="668"/>
      <c r="BJ2815" s="668"/>
      <c r="BK2815" s="668"/>
      <c r="BL2815" s="668"/>
      <c r="BM2815" s="668"/>
      <c r="BN2815" s="668"/>
      <c r="BO2815" s="668"/>
      <c r="BP2815" s="668"/>
      <c r="BQ2815" s="668"/>
    </row>
    <row r="2816" spans="1:69">
      <c r="A2816" s="668"/>
      <c r="B2816" s="668"/>
      <c r="C2816" s="668"/>
      <c r="D2816" s="668"/>
      <c r="E2816" s="668"/>
      <c r="F2816" s="668"/>
      <c r="G2816" s="668"/>
      <c r="H2816" s="668"/>
      <c r="I2816" s="668"/>
      <c r="J2816" s="668"/>
      <c r="K2816" s="668"/>
      <c r="L2816" s="668"/>
      <c r="M2816" s="668"/>
      <c r="N2816" s="668"/>
      <c r="O2816" s="668"/>
      <c r="P2816" s="668"/>
      <c r="Q2816" s="668"/>
      <c r="R2816" s="668"/>
      <c r="S2816" s="668"/>
      <c r="T2816" s="668"/>
      <c r="U2816" s="668"/>
      <c r="V2816" s="668"/>
      <c r="AZ2816" s="668"/>
      <c r="BA2816" s="668"/>
      <c r="BB2816" s="668"/>
      <c r="BC2816" s="668"/>
      <c r="BD2816" s="668"/>
      <c r="BE2816" s="668"/>
      <c r="BF2816" s="668"/>
      <c r="BG2816" s="668"/>
      <c r="BH2816" s="668"/>
      <c r="BI2816" s="668"/>
      <c r="BJ2816" s="668"/>
      <c r="BK2816" s="668"/>
      <c r="BL2816" s="668"/>
      <c r="BM2816" s="668"/>
      <c r="BN2816" s="668"/>
      <c r="BO2816" s="668"/>
      <c r="BP2816" s="668"/>
      <c r="BQ2816" s="668"/>
    </row>
    <row r="2817" spans="1:69">
      <c r="A2817" s="668"/>
      <c r="B2817" s="668"/>
      <c r="C2817" s="668"/>
      <c r="D2817" s="668"/>
      <c r="E2817" s="668"/>
      <c r="F2817" s="668"/>
      <c r="G2817" s="668"/>
      <c r="H2817" s="668"/>
      <c r="I2817" s="668"/>
      <c r="J2817" s="668"/>
      <c r="K2817" s="668"/>
      <c r="L2817" s="668"/>
      <c r="M2817" s="668"/>
      <c r="N2817" s="668"/>
      <c r="O2817" s="668"/>
      <c r="P2817" s="668"/>
      <c r="Q2817" s="668"/>
      <c r="R2817" s="668"/>
      <c r="T2817" s="668"/>
      <c r="U2817" s="668"/>
      <c r="AZ2817" s="668"/>
      <c r="BA2817" s="668"/>
      <c r="BB2817" s="668"/>
      <c r="BC2817" s="668"/>
      <c r="BD2817" s="668"/>
      <c r="BE2817" s="668"/>
      <c r="BF2817" s="668"/>
      <c r="BG2817" s="668"/>
      <c r="BH2817" s="668"/>
      <c r="BI2817" s="668"/>
      <c r="BJ2817" s="668"/>
      <c r="BK2817" s="668"/>
      <c r="BL2817" s="668"/>
      <c r="BM2817" s="668"/>
      <c r="BN2817" s="668"/>
      <c r="BO2817" s="668"/>
      <c r="BP2817" s="668"/>
      <c r="BQ2817" s="668"/>
    </row>
    <row r="2818" spans="1:69">
      <c r="A2818" s="668"/>
      <c r="B2818" s="668"/>
      <c r="C2818" s="668"/>
      <c r="D2818" s="668"/>
      <c r="E2818" s="668"/>
      <c r="F2818" s="668"/>
      <c r="G2818" s="668"/>
      <c r="H2818" s="668"/>
      <c r="I2818" s="668"/>
      <c r="J2818" s="668"/>
      <c r="K2818" s="668"/>
      <c r="L2818" s="668"/>
      <c r="M2818" s="668"/>
      <c r="N2818" s="668"/>
      <c r="O2818" s="668"/>
      <c r="P2818" s="668"/>
      <c r="R2818" s="668"/>
      <c r="U2818" s="668"/>
      <c r="AY2818" s="683"/>
      <c r="BK2818" s="668"/>
      <c r="BL2818" s="668"/>
      <c r="BM2818" s="668"/>
      <c r="BN2818" s="668"/>
      <c r="BO2818" s="668"/>
      <c r="BP2818" s="668"/>
      <c r="BQ2818" s="668"/>
    </row>
    <row r="2819" spans="1:69">
      <c r="A2819" s="668"/>
      <c r="B2819" s="668"/>
      <c r="C2819" s="668"/>
      <c r="D2819" s="668"/>
      <c r="E2819" s="668"/>
      <c r="F2819" s="668"/>
      <c r="G2819" s="668"/>
      <c r="H2819" s="668"/>
      <c r="I2819" s="668"/>
      <c r="J2819" s="668"/>
      <c r="K2819" s="668"/>
      <c r="L2819" s="668"/>
      <c r="M2819" s="668"/>
      <c r="N2819" s="668"/>
      <c r="O2819" s="668"/>
      <c r="P2819" s="668"/>
      <c r="Q2819" s="668"/>
      <c r="R2819" s="668"/>
      <c r="T2819" s="668"/>
      <c r="U2819" s="668"/>
      <c r="AZ2819" s="668"/>
      <c r="BA2819" s="668"/>
      <c r="BB2819" s="668"/>
      <c r="BC2819" s="668"/>
      <c r="BD2819" s="668"/>
      <c r="BE2819" s="668"/>
      <c r="BF2819" s="668"/>
      <c r="BG2819" s="668"/>
      <c r="BH2819" s="668"/>
      <c r="BI2819" s="668"/>
      <c r="BJ2819" s="668"/>
      <c r="BK2819" s="668"/>
      <c r="BL2819" s="668"/>
      <c r="BM2819" s="668"/>
      <c r="BN2819" s="668"/>
      <c r="BO2819" s="668"/>
      <c r="BP2819" s="668"/>
      <c r="BQ2819" s="668"/>
    </row>
    <row r="2820" spans="1:69">
      <c r="A2820" s="668"/>
      <c r="B2820" s="668"/>
      <c r="C2820" s="668"/>
      <c r="D2820" s="668"/>
      <c r="E2820" s="668"/>
      <c r="F2820" s="668"/>
      <c r="G2820" s="668"/>
      <c r="H2820" s="668"/>
      <c r="I2820" s="668"/>
      <c r="J2820" s="668"/>
      <c r="K2820" s="668"/>
      <c r="L2820" s="668"/>
      <c r="M2820" s="668"/>
      <c r="N2820" s="668"/>
      <c r="O2820" s="668"/>
      <c r="P2820" s="668"/>
      <c r="Q2820" s="668"/>
      <c r="R2820" s="668"/>
      <c r="T2820" s="668"/>
      <c r="U2820" s="668"/>
      <c r="AZ2820" s="668"/>
      <c r="BA2820" s="668"/>
      <c r="BB2820" s="668"/>
      <c r="BC2820" s="668"/>
      <c r="BD2820" s="668"/>
      <c r="BE2820" s="668"/>
      <c r="BF2820" s="668"/>
      <c r="BG2820" s="668"/>
      <c r="BH2820" s="668"/>
      <c r="BI2820" s="668"/>
      <c r="BJ2820" s="668"/>
      <c r="BK2820" s="668"/>
      <c r="BL2820" s="668"/>
      <c r="BM2820" s="668"/>
      <c r="BN2820" s="668"/>
      <c r="BO2820" s="668"/>
      <c r="BP2820" s="668"/>
      <c r="BQ2820" s="668"/>
    </row>
    <row r="2821" spans="1:69">
      <c r="A2821" s="668"/>
      <c r="B2821" s="668"/>
      <c r="C2821" s="668"/>
      <c r="D2821" s="668"/>
      <c r="E2821" s="668"/>
      <c r="F2821" s="668"/>
      <c r="G2821" s="668"/>
      <c r="H2821" s="668"/>
      <c r="I2821" s="668"/>
      <c r="J2821" s="668"/>
      <c r="K2821" s="668"/>
      <c r="L2821" s="668"/>
      <c r="M2821" s="668"/>
      <c r="N2821" s="668"/>
      <c r="O2821" s="668"/>
      <c r="P2821" s="668"/>
      <c r="Q2821" s="668"/>
      <c r="R2821" s="668"/>
      <c r="T2821" s="668"/>
      <c r="U2821" s="668"/>
      <c r="AZ2821" s="668"/>
      <c r="BA2821" s="668"/>
      <c r="BB2821" s="668"/>
      <c r="BC2821" s="668"/>
      <c r="BD2821" s="668"/>
      <c r="BE2821" s="668"/>
      <c r="BF2821" s="668"/>
      <c r="BG2821" s="668"/>
      <c r="BH2821" s="668"/>
      <c r="BI2821" s="668"/>
      <c r="BJ2821" s="668"/>
      <c r="BK2821" s="668"/>
      <c r="BL2821" s="668"/>
      <c r="BM2821" s="668"/>
      <c r="BN2821" s="668"/>
      <c r="BO2821" s="668"/>
      <c r="BP2821" s="668"/>
      <c r="BQ2821" s="668"/>
    </row>
    <row r="2822" spans="1:69">
      <c r="A2822" s="668"/>
      <c r="B2822" s="668"/>
      <c r="C2822" s="668"/>
      <c r="D2822" s="668"/>
      <c r="E2822" s="668"/>
      <c r="F2822" s="668"/>
      <c r="G2822" s="668"/>
      <c r="H2822" s="668"/>
      <c r="I2822" s="668"/>
      <c r="J2822" s="668"/>
      <c r="K2822" s="668"/>
      <c r="L2822" s="668"/>
      <c r="M2822" s="668"/>
      <c r="N2822" s="668"/>
      <c r="O2822" s="668"/>
      <c r="P2822" s="668"/>
      <c r="Q2822" s="668"/>
      <c r="R2822" s="668"/>
      <c r="T2822" s="668"/>
      <c r="U2822" s="668"/>
      <c r="AZ2822" s="668"/>
      <c r="BA2822" s="668"/>
      <c r="BB2822" s="668"/>
      <c r="BC2822" s="668"/>
      <c r="BD2822" s="668"/>
      <c r="BE2822" s="668"/>
      <c r="BF2822" s="668"/>
      <c r="BG2822" s="668"/>
      <c r="BH2822" s="668"/>
      <c r="BI2822" s="668"/>
      <c r="BJ2822" s="668"/>
      <c r="BK2822" s="668"/>
      <c r="BL2822" s="668"/>
      <c r="BM2822" s="668"/>
      <c r="BN2822" s="668"/>
      <c r="BO2822" s="668"/>
      <c r="BP2822" s="668"/>
      <c r="BQ2822" s="668"/>
    </row>
    <row r="2823" spans="1:69">
      <c r="A2823" s="668"/>
      <c r="B2823" s="668"/>
      <c r="C2823" s="668"/>
      <c r="D2823" s="668"/>
      <c r="E2823" s="668"/>
      <c r="F2823" s="668"/>
      <c r="G2823" s="668"/>
      <c r="H2823" s="668"/>
      <c r="I2823" s="668"/>
      <c r="J2823" s="668"/>
      <c r="K2823" s="668"/>
      <c r="L2823" s="668"/>
      <c r="M2823" s="668"/>
      <c r="N2823" s="668"/>
      <c r="O2823" s="668"/>
      <c r="P2823" s="668"/>
      <c r="Q2823" s="668"/>
      <c r="R2823" s="668"/>
      <c r="T2823" s="668"/>
      <c r="U2823" s="668"/>
      <c r="AZ2823" s="668"/>
      <c r="BA2823" s="668"/>
      <c r="BB2823" s="668"/>
      <c r="BC2823" s="668"/>
      <c r="BD2823" s="668"/>
      <c r="BE2823" s="668"/>
      <c r="BF2823" s="668"/>
      <c r="BG2823" s="668"/>
      <c r="BH2823" s="668"/>
      <c r="BI2823" s="668"/>
      <c r="BJ2823" s="668"/>
      <c r="BK2823" s="668"/>
      <c r="BL2823" s="668"/>
      <c r="BM2823" s="668"/>
      <c r="BN2823" s="668"/>
      <c r="BO2823" s="668"/>
      <c r="BP2823" s="668"/>
      <c r="BQ2823" s="668"/>
    </row>
    <row r="2824" spans="1:69">
      <c r="A2824" s="668"/>
      <c r="B2824" s="668"/>
      <c r="C2824" s="668"/>
      <c r="D2824" s="668"/>
      <c r="E2824" s="668"/>
      <c r="F2824" s="668"/>
      <c r="G2824" s="668"/>
      <c r="H2824" s="668"/>
      <c r="I2824" s="668"/>
      <c r="J2824" s="668"/>
      <c r="K2824" s="668"/>
      <c r="L2824" s="668"/>
      <c r="M2824" s="668"/>
      <c r="N2824" s="668"/>
      <c r="O2824" s="668"/>
      <c r="P2824" s="668"/>
      <c r="Q2824" s="668"/>
      <c r="R2824" s="668"/>
      <c r="T2824" s="668"/>
      <c r="U2824" s="668"/>
      <c r="AZ2824" s="668"/>
      <c r="BA2824" s="668"/>
      <c r="BB2824" s="668"/>
      <c r="BC2824" s="668"/>
      <c r="BD2824" s="668"/>
      <c r="BE2824" s="668"/>
      <c r="BF2824" s="668"/>
      <c r="BG2824" s="668"/>
      <c r="BH2824" s="668"/>
      <c r="BI2824" s="668"/>
      <c r="BJ2824" s="668"/>
      <c r="BK2824" s="668"/>
      <c r="BL2824" s="668"/>
      <c r="BM2824" s="668"/>
      <c r="BN2824" s="668"/>
      <c r="BO2824" s="668"/>
      <c r="BP2824" s="668"/>
      <c r="BQ2824" s="668"/>
    </row>
    <row r="2825" spans="1:69">
      <c r="A2825" s="668"/>
      <c r="B2825" s="668"/>
      <c r="C2825" s="668"/>
      <c r="D2825" s="668"/>
      <c r="E2825" s="668"/>
      <c r="F2825" s="668"/>
      <c r="G2825" s="668"/>
      <c r="H2825" s="668"/>
      <c r="I2825" s="668"/>
      <c r="J2825" s="668"/>
      <c r="K2825" s="668"/>
      <c r="L2825" s="668"/>
      <c r="M2825" s="668"/>
      <c r="N2825" s="668"/>
      <c r="O2825" s="668"/>
      <c r="P2825" s="668"/>
      <c r="Q2825" s="668"/>
      <c r="R2825" s="668"/>
      <c r="T2825" s="668"/>
      <c r="U2825" s="668"/>
      <c r="AZ2825" s="668"/>
      <c r="BA2825" s="668"/>
      <c r="BB2825" s="668"/>
      <c r="BC2825" s="668"/>
      <c r="BD2825" s="668"/>
      <c r="BE2825" s="668"/>
      <c r="BF2825" s="668"/>
      <c r="BG2825" s="668"/>
      <c r="BH2825" s="668"/>
      <c r="BI2825" s="668"/>
      <c r="BJ2825" s="668"/>
      <c r="BK2825" s="668"/>
      <c r="BL2825" s="668"/>
      <c r="BM2825" s="668"/>
      <c r="BN2825" s="668"/>
      <c r="BO2825" s="668"/>
      <c r="BP2825" s="668"/>
      <c r="BQ2825" s="668"/>
    </row>
    <row r="2826" spans="1:69">
      <c r="A2826" s="668"/>
      <c r="B2826" s="668"/>
      <c r="C2826" s="668"/>
      <c r="D2826" s="668"/>
      <c r="E2826" s="668"/>
      <c r="F2826" s="668"/>
      <c r="G2826" s="668"/>
      <c r="H2826" s="668"/>
      <c r="I2826" s="668"/>
      <c r="J2826" s="668"/>
      <c r="K2826" s="668"/>
      <c r="L2826" s="668"/>
      <c r="M2826" s="668"/>
      <c r="N2826" s="668"/>
      <c r="O2826" s="668"/>
      <c r="P2826" s="668"/>
      <c r="Q2826" s="668"/>
      <c r="R2826" s="668"/>
      <c r="T2826" s="668"/>
      <c r="U2826" s="668"/>
      <c r="AZ2826" s="668"/>
      <c r="BA2826" s="668"/>
      <c r="BB2826" s="668"/>
      <c r="BC2826" s="668"/>
      <c r="BD2826" s="668"/>
      <c r="BE2826" s="668"/>
      <c r="BF2826" s="668"/>
      <c r="BG2826" s="668"/>
      <c r="BH2826" s="668"/>
      <c r="BI2826" s="668"/>
      <c r="BJ2826" s="668"/>
      <c r="BK2826" s="668"/>
      <c r="BL2826" s="668"/>
      <c r="BM2826" s="668"/>
      <c r="BN2826" s="668"/>
      <c r="BO2826" s="668"/>
      <c r="BP2826" s="668"/>
      <c r="BQ2826" s="668"/>
    </row>
    <row r="2827" spans="1:69">
      <c r="A2827" s="668"/>
      <c r="B2827" s="668"/>
      <c r="C2827" s="668"/>
      <c r="D2827" s="668"/>
      <c r="E2827" s="668"/>
      <c r="F2827" s="668"/>
      <c r="G2827" s="668"/>
      <c r="H2827" s="668"/>
      <c r="I2827" s="668"/>
      <c r="J2827" s="668"/>
      <c r="K2827" s="668"/>
      <c r="L2827" s="668"/>
      <c r="M2827" s="668"/>
      <c r="N2827" s="668"/>
      <c r="O2827" s="668"/>
      <c r="P2827" s="668"/>
      <c r="Q2827" s="668"/>
      <c r="R2827" s="668"/>
      <c r="S2827" s="668"/>
      <c r="T2827" s="668"/>
      <c r="U2827" s="668"/>
      <c r="AZ2827" s="668"/>
      <c r="BA2827" s="668"/>
      <c r="BB2827" s="668"/>
      <c r="BC2827" s="668"/>
      <c r="BD2827" s="668"/>
      <c r="BE2827" s="668"/>
      <c r="BF2827" s="668"/>
      <c r="BG2827" s="668"/>
      <c r="BH2827" s="668"/>
      <c r="BI2827" s="668"/>
      <c r="BJ2827" s="668"/>
      <c r="BK2827" s="668"/>
      <c r="BL2827" s="668"/>
      <c r="BM2827" s="668"/>
      <c r="BN2827" s="668"/>
      <c r="BO2827" s="668"/>
      <c r="BP2827" s="668"/>
      <c r="BQ2827" s="668"/>
    </row>
    <row r="2828" spans="1:69">
      <c r="A2828" s="668"/>
      <c r="B2828" s="668"/>
      <c r="C2828" s="668"/>
      <c r="D2828" s="668"/>
      <c r="E2828" s="668"/>
      <c r="F2828" s="668"/>
      <c r="G2828" s="668"/>
      <c r="H2828" s="668"/>
      <c r="I2828" s="668"/>
      <c r="J2828" s="668"/>
      <c r="K2828" s="668"/>
      <c r="L2828" s="668"/>
      <c r="M2828" s="668"/>
      <c r="N2828" s="668"/>
      <c r="O2828" s="668"/>
      <c r="P2828" s="668"/>
      <c r="Q2828" s="668"/>
      <c r="R2828" s="668"/>
      <c r="T2828" s="668"/>
      <c r="U2828" s="668"/>
      <c r="AZ2828" s="668"/>
      <c r="BA2828" s="668"/>
      <c r="BB2828" s="668"/>
      <c r="BC2828" s="668"/>
      <c r="BD2828" s="668"/>
      <c r="BE2828" s="668"/>
      <c r="BF2828" s="668"/>
      <c r="BG2828" s="668"/>
      <c r="BH2828" s="668"/>
      <c r="BI2828" s="668"/>
      <c r="BJ2828" s="668"/>
      <c r="BK2828" s="668"/>
      <c r="BL2828" s="668"/>
      <c r="BM2828" s="668"/>
      <c r="BN2828" s="668"/>
      <c r="BO2828" s="668"/>
      <c r="BP2828" s="668"/>
      <c r="BQ2828" s="668"/>
    </row>
    <row r="2829" spans="1:69">
      <c r="A2829" s="668"/>
      <c r="B2829" s="668"/>
      <c r="C2829" s="668"/>
      <c r="D2829" s="668"/>
      <c r="E2829" s="668"/>
      <c r="F2829" s="668"/>
      <c r="G2829" s="668"/>
      <c r="H2829" s="668"/>
      <c r="I2829" s="668"/>
      <c r="J2829" s="668"/>
      <c r="K2829" s="668"/>
      <c r="L2829" s="668"/>
      <c r="M2829" s="668"/>
      <c r="N2829" s="668"/>
      <c r="O2829" s="668"/>
      <c r="P2829" s="668"/>
      <c r="Q2829" s="668"/>
      <c r="R2829" s="668"/>
      <c r="T2829" s="668"/>
      <c r="U2829" s="668"/>
      <c r="AZ2829" s="668"/>
      <c r="BA2829" s="668"/>
      <c r="BB2829" s="668"/>
      <c r="BC2829" s="668"/>
      <c r="BD2829" s="668"/>
      <c r="BE2829" s="668"/>
      <c r="BF2829" s="668"/>
      <c r="BG2829" s="668"/>
      <c r="BH2829" s="668"/>
      <c r="BI2829" s="668"/>
      <c r="BJ2829" s="668"/>
      <c r="BK2829" s="668"/>
      <c r="BL2829" s="668"/>
      <c r="BM2829" s="668"/>
      <c r="BN2829" s="668"/>
      <c r="BO2829" s="668"/>
      <c r="BP2829" s="668"/>
      <c r="BQ2829" s="668"/>
    </row>
    <row r="2830" spans="1:69">
      <c r="A2830" s="668"/>
      <c r="B2830" s="668"/>
      <c r="C2830" s="668"/>
      <c r="D2830" s="668"/>
      <c r="E2830" s="668"/>
      <c r="F2830" s="668"/>
      <c r="G2830" s="668"/>
      <c r="H2830" s="668"/>
      <c r="I2830" s="668"/>
      <c r="J2830" s="668"/>
      <c r="K2830" s="668"/>
      <c r="L2830" s="668"/>
      <c r="M2830" s="668"/>
      <c r="N2830" s="668"/>
      <c r="O2830" s="668"/>
      <c r="P2830" s="668"/>
      <c r="Q2830" s="668"/>
      <c r="R2830" s="668"/>
      <c r="S2830" s="668"/>
      <c r="T2830" s="668"/>
      <c r="U2830" s="668"/>
      <c r="W2830" s="668"/>
      <c r="X2830" s="668"/>
      <c r="Y2830" s="668"/>
      <c r="Z2830" s="678"/>
      <c r="AA2830" s="668"/>
      <c r="AB2830" s="668"/>
      <c r="AC2830" s="668"/>
      <c r="AD2830" s="678"/>
      <c r="AE2830" s="668"/>
      <c r="AF2830" s="668"/>
      <c r="AG2830" s="668"/>
      <c r="AH2830" s="678"/>
      <c r="AI2830" s="668"/>
      <c r="AJ2830" s="668"/>
      <c r="AK2830" s="668"/>
      <c r="AL2830" s="678"/>
      <c r="AM2830" s="668"/>
      <c r="AN2830" s="668"/>
      <c r="AO2830" s="668"/>
      <c r="AP2830" s="678"/>
      <c r="AQ2830" s="668"/>
      <c r="AR2830" s="668"/>
      <c r="AS2830" s="668"/>
      <c r="AT2830" s="678"/>
      <c r="AU2830" s="668"/>
      <c r="AV2830" s="668"/>
      <c r="AW2830" s="678"/>
      <c r="AX2830" s="668"/>
      <c r="AY2830" s="683"/>
      <c r="AZ2830" s="668"/>
      <c r="BA2830" s="668"/>
      <c r="BB2830" s="668"/>
      <c r="BC2830" s="668"/>
      <c r="BD2830" s="668"/>
      <c r="BE2830" s="668"/>
      <c r="BF2830" s="668"/>
      <c r="BG2830" s="668"/>
      <c r="BH2830" s="668"/>
      <c r="BI2830" s="668"/>
      <c r="BJ2830" s="668"/>
      <c r="BK2830" s="668"/>
      <c r="BL2830" s="668"/>
      <c r="BM2830" s="668"/>
      <c r="BN2830" s="668"/>
      <c r="BO2830" s="668"/>
      <c r="BP2830" s="668"/>
      <c r="BQ2830" s="668"/>
    </row>
    <row r="2831" spans="1:69">
      <c r="A2831" s="668"/>
      <c r="B2831" s="668"/>
      <c r="C2831" s="668"/>
      <c r="D2831" s="668"/>
      <c r="E2831" s="668"/>
      <c r="F2831" s="668"/>
      <c r="G2831" s="668"/>
      <c r="H2831" s="668"/>
      <c r="I2831" s="668"/>
      <c r="J2831" s="668"/>
      <c r="K2831" s="668"/>
      <c r="L2831" s="668"/>
      <c r="M2831" s="668"/>
      <c r="N2831" s="668"/>
      <c r="O2831" s="668"/>
      <c r="P2831" s="668"/>
      <c r="Q2831" s="668"/>
      <c r="R2831" s="668"/>
      <c r="T2831" s="668"/>
      <c r="U2831" s="668"/>
      <c r="AZ2831" s="668"/>
      <c r="BA2831" s="668"/>
      <c r="BB2831" s="668"/>
      <c r="BC2831" s="668"/>
      <c r="BD2831" s="668"/>
      <c r="BE2831" s="668"/>
      <c r="BF2831" s="668"/>
      <c r="BG2831" s="668"/>
      <c r="BH2831" s="668"/>
      <c r="BI2831" s="668"/>
      <c r="BJ2831" s="668"/>
      <c r="BK2831" s="668"/>
      <c r="BL2831" s="668"/>
      <c r="BM2831" s="668"/>
      <c r="BN2831" s="668"/>
      <c r="BO2831" s="668"/>
      <c r="BP2831" s="668"/>
      <c r="BQ2831" s="668"/>
    </row>
    <row r="2832" spans="1:69">
      <c r="A2832" s="668"/>
      <c r="B2832" s="668"/>
      <c r="C2832" s="668"/>
      <c r="D2832" s="668"/>
      <c r="E2832" s="668"/>
      <c r="F2832" s="668"/>
      <c r="G2832" s="668"/>
      <c r="H2832" s="668"/>
      <c r="I2832" s="668"/>
      <c r="J2832" s="668"/>
      <c r="K2832" s="668"/>
      <c r="L2832" s="668"/>
      <c r="M2832" s="668"/>
      <c r="N2832" s="668"/>
      <c r="O2832" s="668"/>
      <c r="P2832" s="668"/>
      <c r="Q2832" s="668"/>
      <c r="R2832" s="668"/>
      <c r="S2832" s="668"/>
      <c r="T2832" s="668"/>
      <c r="U2832" s="668"/>
      <c r="AZ2832" s="668"/>
      <c r="BA2832" s="668"/>
      <c r="BB2832" s="668"/>
      <c r="BC2832" s="668"/>
      <c r="BD2832" s="668"/>
      <c r="BE2832" s="668"/>
      <c r="BF2832" s="668"/>
      <c r="BG2832" s="668"/>
      <c r="BH2832" s="668"/>
      <c r="BI2832" s="668"/>
      <c r="BJ2832" s="668"/>
      <c r="BK2832" s="668"/>
      <c r="BL2832" s="668"/>
      <c r="BM2832" s="668"/>
      <c r="BN2832" s="668"/>
      <c r="BO2832" s="668"/>
      <c r="BP2832" s="668"/>
      <c r="BQ2832" s="668"/>
    </row>
    <row r="2833" spans="1:69">
      <c r="A2833" s="668"/>
      <c r="B2833" s="668"/>
      <c r="C2833" s="668"/>
      <c r="D2833" s="668"/>
      <c r="E2833" s="668"/>
      <c r="F2833" s="668"/>
      <c r="G2833" s="668"/>
      <c r="H2833" s="668"/>
      <c r="I2833" s="668"/>
      <c r="J2833" s="668"/>
      <c r="K2833" s="668"/>
      <c r="L2833" s="668"/>
      <c r="M2833" s="668"/>
      <c r="N2833" s="668"/>
      <c r="O2833" s="668"/>
      <c r="P2833" s="668"/>
      <c r="Q2833" s="668"/>
      <c r="R2833" s="668"/>
      <c r="T2833" s="668"/>
      <c r="U2833" s="668"/>
      <c r="AZ2833" s="668"/>
      <c r="BA2833" s="668"/>
      <c r="BB2833" s="668"/>
      <c r="BC2833" s="668"/>
      <c r="BD2833" s="668"/>
      <c r="BE2833" s="668"/>
      <c r="BF2833" s="668"/>
      <c r="BG2833" s="668"/>
      <c r="BH2833" s="668"/>
      <c r="BI2833" s="668"/>
      <c r="BJ2833" s="668"/>
      <c r="BK2833" s="668"/>
      <c r="BL2833" s="668"/>
      <c r="BM2833" s="668"/>
      <c r="BN2833" s="668"/>
      <c r="BO2833" s="668"/>
      <c r="BP2833" s="668"/>
      <c r="BQ2833" s="668"/>
    </row>
    <row r="2834" spans="1:69">
      <c r="A2834" s="668"/>
      <c r="B2834" s="668"/>
      <c r="C2834" s="668"/>
      <c r="D2834" s="668"/>
      <c r="E2834" s="668"/>
      <c r="F2834" s="668"/>
      <c r="G2834" s="668"/>
      <c r="H2834" s="668"/>
      <c r="I2834" s="668"/>
      <c r="J2834" s="668"/>
      <c r="K2834" s="668"/>
      <c r="L2834" s="668"/>
      <c r="M2834" s="668"/>
      <c r="N2834" s="668"/>
      <c r="O2834" s="668"/>
      <c r="P2834" s="668"/>
      <c r="Q2834" s="668"/>
      <c r="R2834" s="668"/>
      <c r="S2834" s="668"/>
      <c r="T2834" s="668"/>
      <c r="U2834" s="668"/>
      <c r="AZ2834" s="668"/>
      <c r="BA2834" s="668"/>
      <c r="BB2834" s="668"/>
      <c r="BC2834" s="668"/>
      <c r="BD2834" s="668"/>
      <c r="BE2834" s="668"/>
      <c r="BF2834" s="668"/>
      <c r="BG2834" s="668"/>
      <c r="BH2834" s="668"/>
      <c r="BI2834" s="668"/>
      <c r="BJ2834" s="668"/>
      <c r="BK2834" s="668"/>
      <c r="BL2834" s="668"/>
      <c r="BM2834" s="668"/>
      <c r="BN2834" s="668"/>
      <c r="BO2834" s="668"/>
      <c r="BP2834" s="668"/>
      <c r="BQ2834" s="668"/>
    </row>
    <row r="2835" spans="1:69">
      <c r="A2835" s="668"/>
      <c r="B2835" s="668"/>
      <c r="C2835" s="668"/>
      <c r="D2835" s="668"/>
      <c r="E2835" s="668"/>
      <c r="F2835" s="668"/>
      <c r="G2835" s="668"/>
      <c r="H2835" s="668"/>
      <c r="I2835" s="668"/>
      <c r="J2835" s="668"/>
      <c r="K2835" s="668"/>
      <c r="L2835" s="668"/>
      <c r="M2835" s="668"/>
      <c r="N2835" s="668"/>
      <c r="O2835" s="668"/>
      <c r="P2835" s="668"/>
      <c r="Q2835" s="668"/>
      <c r="R2835" s="668"/>
      <c r="S2835" s="668"/>
      <c r="T2835" s="668"/>
      <c r="U2835" s="668"/>
      <c r="W2835" s="668"/>
      <c r="X2835" s="668"/>
      <c r="Y2835" s="668"/>
      <c r="Z2835" s="678"/>
      <c r="AA2835" s="668"/>
      <c r="AB2835" s="668"/>
      <c r="AC2835" s="668"/>
      <c r="AD2835" s="678"/>
      <c r="AE2835" s="668"/>
      <c r="AF2835" s="668"/>
      <c r="AG2835" s="668"/>
      <c r="AH2835" s="678"/>
      <c r="AI2835" s="668"/>
      <c r="AJ2835" s="668"/>
      <c r="AK2835" s="668"/>
      <c r="AL2835" s="678"/>
      <c r="AM2835" s="668"/>
      <c r="AN2835" s="668"/>
      <c r="AO2835" s="668"/>
      <c r="AP2835" s="678"/>
      <c r="AQ2835" s="668"/>
      <c r="AR2835" s="668"/>
      <c r="AS2835" s="668"/>
      <c r="AT2835" s="678"/>
      <c r="AU2835" s="668"/>
      <c r="AV2835" s="668"/>
      <c r="AW2835" s="678"/>
      <c r="AX2835" s="668"/>
      <c r="AY2835" s="683"/>
      <c r="AZ2835" s="668"/>
      <c r="BA2835" s="668"/>
      <c r="BB2835" s="668"/>
      <c r="BC2835" s="668"/>
      <c r="BD2835" s="668"/>
      <c r="BE2835" s="668"/>
      <c r="BF2835" s="668"/>
      <c r="BG2835" s="668"/>
      <c r="BH2835" s="668"/>
      <c r="BI2835" s="668"/>
      <c r="BJ2835" s="668"/>
      <c r="BK2835" s="668"/>
      <c r="BL2835" s="668"/>
      <c r="BM2835" s="668"/>
      <c r="BN2835" s="668"/>
      <c r="BO2835" s="668"/>
      <c r="BP2835" s="668"/>
      <c r="BQ2835" s="668"/>
    </row>
    <row r="2836" spans="1:69">
      <c r="A2836" s="668"/>
      <c r="B2836" s="668"/>
      <c r="C2836" s="668"/>
      <c r="D2836" s="668"/>
      <c r="E2836" s="668"/>
      <c r="F2836" s="668"/>
      <c r="G2836" s="668"/>
      <c r="H2836" s="668"/>
      <c r="I2836" s="668"/>
      <c r="J2836" s="668"/>
      <c r="K2836" s="668"/>
      <c r="L2836" s="668"/>
      <c r="M2836" s="668"/>
      <c r="N2836" s="668"/>
      <c r="O2836" s="668"/>
      <c r="P2836" s="668"/>
      <c r="Q2836" s="668"/>
      <c r="R2836" s="668"/>
      <c r="T2836" s="668"/>
      <c r="U2836" s="668"/>
      <c r="AZ2836" s="668"/>
      <c r="BA2836" s="668"/>
      <c r="BB2836" s="668"/>
      <c r="BC2836" s="668"/>
      <c r="BD2836" s="668"/>
      <c r="BE2836" s="668"/>
      <c r="BF2836" s="668"/>
      <c r="BG2836" s="668"/>
      <c r="BH2836" s="668"/>
      <c r="BI2836" s="668"/>
      <c r="BJ2836" s="668"/>
      <c r="BK2836" s="668"/>
      <c r="BL2836" s="668"/>
      <c r="BM2836" s="668"/>
      <c r="BN2836" s="668"/>
      <c r="BO2836" s="668"/>
      <c r="BP2836" s="668"/>
      <c r="BQ2836" s="668"/>
    </row>
    <row r="2837" spans="1:69">
      <c r="A2837" s="668"/>
      <c r="B2837" s="668"/>
      <c r="C2837" s="668"/>
      <c r="D2837" s="668"/>
      <c r="E2837" s="668"/>
      <c r="F2837" s="668"/>
      <c r="G2837" s="668"/>
      <c r="H2837" s="668"/>
      <c r="I2837" s="668"/>
      <c r="J2837" s="668"/>
      <c r="K2837" s="668"/>
      <c r="L2837" s="668"/>
      <c r="M2837" s="668"/>
      <c r="N2837" s="668"/>
      <c r="O2837" s="668"/>
      <c r="P2837" s="668"/>
      <c r="Q2837" s="668"/>
      <c r="R2837" s="668"/>
      <c r="T2837" s="668"/>
      <c r="U2837" s="668"/>
      <c r="AZ2837" s="668"/>
      <c r="BA2837" s="668"/>
      <c r="BB2837" s="668"/>
      <c r="BC2837" s="668"/>
      <c r="BD2837" s="668"/>
      <c r="BE2837" s="668"/>
      <c r="BF2837" s="668"/>
      <c r="BG2837" s="668"/>
      <c r="BH2837" s="668"/>
      <c r="BI2837" s="668"/>
      <c r="BJ2837" s="668"/>
      <c r="BK2837" s="668"/>
      <c r="BL2837" s="668"/>
      <c r="BM2837" s="668"/>
      <c r="BN2837" s="668"/>
      <c r="BO2837" s="668"/>
      <c r="BP2837" s="668"/>
      <c r="BQ2837" s="668"/>
    </row>
    <row r="2838" spans="1:69">
      <c r="A2838" s="668"/>
      <c r="B2838" s="668"/>
      <c r="C2838" s="668"/>
      <c r="D2838" s="668"/>
      <c r="E2838" s="668"/>
      <c r="F2838" s="668"/>
      <c r="G2838" s="668"/>
      <c r="H2838" s="668"/>
      <c r="I2838" s="668"/>
      <c r="J2838" s="668"/>
      <c r="K2838" s="668"/>
      <c r="L2838" s="668"/>
      <c r="M2838" s="668"/>
      <c r="N2838" s="668"/>
      <c r="O2838" s="668"/>
      <c r="P2838" s="668"/>
      <c r="Q2838" s="668"/>
      <c r="R2838" s="668"/>
      <c r="T2838" s="668"/>
      <c r="U2838" s="668"/>
      <c r="AZ2838" s="668"/>
      <c r="BA2838" s="668"/>
      <c r="BB2838" s="668"/>
      <c r="BC2838" s="668"/>
      <c r="BD2838" s="668"/>
      <c r="BE2838" s="668"/>
      <c r="BF2838" s="668"/>
      <c r="BG2838" s="668"/>
      <c r="BH2838" s="668"/>
      <c r="BI2838" s="668"/>
      <c r="BJ2838" s="668"/>
      <c r="BK2838" s="668"/>
      <c r="BL2838" s="668"/>
      <c r="BM2838" s="668"/>
      <c r="BN2838" s="668"/>
      <c r="BO2838" s="668"/>
      <c r="BP2838" s="668"/>
      <c r="BQ2838" s="668"/>
    </row>
    <row r="2839" spans="1:69">
      <c r="A2839" s="668"/>
      <c r="B2839" s="668"/>
      <c r="C2839" s="668"/>
      <c r="D2839" s="668"/>
      <c r="E2839" s="668"/>
      <c r="F2839" s="668"/>
      <c r="G2839" s="668"/>
      <c r="H2839" s="668"/>
      <c r="I2839" s="668"/>
      <c r="J2839" s="668"/>
      <c r="K2839" s="668"/>
      <c r="L2839" s="668"/>
      <c r="M2839" s="668"/>
      <c r="N2839" s="668"/>
      <c r="O2839" s="668"/>
      <c r="P2839" s="668"/>
      <c r="Q2839" s="668"/>
      <c r="R2839" s="668"/>
      <c r="S2839" s="668"/>
      <c r="T2839" s="668"/>
      <c r="U2839" s="668"/>
      <c r="AZ2839" s="668"/>
      <c r="BA2839" s="668"/>
      <c r="BB2839" s="668"/>
      <c r="BC2839" s="668"/>
      <c r="BD2839" s="668"/>
      <c r="BE2839" s="668"/>
      <c r="BF2839" s="668"/>
      <c r="BG2839" s="668"/>
      <c r="BH2839" s="668"/>
      <c r="BI2839" s="668"/>
      <c r="BJ2839" s="668"/>
      <c r="BK2839" s="668"/>
      <c r="BL2839" s="668"/>
      <c r="BM2839" s="668"/>
      <c r="BN2839" s="668"/>
      <c r="BO2839" s="668"/>
      <c r="BP2839" s="668"/>
      <c r="BQ2839" s="668"/>
    </row>
    <row r="2840" spans="1:69">
      <c r="A2840" s="668"/>
      <c r="B2840" s="668"/>
      <c r="C2840" s="668"/>
      <c r="D2840" s="668"/>
      <c r="E2840" s="668"/>
      <c r="F2840" s="668"/>
      <c r="G2840" s="668"/>
      <c r="H2840" s="668"/>
      <c r="I2840" s="668"/>
      <c r="J2840" s="668"/>
      <c r="K2840" s="668"/>
      <c r="L2840" s="668"/>
      <c r="M2840" s="668"/>
      <c r="N2840" s="668"/>
      <c r="O2840" s="668"/>
      <c r="P2840" s="668"/>
      <c r="Q2840" s="668"/>
      <c r="R2840" s="668"/>
      <c r="S2840" s="668"/>
      <c r="T2840" s="668"/>
      <c r="U2840" s="668"/>
      <c r="W2840" s="668"/>
      <c r="X2840" s="668"/>
      <c r="Y2840" s="668"/>
      <c r="Z2840" s="678"/>
      <c r="AA2840" s="668"/>
      <c r="AB2840" s="668"/>
      <c r="AC2840" s="668"/>
      <c r="AD2840" s="678"/>
      <c r="AE2840" s="668"/>
      <c r="AF2840" s="668"/>
      <c r="AG2840" s="668"/>
      <c r="AH2840" s="678"/>
      <c r="AI2840" s="668"/>
      <c r="AJ2840" s="668"/>
      <c r="AK2840" s="668"/>
      <c r="AL2840" s="678"/>
      <c r="AM2840" s="668"/>
      <c r="AN2840" s="668"/>
      <c r="AO2840" s="668"/>
      <c r="AP2840" s="678"/>
      <c r="AQ2840" s="668"/>
      <c r="AR2840" s="668"/>
      <c r="AS2840" s="668"/>
      <c r="AT2840" s="678"/>
      <c r="AU2840" s="668"/>
      <c r="AV2840" s="668"/>
      <c r="AW2840" s="678"/>
      <c r="AX2840" s="668"/>
      <c r="AY2840" s="683"/>
      <c r="AZ2840" s="668"/>
      <c r="BA2840" s="668"/>
      <c r="BB2840" s="668"/>
      <c r="BC2840" s="668"/>
      <c r="BD2840" s="668"/>
      <c r="BE2840" s="668"/>
      <c r="BF2840" s="668"/>
      <c r="BG2840" s="668"/>
      <c r="BH2840" s="668"/>
      <c r="BI2840" s="668"/>
      <c r="BJ2840" s="668"/>
      <c r="BK2840" s="668"/>
      <c r="BL2840" s="668"/>
      <c r="BM2840" s="668"/>
      <c r="BN2840" s="668"/>
      <c r="BO2840" s="668"/>
      <c r="BP2840" s="668"/>
      <c r="BQ2840" s="668"/>
    </row>
    <row r="2841" spans="1:69">
      <c r="A2841" s="668"/>
      <c r="B2841" s="668"/>
      <c r="C2841" s="668"/>
      <c r="D2841" s="668"/>
      <c r="E2841" s="668"/>
      <c r="F2841" s="668"/>
      <c r="G2841" s="668"/>
      <c r="H2841" s="668"/>
      <c r="I2841" s="668"/>
      <c r="J2841" s="668"/>
      <c r="K2841" s="668"/>
      <c r="L2841" s="668"/>
      <c r="M2841" s="668"/>
      <c r="N2841" s="668"/>
      <c r="O2841" s="668"/>
      <c r="P2841" s="668"/>
      <c r="Q2841" s="668"/>
      <c r="R2841" s="668"/>
      <c r="T2841" s="668"/>
      <c r="U2841" s="668"/>
      <c r="AZ2841" s="668"/>
      <c r="BA2841" s="668"/>
      <c r="BB2841" s="668"/>
      <c r="BC2841" s="668"/>
      <c r="BD2841" s="668"/>
      <c r="BE2841" s="668"/>
      <c r="BF2841" s="668"/>
      <c r="BG2841" s="668"/>
      <c r="BH2841" s="668"/>
      <c r="BI2841" s="668"/>
      <c r="BJ2841" s="668"/>
      <c r="BK2841" s="668"/>
      <c r="BL2841" s="668"/>
      <c r="BM2841" s="668"/>
      <c r="BN2841" s="668"/>
      <c r="BO2841" s="668"/>
      <c r="BP2841" s="668"/>
      <c r="BQ2841" s="668"/>
    </row>
    <row r="2842" spans="1:69">
      <c r="A2842" s="668"/>
      <c r="B2842" s="668"/>
      <c r="C2842" s="668"/>
      <c r="D2842" s="668"/>
      <c r="E2842" s="668"/>
      <c r="F2842" s="668"/>
      <c r="G2842" s="668"/>
      <c r="H2842" s="668"/>
      <c r="I2842" s="668"/>
      <c r="J2842" s="668"/>
      <c r="K2842" s="668"/>
      <c r="L2842" s="668"/>
      <c r="M2842" s="668"/>
      <c r="N2842" s="668"/>
      <c r="O2842" s="668"/>
      <c r="P2842" s="668"/>
      <c r="Q2842" s="668"/>
      <c r="R2842" s="668"/>
      <c r="T2842" s="668"/>
      <c r="U2842" s="668"/>
      <c r="AZ2842" s="668"/>
      <c r="BA2842" s="668"/>
      <c r="BB2842" s="668"/>
      <c r="BC2842" s="668"/>
      <c r="BD2842" s="668"/>
      <c r="BE2842" s="668"/>
      <c r="BF2842" s="668"/>
      <c r="BG2842" s="668"/>
      <c r="BH2842" s="668"/>
      <c r="BI2842" s="668"/>
      <c r="BJ2842" s="668"/>
      <c r="BK2842" s="668"/>
      <c r="BL2842" s="668"/>
      <c r="BM2842" s="668"/>
      <c r="BN2842" s="668"/>
      <c r="BO2842" s="668"/>
      <c r="BP2842" s="668"/>
      <c r="BQ2842" s="668"/>
    </row>
    <row r="2843" spans="1:69">
      <c r="A2843" s="668"/>
      <c r="B2843" s="668"/>
      <c r="C2843" s="668"/>
      <c r="D2843" s="668"/>
      <c r="E2843" s="668"/>
      <c r="F2843" s="668"/>
      <c r="G2843" s="668"/>
      <c r="H2843" s="668"/>
      <c r="I2843" s="668"/>
      <c r="J2843" s="668"/>
      <c r="K2843" s="668"/>
      <c r="L2843" s="668"/>
      <c r="M2843" s="668"/>
      <c r="N2843" s="668"/>
      <c r="O2843" s="668"/>
      <c r="P2843" s="668"/>
      <c r="Q2843" s="668"/>
      <c r="R2843" s="668"/>
      <c r="T2843" s="668"/>
      <c r="U2843" s="668"/>
      <c r="AZ2843" s="668"/>
      <c r="BA2843" s="668"/>
      <c r="BB2843" s="668"/>
      <c r="BC2843" s="668"/>
      <c r="BD2843" s="668"/>
      <c r="BE2843" s="668"/>
      <c r="BF2843" s="668"/>
      <c r="BG2843" s="668"/>
      <c r="BH2843" s="668"/>
      <c r="BI2843" s="668"/>
      <c r="BJ2843" s="668"/>
      <c r="BK2843" s="668"/>
      <c r="BL2843" s="668"/>
      <c r="BM2843" s="668"/>
      <c r="BN2843" s="668"/>
      <c r="BO2843" s="668"/>
      <c r="BP2843" s="668"/>
      <c r="BQ2843" s="668"/>
    </row>
    <row r="2844" spans="1:69">
      <c r="A2844" s="668"/>
      <c r="B2844" s="668"/>
      <c r="C2844" s="668"/>
      <c r="D2844" s="668"/>
      <c r="E2844" s="668"/>
      <c r="F2844" s="668"/>
      <c r="G2844" s="668"/>
      <c r="H2844" s="668"/>
      <c r="I2844" s="668"/>
      <c r="J2844" s="668"/>
      <c r="K2844" s="668"/>
      <c r="L2844" s="668"/>
      <c r="M2844" s="668"/>
      <c r="N2844" s="668"/>
      <c r="O2844" s="668"/>
      <c r="P2844" s="668"/>
      <c r="Q2844" s="668"/>
      <c r="R2844" s="668"/>
      <c r="T2844" s="668"/>
      <c r="U2844" s="668"/>
      <c r="AZ2844" s="668"/>
      <c r="BA2844" s="668"/>
      <c r="BB2844" s="668"/>
      <c r="BC2844" s="668"/>
      <c r="BD2844" s="668"/>
      <c r="BE2844" s="668"/>
      <c r="BF2844" s="668"/>
      <c r="BG2844" s="668"/>
      <c r="BH2844" s="668"/>
      <c r="BI2844" s="668"/>
      <c r="BJ2844" s="668"/>
      <c r="BK2844" s="668"/>
      <c r="BL2844" s="668"/>
      <c r="BM2844" s="668"/>
      <c r="BN2844" s="668"/>
      <c r="BO2844" s="668"/>
      <c r="BP2844" s="668"/>
      <c r="BQ2844" s="668"/>
    </row>
    <row r="2845" spans="1:69">
      <c r="A2845" s="668"/>
      <c r="B2845" s="668"/>
      <c r="C2845" s="668"/>
      <c r="D2845" s="668"/>
      <c r="E2845" s="668"/>
      <c r="F2845" s="668"/>
      <c r="G2845" s="668"/>
      <c r="H2845" s="668"/>
      <c r="I2845" s="668"/>
      <c r="J2845" s="668"/>
      <c r="K2845" s="668"/>
      <c r="L2845" s="668"/>
      <c r="M2845" s="668"/>
      <c r="N2845" s="668"/>
      <c r="O2845" s="668"/>
      <c r="P2845" s="668"/>
      <c r="Q2845" s="668"/>
      <c r="R2845" s="668"/>
      <c r="T2845" s="668"/>
      <c r="U2845" s="668"/>
      <c r="AZ2845" s="668"/>
      <c r="BA2845" s="668"/>
      <c r="BB2845" s="668"/>
      <c r="BC2845" s="668"/>
      <c r="BD2845" s="668"/>
      <c r="BE2845" s="668"/>
      <c r="BF2845" s="668"/>
      <c r="BG2845" s="668"/>
      <c r="BH2845" s="668"/>
      <c r="BI2845" s="668"/>
      <c r="BJ2845" s="668"/>
      <c r="BK2845" s="668"/>
      <c r="BL2845" s="668"/>
      <c r="BM2845" s="668"/>
      <c r="BN2845" s="668"/>
      <c r="BO2845" s="668"/>
      <c r="BP2845" s="668"/>
      <c r="BQ2845" s="668"/>
    </row>
    <row r="2846" spans="1:69">
      <c r="A2846" s="668"/>
      <c r="B2846" s="668"/>
      <c r="C2846" s="668"/>
      <c r="D2846" s="668"/>
      <c r="E2846" s="668"/>
      <c r="F2846" s="668"/>
      <c r="G2846" s="668"/>
      <c r="H2846" s="668"/>
      <c r="I2846" s="668"/>
      <c r="J2846" s="668"/>
      <c r="K2846" s="668"/>
      <c r="L2846" s="668"/>
      <c r="M2846" s="668"/>
      <c r="N2846" s="668"/>
      <c r="O2846" s="668"/>
      <c r="P2846" s="668"/>
      <c r="Q2846" s="668"/>
      <c r="R2846" s="668"/>
      <c r="S2846" s="668"/>
      <c r="T2846" s="668"/>
      <c r="U2846" s="668"/>
      <c r="W2846" s="668"/>
      <c r="X2846" s="668"/>
      <c r="Y2846" s="668"/>
      <c r="Z2846" s="678"/>
      <c r="AA2846" s="668"/>
      <c r="AB2846" s="668"/>
      <c r="AC2846" s="668"/>
      <c r="AD2846" s="678"/>
      <c r="AE2846" s="668"/>
      <c r="AF2846" s="668"/>
      <c r="AG2846" s="668"/>
      <c r="AH2846" s="678"/>
      <c r="AI2846" s="668"/>
      <c r="AJ2846" s="668"/>
      <c r="AK2846" s="668"/>
      <c r="AL2846" s="678"/>
      <c r="AM2846" s="668"/>
      <c r="AN2846" s="668"/>
      <c r="AO2846" s="668"/>
      <c r="AP2846" s="678"/>
      <c r="AQ2846" s="668"/>
      <c r="AR2846" s="668"/>
      <c r="AS2846" s="668"/>
      <c r="AT2846" s="678"/>
      <c r="AU2846" s="668"/>
      <c r="AV2846" s="668"/>
      <c r="AW2846" s="678"/>
      <c r="AX2846" s="668"/>
      <c r="AY2846" s="683"/>
      <c r="AZ2846" s="668"/>
      <c r="BA2846" s="668"/>
      <c r="BB2846" s="668"/>
      <c r="BC2846" s="668"/>
      <c r="BD2846" s="668"/>
      <c r="BE2846" s="668"/>
      <c r="BF2846" s="668"/>
      <c r="BG2846" s="668"/>
      <c r="BH2846" s="668"/>
      <c r="BI2846" s="668"/>
      <c r="BJ2846" s="668"/>
      <c r="BK2846" s="668"/>
      <c r="BL2846" s="668"/>
      <c r="BM2846" s="668"/>
      <c r="BN2846" s="668"/>
      <c r="BO2846" s="668"/>
      <c r="BP2846" s="668"/>
      <c r="BQ2846" s="668"/>
    </row>
    <row r="2847" spans="1:69">
      <c r="A2847" s="668"/>
      <c r="B2847" s="668"/>
      <c r="C2847" s="668"/>
      <c r="D2847" s="668"/>
      <c r="E2847" s="668"/>
      <c r="F2847" s="668"/>
      <c r="G2847" s="668"/>
      <c r="H2847" s="668"/>
      <c r="I2847" s="668"/>
      <c r="J2847" s="668"/>
      <c r="K2847" s="668"/>
      <c r="L2847" s="668"/>
      <c r="M2847" s="668"/>
      <c r="N2847" s="668"/>
      <c r="O2847" s="668"/>
      <c r="P2847" s="668"/>
      <c r="Q2847" s="668"/>
      <c r="R2847" s="668"/>
      <c r="T2847" s="668"/>
      <c r="U2847" s="668"/>
      <c r="AZ2847" s="668"/>
      <c r="BA2847" s="668"/>
      <c r="BB2847" s="668"/>
      <c r="BC2847" s="668"/>
      <c r="BD2847" s="668"/>
      <c r="BE2847" s="668"/>
      <c r="BF2847" s="668"/>
      <c r="BG2847" s="668"/>
      <c r="BH2847" s="668"/>
      <c r="BI2847" s="668"/>
      <c r="BJ2847" s="668"/>
      <c r="BK2847" s="668"/>
      <c r="BL2847" s="668"/>
      <c r="BM2847" s="668"/>
      <c r="BN2847" s="668"/>
      <c r="BO2847" s="668"/>
      <c r="BP2847" s="668"/>
      <c r="BQ2847" s="668"/>
    </row>
    <row r="2848" spans="1:69">
      <c r="A2848" s="668"/>
      <c r="B2848" s="668"/>
      <c r="C2848" s="668"/>
      <c r="D2848" s="668"/>
      <c r="E2848" s="668"/>
      <c r="F2848" s="668"/>
      <c r="G2848" s="668"/>
      <c r="H2848" s="668"/>
      <c r="I2848" s="668"/>
      <c r="J2848" s="668"/>
      <c r="K2848" s="668"/>
      <c r="L2848" s="668"/>
      <c r="M2848" s="668"/>
      <c r="N2848" s="668"/>
      <c r="O2848" s="668"/>
      <c r="P2848" s="668"/>
      <c r="Q2848" s="668"/>
      <c r="R2848" s="668"/>
      <c r="T2848" s="668"/>
      <c r="U2848" s="668"/>
      <c r="AZ2848" s="668"/>
      <c r="BA2848" s="668"/>
      <c r="BB2848" s="668"/>
      <c r="BC2848" s="668"/>
      <c r="BD2848" s="668"/>
      <c r="BE2848" s="668"/>
      <c r="BF2848" s="668"/>
      <c r="BG2848" s="668"/>
      <c r="BH2848" s="668"/>
      <c r="BI2848" s="668"/>
      <c r="BJ2848" s="668"/>
      <c r="BK2848" s="668"/>
      <c r="BL2848" s="668"/>
      <c r="BM2848" s="668"/>
      <c r="BN2848" s="668"/>
      <c r="BO2848" s="668"/>
      <c r="BP2848" s="668"/>
      <c r="BQ2848" s="668"/>
    </row>
    <row r="2849" spans="1:69">
      <c r="A2849" s="668"/>
      <c r="B2849" s="668"/>
      <c r="C2849" s="668"/>
      <c r="D2849" s="668"/>
      <c r="E2849" s="668"/>
      <c r="F2849" s="668"/>
      <c r="G2849" s="668"/>
      <c r="H2849" s="668"/>
      <c r="I2849" s="668"/>
      <c r="J2849" s="668"/>
      <c r="K2849" s="668"/>
      <c r="L2849" s="668"/>
      <c r="M2849" s="668"/>
      <c r="N2849" s="668"/>
      <c r="O2849" s="668"/>
      <c r="P2849" s="668"/>
      <c r="R2849" s="668"/>
      <c r="U2849" s="668"/>
      <c r="BK2849" s="668"/>
      <c r="BL2849" s="668"/>
      <c r="BM2849" s="668"/>
      <c r="BN2849" s="668"/>
      <c r="BO2849" s="668"/>
      <c r="BP2849" s="668"/>
      <c r="BQ2849" s="668"/>
    </row>
    <row r="2850" spans="1:69">
      <c r="A2850" s="668"/>
      <c r="B2850" s="668"/>
      <c r="C2850" s="668"/>
      <c r="D2850" s="668"/>
      <c r="E2850" s="668"/>
      <c r="F2850" s="668"/>
      <c r="G2850" s="668"/>
      <c r="H2850" s="668"/>
      <c r="I2850" s="668"/>
      <c r="J2850" s="668"/>
      <c r="K2850" s="668"/>
      <c r="L2850" s="668"/>
      <c r="M2850" s="668"/>
      <c r="N2850" s="668"/>
      <c r="O2850" s="668"/>
      <c r="P2850" s="668"/>
      <c r="Q2850" s="668"/>
      <c r="R2850" s="668"/>
      <c r="S2850" s="668"/>
      <c r="T2850" s="668"/>
      <c r="U2850" s="668"/>
      <c r="W2850" s="668"/>
      <c r="X2850" s="668"/>
      <c r="Y2850" s="668"/>
      <c r="Z2850" s="678"/>
      <c r="AA2850" s="668"/>
      <c r="AB2850" s="668"/>
      <c r="AC2850" s="668"/>
      <c r="AD2850" s="678"/>
      <c r="AE2850" s="668"/>
      <c r="AF2850" s="668"/>
      <c r="AG2850" s="668"/>
      <c r="AH2850" s="678"/>
      <c r="AI2850" s="668"/>
      <c r="AJ2850" s="668"/>
      <c r="AK2850" s="668"/>
      <c r="AL2850" s="678"/>
      <c r="AM2850" s="668"/>
      <c r="AN2850" s="668"/>
      <c r="AO2850" s="668"/>
      <c r="AP2850" s="678"/>
      <c r="AQ2850" s="668"/>
      <c r="AR2850" s="668"/>
      <c r="AS2850" s="668"/>
      <c r="AT2850" s="678"/>
      <c r="AU2850" s="668"/>
      <c r="AV2850" s="668"/>
      <c r="AW2850" s="678"/>
      <c r="AX2850" s="668"/>
      <c r="AY2850" s="683"/>
      <c r="AZ2850" s="668"/>
      <c r="BA2850" s="668"/>
      <c r="BB2850" s="668"/>
      <c r="BC2850" s="668"/>
      <c r="BD2850" s="668"/>
      <c r="BE2850" s="668"/>
      <c r="BF2850" s="668"/>
      <c r="BG2850" s="668"/>
      <c r="BH2850" s="668"/>
      <c r="BI2850" s="668"/>
      <c r="BJ2850" s="668"/>
      <c r="BK2850" s="668"/>
      <c r="BL2850" s="668"/>
      <c r="BM2850" s="668"/>
      <c r="BN2850" s="668"/>
      <c r="BO2850" s="668"/>
      <c r="BP2850" s="668"/>
      <c r="BQ2850" s="668"/>
    </row>
    <row r="2851" spans="1:69">
      <c r="A2851" s="668"/>
      <c r="B2851" s="668"/>
      <c r="C2851" s="668"/>
      <c r="D2851" s="668"/>
      <c r="E2851" s="668"/>
      <c r="F2851" s="668"/>
      <c r="G2851" s="668"/>
      <c r="H2851" s="668"/>
      <c r="I2851" s="668"/>
      <c r="J2851" s="668"/>
      <c r="K2851" s="668"/>
      <c r="L2851" s="668"/>
      <c r="M2851" s="668"/>
      <c r="N2851" s="668"/>
      <c r="O2851" s="668"/>
      <c r="P2851" s="668"/>
      <c r="Q2851" s="668"/>
      <c r="R2851" s="668"/>
      <c r="T2851" s="668"/>
      <c r="U2851" s="668"/>
      <c r="AZ2851" s="668"/>
      <c r="BA2851" s="668"/>
      <c r="BB2851" s="668"/>
      <c r="BC2851" s="668"/>
      <c r="BD2851" s="668"/>
      <c r="BE2851" s="668"/>
      <c r="BF2851" s="668"/>
      <c r="BG2851" s="668"/>
      <c r="BH2851" s="668"/>
      <c r="BI2851" s="668"/>
      <c r="BJ2851" s="668"/>
      <c r="BK2851" s="668"/>
      <c r="BL2851" s="668"/>
      <c r="BM2851" s="668"/>
      <c r="BN2851" s="668"/>
      <c r="BO2851" s="668"/>
      <c r="BP2851" s="668"/>
      <c r="BQ2851" s="668"/>
    </row>
    <row r="2852" spans="1:69">
      <c r="A2852" s="668"/>
      <c r="B2852" s="668"/>
      <c r="C2852" s="668"/>
      <c r="D2852" s="668"/>
      <c r="E2852" s="668"/>
      <c r="F2852" s="668"/>
      <c r="G2852" s="668"/>
      <c r="H2852" s="668"/>
      <c r="I2852" s="668"/>
      <c r="J2852" s="668"/>
      <c r="K2852" s="668"/>
      <c r="L2852" s="668"/>
      <c r="M2852" s="668"/>
      <c r="N2852" s="668"/>
      <c r="O2852" s="668"/>
      <c r="P2852" s="668"/>
      <c r="Q2852" s="668"/>
      <c r="R2852" s="668"/>
      <c r="T2852" s="668"/>
      <c r="U2852" s="668"/>
      <c r="AZ2852" s="668"/>
      <c r="BA2852" s="668"/>
      <c r="BB2852" s="668"/>
      <c r="BC2852" s="668"/>
      <c r="BD2852" s="668"/>
      <c r="BE2852" s="668"/>
      <c r="BF2852" s="668"/>
      <c r="BG2852" s="668"/>
      <c r="BH2852" s="668"/>
      <c r="BI2852" s="668"/>
      <c r="BJ2852" s="668"/>
      <c r="BK2852" s="668"/>
      <c r="BL2852" s="668"/>
      <c r="BM2852" s="668"/>
      <c r="BN2852" s="668"/>
      <c r="BO2852" s="668"/>
      <c r="BP2852" s="668"/>
      <c r="BQ2852" s="668"/>
    </row>
    <row r="2853" spans="1:69">
      <c r="A2853" s="668"/>
      <c r="B2853" s="668"/>
      <c r="C2853" s="668"/>
      <c r="D2853" s="668"/>
      <c r="E2853" s="668"/>
      <c r="F2853" s="668"/>
      <c r="G2853" s="668"/>
      <c r="H2853" s="668"/>
      <c r="I2853" s="668"/>
      <c r="J2853" s="668"/>
      <c r="K2853" s="668"/>
      <c r="L2853" s="668"/>
      <c r="M2853" s="668"/>
      <c r="N2853" s="668"/>
      <c r="O2853" s="668"/>
      <c r="P2853" s="668"/>
      <c r="Q2853" s="668"/>
      <c r="R2853" s="668"/>
      <c r="T2853" s="668"/>
      <c r="U2853" s="668"/>
      <c r="AZ2853" s="668"/>
      <c r="BA2853" s="668"/>
      <c r="BB2853" s="668"/>
      <c r="BC2853" s="668"/>
      <c r="BD2853" s="668"/>
      <c r="BE2853" s="668"/>
      <c r="BF2853" s="668"/>
      <c r="BG2853" s="668"/>
      <c r="BH2853" s="668"/>
      <c r="BI2853" s="668"/>
      <c r="BJ2853" s="668"/>
      <c r="BK2853" s="668"/>
      <c r="BL2853" s="668"/>
      <c r="BM2853" s="668"/>
      <c r="BN2853" s="668"/>
      <c r="BO2853" s="668"/>
      <c r="BP2853" s="668"/>
      <c r="BQ2853" s="668"/>
    </row>
    <row r="2854" spans="1:69">
      <c r="A2854" s="668"/>
      <c r="B2854" s="668"/>
      <c r="C2854" s="668"/>
      <c r="D2854" s="668"/>
      <c r="E2854" s="668"/>
      <c r="F2854" s="668"/>
      <c r="G2854" s="668"/>
      <c r="H2854" s="668"/>
      <c r="I2854" s="668"/>
      <c r="J2854" s="668"/>
      <c r="K2854" s="668"/>
      <c r="L2854" s="668"/>
      <c r="M2854" s="668"/>
      <c r="N2854" s="668"/>
      <c r="O2854" s="668"/>
      <c r="P2854" s="668"/>
      <c r="Q2854" s="668"/>
      <c r="R2854" s="668"/>
      <c r="T2854" s="668"/>
      <c r="U2854" s="668"/>
      <c r="AZ2854" s="668"/>
      <c r="BA2854" s="668"/>
      <c r="BB2854" s="668"/>
      <c r="BC2854" s="668"/>
      <c r="BD2854" s="668"/>
      <c r="BE2854" s="668"/>
      <c r="BF2854" s="668"/>
      <c r="BG2854" s="668"/>
      <c r="BH2854" s="668"/>
      <c r="BI2854" s="668"/>
      <c r="BJ2854" s="668"/>
      <c r="BK2854" s="668"/>
      <c r="BL2854" s="668"/>
      <c r="BM2854" s="668"/>
      <c r="BN2854" s="668"/>
      <c r="BO2854" s="668"/>
      <c r="BP2854" s="668"/>
      <c r="BQ2854" s="668"/>
    </row>
    <row r="2855" spans="1:69">
      <c r="A2855" s="668"/>
      <c r="B2855" s="668"/>
      <c r="C2855" s="668"/>
      <c r="D2855" s="668"/>
      <c r="E2855" s="668"/>
      <c r="F2855" s="668"/>
      <c r="G2855" s="668"/>
      <c r="H2855" s="668"/>
      <c r="I2855" s="668"/>
      <c r="J2855" s="668"/>
      <c r="K2855" s="668"/>
      <c r="L2855" s="668"/>
      <c r="M2855" s="668"/>
      <c r="N2855" s="668"/>
      <c r="O2855" s="668"/>
      <c r="P2855" s="668"/>
      <c r="Q2855" s="668"/>
      <c r="R2855" s="668"/>
      <c r="T2855" s="668"/>
      <c r="U2855" s="668"/>
      <c r="W2855" s="668"/>
      <c r="X2855" s="668"/>
      <c r="Y2855" s="668"/>
      <c r="Z2855" s="678"/>
      <c r="AA2855" s="668"/>
      <c r="AB2855" s="668"/>
      <c r="AC2855" s="668"/>
      <c r="AD2855" s="678"/>
      <c r="AE2855" s="668"/>
      <c r="AF2855" s="668"/>
      <c r="AG2855" s="668"/>
      <c r="AH2855" s="678"/>
      <c r="AI2855" s="668"/>
      <c r="AJ2855" s="668"/>
      <c r="AK2855" s="668"/>
      <c r="AL2855" s="678"/>
      <c r="AM2855" s="668"/>
      <c r="AN2855" s="668"/>
      <c r="AO2855" s="668"/>
      <c r="AP2855" s="678"/>
      <c r="AQ2855" s="668"/>
      <c r="AR2855" s="668"/>
      <c r="AS2855" s="668"/>
      <c r="AT2855" s="678"/>
      <c r="AU2855" s="668"/>
      <c r="AV2855" s="668"/>
      <c r="AW2855" s="678"/>
      <c r="AX2855" s="668"/>
      <c r="AY2855" s="683"/>
      <c r="AZ2855" s="668"/>
      <c r="BA2855" s="668"/>
      <c r="BB2855" s="668"/>
      <c r="BC2855" s="668"/>
      <c r="BD2855" s="668"/>
      <c r="BE2855" s="668"/>
      <c r="BF2855" s="668"/>
      <c r="BG2855" s="668"/>
      <c r="BH2855" s="668"/>
      <c r="BI2855" s="668"/>
      <c r="BJ2855" s="668"/>
      <c r="BK2855" s="668"/>
      <c r="BL2855" s="668"/>
      <c r="BM2855" s="668"/>
      <c r="BN2855" s="668"/>
      <c r="BO2855" s="668"/>
      <c r="BP2855" s="668"/>
      <c r="BQ2855" s="668"/>
    </row>
    <row r="2856" spans="1:69">
      <c r="A2856" s="668"/>
      <c r="B2856" s="668"/>
      <c r="C2856" s="668"/>
      <c r="D2856" s="668"/>
      <c r="E2856" s="668"/>
      <c r="F2856" s="668"/>
      <c r="G2856" s="668"/>
      <c r="H2856" s="668"/>
      <c r="I2856" s="668"/>
      <c r="J2856" s="668"/>
      <c r="K2856" s="668"/>
      <c r="L2856" s="668"/>
      <c r="M2856" s="668"/>
      <c r="N2856" s="668"/>
      <c r="O2856" s="668"/>
      <c r="P2856" s="668"/>
      <c r="Q2856" s="668"/>
      <c r="R2856" s="668"/>
      <c r="T2856" s="668"/>
      <c r="U2856" s="668"/>
      <c r="AZ2856" s="668"/>
      <c r="BA2856" s="668"/>
      <c r="BB2856" s="668"/>
      <c r="BC2856" s="668"/>
      <c r="BD2856" s="668"/>
      <c r="BE2856" s="668"/>
      <c r="BF2856" s="668"/>
      <c r="BG2856" s="668"/>
      <c r="BH2856" s="668"/>
      <c r="BI2856" s="668"/>
      <c r="BJ2856" s="668"/>
      <c r="BK2856" s="668"/>
      <c r="BL2856" s="668"/>
      <c r="BM2856" s="668"/>
      <c r="BN2856" s="668"/>
      <c r="BO2856" s="668"/>
      <c r="BP2856" s="668"/>
      <c r="BQ2856" s="668"/>
    </row>
    <row r="2857" spans="1:69">
      <c r="A2857" s="668"/>
      <c r="B2857" s="668"/>
      <c r="C2857" s="668"/>
      <c r="D2857" s="668"/>
      <c r="E2857" s="668"/>
      <c r="F2857" s="668"/>
      <c r="G2857" s="668"/>
      <c r="H2857" s="668"/>
      <c r="I2857" s="668"/>
      <c r="J2857" s="668"/>
      <c r="K2857" s="668"/>
      <c r="L2857" s="668"/>
      <c r="M2857" s="668"/>
      <c r="N2857" s="668"/>
      <c r="O2857" s="668"/>
      <c r="P2857" s="668"/>
      <c r="Q2857" s="668"/>
      <c r="R2857" s="668"/>
      <c r="S2857" s="668"/>
      <c r="T2857" s="668"/>
      <c r="U2857" s="668"/>
      <c r="W2857" s="668"/>
      <c r="X2857" s="668"/>
      <c r="Y2857" s="668"/>
      <c r="Z2857" s="678"/>
      <c r="AA2857" s="668"/>
      <c r="AB2857" s="668"/>
      <c r="AC2857" s="668"/>
      <c r="AD2857" s="678"/>
      <c r="AE2857" s="668"/>
      <c r="AF2857" s="668"/>
      <c r="AG2857" s="668"/>
      <c r="AH2857" s="678"/>
      <c r="AI2857" s="668"/>
      <c r="AJ2857" s="668"/>
      <c r="AK2857" s="668"/>
      <c r="AL2857" s="678"/>
      <c r="AM2857" s="668"/>
      <c r="AN2857" s="668"/>
      <c r="AO2857" s="668"/>
      <c r="AP2857" s="678"/>
      <c r="AQ2857" s="668"/>
      <c r="AR2857" s="668"/>
      <c r="AS2857" s="668"/>
      <c r="AT2857" s="678"/>
      <c r="AU2857" s="668"/>
      <c r="AV2857" s="668"/>
      <c r="AW2857" s="678"/>
      <c r="AX2857" s="668"/>
      <c r="AY2857" s="683"/>
      <c r="AZ2857" s="668"/>
      <c r="BA2857" s="668"/>
      <c r="BB2857" s="668"/>
      <c r="BC2857" s="668"/>
      <c r="BD2857" s="668"/>
      <c r="BE2857" s="668"/>
      <c r="BF2857" s="668"/>
      <c r="BG2857" s="668"/>
      <c r="BH2857" s="668"/>
      <c r="BI2857" s="668"/>
      <c r="BJ2857" s="668"/>
      <c r="BK2857" s="668"/>
      <c r="BL2857" s="668"/>
      <c r="BM2857" s="668"/>
      <c r="BN2857" s="668"/>
      <c r="BO2857" s="668"/>
      <c r="BP2857" s="668"/>
      <c r="BQ2857" s="668"/>
    </row>
    <row r="2858" spans="1:69">
      <c r="A2858" s="668"/>
      <c r="B2858" s="668"/>
      <c r="C2858" s="668"/>
      <c r="D2858" s="668"/>
      <c r="E2858" s="668"/>
      <c r="F2858" s="668"/>
      <c r="G2858" s="668"/>
      <c r="H2858" s="668"/>
      <c r="I2858" s="668"/>
      <c r="J2858" s="668"/>
      <c r="K2858" s="668"/>
      <c r="L2858" s="668"/>
      <c r="M2858" s="668"/>
      <c r="N2858" s="668"/>
      <c r="O2858" s="668"/>
      <c r="P2858" s="668"/>
      <c r="Q2858" s="668"/>
      <c r="R2858" s="668"/>
      <c r="S2858" s="668"/>
      <c r="T2858" s="668"/>
      <c r="U2858" s="668"/>
      <c r="AZ2858" s="668"/>
      <c r="BA2858" s="668"/>
      <c r="BB2858" s="668"/>
      <c r="BC2858" s="668"/>
      <c r="BD2858" s="668"/>
      <c r="BE2858" s="668"/>
      <c r="BF2858" s="668"/>
      <c r="BG2858" s="668"/>
      <c r="BH2858" s="668"/>
      <c r="BI2858" s="668"/>
      <c r="BJ2858" s="668"/>
      <c r="BK2858" s="668"/>
      <c r="BL2858" s="668"/>
      <c r="BM2858" s="668"/>
      <c r="BN2858" s="668"/>
      <c r="BO2858" s="668"/>
      <c r="BP2858" s="668"/>
      <c r="BQ2858" s="668"/>
    </row>
    <row r="2859" spans="1:69">
      <c r="A2859" s="668"/>
      <c r="B2859" s="668"/>
      <c r="C2859" s="668"/>
      <c r="D2859" s="668"/>
      <c r="E2859" s="668"/>
      <c r="F2859" s="668"/>
      <c r="G2859" s="668"/>
      <c r="H2859" s="668"/>
      <c r="I2859" s="668"/>
      <c r="J2859" s="668"/>
      <c r="K2859" s="668"/>
      <c r="L2859" s="668"/>
      <c r="M2859" s="668"/>
      <c r="N2859" s="668"/>
      <c r="O2859" s="668"/>
      <c r="P2859" s="668"/>
      <c r="Q2859" s="668"/>
      <c r="R2859" s="668"/>
      <c r="T2859" s="668"/>
      <c r="U2859" s="668"/>
      <c r="AZ2859" s="668"/>
      <c r="BA2859" s="668"/>
      <c r="BB2859" s="668"/>
      <c r="BC2859" s="668"/>
      <c r="BD2859" s="668"/>
      <c r="BE2859" s="668"/>
      <c r="BF2859" s="668"/>
      <c r="BG2859" s="668"/>
      <c r="BH2859" s="668"/>
      <c r="BI2859" s="668"/>
      <c r="BJ2859" s="668"/>
      <c r="BK2859" s="668"/>
      <c r="BL2859" s="668"/>
      <c r="BM2859" s="668"/>
      <c r="BN2859" s="668"/>
      <c r="BO2859" s="668"/>
      <c r="BP2859" s="668"/>
      <c r="BQ2859" s="668"/>
    </row>
    <row r="2860" spans="1:69">
      <c r="A2860" s="668"/>
      <c r="B2860" s="668"/>
      <c r="C2860" s="668"/>
      <c r="D2860" s="668"/>
      <c r="E2860" s="668"/>
      <c r="F2860" s="668"/>
      <c r="G2860" s="668"/>
      <c r="H2860" s="668"/>
      <c r="I2860" s="668"/>
      <c r="J2860" s="668"/>
      <c r="K2860" s="668"/>
      <c r="L2860" s="668"/>
      <c r="M2860" s="668"/>
      <c r="N2860" s="668"/>
      <c r="O2860" s="668"/>
      <c r="P2860" s="668"/>
      <c r="Q2860" s="668"/>
      <c r="R2860" s="668"/>
      <c r="T2860" s="668"/>
      <c r="U2860" s="668"/>
      <c r="AZ2860" s="668"/>
      <c r="BA2860" s="668"/>
      <c r="BB2860" s="668"/>
      <c r="BC2860" s="668"/>
      <c r="BD2860" s="668"/>
      <c r="BE2860" s="668"/>
      <c r="BF2860" s="668"/>
      <c r="BG2860" s="668"/>
      <c r="BH2860" s="668"/>
      <c r="BI2860" s="668"/>
      <c r="BJ2860" s="668"/>
      <c r="BK2860" s="668"/>
      <c r="BL2860" s="668"/>
      <c r="BM2860" s="668"/>
      <c r="BN2860" s="668"/>
      <c r="BO2860" s="668"/>
      <c r="BP2860" s="668"/>
      <c r="BQ2860" s="668"/>
    </row>
    <row r="2861" spans="1:69">
      <c r="A2861" s="668"/>
      <c r="B2861" s="668"/>
      <c r="C2861" s="668"/>
      <c r="D2861" s="668"/>
      <c r="E2861" s="668"/>
      <c r="F2861" s="668"/>
      <c r="G2861" s="668"/>
      <c r="H2861" s="668"/>
      <c r="I2861" s="668"/>
      <c r="J2861" s="668"/>
      <c r="K2861" s="668"/>
      <c r="L2861" s="668"/>
      <c r="M2861" s="668"/>
      <c r="N2861" s="668"/>
      <c r="O2861" s="668"/>
      <c r="P2861" s="668"/>
      <c r="Q2861" s="668"/>
      <c r="R2861" s="668"/>
      <c r="T2861" s="668"/>
      <c r="U2861" s="668"/>
      <c r="AZ2861" s="668"/>
      <c r="BA2861" s="668"/>
      <c r="BB2861" s="668"/>
      <c r="BC2861" s="668"/>
      <c r="BD2861" s="668"/>
      <c r="BE2861" s="668"/>
      <c r="BF2861" s="668"/>
      <c r="BG2861" s="668"/>
      <c r="BH2861" s="668"/>
      <c r="BI2861" s="668"/>
      <c r="BJ2861" s="668"/>
      <c r="BK2861" s="668"/>
      <c r="BL2861" s="668"/>
      <c r="BM2861" s="668"/>
      <c r="BN2861" s="668"/>
      <c r="BO2861" s="668"/>
      <c r="BP2861" s="668"/>
      <c r="BQ2861" s="668"/>
    </row>
    <row r="2862" spans="1:69">
      <c r="A2862" s="668"/>
      <c r="B2862" s="668"/>
      <c r="C2862" s="668"/>
      <c r="D2862" s="668"/>
      <c r="E2862" s="668"/>
      <c r="F2862" s="668"/>
      <c r="G2862" s="668"/>
      <c r="H2862" s="668"/>
      <c r="I2862" s="668"/>
      <c r="J2862" s="668"/>
      <c r="K2862" s="668"/>
      <c r="L2862" s="668"/>
      <c r="M2862" s="668"/>
      <c r="N2862" s="668"/>
      <c r="O2862" s="668"/>
      <c r="P2862" s="668"/>
      <c r="Q2862" s="668"/>
      <c r="R2862" s="668"/>
      <c r="S2862" s="668"/>
      <c r="T2862" s="668"/>
      <c r="U2862" s="668"/>
      <c r="AZ2862" s="668"/>
      <c r="BA2862" s="668"/>
      <c r="BB2862" s="668"/>
      <c r="BC2862" s="668"/>
      <c r="BD2862" s="668"/>
      <c r="BE2862" s="668"/>
      <c r="BF2862" s="668"/>
      <c r="BG2862" s="668"/>
      <c r="BH2862" s="668"/>
      <c r="BI2862" s="668"/>
      <c r="BJ2862" s="668"/>
      <c r="BK2862" s="668"/>
      <c r="BL2862" s="668"/>
      <c r="BM2862" s="668"/>
      <c r="BN2862" s="668"/>
      <c r="BO2862" s="668"/>
      <c r="BP2862" s="668"/>
      <c r="BQ2862" s="668"/>
    </row>
    <row r="2863" spans="1:69">
      <c r="A2863" s="668"/>
      <c r="B2863" s="668"/>
      <c r="C2863" s="668"/>
      <c r="D2863" s="668"/>
      <c r="E2863" s="668"/>
      <c r="F2863" s="668"/>
      <c r="G2863" s="668"/>
      <c r="H2863" s="668"/>
      <c r="I2863" s="668"/>
      <c r="J2863" s="668"/>
      <c r="K2863" s="668"/>
      <c r="L2863" s="668"/>
      <c r="M2863" s="668"/>
      <c r="N2863" s="668"/>
      <c r="O2863" s="668"/>
      <c r="P2863" s="668"/>
      <c r="Q2863" s="668"/>
      <c r="R2863" s="668"/>
      <c r="S2863" s="668"/>
      <c r="T2863" s="668"/>
      <c r="U2863" s="668"/>
      <c r="W2863" s="668"/>
      <c r="X2863" s="668"/>
      <c r="Y2863" s="668"/>
      <c r="Z2863" s="678"/>
      <c r="AA2863" s="668"/>
      <c r="AB2863" s="668"/>
      <c r="AC2863" s="668"/>
      <c r="AD2863" s="678"/>
      <c r="AE2863" s="668"/>
      <c r="AF2863" s="668"/>
      <c r="AG2863" s="668"/>
      <c r="AH2863" s="678"/>
      <c r="AI2863" s="668"/>
      <c r="AJ2863" s="668"/>
      <c r="AK2863" s="668"/>
      <c r="AL2863" s="678"/>
      <c r="AM2863" s="668"/>
      <c r="AN2863" s="668"/>
      <c r="AO2863" s="668"/>
      <c r="AP2863" s="678"/>
      <c r="AQ2863" s="668"/>
      <c r="AR2863" s="668"/>
      <c r="AS2863" s="668"/>
      <c r="AT2863" s="678"/>
      <c r="AU2863" s="668"/>
      <c r="AV2863" s="668"/>
      <c r="AW2863" s="678"/>
      <c r="AX2863" s="668"/>
      <c r="AY2863" s="683"/>
      <c r="AZ2863" s="668"/>
      <c r="BA2863" s="668"/>
      <c r="BB2863" s="668"/>
      <c r="BC2863" s="668"/>
      <c r="BD2863" s="668"/>
      <c r="BE2863" s="668"/>
      <c r="BF2863" s="668"/>
      <c r="BG2863" s="668"/>
      <c r="BH2863" s="668"/>
      <c r="BI2863" s="668"/>
      <c r="BJ2863" s="668"/>
      <c r="BK2863" s="668"/>
      <c r="BL2863" s="668"/>
      <c r="BM2863" s="668"/>
      <c r="BN2863" s="668"/>
      <c r="BO2863" s="668"/>
      <c r="BP2863" s="668"/>
      <c r="BQ2863" s="668"/>
    </row>
    <row r="2864" spans="1:69">
      <c r="A2864" s="668"/>
      <c r="B2864" s="668"/>
      <c r="C2864" s="668"/>
      <c r="D2864" s="668"/>
      <c r="E2864" s="668"/>
      <c r="F2864" s="668"/>
      <c r="G2864" s="668"/>
      <c r="H2864" s="668"/>
      <c r="I2864" s="668"/>
      <c r="J2864" s="668"/>
      <c r="K2864" s="668"/>
      <c r="L2864" s="668"/>
      <c r="M2864" s="668"/>
      <c r="N2864" s="668"/>
      <c r="O2864" s="668"/>
      <c r="P2864" s="668"/>
      <c r="Q2864" s="668"/>
      <c r="R2864" s="668"/>
      <c r="S2864" s="668"/>
      <c r="T2864" s="668"/>
      <c r="U2864" s="668"/>
      <c r="AZ2864" s="668"/>
      <c r="BA2864" s="668"/>
      <c r="BB2864" s="668"/>
      <c r="BC2864" s="668"/>
      <c r="BD2864" s="668"/>
      <c r="BE2864" s="668"/>
      <c r="BF2864" s="668"/>
      <c r="BG2864" s="668"/>
      <c r="BH2864" s="668"/>
      <c r="BK2864" s="668"/>
      <c r="BL2864" s="668"/>
      <c r="BM2864" s="668"/>
      <c r="BN2864" s="668"/>
      <c r="BO2864" s="668"/>
      <c r="BP2864" s="668"/>
      <c r="BQ2864" s="668"/>
    </row>
    <row r="2865" spans="1:69">
      <c r="A2865" s="668"/>
      <c r="B2865" s="668"/>
      <c r="C2865" s="668"/>
      <c r="D2865" s="668"/>
      <c r="E2865" s="668"/>
      <c r="F2865" s="668"/>
      <c r="G2865" s="668"/>
      <c r="H2865" s="668"/>
      <c r="I2865" s="668"/>
      <c r="J2865" s="668"/>
      <c r="K2865" s="668"/>
      <c r="L2865" s="668"/>
      <c r="M2865" s="668"/>
      <c r="N2865" s="668"/>
      <c r="O2865" s="668"/>
      <c r="P2865" s="668"/>
      <c r="Q2865" s="668"/>
      <c r="R2865" s="668"/>
      <c r="T2865" s="668"/>
      <c r="U2865" s="668"/>
      <c r="AZ2865" s="668"/>
      <c r="BA2865" s="668"/>
      <c r="BK2865" s="668"/>
      <c r="BL2865" s="668"/>
      <c r="BM2865" s="668"/>
      <c r="BN2865" s="668"/>
      <c r="BO2865" s="668"/>
      <c r="BP2865" s="668"/>
      <c r="BQ2865" s="668"/>
    </row>
    <row r="2866" spans="1:69">
      <c r="A2866" s="668"/>
      <c r="B2866" s="668"/>
      <c r="C2866" s="668"/>
      <c r="D2866" s="668"/>
      <c r="E2866" s="668"/>
      <c r="F2866" s="668"/>
      <c r="G2866" s="668"/>
      <c r="H2866" s="668"/>
      <c r="I2866" s="668"/>
      <c r="J2866" s="668"/>
      <c r="K2866" s="668"/>
      <c r="L2866" s="668"/>
      <c r="M2866" s="668"/>
      <c r="N2866" s="668"/>
      <c r="O2866" s="668"/>
      <c r="P2866" s="668"/>
      <c r="Q2866" s="668"/>
      <c r="R2866" s="668"/>
      <c r="T2866" s="668"/>
      <c r="U2866" s="668"/>
      <c r="AZ2866" s="668"/>
      <c r="BA2866" s="668"/>
      <c r="BB2866" s="668"/>
      <c r="BC2866" s="668"/>
      <c r="BD2866" s="668"/>
      <c r="BE2866" s="668"/>
      <c r="BF2866" s="668"/>
      <c r="BG2866" s="668"/>
      <c r="BH2866" s="668"/>
      <c r="BI2866" s="668"/>
      <c r="BJ2866" s="668"/>
      <c r="BK2866" s="668"/>
      <c r="BL2866" s="668"/>
      <c r="BM2866" s="668"/>
      <c r="BN2866" s="668"/>
      <c r="BO2866" s="668"/>
      <c r="BP2866" s="668"/>
      <c r="BQ2866" s="668"/>
    </row>
    <row r="2867" spans="1:69">
      <c r="A2867" s="668"/>
      <c r="B2867" s="668"/>
      <c r="C2867" s="668"/>
      <c r="D2867" s="668"/>
      <c r="E2867" s="668"/>
      <c r="F2867" s="668"/>
      <c r="G2867" s="668"/>
      <c r="H2867" s="668"/>
      <c r="I2867" s="668"/>
      <c r="J2867" s="668"/>
      <c r="K2867" s="668"/>
      <c r="L2867" s="668"/>
      <c r="M2867" s="668"/>
      <c r="N2867" s="668"/>
      <c r="O2867" s="668"/>
      <c r="P2867" s="668"/>
      <c r="Q2867" s="668"/>
      <c r="R2867" s="668"/>
      <c r="T2867" s="668"/>
      <c r="U2867" s="668"/>
      <c r="AZ2867" s="668"/>
      <c r="BA2867" s="668"/>
      <c r="BB2867" s="668"/>
      <c r="BC2867" s="668"/>
      <c r="BD2867" s="668"/>
      <c r="BE2867" s="668"/>
      <c r="BF2867" s="668"/>
      <c r="BG2867" s="668"/>
      <c r="BH2867" s="668"/>
      <c r="BI2867" s="668"/>
      <c r="BJ2867" s="668"/>
      <c r="BK2867" s="668"/>
      <c r="BL2867" s="668"/>
      <c r="BM2867" s="668"/>
      <c r="BN2867" s="668"/>
      <c r="BO2867" s="668"/>
      <c r="BP2867" s="668"/>
      <c r="BQ2867" s="668"/>
    </row>
    <row r="2868" spans="1:69">
      <c r="A2868" s="668"/>
      <c r="B2868" s="668"/>
      <c r="C2868" s="668"/>
      <c r="D2868" s="668"/>
      <c r="E2868" s="668"/>
      <c r="F2868" s="668"/>
      <c r="G2868" s="668"/>
      <c r="H2868" s="668"/>
      <c r="I2868" s="668"/>
      <c r="J2868" s="668"/>
      <c r="K2868" s="668"/>
      <c r="L2868" s="668"/>
      <c r="M2868" s="668"/>
      <c r="N2868" s="668"/>
      <c r="O2868" s="668"/>
      <c r="P2868" s="668"/>
      <c r="Q2868" s="668"/>
      <c r="R2868" s="668"/>
      <c r="T2868" s="668"/>
      <c r="U2868" s="668"/>
      <c r="AZ2868" s="668"/>
      <c r="BA2868" s="668"/>
      <c r="BB2868" s="668"/>
      <c r="BC2868" s="668"/>
      <c r="BD2868" s="668"/>
      <c r="BE2868" s="668"/>
      <c r="BF2868" s="668"/>
      <c r="BG2868" s="668"/>
      <c r="BH2868" s="668"/>
      <c r="BI2868" s="668"/>
      <c r="BJ2868" s="668"/>
      <c r="BK2868" s="668"/>
      <c r="BL2868" s="668"/>
      <c r="BM2868" s="668"/>
      <c r="BN2868" s="668"/>
      <c r="BO2868" s="668"/>
      <c r="BP2868" s="668"/>
      <c r="BQ2868" s="668"/>
    </row>
    <row r="2869" spans="1:69">
      <c r="A2869" s="668"/>
      <c r="B2869" s="668"/>
      <c r="C2869" s="668"/>
      <c r="D2869" s="668"/>
      <c r="E2869" s="668"/>
      <c r="F2869" s="668"/>
      <c r="G2869" s="668"/>
      <c r="H2869" s="668"/>
      <c r="I2869" s="668"/>
      <c r="J2869" s="668"/>
      <c r="K2869" s="668"/>
      <c r="L2869" s="668"/>
      <c r="M2869" s="668"/>
      <c r="N2869" s="668"/>
      <c r="O2869" s="668"/>
      <c r="P2869" s="668"/>
      <c r="Q2869" s="668"/>
      <c r="R2869" s="668"/>
      <c r="T2869" s="668"/>
      <c r="U2869" s="668"/>
      <c r="AZ2869" s="668"/>
      <c r="BA2869" s="668"/>
      <c r="BB2869" s="668"/>
      <c r="BC2869" s="668"/>
      <c r="BD2869" s="668"/>
      <c r="BE2869" s="668"/>
      <c r="BF2869" s="668"/>
      <c r="BG2869" s="668"/>
      <c r="BH2869" s="668"/>
      <c r="BI2869" s="668"/>
      <c r="BK2869" s="668"/>
      <c r="BL2869" s="668"/>
      <c r="BM2869" s="668"/>
      <c r="BN2869" s="668"/>
      <c r="BO2869" s="668"/>
      <c r="BP2869" s="668"/>
      <c r="BQ2869" s="668"/>
    </row>
    <row r="2870" spans="1:69">
      <c r="A2870" s="668"/>
      <c r="B2870" s="668"/>
      <c r="C2870" s="668"/>
      <c r="D2870" s="668"/>
      <c r="E2870" s="668"/>
      <c r="F2870" s="668"/>
      <c r="G2870" s="668"/>
      <c r="H2870" s="668"/>
      <c r="I2870" s="668"/>
      <c r="J2870" s="668"/>
      <c r="K2870" s="668"/>
      <c r="L2870" s="668"/>
      <c r="M2870" s="668"/>
      <c r="N2870" s="668"/>
      <c r="O2870" s="668"/>
      <c r="P2870" s="668"/>
      <c r="Q2870" s="668"/>
      <c r="R2870" s="668"/>
      <c r="T2870" s="668"/>
      <c r="U2870" s="668"/>
      <c r="AZ2870" s="668"/>
      <c r="BA2870" s="668"/>
      <c r="BB2870" s="668"/>
      <c r="BC2870" s="668"/>
      <c r="BD2870" s="668"/>
      <c r="BE2870" s="668"/>
      <c r="BF2870" s="668"/>
      <c r="BG2870" s="668"/>
      <c r="BH2870" s="668"/>
      <c r="BK2870" s="668"/>
      <c r="BL2870" s="668"/>
      <c r="BM2870" s="668"/>
      <c r="BN2870" s="668"/>
      <c r="BO2870" s="668"/>
      <c r="BP2870" s="668"/>
      <c r="BQ2870" s="668"/>
    </row>
    <row r="2871" spans="1:69">
      <c r="A2871" s="668"/>
      <c r="B2871" s="668"/>
      <c r="C2871" s="668"/>
      <c r="D2871" s="668"/>
      <c r="E2871" s="668"/>
      <c r="F2871" s="668"/>
      <c r="G2871" s="668"/>
      <c r="H2871" s="668"/>
      <c r="I2871" s="668"/>
      <c r="J2871" s="668"/>
      <c r="K2871" s="668"/>
      <c r="L2871" s="668"/>
      <c r="M2871" s="668"/>
      <c r="N2871" s="668"/>
      <c r="O2871" s="668"/>
      <c r="P2871" s="668"/>
      <c r="Q2871" s="668"/>
      <c r="R2871" s="668"/>
      <c r="T2871" s="668"/>
      <c r="U2871" s="668"/>
      <c r="AZ2871" s="668"/>
      <c r="BA2871" s="668"/>
      <c r="BB2871" s="668"/>
      <c r="BC2871" s="668"/>
      <c r="BD2871" s="668"/>
      <c r="BK2871" s="668"/>
      <c r="BL2871" s="668"/>
      <c r="BM2871" s="668"/>
      <c r="BN2871" s="668"/>
      <c r="BO2871" s="668"/>
      <c r="BP2871" s="668"/>
      <c r="BQ2871" s="668"/>
    </row>
    <row r="2872" spans="1:69">
      <c r="A2872" s="668"/>
      <c r="B2872" s="668"/>
      <c r="C2872" s="668"/>
      <c r="D2872" s="668"/>
      <c r="E2872" s="668"/>
      <c r="F2872" s="668"/>
      <c r="G2872" s="668"/>
      <c r="H2872" s="668"/>
      <c r="I2872" s="668"/>
      <c r="J2872" s="668"/>
      <c r="K2872" s="668"/>
      <c r="L2872" s="668"/>
      <c r="M2872" s="668"/>
      <c r="N2872" s="668"/>
      <c r="O2872" s="668"/>
      <c r="P2872" s="668"/>
      <c r="R2872" s="668"/>
      <c r="U2872" s="668"/>
      <c r="BK2872" s="668"/>
      <c r="BL2872" s="668"/>
      <c r="BM2872" s="668"/>
      <c r="BN2872" s="668"/>
      <c r="BO2872" s="668"/>
      <c r="BP2872" s="668"/>
      <c r="BQ2872" s="668"/>
    </row>
    <row r="2873" spans="1:69">
      <c r="A2873" s="668"/>
      <c r="B2873" s="668"/>
      <c r="C2873" s="668"/>
      <c r="D2873" s="668"/>
      <c r="E2873" s="668"/>
      <c r="F2873" s="668"/>
      <c r="G2873" s="668"/>
      <c r="H2873" s="668"/>
      <c r="I2873" s="668"/>
      <c r="J2873" s="668"/>
      <c r="K2873" s="668"/>
      <c r="L2873" s="668"/>
      <c r="M2873" s="668"/>
      <c r="N2873" s="668"/>
      <c r="O2873" s="668"/>
      <c r="P2873" s="668"/>
      <c r="Q2873" s="668"/>
      <c r="R2873" s="668"/>
      <c r="T2873" s="668"/>
      <c r="U2873" s="668"/>
      <c r="AZ2873" s="668"/>
      <c r="BA2873" s="668"/>
      <c r="BB2873" s="668"/>
      <c r="BC2873" s="668"/>
      <c r="BD2873" s="668"/>
      <c r="BK2873" s="668"/>
      <c r="BL2873" s="668"/>
      <c r="BM2873" s="668"/>
      <c r="BN2873" s="668"/>
      <c r="BO2873" s="668"/>
      <c r="BP2873" s="668"/>
      <c r="BQ2873" s="668"/>
    </row>
    <row r="2874" spans="1:69">
      <c r="A2874" s="668"/>
      <c r="B2874" s="668"/>
      <c r="C2874" s="668"/>
      <c r="D2874" s="668"/>
      <c r="E2874" s="668"/>
      <c r="F2874" s="668"/>
      <c r="G2874" s="668"/>
      <c r="H2874" s="668"/>
      <c r="I2874" s="668"/>
      <c r="J2874" s="668"/>
      <c r="K2874" s="668"/>
      <c r="L2874" s="668"/>
      <c r="M2874" s="668"/>
      <c r="N2874" s="668"/>
      <c r="O2874" s="668"/>
      <c r="P2874" s="668"/>
      <c r="Q2874" s="668"/>
      <c r="R2874" s="668"/>
      <c r="T2874" s="668"/>
      <c r="U2874" s="668"/>
      <c r="AZ2874" s="668"/>
      <c r="BA2874" s="668"/>
      <c r="BB2874" s="668"/>
      <c r="BC2874" s="668"/>
      <c r="BD2874" s="668"/>
      <c r="BE2874" s="668"/>
      <c r="BK2874" s="668"/>
      <c r="BL2874" s="668"/>
      <c r="BM2874" s="668"/>
      <c r="BN2874" s="668"/>
      <c r="BO2874" s="668"/>
      <c r="BP2874" s="668"/>
      <c r="BQ2874" s="668"/>
    </row>
    <row r="2875" spans="1:69">
      <c r="A2875" s="668"/>
      <c r="B2875" s="668"/>
      <c r="C2875" s="668"/>
      <c r="D2875" s="668"/>
      <c r="E2875" s="668"/>
      <c r="F2875" s="668"/>
      <c r="G2875" s="668"/>
      <c r="H2875" s="668"/>
      <c r="I2875" s="668"/>
      <c r="J2875" s="668"/>
      <c r="K2875" s="668"/>
      <c r="L2875" s="668"/>
      <c r="M2875" s="668"/>
      <c r="N2875" s="668"/>
      <c r="O2875" s="668"/>
      <c r="P2875" s="668"/>
      <c r="Q2875" s="668"/>
      <c r="R2875" s="668"/>
      <c r="T2875" s="668"/>
      <c r="U2875" s="668"/>
      <c r="AZ2875" s="668"/>
      <c r="BA2875" s="668"/>
      <c r="BB2875" s="668"/>
      <c r="BC2875" s="668"/>
      <c r="BK2875" s="668"/>
      <c r="BL2875" s="668"/>
      <c r="BM2875" s="668"/>
      <c r="BN2875" s="668"/>
      <c r="BO2875" s="668"/>
      <c r="BP2875" s="668"/>
      <c r="BQ2875" s="668"/>
    </row>
    <row r="2876" spans="1:69">
      <c r="A2876" s="668"/>
      <c r="B2876" s="668"/>
      <c r="C2876" s="668"/>
      <c r="D2876" s="668"/>
      <c r="E2876" s="668"/>
      <c r="F2876" s="668"/>
      <c r="G2876" s="668"/>
      <c r="H2876" s="668"/>
      <c r="I2876" s="668"/>
      <c r="J2876" s="668"/>
      <c r="K2876" s="668"/>
      <c r="L2876" s="668"/>
      <c r="M2876" s="668"/>
      <c r="N2876" s="668"/>
      <c r="O2876" s="668"/>
      <c r="P2876" s="668"/>
      <c r="R2876" s="668"/>
      <c r="U2876" s="668"/>
      <c r="BK2876" s="668"/>
      <c r="BL2876" s="668"/>
      <c r="BM2876" s="668"/>
      <c r="BN2876" s="668"/>
      <c r="BO2876" s="668"/>
      <c r="BP2876" s="668"/>
      <c r="BQ2876" s="668"/>
    </row>
    <row r="2877" spans="1:69">
      <c r="A2877" s="668"/>
      <c r="B2877" s="668"/>
      <c r="C2877" s="668"/>
      <c r="D2877" s="668"/>
      <c r="E2877" s="668"/>
      <c r="F2877" s="668"/>
      <c r="G2877" s="668"/>
      <c r="H2877" s="668"/>
      <c r="I2877" s="668"/>
      <c r="J2877" s="668"/>
      <c r="K2877" s="668"/>
      <c r="L2877" s="668"/>
      <c r="M2877" s="668"/>
      <c r="N2877" s="668"/>
      <c r="O2877" s="668"/>
      <c r="P2877" s="668"/>
      <c r="Q2877" s="668"/>
      <c r="R2877" s="668"/>
      <c r="T2877" s="668"/>
      <c r="U2877" s="668"/>
      <c r="AZ2877" s="668"/>
      <c r="BA2877" s="668"/>
      <c r="BB2877" s="668"/>
      <c r="BK2877" s="668"/>
      <c r="BL2877" s="668"/>
      <c r="BM2877" s="668"/>
      <c r="BN2877" s="668"/>
      <c r="BO2877" s="668"/>
      <c r="BP2877" s="668"/>
      <c r="BQ2877" s="668"/>
    </row>
    <row r="2878" spans="1:69">
      <c r="A2878" s="668"/>
      <c r="B2878" s="668"/>
      <c r="C2878" s="668"/>
      <c r="D2878" s="668"/>
      <c r="E2878" s="668"/>
      <c r="F2878" s="668"/>
      <c r="G2878" s="668"/>
      <c r="H2878" s="668"/>
      <c r="I2878" s="668"/>
      <c r="J2878" s="668"/>
      <c r="K2878" s="668"/>
      <c r="L2878" s="668"/>
      <c r="M2878" s="668"/>
      <c r="N2878" s="668"/>
      <c r="O2878" s="668"/>
      <c r="P2878" s="668"/>
      <c r="Q2878" s="668"/>
      <c r="R2878" s="668"/>
      <c r="T2878" s="668"/>
      <c r="U2878" s="668"/>
      <c r="AZ2878" s="668"/>
      <c r="BA2878" s="668"/>
      <c r="BK2878" s="668"/>
      <c r="BL2878" s="668"/>
      <c r="BM2878" s="668"/>
      <c r="BN2878" s="668"/>
      <c r="BO2878" s="668"/>
      <c r="BP2878" s="668"/>
      <c r="BQ2878" s="668"/>
    </row>
    <row r="2879" spans="1:69">
      <c r="A2879" s="668"/>
      <c r="B2879" s="668"/>
      <c r="C2879" s="668"/>
      <c r="D2879" s="668"/>
      <c r="E2879" s="668"/>
      <c r="F2879" s="668"/>
      <c r="G2879" s="668"/>
      <c r="H2879" s="668"/>
      <c r="I2879" s="668"/>
      <c r="J2879" s="668"/>
      <c r="K2879" s="668"/>
      <c r="L2879" s="668"/>
      <c r="M2879" s="668"/>
      <c r="N2879" s="668"/>
      <c r="O2879" s="668"/>
      <c r="P2879" s="668"/>
      <c r="Q2879" s="668"/>
      <c r="R2879" s="668"/>
      <c r="T2879" s="668"/>
      <c r="U2879" s="668"/>
      <c r="AZ2879" s="668"/>
      <c r="BA2879" s="668"/>
      <c r="BK2879" s="668"/>
      <c r="BL2879" s="668"/>
      <c r="BM2879" s="668"/>
      <c r="BN2879" s="668"/>
      <c r="BO2879" s="668"/>
      <c r="BP2879" s="668"/>
      <c r="BQ2879" s="668"/>
    </row>
    <row r="2880" spans="1:69">
      <c r="A2880" s="668"/>
      <c r="B2880" s="668"/>
      <c r="C2880" s="668"/>
      <c r="D2880" s="668"/>
      <c r="E2880" s="668"/>
      <c r="F2880" s="668"/>
      <c r="G2880" s="668"/>
      <c r="H2880" s="668"/>
      <c r="I2880" s="668"/>
      <c r="J2880" s="668"/>
      <c r="K2880" s="668"/>
      <c r="L2880" s="668"/>
      <c r="M2880" s="668"/>
      <c r="N2880" s="668"/>
      <c r="O2880" s="668"/>
      <c r="P2880" s="668"/>
      <c r="Q2880" s="668"/>
      <c r="R2880" s="668"/>
      <c r="S2880" s="668"/>
      <c r="T2880" s="668"/>
      <c r="U2880" s="668"/>
      <c r="V2880" s="668"/>
      <c r="AZ2880" s="668"/>
      <c r="BK2880" s="668"/>
      <c r="BL2880" s="668"/>
      <c r="BM2880" s="668"/>
      <c r="BN2880" s="668"/>
      <c r="BO2880" s="668"/>
      <c r="BP2880" s="668"/>
      <c r="BQ2880" s="668"/>
    </row>
    <row r="2881" spans="1:69">
      <c r="A2881" s="668"/>
      <c r="B2881" s="668"/>
      <c r="C2881" s="668"/>
      <c r="D2881" s="668"/>
      <c r="E2881" s="668"/>
      <c r="F2881" s="668"/>
      <c r="G2881" s="668"/>
      <c r="H2881" s="668"/>
      <c r="I2881" s="668"/>
      <c r="J2881" s="668"/>
      <c r="K2881" s="668"/>
      <c r="L2881" s="668"/>
      <c r="M2881" s="668"/>
      <c r="N2881" s="668"/>
      <c r="O2881" s="668"/>
      <c r="P2881" s="668"/>
      <c r="R2881" s="668"/>
      <c r="U2881" s="668"/>
      <c r="BK2881" s="668"/>
      <c r="BL2881" s="668"/>
      <c r="BM2881" s="668"/>
      <c r="BN2881" s="668"/>
      <c r="BO2881" s="668"/>
      <c r="BP2881" s="668"/>
      <c r="BQ2881" s="668"/>
    </row>
    <row r="2882" spans="1:69">
      <c r="A2882" s="668"/>
      <c r="B2882" s="668"/>
      <c r="C2882" s="668"/>
      <c r="D2882" s="668"/>
      <c r="E2882" s="668"/>
      <c r="F2882" s="668"/>
      <c r="G2882" s="668"/>
      <c r="H2882" s="668"/>
      <c r="I2882" s="668"/>
      <c r="J2882" s="668"/>
      <c r="K2882" s="668"/>
      <c r="L2882" s="668"/>
      <c r="M2882" s="668"/>
      <c r="N2882" s="668"/>
      <c r="O2882" s="668"/>
      <c r="P2882" s="668"/>
      <c r="R2882" s="668"/>
      <c r="U2882" s="668"/>
      <c r="BK2882" s="668"/>
      <c r="BL2882" s="668"/>
      <c r="BM2882" s="668"/>
      <c r="BN2882" s="668"/>
      <c r="BO2882" s="668"/>
      <c r="BP2882" s="668"/>
      <c r="BQ2882" s="668"/>
    </row>
    <row r="2883" spans="1:69">
      <c r="A2883" s="668"/>
      <c r="B2883" s="668"/>
      <c r="C2883" s="668"/>
      <c r="D2883" s="668"/>
      <c r="E2883" s="668"/>
      <c r="F2883" s="668"/>
      <c r="G2883" s="668"/>
      <c r="H2883" s="668"/>
      <c r="I2883" s="668"/>
      <c r="J2883" s="668"/>
      <c r="K2883" s="668"/>
      <c r="L2883" s="668"/>
      <c r="M2883" s="668"/>
      <c r="N2883" s="668"/>
      <c r="O2883" s="668"/>
      <c r="P2883" s="668"/>
      <c r="Q2883" s="668"/>
      <c r="R2883" s="668"/>
      <c r="T2883" s="668"/>
      <c r="U2883" s="668"/>
      <c r="AZ2883" s="668"/>
      <c r="BA2883" s="668"/>
      <c r="BB2883" s="668"/>
      <c r="BC2883" s="668"/>
      <c r="BD2883" s="668"/>
      <c r="BE2883" s="668"/>
      <c r="BF2883" s="668"/>
      <c r="BG2883" s="668"/>
      <c r="BK2883" s="668"/>
      <c r="BL2883" s="668"/>
      <c r="BM2883" s="668"/>
      <c r="BN2883" s="668"/>
      <c r="BO2883" s="668"/>
      <c r="BP2883" s="668"/>
      <c r="BQ2883" s="668"/>
    </row>
    <row r="2884" spans="1:69">
      <c r="A2884" s="668"/>
      <c r="B2884" s="668"/>
      <c r="C2884" s="668"/>
      <c r="D2884" s="668"/>
      <c r="E2884" s="668"/>
      <c r="F2884" s="668"/>
      <c r="G2884" s="668"/>
      <c r="H2884" s="668"/>
      <c r="I2884" s="668"/>
      <c r="J2884" s="668"/>
      <c r="K2884" s="668"/>
      <c r="L2884" s="668"/>
      <c r="M2884" s="668"/>
      <c r="N2884" s="668"/>
      <c r="O2884" s="668"/>
      <c r="P2884" s="668"/>
      <c r="Q2884" s="668"/>
      <c r="R2884" s="668"/>
      <c r="T2884" s="668"/>
      <c r="U2884" s="668"/>
      <c r="AZ2884" s="668"/>
      <c r="BA2884" s="668"/>
      <c r="BB2884" s="668"/>
      <c r="BC2884" s="668"/>
      <c r="BD2884" s="668"/>
      <c r="BE2884" s="668"/>
      <c r="BF2884" s="668"/>
      <c r="BG2884" s="668"/>
      <c r="BH2884" s="668"/>
      <c r="BI2884" s="668"/>
      <c r="BJ2884" s="668"/>
      <c r="BK2884" s="668"/>
      <c r="BL2884" s="668"/>
      <c r="BM2884" s="668"/>
      <c r="BN2884" s="668"/>
      <c r="BO2884" s="668"/>
      <c r="BP2884" s="668"/>
      <c r="BQ2884" s="668"/>
    </row>
    <row r="2885" spans="1:69">
      <c r="A2885" s="668"/>
      <c r="B2885" s="668"/>
      <c r="C2885" s="668"/>
      <c r="D2885" s="668"/>
      <c r="E2885" s="668"/>
      <c r="F2885" s="668"/>
      <c r="G2885" s="668"/>
      <c r="H2885" s="668"/>
      <c r="I2885" s="668"/>
      <c r="J2885" s="668"/>
      <c r="K2885" s="668"/>
      <c r="L2885" s="668"/>
      <c r="M2885" s="668"/>
      <c r="N2885" s="668"/>
      <c r="O2885" s="668"/>
      <c r="P2885" s="668"/>
      <c r="Q2885" s="668"/>
      <c r="R2885" s="668"/>
      <c r="T2885" s="668"/>
      <c r="U2885" s="668"/>
      <c r="AZ2885" s="668"/>
      <c r="BA2885" s="668"/>
      <c r="BB2885" s="668"/>
      <c r="BC2885" s="668"/>
      <c r="BD2885" s="668"/>
      <c r="BE2885" s="668"/>
      <c r="BF2885" s="668"/>
      <c r="BG2885" s="668"/>
      <c r="BH2885" s="668"/>
      <c r="BI2885" s="668"/>
      <c r="BK2885" s="668"/>
      <c r="BL2885" s="668"/>
      <c r="BM2885" s="668"/>
      <c r="BN2885" s="668"/>
      <c r="BO2885" s="668"/>
      <c r="BP2885" s="668"/>
      <c r="BQ2885" s="668"/>
    </row>
    <row r="2886" spans="1:69">
      <c r="A2886" s="668"/>
      <c r="B2886" s="668"/>
      <c r="C2886" s="668"/>
      <c r="D2886" s="668"/>
      <c r="E2886" s="668"/>
      <c r="F2886" s="668"/>
      <c r="G2886" s="668"/>
      <c r="H2886" s="668"/>
      <c r="I2886" s="668"/>
      <c r="J2886" s="668"/>
      <c r="K2886" s="668"/>
      <c r="L2886" s="668"/>
      <c r="M2886" s="668"/>
      <c r="N2886" s="668"/>
      <c r="O2886" s="668"/>
      <c r="P2886" s="668"/>
      <c r="Q2886" s="668"/>
      <c r="R2886" s="668"/>
      <c r="T2886" s="668"/>
      <c r="U2886" s="668"/>
      <c r="V2886" s="668"/>
      <c r="AZ2886" s="668"/>
      <c r="BA2886" s="668"/>
      <c r="BK2886" s="668"/>
      <c r="BL2886" s="668"/>
      <c r="BM2886" s="668"/>
      <c r="BN2886" s="668"/>
      <c r="BO2886" s="668"/>
      <c r="BP2886" s="668"/>
      <c r="BQ2886" s="668"/>
    </row>
    <row r="2887" spans="1:69">
      <c r="A2887" s="668"/>
      <c r="B2887" s="668"/>
      <c r="C2887" s="668"/>
      <c r="D2887" s="668"/>
      <c r="E2887" s="668"/>
      <c r="F2887" s="668"/>
      <c r="G2887" s="668"/>
      <c r="H2887" s="668"/>
      <c r="I2887" s="668"/>
      <c r="J2887" s="668"/>
      <c r="K2887" s="668"/>
      <c r="L2887" s="668"/>
      <c r="M2887" s="668"/>
      <c r="N2887" s="668"/>
      <c r="O2887" s="668"/>
      <c r="P2887" s="668"/>
      <c r="Q2887" s="668"/>
      <c r="R2887" s="668"/>
      <c r="T2887" s="668"/>
      <c r="U2887" s="668"/>
      <c r="AZ2887" s="668"/>
      <c r="BA2887" s="668"/>
      <c r="BB2887" s="668"/>
      <c r="BC2887" s="668"/>
      <c r="BD2887" s="668"/>
      <c r="BE2887" s="668"/>
      <c r="BF2887" s="668"/>
      <c r="BG2887" s="668"/>
      <c r="BH2887" s="668"/>
      <c r="BI2887" s="668"/>
      <c r="BJ2887" s="668"/>
      <c r="BK2887" s="668"/>
      <c r="BL2887" s="668"/>
      <c r="BM2887" s="668"/>
      <c r="BN2887" s="668"/>
      <c r="BO2887" s="668"/>
      <c r="BP2887" s="668"/>
      <c r="BQ2887" s="668"/>
    </row>
    <row r="2888" spans="1:69">
      <c r="A2888" s="668"/>
      <c r="B2888" s="668"/>
      <c r="C2888" s="668"/>
      <c r="D2888" s="668"/>
      <c r="E2888" s="668"/>
      <c r="F2888" s="668"/>
      <c r="G2888" s="668"/>
      <c r="H2888" s="668"/>
      <c r="I2888" s="668"/>
      <c r="J2888" s="668"/>
      <c r="K2888" s="668"/>
      <c r="L2888" s="668"/>
      <c r="M2888" s="668"/>
      <c r="N2888" s="668"/>
      <c r="O2888" s="668"/>
      <c r="P2888" s="668"/>
      <c r="Q2888" s="668"/>
      <c r="R2888" s="668"/>
      <c r="T2888" s="668"/>
      <c r="U2888" s="668"/>
      <c r="W2888" s="668"/>
      <c r="X2888" s="668"/>
      <c r="Y2888" s="668"/>
      <c r="Z2888" s="678"/>
      <c r="AA2888" s="668"/>
      <c r="AB2888" s="668"/>
      <c r="AC2888" s="668"/>
      <c r="AD2888" s="678"/>
      <c r="AE2888" s="668"/>
      <c r="AF2888" s="668"/>
      <c r="AG2888" s="668"/>
      <c r="AH2888" s="678"/>
      <c r="AI2888" s="668"/>
      <c r="AJ2888" s="668"/>
      <c r="AK2888" s="668"/>
      <c r="AL2888" s="678"/>
      <c r="AM2888" s="668"/>
      <c r="AN2888" s="668"/>
      <c r="AO2888" s="668"/>
      <c r="AP2888" s="678"/>
      <c r="AQ2888" s="668"/>
      <c r="AR2888" s="668"/>
      <c r="AS2888" s="668"/>
      <c r="AT2888" s="678"/>
      <c r="AU2888" s="668"/>
      <c r="AV2888" s="668"/>
      <c r="AW2888" s="678"/>
      <c r="AX2888" s="668"/>
      <c r="AY2888" s="683"/>
      <c r="AZ2888" s="668"/>
      <c r="BA2888" s="668"/>
      <c r="BB2888" s="668"/>
      <c r="BC2888" s="668"/>
      <c r="BD2888" s="668"/>
      <c r="BE2888" s="668"/>
      <c r="BF2888" s="668"/>
      <c r="BG2888" s="668"/>
      <c r="BH2888" s="668"/>
      <c r="BI2888" s="668"/>
      <c r="BJ2888" s="668"/>
      <c r="BK2888" s="668"/>
      <c r="BL2888" s="668"/>
      <c r="BM2888" s="668"/>
      <c r="BN2888" s="668"/>
      <c r="BO2888" s="668"/>
      <c r="BP2888" s="668"/>
      <c r="BQ2888" s="668"/>
    </row>
    <row r="2889" spans="1:69">
      <c r="A2889" s="668"/>
      <c r="B2889" s="668"/>
      <c r="C2889" s="668"/>
      <c r="D2889" s="668"/>
      <c r="E2889" s="668"/>
      <c r="F2889" s="668"/>
      <c r="G2889" s="668"/>
      <c r="H2889" s="668"/>
      <c r="I2889" s="668"/>
      <c r="J2889" s="668"/>
      <c r="K2889" s="668"/>
      <c r="L2889" s="668"/>
      <c r="M2889" s="668"/>
      <c r="N2889" s="668"/>
      <c r="O2889" s="668"/>
      <c r="P2889" s="668"/>
      <c r="Q2889" s="668"/>
      <c r="R2889" s="668"/>
      <c r="T2889" s="668"/>
      <c r="U2889" s="668"/>
      <c r="AZ2889" s="668"/>
      <c r="BA2889" s="668"/>
      <c r="BB2889" s="668"/>
      <c r="BC2889" s="668"/>
      <c r="BD2889" s="668"/>
      <c r="BE2889" s="668"/>
      <c r="BF2889" s="668"/>
      <c r="BG2889" s="668"/>
      <c r="BH2889" s="668"/>
      <c r="BI2889" s="668"/>
      <c r="BJ2889" s="668"/>
      <c r="BK2889" s="668"/>
      <c r="BL2889" s="668"/>
      <c r="BM2889" s="668"/>
      <c r="BN2889" s="668"/>
      <c r="BO2889" s="668"/>
      <c r="BP2889" s="668"/>
      <c r="BQ2889" s="668"/>
    </row>
    <row r="2890" spans="1:69">
      <c r="A2890" s="668"/>
      <c r="B2890" s="668"/>
      <c r="C2890" s="668"/>
      <c r="D2890" s="668"/>
      <c r="E2890" s="668"/>
      <c r="F2890" s="668"/>
      <c r="G2890" s="668"/>
      <c r="H2890" s="668"/>
      <c r="I2890" s="668"/>
      <c r="J2890" s="668"/>
      <c r="K2890" s="668"/>
      <c r="L2890" s="668"/>
      <c r="M2890" s="668"/>
      <c r="N2890" s="668"/>
      <c r="O2890" s="668"/>
      <c r="P2890" s="668"/>
      <c r="Q2890" s="668"/>
      <c r="R2890" s="668"/>
      <c r="T2890" s="668"/>
      <c r="U2890" s="668"/>
      <c r="AZ2890" s="668"/>
      <c r="BA2890" s="668"/>
      <c r="BB2890" s="668"/>
      <c r="BC2890" s="668"/>
      <c r="BD2890" s="668"/>
      <c r="BE2890" s="668"/>
      <c r="BF2890" s="668"/>
      <c r="BG2890" s="668"/>
      <c r="BH2890" s="668"/>
      <c r="BI2890" s="668"/>
      <c r="BJ2890" s="668"/>
      <c r="BK2890" s="668"/>
      <c r="BL2890" s="668"/>
      <c r="BM2890" s="668"/>
      <c r="BN2890" s="668"/>
      <c r="BO2890" s="668"/>
      <c r="BP2890" s="668"/>
      <c r="BQ2890" s="668"/>
    </row>
    <row r="2891" spans="1:69">
      <c r="A2891" s="668"/>
      <c r="B2891" s="668"/>
      <c r="C2891" s="668"/>
      <c r="D2891" s="668"/>
      <c r="E2891" s="668"/>
      <c r="F2891" s="668"/>
      <c r="G2891" s="668"/>
      <c r="H2891" s="668"/>
      <c r="I2891" s="668"/>
      <c r="J2891" s="668"/>
      <c r="K2891" s="668"/>
      <c r="L2891" s="668"/>
      <c r="M2891" s="668"/>
      <c r="N2891" s="668"/>
      <c r="O2891" s="668"/>
      <c r="P2891" s="668"/>
      <c r="Q2891" s="668"/>
      <c r="R2891" s="668"/>
      <c r="T2891" s="668"/>
      <c r="U2891" s="668"/>
      <c r="AZ2891" s="668"/>
      <c r="BA2891" s="668"/>
      <c r="BB2891" s="668"/>
      <c r="BC2891" s="668"/>
      <c r="BD2891" s="668"/>
      <c r="BE2891" s="668"/>
      <c r="BF2891" s="668"/>
      <c r="BG2891" s="668"/>
      <c r="BH2891" s="668"/>
      <c r="BI2891" s="668"/>
      <c r="BJ2891" s="668"/>
      <c r="BK2891" s="668"/>
      <c r="BL2891" s="668"/>
      <c r="BM2891" s="668"/>
      <c r="BN2891" s="668"/>
      <c r="BO2891" s="668"/>
      <c r="BP2891" s="668"/>
      <c r="BQ2891" s="668"/>
    </row>
    <row r="2892" spans="1:69">
      <c r="A2892" s="668"/>
      <c r="B2892" s="668"/>
      <c r="C2892" s="668"/>
      <c r="D2892" s="668"/>
      <c r="E2892" s="668"/>
      <c r="F2892" s="668"/>
      <c r="G2892" s="668"/>
      <c r="H2892" s="668"/>
      <c r="I2892" s="668"/>
      <c r="J2892" s="668"/>
      <c r="K2892" s="668"/>
      <c r="L2892" s="668"/>
      <c r="M2892" s="668"/>
      <c r="N2892" s="668"/>
      <c r="O2892" s="668"/>
      <c r="P2892" s="668"/>
      <c r="Q2892" s="668"/>
      <c r="R2892" s="668"/>
      <c r="T2892" s="668"/>
      <c r="U2892" s="668"/>
      <c r="W2892" s="668"/>
      <c r="X2892" s="668"/>
      <c r="Y2892" s="668"/>
      <c r="Z2892" s="678"/>
      <c r="AA2892" s="668"/>
      <c r="AB2892" s="668"/>
      <c r="AC2892" s="668"/>
      <c r="AD2892" s="678"/>
      <c r="AE2892" s="668"/>
      <c r="AF2892" s="668"/>
      <c r="AG2892" s="668"/>
      <c r="AH2892" s="678"/>
      <c r="AI2892" s="668"/>
      <c r="AJ2892" s="668"/>
      <c r="AK2892" s="668"/>
      <c r="AL2892" s="678"/>
      <c r="AM2892" s="668"/>
      <c r="AN2892" s="668"/>
      <c r="AO2892" s="668"/>
      <c r="AP2892" s="678"/>
      <c r="AQ2892" s="668"/>
      <c r="AR2892" s="668"/>
      <c r="AS2892" s="668"/>
      <c r="AT2892" s="678"/>
      <c r="AU2892" s="668"/>
      <c r="AV2892" s="668"/>
      <c r="AW2892" s="678"/>
      <c r="AX2892" s="668"/>
      <c r="AY2892" s="683"/>
      <c r="AZ2892" s="668"/>
      <c r="BA2892" s="668"/>
      <c r="BB2892" s="668"/>
      <c r="BC2892" s="668"/>
      <c r="BD2892" s="668"/>
      <c r="BE2892" s="668"/>
      <c r="BF2892" s="668"/>
      <c r="BG2892" s="668"/>
      <c r="BH2892" s="668"/>
      <c r="BI2892" s="668"/>
      <c r="BJ2892" s="668"/>
      <c r="BK2892" s="668"/>
      <c r="BL2892" s="668"/>
      <c r="BM2892" s="668"/>
      <c r="BN2892" s="668"/>
      <c r="BO2892" s="668"/>
      <c r="BP2892" s="668"/>
      <c r="BQ2892" s="668"/>
    </row>
    <row r="2893" spans="1:69">
      <c r="A2893" s="668"/>
      <c r="B2893" s="668"/>
      <c r="C2893" s="668"/>
      <c r="D2893" s="668"/>
      <c r="E2893" s="668"/>
      <c r="F2893" s="668"/>
      <c r="G2893" s="668"/>
      <c r="H2893" s="668"/>
      <c r="I2893" s="668"/>
      <c r="J2893" s="668"/>
      <c r="K2893" s="668"/>
      <c r="L2893" s="668"/>
      <c r="M2893" s="668"/>
      <c r="N2893" s="668"/>
      <c r="O2893" s="668"/>
      <c r="P2893" s="668"/>
      <c r="Q2893" s="668"/>
      <c r="R2893" s="668"/>
      <c r="S2893" s="668"/>
      <c r="T2893" s="668"/>
      <c r="U2893" s="668"/>
      <c r="W2893" s="668"/>
      <c r="X2893" s="668"/>
      <c r="Y2893" s="668"/>
      <c r="Z2893" s="678"/>
      <c r="AA2893" s="668"/>
      <c r="AB2893" s="668"/>
      <c r="AC2893" s="668"/>
      <c r="AD2893" s="678"/>
      <c r="AE2893" s="668"/>
      <c r="AF2893" s="668"/>
      <c r="AG2893" s="668"/>
      <c r="AH2893" s="678"/>
      <c r="AI2893" s="668"/>
      <c r="AJ2893" s="668"/>
      <c r="AK2893" s="668"/>
      <c r="AL2893" s="678"/>
      <c r="AM2893" s="668"/>
      <c r="AN2893" s="668"/>
      <c r="AO2893" s="668"/>
      <c r="AP2893" s="678"/>
      <c r="AQ2893" s="668"/>
      <c r="AR2893" s="668"/>
      <c r="AS2893" s="668"/>
      <c r="AT2893" s="678"/>
      <c r="AU2893" s="668"/>
      <c r="AV2893" s="668"/>
      <c r="AW2893" s="678"/>
      <c r="AX2893" s="668"/>
      <c r="AY2893" s="683"/>
      <c r="AZ2893" s="668"/>
      <c r="BA2893" s="668"/>
      <c r="BB2893" s="668"/>
      <c r="BC2893" s="668"/>
      <c r="BD2893" s="668"/>
      <c r="BE2893" s="668"/>
      <c r="BF2893" s="668"/>
      <c r="BG2893" s="668"/>
      <c r="BH2893" s="668"/>
      <c r="BI2893" s="668"/>
      <c r="BJ2893" s="668"/>
      <c r="BK2893" s="668"/>
      <c r="BL2893" s="668"/>
      <c r="BM2893" s="668"/>
      <c r="BN2893" s="668"/>
      <c r="BO2893" s="668"/>
      <c r="BP2893" s="668"/>
      <c r="BQ2893" s="668"/>
    </row>
    <row r="2894" spans="1:69">
      <c r="A2894" s="668"/>
      <c r="B2894" s="668"/>
      <c r="C2894" s="668"/>
      <c r="D2894" s="668"/>
      <c r="E2894" s="668"/>
      <c r="F2894" s="668"/>
      <c r="G2894" s="668"/>
      <c r="H2894" s="668"/>
      <c r="I2894" s="668"/>
      <c r="J2894" s="668"/>
      <c r="K2894" s="668"/>
      <c r="L2894" s="668"/>
      <c r="M2894" s="668"/>
      <c r="N2894" s="668"/>
      <c r="O2894" s="668"/>
      <c r="P2894" s="668"/>
      <c r="Q2894" s="668"/>
      <c r="R2894" s="668"/>
      <c r="T2894" s="668"/>
      <c r="U2894" s="668"/>
      <c r="AZ2894" s="668"/>
      <c r="BA2894" s="668"/>
      <c r="BB2894" s="668"/>
      <c r="BC2894" s="668"/>
      <c r="BD2894" s="668"/>
      <c r="BE2894" s="668"/>
      <c r="BF2894" s="668"/>
      <c r="BG2894" s="668"/>
      <c r="BH2894" s="668"/>
      <c r="BI2894" s="668"/>
      <c r="BJ2894" s="668"/>
      <c r="BK2894" s="668"/>
      <c r="BL2894" s="668"/>
      <c r="BM2894" s="668"/>
      <c r="BN2894" s="668"/>
      <c r="BO2894" s="668"/>
      <c r="BP2894" s="668"/>
      <c r="BQ2894" s="668"/>
    </row>
    <row r="2895" spans="1:69">
      <c r="A2895" s="668"/>
      <c r="B2895" s="668"/>
      <c r="C2895" s="668"/>
      <c r="D2895" s="668"/>
      <c r="E2895" s="668"/>
      <c r="F2895" s="668"/>
      <c r="G2895" s="668"/>
      <c r="H2895" s="668"/>
      <c r="I2895" s="668"/>
      <c r="J2895" s="668"/>
      <c r="K2895" s="668"/>
      <c r="L2895" s="668"/>
      <c r="M2895" s="668"/>
      <c r="N2895" s="668"/>
      <c r="O2895" s="668"/>
      <c r="P2895" s="668"/>
      <c r="Q2895" s="668"/>
      <c r="R2895" s="668"/>
      <c r="T2895" s="668"/>
      <c r="U2895" s="668"/>
      <c r="AZ2895" s="668"/>
      <c r="BA2895" s="668"/>
      <c r="BB2895" s="668"/>
      <c r="BC2895" s="668"/>
      <c r="BD2895" s="668"/>
      <c r="BE2895" s="668"/>
      <c r="BF2895" s="668"/>
      <c r="BG2895" s="668"/>
      <c r="BH2895" s="668"/>
      <c r="BI2895" s="668"/>
      <c r="BJ2895" s="668"/>
      <c r="BK2895" s="668"/>
      <c r="BL2895" s="668"/>
      <c r="BM2895" s="668"/>
      <c r="BN2895" s="668"/>
      <c r="BO2895" s="668"/>
      <c r="BP2895" s="668"/>
      <c r="BQ2895" s="668"/>
    </row>
    <row r="2896" spans="1:69">
      <c r="A2896" s="668"/>
      <c r="B2896" s="668"/>
      <c r="C2896" s="668"/>
      <c r="D2896" s="668"/>
      <c r="E2896" s="668"/>
      <c r="F2896" s="668"/>
      <c r="G2896" s="668"/>
      <c r="H2896" s="668"/>
      <c r="I2896" s="668"/>
      <c r="J2896" s="668"/>
      <c r="K2896" s="668"/>
      <c r="L2896" s="668"/>
      <c r="M2896" s="668"/>
      <c r="N2896" s="668"/>
      <c r="O2896" s="668"/>
      <c r="P2896" s="668"/>
      <c r="Q2896" s="668"/>
      <c r="R2896" s="668"/>
      <c r="T2896" s="668"/>
      <c r="U2896" s="668"/>
      <c r="AZ2896" s="668"/>
      <c r="BA2896" s="668"/>
      <c r="BB2896" s="668"/>
      <c r="BC2896" s="668"/>
      <c r="BD2896" s="668"/>
      <c r="BK2896" s="668"/>
      <c r="BL2896" s="668"/>
      <c r="BM2896" s="668"/>
      <c r="BN2896" s="668"/>
      <c r="BO2896" s="668"/>
      <c r="BP2896" s="668"/>
      <c r="BQ2896" s="668"/>
    </row>
    <row r="2897" spans="1:69">
      <c r="A2897" s="668"/>
      <c r="B2897" s="668"/>
      <c r="C2897" s="668"/>
      <c r="D2897" s="668"/>
      <c r="E2897" s="668"/>
      <c r="F2897" s="668"/>
      <c r="G2897" s="668"/>
      <c r="H2897" s="668"/>
      <c r="I2897" s="668"/>
      <c r="J2897" s="668"/>
      <c r="K2897" s="668"/>
      <c r="L2897" s="668"/>
      <c r="M2897" s="668"/>
      <c r="N2897" s="668"/>
      <c r="O2897" s="668"/>
      <c r="P2897" s="668"/>
      <c r="Q2897" s="668"/>
      <c r="R2897" s="668"/>
      <c r="S2897" s="668"/>
      <c r="T2897" s="668"/>
      <c r="U2897" s="668"/>
      <c r="W2897" s="668"/>
      <c r="X2897" s="668"/>
      <c r="Y2897" s="668"/>
      <c r="Z2897" s="678"/>
      <c r="AA2897" s="668"/>
      <c r="AB2897" s="668"/>
      <c r="AC2897" s="668"/>
      <c r="AD2897" s="678"/>
      <c r="AE2897" s="668"/>
      <c r="AF2897" s="668"/>
      <c r="AG2897" s="668"/>
      <c r="AH2897" s="678"/>
      <c r="AI2897" s="668"/>
      <c r="AJ2897" s="668"/>
      <c r="AK2897" s="668"/>
      <c r="AL2897" s="678"/>
      <c r="AM2897" s="668"/>
      <c r="AN2897" s="668"/>
      <c r="AO2897" s="668"/>
      <c r="AP2897" s="678"/>
      <c r="AQ2897" s="668"/>
      <c r="AR2897" s="668"/>
      <c r="AS2897" s="668"/>
      <c r="AT2897" s="678"/>
      <c r="AU2897" s="668"/>
      <c r="AV2897" s="668"/>
      <c r="AW2897" s="678"/>
      <c r="AX2897" s="668"/>
      <c r="AY2897" s="683"/>
      <c r="AZ2897" s="668"/>
      <c r="BA2897" s="668"/>
      <c r="BB2897" s="668"/>
      <c r="BC2897" s="668"/>
      <c r="BD2897" s="668"/>
      <c r="BE2897" s="668"/>
      <c r="BF2897" s="668"/>
      <c r="BG2897" s="668"/>
      <c r="BK2897" s="668"/>
      <c r="BL2897" s="668"/>
      <c r="BM2897" s="668"/>
      <c r="BN2897" s="668"/>
      <c r="BO2897" s="668"/>
      <c r="BP2897" s="668"/>
      <c r="BQ2897" s="668"/>
    </row>
    <row r="2898" spans="1:69">
      <c r="A2898" s="668"/>
      <c r="B2898" s="668"/>
      <c r="C2898" s="668"/>
      <c r="D2898" s="668"/>
      <c r="E2898" s="668"/>
      <c r="F2898" s="668"/>
      <c r="G2898" s="668"/>
      <c r="H2898" s="668"/>
      <c r="I2898" s="668"/>
      <c r="J2898" s="668"/>
      <c r="K2898" s="668"/>
      <c r="L2898" s="668"/>
      <c r="M2898" s="668"/>
      <c r="N2898" s="668"/>
      <c r="O2898" s="668"/>
      <c r="P2898" s="668"/>
      <c r="Q2898" s="668"/>
      <c r="R2898" s="668"/>
      <c r="T2898" s="668"/>
      <c r="U2898" s="668"/>
      <c r="AZ2898" s="668"/>
      <c r="BA2898" s="668"/>
      <c r="BB2898" s="668"/>
      <c r="BC2898" s="668"/>
      <c r="BK2898" s="668"/>
      <c r="BL2898" s="668"/>
      <c r="BM2898" s="668"/>
      <c r="BN2898" s="668"/>
      <c r="BO2898" s="668"/>
      <c r="BP2898" s="668"/>
      <c r="BQ2898" s="668"/>
    </row>
    <row r="2899" spans="1:69">
      <c r="A2899" s="668"/>
      <c r="B2899" s="668"/>
      <c r="C2899" s="668"/>
      <c r="D2899" s="668"/>
      <c r="E2899" s="668"/>
      <c r="F2899" s="668"/>
      <c r="G2899" s="668"/>
      <c r="H2899" s="668"/>
      <c r="I2899" s="668"/>
      <c r="J2899" s="668"/>
      <c r="K2899" s="668"/>
      <c r="L2899" s="668"/>
      <c r="M2899" s="668"/>
      <c r="N2899" s="668"/>
      <c r="O2899" s="668"/>
      <c r="P2899" s="668"/>
      <c r="Q2899" s="668"/>
      <c r="R2899" s="668"/>
      <c r="T2899" s="668"/>
      <c r="U2899" s="668"/>
      <c r="AZ2899" s="668"/>
      <c r="BA2899" s="668"/>
      <c r="BB2899" s="668"/>
      <c r="BC2899" s="668"/>
      <c r="BD2899" s="668"/>
      <c r="BE2899" s="668"/>
      <c r="BF2899" s="668"/>
      <c r="BG2899" s="668"/>
      <c r="BH2899" s="668"/>
      <c r="BI2899" s="668"/>
      <c r="BJ2899" s="668"/>
      <c r="BK2899" s="668"/>
      <c r="BL2899" s="668"/>
      <c r="BM2899" s="668"/>
      <c r="BN2899" s="668"/>
      <c r="BO2899" s="668"/>
      <c r="BP2899" s="668"/>
      <c r="BQ2899" s="668"/>
    </row>
    <row r="2900" spans="1:69">
      <c r="A2900" s="668"/>
      <c r="B2900" s="668"/>
      <c r="C2900" s="668"/>
      <c r="D2900" s="668"/>
      <c r="E2900" s="668"/>
      <c r="F2900" s="668"/>
      <c r="G2900" s="668"/>
      <c r="H2900" s="668"/>
      <c r="I2900" s="668"/>
      <c r="J2900" s="668"/>
      <c r="K2900" s="668"/>
      <c r="L2900" s="668"/>
      <c r="M2900" s="668"/>
      <c r="N2900" s="668"/>
      <c r="O2900" s="668"/>
      <c r="P2900" s="668"/>
      <c r="Q2900" s="668"/>
      <c r="R2900" s="668"/>
      <c r="T2900" s="668"/>
      <c r="U2900" s="668"/>
      <c r="AZ2900" s="668"/>
      <c r="BA2900" s="668"/>
      <c r="BK2900" s="668"/>
      <c r="BL2900" s="668"/>
      <c r="BM2900" s="668"/>
      <c r="BN2900" s="668"/>
      <c r="BO2900" s="668"/>
      <c r="BP2900" s="668"/>
      <c r="BQ2900" s="668"/>
    </row>
    <row r="2901" spans="1:69">
      <c r="A2901" s="668"/>
      <c r="B2901" s="668"/>
      <c r="C2901" s="668"/>
      <c r="D2901" s="668"/>
      <c r="E2901" s="668"/>
      <c r="F2901" s="668"/>
      <c r="G2901" s="668"/>
      <c r="H2901" s="668"/>
      <c r="I2901" s="668"/>
      <c r="J2901" s="668"/>
      <c r="K2901" s="668"/>
      <c r="L2901" s="668"/>
      <c r="M2901" s="668"/>
      <c r="N2901" s="668"/>
      <c r="O2901" s="668"/>
      <c r="P2901" s="668"/>
      <c r="Q2901" s="668"/>
      <c r="R2901" s="668"/>
      <c r="S2901" s="668"/>
      <c r="T2901" s="668"/>
      <c r="U2901" s="668"/>
      <c r="W2901" s="668"/>
      <c r="X2901" s="668"/>
      <c r="Y2901" s="668"/>
      <c r="Z2901" s="678"/>
      <c r="AA2901" s="668"/>
      <c r="AB2901" s="668"/>
      <c r="AC2901" s="668"/>
      <c r="AD2901" s="678"/>
      <c r="AE2901" s="668"/>
      <c r="AF2901" s="668"/>
      <c r="AG2901" s="668"/>
      <c r="AH2901" s="678"/>
      <c r="AI2901" s="668"/>
      <c r="AJ2901" s="668"/>
      <c r="AK2901" s="668"/>
      <c r="AL2901" s="678"/>
      <c r="AM2901" s="668"/>
      <c r="AN2901" s="668"/>
      <c r="AO2901" s="668"/>
      <c r="AP2901" s="678"/>
      <c r="AQ2901" s="668"/>
      <c r="AR2901" s="668"/>
      <c r="AS2901" s="668"/>
      <c r="AT2901" s="678"/>
      <c r="AU2901" s="668"/>
      <c r="AV2901" s="668"/>
      <c r="AW2901" s="678"/>
      <c r="AX2901" s="668"/>
      <c r="AY2901" s="683"/>
      <c r="AZ2901" s="668"/>
      <c r="BA2901" s="668"/>
      <c r="BB2901" s="668"/>
      <c r="BC2901" s="668"/>
      <c r="BD2901" s="668"/>
      <c r="BE2901" s="668"/>
      <c r="BF2901" s="668"/>
      <c r="BG2901" s="668"/>
      <c r="BH2901" s="668"/>
      <c r="BI2901" s="668"/>
      <c r="BJ2901" s="668"/>
      <c r="BK2901" s="668"/>
      <c r="BL2901" s="668"/>
      <c r="BM2901" s="668"/>
      <c r="BN2901" s="668"/>
      <c r="BO2901" s="668"/>
      <c r="BP2901" s="668"/>
      <c r="BQ2901" s="668"/>
    </row>
    <row r="2902" spans="1:69">
      <c r="A2902" s="668"/>
      <c r="B2902" s="668"/>
      <c r="C2902" s="668"/>
      <c r="D2902" s="668"/>
      <c r="E2902" s="668"/>
      <c r="F2902" s="668"/>
      <c r="G2902" s="668"/>
      <c r="H2902" s="668"/>
      <c r="I2902" s="668"/>
      <c r="J2902" s="668"/>
      <c r="K2902" s="668"/>
      <c r="L2902" s="668"/>
      <c r="M2902" s="668"/>
      <c r="N2902" s="668"/>
      <c r="O2902" s="668"/>
      <c r="P2902" s="668"/>
      <c r="Q2902" s="668"/>
      <c r="R2902" s="668"/>
      <c r="T2902" s="668"/>
      <c r="U2902" s="668"/>
      <c r="AZ2902" s="668"/>
      <c r="BA2902" s="668"/>
      <c r="BB2902" s="668"/>
      <c r="BC2902" s="668"/>
      <c r="BD2902" s="668"/>
      <c r="BE2902" s="668"/>
      <c r="BF2902" s="668"/>
      <c r="BG2902" s="668"/>
      <c r="BH2902" s="668"/>
      <c r="BI2902" s="668"/>
      <c r="BJ2902" s="668"/>
      <c r="BK2902" s="668"/>
      <c r="BL2902" s="668"/>
      <c r="BM2902" s="668"/>
      <c r="BN2902" s="668"/>
      <c r="BO2902" s="668"/>
      <c r="BP2902" s="668"/>
      <c r="BQ2902" s="668"/>
    </row>
    <row r="2903" spans="1:69">
      <c r="A2903" s="668"/>
      <c r="B2903" s="668"/>
      <c r="C2903" s="668"/>
      <c r="D2903" s="668"/>
      <c r="E2903" s="668"/>
      <c r="F2903" s="668"/>
      <c r="G2903" s="668"/>
      <c r="H2903" s="668"/>
      <c r="I2903" s="668"/>
      <c r="J2903" s="668"/>
      <c r="K2903" s="668"/>
      <c r="L2903" s="668"/>
      <c r="M2903" s="668"/>
      <c r="N2903" s="668"/>
      <c r="O2903" s="668"/>
      <c r="P2903" s="668"/>
      <c r="Q2903" s="668"/>
      <c r="R2903" s="668"/>
      <c r="T2903" s="668"/>
      <c r="U2903" s="668"/>
      <c r="AZ2903" s="668"/>
      <c r="BA2903" s="668"/>
      <c r="BB2903" s="668"/>
      <c r="BC2903" s="668"/>
      <c r="BD2903" s="668"/>
      <c r="BE2903" s="668"/>
      <c r="BF2903" s="668"/>
      <c r="BG2903" s="668"/>
      <c r="BH2903" s="668"/>
      <c r="BI2903" s="668"/>
      <c r="BJ2903" s="668"/>
      <c r="BK2903" s="668"/>
      <c r="BL2903" s="668"/>
      <c r="BM2903" s="668"/>
      <c r="BN2903" s="668"/>
      <c r="BO2903" s="668"/>
      <c r="BP2903" s="668"/>
      <c r="BQ2903" s="668"/>
    </row>
    <row r="2904" spans="1:69">
      <c r="A2904" s="668"/>
      <c r="B2904" s="668"/>
      <c r="C2904" s="668"/>
      <c r="D2904" s="668"/>
      <c r="E2904" s="668"/>
      <c r="F2904" s="668"/>
      <c r="G2904" s="668"/>
      <c r="H2904" s="668"/>
      <c r="I2904" s="668"/>
      <c r="J2904" s="668"/>
      <c r="K2904" s="668"/>
      <c r="L2904" s="668"/>
      <c r="M2904" s="668"/>
      <c r="N2904" s="668"/>
      <c r="O2904" s="668"/>
      <c r="P2904" s="668"/>
      <c r="Q2904" s="668"/>
      <c r="R2904" s="668"/>
      <c r="T2904" s="668"/>
      <c r="U2904" s="668"/>
      <c r="AZ2904" s="668"/>
      <c r="BA2904" s="668"/>
      <c r="BB2904" s="668"/>
      <c r="BC2904" s="668"/>
      <c r="BD2904" s="668"/>
      <c r="BE2904" s="668"/>
      <c r="BF2904" s="668"/>
      <c r="BG2904" s="668"/>
      <c r="BH2904" s="668"/>
      <c r="BI2904" s="668"/>
      <c r="BJ2904" s="668"/>
      <c r="BK2904" s="668"/>
      <c r="BL2904" s="668"/>
      <c r="BM2904" s="668"/>
      <c r="BN2904" s="668"/>
      <c r="BO2904" s="668"/>
      <c r="BP2904" s="668"/>
      <c r="BQ2904" s="668"/>
    </row>
    <row r="2905" spans="1:69">
      <c r="A2905" s="668"/>
      <c r="B2905" s="668"/>
      <c r="C2905" s="668"/>
      <c r="D2905" s="668"/>
      <c r="E2905" s="668"/>
      <c r="F2905" s="668"/>
      <c r="G2905" s="668"/>
      <c r="H2905" s="668"/>
      <c r="I2905" s="668"/>
      <c r="J2905" s="668"/>
      <c r="K2905" s="668"/>
      <c r="L2905" s="668"/>
      <c r="M2905" s="668"/>
      <c r="N2905" s="668"/>
      <c r="O2905" s="668"/>
      <c r="P2905" s="668"/>
      <c r="R2905" s="668"/>
      <c r="U2905" s="668"/>
      <c r="BK2905" s="668"/>
      <c r="BL2905" s="668"/>
      <c r="BM2905" s="668"/>
      <c r="BN2905" s="668"/>
      <c r="BO2905" s="668"/>
      <c r="BP2905" s="668"/>
      <c r="BQ2905" s="668"/>
    </row>
    <row r="2906" spans="1:69">
      <c r="A2906" s="668"/>
      <c r="B2906" s="668"/>
      <c r="C2906" s="668"/>
      <c r="D2906" s="668"/>
      <c r="E2906" s="668"/>
      <c r="F2906" s="668"/>
      <c r="G2906" s="668"/>
      <c r="H2906" s="668"/>
      <c r="I2906" s="668"/>
      <c r="J2906" s="668"/>
      <c r="K2906" s="668"/>
      <c r="L2906" s="668"/>
      <c r="M2906" s="668"/>
      <c r="N2906" s="668"/>
      <c r="O2906" s="668"/>
      <c r="P2906" s="668"/>
      <c r="Q2906" s="668"/>
      <c r="R2906" s="668"/>
      <c r="S2906" s="668"/>
      <c r="T2906" s="668"/>
      <c r="U2906" s="668"/>
      <c r="W2906" s="668"/>
      <c r="X2906" s="668"/>
      <c r="Y2906" s="668"/>
      <c r="Z2906" s="678"/>
      <c r="AA2906" s="668"/>
      <c r="AB2906" s="668"/>
      <c r="AC2906" s="668"/>
      <c r="AD2906" s="678"/>
      <c r="AE2906" s="668"/>
      <c r="AF2906" s="668"/>
      <c r="AG2906" s="668"/>
      <c r="AH2906" s="678"/>
      <c r="AI2906" s="668"/>
      <c r="AJ2906" s="668"/>
      <c r="AK2906" s="668"/>
      <c r="AL2906" s="678"/>
      <c r="AM2906" s="668"/>
      <c r="AN2906" s="668"/>
      <c r="AO2906" s="668"/>
      <c r="AP2906" s="678"/>
      <c r="AQ2906" s="668"/>
      <c r="AR2906" s="668"/>
      <c r="AS2906" s="668"/>
      <c r="AT2906" s="678"/>
      <c r="AU2906" s="668"/>
      <c r="AV2906" s="668"/>
      <c r="AW2906" s="678"/>
      <c r="AX2906" s="668"/>
      <c r="AY2906" s="683"/>
      <c r="AZ2906" s="668"/>
      <c r="BA2906" s="668"/>
      <c r="BB2906" s="668"/>
      <c r="BC2906" s="668"/>
      <c r="BD2906" s="668"/>
      <c r="BE2906" s="668"/>
      <c r="BF2906" s="668"/>
      <c r="BG2906" s="668"/>
      <c r="BH2906" s="668"/>
      <c r="BI2906" s="668"/>
      <c r="BJ2906" s="668"/>
      <c r="BK2906" s="668"/>
      <c r="BL2906" s="668"/>
      <c r="BM2906" s="668"/>
      <c r="BN2906" s="668"/>
      <c r="BO2906" s="668"/>
      <c r="BP2906" s="668"/>
      <c r="BQ2906" s="668"/>
    </row>
    <row r="2907" spans="1:69">
      <c r="A2907" s="668"/>
      <c r="B2907" s="668"/>
      <c r="C2907" s="668"/>
      <c r="D2907" s="668"/>
      <c r="E2907" s="668"/>
      <c r="F2907" s="668"/>
      <c r="G2907" s="668"/>
      <c r="H2907" s="668"/>
      <c r="I2907" s="668"/>
      <c r="J2907" s="668"/>
      <c r="K2907" s="668"/>
      <c r="L2907" s="668"/>
      <c r="M2907" s="668"/>
      <c r="N2907" s="668"/>
      <c r="O2907" s="668"/>
      <c r="P2907" s="668"/>
      <c r="Q2907" s="668"/>
      <c r="R2907" s="668"/>
      <c r="T2907" s="668"/>
      <c r="U2907" s="668"/>
      <c r="AZ2907" s="668"/>
      <c r="BA2907" s="668"/>
      <c r="BB2907" s="668"/>
      <c r="BC2907" s="668"/>
      <c r="BD2907" s="668"/>
      <c r="BE2907" s="668"/>
      <c r="BF2907" s="668"/>
      <c r="BG2907" s="668"/>
      <c r="BH2907" s="668"/>
      <c r="BI2907" s="668"/>
      <c r="BJ2907" s="668"/>
      <c r="BK2907" s="668"/>
      <c r="BL2907" s="668"/>
      <c r="BM2907" s="668"/>
      <c r="BN2907" s="668"/>
      <c r="BO2907" s="668"/>
      <c r="BP2907" s="668"/>
      <c r="BQ2907" s="668"/>
    </row>
    <row r="2908" spans="1:69">
      <c r="A2908" s="668"/>
      <c r="B2908" s="668"/>
      <c r="C2908" s="668"/>
      <c r="D2908" s="668"/>
      <c r="E2908" s="668"/>
      <c r="F2908" s="668"/>
      <c r="G2908" s="668"/>
      <c r="H2908" s="668"/>
      <c r="I2908" s="668"/>
      <c r="J2908" s="668"/>
      <c r="K2908" s="668"/>
      <c r="L2908" s="668"/>
      <c r="M2908" s="668"/>
      <c r="N2908" s="668"/>
      <c r="O2908" s="668"/>
      <c r="P2908" s="668"/>
      <c r="Q2908" s="668"/>
      <c r="R2908" s="668"/>
      <c r="T2908" s="668"/>
      <c r="U2908" s="668"/>
      <c r="W2908" s="668"/>
      <c r="X2908" s="668"/>
      <c r="Y2908" s="668"/>
      <c r="Z2908" s="678"/>
      <c r="AA2908" s="668"/>
      <c r="AB2908" s="668"/>
      <c r="AC2908" s="668"/>
      <c r="AD2908" s="678"/>
      <c r="AE2908" s="668"/>
      <c r="AF2908" s="668"/>
      <c r="AG2908" s="668"/>
      <c r="AH2908" s="678"/>
      <c r="AI2908" s="668"/>
      <c r="AJ2908" s="668"/>
      <c r="AK2908" s="668"/>
      <c r="AL2908" s="678"/>
      <c r="AM2908" s="668"/>
      <c r="AN2908" s="668"/>
      <c r="AO2908" s="668"/>
      <c r="AP2908" s="678"/>
      <c r="AQ2908" s="668"/>
      <c r="AR2908" s="668"/>
      <c r="AS2908" s="668"/>
      <c r="AT2908" s="678"/>
      <c r="AU2908" s="668"/>
      <c r="AV2908" s="668"/>
      <c r="AW2908" s="678"/>
      <c r="AX2908" s="668"/>
      <c r="AY2908" s="683"/>
      <c r="AZ2908" s="668"/>
      <c r="BA2908" s="668"/>
      <c r="BB2908" s="668"/>
      <c r="BC2908" s="668"/>
      <c r="BD2908" s="668"/>
      <c r="BE2908" s="668"/>
      <c r="BF2908" s="668"/>
      <c r="BG2908" s="668"/>
      <c r="BH2908" s="668"/>
      <c r="BI2908" s="668"/>
      <c r="BJ2908" s="668"/>
      <c r="BK2908" s="668"/>
      <c r="BL2908" s="668"/>
      <c r="BM2908" s="668"/>
      <c r="BN2908" s="668"/>
      <c r="BO2908" s="668"/>
      <c r="BP2908" s="668"/>
      <c r="BQ2908" s="668"/>
    </row>
    <row r="2909" spans="1:69">
      <c r="A2909" s="668"/>
      <c r="B2909" s="668"/>
      <c r="C2909" s="668"/>
      <c r="D2909" s="668"/>
      <c r="E2909" s="668"/>
      <c r="F2909" s="668"/>
      <c r="G2909" s="668"/>
      <c r="H2909" s="668"/>
      <c r="I2909" s="668"/>
      <c r="J2909" s="668"/>
      <c r="K2909" s="668"/>
      <c r="L2909" s="668"/>
      <c r="M2909" s="668"/>
      <c r="N2909" s="668"/>
      <c r="O2909" s="668"/>
      <c r="P2909" s="668"/>
      <c r="Q2909" s="668"/>
      <c r="R2909" s="668"/>
      <c r="T2909" s="668"/>
      <c r="U2909" s="668"/>
      <c r="AZ2909" s="668"/>
      <c r="BA2909" s="668"/>
      <c r="BB2909" s="668"/>
      <c r="BC2909" s="668"/>
      <c r="BD2909" s="668"/>
      <c r="BE2909" s="668"/>
      <c r="BF2909" s="668"/>
      <c r="BG2909" s="668"/>
      <c r="BH2909" s="668"/>
      <c r="BI2909" s="668"/>
      <c r="BJ2909" s="668"/>
      <c r="BK2909" s="668"/>
      <c r="BL2909" s="668"/>
      <c r="BM2909" s="668"/>
      <c r="BN2909" s="668"/>
      <c r="BO2909" s="668"/>
      <c r="BP2909" s="668"/>
      <c r="BQ2909" s="668"/>
    </row>
    <row r="2910" spans="1:69">
      <c r="A2910" s="668"/>
      <c r="B2910" s="668"/>
      <c r="C2910" s="668"/>
      <c r="D2910" s="668"/>
      <c r="E2910" s="668"/>
      <c r="F2910" s="668"/>
      <c r="G2910" s="668"/>
      <c r="H2910" s="668"/>
      <c r="I2910" s="668"/>
      <c r="J2910" s="668"/>
      <c r="K2910" s="668"/>
      <c r="L2910" s="668"/>
      <c r="M2910" s="668"/>
      <c r="N2910" s="668"/>
      <c r="O2910" s="668"/>
      <c r="P2910" s="668"/>
      <c r="Q2910" s="668"/>
      <c r="R2910" s="668"/>
      <c r="T2910" s="668"/>
      <c r="U2910" s="668"/>
      <c r="AZ2910" s="668"/>
      <c r="BA2910" s="668"/>
      <c r="BB2910" s="668"/>
      <c r="BC2910" s="668"/>
      <c r="BD2910" s="668"/>
      <c r="BE2910" s="668"/>
      <c r="BF2910" s="668"/>
      <c r="BG2910" s="668"/>
      <c r="BH2910" s="668"/>
      <c r="BI2910" s="668"/>
      <c r="BJ2910" s="668"/>
      <c r="BK2910" s="668"/>
      <c r="BL2910" s="668"/>
      <c r="BM2910" s="668"/>
      <c r="BN2910" s="668"/>
      <c r="BO2910" s="668"/>
      <c r="BP2910" s="668"/>
      <c r="BQ2910" s="668"/>
    </row>
    <row r="2911" spans="1:69">
      <c r="A2911" s="668"/>
      <c r="B2911" s="668"/>
      <c r="C2911" s="668"/>
      <c r="D2911" s="668"/>
      <c r="E2911" s="668"/>
      <c r="F2911" s="668"/>
      <c r="G2911" s="668"/>
      <c r="H2911" s="668"/>
      <c r="I2911" s="668"/>
      <c r="J2911" s="668"/>
      <c r="K2911" s="668"/>
      <c r="L2911" s="668"/>
      <c r="M2911" s="668"/>
      <c r="N2911" s="668"/>
      <c r="O2911" s="668"/>
      <c r="P2911" s="668"/>
      <c r="Q2911" s="668"/>
      <c r="R2911" s="668"/>
      <c r="T2911" s="668"/>
      <c r="U2911" s="668"/>
      <c r="AZ2911" s="668"/>
      <c r="BA2911" s="668"/>
      <c r="BB2911" s="668"/>
      <c r="BC2911" s="668"/>
      <c r="BD2911" s="668"/>
      <c r="BE2911" s="668"/>
      <c r="BF2911" s="668"/>
      <c r="BG2911" s="668"/>
      <c r="BH2911" s="668"/>
      <c r="BI2911" s="668"/>
      <c r="BJ2911" s="668"/>
      <c r="BK2911" s="668"/>
      <c r="BL2911" s="668"/>
      <c r="BM2911" s="668"/>
      <c r="BN2911" s="668"/>
      <c r="BO2911" s="668"/>
      <c r="BP2911" s="668"/>
      <c r="BQ2911" s="668"/>
    </row>
    <row r="2912" spans="1:69">
      <c r="A2912" s="668"/>
      <c r="B2912" s="668"/>
      <c r="C2912" s="668"/>
      <c r="D2912" s="668"/>
      <c r="E2912" s="668"/>
      <c r="F2912" s="668"/>
      <c r="G2912" s="668"/>
      <c r="H2912" s="668"/>
      <c r="I2912" s="668"/>
      <c r="J2912" s="668"/>
      <c r="K2912" s="668"/>
      <c r="L2912" s="668"/>
      <c r="M2912" s="668"/>
      <c r="N2912" s="668"/>
      <c r="O2912" s="668"/>
      <c r="P2912" s="668"/>
      <c r="R2912" s="668"/>
      <c r="U2912" s="668"/>
      <c r="BK2912" s="668"/>
      <c r="BL2912" s="668"/>
      <c r="BM2912" s="668"/>
      <c r="BN2912" s="668"/>
      <c r="BO2912" s="668"/>
      <c r="BP2912" s="668"/>
      <c r="BQ2912" s="668"/>
    </row>
    <row r="2913" spans="1:69">
      <c r="A2913" s="668"/>
      <c r="B2913" s="668"/>
      <c r="C2913" s="668"/>
      <c r="D2913" s="668"/>
      <c r="E2913" s="668"/>
      <c r="F2913" s="668"/>
      <c r="G2913" s="668"/>
      <c r="H2913" s="668"/>
      <c r="I2913" s="668"/>
      <c r="J2913" s="668"/>
      <c r="K2913" s="668"/>
      <c r="L2913" s="668"/>
      <c r="M2913" s="668"/>
      <c r="N2913" s="668"/>
      <c r="O2913" s="668"/>
      <c r="P2913" s="668"/>
      <c r="R2913" s="668"/>
      <c r="U2913" s="668"/>
      <c r="BK2913" s="668"/>
      <c r="BL2913" s="668"/>
      <c r="BM2913" s="668"/>
      <c r="BN2913" s="668"/>
      <c r="BO2913" s="668"/>
      <c r="BP2913" s="668"/>
      <c r="BQ2913" s="668"/>
    </row>
    <row r="2914" spans="1:69">
      <c r="A2914" s="668"/>
      <c r="B2914" s="668"/>
      <c r="C2914" s="668"/>
      <c r="D2914" s="668"/>
      <c r="E2914" s="668"/>
      <c r="F2914" s="668"/>
      <c r="G2914" s="668"/>
      <c r="H2914" s="668"/>
      <c r="I2914" s="668"/>
      <c r="J2914" s="668"/>
      <c r="K2914" s="668"/>
      <c r="L2914" s="668"/>
      <c r="M2914" s="668"/>
      <c r="N2914" s="668"/>
      <c r="O2914" s="668"/>
      <c r="P2914" s="668"/>
      <c r="R2914" s="668"/>
      <c r="U2914" s="668"/>
      <c r="BK2914" s="668"/>
      <c r="BL2914" s="668"/>
      <c r="BM2914" s="668"/>
      <c r="BN2914" s="668"/>
      <c r="BO2914" s="668"/>
      <c r="BP2914" s="668"/>
      <c r="BQ2914" s="668"/>
    </row>
    <row r="2915" spans="1:69">
      <c r="A2915" s="668"/>
      <c r="B2915" s="668"/>
      <c r="C2915" s="668"/>
      <c r="D2915" s="668"/>
      <c r="E2915" s="668"/>
      <c r="F2915" s="668"/>
      <c r="G2915" s="668"/>
      <c r="H2915" s="668"/>
      <c r="I2915" s="668"/>
      <c r="J2915" s="668"/>
      <c r="K2915" s="668"/>
      <c r="L2915" s="668"/>
      <c r="M2915" s="668"/>
      <c r="N2915" s="668"/>
      <c r="O2915" s="668"/>
      <c r="P2915" s="668"/>
      <c r="R2915" s="668"/>
      <c r="U2915" s="668"/>
      <c r="BK2915" s="668"/>
      <c r="BL2915" s="668"/>
      <c r="BM2915" s="668"/>
      <c r="BN2915" s="668"/>
      <c r="BO2915" s="668"/>
      <c r="BP2915" s="668"/>
      <c r="BQ2915" s="668"/>
    </row>
    <row r="2916" spans="1:69">
      <c r="A2916" s="668"/>
      <c r="B2916" s="668"/>
      <c r="C2916" s="668"/>
      <c r="D2916" s="668"/>
      <c r="E2916" s="668"/>
      <c r="F2916" s="668"/>
      <c r="G2916" s="668"/>
      <c r="H2916" s="668"/>
      <c r="I2916" s="668"/>
      <c r="J2916" s="668"/>
      <c r="K2916" s="668"/>
      <c r="L2916" s="668"/>
      <c r="M2916" s="668"/>
      <c r="N2916" s="668"/>
      <c r="O2916" s="668"/>
      <c r="P2916" s="668"/>
      <c r="R2916" s="668"/>
      <c r="U2916" s="668"/>
      <c r="BK2916" s="668"/>
      <c r="BL2916" s="668"/>
      <c r="BM2916" s="668"/>
      <c r="BN2916" s="668"/>
      <c r="BO2916" s="668"/>
      <c r="BP2916" s="668"/>
      <c r="BQ2916" s="668"/>
    </row>
    <row r="2917" spans="1:69">
      <c r="A2917" s="668"/>
      <c r="B2917" s="668"/>
      <c r="C2917" s="668"/>
      <c r="D2917" s="668"/>
      <c r="E2917" s="668"/>
      <c r="F2917" s="668"/>
      <c r="G2917" s="668"/>
      <c r="H2917" s="668"/>
      <c r="I2917" s="668"/>
      <c r="J2917" s="668"/>
      <c r="K2917" s="668"/>
      <c r="L2917" s="668"/>
      <c r="M2917" s="668"/>
      <c r="N2917" s="668"/>
      <c r="O2917" s="668"/>
      <c r="P2917" s="668"/>
      <c r="R2917" s="668"/>
      <c r="U2917" s="668"/>
      <c r="BK2917" s="668"/>
      <c r="BL2917" s="668"/>
      <c r="BM2917" s="668"/>
      <c r="BN2917" s="668"/>
      <c r="BO2917" s="668"/>
      <c r="BP2917" s="668"/>
      <c r="BQ2917" s="668"/>
    </row>
    <row r="2918" spans="1:69">
      <c r="A2918" s="668"/>
      <c r="B2918" s="668"/>
      <c r="C2918" s="668"/>
      <c r="D2918" s="668"/>
      <c r="E2918" s="668"/>
      <c r="F2918" s="668"/>
      <c r="G2918" s="668"/>
      <c r="H2918" s="668"/>
      <c r="I2918" s="668"/>
      <c r="J2918" s="668"/>
      <c r="K2918" s="668"/>
      <c r="L2918" s="668"/>
      <c r="M2918" s="668"/>
      <c r="N2918" s="668"/>
      <c r="O2918" s="668"/>
      <c r="P2918" s="668"/>
      <c r="R2918" s="668"/>
      <c r="U2918" s="668"/>
      <c r="BK2918" s="668"/>
      <c r="BL2918" s="668"/>
      <c r="BM2918" s="668"/>
      <c r="BN2918" s="668"/>
      <c r="BO2918" s="668"/>
      <c r="BP2918" s="668"/>
      <c r="BQ2918" s="668"/>
    </row>
    <row r="2919" spans="1:69">
      <c r="A2919" s="668"/>
      <c r="B2919" s="668"/>
      <c r="C2919" s="668"/>
      <c r="D2919" s="668"/>
      <c r="E2919" s="668"/>
      <c r="F2919" s="668"/>
      <c r="G2919" s="668"/>
      <c r="H2919" s="668"/>
      <c r="I2919" s="668"/>
      <c r="J2919" s="668"/>
      <c r="K2919" s="668"/>
      <c r="L2919" s="668"/>
      <c r="M2919" s="668"/>
      <c r="N2919" s="668"/>
      <c r="O2919" s="668"/>
      <c r="P2919" s="668"/>
      <c r="R2919" s="668"/>
      <c r="U2919" s="668"/>
      <c r="BK2919" s="668"/>
      <c r="BL2919" s="668"/>
      <c r="BM2919" s="668"/>
      <c r="BP2919" s="668"/>
      <c r="BQ2919" s="668"/>
    </row>
    <row r="2920" spans="1:69">
      <c r="A2920" s="668"/>
      <c r="B2920" s="668"/>
      <c r="C2920" s="668"/>
      <c r="D2920" s="668"/>
      <c r="E2920" s="668"/>
      <c r="F2920" s="668"/>
      <c r="G2920" s="668"/>
      <c r="H2920" s="668"/>
      <c r="I2920" s="668"/>
      <c r="J2920" s="668"/>
      <c r="K2920" s="668"/>
      <c r="L2920" s="668"/>
      <c r="M2920" s="668"/>
      <c r="N2920" s="668"/>
      <c r="O2920" s="668"/>
      <c r="P2920" s="668"/>
      <c r="Q2920" s="668"/>
      <c r="R2920" s="668"/>
      <c r="T2920" s="668"/>
      <c r="U2920" s="668"/>
      <c r="AZ2920" s="668"/>
      <c r="BK2920" s="668"/>
      <c r="BL2920" s="668"/>
      <c r="BM2920" s="668"/>
      <c r="BN2920" s="668"/>
      <c r="BO2920" s="668"/>
      <c r="BP2920" s="668"/>
      <c r="BQ2920" s="668"/>
    </row>
    <row r="2921" spans="1:69">
      <c r="A2921" s="668"/>
      <c r="B2921" s="668"/>
      <c r="C2921" s="668"/>
      <c r="D2921" s="668"/>
      <c r="E2921" s="668"/>
      <c r="F2921" s="668"/>
      <c r="G2921" s="668"/>
      <c r="H2921" s="668"/>
      <c r="I2921" s="668"/>
      <c r="J2921" s="668"/>
      <c r="K2921" s="668"/>
      <c r="L2921" s="668"/>
      <c r="M2921" s="668"/>
      <c r="N2921" s="668"/>
      <c r="O2921" s="668"/>
      <c r="P2921" s="668"/>
      <c r="Q2921" s="668"/>
      <c r="R2921" s="668"/>
      <c r="T2921" s="668"/>
      <c r="U2921" s="668"/>
      <c r="W2921" s="668"/>
      <c r="X2921" s="668"/>
      <c r="Y2921" s="668"/>
      <c r="Z2921" s="678"/>
      <c r="AA2921" s="668"/>
      <c r="AB2921" s="668"/>
      <c r="AC2921" s="668"/>
      <c r="AD2921" s="678"/>
      <c r="AE2921" s="668"/>
      <c r="AF2921" s="668"/>
      <c r="AG2921" s="668"/>
      <c r="AH2921" s="678"/>
      <c r="AI2921" s="668"/>
      <c r="AJ2921" s="668"/>
      <c r="AK2921" s="668"/>
      <c r="AL2921" s="678"/>
      <c r="AM2921" s="668"/>
      <c r="AN2921" s="668"/>
      <c r="AO2921" s="668"/>
      <c r="AP2921" s="678"/>
      <c r="AQ2921" s="668"/>
      <c r="AR2921" s="668"/>
      <c r="AS2921" s="668"/>
      <c r="AT2921" s="678"/>
      <c r="AU2921" s="668"/>
      <c r="AV2921" s="668"/>
      <c r="AW2921" s="678"/>
      <c r="AX2921" s="668"/>
      <c r="AY2921" s="683"/>
      <c r="AZ2921" s="668"/>
      <c r="BA2921" s="668"/>
      <c r="BB2921" s="668"/>
      <c r="BC2921" s="668"/>
      <c r="BD2921" s="668"/>
      <c r="BE2921" s="668"/>
      <c r="BF2921" s="668"/>
      <c r="BG2921" s="668"/>
      <c r="BH2921" s="668"/>
      <c r="BI2921" s="668"/>
      <c r="BJ2921" s="668"/>
      <c r="BK2921" s="668"/>
      <c r="BL2921" s="668"/>
      <c r="BM2921" s="668"/>
      <c r="BN2921" s="668"/>
      <c r="BO2921" s="668"/>
      <c r="BP2921" s="668"/>
      <c r="BQ2921" s="668"/>
    </row>
    <row r="2922" spans="1:69">
      <c r="A2922" s="668"/>
      <c r="B2922" s="668"/>
      <c r="C2922" s="668"/>
      <c r="D2922" s="668"/>
      <c r="E2922" s="668"/>
      <c r="F2922" s="668"/>
      <c r="G2922" s="668"/>
      <c r="H2922" s="668"/>
      <c r="I2922" s="668"/>
      <c r="J2922" s="668"/>
      <c r="K2922" s="668"/>
      <c r="L2922" s="668"/>
      <c r="M2922" s="668"/>
      <c r="N2922" s="668"/>
      <c r="O2922" s="668"/>
      <c r="P2922" s="668"/>
      <c r="Q2922" s="668"/>
      <c r="R2922" s="668"/>
      <c r="T2922" s="668"/>
      <c r="U2922" s="668"/>
      <c r="AZ2922" s="668"/>
      <c r="BA2922" s="668"/>
      <c r="BK2922" s="668"/>
      <c r="BL2922" s="668"/>
      <c r="BM2922" s="668"/>
      <c r="BN2922" s="668"/>
      <c r="BO2922" s="668"/>
      <c r="BP2922" s="668"/>
      <c r="BQ2922" s="668"/>
    </row>
    <row r="2923" spans="1:69">
      <c r="A2923" s="668"/>
      <c r="B2923" s="668"/>
      <c r="C2923" s="668"/>
      <c r="D2923" s="668"/>
      <c r="E2923" s="668"/>
      <c r="F2923" s="668"/>
      <c r="G2923" s="668"/>
      <c r="H2923" s="668"/>
      <c r="I2923" s="668"/>
      <c r="J2923" s="668"/>
      <c r="K2923" s="668"/>
      <c r="L2923" s="668"/>
      <c r="M2923" s="668"/>
      <c r="N2923" s="668"/>
      <c r="O2923" s="668"/>
      <c r="P2923" s="668"/>
      <c r="Q2923" s="668"/>
      <c r="R2923" s="668"/>
      <c r="T2923" s="668"/>
      <c r="U2923" s="668"/>
      <c r="W2923" s="668"/>
      <c r="X2923" s="668"/>
      <c r="Y2923" s="668"/>
      <c r="Z2923" s="678"/>
      <c r="AA2923" s="668"/>
      <c r="AB2923" s="668"/>
      <c r="AC2923" s="668"/>
      <c r="AD2923" s="678"/>
      <c r="AE2923" s="668"/>
      <c r="AF2923" s="668"/>
      <c r="AG2923" s="668"/>
      <c r="AH2923" s="678"/>
      <c r="AI2923" s="668"/>
      <c r="AJ2923" s="668"/>
      <c r="AK2923" s="668"/>
      <c r="AL2923" s="678"/>
      <c r="AM2923" s="668"/>
      <c r="AN2923" s="668"/>
      <c r="AO2923" s="668"/>
      <c r="AP2923" s="678"/>
      <c r="AQ2923" s="668"/>
      <c r="AR2923" s="668"/>
      <c r="AS2923" s="668"/>
      <c r="AT2923" s="678"/>
      <c r="AU2923" s="668"/>
      <c r="AV2923" s="668"/>
      <c r="AW2923" s="678"/>
      <c r="AX2923" s="668"/>
      <c r="AY2923" s="683"/>
      <c r="AZ2923" s="668"/>
      <c r="BA2923" s="668"/>
      <c r="BB2923" s="668"/>
      <c r="BC2923" s="668"/>
      <c r="BD2923" s="668"/>
      <c r="BE2923" s="668"/>
      <c r="BF2923" s="668"/>
      <c r="BG2923" s="668"/>
      <c r="BH2923" s="668"/>
      <c r="BI2923" s="668"/>
      <c r="BJ2923" s="668"/>
      <c r="BK2923" s="668"/>
      <c r="BL2923" s="668"/>
      <c r="BM2923" s="668"/>
      <c r="BN2923" s="668"/>
      <c r="BO2923" s="668"/>
      <c r="BP2923" s="668"/>
      <c r="BQ2923" s="668"/>
    </row>
    <row r="2924" spans="1:69">
      <c r="A2924" s="668"/>
      <c r="B2924" s="668"/>
      <c r="C2924" s="668"/>
      <c r="D2924" s="668"/>
      <c r="E2924" s="668"/>
      <c r="F2924" s="668"/>
      <c r="G2924" s="668"/>
      <c r="H2924" s="668"/>
      <c r="I2924" s="668"/>
      <c r="J2924" s="668"/>
      <c r="K2924" s="668"/>
      <c r="L2924" s="668"/>
      <c r="M2924" s="668"/>
      <c r="N2924" s="668"/>
      <c r="O2924" s="668"/>
      <c r="P2924" s="668"/>
      <c r="Q2924" s="668"/>
      <c r="R2924" s="668"/>
      <c r="T2924" s="668"/>
      <c r="U2924" s="668"/>
      <c r="AZ2924" s="668"/>
      <c r="BA2924" s="668"/>
      <c r="BB2924" s="668"/>
      <c r="BC2924" s="668"/>
      <c r="BD2924" s="668"/>
      <c r="BE2924" s="668"/>
      <c r="BF2924" s="668"/>
      <c r="BK2924" s="668"/>
      <c r="BL2924" s="668"/>
      <c r="BM2924" s="668"/>
      <c r="BN2924" s="668"/>
      <c r="BO2924" s="668"/>
      <c r="BP2924" s="668"/>
      <c r="BQ2924" s="668"/>
    </row>
    <row r="2925" spans="1:69">
      <c r="A2925" s="668"/>
      <c r="B2925" s="668"/>
      <c r="C2925" s="668"/>
      <c r="D2925" s="668"/>
      <c r="E2925" s="668"/>
      <c r="F2925" s="668"/>
      <c r="G2925" s="668"/>
      <c r="H2925" s="668"/>
      <c r="I2925" s="668"/>
      <c r="J2925" s="668"/>
      <c r="K2925" s="668"/>
      <c r="L2925" s="668"/>
      <c r="M2925" s="668"/>
      <c r="N2925" s="668"/>
      <c r="O2925" s="668"/>
      <c r="P2925" s="668"/>
      <c r="Q2925" s="668"/>
      <c r="R2925" s="668"/>
      <c r="T2925" s="668"/>
      <c r="U2925" s="668"/>
      <c r="W2925" s="668"/>
      <c r="X2925" s="668"/>
      <c r="Y2925" s="668"/>
      <c r="Z2925" s="678"/>
      <c r="AA2925" s="668"/>
      <c r="AB2925" s="668"/>
      <c r="AC2925" s="668"/>
      <c r="AD2925" s="678"/>
      <c r="AE2925" s="668"/>
      <c r="AF2925" s="668"/>
      <c r="AG2925" s="668"/>
      <c r="AH2925" s="678"/>
      <c r="AI2925" s="668"/>
      <c r="AJ2925" s="668"/>
      <c r="AK2925" s="668"/>
      <c r="AL2925" s="678"/>
      <c r="AM2925" s="668"/>
      <c r="AN2925" s="668"/>
      <c r="AO2925" s="668"/>
      <c r="AP2925" s="678"/>
      <c r="AQ2925" s="668"/>
      <c r="AR2925" s="668"/>
      <c r="AS2925" s="668"/>
      <c r="AT2925" s="678"/>
      <c r="AU2925" s="668"/>
      <c r="AV2925" s="668"/>
      <c r="AW2925" s="678"/>
      <c r="AX2925" s="668"/>
      <c r="AY2925" s="683"/>
      <c r="AZ2925" s="668"/>
      <c r="BA2925" s="668"/>
      <c r="BB2925" s="668"/>
      <c r="BC2925" s="668"/>
      <c r="BD2925" s="668"/>
      <c r="BE2925" s="668"/>
      <c r="BF2925" s="668"/>
      <c r="BG2925" s="668"/>
      <c r="BH2925" s="668"/>
      <c r="BI2925" s="668"/>
      <c r="BJ2925" s="668"/>
      <c r="BK2925" s="668"/>
      <c r="BL2925" s="668"/>
      <c r="BM2925" s="668"/>
      <c r="BN2925" s="668"/>
      <c r="BO2925" s="668"/>
      <c r="BP2925" s="668"/>
      <c r="BQ2925" s="668"/>
    </row>
    <row r="2926" spans="1:69">
      <c r="A2926" s="668"/>
      <c r="B2926" s="668"/>
      <c r="C2926" s="668"/>
      <c r="D2926" s="668"/>
      <c r="E2926" s="668"/>
      <c r="F2926" s="668"/>
      <c r="G2926" s="668"/>
      <c r="H2926" s="668"/>
      <c r="I2926" s="668"/>
      <c r="J2926" s="668"/>
      <c r="K2926" s="668"/>
      <c r="L2926" s="668"/>
      <c r="M2926" s="668"/>
      <c r="N2926" s="668"/>
      <c r="O2926" s="668"/>
      <c r="P2926" s="668"/>
      <c r="Q2926" s="668"/>
      <c r="R2926" s="668"/>
      <c r="T2926" s="668"/>
      <c r="U2926" s="668"/>
      <c r="W2926" s="668"/>
      <c r="X2926" s="668"/>
      <c r="Y2926" s="668"/>
      <c r="Z2926" s="678"/>
      <c r="AA2926" s="668"/>
      <c r="AB2926" s="668"/>
      <c r="AC2926" s="668"/>
      <c r="AD2926" s="678"/>
      <c r="AE2926" s="668"/>
      <c r="AF2926" s="668"/>
      <c r="AG2926" s="668"/>
      <c r="AH2926" s="678"/>
      <c r="AI2926" s="668"/>
      <c r="AJ2926" s="668"/>
      <c r="AK2926" s="668"/>
      <c r="AL2926" s="678"/>
      <c r="AM2926" s="668"/>
      <c r="AN2926" s="668"/>
      <c r="AO2926" s="668"/>
      <c r="AP2926" s="678"/>
      <c r="AQ2926" s="668"/>
      <c r="AR2926" s="668"/>
      <c r="AS2926" s="668"/>
      <c r="AT2926" s="678"/>
      <c r="AU2926" s="668"/>
      <c r="AV2926" s="668"/>
      <c r="AW2926" s="678"/>
      <c r="AX2926" s="668"/>
      <c r="AY2926" s="683"/>
      <c r="AZ2926" s="668"/>
      <c r="BA2926" s="668"/>
      <c r="BB2926" s="668"/>
      <c r="BC2926" s="668"/>
      <c r="BD2926" s="668"/>
      <c r="BE2926" s="668"/>
      <c r="BF2926" s="668"/>
      <c r="BG2926" s="668"/>
      <c r="BH2926" s="668"/>
      <c r="BI2926" s="668"/>
      <c r="BJ2926" s="668"/>
      <c r="BK2926" s="668"/>
      <c r="BL2926" s="668"/>
      <c r="BM2926" s="668"/>
      <c r="BN2926" s="668"/>
      <c r="BO2926" s="668"/>
      <c r="BP2926" s="668"/>
      <c r="BQ2926" s="668"/>
    </row>
    <row r="2927" spans="1:69">
      <c r="A2927" s="668"/>
      <c r="B2927" s="668"/>
      <c r="C2927" s="668"/>
      <c r="D2927" s="668"/>
      <c r="E2927" s="668"/>
      <c r="F2927" s="668"/>
      <c r="G2927" s="668"/>
      <c r="H2927" s="668"/>
      <c r="I2927" s="668"/>
      <c r="J2927" s="668"/>
      <c r="K2927" s="668"/>
      <c r="L2927" s="668"/>
      <c r="M2927" s="668"/>
      <c r="N2927" s="668"/>
      <c r="O2927" s="668"/>
      <c r="P2927" s="668"/>
      <c r="R2927" s="668"/>
      <c r="U2927" s="668"/>
      <c r="BK2927" s="668"/>
      <c r="BL2927" s="668"/>
      <c r="BM2927" s="668"/>
      <c r="BP2927" s="668"/>
      <c r="BQ2927" s="668"/>
    </row>
    <row r="2928" spans="1:69">
      <c r="A2928" s="668"/>
      <c r="B2928" s="668"/>
      <c r="C2928" s="668"/>
      <c r="D2928" s="668"/>
      <c r="E2928" s="668"/>
      <c r="F2928" s="668"/>
      <c r="G2928" s="668"/>
      <c r="H2928" s="668"/>
      <c r="I2928" s="668"/>
      <c r="J2928" s="668"/>
      <c r="K2928" s="668"/>
      <c r="L2928" s="668"/>
      <c r="M2928" s="668"/>
      <c r="N2928" s="668"/>
      <c r="O2928" s="668"/>
      <c r="P2928" s="668"/>
      <c r="R2928" s="668"/>
      <c r="U2928" s="668"/>
      <c r="BK2928" s="668"/>
      <c r="BL2928" s="668"/>
      <c r="BM2928" s="668"/>
      <c r="BP2928" s="668"/>
      <c r="BQ2928" s="668"/>
    </row>
    <row r="2929" spans="1:69">
      <c r="A2929" s="668"/>
      <c r="B2929" s="668"/>
      <c r="C2929" s="668"/>
      <c r="D2929" s="668"/>
      <c r="E2929" s="668"/>
      <c r="F2929" s="668"/>
      <c r="G2929" s="668"/>
      <c r="H2929" s="668"/>
      <c r="I2929" s="668"/>
      <c r="J2929" s="668"/>
      <c r="K2929" s="668"/>
      <c r="L2929" s="668"/>
      <c r="M2929" s="668"/>
      <c r="N2929" s="668"/>
      <c r="O2929" s="668"/>
      <c r="P2929" s="668"/>
      <c r="R2929" s="668"/>
      <c r="U2929" s="668"/>
      <c r="BK2929" s="668"/>
      <c r="BL2929" s="668"/>
      <c r="BM2929" s="668"/>
      <c r="BP2929" s="668"/>
      <c r="BQ2929" s="668"/>
    </row>
    <row r="2930" spans="1:69">
      <c r="A2930" s="668"/>
      <c r="B2930" s="668"/>
      <c r="C2930" s="668"/>
      <c r="D2930" s="668"/>
      <c r="E2930" s="668"/>
      <c r="F2930" s="668"/>
      <c r="G2930" s="668"/>
      <c r="H2930" s="668"/>
      <c r="I2930" s="668"/>
      <c r="J2930" s="668"/>
      <c r="K2930" s="668"/>
      <c r="L2930" s="668"/>
      <c r="M2930" s="668"/>
      <c r="N2930" s="668"/>
      <c r="O2930" s="668"/>
      <c r="P2930" s="668"/>
      <c r="R2930" s="668"/>
      <c r="U2930" s="668"/>
      <c r="BK2930" s="668"/>
      <c r="BL2930" s="668"/>
      <c r="BM2930" s="668"/>
      <c r="BP2930" s="668"/>
      <c r="BQ2930" s="668"/>
    </row>
    <row r="2931" spans="1:69">
      <c r="A2931" s="668"/>
      <c r="B2931" s="668"/>
      <c r="C2931" s="668"/>
      <c r="D2931" s="668"/>
      <c r="E2931" s="668"/>
      <c r="F2931" s="668"/>
      <c r="G2931" s="668"/>
      <c r="H2931" s="668"/>
      <c r="I2931" s="668"/>
      <c r="J2931" s="668"/>
      <c r="K2931" s="668"/>
      <c r="L2931" s="668"/>
      <c r="M2931" s="668"/>
      <c r="N2931" s="668"/>
      <c r="O2931" s="668"/>
      <c r="P2931" s="668"/>
      <c r="R2931" s="668"/>
      <c r="U2931" s="668"/>
      <c r="BK2931" s="668"/>
      <c r="BL2931" s="668"/>
      <c r="BM2931" s="668"/>
      <c r="BP2931" s="668"/>
      <c r="BQ2931" s="668"/>
    </row>
    <row r="2932" spans="1:69">
      <c r="A2932" s="668"/>
      <c r="B2932" s="668"/>
      <c r="C2932" s="668"/>
      <c r="D2932" s="668"/>
      <c r="E2932" s="668"/>
      <c r="F2932" s="668"/>
      <c r="G2932" s="668"/>
      <c r="H2932" s="668"/>
      <c r="I2932" s="668"/>
      <c r="J2932" s="668"/>
      <c r="K2932" s="668"/>
      <c r="L2932" s="668"/>
      <c r="M2932" s="668"/>
      <c r="N2932" s="668"/>
      <c r="O2932" s="668"/>
      <c r="P2932" s="668"/>
      <c r="R2932" s="668"/>
      <c r="U2932" s="668"/>
      <c r="BK2932" s="668"/>
      <c r="BL2932" s="668"/>
      <c r="BM2932" s="668"/>
      <c r="BP2932" s="668"/>
      <c r="BQ2932" s="668"/>
    </row>
    <row r="2933" spans="1:69">
      <c r="A2933" s="668"/>
      <c r="B2933" s="668"/>
      <c r="C2933" s="668"/>
      <c r="D2933" s="668"/>
      <c r="E2933" s="668"/>
      <c r="F2933" s="668"/>
      <c r="G2933" s="668"/>
      <c r="H2933" s="668"/>
      <c r="I2933" s="668"/>
      <c r="J2933" s="668"/>
      <c r="K2933" s="668"/>
      <c r="L2933" s="668"/>
      <c r="M2933" s="668"/>
      <c r="N2933" s="668"/>
      <c r="O2933" s="668"/>
      <c r="P2933" s="668"/>
      <c r="R2933" s="668"/>
      <c r="U2933" s="668"/>
      <c r="BK2933" s="668"/>
      <c r="BL2933" s="668"/>
      <c r="BM2933" s="668"/>
      <c r="BP2933" s="668"/>
      <c r="BQ2933" s="668"/>
    </row>
    <row r="2934" spans="1:69">
      <c r="A2934" s="668"/>
      <c r="B2934" s="668"/>
      <c r="C2934" s="668"/>
      <c r="D2934" s="668"/>
      <c r="E2934" s="668"/>
      <c r="F2934" s="668"/>
      <c r="G2934" s="668"/>
      <c r="H2934" s="668"/>
      <c r="I2934" s="668"/>
      <c r="J2934" s="668"/>
      <c r="K2934" s="668"/>
      <c r="L2934" s="668"/>
      <c r="M2934" s="668"/>
      <c r="N2934" s="668"/>
      <c r="O2934" s="668"/>
      <c r="P2934" s="668"/>
      <c r="R2934" s="668"/>
      <c r="U2934" s="668"/>
      <c r="BK2934" s="668"/>
      <c r="BL2934" s="668"/>
      <c r="BM2934" s="668"/>
      <c r="BP2934" s="668"/>
      <c r="BQ2934" s="668"/>
    </row>
    <row r="2935" spans="1:69">
      <c r="A2935" s="668"/>
      <c r="B2935" s="668"/>
      <c r="C2935" s="668"/>
      <c r="D2935" s="668"/>
      <c r="E2935" s="668"/>
      <c r="F2935" s="668"/>
      <c r="G2935" s="668"/>
      <c r="H2935" s="668"/>
      <c r="I2935" s="668"/>
      <c r="J2935" s="668"/>
      <c r="K2935" s="668"/>
      <c r="L2935" s="668"/>
      <c r="M2935" s="668"/>
      <c r="N2935" s="668"/>
      <c r="O2935" s="668"/>
      <c r="P2935" s="668"/>
      <c r="R2935" s="668"/>
      <c r="U2935" s="668"/>
      <c r="BK2935" s="668"/>
      <c r="BL2935" s="668"/>
      <c r="BM2935" s="668"/>
      <c r="BP2935" s="668"/>
      <c r="BQ2935" s="668"/>
    </row>
    <row r="2936" spans="1:69">
      <c r="A2936" s="668"/>
      <c r="B2936" s="668"/>
      <c r="C2936" s="668"/>
      <c r="D2936" s="668"/>
      <c r="E2936" s="668"/>
      <c r="F2936" s="668"/>
      <c r="G2936" s="668"/>
      <c r="H2936" s="668"/>
      <c r="I2936" s="668"/>
      <c r="J2936" s="668"/>
      <c r="K2936" s="668"/>
      <c r="L2936" s="668"/>
      <c r="M2936" s="668"/>
      <c r="N2936" s="668"/>
      <c r="O2936" s="668"/>
      <c r="P2936" s="668"/>
      <c r="R2936" s="668"/>
      <c r="U2936" s="668"/>
      <c r="BK2936" s="668"/>
      <c r="BL2936" s="668"/>
      <c r="BM2936" s="668"/>
      <c r="BP2936" s="668"/>
      <c r="BQ2936" s="668"/>
    </row>
    <row r="2937" spans="1:69">
      <c r="A2937" s="668"/>
      <c r="B2937" s="668"/>
      <c r="C2937" s="668"/>
      <c r="D2937" s="668"/>
      <c r="E2937" s="668"/>
      <c r="F2937" s="668"/>
      <c r="G2937" s="668"/>
      <c r="H2937" s="668"/>
      <c r="I2937" s="668"/>
      <c r="J2937" s="668"/>
      <c r="K2937" s="668"/>
      <c r="L2937" s="668"/>
      <c r="M2937" s="668"/>
      <c r="N2937" s="668"/>
      <c r="O2937" s="668"/>
      <c r="P2937" s="668"/>
      <c r="R2937" s="668"/>
      <c r="U2937" s="668"/>
      <c r="BK2937" s="668"/>
      <c r="BL2937" s="668"/>
      <c r="BM2937" s="668"/>
      <c r="BP2937" s="668"/>
      <c r="BQ2937" s="668"/>
    </row>
    <row r="2938" spans="1:69">
      <c r="A2938" s="668"/>
      <c r="B2938" s="668"/>
      <c r="C2938" s="668"/>
      <c r="D2938" s="668"/>
      <c r="E2938" s="668"/>
      <c r="F2938" s="668"/>
      <c r="G2938" s="668"/>
      <c r="H2938" s="668"/>
      <c r="I2938" s="668"/>
      <c r="J2938" s="668"/>
      <c r="K2938" s="668"/>
      <c r="L2938" s="668"/>
      <c r="M2938" s="668"/>
      <c r="N2938" s="668"/>
      <c r="O2938" s="668"/>
      <c r="P2938" s="668"/>
      <c r="R2938" s="668"/>
      <c r="U2938" s="668"/>
      <c r="BK2938" s="668"/>
      <c r="BL2938" s="668"/>
      <c r="BM2938" s="668"/>
      <c r="BP2938" s="668"/>
      <c r="BQ2938" s="668"/>
    </row>
    <row r="2939" spans="1:69">
      <c r="A2939" s="668"/>
      <c r="B2939" s="668"/>
      <c r="C2939" s="668"/>
      <c r="D2939" s="668"/>
      <c r="E2939" s="668"/>
      <c r="F2939" s="668"/>
      <c r="G2939" s="668"/>
      <c r="H2939" s="668"/>
      <c r="I2939" s="668"/>
      <c r="J2939" s="668"/>
      <c r="K2939" s="668"/>
      <c r="L2939" s="668"/>
      <c r="M2939" s="668"/>
      <c r="N2939" s="668"/>
      <c r="O2939" s="668"/>
      <c r="P2939" s="668"/>
      <c r="R2939" s="668"/>
      <c r="U2939" s="668"/>
      <c r="BK2939" s="668"/>
      <c r="BL2939" s="668"/>
      <c r="BM2939" s="668"/>
      <c r="BP2939" s="668"/>
      <c r="BQ2939" s="668"/>
    </row>
    <row r="2940" spans="1:69">
      <c r="A2940" s="668"/>
      <c r="B2940" s="668"/>
      <c r="C2940" s="668"/>
      <c r="D2940" s="668"/>
      <c r="E2940" s="668"/>
      <c r="F2940" s="668"/>
      <c r="G2940" s="668"/>
      <c r="H2940" s="668"/>
      <c r="I2940" s="668"/>
      <c r="J2940" s="668"/>
      <c r="K2940" s="668"/>
      <c r="L2940" s="668"/>
      <c r="M2940" s="668"/>
      <c r="N2940" s="668"/>
      <c r="O2940" s="668"/>
      <c r="P2940" s="668"/>
      <c r="R2940" s="668"/>
      <c r="U2940" s="668"/>
      <c r="AZ2940" s="668"/>
      <c r="BK2940" s="668"/>
      <c r="BL2940" s="668"/>
      <c r="BM2940" s="668"/>
      <c r="BP2940" s="668"/>
      <c r="BQ2940" s="668"/>
    </row>
    <row r="2941" spans="1:69">
      <c r="A2941" s="668"/>
      <c r="B2941" s="668"/>
      <c r="C2941" s="668"/>
      <c r="D2941" s="668"/>
      <c r="E2941" s="668"/>
      <c r="F2941" s="668"/>
      <c r="G2941" s="668"/>
      <c r="H2941" s="668"/>
      <c r="I2941" s="668"/>
      <c r="J2941" s="668"/>
      <c r="K2941" s="668"/>
      <c r="L2941" s="668"/>
      <c r="M2941" s="668"/>
      <c r="N2941" s="668"/>
      <c r="O2941" s="668"/>
      <c r="P2941" s="668"/>
      <c r="Q2941" s="668"/>
      <c r="R2941" s="668"/>
      <c r="T2941" s="668"/>
      <c r="U2941" s="668"/>
      <c r="AZ2941" s="668"/>
      <c r="BK2941" s="668"/>
      <c r="BL2941" s="668"/>
      <c r="BM2941" s="668"/>
      <c r="BP2941" s="668"/>
      <c r="BQ2941" s="668"/>
    </row>
    <row r="2942" spans="1:69">
      <c r="A2942" s="668"/>
      <c r="B2942" s="668"/>
      <c r="C2942" s="668"/>
      <c r="D2942" s="668"/>
      <c r="E2942" s="668"/>
      <c r="F2942" s="668"/>
      <c r="G2942" s="668"/>
      <c r="H2942" s="668"/>
      <c r="I2942" s="668"/>
      <c r="J2942" s="668"/>
      <c r="K2942" s="668"/>
      <c r="L2942" s="668"/>
      <c r="M2942" s="668"/>
      <c r="N2942" s="668"/>
      <c r="O2942" s="668"/>
      <c r="P2942" s="668"/>
      <c r="Q2942" s="668"/>
      <c r="R2942" s="668"/>
      <c r="T2942" s="668"/>
      <c r="U2942" s="668"/>
      <c r="AZ2942" s="668"/>
      <c r="BK2942" s="668"/>
      <c r="BL2942" s="668"/>
      <c r="BM2942" s="668"/>
      <c r="BP2942" s="668"/>
      <c r="BQ2942" s="668"/>
    </row>
    <row r="2943" spans="1:69">
      <c r="A2943" s="668"/>
      <c r="B2943" s="668"/>
      <c r="C2943" s="668"/>
      <c r="D2943" s="668"/>
      <c r="E2943" s="668"/>
      <c r="F2943" s="668"/>
      <c r="G2943" s="668"/>
      <c r="H2943" s="668"/>
      <c r="I2943" s="668"/>
      <c r="J2943" s="668"/>
      <c r="K2943" s="668"/>
      <c r="L2943" s="668"/>
      <c r="M2943" s="668"/>
      <c r="N2943" s="668"/>
      <c r="O2943" s="668"/>
      <c r="P2943" s="668"/>
      <c r="R2943" s="668"/>
      <c r="U2943" s="668"/>
      <c r="BK2943" s="668"/>
      <c r="BL2943" s="668"/>
      <c r="BM2943" s="668"/>
      <c r="BP2943" s="668"/>
      <c r="BQ2943" s="668"/>
    </row>
    <row r="2944" spans="1:69">
      <c r="A2944" s="668"/>
      <c r="B2944" s="668"/>
      <c r="C2944" s="668"/>
      <c r="D2944" s="668"/>
      <c r="E2944" s="668"/>
      <c r="F2944" s="668"/>
      <c r="G2944" s="668"/>
      <c r="H2944" s="668"/>
      <c r="I2944" s="668"/>
      <c r="J2944" s="668"/>
      <c r="K2944" s="668"/>
      <c r="L2944" s="668"/>
      <c r="M2944" s="668"/>
      <c r="N2944" s="668"/>
      <c r="O2944" s="668"/>
      <c r="P2944" s="668"/>
      <c r="R2944" s="668"/>
      <c r="U2944" s="668"/>
      <c r="BK2944" s="668"/>
      <c r="BL2944" s="668"/>
      <c r="BM2944" s="668"/>
      <c r="BP2944" s="668"/>
      <c r="BQ2944" s="668"/>
    </row>
    <row r="2945" spans="1:69">
      <c r="A2945" s="668"/>
      <c r="B2945" s="668"/>
      <c r="C2945" s="668"/>
      <c r="D2945" s="668"/>
      <c r="E2945" s="668"/>
      <c r="F2945" s="668"/>
      <c r="G2945" s="668"/>
      <c r="H2945" s="668"/>
      <c r="I2945" s="668"/>
      <c r="J2945" s="668"/>
      <c r="K2945" s="668"/>
      <c r="L2945" s="668"/>
      <c r="M2945" s="668"/>
      <c r="N2945" s="668"/>
      <c r="O2945" s="668"/>
      <c r="P2945" s="668"/>
      <c r="R2945" s="668"/>
      <c r="U2945" s="668"/>
      <c r="BK2945" s="668"/>
      <c r="BL2945" s="668"/>
      <c r="BM2945" s="668"/>
      <c r="BP2945" s="668"/>
      <c r="BQ2945" s="668"/>
    </row>
    <row r="2946" spans="1:69">
      <c r="A2946" s="668"/>
      <c r="B2946" s="668"/>
      <c r="C2946" s="668"/>
      <c r="D2946" s="668"/>
      <c r="E2946" s="668"/>
      <c r="F2946" s="668"/>
      <c r="G2946" s="668"/>
      <c r="H2946" s="668"/>
      <c r="I2946" s="668"/>
      <c r="J2946" s="668"/>
      <c r="K2946" s="668"/>
      <c r="L2946" s="668"/>
      <c r="M2946" s="668"/>
      <c r="N2946" s="668"/>
      <c r="O2946" s="668"/>
      <c r="P2946" s="668"/>
      <c r="R2946" s="668"/>
      <c r="U2946" s="668"/>
      <c r="BK2946" s="668"/>
      <c r="BL2946" s="668"/>
      <c r="BM2946" s="668"/>
      <c r="BP2946" s="668"/>
      <c r="BQ2946" s="668"/>
    </row>
    <row r="2947" spans="1:69">
      <c r="A2947" s="668"/>
      <c r="B2947" s="668"/>
      <c r="C2947" s="668"/>
      <c r="D2947" s="668"/>
      <c r="E2947" s="668"/>
      <c r="F2947" s="668"/>
      <c r="G2947" s="668"/>
      <c r="H2947" s="668"/>
      <c r="I2947" s="668"/>
      <c r="J2947" s="668"/>
      <c r="K2947" s="668"/>
      <c r="L2947" s="668"/>
      <c r="M2947" s="668"/>
      <c r="N2947" s="668"/>
      <c r="O2947" s="668"/>
      <c r="P2947" s="668"/>
      <c r="R2947" s="668"/>
      <c r="U2947" s="668"/>
      <c r="BK2947" s="668"/>
      <c r="BL2947" s="668"/>
      <c r="BM2947" s="668"/>
      <c r="BP2947" s="668"/>
      <c r="BQ2947" s="668"/>
    </row>
    <row r="2948" spans="1:69">
      <c r="A2948" s="668"/>
      <c r="B2948" s="668"/>
      <c r="C2948" s="668"/>
      <c r="D2948" s="668"/>
      <c r="E2948" s="668"/>
      <c r="F2948" s="668"/>
      <c r="G2948" s="668"/>
      <c r="H2948" s="668"/>
      <c r="I2948" s="668"/>
      <c r="J2948" s="668"/>
      <c r="K2948" s="668"/>
      <c r="L2948" s="668"/>
      <c r="M2948" s="668"/>
      <c r="N2948" s="668"/>
      <c r="O2948" s="668"/>
      <c r="P2948" s="668"/>
      <c r="R2948" s="668"/>
      <c r="U2948" s="668"/>
      <c r="BK2948" s="668"/>
      <c r="BL2948" s="668"/>
      <c r="BM2948" s="668"/>
      <c r="BP2948" s="668"/>
      <c r="BQ2948" s="668"/>
    </row>
  </sheetData>
  <autoFilter ref="A3:BQ54"/>
  <pageMargins left="0.75" right="0.75" top="1" bottom="1" header="0.5" footer="0.5"/>
  <pageSetup orientation="portrait" r:id="rId1"/>
  <headerFooter alignWithMargins="0">
    <oddHeader>&amp;A</oddHeader>
    <oddFooter>Page &amp;P</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L496"/>
  <sheetViews>
    <sheetView workbookViewId="0">
      <pane xSplit="1" ySplit="1" topLeftCell="B360" activePane="bottomRight" state="frozen"/>
      <selection sqref="A1:K1"/>
      <selection pane="topRight" sqref="A1:K1"/>
      <selection pane="bottomLeft" sqref="A1:K1"/>
      <selection pane="bottomRight" sqref="A1:K1"/>
    </sheetView>
  </sheetViews>
  <sheetFormatPr defaultRowHeight="15"/>
  <cols>
    <col min="1" max="1" width="9.140625" style="75"/>
    <col min="2" max="2" width="45.28515625" style="78" customWidth="1"/>
    <col min="3" max="3" width="9.140625" style="75"/>
    <col min="4" max="4" width="16.140625" style="76" customWidth="1"/>
    <col min="5" max="5" width="9.140625" style="76"/>
    <col min="6" max="6" width="10.85546875" style="76" bestFit="1" customWidth="1"/>
    <col min="7" max="9" width="9.140625" style="77"/>
    <col min="10" max="10" width="5" style="77" bestFit="1" customWidth="1"/>
    <col min="11" max="12" width="9.140625" style="77"/>
    <col min="13" max="13" width="52.85546875" style="77" customWidth="1"/>
    <col min="14" max="16384" width="9.140625" style="77"/>
  </cols>
  <sheetData>
    <row r="1" spans="1:12">
      <c r="A1" s="646">
        <v>9999</v>
      </c>
      <c r="B1" s="74" t="s">
        <v>1508</v>
      </c>
      <c r="C1" s="645">
        <v>9999</v>
      </c>
      <c r="D1" s="76" t="s">
        <v>1942</v>
      </c>
      <c r="I1" s="77">
        <f>ROW()</f>
        <v>1</v>
      </c>
      <c r="J1" s="75">
        <f t="shared" ref="J1" si="0">C1</f>
        <v>9999</v>
      </c>
    </row>
    <row r="2" spans="1:12" ht="12.75">
      <c r="A2" s="644">
        <v>6082</v>
      </c>
      <c r="B2" s="972" t="s">
        <v>3117</v>
      </c>
      <c r="C2" s="75">
        <f t="shared" ref="C2:C65" si="1">A2</f>
        <v>6082</v>
      </c>
      <c r="D2" s="76" t="s">
        <v>919</v>
      </c>
      <c r="F2" s="971"/>
      <c r="I2" s="77">
        <f>ROW()</f>
        <v>2</v>
      </c>
      <c r="J2" s="75">
        <f t="shared" ref="J2:J65" si="2">C2</f>
        <v>6082</v>
      </c>
      <c r="L2" s="644"/>
    </row>
    <row r="3" spans="1:12">
      <c r="A3" s="644">
        <v>410</v>
      </c>
      <c r="B3" s="78" t="s">
        <v>1379</v>
      </c>
      <c r="C3" s="75">
        <f t="shared" si="1"/>
        <v>410</v>
      </c>
      <c r="D3" s="76" t="s">
        <v>919</v>
      </c>
      <c r="F3" s="971"/>
      <c r="I3" s="77">
        <f>ROW()</f>
        <v>3</v>
      </c>
      <c r="J3" s="75">
        <f t="shared" si="2"/>
        <v>410</v>
      </c>
      <c r="L3" s="706"/>
    </row>
    <row r="4" spans="1:12">
      <c r="A4" s="644">
        <v>8019</v>
      </c>
      <c r="B4" s="78" t="s">
        <v>98</v>
      </c>
      <c r="C4" s="75">
        <f t="shared" si="1"/>
        <v>8019</v>
      </c>
      <c r="D4" s="76" t="s">
        <v>919</v>
      </c>
      <c r="F4" s="971"/>
      <c r="I4" s="77">
        <f>ROW()</f>
        <v>4</v>
      </c>
      <c r="J4" s="75">
        <f t="shared" si="2"/>
        <v>8019</v>
      </c>
      <c r="L4" s="706"/>
    </row>
    <row r="5" spans="1:12">
      <c r="A5" s="644">
        <v>5044</v>
      </c>
      <c r="B5" s="78" t="s">
        <v>1940</v>
      </c>
      <c r="C5" s="75">
        <f t="shared" si="1"/>
        <v>5044</v>
      </c>
      <c r="D5" s="76" t="s">
        <v>919</v>
      </c>
      <c r="F5" s="971"/>
      <c r="I5" s="77">
        <f>ROW()</f>
        <v>5</v>
      </c>
      <c r="J5" s="75">
        <f t="shared" si="2"/>
        <v>5044</v>
      </c>
      <c r="L5" s="706"/>
    </row>
    <row r="6" spans="1:12">
      <c r="A6" s="644">
        <v>7022</v>
      </c>
      <c r="B6" s="78" t="s">
        <v>83</v>
      </c>
      <c r="C6" s="75">
        <f t="shared" si="1"/>
        <v>7022</v>
      </c>
      <c r="D6" s="76" t="s">
        <v>919</v>
      </c>
      <c r="F6" s="971"/>
      <c r="I6" s="77">
        <f>ROW()</f>
        <v>6</v>
      </c>
      <c r="J6" s="75">
        <f t="shared" si="2"/>
        <v>7022</v>
      </c>
      <c r="L6" s="706"/>
    </row>
    <row r="7" spans="1:12">
      <c r="A7" s="644">
        <v>3191</v>
      </c>
      <c r="B7" s="78" t="s">
        <v>125</v>
      </c>
      <c r="C7" s="75">
        <f t="shared" si="1"/>
        <v>3191</v>
      </c>
      <c r="D7" s="76" t="s">
        <v>919</v>
      </c>
      <c r="F7" s="971"/>
      <c r="I7" s="77">
        <f>ROW()</f>
        <v>7</v>
      </c>
      <c r="J7" s="75">
        <f t="shared" si="2"/>
        <v>3191</v>
      </c>
      <c r="L7" s="706"/>
    </row>
    <row r="8" spans="1:12">
      <c r="A8" s="644">
        <v>1014</v>
      </c>
      <c r="B8" s="78" t="s">
        <v>921</v>
      </c>
      <c r="C8" s="75">
        <f t="shared" si="1"/>
        <v>1014</v>
      </c>
      <c r="D8" s="76" t="s">
        <v>919</v>
      </c>
      <c r="F8" s="971"/>
      <c r="I8" s="77">
        <f>ROW()</f>
        <v>8</v>
      </c>
      <c r="J8" s="75">
        <f t="shared" si="2"/>
        <v>1014</v>
      </c>
      <c r="L8" s="706"/>
    </row>
    <row r="9" spans="1:12">
      <c r="A9" s="644">
        <v>3026</v>
      </c>
      <c r="B9" s="78" t="s">
        <v>1891</v>
      </c>
      <c r="C9" s="75">
        <f t="shared" si="1"/>
        <v>3026</v>
      </c>
      <c r="D9" s="76" t="s">
        <v>919</v>
      </c>
      <c r="F9" s="971"/>
      <c r="I9" s="77">
        <f>ROW()</f>
        <v>9</v>
      </c>
      <c r="J9" s="75">
        <f t="shared" si="2"/>
        <v>3026</v>
      </c>
      <c r="L9" s="706"/>
    </row>
    <row r="10" spans="1:12">
      <c r="A10" s="644">
        <v>3027</v>
      </c>
      <c r="B10" s="78" t="s">
        <v>1892</v>
      </c>
      <c r="C10" s="75">
        <f t="shared" si="1"/>
        <v>3027</v>
      </c>
      <c r="D10" s="76" t="s">
        <v>919</v>
      </c>
      <c r="F10" s="971"/>
      <c r="I10" s="77">
        <f>ROW()</f>
        <v>10</v>
      </c>
      <c r="J10" s="75">
        <f t="shared" si="2"/>
        <v>3027</v>
      </c>
      <c r="L10" s="706"/>
    </row>
    <row r="11" spans="1:12">
      <c r="A11" s="644">
        <v>3025</v>
      </c>
      <c r="B11" s="78" t="s">
        <v>1890</v>
      </c>
      <c r="C11" s="75">
        <f t="shared" si="1"/>
        <v>3025</v>
      </c>
      <c r="D11" s="76" t="s">
        <v>919</v>
      </c>
      <c r="F11" s="971"/>
      <c r="I11" s="77">
        <f>ROW()</f>
        <v>11</v>
      </c>
      <c r="J11" s="75">
        <f t="shared" si="2"/>
        <v>3025</v>
      </c>
      <c r="L11" s="706"/>
    </row>
    <row r="12" spans="1:12">
      <c r="A12" s="644">
        <v>41</v>
      </c>
      <c r="B12" s="78" t="s">
        <v>1209</v>
      </c>
      <c r="C12" s="75">
        <f t="shared" si="1"/>
        <v>41</v>
      </c>
      <c r="D12" s="76" t="s">
        <v>919</v>
      </c>
      <c r="F12" s="971"/>
      <c r="I12" s="77">
        <f>ROW()</f>
        <v>12</v>
      </c>
      <c r="J12" s="75">
        <f t="shared" si="2"/>
        <v>41</v>
      </c>
      <c r="L12" s="706"/>
    </row>
    <row r="13" spans="1:12">
      <c r="A13" s="644">
        <v>6011</v>
      </c>
      <c r="B13" s="78" t="s">
        <v>45</v>
      </c>
      <c r="C13" s="75">
        <f t="shared" si="1"/>
        <v>6011</v>
      </c>
      <c r="D13" s="76" t="s">
        <v>919</v>
      </c>
      <c r="F13" s="971"/>
      <c r="I13" s="77">
        <f>ROW()</f>
        <v>13</v>
      </c>
      <c r="J13" s="75">
        <f t="shared" si="2"/>
        <v>6011</v>
      </c>
      <c r="L13" s="706"/>
    </row>
    <row r="14" spans="1:12">
      <c r="A14" s="644">
        <v>7048</v>
      </c>
      <c r="B14" s="78" t="s">
        <v>922</v>
      </c>
      <c r="C14" s="75">
        <f t="shared" si="1"/>
        <v>7048</v>
      </c>
      <c r="D14" s="76" t="s">
        <v>919</v>
      </c>
      <c r="F14" s="971"/>
      <c r="I14" s="77">
        <f>ROW()</f>
        <v>14</v>
      </c>
      <c r="J14" s="75">
        <f t="shared" si="2"/>
        <v>7048</v>
      </c>
      <c r="L14" s="706"/>
    </row>
    <row r="15" spans="1:12">
      <c r="A15" s="644">
        <v>5410</v>
      </c>
      <c r="B15" s="78" t="s">
        <v>3118</v>
      </c>
      <c r="C15" s="75">
        <f t="shared" si="1"/>
        <v>5410</v>
      </c>
      <c r="D15" s="76" t="s">
        <v>919</v>
      </c>
      <c r="F15" s="971"/>
      <c r="I15" s="77">
        <f>ROW()</f>
        <v>15</v>
      </c>
      <c r="J15" s="75">
        <f t="shared" si="2"/>
        <v>5410</v>
      </c>
      <c r="L15" s="706"/>
    </row>
    <row r="16" spans="1:12">
      <c r="A16" s="644">
        <v>8017</v>
      </c>
      <c r="B16" s="78" t="s">
        <v>976</v>
      </c>
      <c r="C16" s="75">
        <f t="shared" si="1"/>
        <v>8017</v>
      </c>
      <c r="D16" s="76" t="s">
        <v>919</v>
      </c>
      <c r="F16" s="971"/>
      <c r="I16" s="77">
        <f>ROW()</f>
        <v>16</v>
      </c>
      <c r="J16" s="75">
        <f t="shared" si="2"/>
        <v>8017</v>
      </c>
      <c r="L16" s="706"/>
    </row>
    <row r="17" spans="1:12">
      <c r="A17" s="644">
        <v>8014</v>
      </c>
      <c r="B17" s="78" t="s">
        <v>977</v>
      </c>
      <c r="C17" s="75">
        <f t="shared" si="1"/>
        <v>8014</v>
      </c>
      <c r="D17" s="76" t="s">
        <v>919</v>
      </c>
      <c r="F17" s="971"/>
      <c r="I17" s="77">
        <f>ROW()</f>
        <v>17</v>
      </c>
      <c r="J17" s="75">
        <f t="shared" si="2"/>
        <v>8014</v>
      </c>
    </row>
    <row r="18" spans="1:12">
      <c r="A18" s="644">
        <v>1521</v>
      </c>
      <c r="B18" s="78" t="s">
        <v>1159</v>
      </c>
      <c r="C18" s="75">
        <f t="shared" si="1"/>
        <v>1521</v>
      </c>
      <c r="D18" s="76" t="s">
        <v>919</v>
      </c>
      <c r="F18" s="971"/>
      <c r="I18" s="77">
        <f>ROW()</f>
        <v>18</v>
      </c>
      <c r="J18" s="75">
        <f t="shared" si="2"/>
        <v>1521</v>
      </c>
    </row>
    <row r="19" spans="1:12">
      <c r="A19" s="644">
        <v>7011</v>
      </c>
      <c r="B19" s="78" t="s">
        <v>1006</v>
      </c>
      <c r="C19" s="75">
        <f t="shared" si="1"/>
        <v>7011</v>
      </c>
      <c r="D19" s="76" t="s">
        <v>919</v>
      </c>
      <c r="F19" s="971"/>
      <c r="I19" s="77">
        <f>ROW()</f>
        <v>19</v>
      </c>
      <c r="J19" s="75">
        <f t="shared" si="2"/>
        <v>7011</v>
      </c>
      <c r="L19" s="706"/>
    </row>
    <row r="20" spans="1:12">
      <c r="A20" s="644">
        <v>6023</v>
      </c>
      <c r="B20" s="78" t="s">
        <v>155</v>
      </c>
      <c r="C20" s="75">
        <f t="shared" si="1"/>
        <v>6023</v>
      </c>
      <c r="D20" s="76" t="s">
        <v>919</v>
      </c>
      <c r="F20" s="971"/>
      <c r="I20" s="77">
        <f>ROW()</f>
        <v>20</v>
      </c>
      <c r="J20" s="75">
        <f t="shared" si="2"/>
        <v>6023</v>
      </c>
      <c r="L20" s="706"/>
    </row>
    <row r="21" spans="1:12">
      <c r="A21" s="644">
        <v>341</v>
      </c>
      <c r="B21" s="78" t="s">
        <v>156</v>
      </c>
      <c r="C21" s="75">
        <f t="shared" si="1"/>
        <v>341</v>
      </c>
      <c r="D21" s="76" t="s">
        <v>919</v>
      </c>
      <c r="F21" s="971"/>
      <c r="I21" s="77">
        <f>ROW()</f>
        <v>21</v>
      </c>
      <c r="J21" s="75">
        <f t="shared" si="2"/>
        <v>341</v>
      </c>
      <c r="L21" s="706"/>
    </row>
    <row r="22" spans="1:12">
      <c r="A22" s="644">
        <v>510</v>
      </c>
      <c r="B22" s="78" t="s">
        <v>38</v>
      </c>
      <c r="C22" s="75">
        <f t="shared" si="1"/>
        <v>510</v>
      </c>
      <c r="D22" s="76" t="s">
        <v>919</v>
      </c>
      <c r="F22" s="971"/>
      <c r="I22" s="77">
        <f>ROW()</f>
        <v>22</v>
      </c>
      <c r="J22" s="75">
        <f t="shared" si="2"/>
        <v>510</v>
      </c>
      <c r="L22" s="706"/>
    </row>
    <row r="23" spans="1:12">
      <c r="A23" s="644">
        <v>6006</v>
      </c>
      <c r="B23" s="78" t="s">
        <v>1020</v>
      </c>
      <c r="C23" s="75">
        <f t="shared" si="1"/>
        <v>6006</v>
      </c>
      <c r="D23" s="76" t="s">
        <v>919</v>
      </c>
      <c r="F23" s="971"/>
      <c r="I23" s="77">
        <f>ROW()</f>
        <v>23</v>
      </c>
      <c r="J23" s="75">
        <f t="shared" si="2"/>
        <v>6006</v>
      </c>
    </row>
    <row r="24" spans="1:12">
      <c r="A24" s="644">
        <v>7265</v>
      </c>
      <c r="B24" s="78" t="s">
        <v>980</v>
      </c>
      <c r="C24" s="75">
        <f t="shared" si="1"/>
        <v>7265</v>
      </c>
      <c r="D24" s="76" t="s">
        <v>919</v>
      </c>
      <c r="F24" s="971"/>
      <c r="I24" s="77">
        <f>ROW()</f>
        <v>24</v>
      </c>
      <c r="J24" s="75">
        <f t="shared" si="2"/>
        <v>7265</v>
      </c>
    </row>
    <row r="25" spans="1:12">
      <c r="A25" s="644">
        <v>101</v>
      </c>
      <c r="B25" s="78" t="s">
        <v>1205</v>
      </c>
      <c r="C25" s="75">
        <f t="shared" si="1"/>
        <v>101</v>
      </c>
      <c r="D25" s="76" t="s">
        <v>919</v>
      </c>
      <c r="F25" s="971"/>
      <c r="I25" s="77">
        <f>ROW()</f>
        <v>25</v>
      </c>
      <c r="J25" s="75">
        <f t="shared" si="2"/>
        <v>101</v>
      </c>
    </row>
    <row r="26" spans="1:12">
      <c r="A26" s="644">
        <v>7351</v>
      </c>
      <c r="B26" s="78" t="s">
        <v>1931</v>
      </c>
      <c r="C26" s="75">
        <f t="shared" si="1"/>
        <v>7351</v>
      </c>
      <c r="D26" s="76" t="s">
        <v>919</v>
      </c>
      <c r="F26" s="971"/>
      <c r="I26" s="77">
        <f>ROW()</f>
        <v>26</v>
      </c>
      <c r="J26" s="75">
        <f t="shared" si="2"/>
        <v>7351</v>
      </c>
    </row>
    <row r="27" spans="1:12">
      <c r="A27" s="644">
        <v>6021</v>
      </c>
      <c r="B27" s="78" t="s">
        <v>3</v>
      </c>
      <c r="C27" s="75">
        <f t="shared" si="1"/>
        <v>6021</v>
      </c>
      <c r="D27" s="76" t="s">
        <v>919</v>
      </c>
      <c r="F27" s="971"/>
      <c r="I27" s="77">
        <f>ROW()</f>
        <v>27</v>
      </c>
      <c r="J27" s="75">
        <f t="shared" si="2"/>
        <v>6021</v>
      </c>
    </row>
    <row r="28" spans="1:12">
      <c r="A28" s="644">
        <v>6070</v>
      </c>
      <c r="B28" s="78" t="s">
        <v>1012</v>
      </c>
      <c r="C28" s="75">
        <f t="shared" si="1"/>
        <v>6070</v>
      </c>
      <c r="D28" s="76" t="s">
        <v>919</v>
      </c>
      <c r="F28" s="971"/>
      <c r="I28" s="77">
        <f>ROW()</f>
        <v>28</v>
      </c>
      <c r="J28" s="75">
        <f t="shared" si="2"/>
        <v>6070</v>
      </c>
    </row>
    <row r="29" spans="1:12">
      <c r="A29" s="644">
        <v>6020</v>
      </c>
      <c r="B29" s="78" t="s">
        <v>1393</v>
      </c>
      <c r="C29" s="75">
        <f t="shared" si="1"/>
        <v>6020</v>
      </c>
      <c r="D29" s="76" t="s">
        <v>919</v>
      </c>
      <c r="F29" s="971"/>
      <c r="I29" s="77">
        <f>ROW()</f>
        <v>29</v>
      </c>
      <c r="J29" s="75">
        <f t="shared" si="2"/>
        <v>6020</v>
      </c>
    </row>
    <row r="30" spans="1:12">
      <c r="A30" s="644">
        <v>6060</v>
      </c>
      <c r="B30" s="78" t="s">
        <v>1013</v>
      </c>
      <c r="C30" s="75">
        <f t="shared" si="1"/>
        <v>6060</v>
      </c>
      <c r="D30" s="76" t="s">
        <v>919</v>
      </c>
      <c r="F30" s="971"/>
      <c r="I30" s="77">
        <f>ROW()</f>
        <v>30</v>
      </c>
      <c r="J30" s="75">
        <f t="shared" si="2"/>
        <v>6060</v>
      </c>
    </row>
    <row r="31" spans="1:12">
      <c r="A31" s="644">
        <v>121</v>
      </c>
      <c r="B31" s="78" t="s">
        <v>1203</v>
      </c>
      <c r="C31" s="75">
        <f t="shared" si="1"/>
        <v>121</v>
      </c>
      <c r="D31" s="76" t="s">
        <v>919</v>
      </c>
      <c r="F31" s="971"/>
      <c r="I31" s="77">
        <f>ROW()</f>
        <v>31</v>
      </c>
      <c r="J31" s="75">
        <f t="shared" si="2"/>
        <v>121</v>
      </c>
    </row>
    <row r="32" spans="1:12">
      <c r="A32" s="644">
        <v>950</v>
      </c>
      <c r="B32" s="78" t="s">
        <v>1172</v>
      </c>
      <c r="C32" s="75">
        <f t="shared" si="1"/>
        <v>950</v>
      </c>
      <c r="D32" s="76" t="s">
        <v>919</v>
      </c>
      <c r="F32" s="971"/>
      <c r="I32" s="77">
        <f>ROW()</f>
        <v>32</v>
      </c>
      <c r="J32" s="75">
        <f t="shared" si="2"/>
        <v>950</v>
      </c>
    </row>
    <row r="33" spans="1:10">
      <c r="A33" s="644">
        <v>231</v>
      </c>
      <c r="B33" s="78" t="s">
        <v>124</v>
      </c>
      <c r="C33" s="75">
        <f t="shared" si="1"/>
        <v>231</v>
      </c>
      <c r="D33" s="76" t="s">
        <v>919</v>
      </c>
      <c r="F33" s="971"/>
      <c r="I33" s="77">
        <f>ROW()</f>
        <v>33</v>
      </c>
      <c r="J33" s="75">
        <f t="shared" si="2"/>
        <v>231</v>
      </c>
    </row>
    <row r="34" spans="1:10">
      <c r="A34" s="644">
        <v>161</v>
      </c>
      <c r="B34" s="78" t="s">
        <v>1200</v>
      </c>
      <c r="C34" s="75">
        <f t="shared" si="1"/>
        <v>161</v>
      </c>
      <c r="D34" s="76" t="s">
        <v>919</v>
      </c>
      <c r="F34" s="971"/>
      <c r="I34" s="77">
        <f>ROW()</f>
        <v>34</v>
      </c>
      <c r="J34" s="75">
        <f t="shared" si="2"/>
        <v>161</v>
      </c>
    </row>
    <row r="35" spans="1:10">
      <c r="A35" s="644">
        <v>201</v>
      </c>
      <c r="B35" s="78" t="s">
        <v>1199</v>
      </c>
      <c r="C35" s="75">
        <f t="shared" si="1"/>
        <v>201</v>
      </c>
      <c r="D35" s="76" t="s">
        <v>919</v>
      </c>
      <c r="F35" s="971"/>
      <c r="I35" s="77">
        <f>ROW()</f>
        <v>35</v>
      </c>
      <c r="J35" s="75">
        <f t="shared" si="2"/>
        <v>201</v>
      </c>
    </row>
    <row r="36" spans="1:10">
      <c r="A36" s="644">
        <v>7751</v>
      </c>
      <c r="B36" s="78" t="s">
        <v>524</v>
      </c>
      <c r="C36" s="75">
        <f t="shared" si="1"/>
        <v>7751</v>
      </c>
      <c r="D36" s="76" t="s">
        <v>919</v>
      </c>
      <c r="F36" s="971"/>
      <c r="I36" s="77">
        <f>ROW()</f>
        <v>36</v>
      </c>
      <c r="J36" s="75">
        <f t="shared" si="2"/>
        <v>7751</v>
      </c>
    </row>
    <row r="37" spans="1:10">
      <c r="A37" s="644">
        <v>3781</v>
      </c>
      <c r="B37" s="78" t="s">
        <v>1095</v>
      </c>
      <c r="C37" s="75">
        <f t="shared" si="1"/>
        <v>3781</v>
      </c>
      <c r="D37" s="76" t="s">
        <v>919</v>
      </c>
      <c r="F37" s="971"/>
      <c r="I37" s="77">
        <f>ROW()</f>
        <v>37</v>
      </c>
      <c r="J37" s="75">
        <f t="shared" si="2"/>
        <v>3781</v>
      </c>
    </row>
    <row r="38" spans="1:10">
      <c r="A38" s="644">
        <v>261</v>
      </c>
      <c r="B38" s="78" t="s">
        <v>1195</v>
      </c>
      <c r="C38" s="75">
        <f t="shared" si="1"/>
        <v>261</v>
      </c>
      <c r="D38" s="76" t="s">
        <v>919</v>
      </c>
      <c r="F38" s="971"/>
      <c r="I38" s="77">
        <f>ROW()</f>
        <v>38</v>
      </c>
      <c r="J38" s="75">
        <f t="shared" si="2"/>
        <v>261</v>
      </c>
    </row>
    <row r="39" spans="1:10">
      <c r="A39" s="644">
        <v>5022</v>
      </c>
      <c r="B39" s="78" t="s">
        <v>1387</v>
      </c>
      <c r="C39" s="75">
        <f t="shared" si="1"/>
        <v>5022</v>
      </c>
      <c r="D39" s="76" t="s">
        <v>919</v>
      </c>
      <c r="F39" s="971"/>
      <c r="I39" s="77">
        <f>ROW()</f>
        <v>39</v>
      </c>
      <c r="J39" s="75">
        <f t="shared" si="2"/>
        <v>5022</v>
      </c>
    </row>
    <row r="40" spans="1:10">
      <c r="A40" s="644">
        <v>5021</v>
      </c>
      <c r="B40" s="78" t="s">
        <v>1050</v>
      </c>
      <c r="C40" s="75">
        <f t="shared" si="1"/>
        <v>5021</v>
      </c>
      <c r="D40" s="76" t="s">
        <v>919</v>
      </c>
      <c r="F40" s="971"/>
      <c r="I40" s="77">
        <f>ROW()</f>
        <v>40</v>
      </c>
      <c r="J40" s="75">
        <f t="shared" si="2"/>
        <v>5021</v>
      </c>
    </row>
    <row r="41" spans="1:10">
      <c r="A41" s="644">
        <v>2041</v>
      </c>
      <c r="B41" s="78" t="s">
        <v>1888</v>
      </c>
      <c r="C41" s="75">
        <f t="shared" si="1"/>
        <v>2041</v>
      </c>
      <c r="D41" s="76" t="s">
        <v>919</v>
      </c>
      <c r="F41" s="971"/>
      <c r="I41" s="77">
        <f>ROW()</f>
        <v>41</v>
      </c>
      <c r="J41" s="75">
        <f t="shared" si="2"/>
        <v>2041</v>
      </c>
    </row>
    <row r="42" spans="1:10">
      <c r="A42" s="644">
        <v>271</v>
      </c>
      <c r="B42" s="78" t="s">
        <v>1194</v>
      </c>
      <c r="C42" s="75">
        <f t="shared" si="1"/>
        <v>271</v>
      </c>
      <c r="D42" s="76" t="s">
        <v>919</v>
      </c>
      <c r="F42" s="971"/>
      <c r="I42" s="77">
        <f>ROW()</f>
        <v>42</v>
      </c>
      <c r="J42" s="75">
        <f t="shared" si="2"/>
        <v>271</v>
      </c>
    </row>
    <row r="43" spans="1:10">
      <c r="A43" s="644">
        <v>321</v>
      </c>
      <c r="B43" s="78" t="s">
        <v>1193</v>
      </c>
      <c r="C43" s="75">
        <f t="shared" si="1"/>
        <v>321</v>
      </c>
      <c r="D43" s="76" t="s">
        <v>919</v>
      </c>
      <c r="F43" s="971"/>
      <c r="I43" s="77">
        <f>ROW()</f>
        <v>43</v>
      </c>
      <c r="J43" s="75">
        <f t="shared" si="2"/>
        <v>321</v>
      </c>
    </row>
    <row r="44" spans="1:10">
      <c r="A44" s="644">
        <v>361</v>
      </c>
      <c r="B44" s="78" t="s">
        <v>217</v>
      </c>
      <c r="C44" s="75">
        <f t="shared" si="1"/>
        <v>361</v>
      </c>
      <c r="D44" s="76" t="s">
        <v>919</v>
      </c>
      <c r="F44" s="971"/>
      <c r="I44" s="77">
        <f>ROW()</f>
        <v>44</v>
      </c>
      <c r="J44" s="75">
        <f t="shared" si="2"/>
        <v>361</v>
      </c>
    </row>
    <row r="45" spans="1:10">
      <c r="A45" s="644">
        <v>441</v>
      </c>
      <c r="B45" s="78" t="s">
        <v>1187</v>
      </c>
      <c r="C45" s="75">
        <f t="shared" si="1"/>
        <v>441</v>
      </c>
      <c r="D45" s="76" t="s">
        <v>919</v>
      </c>
      <c r="F45" s="971"/>
      <c r="I45" s="77">
        <f>ROW()</f>
        <v>45</v>
      </c>
      <c r="J45" s="75">
        <f t="shared" si="2"/>
        <v>441</v>
      </c>
    </row>
    <row r="46" spans="1:10">
      <c r="A46" s="644">
        <v>91</v>
      </c>
      <c r="B46" s="78" t="s">
        <v>1206</v>
      </c>
      <c r="C46" s="75">
        <f t="shared" si="1"/>
        <v>91</v>
      </c>
      <c r="D46" s="76" t="s">
        <v>919</v>
      </c>
      <c r="F46" s="971"/>
      <c r="I46" s="77">
        <f>ROW()</f>
        <v>46</v>
      </c>
      <c r="J46" s="75">
        <f t="shared" si="2"/>
        <v>91</v>
      </c>
    </row>
    <row r="47" spans="1:10">
      <c r="A47" s="644">
        <v>7791</v>
      </c>
      <c r="B47" s="78" t="s">
        <v>978</v>
      </c>
      <c r="C47" s="75">
        <f t="shared" si="1"/>
        <v>7791</v>
      </c>
      <c r="D47" s="76" t="s">
        <v>919</v>
      </c>
      <c r="F47" s="971"/>
      <c r="I47" s="77">
        <f>ROW()</f>
        <v>47</v>
      </c>
      <c r="J47" s="75">
        <f t="shared" si="2"/>
        <v>7791</v>
      </c>
    </row>
    <row r="48" spans="1:10">
      <c r="A48" s="644">
        <v>451</v>
      </c>
      <c r="B48" s="78" t="s">
        <v>2050</v>
      </c>
      <c r="C48" s="75">
        <f t="shared" si="1"/>
        <v>451</v>
      </c>
      <c r="D48" s="76" t="s">
        <v>919</v>
      </c>
      <c r="F48" s="971"/>
      <c r="I48" s="77">
        <f>ROW()</f>
        <v>48</v>
      </c>
      <c r="J48" s="75">
        <f t="shared" si="2"/>
        <v>451</v>
      </c>
    </row>
    <row r="49" spans="1:10">
      <c r="A49" s="644">
        <v>461</v>
      </c>
      <c r="B49" s="78" t="s">
        <v>1186</v>
      </c>
      <c r="C49" s="75">
        <f t="shared" si="1"/>
        <v>461</v>
      </c>
      <c r="D49" s="76" t="s">
        <v>919</v>
      </c>
      <c r="F49" s="971"/>
      <c r="I49" s="77">
        <f>ROW()</f>
        <v>49</v>
      </c>
      <c r="J49" s="75">
        <f t="shared" si="2"/>
        <v>461</v>
      </c>
    </row>
    <row r="50" spans="1:10">
      <c r="A50" s="644">
        <v>2013</v>
      </c>
      <c r="B50" s="78" t="s">
        <v>1887</v>
      </c>
      <c r="C50" s="75">
        <f t="shared" si="1"/>
        <v>2013</v>
      </c>
      <c r="D50" s="76" t="s">
        <v>919</v>
      </c>
      <c r="F50" s="971"/>
      <c r="I50" s="77">
        <f>ROW()</f>
        <v>50</v>
      </c>
      <c r="J50" s="75">
        <f t="shared" si="2"/>
        <v>2013</v>
      </c>
    </row>
    <row r="51" spans="1:10">
      <c r="A51" s="644">
        <v>5020</v>
      </c>
      <c r="B51" s="78" t="s">
        <v>3119</v>
      </c>
      <c r="C51" s="75">
        <f t="shared" si="1"/>
        <v>5020</v>
      </c>
      <c r="D51" s="76" t="s">
        <v>919</v>
      </c>
      <c r="F51" s="971"/>
      <c r="I51" s="77">
        <f>ROW()</f>
        <v>51</v>
      </c>
      <c r="J51" s="75">
        <f t="shared" si="2"/>
        <v>5020</v>
      </c>
    </row>
    <row r="52" spans="1:10">
      <c r="A52" s="644">
        <v>3034</v>
      </c>
      <c r="B52" s="78" t="s">
        <v>1897</v>
      </c>
      <c r="C52" s="75">
        <f t="shared" si="1"/>
        <v>3034</v>
      </c>
      <c r="D52" s="76" t="s">
        <v>919</v>
      </c>
      <c r="F52" s="971"/>
      <c r="I52" s="77">
        <f>ROW()</f>
        <v>52</v>
      </c>
      <c r="J52" s="75">
        <f t="shared" si="2"/>
        <v>3034</v>
      </c>
    </row>
    <row r="53" spans="1:10">
      <c r="A53" s="644">
        <v>2003</v>
      </c>
      <c r="B53" s="78" t="s">
        <v>1381</v>
      </c>
      <c r="C53" s="75">
        <f t="shared" si="1"/>
        <v>2003</v>
      </c>
      <c r="D53" s="76" t="s">
        <v>919</v>
      </c>
      <c r="F53" s="971"/>
      <c r="I53" s="77">
        <f>ROW()</f>
        <v>53</v>
      </c>
      <c r="J53" s="75">
        <f t="shared" si="2"/>
        <v>2003</v>
      </c>
    </row>
    <row r="54" spans="1:10">
      <c r="A54" s="644">
        <v>521</v>
      </c>
      <c r="B54" s="78" t="s">
        <v>1185</v>
      </c>
      <c r="C54" s="75">
        <f t="shared" si="1"/>
        <v>521</v>
      </c>
      <c r="D54" s="76" t="s">
        <v>919</v>
      </c>
      <c r="F54" s="971"/>
      <c r="I54" s="77">
        <f>ROW()</f>
        <v>54</v>
      </c>
      <c r="J54" s="75">
        <f t="shared" si="2"/>
        <v>521</v>
      </c>
    </row>
    <row r="55" spans="1:10">
      <c r="A55" s="644">
        <v>6031</v>
      </c>
      <c r="B55" s="78" t="s">
        <v>46</v>
      </c>
      <c r="C55" s="75">
        <f t="shared" si="1"/>
        <v>6031</v>
      </c>
      <c r="D55" s="76" t="s">
        <v>919</v>
      </c>
      <c r="F55" s="971"/>
      <c r="I55" s="77">
        <f>ROW()</f>
        <v>55</v>
      </c>
      <c r="J55" s="75">
        <f t="shared" si="2"/>
        <v>6031</v>
      </c>
    </row>
    <row r="56" spans="1:10">
      <c r="A56" s="644">
        <v>641</v>
      </c>
      <c r="B56" s="78" t="s">
        <v>1183</v>
      </c>
      <c r="C56" s="75">
        <f t="shared" si="1"/>
        <v>641</v>
      </c>
      <c r="D56" s="76" t="s">
        <v>919</v>
      </c>
      <c r="F56" s="971"/>
      <c r="I56" s="77">
        <f>ROW()</f>
        <v>56</v>
      </c>
      <c r="J56" s="75">
        <f t="shared" si="2"/>
        <v>641</v>
      </c>
    </row>
    <row r="57" spans="1:10">
      <c r="A57" s="644">
        <v>671</v>
      </c>
      <c r="B57" s="78" t="s">
        <v>1181</v>
      </c>
      <c r="C57" s="75">
        <f t="shared" si="1"/>
        <v>671</v>
      </c>
      <c r="D57" s="76" t="s">
        <v>919</v>
      </c>
      <c r="F57" s="971"/>
      <c r="I57" s="77">
        <f>ROW()</f>
        <v>57</v>
      </c>
      <c r="J57" s="75">
        <f t="shared" si="2"/>
        <v>671</v>
      </c>
    </row>
    <row r="58" spans="1:10">
      <c r="A58" s="644">
        <v>651</v>
      </c>
      <c r="B58" s="78" t="s">
        <v>1884</v>
      </c>
      <c r="C58" s="75">
        <f t="shared" si="1"/>
        <v>651</v>
      </c>
      <c r="D58" s="76" t="s">
        <v>919</v>
      </c>
      <c r="F58" s="971"/>
      <c r="I58" s="77">
        <f>ROW()</f>
        <v>58</v>
      </c>
      <c r="J58" s="75">
        <f t="shared" si="2"/>
        <v>651</v>
      </c>
    </row>
    <row r="59" spans="1:10">
      <c r="A59" s="644">
        <v>6061</v>
      </c>
      <c r="B59" s="78" t="s">
        <v>48</v>
      </c>
      <c r="C59" s="75">
        <f t="shared" si="1"/>
        <v>6061</v>
      </c>
      <c r="D59" s="76" t="s">
        <v>919</v>
      </c>
      <c r="F59" s="971"/>
      <c r="I59" s="77">
        <f>ROW()</f>
        <v>59</v>
      </c>
      <c r="J59" s="75">
        <f t="shared" si="2"/>
        <v>6061</v>
      </c>
    </row>
    <row r="60" spans="1:10">
      <c r="A60" s="644">
        <v>661</v>
      </c>
      <c r="B60" s="78" t="s">
        <v>1182</v>
      </c>
      <c r="C60" s="75">
        <f t="shared" si="1"/>
        <v>661</v>
      </c>
      <c r="D60" s="76" t="s">
        <v>919</v>
      </c>
      <c r="F60" s="971"/>
      <c r="I60" s="77">
        <f>ROW()</f>
        <v>60</v>
      </c>
      <c r="J60" s="75">
        <f t="shared" si="2"/>
        <v>661</v>
      </c>
    </row>
    <row r="61" spans="1:10">
      <c r="A61" s="644">
        <v>681</v>
      </c>
      <c r="B61" s="78" t="s">
        <v>1180</v>
      </c>
      <c r="C61" s="75">
        <f t="shared" si="1"/>
        <v>681</v>
      </c>
      <c r="D61" s="76" t="s">
        <v>919</v>
      </c>
      <c r="F61" s="971"/>
      <c r="I61" s="77">
        <f>ROW()</f>
        <v>61</v>
      </c>
      <c r="J61" s="75">
        <f t="shared" si="2"/>
        <v>681</v>
      </c>
    </row>
    <row r="62" spans="1:10">
      <c r="A62" s="644">
        <v>6051</v>
      </c>
      <c r="B62" s="78" t="s">
        <v>47</v>
      </c>
      <c r="C62" s="75">
        <f t="shared" si="1"/>
        <v>6051</v>
      </c>
      <c r="D62" s="76" t="s">
        <v>919</v>
      </c>
      <c r="F62" s="971"/>
      <c r="I62" s="77">
        <f>ROW()</f>
        <v>62</v>
      </c>
      <c r="J62" s="75">
        <f t="shared" si="2"/>
        <v>6051</v>
      </c>
    </row>
    <row r="63" spans="1:10">
      <c r="A63" s="644">
        <v>5901</v>
      </c>
      <c r="B63" s="78" t="s">
        <v>1914</v>
      </c>
      <c r="C63" s="75">
        <f t="shared" si="1"/>
        <v>5901</v>
      </c>
      <c r="D63" s="76" t="s">
        <v>919</v>
      </c>
      <c r="F63" s="971"/>
      <c r="I63" s="77">
        <f>ROW()</f>
        <v>63</v>
      </c>
      <c r="J63" s="75">
        <f t="shared" si="2"/>
        <v>5901</v>
      </c>
    </row>
    <row r="64" spans="1:10">
      <c r="A64" s="644">
        <v>6081</v>
      </c>
      <c r="B64" s="78" t="s">
        <v>49</v>
      </c>
      <c r="C64" s="75">
        <f t="shared" si="1"/>
        <v>6081</v>
      </c>
      <c r="D64" s="76" t="s">
        <v>919</v>
      </c>
      <c r="F64" s="971"/>
      <c r="I64" s="77">
        <f>ROW()</f>
        <v>64</v>
      </c>
      <c r="J64" s="75">
        <f t="shared" si="2"/>
        <v>6081</v>
      </c>
    </row>
    <row r="65" spans="1:10">
      <c r="A65" s="644">
        <v>331</v>
      </c>
      <c r="B65" s="78" t="s">
        <v>3120</v>
      </c>
      <c r="C65" s="75">
        <f t="shared" si="1"/>
        <v>331</v>
      </c>
      <c r="D65" s="76" t="s">
        <v>919</v>
      </c>
      <c r="F65" s="971"/>
      <c r="I65" s="77">
        <f>ROW()</f>
        <v>65</v>
      </c>
      <c r="J65" s="75">
        <f t="shared" si="2"/>
        <v>331</v>
      </c>
    </row>
    <row r="66" spans="1:10">
      <c r="A66" s="644">
        <v>351</v>
      </c>
      <c r="B66" s="78" t="s">
        <v>3121</v>
      </c>
      <c r="C66" s="75">
        <f t="shared" ref="C66:C129" si="3">A66</f>
        <v>351</v>
      </c>
      <c r="D66" s="76" t="s">
        <v>919</v>
      </c>
      <c r="F66" s="971"/>
      <c r="I66" s="77">
        <f>ROW()</f>
        <v>66</v>
      </c>
      <c r="J66" s="75">
        <f t="shared" ref="J66:J129" si="4">C66</f>
        <v>351</v>
      </c>
    </row>
    <row r="67" spans="1:10">
      <c r="A67" s="644">
        <v>5991</v>
      </c>
      <c r="B67" s="78" t="s">
        <v>1021</v>
      </c>
      <c r="C67" s="75">
        <f t="shared" si="3"/>
        <v>5991</v>
      </c>
      <c r="D67" s="76" t="s">
        <v>919</v>
      </c>
      <c r="F67" s="971"/>
      <c r="I67" s="77">
        <f>ROW()</f>
        <v>67</v>
      </c>
      <c r="J67" s="75">
        <f t="shared" si="4"/>
        <v>5991</v>
      </c>
    </row>
    <row r="68" spans="1:10">
      <c r="A68" s="644">
        <v>1401</v>
      </c>
      <c r="B68" s="78" t="s">
        <v>1162</v>
      </c>
      <c r="C68" s="75">
        <f t="shared" si="3"/>
        <v>1401</v>
      </c>
      <c r="D68" s="76" t="s">
        <v>919</v>
      </c>
      <c r="F68" s="971"/>
      <c r="I68" s="77">
        <f>ROW()</f>
        <v>68</v>
      </c>
      <c r="J68" s="75">
        <f t="shared" si="4"/>
        <v>1401</v>
      </c>
    </row>
    <row r="69" spans="1:10">
      <c r="A69" s="644">
        <v>6141</v>
      </c>
      <c r="B69" s="78" t="s">
        <v>21</v>
      </c>
      <c r="C69" s="75">
        <f t="shared" si="3"/>
        <v>6141</v>
      </c>
      <c r="D69" s="76" t="s">
        <v>919</v>
      </c>
      <c r="F69" s="971"/>
      <c r="I69" s="77">
        <f>ROW()</f>
        <v>69</v>
      </c>
      <c r="J69" s="75">
        <f t="shared" si="4"/>
        <v>6141</v>
      </c>
    </row>
    <row r="70" spans="1:10">
      <c r="A70" s="644">
        <v>2331</v>
      </c>
      <c r="B70" s="78" t="s">
        <v>1134</v>
      </c>
      <c r="C70" s="75">
        <f t="shared" si="3"/>
        <v>2331</v>
      </c>
      <c r="D70" s="76" t="s">
        <v>919</v>
      </c>
      <c r="F70" s="971"/>
      <c r="I70" s="77">
        <f>ROW()</f>
        <v>70</v>
      </c>
      <c r="J70" s="75">
        <f t="shared" si="4"/>
        <v>2331</v>
      </c>
    </row>
    <row r="71" spans="1:10">
      <c r="A71" s="644">
        <v>7080</v>
      </c>
      <c r="B71" s="78" t="s">
        <v>3122</v>
      </c>
      <c r="C71" s="75">
        <f t="shared" si="3"/>
        <v>7080</v>
      </c>
      <c r="D71" s="76" t="s">
        <v>919</v>
      </c>
      <c r="F71" s="971"/>
      <c r="I71" s="77">
        <f>ROW()</f>
        <v>71</v>
      </c>
      <c r="J71" s="75">
        <f t="shared" si="4"/>
        <v>7080</v>
      </c>
    </row>
    <row r="72" spans="1:10">
      <c r="A72" s="644">
        <v>1010</v>
      </c>
      <c r="B72" s="78" t="s">
        <v>923</v>
      </c>
      <c r="C72" s="75">
        <f t="shared" si="3"/>
        <v>1010</v>
      </c>
      <c r="D72" s="76" t="s">
        <v>919</v>
      </c>
      <c r="F72" s="971"/>
      <c r="I72" s="77">
        <f>ROW()</f>
        <v>72</v>
      </c>
      <c r="J72" s="75">
        <f t="shared" si="4"/>
        <v>1010</v>
      </c>
    </row>
    <row r="73" spans="1:10">
      <c r="A73" s="644">
        <v>1691</v>
      </c>
      <c r="B73" s="78" t="s">
        <v>1155</v>
      </c>
      <c r="C73" s="75">
        <f t="shared" si="3"/>
        <v>1691</v>
      </c>
      <c r="D73" s="76" t="s">
        <v>919</v>
      </c>
      <c r="F73" s="971"/>
      <c r="I73" s="77">
        <f>ROW()</f>
        <v>73</v>
      </c>
      <c r="J73" s="75">
        <f t="shared" si="4"/>
        <v>1691</v>
      </c>
    </row>
    <row r="74" spans="1:10">
      <c r="A74" s="644">
        <v>801</v>
      </c>
      <c r="B74" s="78" t="s">
        <v>1177</v>
      </c>
      <c r="C74" s="75">
        <f t="shared" si="3"/>
        <v>801</v>
      </c>
      <c r="D74" s="76" t="s">
        <v>919</v>
      </c>
      <c r="F74" s="971"/>
      <c r="I74" s="77">
        <f>ROW()</f>
        <v>74</v>
      </c>
      <c r="J74" s="75">
        <f t="shared" si="4"/>
        <v>801</v>
      </c>
    </row>
    <row r="75" spans="1:10">
      <c r="A75" s="644">
        <v>6091</v>
      </c>
      <c r="B75" s="78" t="s">
        <v>440</v>
      </c>
      <c r="C75" s="75">
        <f t="shared" si="3"/>
        <v>6091</v>
      </c>
      <c r="D75" s="76" t="s">
        <v>919</v>
      </c>
      <c r="F75" s="971"/>
      <c r="I75" s="77">
        <f>ROW()</f>
        <v>75</v>
      </c>
      <c r="J75" s="75">
        <f t="shared" si="4"/>
        <v>6091</v>
      </c>
    </row>
    <row r="76" spans="1:10">
      <c r="A76" s="644">
        <v>7262</v>
      </c>
      <c r="B76" s="78" t="s">
        <v>981</v>
      </c>
      <c r="C76" s="75">
        <f t="shared" si="3"/>
        <v>7262</v>
      </c>
      <c r="D76" s="76" t="s">
        <v>919</v>
      </c>
      <c r="F76" s="971"/>
      <c r="I76" s="77">
        <f>ROW()</f>
        <v>76</v>
      </c>
      <c r="J76" s="75">
        <f t="shared" si="4"/>
        <v>7262</v>
      </c>
    </row>
    <row r="77" spans="1:10">
      <c r="A77" s="656">
        <v>831</v>
      </c>
      <c r="B77" s="78" t="s">
        <v>1176</v>
      </c>
      <c r="C77" s="75">
        <f t="shared" si="3"/>
        <v>831</v>
      </c>
      <c r="D77" s="76" t="s">
        <v>919</v>
      </c>
      <c r="F77" s="971"/>
      <c r="I77" s="77">
        <f>ROW()</f>
        <v>77</v>
      </c>
      <c r="J77" s="75">
        <f t="shared" si="4"/>
        <v>831</v>
      </c>
    </row>
    <row r="78" spans="1:10">
      <c r="A78" s="644">
        <v>841</v>
      </c>
      <c r="B78" s="78" t="s">
        <v>1175</v>
      </c>
      <c r="C78" s="75">
        <f t="shared" si="3"/>
        <v>841</v>
      </c>
      <c r="D78" s="76" t="s">
        <v>919</v>
      </c>
      <c r="F78" s="971"/>
      <c r="I78" s="77">
        <f>ROW()</f>
        <v>78</v>
      </c>
      <c r="J78" s="75">
        <f t="shared" si="4"/>
        <v>841</v>
      </c>
    </row>
    <row r="79" spans="1:10">
      <c r="A79" s="656">
        <v>3621</v>
      </c>
      <c r="B79" s="78" t="s">
        <v>331</v>
      </c>
      <c r="C79" s="75">
        <f t="shared" si="3"/>
        <v>3621</v>
      </c>
      <c r="D79" s="76" t="s">
        <v>919</v>
      </c>
      <c r="F79" s="971"/>
      <c r="I79" s="77">
        <f>ROW()</f>
        <v>79</v>
      </c>
      <c r="J79" s="75">
        <f t="shared" si="4"/>
        <v>3621</v>
      </c>
    </row>
    <row r="80" spans="1:10">
      <c r="A80" s="644">
        <v>861</v>
      </c>
      <c r="B80" s="78" t="s">
        <v>1174</v>
      </c>
      <c r="C80" s="75">
        <f t="shared" si="3"/>
        <v>861</v>
      </c>
      <c r="D80" s="76" t="s">
        <v>919</v>
      </c>
      <c r="F80" s="971"/>
      <c r="I80" s="77">
        <f>ROW()</f>
        <v>80</v>
      </c>
      <c r="J80" s="75">
        <f t="shared" si="4"/>
        <v>861</v>
      </c>
    </row>
    <row r="81" spans="1:12">
      <c r="A81" s="644">
        <v>881</v>
      </c>
      <c r="B81" s="78" t="s">
        <v>1173</v>
      </c>
      <c r="C81" s="75">
        <f t="shared" si="3"/>
        <v>881</v>
      </c>
      <c r="D81" s="76" t="s">
        <v>919</v>
      </c>
      <c r="F81" s="971"/>
      <c r="I81" s="77">
        <f>ROW()</f>
        <v>81</v>
      </c>
      <c r="J81" s="75">
        <f t="shared" si="4"/>
        <v>881</v>
      </c>
    </row>
    <row r="82" spans="1:12">
      <c r="A82" s="644">
        <v>8121</v>
      </c>
      <c r="B82" s="78" t="s">
        <v>148</v>
      </c>
      <c r="C82" s="75">
        <f t="shared" si="3"/>
        <v>8121</v>
      </c>
      <c r="D82" s="76" t="s">
        <v>919</v>
      </c>
      <c r="F82" s="971"/>
      <c r="I82" s="77">
        <f>ROW()</f>
        <v>82</v>
      </c>
      <c r="J82" s="75">
        <f t="shared" si="4"/>
        <v>8121</v>
      </c>
    </row>
    <row r="83" spans="1:12">
      <c r="A83" s="644">
        <v>961</v>
      </c>
      <c r="B83" s="78" t="s">
        <v>1506</v>
      </c>
      <c r="C83" s="75">
        <f t="shared" si="3"/>
        <v>961</v>
      </c>
      <c r="D83" s="76" t="s">
        <v>919</v>
      </c>
      <c r="F83" s="971"/>
      <c r="I83" s="77">
        <f>ROW()</f>
        <v>83</v>
      </c>
      <c r="J83" s="75">
        <f t="shared" si="4"/>
        <v>961</v>
      </c>
    </row>
    <row r="84" spans="1:12">
      <c r="A84" s="644">
        <v>7071</v>
      </c>
      <c r="B84" s="78" t="s">
        <v>84</v>
      </c>
      <c r="C84" s="75">
        <f t="shared" si="3"/>
        <v>7071</v>
      </c>
      <c r="D84" s="76" t="s">
        <v>919</v>
      </c>
      <c r="F84" s="971"/>
      <c r="I84" s="77">
        <f>ROW()</f>
        <v>84</v>
      </c>
      <c r="J84" s="75">
        <f t="shared" si="4"/>
        <v>7071</v>
      </c>
    </row>
    <row r="85" spans="1:12">
      <c r="A85" s="644">
        <v>1001</v>
      </c>
      <c r="B85" s="78" t="s">
        <v>1171</v>
      </c>
      <c r="C85" s="75">
        <f t="shared" si="3"/>
        <v>1001</v>
      </c>
      <c r="D85" s="76" t="s">
        <v>919</v>
      </c>
      <c r="F85" s="971"/>
      <c r="I85" s="77">
        <f>ROW()</f>
        <v>85</v>
      </c>
      <c r="J85" s="75">
        <f t="shared" si="4"/>
        <v>1001</v>
      </c>
      <c r="L85" s="706"/>
    </row>
    <row r="86" spans="1:12">
      <c r="A86" s="644">
        <v>1041</v>
      </c>
      <c r="B86" s="78" t="s">
        <v>1168</v>
      </c>
      <c r="C86" s="75">
        <f t="shared" si="3"/>
        <v>1041</v>
      </c>
      <c r="D86" s="76" t="s">
        <v>919</v>
      </c>
      <c r="F86" s="971"/>
      <c r="I86" s="77">
        <f>ROW()</f>
        <v>86</v>
      </c>
      <c r="J86" s="75">
        <f t="shared" si="4"/>
        <v>1041</v>
      </c>
    </row>
    <row r="87" spans="1:12">
      <c r="A87" s="644">
        <v>70</v>
      </c>
      <c r="B87" s="78" t="s">
        <v>1208</v>
      </c>
      <c r="C87" s="75">
        <f t="shared" si="3"/>
        <v>70</v>
      </c>
      <c r="D87" s="76" t="s">
        <v>919</v>
      </c>
      <c r="F87" s="971"/>
      <c r="I87" s="77">
        <f>ROW()</f>
        <v>87</v>
      </c>
      <c r="J87" s="75">
        <f t="shared" si="4"/>
        <v>70</v>
      </c>
    </row>
    <row r="88" spans="1:12">
      <c r="A88" s="644">
        <v>7101</v>
      </c>
      <c r="B88" s="78" t="s">
        <v>28</v>
      </c>
      <c r="C88" s="75">
        <f t="shared" si="3"/>
        <v>7101</v>
      </c>
      <c r="D88" s="76" t="s">
        <v>919</v>
      </c>
      <c r="F88" s="971"/>
      <c r="I88" s="77">
        <f>ROW()</f>
        <v>88</v>
      </c>
      <c r="J88" s="75">
        <f t="shared" si="4"/>
        <v>7101</v>
      </c>
    </row>
    <row r="89" spans="1:12">
      <c r="A89" s="644">
        <v>1081</v>
      </c>
      <c r="B89" s="78" t="s">
        <v>1167</v>
      </c>
      <c r="C89" s="75">
        <f t="shared" si="3"/>
        <v>1081</v>
      </c>
      <c r="D89" s="76" t="s">
        <v>919</v>
      </c>
      <c r="F89" s="971"/>
      <c r="I89" s="77">
        <f>ROW()</f>
        <v>89</v>
      </c>
      <c r="J89" s="75">
        <f t="shared" si="4"/>
        <v>1081</v>
      </c>
    </row>
    <row r="90" spans="1:12">
      <c r="A90" s="644">
        <v>1121</v>
      </c>
      <c r="B90" s="78" t="s">
        <v>115</v>
      </c>
      <c r="C90" s="75">
        <f t="shared" si="3"/>
        <v>1121</v>
      </c>
      <c r="D90" s="76" t="s">
        <v>919</v>
      </c>
      <c r="F90" s="971"/>
      <c r="I90" s="77">
        <f>ROW()</f>
        <v>90</v>
      </c>
      <c r="J90" s="75">
        <f t="shared" si="4"/>
        <v>1121</v>
      </c>
    </row>
    <row r="91" spans="1:12">
      <c r="A91" s="644">
        <v>6611</v>
      </c>
      <c r="B91" s="78" t="s">
        <v>461</v>
      </c>
      <c r="C91" s="75">
        <f t="shared" si="3"/>
        <v>6611</v>
      </c>
      <c r="D91" s="76" t="s">
        <v>919</v>
      </c>
      <c r="F91" s="971"/>
      <c r="I91" s="77">
        <f>ROW()</f>
        <v>91</v>
      </c>
      <c r="J91" s="75">
        <f t="shared" si="4"/>
        <v>6611</v>
      </c>
    </row>
    <row r="92" spans="1:12">
      <c r="A92" s="644">
        <v>1161</v>
      </c>
      <c r="B92" s="78" t="s">
        <v>1166</v>
      </c>
      <c r="C92" s="75">
        <f t="shared" si="3"/>
        <v>1161</v>
      </c>
      <c r="D92" s="76" t="s">
        <v>919</v>
      </c>
      <c r="F92" s="971"/>
      <c r="I92" s="77">
        <f>ROW()</f>
        <v>92</v>
      </c>
      <c r="J92" s="75">
        <f t="shared" si="4"/>
        <v>1161</v>
      </c>
    </row>
    <row r="93" spans="1:12">
      <c r="A93" s="644">
        <v>1241</v>
      </c>
      <c r="B93" s="78" t="s">
        <v>1165</v>
      </c>
      <c r="C93" s="75">
        <f t="shared" si="3"/>
        <v>1241</v>
      </c>
      <c r="D93" s="76" t="s">
        <v>919</v>
      </c>
      <c r="F93" s="971"/>
      <c r="I93" s="77">
        <f>ROW()</f>
        <v>93</v>
      </c>
      <c r="J93" s="75">
        <f t="shared" si="4"/>
        <v>1241</v>
      </c>
    </row>
    <row r="94" spans="1:12">
      <c r="A94" s="644">
        <v>6111</v>
      </c>
      <c r="B94" s="78" t="s">
        <v>50</v>
      </c>
      <c r="C94" s="75">
        <f t="shared" si="3"/>
        <v>6111</v>
      </c>
      <c r="D94" s="76" t="s">
        <v>919</v>
      </c>
      <c r="F94" s="971"/>
      <c r="I94" s="77">
        <f>ROW()</f>
        <v>94</v>
      </c>
      <c r="J94" s="75">
        <f t="shared" si="4"/>
        <v>6111</v>
      </c>
    </row>
    <row r="95" spans="1:12">
      <c r="A95" s="644">
        <v>1281</v>
      </c>
      <c r="B95" s="78" t="s">
        <v>1164</v>
      </c>
      <c r="C95" s="75">
        <f t="shared" si="3"/>
        <v>1281</v>
      </c>
      <c r="D95" s="76" t="s">
        <v>919</v>
      </c>
      <c r="F95" s="971"/>
      <c r="I95" s="77">
        <f>ROW()</f>
        <v>95</v>
      </c>
      <c r="J95" s="75">
        <f t="shared" si="4"/>
        <v>1281</v>
      </c>
    </row>
    <row r="96" spans="1:12">
      <c r="A96" s="644">
        <v>1811</v>
      </c>
      <c r="B96" s="78" t="s">
        <v>1152</v>
      </c>
      <c r="C96" s="75">
        <f t="shared" si="3"/>
        <v>1811</v>
      </c>
      <c r="D96" s="76" t="s">
        <v>919</v>
      </c>
      <c r="F96" s="971"/>
      <c r="I96" s="77">
        <f>ROW()</f>
        <v>96</v>
      </c>
      <c r="J96" s="75">
        <f t="shared" si="4"/>
        <v>1811</v>
      </c>
    </row>
    <row r="97" spans="1:10">
      <c r="A97" s="644">
        <v>1761</v>
      </c>
      <c r="B97" s="78" t="s">
        <v>1154</v>
      </c>
      <c r="C97" s="75">
        <f t="shared" si="3"/>
        <v>1761</v>
      </c>
      <c r="D97" s="76" t="s">
        <v>919</v>
      </c>
      <c r="F97" s="971"/>
      <c r="I97" s="77">
        <f>ROW()</f>
        <v>97</v>
      </c>
      <c r="J97" s="75">
        <f t="shared" si="4"/>
        <v>1761</v>
      </c>
    </row>
    <row r="98" spans="1:10">
      <c r="A98" s="644">
        <v>5005</v>
      </c>
      <c r="B98" s="78" t="s">
        <v>1052</v>
      </c>
      <c r="C98" s="75">
        <f t="shared" si="3"/>
        <v>5005</v>
      </c>
      <c r="D98" s="76" t="s">
        <v>919</v>
      </c>
      <c r="F98" s="971"/>
      <c r="I98" s="77">
        <f>ROW()</f>
        <v>98</v>
      </c>
      <c r="J98" s="75">
        <f t="shared" si="4"/>
        <v>5005</v>
      </c>
    </row>
    <row r="99" spans="1:10">
      <c r="A99" s="644">
        <v>7081</v>
      </c>
      <c r="B99" s="78" t="s">
        <v>989</v>
      </c>
      <c r="C99" s="75">
        <f t="shared" si="3"/>
        <v>7081</v>
      </c>
      <c r="D99" s="76" t="s">
        <v>919</v>
      </c>
      <c r="F99" s="971"/>
      <c r="I99" s="77">
        <f>ROW()</f>
        <v>99</v>
      </c>
      <c r="J99" s="75">
        <f t="shared" si="4"/>
        <v>7081</v>
      </c>
    </row>
    <row r="100" spans="1:10">
      <c r="A100" s="644">
        <v>1331</v>
      </c>
      <c r="B100" s="78" t="s">
        <v>15</v>
      </c>
      <c r="C100" s="75">
        <f t="shared" si="3"/>
        <v>1331</v>
      </c>
      <c r="D100" s="76" t="s">
        <v>919</v>
      </c>
      <c r="F100" s="971"/>
      <c r="I100" s="77">
        <f>ROW()</f>
        <v>100</v>
      </c>
      <c r="J100" s="75">
        <f t="shared" si="4"/>
        <v>1331</v>
      </c>
    </row>
    <row r="101" spans="1:10">
      <c r="A101" s="644">
        <v>6040</v>
      </c>
      <c r="B101" s="78" t="s">
        <v>925</v>
      </c>
      <c r="C101" s="75">
        <f t="shared" si="3"/>
        <v>6040</v>
      </c>
      <c r="D101" s="76" t="s">
        <v>919</v>
      </c>
      <c r="F101" s="971"/>
      <c r="I101" s="77">
        <f>ROW()</f>
        <v>101</v>
      </c>
      <c r="J101" s="75">
        <f t="shared" si="4"/>
        <v>6040</v>
      </c>
    </row>
    <row r="102" spans="1:10">
      <c r="A102" s="644">
        <v>3030</v>
      </c>
      <c r="B102" s="78" t="s">
        <v>133</v>
      </c>
      <c r="C102" s="75">
        <f t="shared" si="3"/>
        <v>3030</v>
      </c>
      <c r="D102" s="76" t="s">
        <v>919</v>
      </c>
      <c r="F102" s="971"/>
      <c r="I102" s="77">
        <f>ROW()</f>
        <v>102</v>
      </c>
      <c r="J102" s="75">
        <f t="shared" si="4"/>
        <v>3030</v>
      </c>
    </row>
    <row r="103" spans="1:10">
      <c r="A103" s="644">
        <v>6030</v>
      </c>
      <c r="B103" s="78" t="s">
        <v>1016</v>
      </c>
      <c r="C103" s="75">
        <f t="shared" si="3"/>
        <v>6030</v>
      </c>
      <c r="D103" s="76" t="s">
        <v>919</v>
      </c>
      <c r="F103" s="971"/>
      <c r="I103" s="77">
        <f>ROW()</f>
        <v>103</v>
      </c>
      <c r="J103" s="75">
        <f t="shared" si="4"/>
        <v>6030</v>
      </c>
    </row>
    <row r="104" spans="1:10">
      <c r="A104" s="644">
        <v>7020</v>
      </c>
      <c r="B104" s="78" t="s">
        <v>82</v>
      </c>
      <c r="C104" s="75">
        <f t="shared" si="3"/>
        <v>7020</v>
      </c>
      <c r="D104" s="76" t="s">
        <v>919</v>
      </c>
      <c r="F104" s="971"/>
      <c r="I104" s="77">
        <f>ROW()</f>
        <v>104</v>
      </c>
      <c r="J104" s="75">
        <f t="shared" si="4"/>
        <v>7020</v>
      </c>
    </row>
    <row r="105" spans="1:10">
      <c r="A105" s="644">
        <v>3029</v>
      </c>
      <c r="B105" s="78" t="s">
        <v>1894</v>
      </c>
      <c r="C105" s="75">
        <f t="shared" si="3"/>
        <v>3029</v>
      </c>
      <c r="D105" s="76" t="s">
        <v>919</v>
      </c>
      <c r="F105" s="971"/>
      <c r="I105" s="77">
        <f>ROW()</f>
        <v>105</v>
      </c>
      <c r="J105" s="75">
        <f t="shared" si="4"/>
        <v>3029</v>
      </c>
    </row>
    <row r="106" spans="1:10">
      <c r="A106" s="644">
        <v>6151</v>
      </c>
      <c r="B106" s="78" t="s">
        <v>4</v>
      </c>
      <c r="C106" s="75">
        <f t="shared" si="3"/>
        <v>6151</v>
      </c>
      <c r="D106" s="76" t="s">
        <v>919</v>
      </c>
      <c r="F106" s="971"/>
      <c r="I106" s="77">
        <f>ROW()</f>
        <v>106</v>
      </c>
      <c r="J106" s="75">
        <f t="shared" si="4"/>
        <v>6151</v>
      </c>
    </row>
    <row r="107" spans="1:10">
      <c r="A107" s="644">
        <v>7009</v>
      </c>
      <c r="B107" s="78" t="s">
        <v>1007</v>
      </c>
      <c r="C107" s="75">
        <f t="shared" si="3"/>
        <v>7009</v>
      </c>
      <c r="D107" s="76" t="s">
        <v>919</v>
      </c>
      <c r="F107" s="971"/>
      <c r="I107" s="77">
        <f>ROW()</f>
        <v>107</v>
      </c>
      <c r="J107" s="75">
        <f t="shared" si="4"/>
        <v>7009</v>
      </c>
    </row>
    <row r="108" spans="1:10">
      <c r="A108" s="644">
        <v>8131</v>
      </c>
      <c r="B108" s="78" t="s">
        <v>974</v>
      </c>
      <c r="C108" s="75">
        <f t="shared" si="3"/>
        <v>8131</v>
      </c>
      <c r="D108" s="76" t="s">
        <v>919</v>
      </c>
      <c r="F108" s="971"/>
      <c r="I108" s="77">
        <f>ROW()</f>
        <v>108</v>
      </c>
      <c r="J108" s="75">
        <f t="shared" si="4"/>
        <v>8131</v>
      </c>
    </row>
    <row r="109" spans="1:10">
      <c r="A109" s="644">
        <v>3600</v>
      </c>
      <c r="B109" s="78" t="s">
        <v>329</v>
      </c>
      <c r="C109" s="75">
        <f t="shared" si="3"/>
        <v>3600</v>
      </c>
      <c r="D109" s="76" t="s">
        <v>919</v>
      </c>
      <c r="F109" s="971"/>
      <c r="I109" s="77">
        <f>ROW()</f>
        <v>109</v>
      </c>
      <c r="J109" s="75">
        <f t="shared" si="4"/>
        <v>3600</v>
      </c>
    </row>
    <row r="110" spans="1:10">
      <c r="A110" s="644">
        <v>4511</v>
      </c>
      <c r="B110" s="78" t="s">
        <v>1384</v>
      </c>
      <c r="C110" s="75">
        <f t="shared" si="3"/>
        <v>4511</v>
      </c>
      <c r="D110" s="76" t="s">
        <v>919</v>
      </c>
      <c r="F110" s="971"/>
      <c r="I110" s="77">
        <f>ROW()</f>
        <v>110</v>
      </c>
      <c r="J110" s="75">
        <f t="shared" si="4"/>
        <v>4511</v>
      </c>
    </row>
    <row r="111" spans="1:10">
      <c r="A111" s="644">
        <v>5861</v>
      </c>
      <c r="B111" s="78" t="s">
        <v>1913</v>
      </c>
      <c r="C111" s="75">
        <f t="shared" si="3"/>
        <v>5861</v>
      </c>
      <c r="D111" s="76" t="s">
        <v>919</v>
      </c>
      <c r="F111" s="971"/>
      <c r="I111" s="77">
        <f>ROW()</f>
        <v>111</v>
      </c>
      <c r="J111" s="75">
        <f t="shared" si="4"/>
        <v>5861</v>
      </c>
    </row>
    <row r="112" spans="1:10">
      <c r="A112" s="644">
        <v>7141</v>
      </c>
      <c r="B112" s="78" t="s">
        <v>984</v>
      </c>
      <c r="C112" s="75">
        <f t="shared" si="3"/>
        <v>7141</v>
      </c>
      <c r="D112" s="76" t="s">
        <v>919</v>
      </c>
      <c r="F112" s="971"/>
      <c r="I112" s="77">
        <f>ROW()</f>
        <v>112</v>
      </c>
      <c r="J112" s="75">
        <f t="shared" si="4"/>
        <v>7141</v>
      </c>
    </row>
    <row r="113" spans="1:10">
      <c r="A113" s="644">
        <v>122</v>
      </c>
      <c r="B113" s="78" t="s">
        <v>1202</v>
      </c>
      <c r="C113" s="75">
        <f t="shared" si="3"/>
        <v>122</v>
      </c>
      <c r="D113" s="76" t="s">
        <v>919</v>
      </c>
      <c r="F113" s="971"/>
      <c r="I113" s="77">
        <f>ROW()</f>
        <v>113</v>
      </c>
      <c r="J113" s="75">
        <f t="shared" si="4"/>
        <v>122</v>
      </c>
    </row>
    <row r="114" spans="1:10">
      <c r="A114" s="644">
        <v>5061</v>
      </c>
      <c r="B114" s="78" t="s">
        <v>1046</v>
      </c>
      <c r="C114" s="75">
        <f t="shared" si="3"/>
        <v>5061</v>
      </c>
      <c r="D114" s="76" t="s">
        <v>919</v>
      </c>
      <c r="F114" s="971"/>
      <c r="I114" s="77">
        <f>ROW()</f>
        <v>114</v>
      </c>
      <c r="J114" s="75">
        <f t="shared" si="4"/>
        <v>5061</v>
      </c>
    </row>
    <row r="115" spans="1:10">
      <c r="A115" s="644">
        <v>5981</v>
      </c>
      <c r="B115" s="78" t="s">
        <v>1022</v>
      </c>
      <c r="C115" s="75">
        <f t="shared" si="3"/>
        <v>5981</v>
      </c>
      <c r="D115" s="76" t="s">
        <v>919</v>
      </c>
      <c r="F115" s="971"/>
      <c r="I115" s="77">
        <f>ROW()</f>
        <v>115</v>
      </c>
      <c r="J115" s="75">
        <f t="shared" si="4"/>
        <v>5981</v>
      </c>
    </row>
    <row r="116" spans="1:10">
      <c r="A116" s="644">
        <v>211</v>
      </c>
      <c r="B116" s="78" t="s">
        <v>1198</v>
      </c>
      <c r="C116" s="75">
        <f t="shared" si="3"/>
        <v>211</v>
      </c>
      <c r="D116" s="76" t="s">
        <v>919</v>
      </c>
      <c r="F116" s="971"/>
      <c r="I116" s="77">
        <f>ROW()</f>
        <v>116</v>
      </c>
      <c r="J116" s="75">
        <f t="shared" si="4"/>
        <v>211</v>
      </c>
    </row>
    <row r="117" spans="1:10">
      <c r="A117" s="644">
        <v>4121</v>
      </c>
      <c r="B117" s="78" t="s">
        <v>1082</v>
      </c>
      <c r="C117" s="75">
        <f t="shared" si="3"/>
        <v>4121</v>
      </c>
      <c r="D117" s="76" t="s">
        <v>919</v>
      </c>
      <c r="F117" s="971"/>
      <c r="I117" s="77">
        <f>ROW()</f>
        <v>117</v>
      </c>
      <c r="J117" s="75">
        <f t="shared" si="4"/>
        <v>4121</v>
      </c>
    </row>
    <row r="118" spans="1:10">
      <c r="A118" s="644">
        <v>5381</v>
      </c>
      <c r="B118" s="78" t="s">
        <v>1038</v>
      </c>
      <c r="C118" s="75">
        <f t="shared" si="3"/>
        <v>5381</v>
      </c>
      <c r="D118" s="76" t="s">
        <v>919</v>
      </c>
      <c r="F118" s="971"/>
      <c r="I118" s="77">
        <f>ROW()</f>
        <v>118</v>
      </c>
      <c r="J118" s="75">
        <f t="shared" si="4"/>
        <v>5381</v>
      </c>
    </row>
    <row r="119" spans="1:10">
      <c r="A119" s="644">
        <v>1561</v>
      </c>
      <c r="B119" s="78" t="s">
        <v>1158</v>
      </c>
      <c r="C119" s="75">
        <f t="shared" si="3"/>
        <v>1561</v>
      </c>
      <c r="D119" s="76" t="s">
        <v>919</v>
      </c>
      <c r="F119" s="971"/>
      <c r="I119" s="77">
        <f>ROW()</f>
        <v>119</v>
      </c>
      <c r="J119" s="75">
        <f t="shared" si="4"/>
        <v>1561</v>
      </c>
    </row>
    <row r="120" spans="1:10">
      <c r="A120" s="644">
        <v>4070</v>
      </c>
      <c r="B120" s="78" t="s">
        <v>926</v>
      </c>
      <c r="C120" s="75">
        <f t="shared" si="3"/>
        <v>4070</v>
      </c>
      <c r="D120" s="76" t="s">
        <v>919</v>
      </c>
      <c r="F120" s="971"/>
      <c r="I120" s="77">
        <f>ROW()</f>
        <v>120</v>
      </c>
      <c r="J120" s="75">
        <f t="shared" si="4"/>
        <v>4070</v>
      </c>
    </row>
    <row r="121" spans="1:10">
      <c r="A121" s="644">
        <v>1601</v>
      </c>
      <c r="B121" s="78" t="s">
        <v>1157</v>
      </c>
      <c r="C121" s="75">
        <f t="shared" si="3"/>
        <v>1601</v>
      </c>
      <c r="D121" s="76" t="s">
        <v>919</v>
      </c>
      <c r="F121" s="971"/>
      <c r="I121" s="77">
        <f>ROW()</f>
        <v>121</v>
      </c>
      <c r="J121" s="75">
        <f t="shared" si="4"/>
        <v>1601</v>
      </c>
    </row>
    <row r="122" spans="1:10">
      <c r="A122" s="644">
        <v>1641</v>
      </c>
      <c r="B122" s="78" t="s">
        <v>1156</v>
      </c>
      <c r="C122" s="75">
        <f t="shared" si="3"/>
        <v>1641</v>
      </c>
      <c r="D122" s="76" t="s">
        <v>919</v>
      </c>
      <c r="F122" s="971"/>
      <c r="I122" s="77">
        <f>ROW()</f>
        <v>122</v>
      </c>
      <c r="J122" s="75">
        <f t="shared" si="4"/>
        <v>1641</v>
      </c>
    </row>
    <row r="123" spans="1:10">
      <c r="A123" s="644">
        <v>2351</v>
      </c>
      <c r="B123" s="78" t="s">
        <v>1132</v>
      </c>
      <c r="C123" s="75">
        <f t="shared" si="3"/>
        <v>2351</v>
      </c>
      <c r="D123" s="76" t="s">
        <v>919</v>
      </c>
      <c r="F123" s="971"/>
      <c r="I123" s="77">
        <f>ROW()</f>
        <v>123</v>
      </c>
      <c r="J123" s="75">
        <f t="shared" si="4"/>
        <v>2351</v>
      </c>
    </row>
    <row r="124" spans="1:10">
      <c r="A124" s="644">
        <v>5051</v>
      </c>
      <c r="B124" s="78" t="s">
        <v>1910</v>
      </c>
      <c r="C124" s="75">
        <f t="shared" si="3"/>
        <v>5051</v>
      </c>
      <c r="D124" s="76" t="s">
        <v>919</v>
      </c>
      <c r="F124" s="971"/>
      <c r="I124" s="77">
        <f>ROW()</f>
        <v>124</v>
      </c>
      <c r="J124" s="75">
        <f t="shared" si="4"/>
        <v>5051</v>
      </c>
    </row>
    <row r="125" spans="1:10">
      <c r="A125" s="644">
        <v>4651</v>
      </c>
      <c r="B125" s="78" t="s">
        <v>1064</v>
      </c>
      <c r="C125" s="75">
        <f t="shared" si="3"/>
        <v>4651</v>
      </c>
      <c r="D125" s="76" t="s">
        <v>919</v>
      </c>
      <c r="F125" s="971"/>
      <c r="I125" s="77">
        <f>ROW()</f>
        <v>125</v>
      </c>
      <c r="J125" s="75">
        <f t="shared" si="4"/>
        <v>4651</v>
      </c>
    </row>
    <row r="126" spans="1:10">
      <c r="A126" s="644">
        <v>251</v>
      </c>
      <c r="B126" s="78" t="s">
        <v>210</v>
      </c>
      <c r="C126" s="75">
        <f t="shared" si="3"/>
        <v>251</v>
      </c>
      <c r="D126" s="76" t="s">
        <v>919</v>
      </c>
      <c r="F126" s="971"/>
      <c r="I126" s="77">
        <f>ROW()</f>
        <v>126</v>
      </c>
      <c r="J126" s="75">
        <f t="shared" si="4"/>
        <v>251</v>
      </c>
    </row>
    <row r="127" spans="1:10">
      <c r="A127" s="644">
        <v>71</v>
      </c>
      <c r="B127" s="78" t="s">
        <v>198</v>
      </c>
      <c r="C127" s="75">
        <f t="shared" si="3"/>
        <v>71</v>
      </c>
      <c r="D127" s="76" t="s">
        <v>919</v>
      </c>
      <c r="F127" s="971"/>
      <c r="I127" s="77">
        <f>ROW()</f>
        <v>127</v>
      </c>
      <c r="J127" s="75">
        <f t="shared" si="4"/>
        <v>71</v>
      </c>
    </row>
    <row r="128" spans="1:10">
      <c r="A128" s="644">
        <v>1721</v>
      </c>
      <c r="B128" s="78" t="s">
        <v>40</v>
      </c>
      <c r="C128" s="75">
        <f t="shared" si="3"/>
        <v>1721</v>
      </c>
      <c r="D128" s="76" t="s">
        <v>919</v>
      </c>
      <c r="F128" s="971"/>
      <c r="I128" s="77">
        <f>ROW()</f>
        <v>128</v>
      </c>
      <c r="J128" s="75">
        <f t="shared" si="4"/>
        <v>1721</v>
      </c>
    </row>
    <row r="129" spans="1:10">
      <c r="A129" s="644">
        <v>7060</v>
      </c>
      <c r="B129" s="78" t="s">
        <v>3123</v>
      </c>
      <c r="C129" s="75">
        <f t="shared" si="3"/>
        <v>7060</v>
      </c>
      <c r="D129" s="76" t="s">
        <v>919</v>
      </c>
      <c r="F129" s="971"/>
      <c r="I129" s="77">
        <f>ROW()</f>
        <v>129</v>
      </c>
      <c r="J129" s="75">
        <f t="shared" si="4"/>
        <v>7060</v>
      </c>
    </row>
    <row r="130" spans="1:10">
      <c r="A130" s="644">
        <v>5006</v>
      </c>
      <c r="B130" s="78" t="s">
        <v>3124</v>
      </c>
      <c r="C130" s="75">
        <f t="shared" ref="C130:C193" si="5">A130</f>
        <v>5006</v>
      </c>
      <c r="D130" s="76" t="s">
        <v>919</v>
      </c>
      <c r="F130" s="971"/>
      <c r="I130" s="77">
        <f>ROW()</f>
        <v>130</v>
      </c>
      <c r="J130" s="75">
        <f t="shared" ref="J130:J193" si="6">C130</f>
        <v>5006</v>
      </c>
    </row>
    <row r="131" spans="1:10">
      <c r="A131" s="644">
        <v>5032</v>
      </c>
      <c r="B131" s="78" t="s">
        <v>927</v>
      </c>
      <c r="C131" s="75">
        <f t="shared" si="5"/>
        <v>5032</v>
      </c>
      <c r="D131" s="76" t="s">
        <v>919</v>
      </c>
      <c r="F131" s="971"/>
      <c r="I131" s="77">
        <f>ROW()</f>
        <v>131</v>
      </c>
      <c r="J131" s="75">
        <f t="shared" si="6"/>
        <v>5032</v>
      </c>
    </row>
    <row r="132" spans="1:10">
      <c r="A132" s="644">
        <v>7054</v>
      </c>
      <c r="B132" s="78" t="s">
        <v>1397</v>
      </c>
      <c r="C132" s="75">
        <f t="shared" si="5"/>
        <v>7054</v>
      </c>
      <c r="D132" s="76" t="s">
        <v>919</v>
      </c>
      <c r="F132" s="971"/>
      <c r="I132" s="77">
        <f>ROW()</f>
        <v>132</v>
      </c>
      <c r="J132" s="75">
        <f t="shared" si="6"/>
        <v>7054</v>
      </c>
    </row>
    <row r="133" spans="1:10">
      <c r="A133" s="644">
        <v>5029</v>
      </c>
      <c r="B133" s="78" t="s">
        <v>928</v>
      </c>
      <c r="C133" s="75">
        <f t="shared" si="5"/>
        <v>5029</v>
      </c>
      <c r="D133" s="76" t="s">
        <v>919</v>
      </c>
      <c r="F133" s="971"/>
      <c r="I133" s="77">
        <f>ROW()</f>
        <v>133</v>
      </c>
      <c r="J133" s="75">
        <f t="shared" si="6"/>
        <v>5029</v>
      </c>
    </row>
    <row r="134" spans="1:10">
      <c r="A134" s="644">
        <v>1801</v>
      </c>
      <c r="B134" s="78" t="s">
        <v>1153</v>
      </c>
      <c r="C134" s="75">
        <f t="shared" si="5"/>
        <v>1801</v>
      </c>
      <c r="D134" s="76" t="s">
        <v>919</v>
      </c>
      <c r="F134" s="971"/>
      <c r="I134" s="77">
        <f>ROW()</f>
        <v>134</v>
      </c>
      <c r="J134" s="75">
        <f t="shared" si="6"/>
        <v>1801</v>
      </c>
    </row>
    <row r="135" spans="1:10">
      <c r="A135" s="644">
        <v>7781</v>
      </c>
      <c r="B135" s="78" t="s">
        <v>929</v>
      </c>
      <c r="C135" s="75">
        <f t="shared" si="5"/>
        <v>7781</v>
      </c>
      <c r="D135" s="76" t="s">
        <v>919</v>
      </c>
      <c r="F135" s="971"/>
      <c r="I135" s="77">
        <f>ROW()</f>
        <v>135</v>
      </c>
      <c r="J135" s="75">
        <f t="shared" si="6"/>
        <v>7781</v>
      </c>
    </row>
    <row r="136" spans="1:10">
      <c r="A136" s="644">
        <v>761</v>
      </c>
      <c r="B136" s="78" t="s">
        <v>930</v>
      </c>
      <c r="C136" s="75">
        <f t="shared" si="5"/>
        <v>761</v>
      </c>
      <c r="D136" s="76" t="s">
        <v>919</v>
      </c>
      <c r="F136" s="971"/>
      <c r="I136" s="77">
        <f>ROW()</f>
        <v>136</v>
      </c>
      <c r="J136" s="75">
        <f t="shared" si="6"/>
        <v>761</v>
      </c>
    </row>
    <row r="137" spans="1:10">
      <c r="A137" s="644">
        <v>1841</v>
      </c>
      <c r="B137" s="78" t="s">
        <v>1151</v>
      </c>
      <c r="C137" s="75">
        <f t="shared" si="5"/>
        <v>1841</v>
      </c>
      <c r="D137" s="76" t="s">
        <v>919</v>
      </c>
      <c r="F137" s="971"/>
      <c r="I137" s="77">
        <f>ROW()</f>
        <v>137</v>
      </c>
      <c r="J137" s="75">
        <f t="shared" si="6"/>
        <v>1841</v>
      </c>
    </row>
    <row r="138" spans="1:10">
      <c r="A138" s="644">
        <v>1921</v>
      </c>
      <c r="B138" s="78" t="s">
        <v>1149</v>
      </c>
      <c r="C138" s="75">
        <f t="shared" si="5"/>
        <v>1921</v>
      </c>
      <c r="D138" s="76" t="s">
        <v>919</v>
      </c>
      <c r="F138" s="971"/>
      <c r="I138" s="77">
        <f>ROW()</f>
        <v>138</v>
      </c>
      <c r="J138" s="75">
        <f t="shared" si="6"/>
        <v>1921</v>
      </c>
    </row>
    <row r="139" spans="1:10">
      <c r="A139" s="644">
        <v>2001</v>
      </c>
      <c r="B139" s="78" t="s">
        <v>1148</v>
      </c>
      <c r="C139" s="75">
        <f t="shared" si="5"/>
        <v>2001</v>
      </c>
      <c r="D139" s="76" t="s">
        <v>919</v>
      </c>
      <c r="F139" s="971"/>
      <c r="I139" s="77">
        <f>ROW()</f>
        <v>139</v>
      </c>
      <c r="J139" s="75">
        <f t="shared" si="6"/>
        <v>2001</v>
      </c>
    </row>
    <row r="140" spans="1:10">
      <c r="A140" s="644">
        <v>6010</v>
      </c>
      <c r="B140" s="78" t="s">
        <v>931</v>
      </c>
      <c r="C140" s="75">
        <f t="shared" si="5"/>
        <v>6010</v>
      </c>
      <c r="D140" s="76" t="s">
        <v>919</v>
      </c>
      <c r="F140" s="971"/>
      <c r="I140" s="77">
        <f>ROW()</f>
        <v>140</v>
      </c>
      <c r="J140" s="75">
        <f t="shared" si="6"/>
        <v>6010</v>
      </c>
    </row>
    <row r="141" spans="1:10">
      <c r="A141" s="644">
        <v>3024</v>
      </c>
      <c r="B141" s="78" t="s">
        <v>1383</v>
      </c>
      <c r="C141" s="75">
        <f t="shared" si="5"/>
        <v>3024</v>
      </c>
      <c r="D141" s="76" t="s">
        <v>919</v>
      </c>
      <c r="F141" s="971"/>
      <c r="I141" s="77">
        <f>ROW()</f>
        <v>141</v>
      </c>
      <c r="J141" s="75">
        <f t="shared" si="6"/>
        <v>3024</v>
      </c>
    </row>
    <row r="142" spans="1:10">
      <c r="A142" s="644">
        <v>5561</v>
      </c>
      <c r="B142" s="78" t="s">
        <v>1031</v>
      </c>
      <c r="C142" s="75">
        <f t="shared" si="5"/>
        <v>5561</v>
      </c>
      <c r="D142" s="76" t="s">
        <v>919</v>
      </c>
      <c r="F142" s="971"/>
      <c r="I142" s="77">
        <f>ROW()</f>
        <v>142</v>
      </c>
      <c r="J142" s="75">
        <f t="shared" si="6"/>
        <v>5561</v>
      </c>
    </row>
    <row r="143" spans="1:10">
      <c r="A143" s="644">
        <v>3101</v>
      </c>
      <c r="B143" s="78" t="s">
        <v>932</v>
      </c>
      <c r="C143" s="75">
        <f t="shared" si="5"/>
        <v>3101</v>
      </c>
      <c r="D143" s="76" t="s">
        <v>919</v>
      </c>
      <c r="F143" s="971"/>
      <c r="I143" s="77">
        <f>ROW()</f>
        <v>143</v>
      </c>
      <c r="J143" s="75">
        <f t="shared" si="6"/>
        <v>3101</v>
      </c>
    </row>
    <row r="144" spans="1:10">
      <c r="A144" s="644">
        <v>1361</v>
      </c>
      <c r="B144" s="78" t="s">
        <v>1163</v>
      </c>
      <c r="C144" s="75">
        <f t="shared" si="5"/>
        <v>1361</v>
      </c>
      <c r="D144" s="76" t="s">
        <v>919</v>
      </c>
      <c r="F144" s="971"/>
      <c r="I144" s="77">
        <f>ROW()</f>
        <v>144</v>
      </c>
      <c r="J144" s="75">
        <f t="shared" si="6"/>
        <v>1361</v>
      </c>
    </row>
    <row r="145" spans="1:10">
      <c r="A145" s="644">
        <v>2081</v>
      </c>
      <c r="B145" s="78" t="s">
        <v>1144</v>
      </c>
      <c r="C145" s="75">
        <f t="shared" si="5"/>
        <v>2081</v>
      </c>
      <c r="D145" s="76" t="s">
        <v>919</v>
      </c>
      <c r="F145" s="971"/>
      <c r="I145" s="77">
        <f>ROW()</f>
        <v>145</v>
      </c>
      <c r="J145" s="75">
        <f t="shared" si="6"/>
        <v>2081</v>
      </c>
    </row>
    <row r="146" spans="1:10">
      <c r="A146" s="644">
        <v>7051</v>
      </c>
      <c r="B146" s="78" t="s">
        <v>486</v>
      </c>
      <c r="C146" s="75">
        <f t="shared" si="5"/>
        <v>7051</v>
      </c>
      <c r="D146" s="76" t="s">
        <v>919</v>
      </c>
      <c r="F146" s="971"/>
      <c r="I146" s="77">
        <f>ROW()</f>
        <v>146</v>
      </c>
      <c r="J146" s="75">
        <f t="shared" si="6"/>
        <v>7051</v>
      </c>
    </row>
    <row r="147" spans="1:10">
      <c r="A147" s="644">
        <v>4031</v>
      </c>
      <c r="B147" s="78" t="s">
        <v>933</v>
      </c>
      <c r="C147" s="75">
        <f t="shared" si="5"/>
        <v>4031</v>
      </c>
      <c r="D147" s="76" t="s">
        <v>919</v>
      </c>
      <c r="F147" s="971"/>
      <c r="I147" s="77">
        <f>ROW()</f>
        <v>147</v>
      </c>
      <c r="J147" s="75">
        <f t="shared" si="6"/>
        <v>4031</v>
      </c>
    </row>
    <row r="148" spans="1:10">
      <c r="A148" s="644">
        <v>7801</v>
      </c>
      <c r="B148" s="78" t="s">
        <v>1941</v>
      </c>
      <c r="C148" s="75">
        <f t="shared" si="5"/>
        <v>7801</v>
      </c>
      <c r="D148" s="76" t="s">
        <v>919</v>
      </c>
      <c r="F148" s="971"/>
      <c r="I148" s="77">
        <f>ROW()</f>
        <v>148</v>
      </c>
      <c r="J148" s="75">
        <f t="shared" si="6"/>
        <v>7801</v>
      </c>
    </row>
    <row r="149" spans="1:10">
      <c r="A149" s="644">
        <v>6071</v>
      </c>
      <c r="B149" s="78" t="s">
        <v>1011</v>
      </c>
      <c r="C149" s="75">
        <f t="shared" si="5"/>
        <v>6071</v>
      </c>
      <c r="D149" s="76" t="s">
        <v>919</v>
      </c>
      <c r="F149" s="971"/>
      <c r="I149" s="77">
        <f>ROW()</f>
        <v>149</v>
      </c>
      <c r="J149" s="75">
        <f t="shared" si="6"/>
        <v>6071</v>
      </c>
    </row>
    <row r="150" spans="1:10">
      <c r="A150" s="644">
        <v>721</v>
      </c>
      <c r="B150" s="78" t="s">
        <v>1179</v>
      </c>
      <c r="C150" s="75">
        <f t="shared" si="5"/>
        <v>721</v>
      </c>
      <c r="D150" s="76" t="s">
        <v>919</v>
      </c>
      <c r="F150" s="971"/>
      <c r="I150" s="77">
        <f>ROW()</f>
        <v>150</v>
      </c>
      <c r="J150" s="75">
        <f t="shared" si="6"/>
        <v>721</v>
      </c>
    </row>
    <row r="151" spans="1:10">
      <c r="A151" s="644">
        <v>4801</v>
      </c>
      <c r="B151" s="78" t="s">
        <v>1058</v>
      </c>
      <c r="C151" s="75">
        <f t="shared" si="5"/>
        <v>4801</v>
      </c>
      <c r="D151" s="76" t="s">
        <v>919</v>
      </c>
      <c r="F151" s="971"/>
      <c r="I151" s="77">
        <f>ROW()</f>
        <v>151</v>
      </c>
      <c r="J151" s="75">
        <f t="shared" si="6"/>
        <v>4801</v>
      </c>
    </row>
    <row r="152" spans="1:10">
      <c r="A152" s="644">
        <v>2060</v>
      </c>
      <c r="B152" s="78" t="s">
        <v>43</v>
      </c>
      <c r="C152" s="75">
        <f t="shared" si="5"/>
        <v>2060</v>
      </c>
      <c r="D152" s="76" t="s">
        <v>919</v>
      </c>
      <c r="F152" s="971"/>
      <c r="I152" s="77">
        <f>ROW()</f>
        <v>152</v>
      </c>
      <c r="J152" s="75">
        <f t="shared" si="6"/>
        <v>2060</v>
      </c>
    </row>
    <row r="153" spans="1:10">
      <c r="A153" s="644">
        <v>6211</v>
      </c>
      <c r="B153" s="78" t="s">
        <v>53</v>
      </c>
      <c r="C153" s="75">
        <f t="shared" si="5"/>
        <v>6211</v>
      </c>
      <c r="D153" s="76" t="s">
        <v>919</v>
      </c>
      <c r="F153" s="971"/>
      <c r="I153" s="77">
        <f>ROW()</f>
        <v>153</v>
      </c>
      <c r="J153" s="75">
        <f t="shared" si="6"/>
        <v>6211</v>
      </c>
    </row>
    <row r="154" spans="1:10">
      <c r="A154" s="644">
        <v>2021</v>
      </c>
      <c r="B154" s="78" t="s">
        <v>1145</v>
      </c>
      <c r="C154" s="75">
        <f t="shared" si="5"/>
        <v>2021</v>
      </c>
      <c r="D154" s="76" t="s">
        <v>919</v>
      </c>
      <c r="F154" s="971"/>
      <c r="I154" s="77">
        <f>ROW()</f>
        <v>154</v>
      </c>
      <c r="J154" s="75">
        <f t="shared" si="6"/>
        <v>2021</v>
      </c>
    </row>
    <row r="155" spans="1:10">
      <c r="A155" s="644">
        <v>2161</v>
      </c>
      <c r="B155" s="78" t="s">
        <v>1141</v>
      </c>
      <c r="C155" s="75">
        <f t="shared" si="5"/>
        <v>2161</v>
      </c>
      <c r="D155" s="76" t="s">
        <v>919</v>
      </c>
      <c r="F155" s="971"/>
      <c r="I155" s="77">
        <f>ROW()</f>
        <v>155</v>
      </c>
      <c r="J155" s="75">
        <f t="shared" si="6"/>
        <v>2161</v>
      </c>
    </row>
    <row r="156" spans="1:10">
      <c r="A156" s="644">
        <v>311</v>
      </c>
      <c r="B156" s="78" t="s">
        <v>934</v>
      </c>
      <c r="C156" s="75">
        <f t="shared" si="5"/>
        <v>311</v>
      </c>
      <c r="D156" s="76" t="s">
        <v>919</v>
      </c>
      <c r="F156" s="971"/>
      <c r="I156" s="77">
        <f>ROW()</f>
        <v>156</v>
      </c>
      <c r="J156" s="75">
        <f t="shared" si="6"/>
        <v>311</v>
      </c>
    </row>
    <row r="157" spans="1:10">
      <c r="A157" s="644">
        <v>2241</v>
      </c>
      <c r="B157" s="78" t="s">
        <v>1138</v>
      </c>
      <c r="C157" s="75">
        <f t="shared" si="5"/>
        <v>2241</v>
      </c>
      <c r="D157" s="76" t="s">
        <v>919</v>
      </c>
      <c r="F157" s="971"/>
      <c r="I157" s="77">
        <f>ROW()</f>
        <v>157</v>
      </c>
      <c r="J157" s="75">
        <f t="shared" si="6"/>
        <v>2241</v>
      </c>
    </row>
    <row r="158" spans="1:10">
      <c r="A158" s="644">
        <v>7067</v>
      </c>
      <c r="B158" s="78" t="s">
        <v>1925</v>
      </c>
      <c r="C158" s="75">
        <f t="shared" si="5"/>
        <v>7067</v>
      </c>
      <c r="D158" s="76" t="s">
        <v>919</v>
      </c>
      <c r="F158" s="971"/>
      <c r="I158" s="77">
        <f>ROW()</f>
        <v>158</v>
      </c>
      <c r="J158" s="75">
        <f t="shared" si="6"/>
        <v>7067</v>
      </c>
    </row>
    <row r="159" spans="1:10">
      <c r="A159" s="644">
        <v>2261</v>
      </c>
      <c r="B159" s="78" t="s">
        <v>1137</v>
      </c>
      <c r="C159" s="75">
        <f t="shared" si="5"/>
        <v>2261</v>
      </c>
      <c r="D159" s="76" t="s">
        <v>919</v>
      </c>
      <c r="F159" s="971"/>
      <c r="I159" s="77">
        <f>ROW()</f>
        <v>159</v>
      </c>
      <c r="J159" s="75">
        <f t="shared" si="6"/>
        <v>2261</v>
      </c>
    </row>
    <row r="160" spans="1:10">
      <c r="A160" s="644">
        <v>2281</v>
      </c>
      <c r="B160" s="78" t="s">
        <v>1136</v>
      </c>
      <c r="C160" s="75">
        <f t="shared" si="5"/>
        <v>2281</v>
      </c>
      <c r="D160" s="76" t="s">
        <v>919</v>
      </c>
      <c r="F160" s="971"/>
      <c r="I160" s="77">
        <f>ROW()</f>
        <v>160</v>
      </c>
      <c r="J160" s="75">
        <f t="shared" si="6"/>
        <v>2281</v>
      </c>
    </row>
    <row r="161" spans="1:10">
      <c r="A161" s="644">
        <v>2321</v>
      </c>
      <c r="B161" s="78" t="s">
        <v>1135</v>
      </c>
      <c r="C161" s="75">
        <f t="shared" si="5"/>
        <v>2321</v>
      </c>
      <c r="D161" s="76" t="s">
        <v>919</v>
      </c>
      <c r="F161" s="971"/>
      <c r="I161" s="77">
        <f>ROW()</f>
        <v>161</v>
      </c>
      <c r="J161" s="75">
        <f t="shared" si="6"/>
        <v>2321</v>
      </c>
    </row>
    <row r="162" spans="1:10">
      <c r="A162" s="644">
        <v>6221</v>
      </c>
      <c r="B162" s="78" t="s">
        <v>54</v>
      </c>
      <c r="C162" s="75">
        <f t="shared" si="5"/>
        <v>6221</v>
      </c>
      <c r="D162" s="76" t="s">
        <v>919</v>
      </c>
      <c r="F162" s="971"/>
      <c r="I162" s="77">
        <f>ROW()</f>
        <v>162</v>
      </c>
      <c r="J162" s="75">
        <f t="shared" si="6"/>
        <v>6221</v>
      </c>
    </row>
    <row r="163" spans="1:10">
      <c r="A163" s="644">
        <v>4491</v>
      </c>
      <c r="B163" s="78" t="s">
        <v>1069</v>
      </c>
      <c r="C163" s="75">
        <f t="shared" si="5"/>
        <v>4491</v>
      </c>
      <c r="D163" s="76" t="s">
        <v>919</v>
      </c>
      <c r="F163" s="971"/>
      <c r="I163" s="77">
        <f>ROW()</f>
        <v>163</v>
      </c>
      <c r="J163" s="75">
        <f t="shared" si="6"/>
        <v>4491</v>
      </c>
    </row>
    <row r="164" spans="1:10">
      <c r="A164" s="644">
        <v>6171</v>
      </c>
      <c r="B164" s="78" t="s">
        <v>52</v>
      </c>
      <c r="C164" s="75">
        <f t="shared" si="5"/>
        <v>6171</v>
      </c>
      <c r="D164" s="76" t="s">
        <v>919</v>
      </c>
      <c r="F164" s="971"/>
      <c r="I164" s="77">
        <f>ROW()</f>
        <v>164</v>
      </c>
      <c r="J164" s="75">
        <f t="shared" si="6"/>
        <v>6171</v>
      </c>
    </row>
    <row r="165" spans="1:10">
      <c r="A165" s="644">
        <v>1881</v>
      </c>
      <c r="B165" s="78" t="s">
        <v>1150</v>
      </c>
      <c r="C165" s="75">
        <f t="shared" si="5"/>
        <v>1881</v>
      </c>
      <c r="D165" s="76" t="s">
        <v>919</v>
      </c>
      <c r="F165" s="971"/>
      <c r="I165" s="77">
        <f>ROW()</f>
        <v>165</v>
      </c>
      <c r="J165" s="75">
        <f t="shared" si="6"/>
        <v>1881</v>
      </c>
    </row>
    <row r="166" spans="1:10">
      <c r="A166" s="644">
        <v>5831</v>
      </c>
      <c r="B166" s="78" t="s">
        <v>1026</v>
      </c>
      <c r="C166" s="75">
        <f t="shared" si="5"/>
        <v>5831</v>
      </c>
      <c r="D166" s="76" t="s">
        <v>919</v>
      </c>
      <c r="F166" s="971"/>
      <c r="I166" s="77">
        <f>ROW()</f>
        <v>166</v>
      </c>
      <c r="J166" s="75">
        <f t="shared" si="6"/>
        <v>5831</v>
      </c>
    </row>
    <row r="167" spans="1:10">
      <c r="A167" s="644">
        <v>6001</v>
      </c>
      <c r="B167" s="78" t="s">
        <v>935</v>
      </c>
      <c r="C167" s="75">
        <f t="shared" si="5"/>
        <v>6001</v>
      </c>
      <c r="D167" s="76" t="s">
        <v>919</v>
      </c>
      <c r="F167" s="971"/>
      <c r="I167" s="77">
        <f>ROW()</f>
        <v>167</v>
      </c>
      <c r="J167" s="75">
        <f t="shared" si="6"/>
        <v>6001</v>
      </c>
    </row>
    <row r="168" spans="1:10">
      <c r="A168" s="644">
        <v>2361</v>
      </c>
      <c r="B168" s="78" t="s">
        <v>1131</v>
      </c>
      <c r="C168" s="75">
        <f t="shared" si="5"/>
        <v>2361</v>
      </c>
      <c r="D168" s="76" t="s">
        <v>919</v>
      </c>
      <c r="F168" s="971"/>
      <c r="I168" s="77">
        <f>ROW()</f>
        <v>168</v>
      </c>
      <c r="J168" s="75">
        <f t="shared" si="6"/>
        <v>2361</v>
      </c>
    </row>
    <row r="169" spans="1:10">
      <c r="A169" s="644">
        <v>2111</v>
      </c>
      <c r="B169" s="78" t="s">
        <v>1143</v>
      </c>
      <c r="C169" s="75">
        <f t="shared" si="5"/>
        <v>2111</v>
      </c>
      <c r="D169" s="76" t="s">
        <v>919</v>
      </c>
      <c r="F169" s="971"/>
      <c r="I169" s="77">
        <f>ROW()</f>
        <v>169</v>
      </c>
      <c r="J169" s="75">
        <f t="shared" si="6"/>
        <v>2111</v>
      </c>
    </row>
    <row r="170" spans="1:10">
      <c r="A170" s="644">
        <v>6751</v>
      </c>
      <c r="B170" s="78" t="s">
        <v>466</v>
      </c>
      <c r="C170" s="75">
        <f t="shared" si="5"/>
        <v>6751</v>
      </c>
      <c r="D170" s="76" t="s">
        <v>919</v>
      </c>
      <c r="F170" s="971"/>
      <c r="I170" s="77">
        <f>ROW()</f>
        <v>170</v>
      </c>
      <c r="J170" s="75">
        <f t="shared" si="6"/>
        <v>6751</v>
      </c>
    </row>
    <row r="171" spans="1:10">
      <c r="A171" s="644">
        <v>7191</v>
      </c>
      <c r="B171" s="78" t="s">
        <v>983</v>
      </c>
      <c r="C171" s="75">
        <f t="shared" si="5"/>
        <v>7191</v>
      </c>
      <c r="D171" s="76" t="s">
        <v>919</v>
      </c>
      <c r="F171" s="971"/>
      <c r="I171" s="77">
        <f>ROW()</f>
        <v>171</v>
      </c>
      <c r="J171" s="75">
        <f t="shared" si="6"/>
        <v>7191</v>
      </c>
    </row>
    <row r="172" spans="1:10">
      <c r="A172" s="644">
        <v>6231</v>
      </c>
      <c r="B172" s="78" t="s">
        <v>55</v>
      </c>
      <c r="C172" s="75">
        <f t="shared" si="5"/>
        <v>6231</v>
      </c>
      <c r="D172" s="76" t="s">
        <v>919</v>
      </c>
      <c r="F172" s="971"/>
      <c r="I172" s="77">
        <f>ROW()</f>
        <v>172</v>
      </c>
      <c r="J172" s="75">
        <f t="shared" si="6"/>
        <v>6231</v>
      </c>
    </row>
    <row r="173" spans="1:10">
      <c r="A173" s="644">
        <v>7111</v>
      </c>
      <c r="B173" s="78" t="s">
        <v>987</v>
      </c>
      <c r="C173" s="75">
        <f t="shared" si="5"/>
        <v>7111</v>
      </c>
      <c r="D173" s="76" t="s">
        <v>919</v>
      </c>
      <c r="F173" s="971"/>
      <c r="I173" s="77">
        <f>ROW()</f>
        <v>173</v>
      </c>
      <c r="J173" s="75">
        <f t="shared" si="6"/>
        <v>7111</v>
      </c>
    </row>
    <row r="174" spans="1:10">
      <c r="A174" s="644">
        <v>7131</v>
      </c>
      <c r="B174" s="78" t="s">
        <v>985</v>
      </c>
      <c r="C174" s="75">
        <f t="shared" si="5"/>
        <v>7131</v>
      </c>
      <c r="D174" s="76" t="s">
        <v>919</v>
      </c>
      <c r="F174" s="971"/>
      <c r="I174" s="77">
        <f>ROW()</f>
        <v>174</v>
      </c>
      <c r="J174" s="75">
        <f t="shared" si="6"/>
        <v>7131</v>
      </c>
    </row>
    <row r="175" spans="1:10">
      <c r="A175" s="644">
        <v>2401</v>
      </c>
      <c r="B175" s="78" t="s">
        <v>1129</v>
      </c>
      <c r="C175" s="75">
        <f t="shared" si="5"/>
        <v>2401</v>
      </c>
      <c r="D175" s="76" t="s">
        <v>919</v>
      </c>
      <c r="F175" s="971"/>
      <c r="I175" s="77">
        <f>ROW()</f>
        <v>175</v>
      </c>
      <c r="J175" s="75">
        <f t="shared" si="6"/>
        <v>2401</v>
      </c>
    </row>
    <row r="176" spans="1:10">
      <c r="A176" s="644">
        <v>6241</v>
      </c>
      <c r="B176" s="78" t="s">
        <v>56</v>
      </c>
      <c r="C176" s="75">
        <f t="shared" si="5"/>
        <v>6241</v>
      </c>
      <c r="D176" s="76" t="s">
        <v>919</v>
      </c>
      <c r="F176" s="971"/>
      <c r="I176" s="77">
        <f>ROW()</f>
        <v>176</v>
      </c>
      <c r="J176" s="75">
        <f t="shared" si="6"/>
        <v>6241</v>
      </c>
    </row>
    <row r="177" spans="1:10">
      <c r="A177" s="644">
        <v>2501</v>
      </c>
      <c r="B177" s="78" t="s">
        <v>16</v>
      </c>
      <c r="C177" s="75">
        <f t="shared" si="5"/>
        <v>2501</v>
      </c>
      <c r="D177" s="76" t="s">
        <v>919</v>
      </c>
      <c r="F177" s="971"/>
      <c r="I177" s="77">
        <f>ROW()</f>
        <v>177</v>
      </c>
      <c r="J177" s="75">
        <f t="shared" si="6"/>
        <v>2501</v>
      </c>
    </row>
    <row r="178" spans="1:10">
      <c r="A178" s="644">
        <v>6251</v>
      </c>
      <c r="B178" s="78" t="s">
        <v>57</v>
      </c>
      <c r="C178" s="75">
        <f t="shared" si="5"/>
        <v>6251</v>
      </c>
      <c r="D178" s="76" t="s">
        <v>919</v>
      </c>
      <c r="F178" s="971"/>
      <c r="I178" s="77">
        <f>ROW()</f>
        <v>178</v>
      </c>
      <c r="J178" s="75">
        <f t="shared" si="6"/>
        <v>6251</v>
      </c>
    </row>
    <row r="179" spans="1:10">
      <c r="A179" s="644">
        <v>7151</v>
      </c>
      <c r="B179" s="78" t="s">
        <v>85</v>
      </c>
      <c r="C179" s="75">
        <f t="shared" si="5"/>
        <v>7151</v>
      </c>
      <c r="D179" s="76" t="s">
        <v>919</v>
      </c>
      <c r="F179" s="971"/>
      <c r="I179" s="77">
        <f>ROW()</f>
        <v>179</v>
      </c>
      <c r="J179" s="75">
        <f t="shared" si="6"/>
        <v>7151</v>
      </c>
    </row>
    <row r="180" spans="1:10">
      <c r="A180" s="644">
        <v>6411</v>
      </c>
      <c r="B180" s="78" t="s">
        <v>60</v>
      </c>
      <c r="C180" s="75">
        <f t="shared" si="5"/>
        <v>6411</v>
      </c>
      <c r="D180" s="76" t="s">
        <v>919</v>
      </c>
      <c r="F180" s="971"/>
      <c r="I180" s="77">
        <f>ROW()</f>
        <v>180</v>
      </c>
      <c r="J180" s="75">
        <f t="shared" si="6"/>
        <v>6411</v>
      </c>
    </row>
    <row r="181" spans="1:10">
      <c r="A181" s="644">
        <v>6441</v>
      </c>
      <c r="B181" s="78" t="s">
        <v>936</v>
      </c>
      <c r="C181" s="75">
        <f t="shared" si="5"/>
        <v>6441</v>
      </c>
      <c r="D181" s="76" t="s">
        <v>919</v>
      </c>
      <c r="F181" s="971"/>
      <c r="I181" s="77">
        <f>ROW()</f>
        <v>181</v>
      </c>
      <c r="J181" s="75">
        <f t="shared" si="6"/>
        <v>6441</v>
      </c>
    </row>
    <row r="182" spans="1:10">
      <c r="A182" s="644">
        <v>2541</v>
      </c>
      <c r="B182" s="78" t="s">
        <v>1124</v>
      </c>
      <c r="C182" s="75">
        <f t="shared" si="5"/>
        <v>2541</v>
      </c>
      <c r="D182" s="76" t="s">
        <v>919</v>
      </c>
      <c r="F182" s="971"/>
      <c r="I182" s="77">
        <f>ROW()</f>
        <v>182</v>
      </c>
      <c r="J182" s="75">
        <f t="shared" si="6"/>
        <v>2541</v>
      </c>
    </row>
    <row r="183" spans="1:10">
      <c r="A183" s="657">
        <v>5141</v>
      </c>
      <c r="B183" s="78" t="s">
        <v>1912</v>
      </c>
      <c r="C183" s="75">
        <f t="shared" si="5"/>
        <v>5141</v>
      </c>
      <c r="D183" s="76" t="s">
        <v>919</v>
      </c>
      <c r="F183" s="971"/>
      <c r="I183" s="77">
        <f>ROW()</f>
        <v>183</v>
      </c>
      <c r="J183" s="75">
        <f t="shared" si="6"/>
        <v>5141</v>
      </c>
    </row>
    <row r="184" spans="1:10">
      <c r="A184" s="644">
        <v>9731</v>
      </c>
      <c r="B184" s="78" t="s">
        <v>971</v>
      </c>
      <c r="C184" s="75">
        <f t="shared" si="5"/>
        <v>9731</v>
      </c>
      <c r="D184" s="76" t="s">
        <v>919</v>
      </c>
      <c r="F184" s="971"/>
      <c r="I184" s="77">
        <f>ROW()</f>
        <v>184</v>
      </c>
      <c r="J184" s="75">
        <f t="shared" si="6"/>
        <v>9731</v>
      </c>
    </row>
    <row r="185" spans="1:10">
      <c r="A185" s="644">
        <v>7030</v>
      </c>
      <c r="B185" s="78" t="s">
        <v>1001</v>
      </c>
      <c r="C185" s="75">
        <f t="shared" si="5"/>
        <v>7030</v>
      </c>
      <c r="D185" s="76" t="s">
        <v>919</v>
      </c>
      <c r="F185" s="971"/>
      <c r="I185" s="77">
        <f>ROW()</f>
        <v>185</v>
      </c>
      <c r="J185" s="75">
        <f t="shared" si="6"/>
        <v>7030</v>
      </c>
    </row>
    <row r="186" spans="1:10">
      <c r="A186" s="644">
        <v>7571</v>
      </c>
      <c r="B186" s="78" t="s">
        <v>1401</v>
      </c>
      <c r="C186" s="75">
        <f t="shared" si="5"/>
        <v>7571</v>
      </c>
      <c r="D186" s="76" t="s">
        <v>919</v>
      </c>
      <c r="F186" s="971"/>
      <c r="I186" s="77">
        <f>ROW()</f>
        <v>186</v>
      </c>
      <c r="J186" s="75">
        <f t="shared" si="6"/>
        <v>7571</v>
      </c>
    </row>
    <row r="187" spans="1:10">
      <c r="A187" s="644">
        <v>6045</v>
      </c>
      <c r="B187" s="78" t="s">
        <v>1294</v>
      </c>
      <c r="C187" s="75">
        <f t="shared" si="5"/>
        <v>6045</v>
      </c>
      <c r="D187" s="76" t="s">
        <v>919</v>
      </c>
      <c r="F187" s="971"/>
      <c r="I187" s="77">
        <f>ROW()</f>
        <v>187</v>
      </c>
      <c r="J187" s="75">
        <f t="shared" si="6"/>
        <v>6045</v>
      </c>
    </row>
    <row r="188" spans="1:10">
      <c r="A188" s="644">
        <v>7007</v>
      </c>
      <c r="B188" s="78" t="s">
        <v>1295</v>
      </c>
      <c r="C188" s="75">
        <f t="shared" si="5"/>
        <v>7007</v>
      </c>
      <c r="D188" s="76" t="s">
        <v>919</v>
      </c>
      <c r="F188" s="971"/>
      <c r="I188" s="77">
        <f>ROW()</f>
        <v>188</v>
      </c>
      <c r="J188" s="75">
        <f t="shared" si="6"/>
        <v>7007</v>
      </c>
    </row>
    <row r="189" spans="1:10">
      <c r="A189" s="644">
        <v>7581</v>
      </c>
      <c r="B189" s="78" t="s">
        <v>1403</v>
      </c>
      <c r="C189" s="75">
        <f t="shared" si="5"/>
        <v>7581</v>
      </c>
      <c r="D189" s="76" t="s">
        <v>919</v>
      </c>
      <c r="F189" s="971"/>
      <c r="I189" s="77">
        <f>ROW()</f>
        <v>189</v>
      </c>
      <c r="J189" s="75">
        <f t="shared" si="6"/>
        <v>7581</v>
      </c>
    </row>
    <row r="190" spans="1:10">
      <c r="A190" s="644">
        <v>4391</v>
      </c>
      <c r="B190" s="78" t="s">
        <v>1902</v>
      </c>
      <c r="C190" s="75">
        <f t="shared" si="5"/>
        <v>4391</v>
      </c>
      <c r="D190" s="76" t="s">
        <v>919</v>
      </c>
      <c r="F190" s="971"/>
      <c r="I190" s="77">
        <f>ROW()</f>
        <v>190</v>
      </c>
      <c r="J190" s="75">
        <f t="shared" si="6"/>
        <v>4391</v>
      </c>
    </row>
    <row r="191" spans="1:10">
      <c r="A191" s="644">
        <v>2004</v>
      </c>
      <c r="B191" s="78" t="s">
        <v>938</v>
      </c>
      <c r="C191" s="75">
        <f t="shared" si="5"/>
        <v>2004</v>
      </c>
      <c r="D191" s="76" t="s">
        <v>919</v>
      </c>
      <c r="F191" s="971"/>
      <c r="I191" s="77">
        <f>ROW()</f>
        <v>191</v>
      </c>
      <c r="J191" s="75">
        <f t="shared" si="6"/>
        <v>2004</v>
      </c>
    </row>
    <row r="192" spans="1:10">
      <c r="A192" s="644">
        <v>2151</v>
      </c>
      <c r="B192" s="78" t="s">
        <v>1142</v>
      </c>
      <c r="C192" s="75">
        <f t="shared" si="5"/>
        <v>2151</v>
      </c>
      <c r="D192" s="76" t="s">
        <v>919</v>
      </c>
      <c r="F192" s="971"/>
      <c r="I192" s="77">
        <f>ROW()</f>
        <v>192</v>
      </c>
      <c r="J192" s="75">
        <f t="shared" si="6"/>
        <v>2151</v>
      </c>
    </row>
    <row r="193" spans="1:10">
      <c r="A193" s="644">
        <v>481</v>
      </c>
      <c r="B193" s="78" t="s">
        <v>1939</v>
      </c>
      <c r="C193" s="75">
        <f t="shared" si="5"/>
        <v>481</v>
      </c>
      <c r="D193" s="76" t="s">
        <v>919</v>
      </c>
      <c r="F193" s="971"/>
      <c r="I193" s="77">
        <f>ROW()</f>
        <v>193</v>
      </c>
      <c r="J193" s="75">
        <f t="shared" si="6"/>
        <v>481</v>
      </c>
    </row>
    <row r="194" spans="1:10">
      <c r="A194" s="644">
        <v>8101</v>
      </c>
      <c r="B194" s="78" t="s">
        <v>1933</v>
      </c>
      <c r="C194" s="75">
        <f t="shared" ref="C194:C256" si="7">A194</f>
        <v>8101</v>
      </c>
      <c r="D194" s="76" t="s">
        <v>919</v>
      </c>
      <c r="F194" s="971"/>
      <c r="I194" s="77">
        <f>ROW()</f>
        <v>194</v>
      </c>
      <c r="J194" s="75">
        <f t="shared" ref="J194:J256" si="8">C194</f>
        <v>8101</v>
      </c>
    </row>
    <row r="195" spans="1:10">
      <c r="A195" s="644">
        <v>4691</v>
      </c>
      <c r="B195" s="78" t="s">
        <v>1062</v>
      </c>
      <c r="C195" s="75">
        <f t="shared" si="7"/>
        <v>4691</v>
      </c>
      <c r="D195" s="76" t="s">
        <v>919</v>
      </c>
      <c r="F195" s="971"/>
      <c r="I195" s="77">
        <f>ROW()</f>
        <v>195</v>
      </c>
      <c r="J195" s="75">
        <f t="shared" si="8"/>
        <v>4691</v>
      </c>
    </row>
    <row r="196" spans="1:10">
      <c r="A196" s="644">
        <v>3021</v>
      </c>
      <c r="B196" s="78" t="s">
        <v>1210</v>
      </c>
      <c r="C196" s="75">
        <f t="shared" si="7"/>
        <v>3021</v>
      </c>
      <c r="D196" s="76" t="s">
        <v>919</v>
      </c>
      <c r="F196" s="971"/>
      <c r="I196" s="77">
        <f>ROW()</f>
        <v>196</v>
      </c>
      <c r="J196" s="75">
        <f t="shared" si="8"/>
        <v>3021</v>
      </c>
    </row>
    <row r="197" spans="1:10">
      <c r="A197" s="644">
        <v>2341</v>
      </c>
      <c r="B197" s="78" t="s">
        <v>1133</v>
      </c>
      <c r="C197" s="75">
        <f t="shared" si="7"/>
        <v>2341</v>
      </c>
      <c r="D197" s="76" t="s">
        <v>919</v>
      </c>
      <c r="F197" s="971"/>
      <c r="I197" s="77">
        <f>ROW()</f>
        <v>197</v>
      </c>
      <c r="J197" s="75">
        <f t="shared" si="8"/>
        <v>2341</v>
      </c>
    </row>
    <row r="198" spans="1:10">
      <c r="A198" s="644">
        <v>2181</v>
      </c>
      <c r="B198" s="78" t="s">
        <v>1140</v>
      </c>
      <c r="C198" s="75">
        <f t="shared" si="7"/>
        <v>2181</v>
      </c>
      <c r="D198" s="76" t="s">
        <v>919</v>
      </c>
      <c r="F198" s="971"/>
      <c r="I198" s="77">
        <f>ROW()</f>
        <v>198</v>
      </c>
      <c r="J198" s="75">
        <f t="shared" si="8"/>
        <v>2181</v>
      </c>
    </row>
    <row r="199" spans="1:10">
      <c r="A199" s="644">
        <v>7121</v>
      </c>
      <c r="B199" s="78" t="s">
        <v>986</v>
      </c>
      <c r="C199" s="75">
        <f t="shared" si="7"/>
        <v>7121</v>
      </c>
      <c r="D199" s="76" t="s">
        <v>919</v>
      </c>
      <c r="F199" s="971"/>
      <c r="I199" s="77">
        <f>ROW()</f>
        <v>199</v>
      </c>
      <c r="J199" s="75">
        <f t="shared" si="8"/>
        <v>7121</v>
      </c>
    </row>
    <row r="200" spans="1:10">
      <c r="A200" s="644">
        <v>6301</v>
      </c>
      <c r="B200" s="78" t="s">
        <v>22</v>
      </c>
      <c r="C200" s="75">
        <f t="shared" si="7"/>
        <v>6301</v>
      </c>
      <c r="D200" s="76" t="s">
        <v>919</v>
      </c>
      <c r="F200" s="971"/>
      <c r="I200" s="77">
        <f>ROW()</f>
        <v>200</v>
      </c>
      <c r="J200" s="75">
        <f t="shared" si="8"/>
        <v>6301</v>
      </c>
    </row>
    <row r="201" spans="1:10">
      <c r="A201" s="644">
        <v>1481</v>
      </c>
      <c r="B201" s="78" t="s">
        <v>1160</v>
      </c>
      <c r="C201" s="75">
        <f t="shared" si="7"/>
        <v>1481</v>
      </c>
      <c r="D201" s="76" t="s">
        <v>919</v>
      </c>
      <c r="F201" s="971"/>
      <c r="I201" s="77">
        <f>ROW()</f>
        <v>201</v>
      </c>
      <c r="J201" s="75">
        <f t="shared" si="8"/>
        <v>1481</v>
      </c>
    </row>
    <row r="202" spans="1:10">
      <c r="A202" s="657">
        <v>5101</v>
      </c>
      <c r="B202" s="78" t="s">
        <v>1911</v>
      </c>
      <c r="C202" s="75">
        <f t="shared" si="7"/>
        <v>5101</v>
      </c>
      <c r="D202" s="76" t="s">
        <v>919</v>
      </c>
      <c r="F202" s="971"/>
      <c r="I202" s="77">
        <f>ROW()</f>
        <v>202</v>
      </c>
      <c r="J202" s="75">
        <f t="shared" si="8"/>
        <v>5101</v>
      </c>
    </row>
    <row r="203" spans="1:10">
      <c r="A203" s="644">
        <v>6771</v>
      </c>
      <c r="B203" s="78" t="s">
        <v>128</v>
      </c>
      <c r="C203" s="75">
        <f t="shared" si="7"/>
        <v>6771</v>
      </c>
      <c r="D203" s="76" t="s">
        <v>919</v>
      </c>
      <c r="F203" s="971"/>
      <c r="I203" s="77">
        <f>ROW()</f>
        <v>203</v>
      </c>
      <c r="J203" s="75">
        <f t="shared" si="8"/>
        <v>6771</v>
      </c>
    </row>
    <row r="204" spans="1:10">
      <c r="A204" s="644">
        <v>6361</v>
      </c>
      <c r="B204" s="78" t="s">
        <v>452</v>
      </c>
      <c r="C204" s="75">
        <f t="shared" si="7"/>
        <v>6361</v>
      </c>
      <c r="D204" s="76" t="s">
        <v>919</v>
      </c>
      <c r="F204" s="971"/>
      <c r="I204" s="77">
        <f>ROW()</f>
        <v>204</v>
      </c>
      <c r="J204" s="75">
        <f t="shared" si="8"/>
        <v>6361</v>
      </c>
    </row>
    <row r="205" spans="1:10">
      <c r="A205" s="644">
        <v>7291</v>
      </c>
      <c r="B205" s="78" t="s">
        <v>1929</v>
      </c>
      <c r="C205" s="75">
        <f t="shared" si="7"/>
        <v>7291</v>
      </c>
      <c r="D205" s="76" t="s">
        <v>919</v>
      </c>
      <c r="F205" s="971"/>
      <c r="I205" s="77">
        <f>ROW()</f>
        <v>205</v>
      </c>
      <c r="J205" s="75">
        <f t="shared" si="8"/>
        <v>7291</v>
      </c>
    </row>
    <row r="206" spans="1:10">
      <c r="A206" s="644">
        <v>6421</v>
      </c>
      <c r="B206" s="78" t="s">
        <v>61</v>
      </c>
      <c r="C206" s="75">
        <f t="shared" si="7"/>
        <v>6421</v>
      </c>
      <c r="D206" s="76" t="s">
        <v>919</v>
      </c>
      <c r="F206" s="971"/>
      <c r="I206" s="77">
        <f>ROW()</f>
        <v>206</v>
      </c>
      <c r="J206" s="75">
        <f t="shared" si="8"/>
        <v>6421</v>
      </c>
    </row>
    <row r="207" spans="1:10">
      <c r="A207" s="644">
        <v>6083</v>
      </c>
      <c r="B207" s="78" t="s">
        <v>3125</v>
      </c>
      <c r="C207" s="75">
        <f t="shared" si="7"/>
        <v>6083</v>
      </c>
      <c r="D207" s="76" t="s">
        <v>919</v>
      </c>
      <c r="F207" s="971"/>
      <c r="I207" s="77">
        <f>ROW()</f>
        <v>207</v>
      </c>
      <c r="J207" s="75">
        <f t="shared" si="8"/>
        <v>6083</v>
      </c>
    </row>
    <row r="208" spans="1:10">
      <c r="A208" s="644">
        <v>8141</v>
      </c>
      <c r="B208" s="78" t="s">
        <v>939</v>
      </c>
      <c r="C208" s="75">
        <f t="shared" si="7"/>
        <v>8141</v>
      </c>
      <c r="D208" s="76" t="s">
        <v>919</v>
      </c>
      <c r="F208" s="971"/>
      <c r="I208" s="77">
        <f>ROW()</f>
        <v>208</v>
      </c>
      <c r="J208" s="75">
        <f t="shared" si="8"/>
        <v>8141</v>
      </c>
    </row>
    <row r="209" spans="1:10">
      <c r="A209" s="644">
        <v>4401</v>
      </c>
      <c r="B209" s="78" t="s">
        <v>1073</v>
      </c>
      <c r="C209" s="75">
        <f t="shared" si="7"/>
        <v>4401</v>
      </c>
      <c r="D209" s="76" t="s">
        <v>919</v>
      </c>
      <c r="F209" s="971"/>
      <c r="I209" s="77">
        <f>ROW()</f>
        <v>209</v>
      </c>
      <c r="J209" s="75">
        <f t="shared" si="8"/>
        <v>4401</v>
      </c>
    </row>
    <row r="210" spans="1:10">
      <c r="A210" s="644">
        <v>2641</v>
      </c>
      <c r="B210" s="78" t="s">
        <v>1123</v>
      </c>
      <c r="C210" s="75">
        <f t="shared" si="7"/>
        <v>2641</v>
      </c>
      <c r="D210" s="76" t="s">
        <v>919</v>
      </c>
      <c r="F210" s="971"/>
      <c r="I210" s="77">
        <f>ROW()</f>
        <v>210</v>
      </c>
      <c r="J210" s="75">
        <f t="shared" si="8"/>
        <v>2641</v>
      </c>
    </row>
    <row r="211" spans="1:10">
      <c r="A211" s="644">
        <v>2651</v>
      </c>
      <c r="B211" s="78" t="s">
        <v>1122</v>
      </c>
      <c r="C211" s="75">
        <f t="shared" si="7"/>
        <v>2651</v>
      </c>
      <c r="D211" s="76" t="s">
        <v>919</v>
      </c>
      <c r="F211" s="971"/>
      <c r="I211" s="77">
        <f>ROW()</f>
        <v>211</v>
      </c>
      <c r="J211" s="75">
        <f t="shared" si="8"/>
        <v>2651</v>
      </c>
    </row>
    <row r="212" spans="1:10">
      <c r="A212" s="644">
        <v>2661</v>
      </c>
      <c r="B212" s="78" t="s">
        <v>1121</v>
      </c>
      <c r="C212" s="75">
        <f t="shared" si="7"/>
        <v>2661</v>
      </c>
      <c r="D212" s="76" t="s">
        <v>919</v>
      </c>
      <c r="F212" s="971"/>
      <c r="I212" s="77">
        <f>ROW()</f>
        <v>212</v>
      </c>
      <c r="J212" s="75">
        <f t="shared" si="8"/>
        <v>2661</v>
      </c>
    </row>
    <row r="213" spans="1:10">
      <c r="A213" s="644">
        <v>2701</v>
      </c>
      <c r="B213" s="78" t="s">
        <v>41</v>
      </c>
      <c r="C213" s="75">
        <f t="shared" si="7"/>
        <v>2701</v>
      </c>
      <c r="D213" s="76" t="s">
        <v>919</v>
      </c>
      <c r="F213" s="971"/>
      <c r="I213" s="77">
        <f>ROW()</f>
        <v>213</v>
      </c>
      <c r="J213" s="75">
        <f t="shared" si="8"/>
        <v>2701</v>
      </c>
    </row>
    <row r="214" spans="1:10">
      <c r="A214" s="644">
        <v>2741</v>
      </c>
      <c r="B214" s="78" t="s">
        <v>300</v>
      </c>
      <c r="C214" s="75">
        <f t="shared" si="7"/>
        <v>2741</v>
      </c>
      <c r="D214" s="76" t="s">
        <v>919</v>
      </c>
      <c r="F214" s="971"/>
      <c r="I214" s="77">
        <f>ROW()</f>
        <v>214</v>
      </c>
      <c r="J214" s="75">
        <f t="shared" si="8"/>
        <v>2741</v>
      </c>
    </row>
    <row r="215" spans="1:10">
      <c r="A215" s="644">
        <v>7050</v>
      </c>
      <c r="B215" s="78" t="s">
        <v>1395</v>
      </c>
      <c r="C215" s="75">
        <f t="shared" si="7"/>
        <v>7050</v>
      </c>
      <c r="D215" s="76" t="s">
        <v>919</v>
      </c>
      <c r="F215" s="971"/>
      <c r="I215" s="77">
        <f>ROW()</f>
        <v>215</v>
      </c>
      <c r="J215" s="75">
        <f t="shared" si="8"/>
        <v>7050</v>
      </c>
    </row>
    <row r="216" spans="1:10">
      <c r="A216" s="644">
        <v>3610</v>
      </c>
      <c r="B216" s="78" t="s">
        <v>330</v>
      </c>
      <c r="C216" s="75">
        <f t="shared" si="7"/>
        <v>3610</v>
      </c>
      <c r="D216" s="76" t="s">
        <v>919</v>
      </c>
      <c r="F216" s="971"/>
      <c r="I216" s="77">
        <f>ROW()</f>
        <v>216</v>
      </c>
      <c r="J216" s="75">
        <f t="shared" si="8"/>
        <v>3610</v>
      </c>
    </row>
    <row r="217" spans="1:10">
      <c r="A217" s="644">
        <v>2781</v>
      </c>
      <c r="B217" s="78" t="s">
        <v>1120</v>
      </c>
      <c r="C217" s="75">
        <f t="shared" si="7"/>
        <v>2781</v>
      </c>
      <c r="D217" s="76" t="s">
        <v>919</v>
      </c>
      <c r="F217" s="971"/>
      <c r="I217" s="77">
        <f>ROW()</f>
        <v>217</v>
      </c>
      <c r="J217" s="75">
        <f t="shared" si="8"/>
        <v>2781</v>
      </c>
    </row>
    <row r="218" spans="1:10">
      <c r="A218" s="644">
        <v>6331</v>
      </c>
      <c r="B218" s="78" t="s">
        <v>58</v>
      </c>
      <c r="C218" s="75">
        <f t="shared" si="7"/>
        <v>6331</v>
      </c>
      <c r="D218" s="76" t="s">
        <v>919</v>
      </c>
      <c r="F218" s="971"/>
      <c r="I218" s="77">
        <f>ROW()</f>
        <v>218</v>
      </c>
      <c r="J218" s="75">
        <f t="shared" si="8"/>
        <v>6331</v>
      </c>
    </row>
    <row r="219" spans="1:10">
      <c r="A219" s="644">
        <v>2801</v>
      </c>
      <c r="B219" s="78" t="s">
        <v>1119</v>
      </c>
      <c r="C219" s="75">
        <f t="shared" si="7"/>
        <v>2801</v>
      </c>
      <c r="D219" s="76" t="s">
        <v>919</v>
      </c>
      <c r="F219" s="971"/>
      <c r="I219" s="77">
        <f>ROW()</f>
        <v>219</v>
      </c>
      <c r="J219" s="75">
        <f t="shared" si="8"/>
        <v>2801</v>
      </c>
    </row>
    <row r="220" spans="1:10">
      <c r="A220" s="644">
        <v>6351</v>
      </c>
      <c r="B220" s="78" t="s">
        <v>59</v>
      </c>
      <c r="C220" s="75">
        <f t="shared" si="7"/>
        <v>6351</v>
      </c>
      <c r="D220" s="76" t="s">
        <v>919</v>
      </c>
      <c r="F220" s="971"/>
      <c r="I220" s="77">
        <f>ROW()</f>
        <v>220</v>
      </c>
      <c r="J220" s="75">
        <f t="shared" si="8"/>
        <v>6351</v>
      </c>
    </row>
    <row r="221" spans="1:10">
      <c r="A221" s="644">
        <v>2821</v>
      </c>
      <c r="B221" s="78" t="s">
        <v>1118</v>
      </c>
      <c r="C221" s="75">
        <f t="shared" si="7"/>
        <v>2821</v>
      </c>
      <c r="D221" s="76" t="s">
        <v>919</v>
      </c>
      <c r="F221" s="971"/>
      <c r="I221" s="77">
        <f>ROW()</f>
        <v>221</v>
      </c>
      <c r="J221" s="75">
        <f t="shared" si="8"/>
        <v>2821</v>
      </c>
    </row>
    <row r="222" spans="1:10">
      <c r="A222" s="644">
        <v>6921</v>
      </c>
      <c r="B222" s="78" t="s">
        <v>1010</v>
      </c>
      <c r="C222" s="75">
        <f t="shared" si="7"/>
        <v>6921</v>
      </c>
      <c r="D222" s="76" t="s">
        <v>919</v>
      </c>
      <c r="F222" s="971"/>
      <c r="I222" s="77">
        <f>ROW()</f>
        <v>222</v>
      </c>
      <c r="J222" s="75">
        <f t="shared" si="8"/>
        <v>6921</v>
      </c>
    </row>
    <row r="223" spans="1:10">
      <c r="A223" s="644">
        <v>2941</v>
      </c>
      <c r="B223" s="78" t="s">
        <v>1116</v>
      </c>
      <c r="C223" s="75">
        <f t="shared" si="7"/>
        <v>2941</v>
      </c>
      <c r="D223" s="76" t="s">
        <v>919</v>
      </c>
      <c r="F223" s="971"/>
      <c r="I223" s="77">
        <f>ROW()</f>
        <v>223</v>
      </c>
      <c r="J223" s="75">
        <f t="shared" si="8"/>
        <v>2941</v>
      </c>
    </row>
    <row r="224" spans="1:10">
      <c r="A224" s="644">
        <v>7033</v>
      </c>
      <c r="B224" s="78" t="s">
        <v>940</v>
      </c>
      <c r="C224" s="75">
        <f t="shared" si="7"/>
        <v>7033</v>
      </c>
      <c r="D224" s="76" t="s">
        <v>919</v>
      </c>
      <c r="F224" s="971"/>
      <c r="I224" s="77">
        <f>ROW()</f>
        <v>224</v>
      </c>
      <c r="J224" s="75">
        <f t="shared" si="8"/>
        <v>7033</v>
      </c>
    </row>
    <row r="225" spans="1:10">
      <c r="A225" s="644">
        <v>6008</v>
      </c>
      <c r="B225" s="78" t="s">
        <v>941</v>
      </c>
      <c r="C225" s="75">
        <f t="shared" si="7"/>
        <v>6008</v>
      </c>
      <c r="D225" s="76" t="s">
        <v>919</v>
      </c>
      <c r="F225" s="971"/>
      <c r="I225" s="77">
        <f>ROW()</f>
        <v>225</v>
      </c>
      <c r="J225" s="75">
        <f t="shared" si="8"/>
        <v>6008</v>
      </c>
    </row>
    <row r="226" spans="1:10">
      <c r="A226" s="644">
        <v>7036</v>
      </c>
      <c r="B226" s="78" t="s">
        <v>999</v>
      </c>
      <c r="C226" s="75">
        <f t="shared" si="7"/>
        <v>7036</v>
      </c>
      <c r="D226" s="76" t="s">
        <v>919</v>
      </c>
      <c r="F226" s="971"/>
      <c r="I226" s="77">
        <f>ROW()</f>
        <v>226</v>
      </c>
      <c r="J226" s="75">
        <f t="shared" si="8"/>
        <v>7036</v>
      </c>
    </row>
    <row r="227" spans="1:10">
      <c r="A227" s="644">
        <v>6161</v>
      </c>
      <c r="B227" s="78" t="s">
        <v>445</v>
      </c>
      <c r="C227" s="75">
        <f t="shared" si="7"/>
        <v>6161</v>
      </c>
      <c r="D227" s="76" t="s">
        <v>919</v>
      </c>
      <c r="F227" s="971"/>
      <c r="I227" s="77">
        <f>ROW()</f>
        <v>227</v>
      </c>
      <c r="J227" s="75">
        <f t="shared" si="8"/>
        <v>6161</v>
      </c>
    </row>
    <row r="228" spans="1:10">
      <c r="A228" s="644">
        <v>2881</v>
      </c>
      <c r="B228" s="78" t="s">
        <v>304</v>
      </c>
      <c r="C228" s="75">
        <f t="shared" si="7"/>
        <v>2881</v>
      </c>
      <c r="D228" s="76" t="s">
        <v>919</v>
      </c>
      <c r="F228" s="971"/>
      <c r="I228" s="77">
        <f>ROW()</f>
        <v>228</v>
      </c>
      <c r="J228" s="75">
        <f t="shared" si="8"/>
        <v>2881</v>
      </c>
    </row>
    <row r="229" spans="1:10">
      <c r="A229" s="644">
        <v>2901</v>
      </c>
      <c r="B229" s="78" t="s">
        <v>306</v>
      </c>
      <c r="C229" s="75">
        <f t="shared" si="7"/>
        <v>2901</v>
      </c>
      <c r="D229" s="76" t="s">
        <v>919</v>
      </c>
      <c r="F229" s="971"/>
      <c r="I229" s="77">
        <f>ROW()</f>
        <v>229</v>
      </c>
      <c r="J229" s="75">
        <f t="shared" si="8"/>
        <v>2901</v>
      </c>
    </row>
    <row r="230" spans="1:10">
      <c r="A230" s="644">
        <v>81</v>
      </c>
      <c r="B230" s="78" t="s">
        <v>1207</v>
      </c>
      <c r="C230" s="75">
        <f t="shared" si="7"/>
        <v>81</v>
      </c>
      <c r="D230" s="76" t="s">
        <v>919</v>
      </c>
      <c r="F230" s="971"/>
      <c r="I230" s="77">
        <f>ROW()</f>
        <v>230</v>
      </c>
      <c r="J230" s="75">
        <f t="shared" si="8"/>
        <v>81</v>
      </c>
    </row>
    <row r="231" spans="1:10">
      <c r="A231" s="644">
        <v>2981</v>
      </c>
      <c r="B231" s="78" t="s">
        <v>1115</v>
      </c>
      <c r="C231" s="75">
        <f t="shared" si="7"/>
        <v>2981</v>
      </c>
      <c r="D231" s="76" t="s">
        <v>919</v>
      </c>
      <c r="F231" s="971"/>
      <c r="I231" s="77">
        <f>ROW()</f>
        <v>231</v>
      </c>
      <c r="J231" s="75">
        <f t="shared" si="8"/>
        <v>2981</v>
      </c>
    </row>
    <row r="232" spans="1:10">
      <c r="A232" s="644">
        <v>1681</v>
      </c>
      <c r="B232" s="78" t="s">
        <v>1885</v>
      </c>
      <c r="C232" s="75">
        <f t="shared" si="7"/>
        <v>1681</v>
      </c>
      <c r="D232" s="76" t="s">
        <v>919</v>
      </c>
      <c r="F232" s="971"/>
      <c r="I232" s="77">
        <f>ROW()</f>
        <v>232</v>
      </c>
      <c r="J232" s="75">
        <f t="shared" si="8"/>
        <v>1681</v>
      </c>
    </row>
    <row r="233" spans="1:10">
      <c r="A233" s="644">
        <v>5007</v>
      </c>
      <c r="B233" s="78" t="s">
        <v>1903</v>
      </c>
      <c r="C233" s="75">
        <f t="shared" si="7"/>
        <v>5007</v>
      </c>
      <c r="D233" s="76" t="s">
        <v>919</v>
      </c>
      <c r="F233" s="971"/>
      <c r="I233" s="77">
        <f>ROW()</f>
        <v>233</v>
      </c>
      <c r="J233" s="75">
        <f t="shared" si="8"/>
        <v>5007</v>
      </c>
    </row>
    <row r="234" spans="1:10">
      <c r="A234" s="644">
        <v>5043</v>
      </c>
      <c r="B234" s="78" t="s">
        <v>1507</v>
      </c>
      <c r="C234" s="75">
        <f t="shared" si="7"/>
        <v>5043</v>
      </c>
      <c r="D234" s="76" t="s">
        <v>919</v>
      </c>
      <c r="F234" s="971"/>
      <c r="I234" s="77">
        <f>ROW()</f>
        <v>234</v>
      </c>
      <c r="J234" s="75">
        <f t="shared" si="8"/>
        <v>5043</v>
      </c>
    </row>
    <row r="235" spans="1:10">
      <c r="A235" s="644">
        <v>5025</v>
      </c>
      <c r="B235" s="78" t="s">
        <v>942</v>
      </c>
      <c r="C235" s="75">
        <f t="shared" si="7"/>
        <v>5025</v>
      </c>
      <c r="D235" s="76" t="s">
        <v>919</v>
      </c>
      <c r="F235" s="971"/>
      <c r="I235" s="77">
        <f>ROW()</f>
        <v>235</v>
      </c>
      <c r="J235" s="75">
        <f t="shared" si="8"/>
        <v>5025</v>
      </c>
    </row>
    <row r="236" spans="1:10">
      <c r="A236" s="644">
        <v>2911</v>
      </c>
      <c r="B236" s="78" t="s">
        <v>307</v>
      </c>
      <c r="C236" s="75">
        <f t="shared" si="7"/>
        <v>2911</v>
      </c>
      <c r="D236" s="76" t="s">
        <v>919</v>
      </c>
      <c r="F236" s="971"/>
      <c r="I236" s="77">
        <f>ROW()</f>
        <v>236</v>
      </c>
      <c r="J236" s="75">
        <f t="shared" si="8"/>
        <v>2911</v>
      </c>
    </row>
    <row r="237" spans="1:10">
      <c r="A237" s="644">
        <v>3041</v>
      </c>
      <c r="B237" s="78" t="s">
        <v>1114</v>
      </c>
      <c r="C237" s="75">
        <f t="shared" si="7"/>
        <v>3041</v>
      </c>
      <c r="D237" s="76" t="s">
        <v>919</v>
      </c>
      <c r="F237" s="971"/>
      <c r="I237" s="77">
        <f>ROW()</f>
        <v>237</v>
      </c>
      <c r="J237" s="75">
        <f t="shared" si="8"/>
        <v>3041</v>
      </c>
    </row>
    <row r="238" spans="1:10">
      <c r="A238" s="644">
        <v>3061</v>
      </c>
      <c r="B238" s="78" t="s">
        <v>1112</v>
      </c>
      <c r="C238" s="75">
        <f t="shared" si="7"/>
        <v>3061</v>
      </c>
      <c r="D238" s="76" t="s">
        <v>919</v>
      </c>
      <c r="F238" s="971"/>
      <c r="I238" s="77">
        <f>ROW()</f>
        <v>238</v>
      </c>
      <c r="J238" s="75">
        <f t="shared" si="8"/>
        <v>3061</v>
      </c>
    </row>
    <row r="239" spans="1:10">
      <c r="A239" s="644">
        <v>3421</v>
      </c>
      <c r="B239" s="78" t="s">
        <v>1103</v>
      </c>
      <c r="C239" s="75">
        <f t="shared" si="7"/>
        <v>3421</v>
      </c>
      <c r="D239" s="76" t="s">
        <v>919</v>
      </c>
      <c r="F239" s="971"/>
      <c r="I239" s="77">
        <f>ROW()</f>
        <v>239</v>
      </c>
      <c r="J239" s="75">
        <f t="shared" si="8"/>
        <v>3421</v>
      </c>
    </row>
    <row r="240" spans="1:10">
      <c r="A240" s="644">
        <v>2581</v>
      </c>
      <c r="B240" s="78" t="s">
        <v>17</v>
      </c>
      <c r="C240" s="75">
        <f t="shared" si="7"/>
        <v>2581</v>
      </c>
      <c r="D240" s="76" t="s">
        <v>919</v>
      </c>
      <c r="F240" s="971"/>
      <c r="I240" s="77">
        <f>ROW()</f>
        <v>240</v>
      </c>
      <c r="J240" s="75">
        <f t="shared" si="8"/>
        <v>2581</v>
      </c>
    </row>
    <row r="241" spans="1:10">
      <c r="A241" s="644">
        <v>6391</v>
      </c>
      <c r="B241" s="78" t="s">
        <v>9</v>
      </c>
      <c r="C241" s="75">
        <f t="shared" si="7"/>
        <v>6391</v>
      </c>
      <c r="D241" s="76" t="s">
        <v>919</v>
      </c>
      <c r="F241" s="971"/>
      <c r="I241" s="77">
        <f>ROW()</f>
        <v>241</v>
      </c>
      <c r="J241" s="75">
        <f t="shared" si="8"/>
        <v>6391</v>
      </c>
    </row>
    <row r="242" spans="1:10">
      <c r="A242" s="644">
        <v>5711</v>
      </c>
      <c r="B242" s="78" t="s">
        <v>1028</v>
      </c>
      <c r="C242" s="75">
        <f t="shared" si="7"/>
        <v>5711</v>
      </c>
      <c r="D242" s="76" t="s">
        <v>919</v>
      </c>
      <c r="F242" s="971"/>
      <c r="I242" s="77">
        <f>ROW()</f>
        <v>242</v>
      </c>
      <c r="J242" s="75">
        <f t="shared" si="8"/>
        <v>5711</v>
      </c>
    </row>
    <row r="243" spans="1:10">
      <c r="A243" s="644">
        <v>73</v>
      </c>
      <c r="B243" s="78" t="s">
        <v>121</v>
      </c>
      <c r="C243" s="75">
        <f t="shared" si="7"/>
        <v>73</v>
      </c>
      <c r="D243" s="76" t="s">
        <v>919</v>
      </c>
      <c r="F243" s="971"/>
      <c r="I243" s="77">
        <f>ROW()</f>
        <v>243</v>
      </c>
      <c r="J243" s="75">
        <f t="shared" si="8"/>
        <v>73</v>
      </c>
    </row>
    <row r="244" spans="1:10">
      <c r="A244" s="644">
        <v>1371</v>
      </c>
      <c r="B244" s="78" t="s">
        <v>252</v>
      </c>
      <c r="C244" s="75">
        <f t="shared" si="7"/>
        <v>1371</v>
      </c>
      <c r="D244" s="76" t="s">
        <v>919</v>
      </c>
      <c r="F244" s="971"/>
      <c r="I244" s="77">
        <f>ROW()</f>
        <v>244</v>
      </c>
      <c r="J244" s="75">
        <f t="shared" si="8"/>
        <v>1371</v>
      </c>
    </row>
    <row r="245" spans="1:10">
      <c r="A245" s="644">
        <v>7161</v>
      </c>
      <c r="B245" s="78" t="s">
        <v>3126</v>
      </c>
      <c r="C245" s="75">
        <f t="shared" si="7"/>
        <v>7161</v>
      </c>
      <c r="D245" s="76" t="s">
        <v>919</v>
      </c>
      <c r="F245" s="971"/>
      <c r="I245" s="77">
        <f>ROW()</f>
        <v>245</v>
      </c>
      <c r="J245" s="75">
        <f t="shared" si="8"/>
        <v>7161</v>
      </c>
    </row>
    <row r="246" spans="1:10">
      <c r="A246" s="644">
        <v>7025</v>
      </c>
      <c r="B246" s="78" t="s">
        <v>3127</v>
      </c>
      <c r="C246" s="75">
        <f t="shared" si="7"/>
        <v>7025</v>
      </c>
      <c r="D246" s="76" t="s">
        <v>919</v>
      </c>
      <c r="F246" s="971"/>
      <c r="I246" s="77">
        <f>ROW()</f>
        <v>246</v>
      </c>
      <c r="J246" s="75">
        <f t="shared" si="8"/>
        <v>7025</v>
      </c>
    </row>
    <row r="247" spans="1:10">
      <c r="A247" s="644">
        <v>100</v>
      </c>
      <c r="B247" s="78" t="s">
        <v>109</v>
      </c>
      <c r="C247" s="75">
        <f t="shared" si="7"/>
        <v>100</v>
      </c>
      <c r="D247" s="76" t="s">
        <v>919</v>
      </c>
      <c r="F247" s="971"/>
      <c r="I247" s="77">
        <f>ROW()</f>
        <v>247</v>
      </c>
      <c r="J247" s="75">
        <f t="shared" si="8"/>
        <v>100</v>
      </c>
    </row>
    <row r="248" spans="1:10">
      <c r="A248" s="644">
        <v>5047</v>
      </c>
      <c r="B248" s="78" t="s">
        <v>1390</v>
      </c>
      <c r="C248" s="75">
        <f t="shared" si="7"/>
        <v>5047</v>
      </c>
      <c r="D248" s="76" t="s">
        <v>919</v>
      </c>
      <c r="F248" s="971"/>
      <c r="I248" s="77">
        <f>ROW()</f>
        <v>248</v>
      </c>
      <c r="J248" s="75">
        <f t="shared" si="8"/>
        <v>5047</v>
      </c>
    </row>
    <row r="249" spans="1:10">
      <c r="A249" s="644">
        <v>5054</v>
      </c>
      <c r="B249" s="78" t="s">
        <v>3128</v>
      </c>
      <c r="C249" s="75">
        <f t="shared" si="7"/>
        <v>5054</v>
      </c>
      <c r="D249" s="76" t="s">
        <v>919</v>
      </c>
      <c r="F249" s="971"/>
      <c r="I249" s="77">
        <f>ROW()</f>
        <v>249</v>
      </c>
      <c r="J249" s="75">
        <f t="shared" si="8"/>
        <v>5054</v>
      </c>
    </row>
    <row r="250" spans="1:10">
      <c r="A250" s="644">
        <v>7160</v>
      </c>
      <c r="B250" s="78" t="s">
        <v>496</v>
      </c>
      <c r="C250" s="75">
        <f t="shared" si="7"/>
        <v>7160</v>
      </c>
      <c r="D250" s="76" t="s">
        <v>919</v>
      </c>
      <c r="F250" s="971"/>
      <c r="I250" s="77">
        <f>ROW()</f>
        <v>250</v>
      </c>
      <c r="J250" s="75">
        <f t="shared" si="8"/>
        <v>7160</v>
      </c>
    </row>
    <row r="251" spans="1:10">
      <c r="A251" s="644">
        <v>6012</v>
      </c>
      <c r="B251" s="78" t="s">
        <v>419</v>
      </c>
      <c r="C251" s="75">
        <f t="shared" si="7"/>
        <v>6012</v>
      </c>
      <c r="D251" s="76" t="s">
        <v>919</v>
      </c>
      <c r="F251" s="971"/>
      <c r="I251" s="77">
        <f>ROW()</f>
        <v>251</v>
      </c>
      <c r="J251" s="75">
        <f t="shared" si="8"/>
        <v>6012</v>
      </c>
    </row>
    <row r="252" spans="1:10">
      <c r="A252" s="644">
        <v>3100</v>
      </c>
      <c r="B252" s="78" t="s">
        <v>314</v>
      </c>
      <c r="C252" s="75">
        <f t="shared" si="7"/>
        <v>3100</v>
      </c>
      <c r="D252" s="76" t="s">
        <v>919</v>
      </c>
      <c r="F252" s="971"/>
      <c r="I252" s="77">
        <f>ROW()</f>
        <v>252</v>
      </c>
      <c r="J252" s="75">
        <f t="shared" si="8"/>
        <v>3100</v>
      </c>
    </row>
    <row r="253" spans="1:10">
      <c r="A253" s="644">
        <v>7037</v>
      </c>
      <c r="B253" s="78" t="s">
        <v>1923</v>
      </c>
      <c r="C253" s="75">
        <f t="shared" si="7"/>
        <v>7037</v>
      </c>
      <c r="D253" s="76" t="s">
        <v>919</v>
      </c>
      <c r="F253" s="971"/>
      <c r="I253" s="77">
        <f>ROW()</f>
        <v>253</v>
      </c>
      <c r="J253" s="75">
        <f t="shared" si="8"/>
        <v>7037</v>
      </c>
    </row>
    <row r="254" spans="1:10">
      <c r="A254" s="644">
        <v>6009</v>
      </c>
      <c r="B254" s="78" t="s">
        <v>943</v>
      </c>
      <c r="C254" s="75">
        <f t="shared" si="7"/>
        <v>6009</v>
      </c>
      <c r="D254" s="76" t="s">
        <v>919</v>
      </c>
      <c r="F254" s="971"/>
      <c r="I254" s="77">
        <f>ROW()</f>
        <v>254</v>
      </c>
      <c r="J254" s="75">
        <f t="shared" si="8"/>
        <v>6009</v>
      </c>
    </row>
    <row r="255" spans="1:10">
      <c r="A255" s="644">
        <v>7024</v>
      </c>
      <c r="B255" s="78" t="s">
        <v>1003</v>
      </c>
      <c r="C255" s="75">
        <f t="shared" si="7"/>
        <v>7024</v>
      </c>
      <c r="D255" s="76" t="s">
        <v>919</v>
      </c>
      <c r="F255" s="971"/>
      <c r="I255" s="77">
        <f>ROW()</f>
        <v>255</v>
      </c>
      <c r="J255" s="75">
        <f t="shared" si="8"/>
        <v>7024</v>
      </c>
    </row>
    <row r="256" spans="1:10">
      <c r="A256" s="644">
        <v>7018</v>
      </c>
      <c r="B256" s="78" t="s">
        <v>1005</v>
      </c>
      <c r="C256" s="75">
        <f t="shared" si="7"/>
        <v>7018</v>
      </c>
      <c r="D256" s="76" t="s">
        <v>919</v>
      </c>
      <c r="F256" s="971"/>
      <c r="I256" s="77">
        <f>ROW()</f>
        <v>256</v>
      </c>
      <c r="J256" s="75">
        <f t="shared" si="8"/>
        <v>7018</v>
      </c>
    </row>
    <row r="257" spans="1:10">
      <c r="A257" s="644">
        <v>6033</v>
      </c>
      <c r="B257" s="78" t="s">
        <v>944</v>
      </c>
      <c r="C257" s="75">
        <f t="shared" ref="C257:C320" si="9">A257</f>
        <v>6033</v>
      </c>
      <c r="D257" s="76" t="s">
        <v>919</v>
      </c>
      <c r="F257" s="971"/>
      <c r="I257" s="77">
        <f>ROW()</f>
        <v>257</v>
      </c>
      <c r="J257" s="75">
        <f t="shared" ref="J257:J320" si="10">C257</f>
        <v>6033</v>
      </c>
    </row>
    <row r="258" spans="1:10">
      <c r="A258" s="644">
        <v>6047</v>
      </c>
      <c r="B258" s="78" t="s">
        <v>945</v>
      </c>
      <c r="C258" s="75">
        <f t="shared" si="9"/>
        <v>6047</v>
      </c>
      <c r="D258" s="76" t="s">
        <v>919</v>
      </c>
      <c r="F258" s="971"/>
      <c r="I258" s="77">
        <f>ROW()</f>
        <v>258</v>
      </c>
      <c r="J258" s="75">
        <f t="shared" si="10"/>
        <v>6047</v>
      </c>
    </row>
    <row r="259" spans="1:10">
      <c r="A259" s="644">
        <v>1017</v>
      </c>
      <c r="B259" s="78" t="s">
        <v>946</v>
      </c>
      <c r="C259" s="75">
        <f t="shared" si="9"/>
        <v>1017</v>
      </c>
      <c r="D259" s="76" t="s">
        <v>919</v>
      </c>
      <c r="F259" s="971"/>
      <c r="I259" s="77">
        <f>ROW()</f>
        <v>259</v>
      </c>
      <c r="J259" s="75">
        <f t="shared" si="10"/>
        <v>1017</v>
      </c>
    </row>
    <row r="260" spans="1:10">
      <c r="A260" s="644">
        <v>5046</v>
      </c>
      <c r="B260" s="78" t="s">
        <v>1907</v>
      </c>
      <c r="C260" s="75">
        <f t="shared" si="9"/>
        <v>5046</v>
      </c>
      <c r="D260" s="76" t="s">
        <v>919</v>
      </c>
      <c r="F260" s="971"/>
      <c r="I260" s="77">
        <f>ROW()</f>
        <v>260</v>
      </c>
      <c r="J260" s="75">
        <f t="shared" si="10"/>
        <v>5046</v>
      </c>
    </row>
    <row r="261" spans="1:10">
      <c r="A261" s="644">
        <v>312</v>
      </c>
      <c r="B261" s="78" t="s">
        <v>14</v>
      </c>
      <c r="C261" s="75">
        <f t="shared" si="9"/>
        <v>312</v>
      </c>
      <c r="D261" s="76" t="s">
        <v>919</v>
      </c>
      <c r="F261" s="971"/>
      <c r="I261" s="77">
        <f>ROW()</f>
        <v>261</v>
      </c>
      <c r="J261" s="75">
        <f t="shared" si="10"/>
        <v>312</v>
      </c>
    </row>
    <row r="262" spans="1:10">
      <c r="A262" s="657">
        <v>6042</v>
      </c>
      <c r="B262" s="78" t="s">
        <v>947</v>
      </c>
      <c r="C262" s="75">
        <f t="shared" si="9"/>
        <v>6042</v>
      </c>
      <c r="D262" s="76" t="s">
        <v>919</v>
      </c>
      <c r="F262" s="971"/>
      <c r="I262" s="77">
        <f>ROW()</f>
        <v>262</v>
      </c>
      <c r="J262" s="75">
        <f t="shared" si="10"/>
        <v>6042</v>
      </c>
    </row>
    <row r="263" spans="1:10">
      <c r="A263" s="644">
        <v>5045</v>
      </c>
      <c r="B263" s="78" t="s">
        <v>1906</v>
      </c>
      <c r="C263" s="75">
        <f t="shared" si="9"/>
        <v>5045</v>
      </c>
      <c r="D263" s="76" t="s">
        <v>919</v>
      </c>
      <c r="F263" s="971"/>
      <c r="I263" s="77">
        <f>ROW()</f>
        <v>263</v>
      </c>
      <c r="J263" s="75">
        <f t="shared" si="10"/>
        <v>5045</v>
      </c>
    </row>
    <row r="264" spans="1:10">
      <c r="A264" s="644">
        <v>7014</v>
      </c>
      <c r="B264" s="78" t="s">
        <v>948</v>
      </c>
      <c r="C264" s="75">
        <f t="shared" si="9"/>
        <v>7014</v>
      </c>
      <c r="D264" s="76" t="s">
        <v>919</v>
      </c>
      <c r="F264" s="971"/>
      <c r="I264" s="77">
        <f>ROW()</f>
        <v>264</v>
      </c>
      <c r="J264" s="75">
        <f t="shared" si="10"/>
        <v>7014</v>
      </c>
    </row>
    <row r="265" spans="1:10">
      <c r="A265" s="644">
        <v>7062</v>
      </c>
      <c r="B265" s="78" t="s">
        <v>949</v>
      </c>
      <c r="C265" s="75">
        <f t="shared" si="9"/>
        <v>7062</v>
      </c>
      <c r="D265" s="76" t="s">
        <v>919</v>
      </c>
      <c r="F265" s="971"/>
      <c r="I265" s="77">
        <f>ROW()</f>
        <v>265</v>
      </c>
      <c r="J265" s="75">
        <f t="shared" si="10"/>
        <v>7062</v>
      </c>
    </row>
    <row r="266" spans="1:10">
      <c r="A266" s="644">
        <v>7065</v>
      </c>
      <c r="B266" s="78" t="s">
        <v>950</v>
      </c>
      <c r="C266" s="75">
        <f t="shared" si="9"/>
        <v>7065</v>
      </c>
      <c r="D266" s="76" t="s">
        <v>919</v>
      </c>
      <c r="F266" s="971"/>
      <c r="I266" s="77">
        <f>ROW()</f>
        <v>266</v>
      </c>
      <c r="J266" s="75">
        <f t="shared" si="10"/>
        <v>7065</v>
      </c>
    </row>
    <row r="267" spans="1:10">
      <c r="A267" s="644">
        <v>111</v>
      </c>
      <c r="B267" s="78" t="s">
        <v>1204</v>
      </c>
      <c r="C267" s="75">
        <f t="shared" si="9"/>
        <v>111</v>
      </c>
      <c r="D267" s="76" t="s">
        <v>919</v>
      </c>
      <c r="F267" s="971"/>
      <c r="I267" s="77">
        <f>ROW()</f>
        <v>267</v>
      </c>
      <c r="J267" s="75">
        <f t="shared" si="10"/>
        <v>111</v>
      </c>
    </row>
    <row r="268" spans="1:10">
      <c r="A268" s="644">
        <v>6431</v>
      </c>
      <c r="B268" s="78" t="s">
        <v>62</v>
      </c>
      <c r="C268" s="75">
        <f t="shared" si="9"/>
        <v>6431</v>
      </c>
      <c r="D268" s="76" t="s">
        <v>919</v>
      </c>
      <c r="F268" s="971"/>
      <c r="I268" s="77">
        <f>ROW()</f>
        <v>268</v>
      </c>
      <c r="J268" s="75">
        <f t="shared" si="10"/>
        <v>6431</v>
      </c>
    </row>
    <row r="269" spans="1:10">
      <c r="A269" s="644">
        <v>3141</v>
      </c>
      <c r="B269" s="78" t="s">
        <v>1110</v>
      </c>
      <c r="C269" s="75">
        <f t="shared" si="9"/>
        <v>3141</v>
      </c>
      <c r="D269" s="76" t="s">
        <v>919</v>
      </c>
      <c r="F269" s="971"/>
      <c r="I269" s="77">
        <f>ROW()</f>
        <v>269</v>
      </c>
      <c r="J269" s="75">
        <f t="shared" si="10"/>
        <v>3141</v>
      </c>
    </row>
    <row r="270" spans="1:10">
      <c r="A270" s="644">
        <v>7171</v>
      </c>
      <c r="B270" s="78" t="s">
        <v>1399</v>
      </c>
      <c r="C270" s="75">
        <f t="shared" si="9"/>
        <v>7171</v>
      </c>
      <c r="D270" s="76" t="s">
        <v>919</v>
      </c>
      <c r="F270" s="971"/>
      <c r="I270" s="77">
        <f>ROW()</f>
        <v>270</v>
      </c>
      <c r="J270" s="75">
        <f t="shared" si="10"/>
        <v>7171</v>
      </c>
    </row>
    <row r="271" spans="1:10">
      <c r="A271" s="644">
        <v>3181</v>
      </c>
      <c r="B271" s="78" t="s">
        <v>1109</v>
      </c>
      <c r="C271" s="75">
        <f t="shared" si="9"/>
        <v>3181</v>
      </c>
      <c r="D271" s="76" t="s">
        <v>919</v>
      </c>
      <c r="F271" s="971"/>
      <c r="I271" s="77">
        <f>ROW()</f>
        <v>271</v>
      </c>
      <c r="J271" s="75">
        <f t="shared" si="10"/>
        <v>3181</v>
      </c>
    </row>
    <row r="272" spans="1:10">
      <c r="A272" s="644">
        <v>9732</v>
      </c>
      <c r="B272" s="78" t="s">
        <v>528</v>
      </c>
      <c r="C272" s="75">
        <f t="shared" si="9"/>
        <v>9732</v>
      </c>
      <c r="D272" s="76" t="s">
        <v>919</v>
      </c>
      <c r="F272" s="971"/>
      <c r="I272" s="77">
        <f>ROW()</f>
        <v>272</v>
      </c>
      <c r="J272" s="75">
        <f t="shared" si="10"/>
        <v>9732</v>
      </c>
    </row>
    <row r="273" spans="1:10">
      <c r="A273" s="644">
        <v>7059</v>
      </c>
      <c r="B273" s="78" t="s">
        <v>951</v>
      </c>
      <c r="C273" s="75">
        <f t="shared" si="9"/>
        <v>7059</v>
      </c>
      <c r="D273" s="76" t="s">
        <v>919</v>
      </c>
      <c r="F273" s="971"/>
      <c r="I273" s="77">
        <f>ROW()</f>
        <v>273</v>
      </c>
      <c r="J273" s="75">
        <f t="shared" si="10"/>
        <v>7059</v>
      </c>
    </row>
    <row r="274" spans="1:10">
      <c r="A274" s="644">
        <v>7201</v>
      </c>
      <c r="B274" s="78" t="s">
        <v>87</v>
      </c>
      <c r="C274" s="75">
        <f t="shared" si="9"/>
        <v>7201</v>
      </c>
      <c r="D274" s="76" t="s">
        <v>919</v>
      </c>
      <c r="F274" s="971"/>
      <c r="I274" s="77">
        <f>ROW()</f>
        <v>274</v>
      </c>
      <c r="J274" s="75">
        <f t="shared" si="10"/>
        <v>7201</v>
      </c>
    </row>
    <row r="275" spans="1:10">
      <c r="A275" s="644">
        <v>7231</v>
      </c>
      <c r="B275" s="78" t="s">
        <v>500</v>
      </c>
      <c r="C275" s="75">
        <f t="shared" si="9"/>
        <v>7231</v>
      </c>
      <c r="D275" s="76" t="s">
        <v>919</v>
      </c>
      <c r="F275" s="971"/>
      <c r="I275" s="77">
        <f>ROW()</f>
        <v>275</v>
      </c>
      <c r="J275" s="75">
        <f t="shared" si="10"/>
        <v>7231</v>
      </c>
    </row>
    <row r="276" spans="1:10">
      <c r="A276" s="644">
        <v>7251</v>
      </c>
      <c r="B276" s="78" t="s">
        <v>88</v>
      </c>
      <c r="C276" s="75">
        <f t="shared" si="9"/>
        <v>7251</v>
      </c>
      <c r="D276" s="76" t="s">
        <v>919</v>
      </c>
      <c r="F276" s="971"/>
      <c r="I276" s="77">
        <f>ROW()</f>
        <v>276</v>
      </c>
      <c r="J276" s="75">
        <f t="shared" si="10"/>
        <v>7251</v>
      </c>
    </row>
    <row r="277" spans="1:10">
      <c r="A277" s="644">
        <v>4000</v>
      </c>
      <c r="B277" s="78" t="s">
        <v>1089</v>
      </c>
      <c r="C277" s="75">
        <f t="shared" si="9"/>
        <v>4000</v>
      </c>
      <c r="D277" s="76" t="s">
        <v>919</v>
      </c>
      <c r="F277" s="971"/>
      <c r="I277" s="77">
        <f>ROW()</f>
        <v>277</v>
      </c>
      <c r="J277" s="75">
        <f t="shared" si="10"/>
        <v>4000</v>
      </c>
    </row>
    <row r="278" spans="1:10">
      <c r="A278" s="644">
        <v>7058</v>
      </c>
      <c r="B278" s="78" t="s">
        <v>952</v>
      </c>
      <c r="C278" s="75">
        <f t="shared" si="9"/>
        <v>7058</v>
      </c>
      <c r="D278" s="76" t="s">
        <v>919</v>
      </c>
      <c r="F278" s="971"/>
      <c r="I278" s="77">
        <f>ROW()</f>
        <v>278</v>
      </c>
      <c r="J278" s="75">
        <f t="shared" si="10"/>
        <v>7058</v>
      </c>
    </row>
    <row r="279" spans="1:10">
      <c r="A279" s="644">
        <v>6048</v>
      </c>
      <c r="B279" s="78" t="s">
        <v>953</v>
      </c>
      <c r="C279" s="75">
        <f t="shared" si="9"/>
        <v>6048</v>
      </c>
      <c r="D279" s="76" t="s">
        <v>919</v>
      </c>
      <c r="F279" s="971"/>
      <c r="I279" s="77">
        <f>ROW()</f>
        <v>279</v>
      </c>
      <c r="J279" s="75">
        <f t="shared" si="10"/>
        <v>6048</v>
      </c>
    </row>
    <row r="280" spans="1:10">
      <c r="A280" s="644">
        <v>102</v>
      </c>
      <c r="B280" s="78" t="s">
        <v>203</v>
      </c>
      <c r="C280" s="75">
        <f t="shared" si="9"/>
        <v>102</v>
      </c>
      <c r="D280" s="76" t="s">
        <v>919</v>
      </c>
      <c r="F280" s="971"/>
      <c r="I280" s="77">
        <f>ROW()</f>
        <v>280</v>
      </c>
      <c r="J280" s="75">
        <f t="shared" si="10"/>
        <v>102</v>
      </c>
    </row>
    <row r="281" spans="1:10">
      <c r="A281" s="644">
        <v>7271</v>
      </c>
      <c r="B281" s="78" t="s">
        <v>505</v>
      </c>
      <c r="C281" s="75">
        <f t="shared" si="9"/>
        <v>7271</v>
      </c>
      <c r="D281" s="76" t="s">
        <v>919</v>
      </c>
      <c r="F281" s="971"/>
      <c r="I281" s="77">
        <f>ROW()</f>
        <v>281</v>
      </c>
      <c r="J281" s="75">
        <f t="shared" si="10"/>
        <v>7271</v>
      </c>
    </row>
    <row r="282" spans="1:10">
      <c r="A282" s="644">
        <v>6481</v>
      </c>
      <c r="B282" s="78" t="s">
        <v>63</v>
      </c>
      <c r="C282" s="75">
        <f t="shared" si="9"/>
        <v>6481</v>
      </c>
      <c r="D282" s="76" t="s">
        <v>919</v>
      </c>
      <c r="F282" s="971"/>
      <c r="I282" s="77">
        <f>ROW()</f>
        <v>282</v>
      </c>
      <c r="J282" s="75">
        <f t="shared" si="10"/>
        <v>6481</v>
      </c>
    </row>
    <row r="283" spans="1:10">
      <c r="A283" s="644">
        <v>7301</v>
      </c>
      <c r="B283" s="78" t="s">
        <v>89</v>
      </c>
      <c r="C283" s="75">
        <f t="shared" si="9"/>
        <v>7301</v>
      </c>
      <c r="D283" s="76" t="s">
        <v>919</v>
      </c>
      <c r="F283" s="971"/>
      <c r="I283" s="77">
        <f>ROW()</f>
        <v>283</v>
      </c>
      <c r="J283" s="75">
        <f t="shared" si="10"/>
        <v>7301</v>
      </c>
    </row>
    <row r="284" spans="1:10">
      <c r="A284" s="644">
        <v>3241</v>
      </c>
      <c r="B284" s="78" t="s">
        <v>1108</v>
      </c>
      <c r="C284" s="75">
        <f t="shared" si="9"/>
        <v>3241</v>
      </c>
      <c r="D284" s="76" t="s">
        <v>919</v>
      </c>
      <c r="F284" s="971"/>
      <c r="I284" s="77">
        <f>ROW()</f>
        <v>284</v>
      </c>
      <c r="J284" s="75">
        <f t="shared" si="10"/>
        <v>3241</v>
      </c>
    </row>
    <row r="285" spans="1:10">
      <c r="A285" s="644">
        <v>3261</v>
      </c>
      <c r="B285" s="78" t="s">
        <v>1107</v>
      </c>
      <c r="C285" s="75">
        <f t="shared" si="9"/>
        <v>3261</v>
      </c>
      <c r="D285" s="76" t="s">
        <v>919</v>
      </c>
      <c r="F285" s="971"/>
      <c r="I285" s="77">
        <f>ROW()</f>
        <v>285</v>
      </c>
      <c r="J285" s="75">
        <f t="shared" si="10"/>
        <v>3261</v>
      </c>
    </row>
    <row r="286" spans="1:10">
      <c r="A286" s="644">
        <v>7341</v>
      </c>
      <c r="B286" s="78" t="s">
        <v>90</v>
      </c>
      <c r="C286" s="75">
        <f t="shared" si="9"/>
        <v>7341</v>
      </c>
      <c r="D286" s="76" t="s">
        <v>919</v>
      </c>
      <c r="F286" s="971"/>
      <c r="I286" s="77">
        <f>ROW()</f>
        <v>286</v>
      </c>
      <c r="J286" s="75">
        <f t="shared" si="10"/>
        <v>7341</v>
      </c>
    </row>
    <row r="287" spans="1:10">
      <c r="A287" s="644">
        <v>7361</v>
      </c>
      <c r="B287" s="78" t="s">
        <v>91</v>
      </c>
      <c r="C287" s="75">
        <f t="shared" si="9"/>
        <v>7361</v>
      </c>
      <c r="D287" s="76" t="s">
        <v>919</v>
      </c>
      <c r="F287" s="971"/>
      <c r="I287" s="77">
        <f>ROW()</f>
        <v>287</v>
      </c>
      <c r="J287" s="75">
        <f t="shared" si="10"/>
        <v>7361</v>
      </c>
    </row>
    <row r="288" spans="1:10">
      <c r="A288" s="644">
        <v>7391</v>
      </c>
      <c r="B288" s="78" t="s">
        <v>511</v>
      </c>
      <c r="C288" s="75">
        <f t="shared" si="9"/>
        <v>7391</v>
      </c>
      <c r="D288" s="76" t="s">
        <v>919</v>
      </c>
      <c r="F288" s="971"/>
      <c r="I288" s="77">
        <f>ROW()</f>
        <v>288</v>
      </c>
      <c r="J288" s="75">
        <f t="shared" si="10"/>
        <v>7391</v>
      </c>
    </row>
    <row r="289" spans="1:12">
      <c r="A289" s="644">
        <v>3281</v>
      </c>
      <c r="B289" s="78" t="s">
        <v>18</v>
      </c>
      <c r="C289" s="75">
        <f t="shared" si="9"/>
        <v>3281</v>
      </c>
      <c r="D289" s="76" t="s">
        <v>919</v>
      </c>
      <c r="F289" s="971"/>
      <c r="I289" s="77">
        <f>ROW()</f>
        <v>289</v>
      </c>
      <c r="J289" s="75">
        <f t="shared" si="10"/>
        <v>3281</v>
      </c>
    </row>
    <row r="290" spans="1:12">
      <c r="A290" s="644">
        <v>6501</v>
      </c>
      <c r="B290" s="78" t="s">
        <v>64</v>
      </c>
      <c r="C290" s="75">
        <f t="shared" si="9"/>
        <v>6501</v>
      </c>
      <c r="D290" s="76" t="s">
        <v>919</v>
      </c>
      <c r="F290" s="971"/>
      <c r="I290" s="77">
        <f>ROW()</f>
        <v>290</v>
      </c>
      <c r="J290" s="75">
        <f t="shared" si="10"/>
        <v>6501</v>
      </c>
    </row>
    <row r="291" spans="1:12">
      <c r="A291" s="644">
        <v>7631</v>
      </c>
      <c r="B291" s="78" t="s">
        <v>1932</v>
      </c>
      <c r="C291" s="75">
        <f t="shared" si="9"/>
        <v>7631</v>
      </c>
      <c r="D291" s="76" t="s">
        <v>919</v>
      </c>
      <c r="F291" s="971"/>
      <c r="I291" s="77">
        <f>ROW()</f>
        <v>291</v>
      </c>
      <c r="J291" s="75">
        <f t="shared" si="10"/>
        <v>7631</v>
      </c>
    </row>
    <row r="292" spans="1:12">
      <c r="A292" s="644">
        <v>7381</v>
      </c>
      <c r="B292" s="78" t="s">
        <v>92</v>
      </c>
      <c r="C292" s="75">
        <f t="shared" si="9"/>
        <v>7381</v>
      </c>
      <c r="D292" s="76" t="s">
        <v>919</v>
      </c>
      <c r="F292" s="971"/>
      <c r="I292" s="77">
        <f>ROW()</f>
        <v>292</v>
      </c>
      <c r="J292" s="75">
        <f t="shared" si="10"/>
        <v>7381</v>
      </c>
    </row>
    <row r="293" spans="1:12">
      <c r="A293" s="644">
        <v>7411</v>
      </c>
      <c r="B293" s="78" t="s">
        <v>512</v>
      </c>
      <c r="C293" s="75">
        <f t="shared" si="9"/>
        <v>7411</v>
      </c>
      <c r="D293" s="76" t="s">
        <v>919</v>
      </c>
      <c r="F293" s="971"/>
      <c r="I293" s="77">
        <f>ROW()</f>
        <v>293</v>
      </c>
      <c r="J293" s="75">
        <f t="shared" si="10"/>
        <v>7411</v>
      </c>
    </row>
    <row r="294" spans="1:12">
      <c r="A294" s="644">
        <v>7431</v>
      </c>
      <c r="B294" s="78" t="s">
        <v>954</v>
      </c>
      <c r="C294" s="75">
        <f t="shared" si="9"/>
        <v>7431</v>
      </c>
      <c r="D294" s="76" t="s">
        <v>919</v>
      </c>
      <c r="F294" s="971"/>
      <c r="I294" s="77">
        <f>ROW()</f>
        <v>294</v>
      </c>
      <c r="J294" s="75">
        <f t="shared" si="10"/>
        <v>7431</v>
      </c>
    </row>
    <row r="295" spans="1:12">
      <c r="A295" s="644">
        <v>3301</v>
      </c>
      <c r="B295" s="78" t="s">
        <v>1106</v>
      </c>
      <c r="C295" s="75">
        <f t="shared" si="9"/>
        <v>3301</v>
      </c>
      <c r="D295" s="76" t="s">
        <v>919</v>
      </c>
      <c r="F295" s="971"/>
      <c r="I295" s="77">
        <f>ROW()</f>
        <v>295</v>
      </c>
      <c r="J295" s="75">
        <f t="shared" si="10"/>
        <v>3301</v>
      </c>
      <c r="L295" s="706"/>
    </row>
    <row r="296" spans="1:12">
      <c r="A296" s="656">
        <v>7461</v>
      </c>
      <c r="B296" s="78" t="s">
        <v>93</v>
      </c>
      <c r="C296" s="75">
        <f t="shared" si="9"/>
        <v>7461</v>
      </c>
      <c r="D296" s="76" t="s">
        <v>919</v>
      </c>
      <c r="F296" s="971"/>
      <c r="I296" s="77">
        <f>ROW()</f>
        <v>296</v>
      </c>
      <c r="J296" s="75">
        <f t="shared" si="10"/>
        <v>7461</v>
      </c>
    </row>
    <row r="297" spans="1:12">
      <c r="A297" s="644">
        <v>3341</v>
      </c>
      <c r="B297" s="78" t="s">
        <v>1105</v>
      </c>
      <c r="C297" s="75">
        <f t="shared" si="9"/>
        <v>3341</v>
      </c>
      <c r="D297" s="76" t="s">
        <v>919</v>
      </c>
      <c r="F297" s="971"/>
      <c r="I297" s="77">
        <f>ROW()</f>
        <v>297</v>
      </c>
      <c r="J297" s="75">
        <f t="shared" si="10"/>
        <v>3341</v>
      </c>
    </row>
    <row r="298" spans="1:12">
      <c r="A298" s="644">
        <v>7731</v>
      </c>
      <c r="B298" s="78" t="s">
        <v>522</v>
      </c>
      <c r="C298" s="75">
        <f t="shared" si="9"/>
        <v>7731</v>
      </c>
      <c r="D298" s="76" t="s">
        <v>919</v>
      </c>
      <c r="F298" s="971"/>
      <c r="I298" s="77">
        <f>ROW()</f>
        <v>298</v>
      </c>
      <c r="J298" s="75">
        <f t="shared" si="10"/>
        <v>7731</v>
      </c>
    </row>
    <row r="299" spans="1:12">
      <c r="A299" s="644">
        <v>3381</v>
      </c>
      <c r="B299" s="78" t="s">
        <v>1104</v>
      </c>
      <c r="C299" s="75">
        <f t="shared" si="9"/>
        <v>3381</v>
      </c>
      <c r="D299" s="76" t="s">
        <v>919</v>
      </c>
      <c r="F299" s="971"/>
      <c r="I299" s="77">
        <f>ROW()</f>
        <v>299</v>
      </c>
      <c r="J299" s="75">
        <f t="shared" si="10"/>
        <v>3381</v>
      </c>
    </row>
    <row r="300" spans="1:12">
      <c r="A300" s="644">
        <v>6521</v>
      </c>
      <c r="B300" s="78" t="s">
        <v>65</v>
      </c>
      <c r="C300" s="75">
        <f t="shared" si="9"/>
        <v>6521</v>
      </c>
      <c r="D300" s="76" t="s">
        <v>919</v>
      </c>
      <c r="F300" s="971"/>
      <c r="I300" s="77">
        <f>ROW()</f>
        <v>300</v>
      </c>
      <c r="J300" s="75">
        <f t="shared" si="10"/>
        <v>6521</v>
      </c>
    </row>
    <row r="301" spans="1:12">
      <c r="A301" s="644">
        <v>7511</v>
      </c>
      <c r="B301" s="78" t="s">
        <v>94</v>
      </c>
      <c r="C301" s="75">
        <f t="shared" si="9"/>
        <v>7511</v>
      </c>
      <c r="D301" s="76" t="s">
        <v>919</v>
      </c>
      <c r="F301" s="971"/>
      <c r="I301" s="77">
        <f>ROW()</f>
        <v>301</v>
      </c>
      <c r="J301" s="75">
        <f t="shared" si="10"/>
        <v>7511</v>
      </c>
    </row>
    <row r="302" spans="1:12">
      <c r="A302" s="644">
        <v>7531</v>
      </c>
      <c r="B302" s="78" t="s">
        <v>955</v>
      </c>
      <c r="C302" s="75">
        <f t="shared" si="9"/>
        <v>7531</v>
      </c>
      <c r="D302" s="76" t="s">
        <v>919</v>
      </c>
      <c r="F302" s="971"/>
      <c r="I302" s="77">
        <f>ROW()</f>
        <v>302</v>
      </c>
      <c r="J302" s="75">
        <f t="shared" si="10"/>
        <v>7531</v>
      </c>
    </row>
    <row r="303" spans="1:12">
      <c r="A303" s="644">
        <v>7001</v>
      </c>
      <c r="B303" s="78" t="s">
        <v>1008</v>
      </c>
      <c r="C303" s="75">
        <f t="shared" si="9"/>
        <v>7001</v>
      </c>
      <c r="D303" s="76" t="s">
        <v>919</v>
      </c>
      <c r="F303" s="971"/>
      <c r="I303" s="77">
        <f>ROW()</f>
        <v>303</v>
      </c>
      <c r="J303" s="75">
        <f t="shared" si="10"/>
        <v>7001</v>
      </c>
    </row>
    <row r="304" spans="1:12">
      <c r="A304" s="644">
        <v>8021</v>
      </c>
      <c r="B304" s="78" t="s">
        <v>975</v>
      </c>
      <c r="C304" s="75">
        <f t="shared" si="9"/>
        <v>8021</v>
      </c>
      <c r="D304" s="76" t="s">
        <v>919</v>
      </c>
      <c r="F304" s="971"/>
      <c r="I304" s="77">
        <f>ROW()</f>
        <v>304</v>
      </c>
      <c r="J304" s="75">
        <f t="shared" si="10"/>
        <v>8021</v>
      </c>
    </row>
    <row r="305" spans="1:10">
      <c r="A305" s="644">
        <v>3501</v>
      </c>
      <c r="B305" s="78" t="s">
        <v>1101</v>
      </c>
      <c r="C305" s="75">
        <f t="shared" si="9"/>
        <v>3501</v>
      </c>
      <c r="D305" s="76" t="s">
        <v>919</v>
      </c>
      <c r="F305" s="971"/>
      <c r="I305" s="77">
        <f>ROW()</f>
        <v>305</v>
      </c>
      <c r="J305" s="75">
        <f t="shared" si="10"/>
        <v>3501</v>
      </c>
    </row>
    <row r="306" spans="1:10">
      <c r="A306" s="644">
        <v>3581</v>
      </c>
      <c r="B306" s="78" t="s">
        <v>1099</v>
      </c>
      <c r="C306" s="75">
        <f t="shared" si="9"/>
        <v>3581</v>
      </c>
      <c r="D306" s="76" t="s">
        <v>919</v>
      </c>
      <c r="F306" s="971"/>
      <c r="I306" s="77">
        <f>ROW()</f>
        <v>306</v>
      </c>
      <c r="J306" s="75">
        <f t="shared" si="10"/>
        <v>3581</v>
      </c>
    </row>
    <row r="307" spans="1:10">
      <c r="A307" s="644">
        <v>5131</v>
      </c>
      <c r="B307" s="78" t="s">
        <v>1042</v>
      </c>
      <c r="C307" s="75">
        <f t="shared" si="9"/>
        <v>5131</v>
      </c>
      <c r="D307" s="76" t="s">
        <v>919</v>
      </c>
      <c r="F307" s="971"/>
      <c r="I307" s="77">
        <f>ROW()</f>
        <v>307</v>
      </c>
      <c r="J307" s="75">
        <f t="shared" si="10"/>
        <v>5131</v>
      </c>
    </row>
    <row r="308" spans="1:10">
      <c r="A308" s="644">
        <v>5971</v>
      </c>
      <c r="B308" s="78" t="s">
        <v>1023</v>
      </c>
      <c r="C308" s="75">
        <f t="shared" si="9"/>
        <v>5971</v>
      </c>
      <c r="D308" s="76" t="s">
        <v>919</v>
      </c>
      <c r="F308" s="971"/>
      <c r="I308" s="77">
        <f>ROW()</f>
        <v>308</v>
      </c>
      <c r="J308" s="75">
        <f t="shared" si="10"/>
        <v>5971</v>
      </c>
    </row>
    <row r="309" spans="1:10">
      <c r="A309" s="644">
        <v>3661</v>
      </c>
      <c r="B309" s="78" t="s">
        <v>1098</v>
      </c>
      <c r="C309" s="75">
        <f t="shared" si="9"/>
        <v>3661</v>
      </c>
      <c r="D309" s="76" t="s">
        <v>919</v>
      </c>
      <c r="F309" s="971"/>
      <c r="I309" s="77">
        <f>ROW()</f>
        <v>309</v>
      </c>
      <c r="J309" s="75">
        <f t="shared" si="10"/>
        <v>3661</v>
      </c>
    </row>
    <row r="310" spans="1:10">
      <c r="A310" s="644">
        <v>6541</v>
      </c>
      <c r="B310" s="78" t="s">
        <v>81</v>
      </c>
      <c r="C310" s="75">
        <f t="shared" si="9"/>
        <v>6541</v>
      </c>
      <c r="D310" s="76" t="s">
        <v>919</v>
      </c>
      <c r="F310" s="971"/>
      <c r="I310" s="77">
        <f>ROW()</f>
        <v>310</v>
      </c>
      <c r="J310" s="75">
        <f t="shared" si="10"/>
        <v>6541</v>
      </c>
    </row>
    <row r="311" spans="1:10">
      <c r="A311" s="644">
        <v>921</v>
      </c>
      <c r="B311" s="78" t="s">
        <v>956</v>
      </c>
      <c r="C311" s="75">
        <f t="shared" si="9"/>
        <v>921</v>
      </c>
      <c r="D311" s="76" t="s">
        <v>919</v>
      </c>
      <c r="F311" s="971"/>
      <c r="I311" s="77">
        <f>ROW()</f>
        <v>311</v>
      </c>
      <c r="J311" s="75">
        <f t="shared" si="10"/>
        <v>921</v>
      </c>
    </row>
    <row r="312" spans="1:10">
      <c r="A312" s="644">
        <v>7901</v>
      </c>
      <c r="B312" s="78" t="s">
        <v>147</v>
      </c>
      <c r="C312" s="75">
        <f t="shared" si="9"/>
        <v>7901</v>
      </c>
      <c r="D312" s="76" t="s">
        <v>919</v>
      </c>
      <c r="F312" s="971"/>
      <c r="I312" s="77">
        <f>ROW()</f>
        <v>312</v>
      </c>
      <c r="J312" s="75">
        <f t="shared" si="10"/>
        <v>7901</v>
      </c>
    </row>
    <row r="313" spans="1:10">
      <c r="A313" s="644">
        <v>3701</v>
      </c>
      <c r="B313" s="78" t="s">
        <v>1097</v>
      </c>
      <c r="C313" s="75">
        <f t="shared" si="9"/>
        <v>3701</v>
      </c>
      <c r="D313" s="76" t="s">
        <v>919</v>
      </c>
      <c r="F313" s="971"/>
      <c r="I313" s="77">
        <f>ROW()</f>
        <v>313</v>
      </c>
      <c r="J313" s="75">
        <f t="shared" si="10"/>
        <v>3701</v>
      </c>
    </row>
    <row r="314" spans="1:10">
      <c r="A314" s="644">
        <v>6571</v>
      </c>
      <c r="B314" s="78" t="s">
        <v>66</v>
      </c>
      <c r="C314" s="75">
        <f t="shared" si="9"/>
        <v>6571</v>
      </c>
      <c r="D314" s="76" t="s">
        <v>919</v>
      </c>
      <c r="F314" s="971"/>
      <c r="I314" s="77">
        <f>ROW()</f>
        <v>314</v>
      </c>
      <c r="J314" s="75">
        <f t="shared" si="10"/>
        <v>6571</v>
      </c>
    </row>
    <row r="315" spans="1:10">
      <c r="A315" s="644">
        <v>125</v>
      </c>
      <c r="B315" s="78" t="s">
        <v>1201</v>
      </c>
      <c r="C315" s="75">
        <f t="shared" si="9"/>
        <v>125</v>
      </c>
      <c r="D315" s="76" t="s">
        <v>919</v>
      </c>
      <c r="F315" s="971"/>
      <c r="I315" s="77">
        <f>ROW()</f>
        <v>315</v>
      </c>
      <c r="J315" s="75">
        <f t="shared" si="10"/>
        <v>125</v>
      </c>
    </row>
    <row r="316" spans="1:10">
      <c r="A316" s="644">
        <v>92</v>
      </c>
      <c r="B316" s="78" t="s">
        <v>1883</v>
      </c>
      <c r="C316" s="75">
        <f t="shared" si="9"/>
        <v>92</v>
      </c>
      <c r="D316" s="76" t="s">
        <v>919</v>
      </c>
      <c r="F316" s="971"/>
      <c r="I316" s="77">
        <f>ROW()</f>
        <v>316</v>
      </c>
      <c r="J316" s="75">
        <f t="shared" si="10"/>
        <v>92</v>
      </c>
    </row>
    <row r="317" spans="1:10">
      <c r="A317" s="644">
        <v>3741</v>
      </c>
      <c r="B317" s="78" t="s">
        <v>1096</v>
      </c>
      <c r="C317" s="75">
        <f t="shared" si="9"/>
        <v>3741</v>
      </c>
      <c r="D317" s="76" t="s">
        <v>919</v>
      </c>
      <c r="F317" s="971"/>
      <c r="I317" s="77">
        <f>ROW()</f>
        <v>317</v>
      </c>
      <c r="J317" s="75">
        <f t="shared" si="10"/>
        <v>3741</v>
      </c>
    </row>
    <row r="318" spans="1:10">
      <c r="A318" s="644">
        <v>3821</v>
      </c>
      <c r="B318" s="78" t="s">
        <v>1899</v>
      </c>
      <c r="C318" s="75">
        <f t="shared" si="9"/>
        <v>3821</v>
      </c>
      <c r="D318" s="76" t="s">
        <v>919</v>
      </c>
      <c r="F318" s="971"/>
      <c r="I318" s="77">
        <f>ROW()</f>
        <v>318</v>
      </c>
      <c r="J318" s="75">
        <f t="shared" si="10"/>
        <v>3821</v>
      </c>
    </row>
    <row r="319" spans="1:10">
      <c r="A319" s="644">
        <v>6591</v>
      </c>
      <c r="B319" s="78" t="s">
        <v>67</v>
      </c>
      <c r="C319" s="75">
        <f t="shared" si="9"/>
        <v>6591</v>
      </c>
      <c r="D319" s="76" t="s">
        <v>919</v>
      </c>
      <c r="F319" s="971"/>
      <c r="I319" s="77">
        <f>ROW()</f>
        <v>319</v>
      </c>
      <c r="J319" s="75">
        <f t="shared" si="10"/>
        <v>6591</v>
      </c>
    </row>
    <row r="320" spans="1:10">
      <c r="A320" s="644">
        <v>7068</v>
      </c>
      <c r="B320" s="78" t="s">
        <v>1926</v>
      </c>
      <c r="C320" s="75">
        <f t="shared" si="9"/>
        <v>7068</v>
      </c>
      <c r="D320" s="76" t="s">
        <v>919</v>
      </c>
      <c r="F320" s="971"/>
      <c r="I320" s="77">
        <f>ROW()</f>
        <v>320</v>
      </c>
      <c r="J320" s="75">
        <f t="shared" si="10"/>
        <v>7068</v>
      </c>
    </row>
    <row r="321" spans="1:10">
      <c r="A321" s="644">
        <v>3861</v>
      </c>
      <c r="B321" s="78" t="s">
        <v>1094</v>
      </c>
      <c r="C321" s="75">
        <f t="shared" ref="C321:C384" si="11">A321</f>
        <v>3861</v>
      </c>
      <c r="D321" s="76" t="s">
        <v>919</v>
      </c>
      <c r="F321" s="971"/>
      <c r="I321" s="77">
        <f>ROW()</f>
        <v>321</v>
      </c>
      <c r="J321" s="75">
        <f t="shared" ref="J321:J384" si="12">C321</f>
        <v>3861</v>
      </c>
    </row>
    <row r="322" spans="1:10">
      <c r="A322" s="644">
        <v>3901</v>
      </c>
      <c r="B322" s="78" t="s">
        <v>1093</v>
      </c>
      <c r="C322" s="75">
        <f t="shared" si="11"/>
        <v>3901</v>
      </c>
      <c r="D322" s="76" t="s">
        <v>919</v>
      </c>
      <c r="F322" s="971"/>
      <c r="I322" s="77">
        <f>ROW()</f>
        <v>322</v>
      </c>
      <c r="J322" s="75">
        <f t="shared" si="12"/>
        <v>3901</v>
      </c>
    </row>
    <row r="323" spans="1:10">
      <c r="A323" s="644">
        <v>7541</v>
      </c>
      <c r="B323" s="78" t="s">
        <v>517</v>
      </c>
      <c r="C323" s="75">
        <f t="shared" si="11"/>
        <v>7541</v>
      </c>
      <c r="D323" s="76" t="s">
        <v>919</v>
      </c>
      <c r="F323" s="971"/>
      <c r="I323" s="77">
        <f>ROW()</f>
        <v>323</v>
      </c>
      <c r="J323" s="75">
        <f t="shared" si="12"/>
        <v>7541</v>
      </c>
    </row>
    <row r="324" spans="1:10">
      <c r="A324" s="644">
        <v>3941</v>
      </c>
      <c r="B324" s="78" t="s">
        <v>1092</v>
      </c>
      <c r="C324" s="75">
        <f t="shared" si="11"/>
        <v>3941</v>
      </c>
      <c r="D324" s="76" t="s">
        <v>919</v>
      </c>
      <c r="F324" s="971"/>
      <c r="I324" s="77">
        <f>ROW()</f>
        <v>324</v>
      </c>
      <c r="J324" s="75">
        <f t="shared" si="12"/>
        <v>3941</v>
      </c>
    </row>
    <row r="325" spans="1:10">
      <c r="A325" s="644">
        <v>6631</v>
      </c>
      <c r="B325" s="78" t="s">
        <v>68</v>
      </c>
      <c r="C325" s="75">
        <f t="shared" si="11"/>
        <v>6631</v>
      </c>
      <c r="D325" s="76" t="s">
        <v>919</v>
      </c>
      <c r="F325" s="971"/>
      <c r="I325" s="77">
        <f>ROW()</f>
        <v>325</v>
      </c>
      <c r="J325" s="75">
        <f t="shared" si="12"/>
        <v>6631</v>
      </c>
    </row>
    <row r="326" spans="1:10">
      <c r="A326" s="644">
        <v>7591</v>
      </c>
      <c r="B326" s="78" t="s">
        <v>95</v>
      </c>
      <c r="C326" s="75">
        <f t="shared" si="11"/>
        <v>7591</v>
      </c>
      <c r="D326" s="76" t="s">
        <v>919</v>
      </c>
      <c r="F326" s="971"/>
      <c r="I326" s="77">
        <f>ROW()</f>
        <v>326</v>
      </c>
      <c r="J326" s="75">
        <f t="shared" si="12"/>
        <v>7591</v>
      </c>
    </row>
    <row r="327" spans="1:10">
      <c r="A327" s="644">
        <v>7069</v>
      </c>
      <c r="B327" s="78" t="s">
        <v>1927</v>
      </c>
      <c r="C327" s="75">
        <f t="shared" si="11"/>
        <v>7069</v>
      </c>
      <c r="D327" s="76" t="s">
        <v>919</v>
      </c>
      <c r="F327" s="971"/>
      <c r="I327" s="77">
        <f>ROW()</f>
        <v>327</v>
      </c>
      <c r="J327" s="75">
        <f t="shared" si="12"/>
        <v>7069</v>
      </c>
    </row>
    <row r="328" spans="1:10">
      <c r="A328" s="644">
        <v>3981</v>
      </c>
      <c r="B328" s="78" t="s">
        <v>1091</v>
      </c>
      <c r="C328" s="75">
        <f t="shared" si="11"/>
        <v>3981</v>
      </c>
      <c r="D328" s="76" t="s">
        <v>919</v>
      </c>
      <c r="F328" s="971"/>
      <c r="I328" s="77">
        <f>ROW()</f>
        <v>328</v>
      </c>
      <c r="J328" s="75">
        <f t="shared" si="12"/>
        <v>3981</v>
      </c>
    </row>
    <row r="329" spans="1:10">
      <c r="A329" s="644">
        <v>4001</v>
      </c>
      <c r="B329" s="78" t="s">
        <v>1088</v>
      </c>
      <c r="C329" s="75">
        <f t="shared" si="11"/>
        <v>4001</v>
      </c>
      <c r="D329" s="76" t="s">
        <v>919</v>
      </c>
      <c r="F329" s="971"/>
      <c r="I329" s="77">
        <f>ROW()</f>
        <v>329</v>
      </c>
      <c r="J329" s="75">
        <f t="shared" si="12"/>
        <v>4001</v>
      </c>
    </row>
    <row r="330" spans="1:10">
      <c r="A330" s="644">
        <v>4021</v>
      </c>
      <c r="B330" s="78" t="s">
        <v>1087</v>
      </c>
      <c r="C330" s="75">
        <f t="shared" si="11"/>
        <v>4021</v>
      </c>
      <c r="D330" s="76" t="s">
        <v>919</v>
      </c>
      <c r="F330" s="971"/>
      <c r="I330" s="77">
        <f>ROW()</f>
        <v>330</v>
      </c>
      <c r="J330" s="75">
        <f t="shared" si="12"/>
        <v>4021</v>
      </c>
    </row>
    <row r="331" spans="1:10">
      <c r="A331" s="644">
        <v>4061</v>
      </c>
      <c r="B331" s="78" t="s">
        <v>1085</v>
      </c>
      <c r="C331" s="75">
        <f t="shared" si="11"/>
        <v>4061</v>
      </c>
      <c r="D331" s="76" t="s">
        <v>919</v>
      </c>
      <c r="F331" s="971"/>
      <c r="I331" s="77">
        <f>ROW()</f>
        <v>331</v>
      </c>
      <c r="J331" s="75">
        <f t="shared" si="12"/>
        <v>4061</v>
      </c>
    </row>
    <row r="332" spans="1:10">
      <c r="A332" s="657">
        <v>4071</v>
      </c>
      <c r="B332" s="78" t="s">
        <v>1084</v>
      </c>
      <c r="C332" s="75">
        <f t="shared" si="11"/>
        <v>4071</v>
      </c>
      <c r="D332" s="76" t="s">
        <v>919</v>
      </c>
      <c r="F332" s="971"/>
      <c r="I332" s="77">
        <f>ROW()</f>
        <v>332</v>
      </c>
      <c r="J332" s="75">
        <f t="shared" si="12"/>
        <v>4071</v>
      </c>
    </row>
    <row r="333" spans="1:10">
      <c r="A333" s="644">
        <v>2521</v>
      </c>
      <c r="B333" s="78" t="s">
        <v>1126</v>
      </c>
      <c r="C333" s="75">
        <f t="shared" si="11"/>
        <v>2521</v>
      </c>
      <c r="D333" s="76" t="s">
        <v>919</v>
      </c>
      <c r="F333" s="971"/>
      <c r="I333" s="77">
        <f>ROW()</f>
        <v>333</v>
      </c>
      <c r="J333" s="75">
        <f t="shared" si="12"/>
        <v>2521</v>
      </c>
    </row>
    <row r="334" spans="1:10">
      <c r="A334" s="644">
        <v>4091</v>
      </c>
      <c r="B334" s="78" t="s">
        <v>1083</v>
      </c>
      <c r="C334" s="75">
        <f t="shared" si="11"/>
        <v>4091</v>
      </c>
      <c r="D334" s="76" t="s">
        <v>919</v>
      </c>
      <c r="F334" s="971"/>
      <c r="I334" s="77">
        <f>ROW()</f>
        <v>334</v>
      </c>
      <c r="J334" s="75">
        <f t="shared" si="12"/>
        <v>4091</v>
      </c>
    </row>
    <row r="335" spans="1:10">
      <c r="A335" s="644">
        <v>4171</v>
      </c>
      <c r="B335" s="78" t="s">
        <v>1081</v>
      </c>
      <c r="C335" s="75">
        <f t="shared" si="11"/>
        <v>4171</v>
      </c>
      <c r="D335" s="76" t="s">
        <v>919</v>
      </c>
      <c r="F335" s="971"/>
      <c r="I335" s="77">
        <f>ROW()</f>
        <v>335</v>
      </c>
      <c r="J335" s="75">
        <f t="shared" si="12"/>
        <v>4171</v>
      </c>
    </row>
    <row r="336" spans="1:10">
      <c r="A336" s="644">
        <v>5010</v>
      </c>
      <c r="B336" s="78" t="s">
        <v>0</v>
      </c>
      <c r="C336" s="75">
        <f t="shared" si="11"/>
        <v>5010</v>
      </c>
      <c r="D336" s="76" t="s">
        <v>919</v>
      </c>
      <c r="F336" s="971"/>
      <c r="I336" s="77">
        <f>ROW()</f>
        <v>336</v>
      </c>
      <c r="J336" s="75">
        <f t="shared" si="12"/>
        <v>5010</v>
      </c>
    </row>
    <row r="337" spans="1:10">
      <c r="A337" s="644">
        <v>7032</v>
      </c>
      <c r="B337" s="78" t="s">
        <v>3129</v>
      </c>
      <c r="C337" s="75">
        <f t="shared" si="11"/>
        <v>7032</v>
      </c>
      <c r="D337" s="76" t="s">
        <v>919</v>
      </c>
      <c r="F337" s="971"/>
      <c r="I337" s="77">
        <f>ROW()</f>
        <v>337</v>
      </c>
      <c r="J337" s="75">
        <f t="shared" si="12"/>
        <v>7032</v>
      </c>
    </row>
    <row r="338" spans="1:10">
      <c r="A338" s="644">
        <v>3032</v>
      </c>
      <c r="B338" s="78" t="s">
        <v>3130</v>
      </c>
      <c r="C338" s="75">
        <f t="shared" si="11"/>
        <v>3032</v>
      </c>
      <c r="D338" s="76" t="s">
        <v>919</v>
      </c>
      <c r="F338" s="971"/>
      <c r="I338" s="77">
        <f>ROW()</f>
        <v>338</v>
      </c>
      <c r="J338" s="75">
        <f t="shared" si="12"/>
        <v>3032</v>
      </c>
    </row>
    <row r="339" spans="1:10">
      <c r="A339" s="644">
        <v>4241</v>
      </c>
      <c r="B339" s="78" t="s">
        <v>1079</v>
      </c>
      <c r="C339" s="75">
        <f t="shared" si="11"/>
        <v>4241</v>
      </c>
      <c r="D339" s="76" t="s">
        <v>919</v>
      </c>
      <c r="F339" s="971"/>
      <c r="I339" s="77">
        <f>ROW()</f>
        <v>339</v>
      </c>
      <c r="J339" s="75">
        <f t="shared" si="12"/>
        <v>4241</v>
      </c>
    </row>
    <row r="340" spans="1:10">
      <c r="A340" s="644">
        <v>4261</v>
      </c>
      <c r="B340" s="78" t="s">
        <v>1078</v>
      </c>
      <c r="C340" s="75">
        <f t="shared" si="11"/>
        <v>4261</v>
      </c>
      <c r="D340" s="76" t="s">
        <v>919</v>
      </c>
      <c r="F340" s="971"/>
      <c r="I340" s="77">
        <f>ROW()</f>
        <v>340</v>
      </c>
      <c r="J340" s="75">
        <f t="shared" si="12"/>
        <v>4261</v>
      </c>
    </row>
    <row r="341" spans="1:10">
      <c r="A341" s="644">
        <v>6681</v>
      </c>
      <c r="B341" s="78" t="s">
        <v>69</v>
      </c>
      <c r="C341" s="75">
        <f t="shared" si="11"/>
        <v>6681</v>
      </c>
      <c r="D341" s="76" t="s">
        <v>919</v>
      </c>
      <c r="F341" s="971"/>
      <c r="I341" s="77">
        <f>ROW()</f>
        <v>341</v>
      </c>
      <c r="J341" s="75">
        <f t="shared" si="12"/>
        <v>6681</v>
      </c>
    </row>
    <row r="342" spans="1:10">
      <c r="A342" s="644">
        <v>4281</v>
      </c>
      <c r="B342" s="78" t="s">
        <v>1077</v>
      </c>
      <c r="C342" s="75">
        <f t="shared" si="11"/>
        <v>4281</v>
      </c>
      <c r="D342" s="76" t="s">
        <v>919</v>
      </c>
      <c r="F342" s="971"/>
      <c r="I342" s="77">
        <f>ROW()</f>
        <v>342</v>
      </c>
      <c r="J342" s="75">
        <f t="shared" si="12"/>
        <v>4281</v>
      </c>
    </row>
    <row r="343" spans="1:10">
      <c r="A343" s="644">
        <v>4221</v>
      </c>
      <c r="B343" s="78" t="s">
        <v>1080</v>
      </c>
      <c r="C343" s="75">
        <f t="shared" si="11"/>
        <v>4221</v>
      </c>
      <c r="D343" s="76" t="s">
        <v>919</v>
      </c>
      <c r="F343" s="971"/>
      <c r="I343" s="77">
        <f>ROW()</f>
        <v>343</v>
      </c>
      <c r="J343" s="75">
        <f t="shared" si="12"/>
        <v>4221</v>
      </c>
    </row>
    <row r="344" spans="1:10">
      <c r="A344" s="644">
        <v>6701</v>
      </c>
      <c r="B344" s="78" t="s">
        <v>70</v>
      </c>
      <c r="C344" s="75">
        <f t="shared" si="11"/>
        <v>6701</v>
      </c>
      <c r="D344" s="76" t="s">
        <v>919</v>
      </c>
      <c r="F344" s="971"/>
      <c r="I344" s="77">
        <f>ROW()</f>
        <v>344</v>
      </c>
      <c r="J344" s="75">
        <f t="shared" si="12"/>
        <v>6701</v>
      </c>
    </row>
    <row r="345" spans="1:10">
      <c r="A345" s="644">
        <v>4301</v>
      </c>
      <c r="B345" s="78" t="s">
        <v>1076</v>
      </c>
      <c r="C345" s="75">
        <f t="shared" si="11"/>
        <v>4301</v>
      </c>
      <c r="D345" s="76" t="s">
        <v>919</v>
      </c>
      <c r="F345" s="971"/>
      <c r="I345" s="77">
        <f>ROW()</f>
        <v>345</v>
      </c>
      <c r="J345" s="75">
        <f t="shared" si="12"/>
        <v>4301</v>
      </c>
    </row>
    <row r="346" spans="1:10">
      <c r="A346" s="644">
        <v>4341</v>
      </c>
      <c r="B346" s="78" t="s">
        <v>1075</v>
      </c>
      <c r="C346" s="75">
        <f t="shared" si="11"/>
        <v>4341</v>
      </c>
      <c r="D346" s="76" t="s">
        <v>919</v>
      </c>
      <c r="F346" s="971"/>
      <c r="I346" s="77">
        <f>ROW()</f>
        <v>346</v>
      </c>
      <c r="J346" s="75">
        <f t="shared" si="12"/>
        <v>4341</v>
      </c>
    </row>
    <row r="347" spans="1:10">
      <c r="A347" s="644">
        <v>6721</v>
      </c>
      <c r="B347" s="78" t="s">
        <v>71</v>
      </c>
      <c r="C347" s="75">
        <f t="shared" si="11"/>
        <v>6721</v>
      </c>
      <c r="D347" s="76" t="s">
        <v>919</v>
      </c>
      <c r="F347" s="971"/>
      <c r="I347" s="77">
        <f>ROW()</f>
        <v>347</v>
      </c>
      <c r="J347" s="75">
        <f t="shared" si="12"/>
        <v>6721</v>
      </c>
    </row>
    <row r="348" spans="1:10">
      <c r="A348" s="644">
        <v>1441</v>
      </c>
      <c r="B348" s="78" t="s">
        <v>1161</v>
      </c>
      <c r="C348" s="75">
        <f t="shared" si="11"/>
        <v>1441</v>
      </c>
      <c r="D348" s="76" t="s">
        <v>919</v>
      </c>
      <c r="F348" s="971"/>
      <c r="I348" s="77">
        <f>ROW()</f>
        <v>348</v>
      </c>
      <c r="J348" s="75">
        <f t="shared" si="12"/>
        <v>1441</v>
      </c>
    </row>
    <row r="349" spans="1:10">
      <c r="A349" s="644">
        <v>6041</v>
      </c>
      <c r="B349" s="78" t="s">
        <v>20</v>
      </c>
      <c r="C349" s="75">
        <f t="shared" si="11"/>
        <v>6041</v>
      </c>
      <c r="D349" s="76" t="s">
        <v>919</v>
      </c>
      <c r="F349" s="971"/>
      <c r="I349" s="77">
        <f>ROW()</f>
        <v>349</v>
      </c>
      <c r="J349" s="75">
        <f t="shared" si="12"/>
        <v>6041</v>
      </c>
    </row>
    <row r="350" spans="1:10">
      <c r="A350" s="644">
        <v>4381</v>
      </c>
      <c r="B350" s="78" t="s">
        <v>1074</v>
      </c>
      <c r="C350" s="75">
        <f t="shared" si="11"/>
        <v>4381</v>
      </c>
      <c r="D350" s="76" t="s">
        <v>919</v>
      </c>
      <c r="F350" s="971"/>
      <c r="I350" s="77">
        <f>ROW()</f>
        <v>350</v>
      </c>
      <c r="J350" s="75">
        <f t="shared" si="12"/>
        <v>4381</v>
      </c>
    </row>
    <row r="351" spans="1:10">
      <c r="A351" s="644">
        <v>5931</v>
      </c>
      <c r="B351" s="78" t="s">
        <v>1025</v>
      </c>
      <c r="C351" s="75">
        <f t="shared" si="11"/>
        <v>5931</v>
      </c>
      <c r="D351" s="76" t="s">
        <v>919</v>
      </c>
      <c r="F351" s="971"/>
      <c r="I351" s="77">
        <f>ROW()</f>
        <v>351</v>
      </c>
      <c r="J351" s="75">
        <f t="shared" si="12"/>
        <v>5931</v>
      </c>
    </row>
    <row r="352" spans="1:10">
      <c r="A352" s="644">
        <v>3431</v>
      </c>
      <c r="B352" s="78" t="s">
        <v>1102</v>
      </c>
      <c r="C352" s="75">
        <f t="shared" si="11"/>
        <v>3431</v>
      </c>
      <c r="D352" s="76" t="s">
        <v>919</v>
      </c>
      <c r="F352" s="971"/>
      <c r="I352" s="77">
        <f>ROW()</f>
        <v>352</v>
      </c>
      <c r="J352" s="75">
        <f t="shared" si="12"/>
        <v>3431</v>
      </c>
    </row>
    <row r="353" spans="1:10">
      <c r="A353" s="644">
        <v>4441</v>
      </c>
      <c r="B353" s="78" t="s">
        <v>1071</v>
      </c>
      <c r="C353" s="75">
        <f t="shared" si="11"/>
        <v>4441</v>
      </c>
      <c r="D353" s="76" t="s">
        <v>919</v>
      </c>
      <c r="F353" s="971"/>
      <c r="I353" s="77">
        <f>ROW()</f>
        <v>353</v>
      </c>
      <c r="J353" s="75">
        <f t="shared" si="12"/>
        <v>4441</v>
      </c>
    </row>
    <row r="354" spans="1:10">
      <c r="A354" s="644">
        <v>4461</v>
      </c>
      <c r="B354" s="78" t="s">
        <v>1070</v>
      </c>
      <c r="C354" s="75">
        <f t="shared" si="11"/>
        <v>4461</v>
      </c>
      <c r="D354" s="76" t="s">
        <v>919</v>
      </c>
      <c r="F354" s="971"/>
      <c r="I354" s="77">
        <f>ROW()</f>
        <v>354</v>
      </c>
      <c r="J354" s="75">
        <f t="shared" si="12"/>
        <v>4461</v>
      </c>
    </row>
    <row r="355" spans="1:10">
      <c r="A355" s="644">
        <v>5048</v>
      </c>
      <c r="B355" s="78" t="s">
        <v>1392</v>
      </c>
      <c r="C355" s="75">
        <f t="shared" si="11"/>
        <v>5048</v>
      </c>
      <c r="D355" s="76" t="s">
        <v>919</v>
      </c>
      <c r="F355" s="971"/>
      <c r="I355" s="77">
        <f>ROW()</f>
        <v>355</v>
      </c>
      <c r="J355" s="75">
        <f t="shared" si="12"/>
        <v>5048</v>
      </c>
    </row>
    <row r="356" spans="1:10">
      <c r="A356" s="644">
        <v>7053</v>
      </c>
      <c r="B356" s="78" t="s">
        <v>957</v>
      </c>
      <c r="C356" s="75">
        <f t="shared" si="11"/>
        <v>7053</v>
      </c>
      <c r="D356" s="76" t="s">
        <v>919</v>
      </c>
      <c r="F356" s="971"/>
      <c r="I356" s="77">
        <f>ROW()</f>
        <v>356</v>
      </c>
      <c r="J356" s="75">
        <f t="shared" si="12"/>
        <v>7053</v>
      </c>
    </row>
    <row r="357" spans="1:10">
      <c r="A357" s="644">
        <v>6022</v>
      </c>
      <c r="B357" s="78" t="s">
        <v>1018</v>
      </c>
      <c r="C357" s="75">
        <f t="shared" si="11"/>
        <v>6022</v>
      </c>
      <c r="D357" s="76" t="s">
        <v>919</v>
      </c>
      <c r="F357" s="971"/>
      <c r="I357" s="77">
        <f>ROW()</f>
        <v>357</v>
      </c>
      <c r="J357" s="75">
        <f t="shared" si="12"/>
        <v>6022</v>
      </c>
    </row>
    <row r="358" spans="1:10">
      <c r="A358" s="644">
        <v>6003</v>
      </c>
      <c r="B358" s="78" t="s">
        <v>1916</v>
      </c>
      <c r="C358" s="75">
        <f t="shared" si="11"/>
        <v>6003</v>
      </c>
      <c r="D358" s="76" t="s">
        <v>919</v>
      </c>
      <c r="F358" s="971"/>
      <c r="I358" s="77">
        <f>ROW()</f>
        <v>358</v>
      </c>
      <c r="J358" s="75">
        <f t="shared" si="12"/>
        <v>6003</v>
      </c>
    </row>
    <row r="359" spans="1:10">
      <c r="A359" s="644">
        <v>342</v>
      </c>
      <c r="B359" s="78" t="s">
        <v>958</v>
      </c>
      <c r="C359" s="75">
        <f t="shared" si="11"/>
        <v>342</v>
      </c>
      <c r="D359" s="76" t="s">
        <v>919</v>
      </c>
      <c r="F359" s="971"/>
      <c r="I359" s="77">
        <f>ROW()</f>
        <v>359</v>
      </c>
      <c r="J359" s="75">
        <f t="shared" si="12"/>
        <v>342</v>
      </c>
    </row>
    <row r="360" spans="1:10">
      <c r="A360" s="644">
        <v>5049</v>
      </c>
      <c r="B360" s="78" t="s">
        <v>1909</v>
      </c>
      <c r="C360" s="75">
        <f t="shared" si="11"/>
        <v>5049</v>
      </c>
      <c r="D360" s="76" t="s">
        <v>919</v>
      </c>
      <c r="F360" s="971"/>
      <c r="I360" s="77">
        <f>ROW()</f>
        <v>360</v>
      </c>
      <c r="J360" s="75">
        <f t="shared" si="12"/>
        <v>5049</v>
      </c>
    </row>
    <row r="361" spans="1:10">
      <c r="A361" s="644">
        <v>4421</v>
      </c>
      <c r="B361" s="78" t="s">
        <v>1072</v>
      </c>
      <c r="C361" s="75">
        <f t="shared" si="11"/>
        <v>4421</v>
      </c>
      <c r="D361" s="76" t="s">
        <v>919</v>
      </c>
      <c r="F361" s="971"/>
      <c r="I361" s="77">
        <f>ROW()</f>
        <v>361</v>
      </c>
      <c r="J361" s="75">
        <f t="shared" si="12"/>
        <v>4421</v>
      </c>
    </row>
    <row r="362" spans="1:10">
      <c r="A362" s="644">
        <v>600</v>
      </c>
      <c r="B362" s="78" t="s">
        <v>39</v>
      </c>
      <c r="C362" s="75">
        <f t="shared" si="11"/>
        <v>600</v>
      </c>
      <c r="D362" s="76" t="s">
        <v>919</v>
      </c>
      <c r="F362" s="971"/>
      <c r="I362" s="77">
        <f>ROW()</f>
        <v>362</v>
      </c>
      <c r="J362" s="75">
        <f t="shared" si="12"/>
        <v>600</v>
      </c>
    </row>
    <row r="363" spans="1:10">
      <c r="A363" s="644">
        <v>4501</v>
      </c>
      <c r="B363" s="78" t="s">
        <v>1068</v>
      </c>
      <c r="C363" s="75">
        <f t="shared" si="11"/>
        <v>4501</v>
      </c>
      <c r="D363" s="76" t="s">
        <v>919</v>
      </c>
      <c r="F363" s="971"/>
      <c r="I363" s="77">
        <f>ROW()</f>
        <v>363</v>
      </c>
      <c r="J363" s="75">
        <f t="shared" si="12"/>
        <v>4501</v>
      </c>
    </row>
    <row r="364" spans="1:10">
      <c r="A364" s="644">
        <v>6741</v>
      </c>
      <c r="B364" s="78" t="s">
        <v>72</v>
      </c>
      <c r="C364" s="75">
        <f t="shared" si="11"/>
        <v>6741</v>
      </c>
      <c r="D364" s="76" t="s">
        <v>919</v>
      </c>
      <c r="F364" s="971"/>
      <c r="I364" s="77">
        <f>ROW()</f>
        <v>364</v>
      </c>
      <c r="J364" s="75">
        <f t="shared" si="12"/>
        <v>6741</v>
      </c>
    </row>
    <row r="365" spans="1:10">
      <c r="A365" s="644">
        <v>9013</v>
      </c>
      <c r="B365" s="78" t="s">
        <v>972</v>
      </c>
      <c r="C365" s="75">
        <f t="shared" si="11"/>
        <v>9013</v>
      </c>
      <c r="D365" s="76" t="s">
        <v>919</v>
      </c>
      <c r="F365" s="971"/>
      <c r="I365" s="77">
        <f>ROW()</f>
        <v>365</v>
      </c>
      <c r="J365" s="75">
        <f t="shared" si="12"/>
        <v>9013</v>
      </c>
    </row>
    <row r="366" spans="1:10">
      <c r="A366" s="644">
        <v>4081</v>
      </c>
      <c r="B366" s="78" t="s">
        <v>1413</v>
      </c>
      <c r="C366" s="75">
        <f t="shared" si="11"/>
        <v>4081</v>
      </c>
      <c r="D366" s="76" t="s">
        <v>919</v>
      </c>
      <c r="F366" s="971"/>
      <c r="I366" s="77">
        <f>ROW()</f>
        <v>366</v>
      </c>
      <c r="J366" s="75">
        <f t="shared" si="12"/>
        <v>4081</v>
      </c>
    </row>
    <row r="367" spans="1:10">
      <c r="A367" s="644">
        <v>4541</v>
      </c>
      <c r="B367" s="78" t="s">
        <v>1067</v>
      </c>
      <c r="C367" s="75">
        <f t="shared" si="11"/>
        <v>4541</v>
      </c>
      <c r="D367" s="76" t="s">
        <v>919</v>
      </c>
      <c r="F367" s="971"/>
      <c r="I367" s="77">
        <f>ROW()</f>
        <v>367</v>
      </c>
      <c r="J367" s="75">
        <f t="shared" si="12"/>
        <v>4541</v>
      </c>
    </row>
    <row r="368" spans="1:10">
      <c r="A368" s="644">
        <v>6005</v>
      </c>
      <c r="B368" s="78" t="s">
        <v>1917</v>
      </c>
      <c r="C368" s="75">
        <f t="shared" si="11"/>
        <v>6005</v>
      </c>
      <c r="D368" s="76" t="s">
        <v>919</v>
      </c>
      <c r="F368" s="971"/>
      <c r="I368" s="77">
        <f>ROW()</f>
        <v>368</v>
      </c>
      <c r="J368" s="75">
        <f t="shared" si="12"/>
        <v>6005</v>
      </c>
    </row>
    <row r="369" spans="1:10">
      <c r="A369" s="644">
        <v>3035</v>
      </c>
      <c r="B369" s="78" t="s">
        <v>1898</v>
      </c>
      <c r="C369" s="75">
        <f t="shared" si="11"/>
        <v>3035</v>
      </c>
      <c r="D369" s="76" t="s">
        <v>919</v>
      </c>
      <c r="F369" s="971"/>
      <c r="I369" s="77">
        <f>ROW()</f>
        <v>369</v>
      </c>
      <c r="J369" s="75">
        <f t="shared" si="12"/>
        <v>3035</v>
      </c>
    </row>
    <row r="370" spans="1:10">
      <c r="A370" s="644">
        <v>4581</v>
      </c>
      <c r="B370" s="78" t="s">
        <v>1066</v>
      </c>
      <c r="C370" s="75">
        <f t="shared" si="11"/>
        <v>4581</v>
      </c>
      <c r="D370" s="76" t="s">
        <v>919</v>
      </c>
      <c r="F370" s="971"/>
      <c r="I370" s="77">
        <f>ROW()</f>
        <v>370</v>
      </c>
      <c r="J370" s="75">
        <f t="shared" si="12"/>
        <v>4581</v>
      </c>
    </row>
    <row r="371" spans="1:10">
      <c r="A371" s="644">
        <v>6761</v>
      </c>
      <c r="B371" s="78" t="s">
        <v>73</v>
      </c>
      <c r="C371" s="75">
        <f t="shared" si="11"/>
        <v>6761</v>
      </c>
      <c r="D371" s="76" t="s">
        <v>919</v>
      </c>
      <c r="F371" s="971"/>
      <c r="I371" s="77">
        <f>ROW()</f>
        <v>371</v>
      </c>
      <c r="J371" s="75">
        <f t="shared" si="12"/>
        <v>6761</v>
      </c>
    </row>
    <row r="372" spans="1:10">
      <c r="A372" s="644">
        <v>4611</v>
      </c>
      <c r="B372" s="78" t="s">
        <v>1065</v>
      </c>
      <c r="C372" s="75">
        <f t="shared" si="11"/>
        <v>4611</v>
      </c>
      <c r="D372" s="76" t="s">
        <v>919</v>
      </c>
      <c r="F372" s="971"/>
      <c r="I372" s="77">
        <f>ROW()</f>
        <v>372</v>
      </c>
      <c r="J372" s="75">
        <f t="shared" si="12"/>
        <v>4611</v>
      </c>
    </row>
    <row r="373" spans="1:10">
      <c r="A373" s="644">
        <v>400</v>
      </c>
      <c r="B373" s="78" t="s">
        <v>1189</v>
      </c>
      <c r="C373" s="75">
        <f t="shared" si="11"/>
        <v>400</v>
      </c>
      <c r="D373" s="76" t="s">
        <v>919</v>
      </c>
      <c r="F373" s="971"/>
      <c r="I373" s="77">
        <f>ROW()</f>
        <v>373</v>
      </c>
      <c r="J373" s="75">
        <f t="shared" si="12"/>
        <v>400</v>
      </c>
    </row>
    <row r="374" spans="1:10">
      <c r="A374" s="644">
        <v>6028</v>
      </c>
      <c r="B374" s="78" t="s">
        <v>1017</v>
      </c>
      <c r="C374" s="75">
        <f t="shared" si="11"/>
        <v>6028</v>
      </c>
      <c r="D374" s="76" t="s">
        <v>919</v>
      </c>
      <c r="F374" s="971"/>
      <c r="I374" s="77">
        <f>ROW()</f>
        <v>374</v>
      </c>
      <c r="J374" s="75">
        <f t="shared" si="12"/>
        <v>6028</v>
      </c>
    </row>
    <row r="375" spans="1:10">
      <c r="A375" s="657">
        <v>2006</v>
      </c>
      <c r="B375" s="78" t="s">
        <v>959</v>
      </c>
      <c r="C375" s="75">
        <f t="shared" si="11"/>
        <v>2006</v>
      </c>
      <c r="D375" s="76" t="s">
        <v>919</v>
      </c>
      <c r="F375" s="971"/>
      <c r="I375" s="77">
        <f>ROW()</f>
        <v>375</v>
      </c>
      <c r="J375" s="75">
        <f t="shared" si="12"/>
        <v>2006</v>
      </c>
    </row>
    <row r="376" spans="1:10">
      <c r="A376" s="656">
        <v>6781</v>
      </c>
      <c r="B376" s="78" t="s">
        <v>74</v>
      </c>
      <c r="C376" s="75">
        <f t="shared" si="11"/>
        <v>6781</v>
      </c>
      <c r="D376" s="76" t="s">
        <v>919</v>
      </c>
      <c r="F376" s="971"/>
      <c r="I376" s="77">
        <f>ROW()</f>
        <v>376</v>
      </c>
      <c r="J376" s="75">
        <f t="shared" si="12"/>
        <v>6781</v>
      </c>
    </row>
    <row r="377" spans="1:10">
      <c r="A377" s="644">
        <v>6049</v>
      </c>
      <c r="B377" s="78" t="s">
        <v>960</v>
      </c>
      <c r="C377" s="75">
        <f t="shared" si="11"/>
        <v>6049</v>
      </c>
      <c r="D377" s="76" t="s">
        <v>919</v>
      </c>
      <c r="F377" s="971"/>
      <c r="I377" s="77">
        <f>ROW()</f>
        <v>377</v>
      </c>
      <c r="J377" s="75">
        <f t="shared" si="12"/>
        <v>6049</v>
      </c>
    </row>
    <row r="378" spans="1:10">
      <c r="A378" s="644">
        <v>4681</v>
      </c>
      <c r="B378" s="78" t="s">
        <v>1063</v>
      </c>
      <c r="C378" s="75">
        <f t="shared" si="11"/>
        <v>4681</v>
      </c>
      <c r="D378" s="76" t="s">
        <v>919</v>
      </c>
      <c r="F378" s="971"/>
      <c r="I378" s="77">
        <f>ROW()</f>
        <v>378</v>
      </c>
      <c r="J378" s="75">
        <f t="shared" si="12"/>
        <v>4681</v>
      </c>
    </row>
    <row r="379" spans="1:10">
      <c r="A379" s="644">
        <v>6801</v>
      </c>
      <c r="B379" s="78" t="s">
        <v>75</v>
      </c>
      <c r="C379" s="75">
        <f t="shared" si="11"/>
        <v>6801</v>
      </c>
      <c r="D379" s="76" t="s">
        <v>919</v>
      </c>
      <c r="F379" s="971"/>
      <c r="I379" s="77">
        <f>ROW()</f>
        <v>379</v>
      </c>
      <c r="J379" s="75">
        <f t="shared" si="12"/>
        <v>6801</v>
      </c>
    </row>
    <row r="380" spans="1:10">
      <c r="A380" s="644">
        <v>7371</v>
      </c>
      <c r="B380" s="78" t="s">
        <v>979</v>
      </c>
      <c r="C380" s="75">
        <f t="shared" si="11"/>
        <v>7371</v>
      </c>
      <c r="D380" s="76" t="s">
        <v>919</v>
      </c>
      <c r="F380" s="971"/>
      <c r="I380" s="77">
        <f>ROW()</f>
        <v>380</v>
      </c>
      <c r="J380" s="75">
        <f t="shared" si="12"/>
        <v>7371</v>
      </c>
    </row>
    <row r="381" spans="1:10">
      <c r="A381" s="644">
        <v>8151</v>
      </c>
      <c r="B381" s="78" t="s">
        <v>973</v>
      </c>
      <c r="C381" s="75">
        <f t="shared" si="11"/>
        <v>8151</v>
      </c>
      <c r="D381" s="76" t="s">
        <v>919</v>
      </c>
      <c r="F381" s="971"/>
      <c r="I381" s="77">
        <f>ROW()</f>
        <v>381</v>
      </c>
      <c r="J381" s="75">
        <f t="shared" si="12"/>
        <v>8151</v>
      </c>
    </row>
    <row r="382" spans="1:10">
      <c r="A382" s="644">
        <v>3541</v>
      </c>
      <c r="B382" s="78" t="s">
        <v>1100</v>
      </c>
      <c r="C382" s="75">
        <f t="shared" si="11"/>
        <v>3541</v>
      </c>
      <c r="D382" s="76" t="s">
        <v>919</v>
      </c>
      <c r="F382" s="971"/>
      <c r="I382" s="77">
        <f>ROW()</f>
        <v>382</v>
      </c>
      <c r="J382" s="75">
        <f t="shared" si="12"/>
        <v>3541</v>
      </c>
    </row>
    <row r="383" spans="1:10">
      <c r="A383" s="644">
        <v>4721</v>
      </c>
      <c r="B383" s="78" t="s">
        <v>1061</v>
      </c>
      <c r="C383" s="75">
        <f t="shared" si="11"/>
        <v>4721</v>
      </c>
      <c r="D383" s="76" t="s">
        <v>919</v>
      </c>
      <c r="F383" s="971"/>
      <c r="I383" s="77">
        <f>ROW()</f>
        <v>383</v>
      </c>
      <c r="J383" s="75">
        <f t="shared" si="12"/>
        <v>4721</v>
      </c>
    </row>
    <row r="384" spans="1:10">
      <c r="A384" s="644">
        <v>6821</v>
      </c>
      <c r="B384" s="78" t="s">
        <v>76</v>
      </c>
      <c r="C384" s="75">
        <f t="shared" si="11"/>
        <v>6821</v>
      </c>
      <c r="D384" s="76" t="s">
        <v>919</v>
      </c>
      <c r="F384" s="971"/>
      <c r="I384" s="77">
        <f>ROW()</f>
        <v>384</v>
      </c>
      <c r="J384" s="75">
        <f t="shared" si="12"/>
        <v>6821</v>
      </c>
    </row>
    <row r="385" spans="1:10">
      <c r="A385" s="644">
        <v>7241</v>
      </c>
      <c r="B385" s="78" t="s">
        <v>982</v>
      </c>
      <c r="C385" s="75">
        <f t="shared" ref="C385:C448" si="13">A385</f>
        <v>7241</v>
      </c>
      <c r="D385" s="76" t="s">
        <v>919</v>
      </c>
      <c r="F385" s="971"/>
      <c r="I385" s="77">
        <f>ROW()</f>
        <v>385</v>
      </c>
      <c r="J385" s="75">
        <f t="shared" ref="J385:J448" si="14">C385</f>
        <v>7241</v>
      </c>
    </row>
    <row r="386" spans="1:10">
      <c r="A386" s="644">
        <v>4741</v>
      </c>
      <c r="B386" s="78" t="s">
        <v>1060</v>
      </c>
      <c r="C386" s="75">
        <f t="shared" si="13"/>
        <v>4741</v>
      </c>
      <c r="D386" s="76" t="s">
        <v>919</v>
      </c>
      <c r="F386" s="971"/>
      <c r="I386" s="77">
        <f>ROW()</f>
        <v>386</v>
      </c>
      <c r="J386" s="75">
        <f t="shared" si="14"/>
        <v>4741</v>
      </c>
    </row>
    <row r="387" spans="1:10">
      <c r="A387" s="644">
        <v>4761</v>
      </c>
      <c r="B387" s="78" t="s">
        <v>1059</v>
      </c>
      <c r="C387" s="75">
        <f t="shared" si="13"/>
        <v>4761</v>
      </c>
      <c r="D387" s="76" t="s">
        <v>919</v>
      </c>
      <c r="F387" s="971"/>
      <c r="I387" s="77">
        <f>ROW()</f>
        <v>387</v>
      </c>
      <c r="J387" s="75">
        <f t="shared" si="14"/>
        <v>4761</v>
      </c>
    </row>
    <row r="388" spans="1:10">
      <c r="A388" s="644">
        <v>6121</v>
      </c>
      <c r="B388" s="78" t="s">
        <v>51</v>
      </c>
      <c r="C388" s="75">
        <f t="shared" si="13"/>
        <v>6121</v>
      </c>
      <c r="D388" s="76" t="s">
        <v>919</v>
      </c>
      <c r="F388" s="971"/>
      <c r="I388" s="77">
        <f>ROW()</f>
        <v>388</v>
      </c>
      <c r="J388" s="75">
        <f t="shared" si="14"/>
        <v>6121</v>
      </c>
    </row>
    <row r="389" spans="1:10">
      <c r="A389" s="644">
        <v>241</v>
      </c>
      <c r="B389" s="78" t="s">
        <v>1196</v>
      </c>
      <c r="C389" s="75">
        <f t="shared" si="13"/>
        <v>241</v>
      </c>
      <c r="D389" s="76" t="s">
        <v>919</v>
      </c>
      <c r="F389" s="971"/>
      <c r="I389" s="77">
        <f>ROW()</f>
        <v>389</v>
      </c>
      <c r="J389" s="75">
        <f t="shared" si="14"/>
        <v>241</v>
      </c>
    </row>
    <row r="390" spans="1:10">
      <c r="A390" s="644">
        <v>8181</v>
      </c>
      <c r="B390" s="78" t="s">
        <v>961</v>
      </c>
      <c r="C390" s="75">
        <f t="shared" si="13"/>
        <v>8181</v>
      </c>
      <c r="D390" s="76" t="s">
        <v>919</v>
      </c>
      <c r="F390" s="971"/>
      <c r="I390" s="77">
        <f>ROW()</f>
        <v>390</v>
      </c>
      <c r="J390" s="75">
        <f t="shared" si="14"/>
        <v>8181</v>
      </c>
    </row>
    <row r="391" spans="1:10">
      <c r="A391" s="644">
        <v>4841</v>
      </c>
      <c r="B391" s="78" t="s">
        <v>1057</v>
      </c>
      <c r="C391" s="75">
        <f t="shared" si="13"/>
        <v>4841</v>
      </c>
      <c r="D391" s="76" t="s">
        <v>919</v>
      </c>
      <c r="F391" s="971"/>
      <c r="I391" s="77">
        <f>ROW()</f>
        <v>391</v>
      </c>
      <c r="J391" s="75">
        <f t="shared" si="14"/>
        <v>4841</v>
      </c>
    </row>
    <row r="392" spans="1:10">
      <c r="A392" s="644">
        <v>7091</v>
      </c>
      <c r="B392" s="78" t="s">
        <v>988</v>
      </c>
      <c r="C392" s="75">
        <f t="shared" si="13"/>
        <v>7091</v>
      </c>
      <c r="D392" s="76" t="s">
        <v>919</v>
      </c>
      <c r="F392" s="971"/>
      <c r="I392" s="77">
        <f>ROW()</f>
        <v>392</v>
      </c>
      <c r="J392" s="75">
        <f t="shared" si="14"/>
        <v>7091</v>
      </c>
    </row>
    <row r="393" spans="1:10">
      <c r="A393" s="644">
        <v>7551</v>
      </c>
      <c r="B393" s="78" t="s">
        <v>962</v>
      </c>
      <c r="C393" s="75">
        <f t="shared" si="13"/>
        <v>7551</v>
      </c>
      <c r="D393" s="76" t="s">
        <v>919</v>
      </c>
      <c r="F393" s="971"/>
      <c r="I393" s="77">
        <f>ROW()</f>
        <v>393</v>
      </c>
      <c r="J393" s="75">
        <f t="shared" si="14"/>
        <v>7551</v>
      </c>
    </row>
    <row r="394" spans="1:10">
      <c r="A394" s="644">
        <v>7061</v>
      </c>
      <c r="B394" s="78" t="s">
        <v>990</v>
      </c>
      <c r="C394" s="75">
        <f t="shared" si="13"/>
        <v>7061</v>
      </c>
      <c r="D394" s="76" t="s">
        <v>919</v>
      </c>
      <c r="F394" s="971"/>
      <c r="I394" s="77">
        <f>ROW()</f>
        <v>394</v>
      </c>
      <c r="J394" s="75">
        <f t="shared" si="14"/>
        <v>7061</v>
      </c>
    </row>
    <row r="395" spans="1:10">
      <c r="A395" s="644">
        <v>7041</v>
      </c>
      <c r="B395" s="78" t="s">
        <v>998</v>
      </c>
      <c r="C395" s="75">
        <f t="shared" si="13"/>
        <v>7041</v>
      </c>
      <c r="D395" s="76" t="s">
        <v>919</v>
      </c>
      <c r="F395" s="971"/>
      <c r="I395" s="77">
        <f>ROW()</f>
        <v>395</v>
      </c>
      <c r="J395" s="75">
        <f t="shared" si="14"/>
        <v>7041</v>
      </c>
    </row>
    <row r="396" spans="1:10">
      <c r="A396" s="644">
        <v>4881</v>
      </c>
      <c r="B396" s="78" t="s">
        <v>1056</v>
      </c>
      <c r="C396" s="75">
        <f t="shared" si="13"/>
        <v>4881</v>
      </c>
      <c r="D396" s="76" t="s">
        <v>919</v>
      </c>
      <c r="F396" s="971"/>
      <c r="I396" s="77">
        <f>ROW()</f>
        <v>396</v>
      </c>
      <c r="J396" s="75">
        <f t="shared" si="14"/>
        <v>4881</v>
      </c>
    </row>
    <row r="397" spans="1:10">
      <c r="A397" s="644">
        <v>4921</v>
      </c>
      <c r="B397" s="78" t="s">
        <v>1055</v>
      </c>
      <c r="C397" s="75">
        <f t="shared" si="13"/>
        <v>4921</v>
      </c>
      <c r="D397" s="76" t="s">
        <v>919</v>
      </c>
      <c r="F397" s="971"/>
      <c r="I397" s="77">
        <f>ROW()</f>
        <v>397</v>
      </c>
      <c r="J397" s="75">
        <f t="shared" si="14"/>
        <v>4921</v>
      </c>
    </row>
    <row r="398" spans="1:10">
      <c r="A398" s="644">
        <v>4961</v>
      </c>
      <c r="B398" s="78" t="s">
        <v>1054</v>
      </c>
      <c r="C398" s="75">
        <f t="shared" si="13"/>
        <v>4961</v>
      </c>
      <c r="D398" s="76" t="s">
        <v>919</v>
      </c>
      <c r="F398" s="971"/>
      <c r="I398" s="77">
        <f>ROW()</f>
        <v>398</v>
      </c>
      <c r="J398" s="75">
        <f t="shared" si="14"/>
        <v>4961</v>
      </c>
    </row>
    <row r="399" spans="1:10">
      <c r="A399" s="644">
        <v>5001</v>
      </c>
      <c r="B399" s="78" t="s">
        <v>1053</v>
      </c>
      <c r="C399" s="75">
        <f t="shared" si="13"/>
        <v>5001</v>
      </c>
      <c r="D399" s="76" t="s">
        <v>919</v>
      </c>
      <c r="F399" s="971"/>
      <c r="I399" s="77">
        <f>ROW()</f>
        <v>399</v>
      </c>
      <c r="J399" s="75">
        <f t="shared" si="14"/>
        <v>5001</v>
      </c>
    </row>
    <row r="400" spans="1:10">
      <c r="A400" s="644">
        <v>6841</v>
      </c>
      <c r="B400" s="78" t="s">
        <v>77</v>
      </c>
      <c r="C400" s="75">
        <f t="shared" si="13"/>
        <v>6841</v>
      </c>
      <c r="D400" s="76" t="s">
        <v>919</v>
      </c>
      <c r="F400" s="971"/>
      <c r="I400" s="77">
        <f>ROW()</f>
        <v>400</v>
      </c>
      <c r="J400" s="75">
        <f t="shared" si="14"/>
        <v>6841</v>
      </c>
    </row>
    <row r="401" spans="1:10">
      <c r="A401" s="644">
        <v>5041</v>
      </c>
      <c r="B401" s="78" t="s">
        <v>1047</v>
      </c>
      <c r="C401" s="75">
        <f t="shared" si="13"/>
        <v>5041</v>
      </c>
      <c r="D401" s="76" t="s">
        <v>919</v>
      </c>
      <c r="F401" s="971"/>
      <c r="I401" s="77">
        <f>ROW()</f>
        <v>401</v>
      </c>
      <c r="J401" s="75">
        <f t="shared" si="14"/>
        <v>5041</v>
      </c>
    </row>
    <row r="402" spans="1:10">
      <c r="A402" s="644">
        <v>5081</v>
      </c>
      <c r="B402" s="78" t="s">
        <v>1045</v>
      </c>
      <c r="C402" s="75">
        <f t="shared" si="13"/>
        <v>5081</v>
      </c>
      <c r="D402" s="76" t="s">
        <v>919</v>
      </c>
      <c r="F402" s="971"/>
      <c r="I402" s="77">
        <f>ROW()</f>
        <v>402</v>
      </c>
      <c r="J402" s="75">
        <f t="shared" si="14"/>
        <v>5081</v>
      </c>
    </row>
    <row r="403" spans="1:10">
      <c r="A403" s="644">
        <v>5121</v>
      </c>
      <c r="B403" s="78" t="s">
        <v>1043</v>
      </c>
      <c r="C403" s="75">
        <f t="shared" si="13"/>
        <v>5121</v>
      </c>
      <c r="D403" s="76" t="s">
        <v>919</v>
      </c>
      <c r="F403" s="971"/>
      <c r="I403" s="77">
        <f>ROW()</f>
        <v>403</v>
      </c>
      <c r="J403" s="75">
        <f t="shared" si="14"/>
        <v>5121</v>
      </c>
    </row>
    <row r="404" spans="1:10">
      <c r="A404" s="644">
        <v>4012</v>
      </c>
      <c r="B404" s="78" t="s">
        <v>1901</v>
      </c>
      <c r="C404" s="75">
        <f t="shared" si="13"/>
        <v>4012</v>
      </c>
      <c r="D404" s="76" t="s">
        <v>919</v>
      </c>
      <c r="F404" s="971"/>
      <c r="I404" s="77">
        <f>ROW()</f>
        <v>404</v>
      </c>
      <c r="J404" s="75">
        <f t="shared" si="14"/>
        <v>4012</v>
      </c>
    </row>
    <row r="405" spans="1:10">
      <c r="A405" s="644">
        <v>7034</v>
      </c>
      <c r="B405" s="78" t="s">
        <v>1922</v>
      </c>
      <c r="C405" s="75">
        <f t="shared" si="13"/>
        <v>7034</v>
      </c>
      <c r="D405" s="76" t="s">
        <v>919</v>
      </c>
      <c r="F405" s="971"/>
      <c r="I405" s="77">
        <f>ROW()</f>
        <v>405</v>
      </c>
      <c r="J405" s="75">
        <f t="shared" si="14"/>
        <v>7034</v>
      </c>
    </row>
    <row r="406" spans="1:10">
      <c r="A406" s="644">
        <v>6043</v>
      </c>
      <c r="B406" s="78" t="s">
        <v>1918</v>
      </c>
      <c r="C406" s="75">
        <f t="shared" si="13"/>
        <v>6043</v>
      </c>
      <c r="D406" s="76" t="s">
        <v>919</v>
      </c>
      <c r="F406" s="971"/>
      <c r="I406" s="77">
        <f>ROW()</f>
        <v>406</v>
      </c>
      <c r="J406" s="75">
        <f t="shared" si="14"/>
        <v>6043</v>
      </c>
    </row>
    <row r="407" spans="1:10">
      <c r="A407" s="644">
        <v>6053</v>
      </c>
      <c r="B407" s="78" t="s">
        <v>1919</v>
      </c>
      <c r="C407" s="75">
        <f t="shared" si="13"/>
        <v>6053</v>
      </c>
      <c r="D407" s="76" t="s">
        <v>919</v>
      </c>
      <c r="F407" s="971"/>
      <c r="I407" s="77">
        <f>ROW()</f>
        <v>407</v>
      </c>
      <c r="J407" s="75">
        <f t="shared" si="14"/>
        <v>6053</v>
      </c>
    </row>
    <row r="408" spans="1:10">
      <c r="A408" s="644">
        <v>520</v>
      </c>
      <c r="B408" s="78" t="s">
        <v>113</v>
      </c>
      <c r="C408" s="75">
        <f t="shared" si="13"/>
        <v>520</v>
      </c>
      <c r="D408" s="76" t="s">
        <v>919</v>
      </c>
      <c r="F408" s="971"/>
      <c r="I408" s="77">
        <f>ROW()</f>
        <v>408</v>
      </c>
      <c r="J408" s="75">
        <f t="shared" si="14"/>
        <v>520</v>
      </c>
    </row>
    <row r="409" spans="1:10">
      <c r="A409" s="644">
        <v>339</v>
      </c>
      <c r="B409" s="78" t="s">
        <v>1190</v>
      </c>
      <c r="C409" s="75">
        <f t="shared" si="13"/>
        <v>339</v>
      </c>
      <c r="D409" s="76" t="s">
        <v>919</v>
      </c>
      <c r="F409" s="971"/>
      <c r="I409" s="77">
        <f>ROW()</f>
        <v>409</v>
      </c>
      <c r="J409" s="75">
        <f t="shared" si="14"/>
        <v>339</v>
      </c>
    </row>
    <row r="410" spans="1:10">
      <c r="A410" s="644">
        <v>7042</v>
      </c>
      <c r="B410" s="78" t="s">
        <v>997</v>
      </c>
      <c r="C410" s="75">
        <f t="shared" si="13"/>
        <v>7042</v>
      </c>
      <c r="D410" s="76" t="s">
        <v>919</v>
      </c>
      <c r="F410" s="971"/>
      <c r="I410" s="77">
        <f>ROW()</f>
        <v>410</v>
      </c>
      <c r="J410" s="75">
        <f t="shared" si="14"/>
        <v>7042</v>
      </c>
    </row>
    <row r="411" spans="1:10">
      <c r="A411" s="644">
        <v>2007</v>
      </c>
      <c r="B411" s="78" t="s">
        <v>963</v>
      </c>
      <c r="C411" s="75">
        <f t="shared" si="13"/>
        <v>2007</v>
      </c>
      <c r="D411" s="76" t="s">
        <v>919</v>
      </c>
      <c r="F411" s="971"/>
      <c r="I411" s="77">
        <f>ROW()</f>
        <v>411</v>
      </c>
      <c r="J411" s="75">
        <f t="shared" si="14"/>
        <v>2007</v>
      </c>
    </row>
    <row r="412" spans="1:10">
      <c r="A412" s="644">
        <v>7038</v>
      </c>
      <c r="B412" s="78" t="s">
        <v>1924</v>
      </c>
      <c r="C412" s="75">
        <f t="shared" si="13"/>
        <v>7038</v>
      </c>
      <c r="D412" s="76" t="s">
        <v>919</v>
      </c>
      <c r="F412" s="971"/>
      <c r="I412" s="77">
        <f>ROW()</f>
        <v>412</v>
      </c>
      <c r="J412" s="75">
        <f t="shared" si="14"/>
        <v>7038</v>
      </c>
    </row>
    <row r="413" spans="1:10">
      <c r="A413" s="644">
        <v>6004</v>
      </c>
      <c r="B413" s="78" t="s">
        <v>44</v>
      </c>
      <c r="C413" s="75">
        <f t="shared" si="13"/>
        <v>6004</v>
      </c>
      <c r="D413" s="76" t="s">
        <v>919</v>
      </c>
      <c r="F413" s="971"/>
      <c r="I413" s="77">
        <f>ROW()</f>
        <v>413</v>
      </c>
      <c r="J413" s="75">
        <f t="shared" si="14"/>
        <v>6004</v>
      </c>
    </row>
    <row r="414" spans="1:10">
      <c r="A414" s="644">
        <v>6013</v>
      </c>
      <c r="B414" s="78" t="s">
        <v>964</v>
      </c>
      <c r="C414" s="75">
        <f t="shared" si="13"/>
        <v>6013</v>
      </c>
      <c r="D414" s="76" t="s">
        <v>919</v>
      </c>
      <c r="F414" s="971"/>
      <c r="I414" s="77">
        <f>ROW()</f>
        <v>414</v>
      </c>
      <c r="J414" s="75">
        <f t="shared" si="14"/>
        <v>6013</v>
      </c>
    </row>
    <row r="415" spans="1:10">
      <c r="A415" s="644">
        <v>332</v>
      </c>
      <c r="B415" s="78" t="s">
        <v>1192</v>
      </c>
      <c r="C415" s="75">
        <f t="shared" si="13"/>
        <v>332</v>
      </c>
      <c r="D415" s="76" t="s">
        <v>919</v>
      </c>
      <c r="F415" s="971"/>
      <c r="I415" s="77">
        <f>ROW()</f>
        <v>415</v>
      </c>
      <c r="J415" s="75">
        <f t="shared" si="14"/>
        <v>332</v>
      </c>
    </row>
    <row r="416" spans="1:10">
      <c r="A416" s="644">
        <v>2012</v>
      </c>
      <c r="B416" s="78" t="s">
        <v>965</v>
      </c>
      <c r="C416" s="75">
        <f t="shared" si="13"/>
        <v>2012</v>
      </c>
      <c r="D416" s="76" t="s">
        <v>919</v>
      </c>
      <c r="F416" s="971"/>
      <c r="I416" s="77">
        <f>ROW()</f>
        <v>416</v>
      </c>
      <c r="J416" s="75">
        <f t="shared" si="14"/>
        <v>2012</v>
      </c>
    </row>
    <row r="417" spans="1:10">
      <c r="A417" s="644">
        <v>5008</v>
      </c>
      <c r="B417" s="78" t="s">
        <v>3131</v>
      </c>
      <c r="C417" s="75">
        <f t="shared" si="13"/>
        <v>5008</v>
      </c>
      <c r="D417" s="76" t="s">
        <v>919</v>
      </c>
      <c r="F417" s="971"/>
      <c r="I417" s="77">
        <f>ROW()</f>
        <v>417</v>
      </c>
      <c r="J417" s="75">
        <f t="shared" si="14"/>
        <v>5008</v>
      </c>
    </row>
    <row r="418" spans="1:10">
      <c r="A418" s="644">
        <v>3033</v>
      </c>
      <c r="B418" s="78" t="s">
        <v>1895</v>
      </c>
      <c r="C418" s="75">
        <f t="shared" si="13"/>
        <v>3033</v>
      </c>
      <c r="D418" s="76" t="s">
        <v>919</v>
      </c>
      <c r="F418" s="971"/>
      <c r="I418" s="77">
        <f>ROW()</f>
        <v>418</v>
      </c>
      <c r="J418" s="75">
        <f t="shared" si="14"/>
        <v>3033</v>
      </c>
    </row>
    <row r="419" spans="1:10">
      <c r="A419" s="644">
        <v>5003</v>
      </c>
      <c r="B419" s="78" t="s">
        <v>120</v>
      </c>
      <c r="C419" s="75">
        <f t="shared" si="13"/>
        <v>5003</v>
      </c>
      <c r="D419" s="76" t="s">
        <v>919</v>
      </c>
      <c r="F419" s="971"/>
      <c r="I419" s="77">
        <f>ROW()</f>
        <v>419</v>
      </c>
      <c r="J419" s="75">
        <f t="shared" si="14"/>
        <v>5003</v>
      </c>
    </row>
    <row r="420" spans="1:10">
      <c r="A420" s="644">
        <v>7701</v>
      </c>
      <c r="B420" s="78" t="s">
        <v>96</v>
      </c>
      <c r="C420" s="75">
        <f t="shared" si="13"/>
        <v>7701</v>
      </c>
      <c r="D420" s="76" t="s">
        <v>919</v>
      </c>
      <c r="F420" s="971"/>
      <c r="I420" s="77">
        <f>ROW()</f>
        <v>420</v>
      </c>
      <c r="J420" s="75">
        <f t="shared" si="14"/>
        <v>7701</v>
      </c>
    </row>
    <row r="421" spans="1:10">
      <c r="A421" s="644">
        <v>1070</v>
      </c>
      <c r="B421" s="78" t="s">
        <v>966</v>
      </c>
      <c r="C421" s="75">
        <f t="shared" si="13"/>
        <v>1070</v>
      </c>
      <c r="D421" s="76" t="s">
        <v>919</v>
      </c>
      <c r="F421" s="971"/>
      <c r="I421" s="77">
        <f>ROW()</f>
        <v>421</v>
      </c>
      <c r="J421" s="75">
        <f t="shared" si="14"/>
        <v>1070</v>
      </c>
    </row>
    <row r="422" spans="1:10">
      <c r="A422" s="644">
        <v>5201</v>
      </c>
      <c r="B422" s="78" t="s">
        <v>1041</v>
      </c>
      <c r="C422" s="75">
        <f t="shared" si="13"/>
        <v>5201</v>
      </c>
      <c r="D422" s="76" t="s">
        <v>919</v>
      </c>
      <c r="F422" s="971"/>
      <c r="I422" s="77">
        <f>ROW()</f>
        <v>422</v>
      </c>
      <c r="J422" s="75">
        <f t="shared" si="14"/>
        <v>5201</v>
      </c>
    </row>
    <row r="423" spans="1:10">
      <c r="A423" s="644">
        <v>5281</v>
      </c>
      <c r="B423" s="78" t="s">
        <v>390</v>
      </c>
      <c r="C423" s="75">
        <f t="shared" si="13"/>
        <v>5281</v>
      </c>
      <c r="D423" s="76" t="s">
        <v>919</v>
      </c>
      <c r="F423" s="971"/>
      <c r="I423" s="77">
        <f>ROW()</f>
        <v>423</v>
      </c>
      <c r="J423" s="75">
        <f t="shared" si="14"/>
        <v>5281</v>
      </c>
    </row>
    <row r="424" spans="1:10">
      <c r="A424" s="644">
        <v>5241</v>
      </c>
      <c r="B424" s="78" t="s">
        <v>19</v>
      </c>
      <c r="C424" s="75">
        <f t="shared" si="13"/>
        <v>5241</v>
      </c>
      <c r="D424" s="76" t="s">
        <v>919</v>
      </c>
      <c r="F424" s="971"/>
      <c r="I424" s="77">
        <f>ROW()</f>
        <v>424</v>
      </c>
      <c r="J424" s="75">
        <f t="shared" si="14"/>
        <v>5241</v>
      </c>
    </row>
    <row r="425" spans="1:10">
      <c r="A425" s="644">
        <v>6881</v>
      </c>
      <c r="B425" s="78" t="s">
        <v>470</v>
      </c>
      <c r="C425" s="75">
        <f t="shared" si="13"/>
        <v>6881</v>
      </c>
      <c r="D425" s="76" t="s">
        <v>919</v>
      </c>
      <c r="F425" s="971"/>
      <c r="I425" s="77">
        <f>ROW()</f>
        <v>425</v>
      </c>
      <c r="J425" s="75">
        <f t="shared" si="14"/>
        <v>6881</v>
      </c>
    </row>
    <row r="426" spans="1:10">
      <c r="A426" s="644">
        <v>7721</v>
      </c>
      <c r="B426" s="78" t="s">
        <v>97</v>
      </c>
      <c r="C426" s="75">
        <f t="shared" si="13"/>
        <v>7721</v>
      </c>
      <c r="D426" s="76" t="s">
        <v>919</v>
      </c>
      <c r="F426" s="971"/>
      <c r="I426" s="77">
        <f>ROW()</f>
        <v>426</v>
      </c>
      <c r="J426" s="75">
        <f t="shared" si="14"/>
        <v>7721</v>
      </c>
    </row>
    <row r="427" spans="1:10">
      <c r="A427" s="644">
        <v>5091</v>
      </c>
      <c r="B427" s="78" t="s">
        <v>1044</v>
      </c>
      <c r="C427" s="75">
        <f t="shared" si="13"/>
        <v>5091</v>
      </c>
      <c r="D427" s="76" t="s">
        <v>919</v>
      </c>
      <c r="F427" s="971"/>
      <c r="I427" s="77">
        <f>ROW()</f>
        <v>427</v>
      </c>
      <c r="J427" s="75">
        <f t="shared" si="14"/>
        <v>5091</v>
      </c>
    </row>
    <row r="428" spans="1:10">
      <c r="A428" s="644">
        <v>5321</v>
      </c>
      <c r="B428" s="78" t="s">
        <v>1040</v>
      </c>
      <c r="C428" s="75">
        <f t="shared" si="13"/>
        <v>5321</v>
      </c>
      <c r="D428" s="76" t="s">
        <v>919</v>
      </c>
      <c r="F428" s="971"/>
      <c r="I428" s="77">
        <f>ROW()</f>
        <v>428</v>
      </c>
      <c r="J428" s="75">
        <f t="shared" si="14"/>
        <v>5321</v>
      </c>
    </row>
    <row r="429" spans="1:10">
      <c r="A429" s="644">
        <v>7741</v>
      </c>
      <c r="B429" s="78" t="s">
        <v>523</v>
      </c>
      <c r="C429" s="75">
        <f t="shared" si="13"/>
        <v>7741</v>
      </c>
      <c r="D429" s="76" t="s">
        <v>919</v>
      </c>
      <c r="F429" s="971"/>
      <c r="I429" s="77">
        <f>ROW()</f>
        <v>429</v>
      </c>
      <c r="J429" s="75">
        <f t="shared" si="14"/>
        <v>7741</v>
      </c>
    </row>
    <row r="430" spans="1:10">
      <c r="A430" s="644">
        <v>6861</v>
      </c>
      <c r="B430" s="78" t="s">
        <v>78</v>
      </c>
      <c r="C430" s="75">
        <f t="shared" si="13"/>
        <v>6861</v>
      </c>
      <c r="D430" s="76" t="s">
        <v>919</v>
      </c>
      <c r="F430" s="971"/>
      <c r="I430" s="77">
        <f>ROW()</f>
        <v>430</v>
      </c>
      <c r="J430" s="75">
        <f t="shared" si="14"/>
        <v>6861</v>
      </c>
    </row>
    <row r="431" spans="1:10">
      <c r="A431" s="644">
        <v>2191</v>
      </c>
      <c r="B431" s="78" t="s">
        <v>1139</v>
      </c>
      <c r="C431" s="75">
        <f t="shared" si="13"/>
        <v>2191</v>
      </c>
      <c r="D431" s="76" t="s">
        <v>919</v>
      </c>
      <c r="F431" s="971"/>
      <c r="I431" s="77">
        <f>ROW()</f>
        <v>431</v>
      </c>
      <c r="J431" s="75">
        <f t="shared" si="14"/>
        <v>2191</v>
      </c>
    </row>
    <row r="432" spans="1:10">
      <c r="A432" s="644">
        <v>7016</v>
      </c>
      <c r="B432" s="78" t="s">
        <v>3132</v>
      </c>
      <c r="C432" s="75">
        <f t="shared" si="13"/>
        <v>7016</v>
      </c>
      <c r="D432" s="76" t="s">
        <v>919</v>
      </c>
      <c r="F432" s="971"/>
      <c r="I432" s="77">
        <f>ROW()</f>
        <v>432</v>
      </c>
      <c r="J432" s="75">
        <f t="shared" si="14"/>
        <v>7016</v>
      </c>
    </row>
    <row r="433" spans="1:10">
      <c r="A433" s="644">
        <v>5361</v>
      </c>
      <c r="B433" s="78" t="s">
        <v>1039</v>
      </c>
      <c r="C433" s="75">
        <f t="shared" si="13"/>
        <v>5361</v>
      </c>
      <c r="D433" s="76" t="s">
        <v>919</v>
      </c>
      <c r="F433" s="971"/>
      <c r="I433" s="77">
        <f>ROW()</f>
        <v>433</v>
      </c>
      <c r="J433" s="75">
        <f t="shared" si="14"/>
        <v>5361</v>
      </c>
    </row>
    <row r="434" spans="1:10">
      <c r="A434" s="644">
        <v>7015</v>
      </c>
      <c r="B434" s="78" t="s">
        <v>3133</v>
      </c>
      <c r="C434" s="75">
        <f t="shared" si="13"/>
        <v>7015</v>
      </c>
      <c r="D434" s="76" t="s">
        <v>919</v>
      </c>
      <c r="F434" s="971"/>
      <c r="I434" s="77">
        <f>ROW()</f>
        <v>434</v>
      </c>
      <c r="J434" s="75">
        <f t="shared" si="14"/>
        <v>7015</v>
      </c>
    </row>
    <row r="435" spans="1:10">
      <c r="A435" s="644">
        <v>72</v>
      </c>
      <c r="B435" s="78" t="s">
        <v>117</v>
      </c>
      <c r="C435" s="75">
        <f t="shared" si="13"/>
        <v>72</v>
      </c>
      <c r="D435" s="76" t="s">
        <v>919</v>
      </c>
      <c r="F435" s="971"/>
      <c r="I435" s="77">
        <f>ROW()</f>
        <v>435</v>
      </c>
      <c r="J435" s="75">
        <f t="shared" si="14"/>
        <v>72</v>
      </c>
    </row>
    <row r="436" spans="1:10">
      <c r="A436" s="644">
        <v>5401</v>
      </c>
      <c r="B436" s="78" t="s">
        <v>1037</v>
      </c>
      <c r="C436" s="75">
        <f t="shared" si="13"/>
        <v>5401</v>
      </c>
      <c r="D436" s="76" t="s">
        <v>919</v>
      </c>
      <c r="F436" s="971"/>
      <c r="I436" s="77">
        <f>ROW()</f>
        <v>436</v>
      </c>
      <c r="J436" s="75">
        <f t="shared" si="14"/>
        <v>5401</v>
      </c>
    </row>
    <row r="437" spans="1:10">
      <c r="A437" s="644">
        <v>5421</v>
      </c>
      <c r="B437" s="78" t="s">
        <v>1036</v>
      </c>
      <c r="C437" s="75">
        <f t="shared" si="13"/>
        <v>5421</v>
      </c>
      <c r="D437" s="76" t="s">
        <v>919</v>
      </c>
      <c r="F437" s="971"/>
      <c r="I437" s="77">
        <f>ROW()</f>
        <v>437</v>
      </c>
      <c r="J437" s="75">
        <f t="shared" si="14"/>
        <v>5421</v>
      </c>
    </row>
    <row r="438" spans="1:10">
      <c r="A438" s="644">
        <v>5431</v>
      </c>
      <c r="B438" s="78" t="s">
        <v>1035</v>
      </c>
      <c r="C438" s="75">
        <f t="shared" si="13"/>
        <v>5431</v>
      </c>
      <c r="D438" s="76" t="s">
        <v>919</v>
      </c>
      <c r="F438" s="971"/>
      <c r="I438" s="77">
        <f>ROW()</f>
        <v>438</v>
      </c>
      <c r="J438" s="75">
        <f t="shared" si="14"/>
        <v>5431</v>
      </c>
    </row>
    <row r="439" spans="1:10">
      <c r="A439" s="644">
        <v>5441</v>
      </c>
      <c r="B439" s="78" t="s">
        <v>1034</v>
      </c>
      <c r="C439" s="75">
        <f t="shared" si="13"/>
        <v>5441</v>
      </c>
      <c r="D439" s="76" t="s">
        <v>919</v>
      </c>
      <c r="F439" s="971"/>
      <c r="I439" s="77">
        <f>ROW()</f>
        <v>439</v>
      </c>
      <c r="J439" s="75">
        <f t="shared" si="14"/>
        <v>5441</v>
      </c>
    </row>
    <row r="440" spans="1:10">
      <c r="A440" s="644">
        <v>8016</v>
      </c>
      <c r="B440" s="78" t="s">
        <v>967</v>
      </c>
      <c r="C440" s="75">
        <f t="shared" si="13"/>
        <v>8016</v>
      </c>
      <c r="D440" s="76" t="s">
        <v>919</v>
      </c>
      <c r="F440" s="971"/>
      <c r="I440" s="77">
        <f>ROW()</f>
        <v>440</v>
      </c>
      <c r="J440" s="75">
        <f t="shared" si="14"/>
        <v>8016</v>
      </c>
    </row>
    <row r="441" spans="1:10">
      <c r="A441" s="644">
        <v>7029</v>
      </c>
      <c r="B441" s="78" t="s">
        <v>968</v>
      </c>
      <c r="C441" s="75">
        <f t="shared" si="13"/>
        <v>7029</v>
      </c>
      <c r="D441" s="76" t="s">
        <v>919</v>
      </c>
      <c r="F441" s="971"/>
      <c r="I441" s="77">
        <f>ROW()</f>
        <v>441</v>
      </c>
      <c r="J441" s="75">
        <f t="shared" si="14"/>
        <v>7029</v>
      </c>
    </row>
    <row r="442" spans="1:10">
      <c r="A442" s="656">
        <v>2531</v>
      </c>
      <c r="B442" s="78" t="s">
        <v>1125</v>
      </c>
      <c r="C442" s="75">
        <f t="shared" si="13"/>
        <v>2531</v>
      </c>
      <c r="D442" s="76" t="s">
        <v>919</v>
      </c>
      <c r="F442" s="971"/>
      <c r="I442" s="77">
        <f>ROW()</f>
        <v>442</v>
      </c>
      <c r="J442" s="75">
        <f t="shared" si="14"/>
        <v>2531</v>
      </c>
    </row>
    <row r="443" spans="1:10">
      <c r="A443" s="644">
        <v>6281</v>
      </c>
      <c r="B443" s="78" t="s">
        <v>80</v>
      </c>
      <c r="C443" s="75">
        <f t="shared" si="13"/>
        <v>6281</v>
      </c>
      <c r="D443" s="76" t="s">
        <v>919</v>
      </c>
      <c r="F443" s="971"/>
      <c r="I443" s="77">
        <f>ROW()</f>
        <v>443</v>
      </c>
      <c r="J443" s="75">
        <f t="shared" si="14"/>
        <v>6281</v>
      </c>
    </row>
    <row r="444" spans="1:10">
      <c r="A444" s="644">
        <v>3051</v>
      </c>
      <c r="B444" s="78" t="s">
        <v>1113</v>
      </c>
      <c r="C444" s="75">
        <f t="shared" si="13"/>
        <v>3051</v>
      </c>
      <c r="D444" s="76" t="s">
        <v>919</v>
      </c>
      <c r="F444" s="971"/>
      <c r="I444" s="77">
        <f>ROW()</f>
        <v>444</v>
      </c>
      <c r="J444" s="75">
        <f t="shared" si="14"/>
        <v>3051</v>
      </c>
    </row>
    <row r="445" spans="1:10">
      <c r="A445" s="644">
        <v>5481</v>
      </c>
      <c r="B445" s="78" t="s">
        <v>1033</v>
      </c>
      <c r="C445" s="75">
        <f t="shared" si="13"/>
        <v>5481</v>
      </c>
      <c r="D445" s="76" t="s">
        <v>919</v>
      </c>
      <c r="F445" s="971"/>
      <c r="I445" s="77">
        <f>ROW()</f>
        <v>445</v>
      </c>
      <c r="J445" s="75">
        <f t="shared" si="14"/>
        <v>5481</v>
      </c>
    </row>
    <row r="446" spans="1:10">
      <c r="A446" s="644">
        <v>5521</v>
      </c>
      <c r="B446" s="78" t="s">
        <v>1032</v>
      </c>
      <c r="C446" s="75">
        <f t="shared" si="13"/>
        <v>5521</v>
      </c>
      <c r="D446" s="76" t="s">
        <v>919</v>
      </c>
      <c r="F446" s="971"/>
      <c r="I446" s="77">
        <f>ROW()</f>
        <v>446</v>
      </c>
      <c r="J446" s="75">
        <f t="shared" si="14"/>
        <v>5521</v>
      </c>
    </row>
    <row r="447" spans="1:10">
      <c r="A447" s="644">
        <v>5601</v>
      </c>
      <c r="B447" s="78" t="s">
        <v>1030</v>
      </c>
      <c r="C447" s="75">
        <f t="shared" si="13"/>
        <v>5601</v>
      </c>
      <c r="D447" s="76" t="s">
        <v>919</v>
      </c>
      <c r="F447" s="971"/>
      <c r="I447" s="77">
        <f>ROW()</f>
        <v>447</v>
      </c>
      <c r="J447" s="75">
        <f t="shared" si="14"/>
        <v>5601</v>
      </c>
    </row>
    <row r="448" spans="1:10">
      <c r="A448" s="644">
        <v>401</v>
      </c>
      <c r="B448" s="78" t="s">
        <v>1188</v>
      </c>
      <c r="C448" s="75">
        <f t="shared" si="13"/>
        <v>401</v>
      </c>
      <c r="D448" s="76" t="s">
        <v>919</v>
      </c>
      <c r="F448" s="971"/>
      <c r="I448" s="77">
        <f>ROW()</f>
        <v>448</v>
      </c>
      <c r="J448" s="75">
        <f t="shared" si="14"/>
        <v>401</v>
      </c>
    </row>
    <row r="449" spans="1:10">
      <c r="A449" s="644">
        <v>5641</v>
      </c>
      <c r="B449" s="78" t="s">
        <v>1029</v>
      </c>
      <c r="C449" s="75">
        <f t="shared" ref="C449:C459" si="15">A449</f>
        <v>5641</v>
      </c>
      <c r="D449" s="76" t="s">
        <v>919</v>
      </c>
      <c r="F449" s="971"/>
      <c r="I449" s="77">
        <f>ROW()</f>
        <v>449</v>
      </c>
      <c r="J449" s="75">
        <f t="shared" ref="J449:J459" si="16">C449</f>
        <v>5641</v>
      </c>
    </row>
    <row r="450" spans="1:10">
      <c r="A450" s="644">
        <v>5671</v>
      </c>
      <c r="B450" s="78" t="s">
        <v>402</v>
      </c>
      <c r="C450" s="75">
        <f t="shared" si="15"/>
        <v>5671</v>
      </c>
      <c r="D450" s="76" t="s">
        <v>919</v>
      </c>
      <c r="F450" s="971"/>
      <c r="I450" s="77">
        <f>ROW()</f>
        <v>450</v>
      </c>
      <c r="J450" s="75">
        <f t="shared" si="16"/>
        <v>5671</v>
      </c>
    </row>
    <row r="451" spans="1:10">
      <c r="A451" s="644">
        <v>2441</v>
      </c>
      <c r="B451" s="78" t="s">
        <v>1128</v>
      </c>
      <c r="C451" s="75">
        <f t="shared" si="15"/>
        <v>2441</v>
      </c>
      <c r="D451" s="76" t="s">
        <v>919</v>
      </c>
      <c r="F451" s="971"/>
      <c r="I451" s="77">
        <f>ROW()</f>
        <v>451</v>
      </c>
      <c r="J451" s="75">
        <f t="shared" si="16"/>
        <v>2441</v>
      </c>
    </row>
    <row r="452" spans="1:10">
      <c r="A452" s="644">
        <v>6901</v>
      </c>
      <c r="B452" s="78" t="s">
        <v>23</v>
      </c>
      <c r="C452" s="75">
        <f t="shared" si="15"/>
        <v>6901</v>
      </c>
      <c r="D452" s="76" t="s">
        <v>919</v>
      </c>
      <c r="F452" s="971"/>
      <c r="I452" s="77">
        <f>ROW()</f>
        <v>452</v>
      </c>
      <c r="J452" s="75">
        <f t="shared" si="16"/>
        <v>6901</v>
      </c>
    </row>
    <row r="453" spans="1:10">
      <c r="A453" s="644">
        <v>561</v>
      </c>
      <c r="B453" s="78" t="s">
        <v>1184</v>
      </c>
      <c r="C453" s="75">
        <f t="shared" si="15"/>
        <v>561</v>
      </c>
      <c r="D453" s="76" t="s">
        <v>919</v>
      </c>
      <c r="F453" s="971"/>
      <c r="I453" s="77">
        <f>ROW()</f>
        <v>453</v>
      </c>
      <c r="J453" s="75">
        <f t="shared" si="16"/>
        <v>561</v>
      </c>
    </row>
    <row r="454" spans="1:10">
      <c r="A454" s="644">
        <v>3111</v>
      </c>
      <c r="B454" s="78" t="s">
        <v>1111</v>
      </c>
      <c r="C454" s="75">
        <f t="shared" si="15"/>
        <v>3111</v>
      </c>
      <c r="D454" s="76" t="s">
        <v>919</v>
      </c>
      <c r="F454" s="971"/>
      <c r="I454" s="77">
        <f>ROW()</f>
        <v>454</v>
      </c>
      <c r="J454" s="75">
        <f t="shared" si="16"/>
        <v>3111</v>
      </c>
    </row>
    <row r="455" spans="1:10">
      <c r="A455" s="644">
        <v>2371</v>
      </c>
      <c r="B455" s="78" t="s">
        <v>1130</v>
      </c>
      <c r="C455" s="75">
        <f t="shared" si="15"/>
        <v>2371</v>
      </c>
      <c r="D455" s="76" t="s">
        <v>919</v>
      </c>
      <c r="F455" s="971"/>
      <c r="I455" s="77">
        <f>ROW()</f>
        <v>455</v>
      </c>
      <c r="J455" s="75">
        <f t="shared" si="16"/>
        <v>2371</v>
      </c>
    </row>
    <row r="456" spans="1:10">
      <c r="A456" s="644">
        <v>5791</v>
      </c>
      <c r="B456" s="78" t="s">
        <v>1027</v>
      </c>
      <c r="C456" s="75">
        <f t="shared" si="15"/>
        <v>5791</v>
      </c>
      <c r="D456" s="76" t="s">
        <v>919</v>
      </c>
      <c r="F456" s="971"/>
      <c r="I456" s="77">
        <f>ROW()</f>
        <v>456</v>
      </c>
      <c r="J456" s="75">
        <f t="shared" si="16"/>
        <v>5791</v>
      </c>
    </row>
    <row r="457" spans="1:10">
      <c r="A457" s="644">
        <v>6961</v>
      </c>
      <c r="B457" s="78" t="s">
        <v>79</v>
      </c>
      <c r="C457" s="75">
        <f t="shared" si="15"/>
        <v>6961</v>
      </c>
      <c r="D457" s="76" t="s">
        <v>919</v>
      </c>
      <c r="F457" s="971"/>
      <c r="I457" s="77">
        <f>ROW()</f>
        <v>457</v>
      </c>
      <c r="J457" s="75">
        <f t="shared" si="16"/>
        <v>6961</v>
      </c>
    </row>
    <row r="458" spans="1:10">
      <c r="A458" s="644">
        <v>7049</v>
      </c>
      <c r="B458" s="78" t="s">
        <v>969</v>
      </c>
      <c r="C458" s="75">
        <f t="shared" si="15"/>
        <v>7049</v>
      </c>
      <c r="D458" s="76" t="s">
        <v>919</v>
      </c>
      <c r="F458" s="971"/>
      <c r="I458" s="77">
        <f>ROW()</f>
        <v>458</v>
      </c>
      <c r="J458" s="75">
        <f t="shared" si="16"/>
        <v>7049</v>
      </c>
    </row>
    <row r="459" spans="1:10">
      <c r="A459" s="644">
        <v>6981</v>
      </c>
      <c r="B459" s="78" t="s">
        <v>105</v>
      </c>
      <c r="C459" s="75">
        <f t="shared" si="15"/>
        <v>6981</v>
      </c>
      <c r="D459" s="76" t="s">
        <v>919</v>
      </c>
      <c r="F459" s="971"/>
      <c r="I459" s="77">
        <f>ROW()</f>
        <v>459</v>
      </c>
      <c r="J459" s="75">
        <f t="shared" si="16"/>
        <v>6981</v>
      </c>
    </row>
    <row r="460" spans="1:10">
      <c r="A460" s="645">
        <v>5951</v>
      </c>
      <c r="B460" s="78" t="s">
        <v>1024</v>
      </c>
      <c r="C460" s="75">
        <f t="shared" ref="C460" si="17">A460</f>
        <v>5951</v>
      </c>
      <c r="D460" s="76" t="s">
        <v>919</v>
      </c>
      <c r="F460" s="971"/>
      <c r="I460" s="77">
        <f>ROW()</f>
        <v>460</v>
      </c>
      <c r="J460" s="75">
        <f t="shared" ref="J460" si="18">C460</f>
        <v>5951</v>
      </c>
    </row>
    <row r="461" spans="1:10">
      <c r="A461" s="644">
        <v>771</v>
      </c>
      <c r="B461" s="78" t="s">
        <v>1178</v>
      </c>
      <c r="C461" s="75">
        <f t="shared" ref="C461:C462" si="19">A461</f>
        <v>771</v>
      </c>
      <c r="D461" s="76" t="s">
        <v>919</v>
      </c>
      <c r="F461" s="971"/>
      <c r="I461" s="77">
        <f>ROW()</f>
        <v>461</v>
      </c>
      <c r="J461" s="75">
        <f t="shared" ref="J461:J470" si="20">C461</f>
        <v>771</v>
      </c>
    </row>
    <row r="462" spans="1:10">
      <c r="A462" s="75">
        <v>7601</v>
      </c>
      <c r="B462" s="78" t="s">
        <v>970</v>
      </c>
      <c r="C462" s="75">
        <f t="shared" si="19"/>
        <v>7601</v>
      </c>
      <c r="D462" s="76" t="s">
        <v>919</v>
      </c>
      <c r="F462" s="971"/>
      <c r="I462" s="77">
        <f>ROW()</f>
        <v>462</v>
      </c>
      <c r="J462" s="75">
        <f t="shared" si="20"/>
        <v>7601</v>
      </c>
    </row>
    <row r="463" spans="1:10">
      <c r="A463" s="75">
        <v>2891</v>
      </c>
      <c r="B463" s="78" t="s">
        <v>1117</v>
      </c>
      <c r="C463" s="75">
        <f t="shared" ref="C463:C470" si="21">A463</f>
        <v>2891</v>
      </c>
      <c r="D463" s="76" t="s">
        <v>3135</v>
      </c>
      <c r="I463" s="77">
        <f>ROW()</f>
        <v>463</v>
      </c>
      <c r="J463" s="75">
        <f t="shared" si="20"/>
        <v>2891</v>
      </c>
    </row>
    <row r="464" spans="1:10">
      <c r="A464" s="75">
        <v>5961</v>
      </c>
      <c r="B464" s="78" t="s">
        <v>126</v>
      </c>
      <c r="C464" s="75">
        <f t="shared" si="21"/>
        <v>5961</v>
      </c>
      <c r="D464" s="76" t="s">
        <v>132</v>
      </c>
      <c r="I464" s="77">
        <f>ROW()</f>
        <v>464</v>
      </c>
      <c r="J464" s="75">
        <f t="shared" si="20"/>
        <v>5961</v>
      </c>
    </row>
    <row r="465" spans="1:10">
      <c r="A465" s="75">
        <v>7056</v>
      </c>
      <c r="B465" s="78" t="s">
        <v>993</v>
      </c>
      <c r="C465" s="75">
        <f t="shared" si="21"/>
        <v>7056</v>
      </c>
      <c r="D465" s="76" t="s">
        <v>114</v>
      </c>
      <c r="I465" s="77">
        <f>ROW()</f>
        <v>465</v>
      </c>
      <c r="J465" s="75">
        <f t="shared" si="20"/>
        <v>7056</v>
      </c>
    </row>
    <row r="466" spans="1:10">
      <c r="A466" s="75">
        <v>7055</v>
      </c>
      <c r="B466" s="78" t="s">
        <v>994</v>
      </c>
      <c r="C466" s="75">
        <f t="shared" si="21"/>
        <v>7055</v>
      </c>
      <c r="D466" s="76" t="s">
        <v>112</v>
      </c>
      <c r="I466" s="77">
        <f>ROW()</f>
        <v>466</v>
      </c>
      <c r="J466" s="75">
        <f t="shared" si="20"/>
        <v>7055</v>
      </c>
    </row>
    <row r="467" spans="1:10">
      <c r="A467" s="75">
        <v>1020</v>
      </c>
      <c r="B467" s="78" t="s">
        <v>245</v>
      </c>
      <c r="C467" s="75">
        <f t="shared" si="21"/>
        <v>1020</v>
      </c>
      <c r="D467" s="76" t="s">
        <v>110</v>
      </c>
      <c r="I467" s="77">
        <f>ROW()</f>
        <v>467</v>
      </c>
      <c r="J467" s="75">
        <f t="shared" si="20"/>
        <v>1020</v>
      </c>
    </row>
    <row r="468" spans="1:10">
      <c r="A468" s="75">
        <v>7070</v>
      </c>
      <c r="B468" s="78" t="s">
        <v>3134</v>
      </c>
      <c r="C468" s="75">
        <f t="shared" si="21"/>
        <v>7070</v>
      </c>
      <c r="D468" s="76" t="s">
        <v>1339</v>
      </c>
      <c r="I468" s="77">
        <f>ROW()</f>
        <v>468</v>
      </c>
      <c r="J468" s="75">
        <f t="shared" si="20"/>
        <v>7070</v>
      </c>
    </row>
    <row r="469" spans="1:10">
      <c r="A469" s="75">
        <v>6052</v>
      </c>
      <c r="B469" s="78" t="s">
        <v>127</v>
      </c>
      <c r="C469" s="75">
        <f t="shared" si="21"/>
        <v>6052</v>
      </c>
      <c r="D469" s="76" t="s">
        <v>116</v>
      </c>
      <c r="I469" s="77">
        <f>ROW()</f>
        <v>469</v>
      </c>
      <c r="J469" s="75">
        <f t="shared" si="20"/>
        <v>6052</v>
      </c>
    </row>
    <row r="470" spans="1:10">
      <c r="A470" s="75">
        <v>2511</v>
      </c>
      <c r="B470" s="78" t="s">
        <v>1127</v>
      </c>
      <c r="C470" s="75">
        <f t="shared" si="21"/>
        <v>2511</v>
      </c>
      <c r="D470" s="76" t="s">
        <v>3136</v>
      </c>
      <c r="I470" s="77">
        <f>ROW()</f>
        <v>470</v>
      </c>
      <c r="J470" s="75">
        <f t="shared" si="20"/>
        <v>2511</v>
      </c>
    </row>
    <row r="471" spans="1:10">
      <c r="I471" s="77">
        <f>ROW()</f>
        <v>471</v>
      </c>
    </row>
    <row r="472" spans="1:10">
      <c r="I472" s="77">
        <f>ROW()</f>
        <v>472</v>
      </c>
    </row>
    <row r="473" spans="1:10">
      <c r="I473" s="77">
        <f>ROW()</f>
        <v>473</v>
      </c>
    </row>
    <row r="474" spans="1:10">
      <c r="I474" s="77">
        <f>ROW()</f>
        <v>474</v>
      </c>
    </row>
    <row r="475" spans="1:10">
      <c r="I475" s="77">
        <f>ROW()</f>
        <v>475</v>
      </c>
    </row>
    <row r="476" spans="1:10">
      <c r="I476" s="77">
        <f>ROW()</f>
        <v>476</v>
      </c>
    </row>
    <row r="477" spans="1:10">
      <c r="I477" s="77">
        <f>ROW()</f>
        <v>477</v>
      </c>
    </row>
    <row r="478" spans="1:10">
      <c r="I478" s="77">
        <f>ROW()</f>
        <v>478</v>
      </c>
    </row>
    <row r="479" spans="1:10">
      <c r="I479" s="77">
        <f>ROW()</f>
        <v>479</v>
      </c>
    </row>
    <row r="480" spans="1:10">
      <c r="I480" s="77">
        <f>ROW()</f>
        <v>480</v>
      </c>
    </row>
    <row r="481" spans="9:9">
      <c r="I481" s="77">
        <f>ROW()</f>
        <v>481</v>
      </c>
    </row>
    <row r="482" spans="9:9">
      <c r="I482" s="77">
        <f>ROW()</f>
        <v>482</v>
      </c>
    </row>
    <row r="483" spans="9:9">
      <c r="I483" s="77">
        <f>ROW()</f>
        <v>483</v>
      </c>
    </row>
    <row r="484" spans="9:9">
      <c r="I484" s="77">
        <f>ROW()</f>
        <v>484</v>
      </c>
    </row>
    <row r="485" spans="9:9">
      <c r="I485" s="77">
        <f>ROW()</f>
        <v>485</v>
      </c>
    </row>
    <row r="486" spans="9:9">
      <c r="I486" s="77">
        <f>ROW()</f>
        <v>486</v>
      </c>
    </row>
    <row r="487" spans="9:9">
      <c r="I487" s="77">
        <f>ROW()</f>
        <v>487</v>
      </c>
    </row>
    <row r="488" spans="9:9">
      <c r="I488" s="77">
        <f>ROW()</f>
        <v>488</v>
      </c>
    </row>
    <row r="489" spans="9:9">
      <c r="I489" s="77">
        <f>ROW()</f>
        <v>489</v>
      </c>
    </row>
    <row r="490" spans="9:9">
      <c r="I490" s="77">
        <f>ROW()</f>
        <v>490</v>
      </c>
    </row>
    <row r="491" spans="9:9">
      <c r="I491" s="77">
        <f>ROW()</f>
        <v>491</v>
      </c>
    </row>
    <row r="492" spans="9:9">
      <c r="I492" s="77">
        <f>ROW()</f>
        <v>492</v>
      </c>
    </row>
    <row r="493" spans="9:9">
      <c r="I493" s="77">
        <f>ROW()</f>
        <v>493</v>
      </c>
    </row>
    <row r="494" spans="9:9">
      <c r="I494" s="77">
        <f>ROW()</f>
        <v>494</v>
      </c>
    </row>
    <row r="495" spans="9:9">
      <c r="I495" s="77">
        <f>ROW()</f>
        <v>495</v>
      </c>
    </row>
    <row r="496" spans="9:9">
      <c r="I496" s="77">
        <f>ROW()</f>
        <v>496</v>
      </c>
    </row>
  </sheetData>
  <autoFilter ref="A1:O462">
    <sortState ref="A17:O461">
      <sortCondition ref="A1:A463"/>
    </sortState>
  </autoFilter>
  <sortState ref="A2:J460">
    <sortCondition ref="B2:B460"/>
  </sortState>
  <dataConsolidate topLabels="1"/>
  <phoneticPr fontId="0" type="noConversion"/>
  <pageMargins left="0.75" right="0.75" top="1" bottom="1" header="0.5" footer="0.5"/>
  <pageSetup orientation="portrait" r:id="rId1"/>
  <headerFooter alignWithMargins="0">
    <oddFooter>&amp;C&amp;P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D68"/>
  <sheetViews>
    <sheetView workbookViewId="0">
      <selection sqref="A1:K1"/>
    </sheetView>
  </sheetViews>
  <sheetFormatPr defaultRowHeight="15"/>
  <cols>
    <col min="1" max="1" width="39.5703125" style="1080" customWidth="1"/>
    <col min="2" max="2" width="29.42578125" style="1100" customWidth="1"/>
    <col min="3" max="16384" width="9.140625" style="1080"/>
  </cols>
  <sheetData>
    <row r="1" spans="1:4" ht="15.75" thickBot="1">
      <c r="A1" s="1093" t="s">
        <v>31</v>
      </c>
      <c r="B1" s="1094" t="s">
        <v>30</v>
      </c>
      <c r="C1" s="1080" t="s">
        <v>3029</v>
      </c>
      <c r="D1" s="1080" t="s">
        <v>189</v>
      </c>
    </row>
    <row r="2" spans="1:4" ht="15.75" thickBot="1">
      <c r="A2" s="1095" t="s">
        <v>3030</v>
      </c>
      <c r="B2" s="1096">
        <v>3781</v>
      </c>
      <c r="C2" s="1097" t="s">
        <v>3031</v>
      </c>
      <c r="D2" s="1080" t="str">
        <f>VLOOKUP(TEXT(B2,"0000"),'2012 SG'!$D$2:$AX$425,40,FALSE)</f>
        <v>01</v>
      </c>
    </row>
    <row r="3" spans="1:4" ht="15.75" thickBot="1">
      <c r="A3" s="1095" t="s">
        <v>3032</v>
      </c>
      <c r="B3" s="1096">
        <v>261</v>
      </c>
      <c r="C3" s="1097" t="s">
        <v>3031</v>
      </c>
      <c r="D3" s="1080" t="str">
        <f>VLOOKUP(TEXT(B3,"0000"),'2012 SG'!$D$2:$AX$425,40,FALSE)</f>
        <v>01</v>
      </c>
    </row>
    <row r="4" spans="1:4" ht="15.75" thickBot="1">
      <c r="A4" s="1095" t="s">
        <v>3033</v>
      </c>
      <c r="B4" s="1096">
        <v>361</v>
      </c>
      <c r="C4" s="1097" t="s">
        <v>3031</v>
      </c>
      <c r="D4" s="1080" t="str">
        <f>VLOOKUP(TEXT(B4,"0000"),'2012 SG'!$D$2:$AX$425,40,FALSE)</f>
        <v>01</v>
      </c>
    </row>
    <row r="5" spans="1:4" ht="15.75" thickBot="1">
      <c r="A5" s="1095" t="s">
        <v>3034</v>
      </c>
      <c r="B5" s="1096">
        <v>661</v>
      </c>
      <c r="C5" s="1097" t="s">
        <v>3031</v>
      </c>
      <c r="D5" s="1080" t="str">
        <f>VLOOKUP(TEXT(B5,"0000"),'2012 SG'!$D$2:$AX$425,40,FALSE)</f>
        <v>01</v>
      </c>
    </row>
    <row r="6" spans="1:4" ht="15.75" thickBot="1">
      <c r="A6" s="1095" t="s">
        <v>3035</v>
      </c>
      <c r="B6" s="1096">
        <v>681</v>
      </c>
      <c r="C6" s="1097" t="s">
        <v>3031</v>
      </c>
      <c r="D6" s="1080" t="str">
        <f>VLOOKUP(TEXT(B6,"0000"),'2012 SG'!$D$2:$AX$425,40,FALSE)</f>
        <v>01</v>
      </c>
    </row>
    <row r="7" spans="1:4" ht="15.75" thickBot="1">
      <c r="A7" s="1095" t="s">
        <v>3036</v>
      </c>
      <c r="B7" s="1096">
        <v>1401</v>
      </c>
      <c r="C7" s="1097" t="s">
        <v>3031</v>
      </c>
      <c r="D7" s="1080" t="str">
        <f>VLOOKUP(TEXT(B7,"0000"),'2012 SG'!$D$2:$AX$425,40,FALSE)</f>
        <v>01</v>
      </c>
    </row>
    <row r="8" spans="1:4" ht="15.75" thickBot="1">
      <c r="A8" s="1095" t="s">
        <v>3037</v>
      </c>
      <c r="B8" s="1096">
        <v>5991</v>
      </c>
      <c r="C8" s="1097" t="s">
        <v>3031</v>
      </c>
      <c r="D8" s="1080" t="str">
        <f>VLOOKUP(TEXT(B8,"0000"),'2012 SG'!$D$2:$AX$425,40,FALSE)</f>
        <v>01</v>
      </c>
    </row>
    <row r="9" spans="1:4" ht="15.75" thickBot="1">
      <c r="A9" s="1095" t="s">
        <v>3038</v>
      </c>
      <c r="B9" s="1096">
        <v>861</v>
      </c>
      <c r="C9" s="1097" t="s">
        <v>3031</v>
      </c>
      <c r="D9" s="1080" t="str">
        <f>VLOOKUP(TEXT(B9,"0000"),'2012 SG'!$D$2:$AX$425,40,FALSE)</f>
        <v>01</v>
      </c>
    </row>
    <row r="10" spans="1:4" ht="15.75" thickBot="1">
      <c r="A10" s="1095" t="s">
        <v>3039</v>
      </c>
      <c r="B10" s="1096">
        <v>5861</v>
      </c>
      <c r="C10" s="1097" t="s">
        <v>3031</v>
      </c>
      <c r="D10" s="1080" t="str">
        <f>VLOOKUP(TEXT(B10,"0000"),'2012 SG'!$D$2:$AX$425,40,FALSE)</f>
        <v>01</v>
      </c>
    </row>
    <row r="11" spans="1:4" ht="15.75" thickBot="1">
      <c r="A11" s="1095" t="s">
        <v>3040</v>
      </c>
      <c r="B11" s="1096">
        <v>4121</v>
      </c>
      <c r="C11" s="1097" t="s">
        <v>3031</v>
      </c>
      <c r="D11" s="1080" t="str">
        <f>VLOOKUP(TEXT(B11,"0000"),'2012 SG'!$D$2:$AX$425,40,FALSE)</f>
        <v>01</v>
      </c>
    </row>
    <row r="12" spans="1:4" ht="15.75" thickBot="1">
      <c r="A12" s="1095" t="s">
        <v>3041</v>
      </c>
      <c r="B12" s="1096">
        <v>1561</v>
      </c>
      <c r="C12" s="1097" t="s">
        <v>3031</v>
      </c>
      <c r="D12" s="1080" t="str">
        <f>VLOOKUP(TEXT(B12,"0000"),'2012 SG'!$D$2:$AX$425,40,FALSE)</f>
        <v>01</v>
      </c>
    </row>
    <row r="13" spans="1:4" ht="15.75" thickBot="1">
      <c r="A13" s="1095" t="s">
        <v>3042</v>
      </c>
      <c r="B13" s="1096">
        <v>4651</v>
      </c>
      <c r="C13" s="1097" t="s">
        <v>3031</v>
      </c>
      <c r="D13" s="1080" t="str">
        <f>VLOOKUP(TEXT(B13,"0000"),'2012 SG'!$D$2:$AX$425,40,FALSE)</f>
        <v>01</v>
      </c>
    </row>
    <row r="14" spans="1:4" ht="15.75" thickBot="1">
      <c r="A14" s="1095" t="s">
        <v>1996</v>
      </c>
      <c r="B14" s="1096">
        <v>2001</v>
      </c>
      <c r="C14" s="1097" t="s">
        <v>3031</v>
      </c>
      <c r="D14" s="1080" t="str">
        <f>VLOOKUP(TEXT(B14,"0000"),'2012 SG'!$D$2:$AX$425,40,FALSE)</f>
        <v>01</v>
      </c>
    </row>
    <row r="15" spans="1:4" ht="15.75" thickBot="1">
      <c r="A15" s="1095" t="s">
        <v>3043</v>
      </c>
      <c r="B15" s="1096">
        <v>1361</v>
      </c>
      <c r="C15" s="1097" t="s">
        <v>3031</v>
      </c>
      <c r="D15" s="1080" t="str">
        <f>VLOOKUP(TEXT(B15,"0000"),'2012 SG'!$D$2:$AX$425,40,FALSE)</f>
        <v>01</v>
      </c>
    </row>
    <row r="16" spans="1:4" ht="15.75" thickBot="1">
      <c r="A16" s="1095" t="s">
        <v>1985</v>
      </c>
      <c r="B16" s="1096">
        <v>2161</v>
      </c>
      <c r="C16" s="1097" t="s">
        <v>3031</v>
      </c>
      <c r="D16" s="1080" t="str">
        <f>VLOOKUP(TEXT(B16,"0000"),'2012 SG'!$D$2:$AX$425,40,FALSE)</f>
        <v>01</v>
      </c>
    </row>
    <row r="17" spans="1:4" ht="15.75" thickBot="1">
      <c r="A17" s="1095" t="s">
        <v>3044</v>
      </c>
      <c r="B17" s="1096">
        <v>2241</v>
      </c>
      <c r="C17" s="1097" t="s">
        <v>3031</v>
      </c>
      <c r="D17" s="1080" t="str">
        <f>VLOOKUP(TEXT(B17,"0000"),'2012 SG'!$D$2:$AX$425,40,FALSE)</f>
        <v>01</v>
      </c>
    </row>
    <row r="18" spans="1:4" ht="15.75" thickBot="1">
      <c r="A18" s="1095" t="s">
        <v>3045</v>
      </c>
      <c r="B18" s="1096">
        <v>2501</v>
      </c>
      <c r="C18" s="1097" t="s">
        <v>3031</v>
      </c>
      <c r="D18" s="1080" t="str">
        <f>VLOOKUP(TEXT(B18,"0000"),'2012 SG'!$D$2:$AX$425,40,FALSE)</f>
        <v>01</v>
      </c>
    </row>
    <row r="19" spans="1:4" ht="15.75" thickBot="1">
      <c r="A19" s="1095" t="s">
        <v>3046</v>
      </c>
      <c r="B19" s="1096">
        <v>3021</v>
      </c>
      <c r="C19" s="1097" t="s">
        <v>3031</v>
      </c>
      <c r="D19" s="1080" t="str">
        <f>VLOOKUP(TEXT(B19,"0000"),'2012 SG'!$D$2:$AX$425,40,FALSE)</f>
        <v>01</v>
      </c>
    </row>
    <row r="20" spans="1:4" ht="15.75" thickBot="1">
      <c r="A20" s="1095" t="s">
        <v>3047</v>
      </c>
      <c r="B20" s="1096">
        <v>4401</v>
      </c>
      <c r="C20" s="1097" t="s">
        <v>3031</v>
      </c>
      <c r="D20" s="1080" t="str">
        <f>VLOOKUP(TEXT(B20,"0000"),'2012 SG'!$D$2:$AX$425,40,FALSE)</f>
        <v>01</v>
      </c>
    </row>
    <row r="21" spans="1:4" ht="15.75" thickBot="1">
      <c r="A21" s="1095" t="s">
        <v>1997</v>
      </c>
      <c r="B21" s="1096">
        <v>2941</v>
      </c>
      <c r="C21" s="1097" t="s">
        <v>3031</v>
      </c>
      <c r="D21" s="1080" t="str">
        <f>VLOOKUP(TEXT(B21,"0000"),'2012 SG'!$D$2:$AX$425,40,FALSE)</f>
        <v>01</v>
      </c>
    </row>
    <row r="22" spans="1:4" ht="15.75" thickBot="1">
      <c r="A22" s="1095" t="s">
        <v>3048</v>
      </c>
      <c r="B22" s="1096">
        <v>81</v>
      </c>
      <c r="C22" s="1097" t="s">
        <v>3031</v>
      </c>
      <c r="D22" s="1080" t="str">
        <f>VLOOKUP(TEXT(B22,"0000"),'2012 SG'!$D$2:$AX$425,40,FALSE)</f>
        <v>01</v>
      </c>
    </row>
    <row r="23" spans="1:4" ht="15.75" thickBot="1">
      <c r="A23" s="1095" t="s">
        <v>3049</v>
      </c>
      <c r="B23" s="1096">
        <v>2981</v>
      </c>
      <c r="C23" s="1097" t="s">
        <v>3031</v>
      </c>
      <c r="D23" s="1080" t="str">
        <f>VLOOKUP(TEXT(B23,"0000"),'2012 SG'!$D$2:$AX$425,40,FALSE)</f>
        <v>01</v>
      </c>
    </row>
    <row r="24" spans="1:4" ht="15.75" thickBot="1">
      <c r="A24" s="1095" t="s">
        <v>3050</v>
      </c>
      <c r="B24" s="1096">
        <v>3041</v>
      </c>
      <c r="C24" s="1097" t="s">
        <v>3031</v>
      </c>
      <c r="D24" s="1080" t="str">
        <f>VLOOKUP(TEXT(B24,"0000"),'2012 SG'!$D$2:$AX$425,40,FALSE)</f>
        <v>01</v>
      </c>
    </row>
    <row r="25" spans="1:4" ht="15.75" thickBot="1">
      <c r="A25" s="1095" t="s">
        <v>3051</v>
      </c>
      <c r="B25" s="1096">
        <v>73</v>
      </c>
      <c r="C25" s="1097" t="s">
        <v>3031</v>
      </c>
      <c r="D25" s="1080" t="str">
        <f>VLOOKUP(TEXT(B25,"0000"),'2012 SG'!$D$2:$AX$425,40,FALSE)</f>
        <v>04</v>
      </c>
    </row>
    <row r="26" spans="1:4" ht="15.75" thickBot="1">
      <c r="A26" s="1095" t="s">
        <v>1990</v>
      </c>
      <c r="B26" s="1096">
        <v>3301</v>
      </c>
      <c r="C26" s="1097" t="s">
        <v>3031</v>
      </c>
      <c r="D26" s="1080" t="str">
        <f>VLOOKUP(TEXT(B26,"0000"),'2012 SG'!$D$2:$AX$425,40,FALSE)</f>
        <v>01</v>
      </c>
    </row>
    <row r="27" spans="1:4" ht="15.75" thickBot="1">
      <c r="A27" s="1101" t="s">
        <v>3052</v>
      </c>
      <c r="B27" s="1102">
        <v>3501</v>
      </c>
      <c r="C27" s="1097" t="s">
        <v>3031</v>
      </c>
      <c r="D27" s="1080" t="str">
        <f>VLOOKUP(TEXT(B27,"0000"),'2012 SG'!$D$2:$AX$425,40,FALSE)</f>
        <v>01</v>
      </c>
    </row>
    <row r="28" spans="1:4" ht="15.75" thickBot="1">
      <c r="A28" s="1098" t="s">
        <v>1987</v>
      </c>
      <c r="B28" s="1096">
        <v>5971</v>
      </c>
      <c r="C28" s="1097" t="s">
        <v>3031</v>
      </c>
      <c r="D28" s="1080" t="str">
        <f>VLOOKUP(TEXT(B28,"0000"),'2012 SG'!$D$2:$AX$425,40,FALSE)</f>
        <v>01</v>
      </c>
    </row>
    <row r="29" spans="1:4" ht="15.75" thickBot="1">
      <c r="A29" s="1095" t="s">
        <v>3053</v>
      </c>
      <c r="B29" s="1096">
        <v>3821</v>
      </c>
      <c r="C29" s="1097" t="s">
        <v>3031</v>
      </c>
      <c r="D29" s="1080" t="str">
        <f>VLOOKUP(TEXT(B29,"0000"),'2012 SG'!$D$2:$AX$425,40,FALSE)</f>
        <v>01</v>
      </c>
    </row>
    <row r="30" spans="1:4" ht="15.75" thickBot="1">
      <c r="A30" s="1095" t="s">
        <v>3054</v>
      </c>
      <c r="B30" s="1096">
        <v>4171</v>
      </c>
      <c r="C30" s="1097" t="s">
        <v>3031</v>
      </c>
      <c r="D30" s="1080" t="str">
        <f>VLOOKUP(TEXT(B30,"0000"),'2012 SG'!$D$2:$AX$425,40,FALSE)</f>
        <v>01</v>
      </c>
    </row>
    <row r="31" spans="1:4" ht="15.75" thickBot="1">
      <c r="A31" s="1095" t="s">
        <v>3055</v>
      </c>
      <c r="B31" s="1096">
        <v>4341</v>
      </c>
      <c r="C31" s="1097" t="s">
        <v>3031</v>
      </c>
      <c r="D31" s="1080" t="str">
        <f>VLOOKUP(TEXT(B31,"0000"),'2012 SG'!$D$2:$AX$425,40,FALSE)</f>
        <v>01</v>
      </c>
    </row>
    <row r="32" spans="1:4" ht="15.75" thickBot="1">
      <c r="A32" s="1095" t="s">
        <v>3056</v>
      </c>
      <c r="B32" s="1096">
        <v>1441</v>
      </c>
      <c r="C32" s="1097" t="s">
        <v>3031</v>
      </c>
      <c r="D32" s="1080" t="str">
        <f>VLOOKUP(TEXT(B32,"0000"),'2012 SG'!$D$2:$AX$425,40,FALSE)</f>
        <v>01</v>
      </c>
    </row>
    <row r="33" spans="1:4" ht="15.75" thickBot="1">
      <c r="A33" s="1095" t="s">
        <v>3057</v>
      </c>
      <c r="B33" s="1096">
        <v>5931</v>
      </c>
      <c r="C33" s="1097" t="s">
        <v>3031</v>
      </c>
      <c r="D33" s="1080" t="str">
        <f>VLOOKUP(TEXT(B33,"0000"),'2012 SG'!$D$2:$AX$425,40,FALSE)</f>
        <v>01</v>
      </c>
    </row>
    <row r="34" spans="1:4" ht="15.75" thickBot="1">
      <c r="A34" s="1095" t="s">
        <v>3058</v>
      </c>
      <c r="B34" s="1096">
        <v>4461</v>
      </c>
      <c r="C34" s="1097" t="s">
        <v>3031</v>
      </c>
      <c r="D34" s="1080" t="str">
        <f>VLOOKUP(TEXT(B34,"0000"),'2012 SG'!$D$2:$AX$425,40,FALSE)</f>
        <v>01</v>
      </c>
    </row>
    <row r="35" spans="1:4" ht="15.75" thickBot="1">
      <c r="A35" s="1095" t="s">
        <v>3059</v>
      </c>
      <c r="B35" s="1096">
        <v>4501</v>
      </c>
      <c r="C35" s="1097" t="s">
        <v>3031</v>
      </c>
      <c r="D35" s="1080" t="str">
        <f>VLOOKUP(TEXT(B35,"0000"),'2012 SG'!$D$2:$AX$425,40,FALSE)</f>
        <v>01</v>
      </c>
    </row>
    <row r="36" spans="1:4" ht="15.75" thickBot="1">
      <c r="A36" s="1095" t="s">
        <v>3060</v>
      </c>
      <c r="B36" s="1096">
        <v>5081</v>
      </c>
      <c r="C36" s="1097" t="s">
        <v>3031</v>
      </c>
      <c r="D36" s="1080" t="str">
        <f>VLOOKUP(TEXT(B36,"0000"),'2012 SG'!$D$2:$AX$425,40,FALSE)</f>
        <v>01</v>
      </c>
    </row>
    <row r="37" spans="1:4" ht="15.75" thickBot="1">
      <c r="A37" s="1095" t="s">
        <v>3061</v>
      </c>
      <c r="B37" s="1096">
        <v>4841</v>
      </c>
      <c r="C37" s="1097" t="s">
        <v>3031</v>
      </c>
      <c r="D37" s="1080" t="str">
        <f>VLOOKUP(TEXT(B37,"0000"),'2012 SG'!$D$2:$AX$425,40,FALSE)</f>
        <v>01</v>
      </c>
    </row>
    <row r="38" spans="1:4" ht="15.75" thickBot="1">
      <c r="A38" s="1095" t="s">
        <v>3062</v>
      </c>
      <c r="B38" s="1096">
        <v>6011</v>
      </c>
      <c r="C38" s="1097" t="s">
        <v>3031</v>
      </c>
      <c r="D38" s="1080" t="str">
        <f>VLOOKUP(TEXT(B38,"0000"),'2012 SG'!$D$2:$AX$425,40,FALSE)</f>
        <v>02</v>
      </c>
    </row>
    <row r="39" spans="1:4" ht="15.75" thickBot="1">
      <c r="A39" s="1095" t="s">
        <v>1991</v>
      </c>
      <c r="B39" s="1096">
        <v>6031</v>
      </c>
      <c r="C39" s="1097" t="s">
        <v>3031</v>
      </c>
      <c r="D39" s="1080" t="str">
        <f>VLOOKUP(TEXT(B39,"0000"),'2012 SG'!$D$2:$AX$425,40,FALSE)</f>
        <v>02</v>
      </c>
    </row>
    <row r="40" spans="1:4" ht="15.75" thickBot="1">
      <c r="A40" s="1101" t="s">
        <v>1998</v>
      </c>
      <c r="B40" s="1102">
        <v>6061</v>
      </c>
      <c r="C40" s="1097" t="s">
        <v>3031</v>
      </c>
      <c r="D40" s="1080" t="str">
        <f>VLOOKUP(TEXT(B40,"0000"),'2012 SG'!$D$2:$AX$425,40,FALSE)</f>
        <v>02</v>
      </c>
    </row>
    <row r="41" spans="1:4" ht="15.75" thickBot="1">
      <c r="A41" s="1095" t="s">
        <v>1992</v>
      </c>
      <c r="B41" s="1096">
        <v>6051</v>
      </c>
      <c r="C41" s="1097" t="s">
        <v>3031</v>
      </c>
      <c r="D41" s="1080" t="str">
        <f>VLOOKUP(TEXT(B41,"0000"),'2012 SG'!$D$2:$AX$425,40,FALSE)</f>
        <v>02</v>
      </c>
    </row>
    <row r="42" spans="1:4" ht="15.75" thickBot="1">
      <c r="A42" s="1095" t="s">
        <v>3063</v>
      </c>
      <c r="B42" s="1096">
        <v>6141</v>
      </c>
      <c r="C42" s="1097" t="s">
        <v>3031</v>
      </c>
      <c r="D42" s="1080" t="str">
        <f>VLOOKUP(TEXT(B42,"0000"),'2012 SG'!$D$2:$AX$425,40,FALSE)</f>
        <v>02</v>
      </c>
    </row>
    <row r="43" spans="1:4" ht="15.75" thickBot="1">
      <c r="A43" s="1095" t="s">
        <v>1995</v>
      </c>
      <c r="B43" s="1096">
        <v>6091</v>
      </c>
      <c r="C43" s="1097" t="s">
        <v>3031</v>
      </c>
      <c r="D43" s="1080" t="str">
        <f>VLOOKUP(TEXT(B43,"0000"),'2012 SG'!$D$2:$AX$425,40,FALSE)</f>
        <v>02</v>
      </c>
    </row>
    <row r="44" spans="1:4" ht="15.75" thickBot="1">
      <c r="A44" s="1095" t="s">
        <v>3064</v>
      </c>
      <c r="B44" s="1096">
        <v>6481</v>
      </c>
      <c r="C44" s="1097" t="s">
        <v>3031</v>
      </c>
      <c r="D44" s="1080" t="str">
        <f>VLOOKUP(TEXT(B44,"0000"),'2012 SG'!$D$2:$AX$425,40,FALSE)</f>
        <v>02</v>
      </c>
    </row>
    <row r="45" spans="1:4" ht="15.75" thickBot="1">
      <c r="A45" s="1095" t="s">
        <v>3065</v>
      </c>
      <c r="B45" s="1096">
        <v>6231</v>
      </c>
      <c r="C45" s="1097" t="s">
        <v>3031</v>
      </c>
      <c r="D45" s="1080" t="str">
        <f>VLOOKUP(TEXT(B45,"0000"),'2012 SG'!$D$2:$AX$425,40,FALSE)</f>
        <v>02</v>
      </c>
    </row>
    <row r="46" spans="1:4" ht="15.75" thickBot="1">
      <c r="A46" s="1095" t="s">
        <v>3066</v>
      </c>
      <c r="B46" s="1096">
        <v>6251</v>
      </c>
      <c r="C46" s="1097" t="s">
        <v>3031</v>
      </c>
      <c r="D46" s="1080" t="str">
        <f>VLOOKUP(TEXT(B46,"0000"),'2012 SG'!$D$2:$AX$425,40,FALSE)</f>
        <v>02</v>
      </c>
    </row>
    <row r="47" spans="1:4" ht="15.75" thickBot="1">
      <c r="A47" s="1095" t="s">
        <v>3067</v>
      </c>
      <c r="B47" s="1096">
        <v>6361</v>
      </c>
      <c r="C47" s="1097" t="s">
        <v>3031</v>
      </c>
      <c r="D47" s="1080" t="str">
        <f>VLOOKUP(TEXT(B47,"0000"),'2012 SG'!$D$2:$AX$425,40,FALSE)</f>
        <v>02</v>
      </c>
    </row>
    <row r="48" spans="1:4" ht="15.75" thickBot="1">
      <c r="A48" s="1095" t="s">
        <v>3068</v>
      </c>
      <c r="B48" s="1096">
        <v>6391</v>
      </c>
      <c r="C48" s="1097" t="s">
        <v>3031</v>
      </c>
      <c r="D48" s="1080" t="str">
        <f>VLOOKUP(TEXT(B48,"0000"),'2012 SG'!$D$2:$AX$425,40,FALSE)</f>
        <v>02</v>
      </c>
    </row>
    <row r="49" spans="1:4" ht="15.75" thickBot="1">
      <c r="A49" s="1095" t="s">
        <v>3069</v>
      </c>
      <c r="B49" s="1096">
        <v>6431</v>
      </c>
      <c r="C49" s="1097" t="s">
        <v>3031</v>
      </c>
      <c r="D49" s="1080" t="str">
        <f>VLOOKUP(TEXT(B49,"0000"),'2012 SG'!$D$2:$AX$425,40,FALSE)</f>
        <v>02</v>
      </c>
    </row>
    <row r="50" spans="1:4" ht="15.75" thickBot="1">
      <c r="A50" s="1095" t="s">
        <v>1988</v>
      </c>
      <c r="B50" s="1096">
        <v>6591</v>
      </c>
      <c r="C50" s="1097" t="s">
        <v>3031</v>
      </c>
      <c r="D50" s="1080" t="str">
        <f>VLOOKUP(TEXT(B50,"0000"),'2012 SG'!$D$2:$AX$425,40,FALSE)</f>
        <v>02</v>
      </c>
    </row>
    <row r="51" spans="1:4" ht="15.75" thickBot="1">
      <c r="A51" s="1095" t="s">
        <v>3070</v>
      </c>
      <c r="B51" s="1096">
        <v>6631</v>
      </c>
      <c r="C51" s="1097" t="s">
        <v>3031</v>
      </c>
      <c r="D51" s="1080" t="str">
        <f>VLOOKUP(TEXT(B51,"0000"),'2012 SG'!$D$2:$AX$425,40,FALSE)</f>
        <v>02</v>
      </c>
    </row>
    <row r="52" spans="1:4" ht="15.75" thickBot="1">
      <c r="A52" s="1095" t="s">
        <v>3071</v>
      </c>
      <c r="B52" s="1096">
        <v>6721</v>
      </c>
      <c r="C52" s="1097" t="s">
        <v>3031</v>
      </c>
      <c r="D52" s="1080" t="str">
        <f>VLOOKUP(TEXT(B52,"0000"),'2012 SG'!$D$2:$AX$425,40,FALSE)</f>
        <v>02</v>
      </c>
    </row>
    <row r="53" spans="1:4" ht="15.75" thickBot="1">
      <c r="A53" s="1095" t="s">
        <v>3072</v>
      </c>
      <c r="B53" s="1096">
        <v>6761</v>
      </c>
      <c r="C53" s="1097" t="s">
        <v>3031</v>
      </c>
      <c r="D53" s="1080" t="str">
        <f>VLOOKUP(TEXT(B53,"0000"),'2012 SG'!$D$2:$AX$425,40,FALSE)</f>
        <v>02</v>
      </c>
    </row>
    <row r="54" spans="1:4" ht="15.75" thickBot="1">
      <c r="A54" s="1095" t="s">
        <v>3073</v>
      </c>
      <c r="B54" s="1096">
        <v>6281</v>
      </c>
      <c r="C54" s="1097" t="s">
        <v>3031</v>
      </c>
      <c r="D54" s="1080" t="str">
        <f>VLOOKUP(TEXT(B54,"0000"),'2012 SG'!$D$2:$AX$425,40,FALSE)</f>
        <v>02</v>
      </c>
    </row>
    <row r="55" spans="1:4" ht="15.75" thickBot="1">
      <c r="A55" s="1095" t="s">
        <v>1993</v>
      </c>
      <c r="B55" s="1096">
        <v>6981</v>
      </c>
      <c r="C55" s="1097" t="s">
        <v>3031</v>
      </c>
      <c r="D55" s="1080" t="str">
        <f>VLOOKUP(TEXT(B55,"0000"),'2012 SG'!$D$2:$AX$425,40,FALSE)</f>
        <v>02</v>
      </c>
    </row>
    <row r="56" spans="1:4" ht="15.75" thickBot="1">
      <c r="A56" s="1095" t="s">
        <v>3074</v>
      </c>
      <c r="B56" s="1096">
        <v>7301</v>
      </c>
      <c r="C56" s="1097" t="s">
        <v>3031</v>
      </c>
      <c r="D56" s="1080" t="str">
        <f>VLOOKUP(TEXT(B56,"0000"),'2012 SG'!$D$2:$AX$425,40,FALSE)</f>
        <v>03</v>
      </c>
    </row>
    <row r="57" spans="1:4" ht="15.75" thickBot="1">
      <c r="A57" s="1095" t="s">
        <v>3075</v>
      </c>
      <c r="B57" s="1096">
        <v>7791</v>
      </c>
      <c r="C57" s="1097" t="s">
        <v>3031</v>
      </c>
      <c r="D57" s="1080" t="str">
        <f>VLOOKUP(TEXT(B57,"0000"),'2012 SG'!$D$2:$AX$425,40,FALSE)</f>
        <v>03</v>
      </c>
    </row>
    <row r="58" spans="1:4" ht="15.75" thickBot="1">
      <c r="A58" s="1095" t="s">
        <v>3076</v>
      </c>
      <c r="B58" s="1096">
        <v>7231</v>
      </c>
      <c r="C58" s="1097" t="s">
        <v>3031</v>
      </c>
      <c r="D58" s="1080" t="str">
        <f>VLOOKUP(TEXT(B58,"0000"),'2012 SG'!$D$2:$AX$425,40,FALSE)</f>
        <v>03</v>
      </c>
    </row>
    <row r="59" spans="1:4" ht="15.75" thickBot="1">
      <c r="A59" s="1095" t="s">
        <v>3077</v>
      </c>
      <c r="B59" s="1096">
        <v>7251</v>
      </c>
      <c r="C59" s="1097" t="s">
        <v>3031</v>
      </c>
      <c r="D59" s="1080" t="str">
        <f>VLOOKUP(TEXT(B59,"0000"),'2012 SG'!$D$2:$AX$425,40,FALSE)</f>
        <v>03</v>
      </c>
    </row>
    <row r="60" spans="1:4" ht="15.75" thickBot="1">
      <c r="A60" s="1095" t="s">
        <v>1989</v>
      </c>
      <c r="B60" s="1096">
        <v>7131</v>
      </c>
      <c r="C60" s="1097" t="s">
        <v>3031</v>
      </c>
      <c r="D60" s="1080" t="str">
        <f>VLOOKUP(TEXT(B60,"0000"),'2012 SG'!$D$2:$AX$425,40,FALSE)</f>
        <v>03</v>
      </c>
    </row>
    <row r="61" spans="1:4" ht="15.75" thickBot="1">
      <c r="A61" s="1095" t="s">
        <v>3078</v>
      </c>
      <c r="B61" s="1096">
        <v>7151</v>
      </c>
      <c r="C61" s="1097" t="s">
        <v>3031</v>
      </c>
      <c r="D61" s="1080" t="str">
        <f>VLOOKUP(TEXT(B61,"0000"),'2012 SG'!$D$2:$AX$425,40,FALSE)</f>
        <v>03</v>
      </c>
    </row>
    <row r="62" spans="1:4" ht="15.75" thickBot="1">
      <c r="A62" s="1095" t="s">
        <v>3079</v>
      </c>
      <c r="B62" s="1096">
        <v>7341</v>
      </c>
      <c r="C62" s="1097" t="s">
        <v>3031</v>
      </c>
      <c r="D62" s="1080" t="str">
        <f>VLOOKUP(TEXT(B62,"0000"),'2012 SG'!$D$2:$AX$425,40,FALSE)</f>
        <v>03</v>
      </c>
    </row>
    <row r="63" spans="1:4" ht="15.75" thickBot="1">
      <c r="A63" s="1095" t="s">
        <v>3080</v>
      </c>
      <c r="B63" s="1096">
        <v>7381</v>
      </c>
      <c r="C63" s="1097" t="s">
        <v>3031</v>
      </c>
      <c r="D63" s="1080" t="str">
        <f>VLOOKUP(TEXT(B63,"0000"),'2012 SG'!$D$2:$AX$425,40,FALSE)</f>
        <v>03</v>
      </c>
    </row>
    <row r="64" spans="1:4" ht="15.75" thickBot="1">
      <c r="A64" s="1095" t="s">
        <v>1994</v>
      </c>
      <c r="B64" s="1096">
        <v>7541</v>
      </c>
      <c r="C64" s="1097" t="s">
        <v>3031</v>
      </c>
      <c r="D64" s="1080" t="str">
        <f>VLOOKUP(TEXT(B64,"0000"),'2012 SG'!$D$2:$AX$425,40,FALSE)</f>
        <v>03</v>
      </c>
    </row>
    <row r="65" spans="1:4" ht="15.75" thickBot="1">
      <c r="A65" s="1095" t="s">
        <v>3081</v>
      </c>
      <c r="B65" s="1096">
        <v>7591</v>
      </c>
      <c r="C65" s="1097" t="s">
        <v>3031</v>
      </c>
      <c r="D65" s="1080" t="str">
        <f>VLOOKUP(TEXT(B65,"0000"),'2012 SG'!$D$2:$AX$425,40,FALSE)</f>
        <v>03</v>
      </c>
    </row>
    <row r="66" spans="1:4" ht="15.75" thickBot="1">
      <c r="A66" s="1095" t="s">
        <v>3082</v>
      </c>
      <c r="B66" s="1096">
        <v>7411</v>
      </c>
      <c r="C66" s="1097" t="s">
        <v>3031</v>
      </c>
      <c r="D66" s="1080" t="str">
        <f>VLOOKUP(TEXT(B66,"0000"),'2012 SG'!$D$2:$AX$425,40,FALSE)</f>
        <v>03</v>
      </c>
    </row>
    <row r="67" spans="1:4" ht="15.75" thickBot="1">
      <c r="A67" s="1095" t="s">
        <v>3083</v>
      </c>
      <c r="B67" s="1096">
        <v>7731</v>
      </c>
      <c r="C67" s="1097" t="s">
        <v>3031</v>
      </c>
      <c r="D67" s="1080" t="str">
        <f>VLOOKUP(TEXT(B67,"0000"),'2012 SG'!$D$2:$AX$425,40,FALSE)</f>
        <v>03</v>
      </c>
    </row>
    <row r="68" spans="1:4">
      <c r="A68" s="1099" t="s">
        <v>1508</v>
      </c>
      <c r="B68" s="1100">
        <v>9999</v>
      </c>
      <c r="C68" s="1097" t="s">
        <v>3031</v>
      </c>
      <c r="D68" s="1080">
        <f>VLOOKUP(TEXT(B68,"0000"),'2012 SG'!$D$2:$AX$425,40,FALSE)</f>
        <v>0</v>
      </c>
    </row>
  </sheetData>
  <autoFilter ref="A1:D6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7" tint="-0.249977111117893"/>
    <pageSetUpPr fitToPage="1"/>
  </sheetPr>
  <dimension ref="A1:BI53"/>
  <sheetViews>
    <sheetView zoomScaleNormal="100" workbookViewId="0">
      <selection activeCell="Q5" sqref="Q5"/>
    </sheetView>
  </sheetViews>
  <sheetFormatPr defaultColWidth="8.85546875" defaultRowHeight="15"/>
  <cols>
    <col min="1" max="1" width="15.42578125" style="999" customWidth="1"/>
    <col min="2" max="2" width="21.140625" style="1000" customWidth="1"/>
    <col min="3" max="6" width="7.7109375" style="1000" customWidth="1"/>
    <col min="7" max="7" width="14.28515625" style="73" customWidth="1"/>
    <col min="8" max="8" width="29.140625" style="73" customWidth="1"/>
    <col min="9" max="9" width="11.5703125" style="73" customWidth="1"/>
    <col min="10" max="10" width="11.85546875" style="73" customWidth="1"/>
    <col min="11" max="39" width="14.85546875" style="73" customWidth="1"/>
    <col min="40" max="41" width="8.85546875" style="73" customWidth="1"/>
    <col min="42" max="42" width="13.140625" style="73" bestFit="1" customWidth="1"/>
    <col min="43" max="43" width="10.7109375" style="73" bestFit="1" customWidth="1"/>
    <col min="44" max="44" width="13.28515625" style="2" bestFit="1" customWidth="1"/>
    <col min="45" max="45" width="9.85546875" style="2" bestFit="1" customWidth="1"/>
    <col min="46" max="50" width="8.85546875" style="2" customWidth="1"/>
    <col min="51" max="53" width="8.85546875" style="3" customWidth="1"/>
    <col min="54" max="54" width="8.85546875" style="3"/>
    <col min="55" max="16384" width="8.85546875" style="2"/>
  </cols>
  <sheetData>
    <row r="1" spans="1:61" s="35" customFormat="1" ht="21">
      <c r="A1" s="1148" t="s">
        <v>3116</v>
      </c>
      <c r="B1" s="1148"/>
      <c r="C1" s="1148"/>
      <c r="D1" s="1148"/>
      <c r="E1" s="1148"/>
      <c r="F1" s="1148"/>
      <c r="G1" s="1148"/>
      <c r="H1" s="1148"/>
      <c r="I1" s="1148"/>
      <c r="J1" s="1148"/>
      <c r="K1" s="1148"/>
      <c r="L1" s="1298"/>
      <c r="M1" s="1298"/>
      <c r="N1" s="1298"/>
      <c r="O1" s="1298"/>
      <c r="P1" s="1298"/>
      <c r="Q1" s="1298"/>
      <c r="R1" s="1298"/>
      <c r="S1" s="1298"/>
      <c r="T1" s="1298"/>
      <c r="U1" s="1298"/>
      <c r="V1" s="1298"/>
      <c r="W1" s="1298"/>
      <c r="X1" s="1298"/>
      <c r="Y1" s="1298"/>
      <c r="Z1" s="1298"/>
      <c r="AA1" s="1298"/>
      <c r="AB1" s="1298"/>
      <c r="AC1" s="1298"/>
      <c r="AD1" s="1298"/>
      <c r="AE1" s="1298"/>
      <c r="AF1" s="1298"/>
      <c r="AG1" s="1298"/>
      <c r="AH1" s="1298"/>
      <c r="AI1" s="1298"/>
      <c r="AJ1" s="1298"/>
      <c r="AK1" s="1298"/>
      <c r="AL1" s="1298"/>
      <c r="AM1" s="1298"/>
      <c r="AN1" s="1128"/>
      <c r="AO1" s="1128"/>
      <c r="AP1" s="1028"/>
      <c r="AQ1" s="1028"/>
      <c r="AR1" s="1028"/>
      <c r="AS1" s="1028"/>
      <c r="AT1" s="1028"/>
      <c r="AU1" s="1028"/>
      <c r="AV1" s="1028"/>
      <c r="AW1" s="4"/>
      <c r="AZ1" s="996"/>
      <c r="BA1" s="996"/>
      <c r="BB1" s="996"/>
      <c r="BC1" s="996"/>
      <c r="BD1" s="996"/>
      <c r="BE1" s="996"/>
      <c r="BF1" s="996"/>
      <c r="BG1" s="996"/>
      <c r="BH1" s="1028"/>
      <c r="BI1" s="1028"/>
    </row>
    <row r="2" spans="1:61" s="35" customFormat="1" hidden="1">
      <c r="A2" s="1030">
        <f>'Select School'!$B$3</f>
        <v>9999</v>
      </c>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29"/>
      <c r="AR2" s="1029"/>
      <c r="AS2" s="1029"/>
      <c r="AT2" s="1029"/>
      <c r="AU2" s="1029"/>
      <c r="AV2" s="1029"/>
      <c r="AW2" s="1029"/>
      <c r="AX2" s="1029"/>
    </row>
    <row r="3" spans="1:61" s="1" customFormat="1" ht="23.25">
      <c r="A3" s="1149" t="s">
        <v>3108</v>
      </c>
      <c r="B3" s="1149"/>
      <c r="C3" s="1149"/>
      <c r="D3" s="1149"/>
      <c r="E3" s="1149"/>
      <c r="F3" s="1149"/>
      <c r="G3" s="1149"/>
      <c r="H3" s="1149"/>
      <c r="I3" s="1149"/>
      <c r="J3" s="1149"/>
      <c r="K3" s="1149"/>
      <c r="L3" s="1301"/>
      <c r="M3" s="1301"/>
      <c r="N3" s="1301"/>
      <c r="O3" s="1301"/>
      <c r="P3" s="1301"/>
      <c r="Q3" s="1301"/>
      <c r="R3" s="1301"/>
      <c r="S3" s="1301"/>
      <c r="T3" s="1301"/>
      <c r="U3" s="1301"/>
      <c r="V3" s="1301"/>
      <c r="W3" s="1301"/>
      <c r="X3" s="1301"/>
      <c r="Y3" s="1301"/>
      <c r="Z3" s="1301"/>
      <c r="AA3" s="1301"/>
      <c r="AB3" s="1301"/>
      <c r="AC3" s="1301"/>
      <c r="AD3" s="1301"/>
      <c r="AE3" s="1301"/>
      <c r="AF3" s="1301"/>
      <c r="AG3" s="1301"/>
      <c r="AH3" s="1301"/>
      <c r="AI3" s="1301"/>
      <c r="AJ3" s="1301"/>
      <c r="AK3" s="1301"/>
      <c r="AL3" s="1301"/>
      <c r="AM3" s="1301"/>
      <c r="AN3" s="1003"/>
      <c r="AO3" s="1150" t="s">
        <v>2973</v>
      </c>
      <c r="AP3" s="1150"/>
      <c r="AQ3" s="1150"/>
      <c r="AR3" s="1150"/>
      <c r="AS3" s="1150"/>
      <c r="AT3" s="1003"/>
      <c r="AU3" s="1003"/>
      <c r="AV3" s="1003"/>
      <c r="AW3" s="1003"/>
      <c r="AX3" s="1003"/>
      <c r="AY3" s="35"/>
      <c r="AZ3" s="35"/>
      <c r="BA3" s="35"/>
      <c r="BB3" s="35"/>
    </row>
    <row r="4" spans="1:61" s="4" customFormat="1" ht="23.25">
      <c r="A4" s="1151" t="str">
        <f>TEXT(A2,"0000")&amp;"-"&amp;VLOOKUP(A2,SchList!$A$1:$B$499,2,FALSE)</f>
        <v>9999-District</v>
      </c>
      <c r="B4" s="1151"/>
      <c r="C4" s="1151"/>
      <c r="D4" s="1151"/>
      <c r="E4" s="1151"/>
      <c r="F4" s="1151"/>
      <c r="G4" s="1151"/>
      <c r="H4" s="1151"/>
      <c r="I4" s="1151"/>
      <c r="J4" s="1151"/>
      <c r="K4" s="1151"/>
      <c r="L4" s="1145"/>
      <c r="M4" s="1145"/>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003"/>
      <c r="AO4" s="1152" t="s">
        <v>107</v>
      </c>
      <c r="AP4" s="1152"/>
      <c r="AQ4" s="1152"/>
      <c r="AR4" s="1152"/>
      <c r="AS4" s="1152"/>
      <c r="AT4" s="1003"/>
      <c r="AU4" s="1003"/>
      <c r="AV4" s="1003"/>
      <c r="AW4" s="1003"/>
      <c r="AX4" s="1003"/>
    </row>
    <row r="5" spans="1:61" s="4" customFormat="1" ht="57.75" customHeight="1">
      <c r="A5" s="1153" t="s">
        <v>3102</v>
      </c>
      <c r="B5" s="1153"/>
      <c r="C5" s="1153"/>
      <c r="D5" s="1153"/>
      <c r="E5" s="1153"/>
      <c r="F5" s="1154"/>
      <c r="G5" s="1155" t="s">
        <v>3096</v>
      </c>
      <c r="H5" s="1156"/>
      <c r="I5" s="1156"/>
      <c r="J5" s="1156"/>
      <c r="K5" s="1156"/>
      <c r="L5" s="1302"/>
      <c r="M5" s="1302"/>
      <c r="N5" s="1302"/>
      <c r="O5" s="1302"/>
      <c r="P5" s="1302"/>
      <c r="Q5" s="1302"/>
      <c r="R5" s="1302"/>
      <c r="S5" s="1302"/>
      <c r="T5" s="1302"/>
      <c r="U5" s="1302"/>
      <c r="V5" s="1302"/>
      <c r="W5" s="1302"/>
      <c r="X5" s="1302"/>
      <c r="Y5" s="1302"/>
      <c r="Z5" s="1302"/>
      <c r="AA5" s="1302"/>
      <c r="AB5" s="1302"/>
      <c r="AC5" s="1302"/>
      <c r="AD5" s="1302"/>
      <c r="AE5" s="1302"/>
      <c r="AF5" s="1302"/>
      <c r="AG5" s="1302"/>
      <c r="AH5" s="1302"/>
      <c r="AI5" s="1302"/>
      <c r="AJ5" s="1302"/>
      <c r="AK5" s="1302"/>
      <c r="AL5" s="1302"/>
      <c r="AM5" s="1302"/>
      <c r="AN5" s="865"/>
      <c r="AO5" s="1026"/>
      <c r="AP5" s="1027" t="s">
        <v>3099</v>
      </c>
      <c r="AQ5" s="1027" t="s">
        <v>3100</v>
      </c>
      <c r="AR5" s="1027" t="s">
        <v>3101</v>
      </c>
      <c r="AS5" s="1027" t="s">
        <v>3025</v>
      </c>
      <c r="AT5" s="1003"/>
      <c r="AU5" s="1003"/>
      <c r="AV5" s="1003"/>
      <c r="AW5" s="1003"/>
      <c r="AX5" s="1003"/>
    </row>
    <row r="6" spans="1:61" s="1006" customFormat="1" ht="30" customHeight="1">
      <c r="A6" s="1157"/>
      <c r="B6" s="1018"/>
      <c r="C6" s="1158"/>
      <c r="D6" s="1158"/>
      <c r="E6" s="1158"/>
      <c r="F6" s="1158"/>
      <c r="G6" s="1008" t="s">
        <v>2503</v>
      </c>
      <c r="H6" s="935" t="s">
        <v>2504</v>
      </c>
      <c r="I6" s="1032">
        <v>2010</v>
      </c>
      <c r="J6" s="1032">
        <v>2011</v>
      </c>
      <c r="K6" s="1032" t="s">
        <v>2974</v>
      </c>
      <c r="L6" s="1049"/>
      <c r="M6" s="1049"/>
      <c r="N6" s="1049"/>
      <c r="O6" s="1049"/>
      <c r="P6" s="1049"/>
      <c r="Q6" s="1049"/>
      <c r="R6" s="1049"/>
      <c r="S6" s="1049"/>
      <c r="T6" s="1049"/>
      <c r="U6" s="1049"/>
      <c r="V6" s="1049"/>
      <c r="W6" s="1049"/>
      <c r="X6" s="1049"/>
      <c r="Y6" s="1049"/>
      <c r="Z6" s="1049"/>
      <c r="AA6" s="1049"/>
      <c r="AB6" s="1049"/>
      <c r="AC6" s="1049"/>
      <c r="AD6" s="1049"/>
      <c r="AE6" s="1049"/>
      <c r="AF6" s="1049"/>
      <c r="AG6" s="1049"/>
      <c r="AH6" s="1049"/>
      <c r="AI6" s="1049"/>
      <c r="AJ6" s="1049"/>
      <c r="AK6" s="1049"/>
      <c r="AL6" s="1049"/>
      <c r="AM6" s="1049"/>
      <c r="AN6" s="999"/>
      <c r="AO6" s="1002">
        <v>2011</v>
      </c>
      <c r="AP6" s="1002">
        <f>IFERROR(IF(OR(VLOOKUP(TEXT($A$2,"0000"),'2011-2012 RM'!$A$3:$J$500,9,FALSE)=".",VLOOKUP(TEXT($A$2,"0000"),'2011-2012 RM'!$A$3:$J$500,9,FALSE)=""),"NA",VLOOKUP(TEXT($A$2,"0000"),'2011-2012 RM'!$A$3:$J$500,9,FALSE)),"NA")</f>
        <v>52</v>
      </c>
      <c r="AQ6" s="1002">
        <f>IFERROR(IF(OR(VLOOKUP($A$2,'R-2011'!$AW$7:$BK$500,11,FALSE)=".",VLOOKUP($A$2,'R-2011'!$AW$7:$BK$500,11,FALSE)=""),"NA",VLOOKUP($A$2,'R-2011'!$AW$7:$BK$500,11,FALSE)),"NA")</f>
        <v>55</v>
      </c>
      <c r="AR6" s="1002">
        <f>IFERROR(IF(OR(VLOOKUP($A$2,'R-2011'!$BM$7:$CA$500,11,FALSE)=".",VLOOKUP($A$2,'R-2011'!$BM$7:$CA$500,11,FALSE)=""),"NA",VLOOKUP($A$2,'R-2011'!$BM$7:$CA$500,11,FALSE)),"NA")</f>
        <v>54</v>
      </c>
      <c r="AS6" s="1002">
        <f>IFERROR(IF(OR(VLOOKUP($A$2,'R-2011'!$CC$7:$CQ$500,11,FALSE)=".",VLOOKUP($A$2,'R-2011'!$CC$7:$CQ$500,11,FALSE)=""),"NA",VLOOKUP($A$2,'R-2011'!$CC$7:$CQ$500,11,FALSE)),"NA")</f>
        <v>50</v>
      </c>
      <c r="AT6" s="1005"/>
      <c r="AU6" s="1001"/>
      <c r="AV6" s="1005"/>
      <c r="AW6" s="1005"/>
      <c r="AX6" s="1005"/>
      <c r="AY6" s="1007"/>
      <c r="AZ6" s="1007"/>
      <c r="BA6" s="1007"/>
      <c r="BB6" s="1007"/>
    </row>
    <row r="7" spans="1:61" s="1006" customFormat="1" ht="30" customHeight="1">
      <c r="A7" s="1157"/>
      <c r="B7" s="1020"/>
      <c r="C7" s="1018"/>
      <c r="D7" s="1018"/>
      <c r="E7" s="1018"/>
      <c r="F7" s="1018"/>
      <c r="G7" s="1009" t="s">
        <v>1509</v>
      </c>
      <c r="H7" s="1009" t="s">
        <v>2499</v>
      </c>
      <c r="I7" s="1033" t="str">
        <f>IF(VLOOKUP($A$2,'2010 SG'!$A$3:$AI$500,3,FALSE)="","NG",IFERROR(VLOOKUP($A$2,'2010 SG'!$A$3:$AI$500,3,FALSE),""))</f>
        <v>B</v>
      </c>
      <c r="J7" s="1033" t="str">
        <f>IF(VLOOKUP(TEXT($A$2,"0000"),'2011 SG'!$A$3:$AN$500,20,FALSE)="","NG",IFERROR(VLOOKUP(TEXT($A$2,"0000"),'2011 SG'!$A$3:$AN$500,20,FALSE),""))</f>
        <v>B</v>
      </c>
      <c r="K7" s="1033" t="str">
        <f>IF(VLOOKUP(TEXT($A$2,"0000"),'2012 SG'!$D$9:$ABA$500,25,FALSE)="","NG",IFERROR(VLOOKUP(TEXT($A$2,"0000"),'2012 SG'!$D$9:$BA$500,25,FALSE)&amp;VLOOKUP(TEXT($A$2,"0000"),'2012 SG'!$D$9:$BA$500,50,FALSE),""))</f>
        <v>B</v>
      </c>
      <c r="L7" s="1049"/>
      <c r="M7" s="1049"/>
      <c r="N7" s="1049"/>
      <c r="O7" s="1049"/>
      <c r="P7" s="1049"/>
      <c r="Q7" s="1049"/>
      <c r="R7" s="1049"/>
      <c r="S7" s="1049"/>
      <c r="T7" s="1049"/>
      <c r="U7" s="1049"/>
      <c r="V7" s="1049"/>
      <c r="W7" s="1049"/>
      <c r="X7" s="1049"/>
      <c r="Y7" s="1049"/>
      <c r="Z7" s="1049"/>
      <c r="AA7" s="1049"/>
      <c r="AB7" s="1049"/>
      <c r="AC7" s="1049"/>
      <c r="AD7" s="1049"/>
      <c r="AE7" s="1049"/>
      <c r="AF7" s="1049"/>
      <c r="AG7" s="1049"/>
      <c r="AH7" s="1049"/>
      <c r="AI7" s="1049"/>
      <c r="AJ7" s="1049"/>
      <c r="AK7" s="1049"/>
      <c r="AL7" s="1049"/>
      <c r="AM7" s="1049"/>
      <c r="AN7" s="907"/>
      <c r="AO7" s="1002">
        <v>2012</v>
      </c>
      <c r="AP7" s="1002">
        <f>IFERROR(IF(OR(VLOOKUP(TEXT($A$2,"0000"),'2011-2012 RM'!$A$3:$J$500,4,FALSE)=".",VLOOKUP(TEXT($A$2,"0000"),'2011-2012 RM'!$A$3:$J$500,4,FALSE)=""),"NA",VLOOKUP(TEXT($A$2,"0000"),'2011-2012 RM'!$A$3:$J$500,4,FALSE)),"NA")</f>
        <v>53</v>
      </c>
      <c r="AQ7" s="1002">
        <f>IFERROR(IF(OR(VLOOKUP($A$2,'R-2012'!$AT$7:$BG$500,10,FALSE)=".",VLOOKUP($A$2,'R-2012'!$AT$7:$BG$500,10,FALSE)=""),"NA",VLOOKUP($A$2,'R-2012'!$AT$7:$BG$500,10,FALSE)),"NA")</f>
        <v>53</v>
      </c>
      <c r="AR7" s="1002">
        <f>IFERROR(IF(OR(VLOOKUP($A$2,'R-2012'!$BI$7:$BV$500,10,FALSE)=".",VLOOKUP($A$2,'R-2012'!$BI$7:$BV$500,10,FALSE)=""),"NA",VLOOKUP($A$2,'R-2012'!$BI$7:$BV$500,10,FALSE)),"NA")</f>
        <v>54</v>
      </c>
      <c r="AS7" s="1002">
        <f>IFERROR(IF(OR(VLOOKUP($A$2,'R-2012'!$BX$7:$CK$500,10,FALSE)=".",VLOOKUP($A$2,'R-2012'!$BX$7:$CK$500,10,FALSE)=""),"NA",VLOOKUP($A$2,'R-2012'!$BX$7:$CK$500,10,FALSE)),"NA")</f>
        <v>54</v>
      </c>
      <c r="AT7" s="1005"/>
      <c r="AU7" s="1005"/>
      <c r="AV7" s="1005"/>
      <c r="AW7" s="1005"/>
      <c r="AX7" s="1005"/>
      <c r="AY7" s="1007"/>
      <c r="AZ7" s="1007"/>
      <c r="BA7" s="1007"/>
      <c r="BB7" s="1007"/>
    </row>
    <row r="8" spans="1:61" s="1006" customFormat="1" ht="30" customHeight="1">
      <c r="A8" s="1158"/>
      <c r="B8" s="1021"/>
      <c r="C8" s="1021"/>
      <c r="D8" s="1021"/>
      <c r="E8" s="907"/>
      <c r="F8" s="1018"/>
      <c r="G8" s="1008" t="s">
        <v>1416</v>
      </c>
      <c r="H8" s="1031" t="s">
        <v>3095</v>
      </c>
      <c r="I8" s="1032">
        <f>IFERROR(VLOOKUP($A$2,'2010 SG'!$A$3:$AI$500,23,FALSE),"")</f>
        <v>521</v>
      </c>
      <c r="J8" s="1032">
        <f>IF(VLOOKUP(TEXT($A$2,"0000"),'2011 SG'!$A$3:$AN$500,12,FALSE)="","NG",IFERROR(VLOOKUP(TEXT($A$2,"0000"),'2011 SG'!$A$3:$AN$500,12,FALSE),""))</f>
        <v>519</v>
      </c>
      <c r="K8" s="1032">
        <f>IF(VLOOKUP(TEXT($A$2,"0000"),'2012 SG'!$D$9:$AW$500,19,FALSE)="","NA",IFERROR(VLOOKUP(TEXT($A$2,"0000"),'2012 SG'!$D$9:$AW$500,19,FALSE),""))</f>
        <v>512</v>
      </c>
      <c r="L8" s="1049"/>
      <c r="M8" s="1049"/>
      <c r="N8" s="1049"/>
      <c r="O8" s="1049"/>
      <c r="P8" s="1049"/>
      <c r="Q8" s="1049"/>
      <c r="R8" s="1049"/>
      <c r="S8" s="1049"/>
      <c r="T8" s="1049"/>
      <c r="U8" s="1049"/>
      <c r="V8" s="1049"/>
      <c r="W8" s="1049"/>
      <c r="X8" s="1049"/>
      <c r="Y8" s="1049"/>
      <c r="Z8" s="1049"/>
      <c r="AA8" s="1049"/>
      <c r="AB8" s="1049"/>
      <c r="AC8" s="1049"/>
      <c r="AD8" s="1049"/>
      <c r="AE8" s="1049"/>
      <c r="AF8" s="1049"/>
      <c r="AG8" s="1049"/>
      <c r="AH8" s="1049"/>
      <c r="AI8" s="1049"/>
      <c r="AJ8" s="1049"/>
      <c r="AK8" s="1049"/>
      <c r="AL8" s="1049"/>
      <c r="AM8" s="1049"/>
      <c r="AN8" s="1118"/>
      <c r="AO8" s="1160" t="s">
        <v>108</v>
      </c>
      <c r="AP8" s="1160"/>
      <c r="AQ8" s="1160"/>
      <c r="AR8" s="1160"/>
      <c r="AS8" s="1160"/>
      <c r="AT8" s="1005"/>
      <c r="AU8" s="1005"/>
      <c r="AV8" s="1005"/>
      <c r="AW8" s="1005"/>
      <c r="AX8" s="1005"/>
      <c r="AY8" s="1007"/>
      <c r="AZ8" s="1007"/>
      <c r="BA8" s="1007"/>
      <c r="BB8" s="1007"/>
    </row>
    <row r="9" spans="1:61" s="1006" customFormat="1" ht="30" customHeight="1">
      <c r="A9" s="1158"/>
      <c r="B9" s="1021"/>
      <c r="C9" s="1021"/>
      <c r="D9" s="1021"/>
      <c r="E9" s="907"/>
      <c r="F9" s="1018"/>
      <c r="G9" s="1161" t="s">
        <v>107</v>
      </c>
      <c r="H9" s="1034" t="s">
        <v>3094</v>
      </c>
      <c r="I9" s="1123">
        <f>IFERROR(VLOOKUP($A$2,'2010 SG'!$A$3:$AI$500,14,FALSE),"")</f>
        <v>64</v>
      </c>
      <c r="J9" s="1123">
        <f>IF(VLOOKUP(TEXT($A$2,"0000"),'2011 SG'!$A$3:$AN$500,3,FALSE)="","NG",IFERROR(VLOOKUP(TEXT($A$2,"0000"),'2011 SG'!$A$3:$AN$500,3,FALSE),""))</f>
        <v>64</v>
      </c>
      <c r="K9" s="1123">
        <f>IF(VLOOKUP(TEXT($A$2,"0000"),'2012 SG'!$D$9:$AW$500,3,FALSE)="","NA",IFERROR(VLOOKUP(TEXT($A$2,"0000"),'2012 SG'!$D$9:$AW$500,3,FALSE),""))</f>
        <v>55</v>
      </c>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299"/>
      <c r="AN9" s="1122"/>
      <c r="AO9" s="1026"/>
      <c r="AP9" s="1027" t="s">
        <v>3099</v>
      </c>
      <c r="AQ9" s="1027" t="s">
        <v>3100</v>
      </c>
      <c r="AR9" s="1027" t="s">
        <v>3101</v>
      </c>
      <c r="AS9" s="1027" t="s">
        <v>3025</v>
      </c>
      <c r="AT9" s="1005"/>
      <c r="AU9" s="1005"/>
      <c r="AV9" s="1005"/>
      <c r="AW9" s="1005"/>
      <c r="AX9" s="1005"/>
      <c r="AY9" s="1007"/>
      <c r="AZ9" s="1007"/>
      <c r="BA9" s="1007"/>
      <c r="BB9" s="1007"/>
    </row>
    <row r="10" spans="1:61" s="1006" customFormat="1" ht="30" customHeight="1">
      <c r="A10" s="1158"/>
      <c r="B10" s="1021"/>
      <c r="C10" s="1021"/>
      <c r="D10" s="1021"/>
      <c r="E10" s="907"/>
      <c r="F10" s="1018"/>
      <c r="G10" s="1161"/>
      <c r="H10" s="1008" t="s">
        <v>2496</v>
      </c>
      <c r="I10" s="1124">
        <f>IFERROR(VLOOKUP($A$2,'2010 SG'!$A$3:$AI$500,18,FALSE),"")</f>
        <v>63</v>
      </c>
      <c r="J10" s="1124">
        <f>IF(VLOOKUP(TEXT($A$2,"0000"),'2011 SG'!$A$3:$AN$500,7,FALSE)="","NG",IFERROR(VLOOKUP(TEXT($A$2,"0000"),'2011 SG'!$A$3:$AN$500,7,FALSE),""))</f>
        <v>61</v>
      </c>
      <c r="K10" s="1124">
        <f>IF(VLOOKUP(TEXT($A$2,"0000"),'2012 SG'!$D$9:$AW$500,7,FALSE)="","NA",IFERROR(VLOOKUP(TEXT($A$2,"0000"),'2012 SG'!$D$9:$AW$500,7,FALSE),""))</f>
        <v>68</v>
      </c>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299"/>
      <c r="AN10" s="1122"/>
      <c r="AO10" s="1002">
        <v>2011</v>
      </c>
      <c r="AP10" s="1002">
        <f>IFERROR(IF(OR(VLOOKUP(TEXT($A$2,"0000"),'2011-2012 RM'!$A$3:$J$500,10,FALSE)=".",VLOOKUP(TEXT($A$2,"0000"),'2011-2012 RM'!$A$3:$J$500,10,FALSE)=""),"NA",VLOOKUP(TEXT($A$2,"0000"),'2011-2012 RM'!$A$3:$J$500,10,FALSE)),"NA")</f>
        <v>54</v>
      </c>
      <c r="AQ10" s="1002">
        <f>IFERROR(IF(OR(VLOOKUP($A$2,'M-2011'!$AT$7:$BG$500,11,FALSE)=".",VLOOKUP($A$2,'M-2011'!$AT$7:$BG$500,11,FALSE)=""),"NA",VLOOKUP($A$2,'M-2011'!$AT$7:$BG$500,11,FALSE)),"NA")</f>
        <v>47</v>
      </c>
      <c r="AR10" s="1002">
        <f>IFERROR(IF(OR(VLOOKUP($A$2,'M-2011'!$BI$7:$BW$500,11,FALSE)=".",VLOOKUP($A$2,'M-2011'!$BI$7:$BW$500,11,FALSE)=""),"NA",VLOOKUP($A$2,'M-2011'!$BI$7:$BW$500,11,FALSE)),"NA")</f>
        <v>51</v>
      </c>
      <c r="AS10" s="1002">
        <f>IFERROR(IF(OR(VLOOKUP($A$2,'M-2011'!$BY$7:$CL$500,11,FALSE)=".",VLOOKUP($A$2,'M-2011'!$BY$7:$CL$500,11,FALSE)=""),"NA",VLOOKUP($A$2,'M-2011'!$BY$7:$CL$500,11,FALSE)),"NA")</f>
        <v>54</v>
      </c>
      <c r="AT10" s="1005"/>
      <c r="AV10" s="1005"/>
      <c r="AW10" s="1005"/>
      <c r="AX10" s="1005"/>
      <c r="AY10" s="1007"/>
      <c r="AZ10" s="1007"/>
      <c r="BA10" s="1007"/>
      <c r="BB10" s="1007"/>
    </row>
    <row r="11" spans="1:61" s="1006" customFormat="1" ht="30" customHeight="1">
      <c r="A11" s="1158"/>
      <c r="B11" s="1021"/>
      <c r="C11" s="1021"/>
      <c r="D11" s="1021"/>
      <c r="E11" s="1018"/>
      <c r="F11" s="1018"/>
      <c r="G11" s="1161"/>
      <c r="H11" s="1008" t="s">
        <v>2497</v>
      </c>
      <c r="I11" s="1124">
        <f>IFERROR(VLOOKUP($A$2,'2010 SG'!$A$3:$AI$500,20,FALSE),"")</f>
        <v>58</v>
      </c>
      <c r="J11" s="1124">
        <f>IF(VLOOKUP(TEXT($A$2,"0000"),'2011 SG'!$A$3:$AN$500,9,FALSE)="","NG",IFERROR(VLOOKUP(TEXT($A$2,"0000"),'2011 SG'!$A$3:$AN$500,9,FALSE),""))</f>
        <v>60</v>
      </c>
      <c r="K11" s="1124">
        <f>IF(VLOOKUP(TEXT($A$2,"0000"),'2012 SG'!$D$9:$AW$500,9,FALSE)="","NA",IFERROR(VLOOKUP(TEXT($A$2,"0000"),'2012 SG'!$D$9:$AW$500,9,FALSE),""))</f>
        <v>70</v>
      </c>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299"/>
      <c r="AN11" s="1122"/>
      <c r="AO11" s="1002">
        <v>2012</v>
      </c>
      <c r="AP11" s="1002">
        <f>IFERROR(IF(OR(VLOOKUP(TEXT($A$2,"0000"),'2011-2012 RM'!$A$3:$J$500,7,FALSE)=".",VLOOKUP(TEXT($A$2,"0000"),'2011-2012 RM'!$A$3:$J$500,7,FALSE)=""),"NA",VLOOKUP(TEXT($A$2,"0000"),'2011-2012 RM'!$A$3:$J$500,7,FALSE)),"NA")</f>
        <v>56</v>
      </c>
      <c r="AQ11" s="1002">
        <f>IFERROR(IF(OR(VLOOKUP($A$2,'M-2012'!$AQ$7:$BC$500,10,FALSE)=".",VLOOKUP($A$2,'M-2012'!$AQ$7:$BC$500,10,FALSE)=""),"NA",VLOOKUP($A$2,'M-2012'!$AQ$7:$BC$500,10,FALSE)),"NA")</f>
        <v>50</v>
      </c>
      <c r="AR11" s="1002">
        <f>IFERROR(IF(OR(VLOOKUP($A$2,'M-2012'!$BE$7:$BR$500,10,FALSE)=".",VLOOKUP($A$2,'M-2012'!$BE$7:$BR$500,10,FALSE)=""),"NA",VLOOKUP($A$2,'M-2012'!$BE$7:$BR$500,10,FALSE)),"NA")</f>
        <v>52</v>
      </c>
      <c r="AS11" s="1002">
        <f>IFERROR(IF(OR(VLOOKUP($A$2,'M-2012'!$BT$7:$CF$500,10,FALSE)=".",VLOOKUP($A$2,'M-2012'!$BT$7:$CF$500,10,FALSE)=""),"NA",VLOOKUP($A$2,'M-2012'!$BT$7:$CF$500,10,FALSE)),"NA")</f>
        <v>56</v>
      </c>
      <c r="AT11" s="1005"/>
      <c r="AU11" s="1005"/>
      <c r="AV11" s="1005"/>
      <c r="AW11" s="1005"/>
      <c r="AX11" s="1005"/>
      <c r="AY11" s="1007"/>
      <c r="AZ11" s="1007"/>
      <c r="BA11" s="1007"/>
      <c r="BB11" s="1007"/>
    </row>
    <row r="12" spans="1:61" s="1006" customFormat="1" ht="30" customHeight="1">
      <c r="A12" s="1158"/>
      <c r="B12" s="1021"/>
      <c r="C12" s="1021"/>
      <c r="D12" s="1021"/>
      <c r="E12" s="1018"/>
      <c r="F12" s="1018"/>
      <c r="G12" s="1159" t="s">
        <v>2498</v>
      </c>
      <c r="H12" s="1011" t="s">
        <v>3094</v>
      </c>
      <c r="I12" s="1125">
        <f>IFERROR(VLOOKUP($A$2,'2010 SG'!$A$3:$AI$500,15,FALSE),"")</f>
        <v>71</v>
      </c>
      <c r="J12" s="1125">
        <f>IF(VLOOKUP(TEXT($A$2,"0000"),'2011 SG'!$A$3:$AN$500,4,FALSE)="","NG",IFERROR(VLOOKUP(TEXT($A$2,"0000"),'2011 SG'!$A$3:$AN$500,4,FALSE),""))</f>
        <v>71</v>
      </c>
      <c r="K12" s="1125">
        <f>IF(VLOOKUP(TEXT($A$2,"0000"),'2012 SG'!$D$9:$AW$500,4,FALSE)="","NA",IFERROR(VLOOKUP(TEXT($A$2,"0000"),'2012 SG'!$D$9:$AW$500,4,FALSE),""))</f>
        <v>57</v>
      </c>
      <c r="L12" s="1299"/>
      <c r="M12" s="1299"/>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299"/>
      <c r="AL12" s="1299"/>
      <c r="AM12" s="1299"/>
      <c r="AN12" s="1004"/>
      <c r="AO12" s="1162" t="s">
        <v>137</v>
      </c>
      <c r="AP12" s="1162"/>
      <c r="AQ12" s="1162"/>
      <c r="AR12" s="1162"/>
      <c r="AS12" s="1162"/>
      <c r="AT12" s="1005"/>
      <c r="AU12" s="1005"/>
      <c r="AV12" s="1005"/>
      <c r="AW12" s="1005"/>
      <c r="AX12" s="1005"/>
      <c r="AY12" s="1007"/>
      <c r="AZ12" s="1007"/>
      <c r="BA12" s="1007"/>
      <c r="BB12" s="1007"/>
    </row>
    <row r="13" spans="1:61" s="1006" customFormat="1" ht="30" customHeight="1">
      <c r="A13" s="1020"/>
      <c r="B13" s="1022"/>
      <c r="C13" s="1021"/>
      <c r="D13" s="1021"/>
      <c r="E13" s="1018"/>
      <c r="F13" s="1018"/>
      <c r="G13" s="1159"/>
      <c r="H13" s="1008" t="s">
        <v>2496</v>
      </c>
      <c r="I13" s="1124">
        <f>IFERROR(VLOOKUP($A$2,'2010 SG'!$A$3:$AI$500,19,FALSE),"")</f>
        <v>69</v>
      </c>
      <c r="J13" s="1124">
        <f>IF(VLOOKUP(TEXT($A$2,"0000"),'2011 SG'!$A$3:$AN$500,8,FALSE)="","NG",IFERROR(VLOOKUP(TEXT($A$2,"0000"),'2011 SG'!$A$3:$AN$500,8,FALSE),""))</f>
        <v>67</v>
      </c>
      <c r="K13" s="1124">
        <f>IF(VLOOKUP(TEXT($A$2,"0000"),'2012 SG'!$D$9:$AW$500,8,FALSE)="","NA",IFERROR(VLOOKUP(TEXT($A$2,"0000"),'2012 SG'!$D$9:$AW$500,8,FALSE),""))</f>
        <v>68</v>
      </c>
      <c r="L13" s="1299"/>
      <c r="M13" s="1299"/>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004"/>
      <c r="AO13" s="1026"/>
      <c r="AP13" s="1140" t="s">
        <v>3103</v>
      </c>
      <c r="AQ13" s="1140" t="s">
        <v>3104</v>
      </c>
      <c r="AR13" s="1140" t="s">
        <v>3106</v>
      </c>
      <c r="AS13" s="1141" t="s">
        <v>3105</v>
      </c>
      <c r="AT13" s="1005"/>
      <c r="AU13" s="1005"/>
      <c r="AV13" s="1005"/>
      <c r="AW13" s="1005"/>
      <c r="AX13" s="1005"/>
      <c r="AY13" s="1007"/>
      <c r="AZ13" s="1007"/>
      <c r="BA13" s="1007"/>
      <c r="BB13" s="1007"/>
    </row>
    <row r="14" spans="1:61" s="1006" customFormat="1" ht="30" customHeight="1">
      <c r="A14" s="1157"/>
      <c r="B14" s="1018"/>
      <c r="C14" s="1018"/>
      <c r="D14" s="1018"/>
      <c r="E14" s="1018"/>
      <c r="F14" s="1018"/>
      <c r="G14" s="1159"/>
      <c r="H14" s="1008" t="s">
        <v>2497</v>
      </c>
      <c r="I14" s="1124">
        <f>IFERROR(VLOOKUP($A$2,'2010 SG'!$A$3:$AI$500,21,FALSE),"")</f>
        <v>67</v>
      </c>
      <c r="J14" s="1124">
        <f>IF(VLOOKUP(TEXT($A$2,"0000"),'2011 SG'!$A$3:$AN$500,10,FALSE)="","NG",IFERROR(VLOOKUP(TEXT($A$2,"0000"),'2011 SG'!$A$3:$AN$500,10,FALSE),""))</f>
        <v>66</v>
      </c>
      <c r="K14" s="1124">
        <f>IF(VLOOKUP(TEXT($A$2,"0000"),'2012 SG'!$D$9:$AW$500,10,FALSE)="","NA",IFERROR(VLOOKUP(TEXT($A$2,"0000"),'2012 SG'!$D$9:$AW$500,10,FALSE),""))</f>
        <v>66</v>
      </c>
      <c r="L14" s="1299"/>
      <c r="M14" s="1299"/>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299"/>
      <c r="AL14" s="1299"/>
      <c r="AM14" s="1299"/>
      <c r="AN14" s="1004"/>
      <c r="AO14" s="1002">
        <v>2011</v>
      </c>
      <c r="AP14" s="1002"/>
      <c r="AQ14" s="1002"/>
      <c r="AR14" s="1002">
        <f>IFERROR(IF(OR(VLOOKUP($A$2,'W11'!$O$7:$AA$491,12,FALSE)=".",VLOOKUP($A$2,'W11'!$O$7:$AA$491,12,FALSE)=""),"NA",VLOOKUP($A$2,'W11'!$O$7:$AA$491,12,FALSE)),"NA")</f>
        <v>96</v>
      </c>
      <c r="AS14" s="1002">
        <f>IFERROR(IF(OR(VLOOKUP($A$2,'W11'!$O$7:$AA$491,13,FALSE)=".",VLOOKUP($A$2,'W11'!$O$7:$AA$491,13,FALSE)=""),"NA",VLOOKUP($A$2,'W11'!$O$7:$AA$491,13,FALSE)),"NA")</f>
        <v>79</v>
      </c>
      <c r="AT14" s="1005"/>
      <c r="AU14" s="1005"/>
      <c r="AV14" s="1005"/>
      <c r="AW14" s="1005"/>
      <c r="AX14" s="1005"/>
      <c r="AY14" s="1007"/>
      <c r="AZ14" s="1007"/>
      <c r="BA14" s="1007"/>
      <c r="BB14" s="1007"/>
    </row>
    <row r="15" spans="1:61" s="1006" customFormat="1" ht="30" customHeight="1">
      <c r="A15" s="1157"/>
      <c r="B15" s="1018"/>
      <c r="C15" s="1018"/>
      <c r="D15" s="1018"/>
      <c r="E15" s="1018"/>
      <c r="F15" s="1018"/>
      <c r="G15" s="1173" t="s">
        <v>2501</v>
      </c>
      <c r="H15" s="1008" t="s">
        <v>3097</v>
      </c>
      <c r="I15" s="1124" t="s">
        <v>135</v>
      </c>
      <c r="J15" s="1124" t="s">
        <v>135</v>
      </c>
      <c r="K15" s="1132" t="str">
        <f>IF(VLOOKUP(TEXT($A$2,"0000"),'2012 SG'!$D$9:$AW$500,12,FALSE)="","NA",IFERROR(VLOOKUP(TEXT($A$2,"0000"),'2012 SG'!$D$9:$AW$500,12,FALSE)*2&amp;"% ("&amp;VLOOKUP(TEXT($A$2,"0000"),'2012 SG'!$D$9:$AW$500,12,FALSE)&amp;")",""))</f>
        <v>NA</v>
      </c>
      <c r="L15" s="1300"/>
      <c r="M15" s="1300"/>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c r="AL15" s="1300"/>
      <c r="AM15" s="1300"/>
      <c r="AN15" s="1004"/>
      <c r="AO15" s="1002">
        <v>2012</v>
      </c>
      <c r="AP15" s="1002"/>
      <c r="AQ15" s="1002"/>
      <c r="AR15" s="1002">
        <f>IFERROR(IF(OR(VLOOKUP($A$2,'W12'!$U$7:$AM$500,17,FALSE)=".",VLOOKUP($A$2,'W12'!$U$7:$AM$500,17,FALSE)=""),"NA",VLOOKUP($A$2,'W12'!$U$7:$AM$500,17,FALSE)),"NA")</f>
        <v>75</v>
      </c>
      <c r="AS15" s="1002">
        <f>IFERROR(IF(OR(VLOOKUP($A$2,'W12'!$U$7:$AM$500,19,FALSE)=".",VLOOKUP($A$2,'W12'!$U$7:$AM$500,19,FALSE)=""),"NA",VLOOKUP($A$2,'W12'!$U$7:$AM$500,19,FALSE)),"NA")</f>
        <v>28</v>
      </c>
      <c r="AT15" s="1005"/>
      <c r="AU15" s="1005"/>
      <c r="AV15" s="1005"/>
      <c r="AW15" s="1005"/>
      <c r="AX15" s="1005"/>
      <c r="AY15" s="1007"/>
      <c r="AZ15" s="1007"/>
      <c r="BA15" s="1007"/>
      <c r="BB15" s="1007"/>
    </row>
    <row r="16" spans="1:61" s="1006" customFormat="1" ht="30" customHeight="1">
      <c r="A16" s="1157"/>
      <c r="B16" s="1018"/>
      <c r="C16" s="1018"/>
      <c r="D16" s="1018"/>
      <c r="E16" s="1018"/>
      <c r="F16" s="1018"/>
      <c r="G16" s="1173"/>
      <c r="H16" s="1138" t="s">
        <v>3098</v>
      </c>
      <c r="I16" s="1124" t="s">
        <v>135</v>
      </c>
      <c r="J16" s="1124" t="s">
        <v>135</v>
      </c>
      <c r="K16" s="1132" t="str">
        <f>IF(VLOOKUP(TEXT($A$2,"0000"),'2012 SG'!$D$9:$AW$500,13,FALSE)="","NA",IFERROR(VLOOKUP(TEXT($A$2,"0000"),'2012 SG'!$D$9:$AW$500,13,FALSE)*2&amp;"% ("&amp;VLOOKUP(TEXT($A$2,"0000"),'2012 SG'!$D$9:$AW$500,13,FALSE)&amp;")",""))</f>
        <v>NA</v>
      </c>
      <c r="L16" s="1300"/>
      <c r="M16" s="1300"/>
      <c r="N16" s="1300"/>
      <c r="O16" s="1300"/>
      <c r="P16" s="1300"/>
      <c r="Q16" s="1300"/>
      <c r="R16" s="1300"/>
      <c r="S16" s="1300"/>
      <c r="T16" s="1300"/>
      <c r="U16" s="1300"/>
      <c r="V16" s="1300"/>
      <c r="W16" s="1300"/>
      <c r="X16" s="1300"/>
      <c r="Y16" s="1300"/>
      <c r="Z16" s="1300"/>
      <c r="AA16" s="1300"/>
      <c r="AB16" s="1300"/>
      <c r="AC16" s="1300"/>
      <c r="AD16" s="1300"/>
      <c r="AE16" s="1300"/>
      <c r="AF16" s="1300"/>
      <c r="AG16" s="1300"/>
      <c r="AH16" s="1300"/>
      <c r="AI16" s="1300"/>
      <c r="AJ16" s="1300"/>
      <c r="AK16" s="1300"/>
      <c r="AL16" s="1300"/>
      <c r="AM16" s="1300"/>
      <c r="AN16" s="1004"/>
      <c r="AO16" s="1165" t="s">
        <v>138</v>
      </c>
      <c r="AP16" s="1165"/>
      <c r="AQ16" s="1165"/>
      <c r="AR16" s="1165"/>
      <c r="AS16" s="1165"/>
      <c r="AT16" s="1005"/>
      <c r="AU16" s="1005"/>
      <c r="AV16" s="1005"/>
      <c r="AW16" s="1005"/>
      <c r="AX16" s="1005"/>
      <c r="AY16" s="1007"/>
      <c r="AZ16" s="1007"/>
      <c r="BA16" s="1007"/>
      <c r="BB16" s="1007"/>
    </row>
    <row r="17" spans="1:54" s="1006" customFormat="1" ht="30" customHeight="1">
      <c r="A17" s="1158"/>
      <c r="B17" s="1018"/>
      <c r="C17" s="1018"/>
      <c r="D17" s="1018"/>
      <c r="E17" s="1018"/>
      <c r="F17" s="1018"/>
      <c r="G17" s="993" t="s">
        <v>137</v>
      </c>
      <c r="H17" s="1012" t="s">
        <v>3094</v>
      </c>
      <c r="I17" s="1126">
        <f>IFERROR(VLOOKUP($A$2,'2010 SG'!$A$3:$AI$500,16,FALSE),"")</f>
        <v>88</v>
      </c>
      <c r="J17" s="1126">
        <f>IF(VLOOKUP(TEXT($A$2,"0000"),'2011 SG'!$A$3:$AN$500,5,FALSE)="","NG",IFERROR(VLOOKUP(TEXT($A$2,"0000"),'2011 SG'!$A$3:$AN$500,5,FALSE),""))</f>
        <v>83</v>
      </c>
      <c r="K17" s="1126">
        <f>IF(VLOOKUP(TEXT($A$2,"0000"),'2012 SG'!$D$9:$AW$500,5,FALSE)="","NA",IFERROR(VLOOKUP(TEXT($A$2,"0000"),'2012 SG'!$D$9:$AW$500,5,FALSE),""))</f>
        <v>81</v>
      </c>
      <c r="L17" s="1299"/>
      <c r="M17" s="1299"/>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c r="AL17" s="1299"/>
      <c r="AM17" s="1299"/>
      <c r="AN17" s="1004"/>
      <c r="AO17" s="1026"/>
      <c r="AP17" s="1027" t="s">
        <v>3025</v>
      </c>
      <c r="AQ17" s="1027"/>
      <c r="AR17" s="1027"/>
      <c r="AS17" s="1027"/>
      <c r="AT17" s="1005"/>
      <c r="AU17" s="1005"/>
      <c r="AV17" s="1005"/>
      <c r="AW17" s="1005"/>
      <c r="AX17" s="1005"/>
      <c r="AY17" s="1007"/>
      <c r="AZ17" s="1007"/>
      <c r="BA17" s="1007"/>
      <c r="BB17" s="1007"/>
    </row>
    <row r="18" spans="1:54" s="1006" customFormat="1" ht="30" customHeight="1">
      <c r="A18" s="1158"/>
      <c r="B18" s="1018"/>
      <c r="C18" s="1018"/>
      <c r="D18" s="1018"/>
      <c r="E18" s="1018"/>
      <c r="F18" s="1018"/>
      <c r="G18" s="1023" t="s">
        <v>138</v>
      </c>
      <c r="H18" s="1024" t="s">
        <v>3094</v>
      </c>
      <c r="I18" s="1127">
        <f>IFERROR(VLOOKUP($A$2,'2010 SG'!$A$3:$AI$500,17,FALSE),"")</f>
        <v>41</v>
      </c>
      <c r="J18" s="1127">
        <f>IF(VLOOKUP(TEXT($A$2,"0000"),'2011 SG'!$A$3:$AN$500,6,FALSE)="","NG",IFERROR(VLOOKUP(TEXT($A$2,"0000"),'2011 SG'!$A$3:$AN$500,6,FALSE),""))</f>
        <v>47</v>
      </c>
      <c r="K18" s="1127">
        <f>IF(VLOOKUP(TEXT($A$2,"0000"),'2012 SG'!$D$9:$AW$500,6,FALSE)="","NA",IFERROR(VLOOKUP(TEXT($A$2,"0000"),'2012 SG'!$D$9:$AW$500,6,FALSE),""))</f>
        <v>47</v>
      </c>
      <c r="L18" s="1299"/>
      <c r="M18" s="1299"/>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c r="AL18" s="1299"/>
      <c r="AM18" s="1299"/>
      <c r="AN18" s="1004"/>
      <c r="AO18" s="1002">
        <v>2011</v>
      </c>
      <c r="AP18" s="1002">
        <f>IFERROR(VLOOKUP($A$2,'S-2011'!$P$7:$AC$500,10,FALSE),"")</f>
        <v>41</v>
      </c>
      <c r="AQ18" s="1002"/>
      <c r="AR18" s="1002"/>
      <c r="AS18" s="1002"/>
      <c r="AT18" s="1005"/>
      <c r="AU18" s="1005"/>
      <c r="AV18" s="1005"/>
      <c r="AW18" s="1005"/>
      <c r="AX18" s="1005"/>
      <c r="AY18" s="1007"/>
      <c r="AZ18" s="1007"/>
      <c r="BA18" s="1007"/>
      <c r="BB18" s="1007"/>
    </row>
    <row r="19" spans="1:54" ht="33.75" customHeight="1">
      <c r="A19" s="997"/>
      <c r="B19" s="997"/>
      <c r="C19" s="997"/>
      <c r="D19" s="997"/>
      <c r="E19" s="997"/>
      <c r="F19" s="997"/>
      <c r="G19" s="1048"/>
      <c r="H19" s="1018"/>
      <c r="I19" s="1049"/>
      <c r="J19" s="1049"/>
      <c r="K19" s="1049"/>
      <c r="L19" s="1049"/>
      <c r="M19" s="1049"/>
      <c r="N19" s="1049"/>
      <c r="O19" s="1049"/>
      <c r="P19" s="1049"/>
      <c r="Q19" s="1049"/>
      <c r="R19" s="1049"/>
      <c r="S19" s="1049"/>
      <c r="T19" s="1049"/>
      <c r="U19" s="1049"/>
      <c r="V19" s="1049"/>
      <c r="W19" s="1049"/>
      <c r="X19" s="1049"/>
      <c r="Y19" s="1049"/>
      <c r="Z19" s="1049"/>
      <c r="AA19" s="1049"/>
      <c r="AB19" s="1049"/>
      <c r="AC19" s="1049"/>
      <c r="AD19" s="1049"/>
      <c r="AE19" s="1049"/>
      <c r="AF19" s="1049"/>
      <c r="AG19" s="1049"/>
      <c r="AH19" s="1049"/>
      <c r="AI19" s="1049"/>
      <c r="AJ19" s="1049"/>
      <c r="AK19" s="1049"/>
      <c r="AL19" s="1049"/>
      <c r="AM19" s="1049"/>
      <c r="AN19" s="995"/>
      <c r="AO19" s="1002">
        <v>2012</v>
      </c>
      <c r="AP19" s="1002">
        <f>IFERROR(VLOOKUP($A$2,'S-2012'!$P$7:$AC$500,10,FALSE),"")</f>
        <v>43</v>
      </c>
      <c r="AQ19" s="1002"/>
      <c r="AR19" s="1002"/>
      <c r="AS19" s="1002"/>
      <c r="AT19" s="994"/>
      <c r="AU19" s="994"/>
      <c r="AV19" s="994"/>
      <c r="AW19" s="994"/>
      <c r="AX19" s="994"/>
    </row>
    <row r="20" spans="1:54">
      <c r="A20" s="997"/>
      <c r="B20" s="997"/>
      <c r="C20" s="997"/>
      <c r="D20" s="997"/>
      <c r="E20" s="997"/>
      <c r="F20" s="997"/>
      <c r="G20" s="995"/>
      <c r="H20" s="995"/>
      <c r="I20" s="995"/>
      <c r="J20" s="995"/>
      <c r="K20" s="995"/>
      <c r="L20" s="995"/>
      <c r="M20" s="995"/>
      <c r="N20" s="995"/>
      <c r="O20" s="995"/>
      <c r="P20" s="995"/>
      <c r="Q20" s="995"/>
      <c r="R20" s="995"/>
      <c r="S20" s="995"/>
      <c r="T20" s="995"/>
      <c r="U20" s="995"/>
      <c r="V20" s="995"/>
      <c r="W20" s="995"/>
      <c r="X20" s="995"/>
      <c r="Y20" s="995"/>
      <c r="Z20" s="995"/>
      <c r="AA20" s="995"/>
      <c r="AB20" s="995"/>
      <c r="AC20" s="995"/>
      <c r="AD20" s="995"/>
      <c r="AE20" s="995"/>
      <c r="AF20" s="995"/>
      <c r="AG20" s="995"/>
      <c r="AH20" s="995"/>
      <c r="AI20" s="995"/>
      <c r="AJ20" s="995"/>
      <c r="AK20" s="995"/>
      <c r="AL20" s="995"/>
      <c r="AM20" s="995"/>
      <c r="AN20" s="995"/>
      <c r="AO20" s="995"/>
      <c r="AP20" s="995"/>
      <c r="AQ20" s="995"/>
      <c r="AR20" s="994"/>
      <c r="AS20" s="994"/>
      <c r="AT20" s="994"/>
      <c r="AU20" s="994"/>
      <c r="AV20" s="994"/>
      <c r="AW20" s="994"/>
      <c r="AX20" s="994"/>
    </row>
    <row r="21" spans="1:54">
      <c r="A21" s="997"/>
      <c r="B21" s="997"/>
      <c r="C21" s="997"/>
      <c r="D21" s="997"/>
      <c r="E21" s="997"/>
      <c r="F21" s="997"/>
      <c r="G21" s="995"/>
      <c r="H21" s="995"/>
      <c r="I21" s="995"/>
      <c r="J21" s="995"/>
      <c r="K21" s="995"/>
      <c r="L21" s="995"/>
      <c r="M21" s="995"/>
      <c r="N21" s="995"/>
      <c r="O21" s="995"/>
      <c r="P21" s="995"/>
      <c r="Q21" s="995"/>
      <c r="R21" s="995"/>
      <c r="S21" s="995"/>
      <c r="T21" s="995"/>
      <c r="U21" s="995"/>
      <c r="V21" s="995"/>
      <c r="W21" s="995"/>
      <c r="X21" s="995"/>
      <c r="Y21" s="995"/>
      <c r="Z21" s="995"/>
      <c r="AA21" s="995"/>
      <c r="AB21" s="995"/>
      <c r="AC21" s="995"/>
      <c r="AD21" s="995"/>
      <c r="AE21" s="995"/>
      <c r="AF21" s="995"/>
      <c r="AG21" s="995"/>
      <c r="AH21" s="995"/>
      <c r="AI21" s="995"/>
      <c r="AJ21" s="995"/>
      <c r="AK21" s="995"/>
      <c r="AL21" s="995"/>
      <c r="AM21" s="995"/>
      <c r="AN21" s="995"/>
      <c r="AO21" s="995"/>
      <c r="AP21" s="995"/>
      <c r="AQ21" s="995"/>
      <c r="AR21" s="994"/>
      <c r="AS21" s="994"/>
      <c r="AT21" s="994"/>
      <c r="AU21" s="994"/>
      <c r="AV21" s="994"/>
      <c r="AW21" s="994"/>
      <c r="AX21" s="994"/>
    </row>
    <row r="22" spans="1:54" ht="15" customHeight="1">
      <c r="A22" s="997"/>
      <c r="B22" s="997"/>
      <c r="C22" s="997"/>
      <c r="D22" s="997"/>
      <c r="E22" s="997"/>
      <c r="F22" s="997"/>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4"/>
      <c r="AS22" s="994"/>
      <c r="AT22" s="994"/>
      <c r="AU22" s="994"/>
      <c r="AV22" s="994"/>
      <c r="AW22" s="994"/>
      <c r="AX22" s="994"/>
    </row>
    <row r="23" spans="1:54">
      <c r="A23" s="997"/>
      <c r="B23" s="997"/>
      <c r="C23" s="997"/>
      <c r="D23" s="997"/>
      <c r="E23" s="997"/>
      <c r="F23" s="997"/>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4"/>
      <c r="AS23" s="994"/>
      <c r="AT23" s="994"/>
      <c r="AU23" s="994"/>
      <c r="AV23" s="994"/>
      <c r="AW23" s="994"/>
      <c r="AX23" s="994"/>
    </row>
    <row r="24" spans="1:54">
      <c r="A24" s="997"/>
      <c r="B24" s="997"/>
      <c r="C24" s="997"/>
      <c r="D24" s="997"/>
      <c r="E24" s="997"/>
      <c r="F24" s="997"/>
      <c r="G24" s="995"/>
      <c r="H24" s="995"/>
      <c r="I24" s="995"/>
      <c r="J24" s="995"/>
      <c r="K24" s="995"/>
      <c r="L24" s="995"/>
      <c r="M24" s="995"/>
      <c r="N24" s="995"/>
      <c r="O24" s="995"/>
      <c r="P24" s="995"/>
      <c r="Q24" s="995"/>
      <c r="R24" s="995"/>
      <c r="S24" s="995"/>
      <c r="T24" s="995"/>
      <c r="U24" s="995"/>
      <c r="V24" s="995"/>
      <c r="W24" s="995"/>
      <c r="X24" s="995"/>
      <c r="Y24" s="995"/>
      <c r="Z24" s="995"/>
      <c r="AA24" s="995"/>
      <c r="AB24" s="995"/>
      <c r="AC24" s="995"/>
      <c r="AD24" s="995"/>
      <c r="AE24" s="995"/>
      <c r="AF24" s="995"/>
      <c r="AG24" s="995"/>
      <c r="AH24" s="995"/>
      <c r="AI24" s="995"/>
      <c r="AJ24" s="995"/>
      <c r="AK24" s="995"/>
      <c r="AL24" s="995"/>
      <c r="AM24" s="995"/>
      <c r="AN24" s="995"/>
      <c r="AO24" s="995"/>
      <c r="AP24" s="995"/>
      <c r="AQ24" s="995"/>
      <c r="AR24" s="994"/>
      <c r="AS24" s="994"/>
      <c r="AT24" s="994"/>
      <c r="AU24" s="994"/>
      <c r="AV24" s="994"/>
      <c r="AW24" s="994"/>
      <c r="AX24" s="994"/>
    </row>
    <row r="25" spans="1:54">
      <c r="A25" s="997"/>
      <c r="B25" s="997"/>
      <c r="C25" s="997"/>
      <c r="D25" s="997"/>
      <c r="E25" s="997"/>
      <c r="F25" s="997"/>
      <c r="G25" s="995"/>
      <c r="H25" s="995"/>
      <c r="I25" s="995"/>
      <c r="J25" s="995"/>
      <c r="K25" s="995"/>
      <c r="L25" s="995"/>
      <c r="M25" s="995"/>
      <c r="N25" s="995"/>
      <c r="O25" s="995"/>
      <c r="P25" s="995"/>
      <c r="Q25" s="995"/>
      <c r="R25" s="995"/>
      <c r="S25" s="995"/>
      <c r="T25" s="995"/>
      <c r="U25" s="995"/>
      <c r="V25" s="995"/>
      <c r="W25" s="995"/>
      <c r="X25" s="995"/>
      <c r="Y25" s="995"/>
      <c r="Z25" s="995"/>
      <c r="AA25" s="995"/>
      <c r="AB25" s="995"/>
      <c r="AC25" s="995"/>
      <c r="AD25" s="995"/>
      <c r="AE25" s="995"/>
      <c r="AF25" s="995"/>
      <c r="AG25" s="995"/>
      <c r="AH25" s="995"/>
      <c r="AI25" s="995"/>
      <c r="AJ25" s="995"/>
      <c r="AK25" s="995"/>
      <c r="AL25" s="995"/>
      <c r="AM25" s="995"/>
      <c r="AN25" s="995"/>
      <c r="AO25" s="995"/>
      <c r="AP25" s="995"/>
      <c r="AQ25" s="995"/>
      <c r="AR25" s="994"/>
      <c r="AS25" s="994"/>
      <c r="AT25" s="994"/>
      <c r="AU25" s="994"/>
      <c r="AV25" s="994"/>
      <c r="AW25" s="994"/>
      <c r="AX25" s="994"/>
    </row>
    <row r="26" spans="1:54" ht="15" customHeight="1">
      <c r="A26" s="997"/>
      <c r="B26" s="997"/>
      <c r="C26" s="997"/>
      <c r="D26" s="997"/>
      <c r="E26" s="997"/>
      <c r="F26" s="997"/>
      <c r="G26" s="995"/>
      <c r="H26" s="995"/>
      <c r="I26" s="995"/>
      <c r="J26" s="995"/>
      <c r="K26" s="995"/>
      <c r="L26" s="995"/>
      <c r="M26" s="995"/>
      <c r="N26" s="995"/>
      <c r="O26" s="995"/>
      <c r="P26" s="995"/>
      <c r="Q26" s="995"/>
      <c r="R26" s="995"/>
      <c r="S26" s="995"/>
      <c r="T26" s="995"/>
      <c r="U26" s="995"/>
      <c r="V26" s="995"/>
      <c r="W26" s="995"/>
      <c r="X26" s="995"/>
      <c r="Y26" s="995"/>
      <c r="Z26" s="995"/>
      <c r="AA26" s="995"/>
      <c r="AB26" s="995"/>
      <c r="AC26" s="995"/>
      <c r="AD26" s="995"/>
      <c r="AE26" s="995"/>
      <c r="AF26" s="995"/>
      <c r="AG26" s="995"/>
      <c r="AH26" s="995"/>
      <c r="AI26" s="995"/>
      <c r="AJ26" s="995"/>
      <c r="AK26" s="995"/>
      <c r="AL26" s="995"/>
      <c r="AM26" s="995"/>
      <c r="AN26" s="995"/>
      <c r="AO26" s="995"/>
      <c r="AP26" s="995"/>
      <c r="AQ26" s="995"/>
      <c r="AR26" s="994"/>
      <c r="AS26" s="994"/>
      <c r="AT26" s="994"/>
      <c r="AU26" s="994"/>
      <c r="AV26" s="994"/>
      <c r="AW26" s="994"/>
      <c r="AX26" s="994"/>
    </row>
    <row r="27" spans="1:54">
      <c r="A27" s="997"/>
      <c r="B27" s="997"/>
      <c r="C27" s="997"/>
      <c r="D27" s="997"/>
      <c r="E27" s="997"/>
      <c r="F27" s="997"/>
      <c r="G27" s="995"/>
      <c r="H27" s="995"/>
      <c r="I27" s="995"/>
      <c r="J27" s="995"/>
      <c r="K27" s="995"/>
      <c r="L27" s="995"/>
      <c r="M27" s="995"/>
      <c r="N27" s="995"/>
      <c r="O27" s="995"/>
      <c r="P27" s="995"/>
      <c r="Q27" s="995"/>
      <c r="R27" s="995"/>
      <c r="S27" s="995"/>
      <c r="T27" s="995"/>
      <c r="U27" s="995"/>
      <c r="V27" s="995"/>
      <c r="W27" s="995"/>
      <c r="X27" s="995"/>
      <c r="Y27" s="995"/>
      <c r="Z27" s="995"/>
      <c r="AA27" s="995"/>
      <c r="AB27" s="995"/>
      <c r="AC27" s="995"/>
      <c r="AD27" s="995"/>
      <c r="AE27" s="995"/>
      <c r="AF27" s="995"/>
      <c r="AG27" s="995"/>
      <c r="AH27" s="995"/>
      <c r="AI27" s="995"/>
      <c r="AJ27" s="995"/>
      <c r="AK27" s="995"/>
      <c r="AL27" s="995"/>
      <c r="AM27" s="995"/>
      <c r="AN27" s="995"/>
      <c r="AO27" s="995"/>
      <c r="AP27" s="995"/>
      <c r="AQ27" s="995"/>
      <c r="AR27" s="994"/>
      <c r="AS27" s="994"/>
      <c r="AT27" s="994"/>
      <c r="AU27" s="994"/>
      <c r="AV27" s="994"/>
      <c r="AW27" s="994"/>
      <c r="AX27" s="994"/>
    </row>
    <row r="28" spans="1:54">
      <c r="A28" s="997"/>
      <c r="B28" s="997"/>
      <c r="C28" s="997"/>
      <c r="D28" s="997"/>
      <c r="E28" s="997"/>
      <c r="F28" s="997"/>
      <c r="G28" s="995"/>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5"/>
      <c r="AN28" s="995"/>
      <c r="AO28" s="995"/>
      <c r="AP28" s="995"/>
      <c r="AQ28" s="995"/>
      <c r="AR28" s="994"/>
      <c r="AS28" s="994"/>
      <c r="AT28" s="994"/>
      <c r="AU28" s="994"/>
      <c r="AV28" s="994"/>
      <c r="AW28" s="994"/>
      <c r="AX28" s="994"/>
    </row>
    <row r="29" spans="1:54">
      <c r="A29" s="997"/>
      <c r="B29" s="997"/>
      <c r="C29" s="997"/>
      <c r="D29" s="997"/>
      <c r="E29" s="997"/>
      <c r="F29" s="997"/>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4"/>
      <c r="AS29" s="994"/>
      <c r="AT29" s="994"/>
      <c r="AU29" s="994"/>
      <c r="AV29" s="994"/>
      <c r="AW29" s="994"/>
      <c r="AX29" s="994"/>
    </row>
    <row r="30" spans="1:54">
      <c r="A30" s="997"/>
      <c r="B30" s="997"/>
      <c r="C30" s="997"/>
      <c r="D30" s="997"/>
      <c r="E30" s="997"/>
      <c r="F30" s="997"/>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4"/>
      <c r="AS30" s="994"/>
      <c r="AT30" s="994"/>
      <c r="AU30" s="994"/>
      <c r="AV30" s="994"/>
      <c r="AW30" s="994"/>
      <c r="AX30" s="994"/>
    </row>
    <row r="31" spans="1:54">
      <c r="A31" s="997"/>
      <c r="B31" s="997"/>
      <c r="C31" s="997"/>
      <c r="D31" s="997"/>
      <c r="E31" s="997"/>
      <c r="F31" s="997"/>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4"/>
      <c r="AS31" s="994"/>
      <c r="AT31" s="994"/>
      <c r="AU31" s="994"/>
      <c r="AV31" s="994"/>
      <c r="AW31" s="994"/>
      <c r="AX31" s="994"/>
    </row>
    <row r="32" spans="1:54">
      <c r="A32" s="997"/>
      <c r="B32" s="997"/>
      <c r="C32" s="997"/>
      <c r="D32" s="997"/>
      <c r="E32" s="997"/>
      <c r="F32" s="997"/>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c r="AL32" s="995"/>
      <c r="AM32" s="995"/>
      <c r="AN32" s="995"/>
      <c r="AO32" s="995"/>
      <c r="AP32" s="995"/>
      <c r="AQ32" s="995"/>
      <c r="AR32" s="994"/>
      <c r="AS32" s="994"/>
      <c r="AT32" s="994"/>
      <c r="AU32" s="994"/>
      <c r="AV32" s="994"/>
      <c r="AW32" s="994"/>
      <c r="AX32" s="994"/>
    </row>
    <row r="33" spans="1:50">
      <c r="A33" s="997"/>
      <c r="B33" s="997"/>
      <c r="C33" s="997"/>
      <c r="D33" s="997"/>
      <c r="E33" s="997"/>
      <c r="F33" s="997"/>
      <c r="G33" s="995"/>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5"/>
      <c r="AN33" s="995"/>
      <c r="AO33" s="995"/>
      <c r="AP33" s="995"/>
      <c r="AQ33" s="995"/>
      <c r="AR33" s="994"/>
      <c r="AS33" s="994"/>
      <c r="AT33" s="994"/>
      <c r="AU33" s="994"/>
      <c r="AV33" s="994"/>
      <c r="AW33" s="994"/>
      <c r="AX33" s="994"/>
    </row>
    <row r="34" spans="1:50">
      <c r="A34" s="997"/>
      <c r="B34" s="997"/>
      <c r="C34" s="997"/>
      <c r="D34" s="997"/>
      <c r="E34" s="997"/>
      <c r="F34" s="997"/>
      <c r="G34" s="995"/>
      <c r="H34" s="995"/>
      <c r="I34" s="995"/>
      <c r="J34" s="995"/>
      <c r="K34" s="995"/>
      <c r="L34" s="995"/>
      <c r="M34" s="995"/>
      <c r="N34" s="995"/>
      <c r="O34" s="995"/>
      <c r="P34" s="995"/>
      <c r="Q34" s="995"/>
      <c r="R34" s="995"/>
      <c r="S34" s="995"/>
      <c r="T34" s="995"/>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4"/>
      <c r="AS34" s="994"/>
      <c r="AT34" s="994"/>
      <c r="AU34" s="994"/>
      <c r="AV34" s="994"/>
      <c r="AW34" s="994"/>
      <c r="AX34" s="994"/>
    </row>
    <row r="35" spans="1:50">
      <c r="A35" s="997"/>
      <c r="B35" s="997"/>
      <c r="C35" s="997"/>
      <c r="D35" s="997"/>
      <c r="E35" s="997"/>
      <c r="F35" s="997"/>
      <c r="G35" s="995"/>
      <c r="H35" s="995"/>
      <c r="I35" s="995"/>
      <c r="J35" s="995"/>
      <c r="K35" s="995"/>
      <c r="L35" s="995"/>
      <c r="M35" s="995"/>
      <c r="N35" s="995"/>
      <c r="O35" s="995"/>
      <c r="P35" s="995"/>
      <c r="Q35" s="995"/>
      <c r="R35" s="995"/>
      <c r="S35" s="995"/>
      <c r="T35" s="995"/>
      <c r="U35" s="995"/>
      <c r="V35" s="995"/>
      <c r="W35" s="995"/>
      <c r="X35" s="995"/>
      <c r="Y35" s="995"/>
      <c r="Z35" s="995"/>
      <c r="AA35" s="995"/>
      <c r="AB35" s="995"/>
      <c r="AC35" s="995"/>
      <c r="AD35" s="995"/>
      <c r="AE35" s="995"/>
      <c r="AF35" s="995"/>
      <c r="AG35" s="995"/>
      <c r="AH35" s="995"/>
      <c r="AI35" s="995"/>
      <c r="AJ35" s="995"/>
      <c r="AK35" s="995"/>
      <c r="AL35" s="995"/>
      <c r="AM35" s="995"/>
      <c r="AN35" s="995"/>
      <c r="AO35" s="995"/>
      <c r="AP35" s="995"/>
      <c r="AQ35" s="995"/>
      <c r="AR35" s="994"/>
      <c r="AS35" s="994"/>
      <c r="AT35" s="994"/>
      <c r="AU35" s="994"/>
      <c r="AV35" s="994"/>
      <c r="AW35" s="994"/>
      <c r="AX35" s="994"/>
    </row>
    <row r="36" spans="1:50">
      <c r="A36" s="997"/>
      <c r="B36" s="997"/>
      <c r="C36" s="997"/>
      <c r="D36" s="997"/>
      <c r="E36" s="997"/>
      <c r="F36" s="997"/>
      <c r="G36" s="995"/>
      <c r="H36" s="995"/>
      <c r="I36" s="995"/>
      <c r="J36" s="995"/>
      <c r="K36" s="995"/>
      <c r="L36" s="995"/>
      <c r="M36" s="995"/>
      <c r="N36" s="995"/>
      <c r="O36" s="995"/>
      <c r="P36" s="995"/>
      <c r="Q36" s="995"/>
      <c r="R36" s="995"/>
      <c r="S36" s="995"/>
      <c r="T36" s="995"/>
      <c r="U36" s="995"/>
      <c r="V36" s="995"/>
      <c r="W36" s="995"/>
      <c r="X36" s="995"/>
      <c r="Y36" s="995"/>
      <c r="Z36" s="995"/>
      <c r="AA36" s="995"/>
      <c r="AB36" s="995"/>
      <c r="AC36" s="995"/>
      <c r="AD36" s="995"/>
      <c r="AE36" s="995"/>
      <c r="AF36" s="995"/>
      <c r="AG36" s="995"/>
      <c r="AH36" s="995"/>
      <c r="AI36" s="995"/>
      <c r="AJ36" s="995"/>
      <c r="AK36" s="995"/>
      <c r="AL36" s="995"/>
      <c r="AM36" s="995"/>
      <c r="AN36" s="995"/>
      <c r="AO36" s="995"/>
      <c r="AP36" s="995"/>
      <c r="AQ36" s="995"/>
      <c r="AR36" s="994"/>
      <c r="AS36" s="994"/>
      <c r="AT36" s="994"/>
      <c r="AU36" s="994"/>
      <c r="AV36" s="994"/>
      <c r="AW36" s="994"/>
      <c r="AX36" s="994"/>
    </row>
    <row r="37" spans="1:50">
      <c r="A37" s="997"/>
      <c r="B37" s="997"/>
      <c r="C37" s="997"/>
      <c r="D37" s="997"/>
      <c r="E37" s="997"/>
      <c r="F37" s="997"/>
      <c r="G37" s="995"/>
      <c r="H37" s="995"/>
      <c r="I37" s="995"/>
      <c r="J37" s="995"/>
      <c r="K37" s="995"/>
      <c r="L37" s="995"/>
      <c r="M37" s="995"/>
      <c r="N37" s="995"/>
      <c r="O37" s="995"/>
      <c r="P37" s="995"/>
      <c r="Q37" s="995"/>
      <c r="R37" s="995"/>
      <c r="S37" s="995"/>
      <c r="T37" s="995"/>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4"/>
      <c r="AS37" s="994"/>
      <c r="AT37" s="994"/>
      <c r="AU37" s="994"/>
      <c r="AV37" s="994"/>
      <c r="AW37" s="994"/>
      <c r="AX37" s="994"/>
    </row>
    <row r="38" spans="1:50">
      <c r="A38" s="997"/>
      <c r="B38" s="997"/>
      <c r="C38" s="997"/>
      <c r="D38" s="997"/>
      <c r="E38" s="997"/>
      <c r="F38" s="997"/>
      <c r="G38" s="995"/>
      <c r="H38" s="995"/>
      <c r="I38" s="995"/>
      <c r="J38" s="995"/>
      <c r="K38" s="995"/>
      <c r="L38" s="995"/>
      <c r="M38" s="995"/>
      <c r="N38" s="995"/>
      <c r="O38" s="995"/>
      <c r="P38" s="995"/>
      <c r="Q38" s="995"/>
      <c r="R38" s="995"/>
      <c r="S38" s="995"/>
      <c r="T38" s="995"/>
      <c r="U38" s="995"/>
      <c r="V38" s="995"/>
      <c r="W38" s="995"/>
      <c r="X38" s="995"/>
      <c r="Y38" s="995"/>
      <c r="Z38" s="995"/>
      <c r="AA38" s="995"/>
      <c r="AB38" s="995"/>
      <c r="AC38" s="995"/>
      <c r="AD38" s="995"/>
      <c r="AE38" s="995"/>
      <c r="AF38" s="995"/>
      <c r="AG38" s="995"/>
      <c r="AH38" s="995"/>
      <c r="AI38" s="995"/>
      <c r="AJ38" s="995"/>
      <c r="AK38" s="995"/>
      <c r="AL38" s="995"/>
      <c r="AM38" s="995"/>
      <c r="AN38" s="995"/>
      <c r="AO38" s="995"/>
      <c r="AP38" s="995"/>
      <c r="AQ38" s="995"/>
      <c r="AR38" s="994"/>
      <c r="AS38" s="994"/>
      <c r="AT38" s="994"/>
      <c r="AU38" s="994"/>
      <c r="AV38" s="994"/>
      <c r="AW38" s="994"/>
      <c r="AX38" s="994"/>
    </row>
    <row r="39" spans="1:50">
      <c r="A39" s="997"/>
      <c r="B39" s="997"/>
      <c r="C39" s="997"/>
      <c r="D39" s="997"/>
      <c r="E39" s="997"/>
      <c r="F39" s="997"/>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4"/>
      <c r="AS39" s="994"/>
      <c r="AT39" s="994"/>
      <c r="AU39" s="994"/>
      <c r="AV39" s="994"/>
      <c r="AW39" s="994"/>
      <c r="AX39" s="994"/>
    </row>
    <row r="40" spans="1:50">
      <c r="A40" s="997"/>
      <c r="B40" s="997"/>
      <c r="C40" s="997"/>
      <c r="D40" s="997"/>
      <c r="E40" s="997"/>
      <c r="F40" s="997"/>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4"/>
      <c r="AS40" s="994"/>
      <c r="AT40" s="994"/>
      <c r="AU40" s="994"/>
      <c r="AV40" s="994"/>
      <c r="AW40" s="994"/>
      <c r="AX40" s="994"/>
    </row>
    <row r="41" spans="1:50">
      <c r="A41" s="997"/>
      <c r="B41" s="997"/>
      <c r="C41" s="997"/>
      <c r="D41" s="997"/>
      <c r="E41" s="997"/>
      <c r="F41" s="997"/>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4"/>
      <c r="AS41" s="994"/>
      <c r="AT41" s="994"/>
      <c r="AU41" s="994"/>
      <c r="AV41" s="994"/>
      <c r="AW41" s="994"/>
      <c r="AX41" s="994"/>
    </row>
    <row r="42" spans="1:50">
      <c r="A42" s="997"/>
      <c r="B42" s="997"/>
      <c r="C42" s="997"/>
      <c r="D42" s="997"/>
      <c r="E42" s="997"/>
      <c r="F42" s="997"/>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4"/>
      <c r="AS42" s="994"/>
      <c r="AT42" s="994"/>
      <c r="AU42" s="994"/>
      <c r="AV42" s="994"/>
      <c r="AW42" s="994"/>
      <c r="AX42" s="994"/>
    </row>
    <row r="43" spans="1:50">
      <c r="A43" s="997"/>
      <c r="B43" s="997"/>
      <c r="C43" s="997"/>
      <c r="D43" s="997"/>
      <c r="E43" s="997"/>
      <c r="F43" s="997"/>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4"/>
      <c r="AS43" s="994"/>
      <c r="AT43" s="994"/>
      <c r="AU43" s="994"/>
      <c r="AV43" s="994"/>
      <c r="AW43" s="994"/>
      <c r="AX43" s="994"/>
    </row>
    <row r="44" spans="1:50">
      <c r="A44" s="997"/>
      <c r="B44" s="997"/>
      <c r="C44" s="997"/>
      <c r="D44" s="997"/>
      <c r="E44" s="997"/>
      <c r="F44" s="997"/>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4"/>
      <c r="AS44" s="994"/>
      <c r="AT44" s="994"/>
      <c r="AU44" s="994"/>
      <c r="AV44" s="994"/>
      <c r="AW44" s="994"/>
      <c r="AX44" s="994"/>
    </row>
    <row r="45" spans="1:50">
      <c r="A45" s="997"/>
      <c r="B45" s="997"/>
      <c r="C45" s="997"/>
      <c r="D45" s="997"/>
      <c r="E45" s="997"/>
      <c r="F45" s="997"/>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4"/>
      <c r="AS45" s="994"/>
      <c r="AT45" s="994"/>
      <c r="AU45" s="994"/>
      <c r="AV45" s="994"/>
      <c r="AW45" s="994"/>
      <c r="AX45" s="994"/>
    </row>
    <row r="46" spans="1:50">
      <c r="A46" s="997"/>
      <c r="B46" s="997"/>
      <c r="C46" s="997"/>
      <c r="D46" s="997"/>
      <c r="E46" s="997"/>
      <c r="F46" s="997"/>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4"/>
      <c r="AS46" s="994"/>
      <c r="AT46" s="994"/>
      <c r="AU46" s="994"/>
      <c r="AV46" s="994"/>
      <c r="AW46" s="994"/>
      <c r="AX46" s="994"/>
    </row>
    <row r="47" spans="1:50">
      <c r="A47" s="997"/>
      <c r="B47" s="997"/>
      <c r="C47" s="997"/>
      <c r="D47" s="997"/>
      <c r="E47" s="997"/>
      <c r="F47" s="997"/>
      <c r="G47" s="995"/>
      <c r="H47" s="995"/>
      <c r="I47" s="995"/>
      <c r="J47" s="995"/>
      <c r="K47" s="995"/>
      <c r="L47" s="995"/>
      <c r="M47" s="995"/>
      <c r="N47" s="995"/>
      <c r="O47" s="995"/>
      <c r="P47" s="995"/>
      <c r="Q47" s="995"/>
      <c r="R47" s="995"/>
      <c r="S47" s="995"/>
      <c r="T47" s="995"/>
      <c r="U47" s="995"/>
      <c r="V47" s="995"/>
      <c r="W47" s="995"/>
      <c r="X47" s="995"/>
      <c r="Y47" s="995"/>
      <c r="Z47" s="995"/>
      <c r="AA47" s="995"/>
      <c r="AB47" s="995"/>
      <c r="AC47" s="995"/>
      <c r="AD47" s="995"/>
      <c r="AE47" s="995"/>
      <c r="AF47" s="995"/>
      <c r="AG47" s="995"/>
      <c r="AH47" s="995"/>
      <c r="AI47" s="995"/>
      <c r="AJ47" s="995"/>
      <c r="AK47" s="995"/>
      <c r="AL47" s="995"/>
      <c r="AM47" s="995"/>
      <c r="AN47" s="995"/>
      <c r="AO47" s="995"/>
      <c r="AP47" s="995"/>
      <c r="AQ47" s="995"/>
      <c r="AR47" s="994"/>
      <c r="AS47" s="994"/>
      <c r="AT47" s="994"/>
      <c r="AU47" s="994"/>
      <c r="AV47" s="994"/>
      <c r="AW47" s="994"/>
      <c r="AX47" s="994"/>
    </row>
    <row r="48" spans="1:50">
      <c r="A48" s="997"/>
      <c r="B48" s="997"/>
      <c r="C48" s="997"/>
      <c r="D48" s="997"/>
      <c r="E48" s="997"/>
      <c r="F48" s="997"/>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4"/>
      <c r="AS48" s="994"/>
      <c r="AT48" s="994"/>
      <c r="AU48" s="994"/>
      <c r="AV48" s="994"/>
      <c r="AW48" s="994"/>
      <c r="AX48" s="994"/>
    </row>
    <row r="49" spans="1:50">
      <c r="A49" s="997"/>
      <c r="B49" s="997"/>
      <c r="C49" s="997"/>
      <c r="D49" s="997"/>
      <c r="E49" s="997"/>
      <c r="F49" s="997"/>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4"/>
      <c r="AS49" s="994"/>
      <c r="AT49" s="994"/>
      <c r="AU49" s="994"/>
      <c r="AV49" s="994"/>
      <c r="AW49" s="994"/>
      <c r="AX49" s="994"/>
    </row>
    <row r="50" spans="1:50">
      <c r="A50" s="997"/>
      <c r="B50" s="997"/>
      <c r="C50" s="997"/>
      <c r="D50" s="997"/>
      <c r="E50" s="997"/>
      <c r="F50" s="997"/>
      <c r="G50" s="995"/>
      <c r="H50" s="995"/>
      <c r="I50" s="995"/>
      <c r="J50" s="995"/>
      <c r="K50" s="995"/>
      <c r="L50" s="995"/>
      <c r="M50" s="995"/>
      <c r="N50" s="995"/>
      <c r="O50" s="995"/>
      <c r="P50" s="995"/>
      <c r="Q50" s="995"/>
      <c r="R50" s="995"/>
      <c r="S50" s="995"/>
      <c r="T50" s="995"/>
      <c r="U50" s="995"/>
      <c r="V50" s="995"/>
      <c r="W50" s="995"/>
      <c r="X50" s="995"/>
      <c r="Y50" s="995"/>
      <c r="Z50" s="995"/>
      <c r="AA50" s="995"/>
      <c r="AB50" s="995"/>
      <c r="AC50" s="995"/>
      <c r="AD50" s="995"/>
      <c r="AE50" s="995"/>
      <c r="AF50" s="995"/>
      <c r="AG50" s="995"/>
      <c r="AH50" s="995"/>
      <c r="AI50" s="995"/>
      <c r="AJ50" s="995"/>
      <c r="AK50" s="995"/>
      <c r="AL50" s="995"/>
      <c r="AM50" s="995"/>
      <c r="AN50" s="995"/>
      <c r="AO50" s="995"/>
      <c r="AP50" s="995"/>
      <c r="AQ50" s="995"/>
      <c r="AR50" s="994"/>
      <c r="AS50" s="994"/>
      <c r="AT50" s="994"/>
      <c r="AU50" s="994"/>
      <c r="AV50" s="994"/>
      <c r="AW50" s="994"/>
      <c r="AX50" s="994"/>
    </row>
    <row r="51" spans="1:50">
      <c r="A51" s="997"/>
      <c r="B51" s="997"/>
      <c r="C51" s="997"/>
      <c r="D51" s="997"/>
      <c r="E51" s="997"/>
      <c r="F51" s="997"/>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c r="AH51" s="995"/>
      <c r="AI51" s="995"/>
      <c r="AJ51" s="995"/>
      <c r="AK51" s="995"/>
      <c r="AL51" s="995"/>
      <c r="AM51" s="995"/>
      <c r="AN51" s="995"/>
      <c r="AO51" s="995"/>
      <c r="AP51" s="995"/>
      <c r="AQ51" s="995"/>
      <c r="AR51" s="994"/>
      <c r="AS51" s="994"/>
      <c r="AT51" s="994"/>
      <c r="AU51" s="994"/>
      <c r="AV51" s="994"/>
      <c r="AW51" s="994"/>
      <c r="AX51" s="994"/>
    </row>
    <row r="52" spans="1:50">
      <c r="A52" s="997"/>
      <c r="B52" s="997"/>
      <c r="C52" s="997"/>
      <c r="D52" s="997"/>
      <c r="E52" s="997"/>
      <c r="F52" s="997"/>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H52" s="995"/>
      <c r="AI52" s="995"/>
      <c r="AJ52" s="995"/>
      <c r="AK52" s="995"/>
      <c r="AL52" s="995"/>
      <c r="AM52" s="995"/>
      <c r="AN52" s="995"/>
      <c r="AO52" s="995"/>
      <c r="AP52" s="995"/>
      <c r="AQ52" s="995"/>
      <c r="AR52" s="994"/>
      <c r="AS52" s="994"/>
      <c r="AT52" s="994"/>
      <c r="AU52" s="994"/>
      <c r="AV52" s="994"/>
      <c r="AW52" s="994"/>
      <c r="AX52" s="994"/>
    </row>
    <row r="53" spans="1:50">
      <c r="A53" s="997"/>
      <c r="B53" s="997"/>
      <c r="C53" s="997"/>
      <c r="D53" s="997"/>
      <c r="E53" s="997"/>
      <c r="F53" s="997"/>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5"/>
      <c r="AH53" s="995"/>
      <c r="AI53" s="995"/>
      <c r="AJ53" s="995"/>
      <c r="AK53" s="995"/>
      <c r="AL53" s="995"/>
      <c r="AM53" s="995"/>
      <c r="AN53" s="995"/>
      <c r="AO53" s="995"/>
      <c r="AP53" s="995"/>
      <c r="AQ53" s="995"/>
      <c r="AR53" s="994"/>
      <c r="AS53" s="994"/>
      <c r="AT53" s="994"/>
      <c r="AU53" s="994"/>
      <c r="AV53" s="994"/>
      <c r="AW53" s="994"/>
      <c r="AX53" s="994"/>
    </row>
  </sheetData>
  <dataConsolidate/>
  <mergeCells count="20">
    <mergeCell ref="A1:K1"/>
    <mergeCell ref="AO3:AS3"/>
    <mergeCell ref="A3:K3"/>
    <mergeCell ref="A4:K4"/>
    <mergeCell ref="A5:F5"/>
    <mergeCell ref="G5:K5"/>
    <mergeCell ref="AO4:AS4"/>
    <mergeCell ref="AO16:AS16"/>
    <mergeCell ref="A17:A18"/>
    <mergeCell ref="A8:A10"/>
    <mergeCell ref="A6:A7"/>
    <mergeCell ref="C6:D6"/>
    <mergeCell ref="E6:F6"/>
    <mergeCell ref="AO8:AS8"/>
    <mergeCell ref="AO12:AS12"/>
    <mergeCell ref="G9:G11"/>
    <mergeCell ref="A11:A12"/>
    <mergeCell ref="G12:G14"/>
    <mergeCell ref="A14:A16"/>
    <mergeCell ref="G15:G16"/>
  </mergeCells>
  <hyperlinks>
    <hyperlink ref="A1:K1" location="'Select School'!A1" display="Click Here to &quot;Select School&quot; Page"/>
  </hyperlinks>
  <printOptions horizontalCentered="1"/>
  <pageMargins left="0.5" right="0.5" top="0.73" bottom="0.5" header="0.5" footer="0.25"/>
  <pageSetup scale="81" orientation="landscape" r:id="rId1"/>
  <headerFooter alignWithMargins="0">
    <oddHeader xml:space="preserve">&amp;C&amp;"Arial,Bold"&amp;18 </oddHeader>
    <oddFooter>&amp;LFor questions regarding this report, call Dr. Yuwadee Wongbundhit at 305-995-1988.&amp;R&amp;A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6" tint="-0.499984740745262"/>
    <pageSetUpPr fitToPage="1"/>
  </sheetPr>
  <dimension ref="A1:BG53"/>
  <sheetViews>
    <sheetView topLeftCell="AE1" zoomScaleNormal="100" workbookViewId="0">
      <selection activeCell="Q6" sqref="Q6"/>
    </sheetView>
  </sheetViews>
  <sheetFormatPr defaultColWidth="8.85546875" defaultRowHeight="15"/>
  <cols>
    <col min="1" max="1" width="15.42578125" style="999" customWidth="1"/>
    <col min="2" max="2" width="21.140625" style="1000" customWidth="1"/>
    <col min="3" max="6" width="7.7109375" style="1000" customWidth="1"/>
    <col min="7" max="7" width="14.28515625" style="73" customWidth="1"/>
    <col min="8" max="8" width="29.140625" style="73" customWidth="1"/>
    <col min="9" max="9" width="11.5703125" style="73" customWidth="1"/>
    <col min="10" max="10" width="11.85546875" style="73" customWidth="1"/>
    <col min="11" max="11" width="14.85546875" style="73" customWidth="1"/>
    <col min="12" max="12" width="8.85546875" style="73" customWidth="1"/>
    <col min="13" max="39" width="8.85546875" style="866" customWidth="1"/>
    <col min="40" max="40" width="8.85546875" style="73" customWidth="1"/>
    <col min="41" max="41" width="13.140625" style="73" bestFit="1" customWidth="1"/>
    <col min="42" max="42" width="10.7109375" style="73" bestFit="1" customWidth="1"/>
    <col min="43" max="43" width="13.28515625" style="2" bestFit="1" customWidth="1"/>
    <col min="44" max="44" width="9.85546875" style="2" bestFit="1" customWidth="1"/>
    <col min="45" max="47" width="8.85546875" style="2" customWidth="1"/>
    <col min="48" max="49" width="8.85546875" style="3" customWidth="1"/>
    <col min="50" max="50" width="8.85546875" style="3"/>
    <col min="51" max="16384" width="8.85546875" style="2"/>
  </cols>
  <sheetData>
    <row r="1" spans="1:59" s="35" customFormat="1" ht="21">
      <c r="A1" s="1148" t="s">
        <v>3116</v>
      </c>
      <c r="B1" s="1148"/>
      <c r="C1" s="1148"/>
      <c r="D1" s="1148"/>
      <c r="E1" s="1148"/>
      <c r="F1" s="1148"/>
      <c r="G1" s="1148"/>
      <c r="H1" s="1148"/>
      <c r="I1" s="1148"/>
      <c r="J1" s="1148"/>
      <c r="K1" s="114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1028"/>
      <c r="AO1" s="1028"/>
      <c r="AP1" s="1028"/>
      <c r="AQ1" s="1028"/>
      <c r="AR1" s="1028"/>
      <c r="AS1" s="1028"/>
      <c r="AT1" s="1028"/>
      <c r="AU1" s="4"/>
      <c r="AX1" s="996"/>
      <c r="AY1" s="996"/>
      <c r="AZ1" s="996"/>
      <c r="BA1" s="996"/>
      <c r="BB1" s="996"/>
      <c r="BC1" s="996"/>
      <c r="BD1" s="996"/>
      <c r="BE1" s="996"/>
      <c r="BF1" s="1028"/>
      <c r="BG1" s="1028"/>
    </row>
    <row r="2" spans="1:59" s="35" customFormat="1" hidden="1">
      <c r="A2" s="1030">
        <f>'Select School'!$B$3</f>
        <v>9999</v>
      </c>
      <c r="B2" s="1029"/>
      <c r="C2" s="1029"/>
      <c r="D2" s="1029"/>
      <c r="E2" s="1029"/>
      <c r="F2" s="1029"/>
      <c r="G2" s="1029"/>
      <c r="H2" s="1029"/>
      <c r="I2" s="1029"/>
      <c r="J2" s="1029"/>
      <c r="K2" s="1029"/>
      <c r="L2" s="1029"/>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029"/>
      <c r="AO2" s="1029"/>
      <c r="AP2" s="1029"/>
      <c r="AQ2" s="1029"/>
      <c r="AR2" s="1029"/>
      <c r="AS2" s="1029"/>
      <c r="AT2" s="1029"/>
      <c r="AU2" s="1029"/>
    </row>
    <row r="3" spans="1:59" s="1" customFormat="1" ht="23.25">
      <c r="A3" s="1149" t="s">
        <v>3108</v>
      </c>
      <c r="B3" s="1149"/>
      <c r="C3" s="1149"/>
      <c r="D3" s="1149"/>
      <c r="E3" s="1149"/>
      <c r="F3" s="1149"/>
      <c r="G3" s="1149"/>
      <c r="H3" s="1149"/>
      <c r="I3" s="1149"/>
      <c r="J3" s="1149"/>
      <c r="K3" s="1149"/>
      <c r="L3" s="1017"/>
      <c r="M3" s="1134"/>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L3" s="1145"/>
      <c r="AM3" s="1145"/>
      <c r="AN3" s="1150" t="s">
        <v>2976</v>
      </c>
      <c r="AO3" s="1150"/>
      <c r="AP3" s="1150"/>
      <c r="AQ3" s="1150"/>
      <c r="AR3" s="1150"/>
      <c r="AS3" s="1150"/>
      <c r="AT3" s="1150"/>
      <c r="AU3" s="1150"/>
      <c r="AV3" s="35"/>
      <c r="AW3" s="35"/>
      <c r="AX3" s="35"/>
    </row>
    <row r="4" spans="1:59" s="4" customFormat="1" ht="23.25">
      <c r="A4" s="1151" t="str">
        <f>TEXT(A2,"0000")&amp;"-"&amp;VLOOKUP(A2,SchList!$A$1:$B$499,2,FALSE)</f>
        <v>9999-District</v>
      </c>
      <c r="B4" s="1151"/>
      <c r="C4" s="1151"/>
      <c r="D4" s="1151"/>
      <c r="E4" s="1151"/>
      <c r="F4" s="1151"/>
      <c r="G4" s="1151"/>
      <c r="H4" s="1151"/>
      <c r="I4" s="1151"/>
      <c r="J4" s="1151"/>
      <c r="K4" s="1151"/>
      <c r="L4" s="1017"/>
      <c r="M4" s="1134"/>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176" t="s">
        <v>107</v>
      </c>
      <c r="AO4" s="1177"/>
      <c r="AP4" s="1177"/>
      <c r="AQ4" s="1177"/>
      <c r="AR4" s="1177"/>
      <c r="AS4" s="1177"/>
      <c r="AT4" s="1177"/>
      <c r="AU4" s="1177"/>
    </row>
    <row r="5" spans="1:59" s="4" customFormat="1" ht="57.75" customHeight="1">
      <c r="A5" s="1153" t="s">
        <v>3102</v>
      </c>
      <c r="B5" s="1153"/>
      <c r="C5" s="1153"/>
      <c r="D5" s="1153"/>
      <c r="E5" s="1153"/>
      <c r="F5" s="1154"/>
      <c r="G5" s="1155" t="s">
        <v>3096</v>
      </c>
      <c r="H5" s="1156"/>
      <c r="I5" s="1156"/>
      <c r="J5" s="1156"/>
      <c r="K5" s="1156"/>
      <c r="L5" s="1017"/>
      <c r="M5" s="865"/>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5"/>
      <c r="AN5" s="1026"/>
      <c r="AO5" s="1027" t="s">
        <v>3099</v>
      </c>
      <c r="AP5" s="1027" t="s">
        <v>1615</v>
      </c>
      <c r="AQ5" s="1027" t="s">
        <v>1616</v>
      </c>
      <c r="AR5" s="1027" t="s">
        <v>1617</v>
      </c>
      <c r="AS5" s="1027" t="s">
        <v>1618</v>
      </c>
      <c r="AT5" s="1027" t="s">
        <v>1619</v>
      </c>
      <c r="AU5" s="1027" t="s">
        <v>1620</v>
      </c>
    </row>
    <row r="6" spans="1:59" s="1006" customFormat="1" ht="30" customHeight="1">
      <c r="A6" s="1157"/>
      <c r="B6" s="1019"/>
      <c r="C6" s="1158"/>
      <c r="D6" s="1158"/>
      <c r="E6" s="1158"/>
      <c r="F6" s="1158"/>
      <c r="G6" s="1008" t="s">
        <v>2503</v>
      </c>
      <c r="H6" s="935" t="s">
        <v>2504</v>
      </c>
      <c r="I6" s="1032">
        <v>2010</v>
      </c>
      <c r="J6" s="1032">
        <v>2011</v>
      </c>
      <c r="K6" s="1032" t="s">
        <v>2974</v>
      </c>
      <c r="L6" s="1004"/>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1002">
        <v>2011</v>
      </c>
      <c r="AO6" s="1002">
        <f>IFERROR(IF(OR(VLOOKUP(TEXT($A$2,"0000"),'2011-2012 RM'!$A$3:$J$500,9,FALSE)=".",VLOOKUP(TEXT($A$2,"0000"),'2011-2012 RM'!$A$3:$J$500,9,FALSE)=""),"NA",VLOOKUP(TEXT($A$2,"0000"),'2011-2012 RM'!$A$3:$J$500,9,FALSE)),"NA")</f>
        <v>52</v>
      </c>
      <c r="AP6" s="1002">
        <f>IFERROR(IF(OR(VLOOKUP($A$2,'R-2011'!$A$7:$O$500,11,FALSE)=".",VLOOKUP($A$2,'R-2011'!$A$7:$O$500,11,FALSE)=""),"NA",VLOOKUP($A$2,'R-2011'!$A$7:$O$500,11,FALSE)),"NA")</f>
        <v>52</v>
      </c>
      <c r="AQ6" s="1002">
        <f>IFERROR(IF(OR(VLOOKUP($A$2,'R-2011'!$Q$7:$AE$500,11,FALSE)=".",VLOOKUP($A$2,'R-2011'!$Q$7:$AE$500,11,FALSE)=""),"NA",VLOOKUP($A$2,'R-2011'!$Q$7:$AE$500,11,FALSE)),"NA")</f>
        <v>57</v>
      </c>
      <c r="AR6" s="1002">
        <f>IFERROR(IF(OR(VLOOKUP($A$2,'R-2011'!$AG$7:$AU$500,11,FALSE)=".",VLOOKUP($A$2,'R-2011'!$AG$7:$AU$500,11,FALSE)=""),"NA",VLOOKUP($A$2,'R-2011'!$AG$7:$AU$500,11,FALSE)),"NA")</f>
        <v>55</v>
      </c>
      <c r="AS6" s="1002">
        <f>IFERROR(IF(OR(VLOOKUP($A$2,'R-2011'!$AW$7:$BK$500,11,FALSE)=".",VLOOKUP($A$2,'R-2011'!$AW$7:$BK$500,11,FALSE)=""),"NA",VLOOKUP($A$2,'R-2011'!$AW$7:$BK$500,11,FALSE)),"NA")</f>
        <v>55</v>
      </c>
      <c r="AT6" s="1002">
        <f>IFERROR(IF(OR(VLOOKUP($A$2,'R-2011'!$BM$7:$CA$500,11,FALSE)=".",VLOOKUP($A$2,'R-2011'!$BM$7:$CA$500,11,FALSE)=""),"NA",VLOOKUP($A$2,'R-2011'!$BM$7:$CA$500,11,FALSE)),"NA")</f>
        <v>54</v>
      </c>
      <c r="AU6" s="1002">
        <f>IFERROR(IF(OR(VLOOKUP($A$2,'R-2011'!$CC$7:$CQ$500,11,FALSE)=".",VLOOKUP($A$2,'R-2011'!$CC$7:$CQ$500,11,FALSE)=""),"NA",VLOOKUP($A$2,'R-2011'!$CC$7:$CQ$500,11,FALSE)),"NA")</f>
        <v>50</v>
      </c>
      <c r="AV6" s="1007"/>
      <c r="AW6" s="1007"/>
      <c r="AX6" s="1007"/>
    </row>
    <row r="7" spans="1:59" s="1006" customFormat="1" ht="30" customHeight="1">
      <c r="A7" s="1157"/>
      <c r="B7" s="1020"/>
      <c r="C7" s="1019"/>
      <c r="D7" s="1019"/>
      <c r="E7" s="1019"/>
      <c r="F7" s="1019"/>
      <c r="G7" s="1013" t="s">
        <v>1509</v>
      </c>
      <c r="H7" s="1013" t="s">
        <v>2499</v>
      </c>
      <c r="I7" s="1033" t="str">
        <f>IF(VLOOKUP($A$2,'2010 SG'!$A$3:$AI$500,3,FALSE)="","NG",IFERROR(VLOOKUP($A$2,'2010 SG'!$A$3:$AI$500,3,FALSE),""))</f>
        <v>B</v>
      </c>
      <c r="J7" s="1033" t="str">
        <f>IF(VLOOKUP(TEXT($A$2,"0000"),'2011 SG'!$A$3:$AN$500,20,FALSE)="","NG",IFERROR(VLOOKUP(TEXT($A$2,"0000"),'2011 SG'!$A$3:$AN$500,20,FALSE),""))</f>
        <v>B</v>
      </c>
      <c r="K7" s="1033" t="str">
        <f>IF(VLOOKUP(TEXT($A$2,"0000"),'2012 SG'!$D$9:$ABA$500,25,FALSE)="","NG",IFERROR(VLOOKUP(TEXT($A$2,"0000"),'2012 SG'!$D$9:$BA$500,25,FALSE)&amp;VLOOKUP(TEXT($A$2,"0000"),'2012 SG'!$D$9:$BA$500,50,FALSE),""))</f>
        <v>B</v>
      </c>
      <c r="L7" s="1004"/>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1002">
        <v>2012</v>
      </c>
      <c r="AO7" s="1002">
        <f>IFERROR(IF(OR(VLOOKUP(TEXT($A$2,"0000"),'2011-2012 RM'!$A$3:$J$500,4,FALSE)=".",VLOOKUP(TEXT($A$2,"0000"),'2011-2012 RM'!$A$3:$J$500,4,FALSE)=""),"NA",VLOOKUP(TEXT($A$2,"0000"),'2011-2012 RM'!$A$3:$J$500,4,FALSE)),"NA")</f>
        <v>53</v>
      </c>
      <c r="AP7" s="1002">
        <f>IFERROR(IF(OR(VLOOKUP($A$2,'R-2012'!$A$7:$N$500,10,FALSE)=".",VLOOKUP($A$2,'R-2012'!$A$7:$N$500,10,FALSE)=""),"NA",VLOOKUP($A$2,'R-2012'!$A$7:$N$500,10,FALSE)),"NA")</f>
        <v>53</v>
      </c>
      <c r="AQ7" s="1002">
        <f>IFERROR(IF(OR(VLOOKUP($A$2,'R-2012'!$P$7:$AC$500,10,FALSE)=".",VLOOKUP($A$2,'R-2012'!$P$7:$AC$500,10,FALSE)=""),"NA",VLOOKUP($A$2,'R-2012'!$P$7:$AC$500,10,FALSE)),"NA")</f>
        <v>60</v>
      </c>
      <c r="AR7" s="1002">
        <f>IFERROR(IF(OR(VLOOKUP($A$2,'R-2012'!$AE$7:$AR$500,10,FALSE)=".",VLOOKUP($A$2,'R-2012'!$AE$7:$AR$500,10,FALSE)=""),"NA",VLOOKUP($A$2,'R-2012'!$AE$7:$AR$500,10,FALSE)),"NA")</f>
        <v>60</v>
      </c>
      <c r="AS7" s="1002">
        <f>IFERROR(IF(OR(VLOOKUP($A$2,'R-2012'!$AT$7:$BG$500,10,FALSE)=".",VLOOKUP($A$2,'R-2012'!$AT$7:$BG$500,10,FALSE)=""),"NA",VLOOKUP($A$2,'R-2012'!$AT$7:$BG$500,10,FALSE)),"NA")</f>
        <v>53</v>
      </c>
      <c r="AT7" s="1002">
        <f>IFERROR(IF(OR(VLOOKUP($A$2,'R-2012'!$BI$7:$BV$500,10,FALSE)=".",VLOOKUP($A$2,'R-2012'!$BI$7:$BV$500,10,FALSE)=""),"NA",VLOOKUP($A$2,'R-2012'!$BI$7:$BV$500,10,FALSE)),"NA")</f>
        <v>54</v>
      </c>
      <c r="AU7" s="1002">
        <f>IFERROR(IF(OR(VLOOKUP($A$2,'R-2012'!$BX$7:$CK$500,10,FALSE)=".",VLOOKUP($A$2,'R-2012'!$BX$7:$CK$500,10,FALSE)=""),"NA",VLOOKUP($A$2,'R-2012'!$BX$7:$CK$500,10,FALSE)),"NA")</f>
        <v>54</v>
      </c>
      <c r="AV7" s="1007"/>
      <c r="AW7" s="1007"/>
      <c r="AX7" s="1007"/>
    </row>
    <row r="8" spans="1:59" s="1006" customFormat="1" ht="30" customHeight="1">
      <c r="A8" s="1158"/>
      <c r="B8" s="1021"/>
      <c r="C8" s="1021"/>
      <c r="D8" s="1021"/>
      <c r="E8" s="907"/>
      <c r="F8" s="1019"/>
      <c r="G8" s="1008" t="s">
        <v>1416</v>
      </c>
      <c r="H8" s="1031" t="s">
        <v>3095</v>
      </c>
      <c r="I8" s="1032">
        <f>IFERROR(VLOOKUP($A$2,'2010 SG'!$A$3:$AI$500,23,FALSE),"")</f>
        <v>521</v>
      </c>
      <c r="J8" s="1032">
        <f>IF(VLOOKUP(TEXT($A$2,"0000"),'2011 SG'!$A$3:$AN$500,12,FALSE)="","NG",IFERROR(VLOOKUP(TEXT($A$2,"0000"),'2011 SG'!$A$3:$AN$500,12,FALSE),""))</f>
        <v>519</v>
      </c>
      <c r="K8" s="1032">
        <f>IF(VLOOKUP(TEXT($A$2,"0000"),'2012 SG'!$D$9:$AW$500,19,FALSE)="","NA",IFERROR(VLOOKUP(TEXT($A$2,"0000"),'2012 SG'!$D$9:$AW$500,19,FALSE),""))</f>
        <v>512</v>
      </c>
      <c r="L8" s="1004"/>
      <c r="M8" s="1133"/>
      <c r="N8" s="1144"/>
      <c r="O8" s="1144"/>
      <c r="P8" s="1144"/>
      <c r="Q8" s="1144"/>
      <c r="R8" s="1144"/>
      <c r="S8" s="1144"/>
      <c r="T8" s="1144"/>
      <c r="U8" s="1144"/>
      <c r="V8" s="1144"/>
      <c r="W8" s="1144"/>
      <c r="X8" s="1144"/>
      <c r="Y8" s="1144"/>
      <c r="Z8" s="1144"/>
      <c r="AA8" s="1144"/>
      <c r="AB8" s="1144"/>
      <c r="AC8" s="1144"/>
      <c r="AD8" s="1144"/>
      <c r="AE8" s="1144"/>
      <c r="AF8" s="1144"/>
      <c r="AG8" s="1144"/>
      <c r="AH8" s="1144"/>
      <c r="AI8" s="1144"/>
      <c r="AJ8" s="1144"/>
      <c r="AK8" s="1144"/>
      <c r="AL8" s="1144"/>
      <c r="AM8" s="1144"/>
      <c r="AN8" s="1174" t="s">
        <v>108</v>
      </c>
      <c r="AO8" s="1175"/>
      <c r="AP8" s="1175"/>
      <c r="AQ8" s="1175"/>
      <c r="AR8" s="1175"/>
      <c r="AS8" s="1175"/>
      <c r="AT8" s="1175"/>
      <c r="AU8" s="1175"/>
      <c r="AV8" s="1007"/>
      <c r="AW8" s="1007"/>
      <c r="AX8" s="1007"/>
    </row>
    <row r="9" spans="1:59" s="1006" customFormat="1" ht="30" customHeight="1">
      <c r="A9" s="1158"/>
      <c r="B9" s="1021"/>
      <c r="C9" s="1021"/>
      <c r="D9" s="1021"/>
      <c r="E9" s="907"/>
      <c r="F9" s="1019"/>
      <c r="G9" s="1161" t="s">
        <v>107</v>
      </c>
      <c r="H9" s="1034" t="s">
        <v>3094</v>
      </c>
      <c r="I9" s="1123">
        <f>IFERROR(VLOOKUP($A$2,'2010 SG'!$A$3:$AI$500,14,FALSE),"")</f>
        <v>64</v>
      </c>
      <c r="J9" s="1123">
        <f>IF(VLOOKUP(TEXT($A$2,"0000"),'2011 SG'!$A$3:$AN$500,3,FALSE)="","NG",IFERROR(VLOOKUP(TEXT($A$2,"0000"),'2011 SG'!$A$3:$AN$500,3,FALSE),""))</f>
        <v>64</v>
      </c>
      <c r="K9" s="1123">
        <f>IF(VLOOKUP(TEXT($A$2,"0000"),'2012 SG'!$D$9:$AW$500,3,FALSE)="","NA",IFERROR(VLOOKUP(TEXT($A$2,"0000"),'2012 SG'!$D$9:$AW$500,3,FALSE),""))</f>
        <v>55</v>
      </c>
      <c r="L9" s="998"/>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026"/>
      <c r="AO9" s="1027" t="s">
        <v>3099</v>
      </c>
      <c r="AP9" s="1027" t="s">
        <v>1615</v>
      </c>
      <c r="AQ9" s="1027" t="s">
        <v>1616</v>
      </c>
      <c r="AR9" s="1027" t="s">
        <v>1617</v>
      </c>
      <c r="AS9" s="1027" t="s">
        <v>1618</v>
      </c>
      <c r="AT9" s="1027" t="s">
        <v>1619</v>
      </c>
      <c r="AU9" s="1027" t="s">
        <v>1620</v>
      </c>
      <c r="AV9" s="1007"/>
      <c r="AW9" s="1007"/>
      <c r="AX9" s="1007"/>
    </row>
    <row r="10" spans="1:59" s="1006" customFormat="1" ht="30" customHeight="1">
      <c r="A10" s="1158"/>
      <c r="B10" s="1021"/>
      <c r="C10" s="1021"/>
      <c r="D10" s="1021"/>
      <c r="E10" s="907"/>
      <c r="F10" s="1019"/>
      <c r="G10" s="1161"/>
      <c r="H10" s="1008" t="s">
        <v>2496</v>
      </c>
      <c r="I10" s="1124">
        <f>IFERROR(VLOOKUP($A$2,'2010 SG'!$A$3:$AI$500,18,FALSE),"")</f>
        <v>63</v>
      </c>
      <c r="J10" s="1124">
        <f>IF(VLOOKUP(TEXT($A$2,"0000"),'2011 SG'!$A$3:$AN$500,7,FALSE)="","NG",IFERROR(VLOOKUP(TEXT($A$2,"0000"),'2011 SG'!$A$3:$AN$500,7,FALSE),""))</f>
        <v>61</v>
      </c>
      <c r="K10" s="1124">
        <f>IF(VLOOKUP(TEXT($A$2,"0000"),'2012 SG'!$D$9:$AW$500,7,FALSE)="","NA",IFERROR(VLOOKUP(TEXT($A$2,"0000"),'2012 SG'!$D$9:$AW$500,7,FALSE),""))</f>
        <v>68</v>
      </c>
      <c r="L10" s="1004"/>
      <c r="M10" s="1122"/>
      <c r="N10" s="1122"/>
      <c r="O10" s="1122"/>
      <c r="P10" s="1122"/>
      <c r="Q10" s="1122"/>
      <c r="R10" s="1122"/>
      <c r="S10" s="1122"/>
      <c r="T10" s="1122"/>
      <c r="U10" s="1122"/>
      <c r="V10" s="1122"/>
      <c r="W10" s="1122"/>
      <c r="X10" s="1122"/>
      <c r="Y10" s="1122"/>
      <c r="Z10" s="1122"/>
      <c r="AA10" s="1122"/>
      <c r="AB10" s="1122"/>
      <c r="AC10" s="1122"/>
      <c r="AD10" s="1122"/>
      <c r="AE10" s="1122"/>
      <c r="AF10" s="1122"/>
      <c r="AG10" s="1122"/>
      <c r="AH10" s="1122"/>
      <c r="AI10" s="1122"/>
      <c r="AJ10" s="1122"/>
      <c r="AK10" s="1122"/>
      <c r="AL10" s="1122"/>
      <c r="AM10" s="1122"/>
      <c r="AN10" s="1002">
        <v>2011</v>
      </c>
      <c r="AO10" s="1002">
        <f>IFERROR(IF(OR(VLOOKUP(TEXT($A$2,"0000"),'2011-2012 RM'!$A$3:$J$500,10,FALSE)=".",VLOOKUP(TEXT($A$2,"0000"),'2011-2012 RM'!$A$3:$J$500,10,FALSE)=""),"NA",VLOOKUP(TEXT($A$2,"0000"),'2011-2012 RM'!$A$3:$J$500,10,FALSE)),"NA")</f>
        <v>54</v>
      </c>
      <c r="AP10" s="1002">
        <f>IFERROR(IF(OR(VLOOKUP($A$2,'M-2011'!$A$7:$N$500,11,FALSE)=".",VLOOKUP($A$2,'M-2011'!$A$7:$N$500,11,FALSE)=""),"NA",VLOOKUP($A$2,'M-2011'!$A$7:$N$500,11,FALSE)),"NA")</f>
        <v>58</v>
      </c>
      <c r="AQ10" s="1002">
        <f>IFERROR(IF(OR(VLOOKUP($A$2,'M-2011'!$P$7:$AC$500,11,FALSE)=".",VLOOKUP($A$2,'M-2011'!$P$7:$AC$500,11,FALSE)=""),"NA",VLOOKUP($A$2,'M-2011'!$P$7:$AC$500,11,FALSE)),"NA")</f>
        <v>61</v>
      </c>
      <c r="AR10" s="1002">
        <f>IFERROR(IF(OR(VLOOKUP($A$2,'M-2011'!$AE$7:$AR$500,11,FALSE)=".",VLOOKUP($A$2,'M-2011'!$AE$7:$AR$500,11,FALSE)=""),"NA",VLOOKUP($A$2,'M-2011'!$AE$7:$AR$500,11,FALSE)),"NA")</f>
        <v>54</v>
      </c>
      <c r="AS10" s="1002">
        <f>IFERROR(IF(OR(VLOOKUP($A$2,'M-2011'!$AT$7:$BG$500,11,FALSE)=".",VLOOKUP($A$2,'M-2011'!$AT$7:$BG$500,11,FALSE)=""),"NA",VLOOKUP($A$2,'M-2011'!$AT$7:$BG$500,11,FALSE)),"NA")</f>
        <v>47</v>
      </c>
      <c r="AT10" s="1002">
        <f>IFERROR(IF(OR(VLOOKUP($A$2,'M-2011'!$BI$7:$BW$500,11,FALSE)=".",VLOOKUP($A$2,'M-2011'!$BI$7:$BW$500,11,FALSE)=""),"NA",VLOOKUP($A$2,'M-2011'!$BI$7:$BW$500,11,FALSE)),"NA")</f>
        <v>51</v>
      </c>
      <c r="AU10" s="1002">
        <f>IFERROR(IF(OR(VLOOKUP($A$2,'M-2011'!$BY$7:$CL$500,11,FALSE)=".",VLOOKUP($A$2,'M-2011'!$BY$7:$CL$500,11,FALSE)=""),"NA",VLOOKUP($A$2,'M-2011'!$BY$7:$CL$500,11,FALSE)),"NA")</f>
        <v>54</v>
      </c>
      <c r="AV10" s="1007"/>
      <c r="AW10" s="1007"/>
      <c r="AX10" s="1007"/>
    </row>
    <row r="11" spans="1:59" s="1006" customFormat="1" ht="30" customHeight="1">
      <c r="A11" s="1158"/>
      <c r="B11" s="1021"/>
      <c r="C11" s="1021"/>
      <c r="D11" s="1021"/>
      <c r="E11" s="1019"/>
      <c r="F11" s="1019"/>
      <c r="G11" s="1161"/>
      <c r="H11" s="1008" t="s">
        <v>2497</v>
      </c>
      <c r="I11" s="1124">
        <f>IFERROR(VLOOKUP($A$2,'2010 SG'!$A$3:$AI$500,20,FALSE),"")</f>
        <v>58</v>
      </c>
      <c r="J11" s="1124">
        <f>IF(VLOOKUP(TEXT($A$2,"0000"),'2011 SG'!$A$3:$AN$500,9,FALSE)="","NG",IFERROR(VLOOKUP(TEXT($A$2,"0000"),'2011 SG'!$A$3:$AN$500,9,FALSE),""))</f>
        <v>60</v>
      </c>
      <c r="K11" s="1124">
        <f>IF(VLOOKUP(TEXT($A$2,"0000"),'2012 SG'!$D$9:$AW$500,9,FALSE)="","NA",IFERROR(VLOOKUP(TEXT($A$2,"0000"),'2012 SG'!$D$9:$AW$500,9,FALSE),""))</f>
        <v>70</v>
      </c>
      <c r="L11" s="1004"/>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002">
        <v>2012</v>
      </c>
      <c r="AO11" s="1002">
        <f>IFERROR(IF(OR(VLOOKUP(TEXT($A$2,"0000"),'2011-2012 RM'!$A$3:$J$500,7,FALSE)=".",VLOOKUP(TEXT($A$2,"0000"),'2011-2012 RM'!$A$3:$J$500,7,FALSE)=""),"NA",VLOOKUP(TEXT($A$2,"0000"),'2011-2012 RM'!$A$3:$J$500,7,FALSE)),"NA")</f>
        <v>56</v>
      </c>
      <c r="AP11" s="1002">
        <f>IFERROR(IF(OR(VLOOKUP($A$2,'M-2012'!$A$7:$M$500,10,FALSE)=".",VLOOKUP($A$2,'M-2012'!$A$7:$M$500,10,FALSE)=""),"NA",VLOOKUP($A$2,'M-2012'!$A$7:$M$500,10,FALSE)),"NA")</f>
        <v>60</v>
      </c>
      <c r="AQ11" s="1002">
        <f>IFERROR(IF(OR(VLOOKUP($A$2,'M-2012'!$O$7:$AA$500,10,FALSE)=".",VLOOKUP($A$2,'M-2012'!$O$7:$AA$500,10,FALSE)=""),"NA",VLOOKUP($A$2,'M-2012'!$O$7:$AA$500,10,FALSE)),"NA")</f>
        <v>62</v>
      </c>
      <c r="AR11" s="1002">
        <f>IFERROR(IF(OR(VLOOKUP($A$2,'M-2012'!$AC$7:$AO$500,10,FALSE)=".",VLOOKUP($A$2,'M-2012'!$AC$7:$AO$500,10,FALSE)=""),"NA",VLOOKUP($A$2,'M-2012'!$AC$7:$AO$500,10,FALSE)),"NA")</f>
        <v>58</v>
      </c>
      <c r="AS11" s="1002">
        <f>IFERROR(IF(OR(VLOOKUP($A$2,'M-2012'!$AQ$7:$BC$500,10,FALSE)=".",VLOOKUP($A$2,'M-2012'!$AQ$7:$BC$500,10,FALSE)=""),"NA",VLOOKUP($A$2,'M-2012'!$AQ$7:$BC$500,10,FALSE)),"NA")</f>
        <v>50</v>
      </c>
      <c r="AT11" s="1002">
        <f>IFERROR(IF(OR(VLOOKUP($A$2,'M-2012'!$BE$7:$BR$500,10,FALSE)=".",VLOOKUP($A$2,'M-2012'!$BE$7:$BR$500,10,FALSE)=""),"NA",VLOOKUP($A$2,'M-2012'!$BE$7:$BR$500,10,FALSE)),"NA")</f>
        <v>52</v>
      </c>
      <c r="AU11" s="1002">
        <f>IFERROR(IF(OR(VLOOKUP($A$2,'M-2012'!$BT$7:$CF$500,10,FALSE)=".",VLOOKUP($A$2,'M-2012'!$BT$7:$CF$500,10,FALSE)=""),"NA",VLOOKUP($A$2,'M-2012'!$BT$7:$CF$500,10,FALSE)),"NA")</f>
        <v>56</v>
      </c>
      <c r="AV11" s="1007"/>
      <c r="AW11" s="1007"/>
      <c r="AX11" s="1007"/>
    </row>
    <row r="12" spans="1:59" s="1006" customFormat="1" ht="30" customHeight="1">
      <c r="A12" s="1158"/>
      <c r="B12" s="1021"/>
      <c r="C12" s="1021"/>
      <c r="D12" s="1021"/>
      <c r="E12" s="1019"/>
      <c r="F12" s="1019"/>
      <c r="G12" s="1159" t="s">
        <v>2498</v>
      </c>
      <c r="H12" s="1011" t="s">
        <v>3094</v>
      </c>
      <c r="I12" s="1125">
        <f>IFERROR(VLOOKUP($A$2,'2010 SG'!$A$3:$AI$500,15,FALSE),"")</f>
        <v>71</v>
      </c>
      <c r="J12" s="1125">
        <f>IF(VLOOKUP(TEXT($A$2,"0000"),'2011 SG'!$A$3:$AN$500,4,FALSE)="","NG",IFERROR(VLOOKUP(TEXT($A$2,"0000"),'2011 SG'!$A$3:$AN$500,4,FALSE),""))</f>
        <v>71</v>
      </c>
      <c r="K12" s="1125">
        <f>IF(VLOOKUP(TEXT($A$2,"0000"),'2012 SG'!$D$9:$AW$500,4,FALSE)="","NA",IFERROR(VLOOKUP(TEXT($A$2,"0000"),'2012 SG'!$D$9:$AW$500,4,FALSE),""))</f>
        <v>57</v>
      </c>
      <c r="L12" s="1004"/>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1136"/>
      <c r="AM12" s="1136"/>
      <c r="AN12" s="1162" t="s">
        <v>137</v>
      </c>
      <c r="AO12" s="1162"/>
      <c r="AP12" s="1162"/>
      <c r="AQ12" s="1162"/>
      <c r="AR12" s="1162"/>
      <c r="AS12" s="1005"/>
      <c r="AT12" s="1005"/>
      <c r="AU12" s="1005"/>
      <c r="AV12" s="1007"/>
      <c r="AW12" s="1007"/>
      <c r="AX12" s="1007"/>
    </row>
    <row r="13" spans="1:59" s="1006" customFormat="1" ht="30" customHeight="1">
      <c r="A13" s="1020"/>
      <c r="B13" s="1022"/>
      <c r="C13" s="1021"/>
      <c r="D13" s="1021"/>
      <c r="E13" s="1019"/>
      <c r="F13" s="1019"/>
      <c r="G13" s="1159"/>
      <c r="H13" s="1008" t="s">
        <v>2496</v>
      </c>
      <c r="I13" s="1124">
        <f>IFERROR(VLOOKUP($A$2,'2010 SG'!$A$3:$AI$500,19,FALSE),"")</f>
        <v>69</v>
      </c>
      <c r="J13" s="1124">
        <f>IF(VLOOKUP(TEXT($A$2,"0000"),'2011 SG'!$A$3:$AN$500,8,FALSE)="","NG",IFERROR(VLOOKUP(TEXT($A$2,"0000"),'2011 SG'!$A$3:$AN$500,8,FALSE),""))</f>
        <v>67</v>
      </c>
      <c r="K13" s="1124">
        <f>IF(VLOOKUP(TEXT($A$2,"0000"),'2012 SG'!$D$9:$AW$500,8,FALSE)="","NA",IFERROR(VLOOKUP(TEXT($A$2,"0000"),'2012 SG'!$D$9:$AW$500,8,FALSE),""))</f>
        <v>68</v>
      </c>
      <c r="L13" s="1004"/>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026"/>
      <c r="AO13" s="1140" t="s">
        <v>3103</v>
      </c>
      <c r="AP13" s="1140" t="s">
        <v>3104</v>
      </c>
      <c r="AQ13" s="1140" t="s">
        <v>3106</v>
      </c>
      <c r="AR13" s="1141" t="s">
        <v>3105</v>
      </c>
      <c r="AS13" s="1005"/>
      <c r="AT13" s="1005"/>
      <c r="AU13" s="1005"/>
      <c r="AV13" s="1007"/>
      <c r="AW13" s="1007"/>
      <c r="AX13" s="1007"/>
    </row>
    <row r="14" spans="1:59" s="1006" customFormat="1" ht="30" customHeight="1">
      <c r="A14" s="1157"/>
      <c r="B14" s="1019"/>
      <c r="C14" s="1019"/>
      <c r="D14" s="1019"/>
      <c r="E14" s="1019"/>
      <c r="F14" s="1019"/>
      <c r="G14" s="1159"/>
      <c r="H14" s="1008" t="s">
        <v>2497</v>
      </c>
      <c r="I14" s="1124">
        <f>IFERROR(VLOOKUP($A$2,'2010 SG'!$A$3:$AI$500,21,FALSE),"")</f>
        <v>67</v>
      </c>
      <c r="J14" s="1124">
        <f>IF(VLOOKUP(TEXT($A$2,"0000"),'2011 SG'!$A$3:$AN$500,10,FALSE)="","NG",IFERROR(VLOOKUP(TEXT($A$2,"0000"),'2011 SG'!$A$3:$AN$500,10,FALSE),""))</f>
        <v>66</v>
      </c>
      <c r="K14" s="1124">
        <f>IF(VLOOKUP(TEXT($A$2,"0000"),'2012 SG'!$D$9:$AW$500,10,FALSE)="","NA",IFERROR(VLOOKUP(TEXT($A$2,"0000"),'2012 SG'!$D$9:$AW$500,10,FALSE),""))</f>
        <v>66</v>
      </c>
      <c r="L14" s="1004"/>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1136"/>
      <c r="AM14" s="1136"/>
      <c r="AN14" s="1002">
        <v>2011</v>
      </c>
      <c r="AO14" s="1002">
        <f>IFERROR(IF(OR(VLOOKUP($A$2,'W11'!$A$7:$M$500,12,FALSE)=".",VLOOKUP($A$2,'W11'!$A$7:$M$500,12,FALSE)=""),"NA",VLOOKUP($A$2,'W11'!$A$7:$M$500,12,FALSE)),"NA")</f>
        <v>96</v>
      </c>
      <c r="AP14" s="1002">
        <f>IFERROR(IF(OR(VLOOKUP($A$2,'W11'!$A$7:$M$500,13,FALSE)=".",VLOOKUP($A$2,'W11'!$A$7:$M$500,13,FALSE)=""),"NA",VLOOKUP($A$2,'W11'!$A$7:$M$500,13,FALSE)),"NA")</f>
        <v>80</v>
      </c>
      <c r="AQ14" s="1002">
        <f>IFERROR(IF(OR(VLOOKUP($A$2,'W11'!$O$7:$AA$491,12,FALSE)=".",VLOOKUP($A$2,'W11'!$O$7:$AA$491,12,FALSE)=""),"NA",VLOOKUP($A$2,'W11'!$O$7:$AA$491,12,FALSE)),"NA")</f>
        <v>96</v>
      </c>
      <c r="AR14" s="1002">
        <f>IFERROR(IF(OR(VLOOKUP($A$2,'W11'!$O$7:$AA$491,13,FALSE)=".",VLOOKUP($A$2,'W11'!$O$7:$AA$491,13,FALSE)=""),"NA",VLOOKUP($A$2,'W11'!$O$7:$AA$491,13,FALSE)),"NA")</f>
        <v>79</v>
      </c>
      <c r="AS14" s="1005"/>
      <c r="AT14" s="1005"/>
      <c r="AU14" s="1005"/>
      <c r="AV14" s="1007"/>
      <c r="AW14" s="1007"/>
      <c r="AX14" s="1007"/>
    </row>
    <row r="15" spans="1:59" s="1006" customFormat="1" ht="30" customHeight="1">
      <c r="A15" s="1157"/>
      <c r="B15" s="1019"/>
      <c r="C15" s="1019"/>
      <c r="D15" s="1019"/>
      <c r="E15" s="1019"/>
      <c r="F15" s="1019"/>
      <c r="G15" s="1173" t="s">
        <v>2501</v>
      </c>
      <c r="H15" s="1008" t="s">
        <v>3097</v>
      </c>
      <c r="I15" s="1032" t="s">
        <v>135</v>
      </c>
      <c r="J15" s="1032" t="s">
        <v>135</v>
      </c>
      <c r="K15" s="1139" t="str">
        <f>IF(VLOOKUP(TEXT($A$2,"0000"),'2012 SG'!$D$9:$AW$500,12,FALSE)="","NA",IFERROR(VLOOKUP(TEXT($A$2,"0000"),'2012 SG'!$D$9:$AW$500,12,FALSE)*2&amp;"% ("&amp;VLOOKUP(TEXT($A$2,"0000"),'2012 SG'!$D$9:$AW$500,12,FALSE)&amp;")",""))</f>
        <v>NA</v>
      </c>
      <c r="L15" s="1004"/>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002">
        <v>2012</v>
      </c>
      <c r="AO15" s="1002">
        <f>IFERROR(IF(OR(VLOOKUP($A$2,'W12'!$A$7:$S$500,17,FALSE)=".",VLOOKUP($A$2,'W12'!$A$7:$S$500,17,FALSE)=""),"NA",VLOOKUP($A$2,'W12'!$A$7:$S$500,17,FALSE)),"NA")</f>
        <v>81</v>
      </c>
      <c r="AP15" s="1002">
        <f>IFERROR(IF(OR(VLOOKUP($A$2,'W12'!$A$7:$S$500,19,FALSE)=".",VLOOKUP($A$2,'W12'!$A$7:$S$500,19,FALSE)=""),"NA",VLOOKUP($A$2,'W12'!$A$7:$S$500,19,FALSE)),"NA")</f>
        <v>26</v>
      </c>
      <c r="AQ15" s="1002">
        <f>IFERROR(IF(OR(VLOOKUP($A$2,'W12'!$U$7:$AM$500,17,FALSE)=".",VLOOKUP($A$2,'W12'!$U$7:$AM$500,17,FALSE)=""),"NA",VLOOKUP($A$2,'W12'!$U$7:$AM$500,17,FALSE)),"NA")</f>
        <v>75</v>
      </c>
      <c r="AR15" s="1002">
        <f>IFERROR(IF(OR(VLOOKUP($A$2,'W12'!$U$7:$AM$500,19,FALSE)=".",VLOOKUP($A$2,'W12'!$U$7:$AM$500,19,FALSE)=""),"NA",VLOOKUP($A$2,'W12'!$U$7:$AM$500,19,FALSE)),"NA")</f>
        <v>28</v>
      </c>
      <c r="AS15" s="1005"/>
      <c r="AT15" s="1005"/>
      <c r="AU15" s="1005"/>
      <c r="AV15" s="1007"/>
      <c r="AW15" s="1007"/>
      <c r="AX15" s="1007"/>
    </row>
    <row r="16" spans="1:59" s="1006" customFormat="1" ht="30" customHeight="1">
      <c r="A16" s="1157"/>
      <c r="B16" s="1019"/>
      <c r="C16" s="1019"/>
      <c r="D16" s="1019"/>
      <c r="E16" s="1019"/>
      <c r="F16" s="1019"/>
      <c r="G16" s="1173"/>
      <c r="H16" s="1138" t="s">
        <v>3098</v>
      </c>
      <c r="I16" s="1032" t="s">
        <v>135</v>
      </c>
      <c r="J16" s="1032" t="s">
        <v>135</v>
      </c>
      <c r="K16" s="1139" t="str">
        <f>IF(VLOOKUP(TEXT($A$2,"0000"),'2012 SG'!$D$9:$AW$500,13,FALSE)="","NA",IFERROR(VLOOKUP(TEXT($A$2,"0000"),'2012 SG'!$D$9:$AW$500,13,FALSE)*2&amp;"% ("&amp;VLOOKUP(TEXT($A$2,"0000"),'2012 SG'!$D$9:$AW$500,13,FALSE)&amp;")",""))</f>
        <v>NA</v>
      </c>
      <c r="L16" s="1004"/>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65" t="s">
        <v>138</v>
      </c>
      <c r="AO16" s="1165"/>
      <c r="AP16" s="1165"/>
      <c r="AQ16" s="1165"/>
      <c r="AR16" s="1165"/>
      <c r="AS16" s="1005"/>
      <c r="AT16" s="1005"/>
      <c r="AU16" s="1005"/>
      <c r="AV16" s="1007"/>
      <c r="AW16" s="1007"/>
      <c r="AX16" s="1007"/>
    </row>
    <row r="17" spans="1:50" s="1006" customFormat="1" ht="30" customHeight="1">
      <c r="A17" s="1158"/>
      <c r="B17" s="1019"/>
      <c r="C17" s="1019"/>
      <c r="D17" s="1019"/>
      <c r="E17" s="1019"/>
      <c r="F17" s="1019"/>
      <c r="G17" s="1014" t="s">
        <v>137</v>
      </c>
      <c r="H17" s="1012" t="s">
        <v>3094</v>
      </c>
      <c r="I17" s="1126">
        <f>IFERROR(VLOOKUP($A$2,'2010 SG'!$A$3:$AI$500,16,FALSE),"")</f>
        <v>88</v>
      </c>
      <c r="J17" s="1126">
        <f>IF(VLOOKUP(TEXT($A$2,"0000"),'2011 SG'!$A$3:$AN$500,5,FALSE)="","NG",IFERROR(VLOOKUP(TEXT($A$2,"0000"),'2011 SG'!$A$3:$AN$500,5,FALSE),""))</f>
        <v>83</v>
      </c>
      <c r="K17" s="1126">
        <f>IF(VLOOKUP(TEXT($A$2,"0000"),'2012 SG'!$D$9:$AW$500,5,FALSE)="","NA",IFERROR(VLOOKUP(TEXT($A$2,"0000"),'2012 SG'!$D$9:$AW$500,5,FALSE),""))</f>
        <v>81</v>
      </c>
      <c r="L17" s="1004"/>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026"/>
      <c r="AO17" s="1027" t="s">
        <v>3099</v>
      </c>
      <c r="AP17" s="1027" t="s">
        <v>3107</v>
      </c>
      <c r="AQ17" s="1027" t="s">
        <v>3025</v>
      </c>
      <c r="AR17" s="1027"/>
      <c r="AS17" s="1005"/>
      <c r="AT17" s="1005"/>
      <c r="AU17" s="1005"/>
      <c r="AV17" s="1007"/>
      <c r="AW17" s="1007"/>
      <c r="AX17" s="1007"/>
    </row>
    <row r="18" spans="1:50" s="1006" customFormat="1" ht="30" customHeight="1">
      <c r="A18" s="1158"/>
      <c r="B18" s="1019"/>
      <c r="C18" s="1019"/>
      <c r="D18" s="1019"/>
      <c r="E18" s="1019"/>
      <c r="F18" s="1019"/>
      <c r="G18" s="1025" t="s">
        <v>138</v>
      </c>
      <c r="H18" s="1050" t="s">
        <v>3094</v>
      </c>
      <c r="I18" s="1127">
        <f>IFERROR(VLOOKUP($A$2,'2010 SG'!$A$3:$AI$500,17,FALSE),"")</f>
        <v>41</v>
      </c>
      <c r="J18" s="1127">
        <f>IF(VLOOKUP(TEXT($A$2,"0000"),'2011 SG'!$A$3:$AN$500,6,FALSE)="","NG",IFERROR(VLOOKUP(TEXT($A$2,"0000"),'2011 SG'!$A$3:$AN$500,6,FALSE),""))</f>
        <v>47</v>
      </c>
      <c r="K18" s="1127">
        <f>IF(VLOOKUP(TEXT($A$2,"0000"),'2012 SG'!$D$9:$AW$500,6,FALSE)="","NA",IFERROR(VLOOKUP(TEXT($A$2,"0000"),'2012 SG'!$D$9:$AW$500,6,FALSE),""))</f>
        <v>47</v>
      </c>
      <c r="L18" s="1004"/>
      <c r="M18" s="1136"/>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002">
        <v>2011</v>
      </c>
      <c r="AO18" s="1002">
        <f>IFERROR(VLOOKUP(TEXT($A$2,"0000"),'Sci 2011-12 CombG'!A3:$I$500,7,FALSE),"")</f>
        <v>43</v>
      </c>
      <c r="AP18" s="1002">
        <f>IFERROR(VLOOKUP($A$2,'S-2011'!$A$7:$O$500,10,FALSE),"")</f>
        <v>49</v>
      </c>
      <c r="AQ18" s="1002">
        <f>IFERROR(VLOOKUP($A$2,'S-2011'!$P$7:$AC$500,10,FALSE),"")</f>
        <v>41</v>
      </c>
      <c r="AR18" s="1002"/>
      <c r="AS18" s="1005"/>
      <c r="AT18" s="1005"/>
      <c r="AU18" s="1005"/>
      <c r="AV18" s="1007"/>
      <c r="AW18" s="1007"/>
      <c r="AX18" s="1007"/>
    </row>
    <row r="19" spans="1:50" ht="33.75" customHeight="1">
      <c r="A19" s="997"/>
      <c r="B19" s="997"/>
      <c r="C19" s="997"/>
      <c r="D19" s="997"/>
      <c r="E19" s="997"/>
      <c r="F19" s="997"/>
      <c r="G19" s="1048"/>
      <c r="H19" s="1019"/>
      <c r="I19" s="1049"/>
      <c r="J19" s="1049"/>
      <c r="K19" s="1049"/>
      <c r="L19" s="995"/>
      <c r="M19" s="1137"/>
      <c r="N19" s="1137"/>
      <c r="O19" s="1137"/>
      <c r="P19" s="1137"/>
      <c r="Q19" s="1137"/>
      <c r="R19" s="1137"/>
      <c r="S19" s="1137"/>
      <c r="T19" s="1137"/>
      <c r="U19" s="1137"/>
      <c r="V19" s="1137"/>
      <c r="W19" s="1137"/>
      <c r="X19" s="1137"/>
      <c r="Y19" s="1137"/>
      <c r="Z19" s="1137"/>
      <c r="AA19" s="1137"/>
      <c r="AB19" s="1137"/>
      <c r="AC19" s="1137"/>
      <c r="AD19" s="1137"/>
      <c r="AE19" s="1137"/>
      <c r="AF19" s="1137"/>
      <c r="AG19" s="1137"/>
      <c r="AH19" s="1137"/>
      <c r="AI19" s="1137"/>
      <c r="AJ19" s="1137"/>
      <c r="AK19" s="1137"/>
      <c r="AL19" s="1137"/>
      <c r="AM19" s="1137"/>
      <c r="AN19" s="1002">
        <v>2012</v>
      </c>
      <c r="AO19" s="1002">
        <f>IFERROR(VLOOKUP(TEXT($A$2,"0000"),'Sci 2011-12 CombG'!A3:$I$500,8,FALSE),"")</f>
        <v>45</v>
      </c>
      <c r="AP19" s="1002">
        <f>IFERROR(VLOOKUP($A$2,'S-2012'!$A$7:$N$500,10,FALSE),"")</f>
        <v>48</v>
      </c>
      <c r="AQ19" s="1002">
        <f>IFERROR(VLOOKUP($A$2,'S-2012'!$P$7:$AC$500,10,FALSE),"")</f>
        <v>43</v>
      </c>
      <c r="AR19" s="1002"/>
      <c r="AS19" s="994"/>
      <c r="AT19" s="994"/>
      <c r="AU19" s="994"/>
    </row>
    <row r="20" spans="1:50">
      <c r="A20" s="997"/>
      <c r="B20" s="997"/>
      <c r="C20" s="997"/>
      <c r="D20" s="997"/>
      <c r="E20" s="997"/>
      <c r="F20" s="997"/>
      <c r="G20" s="995"/>
      <c r="H20" s="995"/>
      <c r="I20" s="995"/>
      <c r="J20" s="995"/>
      <c r="K20" s="995"/>
      <c r="L20" s="995"/>
      <c r="M20" s="1137"/>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c r="AL20" s="1137"/>
      <c r="AM20" s="1137"/>
      <c r="AN20" s="995"/>
      <c r="AO20" s="995"/>
      <c r="AP20" s="995"/>
      <c r="AQ20" s="994"/>
      <c r="AR20" s="994"/>
      <c r="AS20" s="994"/>
      <c r="AT20" s="994"/>
      <c r="AU20" s="994"/>
    </row>
    <row r="21" spans="1:50">
      <c r="A21" s="997"/>
      <c r="B21" s="997"/>
      <c r="C21" s="997"/>
      <c r="D21" s="997"/>
      <c r="E21" s="997"/>
      <c r="F21" s="997"/>
      <c r="G21" s="995"/>
      <c r="H21" s="995"/>
      <c r="I21" s="995"/>
      <c r="J21" s="995"/>
      <c r="K21" s="995"/>
      <c r="L21" s="995"/>
      <c r="M21" s="1137"/>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c r="AL21" s="1137"/>
      <c r="AM21" s="1137"/>
      <c r="AN21" s="995"/>
      <c r="AO21" s="995"/>
      <c r="AP21" s="995"/>
      <c r="AQ21" s="994"/>
      <c r="AR21" s="994"/>
      <c r="AS21" s="994"/>
      <c r="AT21" s="994"/>
      <c r="AU21" s="994"/>
    </row>
    <row r="22" spans="1:50" ht="15" customHeight="1">
      <c r="A22" s="997"/>
      <c r="B22" s="997"/>
      <c r="C22" s="997"/>
      <c r="D22" s="997"/>
      <c r="E22" s="997"/>
      <c r="F22" s="997"/>
      <c r="G22" s="995"/>
      <c r="H22" s="995"/>
      <c r="I22" s="995"/>
      <c r="J22" s="995"/>
      <c r="K22" s="995"/>
      <c r="L22" s="995"/>
      <c r="M22" s="1137"/>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995"/>
      <c r="AO22" s="995"/>
      <c r="AP22" s="995"/>
      <c r="AQ22" s="994"/>
      <c r="AR22" s="994"/>
      <c r="AS22" s="994"/>
      <c r="AT22" s="994"/>
      <c r="AU22" s="994"/>
    </row>
    <row r="23" spans="1:50">
      <c r="A23" s="997"/>
      <c r="B23" s="997"/>
      <c r="C23" s="997"/>
      <c r="D23" s="997"/>
      <c r="E23" s="997"/>
      <c r="F23" s="997"/>
      <c r="G23" s="995"/>
      <c r="H23" s="995"/>
      <c r="I23" s="995"/>
      <c r="J23" s="995"/>
      <c r="K23" s="995"/>
      <c r="L23" s="995"/>
      <c r="M23" s="1137"/>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995"/>
      <c r="AO23" s="995"/>
      <c r="AP23" s="995"/>
      <c r="AQ23" s="994"/>
      <c r="AR23" s="994"/>
      <c r="AS23" s="994"/>
      <c r="AT23" s="994"/>
      <c r="AU23" s="994"/>
    </row>
    <row r="24" spans="1:50">
      <c r="A24" s="997"/>
      <c r="B24" s="997"/>
      <c r="C24" s="997"/>
      <c r="D24" s="997"/>
      <c r="E24" s="997"/>
      <c r="F24" s="997"/>
      <c r="G24" s="995"/>
      <c r="H24" s="995"/>
      <c r="I24" s="995"/>
      <c r="J24" s="995"/>
      <c r="K24" s="995"/>
      <c r="L24" s="995"/>
      <c r="M24" s="1137"/>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995"/>
      <c r="AO24" s="995"/>
      <c r="AP24" s="995"/>
      <c r="AQ24" s="994"/>
      <c r="AR24" s="994"/>
      <c r="AS24" s="994"/>
      <c r="AT24" s="994"/>
      <c r="AU24" s="994"/>
    </row>
    <row r="25" spans="1:50">
      <c r="A25" s="997"/>
      <c r="B25" s="997"/>
      <c r="C25" s="997"/>
      <c r="D25" s="997"/>
      <c r="E25" s="997"/>
      <c r="F25" s="997"/>
      <c r="G25" s="995"/>
      <c r="H25" s="995"/>
      <c r="I25" s="995"/>
      <c r="J25" s="995"/>
      <c r="K25" s="995"/>
      <c r="L25" s="995"/>
      <c r="M25" s="1137"/>
      <c r="N25" s="1137"/>
      <c r="O25" s="1137"/>
      <c r="P25" s="1137"/>
      <c r="Q25" s="1137"/>
      <c r="R25" s="1137"/>
      <c r="S25" s="1137"/>
      <c r="T25" s="1137"/>
      <c r="U25" s="1137"/>
      <c r="V25" s="1137"/>
      <c r="W25" s="1137"/>
      <c r="X25" s="1137"/>
      <c r="Y25" s="1137"/>
      <c r="Z25" s="1137"/>
      <c r="AA25" s="1137"/>
      <c r="AB25" s="1137"/>
      <c r="AC25" s="1137"/>
      <c r="AD25" s="1137"/>
      <c r="AE25" s="1137"/>
      <c r="AF25" s="1137"/>
      <c r="AG25" s="1137"/>
      <c r="AH25" s="1137"/>
      <c r="AI25" s="1137"/>
      <c r="AJ25" s="1137"/>
      <c r="AK25" s="1137"/>
      <c r="AL25" s="1137"/>
      <c r="AM25" s="1137"/>
      <c r="AN25" s="995"/>
      <c r="AO25" s="995"/>
      <c r="AP25" s="995"/>
      <c r="AQ25" s="994"/>
      <c r="AR25" s="994"/>
      <c r="AS25" s="994"/>
      <c r="AT25" s="994"/>
      <c r="AU25" s="994"/>
    </row>
    <row r="26" spans="1:50" ht="15" customHeight="1">
      <c r="A26" s="997"/>
      <c r="B26" s="997"/>
      <c r="C26" s="997"/>
      <c r="D26" s="997"/>
      <c r="E26" s="997"/>
      <c r="F26" s="997"/>
      <c r="G26" s="995"/>
      <c r="H26" s="995"/>
      <c r="I26" s="995"/>
      <c r="J26" s="995"/>
      <c r="K26" s="995"/>
      <c r="L26" s="995"/>
      <c r="M26" s="1137"/>
      <c r="N26" s="1137"/>
      <c r="O26" s="1137"/>
      <c r="P26" s="1137"/>
      <c r="Q26" s="1137"/>
      <c r="R26" s="1137"/>
      <c r="S26" s="1137"/>
      <c r="T26" s="1137"/>
      <c r="U26" s="1137"/>
      <c r="V26" s="1137"/>
      <c r="W26" s="1137"/>
      <c r="X26" s="1137"/>
      <c r="Y26" s="1137"/>
      <c r="Z26" s="1137"/>
      <c r="AA26" s="1137"/>
      <c r="AB26" s="1137"/>
      <c r="AC26" s="1137"/>
      <c r="AD26" s="1137"/>
      <c r="AE26" s="1137"/>
      <c r="AF26" s="1137"/>
      <c r="AG26" s="1137"/>
      <c r="AH26" s="1137"/>
      <c r="AI26" s="1137"/>
      <c r="AJ26" s="1137"/>
      <c r="AK26" s="1137"/>
      <c r="AL26" s="1137"/>
      <c r="AM26" s="1137"/>
      <c r="AN26" s="995"/>
      <c r="AO26" s="995"/>
      <c r="AP26" s="995"/>
      <c r="AQ26" s="994"/>
      <c r="AR26" s="994"/>
      <c r="AS26" s="994"/>
      <c r="AT26" s="994"/>
      <c r="AU26" s="994"/>
    </row>
    <row r="27" spans="1:50">
      <c r="A27" s="997"/>
      <c r="B27" s="997"/>
      <c r="C27" s="997"/>
      <c r="D27" s="997"/>
      <c r="E27" s="997"/>
      <c r="F27" s="997"/>
      <c r="G27" s="995"/>
      <c r="H27" s="995"/>
      <c r="I27" s="995"/>
      <c r="J27" s="995"/>
      <c r="K27" s="995"/>
      <c r="L27" s="995"/>
      <c r="M27" s="1137"/>
      <c r="N27" s="1137"/>
      <c r="O27" s="1137"/>
      <c r="P27" s="1137"/>
      <c r="Q27" s="1137"/>
      <c r="R27" s="1137"/>
      <c r="S27" s="1137"/>
      <c r="T27" s="1137"/>
      <c r="U27" s="1137"/>
      <c r="V27" s="1137"/>
      <c r="W27" s="1137"/>
      <c r="X27" s="1137"/>
      <c r="Y27" s="1137"/>
      <c r="Z27" s="1137"/>
      <c r="AA27" s="1137"/>
      <c r="AB27" s="1137"/>
      <c r="AC27" s="1137"/>
      <c r="AD27" s="1137"/>
      <c r="AE27" s="1137"/>
      <c r="AF27" s="1137"/>
      <c r="AG27" s="1137"/>
      <c r="AH27" s="1137"/>
      <c r="AI27" s="1137"/>
      <c r="AJ27" s="1137"/>
      <c r="AK27" s="1137"/>
      <c r="AL27" s="1137"/>
      <c r="AM27" s="1137"/>
      <c r="AN27" s="995"/>
      <c r="AO27" s="995"/>
      <c r="AP27" s="995"/>
      <c r="AQ27" s="994"/>
      <c r="AR27" s="994"/>
      <c r="AS27" s="994"/>
      <c r="AT27" s="994"/>
      <c r="AU27" s="994"/>
    </row>
    <row r="28" spans="1:50">
      <c r="A28" s="997"/>
      <c r="B28" s="997"/>
      <c r="C28" s="997"/>
      <c r="D28" s="997"/>
      <c r="E28" s="997"/>
      <c r="F28" s="997"/>
      <c r="G28" s="995"/>
      <c r="H28" s="995"/>
      <c r="I28" s="995"/>
      <c r="J28" s="995"/>
      <c r="K28" s="995"/>
      <c r="L28" s="995"/>
      <c r="M28" s="1137"/>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c r="AL28" s="1137"/>
      <c r="AM28" s="1137"/>
      <c r="AN28" s="995"/>
      <c r="AO28" s="995"/>
      <c r="AP28" s="995"/>
      <c r="AQ28" s="994"/>
      <c r="AR28" s="994"/>
      <c r="AS28" s="994"/>
      <c r="AT28" s="994"/>
      <c r="AU28" s="994"/>
    </row>
    <row r="29" spans="1:50">
      <c r="A29" s="997"/>
      <c r="B29" s="997"/>
      <c r="C29" s="997"/>
      <c r="D29" s="997"/>
      <c r="E29" s="997"/>
      <c r="F29" s="997"/>
      <c r="G29" s="995"/>
      <c r="H29" s="995"/>
      <c r="I29" s="995"/>
      <c r="J29" s="995"/>
      <c r="K29" s="995"/>
      <c r="L29" s="995"/>
      <c r="M29" s="1137"/>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c r="AL29" s="1137"/>
      <c r="AM29" s="1137"/>
      <c r="AN29" s="995"/>
      <c r="AO29" s="995"/>
      <c r="AP29" s="995"/>
      <c r="AQ29" s="994"/>
      <c r="AR29" s="994"/>
      <c r="AS29" s="994"/>
      <c r="AT29" s="994"/>
      <c r="AU29" s="994"/>
    </row>
    <row r="30" spans="1:50">
      <c r="A30" s="997"/>
      <c r="B30" s="997"/>
      <c r="C30" s="997"/>
      <c r="D30" s="997"/>
      <c r="E30" s="997"/>
      <c r="F30" s="997"/>
      <c r="G30" s="995"/>
      <c r="H30" s="995"/>
      <c r="I30" s="995"/>
      <c r="J30" s="995"/>
      <c r="K30" s="995"/>
      <c r="L30" s="995"/>
      <c r="M30" s="1137"/>
      <c r="N30" s="1137"/>
      <c r="O30" s="1137"/>
      <c r="P30" s="1137"/>
      <c r="Q30" s="1137"/>
      <c r="R30" s="1137"/>
      <c r="S30" s="1137"/>
      <c r="T30" s="1137"/>
      <c r="U30" s="1137"/>
      <c r="V30" s="1137"/>
      <c r="W30" s="1137"/>
      <c r="X30" s="1137"/>
      <c r="Y30" s="1137"/>
      <c r="Z30" s="1137"/>
      <c r="AA30" s="1137"/>
      <c r="AB30" s="1137"/>
      <c r="AC30" s="1137"/>
      <c r="AD30" s="1137"/>
      <c r="AE30" s="1137"/>
      <c r="AF30" s="1137"/>
      <c r="AG30" s="1137"/>
      <c r="AH30" s="1137"/>
      <c r="AI30" s="1137"/>
      <c r="AJ30" s="1137"/>
      <c r="AK30" s="1137"/>
      <c r="AL30" s="1137"/>
      <c r="AM30" s="1137"/>
      <c r="AN30" s="995"/>
      <c r="AO30" s="995"/>
      <c r="AP30" s="995"/>
      <c r="AQ30" s="994"/>
      <c r="AR30" s="994"/>
      <c r="AS30" s="994"/>
      <c r="AT30" s="994"/>
      <c r="AU30" s="994"/>
    </row>
    <row r="31" spans="1:50">
      <c r="A31" s="997"/>
      <c r="B31" s="997"/>
      <c r="C31" s="997"/>
      <c r="D31" s="997"/>
      <c r="E31" s="997"/>
      <c r="F31" s="997"/>
      <c r="G31" s="995"/>
      <c r="H31" s="995"/>
      <c r="I31" s="995"/>
      <c r="J31" s="995"/>
      <c r="K31" s="995"/>
      <c r="L31" s="995"/>
      <c r="M31" s="1137"/>
      <c r="N31" s="1137"/>
      <c r="O31" s="1137"/>
      <c r="P31" s="1137"/>
      <c r="Q31" s="1137"/>
      <c r="R31" s="1137"/>
      <c r="S31" s="1137"/>
      <c r="T31" s="1137"/>
      <c r="U31" s="1137"/>
      <c r="V31" s="1137"/>
      <c r="W31" s="1137"/>
      <c r="X31" s="1137"/>
      <c r="Y31" s="1137"/>
      <c r="Z31" s="1137"/>
      <c r="AA31" s="1137"/>
      <c r="AB31" s="1137"/>
      <c r="AC31" s="1137"/>
      <c r="AD31" s="1137"/>
      <c r="AE31" s="1137"/>
      <c r="AF31" s="1137"/>
      <c r="AG31" s="1137"/>
      <c r="AH31" s="1137"/>
      <c r="AI31" s="1137"/>
      <c r="AJ31" s="1137"/>
      <c r="AK31" s="1137"/>
      <c r="AL31" s="1137"/>
      <c r="AM31" s="1137"/>
      <c r="AN31" s="995"/>
      <c r="AO31" s="995"/>
      <c r="AP31" s="995"/>
      <c r="AQ31" s="994"/>
      <c r="AR31" s="994"/>
      <c r="AS31" s="994"/>
      <c r="AT31" s="994"/>
      <c r="AU31" s="994"/>
    </row>
    <row r="32" spans="1:50">
      <c r="A32" s="997"/>
      <c r="B32" s="997"/>
      <c r="C32" s="997"/>
      <c r="D32" s="997"/>
      <c r="E32" s="997"/>
      <c r="F32" s="997"/>
      <c r="G32" s="995"/>
      <c r="H32" s="995"/>
      <c r="I32" s="995"/>
      <c r="J32" s="995"/>
      <c r="K32" s="995"/>
      <c r="L32" s="995"/>
      <c r="M32" s="1137"/>
      <c r="N32" s="1137"/>
      <c r="O32" s="1137"/>
      <c r="P32" s="1137"/>
      <c r="Q32" s="1137"/>
      <c r="R32" s="1137"/>
      <c r="S32" s="1137"/>
      <c r="T32" s="1137"/>
      <c r="U32" s="1137"/>
      <c r="V32" s="1137"/>
      <c r="W32" s="1137"/>
      <c r="X32" s="1137"/>
      <c r="Y32" s="1137"/>
      <c r="Z32" s="1137"/>
      <c r="AA32" s="1137"/>
      <c r="AB32" s="1137"/>
      <c r="AC32" s="1137"/>
      <c r="AD32" s="1137"/>
      <c r="AE32" s="1137"/>
      <c r="AF32" s="1137"/>
      <c r="AG32" s="1137"/>
      <c r="AH32" s="1137"/>
      <c r="AI32" s="1137"/>
      <c r="AJ32" s="1137"/>
      <c r="AK32" s="1137"/>
      <c r="AL32" s="1137"/>
      <c r="AM32" s="1137"/>
      <c r="AN32" s="995"/>
      <c r="AO32" s="995"/>
      <c r="AP32" s="995"/>
      <c r="AQ32" s="994"/>
      <c r="AR32" s="994"/>
      <c r="AS32" s="994"/>
      <c r="AT32" s="994"/>
      <c r="AU32" s="994"/>
    </row>
    <row r="33" spans="1:47">
      <c r="A33" s="997"/>
      <c r="B33" s="997"/>
      <c r="C33" s="997"/>
      <c r="D33" s="997"/>
      <c r="E33" s="997"/>
      <c r="F33" s="997"/>
      <c r="G33" s="995"/>
      <c r="H33" s="995"/>
      <c r="I33" s="995"/>
      <c r="J33" s="995"/>
      <c r="K33" s="995"/>
      <c r="L33" s="995"/>
      <c r="M33" s="1137"/>
      <c r="N33" s="1137"/>
      <c r="O33" s="1137"/>
      <c r="P33" s="1137"/>
      <c r="Q33" s="1137"/>
      <c r="R33" s="1137"/>
      <c r="S33" s="1137"/>
      <c r="T33" s="1137"/>
      <c r="U33" s="1137"/>
      <c r="V33" s="1137"/>
      <c r="W33" s="1137"/>
      <c r="X33" s="1137"/>
      <c r="Y33" s="1137"/>
      <c r="Z33" s="1137"/>
      <c r="AA33" s="1137"/>
      <c r="AB33" s="1137"/>
      <c r="AC33" s="1137"/>
      <c r="AD33" s="1137"/>
      <c r="AE33" s="1137"/>
      <c r="AF33" s="1137"/>
      <c r="AG33" s="1137"/>
      <c r="AH33" s="1137"/>
      <c r="AI33" s="1137"/>
      <c r="AJ33" s="1137"/>
      <c r="AK33" s="1137"/>
      <c r="AL33" s="1137"/>
      <c r="AM33" s="1137"/>
      <c r="AN33" s="995"/>
      <c r="AO33" s="995"/>
      <c r="AP33" s="995"/>
      <c r="AQ33" s="994"/>
      <c r="AR33" s="994"/>
      <c r="AS33" s="994"/>
      <c r="AT33" s="994"/>
      <c r="AU33" s="994"/>
    </row>
    <row r="34" spans="1:47">
      <c r="A34" s="997"/>
      <c r="B34" s="997"/>
      <c r="C34" s="997"/>
      <c r="D34" s="997"/>
      <c r="E34" s="997"/>
      <c r="F34" s="997"/>
      <c r="G34" s="995"/>
      <c r="H34" s="995"/>
      <c r="I34" s="995"/>
      <c r="J34" s="995"/>
      <c r="K34" s="995"/>
      <c r="L34" s="995"/>
      <c r="M34" s="1137"/>
      <c r="N34" s="1137"/>
      <c r="O34" s="1137"/>
      <c r="P34" s="1137"/>
      <c r="Q34" s="1137"/>
      <c r="R34" s="1137"/>
      <c r="S34" s="1137"/>
      <c r="T34" s="1137"/>
      <c r="U34" s="1137"/>
      <c r="V34" s="1137"/>
      <c r="W34" s="1137"/>
      <c r="X34" s="1137"/>
      <c r="Y34" s="1137"/>
      <c r="Z34" s="1137"/>
      <c r="AA34" s="1137"/>
      <c r="AB34" s="1137"/>
      <c r="AC34" s="1137"/>
      <c r="AD34" s="1137"/>
      <c r="AE34" s="1137"/>
      <c r="AF34" s="1137"/>
      <c r="AG34" s="1137"/>
      <c r="AH34" s="1137"/>
      <c r="AI34" s="1137"/>
      <c r="AJ34" s="1137"/>
      <c r="AK34" s="1137"/>
      <c r="AL34" s="1137"/>
      <c r="AM34" s="1137"/>
      <c r="AN34" s="995"/>
      <c r="AO34" s="995"/>
      <c r="AP34" s="995"/>
      <c r="AQ34" s="994"/>
      <c r="AR34" s="994"/>
      <c r="AS34" s="994"/>
      <c r="AT34" s="994"/>
      <c r="AU34" s="994"/>
    </row>
    <row r="35" spans="1:47">
      <c r="A35" s="997"/>
      <c r="B35" s="997"/>
      <c r="C35" s="997"/>
      <c r="D35" s="997"/>
      <c r="E35" s="997"/>
      <c r="F35" s="997"/>
      <c r="G35" s="995"/>
      <c r="H35" s="995"/>
      <c r="I35" s="995"/>
      <c r="J35" s="995"/>
      <c r="K35" s="995"/>
      <c r="L35" s="995"/>
      <c r="M35" s="1137"/>
      <c r="N35" s="1137"/>
      <c r="O35" s="1137"/>
      <c r="P35" s="1137"/>
      <c r="Q35" s="1137"/>
      <c r="R35" s="1137"/>
      <c r="S35" s="1137"/>
      <c r="T35" s="1137"/>
      <c r="U35" s="1137"/>
      <c r="V35" s="1137"/>
      <c r="W35" s="1137"/>
      <c r="X35" s="1137"/>
      <c r="Y35" s="1137"/>
      <c r="Z35" s="1137"/>
      <c r="AA35" s="1137"/>
      <c r="AB35" s="1137"/>
      <c r="AC35" s="1137"/>
      <c r="AD35" s="1137"/>
      <c r="AE35" s="1137"/>
      <c r="AF35" s="1137"/>
      <c r="AG35" s="1137"/>
      <c r="AH35" s="1137"/>
      <c r="AI35" s="1137"/>
      <c r="AJ35" s="1137"/>
      <c r="AK35" s="1137"/>
      <c r="AL35" s="1137"/>
      <c r="AM35" s="1137"/>
      <c r="AN35" s="995"/>
      <c r="AO35" s="995"/>
      <c r="AP35" s="995"/>
      <c r="AQ35" s="994"/>
      <c r="AR35" s="994"/>
      <c r="AS35" s="994"/>
      <c r="AT35" s="994"/>
      <c r="AU35" s="994"/>
    </row>
    <row r="36" spans="1:47">
      <c r="A36" s="997"/>
      <c r="B36" s="997"/>
      <c r="C36" s="997"/>
      <c r="D36" s="997"/>
      <c r="E36" s="997"/>
      <c r="F36" s="997"/>
      <c r="G36" s="995"/>
      <c r="H36" s="995"/>
      <c r="I36" s="995"/>
      <c r="J36" s="995"/>
      <c r="K36" s="995"/>
      <c r="L36" s="995"/>
      <c r="M36" s="1137"/>
      <c r="N36" s="1137"/>
      <c r="O36" s="1137"/>
      <c r="P36" s="1137"/>
      <c r="Q36" s="1137"/>
      <c r="R36" s="1137"/>
      <c r="S36" s="1137"/>
      <c r="T36" s="1137"/>
      <c r="U36" s="1137"/>
      <c r="V36" s="1137"/>
      <c r="W36" s="1137"/>
      <c r="X36" s="1137"/>
      <c r="Y36" s="1137"/>
      <c r="Z36" s="1137"/>
      <c r="AA36" s="1137"/>
      <c r="AB36" s="1137"/>
      <c r="AC36" s="1137"/>
      <c r="AD36" s="1137"/>
      <c r="AE36" s="1137"/>
      <c r="AF36" s="1137"/>
      <c r="AG36" s="1137"/>
      <c r="AH36" s="1137"/>
      <c r="AI36" s="1137"/>
      <c r="AJ36" s="1137"/>
      <c r="AK36" s="1137"/>
      <c r="AL36" s="1137"/>
      <c r="AM36" s="1137"/>
      <c r="AN36" s="995"/>
      <c r="AO36" s="995"/>
      <c r="AP36" s="995"/>
      <c r="AQ36" s="994"/>
      <c r="AR36" s="994"/>
      <c r="AS36" s="994"/>
      <c r="AT36" s="994"/>
      <c r="AU36" s="994"/>
    </row>
    <row r="37" spans="1:47">
      <c r="A37" s="997"/>
      <c r="B37" s="997"/>
      <c r="C37" s="997"/>
      <c r="D37" s="997"/>
      <c r="E37" s="997"/>
      <c r="F37" s="997"/>
      <c r="G37" s="995"/>
      <c r="H37" s="995"/>
      <c r="I37" s="995"/>
      <c r="J37" s="995"/>
      <c r="K37" s="995"/>
      <c r="L37" s="995"/>
      <c r="M37" s="1137"/>
      <c r="N37" s="1137"/>
      <c r="O37" s="1137"/>
      <c r="P37" s="1137"/>
      <c r="Q37" s="1137"/>
      <c r="R37" s="1137"/>
      <c r="S37" s="1137"/>
      <c r="T37" s="1137"/>
      <c r="U37" s="1137"/>
      <c r="V37" s="1137"/>
      <c r="W37" s="1137"/>
      <c r="X37" s="1137"/>
      <c r="Y37" s="1137"/>
      <c r="Z37" s="1137"/>
      <c r="AA37" s="1137"/>
      <c r="AB37" s="1137"/>
      <c r="AC37" s="1137"/>
      <c r="AD37" s="1137"/>
      <c r="AE37" s="1137"/>
      <c r="AF37" s="1137"/>
      <c r="AG37" s="1137"/>
      <c r="AH37" s="1137"/>
      <c r="AI37" s="1137"/>
      <c r="AJ37" s="1137"/>
      <c r="AK37" s="1137"/>
      <c r="AL37" s="1137"/>
      <c r="AM37" s="1137"/>
      <c r="AN37" s="995"/>
      <c r="AO37" s="995"/>
      <c r="AP37" s="995"/>
      <c r="AQ37" s="994"/>
      <c r="AR37" s="994"/>
      <c r="AS37" s="994"/>
      <c r="AT37" s="994"/>
      <c r="AU37" s="994"/>
    </row>
    <row r="38" spans="1:47">
      <c r="A38" s="997"/>
      <c r="B38" s="997"/>
      <c r="C38" s="997"/>
      <c r="D38" s="997"/>
      <c r="E38" s="997"/>
      <c r="F38" s="997"/>
      <c r="G38" s="995"/>
      <c r="H38" s="995"/>
      <c r="I38" s="995"/>
      <c r="J38" s="995"/>
      <c r="K38" s="995"/>
      <c r="L38" s="995"/>
      <c r="M38" s="1137"/>
      <c r="N38" s="1137"/>
      <c r="O38" s="1137"/>
      <c r="P38" s="1137"/>
      <c r="Q38" s="1137"/>
      <c r="R38" s="1137"/>
      <c r="S38" s="1137"/>
      <c r="T38" s="1137"/>
      <c r="U38" s="1137"/>
      <c r="V38" s="1137"/>
      <c r="W38" s="1137"/>
      <c r="X38" s="1137"/>
      <c r="Y38" s="1137"/>
      <c r="Z38" s="1137"/>
      <c r="AA38" s="1137"/>
      <c r="AB38" s="1137"/>
      <c r="AC38" s="1137"/>
      <c r="AD38" s="1137"/>
      <c r="AE38" s="1137"/>
      <c r="AF38" s="1137"/>
      <c r="AG38" s="1137"/>
      <c r="AH38" s="1137"/>
      <c r="AI38" s="1137"/>
      <c r="AJ38" s="1137"/>
      <c r="AK38" s="1137"/>
      <c r="AL38" s="1137"/>
      <c r="AM38" s="1137"/>
      <c r="AN38" s="995"/>
      <c r="AO38" s="995"/>
      <c r="AP38" s="995"/>
      <c r="AQ38" s="994"/>
      <c r="AR38" s="994"/>
      <c r="AS38" s="994"/>
      <c r="AT38" s="994"/>
      <c r="AU38" s="994"/>
    </row>
    <row r="39" spans="1:47">
      <c r="A39" s="997"/>
      <c r="B39" s="997"/>
      <c r="C39" s="997"/>
      <c r="D39" s="997"/>
      <c r="E39" s="997"/>
      <c r="F39" s="997"/>
      <c r="G39" s="995"/>
      <c r="H39" s="995"/>
      <c r="I39" s="995"/>
      <c r="J39" s="995"/>
      <c r="K39" s="995"/>
      <c r="L39" s="995"/>
      <c r="M39" s="1137"/>
      <c r="N39" s="1137"/>
      <c r="O39" s="1137"/>
      <c r="P39" s="1137"/>
      <c r="Q39" s="1137"/>
      <c r="R39" s="1137"/>
      <c r="S39" s="1137"/>
      <c r="T39" s="1137"/>
      <c r="U39" s="1137"/>
      <c r="V39" s="1137"/>
      <c r="W39" s="1137"/>
      <c r="X39" s="1137"/>
      <c r="Y39" s="1137"/>
      <c r="Z39" s="1137"/>
      <c r="AA39" s="1137"/>
      <c r="AB39" s="1137"/>
      <c r="AC39" s="1137"/>
      <c r="AD39" s="1137"/>
      <c r="AE39" s="1137"/>
      <c r="AF39" s="1137"/>
      <c r="AG39" s="1137"/>
      <c r="AH39" s="1137"/>
      <c r="AI39" s="1137"/>
      <c r="AJ39" s="1137"/>
      <c r="AK39" s="1137"/>
      <c r="AL39" s="1137"/>
      <c r="AM39" s="1137"/>
      <c r="AN39" s="995"/>
      <c r="AO39" s="995"/>
      <c r="AP39" s="995"/>
      <c r="AQ39" s="994"/>
      <c r="AR39" s="994"/>
      <c r="AS39" s="994"/>
      <c r="AT39" s="994"/>
      <c r="AU39" s="994"/>
    </row>
    <row r="40" spans="1:47">
      <c r="A40" s="997"/>
      <c r="B40" s="997"/>
      <c r="C40" s="997"/>
      <c r="D40" s="997"/>
      <c r="E40" s="997"/>
      <c r="F40" s="997"/>
      <c r="G40" s="995"/>
      <c r="H40" s="995"/>
      <c r="I40" s="995"/>
      <c r="J40" s="995"/>
      <c r="K40" s="995"/>
      <c r="L40" s="995"/>
      <c r="M40" s="1137"/>
      <c r="N40" s="1137"/>
      <c r="O40" s="1137"/>
      <c r="P40" s="1137"/>
      <c r="Q40" s="1137"/>
      <c r="R40" s="1137"/>
      <c r="S40" s="1137"/>
      <c r="T40" s="1137"/>
      <c r="U40" s="1137"/>
      <c r="V40" s="1137"/>
      <c r="W40" s="1137"/>
      <c r="X40" s="1137"/>
      <c r="Y40" s="1137"/>
      <c r="Z40" s="1137"/>
      <c r="AA40" s="1137"/>
      <c r="AB40" s="1137"/>
      <c r="AC40" s="1137"/>
      <c r="AD40" s="1137"/>
      <c r="AE40" s="1137"/>
      <c r="AF40" s="1137"/>
      <c r="AG40" s="1137"/>
      <c r="AH40" s="1137"/>
      <c r="AI40" s="1137"/>
      <c r="AJ40" s="1137"/>
      <c r="AK40" s="1137"/>
      <c r="AL40" s="1137"/>
      <c r="AM40" s="1137"/>
      <c r="AN40" s="995"/>
      <c r="AO40" s="995"/>
      <c r="AP40" s="995"/>
      <c r="AQ40" s="994"/>
      <c r="AR40" s="994"/>
      <c r="AS40" s="994"/>
      <c r="AT40" s="994"/>
      <c r="AU40" s="994"/>
    </row>
    <row r="41" spans="1:47">
      <c r="A41" s="997"/>
      <c r="B41" s="997"/>
      <c r="C41" s="997"/>
      <c r="D41" s="997"/>
      <c r="E41" s="997"/>
      <c r="F41" s="997"/>
      <c r="G41" s="995"/>
      <c r="H41" s="995"/>
      <c r="I41" s="995"/>
      <c r="J41" s="995"/>
      <c r="K41" s="995"/>
      <c r="L41" s="995"/>
      <c r="M41" s="1137"/>
      <c r="N41" s="1137"/>
      <c r="O41" s="1137"/>
      <c r="P41" s="1137"/>
      <c r="Q41" s="1137"/>
      <c r="R41" s="1137"/>
      <c r="S41" s="1137"/>
      <c r="T41" s="1137"/>
      <c r="U41" s="1137"/>
      <c r="V41" s="1137"/>
      <c r="W41" s="1137"/>
      <c r="X41" s="1137"/>
      <c r="Y41" s="1137"/>
      <c r="Z41" s="1137"/>
      <c r="AA41" s="1137"/>
      <c r="AB41" s="1137"/>
      <c r="AC41" s="1137"/>
      <c r="AD41" s="1137"/>
      <c r="AE41" s="1137"/>
      <c r="AF41" s="1137"/>
      <c r="AG41" s="1137"/>
      <c r="AH41" s="1137"/>
      <c r="AI41" s="1137"/>
      <c r="AJ41" s="1137"/>
      <c r="AK41" s="1137"/>
      <c r="AL41" s="1137"/>
      <c r="AM41" s="1137"/>
      <c r="AN41" s="995"/>
      <c r="AO41" s="995"/>
      <c r="AP41" s="995"/>
      <c r="AQ41" s="994"/>
      <c r="AR41" s="994"/>
      <c r="AS41" s="994"/>
      <c r="AT41" s="994"/>
      <c r="AU41" s="994"/>
    </row>
    <row r="42" spans="1:47">
      <c r="A42" s="997"/>
      <c r="B42" s="997"/>
      <c r="C42" s="997"/>
      <c r="D42" s="997"/>
      <c r="E42" s="997"/>
      <c r="F42" s="997"/>
      <c r="G42" s="995"/>
      <c r="H42" s="995"/>
      <c r="I42" s="995"/>
      <c r="J42" s="995"/>
      <c r="K42" s="995"/>
      <c r="L42" s="995"/>
      <c r="M42" s="1137"/>
      <c r="N42" s="1137"/>
      <c r="O42" s="1137"/>
      <c r="P42" s="1137"/>
      <c r="Q42" s="1137"/>
      <c r="R42" s="1137"/>
      <c r="S42" s="1137"/>
      <c r="T42" s="1137"/>
      <c r="U42" s="1137"/>
      <c r="V42" s="1137"/>
      <c r="W42" s="1137"/>
      <c r="X42" s="1137"/>
      <c r="Y42" s="1137"/>
      <c r="Z42" s="1137"/>
      <c r="AA42" s="1137"/>
      <c r="AB42" s="1137"/>
      <c r="AC42" s="1137"/>
      <c r="AD42" s="1137"/>
      <c r="AE42" s="1137"/>
      <c r="AF42" s="1137"/>
      <c r="AG42" s="1137"/>
      <c r="AH42" s="1137"/>
      <c r="AI42" s="1137"/>
      <c r="AJ42" s="1137"/>
      <c r="AK42" s="1137"/>
      <c r="AL42" s="1137"/>
      <c r="AM42" s="1137"/>
      <c r="AN42" s="995"/>
      <c r="AO42" s="995"/>
      <c r="AP42" s="995"/>
      <c r="AQ42" s="994"/>
      <c r="AR42" s="994"/>
      <c r="AS42" s="994"/>
      <c r="AT42" s="994"/>
      <c r="AU42" s="994"/>
    </row>
    <row r="43" spans="1:47">
      <c r="A43" s="997"/>
      <c r="B43" s="997"/>
      <c r="C43" s="997"/>
      <c r="D43" s="997"/>
      <c r="E43" s="997"/>
      <c r="F43" s="997"/>
      <c r="G43" s="995"/>
      <c r="H43" s="995"/>
      <c r="I43" s="995"/>
      <c r="J43" s="995"/>
      <c r="K43" s="995"/>
      <c r="L43" s="995"/>
      <c r="M43" s="1137"/>
      <c r="N43" s="1137"/>
      <c r="O43" s="1137"/>
      <c r="P43" s="1137"/>
      <c r="Q43" s="1137"/>
      <c r="R43" s="1137"/>
      <c r="S43" s="1137"/>
      <c r="T43" s="1137"/>
      <c r="U43" s="1137"/>
      <c r="V43" s="1137"/>
      <c r="W43" s="1137"/>
      <c r="X43" s="1137"/>
      <c r="Y43" s="1137"/>
      <c r="Z43" s="1137"/>
      <c r="AA43" s="1137"/>
      <c r="AB43" s="1137"/>
      <c r="AC43" s="1137"/>
      <c r="AD43" s="1137"/>
      <c r="AE43" s="1137"/>
      <c r="AF43" s="1137"/>
      <c r="AG43" s="1137"/>
      <c r="AH43" s="1137"/>
      <c r="AI43" s="1137"/>
      <c r="AJ43" s="1137"/>
      <c r="AK43" s="1137"/>
      <c r="AL43" s="1137"/>
      <c r="AM43" s="1137"/>
      <c r="AN43" s="995"/>
      <c r="AO43" s="995"/>
      <c r="AP43" s="995"/>
      <c r="AQ43" s="994"/>
      <c r="AR43" s="994"/>
      <c r="AS43" s="994"/>
      <c r="AT43" s="994"/>
      <c r="AU43" s="994"/>
    </row>
    <row r="44" spans="1:47">
      <c r="A44" s="997"/>
      <c r="B44" s="997"/>
      <c r="C44" s="997"/>
      <c r="D44" s="997"/>
      <c r="E44" s="997"/>
      <c r="F44" s="997"/>
      <c r="G44" s="995"/>
      <c r="H44" s="995"/>
      <c r="I44" s="995"/>
      <c r="J44" s="995"/>
      <c r="K44" s="995"/>
      <c r="L44" s="995"/>
      <c r="M44" s="1137"/>
      <c r="N44" s="1137"/>
      <c r="O44" s="1137"/>
      <c r="P44" s="1137"/>
      <c r="Q44" s="1137"/>
      <c r="R44" s="1137"/>
      <c r="S44" s="1137"/>
      <c r="T44" s="1137"/>
      <c r="U44" s="1137"/>
      <c r="V44" s="1137"/>
      <c r="W44" s="1137"/>
      <c r="X44" s="1137"/>
      <c r="Y44" s="1137"/>
      <c r="Z44" s="1137"/>
      <c r="AA44" s="1137"/>
      <c r="AB44" s="1137"/>
      <c r="AC44" s="1137"/>
      <c r="AD44" s="1137"/>
      <c r="AE44" s="1137"/>
      <c r="AF44" s="1137"/>
      <c r="AG44" s="1137"/>
      <c r="AH44" s="1137"/>
      <c r="AI44" s="1137"/>
      <c r="AJ44" s="1137"/>
      <c r="AK44" s="1137"/>
      <c r="AL44" s="1137"/>
      <c r="AM44" s="1137"/>
      <c r="AN44" s="995"/>
      <c r="AO44" s="995"/>
      <c r="AP44" s="995"/>
      <c r="AQ44" s="994"/>
      <c r="AR44" s="994"/>
      <c r="AS44" s="994"/>
      <c r="AT44" s="994"/>
      <c r="AU44" s="994"/>
    </row>
    <row r="45" spans="1:47">
      <c r="A45" s="997"/>
      <c r="B45" s="997"/>
      <c r="C45" s="997"/>
      <c r="D45" s="997"/>
      <c r="E45" s="997"/>
      <c r="F45" s="997"/>
      <c r="G45" s="995"/>
      <c r="H45" s="995"/>
      <c r="I45" s="995"/>
      <c r="J45" s="995"/>
      <c r="K45" s="995"/>
      <c r="L45" s="995"/>
      <c r="M45" s="1137"/>
      <c r="N45" s="1137"/>
      <c r="O45" s="1137"/>
      <c r="P45" s="1137"/>
      <c r="Q45" s="1137"/>
      <c r="R45" s="1137"/>
      <c r="S45" s="1137"/>
      <c r="T45" s="1137"/>
      <c r="U45" s="1137"/>
      <c r="V45" s="1137"/>
      <c r="W45" s="1137"/>
      <c r="X45" s="1137"/>
      <c r="Y45" s="1137"/>
      <c r="Z45" s="1137"/>
      <c r="AA45" s="1137"/>
      <c r="AB45" s="1137"/>
      <c r="AC45" s="1137"/>
      <c r="AD45" s="1137"/>
      <c r="AE45" s="1137"/>
      <c r="AF45" s="1137"/>
      <c r="AG45" s="1137"/>
      <c r="AH45" s="1137"/>
      <c r="AI45" s="1137"/>
      <c r="AJ45" s="1137"/>
      <c r="AK45" s="1137"/>
      <c r="AL45" s="1137"/>
      <c r="AM45" s="1137"/>
      <c r="AN45" s="995"/>
      <c r="AO45" s="995"/>
      <c r="AP45" s="995"/>
      <c r="AQ45" s="994"/>
      <c r="AR45" s="994"/>
      <c r="AS45" s="994"/>
      <c r="AT45" s="994"/>
      <c r="AU45" s="994"/>
    </row>
    <row r="46" spans="1:47">
      <c r="A46" s="997"/>
      <c r="B46" s="997"/>
      <c r="C46" s="997"/>
      <c r="D46" s="997"/>
      <c r="E46" s="997"/>
      <c r="F46" s="997"/>
      <c r="G46" s="995"/>
      <c r="H46" s="995"/>
      <c r="I46" s="995"/>
      <c r="J46" s="995"/>
      <c r="K46" s="995"/>
      <c r="L46" s="995"/>
      <c r="M46" s="1137"/>
      <c r="N46" s="1137"/>
      <c r="O46" s="1137"/>
      <c r="P46" s="1137"/>
      <c r="Q46" s="1137"/>
      <c r="R46" s="1137"/>
      <c r="S46" s="1137"/>
      <c r="T46" s="1137"/>
      <c r="U46" s="1137"/>
      <c r="V46" s="1137"/>
      <c r="W46" s="1137"/>
      <c r="X46" s="1137"/>
      <c r="Y46" s="1137"/>
      <c r="Z46" s="1137"/>
      <c r="AA46" s="1137"/>
      <c r="AB46" s="1137"/>
      <c r="AC46" s="1137"/>
      <c r="AD46" s="1137"/>
      <c r="AE46" s="1137"/>
      <c r="AF46" s="1137"/>
      <c r="AG46" s="1137"/>
      <c r="AH46" s="1137"/>
      <c r="AI46" s="1137"/>
      <c r="AJ46" s="1137"/>
      <c r="AK46" s="1137"/>
      <c r="AL46" s="1137"/>
      <c r="AM46" s="1137"/>
      <c r="AN46" s="995"/>
      <c r="AO46" s="995"/>
      <c r="AP46" s="995"/>
      <c r="AQ46" s="994"/>
      <c r="AR46" s="994"/>
      <c r="AS46" s="994"/>
      <c r="AT46" s="994"/>
      <c r="AU46" s="994"/>
    </row>
    <row r="47" spans="1:47">
      <c r="A47" s="997"/>
      <c r="B47" s="997"/>
      <c r="C47" s="997"/>
      <c r="D47" s="997"/>
      <c r="E47" s="997"/>
      <c r="F47" s="997"/>
      <c r="G47" s="995"/>
      <c r="H47" s="995"/>
      <c r="I47" s="995"/>
      <c r="J47" s="995"/>
      <c r="K47" s="995"/>
      <c r="L47" s="995"/>
      <c r="M47" s="1137"/>
      <c r="N47" s="1137"/>
      <c r="O47" s="1137"/>
      <c r="P47" s="1137"/>
      <c r="Q47" s="1137"/>
      <c r="R47" s="1137"/>
      <c r="S47" s="1137"/>
      <c r="T47" s="1137"/>
      <c r="U47" s="1137"/>
      <c r="V47" s="1137"/>
      <c r="W47" s="1137"/>
      <c r="X47" s="1137"/>
      <c r="Y47" s="1137"/>
      <c r="Z47" s="1137"/>
      <c r="AA47" s="1137"/>
      <c r="AB47" s="1137"/>
      <c r="AC47" s="1137"/>
      <c r="AD47" s="1137"/>
      <c r="AE47" s="1137"/>
      <c r="AF47" s="1137"/>
      <c r="AG47" s="1137"/>
      <c r="AH47" s="1137"/>
      <c r="AI47" s="1137"/>
      <c r="AJ47" s="1137"/>
      <c r="AK47" s="1137"/>
      <c r="AL47" s="1137"/>
      <c r="AM47" s="1137"/>
      <c r="AN47" s="995"/>
      <c r="AO47" s="995"/>
      <c r="AP47" s="995"/>
      <c r="AQ47" s="994"/>
      <c r="AR47" s="994"/>
      <c r="AS47" s="994"/>
      <c r="AT47" s="994"/>
      <c r="AU47" s="994"/>
    </row>
    <row r="48" spans="1:47">
      <c r="A48" s="997"/>
      <c r="B48" s="997"/>
      <c r="C48" s="997"/>
      <c r="D48" s="997"/>
      <c r="E48" s="997"/>
      <c r="F48" s="997"/>
      <c r="G48" s="995"/>
      <c r="H48" s="995"/>
      <c r="I48" s="995"/>
      <c r="J48" s="995"/>
      <c r="K48" s="995"/>
      <c r="L48" s="995"/>
      <c r="M48" s="1137"/>
      <c r="N48" s="1137"/>
      <c r="O48" s="1137"/>
      <c r="P48" s="1137"/>
      <c r="Q48" s="1137"/>
      <c r="R48" s="1137"/>
      <c r="S48" s="1137"/>
      <c r="T48" s="1137"/>
      <c r="U48" s="1137"/>
      <c r="V48" s="1137"/>
      <c r="W48" s="1137"/>
      <c r="X48" s="1137"/>
      <c r="Y48" s="1137"/>
      <c r="Z48" s="1137"/>
      <c r="AA48" s="1137"/>
      <c r="AB48" s="1137"/>
      <c r="AC48" s="1137"/>
      <c r="AD48" s="1137"/>
      <c r="AE48" s="1137"/>
      <c r="AF48" s="1137"/>
      <c r="AG48" s="1137"/>
      <c r="AH48" s="1137"/>
      <c r="AI48" s="1137"/>
      <c r="AJ48" s="1137"/>
      <c r="AK48" s="1137"/>
      <c r="AL48" s="1137"/>
      <c r="AM48" s="1137"/>
      <c r="AN48" s="995"/>
      <c r="AO48" s="995"/>
      <c r="AP48" s="995"/>
      <c r="AQ48" s="994"/>
      <c r="AR48" s="994"/>
      <c r="AS48" s="994"/>
      <c r="AT48" s="994"/>
      <c r="AU48" s="994"/>
    </row>
    <row r="49" spans="1:47">
      <c r="A49" s="997"/>
      <c r="B49" s="997"/>
      <c r="C49" s="997"/>
      <c r="D49" s="997"/>
      <c r="E49" s="997"/>
      <c r="F49" s="997"/>
      <c r="G49" s="995"/>
      <c r="H49" s="995"/>
      <c r="I49" s="995"/>
      <c r="J49" s="995"/>
      <c r="K49" s="995"/>
      <c r="L49" s="995"/>
      <c r="M49" s="1137"/>
      <c r="N49" s="1137"/>
      <c r="O49" s="1137"/>
      <c r="P49" s="1137"/>
      <c r="Q49" s="1137"/>
      <c r="R49" s="1137"/>
      <c r="S49" s="1137"/>
      <c r="T49" s="1137"/>
      <c r="U49" s="1137"/>
      <c r="V49" s="1137"/>
      <c r="W49" s="1137"/>
      <c r="X49" s="1137"/>
      <c r="Y49" s="1137"/>
      <c r="Z49" s="1137"/>
      <c r="AA49" s="1137"/>
      <c r="AB49" s="1137"/>
      <c r="AC49" s="1137"/>
      <c r="AD49" s="1137"/>
      <c r="AE49" s="1137"/>
      <c r="AF49" s="1137"/>
      <c r="AG49" s="1137"/>
      <c r="AH49" s="1137"/>
      <c r="AI49" s="1137"/>
      <c r="AJ49" s="1137"/>
      <c r="AK49" s="1137"/>
      <c r="AL49" s="1137"/>
      <c r="AM49" s="1137"/>
      <c r="AN49" s="995"/>
      <c r="AO49" s="995"/>
      <c r="AP49" s="995"/>
      <c r="AQ49" s="994"/>
      <c r="AR49" s="994"/>
      <c r="AS49" s="994"/>
      <c r="AT49" s="994"/>
      <c r="AU49" s="994"/>
    </row>
    <row r="50" spans="1:47">
      <c r="A50" s="997"/>
      <c r="B50" s="997"/>
      <c r="C50" s="997"/>
      <c r="D50" s="997"/>
      <c r="E50" s="997"/>
      <c r="F50" s="997"/>
      <c r="G50" s="995"/>
      <c r="H50" s="995"/>
      <c r="I50" s="995"/>
      <c r="J50" s="995"/>
      <c r="K50" s="995"/>
      <c r="L50" s="995"/>
      <c r="M50" s="1137"/>
      <c r="N50" s="1137"/>
      <c r="O50" s="1137"/>
      <c r="P50" s="1137"/>
      <c r="Q50" s="1137"/>
      <c r="R50" s="1137"/>
      <c r="S50" s="1137"/>
      <c r="T50" s="1137"/>
      <c r="U50" s="1137"/>
      <c r="V50" s="1137"/>
      <c r="W50" s="1137"/>
      <c r="X50" s="1137"/>
      <c r="Y50" s="1137"/>
      <c r="Z50" s="1137"/>
      <c r="AA50" s="1137"/>
      <c r="AB50" s="1137"/>
      <c r="AC50" s="1137"/>
      <c r="AD50" s="1137"/>
      <c r="AE50" s="1137"/>
      <c r="AF50" s="1137"/>
      <c r="AG50" s="1137"/>
      <c r="AH50" s="1137"/>
      <c r="AI50" s="1137"/>
      <c r="AJ50" s="1137"/>
      <c r="AK50" s="1137"/>
      <c r="AL50" s="1137"/>
      <c r="AM50" s="1137"/>
      <c r="AN50" s="995"/>
      <c r="AO50" s="995"/>
      <c r="AP50" s="995"/>
      <c r="AQ50" s="994"/>
      <c r="AR50" s="994"/>
      <c r="AS50" s="994"/>
      <c r="AT50" s="994"/>
      <c r="AU50" s="994"/>
    </row>
    <row r="51" spans="1:47">
      <c r="A51" s="997"/>
      <c r="B51" s="997"/>
      <c r="C51" s="997"/>
      <c r="D51" s="997"/>
      <c r="E51" s="997"/>
      <c r="F51" s="997"/>
      <c r="G51" s="995"/>
      <c r="H51" s="995"/>
      <c r="I51" s="995"/>
      <c r="J51" s="995"/>
      <c r="K51" s="995"/>
      <c r="L51" s="995"/>
      <c r="M51" s="1137"/>
      <c r="N51" s="1137"/>
      <c r="O51" s="1137"/>
      <c r="P51" s="1137"/>
      <c r="Q51" s="1137"/>
      <c r="R51" s="1137"/>
      <c r="S51" s="1137"/>
      <c r="T51" s="1137"/>
      <c r="U51" s="1137"/>
      <c r="V51" s="1137"/>
      <c r="W51" s="1137"/>
      <c r="X51" s="1137"/>
      <c r="Y51" s="1137"/>
      <c r="Z51" s="1137"/>
      <c r="AA51" s="1137"/>
      <c r="AB51" s="1137"/>
      <c r="AC51" s="1137"/>
      <c r="AD51" s="1137"/>
      <c r="AE51" s="1137"/>
      <c r="AF51" s="1137"/>
      <c r="AG51" s="1137"/>
      <c r="AH51" s="1137"/>
      <c r="AI51" s="1137"/>
      <c r="AJ51" s="1137"/>
      <c r="AK51" s="1137"/>
      <c r="AL51" s="1137"/>
      <c r="AM51" s="1137"/>
      <c r="AN51" s="995"/>
      <c r="AO51" s="995"/>
      <c r="AP51" s="995"/>
      <c r="AQ51" s="994"/>
      <c r="AR51" s="994"/>
      <c r="AS51" s="994"/>
      <c r="AT51" s="994"/>
      <c r="AU51" s="994"/>
    </row>
    <row r="52" spans="1:47">
      <c r="A52" s="997"/>
      <c r="B52" s="997"/>
      <c r="C52" s="997"/>
      <c r="D52" s="997"/>
      <c r="E52" s="997"/>
      <c r="F52" s="997"/>
      <c r="G52" s="995"/>
      <c r="H52" s="995"/>
      <c r="I52" s="995"/>
      <c r="J52" s="995"/>
      <c r="K52" s="995"/>
      <c r="L52" s="995"/>
      <c r="M52" s="1137"/>
      <c r="N52" s="1137"/>
      <c r="O52" s="1137"/>
      <c r="P52" s="1137"/>
      <c r="Q52" s="1137"/>
      <c r="R52" s="1137"/>
      <c r="S52" s="1137"/>
      <c r="T52" s="1137"/>
      <c r="U52" s="1137"/>
      <c r="V52" s="1137"/>
      <c r="W52" s="1137"/>
      <c r="X52" s="1137"/>
      <c r="Y52" s="1137"/>
      <c r="Z52" s="1137"/>
      <c r="AA52" s="1137"/>
      <c r="AB52" s="1137"/>
      <c r="AC52" s="1137"/>
      <c r="AD52" s="1137"/>
      <c r="AE52" s="1137"/>
      <c r="AF52" s="1137"/>
      <c r="AG52" s="1137"/>
      <c r="AH52" s="1137"/>
      <c r="AI52" s="1137"/>
      <c r="AJ52" s="1137"/>
      <c r="AK52" s="1137"/>
      <c r="AL52" s="1137"/>
      <c r="AM52" s="1137"/>
      <c r="AN52" s="995"/>
      <c r="AO52" s="995"/>
      <c r="AP52" s="995"/>
      <c r="AQ52" s="994"/>
      <c r="AR52" s="994"/>
      <c r="AS52" s="994"/>
      <c r="AT52" s="994"/>
      <c r="AU52" s="994"/>
    </row>
    <row r="53" spans="1:47">
      <c r="A53" s="997"/>
      <c r="B53" s="997"/>
      <c r="C53" s="997"/>
      <c r="D53" s="997"/>
      <c r="E53" s="997"/>
      <c r="F53" s="997"/>
      <c r="G53" s="995"/>
      <c r="H53" s="995"/>
      <c r="I53" s="995"/>
      <c r="J53" s="995"/>
      <c r="K53" s="995"/>
      <c r="L53" s="995"/>
      <c r="M53" s="1137"/>
      <c r="N53" s="1137"/>
      <c r="O53" s="1137"/>
      <c r="P53" s="1137"/>
      <c r="Q53" s="1137"/>
      <c r="R53" s="1137"/>
      <c r="S53" s="1137"/>
      <c r="T53" s="1137"/>
      <c r="U53" s="1137"/>
      <c r="V53" s="1137"/>
      <c r="W53" s="1137"/>
      <c r="X53" s="1137"/>
      <c r="Y53" s="1137"/>
      <c r="Z53" s="1137"/>
      <c r="AA53" s="1137"/>
      <c r="AB53" s="1137"/>
      <c r="AC53" s="1137"/>
      <c r="AD53" s="1137"/>
      <c r="AE53" s="1137"/>
      <c r="AF53" s="1137"/>
      <c r="AG53" s="1137"/>
      <c r="AH53" s="1137"/>
      <c r="AI53" s="1137"/>
      <c r="AJ53" s="1137"/>
      <c r="AK53" s="1137"/>
      <c r="AL53" s="1137"/>
      <c r="AM53" s="1137"/>
      <c r="AN53" s="995"/>
      <c r="AO53" s="995"/>
      <c r="AP53" s="995"/>
      <c r="AQ53" s="994"/>
      <c r="AR53" s="994"/>
      <c r="AS53" s="994"/>
      <c r="AT53" s="994"/>
      <c r="AU53" s="994"/>
    </row>
  </sheetData>
  <dataConsolidate/>
  <mergeCells count="20">
    <mergeCell ref="A1:K1"/>
    <mergeCell ref="A6:A7"/>
    <mergeCell ref="C6:D6"/>
    <mergeCell ref="E6:F6"/>
    <mergeCell ref="AN4:AU4"/>
    <mergeCell ref="AN3:AU3"/>
    <mergeCell ref="A5:F5"/>
    <mergeCell ref="G5:K5"/>
    <mergeCell ref="A3:K3"/>
    <mergeCell ref="A4:K4"/>
    <mergeCell ref="A17:A18"/>
    <mergeCell ref="A8:A10"/>
    <mergeCell ref="G9:G11"/>
    <mergeCell ref="A11:A12"/>
    <mergeCell ref="G12:G14"/>
    <mergeCell ref="AN12:AR12"/>
    <mergeCell ref="A14:A16"/>
    <mergeCell ref="G15:G16"/>
    <mergeCell ref="AN16:AR16"/>
    <mergeCell ref="AN8:AU8"/>
  </mergeCells>
  <hyperlinks>
    <hyperlink ref="A1:K1" location="'Select School'!A1" display="Click Here to &quot;Select School&quot; Page"/>
  </hyperlinks>
  <printOptions horizontalCentered="1"/>
  <pageMargins left="0.5" right="0.5" top="0.73" bottom="0.5" header="0.5" footer="0.25"/>
  <pageSetup scale="81" orientation="landscape" r:id="rId1"/>
  <headerFooter alignWithMargins="0">
    <oddHeader xml:space="preserve">&amp;C&amp;"Arial,Bold"&amp;18 </oddHeader>
    <oddFooter>&amp;LFor questions regarding this report, call Dr. Yuwadee Wongbundhit at 305-995-1988.&amp;R&amp;A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3" tint="0.39997558519241921"/>
    <pageSetUpPr fitToPage="1"/>
  </sheetPr>
  <dimension ref="A1:BG53"/>
  <sheetViews>
    <sheetView zoomScaleNormal="100" workbookViewId="0">
      <selection sqref="A1:K1"/>
    </sheetView>
  </sheetViews>
  <sheetFormatPr defaultColWidth="8.85546875" defaultRowHeight="15"/>
  <cols>
    <col min="1" max="1" width="15.42578125" style="999" customWidth="1"/>
    <col min="2" max="2" width="21.140625" style="1000" customWidth="1"/>
    <col min="3" max="6" width="7.7109375" style="1000" customWidth="1"/>
    <col min="7" max="7" width="14.28515625" style="73" customWidth="1"/>
    <col min="8" max="8" width="29.140625" style="73" customWidth="1"/>
    <col min="9" max="9" width="11.5703125" style="73" customWidth="1"/>
    <col min="10" max="10" width="11.85546875" style="73" customWidth="1"/>
    <col min="11" max="11" width="13.5703125" style="73" customWidth="1"/>
    <col min="12" max="40" width="8.85546875" style="73" customWidth="1"/>
    <col min="41" max="41" width="13.140625" style="73" bestFit="1" customWidth="1"/>
    <col min="42" max="42" width="10.7109375" style="73" bestFit="1" customWidth="1"/>
    <col min="43" max="43" width="13.28515625" style="2" bestFit="1" customWidth="1"/>
    <col min="44" max="44" width="13.5703125" style="2" customWidth="1"/>
    <col min="45" max="47" width="8.85546875" style="2" customWidth="1"/>
    <col min="48" max="48" width="8.85546875" style="3" customWidth="1"/>
    <col min="49" max="49" width="8.85546875" style="3"/>
    <col min="50" max="16384" width="8.85546875" style="2"/>
  </cols>
  <sheetData>
    <row r="1" spans="1:59" s="35" customFormat="1" ht="21">
      <c r="A1" s="1148" t="s">
        <v>3116</v>
      </c>
      <c r="B1" s="1148"/>
      <c r="C1" s="1148"/>
      <c r="D1" s="1148"/>
      <c r="E1" s="1148"/>
      <c r="F1" s="1148"/>
      <c r="G1" s="1148"/>
      <c r="H1" s="1148"/>
      <c r="I1" s="1148"/>
      <c r="J1" s="1148"/>
      <c r="K1" s="114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1028"/>
      <c r="AO1" s="1028"/>
      <c r="AP1" s="1028"/>
      <c r="AQ1" s="1028"/>
      <c r="AR1" s="1028"/>
      <c r="AS1" s="1028"/>
      <c r="AT1" s="1028"/>
      <c r="AU1" s="4"/>
      <c r="AX1" s="996"/>
      <c r="AY1" s="996"/>
      <c r="AZ1" s="996"/>
      <c r="BA1" s="996"/>
      <c r="BB1" s="996"/>
      <c r="BC1" s="996"/>
      <c r="BD1" s="996"/>
      <c r="BE1" s="996"/>
      <c r="BF1" s="1028"/>
      <c r="BG1" s="1028"/>
    </row>
    <row r="2" spans="1:59" s="35" customFormat="1" hidden="1">
      <c r="A2" s="1030">
        <f>'Select School'!$B$3</f>
        <v>9999</v>
      </c>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29"/>
      <c r="AR2" s="1029"/>
      <c r="AS2" s="1029"/>
      <c r="AT2" s="1029"/>
      <c r="AU2" s="1029"/>
    </row>
    <row r="3" spans="1:59" s="1" customFormat="1" ht="23.25">
      <c r="A3" s="1149" t="s">
        <v>3108</v>
      </c>
      <c r="B3" s="1149"/>
      <c r="C3" s="1149"/>
      <c r="D3" s="1149"/>
      <c r="E3" s="1149"/>
      <c r="F3" s="1149"/>
      <c r="G3" s="1149"/>
      <c r="H3" s="1149"/>
      <c r="I3" s="1149"/>
      <c r="J3" s="1149"/>
      <c r="K3" s="1149"/>
      <c r="L3" s="1003"/>
      <c r="M3" s="1003"/>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L3" s="1145"/>
      <c r="AM3" s="1145"/>
      <c r="AN3" s="1150" t="s">
        <v>2975</v>
      </c>
      <c r="AO3" s="1150"/>
      <c r="AP3" s="1150"/>
      <c r="AQ3" s="1150"/>
      <c r="AR3" s="1150"/>
      <c r="AS3" s="1003"/>
      <c r="AT3" s="1003"/>
      <c r="AU3" s="1003"/>
      <c r="AV3" s="35"/>
      <c r="AW3" s="35"/>
    </row>
    <row r="4" spans="1:59" s="4" customFormat="1" ht="23.25">
      <c r="A4" s="1151" t="str">
        <f>TEXT(A2,"0000")&amp;"-"&amp;VLOOKUP(A2,SchList!$A$1:$B$499,2,FALSE)</f>
        <v>9999-District</v>
      </c>
      <c r="B4" s="1151"/>
      <c r="C4" s="1151"/>
      <c r="D4" s="1151"/>
      <c r="E4" s="1151"/>
      <c r="F4" s="1151"/>
      <c r="G4" s="1151"/>
      <c r="H4" s="1151"/>
      <c r="I4" s="1151"/>
      <c r="J4" s="1151"/>
      <c r="K4" s="1151"/>
      <c r="L4" s="1003"/>
      <c r="M4" s="1003"/>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152" t="s">
        <v>107</v>
      </c>
      <c r="AO4" s="1152"/>
      <c r="AP4" s="1152"/>
      <c r="AQ4" s="1152"/>
      <c r="AR4" s="1152"/>
      <c r="AS4" s="1003"/>
      <c r="AT4" s="1003"/>
      <c r="AU4" s="1003"/>
    </row>
    <row r="5" spans="1:59" s="4" customFormat="1" ht="57.75" customHeight="1">
      <c r="A5" s="1153" t="s">
        <v>3137</v>
      </c>
      <c r="B5" s="1153"/>
      <c r="C5" s="1153"/>
      <c r="D5" s="1153"/>
      <c r="E5" s="1153"/>
      <c r="F5" s="1154"/>
      <c r="G5" s="1155" t="s">
        <v>3096</v>
      </c>
      <c r="H5" s="1156"/>
      <c r="I5" s="1156"/>
      <c r="J5" s="1156"/>
      <c r="K5" s="1156"/>
      <c r="L5" s="1003"/>
      <c r="M5" s="865"/>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5"/>
      <c r="AN5" s="1026"/>
      <c r="AO5" s="1027" t="s">
        <v>3099</v>
      </c>
      <c r="AP5" s="1027" t="s">
        <v>3111</v>
      </c>
      <c r="AQ5" s="1027" t="s">
        <v>3112</v>
      </c>
      <c r="AR5" s="1027"/>
      <c r="AS5" s="1003"/>
      <c r="AT5" s="1003"/>
      <c r="AU5" s="1003"/>
    </row>
    <row r="6" spans="1:59" s="1006" customFormat="1" ht="30" customHeight="1">
      <c r="A6" s="1157"/>
      <c r="B6" s="1018"/>
      <c r="C6" s="1158"/>
      <c r="D6" s="1158"/>
      <c r="E6" s="1158"/>
      <c r="F6" s="1158"/>
      <c r="G6" s="1008" t="s">
        <v>2503</v>
      </c>
      <c r="H6" s="935" t="s">
        <v>2504</v>
      </c>
      <c r="I6" s="1032">
        <v>2010</v>
      </c>
      <c r="J6" s="1032">
        <v>2011</v>
      </c>
      <c r="K6" s="1032" t="s">
        <v>2974</v>
      </c>
      <c r="L6" s="1004"/>
      <c r="M6" s="999"/>
      <c r="N6" s="999"/>
      <c r="O6" s="999"/>
      <c r="P6" s="999"/>
      <c r="Q6" s="999"/>
      <c r="R6" s="999"/>
      <c r="S6" s="999"/>
      <c r="T6" s="999"/>
      <c r="U6" s="999"/>
      <c r="V6" s="999"/>
      <c r="W6" s="999"/>
      <c r="X6" s="999"/>
      <c r="Y6" s="999"/>
      <c r="Z6" s="999"/>
      <c r="AA6" s="999"/>
      <c r="AB6" s="999"/>
      <c r="AC6" s="999"/>
      <c r="AD6" s="999"/>
      <c r="AE6" s="999"/>
      <c r="AF6" s="999"/>
      <c r="AG6" s="999"/>
      <c r="AH6" s="999"/>
      <c r="AI6" s="999"/>
      <c r="AJ6" s="999"/>
      <c r="AK6" s="999"/>
      <c r="AL6" s="999"/>
      <c r="AM6" s="999"/>
      <c r="AN6" s="1002">
        <v>2011</v>
      </c>
      <c r="AO6" s="1002">
        <f>IFERROR(IF(OR(VLOOKUP(TEXT($A$2,"0000"),'2011-2012 RM'!$A$3:$J$500,9,FALSE)=".",VLOOKUP(TEXT($A$2,"0000"),'2011-2012 RM'!$A$3:$J$500,9,FALSE)=""),"NA",VLOOKUP(TEXT($A$2,"0000"),'2011-2012 RM'!$A$3:$J$500,9,FALSE)),"NA")</f>
        <v>52</v>
      </c>
      <c r="AP6" s="1002">
        <f>IFERROR(VLOOKUP($A$2,'R-2011'!$CS$7:$DG$500,11,FALSE),"")</f>
        <v>45</v>
      </c>
      <c r="AQ6" s="1002">
        <f>IFERROR(VLOOKUP($A$2,'R-2011'!$DI$7:$DX$500,12,FALSE),"")</f>
        <v>51</v>
      </c>
      <c r="AR6" s="1002"/>
      <c r="AS6" s="1005"/>
      <c r="AT6" s="1005"/>
      <c r="AU6" s="1005"/>
      <c r="AV6" s="1007"/>
      <c r="AW6" s="1007"/>
    </row>
    <row r="7" spans="1:59" s="1006" customFormat="1" ht="30" customHeight="1">
      <c r="A7" s="1157"/>
      <c r="B7" s="1020"/>
      <c r="C7" s="1018"/>
      <c r="D7" s="1018"/>
      <c r="E7" s="1018"/>
      <c r="F7" s="1018"/>
      <c r="G7" s="1009" t="s">
        <v>1509</v>
      </c>
      <c r="H7" s="1010" t="s">
        <v>3088</v>
      </c>
      <c r="I7" s="1033" t="str">
        <f>IF(VLOOKUP($A$2,'2010 SG'!$A$3:$AI$500,3,FALSE)="","NG",IFERROR(VLOOKUP($A$2,'2010 SG'!$A$3:$AI$500,3,FALSE),""))</f>
        <v>B</v>
      </c>
      <c r="J7" s="1033" t="str">
        <f>IF(VLOOKUP(TEXT($A$2,"0000"),'2011 SG'!$A$3:$AN$500,20,FALSE)="","NG",IFERROR(VLOOKUP(TEXT($A$2,"0000"),'2011 SG'!$A$3:$AN$500,20,FALSE),""))</f>
        <v>B</v>
      </c>
      <c r="K7" s="1033" t="str">
        <f>IF(VLOOKUP(TEXT($A$2,"0000"),'2012 SG'!$D$9:$ABA$500,25,FALSE)="","NG",IFERROR(VLOOKUP(TEXT($A$2,"0000"),'2012 SG'!$D$9:$BA$500,25,FALSE)&amp;VLOOKUP(TEXT($A$2,"0000"),'2012 SG'!$D$9:$BA$500,50,FALSE),""))</f>
        <v>B</v>
      </c>
      <c r="L7" s="1004"/>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1002">
        <v>2012</v>
      </c>
      <c r="AO7" s="1002">
        <f>IFERROR(IF(OR(VLOOKUP(TEXT($A$2,"0000"),'2011-2012 RM'!$A$3:$J$500,4,FALSE)=".",VLOOKUP(TEXT($A$2,"0000"),'2011-2012 RM'!$A$3:$J$500,4,FALSE)=""),"NA",VLOOKUP(TEXT($A$2,"0000"),'2011-2012 RM'!$A$3:$J$500,4,FALSE)),"NA")</f>
        <v>53</v>
      </c>
      <c r="AP7" s="1002">
        <f>IFERROR(VLOOKUP($A$2,'R-2012'!$CM$7:$CZ$500,10,FALSE),"")</f>
        <v>48</v>
      </c>
      <c r="AQ7" s="1002">
        <f>IFERROR(VLOOKUP($A$2,'R-2012'!$DB$7:$DP$500,11,FALSE),"")</f>
        <v>46</v>
      </c>
      <c r="AR7" s="1002"/>
      <c r="AS7" s="1005"/>
      <c r="AT7" s="1005"/>
      <c r="AU7" s="1005"/>
      <c r="AV7" s="1007"/>
      <c r="AW7" s="1007"/>
    </row>
    <row r="8" spans="1:59" s="1006" customFormat="1" ht="30" customHeight="1">
      <c r="A8" s="1158"/>
      <c r="B8" s="1021"/>
      <c r="C8" s="1021"/>
      <c r="D8" s="1021"/>
      <c r="E8" s="907"/>
      <c r="F8" s="1018"/>
      <c r="G8" s="1008" t="s">
        <v>1416</v>
      </c>
      <c r="H8" s="1031" t="s">
        <v>3095</v>
      </c>
      <c r="I8" s="1032">
        <f>IFERROR(VLOOKUP($A$2,'2010 SG'!$A$3:$AI$500,23,FALSE),"")</f>
        <v>521</v>
      </c>
      <c r="J8" s="1032">
        <f>IF(VLOOKUP(TEXT($A$2,"0000"),'2011 SG'!$A$3:$AN$500,12,FALSE)="","NG",IFERROR(VLOOKUP(TEXT($A$2,"0000"),'2011 SG'!$A$3:$AN$500,12,FALSE),""))</f>
        <v>519</v>
      </c>
      <c r="K8" s="1032">
        <f>IF(VLOOKUP(TEXT($A$2,"0000"),'2012 SG'!$D$9:$AW$500,19,FALSE)="","NA",IFERROR(VLOOKUP(TEXT($A$2,"0000"),'2012 SG'!$D$9:$AW$500,19,FALSE),""))</f>
        <v>512</v>
      </c>
      <c r="L8" s="1004"/>
      <c r="M8" s="1116"/>
      <c r="N8" s="1144"/>
      <c r="O8" s="1144"/>
      <c r="P8" s="1144"/>
      <c r="Q8" s="1144"/>
      <c r="R8" s="1144"/>
      <c r="S8" s="1144"/>
      <c r="T8" s="1144"/>
      <c r="U8" s="1144"/>
      <c r="V8" s="1144"/>
      <c r="W8" s="1144"/>
      <c r="X8" s="1144"/>
      <c r="Y8" s="1144"/>
      <c r="Z8" s="1144"/>
      <c r="AA8" s="1144"/>
      <c r="AB8" s="1144"/>
      <c r="AC8" s="1144"/>
      <c r="AD8" s="1144"/>
      <c r="AE8" s="1144"/>
      <c r="AF8" s="1144"/>
      <c r="AG8" s="1144"/>
      <c r="AH8" s="1144"/>
      <c r="AI8" s="1144"/>
      <c r="AJ8" s="1144"/>
      <c r="AK8" s="1144"/>
      <c r="AL8" s="1144"/>
      <c r="AM8" s="1144"/>
      <c r="AN8" s="1160" t="s">
        <v>2992</v>
      </c>
      <c r="AO8" s="1160"/>
      <c r="AP8" s="1160"/>
      <c r="AQ8" s="1160"/>
      <c r="AR8" s="1160"/>
      <c r="AS8" s="1005"/>
      <c r="AT8" s="1005"/>
      <c r="AU8" s="1005"/>
      <c r="AV8" s="1007"/>
      <c r="AW8" s="1007"/>
    </row>
    <row r="9" spans="1:59" s="1006" customFormat="1" ht="30" customHeight="1">
      <c r="A9" s="1158"/>
      <c r="B9" s="1021"/>
      <c r="C9" s="1021"/>
      <c r="D9" s="1021"/>
      <c r="E9" s="907"/>
      <c r="F9" s="1018"/>
      <c r="G9" s="1161" t="s">
        <v>107</v>
      </c>
      <c r="H9" s="1034" t="s">
        <v>3094</v>
      </c>
      <c r="I9" s="1123">
        <f>IFERROR(VLOOKUP($A$2,'2010 SG'!$A$3:$AI$500,14,FALSE),"")</f>
        <v>64</v>
      </c>
      <c r="J9" s="1123">
        <f>IF(VLOOKUP(TEXT($A$2,"0000"),'2011 SG'!$A$3:$AN$500,3,FALSE)="","NG",IFERROR(VLOOKUP(TEXT($A$2,"0000"),'2011 SG'!$A$3:$AN$500,3,FALSE),""))</f>
        <v>64</v>
      </c>
      <c r="K9" s="1123">
        <f>IF(VLOOKUP(TEXT($A$2,"0000"),'2012 SG'!$D$9:$AW$500,3,FALSE)="","NA",IFERROR(VLOOKUP(TEXT($A$2,"0000"),'2012 SG'!$D$9:$AW$500,3,FALSE),""))</f>
        <v>55</v>
      </c>
      <c r="L9" s="998"/>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026"/>
      <c r="AO9" s="1027" t="s">
        <v>3113</v>
      </c>
      <c r="AP9" s="1027"/>
      <c r="AQ9" s="1027"/>
      <c r="AR9" s="1027"/>
      <c r="AS9" s="1005"/>
      <c r="AT9" s="1005"/>
      <c r="AU9" s="1005"/>
      <c r="AV9" s="1007"/>
      <c r="AW9" s="1007"/>
    </row>
    <row r="10" spans="1:59" s="1006" customFormat="1" ht="30" customHeight="1">
      <c r="A10" s="1158"/>
      <c r="B10" s="1021"/>
      <c r="C10" s="1021"/>
      <c r="D10" s="1021"/>
      <c r="E10" s="907"/>
      <c r="F10" s="1018"/>
      <c r="G10" s="1161"/>
      <c r="H10" s="1008" t="s">
        <v>2496</v>
      </c>
      <c r="I10" s="1124">
        <f>IFERROR(VLOOKUP($A$2,'2010 SG'!$A$3:$AI$500,18,FALSE),"")</f>
        <v>63</v>
      </c>
      <c r="J10" s="1124">
        <f>IF(VLOOKUP(TEXT($A$2,"0000"),'2011 SG'!$A$3:$AN$500,7,FALSE)="","NG",IFERROR(VLOOKUP(TEXT($A$2,"0000"),'2011 SG'!$A$3:$AN$500,7,FALSE),""))</f>
        <v>61</v>
      </c>
      <c r="K10" s="1124">
        <f>IF(VLOOKUP(TEXT($A$2,"0000"),'2012 SG'!$D$9:$AW$500,7,FALSE)="","NA",IFERROR(VLOOKUP(TEXT($A$2,"0000"),'2012 SG'!$D$9:$AW$500,7,FALSE),""))</f>
        <v>68</v>
      </c>
      <c r="L10" s="1004"/>
      <c r="M10" s="1122"/>
      <c r="N10" s="1122"/>
      <c r="O10" s="1122"/>
      <c r="P10" s="1122"/>
      <c r="Q10" s="1122"/>
      <c r="R10" s="1122"/>
      <c r="S10" s="1122"/>
      <c r="T10" s="1122"/>
      <c r="U10" s="1122"/>
      <c r="V10" s="1122"/>
      <c r="W10" s="1122"/>
      <c r="X10" s="1122"/>
      <c r="Y10" s="1122"/>
      <c r="Z10" s="1122"/>
      <c r="AA10" s="1122"/>
      <c r="AB10" s="1122"/>
      <c r="AC10" s="1122"/>
      <c r="AD10" s="1122"/>
      <c r="AE10" s="1122"/>
      <c r="AF10" s="1122"/>
      <c r="AG10" s="1122"/>
      <c r="AH10" s="1122"/>
      <c r="AI10" s="1122"/>
      <c r="AJ10" s="1122"/>
      <c r="AK10" s="1122"/>
      <c r="AL10" s="1122"/>
      <c r="AM10" s="1122"/>
      <c r="AN10" s="1002">
        <v>2011</v>
      </c>
      <c r="AO10" s="1002">
        <f>IFERROR(VLOOKUP($A$2,'M-2011'!$CN$7:$CW$500,5,FALSE),"")</f>
        <v>47</v>
      </c>
      <c r="AP10" s="1002"/>
      <c r="AQ10" s="1002"/>
      <c r="AR10" s="1002"/>
      <c r="AS10" s="1005"/>
      <c r="AT10" s="1005"/>
      <c r="AU10" s="1005"/>
      <c r="AV10" s="1007"/>
      <c r="AW10" s="1007"/>
    </row>
    <row r="11" spans="1:59" s="1006" customFormat="1" ht="30" customHeight="1">
      <c r="A11" s="1158"/>
      <c r="B11" s="1021"/>
      <c r="C11" s="1021"/>
      <c r="D11" s="1021"/>
      <c r="E11" s="1018"/>
      <c r="F11" s="1018"/>
      <c r="G11" s="1161"/>
      <c r="H11" s="1008" t="s">
        <v>2497</v>
      </c>
      <c r="I11" s="1124">
        <f>IFERROR(VLOOKUP($A$2,'2010 SG'!$A$3:$AI$500,20,FALSE),"")</f>
        <v>58</v>
      </c>
      <c r="J11" s="1124">
        <f>IF(VLOOKUP(TEXT($A$2,"0000"),'2011 SG'!$A$3:$AN$500,9,FALSE)="","NG",IFERROR(VLOOKUP(TEXT($A$2,"0000"),'2011 SG'!$A$3:$AN$500,9,FALSE),""))</f>
        <v>60</v>
      </c>
      <c r="K11" s="1124">
        <f>IF(VLOOKUP(TEXT($A$2,"0000"),'2012 SG'!$D$9:$AW$500,9,FALSE)="","NA",IFERROR(VLOOKUP(TEXT($A$2,"0000"),'2012 SG'!$D$9:$AW$500,9,FALSE),""))</f>
        <v>70</v>
      </c>
      <c r="L11" s="1004"/>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002">
        <v>2012</v>
      </c>
      <c r="AO11" s="1077">
        <f>IFERROR(VLOOKUP($A$2,'2012 ALG'!$A$6:$I$500,5,FALSE)*100,"")</f>
        <v>56.42011379363371</v>
      </c>
      <c r="AP11" s="1002"/>
      <c r="AQ11" s="1002"/>
      <c r="AR11" s="1002"/>
      <c r="AS11" s="1005"/>
      <c r="AT11" s="1005"/>
      <c r="AU11" s="1005"/>
      <c r="AV11" s="1007"/>
      <c r="AW11" s="1007"/>
    </row>
    <row r="12" spans="1:59" s="1006" customFormat="1" ht="30" customHeight="1">
      <c r="A12" s="1158"/>
      <c r="B12" s="1021"/>
      <c r="C12" s="1021"/>
      <c r="D12" s="1021"/>
      <c r="E12" s="1018"/>
      <c r="F12" s="1018"/>
      <c r="G12" s="1159" t="s">
        <v>2498</v>
      </c>
      <c r="H12" s="1011" t="s">
        <v>3094</v>
      </c>
      <c r="I12" s="1125">
        <f>IFERROR(VLOOKUP($A$2,'2010 SG'!$A$3:$AI$500,15,FALSE),"")</f>
        <v>71</v>
      </c>
      <c r="J12" s="1125">
        <f>IF(VLOOKUP(TEXT($A$2,"0000"),'2011 SG'!$A$3:$AN$500,4,FALSE)="","NG",IFERROR(VLOOKUP(TEXT($A$2,"0000"),'2011 SG'!$A$3:$AN$500,4,FALSE),""))</f>
        <v>71</v>
      </c>
      <c r="K12" s="1125">
        <f>IF(VLOOKUP(TEXT($A$2,"0000"),'2012 SG'!$D$9:$AW$500,4,FALSE)="","NA",IFERROR(VLOOKUP(TEXT($A$2,"0000"),'2012 SG'!$D$9:$AW$500,4,FALSE),""))</f>
        <v>57</v>
      </c>
      <c r="L12" s="1004"/>
      <c r="M12" s="1004"/>
      <c r="N12" s="1004"/>
      <c r="O12" s="1004"/>
      <c r="P12" s="1004"/>
      <c r="Q12" s="1004"/>
      <c r="R12" s="1004"/>
      <c r="S12" s="1004"/>
      <c r="T12" s="1004"/>
      <c r="U12" s="1004"/>
      <c r="V12" s="1004"/>
      <c r="W12" s="1004"/>
      <c r="X12" s="1004"/>
      <c r="Y12" s="1004"/>
      <c r="Z12" s="1004"/>
      <c r="AA12" s="1004"/>
      <c r="AB12" s="1004"/>
      <c r="AC12" s="1004"/>
      <c r="AD12" s="1004"/>
      <c r="AE12" s="1004"/>
      <c r="AF12" s="1004"/>
      <c r="AG12" s="1004"/>
      <c r="AH12" s="1004"/>
      <c r="AI12" s="1004"/>
      <c r="AJ12" s="1004"/>
      <c r="AK12" s="1004"/>
      <c r="AL12" s="1004"/>
      <c r="AM12" s="1004"/>
      <c r="AN12" s="1162" t="s">
        <v>137</v>
      </c>
      <c r="AO12" s="1162"/>
      <c r="AP12" s="1162"/>
      <c r="AQ12" s="1162"/>
      <c r="AR12" s="1162"/>
      <c r="AS12" s="1005"/>
      <c r="AT12" s="1005"/>
      <c r="AU12" s="1005"/>
      <c r="AV12" s="1007"/>
      <c r="AW12" s="1007"/>
    </row>
    <row r="13" spans="1:59" s="1006" customFormat="1" ht="30" customHeight="1">
      <c r="A13" s="1020"/>
      <c r="B13" s="1022"/>
      <c r="C13" s="1021"/>
      <c r="D13" s="1021"/>
      <c r="E13" s="1018"/>
      <c r="F13" s="1018"/>
      <c r="G13" s="1159"/>
      <c r="H13" s="1008" t="s">
        <v>2496</v>
      </c>
      <c r="I13" s="1124">
        <f>IFERROR(VLOOKUP($A$2,'2010 SG'!$A$3:$AI$500,19,FALSE),"")</f>
        <v>69</v>
      </c>
      <c r="J13" s="1124">
        <f>IF(VLOOKUP(TEXT($A$2,"0000"),'2011 SG'!$A$3:$AN$500,8,FALSE)="","NG",IFERROR(VLOOKUP(TEXT($A$2,"0000"),'2011 SG'!$A$3:$AN$500,8,FALSE),""))</f>
        <v>67</v>
      </c>
      <c r="K13" s="1124">
        <f>IF(VLOOKUP(TEXT($A$2,"0000"),'2012 SG'!$D$9:$AW$500,8,FALSE)="","NA",IFERROR(VLOOKUP(TEXT($A$2,"0000"),'2012 SG'!$D$9:$AW$500,8,FALSE),""))</f>
        <v>68</v>
      </c>
      <c r="L13" s="1004"/>
      <c r="M13" s="1004"/>
      <c r="N13" s="1004"/>
      <c r="O13" s="1004"/>
      <c r="P13" s="1004"/>
      <c r="Q13" s="1004"/>
      <c r="R13" s="1004"/>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26"/>
      <c r="AO13" s="1140" t="s">
        <v>3114</v>
      </c>
      <c r="AP13" s="1141" t="s">
        <v>3115</v>
      </c>
      <c r="AQ13" s="1140"/>
      <c r="AR13" s="1141"/>
      <c r="AS13" s="1005"/>
      <c r="AT13" s="1005"/>
      <c r="AU13" s="1005"/>
      <c r="AV13" s="1007"/>
      <c r="AW13" s="1007"/>
    </row>
    <row r="14" spans="1:59" s="1006" customFormat="1" ht="30" customHeight="1">
      <c r="A14" s="1157"/>
      <c r="B14" s="1018"/>
      <c r="C14" s="1018"/>
      <c r="D14" s="1018"/>
      <c r="E14" s="1018"/>
      <c r="F14" s="1018"/>
      <c r="G14" s="1159"/>
      <c r="H14" s="1008" t="s">
        <v>2497</v>
      </c>
      <c r="I14" s="1124">
        <f>IFERROR(VLOOKUP($A$2,'2010 SG'!$A$3:$AI$500,21,FALSE),"")</f>
        <v>67</v>
      </c>
      <c r="J14" s="1124">
        <f>IF(VLOOKUP(TEXT($A$2,"0000"),'2011 SG'!$A$3:$AN$500,10,FALSE)="","NG",IFERROR(VLOOKUP(TEXT($A$2,"0000"),'2011 SG'!$A$3:$AN$500,10,FALSE),""))</f>
        <v>66</v>
      </c>
      <c r="K14" s="1124">
        <f>IF(VLOOKUP(TEXT($A$2,"0000"),'2012 SG'!$D$9:$AW$500,10,FALSE)="","NA",IFERROR(VLOOKUP(TEXT($A$2,"0000"),'2012 SG'!$D$9:$AW$500,10,FALSE),""))</f>
        <v>66</v>
      </c>
      <c r="L14" s="1004"/>
      <c r="M14" s="1004"/>
      <c r="N14" s="1004"/>
      <c r="O14" s="1004"/>
      <c r="P14" s="1004"/>
      <c r="Q14" s="1004"/>
      <c r="R14" s="1004"/>
      <c r="S14" s="1004"/>
      <c r="T14" s="1004"/>
      <c r="U14" s="1004"/>
      <c r="V14" s="1004"/>
      <c r="W14" s="1004"/>
      <c r="X14" s="1004"/>
      <c r="Y14" s="1004"/>
      <c r="Z14" s="1004"/>
      <c r="AA14" s="1004"/>
      <c r="AB14" s="1004"/>
      <c r="AC14" s="1004"/>
      <c r="AD14" s="1004"/>
      <c r="AE14" s="1004"/>
      <c r="AF14" s="1004"/>
      <c r="AG14" s="1004"/>
      <c r="AH14" s="1004"/>
      <c r="AI14" s="1004"/>
      <c r="AJ14" s="1004"/>
      <c r="AK14" s="1004"/>
      <c r="AL14" s="1004"/>
      <c r="AM14" s="1004"/>
      <c r="AN14" s="1002">
        <v>2011</v>
      </c>
      <c r="AO14" s="1002">
        <f>IFERROR(IF(OR(VLOOKUP($A$2,'W11'!$AC$7:$AO$491,12,FALSE)=".",VLOOKUP($A$2,'W11'!$AC$7:$AO$491,12,FALSE)=""),"NA",VLOOKUP($A$2,'W11'!$AC$7:$AO$491,12,FALSE)),"NA")</f>
        <v>93</v>
      </c>
      <c r="AP14" s="1002">
        <f>IFERROR(IF(OR(VLOOKUP($A$2,'W11'!$AC$7:$AO$491,13,FALSE)=".",VLOOKUP($A$2,'W11'!$AC$7:$AO$491,13,FALSE)=""),"NA",VLOOKUP($A$2,'W11'!$AC$7:$AO$491,13,FALSE)),"NA")</f>
        <v>73</v>
      </c>
      <c r="AQ14" s="1002"/>
      <c r="AR14" s="1002"/>
      <c r="AS14" s="1005"/>
      <c r="AT14" s="1005"/>
      <c r="AU14" s="1005"/>
      <c r="AV14" s="1007"/>
      <c r="AW14" s="1007"/>
    </row>
    <row r="15" spans="1:59" s="1006" customFormat="1" ht="30" customHeight="1">
      <c r="A15" s="1157"/>
      <c r="B15" s="1018"/>
      <c r="C15" s="1018"/>
      <c r="D15" s="1018"/>
      <c r="E15" s="1018"/>
      <c r="F15" s="1018"/>
      <c r="G15" s="1051" t="s">
        <v>137</v>
      </c>
      <c r="H15" s="1012" t="s">
        <v>3094</v>
      </c>
      <c r="I15" s="1126">
        <f>IFERROR(VLOOKUP($A$2,'2010 SG'!$A$3:$AI$500,16,FALSE),"")</f>
        <v>88</v>
      </c>
      <c r="J15" s="1126">
        <f>IF(VLOOKUP(TEXT($A$2,"0000"),'2011 SG'!$A$3:$AN$500,5,FALSE)="","NG",IFERROR(VLOOKUP(TEXT($A$2,"0000"),'2011 SG'!$A$3:$AN$500,5,FALSE),""))</f>
        <v>83</v>
      </c>
      <c r="K15" s="1126">
        <f>IF(VLOOKUP(TEXT($A$2,"0000"),'2012 SG'!$D$9:$AW$500,5,FALSE)="","NA",IFERROR(VLOOKUP(TEXT($A$2,"0000"),'2012 SG'!$D$9:$AW$500,5,FALSE),""))</f>
        <v>81</v>
      </c>
      <c r="L15" s="1004"/>
      <c r="M15" s="1004"/>
      <c r="N15" s="1004"/>
      <c r="O15" s="1004"/>
      <c r="P15" s="1004"/>
      <c r="Q15" s="1004"/>
      <c r="R15" s="1004"/>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2">
        <v>2012</v>
      </c>
      <c r="AO15" s="1002">
        <f>IFERROR(IF(OR(VLOOKUP($A$2,'W12'!$AO$7:$BG$500,17,FALSE)=".",VLOOKUP($A$2,'W12'!$AO$7:$BG$500,17,FALSE)=""),"NA",VLOOKUP($A$2,'W12'!$AO$7:$BG$500,17,FALSE)),"NA")</f>
        <v>83</v>
      </c>
      <c r="AP15" s="1002">
        <f>IFERROR(IF(OR(VLOOKUP($A$2,'W12'!$AO$7:$BG$500,19,FALSE)=".",VLOOKUP($A$2,'W12'!$AO$7:$BG$500,19,FALSE)=""),"NA",VLOOKUP($A$2,'W12'!$AO$7:$BG$500,19,FALSE)),"NA")</f>
        <v>36</v>
      </c>
      <c r="AQ15" s="1002"/>
      <c r="AR15" s="1002"/>
      <c r="AS15" s="1005"/>
      <c r="AT15" s="1005"/>
      <c r="AU15" s="1005"/>
      <c r="AV15" s="1007"/>
      <c r="AW15" s="1007"/>
    </row>
    <row r="16" spans="1:59" s="1006" customFormat="1" ht="30" customHeight="1">
      <c r="A16" s="1157"/>
      <c r="B16" s="1018"/>
      <c r="C16" s="1018"/>
      <c r="D16" s="1018"/>
      <c r="E16" s="1018"/>
      <c r="F16" s="1018"/>
      <c r="G16" s="1023" t="s">
        <v>138</v>
      </c>
      <c r="H16" s="1024" t="s">
        <v>3094</v>
      </c>
      <c r="I16" s="1127">
        <f>IFERROR(VLOOKUP($A$2,'2010 SG'!$A$3:$AI$500,17,FALSE),"")</f>
        <v>41</v>
      </c>
      <c r="J16" s="1127">
        <f>IF(VLOOKUP(TEXT($A$2,"0000"),'2011 SG'!$A$3:$AN$500,6,FALSE)="","NG",IFERROR(VLOOKUP(TEXT($A$2,"0000"),'2011 SG'!$A$3:$AN$500,6,FALSE),""))</f>
        <v>47</v>
      </c>
      <c r="K16" s="1127">
        <f>IF(VLOOKUP(TEXT($A$2,"0000"),'2012 SG'!$D$9:$AW$500,6,FALSE)="","NA",IFERROR(VLOOKUP(TEXT($A$2,"0000"),'2012 SG'!$D$9:$AW$500,6,FALSE),""))</f>
        <v>47</v>
      </c>
      <c r="L16" s="1004"/>
      <c r="M16" s="1004"/>
      <c r="N16" s="1004"/>
      <c r="O16" s="1004"/>
      <c r="P16" s="1004"/>
      <c r="Q16" s="1004"/>
      <c r="R16" s="1004"/>
      <c r="S16" s="1004"/>
      <c r="T16" s="1004"/>
      <c r="U16" s="1004"/>
      <c r="V16" s="1004"/>
      <c r="W16" s="1004"/>
      <c r="X16" s="1004"/>
      <c r="Y16" s="1004"/>
      <c r="Z16" s="1004"/>
      <c r="AA16" s="1004"/>
      <c r="AB16" s="1004"/>
      <c r="AC16" s="1004"/>
      <c r="AD16" s="1004"/>
      <c r="AE16" s="1004"/>
      <c r="AF16" s="1004"/>
      <c r="AG16" s="1004"/>
      <c r="AH16" s="1004"/>
      <c r="AI16" s="1004"/>
      <c r="AJ16" s="1004"/>
      <c r="AK16" s="1004"/>
      <c r="AL16" s="1004"/>
      <c r="AM16" s="1004"/>
      <c r="AN16" s="1150"/>
      <c r="AO16" s="1150"/>
      <c r="AP16" s="1150"/>
      <c r="AQ16" s="1150"/>
      <c r="AR16" s="1150"/>
      <c r="AS16" s="1005"/>
      <c r="AT16" s="1005"/>
      <c r="AU16" s="1005"/>
      <c r="AV16" s="1007"/>
      <c r="AW16" s="1007"/>
    </row>
    <row r="17" spans="1:49" s="1006" customFormat="1" ht="30" customHeight="1">
      <c r="A17" s="1158"/>
      <c r="B17" s="1018"/>
      <c r="C17" s="1018"/>
      <c r="D17" s="1018"/>
      <c r="E17" s="1018"/>
      <c r="F17" s="1018"/>
      <c r="G17" s="1031" t="s">
        <v>2502</v>
      </c>
      <c r="H17" s="1002" t="s">
        <v>2500</v>
      </c>
      <c r="I17" s="1032" t="str">
        <f>IFERROR(VLOOKUP($A$2,'2010 SG'!$A$3:$AI$500,22,FALSE),"")</f>
        <v>NA</v>
      </c>
      <c r="J17" s="1032" t="str">
        <f>IF(VLOOKUP(TEXT($A$2,"0000"),'2011 SG'!$A$3:$AN$500,11,FALSE)="","NA",IFERROR(VLOOKUP(TEXT($A$2,"0000"),'2011 SG'!$A$3:$AN$500,11,FALSE),""))</f>
        <v>NA</v>
      </c>
      <c r="K17" s="1032" t="str">
        <f>IF(VLOOKUP(TEXT($A$2,"0000"),'2012 SG'!$D$9:$AW$500,18,FALSE)="","NA",IFERROR(VLOOKUP(TEXT($A$2,"0000"),'2012 SG'!$D$9:$AW$500,18,FALSE),""))</f>
        <v>NA</v>
      </c>
      <c r="L17" s="1004"/>
      <c r="M17" s="1004"/>
      <c r="N17" s="1004"/>
      <c r="O17" s="1004"/>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15"/>
      <c r="AO17" s="1016"/>
      <c r="AP17" s="1016"/>
      <c r="AQ17" s="1016"/>
      <c r="AR17" s="1016"/>
      <c r="AS17" s="1005"/>
      <c r="AT17" s="1005"/>
      <c r="AU17" s="1005"/>
      <c r="AV17" s="1007"/>
      <c r="AW17" s="1007"/>
    </row>
    <row r="18" spans="1:49" s="1006" customFormat="1" ht="30" customHeight="1">
      <c r="A18" s="1158"/>
      <c r="B18" s="1018"/>
      <c r="C18" s="1018"/>
      <c r="D18" s="1018"/>
      <c r="E18" s="1018"/>
      <c r="F18" s="1018"/>
      <c r="L18" s="1004"/>
      <c r="M18" s="1004"/>
      <c r="N18" s="1004"/>
      <c r="O18" s="1004"/>
      <c r="P18" s="1004"/>
      <c r="Q18" s="1004"/>
      <c r="R18" s="1004"/>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18"/>
      <c r="AO18" s="1018"/>
      <c r="AP18" s="1018"/>
      <c r="AQ18" s="1018"/>
      <c r="AR18" s="1018"/>
      <c r="AS18" s="1005"/>
      <c r="AT18" s="1005"/>
      <c r="AU18" s="1005"/>
      <c r="AV18" s="1007"/>
      <c r="AW18" s="1007"/>
    </row>
    <row r="19" spans="1:49" ht="33.75" customHeight="1">
      <c r="A19" s="997"/>
      <c r="B19" s="997"/>
      <c r="C19" s="997"/>
      <c r="D19" s="997"/>
      <c r="E19" s="997"/>
      <c r="F19" s="997"/>
      <c r="G19" s="1048"/>
      <c r="H19" s="1018"/>
      <c r="I19" s="1049"/>
      <c r="J19" s="1049"/>
      <c r="K19" s="1049"/>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5"/>
      <c r="AJ19" s="995"/>
      <c r="AK19" s="995"/>
      <c r="AL19" s="995"/>
      <c r="AM19" s="995"/>
      <c r="AN19" s="1018"/>
      <c r="AO19" s="1018"/>
      <c r="AP19" s="1018"/>
      <c r="AQ19" s="1018"/>
      <c r="AR19" s="1018"/>
      <c r="AS19" s="994"/>
      <c r="AT19" s="994"/>
      <c r="AU19" s="994"/>
    </row>
    <row r="20" spans="1:49">
      <c r="A20" s="997"/>
      <c r="B20" s="997"/>
      <c r="C20" s="997"/>
      <c r="D20" s="997"/>
      <c r="E20" s="997"/>
      <c r="F20" s="997"/>
      <c r="G20" s="995"/>
      <c r="H20" s="995"/>
      <c r="I20" s="995"/>
      <c r="J20" s="995"/>
      <c r="K20" s="995"/>
      <c r="L20" s="995"/>
      <c r="M20" s="995"/>
      <c r="N20" s="995"/>
      <c r="O20" s="995"/>
      <c r="P20" s="995"/>
      <c r="Q20" s="995"/>
      <c r="R20" s="995"/>
      <c r="S20" s="995"/>
      <c r="T20" s="995"/>
      <c r="U20" s="995"/>
      <c r="V20" s="995"/>
      <c r="W20" s="995"/>
      <c r="X20" s="995"/>
      <c r="Y20" s="995"/>
      <c r="Z20" s="995"/>
      <c r="AA20" s="995"/>
      <c r="AB20" s="995"/>
      <c r="AC20" s="995"/>
      <c r="AD20" s="995"/>
      <c r="AE20" s="995"/>
      <c r="AF20" s="995"/>
      <c r="AG20" s="995"/>
      <c r="AH20" s="995"/>
      <c r="AI20" s="995"/>
      <c r="AJ20" s="995"/>
      <c r="AK20" s="995"/>
      <c r="AL20" s="995"/>
      <c r="AM20" s="995"/>
      <c r="AN20" s="995"/>
      <c r="AO20" s="995"/>
      <c r="AP20" s="995"/>
      <c r="AQ20" s="994"/>
      <c r="AR20" s="994"/>
      <c r="AS20" s="994"/>
      <c r="AT20" s="994"/>
      <c r="AU20" s="994"/>
    </row>
    <row r="21" spans="1:49">
      <c r="A21" s="997"/>
      <c r="B21" s="997"/>
      <c r="C21" s="997"/>
      <c r="D21" s="997"/>
      <c r="E21" s="997"/>
      <c r="F21" s="997"/>
      <c r="G21" s="995"/>
      <c r="H21" s="995"/>
      <c r="I21" s="995"/>
      <c r="J21" s="995"/>
      <c r="K21" s="995"/>
      <c r="L21" s="995"/>
      <c r="M21" s="995"/>
      <c r="N21" s="995"/>
      <c r="O21" s="995"/>
      <c r="P21" s="995"/>
      <c r="Q21" s="995"/>
      <c r="R21" s="995"/>
      <c r="S21" s="995"/>
      <c r="T21" s="995"/>
      <c r="U21" s="995"/>
      <c r="V21" s="995"/>
      <c r="W21" s="995"/>
      <c r="X21" s="995"/>
      <c r="Y21" s="995"/>
      <c r="Z21" s="995"/>
      <c r="AA21" s="995"/>
      <c r="AB21" s="995"/>
      <c r="AC21" s="995"/>
      <c r="AD21" s="995"/>
      <c r="AE21" s="995"/>
      <c r="AF21" s="995"/>
      <c r="AG21" s="995"/>
      <c r="AH21" s="995"/>
      <c r="AI21" s="995"/>
      <c r="AJ21" s="995"/>
      <c r="AK21" s="995"/>
      <c r="AL21" s="995"/>
      <c r="AM21" s="995"/>
      <c r="AN21" s="995"/>
      <c r="AO21" s="995"/>
      <c r="AP21" s="995"/>
      <c r="AQ21" s="994"/>
      <c r="AR21" s="994"/>
      <c r="AS21" s="994"/>
      <c r="AT21" s="994"/>
      <c r="AU21" s="994"/>
    </row>
    <row r="22" spans="1:49" ht="15" customHeight="1">
      <c r="A22" s="997"/>
      <c r="B22" s="997"/>
      <c r="C22" s="997"/>
      <c r="D22" s="997"/>
      <c r="E22" s="997"/>
      <c r="F22" s="997"/>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4"/>
      <c r="AR22" s="994"/>
      <c r="AS22" s="994"/>
      <c r="AT22" s="994"/>
      <c r="AU22" s="994"/>
    </row>
    <row r="23" spans="1:49">
      <c r="A23" s="997"/>
      <c r="B23" s="997"/>
      <c r="C23" s="997"/>
      <c r="D23" s="997"/>
      <c r="E23" s="997"/>
      <c r="F23" s="997"/>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4"/>
      <c r="AR23" s="994"/>
      <c r="AS23" s="994"/>
      <c r="AT23" s="994"/>
      <c r="AU23" s="994"/>
    </row>
    <row r="24" spans="1:49">
      <c r="A24" s="997"/>
      <c r="B24" s="997"/>
      <c r="C24" s="997"/>
      <c r="D24" s="997"/>
      <c r="E24" s="997"/>
      <c r="F24" s="997"/>
      <c r="G24" s="995"/>
      <c r="H24" s="995"/>
      <c r="I24" s="995"/>
      <c r="J24" s="995"/>
      <c r="K24" s="995"/>
      <c r="L24" s="995"/>
      <c r="M24" s="995"/>
      <c r="N24" s="995"/>
      <c r="O24" s="995"/>
      <c r="P24" s="995"/>
      <c r="Q24" s="995"/>
      <c r="R24" s="995"/>
      <c r="S24" s="995"/>
      <c r="T24" s="995"/>
      <c r="U24" s="995"/>
      <c r="V24" s="995"/>
      <c r="W24" s="995"/>
      <c r="X24" s="995"/>
      <c r="Y24" s="995"/>
      <c r="Z24" s="995"/>
      <c r="AA24" s="995"/>
      <c r="AB24" s="995"/>
      <c r="AC24" s="995"/>
      <c r="AD24" s="995"/>
      <c r="AE24" s="995"/>
      <c r="AF24" s="995"/>
      <c r="AG24" s="995"/>
      <c r="AH24" s="995"/>
      <c r="AI24" s="995"/>
      <c r="AJ24" s="995"/>
      <c r="AK24" s="995"/>
      <c r="AL24" s="995"/>
      <c r="AM24" s="995"/>
      <c r="AN24" s="995"/>
      <c r="AO24" s="995"/>
      <c r="AP24" s="995"/>
      <c r="AQ24" s="994"/>
      <c r="AR24" s="994"/>
      <c r="AS24" s="994"/>
      <c r="AT24" s="994"/>
      <c r="AU24" s="994"/>
    </row>
    <row r="25" spans="1:49">
      <c r="A25" s="997"/>
      <c r="B25" s="997"/>
      <c r="C25" s="997"/>
      <c r="D25" s="997"/>
      <c r="E25" s="997"/>
      <c r="F25" s="997"/>
      <c r="G25" s="995"/>
      <c r="H25" s="995"/>
      <c r="I25" s="995"/>
      <c r="J25" s="995"/>
      <c r="K25" s="995"/>
      <c r="L25" s="995"/>
      <c r="M25" s="995"/>
      <c r="N25" s="995"/>
      <c r="O25" s="995"/>
      <c r="P25" s="995"/>
      <c r="Q25" s="995"/>
      <c r="R25" s="995"/>
      <c r="S25" s="995"/>
      <c r="T25" s="995"/>
      <c r="U25" s="995"/>
      <c r="V25" s="995"/>
      <c r="W25" s="995"/>
      <c r="X25" s="995"/>
      <c r="Y25" s="995"/>
      <c r="Z25" s="995"/>
      <c r="AA25" s="995"/>
      <c r="AB25" s="995"/>
      <c r="AC25" s="995"/>
      <c r="AD25" s="995"/>
      <c r="AE25" s="995"/>
      <c r="AF25" s="995"/>
      <c r="AG25" s="995"/>
      <c r="AH25" s="995"/>
      <c r="AI25" s="995"/>
      <c r="AJ25" s="995"/>
      <c r="AK25" s="995"/>
      <c r="AL25" s="995"/>
      <c r="AM25" s="995"/>
      <c r="AN25" s="995"/>
      <c r="AO25" s="995"/>
      <c r="AP25" s="995"/>
      <c r="AQ25" s="994"/>
      <c r="AR25" s="994"/>
      <c r="AS25" s="994"/>
      <c r="AT25" s="994"/>
      <c r="AU25" s="994"/>
    </row>
    <row r="26" spans="1:49" ht="15" customHeight="1">
      <c r="A26" s="997"/>
      <c r="B26" s="997"/>
      <c r="C26" s="997"/>
      <c r="D26" s="997"/>
      <c r="E26" s="997"/>
      <c r="F26" s="997"/>
      <c r="G26" s="995"/>
      <c r="H26" s="995"/>
      <c r="I26" s="995"/>
      <c r="J26" s="995"/>
      <c r="K26" s="995"/>
      <c r="L26" s="995"/>
      <c r="M26" s="995"/>
      <c r="N26" s="995"/>
      <c r="O26" s="995"/>
      <c r="P26" s="995"/>
      <c r="Q26" s="995"/>
      <c r="R26" s="995"/>
      <c r="S26" s="995"/>
      <c r="T26" s="995"/>
      <c r="U26" s="995"/>
      <c r="V26" s="995"/>
      <c r="W26" s="995"/>
      <c r="X26" s="995"/>
      <c r="Y26" s="995"/>
      <c r="Z26" s="995"/>
      <c r="AA26" s="995"/>
      <c r="AB26" s="995"/>
      <c r="AC26" s="995"/>
      <c r="AD26" s="995"/>
      <c r="AE26" s="995"/>
      <c r="AF26" s="995"/>
      <c r="AG26" s="995"/>
      <c r="AH26" s="995"/>
      <c r="AI26" s="995"/>
      <c r="AJ26" s="995"/>
      <c r="AK26" s="995"/>
      <c r="AL26" s="995"/>
      <c r="AM26" s="995"/>
      <c r="AN26" s="995"/>
      <c r="AO26" s="995"/>
      <c r="AP26" s="995"/>
      <c r="AQ26" s="994"/>
      <c r="AR26" s="994"/>
      <c r="AS26" s="994"/>
      <c r="AT26" s="994"/>
      <c r="AU26" s="994"/>
    </row>
    <row r="27" spans="1:49">
      <c r="A27" s="997"/>
      <c r="B27" s="997"/>
      <c r="C27" s="997"/>
      <c r="D27" s="997"/>
      <c r="E27" s="997"/>
      <c r="F27" s="997"/>
      <c r="G27" s="995"/>
      <c r="H27" s="995"/>
      <c r="I27" s="995"/>
      <c r="J27" s="995"/>
      <c r="K27" s="995"/>
      <c r="L27" s="995"/>
      <c r="M27" s="995"/>
      <c r="N27" s="995"/>
      <c r="O27" s="995"/>
      <c r="P27" s="995"/>
      <c r="Q27" s="995"/>
      <c r="R27" s="995"/>
      <c r="S27" s="995"/>
      <c r="T27" s="995"/>
      <c r="U27" s="995"/>
      <c r="V27" s="995"/>
      <c r="W27" s="995"/>
      <c r="X27" s="995"/>
      <c r="Y27" s="995"/>
      <c r="Z27" s="995"/>
      <c r="AA27" s="995"/>
      <c r="AB27" s="995"/>
      <c r="AC27" s="995"/>
      <c r="AD27" s="995"/>
      <c r="AE27" s="995"/>
      <c r="AF27" s="995"/>
      <c r="AG27" s="995"/>
      <c r="AH27" s="995"/>
      <c r="AI27" s="995"/>
      <c r="AJ27" s="995"/>
      <c r="AK27" s="995"/>
      <c r="AL27" s="995"/>
      <c r="AM27" s="995"/>
      <c r="AN27" s="995"/>
      <c r="AO27" s="995"/>
      <c r="AP27" s="995"/>
      <c r="AQ27" s="994"/>
      <c r="AR27" s="994"/>
      <c r="AS27" s="994"/>
      <c r="AT27" s="994"/>
      <c r="AU27" s="994"/>
    </row>
    <row r="28" spans="1:49">
      <c r="A28" s="997"/>
      <c r="B28" s="997"/>
      <c r="C28" s="997"/>
      <c r="D28" s="997"/>
      <c r="E28" s="997"/>
      <c r="F28" s="997"/>
      <c r="G28" s="995"/>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5"/>
      <c r="AN28" s="995"/>
      <c r="AO28" s="995"/>
      <c r="AP28" s="995"/>
      <c r="AQ28" s="994"/>
      <c r="AR28" s="994"/>
      <c r="AS28" s="994"/>
      <c r="AT28" s="994"/>
      <c r="AU28" s="994"/>
    </row>
    <row r="29" spans="1:49">
      <c r="A29" s="997"/>
      <c r="B29" s="997"/>
      <c r="C29" s="997"/>
      <c r="D29" s="997"/>
      <c r="E29" s="997"/>
      <c r="F29" s="997"/>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4"/>
      <c r="AR29" s="994"/>
      <c r="AS29" s="994"/>
      <c r="AT29" s="994"/>
      <c r="AU29" s="994"/>
    </row>
    <row r="30" spans="1:49">
      <c r="A30" s="997"/>
      <c r="B30" s="997"/>
      <c r="C30" s="997"/>
      <c r="D30" s="997"/>
      <c r="E30" s="997"/>
      <c r="F30" s="997"/>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4"/>
      <c r="AR30" s="994"/>
      <c r="AS30" s="994"/>
      <c r="AT30" s="994"/>
      <c r="AU30" s="994"/>
    </row>
    <row r="31" spans="1:49">
      <c r="A31" s="997"/>
      <c r="B31" s="997"/>
      <c r="C31" s="997"/>
      <c r="D31" s="997"/>
      <c r="E31" s="997"/>
      <c r="F31" s="997"/>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4"/>
      <c r="AR31" s="994"/>
      <c r="AS31" s="994"/>
      <c r="AT31" s="994"/>
      <c r="AU31" s="994"/>
    </row>
    <row r="32" spans="1:49">
      <c r="A32" s="997"/>
      <c r="B32" s="997"/>
      <c r="C32" s="997"/>
      <c r="D32" s="997"/>
      <c r="E32" s="997"/>
      <c r="F32" s="997"/>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c r="AL32" s="995"/>
      <c r="AM32" s="995"/>
      <c r="AN32" s="995"/>
      <c r="AO32" s="995"/>
      <c r="AP32" s="995"/>
      <c r="AQ32" s="994"/>
      <c r="AR32" s="994"/>
      <c r="AS32" s="994"/>
      <c r="AT32" s="994"/>
      <c r="AU32" s="994"/>
    </row>
    <row r="33" spans="1:47">
      <c r="A33" s="997"/>
      <c r="B33" s="997"/>
      <c r="C33" s="997"/>
      <c r="D33" s="997"/>
      <c r="E33" s="997"/>
      <c r="F33" s="997"/>
      <c r="G33" s="995"/>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5"/>
      <c r="AN33" s="995"/>
      <c r="AO33" s="995"/>
      <c r="AP33" s="995"/>
      <c r="AQ33" s="994"/>
      <c r="AR33" s="994"/>
      <c r="AS33" s="994"/>
      <c r="AT33" s="994"/>
      <c r="AU33" s="994"/>
    </row>
    <row r="34" spans="1:47">
      <c r="A34" s="997"/>
      <c r="B34" s="997"/>
      <c r="C34" s="997"/>
      <c r="D34" s="997"/>
      <c r="E34" s="997"/>
      <c r="F34" s="997"/>
      <c r="G34" s="995"/>
      <c r="H34" s="995"/>
      <c r="I34" s="995"/>
      <c r="J34" s="995"/>
      <c r="K34" s="995"/>
      <c r="L34" s="995"/>
      <c r="M34" s="995"/>
      <c r="N34" s="995"/>
      <c r="O34" s="995"/>
      <c r="P34" s="995"/>
      <c r="Q34" s="995"/>
      <c r="R34" s="995"/>
      <c r="S34" s="995"/>
      <c r="T34" s="995"/>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4"/>
      <c r="AR34" s="994"/>
      <c r="AS34" s="994"/>
      <c r="AT34" s="994"/>
      <c r="AU34" s="994"/>
    </row>
    <row r="35" spans="1:47">
      <c r="A35" s="997"/>
      <c r="B35" s="997"/>
      <c r="C35" s="997"/>
      <c r="D35" s="997"/>
      <c r="E35" s="997"/>
      <c r="F35" s="997"/>
      <c r="G35" s="995"/>
      <c r="H35" s="995"/>
      <c r="I35" s="995"/>
      <c r="J35" s="995"/>
      <c r="K35" s="995"/>
      <c r="L35" s="995"/>
      <c r="M35" s="995"/>
      <c r="N35" s="995"/>
      <c r="O35" s="995"/>
      <c r="P35" s="995"/>
      <c r="Q35" s="995"/>
      <c r="R35" s="995"/>
      <c r="S35" s="995"/>
      <c r="T35" s="995"/>
      <c r="U35" s="995"/>
      <c r="V35" s="995"/>
      <c r="W35" s="995"/>
      <c r="X35" s="995"/>
      <c r="Y35" s="995"/>
      <c r="Z35" s="995"/>
      <c r="AA35" s="995"/>
      <c r="AB35" s="995"/>
      <c r="AC35" s="995"/>
      <c r="AD35" s="995"/>
      <c r="AE35" s="995"/>
      <c r="AF35" s="995"/>
      <c r="AG35" s="995"/>
      <c r="AH35" s="995"/>
      <c r="AI35" s="995"/>
      <c r="AJ35" s="995"/>
      <c r="AK35" s="995"/>
      <c r="AL35" s="995"/>
      <c r="AM35" s="995"/>
      <c r="AN35" s="995"/>
      <c r="AO35" s="995"/>
      <c r="AP35" s="995"/>
      <c r="AQ35" s="994"/>
      <c r="AR35" s="994"/>
      <c r="AS35" s="994"/>
      <c r="AT35" s="994"/>
      <c r="AU35" s="994"/>
    </row>
    <row r="36" spans="1:47">
      <c r="A36" s="997"/>
      <c r="B36" s="997"/>
      <c r="C36" s="997"/>
      <c r="D36" s="997"/>
      <c r="E36" s="997"/>
      <c r="F36" s="997"/>
      <c r="G36" s="995"/>
      <c r="H36" s="995"/>
      <c r="I36" s="995"/>
      <c r="J36" s="995"/>
      <c r="K36" s="995"/>
      <c r="L36" s="995"/>
      <c r="M36" s="995"/>
      <c r="N36" s="995"/>
      <c r="O36" s="995"/>
      <c r="P36" s="995"/>
      <c r="Q36" s="995"/>
      <c r="R36" s="995"/>
      <c r="S36" s="995"/>
      <c r="T36" s="995"/>
      <c r="U36" s="995"/>
      <c r="V36" s="995"/>
      <c r="W36" s="995"/>
      <c r="X36" s="995"/>
      <c r="Y36" s="995"/>
      <c r="Z36" s="995"/>
      <c r="AA36" s="995"/>
      <c r="AB36" s="995"/>
      <c r="AC36" s="995"/>
      <c r="AD36" s="995"/>
      <c r="AE36" s="995"/>
      <c r="AF36" s="995"/>
      <c r="AG36" s="995"/>
      <c r="AH36" s="995"/>
      <c r="AI36" s="995"/>
      <c r="AJ36" s="995"/>
      <c r="AK36" s="995"/>
      <c r="AL36" s="995"/>
      <c r="AM36" s="995"/>
      <c r="AN36" s="995"/>
      <c r="AO36" s="995"/>
      <c r="AP36" s="995"/>
      <c r="AQ36" s="994"/>
      <c r="AR36" s="994"/>
      <c r="AS36" s="994"/>
      <c r="AT36" s="994"/>
      <c r="AU36" s="994"/>
    </row>
    <row r="37" spans="1:47">
      <c r="A37" s="997"/>
      <c r="B37" s="997"/>
      <c r="C37" s="997"/>
      <c r="D37" s="997"/>
      <c r="E37" s="997"/>
      <c r="F37" s="997"/>
      <c r="G37" s="995"/>
      <c r="H37" s="995"/>
      <c r="I37" s="995"/>
      <c r="J37" s="995"/>
      <c r="K37" s="995"/>
      <c r="L37" s="995"/>
      <c r="M37" s="995"/>
      <c r="N37" s="995"/>
      <c r="O37" s="995"/>
      <c r="P37" s="995"/>
      <c r="Q37" s="995"/>
      <c r="R37" s="995"/>
      <c r="S37" s="995"/>
      <c r="T37" s="995"/>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4"/>
      <c r="AR37" s="994"/>
      <c r="AS37" s="994"/>
      <c r="AT37" s="994"/>
      <c r="AU37" s="994"/>
    </row>
    <row r="38" spans="1:47">
      <c r="A38" s="997"/>
      <c r="B38" s="997"/>
      <c r="C38" s="997"/>
      <c r="D38" s="997"/>
      <c r="E38" s="997"/>
      <c r="F38" s="997"/>
      <c r="G38" s="995"/>
      <c r="H38" s="995"/>
      <c r="I38" s="995"/>
      <c r="J38" s="995"/>
      <c r="K38" s="995"/>
      <c r="L38" s="995"/>
      <c r="M38" s="995"/>
      <c r="N38" s="995"/>
      <c r="O38" s="995"/>
      <c r="P38" s="995"/>
      <c r="Q38" s="995"/>
      <c r="R38" s="995"/>
      <c r="S38" s="995"/>
      <c r="T38" s="995"/>
      <c r="U38" s="995"/>
      <c r="V38" s="995"/>
      <c r="W38" s="995"/>
      <c r="X38" s="995"/>
      <c r="Y38" s="995"/>
      <c r="Z38" s="995"/>
      <c r="AA38" s="995"/>
      <c r="AB38" s="995"/>
      <c r="AC38" s="995"/>
      <c r="AD38" s="995"/>
      <c r="AE38" s="995"/>
      <c r="AF38" s="995"/>
      <c r="AG38" s="995"/>
      <c r="AH38" s="995"/>
      <c r="AI38" s="995"/>
      <c r="AJ38" s="995"/>
      <c r="AK38" s="995"/>
      <c r="AL38" s="995"/>
      <c r="AM38" s="995"/>
      <c r="AN38" s="995"/>
      <c r="AO38" s="995"/>
      <c r="AP38" s="995"/>
      <c r="AQ38" s="994"/>
      <c r="AR38" s="994"/>
      <c r="AS38" s="994"/>
      <c r="AT38" s="994"/>
      <c r="AU38" s="994"/>
    </row>
    <row r="39" spans="1:47">
      <c r="A39" s="997"/>
      <c r="B39" s="997"/>
      <c r="C39" s="997"/>
      <c r="D39" s="997"/>
      <c r="E39" s="997"/>
      <c r="F39" s="997"/>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4"/>
      <c r="AR39" s="994"/>
      <c r="AS39" s="994"/>
      <c r="AT39" s="994"/>
      <c r="AU39" s="994"/>
    </row>
    <row r="40" spans="1:47">
      <c r="A40" s="997"/>
      <c r="B40" s="997"/>
      <c r="C40" s="997"/>
      <c r="D40" s="997"/>
      <c r="E40" s="997"/>
      <c r="F40" s="997"/>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4"/>
      <c r="AR40" s="994"/>
      <c r="AS40" s="994"/>
      <c r="AT40" s="994"/>
      <c r="AU40" s="994"/>
    </row>
    <row r="41" spans="1:47">
      <c r="A41" s="997"/>
      <c r="B41" s="997"/>
      <c r="C41" s="997"/>
      <c r="D41" s="997"/>
      <c r="E41" s="997"/>
      <c r="F41" s="997"/>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4"/>
      <c r="AR41" s="994"/>
      <c r="AS41" s="994"/>
      <c r="AT41" s="994"/>
      <c r="AU41" s="994"/>
    </row>
    <row r="42" spans="1:47">
      <c r="A42" s="997"/>
      <c r="B42" s="997"/>
      <c r="C42" s="997"/>
      <c r="D42" s="997"/>
      <c r="E42" s="997"/>
      <c r="F42" s="997"/>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4"/>
      <c r="AR42" s="994"/>
      <c r="AS42" s="994"/>
      <c r="AT42" s="994"/>
      <c r="AU42" s="994"/>
    </row>
    <row r="43" spans="1:47">
      <c r="A43" s="997"/>
      <c r="B43" s="997"/>
      <c r="C43" s="997"/>
      <c r="D43" s="997"/>
      <c r="E43" s="997"/>
      <c r="F43" s="997"/>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4"/>
      <c r="AR43" s="994"/>
      <c r="AS43" s="994"/>
      <c r="AT43" s="994"/>
      <c r="AU43" s="994"/>
    </row>
    <row r="44" spans="1:47">
      <c r="A44" s="997"/>
      <c r="B44" s="997"/>
      <c r="C44" s="997"/>
      <c r="D44" s="997"/>
      <c r="E44" s="997"/>
      <c r="F44" s="997"/>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4"/>
      <c r="AR44" s="994"/>
      <c r="AS44" s="994"/>
      <c r="AT44" s="994"/>
      <c r="AU44" s="994"/>
    </row>
    <row r="45" spans="1:47">
      <c r="A45" s="997"/>
      <c r="B45" s="997"/>
      <c r="C45" s="997"/>
      <c r="D45" s="997"/>
      <c r="E45" s="997"/>
      <c r="F45" s="997"/>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4"/>
      <c r="AR45" s="994"/>
      <c r="AS45" s="994"/>
      <c r="AT45" s="994"/>
      <c r="AU45" s="994"/>
    </row>
    <row r="46" spans="1:47">
      <c r="A46" s="997"/>
      <c r="B46" s="997"/>
      <c r="C46" s="997"/>
      <c r="D46" s="997"/>
      <c r="E46" s="997"/>
      <c r="F46" s="997"/>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4"/>
      <c r="AR46" s="994"/>
      <c r="AS46" s="994"/>
      <c r="AT46" s="994"/>
      <c r="AU46" s="994"/>
    </row>
    <row r="47" spans="1:47">
      <c r="A47" s="997"/>
      <c r="B47" s="997"/>
      <c r="C47" s="997"/>
      <c r="D47" s="997"/>
      <c r="E47" s="997"/>
      <c r="F47" s="997"/>
      <c r="G47" s="995"/>
      <c r="H47" s="995"/>
      <c r="I47" s="995"/>
      <c r="J47" s="995"/>
      <c r="K47" s="995"/>
      <c r="L47" s="995"/>
      <c r="M47" s="995"/>
      <c r="N47" s="995"/>
      <c r="O47" s="995"/>
      <c r="P47" s="995"/>
      <c r="Q47" s="995"/>
      <c r="R47" s="995"/>
      <c r="S47" s="995"/>
      <c r="T47" s="995"/>
      <c r="U47" s="995"/>
      <c r="V47" s="995"/>
      <c r="W47" s="995"/>
      <c r="X47" s="995"/>
      <c r="Y47" s="995"/>
      <c r="Z47" s="995"/>
      <c r="AA47" s="995"/>
      <c r="AB47" s="995"/>
      <c r="AC47" s="995"/>
      <c r="AD47" s="995"/>
      <c r="AE47" s="995"/>
      <c r="AF47" s="995"/>
      <c r="AG47" s="995"/>
      <c r="AH47" s="995"/>
      <c r="AI47" s="995"/>
      <c r="AJ47" s="995"/>
      <c r="AK47" s="995"/>
      <c r="AL47" s="995"/>
      <c r="AM47" s="995"/>
      <c r="AN47" s="995"/>
      <c r="AO47" s="995"/>
      <c r="AP47" s="995"/>
      <c r="AQ47" s="994"/>
      <c r="AR47" s="994"/>
      <c r="AS47" s="994"/>
      <c r="AT47" s="994"/>
      <c r="AU47" s="994"/>
    </row>
    <row r="48" spans="1:47">
      <c r="A48" s="997"/>
      <c r="B48" s="997"/>
      <c r="C48" s="997"/>
      <c r="D48" s="997"/>
      <c r="E48" s="997"/>
      <c r="F48" s="997"/>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4"/>
      <c r="AR48" s="994"/>
      <c r="AS48" s="994"/>
      <c r="AT48" s="994"/>
      <c r="AU48" s="994"/>
    </row>
    <row r="49" spans="1:47">
      <c r="A49" s="997"/>
      <c r="B49" s="997"/>
      <c r="C49" s="997"/>
      <c r="D49" s="997"/>
      <c r="E49" s="997"/>
      <c r="F49" s="997"/>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4"/>
      <c r="AR49" s="994"/>
      <c r="AS49" s="994"/>
      <c r="AT49" s="994"/>
      <c r="AU49" s="994"/>
    </row>
    <row r="50" spans="1:47">
      <c r="A50" s="997"/>
      <c r="B50" s="997"/>
      <c r="C50" s="997"/>
      <c r="D50" s="997"/>
      <c r="E50" s="997"/>
      <c r="F50" s="997"/>
      <c r="G50" s="995"/>
      <c r="H50" s="995"/>
      <c r="I50" s="995"/>
      <c r="J50" s="995"/>
      <c r="K50" s="995"/>
      <c r="L50" s="995"/>
      <c r="M50" s="995"/>
      <c r="N50" s="995"/>
      <c r="O50" s="995"/>
      <c r="P50" s="995"/>
      <c r="Q50" s="995"/>
      <c r="R50" s="995"/>
      <c r="S50" s="995"/>
      <c r="T50" s="995"/>
      <c r="U50" s="995"/>
      <c r="V50" s="995"/>
      <c r="W50" s="995"/>
      <c r="X50" s="995"/>
      <c r="Y50" s="995"/>
      <c r="Z50" s="995"/>
      <c r="AA50" s="995"/>
      <c r="AB50" s="995"/>
      <c r="AC50" s="995"/>
      <c r="AD50" s="995"/>
      <c r="AE50" s="995"/>
      <c r="AF50" s="995"/>
      <c r="AG50" s="995"/>
      <c r="AH50" s="995"/>
      <c r="AI50" s="995"/>
      <c r="AJ50" s="995"/>
      <c r="AK50" s="995"/>
      <c r="AL50" s="995"/>
      <c r="AM50" s="995"/>
      <c r="AN50" s="995"/>
      <c r="AO50" s="995"/>
      <c r="AP50" s="995"/>
      <c r="AQ50" s="994"/>
      <c r="AR50" s="994"/>
      <c r="AS50" s="994"/>
      <c r="AT50" s="994"/>
      <c r="AU50" s="994"/>
    </row>
    <row r="51" spans="1:47">
      <c r="A51" s="997"/>
      <c r="B51" s="997"/>
      <c r="C51" s="997"/>
      <c r="D51" s="997"/>
      <c r="E51" s="997"/>
      <c r="F51" s="997"/>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c r="AH51" s="995"/>
      <c r="AI51" s="995"/>
      <c r="AJ51" s="995"/>
      <c r="AK51" s="995"/>
      <c r="AL51" s="995"/>
      <c r="AM51" s="995"/>
      <c r="AN51" s="995"/>
      <c r="AO51" s="995"/>
      <c r="AP51" s="995"/>
      <c r="AQ51" s="994"/>
      <c r="AR51" s="994"/>
      <c r="AS51" s="994"/>
      <c r="AT51" s="994"/>
      <c r="AU51" s="994"/>
    </row>
    <row r="52" spans="1:47">
      <c r="A52" s="997"/>
      <c r="B52" s="997"/>
      <c r="C52" s="997"/>
      <c r="D52" s="997"/>
      <c r="E52" s="997"/>
      <c r="F52" s="997"/>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H52" s="995"/>
      <c r="AI52" s="995"/>
      <c r="AJ52" s="995"/>
      <c r="AK52" s="995"/>
      <c r="AL52" s="995"/>
      <c r="AM52" s="995"/>
      <c r="AN52" s="995"/>
      <c r="AO52" s="995"/>
      <c r="AP52" s="995"/>
      <c r="AQ52" s="994"/>
      <c r="AR52" s="994"/>
      <c r="AS52" s="994"/>
      <c r="AT52" s="994"/>
      <c r="AU52" s="994"/>
    </row>
    <row r="53" spans="1:47">
      <c r="A53" s="997"/>
      <c r="B53" s="997"/>
      <c r="C53" s="997"/>
      <c r="D53" s="997"/>
      <c r="E53" s="997"/>
      <c r="F53" s="997"/>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5"/>
      <c r="AH53" s="995"/>
      <c r="AI53" s="995"/>
      <c r="AJ53" s="995"/>
      <c r="AK53" s="995"/>
      <c r="AL53" s="995"/>
      <c r="AM53" s="995"/>
      <c r="AN53" s="995"/>
      <c r="AO53" s="995"/>
      <c r="AP53" s="995"/>
      <c r="AQ53" s="994"/>
      <c r="AR53" s="994"/>
      <c r="AS53" s="994"/>
      <c r="AT53" s="994"/>
      <c r="AU53" s="994"/>
    </row>
  </sheetData>
  <dataConsolidate/>
  <mergeCells count="19">
    <mergeCell ref="AN16:AR16"/>
    <mergeCell ref="A17:A18"/>
    <mergeCell ref="A8:A10"/>
    <mergeCell ref="AN8:AR8"/>
    <mergeCell ref="G9:G11"/>
    <mergeCell ref="A11:A12"/>
    <mergeCell ref="G12:G14"/>
    <mergeCell ref="AN12:AR12"/>
    <mergeCell ref="A14:A16"/>
    <mergeCell ref="A5:F5"/>
    <mergeCell ref="G5:K5"/>
    <mergeCell ref="A6:A7"/>
    <mergeCell ref="C6:D6"/>
    <mergeCell ref="E6:F6"/>
    <mergeCell ref="A1:K1"/>
    <mergeCell ref="A3:K3"/>
    <mergeCell ref="AN3:AR3"/>
    <mergeCell ref="A4:K4"/>
    <mergeCell ref="AN4:AR4"/>
  </mergeCells>
  <hyperlinks>
    <hyperlink ref="A1:K1" location="'Select School'!A1" display="Click Here to &quot;Select School&quot; Page"/>
  </hyperlinks>
  <printOptions horizontalCentered="1"/>
  <pageMargins left="0.5" right="0.5" top="0.73" bottom="0.5" header="0.5" footer="0.25"/>
  <pageSetup scale="81" orientation="landscape" r:id="rId1"/>
  <headerFooter alignWithMargins="0">
    <oddHeader xml:space="preserve">&amp;C&amp;"Arial,Bold"&amp;18 </oddHeader>
    <oddFooter>&amp;LFor questions regarding this report, call Dr. Yuwadee Wongbundhit at 305-995-1988.&amp;R&amp;A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J459"/>
  <sheetViews>
    <sheetView workbookViewId="0">
      <pane xSplit="2" ySplit="2" topLeftCell="H3" activePane="bottomRight" state="frozen"/>
      <selection sqref="A1:K1"/>
      <selection pane="topRight" sqref="A1:K1"/>
      <selection pane="bottomLeft" sqref="A1:K1"/>
      <selection pane="bottomRight" sqref="A1:K1"/>
    </sheetView>
  </sheetViews>
  <sheetFormatPr defaultRowHeight="15"/>
  <cols>
    <col min="1" max="1" width="9.140625" style="1037"/>
    <col min="2" max="2" width="40.140625" style="1037" customWidth="1"/>
    <col min="3" max="3" width="22.7109375" style="1039" bestFit="1" customWidth="1"/>
    <col min="4" max="4" width="18.7109375" style="1039" bestFit="1" customWidth="1"/>
    <col min="5" max="5" width="15" style="1039" bestFit="1" customWidth="1"/>
    <col min="6" max="6" width="21" style="1039" customWidth="1"/>
    <col min="7" max="7" width="18.5703125" style="1039" customWidth="1"/>
    <col min="8" max="8" width="16.28515625" style="1039" customWidth="1"/>
    <col min="9" max="9" width="14.85546875" style="1036" customWidth="1"/>
    <col min="10" max="10" width="15.5703125" style="1036" bestFit="1" customWidth="1"/>
    <col min="11" max="16384" width="9.140625" style="1037"/>
  </cols>
  <sheetData>
    <row r="1" spans="1:10">
      <c r="A1" s="1043">
        <v>1</v>
      </c>
      <c r="B1" s="1043">
        <v>2</v>
      </c>
      <c r="C1" s="1043">
        <v>3</v>
      </c>
      <c r="D1" s="1043">
        <v>4</v>
      </c>
      <c r="E1" s="1043">
        <v>5</v>
      </c>
      <c r="F1" s="1043">
        <v>6</v>
      </c>
      <c r="G1" s="1044">
        <v>7</v>
      </c>
      <c r="H1" s="1043">
        <v>8</v>
      </c>
      <c r="I1" s="1043">
        <v>9</v>
      </c>
      <c r="J1" s="1044">
        <v>10</v>
      </c>
    </row>
    <row r="2" spans="1:10">
      <c r="A2" s="1037" t="s">
        <v>1983</v>
      </c>
      <c r="B2" s="1041" t="s">
        <v>2505</v>
      </c>
      <c r="C2" s="1036" t="s">
        <v>2968</v>
      </c>
      <c r="D2" s="1043" t="s">
        <v>2969</v>
      </c>
      <c r="E2" s="1035" t="s">
        <v>2970</v>
      </c>
      <c r="F2" s="1035" t="s">
        <v>2967</v>
      </c>
      <c r="G2" s="1044" t="s">
        <v>2965</v>
      </c>
      <c r="H2" s="1040" t="s">
        <v>2966</v>
      </c>
      <c r="I2" s="1042" t="s">
        <v>2971</v>
      </c>
      <c r="J2" s="1045" t="s">
        <v>2972</v>
      </c>
    </row>
    <row r="3" spans="1:10">
      <c r="A3" s="1037" t="str">
        <f>LEFT(B3,4)</f>
        <v>0041</v>
      </c>
      <c r="B3" s="1038" t="s">
        <v>2506</v>
      </c>
      <c r="C3" s="1036">
        <v>278</v>
      </c>
      <c r="D3" s="1042">
        <v>82</v>
      </c>
      <c r="E3" s="1036">
        <v>337</v>
      </c>
      <c r="F3" s="1036">
        <v>239</v>
      </c>
      <c r="G3" s="1045">
        <v>71</v>
      </c>
      <c r="H3" s="1040">
        <v>336</v>
      </c>
      <c r="I3" s="1046">
        <v>77</v>
      </c>
      <c r="J3" s="1047">
        <v>70</v>
      </c>
    </row>
    <row r="4" spans="1:10">
      <c r="A4" s="1037" t="str">
        <f t="shared" ref="A4:A67" si="0">LEFT(B4,4)</f>
        <v>0070</v>
      </c>
      <c r="B4" s="1038" t="s">
        <v>2507</v>
      </c>
      <c r="C4" s="1036">
        <v>157</v>
      </c>
      <c r="D4" s="1042">
        <v>71</v>
      </c>
      <c r="E4" s="1036">
        <v>221</v>
      </c>
      <c r="F4" s="1036">
        <v>142</v>
      </c>
      <c r="G4" s="1045">
        <v>64</v>
      </c>
      <c r="H4" s="1040">
        <v>221</v>
      </c>
      <c r="I4" s="1046">
        <v>69</v>
      </c>
      <c r="J4" s="1047">
        <v>60</v>
      </c>
    </row>
    <row r="5" spans="1:10">
      <c r="A5" s="1037" t="str">
        <f t="shared" si="0"/>
        <v>0071</v>
      </c>
      <c r="B5" s="1038" t="s">
        <v>2508</v>
      </c>
      <c r="C5" s="1036">
        <v>718</v>
      </c>
      <c r="D5" s="1042">
        <v>69</v>
      </c>
      <c r="E5" s="1036">
        <v>1044</v>
      </c>
      <c r="F5" s="1036">
        <v>687</v>
      </c>
      <c r="G5" s="1045">
        <v>66</v>
      </c>
      <c r="H5" s="1040">
        <v>1045</v>
      </c>
      <c r="I5" s="1046">
        <v>68</v>
      </c>
      <c r="J5" s="1047">
        <v>62</v>
      </c>
    </row>
    <row r="6" spans="1:10">
      <c r="A6" s="1037" t="str">
        <f t="shared" si="0"/>
        <v>0072</v>
      </c>
      <c r="B6" s="1038" t="s">
        <v>2509</v>
      </c>
      <c r="C6" s="1036">
        <v>197</v>
      </c>
      <c r="D6" s="1042">
        <v>57</v>
      </c>
      <c r="E6" s="1036">
        <v>345</v>
      </c>
      <c r="F6" s="1036">
        <v>173</v>
      </c>
      <c r="G6" s="1045">
        <v>50</v>
      </c>
      <c r="H6" s="1040">
        <v>346</v>
      </c>
      <c r="I6" s="1046">
        <v>55</v>
      </c>
      <c r="J6" s="1047">
        <v>54</v>
      </c>
    </row>
    <row r="7" spans="1:10">
      <c r="A7" s="1037" t="str">
        <f t="shared" si="0"/>
        <v>0073</v>
      </c>
      <c r="B7" s="1038" t="s">
        <v>2510</v>
      </c>
      <c r="C7" s="1036">
        <v>288</v>
      </c>
      <c r="D7" s="1042">
        <v>34</v>
      </c>
      <c r="E7" s="1036">
        <v>854</v>
      </c>
      <c r="F7" s="1036">
        <v>325</v>
      </c>
      <c r="G7" s="1045">
        <v>38</v>
      </c>
      <c r="H7" s="1040">
        <v>856</v>
      </c>
      <c r="I7" s="1046">
        <v>28</v>
      </c>
      <c r="J7" s="1047">
        <v>36</v>
      </c>
    </row>
    <row r="8" spans="1:10">
      <c r="A8" s="1037" t="str">
        <f t="shared" si="0"/>
        <v>0081</v>
      </c>
      <c r="B8" s="1038" t="s">
        <v>2511</v>
      </c>
      <c r="C8" s="1036">
        <v>59</v>
      </c>
      <c r="D8" s="1042">
        <v>28</v>
      </c>
      <c r="E8" s="1036">
        <v>208</v>
      </c>
      <c r="F8" s="1036">
        <v>55</v>
      </c>
      <c r="G8" s="1045">
        <v>26</v>
      </c>
      <c r="H8" s="1040">
        <v>208</v>
      </c>
      <c r="I8" s="1046">
        <v>29</v>
      </c>
      <c r="J8" s="1047">
        <v>28</v>
      </c>
    </row>
    <row r="9" spans="1:10">
      <c r="A9" s="1037" t="str">
        <f t="shared" si="0"/>
        <v>0091</v>
      </c>
      <c r="B9" s="1038" t="s">
        <v>2512</v>
      </c>
      <c r="C9" s="1036">
        <v>921</v>
      </c>
      <c r="D9" s="1042">
        <v>68</v>
      </c>
      <c r="E9" s="1036">
        <v>1348</v>
      </c>
      <c r="F9" s="1036">
        <v>919</v>
      </c>
      <c r="G9" s="1045">
        <v>68</v>
      </c>
      <c r="H9" s="1040">
        <v>1350</v>
      </c>
      <c r="I9" s="1046">
        <v>66</v>
      </c>
      <c r="J9" s="1047">
        <v>65</v>
      </c>
    </row>
    <row r="10" spans="1:10">
      <c r="A10" s="1037" t="str">
        <f t="shared" si="0"/>
        <v>0092</v>
      </c>
      <c r="B10" s="1038" t="s">
        <v>2513</v>
      </c>
      <c r="C10" s="1036">
        <v>842</v>
      </c>
      <c r="D10" s="1042">
        <v>73</v>
      </c>
      <c r="E10" s="1036">
        <v>1149</v>
      </c>
      <c r="F10" s="1036">
        <v>898</v>
      </c>
      <c r="G10" s="1045">
        <v>78</v>
      </c>
      <c r="H10" s="1040">
        <v>1149</v>
      </c>
      <c r="I10" s="1046">
        <v>70</v>
      </c>
      <c r="J10" s="1047">
        <v>75</v>
      </c>
    </row>
    <row r="11" spans="1:10">
      <c r="A11" s="1037" t="str">
        <f t="shared" si="0"/>
        <v>0100</v>
      </c>
      <c r="B11" s="1038" t="s">
        <v>2514</v>
      </c>
      <c r="C11" s="1036">
        <v>255</v>
      </c>
      <c r="D11" s="1042">
        <v>68</v>
      </c>
      <c r="E11" s="1036">
        <v>376</v>
      </c>
      <c r="F11" s="1036">
        <v>274</v>
      </c>
      <c r="G11" s="1045">
        <v>73</v>
      </c>
      <c r="H11" s="1040">
        <v>376</v>
      </c>
      <c r="I11" s="1046">
        <v>69</v>
      </c>
      <c r="J11" s="1047">
        <v>74</v>
      </c>
    </row>
    <row r="12" spans="1:10">
      <c r="A12" s="1037" t="str">
        <f t="shared" si="0"/>
        <v>0101</v>
      </c>
      <c r="B12" s="1038" t="s">
        <v>2515</v>
      </c>
      <c r="C12" s="1036">
        <v>82</v>
      </c>
      <c r="D12" s="1042">
        <v>39</v>
      </c>
      <c r="E12" s="1036">
        <v>210</v>
      </c>
      <c r="F12" s="1036">
        <v>86</v>
      </c>
      <c r="G12" s="1045">
        <v>41</v>
      </c>
      <c r="H12" s="1040">
        <v>209</v>
      </c>
      <c r="I12" s="1046">
        <v>34</v>
      </c>
      <c r="J12" s="1047">
        <v>39</v>
      </c>
    </row>
    <row r="13" spans="1:10">
      <c r="A13" s="1037" t="str">
        <f t="shared" si="0"/>
        <v>0102</v>
      </c>
      <c r="B13" s="1038" t="s">
        <v>2516</v>
      </c>
      <c r="C13" s="1036">
        <v>80</v>
      </c>
      <c r="D13" s="1042">
        <v>38</v>
      </c>
      <c r="E13" s="1036">
        <v>209</v>
      </c>
      <c r="F13" s="1036">
        <v>89</v>
      </c>
      <c r="G13" s="1045">
        <v>43</v>
      </c>
      <c r="H13" s="1040">
        <v>209</v>
      </c>
      <c r="I13" s="1046">
        <v>33</v>
      </c>
      <c r="J13" s="1047">
        <v>45</v>
      </c>
    </row>
    <row r="14" spans="1:10">
      <c r="A14" s="1037" t="str">
        <f t="shared" si="0"/>
        <v>0111</v>
      </c>
      <c r="B14" s="1038" t="s">
        <v>2517</v>
      </c>
      <c r="C14" s="1036">
        <v>117</v>
      </c>
      <c r="D14" s="1042">
        <v>45</v>
      </c>
      <c r="E14" s="1036">
        <v>259</v>
      </c>
      <c r="F14" s="1036">
        <v>152</v>
      </c>
      <c r="G14" s="1045">
        <v>59</v>
      </c>
      <c r="H14" s="1040">
        <v>257</v>
      </c>
      <c r="I14" s="1046">
        <v>39</v>
      </c>
      <c r="J14" s="1047">
        <v>52</v>
      </c>
    </row>
    <row r="15" spans="1:10">
      <c r="A15" s="1037" t="str">
        <f t="shared" si="0"/>
        <v>0113</v>
      </c>
      <c r="B15" s="1038" t="s">
        <v>2518</v>
      </c>
      <c r="C15" s="1036">
        <v>9</v>
      </c>
      <c r="D15" s="1042">
        <v>26</v>
      </c>
      <c r="E15" s="1036">
        <v>35</v>
      </c>
      <c r="F15" s="1036">
        <v>8</v>
      </c>
      <c r="G15" s="1045">
        <v>23</v>
      </c>
      <c r="H15" s="1040">
        <v>35</v>
      </c>
      <c r="I15" s="1046">
        <v>40</v>
      </c>
      <c r="J15" s="1047">
        <v>44</v>
      </c>
    </row>
    <row r="16" spans="1:10">
      <c r="A16" s="1037" t="str">
        <f t="shared" si="0"/>
        <v>0121</v>
      </c>
      <c r="B16" s="1038" t="s">
        <v>2520</v>
      </c>
      <c r="C16" s="1036">
        <v>223</v>
      </c>
      <c r="D16" s="1042">
        <v>53</v>
      </c>
      <c r="E16" s="1036">
        <v>424</v>
      </c>
      <c r="F16" s="1036">
        <v>236</v>
      </c>
      <c r="G16" s="1045">
        <v>56</v>
      </c>
      <c r="H16" s="1040">
        <v>424</v>
      </c>
      <c r="I16" s="1046">
        <v>48</v>
      </c>
      <c r="J16" s="1047">
        <v>48</v>
      </c>
    </row>
    <row r="17" spans="1:10">
      <c r="A17" s="1037" t="str">
        <f t="shared" si="0"/>
        <v>0122</v>
      </c>
      <c r="B17" s="1038" t="s">
        <v>2521</v>
      </c>
      <c r="C17" s="1036">
        <v>763</v>
      </c>
      <c r="D17" s="1042">
        <v>65</v>
      </c>
      <c r="E17" s="1036">
        <v>1166</v>
      </c>
      <c r="F17" s="1036">
        <v>767</v>
      </c>
      <c r="G17" s="1045">
        <v>66</v>
      </c>
      <c r="H17" s="1040">
        <v>1164</v>
      </c>
      <c r="I17" s="1046">
        <v>62</v>
      </c>
      <c r="J17" s="1047">
        <v>62</v>
      </c>
    </row>
    <row r="18" spans="1:10">
      <c r="A18" s="1037" t="str">
        <f t="shared" si="0"/>
        <v>0125</v>
      </c>
      <c r="B18" s="1038" t="s">
        <v>2522</v>
      </c>
      <c r="C18" s="1036">
        <v>490</v>
      </c>
      <c r="D18" s="1042">
        <v>70</v>
      </c>
      <c r="E18" s="1036">
        <v>696</v>
      </c>
      <c r="F18" s="1036">
        <v>513</v>
      </c>
      <c r="G18" s="1045">
        <v>74</v>
      </c>
      <c r="H18" s="1040">
        <v>695</v>
      </c>
      <c r="I18" s="1046">
        <v>69</v>
      </c>
      <c r="J18" s="1047">
        <v>74</v>
      </c>
    </row>
    <row r="19" spans="1:10">
      <c r="A19" s="1037" t="str">
        <f t="shared" si="0"/>
        <v>0161</v>
      </c>
      <c r="B19" s="1038" t="s">
        <v>2523</v>
      </c>
      <c r="C19" s="1036">
        <v>76</v>
      </c>
      <c r="D19" s="1042">
        <v>45</v>
      </c>
      <c r="E19" s="1036">
        <v>169</v>
      </c>
      <c r="F19" s="1036">
        <v>76</v>
      </c>
      <c r="G19" s="1045">
        <v>45</v>
      </c>
      <c r="H19" s="1040">
        <v>169</v>
      </c>
      <c r="I19" s="1046">
        <v>42</v>
      </c>
      <c r="J19" s="1047">
        <v>48</v>
      </c>
    </row>
    <row r="20" spans="1:10">
      <c r="A20" s="1037" t="str">
        <f t="shared" si="0"/>
        <v>0201</v>
      </c>
      <c r="B20" s="1038" t="s">
        <v>2524</v>
      </c>
      <c r="C20" s="1036">
        <v>124</v>
      </c>
      <c r="D20" s="1042">
        <v>73</v>
      </c>
      <c r="E20" s="1036">
        <v>170</v>
      </c>
      <c r="F20" s="1036">
        <v>123</v>
      </c>
      <c r="G20" s="1045">
        <v>72</v>
      </c>
      <c r="H20" s="1040">
        <v>171</v>
      </c>
      <c r="I20" s="1046">
        <v>64</v>
      </c>
      <c r="J20" s="1047">
        <v>70</v>
      </c>
    </row>
    <row r="21" spans="1:10">
      <c r="A21" s="1037" t="str">
        <f t="shared" si="0"/>
        <v>0211</v>
      </c>
      <c r="B21" s="1038" t="s">
        <v>2525</v>
      </c>
      <c r="C21" s="1036">
        <v>334</v>
      </c>
      <c r="D21" s="1042">
        <v>71</v>
      </c>
      <c r="E21" s="1036">
        <v>468</v>
      </c>
      <c r="F21" s="1036">
        <v>347</v>
      </c>
      <c r="G21" s="1045">
        <v>74</v>
      </c>
      <c r="H21" s="1040">
        <v>468</v>
      </c>
      <c r="I21" s="1046">
        <v>66</v>
      </c>
      <c r="J21" s="1047">
        <v>69</v>
      </c>
    </row>
    <row r="22" spans="1:10">
      <c r="A22" s="1037" t="str">
        <f t="shared" si="0"/>
        <v>0215</v>
      </c>
      <c r="B22" s="1038" t="s">
        <v>2526</v>
      </c>
      <c r="C22" s="1036">
        <v>29</v>
      </c>
      <c r="D22" s="1042">
        <v>41</v>
      </c>
      <c r="E22" s="1036">
        <v>70</v>
      </c>
      <c r="F22" s="1036">
        <v>32</v>
      </c>
      <c r="G22" s="1045">
        <v>46</v>
      </c>
      <c r="H22" s="1040">
        <v>70</v>
      </c>
      <c r="I22" s="1046">
        <v>24</v>
      </c>
      <c r="J22" s="1047">
        <v>22</v>
      </c>
    </row>
    <row r="23" spans="1:10">
      <c r="A23" s="1037" t="str">
        <f t="shared" si="0"/>
        <v>0231</v>
      </c>
      <c r="B23" s="1038" t="s">
        <v>2527</v>
      </c>
      <c r="C23" s="1036">
        <v>838</v>
      </c>
      <c r="D23" s="1042">
        <v>68</v>
      </c>
      <c r="E23" s="1036">
        <v>1237</v>
      </c>
      <c r="F23" s="1036">
        <v>835</v>
      </c>
      <c r="G23" s="1045">
        <v>67</v>
      </c>
      <c r="H23" s="1040">
        <v>1240</v>
      </c>
      <c r="I23" s="1046">
        <v>64</v>
      </c>
      <c r="J23" s="1047">
        <v>64</v>
      </c>
    </row>
    <row r="24" spans="1:10">
      <c r="A24" s="1037" t="str">
        <f t="shared" si="0"/>
        <v>0241</v>
      </c>
      <c r="B24" s="1038" t="s">
        <v>2528</v>
      </c>
      <c r="C24" s="1036">
        <v>607</v>
      </c>
      <c r="D24" s="1042">
        <v>76</v>
      </c>
      <c r="E24" s="1036">
        <v>799</v>
      </c>
      <c r="F24" s="1036">
        <v>646</v>
      </c>
      <c r="G24" s="1045">
        <v>81</v>
      </c>
      <c r="H24" s="1040">
        <v>799</v>
      </c>
      <c r="I24" s="1046">
        <v>77</v>
      </c>
      <c r="J24" s="1047">
        <v>83</v>
      </c>
    </row>
    <row r="25" spans="1:10">
      <c r="A25" s="1037" t="str">
        <f t="shared" si="0"/>
        <v>0251</v>
      </c>
      <c r="B25" s="1038" t="s">
        <v>2529</v>
      </c>
      <c r="C25" s="1036">
        <v>300</v>
      </c>
      <c r="D25" s="1042">
        <v>85</v>
      </c>
      <c r="E25" s="1036">
        <v>355</v>
      </c>
      <c r="F25" s="1036">
        <v>317</v>
      </c>
      <c r="G25" s="1045">
        <v>89</v>
      </c>
      <c r="H25" s="1040">
        <v>355</v>
      </c>
      <c r="I25" s="1046">
        <v>81</v>
      </c>
      <c r="J25" s="1047">
        <v>88</v>
      </c>
    </row>
    <row r="26" spans="1:10">
      <c r="A26" s="1037" t="str">
        <f t="shared" si="0"/>
        <v>0261</v>
      </c>
      <c r="B26" s="1038" t="s">
        <v>2530</v>
      </c>
      <c r="C26" s="1036">
        <v>71</v>
      </c>
      <c r="D26" s="1042">
        <v>32</v>
      </c>
      <c r="E26" s="1036">
        <v>220</v>
      </c>
      <c r="F26" s="1036">
        <v>78</v>
      </c>
      <c r="G26" s="1045">
        <v>36</v>
      </c>
      <c r="H26" s="1040">
        <v>219</v>
      </c>
      <c r="I26" s="1046">
        <v>35</v>
      </c>
      <c r="J26" s="1047">
        <v>34</v>
      </c>
    </row>
    <row r="27" spans="1:10">
      <c r="A27" s="1037" t="str">
        <f t="shared" si="0"/>
        <v>0271</v>
      </c>
      <c r="B27" s="1038" t="s">
        <v>2531</v>
      </c>
      <c r="C27" s="1036">
        <v>184</v>
      </c>
      <c r="D27" s="1042">
        <v>70</v>
      </c>
      <c r="E27" s="1036">
        <v>264</v>
      </c>
      <c r="F27" s="1036">
        <v>183</v>
      </c>
      <c r="G27" s="1045">
        <v>69</v>
      </c>
      <c r="H27" s="1040">
        <v>264</v>
      </c>
      <c r="I27" s="1046">
        <v>64</v>
      </c>
      <c r="J27" s="1047">
        <v>66</v>
      </c>
    </row>
    <row r="28" spans="1:10">
      <c r="A28" s="1037" t="str">
        <f t="shared" si="0"/>
        <v>0311</v>
      </c>
      <c r="B28" s="1038" t="s">
        <v>2532</v>
      </c>
      <c r="C28" s="1036">
        <v>96</v>
      </c>
      <c r="D28" s="1042">
        <v>36</v>
      </c>
      <c r="E28" s="1036">
        <v>264</v>
      </c>
      <c r="F28" s="1036">
        <v>134</v>
      </c>
      <c r="G28" s="1045">
        <v>51</v>
      </c>
      <c r="H28" s="1040">
        <v>264</v>
      </c>
      <c r="I28" s="1046">
        <v>33</v>
      </c>
      <c r="J28" s="1047">
        <v>43</v>
      </c>
    </row>
    <row r="29" spans="1:10">
      <c r="A29" s="1037" t="str">
        <f t="shared" si="0"/>
        <v>0312</v>
      </c>
      <c r="B29" s="1038" t="s">
        <v>2533</v>
      </c>
      <c r="C29" s="1036">
        <v>190</v>
      </c>
      <c r="D29" s="1042">
        <v>75</v>
      </c>
      <c r="E29" s="1036">
        <v>252</v>
      </c>
      <c r="F29" s="1036">
        <v>212</v>
      </c>
      <c r="G29" s="1045">
        <v>84</v>
      </c>
      <c r="H29" s="1040">
        <v>251</v>
      </c>
      <c r="I29" s="1046">
        <v>66</v>
      </c>
      <c r="J29" s="1047">
        <v>75</v>
      </c>
    </row>
    <row r="30" spans="1:10">
      <c r="A30" s="1037" t="str">
        <f t="shared" si="0"/>
        <v>0321</v>
      </c>
      <c r="B30" s="1038" t="s">
        <v>2534</v>
      </c>
      <c r="C30" s="1036">
        <v>168</v>
      </c>
      <c r="D30" s="1042">
        <v>45</v>
      </c>
      <c r="E30" s="1036">
        <v>372</v>
      </c>
      <c r="F30" s="1036">
        <v>192</v>
      </c>
      <c r="G30" s="1045">
        <v>52</v>
      </c>
      <c r="H30" s="1040">
        <v>371</v>
      </c>
      <c r="I30" s="1046">
        <v>46</v>
      </c>
      <c r="J30" s="1047">
        <v>51</v>
      </c>
    </row>
    <row r="31" spans="1:10">
      <c r="A31" s="1037" t="str">
        <f t="shared" si="0"/>
        <v>0332</v>
      </c>
      <c r="B31" s="1038" t="s">
        <v>2535</v>
      </c>
      <c r="C31" s="1036">
        <v>383</v>
      </c>
      <c r="D31" s="1042">
        <v>62</v>
      </c>
      <c r="E31" s="1036">
        <v>619</v>
      </c>
      <c r="F31" s="1036">
        <v>335</v>
      </c>
      <c r="G31" s="1045">
        <v>54</v>
      </c>
      <c r="H31" s="1040">
        <v>619</v>
      </c>
      <c r="I31" s="1046">
        <v>62</v>
      </c>
      <c r="J31" s="1047">
        <v>49</v>
      </c>
    </row>
    <row r="32" spans="1:10">
      <c r="A32" s="1037" t="str">
        <f t="shared" si="0"/>
        <v>0339</v>
      </c>
      <c r="B32" s="1038" t="s">
        <v>2536</v>
      </c>
      <c r="C32" s="1036">
        <v>92</v>
      </c>
      <c r="D32" s="1042">
        <v>67</v>
      </c>
      <c r="E32" s="1036">
        <v>138</v>
      </c>
      <c r="F32" s="1036">
        <v>83</v>
      </c>
      <c r="G32" s="1045">
        <v>60</v>
      </c>
      <c r="H32" s="1040">
        <v>138</v>
      </c>
      <c r="I32" s="1046">
        <v>54</v>
      </c>
      <c r="J32" s="1047">
        <v>58</v>
      </c>
    </row>
    <row r="33" spans="1:10">
      <c r="A33" s="1037" t="str">
        <f t="shared" si="0"/>
        <v>0341</v>
      </c>
      <c r="B33" s="1038" t="s">
        <v>2537</v>
      </c>
      <c r="C33" s="1036">
        <v>145</v>
      </c>
      <c r="D33" s="1042">
        <v>47</v>
      </c>
      <c r="E33" s="1036">
        <v>307</v>
      </c>
      <c r="F33" s="1036">
        <v>146</v>
      </c>
      <c r="G33" s="1045">
        <v>47</v>
      </c>
      <c r="H33" s="1040">
        <v>309</v>
      </c>
      <c r="I33" s="1046">
        <v>46</v>
      </c>
      <c r="J33" s="1047">
        <v>44</v>
      </c>
    </row>
    <row r="34" spans="1:10">
      <c r="A34" s="1037" t="str">
        <f t="shared" si="0"/>
        <v>0342</v>
      </c>
      <c r="B34" s="1038" t="s">
        <v>2538</v>
      </c>
      <c r="C34" s="1036">
        <v>289</v>
      </c>
      <c r="D34" s="1042">
        <v>72</v>
      </c>
      <c r="E34" s="1036">
        <v>399</v>
      </c>
      <c r="F34" s="1036">
        <v>310</v>
      </c>
      <c r="G34" s="1045">
        <v>78</v>
      </c>
      <c r="H34" s="1040">
        <v>397</v>
      </c>
      <c r="I34" s="1046">
        <v>68</v>
      </c>
      <c r="J34" s="1047">
        <v>66</v>
      </c>
    </row>
    <row r="35" spans="1:10">
      <c r="A35" s="1037" t="str">
        <f t="shared" si="0"/>
        <v>0361</v>
      </c>
      <c r="B35" s="1038" t="s">
        <v>2539</v>
      </c>
      <c r="C35" s="1036">
        <v>96</v>
      </c>
      <c r="D35" s="1042">
        <v>37</v>
      </c>
      <c r="E35" s="1036">
        <v>258</v>
      </c>
      <c r="F35" s="1036">
        <v>101</v>
      </c>
      <c r="G35" s="1045">
        <v>39</v>
      </c>
      <c r="H35" s="1040">
        <v>259</v>
      </c>
      <c r="I35" s="1046">
        <v>39</v>
      </c>
      <c r="J35" s="1047">
        <v>40</v>
      </c>
    </row>
    <row r="36" spans="1:10">
      <c r="A36" s="1037" t="str">
        <f t="shared" si="0"/>
        <v>0400</v>
      </c>
      <c r="B36" s="1038" t="s">
        <v>2540</v>
      </c>
      <c r="C36" s="1036">
        <v>286</v>
      </c>
      <c r="D36" s="1042">
        <v>80</v>
      </c>
      <c r="E36" s="1036">
        <v>358</v>
      </c>
      <c r="F36" s="1036">
        <v>268</v>
      </c>
      <c r="G36" s="1045">
        <v>76</v>
      </c>
      <c r="H36" s="1040">
        <v>354</v>
      </c>
      <c r="I36" s="1046">
        <v>81</v>
      </c>
      <c r="J36" s="1047">
        <v>80</v>
      </c>
    </row>
    <row r="37" spans="1:10">
      <c r="A37" s="1037" t="str">
        <f t="shared" si="0"/>
        <v>0401</v>
      </c>
      <c r="B37" s="1038" t="s">
        <v>2541</v>
      </c>
      <c r="C37" s="1036">
        <v>119</v>
      </c>
      <c r="D37" s="1042">
        <v>46</v>
      </c>
      <c r="E37" s="1036">
        <v>258</v>
      </c>
      <c r="F37" s="1036">
        <v>161</v>
      </c>
      <c r="G37" s="1045">
        <v>62</v>
      </c>
      <c r="H37" s="1040">
        <v>258</v>
      </c>
      <c r="I37" s="1046">
        <v>39</v>
      </c>
      <c r="J37" s="1047">
        <v>50</v>
      </c>
    </row>
    <row r="38" spans="1:10">
      <c r="A38" s="1037" t="str">
        <f t="shared" si="0"/>
        <v>0410</v>
      </c>
      <c r="B38" s="1038" t="s">
        <v>2542</v>
      </c>
      <c r="C38" s="1036">
        <v>103</v>
      </c>
      <c r="D38" s="1042">
        <v>68</v>
      </c>
      <c r="E38" s="1036">
        <v>152</v>
      </c>
      <c r="F38" s="1036">
        <v>94</v>
      </c>
      <c r="G38" s="1045">
        <v>62</v>
      </c>
      <c r="H38" s="1040">
        <v>152</v>
      </c>
      <c r="I38" s="1042" t="s">
        <v>139</v>
      </c>
      <c r="J38" s="1045" t="s">
        <v>139</v>
      </c>
    </row>
    <row r="39" spans="1:10">
      <c r="A39" s="1037" t="str">
        <f t="shared" si="0"/>
        <v>0441</v>
      </c>
      <c r="B39" s="1038" t="s">
        <v>2543</v>
      </c>
      <c r="C39" s="1036">
        <v>143</v>
      </c>
      <c r="D39" s="1042">
        <v>65</v>
      </c>
      <c r="E39" s="1036">
        <v>220</v>
      </c>
      <c r="F39" s="1036">
        <v>109</v>
      </c>
      <c r="G39" s="1045">
        <v>50</v>
      </c>
      <c r="H39" s="1040">
        <v>220</v>
      </c>
      <c r="I39" s="1046">
        <v>64</v>
      </c>
      <c r="J39" s="1047">
        <v>64</v>
      </c>
    </row>
    <row r="40" spans="1:10">
      <c r="A40" s="1037" t="str">
        <f t="shared" si="0"/>
        <v>0451</v>
      </c>
      <c r="B40" s="1038" t="s">
        <v>2544</v>
      </c>
      <c r="C40" s="1036">
        <v>628</v>
      </c>
      <c r="D40" s="1042">
        <v>55</v>
      </c>
      <c r="E40" s="1036">
        <v>1148</v>
      </c>
      <c r="F40" s="1036">
        <v>554</v>
      </c>
      <c r="G40" s="1045">
        <v>48</v>
      </c>
      <c r="H40" s="1040">
        <v>1148</v>
      </c>
      <c r="I40" s="1046">
        <v>58</v>
      </c>
      <c r="J40" s="1047">
        <v>60</v>
      </c>
    </row>
    <row r="41" spans="1:10">
      <c r="A41" s="1037" t="str">
        <f t="shared" si="0"/>
        <v>0461</v>
      </c>
      <c r="B41" s="1038" t="s">
        <v>2545</v>
      </c>
      <c r="C41" s="1036">
        <v>149</v>
      </c>
      <c r="D41" s="1042">
        <v>41</v>
      </c>
      <c r="E41" s="1036">
        <v>364</v>
      </c>
      <c r="F41" s="1036">
        <v>160</v>
      </c>
      <c r="G41" s="1045">
        <v>44</v>
      </c>
      <c r="H41" s="1040">
        <v>364</v>
      </c>
      <c r="I41" s="1046">
        <v>38</v>
      </c>
      <c r="J41" s="1047">
        <v>51</v>
      </c>
    </row>
    <row r="42" spans="1:10">
      <c r="A42" s="1037" t="str">
        <f t="shared" si="0"/>
        <v>0481</v>
      </c>
      <c r="B42" s="1038" t="s">
        <v>2546</v>
      </c>
      <c r="C42" s="1036">
        <v>175</v>
      </c>
      <c r="D42" s="1042">
        <v>44</v>
      </c>
      <c r="E42" s="1036">
        <v>395</v>
      </c>
      <c r="F42" s="1036">
        <v>232</v>
      </c>
      <c r="G42" s="1045">
        <v>59</v>
      </c>
      <c r="H42" s="1040">
        <v>395</v>
      </c>
      <c r="I42" s="1046">
        <v>50</v>
      </c>
      <c r="J42" s="1047">
        <v>56</v>
      </c>
    </row>
    <row r="43" spans="1:10">
      <c r="A43" s="1037" t="str">
        <f t="shared" si="0"/>
        <v>0510</v>
      </c>
      <c r="B43" s="1038" t="s">
        <v>2547</v>
      </c>
      <c r="C43" s="1036">
        <v>173</v>
      </c>
      <c r="D43" s="1042">
        <v>95</v>
      </c>
      <c r="E43" s="1036">
        <v>182</v>
      </c>
      <c r="F43" s="1036">
        <v>162</v>
      </c>
      <c r="G43" s="1045">
        <v>89</v>
      </c>
      <c r="H43" s="1040">
        <v>182</v>
      </c>
      <c r="I43" s="1046">
        <v>91</v>
      </c>
      <c r="J43" s="1047">
        <v>88</v>
      </c>
    </row>
    <row r="44" spans="1:10">
      <c r="A44" s="1037" t="str">
        <f t="shared" si="0"/>
        <v>0520</v>
      </c>
      <c r="B44" s="1038" t="s">
        <v>2548</v>
      </c>
      <c r="C44" s="1036">
        <v>216</v>
      </c>
      <c r="D44" s="1042">
        <v>79</v>
      </c>
      <c r="E44" s="1036">
        <v>273</v>
      </c>
      <c r="F44" s="1036">
        <v>228</v>
      </c>
      <c r="G44" s="1045">
        <v>84</v>
      </c>
      <c r="H44" s="1040">
        <v>273</v>
      </c>
      <c r="I44" s="1046">
        <v>78</v>
      </c>
      <c r="J44" s="1047">
        <v>73</v>
      </c>
    </row>
    <row r="45" spans="1:10">
      <c r="A45" s="1037" t="str">
        <f t="shared" si="0"/>
        <v>0521</v>
      </c>
      <c r="B45" s="1038" t="s">
        <v>2549</v>
      </c>
      <c r="C45" s="1036">
        <v>80</v>
      </c>
      <c r="D45" s="1042">
        <v>39</v>
      </c>
      <c r="E45" s="1036">
        <v>204</v>
      </c>
      <c r="F45" s="1036">
        <v>81</v>
      </c>
      <c r="G45" s="1045">
        <v>40</v>
      </c>
      <c r="H45" s="1040">
        <v>204</v>
      </c>
      <c r="I45" s="1046">
        <v>33</v>
      </c>
      <c r="J45" s="1047">
        <v>38</v>
      </c>
    </row>
    <row r="46" spans="1:10">
      <c r="A46" s="1037" t="str">
        <f t="shared" si="0"/>
        <v>0561</v>
      </c>
      <c r="B46" s="1038" t="s">
        <v>2550</v>
      </c>
      <c r="C46" s="1036">
        <v>176</v>
      </c>
      <c r="D46" s="1042">
        <v>48</v>
      </c>
      <c r="E46" s="1036">
        <v>364</v>
      </c>
      <c r="F46" s="1036">
        <v>179</v>
      </c>
      <c r="G46" s="1045">
        <v>49</v>
      </c>
      <c r="H46" s="1040">
        <v>363</v>
      </c>
      <c r="I46" s="1046">
        <v>41</v>
      </c>
      <c r="J46" s="1047">
        <v>48</v>
      </c>
    </row>
    <row r="47" spans="1:10">
      <c r="A47" s="1037" t="str">
        <f t="shared" si="0"/>
        <v>0600</v>
      </c>
      <c r="B47" s="1038" t="s">
        <v>2551</v>
      </c>
      <c r="C47" s="1036">
        <v>237</v>
      </c>
      <c r="D47" s="1042">
        <v>82</v>
      </c>
      <c r="E47" s="1036">
        <v>290</v>
      </c>
      <c r="F47" s="1036">
        <v>211</v>
      </c>
      <c r="G47" s="1045">
        <v>73</v>
      </c>
      <c r="H47" s="1040">
        <v>290</v>
      </c>
      <c r="I47" s="1046">
        <v>79</v>
      </c>
      <c r="J47" s="1047">
        <v>70</v>
      </c>
    </row>
    <row r="48" spans="1:10">
      <c r="A48" s="1037" t="str">
        <f t="shared" si="0"/>
        <v>0641</v>
      </c>
      <c r="B48" s="1038" t="s">
        <v>2552</v>
      </c>
      <c r="C48" s="1036">
        <v>28</v>
      </c>
      <c r="D48" s="1042">
        <v>27</v>
      </c>
      <c r="E48" s="1036">
        <v>102</v>
      </c>
      <c r="F48" s="1036">
        <v>48</v>
      </c>
      <c r="G48" s="1045">
        <v>47</v>
      </c>
      <c r="H48" s="1040">
        <v>102</v>
      </c>
      <c r="I48" s="1046">
        <v>35</v>
      </c>
      <c r="J48" s="1047">
        <v>44</v>
      </c>
    </row>
    <row r="49" spans="1:10">
      <c r="A49" s="1037" t="str">
        <f t="shared" si="0"/>
        <v>0651</v>
      </c>
      <c r="B49" s="1038" t="s">
        <v>2553</v>
      </c>
      <c r="C49" s="1036">
        <v>122</v>
      </c>
      <c r="D49" s="1042">
        <v>35</v>
      </c>
      <c r="E49" s="1036">
        <v>351</v>
      </c>
      <c r="F49" s="1036">
        <v>138</v>
      </c>
      <c r="G49" s="1045">
        <v>39</v>
      </c>
      <c r="H49" s="1040">
        <v>352</v>
      </c>
      <c r="I49" s="1046">
        <v>30</v>
      </c>
      <c r="J49" s="1047">
        <v>38</v>
      </c>
    </row>
    <row r="50" spans="1:10">
      <c r="A50" s="1037" t="str">
        <f t="shared" si="0"/>
        <v>0661</v>
      </c>
      <c r="B50" s="1038" t="s">
        <v>2554</v>
      </c>
      <c r="C50" s="1036">
        <v>86</v>
      </c>
      <c r="D50" s="1042">
        <v>31</v>
      </c>
      <c r="E50" s="1036">
        <v>277</v>
      </c>
      <c r="F50" s="1036">
        <v>109</v>
      </c>
      <c r="G50" s="1045">
        <v>40</v>
      </c>
      <c r="H50" s="1040">
        <v>275</v>
      </c>
      <c r="I50" s="1046">
        <v>30</v>
      </c>
      <c r="J50" s="1047">
        <v>43</v>
      </c>
    </row>
    <row r="51" spans="1:10">
      <c r="A51" s="1037" t="str">
        <f t="shared" si="0"/>
        <v>0671</v>
      </c>
      <c r="B51" s="1038" t="s">
        <v>2555</v>
      </c>
      <c r="C51" s="1036">
        <v>362</v>
      </c>
      <c r="D51" s="1042">
        <v>85</v>
      </c>
      <c r="E51" s="1036">
        <v>427</v>
      </c>
      <c r="F51" s="1036">
        <v>360</v>
      </c>
      <c r="G51" s="1045">
        <v>84</v>
      </c>
      <c r="H51" s="1040">
        <v>427</v>
      </c>
      <c r="I51" s="1046">
        <v>82</v>
      </c>
      <c r="J51" s="1047">
        <v>85</v>
      </c>
    </row>
    <row r="52" spans="1:10">
      <c r="A52" s="1037" t="str">
        <f t="shared" si="0"/>
        <v>0681</v>
      </c>
      <c r="B52" s="1038" t="s">
        <v>2556</v>
      </c>
      <c r="C52" s="1036">
        <v>75</v>
      </c>
      <c r="D52" s="1042">
        <v>27</v>
      </c>
      <c r="E52" s="1036">
        <v>278</v>
      </c>
      <c r="F52" s="1036">
        <v>149</v>
      </c>
      <c r="G52" s="1045">
        <v>54</v>
      </c>
      <c r="H52" s="1040">
        <v>278</v>
      </c>
      <c r="I52" s="1046">
        <v>39</v>
      </c>
      <c r="J52" s="1047">
        <v>59</v>
      </c>
    </row>
    <row r="53" spans="1:10">
      <c r="A53" s="1037" t="str">
        <f t="shared" si="0"/>
        <v>0721</v>
      </c>
      <c r="B53" s="1038" t="s">
        <v>2557</v>
      </c>
      <c r="C53" s="1036">
        <v>135</v>
      </c>
      <c r="D53" s="1042">
        <v>49</v>
      </c>
      <c r="E53" s="1036">
        <v>275</v>
      </c>
      <c r="F53" s="1036">
        <v>126</v>
      </c>
      <c r="G53" s="1045">
        <v>46</v>
      </c>
      <c r="H53" s="1040">
        <v>275</v>
      </c>
      <c r="I53" s="1046">
        <v>47</v>
      </c>
      <c r="J53" s="1047">
        <v>44</v>
      </c>
    </row>
    <row r="54" spans="1:10">
      <c r="A54" s="1037" t="str">
        <f t="shared" si="0"/>
        <v>0761</v>
      </c>
      <c r="B54" s="1038" t="s">
        <v>2558</v>
      </c>
      <c r="C54" s="1036">
        <v>266</v>
      </c>
      <c r="D54" s="1042">
        <v>49</v>
      </c>
      <c r="E54" s="1036">
        <v>543</v>
      </c>
      <c r="F54" s="1036">
        <v>256</v>
      </c>
      <c r="G54" s="1045">
        <v>47</v>
      </c>
      <c r="H54" s="1040">
        <v>545</v>
      </c>
      <c r="I54" s="1046">
        <v>44</v>
      </c>
      <c r="J54" s="1047">
        <v>47</v>
      </c>
    </row>
    <row r="55" spans="1:10">
      <c r="A55" s="1037" t="str">
        <f t="shared" si="0"/>
        <v>0771</v>
      </c>
      <c r="B55" s="1038" t="s">
        <v>2559</v>
      </c>
      <c r="C55" s="1036">
        <v>64</v>
      </c>
      <c r="D55" s="1042">
        <v>41</v>
      </c>
      <c r="E55" s="1036">
        <v>155</v>
      </c>
      <c r="F55" s="1036">
        <v>86</v>
      </c>
      <c r="G55" s="1045">
        <v>54</v>
      </c>
      <c r="H55" s="1040">
        <v>158</v>
      </c>
      <c r="I55" s="1046">
        <v>32</v>
      </c>
      <c r="J55" s="1047">
        <v>50</v>
      </c>
    </row>
    <row r="56" spans="1:10">
      <c r="A56" s="1037" t="str">
        <f t="shared" si="0"/>
        <v>0801</v>
      </c>
      <c r="B56" s="1038" t="s">
        <v>2560</v>
      </c>
      <c r="C56" s="1036">
        <v>156</v>
      </c>
      <c r="D56" s="1042">
        <v>35</v>
      </c>
      <c r="E56" s="1036">
        <v>442</v>
      </c>
      <c r="F56" s="1036">
        <v>160</v>
      </c>
      <c r="G56" s="1045">
        <v>36</v>
      </c>
      <c r="H56" s="1040">
        <v>442</v>
      </c>
      <c r="I56" s="1046">
        <v>31</v>
      </c>
      <c r="J56" s="1047">
        <v>37</v>
      </c>
    </row>
    <row r="57" spans="1:10">
      <c r="A57" s="1037" t="str">
        <f t="shared" si="0"/>
        <v>0831</v>
      </c>
      <c r="B57" s="1038" t="s">
        <v>2561</v>
      </c>
      <c r="C57" s="1036">
        <v>241</v>
      </c>
      <c r="D57" s="1042">
        <v>66</v>
      </c>
      <c r="E57" s="1036">
        <v>363</v>
      </c>
      <c r="F57" s="1036">
        <v>232</v>
      </c>
      <c r="G57" s="1045">
        <v>64</v>
      </c>
      <c r="H57" s="1040">
        <v>363</v>
      </c>
      <c r="I57" s="1046">
        <v>63</v>
      </c>
      <c r="J57" s="1047">
        <v>65</v>
      </c>
    </row>
    <row r="58" spans="1:10">
      <c r="A58" s="1037" t="str">
        <f t="shared" si="0"/>
        <v>0841</v>
      </c>
      <c r="B58" s="1038" t="s">
        <v>2562</v>
      </c>
      <c r="C58" s="1036">
        <v>106</v>
      </c>
      <c r="D58" s="1042">
        <v>63</v>
      </c>
      <c r="E58" s="1036">
        <v>168</v>
      </c>
      <c r="F58" s="1036">
        <v>117</v>
      </c>
      <c r="G58" s="1045">
        <v>70</v>
      </c>
      <c r="H58" s="1040">
        <v>168</v>
      </c>
      <c r="I58" s="1046">
        <v>61</v>
      </c>
      <c r="J58" s="1047">
        <v>62</v>
      </c>
    </row>
    <row r="59" spans="1:10">
      <c r="A59" s="1037" t="str">
        <f t="shared" si="0"/>
        <v>0861</v>
      </c>
      <c r="B59" s="1038" t="s">
        <v>2563</v>
      </c>
      <c r="C59" s="1036">
        <v>53</v>
      </c>
      <c r="D59" s="1042">
        <v>49</v>
      </c>
      <c r="E59" s="1036">
        <v>108</v>
      </c>
      <c r="F59" s="1036">
        <v>51</v>
      </c>
      <c r="G59" s="1045">
        <v>47</v>
      </c>
      <c r="H59" s="1040">
        <v>108</v>
      </c>
      <c r="I59" s="1046">
        <v>47</v>
      </c>
      <c r="J59" s="1047">
        <v>53</v>
      </c>
    </row>
    <row r="60" spans="1:10">
      <c r="A60" s="1037" t="str">
        <f t="shared" si="0"/>
        <v>0881</v>
      </c>
      <c r="B60" s="1038" t="s">
        <v>2564</v>
      </c>
      <c r="C60" s="1036">
        <v>119</v>
      </c>
      <c r="D60" s="1042">
        <v>47</v>
      </c>
      <c r="E60" s="1036">
        <v>253</v>
      </c>
      <c r="F60" s="1036">
        <v>125</v>
      </c>
      <c r="G60" s="1045">
        <v>49</v>
      </c>
      <c r="H60" s="1040">
        <v>253</v>
      </c>
      <c r="I60" s="1046">
        <v>31</v>
      </c>
      <c r="J60" s="1047">
        <v>34</v>
      </c>
    </row>
    <row r="61" spans="1:10">
      <c r="A61" s="1037" t="str">
        <f t="shared" si="0"/>
        <v>0950</v>
      </c>
      <c r="B61" s="1038" t="s">
        <v>2565</v>
      </c>
      <c r="C61" s="1036">
        <v>560</v>
      </c>
      <c r="D61" s="1042">
        <v>88</v>
      </c>
      <c r="E61" s="1036">
        <v>639</v>
      </c>
      <c r="F61" s="1036">
        <v>562</v>
      </c>
      <c r="G61" s="1045">
        <v>88</v>
      </c>
      <c r="H61" s="1040">
        <v>639</v>
      </c>
      <c r="I61" s="1046">
        <v>85</v>
      </c>
      <c r="J61" s="1047">
        <v>85</v>
      </c>
    </row>
    <row r="62" spans="1:10">
      <c r="A62" s="1037" t="str">
        <f t="shared" si="0"/>
        <v>0961</v>
      </c>
      <c r="B62" s="1038" t="s">
        <v>2566</v>
      </c>
      <c r="C62" s="1036">
        <v>369</v>
      </c>
      <c r="D62" s="1042">
        <v>85</v>
      </c>
      <c r="E62" s="1036">
        <v>434</v>
      </c>
      <c r="F62" s="1036">
        <v>336</v>
      </c>
      <c r="G62" s="1045">
        <v>77</v>
      </c>
      <c r="H62" s="1040">
        <v>435</v>
      </c>
      <c r="I62" s="1046">
        <v>82</v>
      </c>
      <c r="J62" s="1047">
        <v>79</v>
      </c>
    </row>
    <row r="63" spans="1:10">
      <c r="A63" s="1037" t="str">
        <f t="shared" si="0"/>
        <v>1001</v>
      </c>
      <c r="B63" s="1038" t="s">
        <v>2567</v>
      </c>
      <c r="C63" s="1036">
        <v>448</v>
      </c>
      <c r="D63" s="1042">
        <v>80</v>
      </c>
      <c r="E63" s="1036">
        <v>558</v>
      </c>
      <c r="F63" s="1036">
        <v>483</v>
      </c>
      <c r="G63" s="1045">
        <v>87</v>
      </c>
      <c r="H63" s="1040">
        <v>558</v>
      </c>
      <c r="I63" s="1046">
        <v>79</v>
      </c>
      <c r="J63" s="1047">
        <v>81</v>
      </c>
    </row>
    <row r="64" spans="1:10">
      <c r="A64" s="1037" t="str">
        <f t="shared" si="0"/>
        <v>1010</v>
      </c>
      <c r="B64" s="1038" t="s">
        <v>2568</v>
      </c>
      <c r="C64" s="1036">
        <v>573</v>
      </c>
      <c r="D64" s="1042">
        <v>69</v>
      </c>
      <c r="E64" s="1036">
        <v>831</v>
      </c>
      <c r="F64" s="1036">
        <v>531</v>
      </c>
      <c r="G64" s="1045">
        <v>64</v>
      </c>
      <c r="H64" s="1040">
        <v>831</v>
      </c>
      <c r="I64" s="1046">
        <v>63</v>
      </c>
      <c r="J64" s="1047">
        <v>63</v>
      </c>
    </row>
    <row r="65" spans="1:10">
      <c r="A65" s="1037" t="str">
        <f t="shared" si="0"/>
        <v>1014</v>
      </c>
      <c r="B65" s="1038" t="s">
        <v>2569</v>
      </c>
      <c r="C65" s="1036">
        <v>81</v>
      </c>
      <c r="D65" s="1042">
        <v>47</v>
      </c>
      <c r="E65" s="1036">
        <v>174</v>
      </c>
      <c r="F65" s="1036">
        <v>108</v>
      </c>
      <c r="G65" s="1045">
        <v>62</v>
      </c>
      <c r="H65" s="1040">
        <v>174</v>
      </c>
      <c r="I65" s="1046">
        <v>43</v>
      </c>
      <c r="J65" s="1047">
        <v>38</v>
      </c>
    </row>
    <row r="66" spans="1:10">
      <c r="A66" s="1037" t="str">
        <f t="shared" si="0"/>
        <v>1017</v>
      </c>
      <c r="B66" s="1038" t="s">
        <v>2570</v>
      </c>
      <c r="C66" s="1036">
        <v>73</v>
      </c>
      <c r="D66" s="1042">
        <v>49</v>
      </c>
      <c r="E66" s="1036">
        <v>148</v>
      </c>
      <c r="F66" s="1036">
        <v>78</v>
      </c>
      <c r="G66" s="1045">
        <v>53</v>
      </c>
      <c r="H66" s="1040">
        <v>148</v>
      </c>
      <c r="I66" s="1046">
        <v>44</v>
      </c>
      <c r="J66" s="1047">
        <v>52</v>
      </c>
    </row>
    <row r="67" spans="1:10">
      <c r="A67" s="1037" t="str">
        <f t="shared" si="0"/>
        <v>1020</v>
      </c>
      <c r="B67" s="1038" t="s">
        <v>2571</v>
      </c>
      <c r="C67" s="1036">
        <v>264</v>
      </c>
      <c r="D67" s="1042">
        <v>68</v>
      </c>
      <c r="E67" s="1036">
        <v>390</v>
      </c>
      <c r="F67" s="1036">
        <v>263</v>
      </c>
      <c r="G67" s="1045">
        <v>68</v>
      </c>
      <c r="H67" s="1040">
        <v>389</v>
      </c>
      <c r="I67" s="1046">
        <v>68</v>
      </c>
      <c r="J67" s="1047">
        <v>66</v>
      </c>
    </row>
    <row r="68" spans="1:10">
      <c r="A68" s="1037" t="str">
        <f t="shared" ref="A68:A131" si="1">LEFT(B68,4)</f>
        <v>1041</v>
      </c>
      <c r="B68" s="1038" t="s">
        <v>2572</v>
      </c>
      <c r="C68" s="1036">
        <v>340</v>
      </c>
      <c r="D68" s="1042">
        <v>76</v>
      </c>
      <c r="E68" s="1036">
        <v>446</v>
      </c>
      <c r="F68" s="1036">
        <v>343</v>
      </c>
      <c r="G68" s="1045">
        <v>77</v>
      </c>
      <c r="H68" s="1040">
        <v>446</v>
      </c>
      <c r="I68" s="1046">
        <v>74</v>
      </c>
      <c r="J68" s="1047">
        <v>73</v>
      </c>
    </row>
    <row r="69" spans="1:10">
      <c r="A69" s="1037" t="str">
        <f t="shared" si="1"/>
        <v>1081</v>
      </c>
      <c r="B69" s="1038" t="s">
        <v>2573</v>
      </c>
      <c r="C69" s="1036">
        <v>150</v>
      </c>
      <c r="D69" s="1042">
        <v>53</v>
      </c>
      <c r="E69" s="1036">
        <v>284</v>
      </c>
      <c r="F69" s="1036">
        <v>137</v>
      </c>
      <c r="G69" s="1045">
        <v>48</v>
      </c>
      <c r="H69" s="1040">
        <v>284</v>
      </c>
      <c r="I69" s="1046">
        <v>51</v>
      </c>
      <c r="J69" s="1047">
        <v>52</v>
      </c>
    </row>
    <row r="70" spans="1:10">
      <c r="A70" s="1037" t="str">
        <f t="shared" si="1"/>
        <v>1121</v>
      </c>
      <c r="B70" s="1038" t="s">
        <v>2574</v>
      </c>
      <c r="C70" s="1036">
        <v>660</v>
      </c>
      <c r="D70" s="1042">
        <v>61</v>
      </c>
      <c r="E70" s="1036">
        <v>1089</v>
      </c>
      <c r="F70" s="1036">
        <v>616</v>
      </c>
      <c r="G70" s="1045">
        <v>57</v>
      </c>
      <c r="H70" s="1040">
        <v>1086</v>
      </c>
      <c r="I70" s="1046">
        <v>61</v>
      </c>
      <c r="J70" s="1047">
        <v>53</v>
      </c>
    </row>
    <row r="71" spans="1:10">
      <c r="A71" s="1037" t="str">
        <f t="shared" si="1"/>
        <v>1161</v>
      </c>
      <c r="B71" s="1038" t="s">
        <v>2575</v>
      </c>
      <c r="C71" s="1036">
        <v>150</v>
      </c>
      <c r="D71" s="1042">
        <v>49</v>
      </c>
      <c r="E71" s="1036">
        <v>305</v>
      </c>
      <c r="F71" s="1036">
        <v>138</v>
      </c>
      <c r="G71" s="1045">
        <v>45</v>
      </c>
      <c r="H71" s="1040">
        <v>305</v>
      </c>
      <c r="I71" s="1046">
        <v>51</v>
      </c>
      <c r="J71" s="1047">
        <v>51</v>
      </c>
    </row>
    <row r="72" spans="1:10">
      <c r="A72" s="1037" t="str">
        <f t="shared" si="1"/>
        <v>1241</v>
      </c>
      <c r="B72" s="1038" t="s">
        <v>2576</v>
      </c>
      <c r="C72" s="1036">
        <v>281</v>
      </c>
      <c r="D72" s="1042">
        <v>65</v>
      </c>
      <c r="E72" s="1036">
        <v>431</v>
      </c>
      <c r="F72" s="1036">
        <v>275</v>
      </c>
      <c r="G72" s="1045">
        <v>64</v>
      </c>
      <c r="H72" s="1040">
        <v>431</v>
      </c>
      <c r="I72" s="1046">
        <v>63</v>
      </c>
      <c r="J72" s="1047">
        <v>68</v>
      </c>
    </row>
    <row r="73" spans="1:10">
      <c r="A73" s="1037" t="str">
        <f t="shared" si="1"/>
        <v>1281</v>
      </c>
      <c r="B73" s="1038" t="s">
        <v>2577</v>
      </c>
      <c r="C73" s="1036">
        <v>124</v>
      </c>
      <c r="D73" s="1042">
        <v>67</v>
      </c>
      <c r="E73" s="1036">
        <v>186</v>
      </c>
      <c r="F73" s="1036">
        <v>114</v>
      </c>
      <c r="G73" s="1045">
        <v>61</v>
      </c>
      <c r="H73" s="1040">
        <v>186</v>
      </c>
      <c r="I73" s="1046">
        <v>73</v>
      </c>
      <c r="J73" s="1047">
        <v>70</v>
      </c>
    </row>
    <row r="74" spans="1:10">
      <c r="A74" s="1037" t="str">
        <f t="shared" si="1"/>
        <v>1331</v>
      </c>
      <c r="B74" s="1038" t="s">
        <v>2578</v>
      </c>
      <c r="C74" s="1036">
        <v>768</v>
      </c>
      <c r="D74" s="1042">
        <v>74</v>
      </c>
      <c r="E74" s="1036">
        <v>1043</v>
      </c>
      <c r="F74" s="1036">
        <v>775</v>
      </c>
      <c r="G74" s="1045">
        <v>74</v>
      </c>
      <c r="H74" s="1040">
        <v>1043</v>
      </c>
      <c r="I74" s="1046">
        <v>72</v>
      </c>
      <c r="J74" s="1047">
        <v>71</v>
      </c>
    </row>
    <row r="75" spans="1:10">
      <c r="A75" s="1037" t="str">
        <f t="shared" si="1"/>
        <v>1361</v>
      </c>
      <c r="B75" s="1038" t="s">
        <v>2579</v>
      </c>
      <c r="C75" s="1036">
        <v>28</v>
      </c>
      <c r="D75" s="1042">
        <v>18</v>
      </c>
      <c r="E75" s="1036">
        <v>154</v>
      </c>
      <c r="F75" s="1036">
        <v>47</v>
      </c>
      <c r="G75" s="1045">
        <v>30</v>
      </c>
      <c r="H75" s="1040">
        <v>155</v>
      </c>
      <c r="I75" s="1046">
        <v>21</v>
      </c>
      <c r="J75" s="1047">
        <v>31</v>
      </c>
    </row>
    <row r="76" spans="1:10">
      <c r="A76" s="1037" t="str">
        <f t="shared" si="1"/>
        <v>1371</v>
      </c>
      <c r="B76" s="1038" t="s">
        <v>2580</v>
      </c>
      <c r="C76" s="1036">
        <v>345</v>
      </c>
      <c r="D76" s="1042">
        <v>61</v>
      </c>
      <c r="E76" s="1036">
        <v>567</v>
      </c>
      <c r="F76" s="1036">
        <v>399</v>
      </c>
      <c r="G76" s="1045">
        <v>70</v>
      </c>
      <c r="H76" s="1040">
        <v>569</v>
      </c>
      <c r="I76" s="1046">
        <v>57</v>
      </c>
      <c r="J76" s="1047">
        <v>68</v>
      </c>
    </row>
    <row r="77" spans="1:10">
      <c r="A77" s="1037" t="str">
        <f t="shared" si="1"/>
        <v>1401</v>
      </c>
      <c r="B77" s="1038" t="s">
        <v>2581</v>
      </c>
      <c r="C77" s="1036">
        <v>39</v>
      </c>
      <c r="D77" s="1042">
        <v>35</v>
      </c>
      <c r="E77" s="1036">
        <v>112</v>
      </c>
      <c r="F77" s="1036">
        <v>62</v>
      </c>
      <c r="G77" s="1045">
        <v>55</v>
      </c>
      <c r="H77" s="1040">
        <v>112</v>
      </c>
      <c r="I77" s="1046">
        <v>40</v>
      </c>
      <c r="J77" s="1047">
        <v>54</v>
      </c>
    </row>
    <row r="78" spans="1:10">
      <c r="A78" s="1037" t="str">
        <f t="shared" si="1"/>
        <v>1441</v>
      </c>
      <c r="B78" s="1038" t="s">
        <v>2582</v>
      </c>
      <c r="C78" s="1036">
        <v>48</v>
      </c>
      <c r="D78" s="1042">
        <v>30</v>
      </c>
      <c r="E78" s="1036">
        <v>158</v>
      </c>
      <c r="F78" s="1036">
        <v>49</v>
      </c>
      <c r="G78" s="1045">
        <v>31</v>
      </c>
      <c r="H78" s="1040">
        <v>158</v>
      </c>
      <c r="I78" s="1046">
        <v>24</v>
      </c>
      <c r="J78" s="1047">
        <v>27</v>
      </c>
    </row>
    <row r="79" spans="1:10">
      <c r="A79" s="1037" t="str">
        <f t="shared" si="1"/>
        <v>1481</v>
      </c>
      <c r="B79" s="1038" t="s">
        <v>2583</v>
      </c>
      <c r="C79" s="1036">
        <v>199</v>
      </c>
      <c r="D79" s="1042">
        <v>55</v>
      </c>
      <c r="E79" s="1036">
        <v>365</v>
      </c>
      <c r="F79" s="1036">
        <v>229</v>
      </c>
      <c r="G79" s="1045">
        <v>63</v>
      </c>
      <c r="H79" s="1040">
        <v>365</v>
      </c>
      <c r="I79" s="1046">
        <v>60</v>
      </c>
      <c r="J79" s="1047">
        <v>62</v>
      </c>
    </row>
    <row r="80" spans="1:10">
      <c r="A80" s="1037" t="str">
        <f t="shared" si="1"/>
        <v>1521</v>
      </c>
      <c r="B80" s="1038" t="s">
        <v>2584</v>
      </c>
      <c r="C80" s="1036">
        <v>109</v>
      </c>
      <c r="D80" s="1042">
        <v>47</v>
      </c>
      <c r="E80" s="1036">
        <v>234</v>
      </c>
      <c r="F80" s="1036">
        <v>110</v>
      </c>
      <c r="G80" s="1045">
        <v>47</v>
      </c>
      <c r="H80" s="1040">
        <v>234</v>
      </c>
      <c r="I80" s="1046">
        <v>46</v>
      </c>
      <c r="J80" s="1047">
        <v>51</v>
      </c>
    </row>
    <row r="81" spans="1:10">
      <c r="A81" s="1037" t="str">
        <f t="shared" si="1"/>
        <v>1561</v>
      </c>
      <c r="B81" s="1038" t="s">
        <v>2585</v>
      </c>
      <c r="C81" s="1036">
        <v>65</v>
      </c>
      <c r="D81" s="1042">
        <v>30</v>
      </c>
      <c r="E81" s="1036">
        <v>216</v>
      </c>
      <c r="F81" s="1036">
        <v>90</v>
      </c>
      <c r="G81" s="1045">
        <v>42</v>
      </c>
      <c r="H81" s="1040">
        <v>216</v>
      </c>
      <c r="I81" s="1046">
        <v>31</v>
      </c>
      <c r="J81" s="1047">
        <v>41</v>
      </c>
    </row>
    <row r="82" spans="1:10">
      <c r="A82" s="1037" t="str">
        <f t="shared" si="1"/>
        <v>1601</v>
      </c>
      <c r="B82" s="1038" t="s">
        <v>2586</v>
      </c>
      <c r="C82" s="1036">
        <v>32</v>
      </c>
      <c r="D82" s="1042">
        <v>25</v>
      </c>
      <c r="E82" s="1036">
        <v>130</v>
      </c>
      <c r="F82" s="1036">
        <v>54</v>
      </c>
      <c r="G82" s="1045">
        <v>42</v>
      </c>
      <c r="H82" s="1040">
        <v>130</v>
      </c>
      <c r="I82" s="1046">
        <v>23</v>
      </c>
      <c r="J82" s="1047">
        <v>34</v>
      </c>
    </row>
    <row r="83" spans="1:10">
      <c r="A83" s="1037" t="str">
        <f t="shared" si="1"/>
        <v>1641</v>
      </c>
      <c r="B83" s="1038" t="s">
        <v>2587</v>
      </c>
      <c r="C83" s="1036">
        <v>121</v>
      </c>
      <c r="D83" s="1042">
        <v>63</v>
      </c>
      <c r="E83" s="1036">
        <v>192</v>
      </c>
      <c r="F83" s="1036">
        <v>117</v>
      </c>
      <c r="G83" s="1045">
        <v>61</v>
      </c>
      <c r="H83" s="1040">
        <v>192</v>
      </c>
      <c r="I83" s="1046">
        <v>57</v>
      </c>
      <c r="J83" s="1047">
        <v>59</v>
      </c>
    </row>
    <row r="84" spans="1:10">
      <c r="A84" s="1037" t="str">
        <f t="shared" si="1"/>
        <v>1681</v>
      </c>
      <c r="B84" s="1038" t="s">
        <v>2588</v>
      </c>
      <c r="C84" s="1036">
        <v>92</v>
      </c>
      <c r="D84" s="1042">
        <v>38</v>
      </c>
      <c r="E84" s="1036">
        <v>240</v>
      </c>
      <c r="F84" s="1036">
        <v>120</v>
      </c>
      <c r="G84" s="1045">
        <v>50</v>
      </c>
      <c r="H84" s="1040">
        <v>238</v>
      </c>
      <c r="I84" s="1046">
        <v>39</v>
      </c>
      <c r="J84" s="1047">
        <v>68</v>
      </c>
    </row>
    <row r="85" spans="1:10">
      <c r="A85" s="1037" t="str">
        <f t="shared" si="1"/>
        <v>1691</v>
      </c>
      <c r="B85" s="1038" t="s">
        <v>2589</v>
      </c>
      <c r="C85" s="1036">
        <v>270</v>
      </c>
      <c r="D85" s="1042">
        <v>79</v>
      </c>
      <c r="E85" s="1036">
        <v>341</v>
      </c>
      <c r="F85" s="1036">
        <v>273</v>
      </c>
      <c r="G85" s="1045">
        <v>80</v>
      </c>
      <c r="H85" s="1040">
        <v>341</v>
      </c>
      <c r="I85" s="1046">
        <v>80</v>
      </c>
      <c r="J85" s="1047">
        <v>83</v>
      </c>
    </row>
    <row r="86" spans="1:10">
      <c r="A86" s="1037" t="str">
        <f t="shared" si="1"/>
        <v>1721</v>
      </c>
      <c r="B86" s="1038" t="s">
        <v>2590</v>
      </c>
      <c r="C86" s="1036">
        <v>538</v>
      </c>
      <c r="D86" s="1042">
        <v>66</v>
      </c>
      <c r="E86" s="1036">
        <v>811</v>
      </c>
      <c r="F86" s="1036">
        <v>505</v>
      </c>
      <c r="G86" s="1045">
        <v>62</v>
      </c>
      <c r="H86" s="1040">
        <v>812</v>
      </c>
      <c r="I86" s="1046">
        <v>65</v>
      </c>
      <c r="J86" s="1047">
        <v>62</v>
      </c>
    </row>
    <row r="87" spans="1:10">
      <c r="A87" s="1037" t="str">
        <f t="shared" si="1"/>
        <v>1761</v>
      </c>
      <c r="B87" s="1038" t="s">
        <v>2591</v>
      </c>
      <c r="C87" s="1036">
        <v>205</v>
      </c>
      <c r="D87" s="1042">
        <v>74</v>
      </c>
      <c r="E87" s="1036">
        <v>277</v>
      </c>
      <c r="F87" s="1036">
        <v>202</v>
      </c>
      <c r="G87" s="1045">
        <v>73</v>
      </c>
      <c r="H87" s="1040">
        <v>277</v>
      </c>
      <c r="I87" s="1046">
        <v>75</v>
      </c>
      <c r="J87" s="1047">
        <v>75</v>
      </c>
    </row>
    <row r="88" spans="1:10">
      <c r="A88" s="1037" t="str">
        <f t="shared" si="1"/>
        <v>1801</v>
      </c>
      <c r="B88" s="1038" t="s">
        <v>2592</v>
      </c>
      <c r="C88" s="1036">
        <v>214</v>
      </c>
      <c r="D88" s="1042">
        <v>60</v>
      </c>
      <c r="E88" s="1036">
        <v>358</v>
      </c>
      <c r="F88" s="1036">
        <v>221</v>
      </c>
      <c r="G88" s="1045">
        <v>62</v>
      </c>
      <c r="H88" s="1040">
        <v>359</v>
      </c>
      <c r="I88" s="1046">
        <v>64</v>
      </c>
      <c r="J88" s="1047">
        <v>68</v>
      </c>
    </row>
    <row r="89" spans="1:10">
      <c r="A89" s="1037" t="str">
        <f t="shared" si="1"/>
        <v>1811</v>
      </c>
      <c r="B89" s="1038" t="s">
        <v>2593</v>
      </c>
      <c r="C89" s="1036">
        <v>195</v>
      </c>
      <c r="D89" s="1042">
        <v>75</v>
      </c>
      <c r="E89" s="1036">
        <v>261</v>
      </c>
      <c r="F89" s="1036">
        <v>171</v>
      </c>
      <c r="G89" s="1045">
        <v>66</v>
      </c>
      <c r="H89" s="1040">
        <v>261</v>
      </c>
      <c r="I89" s="1046">
        <v>71</v>
      </c>
      <c r="J89" s="1047">
        <v>73</v>
      </c>
    </row>
    <row r="90" spans="1:10">
      <c r="A90" s="1037" t="str">
        <f t="shared" si="1"/>
        <v>1841</v>
      </c>
      <c r="B90" s="1038" t="s">
        <v>2594</v>
      </c>
      <c r="C90" s="1036">
        <v>118</v>
      </c>
      <c r="D90" s="1042">
        <v>52</v>
      </c>
      <c r="E90" s="1036">
        <v>228</v>
      </c>
      <c r="F90" s="1036">
        <v>127</v>
      </c>
      <c r="G90" s="1045">
        <v>56</v>
      </c>
      <c r="H90" s="1040">
        <v>228</v>
      </c>
      <c r="I90" s="1046">
        <v>53</v>
      </c>
      <c r="J90" s="1047">
        <v>58</v>
      </c>
    </row>
    <row r="91" spans="1:10">
      <c r="A91" s="1037" t="str">
        <f t="shared" si="1"/>
        <v>1881</v>
      </c>
      <c r="B91" s="1038" t="s">
        <v>2595</v>
      </c>
      <c r="C91" s="1036">
        <v>250</v>
      </c>
      <c r="D91" s="1042">
        <v>56</v>
      </c>
      <c r="E91" s="1036">
        <v>450</v>
      </c>
      <c r="F91" s="1036">
        <v>254</v>
      </c>
      <c r="G91" s="1045">
        <v>56</v>
      </c>
      <c r="H91" s="1040">
        <v>450</v>
      </c>
      <c r="I91" s="1046">
        <v>57</v>
      </c>
      <c r="J91" s="1047">
        <v>56</v>
      </c>
    </row>
    <row r="92" spans="1:10">
      <c r="A92" s="1037" t="str">
        <f t="shared" si="1"/>
        <v>1921</v>
      </c>
      <c r="B92" s="1038" t="s">
        <v>2596</v>
      </c>
      <c r="C92" s="1036">
        <v>224</v>
      </c>
      <c r="D92" s="1042">
        <v>51</v>
      </c>
      <c r="E92" s="1036">
        <v>441</v>
      </c>
      <c r="F92" s="1036">
        <v>190</v>
      </c>
      <c r="G92" s="1045">
        <v>43</v>
      </c>
      <c r="H92" s="1040">
        <v>441</v>
      </c>
      <c r="I92" s="1046">
        <v>45</v>
      </c>
      <c r="J92" s="1047">
        <v>47</v>
      </c>
    </row>
    <row r="93" spans="1:10">
      <c r="A93" s="1037" t="str">
        <f t="shared" si="1"/>
        <v>2001</v>
      </c>
      <c r="B93" s="1038" t="s">
        <v>2597</v>
      </c>
      <c r="C93" s="1036">
        <v>122</v>
      </c>
      <c r="D93" s="1042">
        <v>33</v>
      </c>
      <c r="E93" s="1036">
        <v>368</v>
      </c>
      <c r="F93" s="1036">
        <v>164</v>
      </c>
      <c r="G93" s="1045">
        <v>45</v>
      </c>
      <c r="H93" s="1040">
        <v>368</v>
      </c>
      <c r="I93" s="1046">
        <v>33</v>
      </c>
      <c r="J93" s="1047">
        <v>42</v>
      </c>
    </row>
    <row r="94" spans="1:10">
      <c r="A94" s="1037" t="str">
        <f t="shared" si="1"/>
        <v>2003</v>
      </c>
      <c r="B94" s="1038" t="s">
        <v>2598</v>
      </c>
      <c r="C94" s="1036">
        <v>90</v>
      </c>
      <c r="D94" s="1042">
        <v>71</v>
      </c>
      <c r="E94" s="1036">
        <v>127</v>
      </c>
      <c r="F94" s="1036">
        <v>101</v>
      </c>
      <c r="G94" s="1045">
        <v>80</v>
      </c>
      <c r="H94" s="1040">
        <v>127</v>
      </c>
      <c r="I94" s="1046">
        <v>72</v>
      </c>
      <c r="J94" s="1047">
        <v>62</v>
      </c>
    </row>
    <row r="95" spans="1:10">
      <c r="A95" s="1037" t="str">
        <f t="shared" si="1"/>
        <v>2006</v>
      </c>
      <c r="B95" s="1038" t="s">
        <v>2599</v>
      </c>
      <c r="C95" s="1036">
        <v>14</v>
      </c>
      <c r="D95" s="1042">
        <v>30</v>
      </c>
      <c r="E95" s="1036">
        <v>47</v>
      </c>
      <c r="F95" s="1036">
        <v>16</v>
      </c>
      <c r="G95" s="1045">
        <v>34</v>
      </c>
      <c r="H95" s="1040">
        <v>47</v>
      </c>
      <c r="I95" s="1046">
        <v>16</v>
      </c>
      <c r="J95" s="1047">
        <v>49</v>
      </c>
    </row>
    <row r="96" spans="1:10">
      <c r="A96" s="1037" t="str">
        <f t="shared" si="1"/>
        <v>2007</v>
      </c>
      <c r="B96" s="1038" t="s">
        <v>2600</v>
      </c>
      <c r="C96" s="1036">
        <v>177</v>
      </c>
      <c r="D96" s="1042">
        <v>89</v>
      </c>
      <c r="E96" s="1036">
        <v>200</v>
      </c>
      <c r="F96" s="1036">
        <v>177</v>
      </c>
      <c r="G96" s="1045">
        <v>89</v>
      </c>
      <c r="H96" s="1040">
        <v>200</v>
      </c>
      <c r="I96" s="1046">
        <v>87</v>
      </c>
      <c r="J96" s="1047">
        <v>78</v>
      </c>
    </row>
    <row r="97" spans="1:10">
      <c r="A97" s="1037" t="str">
        <f t="shared" si="1"/>
        <v>2012</v>
      </c>
      <c r="B97" s="1038" t="s">
        <v>2601</v>
      </c>
      <c r="C97" s="1036">
        <v>90</v>
      </c>
      <c r="D97" s="1042">
        <v>68</v>
      </c>
      <c r="E97" s="1036">
        <v>133</v>
      </c>
      <c r="F97" s="1036">
        <v>74</v>
      </c>
      <c r="G97" s="1045">
        <v>56</v>
      </c>
      <c r="H97" s="1040">
        <v>132</v>
      </c>
      <c r="I97" s="1046">
        <v>67</v>
      </c>
      <c r="J97" s="1047">
        <v>67</v>
      </c>
    </row>
    <row r="98" spans="1:10">
      <c r="A98" s="1037" t="str">
        <f t="shared" si="1"/>
        <v>2013</v>
      </c>
      <c r="B98" s="1038" t="s">
        <v>2602</v>
      </c>
      <c r="C98" s="1036">
        <v>41</v>
      </c>
      <c r="D98" s="1042">
        <v>65</v>
      </c>
      <c r="E98" s="1036">
        <v>63</v>
      </c>
      <c r="F98" s="1036">
        <v>33</v>
      </c>
      <c r="G98" s="1045">
        <v>52</v>
      </c>
      <c r="H98" s="1040">
        <v>63</v>
      </c>
      <c r="I98" s="1042" t="s">
        <v>139</v>
      </c>
      <c r="J98" s="1045" t="s">
        <v>139</v>
      </c>
    </row>
    <row r="99" spans="1:10">
      <c r="A99" s="1037" t="str">
        <f t="shared" si="1"/>
        <v>2021</v>
      </c>
      <c r="B99" s="1038" t="s">
        <v>2603</v>
      </c>
      <c r="C99" s="1036">
        <v>190</v>
      </c>
      <c r="D99" s="1042">
        <v>67</v>
      </c>
      <c r="E99" s="1036">
        <v>285</v>
      </c>
      <c r="F99" s="1036">
        <v>197</v>
      </c>
      <c r="G99" s="1045">
        <v>69</v>
      </c>
      <c r="H99" s="1040">
        <v>285</v>
      </c>
      <c r="I99" s="1046">
        <v>67</v>
      </c>
      <c r="J99" s="1047">
        <v>67</v>
      </c>
    </row>
    <row r="100" spans="1:10">
      <c r="A100" s="1037" t="str">
        <f t="shared" si="1"/>
        <v>2041</v>
      </c>
      <c r="B100" s="1038" t="s">
        <v>2604</v>
      </c>
      <c r="C100" s="1036">
        <v>93</v>
      </c>
      <c r="D100" s="1042">
        <v>34</v>
      </c>
      <c r="E100" s="1036">
        <v>274</v>
      </c>
      <c r="F100" s="1036">
        <v>123</v>
      </c>
      <c r="G100" s="1045">
        <v>45</v>
      </c>
      <c r="H100" s="1040">
        <v>274</v>
      </c>
      <c r="I100" s="1046">
        <v>36</v>
      </c>
      <c r="J100" s="1047">
        <v>41</v>
      </c>
    </row>
    <row r="101" spans="1:10">
      <c r="A101" s="1037" t="str">
        <f t="shared" si="1"/>
        <v>2060</v>
      </c>
      <c r="B101" s="1038" t="s">
        <v>2605</v>
      </c>
      <c r="C101" s="1036">
        <v>43</v>
      </c>
      <c r="D101" s="1042">
        <v>24</v>
      </c>
      <c r="E101" s="1036">
        <v>181</v>
      </c>
      <c r="F101" s="1036">
        <v>51</v>
      </c>
      <c r="G101" s="1045">
        <v>28</v>
      </c>
      <c r="H101" s="1040">
        <v>181</v>
      </c>
      <c r="I101" s="1046">
        <v>18</v>
      </c>
      <c r="J101" s="1047">
        <v>22</v>
      </c>
    </row>
    <row r="102" spans="1:10">
      <c r="A102" s="1037" t="str">
        <f t="shared" si="1"/>
        <v>2081</v>
      </c>
      <c r="B102" s="1038" t="s">
        <v>2606</v>
      </c>
      <c r="C102" s="1036">
        <v>104</v>
      </c>
      <c r="D102" s="1042">
        <v>39</v>
      </c>
      <c r="E102" s="1036">
        <v>264</v>
      </c>
      <c r="F102" s="1036">
        <v>124</v>
      </c>
      <c r="G102" s="1045">
        <v>47</v>
      </c>
      <c r="H102" s="1040">
        <v>264</v>
      </c>
      <c r="I102" s="1046">
        <v>41</v>
      </c>
      <c r="J102" s="1047">
        <v>46</v>
      </c>
    </row>
    <row r="103" spans="1:10">
      <c r="A103" s="1037" t="str">
        <f t="shared" si="1"/>
        <v>2111</v>
      </c>
      <c r="B103" s="1038" t="s">
        <v>2607</v>
      </c>
      <c r="C103" s="1036">
        <v>290</v>
      </c>
      <c r="D103" s="1042">
        <v>65</v>
      </c>
      <c r="E103" s="1036">
        <v>446</v>
      </c>
      <c r="F103" s="1036">
        <v>308</v>
      </c>
      <c r="G103" s="1045">
        <v>69</v>
      </c>
      <c r="H103" s="1040">
        <v>446</v>
      </c>
      <c r="I103" s="1046">
        <v>55</v>
      </c>
      <c r="J103" s="1047">
        <v>61</v>
      </c>
    </row>
    <row r="104" spans="1:10">
      <c r="A104" s="1037" t="str">
        <f t="shared" si="1"/>
        <v>2151</v>
      </c>
      <c r="B104" s="1038" t="s">
        <v>2608</v>
      </c>
      <c r="C104" s="1036">
        <v>405</v>
      </c>
      <c r="D104" s="1042">
        <v>69</v>
      </c>
      <c r="E104" s="1036">
        <v>589</v>
      </c>
      <c r="F104" s="1036">
        <v>405</v>
      </c>
      <c r="G104" s="1045">
        <v>69</v>
      </c>
      <c r="H104" s="1040">
        <v>589</v>
      </c>
      <c r="I104" s="1046">
        <v>71</v>
      </c>
      <c r="J104" s="1047">
        <v>63</v>
      </c>
    </row>
    <row r="105" spans="1:10">
      <c r="A105" s="1037" t="str">
        <f t="shared" si="1"/>
        <v>2161</v>
      </c>
      <c r="B105" s="1038" t="s">
        <v>2609</v>
      </c>
      <c r="C105" s="1036">
        <v>42</v>
      </c>
      <c r="D105" s="1042">
        <v>32</v>
      </c>
      <c r="E105" s="1036">
        <v>132</v>
      </c>
      <c r="F105" s="1036">
        <v>65</v>
      </c>
      <c r="G105" s="1045">
        <v>49</v>
      </c>
      <c r="H105" s="1040">
        <v>132</v>
      </c>
      <c r="I105" s="1046">
        <v>33</v>
      </c>
      <c r="J105" s="1047">
        <v>35</v>
      </c>
    </row>
    <row r="106" spans="1:10">
      <c r="A106" s="1037" t="str">
        <f t="shared" si="1"/>
        <v>2181</v>
      </c>
      <c r="B106" s="1038" t="s">
        <v>2610</v>
      </c>
      <c r="C106" s="1036">
        <v>290</v>
      </c>
      <c r="D106" s="1042">
        <v>58</v>
      </c>
      <c r="E106" s="1036">
        <v>496</v>
      </c>
      <c r="F106" s="1036">
        <v>308</v>
      </c>
      <c r="G106" s="1045">
        <v>62</v>
      </c>
      <c r="H106" s="1040">
        <v>496</v>
      </c>
      <c r="I106" s="1046">
        <v>58</v>
      </c>
      <c r="J106" s="1047">
        <v>60</v>
      </c>
    </row>
    <row r="107" spans="1:10">
      <c r="A107" s="1037" t="str">
        <f t="shared" si="1"/>
        <v>2191</v>
      </c>
      <c r="B107" s="1038" t="s">
        <v>2611</v>
      </c>
      <c r="C107" s="1036">
        <v>563</v>
      </c>
      <c r="D107" s="1042">
        <v>64</v>
      </c>
      <c r="E107" s="1036">
        <v>883</v>
      </c>
      <c r="F107" s="1036">
        <v>646</v>
      </c>
      <c r="G107" s="1045">
        <v>73</v>
      </c>
      <c r="H107" s="1040">
        <v>883</v>
      </c>
      <c r="I107" s="1046">
        <v>56</v>
      </c>
      <c r="J107" s="1047">
        <v>66</v>
      </c>
    </row>
    <row r="108" spans="1:10">
      <c r="A108" s="1037" t="str">
        <f t="shared" si="1"/>
        <v>2241</v>
      </c>
      <c r="B108" s="1038" t="s">
        <v>2612</v>
      </c>
      <c r="C108" s="1036">
        <v>122</v>
      </c>
      <c r="D108" s="1042">
        <v>36</v>
      </c>
      <c r="E108" s="1036">
        <v>342</v>
      </c>
      <c r="F108" s="1036">
        <v>122</v>
      </c>
      <c r="G108" s="1045">
        <v>36</v>
      </c>
      <c r="H108" s="1040">
        <v>342</v>
      </c>
      <c r="I108" s="1046">
        <v>37</v>
      </c>
      <c r="J108" s="1047">
        <v>39</v>
      </c>
    </row>
    <row r="109" spans="1:10">
      <c r="A109" s="1037" t="str">
        <f t="shared" si="1"/>
        <v>2261</v>
      </c>
      <c r="B109" s="1038" t="s">
        <v>2613</v>
      </c>
      <c r="C109" s="1036">
        <v>156</v>
      </c>
      <c r="D109" s="1042">
        <v>64</v>
      </c>
      <c r="E109" s="1036">
        <v>245</v>
      </c>
      <c r="F109" s="1036">
        <v>142</v>
      </c>
      <c r="G109" s="1045">
        <v>58</v>
      </c>
      <c r="H109" s="1040">
        <v>245</v>
      </c>
      <c r="I109" s="1046">
        <v>58</v>
      </c>
      <c r="J109" s="1047">
        <v>61</v>
      </c>
    </row>
    <row r="110" spans="1:10">
      <c r="A110" s="1037" t="str">
        <f t="shared" si="1"/>
        <v>2281</v>
      </c>
      <c r="B110" s="1038" t="s">
        <v>2614</v>
      </c>
      <c r="C110" s="1036">
        <v>176</v>
      </c>
      <c r="D110" s="1042">
        <v>48</v>
      </c>
      <c r="E110" s="1036">
        <v>364</v>
      </c>
      <c r="F110" s="1036">
        <v>182</v>
      </c>
      <c r="G110" s="1045">
        <v>50</v>
      </c>
      <c r="H110" s="1040">
        <v>364</v>
      </c>
      <c r="I110" s="1046">
        <v>49</v>
      </c>
      <c r="J110" s="1047">
        <v>49</v>
      </c>
    </row>
    <row r="111" spans="1:10">
      <c r="A111" s="1037" t="str">
        <f t="shared" si="1"/>
        <v>2321</v>
      </c>
      <c r="B111" s="1038" t="s">
        <v>2615</v>
      </c>
      <c r="C111" s="1036">
        <v>107</v>
      </c>
      <c r="D111" s="1042">
        <v>53</v>
      </c>
      <c r="E111" s="1036">
        <v>203</v>
      </c>
      <c r="F111" s="1036">
        <v>118</v>
      </c>
      <c r="G111" s="1045">
        <v>58</v>
      </c>
      <c r="H111" s="1040">
        <v>203</v>
      </c>
      <c r="I111" s="1046">
        <v>43</v>
      </c>
      <c r="J111" s="1047">
        <v>49</v>
      </c>
    </row>
    <row r="112" spans="1:10">
      <c r="A112" s="1037" t="str">
        <f t="shared" si="1"/>
        <v>2331</v>
      </c>
      <c r="B112" s="1038" t="s">
        <v>2616</v>
      </c>
      <c r="C112" s="1036">
        <v>318</v>
      </c>
      <c r="D112" s="1042">
        <v>65</v>
      </c>
      <c r="E112" s="1036">
        <v>487</v>
      </c>
      <c r="F112" s="1036">
        <v>342</v>
      </c>
      <c r="G112" s="1045">
        <v>70</v>
      </c>
      <c r="H112" s="1040">
        <v>487</v>
      </c>
      <c r="I112" s="1046">
        <v>58</v>
      </c>
      <c r="J112" s="1047">
        <v>66</v>
      </c>
    </row>
    <row r="113" spans="1:10">
      <c r="A113" s="1037" t="str">
        <f t="shared" si="1"/>
        <v>2341</v>
      </c>
      <c r="B113" s="1038" t="s">
        <v>2617</v>
      </c>
      <c r="C113" s="1036">
        <v>211</v>
      </c>
      <c r="D113" s="1042">
        <v>66</v>
      </c>
      <c r="E113" s="1036">
        <v>319</v>
      </c>
      <c r="F113" s="1036">
        <v>213</v>
      </c>
      <c r="G113" s="1045">
        <v>67</v>
      </c>
      <c r="H113" s="1040">
        <v>319</v>
      </c>
      <c r="I113" s="1046">
        <v>65</v>
      </c>
      <c r="J113" s="1047">
        <v>66</v>
      </c>
    </row>
    <row r="114" spans="1:10">
      <c r="A114" s="1037" t="str">
        <f t="shared" si="1"/>
        <v>2351</v>
      </c>
      <c r="B114" s="1038" t="s">
        <v>2618</v>
      </c>
      <c r="C114" s="1036">
        <v>111</v>
      </c>
      <c r="D114" s="1042">
        <v>41</v>
      </c>
      <c r="E114" s="1036">
        <v>272</v>
      </c>
      <c r="F114" s="1036">
        <v>126</v>
      </c>
      <c r="G114" s="1045">
        <v>46</v>
      </c>
      <c r="H114" s="1040">
        <v>272</v>
      </c>
      <c r="I114" s="1046">
        <v>43</v>
      </c>
      <c r="J114" s="1047">
        <v>47</v>
      </c>
    </row>
    <row r="115" spans="1:10">
      <c r="A115" s="1037" t="str">
        <f t="shared" si="1"/>
        <v>2361</v>
      </c>
      <c r="B115" s="1038" t="s">
        <v>2619</v>
      </c>
      <c r="C115" s="1036">
        <v>186</v>
      </c>
      <c r="D115" s="1042">
        <v>46</v>
      </c>
      <c r="E115" s="1036">
        <v>401</v>
      </c>
      <c r="F115" s="1036">
        <v>193</v>
      </c>
      <c r="G115" s="1045">
        <v>48</v>
      </c>
      <c r="H115" s="1040">
        <v>401</v>
      </c>
      <c r="I115" s="1046">
        <v>47</v>
      </c>
      <c r="J115" s="1047">
        <v>49</v>
      </c>
    </row>
    <row r="116" spans="1:10">
      <c r="A116" s="1037" t="str">
        <f t="shared" si="1"/>
        <v>2371</v>
      </c>
      <c r="B116" s="1038" t="s">
        <v>2620</v>
      </c>
      <c r="C116" s="1036">
        <v>364</v>
      </c>
      <c r="D116" s="1042">
        <v>60</v>
      </c>
      <c r="E116" s="1036">
        <v>606</v>
      </c>
      <c r="F116" s="1036">
        <v>417</v>
      </c>
      <c r="G116" s="1045">
        <v>69</v>
      </c>
      <c r="H116" s="1040">
        <v>605</v>
      </c>
      <c r="I116" s="1046">
        <v>56</v>
      </c>
      <c r="J116" s="1047">
        <v>66</v>
      </c>
    </row>
    <row r="117" spans="1:10">
      <c r="A117" s="1037" t="str">
        <f t="shared" si="1"/>
        <v>2401</v>
      </c>
      <c r="B117" s="1038" t="s">
        <v>2621</v>
      </c>
      <c r="C117" s="1036">
        <v>141</v>
      </c>
      <c r="D117" s="1042">
        <v>48</v>
      </c>
      <c r="E117" s="1036">
        <v>295</v>
      </c>
      <c r="F117" s="1036">
        <v>146</v>
      </c>
      <c r="G117" s="1045">
        <v>49</v>
      </c>
      <c r="H117" s="1040">
        <v>295</v>
      </c>
      <c r="I117" s="1046">
        <v>45</v>
      </c>
      <c r="J117" s="1047">
        <v>49</v>
      </c>
    </row>
    <row r="118" spans="1:10">
      <c r="A118" s="1037" t="str">
        <f t="shared" si="1"/>
        <v>2441</v>
      </c>
      <c r="B118" s="1038" t="s">
        <v>2622</v>
      </c>
      <c r="C118" s="1036">
        <v>269</v>
      </c>
      <c r="D118" s="1042">
        <v>79</v>
      </c>
      <c r="E118" s="1036">
        <v>341</v>
      </c>
      <c r="F118" s="1036">
        <v>246</v>
      </c>
      <c r="G118" s="1045">
        <v>72</v>
      </c>
      <c r="H118" s="1040">
        <v>342</v>
      </c>
      <c r="I118" s="1046">
        <v>77</v>
      </c>
      <c r="J118" s="1047">
        <v>76</v>
      </c>
    </row>
    <row r="119" spans="1:10">
      <c r="A119" s="1037" t="str">
        <f t="shared" si="1"/>
        <v>2501</v>
      </c>
      <c r="B119" s="1038" t="s">
        <v>2623</v>
      </c>
      <c r="C119" s="1036">
        <v>71</v>
      </c>
      <c r="D119" s="1042">
        <v>31</v>
      </c>
      <c r="E119" s="1036">
        <v>231</v>
      </c>
      <c r="F119" s="1036">
        <v>108</v>
      </c>
      <c r="G119" s="1045">
        <v>47</v>
      </c>
      <c r="H119" s="1040">
        <v>230</v>
      </c>
      <c r="I119" s="1046">
        <v>28</v>
      </c>
      <c r="J119" s="1047">
        <v>43</v>
      </c>
    </row>
    <row r="120" spans="1:10">
      <c r="A120" s="1037" t="str">
        <f t="shared" si="1"/>
        <v>2511</v>
      </c>
      <c r="B120" s="1038" t="s">
        <v>2624</v>
      </c>
      <c r="C120" s="1036">
        <v>229</v>
      </c>
      <c r="D120" s="1042">
        <v>63</v>
      </c>
      <c r="E120" s="1036">
        <v>361</v>
      </c>
      <c r="F120" s="1036">
        <v>229</v>
      </c>
      <c r="G120" s="1045">
        <v>63</v>
      </c>
      <c r="H120" s="1040">
        <v>361</v>
      </c>
      <c r="I120" s="1046">
        <v>66</v>
      </c>
      <c r="J120" s="1047">
        <v>66</v>
      </c>
    </row>
    <row r="121" spans="1:10">
      <c r="A121" s="1037" t="str">
        <f t="shared" si="1"/>
        <v>2521</v>
      </c>
      <c r="B121" s="1038" t="s">
        <v>2625</v>
      </c>
      <c r="C121" s="1036">
        <v>318</v>
      </c>
      <c r="D121" s="1042">
        <v>71</v>
      </c>
      <c r="E121" s="1036">
        <v>447</v>
      </c>
      <c r="F121" s="1036">
        <v>315</v>
      </c>
      <c r="G121" s="1045">
        <v>70</v>
      </c>
      <c r="H121" s="1040">
        <v>448</v>
      </c>
      <c r="I121" s="1046">
        <v>73</v>
      </c>
      <c r="J121" s="1047">
        <v>70</v>
      </c>
    </row>
    <row r="122" spans="1:10">
      <c r="A122" s="1037" t="str">
        <f t="shared" si="1"/>
        <v>2531</v>
      </c>
      <c r="B122" s="1038" t="s">
        <v>2626</v>
      </c>
      <c r="C122" s="1036">
        <v>14</v>
      </c>
      <c r="D122" s="1042">
        <v>48</v>
      </c>
      <c r="E122" s="1036">
        <v>29</v>
      </c>
      <c r="F122" s="1036">
        <v>15</v>
      </c>
      <c r="G122" s="1045">
        <v>52</v>
      </c>
      <c r="H122" s="1040">
        <v>29</v>
      </c>
      <c r="I122" s="1046">
        <v>11</v>
      </c>
      <c r="J122" s="1047">
        <v>5</v>
      </c>
    </row>
    <row r="123" spans="1:10">
      <c r="A123" s="1037" t="str">
        <f t="shared" si="1"/>
        <v>2541</v>
      </c>
      <c r="B123" s="1038" t="s">
        <v>2627</v>
      </c>
      <c r="C123" s="1036">
        <v>247</v>
      </c>
      <c r="D123" s="1042">
        <v>68</v>
      </c>
      <c r="E123" s="1036">
        <v>362</v>
      </c>
      <c r="F123" s="1036">
        <v>231</v>
      </c>
      <c r="G123" s="1045">
        <v>64</v>
      </c>
      <c r="H123" s="1040">
        <v>362</v>
      </c>
      <c r="I123" s="1046">
        <v>67</v>
      </c>
      <c r="J123" s="1047">
        <v>64</v>
      </c>
    </row>
    <row r="124" spans="1:10">
      <c r="A124" s="1037" t="str">
        <f t="shared" si="1"/>
        <v>2581</v>
      </c>
      <c r="B124" s="1038" t="s">
        <v>2628</v>
      </c>
      <c r="C124" s="1036">
        <v>247</v>
      </c>
      <c r="D124" s="1042">
        <v>63</v>
      </c>
      <c r="E124" s="1036">
        <v>393</v>
      </c>
      <c r="F124" s="1036">
        <v>193</v>
      </c>
      <c r="G124" s="1045">
        <v>49</v>
      </c>
      <c r="H124" s="1040">
        <v>392</v>
      </c>
      <c r="I124" s="1046">
        <v>56</v>
      </c>
      <c r="J124" s="1047">
        <v>53</v>
      </c>
    </row>
    <row r="125" spans="1:10">
      <c r="A125" s="1037" t="str">
        <f t="shared" si="1"/>
        <v>2641</v>
      </c>
      <c r="B125" s="1038" t="s">
        <v>2629</v>
      </c>
      <c r="C125" s="1036">
        <v>195</v>
      </c>
      <c r="D125" s="1042">
        <v>79</v>
      </c>
      <c r="E125" s="1036">
        <v>246</v>
      </c>
      <c r="F125" s="1036">
        <v>189</v>
      </c>
      <c r="G125" s="1045">
        <v>77</v>
      </c>
      <c r="H125" s="1040">
        <v>247</v>
      </c>
      <c r="I125" s="1046">
        <v>78</v>
      </c>
      <c r="J125" s="1047">
        <v>75</v>
      </c>
    </row>
    <row r="126" spans="1:10">
      <c r="A126" s="1037" t="str">
        <f t="shared" si="1"/>
        <v>2651</v>
      </c>
      <c r="B126" s="1038" t="s">
        <v>2630</v>
      </c>
      <c r="C126" s="1036">
        <v>255</v>
      </c>
      <c r="D126" s="1042">
        <v>72</v>
      </c>
      <c r="E126" s="1036">
        <v>352</v>
      </c>
      <c r="F126" s="1036">
        <v>243</v>
      </c>
      <c r="G126" s="1045">
        <v>69</v>
      </c>
      <c r="H126" s="1040">
        <v>352</v>
      </c>
      <c r="I126" s="1046">
        <v>67</v>
      </c>
      <c r="J126" s="1047">
        <v>65</v>
      </c>
    </row>
    <row r="127" spans="1:10">
      <c r="A127" s="1037" t="str">
        <f t="shared" si="1"/>
        <v>2661</v>
      </c>
      <c r="B127" s="1038" t="s">
        <v>2631</v>
      </c>
      <c r="C127" s="1036">
        <v>240</v>
      </c>
      <c r="D127" s="1042">
        <v>39</v>
      </c>
      <c r="E127" s="1036">
        <v>613</v>
      </c>
      <c r="F127" s="1036">
        <v>242</v>
      </c>
      <c r="G127" s="1045">
        <v>40</v>
      </c>
      <c r="H127" s="1040">
        <v>612</v>
      </c>
      <c r="I127" s="1046">
        <v>44</v>
      </c>
      <c r="J127" s="1047">
        <v>37</v>
      </c>
    </row>
    <row r="128" spans="1:10">
      <c r="A128" s="1037" t="str">
        <f t="shared" si="1"/>
        <v>2701</v>
      </c>
      <c r="B128" s="1038" t="s">
        <v>2632</v>
      </c>
      <c r="C128" s="1036">
        <v>526</v>
      </c>
      <c r="D128" s="1042">
        <v>72</v>
      </c>
      <c r="E128" s="1036">
        <v>732</v>
      </c>
      <c r="F128" s="1036">
        <v>505</v>
      </c>
      <c r="G128" s="1045">
        <v>69</v>
      </c>
      <c r="H128" s="1040">
        <v>732</v>
      </c>
      <c r="I128" s="1046">
        <v>66</v>
      </c>
      <c r="J128" s="1047">
        <v>64</v>
      </c>
    </row>
    <row r="129" spans="1:10">
      <c r="A129" s="1037" t="str">
        <f t="shared" si="1"/>
        <v>2741</v>
      </c>
      <c r="B129" s="1038" t="s">
        <v>2633</v>
      </c>
      <c r="C129" s="1036">
        <v>701</v>
      </c>
      <c r="D129" s="1042">
        <v>80</v>
      </c>
      <c r="E129" s="1036">
        <v>871</v>
      </c>
      <c r="F129" s="1036">
        <v>731</v>
      </c>
      <c r="G129" s="1045">
        <v>84</v>
      </c>
      <c r="H129" s="1040">
        <v>871</v>
      </c>
      <c r="I129" s="1046">
        <v>80</v>
      </c>
      <c r="J129" s="1047">
        <v>78</v>
      </c>
    </row>
    <row r="130" spans="1:10">
      <c r="A130" s="1037" t="str">
        <f t="shared" si="1"/>
        <v>2781</v>
      </c>
      <c r="B130" s="1038" t="s">
        <v>2634</v>
      </c>
      <c r="C130" s="1036">
        <v>220</v>
      </c>
      <c r="D130" s="1042">
        <v>48</v>
      </c>
      <c r="E130" s="1036">
        <v>454</v>
      </c>
      <c r="F130" s="1036">
        <v>244</v>
      </c>
      <c r="G130" s="1045">
        <v>54</v>
      </c>
      <c r="H130" s="1040">
        <v>454</v>
      </c>
      <c r="I130" s="1046">
        <v>48</v>
      </c>
      <c r="J130" s="1047">
        <v>47</v>
      </c>
    </row>
    <row r="131" spans="1:10">
      <c r="A131" s="1037" t="str">
        <f t="shared" si="1"/>
        <v>2801</v>
      </c>
      <c r="B131" s="1038" t="s">
        <v>2635</v>
      </c>
      <c r="C131" s="1036">
        <v>67</v>
      </c>
      <c r="D131" s="1042">
        <v>45</v>
      </c>
      <c r="E131" s="1036">
        <v>150</v>
      </c>
      <c r="F131" s="1036">
        <v>68</v>
      </c>
      <c r="G131" s="1045">
        <v>45</v>
      </c>
      <c r="H131" s="1040">
        <v>150</v>
      </c>
      <c r="I131" s="1046">
        <v>41</v>
      </c>
      <c r="J131" s="1047">
        <v>45</v>
      </c>
    </row>
    <row r="132" spans="1:10">
      <c r="A132" s="1037" t="str">
        <f t="shared" ref="A132:A195" si="2">LEFT(B132,4)</f>
        <v>2821</v>
      </c>
      <c r="B132" s="1038" t="s">
        <v>2636</v>
      </c>
      <c r="C132" s="1036">
        <v>100</v>
      </c>
      <c r="D132" s="1042">
        <v>42</v>
      </c>
      <c r="E132" s="1036">
        <v>236</v>
      </c>
      <c r="F132" s="1036">
        <v>128</v>
      </c>
      <c r="G132" s="1045">
        <v>54</v>
      </c>
      <c r="H132" s="1040">
        <v>236</v>
      </c>
      <c r="I132" s="1046">
        <v>40</v>
      </c>
      <c r="J132" s="1047">
        <v>55</v>
      </c>
    </row>
    <row r="133" spans="1:10">
      <c r="A133" s="1037" t="str">
        <f t="shared" si="2"/>
        <v>2881</v>
      </c>
      <c r="B133" s="1038" t="s">
        <v>2637</v>
      </c>
      <c r="C133" s="1036">
        <v>383</v>
      </c>
      <c r="D133" s="1042">
        <v>78</v>
      </c>
      <c r="E133" s="1036">
        <v>491</v>
      </c>
      <c r="F133" s="1036">
        <v>383</v>
      </c>
      <c r="G133" s="1045">
        <v>78</v>
      </c>
      <c r="H133" s="1040">
        <v>491</v>
      </c>
      <c r="I133" s="1046">
        <v>81</v>
      </c>
      <c r="J133" s="1047">
        <v>77</v>
      </c>
    </row>
    <row r="134" spans="1:10">
      <c r="A134" s="1037" t="str">
        <f t="shared" si="2"/>
        <v>2891</v>
      </c>
      <c r="B134" s="1038" t="s">
        <v>2638</v>
      </c>
      <c r="C134" s="1036">
        <v>272</v>
      </c>
      <c r="D134" s="1042">
        <v>77</v>
      </c>
      <c r="E134" s="1036">
        <v>351</v>
      </c>
      <c r="F134" s="1036">
        <v>260</v>
      </c>
      <c r="G134" s="1045">
        <v>74</v>
      </c>
      <c r="H134" s="1040">
        <v>351</v>
      </c>
      <c r="I134" s="1046">
        <v>71</v>
      </c>
      <c r="J134" s="1047">
        <v>72</v>
      </c>
    </row>
    <row r="135" spans="1:10">
      <c r="A135" s="1037" t="str">
        <f t="shared" si="2"/>
        <v>2901</v>
      </c>
      <c r="B135" s="1038" t="s">
        <v>2639</v>
      </c>
      <c r="C135" s="1036">
        <v>259</v>
      </c>
      <c r="D135" s="1042">
        <v>34</v>
      </c>
      <c r="E135" s="1036">
        <v>754</v>
      </c>
      <c r="F135" s="1036">
        <v>309</v>
      </c>
      <c r="G135" s="1045">
        <v>41</v>
      </c>
      <c r="H135" s="1040">
        <v>753</v>
      </c>
      <c r="I135" s="1046">
        <v>33</v>
      </c>
      <c r="J135" s="1047">
        <v>44</v>
      </c>
    </row>
    <row r="136" spans="1:10">
      <c r="A136" s="1037" t="str">
        <f t="shared" si="2"/>
        <v>2911</v>
      </c>
      <c r="B136" s="1038" t="s">
        <v>2640</v>
      </c>
      <c r="C136" s="1036">
        <v>274</v>
      </c>
      <c r="D136" s="1042">
        <v>41</v>
      </c>
      <c r="E136" s="1036">
        <v>663</v>
      </c>
      <c r="F136" s="1036">
        <v>300</v>
      </c>
      <c r="G136" s="1045">
        <v>45</v>
      </c>
      <c r="H136" s="1040">
        <v>664</v>
      </c>
      <c r="I136" s="1046">
        <v>43</v>
      </c>
      <c r="J136" s="1047">
        <v>47</v>
      </c>
    </row>
    <row r="137" spans="1:10">
      <c r="A137" s="1037" t="str">
        <f t="shared" si="2"/>
        <v>2941</v>
      </c>
      <c r="B137" s="1038" t="s">
        <v>2641</v>
      </c>
      <c r="C137" s="1036">
        <v>99</v>
      </c>
      <c r="D137" s="1042">
        <v>27</v>
      </c>
      <c r="E137" s="1036">
        <v>361</v>
      </c>
      <c r="F137" s="1036">
        <v>154</v>
      </c>
      <c r="G137" s="1045">
        <v>43</v>
      </c>
      <c r="H137" s="1040">
        <v>359</v>
      </c>
      <c r="I137" s="1046">
        <v>21</v>
      </c>
      <c r="J137" s="1047">
        <v>30</v>
      </c>
    </row>
    <row r="138" spans="1:10">
      <c r="A138" s="1037" t="str">
        <f t="shared" si="2"/>
        <v>2981</v>
      </c>
      <c r="B138" s="1038" t="s">
        <v>2642</v>
      </c>
      <c r="C138" s="1036">
        <v>54</v>
      </c>
      <c r="D138" s="1042">
        <v>34</v>
      </c>
      <c r="E138" s="1036">
        <v>158</v>
      </c>
      <c r="F138" s="1036">
        <v>64</v>
      </c>
      <c r="G138" s="1045">
        <v>41</v>
      </c>
      <c r="H138" s="1040">
        <v>158</v>
      </c>
      <c r="I138" s="1046">
        <v>45</v>
      </c>
      <c r="J138" s="1047">
        <v>47</v>
      </c>
    </row>
    <row r="139" spans="1:10">
      <c r="A139" s="1037" t="str">
        <f t="shared" si="2"/>
        <v>3021</v>
      </c>
      <c r="B139" s="1038" t="s">
        <v>2643</v>
      </c>
      <c r="C139" s="1036">
        <v>73</v>
      </c>
      <c r="D139" s="1042">
        <v>28</v>
      </c>
      <c r="E139" s="1036">
        <v>260</v>
      </c>
      <c r="F139" s="1036">
        <v>108</v>
      </c>
      <c r="G139" s="1045">
        <v>42</v>
      </c>
      <c r="H139" s="1040">
        <v>260</v>
      </c>
      <c r="I139" s="1046">
        <v>20</v>
      </c>
      <c r="J139" s="1047">
        <v>42</v>
      </c>
    </row>
    <row r="140" spans="1:10">
      <c r="A140" s="1037" t="str">
        <f t="shared" si="2"/>
        <v>3024</v>
      </c>
      <c r="B140" s="1038" t="s">
        <v>2644</v>
      </c>
      <c r="C140" s="1036">
        <v>51</v>
      </c>
      <c r="D140" s="1042">
        <v>23</v>
      </c>
      <c r="E140" s="1036">
        <v>218</v>
      </c>
      <c r="F140" s="1036">
        <v>75</v>
      </c>
      <c r="G140" s="1045">
        <v>34</v>
      </c>
      <c r="H140" s="1040">
        <v>218</v>
      </c>
      <c r="I140" s="1046">
        <v>23</v>
      </c>
      <c r="J140" s="1047">
        <v>31</v>
      </c>
    </row>
    <row r="141" spans="1:10">
      <c r="A141" s="1037" t="str">
        <f t="shared" si="2"/>
        <v>3025</v>
      </c>
      <c r="B141" s="1038" t="s">
        <v>2645</v>
      </c>
      <c r="C141" s="1036">
        <v>68</v>
      </c>
      <c r="D141" s="1042">
        <v>61</v>
      </c>
      <c r="E141" s="1036">
        <v>111</v>
      </c>
      <c r="F141" s="1036">
        <v>69</v>
      </c>
      <c r="G141" s="1045">
        <v>62</v>
      </c>
      <c r="H141" s="1040">
        <v>111</v>
      </c>
      <c r="I141" s="1042" t="s">
        <v>139</v>
      </c>
      <c r="J141" s="1045" t="s">
        <v>139</v>
      </c>
    </row>
    <row r="142" spans="1:10">
      <c r="A142" s="1037" t="str">
        <f t="shared" si="2"/>
        <v>3029</v>
      </c>
      <c r="B142" s="1038" t="s">
        <v>2646</v>
      </c>
      <c r="C142" s="1036">
        <v>108</v>
      </c>
      <c r="D142" s="1042">
        <v>100</v>
      </c>
      <c r="E142" s="1036">
        <v>108</v>
      </c>
      <c r="F142" s="1036">
        <v>108</v>
      </c>
      <c r="G142" s="1045">
        <v>100</v>
      </c>
      <c r="H142" s="1040">
        <v>108</v>
      </c>
      <c r="I142" s="1042" t="s">
        <v>139</v>
      </c>
      <c r="J142" s="1045" t="s">
        <v>139</v>
      </c>
    </row>
    <row r="143" spans="1:10">
      <c r="A143" s="1037" t="str">
        <f t="shared" si="2"/>
        <v>3030</v>
      </c>
      <c r="B143" s="1038" t="s">
        <v>2647</v>
      </c>
      <c r="C143" s="1036">
        <v>343</v>
      </c>
      <c r="D143" s="1042">
        <v>83</v>
      </c>
      <c r="E143" s="1036">
        <v>414</v>
      </c>
      <c r="F143" s="1036">
        <v>342</v>
      </c>
      <c r="G143" s="1045">
        <v>83</v>
      </c>
      <c r="H143" s="1040">
        <v>414</v>
      </c>
      <c r="I143" s="1046">
        <v>80</v>
      </c>
      <c r="J143" s="1047">
        <v>83</v>
      </c>
    </row>
    <row r="144" spans="1:10">
      <c r="A144" s="1037" t="str">
        <f t="shared" si="2"/>
        <v>3034</v>
      </c>
      <c r="B144" s="1038" t="s">
        <v>2648</v>
      </c>
      <c r="C144" s="1036">
        <v>17</v>
      </c>
      <c r="D144" s="1042">
        <v>45</v>
      </c>
      <c r="E144" s="1036">
        <v>38</v>
      </c>
      <c r="F144" s="1036">
        <v>12</v>
      </c>
      <c r="G144" s="1045">
        <v>32</v>
      </c>
      <c r="H144" s="1040">
        <v>38</v>
      </c>
      <c r="I144" s="1042" t="s">
        <v>139</v>
      </c>
      <c r="J144" s="1045" t="s">
        <v>139</v>
      </c>
    </row>
    <row r="145" spans="1:10">
      <c r="A145" s="1037" t="str">
        <f t="shared" si="2"/>
        <v>3041</v>
      </c>
      <c r="B145" s="1038" t="s">
        <v>2649</v>
      </c>
      <c r="C145" s="1036">
        <v>75</v>
      </c>
      <c r="D145" s="1042">
        <v>36</v>
      </c>
      <c r="E145" s="1036">
        <v>208</v>
      </c>
      <c r="F145" s="1036">
        <v>88</v>
      </c>
      <c r="G145" s="1045">
        <v>42</v>
      </c>
      <c r="H145" s="1040">
        <v>208</v>
      </c>
      <c r="I145" s="1046">
        <v>36</v>
      </c>
      <c r="J145" s="1047">
        <v>40</v>
      </c>
    </row>
    <row r="146" spans="1:10">
      <c r="A146" s="1037" t="str">
        <f t="shared" si="2"/>
        <v>3051</v>
      </c>
      <c r="B146" s="1038" t="s">
        <v>2650</v>
      </c>
      <c r="C146" s="1036">
        <v>72</v>
      </c>
      <c r="D146" s="1042">
        <v>31</v>
      </c>
      <c r="E146" s="1036">
        <v>231</v>
      </c>
      <c r="F146" s="1036">
        <v>86</v>
      </c>
      <c r="G146" s="1045">
        <v>37</v>
      </c>
      <c r="H146" s="1040">
        <v>231</v>
      </c>
      <c r="I146" s="1046">
        <v>34</v>
      </c>
      <c r="J146" s="1047">
        <v>48</v>
      </c>
    </row>
    <row r="147" spans="1:10">
      <c r="A147" s="1037" t="str">
        <f t="shared" si="2"/>
        <v>3061</v>
      </c>
      <c r="B147" s="1038" t="s">
        <v>2651</v>
      </c>
      <c r="C147" s="1036">
        <v>142</v>
      </c>
      <c r="D147" s="1042">
        <v>70</v>
      </c>
      <c r="E147" s="1036">
        <v>202</v>
      </c>
      <c r="F147" s="1036">
        <v>143</v>
      </c>
      <c r="G147" s="1045">
        <v>71</v>
      </c>
      <c r="H147" s="1040">
        <v>202</v>
      </c>
      <c r="I147" s="1046">
        <v>64</v>
      </c>
      <c r="J147" s="1047">
        <v>63</v>
      </c>
    </row>
    <row r="148" spans="1:10">
      <c r="A148" s="1037" t="str">
        <f t="shared" si="2"/>
        <v>3100</v>
      </c>
      <c r="B148" s="1038" t="s">
        <v>2652</v>
      </c>
      <c r="C148" s="1036">
        <v>151</v>
      </c>
      <c r="D148" s="1042">
        <v>74</v>
      </c>
      <c r="E148" s="1036">
        <v>205</v>
      </c>
      <c r="F148" s="1036">
        <v>183</v>
      </c>
      <c r="G148" s="1045">
        <v>89</v>
      </c>
      <c r="H148" s="1040">
        <v>205</v>
      </c>
      <c r="I148" s="1046">
        <v>68</v>
      </c>
      <c r="J148" s="1047">
        <v>85</v>
      </c>
    </row>
    <row r="149" spans="1:10">
      <c r="A149" s="1037" t="str">
        <f t="shared" si="2"/>
        <v>3101</v>
      </c>
      <c r="B149" s="1038" t="s">
        <v>2653</v>
      </c>
      <c r="C149" s="1036">
        <v>678</v>
      </c>
      <c r="D149" s="1042">
        <v>86</v>
      </c>
      <c r="E149" s="1036">
        <v>791</v>
      </c>
      <c r="F149" s="1036">
        <v>669</v>
      </c>
      <c r="G149" s="1045">
        <v>85</v>
      </c>
      <c r="H149" s="1040">
        <v>791</v>
      </c>
      <c r="I149" s="1046">
        <v>83</v>
      </c>
      <c r="J149" s="1047">
        <v>83</v>
      </c>
    </row>
    <row r="150" spans="1:10">
      <c r="A150" s="1037" t="str">
        <f t="shared" si="2"/>
        <v>3111</v>
      </c>
      <c r="B150" s="1038" t="s">
        <v>2654</v>
      </c>
      <c r="C150" s="1036">
        <v>211</v>
      </c>
      <c r="D150" s="1042">
        <v>80</v>
      </c>
      <c r="E150" s="1036">
        <v>265</v>
      </c>
      <c r="F150" s="1036">
        <v>199</v>
      </c>
      <c r="G150" s="1045">
        <v>75</v>
      </c>
      <c r="H150" s="1040">
        <v>265</v>
      </c>
      <c r="I150" s="1046">
        <v>68</v>
      </c>
      <c r="J150" s="1047">
        <v>71</v>
      </c>
    </row>
    <row r="151" spans="1:10">
      <c r="A151" s="1037" t="str">
        <f t="shared" si="2"/>
        <v>3141</v>
      </c>
      <c r="B151" s="1038" t="s">
        <v>2655</v>
      </c>
      <c r="C151" s="1036">
        <v>323</v>
      </c>
      <c r="D151" s="1042">
        <v>52</v>
      </c>
      <c r="E151" s="1036">
        <v>626</v>
      </c>
      <c r="F151" s="1036">
        <v>382</v>
      </c>
      <c r="G151" s="1045">
        <v>61</v>
      </c>
      <c r="H151" s="1040">
        <v>626</v>
      </c>
      <c r="I151" s="1046">
        <v>48</v>
      </c>
      <c r="J151" s="1047">
        <v>55</v>
      </c>
    </row>
    <row r="152" spans="1:10">
      <c r="A152" s="1037" t="str">
        <f t="shared" si="2"/>
        <v>3181</v>
      </c>
      <c r="B152" s="1038" t="s">
        <v>2656</v>
      </c>
      <c r="C152" s="1036">
        <v>113</v>
      </c>
      <c r="D152" s="1042">
        <v>42</v>
      </c>
      <c r="E152" s="1036">
        <v>270</v>
      </c>
      <c r="F152" s="1036">
        <v>132</v>
      </c>
      <c r="G152" s="1045">
        <v>49</v>
      </c>
      <c r="H152" s="1040">
        <v>270</v>
      </c>
      <c r="I152" s="1046">
        <v>31</v>
      </c>
      <c r="J152" s="1047">
        <v>38</v>
      </c>
    </row>
    <row r="153" spans="1:10">
      <c r="A153" s="1037" t="str">
        <f t="shared" si="2"/>
        <v>3191</v>
      </c>
      <c r="B153" s="1038" t="s">
        <v>2657</v>
      </c>
      <c r="C153" s="1036">
        <v>465</v>
      </c>
      <c r="D153" s="1042">
        <v>88</v>
      </c>
      <c r="E153" s="1036">
        <v>531</v>
      </c>
      <c r="F153" s="1036">
        <v>458</v>
      </c>
      <c r="G153" s="1045">
        <v>86</v>
      </c>
      <c r="H153" s="1040">
        <v>531</v>
      </c>
      <c r="I153" s="1046">
        <v>83</v>
      </c>
      <c r="J153" s="1047">
        <v>87</v>
      </c>
    </row>
    <row r="154" spans="1:10">
      <c r="A154" s="1037" t="str">
        <f t="shared" si="2"/>
        <v>3241</v>
      </c>
      <c r="B154" s="1038" t="s">
        <v>2658</v>
      </c>
      <c r="C154" s="1036">
        <v>71</v>
      </c>
      <c r="D154" s="1042">
        <v>48</v>
      </c>
      <c r="E154" s="1036">
        <v>147</v>
      </c>
      <c r="F154" s="1036">
        <v>85</v>
      </c>
      <c r="G154" s="1045">
        <v>58</v>
      </c>
      <c r="H154" s="1040">
        <v>147</v>
      </c>
      <c r="I154" s="1046">
        <v>44</v>
      </c>
      <c r="J154" s="1047">
        <v>52</v>
      </c>
    </row>
    <row r="155" spans="1:10">
      <c r="A155" s="1037" t="str">
        <f t="shared" si="2"/>
        <v>3261</v>
      </c>
      <c r="B155" s="1038" t="s">
        <v>2659</v>
      </c>
      <c r="C155" s="1036">
        <v>309</v>
      </c>
      <c r="D155" s="1042">
        <v>57</v>
      </c>
      <c r="E155" s="1036">
        <v>545</v>
      </c>
      <c r="F155" s="1036">
        <v>322</v>
      </c>
      <c r="G155" s="1045">
        <v>59</v>
      </c>
      <c r="H155" s="1040">
        <v>545</v>
      </c>
      <c r="I155" s="1046">
        <v>52</v>
      </c>
      <c r="J155" s="1047">
        <v>52</v>
      </c>
    </row>
    <row r="156" spans="1:10">
      <c r="A156" s="1037" t="str">
        <f t="shared" si="2"/>
        <v>3281</v>
      </c>
      <c r="B156" s="1038" t="s">
        <v>2660</v>
      </c>
      <c r="C156" s="1036">
        <v>712</v>
      </c>
      <c r="D156" s="1042">
        <v>69</v>
      </c>
      <c r="E156" s="1036">
        <v>1037</v>
      </c>
      <c r="F156" s="1036">
        <v>651</v>
      </c>
      <c r="G156" s="1045">
        <v>64</v>
      </c>
      <c r="H156" s="1040">
        <v>1012</v>
      </c>
      <c r="I156" s="1046">
        <v>64</v>
      </c>
      <c r="J156" s="1047">
        <v>63</v>
      </c>
    </row>
    <row r="157" spans="1:10">
      <c r="A157" s="1037" t="str">
        <f t="shared" si="2"/>
        <v>3301</v>
      </c>
      <c r="B157" s="1038" t="s">
        <v>2661</v>
      </c>
      <c r="C157" s="1036">
        <v>64</v>
      </c>
      <c r="D157" s="1042">
        <v>32</v>
      </c>
      <c r="E157" s="1036">
        <v>200</v>
      </c>
      <c r="F157" s="1036">
        <v>75</v>
      </c>
      <c r="G157" s="1045">
        <v>38</v>
      </c>
      <c r="H157" s="1040">
        <v>200</v>
      </c>
      <c r="I157" s="1046">
        <v>24</v>
      </c>
      <c r="J157" s="1047">
        <v>32</v>
      </c>
    </row>
    <row r="158" spans="1:10">
      <c r="A158" s="1037" t="str">
        <f t="shared" si="2"/>
        <v>3341</v>
      </c>
      <c r="B158" s="1038" t="s">
        <v>2662</v>
      </c>
      <c r="C158" s="1036">
        <v>218</v>
      </c>
      <c r="D158" s="1042">
        <v>58</v>
      </c>
      <c r="E158" s="1036">
        <v>373</v>
      </c>
      <c r="F158" s="1036">
        <v>225</v>
      </c>
      <c r="G158" s="1045">
        <v>60</v>
      </c>
      <c r="H158" s="1040">
        <v>373</v>
      </c>
      <c r="I158" s="1046">
        <v>57</v>
      </c>
      <c r="J158" s="1047">
        <v>61</v>
      </c>
    </row>
    <row r="159" spans="1:10">
      <c r="A159" s="1037" t="str">
        <f t="shared" si="2"/>
        <v>3381</v>
      </c>
      <c r="B159" s="1038" t="s">
        <v>2663</v>
      </c>
      <c r="C159" s="1036">
        <v>228</v>
      </c>
      <c r="D159" s="1042">
        <v>63</v>
      </c>
      <c r="E159" s="1036">
        <v>361</v>
      </c>
      <c r="F159" s="1036">
        <v>203</v>
      </c>
      <c r="G159" s="1045">
        <v>56</v>
      </c>
      <c r="H159" s="1040">
        <v>361</v>
      </c>
      <c r="I159" s="1046">
        <v>64</v>
      </c>
      <c r="J159" s="1047">
        <v>59</v>
      </c>
    </row>
    <row r="160" spans="1:10">
      <c r="A160" s="1037" t="str">
        <f t="shared" si="2"/>
        <v>3421</v>
      </c>
      <c r="B160" s="1038" t="s">
        <v>2664</v>
      </c>
      <c r="C160" s="1036">
        <v>417</v>
      </c>
      <c r="D160" s="1042">
        <v>53</v>
      </c>
      <c r="E160" s="1036">
        <v>787</v>
      </c>
      <c r="F160" s="1036">
        <v>386</v>
      </c>
      <c r="G160" s="1045">
        <v>49</v>
      </c>
      <c r="H160" s="1040">
        <v>790</v>
      </c>
      <c r="I160" s="1046">
        <v>47</v>
      </c>
      <c r="J160" s="1047">
        <v>41</v>
      </c>
    </row>
    <row r="161" spans="1:10">
      <c r="A161" s="1037" t="str">
        <f t="shared" si="2"/>
        <v>3431</v>
      </c>
      <c r="B161" s="1038" t="s">
        <v>2665</v>
      </c>
      <c r="C161" s="1036">
        <v>158</v>
      </c>
      <c r="D161" s="1042">
        <v>53</v>
      </c>
      <c r="E161" s="1036">
        <v>296</v>
      </c>
      <c r="F161" s="1036">
        <v>157</v>
      </c>
      <c r="G161" s="1045">
        <v>53</v>
      </c>
      <c r="H161" s="1040">
        <v>296</v>
      </c>
      <c r="I161" s="1046">
        <v>46</v>
      </c>
      <c r="J161" s="1047">
        <v>52</v>
      </c>
    </row>
    <row r="162" spans="1:10">
      <c r="A162" s="1037" t="str">
        <f t="shared" si="2"/>
        <v>3501</v>
      </c>
      <c r="B162" s="1038" t="s">
        <v>2666</v>
      </c>
      <c r="C162" s="1036">
        <v>89</v>
      </c>
      <c r="D162" s="1042">
        <v>43</v>
      </c>
      <c r="E162" s="1036">
        <v>208</v>
      </c>
      <c r="F162" s="1036">
        <v>84</v>
      </c>
      <c r="G162" s="1045">
        <v>40</v>
      </c>
      <c r="H162" s="1040">
        <v>208</v>
      </c>
      <c r="I162" s="1046">
        <v>42</v>
      </c>
      <c r="J162" s="1047">
        <v>40</v>
      </c>
    </row>
    <row r="163" spans="1:10">
      <c r="A163" s="1037" t="str">
        <f t="shared" si="2"/>
        <v>3541</v>
      </c>
      <c r="B163" s="1038" t="s">
        <v>2667</v>
      </c>
      <c r="C163" s="1036">
        <v>57</v>
      </c>
      <c r="D163" s="1042">
        <v>34</v>
      </c>
      <c r="E163" s="1036">
        <v>167</v>
      </c>
      <c r="F163" s="1036">
        <v>65</v>
      </c>
      <c r="G163" s="1045">
        <v>39</v>
      </c>
      <c r="H163" s="1040">
        <v>167</v>
      </c>
      <c r="I163" s="1046">
        <v>37</v>
      </c>
      <c r="J163" s="1047">
        <v>30</v>
      </c>
    </row>
    <row r="164" spans="1:10">
      <c r="A164" s="1037" t="str">
        <f t="shared" si="2"/>
        <v>3581</v>
      </c>
      <c r="B164" s="1038" t="s">
        <v>2668</v>
      </c>
      <c r="C164" s="1036">
        <v>44</v>
      </c>
      <c r="D164" s="1042">
        <v>29</v>
      </c>
      <c r="E164" s="1036">
        <v>154</v>
      </c>
      <c r="F164" s="1036">
        <v>65</v>
      </c>
      <c r="G164" s="1045">
        <v>42</v>
      </c>
      <c r="H164" s="1040">
        <v>154</v>
      </c>
      <c r="I164" s="1046">
        <v>28</v>
      </c>
      <c r="J164" s="1047">
        <v>25</v>
      </c>
    </row>
    <row r="165" spans="1:10">
      <c r="A165" s="1037" t="str">
        <f t="shared" si="2"/>
        <v>3600</v>
      </c>
      <c r="B165" s="1038" t="s">
        <v>2669</v>
      </c>
      <c r="C165" s="1036">
        <v>169</v>
      </c>
      <c r="D165" s="1042">
        <v>49</v>
      </c>
      <c r="E165" s="1036">
        <v>344</v>
      </c>
      <c r="F165" s="1036">
        <v>171</v>
      </c>
      <c r="G165" s="1045">
        <v>50</v>
      </c>
      <c r="H165" s="1040">
        <v>344</v>
      </c>
      <c r="I165" s="1046">
        <v>35</v>
      </c>
      <c r="J165" s="1047">
        <v>45</v>
      </c>
    </row>
    <row r="166" spans="1:10">
      <c r="A166" s="1037" t="str">
        <f t="shared" si="2"/>
        <v>3610</v>
      </c>
      <c r="B166" s="1038" t="s">
        <v>2670</v>
      </c>
      <c r="C166" s="1036">
        <v>700</v>
      </c>
      <c r="D166" s="1042">
        <v>55</v>
      </c>
      <c r="E166" s="1036">
        <v>1274</v>
      </c>
      <c r="F166" s="1036">
        <v>664</v>
      </c>
      <c r="G166" s="1045">
        <v>52</v>
      </c>
      <c r="H166" s="1040">
        <v>1275</v>
      </c>
      <c r="I166" s="1046">
        <v>59</v>
      </c>
      <c r="J166" s="1047">
        <v>48</v>
      </c>
    </row>
    <row r="167" spans="1:10">
      <c r="A167" s="1037" t="str">
        <f t="shared" si="2"/>
        <v>3621</v>
      </c>
      <c r="B167" s="1038" t="s">
        <v>2671</v>
      </c>
      <c r="C167" s="1036">
        <v>297</v>
      </c>
      <c r="D167" s="1042">
        <v>39</v>
      </c>
      <c r="E167" s="1036">
        <v>752</v>
      </c>
      <c r="F167" s="1036">
        <v>384</v>
      </c>
      <c r="G167" s="1045">
        <v>51</v>
      </c>
      <c r="H167" s="1040">
        <v>753</v>
      </c>
      <c r="I167" s="1046">
        <v>37</v>
      </c>
      <c r="J167" s="1047">
        <v>48</v>
      </c>
    </row>
    <row r="168" spans="1:10">
      <c r="A168" s="1037" t="str">
        <f t="shared" si="2"/>
        <v>3661</v>
      </c>
      <c r="B168" s="1038" t="s">
        <v>2672</v>
      </c>
      <c r="C168" s="1036">
        <v>119</v>
      </c>
      <c r="D168" s="1042">
        <v>44</v>
      </c>
      <c r="E168" s="1036">
        <v>271</v>
      </c>
      <c r="F168" s="1036">
        <v>129</v>
      </c>
      <c r="G168" s="1045">
        <v>48</v>
      </c>
      <c r="H168" s="1040">
        <v>271</v>
      </c>
      <c r="I168" s="1046">
        <v>38</v>
      </c>
      <c r="J168" s="1047">
        <v>47</v>
      </c>
    </row>
    <row r="169" spans="1:10">
      <c r="A169" s="1037" t="str">
        <f t="shared" si="2"/>
        <v>3701</v>
      </c>
      <c r="B169" s="1038" t="s">
        <v>2673</v>
      </c>
      <c r="C169" s="1036">
        <v>145</v>
      </c>
      <c r="D169" s="1042">
        <v>44</v>
      </c>
      <c r="E169" s="1036">
        <v>326</v>
      </c>
      <c r="F169" s="1036">
        <v>160</v>
      </c>
      <c r="G169" s="1045">
        <v>49</v>
      </c>
      <c r="H169" s="1040">
        <v>326</v>
      </c>
      <c r="I169" s="1046">
        <v>43</v>
      </c>
      <c r="J169" s="1047">
        <v>48</v>
      </c>
    </row>
    <row r="170" spans="1:10">
      <c r="A170" s="1037" t="str">
        <f t="shared" si="2"/>
        <v>3741</v>
      </c>
      <c r="B170" s="1038" t="s">
        <v>2674</v>
      </c>
      <c r="C170" s="1036">
        <v>368</v>
      </c>
      <c r="D170" s="1042">
        <v>81</v>
      </c>
      <c r="E170" s="1036">
        <v>456</v>
      </c>
      <c r="F170" s="1036">
        <v>369</v>
      </c>
      <c r="G170" s="1045">
        <v>81</v>
      </c>
      <c r="H170" s="1040">
        <v>456</v>
      </c>
      <c r="I170" s="1046">
        <v>78</v>
      </c>
      <c r="J170" s="1047">
        <v>80</v>
      </c>
    </row>
    <row r="171" spans="1:10">
      <c r="A171" s="1037" t="str">
        <f t="shared" si="2"/>
        <v>3781</v>
      </c>
      <c r="B171" s="1038" t="s">
        <v>2675</v>
      </c>
      <c r="C171" s="1036">
        <v>54</v>
      </c>
      <c r="D171" s="1042">
        <v>38</v>
      </c>
      <c r="E171" s="1036">
        <v>141</v>
      </c>
      <c r="F171" s="1036">
        <v>57</v>
      </c>
      <c r="G171" s="1045">
        <v>40</v>
      </c>
      <c r="H171" s="1040">
        <v>141</v>
      </c>
      <c r="I171" s="1046">
        <v>40</v>
      </c>
      <c r="J171" s="1047">
        <v>56</v>
      </c>
    </row>
    <row r="172" spans="1:10">
      <c r="A172" s="1037" t="str">
        <f t="shared" si="2"/>
        <v>3821</v>
      </c>
      <c r="B172" s="1038" t="s">
        <v>2676</v>
      </c>
      <c r="C172" s="1036">
        <v>64</v>
      </c>
      <c r="D172" s="1042">
        <v>33</v>
      </c>
      <c r="E172" s="1036">
        <v>194</v>
      </c>
      <c r="F172" s="1036">
        <v>72</v>
      </c>
      <c r="G172" s="1045">
        <v>37</v>
      </c>
      <c r="H172" s="1040">
        <v>193</v>
      </c>
      <c r="I172" s="1046">
        <v>26</v>
      </c>
      <c r="J172" s="1047">
        <v>36</v>
      </c>
    </row>
    <row r="173" spans="1:10">
      <c r="A173" s="1037" t="str">
        <f t="shared" si="2"/>
        <v>3861</v>
      </c>
      <c r="B173" s="1038" t="s">
        <v>2677</v>
      </c>
      <c r="C173" s="1036">
        <v>60</v>
      </c>
      <c r="D173" s="1042">
        <v>44</v>
      </c>
      <c r="E173" s="1036">
        <v>136</v>
      </c>
      <c r="F173" s="1036">
        <v>56</v>
      </c>
      <c r="G173" s="1045">
        <v>41</v>
      </c>
      <c r="H173" s="1040">
        <v>136</v>
      </c>
      <c r="I173" s="1046">
        <v>43</v>
      </c>
      <c r="J173" s="1047">
        <v>47</v>
      </c>
    </row>
    <row r="174" spans="1:10">
      <c r="A174" s="1037" t="str">
        <f t="shared" si="2"/>
        <v>3901</v>
      </c>
      <c r="B174" s="1038" t="s">
        <v>2678</v>
      </c>
      <c r="C174" s="1036">
        <v>173</v>
      </c>
      <c r="D174" s="1042">
        <v>51</v>
      </c>
      <c r="E174" s="1036">
        <v>342</v>
      </c>
      <c r="F174" s="1036">
        <v>183</v>
      </c>
      <c r="G174" s="1045">
        <v>54</v>
      </c>
      <c r="H174" s="1040">
        <v>342</v>
      </c>
      <c r="I174" s="1046">
        <v>45</v>
      </c>
      <c r="J174" s="1047">
        <v>50</v>
      </c>
    </row>
    <row r="175" spans="1:10">
      <c r="A175" s="1037" t="str">
        <f t="shared" si="2"/>
        <v>3941</v>
      </c>
      <c r="B175" s="1038" t="s">
        <v>2679</v>
      </c>
      <c r="C175" s="1036">
        <v>96</v>
      </c>
      <c r="D175" s="1042">
        <v>33</v>
      </c>
      <c r="E175" s="1036">
        <v>288</v>
      </c>
      <c r="F175" s="1036">
        <v>108</v>
      </c>
      <c r="G175" s="1045">
        <v>38</v>
      </c>
      <c r="H175" s="1040">
        <v>287</v>
      </c>
      <c r="I175" s="1046">
        <v>34</v>
      </c>
      <c r="J175" s="1047">
        <v>36</v>
      </c>
    </row>
    <row r="176" spans="1:10">
      <c r="A176" s="1037" t="str">
        <f t="shared" si="2"/>
        <v>3981</v>
      </c>
      <c r="B176" s="1038" t="s">
        <v>2680</v>
      </c>
      <c r="C176" s="1036">
        <v>170</v>
      </c>
      <c r="D176" s="1042">
        <v>56</v>
      </c>
      <c r="E176" s="1036">
        <v>305</v>
      </c>
      <c r="F176" s="1036">
        <v>185</v>
      </c>
      <c r="G176" s="1045">
        <v>61</v>
      </c>
      <c r="H176" s="1040">
        <v>305</v>
      </c>
      <c r="I176" s="1046">
        <v>51</v>
      </c>
      <c r="J176" s="1047">
        <v>63</v>
      </c>
    </row>
    <row r="177" spans="1:10">
      <c r="A177" s="1037" t="str">
        <f t="shared" si="2"/>
        <v>4000</v>
      </c>
      <c r="B177" s="1038" t="s">
        <v>2681</v>
      </c>
      <c r="C177" s="1036">
        <v>81</v>
      </c>
      <c r="D177" s="1042">
        <v>80</v>
      </c>
      <c r="E177" s="1036">
        <v>101</v>
      </c>
      <c r="F177" s="1036">
        <v>70</v>
      </c>
      <c r="G177" s="1045">
        <v>69</v>
      </c>
      <c r="H177" s="1040">
        <v>101</v>
      </c>
      <c r="I177" s="1046">
        <v>62</v>
      </c>
      <c r="J177" s="1047">
        <v>47</v>
      </c>
    </row>
    <row r="178" spans="1:10">
      <c r="A178" s="1037" t="str">
        <f t="shared" si="2"/>
        <v>4001</v>
      </c>
      <c r="B178" s="1038" t="s">
        <v>2682</v>
      </c>
      <c r="C178" s="1036">
        <v>122</v>
      </c>
      <c r="D178" s="1042">
        <v>60</v>
      </c>
      <c r="E178" s="1036">
        <v>203</v>
      </c>
      <c r="F178" s="1036">
        <v>146</v>
      </c>
      <c r="G178" s="1045">
        <v>72</v>
      </c>
      <c r="H178" s="1040">
        <v>203</v>
      </c>
      <c r="I178" s="1046">
        <v>63</v>
      </c>
      <c r="J178" s="1047">
        <v>75</v>
      </c>
    </row>
    <row r="179" spans="1:10">
      <c r="A179" s="1037" t="str">
        <f t="shared" si="2"/>
        <v>4012</v>
      </c>
      <c r="B179" s="1038" t="s">
        <v>2683</v>
      </c>
      <c r="C179" s="1036">
        <v>113</v>
      </c>
      <c r="D179" s="1042">
        <v>63</v>
      </c>
      <c r="E179" s="1036">
        <v>180</v>
      </c>
      <c r="F179" s="1036">
        <v>98</v>
      </c>
      <c r="G179" s="1045">
        <v>54</v>
      </c>
      <c r="H179" s="1040">
        <v>180</v>
      </c>
      <c r="I179" s="1042" t="s">
        <v>139</v>
      </c>
      <c r="J179" s="1045" t="s">
        <v>139</v>
      </c>
    </row>
    <row r="180" spans="1:10">
      <c r="A180" s="1037" t="str">
        <f t="shared" si="2"/>
        <v>4021</v>
      </c>
      <c r="B180" s="1038" t="s">
        <v>2684</v>
      </c>
      <c r="C180" s="1036">
        <v>171</v>
      </c>
      <c r="D180" s="1042">
        <v>42</v>
      </c>
      <c r="E180" s="1036">
        <v>404</v>
      </c>
      <c r="F180" s="1036">
        <v>217</v>
      </c>
      <c r="G180" s="1045">
        <v>54</v>
      </c>
      <c r="H180" s="1040">
        <v>404</v>
      </c>
      <c r="I180" s="1046">
        <v>42</v>
      </c>
      <c r="J180" s="1047">
        <v>52</v>
      </c>
    </row>
    <row r="181" spans="1:10">
      <c r="A181" s="1037" t="str">
        <f t="shared" si="2"/>
        <v>4031</v>
      </c>
      <c r="B181" s="1038" t="s">
        <v>2685</v>
      </c>
      <c r="C181" s="1036">
        <v>348</v>
      </c>
      <c r="D181" s="1042">
        <v>46</v>
      </c>
      <c r="E181" s="1036">
        <v>755</v>
      </c>
      <c r="F181" s="1036">
        <v>309</v>
      </c>
      <c r="G181" s="1045">
        <v>41</v>
      </c>
      <c r="H181" s="1040">
        <v>755</v>
      </c>
      <c r="I181" s="1046">
        <v>43</v>
      </c>
      <c r="J181" s="1047">
        <v>35</v>
      </c>
    </row>
    <row r="182" spans="1:10">
      <c r="A182" s="1037" t="str">
        <f t="shared" si="2"/>
        <v>4061</v>
      </c>
      <c r="B182" s="1038" t="s">
        <v>2686</v>
      </c>
      <c r="C182" s="1036">
        <v>326</v>
      </c>
      <c r="D182" s="1042">
        <v>72</v>
      </c>
      <c r="E182" s="1036">
        <v>452</v>
      </c>
      <c r="F182" s="1036">
        <v>329</v>
      </c>
      <c r="G182" s="1045">
        <v>73</v>
      </c>
      <c r="H182" s="1040">
        <v>452</v>
      </c>
      <c r="I182" s="1046">
        <v>65</v>
      </c>
      <c r="J182" s="1047">
        <v>65</v>
      </c>
    </row>
    <row r="183" spans="1:10">
      <c r="A183" s="1037" t="str">
        <f t="shared" si="2"/>
        <v>4071</v>
      </c>
      <c r="B183" s="1038" t="s">
        <v>2687</v>
      </c>
      <c r="C183" s="1036">
        <v>48</v>
      </c>
      <c r="D183" s="1042">
        <v>33</v>
      </c>
      <c r="E183" s="1036">
        <v>145</v>
      </c>
      <c r="F183" s="1036">
        <v>72</v>
      </c>
      <c r="G183" s="1045">
        <v>50</v>
      </c>
      <c r="H183" s="1040">
        <v>145</v>
      </c>
      <c r="I183" s="1046">
        <v>36</v>
      </c>
      <c r="J183" s="1047">
        <v>41</v>
      </c>
    </row>
    <row r="184" spans="1:10">
      <c r="A184" s="1037" t="str">
        <f t="shared" si="2"/>
        <v>4091</v>
      </c>
      <c r="B184" s="1038" t="s">
        <v>2688</v>
      </c>
      <c r="C184" s="1036">
        <v>144</v>
      </c>
      <c r="D184" s="1042">
        <v>57</v>
      </c>
      <c r="E184" s="1036">
        <v>252</v>
      </c>
      <c r="F184" s="1036">
        <v>153</v>
      </c>
      <c r="G184" s="1045">
        <v>61</v>
      </c>
      <c r="H184" s="1040">
        <v>252</v>
      </c>
      <c r="I184" s="1046">
        <v>54</v>
      </c>
      <c r="J184" s="1047">
        <v>50</v>
      </c>
    </row>
    <row r="185" spans="1:10">
      <c r="A185" s="1037" t="str">
        <f t="shared" si="2"/>
        <v>4121</v>
      </c>
      <c r="B185" s="1038" t="s">
        <v>2689</v>
      </c>
      <c r="C185" s="1036">
        <v>58</v>
      </c>
      <c r="D185" s="1042">
        <v>35</v>
      </c>
      <c r="E185" s="1036">
        <v>164</v>
      </c>
      <c r="F185" s="1036">
        <v>57</v>
      </c>
      <c r="G185" s="1045">
        <v>35</v>
      </c>
      <c r="H185" s="1040">
        <v>164</v>
      </c>
      <c r="I185" s="1046">
        <v>26</v>
      </c>
      <c r="J185" s="1047">
        <v>29</v>
      </c>
    </row>
    <row r="186" spans="1:10">
      <c r="A186" s="1037" t="str">
        <f t="shared" si="2"/>
        <v>4171</v>
      </c>
      <c r="B186" s="1038" t="s">
        <v>2690</v>
      </c>
      <c r="C186" s="1036">
        <v>47</v>
      </c>
      <c r="D186" s="1042">
        <v>26</v>
      </c>
      <c r="E186" s="1036">
        <v>183</v>
      </c>
      <c r="F186" s="1036">
        <v>39</v>
      </c>
      <c r="G186" s="1045">
        <v>21</v>
      </c>
      <c r="H186" s="1040">
        <v>183</v>
      </c>
      <c r="I186" s="1046">
        <v>26</v>
      </c>
      <c r="J186" s="1047">
        <v>34</v>
      </c>
    </row>
    <row r="187" spans="1:10">
      <c r="A187" s="1037" t="str">
        <f t="shared" si="2"/>
        <v>4221</v>
      </c>
      <c r="B187" s="1038" t="s">
        <v>2691</v>
      </c>
      <c r="C187" s="1036">
        <v>240</v>
      </c>
      <c r="D187" s="1042">
        <v>78</v>
      </c>
      <c r="E187" s="1036">
        <v>306</v>
      </c>
      <c r="F187" s="1036">
        <v>229</v>
      </c>
      <c r="G187" s="1045">
        <v>75</v>
      </c>
      <c r="H187" s="1040">
        <v>306</v>
      </c>
      <c r="I187" s="1046">
        <v>77</v>
      </c>
      <c r="J187" s="1047">
        <v>73</v>
      </c>
    </row>
    <row r="188" spans="1:10">
      <c r="A188" s="1037" t="str">
        <f t="shared" si="2"/>
        <v>4241</v>
      </c>
      <c r="B188" s="1038" t="s">
        <v>2692</v>
      </c>
      <c r="C188" s="1036">
        <v>267</v>
      </c>
      <c r="D188" s="1042">
        <v>58</v>
      </c>
      <c r="E188" s="1036">
        <v>462</v>
      </c>
      <c r="F188" s="1036">
        <v>259</v>
      </c>
      <c r="G188" s="1045">
        <v>56</v>
      </c>
      <c r="H188" s="1040">
        <v>462</v>
      </c>
      <c r="I188" s="1046">
        <v>58</v>
      </c>
      <c r="J188" s="1047">
        <v>61</v>
      </c>
    </row>
    <row r="189" spans="1:10">
      <c r="A189" s="1037" t="str">
        <f t="shared" si="2"/>
        <v>4261</v>
      </c>
      <c r="B189" s="1038" t="s">
        <v>2693</v>
      </c>
      <c r="C189" s="1036">
        <v>194</v>
      </c>
      <c r="D189" s="1042">
        <v>50</v>
      </c>
      <c r="E189" s="1036">
        <v>390</v>
      </c>
      <c r="F189" s="1036">
        <v>226</v>
      </c>
      <c r="G189" s="1045">
        <v>58</v>
      </c>
      <c r="H189" s="1040">
        <v>390</v>
      </c>
      <c r="I189" s="1046">
        <v>51</v>
      </c>
      <c r="J189" s="1047">
        <v>59</v>
      </c>
    </row>
    <row r="190" spans="1:10">
      <c r="A190" s="1037" t="str">
        <f t="shared" si="2"/>
        <v>4281</v>
      </c>
      <c r="B190" s="1038" t="s">
        <v>2694</v>
      </c>
      <c r="C190" s="1036">
        <v>331</v>
      </c>
      <c r="D190" s="1042">
        <v>66</v>
      </c>
      <c r="E190" s="1036">
        <v>503</v>
      </c>
      <c r="F190" s="1036">
        <v>365</v>
      </c>
      <c r="G190" s="1045">
        <v>73</v>
      </c>
      <c r="H190" s="1040">
        <v>503</v>
      </c>
      <c r="I190" s="1046">
        <v>61</v>
      </c>
      <c r="J190" s="1047">
        <v>76</v>
      </c>
    </row>
    <row r="191" spans="1:10">
      <c r="A191" s="1037" t="str">
        <f t="shared" si="2"/>
        <v>4301</v>
      </c>
      <c r="B191" s="1038" t="s">
        <v>2695</v>
      </c>
      <c r="C191" s="1036">
        <v>88</v>
      </c>
      <c r="D191" s="1042">
        <v>49</v>
      </c>
      <c r="E191" s="1036">
        <v>178</v>
      </c>
      <c r="F191" s="1036">
        <v>114</v>
      </c>
      <c r="G191" s="1045">
        <v>64</v>
      </c>
      <c r="H191" s="1040">
        <v>178</v>
      </c>
      <c r="I191" s="1046">
        <v>56</v>
      </c>
      <c r="J191" s="1047">
        <v>59</v>
      </c>
    </row>
    <row r="192" spans="1:10">
      <c r="A192" s="1037" t="str">
        <f t="shared" si="2"/>
        <v>4341</v>
      </c>
      <c r="B192" s="1038" t="s">
        <v>2696</v>
      </c>
      <c r="C192" s="1036">
        <v>85</v>
      </c>
      <c r="D192" s="1042">
        <v>45</v>
      </c>
      <c r="E192" s="1036">
        <v>190</v>
      </c>
      <c r="F192" s="1036">
        <v>78</v>
      </c>
      <c r="G192" s="1045">
        <v>41</v>
      </c>
      <c r="H192" s="1040">
        <v>189</v>
      </c>
      <c r="I192" s="1046">
        <v>43</v>
      </c>
      <c r="J192" s="1047">
        <v>49</v>
      </c>
    </row>
    <row r="193" spans="1:10">
      <c r="A193" s="1037" t="str">
        <f t="shared" si="2"/>
        <v>4381</v>
      </c>
      <c r="B193" s="1038" t="s">
        <v>2697</v>
      </c>
      <c r="C193" s="1036">
        <v>290</v>
      </c>
      <c r="D193" s="1042">
        <v>70</v>
      </c>
      <c r="E193" s="1036">
        <v>414</v>
      </c>
      <c r="F193" s="1036">
        <v>255</v>
      </c>
      <c r="G193" s="1045">
        <v>62</v>
      </c>
      <c r="H193" s="1040">
        <v>414</v>
      </c>
      <c r="I193" s="1046">
        <v>64</v>
      </c>
      <c r="J193" s="1047">
        <v>60</v>
      </c>
    </row>
    <row r="194" spans="1:10">
      <c r="A194" s="1037" t="str">
        <f t="shared" si="2"/>
        <v>4391</v>
      </c>
      <c r="B194" s="1038" t="s">
        <v>2698</v>
      </c>
      <c r="C194" s="1036">
        <v>143</v>
      </c>
      <c r="D194" s="1042">
        <v>44</v>
      </c>
      <c r="E194" s="1036">
        <v>325</v>
      </c>
      <c r="F194" s="1036">
        <v>148</v>
      </c>
      <c r="G194" s="1045">
        <v>46</v>
      </c>
      <c r="H194" s="1040">
        <v>325</v>
      </c>
      <c r="I194" s="1046">
        <v>34</v>
      </c>
      <c r="J194" s="1047">
        <v>16</v>
      </c>
    </row>
    <row r="195" spans="1:10">
      <c r="A195" s="1037" t="str">
        <f t="shared" si="2"/>
        <v>4401</v>
      </c>
      <c r="B195" s="1038" t="s">
        <v>2699</v>
      </c>
      <c r="C195" s="1036">
        <v>40</v>
      </c>
      <c r="D195" s="1042">
        <v>24</v>
      </c>
      <c r="E195" s="1036">
        <v>169</v>
      </c>
      <c r="F195" s="1036">
        <v>62</v>
      </c>
      <c r="G195" s="1045">
        <v>36</v>
      </c>
      <c r="H195" s="1040">
        <v>170</v>
      </c>
      <c r="I195" s="1046">
        <v>23</v>
      </c>
      <c r="J195" s="1047">
        <v>20</v>
      </c>
    </row>
    <row r="196" spans="1:10">
      <c r="A196" s="1037" t="str">
        <f t="shared" ref="A196:A259" si="3">LEFT(B196,4)</f>
        <v>4421</v>
      </c>
      <c r="B196" s="1038" t="s">
        <v>2700</v>
      </c>
      <c r="C196" s="1036">
        <v>403</v>
      </c>
      <c r="D196" s="1042">
        <v>83</v>
      </c>
      <c r="E196" s="1036">
        <v>487</v>
      </c>
      <c r="F196" s="1036">
        <v>386</v>
      </c>
      <c r="G196" s="1045">
        <v>79</v>
      </c>
      <c r="H196" s="1040">
        <v>487</v>
      </c>
      <c r="I196" s="1046">
        <v>82</v>
      </c>
      <c r="J196" s="1047">
        <v>81</v>
      </c>
    </row>
    <row r="197" spans="1:10">
      <c r="A197" s="1037" t="str">
        <f t="shared" si="3"/>
        <v>4441</v>
      </c>
      <c r="B197" s="1038" t="s">
        <v>2701</v>
      </c>
      <c r="C197" s="1036">
        <v>79</v>
      </c>
      <c r="D197" s="1042">
        <v>39</v>
      </c>
      <c r="E197" s="1036">
        <v>203</v>
      </c>
      <c r="F197" s="1036">
        <v>73</v>
      </c>
      <c r="G197" s="1045">
        <v>36</v>
      </c>
      <c r="H197" s="1040">
        <v>203</v>
      </c>
      <c r="I197" s="1046">
        <v>36</v>
      </c>
      <c r="J197" s="1047">
        <v>30</v>
      </c>
    </row>
    <row r="198" spans="1:10">
      <c r="A198" s="1037" t="str">
        <f t="shared" si="3"/>
        <v>4461</v>
      </c>
      <c r="B198" s="1038" t="s">
        <v>2702</v>
      </c>
      <c r="C198" s="1036">
        <v>32</v>
      </c>
      <c r="D198" s="1042">
        <v>27</v>
      </c>
      <c r="E198" s="1036">
        <v>117</v>
      </c>
      <c r="F198" s="1036">
        <v>44</v>
      </c>
      <c r="G198" s="1045">
        <v>38</v>
      </c>
      <c r="H198" s="1040">
        <v>117</v>
      </c>
      <c r="I198" s="1046">
        <v>31</v>
      </c>
      <c r="J198" s="1047">
        <v>37</v>
      </c>
    </row>
    <row r="199" spans="1:10">
      <c r="A199" s="1037" t="str">
        <f t="shared" si="3"/>
        <v>4491</v>
      </c>
      <c r="B199" s="1038" t="s">
        <v>2703</v>
      </c>
      <c r="C199" s="1036">
        <v>158</v>
      </c>
      <c r="D199" s="1042">
        <v>40</v>
      </c>
      <c r="E199" s="1036">
        <v>393</v>
      </c>
      <c r="F199" s="1036">
        <v>209</v>
      </c>
      <c r="G199" s="1045">
        <v>53</v>
      </c>
      <c r="H199" s="1040">
        <v>393</v>
      </c>
      <c r="I199" s="1046">
        <v>37</v>
      </c>
      <c r="J199" s="1047">
        <v>53</v>
      </c>
    </row>
    <row r="200" spans="1:10">
      <c r="A200" s="1037" t="str">
        <f t="shared" si="3"/>
        <v>4501</v>
      </c>
      <c r="B200" s="1038" t="s">
        <v>2704</v>
      </c>
      <c r="C200" s="1036">
        <v>44</v>
      </c>
      <c r="D200" s="1042">
        <v>24</v>
      </c>
      <c r="E200" s="1036">
        <v>180</v>
      </c>
      <c r="F200" s="1036">
        <v>93</v>
      </c>
      <c r="G200" s="1045">
        <v>52</v>
      </c>
      <c r="H200" s="1040">
        <v>178</v>
      </c>
      <c r="I200" s="1046">
        <v>36</v>
      </c>
      <c r="J200" s="1047">
        <v>58</v>
      </c>
    </row>
    <row r="201" spans="1:10">
      <c r="A201" s="1037" t="str">
        <f t="shared" si="3"/>
        <v>4511</v>
      </c>
      <c r="B201" s="1038" t="s">
        <v>2705</v>
      </c>
      <c r="C201" s="1036">
        <v>279</v>
      </c>
      <c r="D201" s="1042">
        <v>70</v>
      </c>
      <c r="E201" s="1036">
        <v>396</v>
      </c>
      <c r="F201" s="1036">
        <v>259</v>
      </c>
      <c r="G201" s="1045">
        <v>65</v>
      </c>
      <c r="H201" s="1040">
        <v>396</v>
      </c>
      <c r="I201" s="1046">
        <v>64</v>
      </c>
      <c r="J201" s="1047">
        <v>65</v>
      </c>
    </row>
    <row r="202" spans="1:10">
      <c r="A202" s="1037" t="str">
        <f t="shared" si="3"/>
        <v>4541</v>
      </c>
      <c r="B202" s="1038" t="s">
        <v>2706</v>
      </c>
      <c r="C202" s="1036">
        <v>97</v>
      </c>
      <c r="D202" s="1042">
        <v>48</v>
      </c>
      <c r="E202" s="1036">
        <v>204</v>
      </c>
      <c r="F202" s="1036">
        <v>117</v>
      </c>
      <c r="G202" s="1045">
        <v>57</v>
      </c>
      <c r="H202" s="1040">
        <v>204</v>
      </c>
      <c r="I202" s="1046">
        <v>46</v>
      </c>
      <c r="J202" s="1047">
        <v>46</v>
      </c>
    </row>
    <row r="203" spans="1:10">
      <c r="A203" s="1037" t="str">
        <f t="shared" si="3"/>
        <v>4581</v>
      </c>
      <c r="B203" s="1038" t="s">
        <v>2707</v>
      </c>
      <c r="C203" s="1036">
        <v>238</v>
      </c>
      <c r="D203" s="1042">
        <v>53</v>
      </c>
      <c r="E203" s="1036">
        <v>447</v>
      </c>
      <c r="F203" s="1036">
        <v>242</v>
      </c>
      <c r="G203" s="1045">
        <v>54</v>
      </c>
      <c r="H203" s="1040">
        <v>447</v>
      </c>
      <c r="I203" s="1046">
        <v>52</v>
      </c>
      <c r="J203" s="1047">
        <v>55</v>
      </c>
    </row>
    <row r="204" spans="1:10">
      <c r="A204" s="1037" t="str">
        <f t="shared" si="3"/>
        <v>4611</v>
      </c>
      <c r="B204" s="1038" t="s">
        <v>2708</v>
      </c>
      <c r="C204" s="1036">
        <v>62</v>
      </c>
      <c r="D204" s="1042">
        <v>37</v>
      </c>
      <c r="E204" s="1036">
        <v>167</v>
      </c>
      <c r="F204" s="1036">
        <v>94</v>
      </c>
      <c r="G204" s="1045">
        <v>57</v>
      </c>
      <c r="H204" s="1040">
        <v>166</v>
      </c>
      <c r="I204" s="1046">
        <v>40</v>
      </c>
      <c r="J204" s="1047">
        <v>63</v>
      </c>
    </row>
    <row r="205" spans="1:10">
      <c r="A205" s="1037" t="str">
        <f t="shared" si="3"/>
        <v>4651</v>
      </c>
      <c r="B205" s="1038" t="s">
        <v>2709</v>
      </c>
      <c r="C205" s="1036">
        <v>34</v>
      </c>
      <c r="D205" s="1042">
        <v>31</v>
      </c>
      <c r="E205" s="1036">
        <v>110</v>
      </c>
      <c r="F205" s="1036">
        <v>32</v>
      </c>
      <c r="G205" s="1045">
        <v>29</v>
      </c>
      <c r="H205" s="1040">
        <v>110</v>
      </c>
      <c r="I205" s="1046">
        <v>35</v>
      </c>
      <c r="J205" s="1047">
        <v>35</v>
      </c>
    </row>
    <row r="206" spans="1:10">
      <c r="A206" s="1037" t="str">
        <f t="shared" si="3"/>
        <v>4681</v>
      </c>
      <c r="B206" s="1038" t="s">
        <v>2710</v>
      </c>
      <c r="C206" s="1036">
        <v>180</v>
      </c>
      <c r="D206" s="1042">
        <v>40</v>
      </c>
      <c r="E206" s="1036">
        <v>453</v>
      </c>
      <c r="F206" s="1036">
        <v>200</v>
      </c>
      <c r="G206" s="1045">
        <v>44</v>
      </c>
      <c r="H206" s="1040">
        <v>453</v>
      </c>
      <c r="I206" s="1046">
        <v>35</v>
      </c>
      <c r="J206" s="1047">
        <v>34</v>
      </c>
    </row>
    <row r="207" spans="1:10">
      <c r="A207" s="1037" t="str">
        <f t="shared" si="3"/>
        <v>4691</v>
      </c>
      <c r="B207" s="1038" t="s">
        <v>2711</v>
      </c>
      <c r="C207" s="1036">
        <v>455</v>
      </c>
      <c r="D207" s="1042">
        <v>74</v>
      </c>
      <c r="E207" s="1036">
        <v>619</v>
      </c>
      <c r="F207" s="1036">
        <v>445</v>
      </c>
      <c r="G207" s="1045">
        <v>72</v>
      </c>
      <c r="H207" s="1040">
        <v>618</v>
      </c>
      <c r="I207" s="1046">
        <v>70</v>
      </c>
      <c r="J207" s="1047">
        <v>65</v>
      </c>
    </row>
    <row r="208" spans="1:10">
      <c r="A208" s="1037" t="str">
        <f t="shared" si="3"/>
        <v>4721</v>
      </c>
      <c r="B208" s="1038" t="s">
        <v>2712</v>
      </c>
      <c r="C208" s="1036">
        <v>162</v>
      </c>
      <c r="D208" s="1042">
        <v>65</v>
      </c>
      <c r="E208" s="1036">
        <v>250</v>
      </c>
      <c r="F208" s="1036">
        <v>160</v>
      </c>
      <c r="G208" s="1045">
        <v>64</v>
      </c>
      <c r="H208" s="1040">
        <v>250</v>
      </c>
      <c r="I208" s="1046">
        <v>63</v>
      </c>
      <c r="J208" s="1047">
        <v>69</v>
      </c>
    </row>
    <row r="209" spans="1:10">
      <c r="A209" s="1037" t="str">
        <f t="shared" si="3"/>
        <v>4741</v>
      </c>
      <c r="B209" s="1038" t="s">
        <v>2713</v>
      </c>
      <c r="C209" s="1036">
        <v>220</v>
      </c>
      <c r="D209" s="1042">
        <v>66</v>
      </c>
      <c r="E209" s="1036">
        <v>331</v>
      </c>
      <c r="F209" s="1036">
        <v>236</v>
      </c>
      <c r="G209" s="1045">
        <v>71</v>
      </c>
      <c r="H209" s="1040">
        <v>331</v>
      </c>
      <c r="I209" s="1046">
        <v>60</v>
      </c>
      <c r="J209" s="1047">
        <v>68</v>
      </c>
    </row>
    <row r="210" spans="1:10">
      <c r="A210" s="1037" t="str">
        <f t="shared" si="3"/>
        <v>4761</v>
      </c>
      <c r="B210" s="1038" t="s">
        <v>2714</v>
      </c>
      <c r="C210" s="1036">
        <v>191</v>
      </c>
      <c r="D210" s="1042">
        <v>73</v>
      </c>
      <c r="E210" s="1036">
        <v>262</v>
      </c>
      <c r="F210" s="1036">
        <v>210</v>
      </c>
      <c r="G210" s="1045">
        <v>80</v>
      </c>
      <c r="H210" s="1040">
        <v>262</v>
      </c>
      <c r="I210" s="1046">
        <v>62</v>
      </c>
      <c r="J210" s="1047">
        <v>69</v>
      </c>
    </row>
    <row r="211" spans="1:10">
      <c r="A211" s="1037" t="str">
        <f t="shared" si="3"/>
        <v>4801</v>
      </c>
      <c r="B211" s="1038" t="s">
        <v>2715</v>
      </c>
      <c r="C211" s="1036">
        <v>184</v>
      </c>
      <c r="D211" s="1042">
        <v>46</v>
      </c>
      <c r="E211" s="1036">
        <v>400</v>
      </c>
      <c r="F211" s="1036">
        <v>182</v>
      </c>
      <c r="G211" s="1045">
        <v>46</v>
      </c>
      <c r="H211" s="1040">
        <v>400</v>
      </c>
      <c r="I211" s="1046">
        <v>47</v>
      </c>
      <c r="J211" s="1047">
        <v>52</v>
      </c>
    </row>
    <row r="212" spans="1:10">
      <c r="A212" s="1037" t="str">
        <f t="shared" si="3"/>
        <v>4841</v>
      </c>
      <c r="B212" s="1038" t="s">
        <v>2716</v>
      </c>
      <c r="C212" s="1036">
        <v>100</v>
      </c>
      <c r="D212" s="1042">
        <v>35</v>
      </c>
      <c r="E212" s="1036">
        <v>286</v>
      </c>
      <c r="F212" s="1036">
        <v>116</v>
      </c>
      <c r="G212" s="1045">
        <v>41</v>
      </c>
      <c r="H212" s="1040">
        <v>286</v>
      </c>
      <c r="I212" s="1046">
        <v>35</v>
      </c>
      <c r="J212" s="1047">
        <v>41</v>
      </c>
    </row>
    <row r="213" spans="1:10">
      <c r="A213" s="1037" t="str">
        <f t="shared" si="3"/>
        <v>4881</v>
      </c>
      <c r="B213" s="1038" t="s">
        <v>2717</v>
      </c>
      <c r="C213" s="1036">
        <v>108</v>
      </c>
      <c r="D213" s="1042">
        <v>43</v>
      </c>
      <c r="E213" s="1036">
        <v>252</v>
      </c>
      <c r="F213" s="1036">
        <v>91</v>
      </c>
      <c r="G213" s="1045">
        <v>36</v>
      </c>
      <c r="H213" s="1040">
        <v>253</v>
      </c>
      <c r="I213" s="1046">
        <v>43</v>
      </c>
      <c r="J213" s="1047">
        <v>41</v>
      </c>
    </row>
    <row r="214" spans="1:10">
      <c r="A214" s="1037" t="str">
        <f t="shared" si="3"/>
        <v>4921</v>
      </c>
      <c r="B214" s="1038" t="s">
        <v>2718</v>
      </c>
      <c r="C214" s="1036">
        <v>157</v>
      </c>
      <c r="D214" s="1042">
        <v>59</v>
      </c>
      <c r="E214" s="1036">
        <v>266</v>
      </c>
      <c r="F214" s="1036">
        <v>174</v>
      </c>
      <c r="G214" s="1045">
        <v>65</v>
      </c>
      <c r="H214" s="1040">
        <v>267</v>
      </c>
      <c r="I214" s="1046">
        <v>63</v>
      </c>
      <c r="J214" s="1047">
        <v>71</v>
      </c>
    </row>
    <row r="215" spans="1:10">
      <c r="A215" s="1037" t="str">
        <f t="shared" si="3"/>
        <v>4961</v>
      </c>
      <c r="B215" s="1038" t="s">
        <v>2719</v>
      </c>
      <c r="C215" s="1036">
        <v>48</v>
      </c>
      <c r="D215" s="1042">
        <v>37</v>
      </c>
      <c r="E215" s="1036">
        <v>130</v>
      </c>
      <c r="F215" s="1036">
        <v>61</v>
      </c>
      <c r="G215" s="1045">
        <v>47</v>
      </c>
      <c r="H215" s="1040">
        <v>130</v>
      </c>
      <c r="I215" s="1046">
        <v>46</v>
      </c>
      <c r="J215" s="1047">
        <v>52</v>
      </c>
    </row>
    <row r="216" spans="1:10">
      <c r="A216" s="1037" t="str">
        <f t="shared" si="3"/>
        <v>5001</v>
      </c>
      <c r="B216" s="1038" t="s">
        <v>2720</v>
      </c>
      <c r="C216" s="1036">
        <v>214</v>
      </c>
      <c r="D216" s="1042">
        <v>41</v>
      </c>
      <c r="E216" s="1036">
        <v>516</v>
      </c>
      <c r="F216" s="1036">
        <v>218</v>
      </c>
      <c r="G216" s="1045">
        <v>42</v>
      </c>
      <c r="H216" s="1040">
        <v>516</v>
      </c>
      <c r="I216" s="1046">
        <v>43</v>
      </c>
      <c r="J216" s="1047">
        <v>43</v>
      </c>
    </row>
    <row r="217" spans="1:10">
      <c r="A217" s="1037" t="str">
        <f t="shared" si="3"/>
        <v>5003</v>
      </c>
      <c r="B217" s="1038" t="s">
        <v>2721</v>
      </c>
      <c r="C217" s="1036">
        <v>519</v>
      </c>
      <c r="D217" s="1042">
        <v>40</v>
      </c>
      <c r="E217" s="1036">
        <v>1282</v>
      </c>
      <c r="F217" s="1036">
        <v>546</v>
      </c>
      <c r="G217" s="1045">
        <v>42</v>
      </c>
      <c r="H217" s="1040">
        <v>1286</v>
      </c>
      <c r="I217" s="1046">
        <v>38</v>
      </c>
      <c r="J217" s="1047">
        <v>40</v>
      </c>
    </row>
    <row r="218" spans="1:10">
      <c r="A218" s="1037" t="str">
        <f t="shared" si="3"/>
        <v>5005</v>
      </c>
      <c r="B218" s="1038" t="s">
        <v>2722</v>
      </c>
      <c r="C218" s="1036">
        <v>569</v>
      </c>
      <c r="D218" s="1042">
        <v>55</v>
      </c>
      <c r="E218" s="1036">
        <v>1027</v>
      </c>
      <c r="F218" s="1036">
        <v>572</v>
      </c>
      <c r="G218" s="1045">
        <v>56</v>
      </c>
      <c r="H218" s="1040">
        <v>1029</v>
      </c>
      <c r="I218" s="1046">
        <v>54</v>
      </c>
      <c r="J218" s="1047">
        <v>52</v>
      </c>
    </row>
    <row r="219" spans="1:10">
      <c r="A219" s="1037" t="str">
        <f t="shared" si="3"/>
        <v>5007</v>
      </c>
      <c r="B219" s="1038" t="s">
        <v>2723</v>
      </c>
      <c r="C219" s="1036">
        <v>102</v>
      </c>
      <c r="D219" s="1042">
        <v>54</v>
      </c>
      <c r="E219" s="1036">
        <v>189</v>
      </c>
      <c r="F219" s="1036">
        <v>98</v>
      </c>
      <c r="G219" s="1045">
        <v>52</v>
      </c>
      <c r="H219" s="1040">
        <v>189</v>
      </c>
      <c r="I219" s="1046">
        <v>40</v>
      </c>
      <c r="J219" s="1047">
        <v>39</v>
      </c>
    </row>
    <row r="220" spans="1:10">
      <c r="A220" s="1037" t="str">
        <f t="shared" si="3"/>
        <v>5008</v>
      </c>
      <c r="B220" s="1038" t="s">
        <v>2724</v>
      </c>
      <c r="C220" s="1036">
        <v>11</v>
      </c>
      <c r="D220" s="1042">
        <v>85</v>
      </c>
      <c r="E220" s="1036">
        <v>13</v>
      </c>
      <c r="F220" s="1036">
        <v>13</v>
      </c>
      <c r="G220" s="1045">
        <v>100</v>
      </c>
      <c r="H220" s="1040">
        <v>13</v>
      </c>
      <c r="I220" s="1042" t="s">
        <v>139</v>
      </c>
      <c r="J220" s="1045" t="s">
        <v>139</v>
      </c>
    </row>
    <row r="221" spans="1:10">
      <c r="A221" s="1037" t="str">
        <f t="shared" si="3"/>
        <v>5010</v>
      </c>
      <c r="B221" s="1038" t="s">
        <v>2725</v>
      </c>
      <c r="C221" s="1036">
        <v>58</v>
      </c>
      <c r="D221" s="1042">
        <v>64</v>
      </c>
      <c r="E221" s="1036">
        <v>90</v>
      </c>
      <c r="F221" s="1036">
        <v>50</v>
      </c>
      <c r="G221" s="1045">
        <v>56</v>
      </c>
      <c r="H221" s="1040">
        <v>90</v>
      </c>
      <c r="I221" s="1046">
        <v>69</v>
      </c>
      <c r="J221" s="1047">
        <v>66</v>
      </c>
    </row>
    <row r="222" spans="1:10">
      <c r="A222" s="1037" t="str">
        <f t="shared" si="3"/>
        <v>5021</v>
      </c>
      <c r="B222" s="1038" t="s">
        <v>2726</v>
      </c>
      <c r="C222" s="1036">
        <v>236</v>
      </c>
      <c r="D222" s="1042">
        <v>48</v>
      </c>
      <c r="E222" s="1036">
        <v>488</v>
      </c>
      <c r="F222" s="1036">
        <v>275</v>
      </c>
      <c r="G222" s="1045">
        <v>56</v>
      </c>
      <c r="H222" s="1040">
        <v>488</v>
      </c>
      <c r="I222" s="1046">
        <v>50</v>
      </c>
      <c r="J222" s="1047">
        <v>57</v>
      </c>
    </row>
    <row r="223" spans="1:10">
      <c r="A223" s="1037" t="str">
        <f t="shared" si="3"/>
        <v>5022</v>
      </c>
      <c r="B223" s="1038" t="s">
        <v>2727</v>
      </c>
      <c r="C223" s="1036">
        <v>65</v>
      </c>
      <c r="D223" s="1042">
        <v>81</v>
      </c>
      <c r="E223" s="1036">
        <v>80</v>
      </c>
      <c r="F223" s="1036">
        <v>57</v>
      </c>
      <c r="G223" s="1045">
        <v>71</v>
      </c>
      <c r="H223" s="1040">
        <v>80</v>
      </c>
      <c r="I223" s="1046">
        <v>37</v>
      </c>
      <c r="J223" s="1047">
        <v>26</v>
      </c>
    </row>
    <row r="224" spans="1:10">
      <c r="A224" s="1037" t="str">
        <f t="shared" si="3"/>
        <v>5025</v>
      </c>
      <c r="B224" s="1038" t="s">
        <v>2728</v>
      </c>
      <c r="C224" s="1036">
        <v>147</v>
      </c>
      <c r="D224" s="1042">
        <v>39</v>
      </c>
      <c r="E224" s="1036">
        <v>375</v>
      </c>
      <c r="F224" s="1036">
        <v>183</v>
      </c>
      <c r="G224" s="1045">
        <v>49</v>
      </c>
      <c r="H224" s="1040">
        <v>375</v>
      </c>
      <c r="I224" s="1046">
        <v>22</v>
      </c>
      <c r="J224" s="1047">
        <v>33</v>
      </c>
    </row>
    <row r="225" spans="1:10">
      <c r="A225" s="1037" t="str">
        <f t="shared" si="3"/>
        <v>5029</v>
      </c>
      <c r="B225" s="1038" t="s">
        <v>2729</v>
      </c>
      <c r="C225" s="1036">
        <v>198</v>
      </c>
      <c r="D225" s="1042">
        <v>47</v>
      </c>
      <c r="E225" s="1036">
        <v>424</v>
      </c>
      <c r="F225" s="1036">
        <v>208</v>
      </c>
      <c r="G225" s="1045">
        <v>49</v>
      </c>
      <c r="H225" s="1040">
        <v>424</v>
      </c>
      <c r="I225" s="1046">
        <v>50</v>
      </c>
      <c r="J225" s="1047">
        <v>35</v>
      </c>
    </row>
    <row r="226" spans="1:10">
      <c r="A226" s="1037" t="str">
        <f t="shared" si="3"/>
        <v>5032</v>
      </c>
      <c r="B226" s="1038" t="s">
        <v>2730</v>
      </c>
      <c r="C226" s="1036">
        <v>38</v>
      </c>
      <c r="D226" s="1042">
        <v>33</v>
      </c>
      <c r="E226" s="1036">
        <v>116</v>
      </c>
      <c r="F226" s="1036">
        <v>43</v>
      </c>
      <c r="G226" s="1045">
        <v>37</v>
      </c>
      <c r="H226" s="1040">
        <v>116</v>
      </c>
      <c r="I226" s="1046">
        <v>32</v>
      </c>
      <c r="J226" s="1047">
        <v>29</v>
      </c>
    </row>
    <row r="227" spans="1:10">
      <c r="A227" s="1037" t="str">
        <f t="shared" si="3"/>
        <v>5041</v>
      </c>
      <c r="B227" s="1038" t="s">
        <v>2731</v>
      </c>
      <c r="C227" s="1036">
        <v>125</v>
      </c>
      <c r="D227" s="1042">
        <v>48</v>
      </c>
      <c r="E227" s="1036">
        <v>263</v>
      </c>
      <c r="F227" s="1036">
        <v>137</v>
      </c>
      <c r="G227" s="1045">
        <v>52</v>
      </c>
      <c r="H227" s="1040">
        <v>264</v>
      </c>
      <c r="I227" s="1046">
        <v>44</v>
      </c>
      <c r="J227" s="1047">
        <v>45</v>
      </c>
    </row>
    <row r="228" spans="1:10">
      <c r="A228" s="1037" t="str">
        <f t="shared" si="3"/>
        <v>5043</v>
      </c>
      <c r="B228" s="1038" t="s">
        <v>2732</v>
      </c>
      <c r="C228" s="1036">
        <v>13</v>
      </c>
      <c r="D228" s="1042">
        <v>28</v>
      </c>
      <c r="E228" s="1036">
        <v>47</v>
      </c>
      <c r="F228" s="1036">
        <v>22</v>
      </c>
      <c r="G228" s="1045">
        <v>47</v>
      </c>
      <c r="H228" s="1040">
        <v>47</v>
      </c>
      <c r="I228" s="1046">
        <v>28</v>
      </c>
      <c r="J228" s="1047">
        <v>17</v>
      </c>
    </row>
    <row r="229" spans="1:10">
      <c r="A229" s="1037" t="str">
        <f t="shared" si="3"/>
        <v>5044</v>
      </c>
      <c r="B229" s="1038" t="s">
        <v>2733</v>
      </c>
      <c r="C229" s="1036">
        <v>25</v>
      </c>
      <c r="D229" s="1042">
        <v>54</v>
      </c>
      <c r="E229" s="1036">
        <v>46</v>
      </c>
      <c r="F229" s="1036">
        <v>24</v>
      </c>
      <c r="G229" s="1045">
        <v>52</v>
      </c>
      <c r="H229" s="1040">
        <v>46</v>
      </c>
      <c r="I229" s="1042" t="s">
        <v>139</v>
      </c>
      <c r="J229" s="1045" t="s">
        <v>139</v>
      </c>
    </row>
    <row r="230" spans="1:10">
      <c r="A230" s="1037" t="str">
        <f t="shared" si="3"/>
        <v>5045</v>
      </c>
      <c r="B230" s="1038" t="s">
        <v>2734</v>
      </c>
      <c r="C230" s="1036">
        <v>46</v>
      </c>
      <c r="D230" s="1042">
        <v>73</v>
      </c>
      <c r="E230" s="1036">
        <v>63</v>
      </c>
      <c r="F230" s="1036">
        <v>47</v>
      </c>
      <c r="G230" s="1045">
        <v>75</v>
      </c>
      <c r="H230" s="1040">
        <v>63</v>
      </c>
      <c r="I230" s="1042" t="s">
        <v>139</v>
      </c>
      <c r="J230" s="1045" t="s">
        <v>139</v>
      </c>
    </row>
    <row r="231" spans="1:10">
      <c r="A231" s="1037" t="str">
        <f t="shared" si="3"/>
        <v>5047</v>
      </c>
      <c r="B231" s="1038" t="s">
        <v>2735</v>
      </c>
      <c r="C231" s="1036">
        <v>169</v>
      </c>
      <c r="D231" s="1042">
        <v>58</v>
      </c>
      <c r="E231" s="1036">
        <v>289</v>
      </c>
      <c r="F231" s="1036">
        <v>170</v>
      </c>
      <c r="G231" s="1045">
        <v>59</v>
      </c>
      <c r="H231" s="1040">
        <v>289</v>
      </c>
      <c r="I231" s="1046">
        <v>49</v>
      </c>
      <c r="J231" s="1047">
        <v>41</v>
      </c>
    </row>
    <row r="232" spans="1:10">
      <c r="A232" s="1037" t="str">
        <f t="shared" si="3"/>
        <v>5048</v>
      </c>
      <c r="B232" s="1038" t="s">
        <v>2736</v>
      </c>
      <c r="C232" s="1036">
        <v>119</v>
      </c>
      <c r="D232" s="1042">
        <v>83</v>
      </c>
      <c r="E232" s="1036">
        <v>143</v>
      </c>
      <c r="F232" s="1036">
        <v>123</v>
      </c>
      <c r="G232" s="1045">
        <v>86</v>
      </c>
      <c r="H232" s="1040">
        <v>143</v>
      </c>
      <c r="I232" s="1046">
        <v>63</v>
      </c>
      <c r="J232" s="1047">
        <v>58</v>
      </c>
    </row>
    <row r="233" spans="1:10">
      <c r="A233" s="1037" t="str">
        <f t="shared" si="3"/>
        <v>5049</v>
      </c>
      <c r="B233" s="1038" t="s">
        <v>2737</v>
      </c>
      <c r="C233" s="1036">
        <v>158</v>
      </c>
      <c r="D233" s="1042">
        <v>79</v>
      </c>
      <c r="E233" s="1036">
        <v>200</v>
      </c>
      <c r="F233" s="1036">
        <v>147</v>
      </c>
      <c r="G233" s="1045">
        <v>74</v>
      </c>
      <c r="H233" s="1040">
        <v>200</v>
      </c>
      <c r="I233" s="1042" t="s">
        <v>139</v>
      </c>
      <c r="J233" s="1045" t="s">
        <v>139</v>
      </c>
    </row>
    <row r="234" spans="1:10">
      <c r="A234" s="1037" t="str">
        <f t="shared" si="3"/>
        <v>5051</v>
      </c>
      <c r="B234" s="1038" t="s">
        <v>2738</v>
      </c>
      <c r="C234" s="1036">
        <v>508</v>
      </c>
      <c r="D234" s="1042">
        <v>66</v>
      </c>
      <c r="E234" s="1036">
        <v>773</v>
      </c>
      <c r="F234" s="1036">
        <v>528</v>
      </c>
      <c r="G234" s="1045">
        <v>68</v>
      </c>
      <c r="H234" s="1040">
        <v>773</v>
      </c>
      <c r="I234" s="1046">
        <v>63</v>
      </c>
      <c r="J234" s="1047">
        <v>73</v>
      </c>
    </row>
    <row r="235" spans="1:10">
      <c r="A235" s="1037" t="str">
        <f t="shared" si="3"/>
        <v>5061</v>
      </c>
      <c r="B235" s="1038" t="s">
        <v>2739</v>
      </c>
      <c r="C235" s="1036">
        <v>180</v>
      </c>
      <c r="D235" s="1042">
        <v>75</v>
      </c>
      <c r="E235" s="1036">
        <v>240</v>
      </c>
      <c r="F235" s="1036">
        <v>193</v>
      </c>
      <c r="G235" s="1045">
        <v>80</v>
      </c>
      <c r="H235" s="1040">
        <v>240</v>
      </c>
      <c r="I235" s="1046">
        <v>75</v>
      </c>
      <c r="J235" s="1047">
        <v>76</v>
      </c>
    </row>
    <row r="236" spans="1:10">
      <c r="A236" s="1037" t="str">
        <f t="shared" si="3"/>
        <v>5081</v>
      </c>
      <c r="B236" s="1038" t="s">
        <v>2740</v>
      </c>
      <c r="C236" s="1036">
        <v>85</v>
      </c>
      <c r="D236" s="1042">
        <v>42</v>
      </c>
      <c r="E236" s="1036">
        <v>201</v>
      </c>
      <c r="F236" s="1036">
        <v>69</v>
      </c>
      <c r="G236" s="1045">
        <v>34</v>
      </c>
      <c r="H236" s="1040">
        <v>201</v>
      </c>
      <c r="I236" s="1046">
        <v>38</v>
      </c>
      <c r="J236" s="1047">
        <v>40</v>
      </c>
    </row>
    <row r="237" spans="1:10">
      <c r="A237" s="1037" t="str">
        <f t="shared" si="3"/>
        <v>5091</v>
      </c>
      <c r="B237" s="1038" t="s">
        <v>2741</v>
      </c>
      <c r="C237" s="1036">
        <v>215</v>
      </c>
      <c r="D237" s="1042">
        <v>83</v>
      </c>
      <c r="E237" s="1036">
        <v>260</v>
      </c>
      <c r="F237" s="1036">
        <v>205</v>
      </c>
      <c r="G237" s="1045">
        <v>79</v>
      </c>
      <c r="H237" s="1040">
        <v>260</v>
      </c>
      <c r="I237" s="1046">
        <v>75</v>
      </c>
      <c r="J237" s="1047">
        <v>82</v>
      </c>
    </row>
    <row r="238" spans="1:10">
      <c r="A238" s="1037" t="str">
        <f t="shared" si="3"/>
        <v>5101</v>
      </c>
      <c r="B238" s="1038" t="s">
        <v>2742</v>
      </c>
      <c r="C238" s="1036">
        <v>497</v>
      </c>
      <c r="D238" s="1042">
        <v>71</v>
      </c>
      <c r="E238" s="1036">
        <v>701</v>
      </c>
      <c r="F238" s="1036">
        <v>463</v>
      </c>
      <c r="G238" s="1045">
        <v>66</v>
      </c>
      <c r="H238" s="1040">
        <v>701</v>
      </c>
      <c r="I238" s="1046">
        <v>70</v>
      </c>
      <c r="J238" s="1047">
        <v>72</v>
      </c>
    </row>
    <row r="239" spans="1:10">
      <c r="A239" s="1037" t="str">
        <f t="shared" si="3"/>
        <v>5121</v>
      </c>
      <c r="B239" s="1038" t="s">
        <v>2743</v>
      </c>
      <c r="C239" s="1036">
        <v>193</v>
      </c>
      <c r="D239" s="1042">
        <v>73</v>
      </c>
      <c r="E239" s="1036">
        <v>263</v>
      </c>
      <c r="F239" s="1036">
        <v>185</v>
      </c>
      <c r="G239" s="1045">
        <v>70</v>
      </c>
      <c r="H239" s="1040">
        <v>263</v>
      </c>
      <c r="I239" s="1046">
        <v>67</v>
      </c>
      <c r="J239" s="1047">
        <v>66</v>
      </c>
    </row>
    <row r="240" spans="1:10">
      <c r="A240" s="1037" t="str">
        <f t="shared" si="3"/>
        <v>5131</v>
      </c>
      <c r="B240" s="1038" t="s">
        <v>2744</v>
      </c>
      <c r="C240" s="1036">
        <v>207</v>
      </c>
      <c r="D240" s="1042">
        <v>84</v>
      </c>
      <c r="E240" s="1036">
        <v>245</v>
      </c>
      <c r="F240" s="1036">
        <v>196</v>
      </c>
      <c r="G240" s="1045">
        <v>80</v>
      </c>
      <c r="H240" s="1040">
        <v>245</v>
      </c>
      <c r="I240" s="1046">
        <v>81</v>
      </c>
      <c r="J240" s="1047">
        <v>75</v>
      </c>
    </row>
    <row r="241" spans="1:10">
      <c r="A241" s="1037" t="str">
        <f t="shared" si="3"/>
        <v>5141</v>
      </c>
      <c r="B241" s="1038" t="s">
        <v>2745</v>
      </c>
      <c r="C241" s="1036">
        <v>187</v>
      </c>
      <c r="D241" s="1042">
        <v>39</v>
      </c>
      <c r="E241" s="1036">
        <v>475</v>
      </c>
      <c r="F241" s="1036">
        <v>175</v>
      </c>
      <c r="G241" s="1045">
        <v>37</v>
      </c>
      <c r="H241" s="1040">
        <v>477</v>
      </c>
      <c r="I241" s="1046">
        <v>37</v>
      </c>
      <c r="J241" s="1047">
        <v>41</v>
      </c>
    </row>
    <row r="242" spans="1:10">
      <c r="A242" s="1037" t="str">
        <f t="shared" si="3"/>
        <v>5201</v>
      </c>
      <c r="B242" s="1038" t="s">
        <v>2746</v>
      </c>
      <c r="C242" s="1036">
        <v>344</v>
      </c>
      <c r="D242" s="1042">
        <v>53</v>
      </c>
      <c r="E242" s="1036">
        <v>652</v>
      </c>
      <c r="F242" s="1036">
        <v>366</v>
      </c>
      <c r="G242" s="1045">
        <v>59</v>
      </c>
      <c r="H242" s="1040">
        <v>625</v>
      </c>
      <c r="I242" s="1046">
        <v>49</v>
      </c>
      <c r="J242" s="1047">
        <v>56</v>
      </c>
    </row>
    <row r="243" spans="1:10">
      <c r="A243" s="1037" t="str">
        <f t="shared" si="3"/>
        <v>5241</v>
      </c>
      <c r="B243" s="1038" t="s">
        <v>2747</v>
      </c>
      <c r="C243" s="1036">
        <v>410</v>
      </c>
      <c r="D243" s="1042">
        <v>69</v>
      </c>
      <c r="E243" s="1036">
        <v>596</v>
      </c>
      <c r="F243" s="1036">
        <v>416</v>
      </c>
      <c r="G243" s="1045">
        <v>70</v>
      </c>
      <c r="H243" s="1040">
        <v>595</v>
      </c>
      <c r="I243" s="1046">
        <v>69</v>
      </c>
      <c r="J243" s="1047">
        <v>68</v>
      </c>
    </row>
    <row r="244" spans="1:10">
      <c r="A244" s="1037" t="str">
        <f t="shared" si="3"/>
        <v>5281</v>
      </c>
      <c r="B244" s="1038" t="s">
        <v>2748</v>
      </c>
      <c r="C244" s="1036">
        <v>148</v>
      </c>
      <c r="D244" s="1042">
        <v>48</v>
      </c>
      <c r="E244" s="1036">
        <v>311</v>
      </c>
      <c r="F244" s="1036">
        <v>159</v>
      </c>
      <c r="G244" s="1045">
        <v>51</v>
      </c>
      <c r="H244" s="1040">
        <v>311</v>
      </c>
      <c r="I244" s="1046">
        <v>49</v>
      </c>
      <c r="J244" s="1047">
        <v>47</v>
      </c>
    </row>
    <row r="245" spans="1:10">
      <c r="A245" s="1037" t="str">
        <f t="shared" si="3"/>
        <v>5321</v>
      </c>
      <c r="B245" s="1038" t="s">
        <v>2749</v>
      </c>
      <c r="C245" s="1036">
        <v>199</v>
      </c>
      <c r="D245" s="1042">
        <v>55</v>
      </c>
      <c r="E245" s="1036">
        <v>360</v>
      </c>
      <c r="F245" s="1036">
        <v>212</v>
      </c>
      <c r="G245" s="1045">
        <v>59</v>
      </c>
      <c r="H245" s="1040">
        <v>360</v>
      </c>
      <c r="I245" s="1046">
        <v>58</v>
      </c>
      <c r="J245" s="1047">
        <v>62</v>
      </c>
    </row>
    <row r="246" spans="1:10">
      <c r="A246" s="1037" t="str">
        <f t="shared" si="3"/>
        <v>5361</v>
      </c>
      <c r="B246" s="1038" t="s">
        <v>2750</v>
      </c>
      <c r="C246" s="1036">
        <v>186</v>
      </c>
      <c r="D246" s="1042">
        <v>72</v>
      </c>
      <c r="E246" s="1036">
        <v>258</v>
      </c>
      <c r="F246" s="1036">
        <v>185</v>
      </c>
      <c r="G246" s="1045">
        <v>72</v>
      </c>
      <c r="H246" s="1040">
        <v>258</v>
      </c>
      <c r="I246" s="1046">
        <v>72</v>
      </c>
      <c r="J246" s="1047">
        <v>72</v>
      </c>
    </row>
    <row r="247" spans="1:10">
      <c r="A247" s="1037" t="str">
        <f t="shared" si="3"/>
        <v>5381</v>
      </c>
      <c r="B247" s="1038" t="s">
        <v>2751</v>
      </c>
      <c r="C247" s="1036">
        <v>243</v>
      </c>
      <c r="D247" s="1042">
        <v>59</v>
      </c>
      <c r="E247" s="1036">
        <v>415</v>
      </c>
      <c r="F247" s="1036">
        <v>250</v>
      </c>
      <c r="G247" s="1045">
        <v>60</v>
      </c>
      <c r="H247" s="1040">
        <v>415</v>
      </c>
      <c r="I247" s="1046">
        <v>58</v>
      </c>
      <c r="J247" s="1047">
        <v>63</v>
      </c>
    </row>
    <row r="248" spans="1:10">
      <c r="A248" s="1037" t="str">
        <f t="shared" si="3"/>
        <v>5401</v>
      </c>
      <c r="B248" s="1038" t="s">
        <v>2752</v>
      </c>
      <c r="C248" s="1036">
        <v>547</v>
      </c>
      <c r="D248" s="1042">
        <v>91</v>
      </c>
      <c r="E248" s="1036">
        <v>604</v>
      </c>
      <c r="F248" s="1036">
        <v>537</v>
      </c>
      <c r="G248" s="1045">
        <v>89</v>
      </c>
      <c r="H248" s="1040">
        <v>603</v>
      </c>
      <c r="I248" s="1046">
        <v>86</v>
      </c>
      <c r="J248" s="1047">
        <v>88</v>
      </c>
    </row>
    <row r="249" spans="1:10">
      <c r="A249" s="1037" t="str">
        <f t="shared" si="3"/>
        <v>5421</v>
      </c>
      <c r="B249" s="1038" t="s">
        <v>2753</v>
      </c>
      <c r="C249" s="1036">
        <v>223</v>
      </c>
      <c r="D249" s="1042">
        <v>71</v>
      </c>
      <c r="E249" s="1036">
        <v>313</v>
      </c>
      <c r="F249" s="1036">
        <v>218</v>
      </c>
      <c r="G249" s="1045">
        <v>70</v>
      </c>
      <c r="H249" s="1040">
        <v>313</v>
      </c>
      <c r="I249" s="1046">
        <v>66</v>
      </c>
      <c r="J249" s="1047">
        <v>70</v>
      </c>
    </row>
    <row r="250" spans="1:10">
      <c r="A250" s="1037" t="str">
        <f t="shared" si="3"/>
        <v>5431</v>
      </c>
      <c r="B250" s="1038" t="s">
        <v>2754</v>
      </c>
      <c r="C250" s="1036">
        <v>250</v>
      </c>
      <c r="D250" s="1042">
        <v>57</v>
      </c>
      <c r="E250" s="1036">
        <v>440</v>
      </c>
      <c r="F250" s="1036">
        <v>228</v>
      </c>
      <c r="G250" s="1045">
        <v>52</v>
      </c>
      <c r="H250" s="1040">
        <v>440</v>
      </c>
      <c r="I250" s="1046">
        <v>52</v>
      </c>
      <c r="J250" s="1047">
        <v>56</v>
      </c>
    </row>
    <row r="251" spans="1:10">
      <c r="A251" s="1037" t="str">
        <f t="shared" si="3"/>
        <v>5441</v>
      </c>
      <c r="B251" s="1038" t="s">
        <v>2755</v>
      </c>
      <c r="C251" s="1036">
        <v>161</v>
      </c>
      <c r="D251" s="1042">
        <v>55</v>
      </c>
      <c r="E251" s="1036">
        <v>293</v>
      </c>
      <c r="F251" s="1036">
        <v>152</v>
      </c>
      <c r="G251" s="1045">
        <v>52</v>
      </c>
      <c r="H251" s="1040">
        <v>294</v>
      </c>
      <c r="I251" s="1046">
        <v>61</v>
      </c>
      <c r="J251" s="1047">
        <v>54</v>
      </c>
    </row>
    <row r="252" spans="1:10">
      <c r="A252" s="1037" t="str">
        <f t="shared" si="3"/>
        <v>5481</v>
      </c>
      <c r="B252" s="1038" t="s">
        <v>2756</v>
      </c>
      <c r="C252" s="1036">
        <v>197</v>
      </c>
      <c r="D252" s="1042">
        <v>58</v>
      </c>
      <c r="E252" s="1036">
        <v>339</v>
      </c>
      <c r="F252" s="1036">
        <v>200</v>
      </c>
      <c r="G252" s="1045">
        <v>59</v>
      </c>
      <c r="H252" s="1040">
        <v>338</v>
      </c>
      <c r="I252" s="1046">
        <v>54</v>
      </c>
      <c r="J252" s="1047">
        <v>58</v>
      </c>
    </row>
    <row r="253" spans="1:10">
      <c r="A253" s="1037" t="str">
        <f t="shared" si="3"/>
        <v>5521</v>
      </c>
      <c r="B253" s="1038" t="s">
        <v>2757</v>
      </c>
      <c r="C253" s="1036">
        <v>98</v>
      </c>
      <c r="D253" s="1042">
        <v>64</v>
      </c>
      <c r="E253" s="1036">
        <v>152</v>
      </c>
      <c r="F253" s="1036">
        <v>90</v>
      </c>
      <c r="G253" s="1045">
        <v>59</v>
      </c>
      <c r="H253" s="1040">
        <v>152</v>
      </c>
      <c r="I253" s="1046">
        <v>59</v>
      </c>
      <c r="J253" s="1047">
        <v>49</v>
      </c>
    </row>
    <row r="254" spans="1:10">
      <c r="A254" s="1037" t="str">
        <f t="shared" si="3"/>
        <v>5561</v>
      </c>
      <c r="B254" s="1038" t="s">
        <v>2758</v>
      </c>
      <c r="C254" s="1036">
        <v>84</v>
      </c>
      <c r="D254" s="1042">
        <v>50</v>
      </c>
      <c r="E254" s="1036">
        <v>167</v>
      </c>
      <c r="F254" s="1036">
        <v>87</v>
      </c>
      <c r="G254" s="1045">
        <v>52</v>
      </c>
      <c r="H254" s="1040">
        <v>167</v>
      </c>
      <c r="I254" s="1046">
        <v>46</v>
      </c>
      <c r="J254" s="1047">
        <v>48</v>
      </c>
    </row>
    <row r="255" spans="1:10">
      <c r="A255" s="1037" t="str">
        <f t="shared" si="3"/>
        <v>5601</v>
      </c>
      <c r="B255" s="1038" t="s">
        <v>2759</v>
      </c>
      <c r="C255" s="1036">
        <v>221</v>
      </c>
      <c r="D255" s="1042">
        <v>65</v>
      </c>
      <c r="E255" s="1036">
        <v>338</v>
      </c>
      <c r="F255" s="1036">
        <v>234</v>
      </c>
      <c r="G255" s="1045">
        <v>69</v>
      </c>
      <c r="H255" s="1040">
        <v>338</v>
      </c>
      <c r="I255" s="1046">
        <v>71</v>
      </c>
      <c r="J255" s="1047">
        <v>81</v>
      </c>
    </row>
    <row r="256" spans="1:10">
      <c r="A256" s="1037" t="str">
        <f t="shared" si="3"/>
        <v>5641</v>
      </c>
      <c r="B256" s="1038" t="s">
        <v>2760</v>
      </c>
      <c r="C256" s="1036">
        <v>130</v>
      </c>
      <c r="D256" s="1042">
        <v>70</v>
      </c>
      <c r="E256" s="1036">
        <v>187</v>
      </c>
      <c r="F256" s="1036">
        <v>129</v>
      </c>
      <c r="G256" s="1045">
        <v>69</v>
      </c>
      <c r="H256" s="1040">
        <v>187</v>
      </c>
      <c r="I256" s="1046">
        <v>69</v>
      </c>
      <c r="J256" s="1047">
        <v>71</v>
      </c>
    </row>
    <row r="257" spans="1:10">
      <c r="A257" s="1037" t="str">
        <f t="shared" si="3"/>
        <v>5671</v>
      </c>
      <c r="B257" s="1038" t="s">
        <v>2761</v>
      </c>
      <c r="C257" s="1036">
        <v>437</v>
      </c>
      <c r="D257" s="1042">
        <v>77</v>
      </c>
      <c r="E257" s="1036">
        <v>568</v>
      </c>
      <c r="F257" s="1036">
        <v>420</v>
      </c>
      <c r="G257" s="1045">
        <v>74</v>
      </c>
      <c r="H257" s="1040">
        <v>568</v>
      </c>
      <c r="I257" s="1046">
        <v>80</v>
      </c>
      <c r="J257" s="1047">
        <v>74</v>
      </c>
    </row>
    <row r="258" spans="1:10">
      <c r="A258" s="1037" t="str">
        <f t="shared" si="3"/>
        <v>5711</v>
      </c>
      <c r="B258" s="1038" t="s">
        <v>2762</v>
      </c>
      <c r="C258" s="1036">
        <v>234</v>
      </c>
      <c r="D258" s="1042">
        <v>57</v>
      </c>
      <c r="E258" s="1036">
        <v>408</v>
      </c>
      <c r="F258" s="1036">
        <v>235</v>
      </c>
      <c r="G258" s="1045">
        <v>58</v>
      </c>
      <c r="H258" s="1040">
        <v>408</v>
      </c>
      <c r="I258" s="1046">
        <v>46</v>
      </c>
      <c r="J258" s="1047">
        <v>46</v>
      </c>
    </row>
    <row r="259" spans="1:10">
      <c r="A259" s="1037" t="str">
        <f t="shared" si="3"/>
        <v>5791</v>
      </c>
      <c r="B259" s="1038" t="s">
        <v>2763</v>
      </c>
      <c r="C259" s="1036">
        <v>92</v>
      </c>
      <c r="D259" s="1042">
        <v>33</v>
      </c>
      <c r="E259" s="1036">
        <v>280</v>
      </c>
      <c r="F259" s="1036">
        <v>126</v>
      </c>
      <c r="G259" s="1045">
        <v>45</v>
      </c>
      <c r="H259" s="1040">
        <v>278</v>
      </c>
      <c r="I259" s="1046">
        <v>26</v>
      </c>
      <c r="J259" s="1047">
        <v>27</v>
      </c>
    </row>
    <row r="260" spans="1:10">
      <c r="A260" s="1037" t="str">
        <f t="shared" ref="A260:A323" si="4">LEFT(B260,4)</f>
        <v>5831</v>
      </c>
      <c r="B260" s="1038" t="s">
        <v>2764</v>
      </c>
      <c r="C260" s="1036">
        <v>92</v>
      </c>
      <c r="D260" s="1042">
        <v>85</v>
      </c>
      <c r="E260" s="1036">
        <v>108</v>
      </c>
      <c r="F260" s="1036">
        <v>95</v>
      </c>
      <c r="G260" s="1045">
        <v>88</v>
      </c>
      <c r="H260" s="1040">
        <v>108</v>
      </c>
      <c r="I260" s="1046">
        <v>86</v>
      </c>
      <c r="J260" s="1047">
        <v>88</v>
      </c>
    </row>
    <row r="261" spans="1:10">
      <c r="A261" s="1037" t="str">
        <f t="shared" si="4"/>
        <v>5861</v>
      </c>
      <c r="B261" s="1038" t="s">
        <v>2765</v>
      </c>
      <c r="C261" s="1036">
        <v>61</v>
      </c>
      <c r="D261" s="1042">
        <v>28</v>
      </c>
      <c r="E261" s="1036">
        <v>217</v>
      </c>
      <c r="F261" s="1036">
        <v>92</v>
      </c>
      <c r="G261" s="1045">
        <v>43</v>
      </c>
      <c r="H261" s="1040">
        <v>216</v>
      </c>
      <c r="I261" s="1046">
        <v>26</v>
      </c>
      <c r="J261" s="1047">
        <v>42</v>
      </c>
    </row>
    <row r="262" spans="1:10">
      <c r="A262" s="1037" t="str">
        <f t="shared" si="4"/>
        <v>5901</v>
      </c>
      <c r="B262" s="1038" t="s">
        <v>2766</v>
      </c>
      <c r="C262" s="1036">
        <v>85</v>
      </c>
      <c r="D262" s="1042">
        <v>34</v>
      </c>
      <c r="E262" s="1036">
        <v>248</v>
      </c>
      <c r="F262" s="1036">
        <v>116</v>
      </c>
      <c r="G262" s="1045">
        <v>47</v>
      </c>
      <c r="H262" s="1040">
        <v>246</v>
      </c>
      <c r="I262" s="1046">
        <v>34</v>
      </c>
      <c r="J262" s="1047">
        <v>47</v>
      </c>
    </row>
    <row r="263" spans="1:10">
      <c r="A263" s="1037" t="str">
        <f t="shared" si="4"/>
        <v>5931</v>
      </c>
      <c r="B263" s="1038" t="s">
        <v>2767</v>
      </c>
      <c r="C263" s="1036">
        <v>39</v>
      </c>
      <c r="D263" s="1042">
        <v>49</v>
      </c>
      <c r="E263" s="1036">
        <v>79</v>
      </c>
      <c r="F263" s="1036">
        <v>54</v>
      </c>
      <c r="G263" s="1045">
        <v>69</v>
      </c>
      <c r="H263" s="1040">
        <v>78</v>
      </c>
      <c r="I263" s="1046">
        <v>48</v>
      </c>
      <c r="J263" s="1047">
        <v>58</v>
      </c>
    </row>
    <row r="264" spans="1:10">
      <c r="A264" s="1037" t="str">
        <f t="shared" si="4"/>
        <v>5951</v>
      </c>
      <c r="B264" s="1038" t="s">
        <v>2768</v>
      </c>
      <c r="C264" s="1036">
        <v>236</v>
      </c>
      <c r="D264" s="1042">
        <v>67</v>
      </c>
      <c r="E264" s="1036">
        <v>354</v>
      </c>
      <c r="F264" s="1036">
        <v>211</v>
      </c>
      <c r="G264" s="1045">
        <v>60</v>
      </c>
      <c r="H264" s="1040">
        <v>354</v>
      </c>
      <c r="I264" s="1046">
        <v>63</v>
      </c>
      <c r="J264" s="1047">
        <v>63</v>
      </c>
    </row>
    <row r="265" spans="1:10">
      <c r="A265" s="1037" t="str">
        <f t="shared" si="4"/>
        <v>5961</v>
      </c>
      <c r="B265" s="1038" t="s">
        <v>2769</v>
      </c>
      <c r="C265" s="1036">
        <v>643</v>
      </c>
      <c r="D265" s="1042">
        <v>69</v>
      </c>
      <c r="E265" s="1036">
        <v>930</v>
      </c>
      <c r="F265" s="1036">
        <v>689</v>
      </c>
      <c r="G265" s="1045">
        <v>74</v>
      </c>
      <c r="H265" s="1040">
        <v>930</v>
      </c>
      <c r="I265" s="1046">
        <v>68</v>
      </c>
      <c r="J265" s="1047">
        <v>72</v>
      </c>
    </row>
    <row r="266" spans="1:10">
      <c r="A266" s="1037" t="str">
        <f t="shared" si="4"/>
        <v>5971</v>
      </c>
      <c r="B266" s="1038" t="s">
        <v>2770</v>
      </c>
      <c r="C266" s="1036">
        <v>32</v>
      </c>
      <c r="D266" s="1042">
        <v>27</v>
      </c>
      <c r="E266" s="1036">
        <v>118</v>
      </c>
      <c r="F266" s="1036">
        <v>42</v>
      </c>
      <c r="G266" s="1045">
        <v>36</v>
      </c>
      <c r="H266" s="1040">
        <v>118</v>
      </c>
      <c r="I266" s="1046">
        <v>32</v>
      </c>
      <c r="J266" s="1047">
        <v>24</v>
      </c>
    </row>
    <row r="267" spans="1:10">
      <c r="A267" s="1037" t="str">
        <f t="shared" si="4"/>
        <v>5981</v>
      </c>
      <c r="B267" s="1038" t="s">
        <v>2771</v>
      </c>
      <c r="C267" s="1036">
        <v>153</v>
      </c>
      <c r="D267" s="1042">
        <v>53</v>
      </c>
      <c r="E267" s="1036">
        <v>290</v>
      </c>
      <c r="F267" s="1036">
        <v>151</v>
      </c>
      <c r="G267" s="1045">
        <v>52</v>
      </c>
      <c r="H267" s="1040">
        <v>290</v>
      </c>
      <c r="I267" s="1046">
        <v>47</v>
      </c>
      <c r="J267" s="1047">
        <v>38</v>
      </c>
    </row>
    <row r="268" spans="1:10">
      <c r="A268" s="1037" t="str">
        <f t="shared" si="4"/>
        <v>5991</v>
      </c>
      <c r="B268" s="1038" t="s">
        <v>2772</v>
      </c>
      <c r="C268" s="1036">
        <v>177</v>
      </c>
      <c r="D268" s="1042">
        <v>42</v>
      </c>
      <c r="E268" s="1036">
        <v>424</v>
      </c>
      <c r="F268" s="1036">
        <v>176</v>
      </c>
      <c r="G268" s="1045">
        <v>42</v>
      </c>
      <c r="H268" s="1040">
        <v>422</v>
      </c>
      <c r="I268" s="1046">
        <v>43</v>
      </c>
      <c r="J268" s="1047">
        <v>44</v>
      </c>
    </row>
    <row r="269" spans="1:10">
      <c r="A269" s="1037" t="str">
        <f t="shared" si="4"/>
        <v>6001</v>
      </c>
      <c r="B269" s="1038" t="s">
        <v>2773</v>
      </c>
      <c r="C269" s="1036">
        <v>1057</v>
      </c>
      <c r="D269" s="1042">
        <v>89</v>
      </c>
      <c r="E269" s="1036">
        <v>1194</v>
      </c>
      <c r="F269" s="1036">
        <v>1076</v>
      </c>
      <c r="G269" s="1045">
        <v>90</v>
      </c>
      <c r="H269" s="1040">
        <v>1192</v>
      </c>
      <c r="I269" s="1046">
        <v>90</v>
      </c>
      <c r="J269" s="1047">
        <v>89</v>
      </c>
    </row>
    <row r="270" spans="1:10">
      <c r="A270" s="1037" t="str">
        <f t="shared" si="4"/>
        <v>6003</v>
      </c>
      <c r="B270" s="1038" t="s">
        <v>2774</v>
      </c>
      <c r="C270" s="1036">
        <v>11</v>
      </c>
      <c r="D270" s="1042">
        <v>73</v>
      </c>
      <c r="E270" s="1036">
        <v>15</v>
      </c>
      <c r="F270" s="1036">
        <v>12</v>
      </c>
      <c r="G270" s="1045">
        <v>80</v>
      </c>
      <c r="H270" s="1040">
        <v>15</v>
      </c>
      <c r="I270" s="1042" t="s">
        <v>139</v>
      </c>
      <c r="J270" s="1045" t="s">
        <v>139</v>
      </c>
    </row>
    <row r="271" spans="1:10">
      <c r="A271" s="1037" t="str">
        <f t="shared" si="4"/>
        <v>6004</v>
      </c>
      <c r="B271" s="1038" t="s">
        <v>2775</v>
      </c>
      <c r="C271" s="1036">
        <v>170</v>
      </c>
      <c r="D271" s="1042">
        <v>76</v>
      </c>
      <c r="E271" s="1036">
        <v>225</v>
      </c>
      <c r="F271" s="1036">
        <v>163</v>
      </c>
      <c r="G271" s="1045">
        <v>72</v>
      </c>
      <c r="H271" s="1040">
        <v>225</v>
      </c>
      <c r="I271" s="1046">
        <v>71</v>
      </c>
      <c r="J271" s="1047">
        <v>68</v>
      </c>
    </row>
    <row r="272" spans="1:10">
      <c r="A272" s="1037" t="str">
        <f t="shared" si="4"/>
        <v>6006</v>
      </c>
      <c r="B272" s="1038" t="s">
        <v>2776</v>
      </c>
      <c r="C272" s="1036">
        <v>265</v>
      </c>
      <c r="D272" s="1042">
        <v>94</v>
      </c>
      <c r="E272" s="1036">
        <v>282</v>
      </c>
      <c r="F272" s="1036">
        <v>265</v>
      </c>
      <c r="G272" s="1045">
        <v>94</v>
      </c>
      <c r="H272" s="1040">
        <v>282</v>
      </c>
      <c r="I272" s="1046">
        <v>93</v>
      </c>
      <c r="J272" s="1047">
        <v>93</v>
      </c>
    </row>
    <row r="273" spans="1:10">
      <c r="A273" s="1037" t="str">
        <f t="shared" si="4"/>
        <v>6008</v>
      </c>
      <c r="B273" s="1038" t="s">
        <v>2777</v>
      </c>
      <c r="C273" s="1036">
        <v>37</v>
      </c>
      <c r="D273" s="1042">
        <v>29</v>
      </c>
      <c r="E273" s="1036">
        <v>128</v>
      </c>
      <c r="F273" s="1036">
        <v>70</v>
      </c>
      <c r="G273" s="1045">
        <v>54</v>
      </c>
      <c r="H273" s="1040">
        <v>129</v>
      </c>
      <c r="I273" s="1046">
        <v>32</v>
      </c>
      <c r="J273" s="1047">
        <v>41</v>
      </c>
    </row>
    <row r="274" spans="1:10">
      <c r="A274" s="1037" t="str">
        <f t="shared" si="4"/>
        <v>6009</v>
      </c>
      <c r="B274" s="1038" t="s">
        <v>2778</v>
      </c>
      <c r="C274" s="1036">
        <v>158</v>
      </c>
      <c r="D274" s="1042">
        <v>48</v>
      </c>
      <c r="E274" s="1036">
        <v>328</v>
      </c>
      <c r="F274" s="1036">
        <v>140</v>
      </c>
      <c r="G274" s="1045">
        <v>43</v>
      </c>
      <c r="H274" s="1040">
        <v>325</v>
      </c>
      <c r="I274" s="1046">
        <v>47</v>
      </c>
      <c r="J274" s="1047">
        <v>47</v>
      </c>
    </row>
    <row r="275" spans="1:10">
      <c r="A275" s="1037" t="str">
        <f t="shared" si="4"/>
        <v>6010</v>
      </c>
      <c r="B275" s="1038" t="s">
        <v>2779</v>
      </c>
      <c r="C275" s="1036">
        <v>147</v>
      </c>
      <c r="D275" s="1042">
        <v>42</v>
      </c>
      <c r="E275" s="1036">
        <v>349</v>
      </c>
      <c r="F275" s="1036">
        <v>198</v>
      </c>
      <c r="G275" s="1045">
        <v>57</v>
      </c>
      <c r="H275" s="1040">
        <v>349</v>
      </c>
      <c r="I275" s="1046">
        <v>42</v>
      </c>
      <c r="J275" s="1047">
        <v>51</v>
      </c>
    </row>
    <row r="276" spans="1:10">
      <c r="A276" s="1037" t="str">
        <f t="shared" si="4"/>
        <v>6011</v>
      </c>
      <c r="B276" s="1038" t="s">
        <v>2780</v>
      </c>
      <c r="C276" s="1036">
        <v>140</v>
      </c>
      <c r="D276" s="1042">
        <v>22</v>
      </c>
      <c r="E276" s="1036">
        <v>632</v>
      </c>
      <c r="F276" s="1036">
        <v>128</v>
      </c>
      <c r="G276" s="1045">
        <v>20</v>
      </c>
      <c r="H276" s="1040">
        <v>632</v>
      </c>
      <c r="I276" s="1046">
        <v>24</v>
      </c>
      <c r="J276" s="1047">
        <v>19</v>
      </c>
    </row>
    <row r="277" spans="1:10">
      <c r="A277" s="1037" t="str">
        <f t="shared" si="4"/>
        <v>6012</v>
      </c>
      <c r="B277" s="1038" t="s">
        <v>2781</v>
      </c>
      <c r="C277" s="1036">
        <v>979</v>
      </c>
      <c r="D277" s="1042">
        <v>68</v>
      </c>
      <c r="E277" s="1036">
        <v>1449</v>
      </c>
      <c r="F277" s="1036">
        <v>1088</v>
      </c>
      <c r="G277" s="1045">
        <v>75</v>
      </c>
      <c r="H277" s="1040">
        <v>1450</v>
      </c>
      <c r="I277" s="1046">
        <v>66</v>
      </c>
      <c r="J277" s="1047">
        <v>73</v>
      </c>
    </row>
    <row r="278" spans="1:10">
      <c r="A278" s="1037" t="str">
        <f t="shared" si="4"/>
        <v>6013</v>
      </c>
      <c r="B278" s="1038" t="s">
        <v>2782</v>
      </c>
      <c r="C278" s="1036">
        <v>66</v>
      </c>
      <c r="D278" s="1042">
        <v>58</v>
      </c>
      <c r="E278" s="1036">
        <v>113</v>
      </c>
      <c r="F278" s="1036">
        <v>51</v>
      </c>
      <c r="G278" s="1045">
        <v>45</v>
      </c>
      <c r="H278" s="1040">
        <v>113</v>
      </c>
      <c r="I278" s="1046">
        <v>63</v>
      </c>
      <c r="J278" s="1047">
        <v>63</v>
      </c>
    </row>
    <row r="279" spans="1:10">
      <c r="A279" s="1037" t="str">
        <f t="shared" si="4"/>
        <v>6020</v>
      </c>
      <c r="B279" s="1038" t="s">
        <v>2783</v>
      </c>
      <c r="C279" s="1036">
        <v>245</v>
      </c>
      <c r="D279" s="1042">
        <v>41</v>
      </c>
      <c r="E279" s="1036">
        <v>596</v>
      </c>
      <c r="F279" s="1036">
        <v>227</v>
      </c>
      <c r="G279" s="1045">
        <v>38</v>
      </c>
      <c r="H279" s="1040">
        <v>596</v>
      </c>
      <c r="I279" s="1046">
        <v>46</v>
      </c>
      <c r="J279" s="1047">
        <v>39</v>
      </c>
    </row>
    <row r="280" spans="1:10">
      <c r="A280" s="1037" t="str">
        <f t="shared" si="4"/>
        <v>6021</v>
      </c>
      <c r="B280" s="1038" t="s">
        <v>2784</v>
      </c>
      <c r="C280" s="1036">
        <v>918</v>
      </c>
      <c r="D280" s="1042">
        <v>72</v>
      </c>
      <c r="E280" s="1036">
        <v>1275</v>
      </c>
      <c r="F280" s="1036">
        <v>943</v>
      </c>
      <c r="G280" s="1045">
        <v>74</v>
      </c>
      <c r="H280" s="1040">
        <v>1275</v>
      </c>
      <c r="I280" s="1046">
        <v>70</v>
      </c>
      <c r="J280" s="1047">
        <v>71</v>
      </c>
    </row>
    <row r="281" spans="1:10">
      <c r="A281" s="1037" t="str">
        <f t="shared" si="4"/>
        <v>6022</v>
      </c>
      <c r="B281" s="1038" t="s">
        <v>2785</v>
      </c>
      <c r="C281" s="1036">
        <v>513</v>
      </c>
      <c r="D281" s="1042">
        <v>67</v>
      </c>
      <c r="E281" s="1036">
        <v>769</v>
      </c>
      <c r="F281" s="1036">
        <v>485</v>
      </c>
      <c r="G281" s="1045">
        <v>63</v>
      </c>
      <c r="H281" s="1040">
        <v>768</v>
      </c>
      <c r="I281" s="1046">
        <v>67</v>
      </c>
      <c r="J281" s="1047">
        <v>59</v>
      </c>
    </row>
    <row r="282" spans="1:10">
      <c r="A282" s="1037" t="str">
        <f t="shared" si="4"/>
        <v>6023</v>
      </c>
      <c r="B282" s="1038" t="s">
        <v>2786</v>
      </c>
      <c r="C282" s="1036">
        <v>473</v>
      </c>
      <c r="D282" s="1042">
        <v>40</v>
      </c>
      <c r="E282" s="1036">
        <v>1175</v>
      </c>
      <c r="F282" s="1036">
        <v>499</v>
      </c>
      <c r="G282" s="1045">
        <v>43</v>
      </c>
      <c r="H282" s="1040">
        <v>1167</v>
      </c>
      <c r="I282" s="1046">
        <v>42</v>
      </c>
      <c r="J282" s="1047">
        <v>46</v>
      </c>
    </row>
    <row r="283" spans="1:10">
      <c r="A283" s="1037" t="str">
        <f t="shared" si="4"/>
        <v>6028</v>
      </c>
      <c r="B283" s="1038" t="s">
        <v>2787</v>
      </c>
      <c r="C283" s="1036">
        <v>278</v>
      </c>
      <c r="D283" s="1042">
        <v>75</v>
      </c>
      <c r="E283" s="1036">
        <v>372</v>
      </c>
      <c r="F283" s="1036">
        <v>265</v>
      </c>
      <c r="G283" s="1045">
        <v>71</v>
      </c>
      <c r="H283" s="1040">
        <v>371</v>
      </c>
      <c r="I283" s="1046">
        <v>72</v>
      </c>
      <c r="J283" s="1047">
        <v>63</v>
      </c>
    </row>
    <row r="284" spans="1:10">
      <c r="A284" s="1037" t="str">
        <f t="shared" si="4"/>
        <v>6030</v>
      </c>
      <c r="B284" s="1038" t="s">
        <v>2788</v>
      </c>
      <c r="C284" s="1036">
        <v>971</v>
      </c>
      <c r="D284" s="1042">
        <v>78</v>
      </c>
      <c r="E284" s="1036">
        <v>1240</v>
      </c>
      <c r="F284" s="1036">
        <v>902</v>
      </c>
      <c r="G284" s="1045">
        <v>73</v>
      </c>
      <c r="H284" s="1040">
        <v>1236</v>
      </c>
      <c r="I284" s="1046">
        <v>77</v>
      </c>
      <c r="J284" s="1047">
        <v>71</v>
      </c>
    </row>
    <row r="285" spans="1:10">
      <c r="A285" s="1037" t="str">
        <f t="shared" si="4"/>
        <v>6031</v>
      </c>
      <c r="B285" s="1038" t="s">
        <v>2789</v>
      </c>
      <c r="C285" s="1036">
        <v>161</v>
      </c>
      <c r="D285" s="1042">
        <v>26</v>
      </c>
      <c r="E285" s="1036">
        <v>618</v>
      </c>
      <c r="F285" s="1036">
        <v>158</v>
      </c>
      <c r="G285" s="1045">
        <v>26</v>
      </c>
      <c r="H285" s="1040">
        <v>619</v>
      </c>
      <c r="I285" s="1046">
        <v>27</v>
      </c>
      <c r="J285" s="1047">
        <v>23</v>
      </c>
    </row>
    <row r="286" spans="1:10">
      <c r="A286" s="1037" t="str">
        <f t="shared" si="4"/>
        <v>6033</v>
      </c>
      <c r="B286" s="1038" t="s">
        <v>2790</v>
      </c>
      <c r="C286" s="1036">
        <v>369</v>
      </c>
      <c r="D286" s="1042">
        <v>64</v>
      </c>
      <c r="E286" s="1036">
        <v>574</v>
      </c>
      <c r="F286" s="1036">
        <v>383</v>
      </c>
      <c r="G286" s="1045">
        <v>67</v>
      </c>
      <c r="H286" s="1040">
        <v>575</v>
      </c>
      <c r="I286" s="1046">
        <v>62</v>
      </c>
      <c r="J286" s="1047">
        <v>63</v>
      </c>
    </row>
    <row r="287" spans="1:10">
      <c r="A287" s="1037" t="str">
        <f t="shared" si="4"/>
        <v>6040</v>
      </c>
      <c r="B287" s="1038" t="s">
        <v>2791</v>
      </c>
      <c r="C287" s="1036">
        <v>327</v>
      </c>
      <c r="D287" s="1042">
        <v>76</v>
      </c>
      <c r="E287" s="1036">
        <v>432</v>
      </c>
      <c r="F287" s="1036">
        <v>207</v>
      </c>
      <c r="G287" s="1045">
        <v>79</v>
      </c>
      <c r="H287" s="1040">
        <v>262</v>
      </c>
      <c r="I287" s="1046">
        <v>78</v>
      </c>
      <c r="J287" s="1047">
        <v>84</v>
      </c>
    </row>
    <row r="288" spans="1:10">
      <c r="A288" s="1037" t="str">
        <f t="shared" si="4"/>
        <v>6041</v>
      </c>
      <c r="B288" s="1038" t="s">
        <v>2792</v>
      </c>
      <c r="C288" s="1036">
        <v>339</v>
      </c>
      <c r="D288" s="1042">
        <v>51</v>
      </c>
      <c r="E288" s="1036">
        <v>659</v>
      </c>
      <c r="F288" s="1036">
        <v>245</v>
      </c>
      <c r="G288" s="1045">
        <v>37</v>
      </c>
      <c r="H288" s="1040">
        <v>659</v>
      </c>
      <c r="I288" s="1046">
        <v>47</v>
      </c>
      <c r="J288" s="1047">
        <v>36</v>
      </c>
    </row>
    <row r="289" spans="1:10">
      <c r="A289" s="1037" t="str">
        <f t="shared" si="4"/>
        <v>6042</v>
      </c>
      <c r="B289" s="1038" t="s">
        <v>2793</v>
      </c>
      <c r="C289" s="1036">
        <v>188</v>
      </c>
      <c r="D289" s="1042">
        <v>75</v>
      </c>
      <c r="E289" s="1036">
        <v>251</v>
      </c>
      <c r="F289" s="1036">
        <v>189</v>
      </c>
      <c r="G289" s="1045">
        <v>75</v>
      </c>
      <c r="H289" s="1040">
        <v>251</v>
      </c>
      <c r="I289" s="1046">
        <v>73</v>
      </c>
      <c r="J289" s="1047">
        <v>66</v>
      </c>
    </row>
    <row r="290" spans="1:10">
      <c r="A290" s="1037" t="str">
        <f t="shared" si="4"/>
        <v>6043</v>
      </c>
      <c r="B290" s="1038" t="s">
        <v>2794</v>
      </c>
      <c r="C290" s="1036">
        <v>7</v>
      </c>
      <c r="D290" s="1042">
        <v>39</v>
      </c>
      <c r="E290" s="1036">
        <v>18</v>
      </c>
      <c r="F290" s="1036">
        <v>6</v>
      </c>
      <c r="G290" s="1045">
        <v>33</v>
      </c>
      <c r="H290" s="1040">
        <v>18</v>
      </c>
      <c r="I290" s="1046">
        <v>70</v>
      </c>
      <c r="J290" s="1047">
        <v>10</v>
      </c>
    </row>
    <row r="291" spans="1:10">
      <c r="A291" s="1037" t="str">
        <f t="shared" si="4"/>
        <v>6045</v>
      </c>
      <c r="B291" s="1038" t="s">
        <v>2795</v>
      </c>
      <c r="C291" s="1036">
        <v>144</v>
      </c>
      <c r="D291" s="1042">
        <v>65</v>
      </c>
      <c r="E291" s="1036">
        <v>223</v>
      </c>
      <c r="F291" s="1036">
        <v>139</v>
      </c>
      <c r="G291" s="1045">
        <v>62</v>
      </c>
      <c r="H291" s="1040">
        <v>223</v>
      </c>
      <c r="I291" s="1046">
        <v>58</v>
      </c>
      <c r="J291" s="1047">
        <v>65</v>
      </c>
    </row>
    <row r="292" spans="1:10">
      <c r="A292" s="1037" t="str">
        <f t="shared" si="4"/>
        <v>6047</v>
      </c>
      <c r="B292" s="1038" t="s">
        <v>2796</v>
      </c>
      <c r="C292" s="1036">
        <v>81</v>
      </c>
      <c r="D292" s="1042">
        <v>66</v>
      </c>
      <c r="E292" s="1036">
        <v>123</v>
      </c>
      <c r="F292" s="1036">
        <v>79</v>
      </c>
      <c r="G292" s="1045">
        <v>64</v>
      </c>
      <c r="H292" s="1040">
        <v>123</v>
      </c>
      <c r="I292" s="1046">
        <v>56</v>
      </c>
      <c r="J292" s="1047">
        <v>49</v>
      </c>
    </row>
    <row r="293" spans="1:10">
      <c r="A293" s="1037" t="str">
        <f t="shared" si="4"/>
        <v>6048</v>
      </c>
      <c r="B293" s="1038" t="s">
        <v>2797</v>
      </c>
      <c r="C293" s="1036">
        <v>95</v>
      </c>
      <c r="D293" s="1042">
        <v>38</v>
      </c>
      <c r="E293" s="1036">
        <v>252</v>
      </c>
      <c r="F293" s="1036">
        <v>96</v>
      </c>
      <c r="G293" s="1045">
        <v>38</v>
      </c>
      <c r="H293" s="1040">
        <v>252</v>
      </c>
      <c r="I293" s="1046">
        <v>37</v>
      </c>
      <c r="J293" s="1047">
        <v>54</v>
      </c>
    </row>
    <row r="294" spans="1:10">
      <c r="A294" s="1037" t="str">
        <f t="shared" si="4"/>
        <v>6049</v>
      </c>
      <c r="B294" s="1038" t="s">
        <v>2798</v>
      </c>
      <c r="C294" s="1036">
        <v>24</v>
      </c>
      <c r="D294" s="1042">
        <v>22</v>
      </c>
      <c r="E294" s="1036">
        <v>107</v>
      </c>
      <c r="F294" s="1036">
        <v>24</v>
      </c>
      <c r="G294" s="1045">
        <v>22</v>
      </c>
      <c r="H294" s="1040">
        <v>107</v>
      </c>
      <c r="I294" s="1046">
        <v>33</v>
      </c>
      <c r="J294" s="1047">
        <v>23</v>
      </c>
    </row>
    <row r="295" spans="1:10">
      <c r="A295" s="1037" t="str">
        <f t="shared" si="4"/>
        <v>6051</v>
      </c>
      <c r="B295" s="1038" t="s">
        <v>2799</v>
      </c>
      <c r="C295" s="1036">
        <v>154</v>
      </c>
      <c r="D295" s="1042">
        <v>23</v>
      </c>
      <c r="E295" s="1036">
        <v>665</v>
      </c>
      <c r="F295" s="1036">
        <v>145</v>
      </c>
      <c r="G295" s="1045">
        <v>22</v>
      </c>
      <c r="H295" s="1040">
        <v>663</v>
      </c>
      <c r="I295" s="1046">
        <v>24</v>
      </c>
      <c r="J295" s="1047">
        <v>26</v>
      </c>
    </row>
    <row r="296" spans="1:10">
      <c r="A296" s="1037" t="str">
        <f t="shared" si="4"/>
        <v>6052</v>
      </c>
      <c r="B296" s="1038" t="s">
        <v>2800</v>
      </c>
      <c r="C296" s="1036">
        <v>956</v>
      </c>
      <c r="D296" s="1042">
        <v>66</v>
      </c>
      <c r="E296" s="1036">
        <v>1459</v>
      </c>
      <c r="F296" s="1036">
        <v>877</v>
      </c>
      <c r="G296" s="1045">
        <v>60</v>
      </c>
      <c r="H296" s="1040">
        <v>1455</v>
      </c>
      <c r="I296" s="1046">
        <v>67</v>
      </c>
      <c r="J296" s="1047">
        <v>61</v>
      </c>
    </row>
    <row r="297" spans="1:10">
      <c r="A297" s="1037" t="str">
        <f t="shared" si="4"/>
        <v>6053</v>
      </c>
      <c r="B297" s="1038" t="s">
        <v>2801</v>
      </c>
      <c r="C297" s="1036">
        <v>98</v>
      </c>
      <c r="D297" s="1042">
        <v>85</v>
      </c>
      <c r="E297" s="1036">
        <v>115</v>
      </c>
      <c r="F297" s="1036">
        <v>78</v>
      </c>
      <c r="G297" s="1045">
        <v>68</v>
      </c>
      <c r="H297" s="1040">
        <v>115</v>
      </c>
      <c r="I297" s="1046">
        <v>86</v>
      </c>
      <c r="J297" s="1047">
        <v>86</v>
      </c>
    </row>
    <row r="298" spans="1:10">
      <c r="A298" s="1037" t="str">
        <f t="shared" si="4"/>
        <v>6060</v>
      </c>
      <c r="B298" s="1038" t="s">
        <v>2802</v>
      </c>
      <c r="C298" s="1036">
        <v>150</v>
      </c>
      <c r="D298" s="1042">
        <v>51</v>
      </c>
      <c r="E298" s="1036">
        <v>297</v>
      </c>
      <c r="F298" s="1036">
        <v>176</v>
      </c>
      <c r="G298" s="1045">
        <v>59</v>
      </c>
      <c r="H298" s="1040">
        <v>297</v>
      </c>
      <c r="I298" s="1046">
        <v>52</v>
      </c>
      <c r="J298" s="1047">
        <v>62</v>
      </c>
    </row>
    <row r="299" spans="1:10">
      <c r="A299" s="1037" t="str">
        <f t="shared" si="4"/>
        <v>6061</v>
      </c>
      <c r="B299" s="1038" t="s">
        <v>2803</v>
      </c>
      <c r="C299" s="1036">
        <v>158</v>
      </c>
      <c r="D299" s="1042">
        <v>26</v>
      </c>
      <c r="E299" s="1036">
        <v>613</v>
      </c>
      <c r="F299" s="1036">
        <v>169</v>
      </c>
      <c r="G299" s="1045">
        <v>27</v>
      </c>
      <c r="H299" s="1040">
        <v>616</v>
      </c>
      <c r="I299" s="1046">
        <v>23</v>
      </c>
      <c r="J299" s="1047">
        <v>22</v>
      </c>
    </row>
    <row r="300" spans="1:10">
      <c r="A300" s="1037" t="str">
        <f t="shared" si="4"/>
        <v>6070</v>
      </c>
      <c r="B300" s="1038" t="s">
        <v>2804</v>
      </c>
      <c r="C300" s="1036">
        <v>181</v>
      </c>
      <c r="D300" s="1042">
        <v>39</v>
      </c>
      <c r="E300" s="1036">
        <v>466</v>
      </c>
      <c r="F300" s="1036">
        <v>238</v>
      </c>
      <c r="G300" s="1045">
        <v>51</v>
      </c>
      <c r="H300" s="1040">
        <v>464</v>
      </c>
      <c r="I300" s="1046">
        <v>44</v>
      </c>
      <c r="J300" s="1047">
        <v>49</v>
      </c>
    </row>
    <row r="301" spans="1:10">
      <c r="A301" s="1037" t="str">
        <f t="shared" si="4"/>
        <v>6071</v>
      </c>
      <c r="B301" s="1038" t="s">
        <v>2805</v>
      </c>
      <c r="C301" s="1036">
        <v>900</v>
      </c>
      <c r="D301" s="1042">
        <v>93</v>
      </c>
      <c r="E301" s="1036">
        <v>968</v>
      </c>
      <c r="F301" s="1036">
        <v>928</v>
      </c>
      <c r="G301" s="1045">
        <v>96</v>
      </c>
      <c r="H301" s="1040">
        <v>969</v>
      </c>
      <c r="I301" s="1046">
        <v>94</v>
      </c>
      <c r="J301" s="1047">
        <v>96</v>
      </c>
    </row>
    <row r="302" spans="1:10">
      <c r="A302" s="1037" t="str">
        <f t="shared" si="4"/>
        <v>6081</v>
      </c>
      <c r="B302" s="1038" t="s">
        <v>2806</v>
      </c>
      <c r="C302" s="1036">
        <v>344</v>
      </c>
      <c r="D302" s="1042">
        <v>37</v>
      </c>
      <c r="E302" s="1036">
        <v>921</v>
      </c>
      <c r="F302" s="1036">
        <v>292</v>
      </c>
      <c r="G302" s="1045">
        <v>32</v>
      </c>
      <c r="H302" s="1040">
        <v>916</v>
      </c>
      <c r="I302" s="1046">
        <v>35</v>
      </c>
      <c r="J302" s="1047">
        <v>30</v>
      </c>
    </row>
    <row r="303" spans="1:10">
      <c r="A303" s="1037" t="str">
        <f t="shared" si="4"/>
        <v>6091</v>
      </c>
      <c r="B303" s="1038" t="s">
        <v>2807</v>
      </c>
      <c r="C303" s="1036">
        <v>274</v>
      </c>
      <c r="D303" s="1042">
        <v>28</v>
      </c>
      <c r="E303" s="1036">
        <v>967</v>
      </c>
      <c r="F303" s="1036">
        <v>205</v>
      </c>
      <c r="G303" s="1045">
        <v>21</v>
      </c>
      <c r="H303" s="1040">
        <v>961</v>
      </c>
      <c r="I303" s="1046">
        <v>27</v>
      </c>
      <c r="J303" s="1047">
        <v>22</v>
      </c>
    </row>
    <row r="304" spans="1:10">
      <c r="A304" s="1037" t="str">
        <f t="shared" si="4"/>
        <v>6111</v>
      </c>
      <c r="B304" s="1038" t="s">
        <v>2808</v>
      </c>
      <c r="C304" s="1036">
        <v>227</v>
      </c>
      <c r="D304" s="1042">
        <v>32</v>
      </c>
      <c r="E304" s="1036">
        <v>714</v>
      </c>
      <c r="F304" s="1036">
        <v>183</v>
      </c>
      <c r="G304" s="1045">
        <v>25</v>
      </c>
      <c r="H304" s="1040">
        <v>719</v>
      </c>
      <c r="I304" s="1046">
        <v>34</v>
      </c>
      <c r="J304" s="1047">
        <v>28</v>
      </c>
    </row>
    <row r="305" spans="1:10">
      <c r="A305" s="1037" t="str">
        <f t="shared" si="4"/>
        <v>6121</v>
      </c>
      <c r="B305" s="1038" t="s">
        <v>2809</v>
      </c>
      <c r="C305" s="1036">
        <v>386</v>
      </c>
      <c r="D305" s="1042">
        <v>51</v>
      </c>
      <c r="E305" s="1036">
        <v>763</v>
      </c>
      <c r="F305" s="1036">
        <v>363</v>
      </c>
      <c r="G305" s="1045">
        <v>48</v>
      </c>
      <c r="H305" s="1040">
        <v>758</v>
      </c>
      <c r="I305" s="1046">
        <v>50</v>
      </c>
      <c r="J305" s="1047">
        <v>46</v>
      </c>
    </row>
    <row r="306" spans="1:10">
      <c r="A306" s="1037" t="str">
        <f t="shared" si="4"/>
        <v>6141</v>
      </c>
      <c r="B306" s="1038" t="s">
        <v>2810</v>
      </c>
      <c r="C306" s="1036">
        <v>105</v>
      </c>
      <c r="D306" s="1042">
        <v>24</v>
      </c>
      <c r="E306" s="1036">
        <v>434</v>
      </c>
      <c r="F306" s="1036">
        <v>87</v>
      </c>
      <c r="G306" s="1045">
        <v>20</v>
      </c>
      <c r="H306" s="1040">
        <v>435</v>
      </c>
      <c r="I306" s="1046">
        <v>21</v>
      </c>
      <c r="J306" s="1047">
        <v>23</v>
      </c>
    </row>
    <row r="307" spans="1:10">
      <c r="A307" s="1037" t="str">
        <f t="shared" si="4"/>
        <v>6151</v>
      </c>
      <c r="B307" s="1038" t="s">
        <v>2811</v>
      </c>
      <c r="C307" s="1036">
        <v>283</v>
      </c>
      <c r="D307" s="1042">
        <v>56</v>
      </c>
      <c r="E307" s="1036">
        <v>504</v>
      </c>
      <c r="F307" s="1036">
        <v>260</v>
      </c>
      <c r="G307" s="1045">
        <v>52</v>
      </c>
      <c r="H307" s="1040">
        <v>504</v>
      </c>
      <c r="I307" s="1046">
        <v>63</v>
      </c>
      <c r="J307" s="1047">
        <v>56</v>
      </c>
    </row>
    <row r="308" spans="1:10">
      <c r="A308" s="1037" t="str">
        <f t="shared" si="4"/>
        <v>6161</v>
      </c>
      <c r="B308" s="1038" t="s">
        <v>2812</v>
      </c>
      <c r="C308" s="1036">
        <v>383</v>
      </c>
      <c r="D308" s="1042">
        <v>42</v>
      </c>
      <c r="E308" s="1036">
        <v>917</v>
      </c>
      <c r="F308" s="1036">
        <v>322</v>
      </c>
      <c r="G308" s="1045">
        <v>35</v>
      </c>
      <c r="H308" s="1040">
        <v>917</v>
      </c>
      <c r="I308" s="1046">
        <v>48</v>
      </c>
      <c r="J308" s="1047">
        <v>37</v>
      </c>
    </row>
    <row r="309" spans="1:10">
      <c r="A309" s="1037" t="str">
        <f t="shared" si="4"/>
        <v>6171</v>
      </c>
      <c r="B309" s="1038" t="s">
        <v>2813</v>
      </c>
      <c r="C309" s="1036">
        <v>512</v>
      </c>
      <c r="D309" s="1042">
        <v>43</v>
      </c>
      <c r="E309" s="1036">
        <v>1181</v>
      </c>
      <c r="F309" s="1036">
        <v>585</v>
      </c>
      <c r="G309" s="1045">
        <v>50</v>
      </c>
      <c r="H309" s="1040">
        <v>1181</v>
      </c>
      <c r="I309" s="1046">
        <v>43</v>
      </c>
      <c r="J309" s="1047">
        <v>46</v>
      </c>
    </row>
    <row r="310" spans="1:10">
      <c r="A310" s="1037" t="str">
        <f t="shared" si="4"/>
        <v>6211</v>
      </c>
      <c r="B310" s="1038" t="s">
        <v>2814</v>
      </c>
      <c r="C310" s="1036">
        <v>702</v>
      </c>
      <c r="D310" s="1042">
        <v>62</v>
      </c>
      <c r="E310" s="1036">
        <v>1141</v>
      </c>
      <c r="F310" s="1036">
        <v>680</v>
      </c>
      <c r="G310" s="1045">
        <v>60</v>
      </c>
      <c r="H310" s="1040">
        <v>1141</v>
      </c>
      <c r="I310" s="1046">
        <v>61</v>
      </c>
      <c r="J310" s="1047">
        <v>61</v>
      </c>
    </row>
    <row r="311" spans="1:10">
      <c r="A311" s="1037" t="str">
        <f t="shared" si="4"/>
        <v>6221</v>
      </c>
      <c r="B311" s="1038" t="s">
        <v>2815</v>
      </c>
      <c r="C311" s="1036">
        <v>697</v>
      </c>
      <c r="D311" s="1042">
        <v>59</v>
      </c>
      <c r="E311" s="1036">
        <v>1191</v>
      </c>
      <c r="F311" s="1036">
        <v>631</v>
      </c>
      <c r="G311" s="1045">
        <v>53</v>
      </c>
      <c r="H311" s="1040">
        <v>1190</v>
      </c>
      <c r="I311" s="1046">
        <v>58</v>
      </c>
      <c r="J311" s="1047">
        <v>52</v>
      </c>
    </row>
    <row r="312" spans="1:10">
      <c r="A312" s="1037" t="str">
        <f t="shared" si="4"/>
        <v>6231</v>
      </c>
      <c r="B312" s="1038" t="s">
        <v>2816</v>
      </c>
      <c r="C312" s="1036">
        <v>339</v>
      </c>
      <c r="D312" s="1042">
        <v>41</v>
      </c>
      <c r="E312" s="1036">
        <v>822</v>
      </c>
      <c r="F312" s="1036">
        <v>267</v>
      </c>
      <c r="G312" s="1045">
        <v>33</v>
      </c>
      <c r="H312" s="1040">
        <v>817</v>
      </c>
      <c r="I312" s="1046">
        <v>40</v>
      </c>
      <c r="J312" s="1047">
        <v>33</v>
      </c>
    </row>
    <row r="313" spans="1:10">
      <c r="A313" s="1037" t="str">
        <f t="shared" si="4"/>
        <v>6241</v>
      </c>
      <c r="B313" s="1038" t="s">
        <v>2817</v>
      </c>
      <c r="C313" s="1036">
        <v>715</v>
      </c>
      <c r="D313" s="1042">
        <v>58</v>
      </c>
      <c r="E313" s="1036">
        <v>1230</v>
      </c>
      <c r="F313" s="1036">
        <v>639</v>
      </c>
      <c r="G313" s="1045">
        <v>52</v>
      </c>
      <c r="H313" s="1040">
        <v>1230</v>
      </c>
      <c r="I313" s="1046">
        <v>59</v>
      </c>
      <c r="J313" s="1047">
        <v>52</v>
      </c>
    </row>
    <row r="314" spans="1:10">
      <c r="A314" s="1037" t="str">
        <f t="shared" si="4"/>
        <v>6251</v>
      </c>
      <c r="B314" s="1038" t="s">
        <v>2818</v>
      </c>
      <c r="C314" s="1036">
        <v>189</v>
      </c>
      <c r="D314" s="1042">
        <v>32</v>
      </c>
      <c r="E314" s="1036">
        <v>597</v>
      </c>
      <c r="F314" s="1036">
        <v>194</v>
      </c>
      <c r="G314" s="1045">
        <v>33</v>
      </c>
      <c r="H314" s="1040">
        <v>594</v>
      </c>
      <c r="I314" s="1046">
        <v>35</v>
      </c>
      <c r="J314" s="1047">
        <v>31</v>
      </c>
    </row>
    <row r="315" spans="1:10">
      <c r="A315" s="1037" t="str">
        <f t="shared" si="4"/>
        <v>6281</v>
      </c>
      <c r="B315" s="1038" t="s">
        <v>2819</v>
      </c>
      <c r="C315" s="1036">
        <v>101</v>
      </c>
      <c r="D315" s="1042">
        <v>27</v>
      </c>
      <c r="E315" s="1036">
        <v>381</v>
      </c>
      <c r="F315" s="1036">
        <v>141</v>
      </c>
      <c r="G315" s="1045">
        <v>37</v>
      </c>
      <c r="H315" s="1040">
        <v>385</v>
      </c>
      <c r="I315" s="1046">
        <v>25</v>
      </c>
      <c r="J315" s="1047">
        <v>24</v>
      </c>
    </row>
    <row r="316" spans="1:10">
      <c r="A316" s="1037" t="str">
        <f t="shared" si="4"/>
        <v>6301</v>
      </c>
      <c r="B316" s="1038" t="s">
        <v>2820</v>
      </c>
      <c r="C316" s="1036">
        <v>714</v>
      </c>
      <c r="D316" s="1042">
        <v>52</v>
      </c>
      <c r="E316" s="1036">
        <v>1368</v>
      </c>
      <c r="F316" s="1036">
        <v>678</v>
      </c>
      <c r="G316" s="1045">
        <v>49</v>
      </c>
      <c r="H316" s="1040">
        <v>1374</v>
      </c>
      <c r="I316" s="1046">
        <v>52</v>
      </c>
      <c r="J316" s="1047">
        <v>53</v>
      </c>
    </row>
    <row r="317" spans="1:10">
      <c r="A317" s="1037" t="str">
        <f t="shared" si="4"/>
        <v>6331</v>
      </c>
      <c r="B317" s="1038" t="s">
        <v>2821</v>
      </c>
      <c r="C317" s="1036">
        <v>486</v>
      </c>
      <c r="D317" s="1042">
        <v>40</v>
      </c>
      <c r="E317" s="1036">
        <v>1220</v>
      </c>
      <c r="F317" s="1036">
        <v>462</v>
      </c>
      <c r="G317" s="1045">
        <v>38</v>
      </c>
      <c r="H317" s="1040">
        <v>1219</v>
      </c>
      <c r="I317" s="1046">
        <v>38</v>
      </c>
      <c r="J317" s="1047">
        <v>41</v>
      </c>
    </row>
    <row r="318" spans="1:10">
      <c r="A318" s="1037" t="str">
        <f t="shared" si="4"/>
        <v>6351</v>
      </c>
      <c r="B318" s="1038" t="s">
        <v>2822</v>
      </c>
      <c r="C318" s="1036">
        <v>219</v>
      </c>
      <c r="D318" s="1042">
        <v>35</v>
      </c>
      <c r="E318" s="1036">
        <v>623</v>
      </c>
      <c r="F318" s="1036">
        <v>307</v>
      </c>
      <c r="G318" s="1045">
        <v>49</v>
      </c>
      <c r="H318" s="1040">
        <v>624</v>
      </c>
      <c r="I318" s="1046">
        <v>34</v>
      </c>
      <c r="J318" s="1047">
        <v>46</v>
      </c>
    </row>
    <row r="319" spans="1:10">
      <c r="A319" s="1037" t="str">
        <f t="shared" si="4"/>
        <v>6361</v>
      </c>
      <c r="B319" s="1038" t="s">
        <v>2823</v>
      </c>
      <c r="C319" s="1036">
        <v>108</v>
      </c>
      <c r="D319" s="1042">
        <v>22</v>
      </c>
      <c r="E319" s="1036">
        <v>488</v>
      </c>
      <c r="F319" s="1036">
        <v>155</v>
      </c>
      <c r="G319" s="1045">
        <v>32</v>
      </c>
      <c r="H319" s="1040">
        <v>489</v>
      </c>
      <c r="I319" s="1046">
        <v>31</v>
      </c>
      <c r="J319" s="1047">
        <v>20</v>
      </c>
    </row>
    <row r="320" spans="1:10">
      <c r="A320" s="1037" t="str">
        <f t="shared" si="4"/>
        <v>6391</v>
      </c>
      <c r="B320" s="1038" t="s">
        <v>2824</v>
      </c>
      <c r="C320" s="1036">
        <v>129</v>
      </c>
      <c r="D320" s="1042">
        <v>22</v>
      </c>
      <c r="E320" s="1036">
        <v>576</v>
      </c>
      <c r="F320" s="1036">
        <v>174</v>
      </c>
      <c r="G320" s="1045">
        <v>30</v>
      </c>
      <c r="H320" s="1040">
        <v>576</v>
      </c>
      <c r="I320" s="1046">
        <v>24</v>
      </c>
      <c r="J320" s="1047">
        <v>28</v>
      </c>
    </row>
    <row r="321" spans="1:10">
      <c r="A321" s="1037" t="str">
        <f t="shared" si="4"/>
        <v>6411</v>
      </c>
      <c r="B321" s="1038" t="s">
        <v>2825</v>
      </c>
      <c r="C321" s="1036">
        <v>292</v>
      </c>
      <c r="D321" s="1042">
        <v>39</v>
      </c>
      <c r="E321" s="1036">
        <v>753</v>
      </c>
      <c r="F321" s="1036">
        <v>281</v>
      </c>
      <c r="G321" s="1045">
        <v>37</v>
      </c>
      <c r="H321" s="1040">
        <v>753</v>
      </c>
      <c r="I321" s="1046">
        <v>36</v>
      </c>
      <c r="J321" s="1047">
        <v>35</v>
      </c>
    </row>
    <row r="322" spans="1:10">
      <c r="A322" s="1037" t="str">
        <f t="shared" si="4"/>
        <v>6421</v>
      </c>
      <c r="B322" s="1038" t="s">
        <v>2826</v>
      </c>
      <c r="C322" s="1036">
        <v>171</v>
      </c>
      <c r="D322" s="1042">
        <v>40</v>
      </c>
      <c r="E322" s="1036">
        <v>427</v>
      </c>
      <c r="F322" s="1036">
        <v>197</v>
      </c>
      <c r="G322" s="1045">
        <v>46</v>
      </c>
      <c r="H322" s="1040">
        <v>425</v>
      </c>
      <c r="I322" s="1046">
        <v>41</v>
      </c>
      <c r="J322" s="1047">
        <v>42</v>
      </c>
    </row>
    <row r="323" spans="1:10">
      <c r="A323" s="1037" t="str">
        <f t="shared" si="4"/>
        <v>6431</v>
      </c>
      <c r="B323" s="1038" t="s">
        <v>2827</v>
      </c>
      <c r="C323" s="1036">
        <v>94</v>
      </c>
      <c r="D323" s="1042">
        <v>29</v>
      </c>
      <c r="E323" s="1036">
        <v>321</v>
      </c>
      <c r="F323" s="1036">
        <v>110</v>
      </c>
      <c r="G323" s="1045">
        <v>34</v>
      </c>
      <c r="H323" s="1040">
        <v>324</v>
      </c>
      <c r="I323" s="1046">
        <v>31</v>
      </c>
      <c r="J323" s="1047">
        <v>32</v>
      </c>
    </row>
    <row r="324" spans="1:10">
      <c r="A324" s="1037" t="str">
        <f t="shared" ref="A324:A387" si="5">LEFT(B324,4)</f>
        <v>6441</v>
      </c>
      <c r="B324" s="1038" t="s">
        <v>2828</v>
      </c>
      <c r="C324" s="1036">
        <v>418</v>
      </c>
      <c r="D324" s="1042">
        <v>55</v>
      </c>
      <c r="E324" s="1036">
        <v>757</v>
      </c>
      <c r="F324" s="1036">
        <v>424</v>
      </c>
      <c r="G324" s="1045">
        <v>56</v>
      </c>
      <c r="H324" s="1040">
        <v>756</v>
      </c>
      <c r="I324" s="1046">
        <v>57</v>
      </c>
      <c r="J324" s="1047">
        <v>59</v>
      </c>
    </row>
    <row r="325" spans="1:10">
      <c r="A325" s="1037" t="str">
        <f t="shared" si="5"/>
        <v>6481</v>
      </c>
      <c r="B325" s="1038" t="s">
        <v>2829</v>
      </c>
      <c r="C325" s="1036">
        <v>110</v>
      </c>
      <c r="D325" s="1042">
        <v>22</v>
      </c>
      <c r="E325" s="1036">
        <v>493</v>
      </c>
      <c r="F325" s="1036">
        <v>160</v>
      </c>
      <c r="G325" s="1045">
        <v>32</v>
      </c>
      <c r="H325" s="1040">
        <v>500</v>
      </c>
      <c r="I325" s="1046">
        <v>20</v>
      </c>
      <c r="J325" s="1047">
        <v>33</v>
      </c>
    </row>
    <row r="326" spans="1:10">
      <c r="A326" s="1037" t="str">
        <f t="shared" si="5"/>
        <v>6501</v>
      </c>
      <c r="B326" s="1038" t="s">
        <v>2830</v>
      </c>
      <c r="C326" s="1036">
        <v>445</v>
      </c>
      <c r="D326" s="1042">
        <v>53</v>
      </c>
      <c r="E326" s="1036">
        <v>838</v>
      </c>
      <c r="F326" s="1036">
        <v>442</v>
      </c>
      <c r="G326" s="1045">
        <v>53</v>
      </c>
      <c r="H326" s="1040">
        <v>841</v>
      </c>
      <c r="I326" s="1046">
        <v>52</v>
      </c>
      <c r="J326" s="1047">
        <v>53</v>
      </c>
    </row>
    <row r="327" spans="1:10">
      <c r="A327" s="1037" t="str">
        <f t="shared" si="5"/>
        <v>6521</v>
      </c>
      <c r="B327" s="1038" t="s">
        <v>2831</v>
      </c>
      <c r="C327" s="1036">
        <v>704</v>
      </c>
      <c r="D327" s="1042">
        <v>43</v>
      </c>
      <c r="E327" s="1036">
        <v>1620</v>
      </c>
      <c r="F327" s="1036">
        <v>669</v>
      </c>
      <c r="G327" s="1045">
        <v>42</v>
      </c>
      <c r="H327" s="1040">
        <v>1612</v>
      </c>
      <c r="I327" s="1046">
        <v>47</v>
      </c>
      <c r="J327" s="1047">
        <v>43</v>
      </c>
    </row>
    <row r="328" spans="1:10">
      <c r="A328" s="1037" t="str">
        <f t="shared" si="5"/>
        <v>6541</v>
      </c>
      <c r="B328" s="1038" t="s">
        <v>2832</v>
      </c>
      <c r="C328" s="1036">
        <v>644</v>
      </c>
      <c r="D328" s="1042">
        <v>56</v>
      </c>
      <c r="E328" s="1036">
        <v>1153</v>
      </c>
      <c r="F328" s="1036">
        <v>647</v>
      </c>
      <c r="G328" s="1045">
        <v>56</v>
      </c>
      <c r="H328" s="1040">
        <v>1151</v>
      </c>
      <c r="I328" s="1046">
        <v>57</v>
      </c>
      <c r="J328" s="1047">
        <v>54</v>
      </c>
    </row>
    <row r="329" spans="1:10">
      <c r="A329" s="1037" t="str">
        <f t="shared" si="5"/>
        <v>6571</v>
      </c>
      <c r="B329" s="1038" t="s">
        <v>2833</v>
      </c>
      <c r="C329" s="1036">
        <v>305</v>
      </c>
      <c r="D329" s="1042">
        <v>42</v>
      </c>
      <c r="E329" s="1036">
        <v>733</v>
      </c>
      <c r="F329" s="1036">
        <v>290</v>
      </c>
      <c r="G329" s="1045">
        <v>39</v>
      </c>
      <c r="H329" s="1040">
        <v>736</v>
      </c>
      <c r="I329" s="1046">
        <v>40</v>
      </c>
      <c r="J329" s="1047">
        <v>39</v>
      </c>
    </row>
    <row r="330" spans="1:10">
      <c r="A330" s="1037" t="str">
        <f t="shared" si="5"/>
        <v>6591</v>
      </c>
      <c r="B330" s="1038" t="s">
        <v>2834</v>
      </c>
      <c r="C330" s="1036">
        <v>221</v>
      </c>
      <c r="D330" s="1042">
        <v>35</v>
      </c>
      <c r="E330" s="1036">
        <v>628</v>
      </c>
      <c r="F330" s="1036">
        <v>216</v>
      </c>
      <c r="G330" s="1045">
        <v>34</v>
      </c>
      <c r="H330" s="1040">
        <v>632</v>
      </c>
      <c r="I330" s="1046">
        <v>37</v>
      </c>
      <c r="J330" s="1047">
        <v>31</v>
      </c>
    </row>
    <row r="331" spans="1:10">
      <c r="A331" s="1037" t="str">
        <f t="shared" si="5"/>
        <v>6611</v>
      </c>
      <c r="B331" s="1038" t="s">
        <v>2835</v>
      </c>
      <c r="C331" s="1036">
        <v>632</v>
      </c>
      <c r="D331" s="1042">
        <v>47</v>
      </c>
      <c r="E331" s="1036">
        <v>1333</v>
      </c>
      <c r="F331" s="1036">
        <v>622</v>
      </c>
      <c r="G331" s="1045">
        <v>47</v>
      </c>
      <c r="H331" s="1040">
        <v>1337</v>
      </c>
      <c r="I331" s="1046">
        <v>49</v>
      </c>
      <c r="J331" s="1047">
        <v>44</v>
      </c>
    </row>
    <row r="332" spans="1:10">
      <c r="A332" s="1037" t="str">
        <f t="shared" si="5"/>
        <v>6631</v>
      </c>
      <c r="B332" s="1038" t="s">
        <v>2836</v>
      </c>
      <c r="C332" s="1036">
        <v>315</v>
      </c>
      <c r="D332" s="1042">
        <v>33</v>
      </c>
      <c r="E332" s="1036">
        <v>964</v>
      </c>
      <c r="F332" s="1036">
        <v>306</v>
      </c>
      <c r="G332" s="1045">
        <v>32</v>
      </c>
      <c r="H332" s="1040">
        <v>943</v>
      </c>
      <c r="I332" s="1046">
        <v>31</v>
      </c>
      <c r="J332" s="1047">
        <v>29</v>
      </c>
    </row>
    <row r="333" spans="1:10">
      <c r="A333" s="1037" t="str">
        <f t="shared" si="5"/>
        <v>6681</v>
      </c>
      <c r="B333" s="1038" t="s">
        <v>2837</v>
      </c>
      <c r="C333" s="1036">
        <v>505</v>
      </c>
      <c r="D333" s="1042">
        <v>43</v>
      </c>
      <c r="E333" s="1036">
        <v>1172</v>
      </c>
      <c r="F333" s="1036">
        <v>562</v>
      </c>
      <c r="G333" s="1045">
        <v>48</v>
      </c>
      <c r="H333" s="1040">
        <v>1173</v>
      </c>
      <c r="I333" s="1046">
        <v>45</v>
      </c>
      <c r="J333" s="1047">
        <v>48</v>
      </c>
    </row>
    <row r="334" spans="1:10">
      <c r="A334" s="1037" t="str">
        <f t="shared" si="5"/>
        <v>6701</v>
      </c>
      <c r="B334" s="1038" t="s">
        <v>2838</v>
      </c>
      <c r="C334" s="1036">
        <v>854</v>
      </c>
      <c r="D334" s="1042">
        <v>73</v>
      </c>
      <c r="E334" s="1036">
        <v>1162</v>
      </c>
      <c r="F334" s="1036">
        <v>822</v>
      </c>
      <c r="G334" s="1045">
        <v>71</v>
      </c>
      <c r="H334" s="1040">
        <v>1160</v>
      </c>
      <c r="I334" s="1046">
        <v>75</v>
      </c>
      <c r="J334" s="1047">
        <v>73</v>
      </c>
    </row>
    <row r="335" spans="1:10">
      <c r="A335" s="1037" t="str">
        <f t="shared" si="5"/>
        <v>6721</v>
      </c>
      <c r="B335" s="1038" t="s">
        <v>2839</v>
      </c>
      <c r="C335" s="1036">
        <v>96</v>
      </c>
      <c r="D335" s="1042">
        <v>24</v>
      </c>
      <c r="E335" s="1036">
        <v>395</v>
      </c>
      <c r="F335" s="1036">
        <v>88</v>
      </c>
      <c r="G335" s="1045">
        <v>22</v>
      </c>
      <c r="H335" s="1040">
        <v>392</v>
      </c>
      <c r="I335" s="1046">
        <v>29</v>
      </c>
      <c r="J335" s="1047">
        <v>26</v>
      </c>
    </row>
    <row r="336" spans="1:10">
      <c r="A336" s="1037" t="str">
        <f t="shared" si="5"/>
        <v>6741</v>
      </c>
      <c r="B336" s="1038" t="s">
        <v>2840</v>
      </c>
      <c r="C336" s="1036">
        <v>670</v>
      </c>
      <c r="D336" s="1042">
        <v>58</v>
      </c>
      <c r="E336" s="1036">
        <v>1155</v>
      </c>
      <c r="F336" s="1036">
        <v>627</v>
      </c>
      <c r="G336" s="1045">
        <v>54</v>
      </c>
      <c r="H336" s="1040">
        <v>1151</v>
      </c>
      <c r="I336" s="1046">
        <v>54</v>
      </c>
      <c r="J336" s="1047">
        <v>49</v>
      </c>
    </row>
    <row r="337" spans="1:10">
      <c r="A337" s="1037" t="str">
        <f t="shared" si="5"/>
        <v>6751</v>
      </c>
      <c r="B337" s="1038" t="s">
        <v>2841</v>
      </c>
      <c r="C337" s="1036">
        <v>1029</v>
      </c>
      <c r="D337" s="1042">
        <v>54</v>
      </c>
      <c r="E337" s="1036">
        <v>1890</v>
      </c>
      <c r="F337" s="1036">
        <v>1024</v>
      </c>
      <c r="G337" s="1045">
        <v>54</v>
      </c>
      <c r="H337" s="1040">
        <v>1892</v>
      </c>
      <c r="I337" s="1046">
        <v>55</v>
      </c>
      <c r="J337" s="1047">
        <v>50</v>
      </c>
    </row>
    <row r="338" spans="1:10">
      <c r="A338" s="1037" t="str">
        <f t="shared" si="5"/>
        <v>6761</v>
      </c>
      <c r="B338" s="1038" t="s">
        <v>2842</v>
      </c>
      <c r="C338" s="1036">
        <v>190</v>
      </c>
      <c r="D338" s="1042">
        <v>33</v>
      </c>
      <c r="E338" s="1036">
        <v>582</v>
      </c>
      <c r="F338" s="1036">
        <v>148</v>
      </c>
      <c r="G338" s="1045">
        <v>25</v>
      </c>
      <c r="H338" s="1040">
        <v>586</v>
      </c>
      <c r="I338" s="1046">
        <v>34</v>
      </c>
      <c r="J338" s="1047">
        <v>27</v>
      </c>
    </row>
    <row r="339" spans="1:10">
      <c r="A339" s="1037" t="str">
        <f t="shared" si="5"/>
        <v>6771</v>
      </c>
      <c r="B339" s="1038" t="s">
        <v>2843</v>
      </c>
      <c r="C339" s="1036">
        <v>1036</v>
      </c>
      <c r="D339" s="1042">
        <v>53</v>
      </c>
      <c r="E339" s="1036">
        <v>1947</v>
      </c>
      <c r="F339" s="1036">
        <v>1004</v>
      </c>
      <c r="G339" s="1045">
        <v>52</v>
      </c>
      <c r="H339" s="1040">
        <v>1937</v>
      </c>
      <c r="I339" s="1046">
        <v>57</v>
      </c>
      <c r="J339" s="1047">
        <v>51</v>
      </c>
    </row>
    <row r="340" spans="1:10">
      <c r="A340" s="1037" t="str">
        <f t="shared" si="5"/>
        <v>6781</v>
      </c>
      <c r="B340" s="1038" t="s">
        <v>2844</v>
      </c>
      <c r="C340" s="1036">
        <v>343</v>
      </c>
      <c r="D340" s="1042">
        <v>52</v>
      </c>
      <c r="E340" s="1036">
        <v>660</v>
      </c>
      <c r="F340" s="1036">
        <v>276</v>
      </c>
      <c r="G340" s="1045">
        <v>42</v>
      </c>
      <c r="H340" s="1040">
        <v>659</v>
      </c>
      <c r="I340" s="1046">
        <v>46</v>
      </c>
      <c r="J340" s="1047">
        <v>40</v>
      </c>
    </row>
    <row r="341" spans="1:10">
      <c r="A341" s="1037" t="str">
        <f t="shared" si="5"/>
        <v>6801</v>
      </c>
      <c r="B341" s="1038" t="s">
        <v>2845</v>
      </c>
      <c r="C341" s="1036">
        <v>404</v>
      </c>
      <c r="D341" s="1042">
        <v>52</v>
      </c>
      <c r="E341" s="1036">
        <v>780</v>
      </c>
      <c r="F341" s="1036">
        <v>347</v>
      </c>
      <c r="G341" s="1045">
        <v>45</v>
      </c>
      <c r="H341" s="1040">
        <v>776</v>
      </c>
      <c r="I341" s="1046">
        <v>50</v>
      </c>
      <c r="J341" s="1047">
        <v>43</v>
      </c>
    </row>
    <row r="342" spans="1:10">
      <c r="A342" s="1037" t="str">
        <f t="shared" si="5"/>
        <v>6821</v>
      </c>
      <c r="B342" s="1038" t="s">
        <v>2846</v>
      </c>
      <c r="C342" s="1036">
        <v>752</v>
      </c>
      <c r="D342" s="1042">
        <v>58</v>
      </c>
      <c r="E342" s="1036">
        <v>1305</v>
      </c>
      <c r="F342" s="1036">
        <v>754</v>
      </c>
      <c r="G342" s="1045">
        <v>58</v>
      </c>
      <c r="H342" s="1040">
        <v>1302</v>
      </c>
      <c r="I342" s="1046">
        <v>62</v>
      </c>
      <c r="J342" s="1047">
        <v>60</v>
      </c>
    </row>
    <row r="343" spans="1:10">
      <c r="A343" s="1037" t="str">
        <f t="shared" si="5"/>
        <v>6841</v>
      </c>
      <c r="B343" s="1038" t="s">
        <v>2847</v>
      </c>
      <c r="C343" s="1036">
        <v>506</v>
      </c>
      <c r="D343" s="1042">
        <v>43</v>
      </c>
      <c r="E343" s="1036">
        <v>1178</v>
      </c>
      <c r="F343" s="1036">
        <v>412</v>
      </c>
      <c r="G343" s="1045">
        <v>35</v>
      </c>
      <c r="H343" s="1040">
        <v>1172</v>
      </c>
      <c r="I343" s="1046">
        <v>44</v>
      </c>
      <c r="J343" s="1047">
        <v>37</v>
      </c>
    </row>
    <row r="344" spans="1:10">
      <c r="A344" s="1037" t="str">
        <f t="shared" si="5"/>
        <v>6861</v>
      </c>
      <c r="B344" s="1038" t="s">
        <v>2848</v>
      </c>
      <c r="C344" s="1036">
        <v>979</v>
      </c>
      <c r="D344" s="1042">
        <v>67</v>
      </c>
      <c r="E344" s="1036">
        <v>1469</v>
      </c>
      <c r="F344" s="1036">
        <v>1016</v>
      </c>
      <c r="G344" s="1045">
        <v>70</v>
      </c>
      <c r="H344" s="1040">
        <v>1452</v>
      </c>
      <c r="I344" s="1046">
        <v>69</v>
      </c>
      <c r="J344" s="1047">
        <v>70</v>
      </c>
    </row>
    <row r="345" spans="1:10">
      <c r="A345" s="1037" t="str">
        <f t="shared" si="5"/>
        <v>6881</v>
      </c>
      <c r="B345" s="1038" t="s">
        <v>2849</v>
      </c>
      <c r="C345" s="1036">
        <v>746</v>
      </c>
      <c r="D345" s="1042">
        <v>76</v>
      </c>
      <c r="E345" s="1036">
        <v>984</v>
      </c>
      <c r="F345" s="1036">
        <v>782</v>
      </c>
      <c r="G345" s="1045">
        <v>77</v>
      </c>
      <c r="H345" s="1040">
        <v>1011</v>
      </c>
      <c r="I345" s="1046">
        <v>72</v>
      </c>
      <c r="J345" s="1047">
        <v>74</v>
      </c>
    </row>
    <row r="346" spans="1:10">
      <c r="A346" s="1037" t="str">
        <f t="shared" si="5"/>
        <v>6901</v>
      </c>
      <c r="B346" s="1038" t="s">
        <v>2850</v>
      </c>
      <c r="C346" s="1036">
        <v>475</v>
      </c>
      <c r="D346" s="1042">
        <v>65</v>
      </c>
      <c r="E346" s="1036">
        <v>736</v>
      </c>
      <c r="F346" s="1036">
        <v>439</v>
      </c>
      <c r="G346" s="1045">
        <v>61</v>
      </c>
      <c r="H346" s="1040">
        <v>717</v>
      </c>
      <c r="I346" s="1046">
        <v>52</v>
      </c>
      <c r="J346" s="1047">
        <v>50</v>
      </c>
    </row>
    <row r="347" spans="1:10">
      <c r="A347" s="1037" t="str">
        <f t="shared" si="5"/>
        <v>6921</v>
      </c>
      <c r="B347" s="1038" t="s">
        <v>2851</v>
      </c>
      <c r="C347" s="1036">
        <v>820</v>
      </c>
      <c r="D347" s="1042">
        <v>73</v>
      </c>
      <c r="E347" s="1036">
        <v>1117</v>
      </c>
      <c r="F347" s="1036">
        <v>782</v>
      </c>
      <c r="G347" s="1045">
        <v>70</v>
      </c>
      <c r="H347" s="1040">
        <v>1116</v>
      </c>
      <c r="I347" s="1046">
        <v>74</v>
      </c>
      <c r="J347" s="1047">
        <v>72</v>
      </c>
    </row>
    <row r="348" spans="1:10">
      <c r="A348" s="1037" t="str">
        <f t="shared" si="5"/>
        <v>6961</v>
      </c>
      <c r="B348" s="1038" t="s">
        <v>2852</v>
      </c>
      <c r="C348" s="1036">
        <v>427</v>
      </c>
      <c r="D348" s="1042">
        <v>40</v>
      </c>
      <c r="E348" s="1036">
        <v>1081</v>
      </c>
      <c r="F348" s="1036">
        <v>432</v>
      </c>
      <c r="G348" s="1045">
        <v>40</v>
      </c>
      <c r="H348" s="1040">
        <v>1079</v>
      </c>
      <c r="I348" s="1046">
        <v>42</v>
      </c>
      <c r="J348" s="1047">
        <v>40</v>
      </c>
    </row>
    <row r="349" spans="1:10">
      <c r="A349" s="1037" t="str">
        <f t="shared" si="5"/>
        <v>6981</v>
      </c>
      <c r="B349" s="1038" t="s">
        <v>2853</v>
      </c>
      <c r="C349" s="1036">
        <v>111</v>
      </c>
      <c r="D349" s="1042">
        <v>31</v>
      </c>
      <c r="E349" s="1036">
        <v>355</v>
      </c>
      <c r="F349" s="1036">
        <v>122</v>
      </c>
      <c r="G349" s="1045">
        <v>34</v>
      </c>
      <c r="H349" s="1040">
        <v>358</v>
      </c>
      <c r="I349" s="1046">
        <v>29</v>
      </c>
      <c r="J349" s="1047">
        <v>31</v>
      </c>
    </row>
    <row r="350" spans="1:10">
      <c r="A350" s="1037" t="str">
        <f t="shared" si="5"/>
        <v>7001</v>
      </c>
      <c r="B350" s="1038" t="s">
        <v>2854</v>
      </c>
      <c r="C350" s="1036">
        <v>75</v>
      </c>
      <c r="D350" s="1042">
        <v>57</v>
      </c>
      <c r="E350" s="1036">
        <v>132</v>
      </c>
      <c r="F350" s="1036">
        <v>34</v>
      </c>
      <c r="G350" s="1045">
        <v>43</v>
      </c>
      <c r="H350" s="1040">
        <v>80</v>
      </c>
      <c r="I350" s="1046">
        <v>73</v>
      </c>
      <c r="J350" s="1047">
        <v>38</v>
      </c>
    </row>
    <row r="351" spans="1:10">
      <c r="A351" s="1037" t="str">
        <f t="shared" si="5"/>
        <v>7004</v>
      </c>
      <c r="B351" s="1038" t="s">
        <v>2855</v>
      </c>
      <c r="C351" s="1036" t="s">
        <v>2856</v>
      </c>
      <c r="D351" s="1042" t="s">
        <v>2519</v>
      </c>
      <c r="E351" s="1036" t="s">
        <v>2856</v>
      </c>
      <c r="F351" s="1036" t="s">
        <v>2856</v>
      </c>
      <c r="G351" s="1045" t="s">
        <v>2519</v>
      </c>
      <c r="H351" s="1040">
        <v>1</v>
      </c>
      <c r="I351" s="1042" t="s">
        <v>139</v>
      </c>
      <c r="J351" s="1045" t="s">
        <v>139</v>
      </c>
    </row>
    <row r="352" spans="1:10">
      <c r="A352" s="1037" t="str">
        <f t="shared" si="5"/>
        <v>7007</v>
      </c>
      <c r="B352" s="1038" t="s">
        <v>2857</v>
      </c>
      <c r="C352" s="1036">
        <v>131</v>
      </c>
      <c r="D352" s="1042">
        <v>65</v>
      </c>
      <c r="E352" s="1036">
        <v>201</v>
      </c>
      <c r="F352" s="1036" t="s">
        <v>2856</v>
      </c>
      <c r="G352" s="1045" t="s">
        <v>2519</v>
      </c>
      <c r="H352" s="1040" t="s">
        <v>2856</v>
      </c>
      <c r="I352" s="1046">
        <v>68</v>
      </c>
      <c r="J352" s="1045" t="s">
        <v>139</v>
      </c>
    </row>
    <row r="353" spans="1:10">
      <c r="A353" s="1037" t="str">
        <f t="shared" si="5"/>
        <v>7009</v>
      </c>
      <c r="B353" s="1038" t="s">
        <v>2858</v>
      </c>
      <c r="C353" s="1036">
        <v>90</v>
      </c>
      <c r="D353" s="1042">
        <v>78</v>
      </c>
      <c r="E353" s="1036">
        <v>115</v>
      </c>
      <c r="F353" s="1036" t="s">
        <v>2856</v>
      </c>
      <c r="G353" s="1045" t="s">
        <v>2519</v>
      </c>
      <c r="H353" s="1040" t="s">
        <v>2856</v>
      </c>
      <c r="I353" s="1046">
        <v>76</v>
      </c>
      <c r="J353" s="1045" t="s">
        <v>139</v>
      </c>
    </row>
    <row r="354" spans="1:10">
      <c r="A354" s="1037" t="str">
        <f t="shared" si="5"/>
        <v>7011</v>
      </c>
      <c r="B354" s="1038" t="s">
        <v>2859</v>
      </c>
      <c r="C354" s="1036">
        <v>399</v>
      </c>
      <c r="D354" s="1042">
        <v>39</v>
      </c>
      <c r="E354" s="1036">
        <v>1021</v>
      </c>
      <c r="F354" s="1036" t="s">
        <v>2856</v>
      </c>
      <c r="G354" s="1045" t="s">
        <v>2519</v>
      </c>
      <c r="H354" s="1040" t="s">
        <v>2856</v>
      </c>
      <c r="I354" s="1046">
        <v>37</v>
      </c>
      <c r="J354" s="1045" t="s">
        <v>139</v>
      </c>
    </row>
    <row r="355" spans="1:10">
      <c r="A355" s="1037" t="str">
        <f t="shared" si="5"/>
        <v>7014</v>
      </c>
      <c r="B355" s="1038" t="s">
        <v>2860</v>
      </c>
      <c r="C355" s="1036">
        <v>155</v>
      </c>
      <c r="D355" s="1042">
        <v>74</v>
      </c>
      <c r="E355" s="1036">
        <v>210</v>
      </c>
      <c r="F355" s="1036" t="s">
        <v>2856</v>
      </c>
      <c r="G355" s="1045" t="s">
        <v>2519</v>
      </c>
      <c r="H355" s="1040" t="s">
        <v>2856</v>
      </c>
      <c r="I355" s="1046">
        <v>77</v>
      </c>
      <c r="J355" s="1045" t="s">
        <v>139</v>
      </c>
    </row>
    <row r="356" spans="1:10">
      <c r="A356" s="1037" t="str">
        <f t="shared" si="5"/>
        <v>7015</v>
      </c>
      <c r="B356" s="1038" t="s">
        <v>2861</v>
      </c>
      <c r="C356" s="1036">
        <v>6</v>
      </c>
      <c r="D356" s="1042">
        <v>6</v>
      </c>
      <c r="E356" s="1036">
        <v>102</v>
      </c>
      <c r="F356" s="1036">
        <v>3</v>
      </c>
      <c r="G356" s="1045">
        <v>9</v>
      </c>
      <c r="H356" s="1040">
        <v>35</v>
      </c>
      <c r="I356" s="1046">
        <v>8</v>
      </c>
      <c r="J356" s="1045" t="s">
        <v>139</v>
      </c>
    </row>
    <row r="357" spans="1:10">
      <c r="A357" s="1037" t="str">
        <f t="shared" si="5"/>
        <v>7018</v>
      </c>
      <c r="B357" s="1038" t="s">
        <v>2862</v>
      </c>
      <c r="C357" s="1036">
        <v>364</v>
      </c>
      <c r="D357" s="1042">
        <v>53</v>
      </c>
      <c r="E357" s="1036">
        <v>684</v>
      </c>
      <c r="F357" s="1036" t="s">
        <v>2856</v>
      </c>
      <c r="G357" s="1045" t="s">
        <v>2519</v>
      </c>
      <c r="H357" s="1040" t="s">
        <v>2856</v>
      </c>
      <c r="I357" s="1046">
        <v>50</v>
      </c>
      <c r="J357" s="1045" t="s">
        <v>139</v>
      </c>
    </row>
    <row r="358" spans="1:10">
      <c r="A358" s="1037" t="str">
        <f t="shared" si="5"/>
        <v>7020</v>
      </c>
      <c r="B358" s="1038" t="s">
        <v>2863</v>
      </c>
      <c r="C358" s="1036">
        <v>465</v>
      </c>
      <c r="D358" s="1042">
        <v>67</v>
      </c>
      <c r="E358" s="1036">
        <v>692</v>
      </c>
      <c r="F358" s="1036">
        <v>1</v>
      </c>
      <c r="G358" s="1045">
        <v>50</v>
      </c>
      <c r="H358" s="1040">
        <v>2</v>
      </c>
      <c r="I358" s="1046">
        <v>72</v>
      </c>
      <c r="J358" s="1045" t="s">
        <v>139</v>
      </c>
    </row>
    <row r="359" spans="1:10">
      <c r="A359" s="1037" t="str">
        <f t="shared" si="5"/>
        <v>7022</v>
      </c>
      <c r="B359" s="1038" t="s">
        <v>2864</v>
      </c>
      <c r="C359" s="1036">
        <v>122</v>
      </c>
      <c r="D359" s="1042">
        <v>63</v>
      </c>
      <c r="E359" s="1036">
        <v>195</v>
      </c>
      <c r="F359" s="1036" t="s">
        <v>2856</v>
      </c>
      <c r="G359" s="1045" t="s">
        <v>2519</v>
      </c>
      <c r="H359" s="1040" t="s">
        <v>2856</v>
      </c>
      <c r="I359" s="1046">
        <v>74</v>
      </c>
      <c r="J359" s="1045" t="s">
        <v>139</v>
      </c>
    </row>
    <row r="360" spans="1:10">
      <c r="A360" s="1037" t="str">
        <f t="shared" si="5"/>
        <v>7024</v>
      </c>
      <c r="B360" s="1038" t="s">
        <v>2865</v>
      </c>
      <c r="C360" s="1036">
        <v>56</v>
      </c>
      <c r="D360" s="1042">
        <v>67</v>
      </c>
      <c r="E360" s="1036">
        <v>84</v>
      </c>
      <c r="F360" s="1036" t="s">
        <v>2856</v>
      </c>
      <c r="G360" s="1045" t="s">
        <v>2519</v>
      </c>
      <c r="H360" s="1040" t="s">
        <v>2856</v>
      </c>
      <c r="I360" s="1046">
        <v>86</v>
      </c>
      <c r="J360" s="1045" t="s">
        <v>139</v>
      </c>
    </row>
    <row r="361" spans="1:10">
      <c r="A361" s="1037" t="str">
        <f t="shared" si="5"/>
        <v>7025</v>
      </c>
      <c r="B361" s="1038" t="s">
        <v>2866</v>
      </c>
      <c r="C361" s="1036">
        <v>10</v>
      </c>
      <c r="D361" s="1042">
        <v>59</v>
      </c>
      <c r="E361" s="1036">
        <v>17</v>
      </c>
      <c r="F361" s="1036" t="s">
        <v>2856</v>
      </c>
      <c r="G361" s="1045" t="s">
        <v>2519</v>
      </c>
      <c r="H361" s="1040" t="s">
        <v>2856</v>
      </c>
      <c r="I361" s="1042" t="s">
        <v>139</v>
      </c>
      <c r="J361" s="1045" t="s">
        <v>139</v>
      </c>
    </row>
    <row r="362" spans="1:10">
      <c r="A362" s="1037" t="str">
        <f t="shared" si="5"/>
        <v>7029</v>
      </c>
      <c r="B362" s="1038" t="s">
        <v>2867</v>
      </c>
      <c r="C362" s="1036">
        <v>839</v>
      </c>
      <c r="D362" s="1042">
        <v>86</v>
      </c>
      <c r="E362" s="1036">
        <v>973</v>
      </c>
      <c r="F362" s="1036" t="s">
        <v>2856</v>
      </c>
      <c r="G362" s="1045" t="s">
        <v>2519</v>
      </c>
      <c r="H362" s="1040" t="s">
        <v>2856</v>
      </c>
      <c r="I362" s="1046">
        <v>80</v>
      </c>
      <c r="J362" s="1045" t="s">
        <v>139</v>
      </c>
    </row>
    <row r="363" spans="1:10">
      <c r="A363" s="1037" t="str">
        <f t="shared" si="5"/>
        <v>7030</v>
      </c>
      <c r="B363" s="1038" t="s">
        <v>2868</v>
      </c>
      <c r="C363" s="1036">
        <v>2</v>
      </c>
      <c r="D363" s="1042">
        <v>13</v>
      </c>
      <c r="E363" s="1036">
        <v>16</v>
      </c>
      <c r="F363" s="1036" t="s">
        <v>2856</v>
      </c>
      <c r="G363" s="1045" t="s">
        <v>2519</v>
      </c>
      <c r="H363" s="1040" t="s">
        <v>2856</v>
      </c>
      <c r="I363" s="1046">
        <v>14</v>
      </c>
      <c r="J363" s="1045" t="s">
        <v>139</v>
      </c>
    </row>
    <row r="364" spans="1:10">
      <c r="A364" s="1037" t="str">
        <f t="shared" si="5"/>
        <v>7033</v>
      </c>
      <c r="B364" s="1038" t="s">
        <v>2869</v>
      </c>
      <c r="C364" s="1036">
        <v>158</v>
      </c>
      <c r="D364" s="1042">
        <v>67</v>
      </c>
      <c r="E364" s="1036">
        <v>236</v>
      </c>
      <c r="F364" s="1036" t="s">
        <v>2856</v>
      </c>
      <c r="G364" s="1045" t="s">
        <v>2519</v>
      </c>
      <c r="H364" s="1040" t="s">
        <v>2856</v>
      </c>
      <c r="I364" s="1046">
        <v>75</v>
      </c>
      <c r="J364" s="1045" t="s">
        <v>139</v>
      </c>
    </row>
    <row r="365" spans="1:10">
      <c r="A365" s="1037" t="str">
        <f t="shared" si="5"/>
        <v>7034</v>
      </c>
      <c r="B365" s="1038" t="s">
        <v>2870</v>
      </c>
      <c r="C365" s="1036">
        <v>9</v>
      </c>
      <c r="D365" s="1042">
        <v>45</v>
      </c>
      <c r="E365" s="1036">
        <v>20</v>
      </c>
      <c r="F365" s="1036" t="s">
        <v>2856</v>
      </c>
      <c r="G365" s="1045" t="s">
        <v>2519</v>
      </c>
      <c r="H365" s="1040" t="s">
        <v>2856</v>
      </c>
      <c r="I365" s="1042" t="s">
        <v>139</v>
      </c>
      <c r="J365" s="1045" t="s">
        <v>139</v>
      </c>
    </row>
    <row r="366" spans="1:10">
      <c r="A366" s="1037" t="str">
        <f t="shared" si="5"/>
        <v>7036</v>
      </c>
      <c r="B366" s="1038" t="s">
        <v>2871</v>
      </c>
      <c r="C366" s="1036">
        <v>10</v>
      </c>
      <c r="D366" s="1042">
        <v>28</v>
      </c>
      <c r="E366" s="1036">
        <v>36</v>
      </c>
      <c r="F366" s="1036" t="s">
        <v>2856</v>
      </c>
      <c r="G366" s="1045" t="s">
        <v>2519</v>
      </c>
      <c r="H366" s="1040" t="s">
        <v>2856</v>
      </c>
      <c r="I366" s="1046">
        <v>28</v>
      </c>
      <c r="J366" s="1045" t="s">
        <v>139</v>
      </c>
    </row>
    <row r="367" spans="1:10">
      <c r="A367" s="1037" t="str">
        <f t="shared" si="5"/>
        <v>7037</v>
      </c>
      <c r="B367" s="1038" t="s">
        <v>2872</v>
      </c>
      <c r="C367" s="1036">
        <v>67</v>
      </c>
      <c r="D367" s="1042">
        <v>44</v>
      </c>
      <c r="E367" s="1036">
        <v>154</v>
      </c>
      <c r="F367" s="1036" t="s">
        <v>2856</v>
      </c>
      <c r="G367" s="1045" t="s">
        <v>2519</v>
      </c>
      <c r="H367" s="1040" t="s">
        <v>2856</v>
      </c>
      <c r="I367" s="1046">
        <v>46</v>
      </c>
      <c r="J367" s="1045" t="s">
        <v>139</v>
      </c>
    </row>
    <row r="368" spans="1:10">
      <c r="A368" s="1037" t="str">
        <f t="shared" si="5"/>
        <v>7042</v>
      </c>
      <c r="B368" s="1038" t="s">
        <v>2873</v>
      </c>
      <c r="C368" s="1036">
        <v>100</v>
      </c>
      <c r="D368" s="1042">
        <v>45</v>
      </c>
      <c r="E368" s="1036">
        <v>221</v>
      </c>
      <c r="F368" s="1036" t="s">
        <v>2856</v>
      </c>
      <c r="G368" s="1045" t="s">
        <v>2519</v>
      </c>
      <c r="H368" s="1040" t="s">
        <v>2856</v>
      </c>
      <c r="I368" s="1046">
        <v>45</v>
      </c>
      <c r="J368" s="1045" t="s">
        <v>139</v>
      </c>
    </row>
    <row r="369" spans="1:10">
      <c r="A369" s="1037" t="str">
        <f t="shared" si="5"/>
        <v>7048</v>
      </c>
      <c r="B369" s="1038" t="s">
        <v>2874</v>
      </c>
      <c r="C369" s="1036">
        <v>514</v>
      </c>
      <c r="D369" s="1042">
        <v>56</v>
      </c>
      <c r="E369" s="1036">
        <v>910</v>
      </c>
      <c r="F369" s="1036" t="s">
        <v>2856</v>
      </c>
      <c r="G369" s="1045" t="s">
        <v>2519</v>
      </c>
      <c r="H369" s="1040">
        <v>4</v>
      </c>
      <c r="I369" s="1046">
        <v>58</v>
      </c>
      <c r="J369" s="1045" t="s">
        <v>139</v>
      </c>
    </row>
    <row r="370" spans="1:10">
      <c r="A370" s="1037" t="str">
        <f t="shared" si="5"/>
        <v>7049</v>
      </c>
      <c r="B370" s="1038" t="s">
        <v>2875</v>
      </c>
      <c r="C370" s="1036">
        <v>389</v>
      </c>
      <c r="D370" s="1042">
        <v>39</v>
      </c>
      <c r="E370" s="1036">
        <v>993</v>
      </c>
      <c r="F370" s="1036" t="s">
        <v>2856</v>
      </c>
      <c r="G370" s="1045" t="s">
        <v>2519</v>
      </c>
      <c r="H370" s="1040">
        <v>1</v>
      </c>
      <c r="I370" s="1046">
        <v>38</v>
      </c>
      <c r="J370" s="1045" t="s">
        <v>139</v>
      </c>
    </row>
    <row r="371" spans="1:10">
      <c r="A371" s="1037" t="str">
        <f t="shared" si="5"/>
        <v>7050</v>
      </c>
      <c r="B371" s="1038" t="s">
        <v>2876</v>
      </c>
      <c r="C371" s="1036">
        <v>201</v>
      </c>
      <c r="D371" s="1042">
        <v>41</v>
      </c>
      <c r="E371" s="1036">
        <v>494</v>
      </c>
      <c r="F371" s="1036" t="s">
        <v>2856</v>
      </c>
      <c r="G371" s="1045" t="s">
        <v>2519</v>
      </c>
      <c r="H371" s="1040">
        <v>1</v>
      </c>
      <c r="I371" s="1046">
        <v>31</v>
      </c>
      <c r="J371" s="1045" t="s">
        <v>139</v>
      </c>
    </row>
    <row r="372" spans="1:10">
      <c r="A372" s="1037" t="str">
        <f t="shared" si="5"/>
        <v>7051</v>
      </c>
      <c r="B372" s="1038" t="s">
        <v>2877</v>
      </c>
      <c r="C372" s="1036">
        <v>788</v>
      </c>
      <c r="D372" s="1042">
        <v>49</v>
      </c>
      <c r="E372" s="1036">
        <v>1599</v>
      </c>
      <c r="F372" s="1036" t="s">
        <v>2856</v>
      </c>
      <c r="G372" s="1045" t="s">
        <v>2519</v>
      </c>
      <c r="H372" s="1040">
        <v>11</v>
      </c>
      <c r="I372" s="1046">
        <v>50</v>
      </c>
      <c r="J372" s="1045" t="s">
        <v>139</v>
      </c>
    </row>
    <row r="373" spans="1:10">
      <c r="A373" s="1037" t="str">
        <f t="shared" si="5"/>
        <v>7053</v>
      </c>
      <c r="B373" s="1038" t="s">
        <v>2878</v>
      </c>
      <c r="C373" s="1036">
        <v>92</v>
      </c>
      <c r="D373" s="1042">
        <v>48</v>
      </c>
      <c r="E373" s="1036">
        <v>191</v>
      </c>
      <c r="F373" s="1036" t="s">
        <v>2856</v>
      </c>
      <c r="G373" s="1045" t="s">
        <v>2519</v>
      </c>
      <c r="H373" s="1040" t="s">
        <v>2856</v>
      </c>
      <c r="I373" s="1046">
        <v>49</v>
      </c>
      <c r="J373" s="1045" t="s">
        <v>139</v>
      </c>
    </row>
    <row r="374" spans="1:10">
      <c r="A374" s="1037" t="str">
        <f t="shared" si="5"/>
        <v>7054</v>
      </c>
      <c r="B374" s="1038" t="s">
        <v>2879</v>
      </c>
      <c r="C374" s="1036">
        <v>13</v>
      </c>
      <c r="D374" s="1042">
        <v>21</v>
      </c>
      <c r="E374" s="1036">
        <v>63</v>
      </c>
      <c r="F374" s="1036" t="s">
        <v>2856</v>
      </c>
      <c r="G374" s="1045" t="s">
        <v>2519</v>
      </c>
      <c r="H374" s="1040" t="s">
        <v>2856</v>
      </c>
      <c r="I374" s="1046">
        <v>22</v>
      </c>
      <c r="J374" s="1045" t="s">
        <v>139</v>
      </c>
    </row>
    <row r="375" spans="1:10">
      <c r="A375" s="1037" t="str">
        <f t="shared" si="5"/>
        <v>7055</v>
      </c>
      <c r="B375" s="1038" t="s">
        <v>2880</v>
      </c>
      <c r="C375" s="1036">
        <v>276</v>
      </c>
      <c r="D375" s="1042">
        <v>88</v>
      </c>
      <c r="E375" s="1036">
        <v>313</v>
      </c>
      <c r="F375" s="1036">
        <v>191</v>
      </c>
      <c r="G375" s="1045">
        <v>83</v>
      </c>
      <c r="H375" s="1040">
        <v>229</v>
      </c>
      <c r="I375" s="1046">
        <v>79</v>
      </c>
      <c r="J375" s="1047">
        <v>89</v>
      </c>
    </row>
    <row r="376" spans="1:10">
      <c r="A376" s="1037" t="str">
        <f t="shared" si="5"/>
        <v>7056</v>
      </c>
      <c r="B376" s="1038" t="s">
        <v>2881</v>
      </c>
      <c r="C376" s="1036">
        <v>32</v>
      </c>
      <c r="D376" s="1042">
        <v>52</v>
      </c>
      <c r="E376" s="1036">
        <v>62</v>
      </c>
      <c r="F376" s="1036" t="s">
        <v>2856</v>
      </c>
      <c r="G376" s="1045" t="s">
        <v>2519</v>
      </c>
      <c r="H376" s="1040" t="s">
        <v>2856</v>
      </c>
      <c r="I376" s="1046">
        <v>48</v>
      </c>
      <c r="J376" s="1045" t="s">
        <v>139</v>
      </c>
    </row>
    <row r="377" spans="1:10">
      <c r="A377" s="1037" t="str">
        <f t="shared" si="5"/>
        <v>7058</v>
      </c>
      <c r="B377" s="1038" t="s">
        <v>2882</v>
      </c>
      <c r="C377" s="1036">
        <v>15</v>
      </c>
      <c r="D377" s="1042">
        <v>26</v>
      </c>
      <c r="E377" s="1036">
        <v>58</v>
      </c>
      <c r="F377" s="1036" t="s">
        <v>2856</v>
      </c>
      <c r="G377" s="1045" t="s">
        <v>2519</v>
      </c>
      <c r="H377" s="1040" t="s">
        <v>2856</v>
      </c>
      <c r="I377" s="1046">
        <v>27</v>
      </c>
      <c r="J377" s="1045" t="s">
        <v>139</v>
      </c>
    </row>
    <row r="378" spans="1:10">
      <c r="A378" s="1037" t="str">
        <f t="shared" si="5"/>
        <v>7059</v>
      </c>
      <c r="B378" s="1038" t="s">
        <v>2883</v>
      </c>
      <c r="C378" s="1036">
        <v>414</v>
      </c>
      <c r="D378" s="1042">
        <v>76</v>
      </c>
      <c r="E378" s="1036">
        <v>544</v>
      </c>
      <c r="F378" s="1036">
        <v>246</v>
      </c>
      <c r="G378" s="1045">
        <v>63</v>
      </c>
      <c r="H378" s="1040">
        <v>388</v>
      </c>
      <c r="I378" s="1046">
        <v>75</v>
      </c>
      <c r="J378" s="1047">
        <v>62</v>
      </c>
    </row>
    <row r="379" spans="1:10">
      <c r="A379" s="1037" t="str">
        <f t="shared" si="5"/>
        <v>7062</v>
      </c>
      <c r="B379" s="1038" t="s">
        <v>2884</v>
      </c>
      <c r="C379" s="1036">
        <v>14</v>
      </c>
      <c r="D379" s="1042">
        <v>9</v>
      </c>
      <c r="E379" s="1036">
        <v>157</v>
      </c>
      <c r="F379" s="1036" t="s">
        <v>2856</v>
      </c>
      <c r="G379" s="1045" t="s">
        <v>2519</v>
      </c>
      <c r="H379" s="1040">
        <v>6</v>
      </c>
      <c r="I379" s="1046">
        <v>5</v>
      </c>
      <c r="J379" s="1045" t="s">
        <v>139</v>
      </c>
    </row>
    <row r="380" spans="1:10">
      <c r="A380" s="1037" t="str">
        <f t="shared" si="5"/>
        <v>7065</v>
      </c>
      <c r="B380" s="1038" t="s">
        <v>2885</v>
      </c>
      <c r="C380" s="1036">
        <v>7</v>
      </c>
      <c r="D380" s="1042">
        <v>6</v>
      </c>
      <c r="E380" s="1036">
        <v>111</v>
      </c>
      <c r="F380" s="1036">
        <v>3</v>
      </c>
      <c r="G380" s="1045">
        <v>9</v>
      </c>
      <c r="H380" s="1040">
        <v>32</v>
      </c>
      <c r="I380" s="1046">
        <v>14</v>
      </c>
      <c r="J380" s="1045" t="s">
        <v>139</v>
      </c>
    </row>
    <row r="381" spans="1:10">
      <c r="A381" s="1037" t="str">
        <f t="shared" si="5"/>
        <v>7067</v>
      </c>
      <c r="B381" s="1038" t="s">
        <v>2886</v>
      </c>
      <c r="C381" s="1036">
        <v>29</v>
      </c>
      <c r="D381" s="1042">
        <v>16</v>
      </c>
      <c r="E381" s="1036">
        <v>183</v>
      </c>
      <c r="F381" s="1036">
        <v>2</v>
      </c>
      <c r="G381" s="1045">
        <v>13</v>
      </c>
      <c r="H381" s="1040">
        <v>16</v>
      </c>
      <c r="I381" s="1042" t="s">
        <v>139</v>
      </c>
      <c r="J381" s="1045" t="s">
        <v>139</v>
      </c>
    </row>
    <row r="382" spans="1:10">
      <c r="A382" s="1037" t="str">
        <f t="shared" si="5"/>
        <v>7068</v>
      </c>
      <c r="B382" s="1038" t="s">
        <v>2887</v>
      </c>
      <c r="C382" s="1036">
        <v>3</v>
      </c>
      <c r="D382" s="1042">
        <v>2</v>
      </c>
      <c r="E382" s="1036">
        <v>121</v>
      </c>
      <c r="F382" s="1036">
        <v>2</v>
      </c>
      <c r="G382" s="1045">
        <v>20</v>
      </c>
      <c r="H382" s="1040">
        <v>10</v>
      </c>
      <c r="I382" s="1042" t="s">
        <v>139</v>
      </c>
      <c r="J382" s="1045" t="s">
        <v>139</v>
      </c>
    </row>
    <row r="383" spans="1:10">
      <c r="A383" s="1037" t="str">
        <f t="shared" si="5"/>
        <v>7069</v>
      </c>
      <c r="B383" s="1038" t="s">
        <v>2888</v>
      </c>
      <c r="C383" s="1036">
        <v>8</v>
      </c>
      <c r="D383" s="1042">
        <v>5</v>
      </c>
      <c r="E383" s="1036">
        <v>146</v>
      </c>
      <c r="F383" s="1036">
        <v>3</v>
      </c>
      <c r="G383" s="1045">
        <v>38</v>
      </c>
      <c r="H383" s="1040">
        <v>8</v>
      </c>
      <c r="I383" s="1042" t="s">
        <v>139</v>
      </c>
      <c r="J383" s="1045" t="s">
        <v>139</v>
      </c>
    </row>
    <row r="384" spans="1:10">
      <c r="A384" s="1037" t="str">
        <f t="shared" si="5"/>
        <v>7071</v>
      </c>
      <c r="B384" s="1038" t="s">
        <v>2889</v>
      </c>
      <c r="C384" s="1036">
        <v>858</v>
      </c>
      <c r="D384" s="1042">
        <v>52</v>
      </c>
      <c r="E384" s="1036">
        <v>1666</v>
      </c>
      <c r="F384" s="1036">
        <v>1</v>
      </c>
      <c r="G384" s="1045">
        <v>25</v>
      </c>
      <c r="H384" s="1040">
        <v>4</v>
      </c>
      <c r="I384" s="1046">
        <v>51</v>
      </c>
      <c r="J384" s="1045" t="s">
        <v>139</v>
      </c>
    </row>
    <row r="385" spans="1:10">
      <c r="A385" s="1037" t="str">
        <f t="shared" si="5"/>
        <v>7081</v>
      </c>
      <c r="B385" s="1038" t="s">
        <v>2890</v>
      </c>
      <c r="C385" s="1036">
        <v>232</v>
      </c>
      <c r="D385" s="1042">
        <v>90</v>
      </c>
      <c r="E385" s="1036">
        <v>259</v>
      </c>
      <c r="F385" s="1036" t="s">
        <v>2856</v>
      </c>
      <c r="G385" s="1045" t="s">
        <v>2519</v>
      </c>
      <c r="H385" s="1040" t="s">
        <v>2856</v>
      </c>
      <c r="I385" s="1046">
        <v>88</v>
      </c>
      <c r="J385" s="1045" t="s">
        <v>139</v>
      </c>
    </row>
    <row r="386" spans="1:10">
      <c r="A386" s="1037" t="str">
        <f t="shared" si="5"/>
        <v>7101</v>
      </c>
      <c r="B386" s="1038" t="s">
        <v>2891</v>
      </c>
      <c r="C386" s="1036">
        <v>1400</v>
      </c>
      <c r="D386" s="1042">
        <v>82</v>
      </c>
      <c r="E386" s="1036">
        <v>1708</v>
      </c>
      <c r="F386" s="1036" t="s">
        <v>2856</v>
      </c>
      <c r="G386" s="1045" t="s">
        <v>2519</v>
      </c>
      <c r="H386" s="1040" t="s">
        <v>2856</v>
      </c>
      <c r="I386" s="1046">
        <v>82</v>
      </c>
      <c r="J386" s="1045" t="s">
        <v>139</v>
      </c>
    </row>
    <row r="387" spans="1:10">
      <c r="A387" s="1037" t="str">
        <f t="shared" si="5"/>
        <v>7111</v>
      </c>
      <c r="B387" s="1038" t="s">
        <v>2892</v>
      </c>
      <c r="C387" s="1036">
        <v>537</v>
      </c>
      <c r="D387" s="1042">
        <v>36</v>
      </c>
      <c r="E387" s="1036">
        <v>1504</v>
      </c>
      <c r="F387" s="1036" t="s">
        <v>2856</v>
      </c>
      <c r="G387" s="1045" t="s">
        <v>2519</v>
      </c>
      <c r="H387" s="1040">
        <v>6</v>
      </c>
      <c r="I387" s="1046">
        <v>40</v>
      </c>
      <c r="J387" s="1045" t="s">
        <v>139</v>
      </c>
    </row>
    <row r="388" spans="1:10">
      <c r="A388" s="1037" t="str">
        <f t="shared" ref="A388:A451" si="6">LEFT(B388,4)</f>
        <v>7121</v>
      </c>
      <c r="B388" s="1038" t="s">
        <v>2893</v>
      </c>
      <c r="C388" s="1036">
        <v>1276</v>
      </c>
      <c r="D388" s="1042">
        <v>61</v>
      </c>
      <c r="E388" s="1036">
        <v>2107</v>
      </c>
      <c r="F388" s="1036">
        <v>1</v>
      </c>
      <c r="G388" s="1045">
        <v>14</v>
      </c>
      <c r="H388" s="1040">
        <v>7</v>
      </c>
      <c r="I388" s="1046">
        <v>63</v>
      </c>
      <c r="J388" s="1045" t="s">
        <v>139</v>
      </c>
    </row>
    <row r="389" spans="1:10">
      <c r="A389" s="1037" t="str">
        <f t="shared" si="6"/>
        <v>7131</v>
      </c>
      <c r="B389" s="1038" t="s">
        <v>2894</v>
      </c>
      <c r="C389" s="1036">
        <v>283</v>
      </c>
      <c r="D389" s="1042">
        <v>35</v>
      </c>
      <c r="E389" s="1036">
        <v>809</v>
      </c>
      <c r="F389" s="1036">
        <v>4</v>
      </c>
      <c r="G389" s="1045">
        <v>27</v>
      </c>
      <c r="H389" s="1040">
        <v>15</v>
      </c>
      <c r="I389" s="1046">
        <v>35</v>
      </c>
      <c r="J389" s="1045" t="s">
        <v>139</v>
      </c>
    </row>
    <row r="390" spans="1:10">
      <c r="A390" s="1037" t="str">
        <f t="shared" si="6"/>
        <v>7141</v>
      </c>
      <c r="B390" s="1038" t="s">
        <v>2895</v>
      </c>
      <c r="C390" s="1036">
        <v>799</v>
      </c>
      <c r="D390" s="1042">
        <v>55</v>
      </c>
      <c r="E390" s="1036">
        <v>1442</v>
      </c>
      <c r="F390" s="1036" t="s">
        <v>2856</v>
      </c>
      <c r="G390" s="1045" t="s">
        <v>2519</v>
      </c>
      <c r="H390" s="1040">
        <v>9</v>
      </c>
      <c r="I390" s="1046">
        <v>60</v>
      </c>
      <c r="J390" s="1045" t="s">
        <v>139</v>
      </c>
    </row>
    <row r="391" spans="1:10">
      <c r="A391" s="1037" t="str">
        <f t="shared" si="6"/>
        <v>7151</v>
      </c>
      <c r="B391" s="1038" t="s">
        <v>2896</v>
      </c>
      <c r="C391" s="1036">
        <v>205</v>
      </c>
      <c r="D391" s="1042">
        <v>21</v>
      </c>
      <c r="E391" s="1036">
        <v>991</v>
      </c>
      <c r="F391" s="1036">
        <v>1</v>
      </c>
      <c r="G391" s="1045">
        <v>11</v>
      </c>
      <c r="H391" s="1040">
        <v>9</v>
      </c>
      <c r="I391" s="1046">
        <v>23</v>
      </c>
      <c r="J391" s="1045" t="s">
        <v>139</v>
      </c>
    </row>
    <row r="392" spans="1:10">
      <c r="A392" s="1037" t="str">
        <f t="shared" si="6"/>
        <v>7160</v>
      </c>
      <c r="B392" s="1038" t="s">
        <v>2897</v>
      </c>
      <c r="C392" s="1036">
        <v>355</v>
      </c>
      <c r="D392" s="1042">
        <v>62</v>
      </c>
      <c r="E392" s="1036">
        <v>574</v>
      </c>
      <c r="F392" s="1036" t="s">
        <v>2856</v>
      </c>
      <c r="G392" s="1045" t="s">
        <v>2519</v>
      </c>
      <c r="H392" s="1040" t="s">
        <v>2856</v>
      </c>
      <c r="I392" s="1046">
        <v>59</v>
      </c>
      <c r="J392" s="1045" t="s">
        <v>139</v>
      </c>
    </row>
    <row r="393" spans="1:10">
      <c r="A393" s="1037" t="str">
        <f t="shared" si="6"/>
        <v>7161</v>
      </c>
      <c r="B393" s="1038" t="s">
        <v>2898</v>
      </c>
      <c r="C393" s="1036">
        <v>278</v>
      </c>
      <c r="D393" s="1042">
        <v>97</v>
      </c>
      <c r="E393" s="1036">
        <v>287</v>
      </c>
      <c r="F393" s="1036" t="s">
        <v>2856</v>
      </c>
      <c r="G393" s="1045" t="s">
        <v>2519</v>
      </c>
      <c r="H393" s="1040" t="s">
        <v>2856</v>
      </c>
      <c r="I393" s="1046">
        <v>97</v>
      </c>
      <c r="J393" s="1045" t="s">
        <v>139</v>
      </c>
    </row>
    <row r="394" spans="1:10">
      <c r="A394" s="1037" t="str">
        <f t="shared" si="6"/>
        <v>7171</v>
      </c>
      <c r="B394" s="1038" t="s">
        <v>2899</v>
      </c>
      <c r="C394" s="1036">
        <v>147</v>
      </c>
      <c r="D394" s="1042">
        <v>61</v>
      </c>
      <c r="E394" s="1036">
        <v>241</v>
      </c>
      <c r="F394" s="1036" t="s">
        <v>2856</v>
      </c>
      <c r="G394" s="1045" t="s">
        <v>2519</v>
      </c>
      <c r="H394" s="1040" t="s">
        <v>2856</v>
      </c>
      <c r="I394" s="1046">
        <v>59</v>
      </c>
      <c r="J394" s="1045" t="s">
        <v>139</v>
      </c>
    </row>
    <row r="395" spans="1:10">
      <c r="A395" s="1037" t="str">
        <f t="shared" si="6"/>
        <v>7191</v>
      </c>
      <c r="B395" s="1038" t="s">
        <v>2900</v>
      </c>
      <c r="C395" s="1036">
        <v>613</v>
      </c>
      <c r="D395" s="1042">
        <v>44</v>
      </c>
      <c r="E395" s="1036">
        <v>1407</v>
      </c>
      <c r="F395" s="1036">
        <v>1</v>
      </c>
      <c r="G395" s="1045">
        <v>100</v>
      </c>
      <c r="H395" s="1040">
        <v>1</v>
      </c>
      <c r="I395" s="1046">
        <v>44</v>
      </c>
      <c r="J395" s="1045" t="s">
        <v>139</v>
      </c>
    </row>
    <row r="396" spans="1:10">
      <c r="A396" s="1037" t="str">
        <f t="shared" si="6"/>
        <v>7201</v>
      </c>
      <c r="B396" s="1038" t="s">
        <v>2901</v>
      </c>
      <c r="C396" s="1036">
        <v>672</v>
      </c>
      <c r="D396" s="1042">
        <v>53</v>
      </c>
      <c r="E396" s="1036">
        <v>1266</v>
      </c>
      <c r="F396" s="1036" t="s">
        <v>2856</v>
      </c>
      <c r="G396" s="1045" t="s">
        <v>2519</v>
      </c>
      <c r="H396" s="1040">
        <v>3</v>
      </c>
      <c r="I396" s="1046">
        <v>52</v>
      </c>
      <c r="J396" s="1045" t="s">
        <v>139</v>
      </c>
    </row>
    <row r="397" spans="1:10">
      <c r="A397" s="1037" t="str">
        <f t="shared" si="6"/>
        <v>7231</v>
      </c>
      <c r="B397" s="1038" t="s">
        <v>2902</v>
      </c>
      <c r="C397" s="1036">
        <v>203</v>
      </c>
      <c r="D397" s="1042">
        <v>22</v>
      </c>
      <c r="E397" s="1036">
        <v>927</v>
      </c>
      <c r="F397" s="1036" t="s">
        <v>2856</v>
      </c>
      <c r="G397" s="1045" t="s">
        <v>2519</v>
      </c>
      <c r="H397" s="1040" t="s">
        <v>2856</v>
      </c>
      <c r="I397" s="1046">
        <v>22</v>
      </c>
      <c r="J397" s="1045" t="s">
        <v>139</v>
      </c>
    </row>
    <row r="398" spans="1:10">
      <c r="A398" s="1037" t="str">
        <f t="shared" si="6"/>
        <v>7241</v>
      </c>
      <c r="B398" s="1038" t="s">
        <v>2903</v>
      </c>
      <c r="C398" s="1036">
        <v>664</v>
      </c>
      <c r="D398" s="1042">
        <v>60</v>
      </c>
      <c r="E398" s="1036">
        <v>1105</v>
      </c>
      <c r="F398" s="1036" t="s">
        <v>2856</v>
      </c>
      <c r="G398" s="1045" t="s">
        <v>2519</v>
      </c>
      <c r="H398" s="1040" t="s">
        <v>2856</v>
      </c>
      <c r="I398" s="1046">
        <v>63</v>
      </c>
      <c r="J398" s="1045" t="s">
        <v>139</v>
      </c>
    </row>
    <row r="399" spans="1:10">
      <c r="A399" s="1037" t="str">
        <f t="shared" si="6"/>
        <v>7251</v>
      </c>
      <c r="B399" s="1038" t="s">
        <v>2904</v>
      </c>
      <c r="C399" s="1036">
        <v>170</v>
      </c>
      <c r="D399" s="1042">
        <v>18</v>
      </c>
      <c r="E399" s="1036">
        <v>963</v>
      </c>
      <c r="F399" s="1036" t="s">
        <v>2856</v>
      </c>
      <c r="G399" s="1045" t="s">
        <v>2519</v>
      </c>
      <c r="H399" s="1040">
        <v>7</v>
      </c>
      <c r="I399" s="1046">
        <v>17</v>
      </c>
      <c r="J399" s="1045" t="s">
        <v>139</v>
      </c>
    </row>
    <row r="400" spans="1:10">
      <c r="A400" s="1037" t="str">
        <f t="shared" si="6"/>
        <v>7262</v>
      </c>
      <c r="B400" s="1038" t="s">
        <v>2905</v>
      </c>
      <c r="C400" s="1036">
        <v>70</v>
      </c>
      <c r="D400" s="1042">
        <v>38</v>
      </c>
      <c r="E400" s="1036">
        <v>183</v>
      </c>
      <c r="F400" s="1036" t="s">
        <v>2856</v>
      </c>
      <c r="G400" s="1045" t="s">
        <v>2519</v>
      </c>
      <c r="H400" s="1040">
        <v>1</v>
      </c>
      <c r="I400" s="1046">
        <v>48</v>
      </c>
      <c r="J400" s="1045" t="s">
        <v>139</v>
      </c>
    </row>
    <row r="401" spans="1:10">
      <c r="A401" s="1037" t="str">
        <f t="shared" si="6"/>
        <v>7265</v>
      </c>
      <c r="B401" s="1038" t="s">
        <v>2906</v>
      </c>
      <c r="C401" s="1036">
        <v>85</v>
      </c>
      <c r="D401" s="1042">
        <v>83</v>
      </c>
      <c r="E401" s="1036">
        <v>103</v>
      </c>
      <c r="F401" s="1036" t="s">
        <v>2856</v>
      </c>
      <c r="G401" s="1045" t="s">
        <v>2519</v>
      </c>
      <c r="H401" s="1040" t="s">
        <v>2856</v>
      </c>
      <c r="I401" s="1046">
        <v>92</v>
      </c>
      <c r="J401" s="1045" t="s">
        <v>139</v>
      </c>
    </row>
    <row r="402" spans="1:10">
      <c r="A402" s="1037" t="str">
        <f t="shared" si="6"/>
        <v>7271</v>
      </c>
      <c r="B402" s="1038" t="s">
        <v>2907</v>
      </c>
      <c r="C402" s="1036">
        <v>619</v>
      </c>
      <c r="D402" s="1042">
        <v>45</v>
      </c>
      <c r="E402" s="1036">
        <v>1377</v>
      </c>
      <c r="F402" s="1036" t="s">
        <v>2856</v>
      </c>
      <c r="G402" s="1045" t="s">
        <v>2519</v>
      </c>
      <c r="H402" s="1040">
        <v>5</v>
      </c>
      <c r="I402" s="1046">
        <v>52</v>
      </c>
      <c r="J402" s="1045" t="s">
        <v>139</v>
      </c>
    </row>
    <row r="403" spans="1:10">
      <c r="A403" s="1037" t="str">
        <f t="shared" si="6"/>
        <v>7291</v>
      </c>
      <c r="B403" s="1038" t="s">
        <v>2908</v>
      </c>
      <c r="C403" s="1036">
        <v>132</v>
      </c>
      <c r="D403" s="1042">
        <v>76</v>
      </c>
      <c r="E403" s="1036">
        <v>173</v>
      </c>
      <c r="F403" s="1036">
        <v>94</v>
      </c>
      <c r="G403" s="1045">
        <v>74</v>
      </c>
      <c r="H403" s="1040">
        <v>127</v>
      </c>
      <c r="I403" s="1042" t="s">
        <v>139</v>
      </c>
      <c r="J403" s="1045" t="s">
        <v>139</v>
      </c>
    </row>
    <row r="404" spans="1:10">
      <c r="A404" s="1037" t="str">
        <f t="shared" si="6"/>
        <v>7301</v>
      </c>
      <c r="B404" s="1038" t="s">
        <v>2909</v>
      </c>
      <c r="C404" s="1036">
        <v>92</v>
      </c>
      <c r="D404" s="1042">
        <v>19</v>
      </c>
      <c r="E404" s="1036">
        <v>472</v>
      </c>
      <c r="F404" s="1036" t="s">
        <v>2856</v>
      </c>
      <c r="G404" s="1045" t="s">
        <v>2519</v>
      </c>
      <c r="H404" s="1040" t="s">
        <v>2856</v>
      </c>
      <c r="I404" s="1046">
        <v>15</v>
      </c>
      <c r="J404" s="1045" t="s">
        <v>139</v>
      </c>
    </row>
    <row r="405" spans="1:10">
      <c r="A405" s="1037" t="str">
        <f t="shared" si="6"/>
        <v>7341</v>
      </c>
      <c r="B405" s="1038" t="s">
        <v>2910</v>
      </c>
      <c r="C405" s="1036">
        <v>125</v>
      </c>
      <c r="D405" s="1042">
        <v>20</v>
      </c>
      <c r="E405" s="1036">
        <v>617</v>
      </c>
      <c r="F405" s="1036" t="s">
        <v>2856</v>
      </c>
      <c r="G405" s="1045" t="s">
        <v>2519</v>
      </c>
      <c r="H405" s="1040" t="s">
        <v>2856</v>
      </c>
      <c r="I405" s="1046">
        <v>20</v>
      </c>
      <c r="J405" s="1045" t="s">
        <v>139</v>
      </c>
    </row>
    <row r="406" spans="1:10">
      <c r="A406" s="1037" t="str">
        <f t="shared" si="6"/>
        <v>7351</v>
      </c>
      <c r="B406" s="1038" t="s">
        <v>2911</v>
      </c>
      <c r="C406" s="1036">
        <v>63</v>
      </c>
      <c r="D406" s="1042">
        <v>40</v>
      </c>
      <c r="E406" s="1036">
        <v>159</v>
      </c>
      <c r="F406" s="1036">
        <v>21</v>
      </c>
      <c r="G406" s="1045">
        <v>30</v>
      </c>
      <c r="H406" s="1040">
        <v>71</v>
      </c>
      <c r="I406" s="1042" t="s">
        <v>139</v>
      </c>
      <c r="J406" s="1045" t="s">
        <v>139</v>
      </c>
    </row>
    <row r="407" spans="1:10">
      <c r="A407" s="1037" t="str">
        <f t="shared" si="6"/>
        <v>7361</v>
      </c>
      <c r="B407" s="1038" t="s">
        <v>2912</v>
      </c>
      <c r="C407" s="1036">
        <v>627</v>
      </c>
      <c r="D407" s="1042">
        <v>48</v>
      </c>
      <c r="E407" s="1036">
        <v>1315</v>
      </c>
      <c r="F407" s="1036">
        <v>4</v>
      </c>
      <c r="G407" s="1045">
        <v>25</v>
      </c>
      <c r="H407" s="1040">
        <v>16</v>
      </c>
      <c r="I407" s="1046">
        <v>48</v>
      </c>
      <c r="J407" s="1045" t="s">
        <v>139</v>
      </c>
    </row>
    <row r="408" spans="1:10">
      <c r="A408" s="1037" t="str">
        <f t="shared" si="6"/>
        <v>7371</v>
      </c>
      <c r="B408" s="1038" t="s">
        <v>2913</v>
      </c>
      <c r="C408" s="1036">
        <v>744</v>
      </c>
      <c r="D408" s="1042">
        <v>63</v>
      </c>
      <c r="E408" s="1036">
        <v>1187</v>
      </c>
      <c r="F408" s="1036" t="s">
        <v>2856</v>
      </c>
      <c r="G408" s="1045" t="s">
        <v>2519</v>
      </c>
      <c r="H408" s="1040" t="s">
        <v>2856</v>
      </c>
      <c r="I408" s="1046">
        <v>63</v>
      </c>
      <c r="J408" s="1045" t="s">
        <v>139</v>
      </c>
    </row>
    <row r="409" spans="1:10">
      <c r="A409" s="1037" t="str">
        <f t="shared" si="6"/>
        <v>7381</v>
      </c>
      <c r="B409" s="1038" t="s">
        <v>2914</v>
      </c>
      <c r="C409" s="1036">
        <v>177</v>
      </c>
      <c r="D409" s="1042">
        <v>24</v>
      </c>
      <c r="E409" s="1036">
        <v>748</v>
      </c>
      <c r="F409" s="1036" t="s">
        <v>2856</v>
      </c>
      <c r="G409" s="1045" t="s">
        <v>2519</v>
      </c>
      <c r="H409" s="1040">
        <v>1</v>
      </c>
      <c r="I409" s="1046">
        <v>22</v>
      </c>
      <c r="J409" s="1045" t="s">
        <v>139</v>
      </c>
    </row>
    <row r="410" spans="1:10">
      <c r="A410" s="1037" t="str">
        <f t="shared" si="6"/>
        <v>7391</v>
      </c>
      <c r="B410" s="1038" t="s">
        <v>2915</v>
      </c>
      <c r="C410" s="1036">
        <v>506</v>
      </c>
      <c r="D410" s="1042">
        <v>67</v>
      </c>
      <c r="E410" s="1036">
        <v>756</v>
      </c>
      <c r="F410" s="1036" t="s">
        <v>2856</v>
      </c>
      <c r="G410" s="1045" t="s">
        <v>2519</v>
      </c>
      <c r="H410" s="1040">
        <v>2</v>
      </c>
      <c r="I410" s="1046">
        <v>66</v>
      </c>
      <c r="J410" s="1045" t="s">
        <v>139</v>
      </c>
    </row>
    <row r="411" spans="1:10">
      <c r="A411" s="1037" t="str">
        <f t="shared" si="6"/>
        <v>7411</v>
      </c>
      <c r="B411" s="1038" t="s">
        <v>2916</v>
      </c>
      <c r="C411" s="1036">
        <v>188</v>
      </c>
      <c r="D411" s="1042">
        <v>25</v>
      </c>
      <c r="E411" s="1036">
        <v>760</v>
      </c>
      <c r="F411" s="1036" t="s">
        <v>2856</v>
      </c>
      <c r="G411" s="1045" t="s">
        <v>2519</v>
      </c>
      <c r="H411" s="1040">
        <v>1</v>
      </c>
      <c r="I411" s="1046">
        <v>23</v>
      </c>
      <c r="J411" s="1045" t="s">
        <v>139</v>
      </c>
    </row>
    <row r="412" spans="1:10">
      <c r="A412" s="1037" t="str">
        <f t="shared" si="6"/>
        <v>7431</v>
      </c>
      <c r="B412" s="1038" t="s">
        <v>2917</v>
      </c>
      <c r="C412" s="1036">
        <v>885</v>
      </c>
      <c r="D412" s="1042">
        <v>65</v>
      </c>
      <c r="E412" s="1036">
        <v>1367</v>
      </c>
      <c r="F412" s="1036" t="s">
        <v>2856</v>
      </c>
      <c r="G412" s="1045" t="s">
        <v>2519</v>
      </c>
      <c r="H412" s="1040" t="s">
        <v>2856</v>
      </c>
      <c r="I412" s="1046">
        <v>65</v>
      </c>
      <c r="J412" s="1045" t="s">
        <v>139</v>
      </c>
    </row>
    <row r="413" spans="1:10">
      <c r="A413" s="1037" t="str">
        <f t="shared" si="6"/>
        <v>7461</v>
      </c>
      <c r="B413" s="1038" t="s">
        <v>2918</v>
      </c>
      <c r="C413" s="1036">
        <v>457</v>
      </c>
      <c r="D413" s="1042">
        <v>34</v>
      </c>
      <c r="E413" s="1036">
        <v>1360</v>
      </c>
      <c r="F413" s="1036">
        <v>2</v>
      </c>
      <c r="G413" s="1045">
        <v>11</v>
      </c>
      <c r="H413" s="1040">
        <v>19</v>
      </c>
      <c r="I413" s="1046">
        <v>36</v>
      </c>
      <c r="J413" s="1045" t="s">
        <v>139</v>
      </c>
    </row>
    <row r="414" spans="1:10">
      <c r="A414" s="1037" t="str">
        <f t="shared" si="6"/>
        <v>7511</v>
      </c>
      <c r="B414" s="1038" t="s">
        <v>2919</v>
      </c>
      <c r="C414" s="1036">
        <v>411</v>
      </c>
      <c r="D414" s="1042">
        <v>41</v>
      </c>
      <c r="E414" s="1036">
        <v>1000</v>
      </c>
      <c r="F414" s="1036">
        <v>2</v>
      </c>
      <c r="G414" s="1045">
        <v>18</v>
      </c>
      <c r="H414" s="1040">
        <v>11</v>
      </c>
      <c r="I414" s="1046">
        <v>41</v>
      </c>
      <c r="J414" s="1045" t="s">
        <v>139</v>
      </c>
    </row>
    <row r="415" spans="1:10">
      <c r="A415" s="1037" t="str">
        <f t="shared" si="6"/>
        <v>7531</v>
      </c>
      <c r="B415" s="1038" t="s">
        <v>2920</v>
      </c>
      <c r="C415" s="1036">
        <v>480</v>
      </c>
      <c r="D415" s="1042">
        <v>42</v>
      </c>
      <c r="E415" s="1036">
        <v>1137</v>
      </c>
      <c r="F415" s="1036">
        <v>3</v>
      </c>
      <c r="G415" s="1045">
        <v>27</v>
      </c>
      <c r="H415" s="1040">
        <v>11</v>
      </c>
      <c r="I415" s="1046">
        <v>48</v>
      </c>
      <c r="J415" s="1045" t="s">
        <v>139</v>
      </c>
    </row>
    <row r="416" spans="1:10">
      <c r="A416" s="1037" t="str">
        <f t="shared" si="6"/>
        <v>7541</v>
      </c>
      <c r="B416" s="1038" t="s">
        <v>2921</v>
      </c>
      <c r="C416" s="1036">
        <v>385</v>
      </c>
      <c r="D416" s="1042">
        <v>38</v>
      </c>
      <c r="E416" s="1036">
        <v>1020</v>
      </c>
      <c r="F416" s="1036" t="s">
        <v>2856</v>
      </c>
      <c r="G416" s="1045" t="s">
        <v>2519</v>
      </c>
      <c r="H416" s="1040" t="s">
        <v>2856</v>
      </c>
      <c r="I416" s="1046">
        <v>38</v>
      </c>
      <c r="J416" s="1045" t="s">
        <v>139</v>
      </c>
    </row>
    <row r="417" spans="1:10">
      <c r="A417" s="1037" t="str">
        <f t="shared" si="6"/>
        <v>7571</v>
      </c>
      <c r="B417" s="1038" t="s">
        <v>2922</v>
      </c>
      <c r="C417" s="1036">
        <v>68</v>
      </c>
      <c r="D417" s="1042">
        <v>78</v>
      </c>
      <c r="E417" s="1036">
        <v>87</v>
      </c>
      <c r="F417" s="1036" t="s">
        <v>2856</v>
      </c>
      <c r="G417" s="1045" t="s">
        <v>2519</v>
      </c>
      <c r="H417" s="1040" t="s">
        <v>2856</v>
      </c>
      <c r="I417" s="1046">
        <v>67</v>
      </c>
      <c r="J417" s="1045" t="s">
        <v>139</v>
      </c>
    </row>
    <row r="418" spans="1:10">
      <c r="A418" s="1037" t="str">
        <f t="shared" si="6"/>
        <v>7581</v>
      </c>
      <c r="B418" s="1038" t="s">
        <v>2923</v>
      </c>
      <c r="C418" s="1036">
        <v>48</v>
      </c>
      <c r="D418" s="1042">
        <v>94</v>
      </c>
      <c r="E418" s="1036">
        <v>51</v>
      </c>
      <c r="F418" s="1036" t="s">
        <v>2856</v>
      </c>
      <c r="G418" s="1045" t="s">
        <v>2519</v>
      </c>
      <c r="H418" s="1040" t="s">
        <v>2856</v>
      </c>
      <c r="I418" s="1042" t="s">
        <v>139</v>
      </c>
      <c r="J418" s="1045" t="s">
        <v>139</v>
      </c>
    </row>
    <row r="419" spans="1:10">
      <c r="A419" s="1037" t="str">
        <f t="shared" si="6"/>
        <v>7591</v>
      </c>
      <c r="B419" s="1038" t="s">
        <v>2924</v>
      </c>
      <c r="C419" s="1036">
        <v>363</v>
      </c>
      <c r="D419" s="1042">
        <v>29</v>
      </c>
      <c r="E419" s="1036">
        <v>1270</v>
      </c>
      <c r="F419" s="1036" t="s">
        <v>2856</v>
      </c>
      <c r="G419" s="1045" t="s">
        <v>2519</v>
      </c>
      <c r="H419" s="1040" t="s">
        <v>2856</v>
      </c>
      <c r="I419" s="1046">
        <v>28</v>
      </c>
      <c r="J419" s="1045" t="s">
        <v>139</v>
      </c>
    </row>
    <row r="420" spans="1:10">
      <c r="A420" s="1037" t="str">
        <f t="shared" si="6"/>
        <v>7601</v>
      </c>
      <c r="B420" s="1038" t="s">
        <v>2925</v>
      </c>
      <c r="C420" s="1036">
        <v>337</v>
      </c>
      <c r="D420" s="1042">
        <v>47</v>
      </c>
      <c r="E420" s="1036">
        <v>715</v>
      </c>
      <c r="F420" s="1036" t="s">
        <v>2856</v>
      </c>
      <c r="G420" s="1045" t="s">
        <v>2519</v>
      </c>
      <c r="H420" s="1040" t="s">
        <v>2856</v>
      </c>
      <c r="I420" s="1046">
        <v>52</v>
      </c>
      <c r="J420" s="1045" t="s">
        <v>139</v>
      </c>
    </row>
    <row r="421" spans="1:10">
      <c r="A421" s="1037" t="str">
        <f t="shared" si="6"/>
        <v>7631</v>
      </c>
      <c r="B421" s="1038" t="s">
        <v>2926</v>
      </c>
      <c r="C421" s="1036">
        <v>2</v>
      </c>
      <c r="D421" s="1042">
        <v>2</v>
      </c>
      <c r="E421" s="1036">
        <v>83</v>
      </c>
      <c r="F421" s="1036" t="s">
        <v>2856</v>
      </c>
      <c r="G421" s="1045" t="s">
        <v>2519</v>
      </c>
      <c r="H421" s="1040">
        <v>58</v>
      </c>
      <c r="I421" s="1046">
        <v>9</v>
      </c>
      <c r="J421" s="1047">
        <v>7</v>
      </c>
    </row>
    <row r="422" spans="1:10">
      <c r="A422" s="1037" t="str">
        <f t="shared" si="6"/>
        <v>7701</v>
      </c>
      <c r="B422" s="1038" t="s">
        <v>2927</v>
      </c>
      <c r="C422" s="1036">
        <v>593</v>
      </c>
      <c r="D422" s="1042">
        <v>34</v>
      </c>
      <c r="E422" s="1036">
        <v>1720</v>
      </c>
      <c r="F422" s="1036" t="s">
        <v>2856</v>
      </c>
      <c r="G422" s="1045" t="s">
        <v>2519</v>
      </c>
      <c r="H422" s="1040">
        <v>22</v>
      </c>
      <c r="I422" s="1046">
        <v>38</v>
      </c>
      <c r="J422" s="1045" t="s">
        <v>139</v>
      </c>
    </row>
    <row r="423" spans="1:10">
      <c r="A423" s="1037" t="str">
        <f t="shared" si="6"/>
        <v>7721</v>
      </c>
      <c r="B423" s="1038" t="s">
        <v>2928</v>
      </c>
      <c r="C423" s="1036">
        <v>458</v>
      </c>
      <c r="D423" s="1042">
        <v>43</v>
      </c>
      <c r="E423" s="1036">
        <v>1075</v>
      </c>
      <c r="F423" s="1036" t="s">
        <v>2856</v>
      </c>
      <c r="G423" s="1045" t="s">
        <v>2519</v>
      </c>
      <c r="H423" s="1040">
        <v>4</v>
      </c>
      <c r="I423" s="1046">
        <v>40</v>
      </c>
      <c r="J423" s="1045" t="s">
        <v>139</v>
      </c>
    </row>
    <row r="424" spans="1:10">
      <c r="A424" s="1037" t="str">
        <f t="shared" si="6"/>
        <v>7731</v>
      </c>
      <c r="B424" s="1038" t="s">
        <v>2929</v>
      </c>
      <c r="C424" s="1036">
        <v>330</v>
      </c>
      <c r="D424" s="1042">
        <v>31</v>
      </c>
      <c r="E424" s="1036">
        <v>1050</v>
      </c>
      <c r="F424" s="1036" t="s">
        <v>2856</v>
      </c>
      <c r="G424" s="1045" t="s">
        <v>2519</v>
      </c>
      <c r="H424" s="1040" t="s">
        <v>2856</v>
      </c>
      <c r="I424" s="1046">
        <v>31</v>
      </c>
      <c r="J424" s="1045" t="s">
        <v>139</v>
      </c>
    </row>
    <row r="425" spans="1:10">
      <c r="A425" s="1037" t="str">
        <f t="shared" si="6"/>
        <v>7741</v>
      </c>
      <c r="B425" s="1038" t="s">
        <v>2930</v>
      </c>
      <c r="C425" s="1036">
        <v>782</v>
      </c>
      <c r="D425" s="1042">
        <v>50</v>
      </c>
      <c r="E425" s="1036">
        <v>1570</v>
      </c>
      <c r="F425" s="1036">
        <v>1</v>
      </c>
      <c r="G425" s="1045">
        <v>20</v>
      </c>
      <c r="H425" s="1040">
        <v>5</v>
      </c>
      <c r="I425" s="1046">
        <v>50</v>
      </c>
      <c r="J425" s="1045" t="s">
        <v>139</v>
      </c>
    </row>
    <row r="426" spans="1:10">
      <c r="A426" s="1037" t="str">
        <f t="shared" si="6"/>
        <v>7751</v>
      </c>
      <c r="B426" s="1038" t="s">
        <v>2931</v>
      </c>
      <c r="C426" s="1036">
        <v>406</v>
      </c>
      <c r="D426" s="1042">
        <v>42</v>
      </c>
      <c r="E426" s="1036">
        <v>978</v>
      </c>
      <c r="F426" s="1036">
        <v>1</v>
      </c>
      <c r="G426" s="1045">
        <v>17</v>
      </c>
      <c r="H426" s="1040">
        <v>6</v>
      </c>
      <c r="I426" s="1046">
        <v>49</v>
      </c>
      <c r="J426" s="1045" t="s">
        <v>139</v>
      </c>
    </row>
    <row r="427" spans="1:10">
      <c r="A427" s="1037" t="str">
        <f t="shared" si="6"/>
        <v>7781</v>
      </c>
      <c r="B427" s="1038" t="s">
        <v>2932</v>
      </c>
      <c r="C427" s="1036">
        <v>847</v>
      </c>
      <c r="D427" s="1042">
        <v>53</v>
      </c>
      <c r="E427" s="1036">
        <v>1597</v>
      </c>
      <c r="F427" s="1036" t="s">
        <v>2856</v>
      </c>
      <c r="G427" s="1045" t="s">
        <v>2519</v>
      </c>
      <c r="H427" s="1040">
        <v>7</v>
      </c>
      <c r="I427" s="1046">
        <v>52</v>
      </c>
      <c r="J427" s="1045" t="s">
        <v>139</v>
      </c>
    </row>
    <row r="428" spans="1:10">
      <c r="A428" s="1037" t="str">
        <f t="shared" si="6"/>
        <v>7791</v>
      </c>
      <c r="B428" s="1038" t="s">
        <v>2933</v>
      </c>
      <c r="C428" s="1036">
        <v>77</v>
      </c>
      <c r="D428" s="1042">
        <v>18</v>
      </c>
      <c r="E428" s="1036">
        <v>425</v>
      </c>
      <c r="F428" s="1036">
        <v>3</v>
      </c>
      <c r="G428" s="1045">
        <v>60</v>
      </c>
      <c r="H428" s="1040">
        <v>5</v>
      </c>
      <c r="I428" s="1046">
        <v>20</v>
      </c>
      <c r="J428" s="1045" t="s">
        <v>139</v>
      </c>
    </row>
    <row r="429" spans="1:10">
      <c r="A429" s="1037" t="str">
        <f t="shared" si="6"/>
        <v>7804</v>
      </c>
      <c r="B429" s="1038" t="s">
        <v>2934</v>
      </c>
      <c r="C429" s="1036">
        <v>2</v>
      </c>
      <c r="D429" s="1042">
        <v>5</v>
      </c>
      <c r="E429" s="1036">
        <v>40</v>
      </c>
      <c r="F429" s="1036">
        <v>2</v>
      </c>
      <c r="G429" s="1045">
        <v>10</v>
      </c>
      <c r="H429" s="1040">
        <v>21</v>
      </c>
      <c r="I429" s="1046">
        <v>4</v>
      </c>
      <c r="J429" s="1045" t="s">
        <v>2519</v>
      </c>
    </row>
    <row r="430" spans="1:10">
      <c r="A430" s="1037" t="str">
        <f t="shared" si="6"/>
        <v>7805</v>
      </c>
      <c r="B430" s="1038" t="s">
        <v>2935</v>
      </c>
      <c r="C430" s="1036" t="s">
        <v>2856</v>
      </c>
      <c r="D430" s="1042" t="s">
        <v>2519</v>
      </c>
      <c r="E430" s="1036">
        <v>50</v>
      </c>
      <c r="F430" s="1036" t="s">
        <v>2856</v>
      </c>
      <c r="G430" s="1045" t="s">
        <v>2519</v>
      </c>
      <c r="H430" s="1040">
        <v>16</v>
      </c>
      <c r="I430" s="1046">
        <v>3</v>
      </c>
      <c r="J430" s="1045" t="s">
        <v>2519</v>
      </c>
    </row>
    <row r="431" spans="1:10">
      <c r="A431" s="1037" t="str">
        <f t="shared" si="6"/>
        <v>7806</v>
      </c>
      <c r="B431" s="1038" t="s">
        <v>2936</v>
      </c>
      <c r="C431" s="1036">
        <v>6</v>
      </c>
      <c r="D431" s="1042">
        <v>13</v>
      </c>
      <c r="E431" s="1036">
        <v>46</v>
      </c>
      <c r="F431" s="1036" t="s">
        <v>2856</v>
      </c>
      <c r="G431" s="1045" t="s">
        <v>2519</v>
      </c>
      <c r="H431" s="1040">
        <v>22</v>
      </c>
      <c r="I431" s="1046">
        <v>18</v>
      </c>
      <c r="J431" s="1045" t="s">
        <v>2519</v>
      </c>
    </row>
    <row r="432" spans="1:10">
      <c r="A432" s="1037" t="str">
        <f t="shared" si="6"/>
        <v>7811</v>
      </c>
      <c r="B432" s="1038" t="s">
        <v>2937</v>
      </c>
      <c r="C432" s="1036">
        <v>2</v>
      </c>
      <c r="D432" s="1042">
        <v>13</v>
      </c>
      <c r="E432" s="1036">
        <v>15</v>
      </c>
      <c r="F432" s="1036">
        <v>3</v>
      </c>
      <c r="G432" s="1045">
        <v>38</v>
      </c>
      <c r="H432" s="1040">
        <v>8</v>
      </c>
      <c r="I432" s="1042" t="s">
        <v>139</v>
      </c>
      <c r="J432" s="1045" t="s">
        <v>139</v>
      </c>
    </row>
    <row r="433" spans="1:10">
      <c r="A433" s="1037" t="str">
        <f t="shared" si="6"/>
        <v>7812</v>
      </c>
      <c r="B433" s="1038" t="s">
        <v>2938</v>
      </c>
      <c r="C433" s="1036" t="s">
        <v>2856</v>
      </c>
      <c r="D433" s="1042" t="s">
        <v>2519</v>
      </c>
      <c r="E433" s="1036">
        <v>7</v>
      </c>
      <c r="F433" s="1036" t="s">
        <v>2856</v>
      </c>
      <c r="G433" s="1045" t="s">
        <v>2519</v>
      </c>
      <c r="H433" s="1040">
        <v>2</v>
      </c>
      <c r="I433" s="1046">
        <v>25</v>
      </c>
      <c r="J433" s="1045" t="s">
        <v>2519</v>
      </c>
    </row>
    <row r="434" spans="1:10">
      <c r="A434" s="1037" t="str">
        <f t="shared" si="6"/>
        <v>7814</v>
      </c>
      <c r="B434" s="1038" t="s">
        <v>2939</v>
      </c>
      <c r="C434" s="1036">
        <v>2</v>
      </c>
      <c r="D434" s="1042">
        <v>33</v>
      </c>
      <c r="E434" s="1036">
        <v>6</v>
      </c>
      <c r="F434" s="1036" t="s">
        <v>2856</v>
      </c>
      <c r="G434" s="1045" t="s">
        <v>2519</v>
      </c>
      <c r="H434" s="1040">
        <v>3</v>
      </c>
      <c r="I434" s="1046">
        <v>7</v>
      </c>
      <c r="J434" s="1045" t="s">
        <v>2519</v>
      </c>
    </row>
    <row r="435" spans="1:10">
      <c r="A435" s="1037" t="str">
        <f t="shared" si="6"/>
        <v>7819</v>
      </c>
      <c r="B435" s="1038" t="s">
        <v>2940</v>
      </c>
      <c r="C435" s="1036" t="s">
        <v>2856</v>
      </c>
      <c r="D435" s="1042" t="s">
        <v>2519</v>
      </c>
      <c r="E435" s="1036">
        <v>44</v>
      </c>
      <c r="F435" s="1036" t="s">
        <v>2856</v>
      </c>
      <c r="G435" s="1045" t="s">
        <v>2519</v>
      </c>
      <c r="H435" s="1040">
        <v>9</v>
      </c>
      <c r="I435" s="1046">
        <v>4</v>
      </c>
      <c r="J435" s="1045" t="s">
        <v>2519</v>
      </c>
    </row>
    <row r="436" spans="1:10">
      <c r="A436" s="1037" t="str">
        <f t="shared" si="6"/>
        <v>7823</v>
      </c>
      <c r="B436" s="1038" t="s">
        <v>2941</v>
      </c>
      <c r="C436" s="1036">
        <v>2</v>
      </c>
      <c r="D436" s="1042">
        <v>15</v>
      </c>
      <c r="E436" s="1036">
        <v>13</v>
      </c>
      <c r="F436" s="1036">
        <v>1</v>
      </c>
      <c r="G436" s="1045">
        <v>17</v>
      </c>
      <c r="H436" s="1040">
        <v>6</v>
      </c>
      <c r="I436" s="1046">
        <v>42</v>
      </c>
      <c r="J436" s="1047">
        <v>20</v>
      </c>
    </row>
    <row r="437" spans="1:10">
      <c r="A437" s="1037" t="str">
        <f t="shared" si="6"/>
        <v>7826</v>
      </c>
      <c r="B437" s="1038" t="s">
        <v>2942</v>
      </c>
      <c r="C437" s="1036">
        <v>3</v>
      </c>
      <c r="D437" s="1042">
        <v>30</v>
      </c>
      <c r="E437" s="1036">
        <v>10</v>
      </c>
      <c r="F437" s="1036" t="s">
        <v>2856</v>
      </c>
      <c r="G437" s="1045" t="s">
        <v>2519</v>
      </c>
      <c r="H437" s="1040">
        <v>7</v>
      </c>
      <c r="I437" s="1046">
        <v>9</v>
      </c>
      <c r="J437" s="1045" t="s">
        <v>2519</v>
      </c>
    </row>
    <row r="438" spans="1:10">
      <c r="A438" s="1037" t="str">
        <f t="shared" si="6"/>
        <v>7829</v>
      </c>
      <c r="B438" s="1038" t="s">
        <v>2943</v>
      </c>
      <c r="C438" s="1036">
        <v>6</v>
      </c>
      <c r="D438" s="1042">
        <v>8</v>
      </c>
      <c r="E438" s="1036">
        <v>79</v>
      </c>
      <c r="F438" s="1036" t="s">
        <v>2856</v>
      </c>
      <c r="G438" s="1045" t="s">
        <v>2519</v>
      </c>
      <c r="H438" s="1040">
        <v>11</v>
      </c>
      <c r="I438" s="1046">
        <v>6</v>
      </c>
      <c r="J438" s="1047">
        <v>5</v>
      </c>
    </row>
    <row r="439" spans="1:10">
      <c r="A439" s="1037" t="str">
        <f t="shared" si="6"/>
        <v>7832</v>
      </c>
      <c r="B439" s="1038" t="s">
        <v>2944</v>
      </c>
      <c r="C439" s="1036">
        <v>1</v>
      </c>
      <c r="D439" s="1042">
        <v>17</v>
      </c>
      <c r="E439" s="1036">
        <v>6</v>
      </c>
      <c r="F439" s="1036" t="s">
        <v>2856</v>
      </c>
      <c r="G439" s="1045" t="s">
        <v>2519</v>
      </c>
      <c r="H439" s="1040">
        <v>4</v>
      </c>
      <c r="I439" s="1042" t="s">
        <v>2519</v>
      </c>
      <c r="J439" s="1045" t="s">
        <v>139</v>
      </c>
    </row>
    <row r="440" spans="1:10">
      <c r="A440" s="1037" t="str">
        <f t="shared" si="6"/>
        <v>7833</v>
      </c>
      <c r="B440" s="1038" t="s">
        <v>2945</v>
      </c>
      <c r="C440" s="1036">
        <v>1</v>
      </c>
      <c r="D440" s="1042">
        <v>13</v>
      </c>
      <c r="E440" s="1036">
        <v>8</v>
      </c>
      <c r="F440" s="1036" t="s">
        <v>2856</v>
      </c>
      <c r="G440" s="1045" t="s">
        <v>2519</v>
      </c>
      <c r="H440" s="1040">
        <v>2</v>
      </c>
      <c r="I440" s="1046">
        <v>14</v>
      </c>
      <c r="J440" s="1047">
        <v>14</v>
      </c>
    </row>
    <row r="441" spans="1:10">
      <c r="A441" s="1037" t="str">
        <f t="shared" si="6"/>
        <v>7835</v>
      </c>
      <c r="B441" s="1038" t="s">
        <v>2946</v>
      </c>
      <c r="C441" s="1036">
        <v>3</v>
      </c>
      <c r="D441" s="1042">
        <v>5</v>
      </c>
      <c r="E441" s="1036">
        <v>61</v>
      </c>
      <c r="F441" s="1036">
        <v>1</v>
      </c>
      <c r="G441" s="1045">
        <v>3</v>
      </c>
      <c r="H441" s="1040">
        <v>35</v>
      </c>
      <c r="I441" s="1046">
        <v>11</v>
      </c>
      <c r="J441" s="1047">
        <v>5</v>
      </c>
    </row>
    <row r="442" spans="1:10">
      <c r="A442" s="1037" t="str">
        <f t="shared" si="6"/>
        <v>7840</v>
      </c>
      <c r="B442" s="1038" t="s">
        <v>2947</v>
      </c>
      <c r="C442" s="1036">
        <v>9</v>
      </c>
      <c r="D442" s="1042">
        <v>18</v>
      </c>
      <c r="E442" s="1036">
        <v>49</v>
      </c>
      <c r="F442" s="1036">
        <v>2</v>
      </c>
      <c r="G442" s="1045">
        <v>11</v>
      </c>
      <c r="H442" s="1040">
        <v>18</v>
      </c>
      <c r="I442" s="1046">
        <v>13</v>
      </c>
      <c r="J442" s="1047">
        <v>9</v>
      </c>
    </row>
    <row r="443" spans="1:10">
      <c r="A443" s="1037" t="str">
        <f t="shared" si="6"/>
        <v>7851</v>
      </c>
      <c r="B443" s="1038" t="s">
        <v>2948</v>
      </c>
      <c r="C443" s="1036" t="s">
        <v>2856</v>
      </c>
      <c r="D443" s="1042" t="s">
        <v>2519</v>
      </c>
      <c r="E443" s="1036">
        <v>2</v>
      </c>
      <c r="F443" s="1036" t="s">
        <v>2856</v>
      </c>
      <c r="G443" s="1045" t="s">
        <v>2519</v>
      </c>
      <c r="H443" s="1040" t="s">
        <v>2856</v>
      </c>
      <c r="I443" s="1042" t="s">
        <v>2519</v>
      </c>
      <c r="J443" s="1045" t="s">
        <v>2519</v>
      </c>
    </row>
    <row r="444" spans="1:10">
      <c r="A444" s="1037" t="str">
        <f t="shared" si="6"/>
        <v>7853</v>
      </c>
      <c r="B444" s="1038" t="s">
        <v>2949</v>
      </c>
      <c r="C444" s="1036">
        <v>3</v>
      </c>
      <c r="D444" s="1042">
        <v>17</v>
      </c>
      <c r="E444" s="1036">
        <v>18</v>
      </c>
      <c r="F444" s="1036" t="s">
        <v>2856</v>
      </c>
      <c r="G444" s="1045" t="s">
        <v>2519</v>
      </c>
      <c r="H444" s="1040">
        <v>14</v>
      </c>
      <c r="I444" s="1046">
        <v>5</v>
      </c>
      <c r="J444" s="1045" t="s">
        <v>2519</v>
      </c>
    </row>
    <row r="445" spans="1:10">
      <c r="A445" s="1037" t="str">
        <f t="shared" si="6"/>
        <v>7860</v>
      </c>
      <c r="B445" s="1038" t="s">
        <v>2950</v>
      </c>
      <c r="C445" s="1036">
        <v>4</v>
      </c>
      <c r="D445" s="1042">
        <v>10</v>
      </c>
      <c r="E445" s="1036">
        <v>41</v>
      </c>
      <c r="F445" s="1036">
        <v>1</v>
      </c>
      <c r="G445" s="1045">
        <v>4</v>
      </c>
      <c r="H445" s="1040">
        <v>28</v>
      </c>
      <c r="I445" s="1046">
        <v>3</v>
      </c>
      <c r="J445" s="1045" t="s">
        <v>2519</v>
      </c>
    </row>
    <row r="446" spans="1:10">
      <c r="A446" s="1037" t="str">
        <f t="shared" si="6"/>
        <v>7861</v>
      </c>
      <c r="B446" s="1038" t="s">
        <v>2951</v>
      </c>
      <c r="C446" s="1036">
        <v>4</v>
      </c>
      <c r="D446" s="1042">
        <v>13</v>
      </c>
      <c r="E446" s="1036">
        <v>30</v>
      </c>
      <c r="F446" s="1036">
        <v>4</v>
      </c>
      <c r="G446" s="1045">
        <v>25</v>
      </c>
      <c r="H446" s="1040">
        <v>16</v>
      </c>
      <c r="I446" s="1046">
        <v>3</v>
      </c>
      <c r="J446" s="1045" t="s">
        <v>2519</v>
      </c>
    </row>
    <row r="447" spans="1:10">
      <c r="A447" s="1037" t="str">
        <f t="shared" si="6"/>
        <v>7862</v>
      </c>
      <c r="B447" s="1038" t="s">
        <v>2952</v>
      </c>
      <c r="C447" s="1036">
        <v>4</v>
      </c>
      <c r="D447" s="1042">
        <v>11</v>
      </c>
      <c r="E447" s="1036">
        <v>35</v>
      </c>
      <c r="F447" s="1036">
        <v>3</v>
      </c>
      <c r="G447" s="1045">
        <v>15</v>
      </c>
      <c r="H447" s="1040">
        <v>20</v>
      </c>
      <c r="I447" s="1046">
        <v>9</v>
      </c>
      <c r="J447" s="1045" t="s">
        <v>2519</v>
      </c>
    </row>
    <row r="448" spans="1:10">
      <c r="A448" s="1037" t="str">
        <f t="shared" si="6"/>
        <v>7863</v>
      </c>
      <c r="B448" s="1038" t="s">
        <v>2953</v>
      </c>
      <c r="C448" s="1036">
        <v>4</v>
      </c>
      <c r="D448" s="1042">
        <v>15</v>
      </c>
      <c r="E448" s="1036">
        <v>27</v>
      </c>
      <c r="F448" s="1036">
        <v>1</v>
      </c>
      <c r="G448" s="1045">
        <v>4</v>
      </c>
      <c r="H448" s="1040">
        <v>27</v>
      </c>
      <c r="I448" s="1042" t="s">
        <v>139</v>
      </c>
      <c r="J448" s="1045" t="s">
        <v>139</v>
      </c>
    </row>
    <row r="449" spans="1:10">
      <c r="A449" s="1037" t="str">
        <f t="shared" si="6"/>
        <v>7865</v>
      </c>
      <c r="B449" s="1038" t="s">
        <v>2954</v>
      </c>
      <c r="C449" s="1036" t="s">
        <v>2856</v>
      </c>
      <c r="D449" s="1042" t="s">
        <v>2519</v>
      </c>
      <c r="E449" s="1036">
        <v>45</v>
      </c>
      <c r="F449" s="1036" t="s">
        <v>2856</v>
      </c>
      <c r="G449" s="1045" t="s">
        <v>2519</v>
      </c>
      <c r="H449" s="1040">
        <v>3</v>
      </c>
      <c r="I449" s="1042" t="s">
        <v>2519</v>
      </c>
      <c r="J449" s="1045" t="s">
        <v>139</v>
      </c>
    </row>
    <row r="450" spans="1:10">
      <c r="A450" s="1037" t="str">
        <f t="shared" si="6"/>
        <v>7901</v>
      </c>
      <c r="B450" s="1038" t="s">
        <v>2955</v>
      </c>
      <c r="C450" s="1036">
        <v>207</v>
      </c>
      <c r="D450" s="1042">
        <v>88</v>
      </c>
      <c r="E450" s="1036">
        <v>235</v>
      </c>
      <c r="F450" s="1036" t="s">
        <v>2856</v>
      </c>
      <c r="G450" s="1045" t="s">
        <v>2519</v>
      </c>
      <c r="H450" s="1040" t="s">
        <v>2856</v>
      </c>
      <c r="I450" s="1046">
        <v>87</v>
      </c>
      <c r="J450" s="1045" t="s">
        <v>139</v>
      </c>
    </row>
    <row r="451" spans="1:10">
      <c r="A451" s="1037" t="str">
        <f t="shared" si="6"/>
        <v>8019</v>
      </c>
      <c r="B451" s="1038" t="s">
        <v>2956</v>
      </c>
      <c r="C451" s="1036">
        <v>5</v>
      </c>
      <c r="D451" s="1042">
        <v>10</v>
      </c>
      <c r="E451" s="1036">
        <v>48</v>
      </c>
      <c r="F451" s="1036" t="s">
        <v>2856</v>
      </c>
      <c r="G451" s="1045" t="s">
        <v>2519</v>
      </c>
      <c r="H451" s="1040">
        <v>2</v>
      </c>
      <c r="I451" s="1046">
        <v>23</v>
      </c>
      <c r="J451" s="1045" t="s">
        <v>139</v>
      </c>
    </row>
    <row r="452" spans="1:10">
      <c r="A452" s="1037" t="str">
        <f t="shared" ref="A452:A459" si="7">LEFT(B452,4)</f>
        <v>8101</v>
      </c>
      <c r="B452" s="1038" t="s">
        <v>2957</v>
      </c>
      <c r="C452" s="1036">
        <v>7</v>
      </c>
      <c r="D452" s="1042">
        <v>7</v>
      </c>
      <c r="E452" s="1036">
        <v>94</v>
      </c>
      <c r="F452" s="1036">
        <v>2</v>
      </c>
      <c r="G452" s="1045">
        <v>3</v>
      </c>
      <c r="H452" s="1040">
        <v>65</v>
      </c>
      <c r="I452" s="1046">
        <v>20</v>
      </c>
      <c r="J452" s="1047">
        <v>11</v>
      </c>
    </row>
    <row r="453" spans="1:10">
      <c r="A453" s="1037" t="str">
        <f t="shared" si="7"/>
        <v>8121</v>
      </c>
      <c r="B453" s="1038" t="s">
        <v>2958</v>
      </c>
      <c r="C453" s="1036">
        <v>3</v>
      </c>
      <c r="D453" s="1042">
        <v>4</v>
      </c>
      <c r="E453" s="1036">
        <v>67</v>
      </c>
      <c r="F453" s="1036">
        <v>1</v>
      </c>
      <c r="G453" s="1045">
        <v>6</v>
      </c>
      <c r="H453" s="1040">
        <v>18</v>
      </c>
      <c r="I453" s="1046">
        <v>10</v>
      </c>
      <c r="J453" s="1047">
        <v>6</v>
      </c>
    </row>
    <row r="454" spans="1:10">
      <c r="A454" s="1037" t="str">
        <f t="shared" si="7"/>
        <v>8131</v>
      </c>
      <c r="B454" s="1038" t="s">
        <v>2959</v>
      </c>
      <c r="C454" s="1036">
        <v>5</v>
      </c>
      <c r="D454" s="1042">
        <v>11</v>
      </c>
      <c r="E454" s="1036">
        <v>46</v>
      </c>
      <c r="F454" s="1036">
        <v>1</v>
      </c>
      <c r="G454" s="1045">
        <v>8</v>
      </c>
      <c r="H454" s="1040">
        <v>12</v>
      </c>
      <c r="I454" s="1046">
        <v>8</v>
      </c>
      <c r="J454" s="1047">
        <v>13</v>
      </c>
    </row>
    <row r="455" spans="1:10">
      <c r="A455" s="1037" t="str">
        <f t="shared" si="7"/>
        <v>8141</v>
      </c>
      <c r="B455" s="1038" t="s">
        <v>2960</v>
      </c>
      <c r="C455" s="1036">
        <v>1</v>
      </c>
      <c r="D455" s="1042">
        <v>2</v>
      </c>
      <c r="E455" s="1036">
        <v>66</v>
      </c>
      <c r="F455" s="1036">
        <v>2</v>
      </c>
      <c r="G455" s="1045">
        <v>10</v>
      </c>
      <c r="H455" s="1040">
        <v>21</v>
      </c>
      <c r="I455" s="1046">
        <v>9</v>
      </c>
      <c r="J455" s="1047">
        <v>4</v>
      </c>
    </row>
    <row r="456" spans="1:10">
      <c r="A456" s="1037" t="str">
        <f t="shared" si="7"/>
        <v>8151</v>
      </c>
      <c r="B456" s="1038" t="s">
        <v>2961</v>
      </c>
      <c r="C456" s="1036">
        <v>3</v>
      </c>
      <c r="D456" s="1042">
        <v>6</v>
      </c>
      <c r="E456" s="1036">
        <v>50</v>
      </c>
      <c r="F456" s="1036">
        <v>1</v>
      </c>
      <c r="G456" s="1045">
        <v>3</v>
      </c>
      <c r="H456" s="1040">
        <v>39</v>
      </c>
      <c r="I456" s="1046">
        <v>11</v>
      </c>
      <c r="J456" s="1047">
        <v>2</v>
      </c>
    </row>
    <row r="457" spans="1:10">
      <c r="A457" s="1037" t="str">
        <f t="shared" si="7"/>
        <v>8181</v>
      </c>
      <c r="B457" s="1038" t="s">
        <v>2962</v>
      </c>
      <c r="C457" s="1036">
        <v>5</v>
      </c>
      <c r="D457" s="1042">
        <v>7</v>
      </c>
      <c r="E457" s="1036">
        <v>76</v>
      </c>
      <c r="F457" s="1036">
        <v>2</v>
      </c>
      <c r="G457" s="1045">
        <v>4</v>
      </c>
      <c r="H457" s="1040">
        <v>55</v>
      </c>
      <c r="I457" s="1046">
        <v>10</v>
      </c>
      <c r="J457" s="1047">
        <v>8</v>
      </c>
    </row>
    <row r="458" spans="1:10">
      <c r="A458" s="1037" t="str">
        <f t="shared" si="7"/>
        <v>9732</v>
      </c>
      <c r="B458" s="1038" t="s">
        <v>2963</v>
      </c>
      <c r="C458" s="1036">
        <v>62</v>
      </c>
      <c r="D458" s="1042">
        <v>42</v>
      </c>
      <c r="E458" s="1036">
        <v>149</v>
      </c>
      <c r="F458" s="1036">
        <v>17</v>
      </c>
      <c r="G458" s="1045">
        <v>23</v>
      </c>
      <c r="H458" s="1040">
        <v>73</v>
      </c>
      <c r="I458" s="1046">
        <v>38</v>
      </c>
      <c r="J458" s="1047">
        <v>26</v>
      </c>
    </row>
    <row r="459" spans="1:10">
      <c r="A459" s="1037" t="str">
        <f t="shared" si="7"/>
        <v>9999</v>
      </c>
      <c r="B459" s="1038" t="s">
        <v>2964</v>
      </c>
      <c r="C459" s="1036">
        <v>113073</v>
      </c>
      <c r="D459" s="1042">
        <v>53</v>
      </c>
      <c r="E459" s="1036">
        <v>211785</v>
      </c>
      <c r="F459" s="1036">
        <v>89351</v>
      </c>
      <c r="G459" s="1045">
        <v>56</v>
      </c>
      <c r="H459" s="1040">
        <v>159305</v>
      </c>
      <c r="I459" s="1046">
        <v>52</v>
      </c>
      <c r="J459" s="1047">
        <v>54</v>
      </c>
    </row>
  </sheetData>
  <autoFilter ref="A2:J459"/>
  <pageMargins left="0.7" right="0.7" top="0.75" bottom="0.75" header="0.3" footer="0.3"/>
  <pageSetup scale="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I366"/>
  <sheetViews>
    <sheetView workbookViewId="0">
      <pane xSplit="1" ySplit="2" topLeftCell="B359" activePane="bottomRight" state="frozen"/>
      <selection sqref="A1:K1"/>
      <selection pane="topRight" sqref="A1:K1"/>
      <selection pane="bottomLeft" sqref="A1:K1"/>
      <selection pane="bottomRight" activeCell="G371" sqref="G371"/>
    </sheetView>
  </sheetViews>
  <sheetFormatPr defaultRowHeight="15"/>
  <cols>
    <col min="1" max="1" width="9.140625" style="1080"/>
    <col min="2" max="2" width="31" style="1080" customWidth="1"/>
    <col min="3" max="4" width="9.140625" style="1080"/>
    <col min="5" max="5" width="10.7109375" style="1080" customWidth="1"/>
    <col min="6" max="16384" width="9.140625" style="1080"/>
  </cols>
  <sheetData>
    <row r="1" spans="1:9" s="1178" customFormat="1">
      <c r="A1" s="1178" t="s">
        <v>2993</v>
      </c>
    </row>
    <row r="2" spans="1:9" s="1078" customFormat="1" ht="69.75" customHeight="1">
      <c r="A2" s="1078" t="s">
        <v>106</v>
      </c>
      <c r="B2" s="1078" t="s">
        <v>31</v>
      </c>
      <c r="C2" s="1078" t="s">
        <v>190</v>
      </c>
      <c r="D2" s="1078" t="s">
        <v>2994</v>
      </c>
      <c r="E2" s="1078" t="s">
        <v>2995</v>
      </c>
      <c r="F2" s="1078" t="s">
        <v>2996</v>
      </c>
      <c r="G2" s="1078" t="s">
        <v>2997</v>
      </c>
      <c r="H2" s="1078" t="s">
        <v>2998</v>
      </c>
      <c r="I2" s="1078" t="s">
        <v>2999</v>
      </c>
    </row>
    <row r="3" spans="1:9">
      <c r="A3" s="1079" t="s">
        <v>529</v>
      </c>
      <c r="B3" s="1079" t="s">
        <v>1209</v>
      </c>
      <c r="C3" s="1079" t="s">
        <v>1802</v>
      </c>
      <c r="D3" s="1079" t="s">
        <v>3000</v>
      </c>
      <c r="E3" s="1080">
        <v>63</v>
      </c>
      <c r="F3" s="1080">
        <v>66</v>
      </c>
      <c r="G3" s="1080">
        <v>66</v>
      </c>
      <c r="H3" s="1080">
        <v>61</v>
      </c>
      <c r="I3" s="1080">
        <v>-5</v>
      </c>
    </row>
    <row r="4" spans="1:9">
      <c r="A4" s="1079" t="s">
        <v>531</v>
      </c>
      <c r="B4" s="1079" t="s">
        <v>1621</v>
      </c>
      <c r="C4" s="1079" t="s">
        <v>3001</v>
      </c>
      <c r="D4" s="1079" t="s">
        <v>3000</v>
      </c>
      <c r="E4" s="1080">
        <v>47</v>
      </c>
      <c r="F4" s="1080">
        <v>42</v>
      </c>
      <c r="G4" s="1080">
        <v>60</v>
      </c>
      <c r="H4" s="1080">
        <v>47</v>
      </c>
      <c r="I4" s="1080">
        <v>-13</v>
      </c>
    </row>
    <row r="5" spans="1:9">
      <c r="A5" s="1079" t="s">
        <v>532</v>
      </c>
      <c r="B5" s="1079" t="s">
        <v>1622</v>
      </c>
      <c r="C5" s="1079" t="s">
        <v>1984</v>
      </c>
      <c r="D5" s="1079" t="s">
        <v>1802</v>
      </c>
      <c r="E5" s="1080">
        <v>48</v>
      </c>
      <c r="F5" s="1080">
        <v>57</v>
      </c>
      <c r="G5" s="1080">
        <v>56</v>
      </c>
      <c r="H5" s="1080">
        <v>60</v>
      </c>
      <c r="I5" s="1080">
        <v>4</v>
      </c>
    </row>
    <row r="6" spans="1:9">
      <c r="A6" s="1079" t="s">
        <v>533</v>
      </c>
      <c r="B6" s="1079" t="s">
        <v>1623</v>
      </c>
      <c r="C6" s="1079" t="s">
        <v>3001</v>
      </c>
      <c r="D6" s="1079" t="s">
        <v>3000</v>
      </c>
      <c r="E6" s="1080">
        <v>34</v>
      </c>
      <c r="F6" s="1080">
        <v>38</v>
      </c>
      <c r="G6" s="1080">
        <v>41</v>
      </c>
      <c r="H6" s="1080">
        <v>33</v>
      </c>
      <c r="I6" s="1080">
        <v>-8</v>
      </c>
    </row>
    <row r="7" spans="1:9">
      <c r="A7" s="1079" t="s">
        <v>534</v>
      </c>
      <c r="B7" s="1079" t="s">
        <v>199</v>
      </c>
      <c r="C7" s="1079" t="s">
        <v>1802</v>
      </c>
      <c r="D7" s="1079" t="s">
        <v>3000</v>
      </c>
      <c r="E7" s="1080">
        <v>14</v>
      </c>
      <c r="F7" s="1080">
        <v>21</v>
      </c>
      <c r="G7" s="1080">
        <v>19</v>
      </c>
      <c r="H7" s="1080">
        <v>33</v>
      </c>
      <c r="I7" s="1080">
        <v>14</v>
      </c>
    </row>
    <row r="8" spans="1:9">
      <c r="A8" s="1079" t="s">
        <v>535</v>
      </c>
      <c r="B8" s="1079" t="s">
        <v>1624</v>
      </c>
      <c r="C8" s="1079" t="s">
        <v>3002</v>
      </c>
      <c r="D8" s="1079" t="s">
        <v>1986</v>
      </c>
      <c r="E8" s="1080">
        <v>17</v>
      </c>
      <c r="F8" s="1080">
        <v>16</v>
      </c>
      <c r="G8" s="1080">
        <v>29</v>
      </c>
      <c r="H8" s="1080">
        <v>20</v>
      </c>
      <c r="I8" s="1080">
        <v>-9</v>
      </c>
    </row>
    <row r="9" spans="1:9">
      <c r="A9" s="1079" t="s">
        <v>536</v>
      </c>
      <c r="B9" s="1079" t="s">
        <v>201</v>
      </c>
      <c r="C9" s="1079" t="s">
        <v>1986</v>
      </c>
      <c r="D9" s="1079" t="s">
        <v>3003</v>
      </c>
      <c r="E9" s="1080">
        <v>49</v>
      </c>
      <c r="F9" s="1080">
        <v>47</v>
      </c>
      <c r="G9" s="1080">
        <v>55</v>
      </c>
      <c r="H9" s="1080">
        <v>50</v>
      </c>
      <c r="I9" s="1080">
        <v>-5</v>
      </c>
    </row>
    <row r="10" spans="1:9">
      <c r="A10" s="1079" t="s">
        <v>537</v>
      </c>
      <c r="B10" s="1079" t="s">
        <v>1625</v>
      </c>
      <c r="C10" s="1079" t="s">
        <v>1986</v>
      </c>
      <c r="D10" s="1079" t="s">
        <v>3004</v>
      </c>
      <c r="E10" s="1080">
        <v>54</v>
      </c>
      <c r="F10" s="1080">
        <v>56</v>
      </c>
      <c r="G10" s="1080">
        <v>61</v>
      </c>
      <c r="H10" s="1080">
        <v>65</v>
      </c>
      <c r="I10" s="1080">
        <v>4</v>
      </c>
    </row>
    <row r="11" spans="1:9">
      <c r="A11" s="1079" t="s">
        <v>538</v>
      </c>
      <c r="B11" s="1079" t="s">
        <v>109</v>
      </c>
      <c r="C11" s="1079" t="s">
        <v>3001</v>
      </c>
      <c r="D11" s="1079" t="s">
        <v>3003</v>
      </c>
      <c r="E11" s="1080">
        <v>58</v>
      </c>
      <c r="F11" s="1080">
        <v>72</v>
      </c>
      <c r="G11" s="1080">
        <v>86</v>
      </c>
      <c r="H11" s="1080">
        <v>65</v>
      </c>
      <c r="I11" s="1080">
        <v>-21</v>
      </c>
    </row>
    <row r="12" spans="1:9">
      <c r="A12" s="1079" t="s">
        <v>539</v>
      </c>
      <c r="B12" s="1079" t="s">
        <v>1205</v>
      </c>
      <c r="C12" s="1079" t="s">
        <v>1984</v>
      </c>
      <c r="D12" s="1079" t="s">
        <v>1986</v>
      </c>
      <c r="E12" s="1080">
        <v>26</v>
      </c>
      <c r="F12" s="1080">
        <v>25</v>
      </c>
      <c r="G12" s="1080">
        <v>41</v>
      </c>
      <c r="H12" s="1080">
        <v>34</v>
      </c>
      <c r="I12" s="1080">
        <v>-7</v>
      </c>
    </row>
    <row r="13" spans="1:9">
      <c r="A13" s="1079" t="s">
        <v>540</v>
      </c>
      <c r="B13" s="1079" t="s">
        <v>1626</v>
      </c>
      <c r="C13" s="1079" t="s">
        <v>3001</v>
      </c>
      <c r="D13" s="1079" t="s">
        <v>3000</v>
      </c>
      <c r="E13" s="1080">
        <v>35</v>
      </c>
      <c r="F13" s="1080">
        <v>27</v>
      </c>
      <c r="G13" s="1080">
        <v>30</v>
      </c>
      <c r="H13" s="1080">
        <v>28</v>
      </c>
      <c r="I13" s="1080">
        <v>-2</v>
      </c>
    </row>
    <row r="14" spans="1:9">
      <c r="A14" s="1079" t="s">
        <v>541</v>
      </c>
      <c r="B14" s="1079" t="s">
        <v>1204</v>
      </c>
      <c r="C14" s="1079" t="s">
        <v>1984</v>
      </c>
      <c r="D14" s="1079" t="s">
        <v>1802</v>
      </c>
      <c r="E14" s="1080">
        <v>17</v>
      </c>
      <c r="F14" s="1080">
        <v>32</v>
      </c>
      <c r="G14" s="1080">
        <v>24</v>
      </c>
      <c r="H14" s="1080">
        <v>29</v>
      </c>
      <c r="I14" s="1080">
        <v>5</v>
      </c>
    </row>
    <row r="15" spans="1:9">
      <c r="A15" s="1079" t="s">
        <v>542</v>
      </c>
      <c r="B15" s="1079" t="s">
        <v>111</v>
      </c>
      <c r="C15" s="1079" t="s">
        <v>3001</v>
      </c>
      <c r="D15" s="1079" t="s">
        <v>3000</v>
      </c>
      <c r="E15" s="1080">
        <v>38</v>
      </c>
      <c r="F15" s="1080">
        <v>30</v>
      </c>
      <c r="G15" s="1080">
        <v>64</v>
      </c>
      <c r="H15" s="1080">
        <v>38</v>
      </c>
      <c r="I15" s="1080">
        <v>-26</v>
      </c>
    </row>
    <row r="16" spans="1:9">
      <c r="A16" s="1079" t="s">
        <v>543</v>
      </c>
      <c r="B16" s="1079" t="s">
        <v>1203</v>
      </c>
      <c r="C16" s="1079" t="s">
        <v>3003</v>
      </c>
      <c r="D16" s="1079" t="s">
        <v>3002</v>
      </c>
      <c r="E16" s="1080">
        <v>39</v>
      </c>
      <c r="F16" s="1080">
        <v>40</v>
      </c>
      <c r="G16" s="1080">
        <v>44</v>
      </c>
      <c r="H16" s="1080">
        <v>42</v>
      </c>
      <c r="I16" s="1080">
        <v>-2</v>
      </c>
    </row>
    <row r="17" spans="1:9">
      <c r="A17" s="1079" t="s">
        <v>544</v>
      </c>
      <c r="B17" s="1079" t="s">
        <v>1627</v>
      </c>
      <c r="C17" s="1079" t="s">
        <v>1984</v>
      </c>
      <c r="D17" s="1079" t="s">
        <v>1802</v>
      </c>
      <c r="E17" s="1080">
        <v>54</v>
      </c>
      <c r="F17" s="1080">
        <v>54</v>
      </c>
      <c r="G17" s="1080">
        <v>45</v>
      </c>
      <c r="H17" s="1080">
        <v>54</v>
      </c>
      <c r="I17" s="1080">
        <v>9</v>
      </c>
    </row>
    <row r="18" spans="1:9">
      <c r="A18" s="1079" t="s">
        <v>545</v>
      </c>
      <c r="B18" s="1079" t="s">
        <v>1628</v>
      </c>
      <c r="C18" s="1079" t="s">
        <v>1802</v>
      </c>
      <c r="D18" s="1079" t="s">
        <v>3001</v>
      </c>
      <c r="E18" s="1080">
        <v>58</v>
      </c>
      <c r="F18" s="1080">
        <v>72</v>
      </c>
      <c r="G18" s="1080">
        <v>75</v>
      </c>
      <c r="H18" s="1080">
        <v>59</v>
      </c>
      <c r="I18" s="1080">
        <v>-16</v>
      </c>
    </row>
    <row r="19" spans="1:9">
      <c r="A19" s="1079" t="s">
        <v>547</v>
      </c>
      <c r="B19" s="1079" t="s">
        <v>1199</v>
      </c>
      <c r="C19" s="1079" t="s">
        <v>3003</v>
      </c>
      <c r="D19" s="1079" t="s">
        <v>3005</v>
      </c>
      <c r="E19" s="1080">
        <v>61</v>
      </c>
      <c r="F19" s="1080">
        <v>65</v>
      </c>
      <c r="G19" s="1080">
        <v>76</v>
      </c>
      <c r="H19" s="1080">
        <v>61</v>
      </c>
      <c r="I19" s="1080">
        <v>-15</v>
      </c>
    </row>
    <row r="20" spans="1:9">
      <c r="A20" s="1079" t="s">
        <v>548</v>
      </c>
      <c r="B20" s="1079" t="s">
        <v>1629</v>
      </c>
      <c r="C20" s="1079" t="s">
        <v>3003</v>
      </c>
      <c r="D20" s="1079" t="s">
        <v>3001</v>
      </c>
      <c r="E20" s="1080" t="s">
        <v>2031</v>
      </c>
      <c r="F20" s="1080">
        <v>47</v>
      </c>
      <c r="G20" s="1080">
        <v>55</v>
      </c>
      <c r="H20" s="1080">
        <v>69</v>
      </c>
      <c r="I20" s="1080">
        <v>14</v>
      </c>
    </row>
    <row r="21" spans="1:9">
      <c r="A21" s="1079" t="s">
        <v>1197</v>
      </c>
      <c r="B21" s="1079" t="s">
        <v>1630</v>
      </c>
      <c r="C21" s="1079" t="s">
        <v>3001</v>
      </c>
      <c r="D21" s="1079" t="s">
        <v>3000</v>
      </c>
      <c r="E21" s="1080" t="s">
        <v>2031</v>
      </c>
      <c r="F21" s="1080">
        <v>0</v>
      </c>
      <c r="G21" s="1080">
        <v>5</v>
      </c>
      <c r="H21" s="1080">
        <v>30</v>
      </c>
      <c r="I21" s="1080">
        <v>25</v>
      </c>
    </row>
    <row r="22" spans="1:9">
      <c r="A22" s="1079" t="s">
        <v>549</v>
      </c>
      <c r="B22" s="1079" t="s">
        <v>2074</v>
      </c>
      <c r="C22" s="1079" t="s">
        <v>1986</v>
      </c>
      <c r="D22" s="1079" t="s">
        <v>3004</v>
      </c>
      <c r="E22" s="1080">
        <v>54</v>
      </c>
      <c r="F22" s="1080">
        <v>53</v>
      </c>
      <c r="G22" s="1080">
        <v>49</v>
      </c>
      <c r="H22" s="1080">
        <v>61</v>
      </c>
      <c r="I22" s="1080">
        <v>12</v>
      </c>
    </row>
    <row r="23" spans="1:9">
      <c r="A23" s="1079" t="s">
        <v>550</v>
      </c>
      <c r="B23" s="1079" t="s">
        <v>1631</v>
      </c>
      <c r="C23" s="1079" t="s">
        <v>1986</v>
      </c>
      <c r="D23" s="1079" t="s">
        <v>3004</v>
      </c>
      <c r="E23" s="1080">
        <v>69</v>
      </c>
      <c r="F23" s="1080">
        <v>65</v>
      </c>
      <c r="G23" s="1080">
        <v>63</v>
      </c>
      <c r="H23" s="1080">
        <v>72</v>
      </c>
      <c r="I23" s="1080">
        <v>9</v>
      </c>
    </row>
    <row r="24" spans="1:9">
      <c r="A24" s="1079" t="s">
        <v>551</v>
      </c>
      <c r="B24" s="1079" t="s">
        <v>1632</v>
      </c>
      <c r="C24" s="1079" t="s">
        <v>3003</v>
      </c>
      <c r="D24" s="1079" t="s">
        <v>3005</v>
      </c>
      <c r="E24" s="1080">
        <v>51</v>
      </c>
      <c r="F24" s="1080">
        <v>67</v>
      </c>
      <c r="G24" s="1080">
        <v>74</v>
      </c>
      <c r="H24" s="1080">
        <v>83</v>
      </c>
      <c r="I24" s="1080">
        <v>9</v>
      </c>
    </row>
    <row r="25" spans="1:9">
      <c r="A25" s="1079" t="s">
        <v>552</v>
      </c>
      <c r="B25" s="1079" t="s">
        <v>1195</v>
      </c>
      <c r="C25" s="1079" t="s">
        <v>1802</v>
      </c>
      <c r="D25" s="1079" t="s">
        <v>3000</v>
      </c>
      <c r="E25" s="1080">
        <v>29</v>
      </c>
      <c r="F25" s="1080">
        <v>23</v>
      </c>
      <c r="G25" s="1080">
        <v>24</v>
      </c>
      <c r="H25" s="1080">
        <v>14</v>
      </c>
      <c r="I25" s="1080">
        <v>-10</v>
      </c>
    </row>
    <row r="26" spans="1:9">
      <c r="A26" s="1079" t="s">
        <v>553</v>
      </c>
      <c r="B26" s="1079" t="s">
        <v>1194</v>
      </c>
      <c r="C26" s="1079" t="s">
        <v>3003</v>
      </c>
      <c r="D26" s="1079" t="s">
        <v>3005</v>
      </c>
      <c r="E26" s="1080">
        <v>74</v>
      </c>
      <c r="F26" s="1080">
        <v>64</v>
      </c>
      <c r="G26" s="1080">
        <v>60</v>
      </c>
      <c r="H26" s="1080">
        <v>75</v>
      </c>
      <c r="I26" s="1080">
        <v>15</v>
      </c>
    </row>
    <row r="27" spans="1:9">
      <c r="A27" s="1079" t="s">
        <v>554</v>
      </c>
      <c r="B27" s="1079" t="s">
        <v>119</v>
      </c>
      <c r="C27" s="1079" t="s">
        <v>1802</v>
      </c>
      <c r="D27" s="1079" t="s">
        <v>3000</v>
      </c>
      <c r="E27" s="1080">
        <v>19</v>
      </c>
      <c r="F27" s="1080">
        <v>17</v>
      </c>
      <c r="G27" s="1080">
        <v>27</v>
      </c>
      <c r="H27" s="1080">
        <v>17</v>
      </c>
      <c r="I27" s="1080">
        <v>-10</v>
      </c>
    </row>
    <row r="28" spans="1:9">
      <c r="A28" s="1079" t="s">
        <v>555</v>
      </c>
      <c r="B28" s="1079" t="s">
        <v>14</v>
      </c>
      <c r="C28" s="1079" t="s">
        <v>3001</v>
      </c>
      <c r="D28" s="1079" t="s">
        <v>3003</v>
      </c>
      <c r="E28" s="1080">
        <v>74</v>
      </c>
      <c r="F28" s="1080">
        <v>61</v>
      </c>
      <c r="G28" s="1080">
        <v>80</v>
      </c>
      <c r="H28" s="1080">
        <v>82</v>
      </c>
      <c r="I28" s="1080">
        <v>2</v>
      </c>
    </row>
    <row r="29" spans="1:9">
      <c r="A29" s="1079" t="s">
        <v>556</v>
      </c>
      <c r="B29" s="1079" t="s">
        <v>1193</v>
      </c>
      <c r="C29" s="1079" t="s">
        <v>1986</v>
      </c>
      <c r="D29" s="1079" t="s">
        <v>3004</v>
      </c>
      <c r="E29" s="1080">
        <v>42</v>
      </c>
      <c r="F29" s="1080">
        <v>29</v>
      </c>
      <c r="G29" s="1080">
        <v>46</v>
      </c>
      <c r="H29" s="1080">
        <v>39</v>
      </c>
      <c r="I29" s="1080">
        <v>-7</v>
      </c>
    </row>
    <row r="30" spans="1:9">
      <c r="A30" s="1079" t="s">
        <v>557</v>
      </c>
      <c r="B30" s="1079" t="s">
        <v>1633</v>
      </c>
      <c r="C30" s="1079" t="s">
        <v>3001</v>
      </c>
      <c r="D30" s="1079" t="s">
        <v>3000</v>
      </c>
      <c r="E30" s="1080">
        <v>38</v>
      </c>
      <c r="F30" s="1080">
        <v>34</v>
      </c>
      <c r="G30" s="1080">
        <v>43</v>
      </c>
      <c r="H30" s="1080">
        <v>42</v>
      </c>
      <c r="I30" s="1080">
        <v>-1</v>
      </c>
    </row>
    <row r="31" spans="1:9">
      <c r="A31" s="1079" t="s">
        <v>1191</v>
      </c>
      <c r="B31" s="1079" t="s">
        <v>1634</v>
      </c>
      <c r="C31" s="1079" t="s">
        <v>3001</v>
      </c>
      <c r="D31" s="1079" t="s">
        <v>3000</v>
      </c>
      <c r="E31" s="1080" t="s">
        <v>2031</v>
      </c>
      <c r="F31" s="1080">
        <v>34</v>
      </c>
      <c r="G31" s="1080">
        <v>49</v>
      </c>
      <c r="H31" s="1080">
        <v>57</v>
      </c>
      <c r="I31" s="1080">
        <v>8</v>
      </c>
    </row>
    <row r="32" spans="1:9">
      <c r="A32" s="1079" t="s">
        <v>558</v>
      </c>
      <c r="B32" s="1079" t="s">
        <v>1635</v>
      </c>
      <c r="C32" s="1079" t="s">
        <v>1986</v>
      </c>
      <c r="D32" s="1079" t="s">
        <v>1984</v>
      </c>
      <c r="E32" s="1080" t="s">
        <v>2031</v>
      </c>
      <c r="F32" s="1080">
        <v>32</v>
      </c>
      <c r="G32" s="1080">
        <v>39</v>
      </c>
      <c r="H32" s="1080">
        <v>26</v>
      </c>
      <c r="I32" s="1080">
        <v>-13</v>
      </c>
    </row>
    <row r="33" spans="1:9">
      <c r="A33" s="1079" t="s">
        <v>559</v>
      </c>
      <c r="B33" s="1079" t="s">
        <v>1636</v>
      </c>
      <c r="C33" s="1079" t="s">
        <v>3001</v>
      </c>
      <c r="D33" s="1079" t="s">
        <v>3001</v>
      </c>
      <c r="E33" s="1080">
        <v>49</v>
      </c>
      <c r="F33" s="1080">
        <v>47</v>
      </c>
      <c r="G33" s="1080">
        <v>66</v>
      </c>
      <c r="H33" s="1080">
        <v>71</v>
      </c>
      <c r="I33" s="1080">
        <v>5</v>
      </c>
    </row>
    <row r="34" spans="1:9">
      <c r="A34" s="1079" t="s">
        <v>560</v>
      </c>
      <c r="B34" s="1079" t="s">
        <v>217</v>
      </c>
      <c r="C34" s="1079" t="s">
        <v>1986</v>
      </c>
      <c r="D34" s="1079" t="s">
        <v>1984</v>
      </c>
      <c r="E34" s="1080">
        <v>29</v>
      </c>
      <c r="F34" s="1080">
        <v>24</v>
      </c>
      <c r="G34" s="1080">
        <v>25</v>
      </c>
      <c r="H34" s="1080">
        <v>15</v>
      </c>
      <c r="I34" s="1080">
        <v>-10</v>
      </c>
    </row>
    <row r="35" spans="1:9">
      <c r="A35" s="1079" t="s">
        <v>561</v>
      </c>
      <c r="B35" s="1079" t="s">
        <v>1637</v>
      </c>
      <c r="C35" s="1079" t="s">
        <v>3001</v>
      </c>
      <c r="D35" s="1079" t="s">
        <v>1802</v>
      </c>
      <c r="E35" s="1080">
        <v>73</v>
      </c>
      <c r="F35" s="1080">
        <v>83</v>
      </c>
      <c r="G35" s="1080">
        <v>81</v>
      </c>
      <c r="H35" s="1080">
        <v>71</v>
      </c>
      <c r="I35" s="1080">
        <v>-10</v>
      </c>
    </row>
    <row r="36" spans="1:9">
      <c r="A36" s="1079" t="s">
        <v>562</v>
      </c>
      <c r="B36" s="1079" t="s">
        <v>1638</v>
      </c>
      <c r="C36" s="1079" t="s">
        <v>1984</v>
      </c>
      <c r="D36" s="1079" t="s">
        <v>1986</v>
      </c>
      <c r="E36" s="1080">
        <v>53</v>
      </c>
      <c r="F36" s="1080">
        <v>49</v>
      </c>
      <c r="G36" s="1080">
        <v>54</v>
      </c>
      <c r="H36" s="1080">
        <v>55</v>
      </c>
      <c r="I36" s="1080">
        <v>1</v>
      </c>
    </row>
    <row r="37" spans="1:9">
      <c r="A37" s="1079" t="s">
        <v>1378</v>
      </c>
      <c r="B37" s="1079" t="s">
        <v>1639</v>
      </c>
      <c r="C37" s="1079" t="s">
        <v>3001</v>
      </c>
      <c r="D37" s="1079" t="s">
        <v>3005</v>
      </c>
      <c r="E37" s="1080" t="s">
        <v>2031</v>
      </c>
      <c r="F37" s="1080" t="s">
        <v>2031</v>
      </c>
      <c r="G37" s="1080" t="s">
        <v>2031</v>
      </c>
      <c r="H37" s="1080">
        <v>58</v>
      </c>
      <c r="I37" s="1080" t="s">
        <v>2031</v>
      </c>
    </row>
    <row r="38" spans="1:9">
      <c r="A38" s="1079" t="s">
        <v>563</v>
      </c>
      <c r="B38" s="1079" t="s">
        <v>1187</v>
      </c>
      <c r="C38" s="1079" t="s">
        <v>3003</v>
      </c>
      <c r="D38" s="1079" t="s">
        <v>3005</v>
      </c>
      <c r="E38" s="1080">
        <v>45</v>
      </c>
      <c r="F38" s="1080">
        <v>65</v>
      </c>
      <c r="G38" s="1080">
        <v>54</v>
      </c>
      <c r="H38" s="1080">
        <v>36</v>
      </c>
      <c r="I38" s="1080">
        <v>-18</v>
      </c>
    </row>
    <row r="39" spans="1:9">
      <c r="A39" s="1079" t="s">
        <v>564</v>
      </c>
      <c r="B39" s="1079" t="s">
        <v>2050</v>
      </c>
      <c r="C39" s="1079" t="s">
        <v>3003</v>
      </c>
      <c r="D39" s="1079" t="s">
        <v>3001</v>
      </c>
      <c r="E39" s="1080">
        <v>36</v>
      </c>
      <c r="F39" s="1080">
        <v>45</v>
      </c>
      <c r="G39" s="1080">
        <v>53</v>
      </c>
      <c r="H39" s="1080">
        <v>41</v>
      </c>
      <c r="I39" s="1080">
        <v>-12</v>
      </c>
    </row>
    <row r="40" spans="1:9">
      <c r="A40" s="1079" t="s">
        <v>565</v>
      </c>
      <c r="B40" s="1079" t="s">
        <v>1186</v>
      </c>
      <c r="C40" s="1079" t="s">
        <v>1984</v>
      </c>
      <c r="D40" s="1079" t="s">
        <v>1984</v>
      </c>
      <c r="E40" s="1080">
        <v>31</v>
      </c>
      <c r="F40" s="1080">
        <v>26</v>
      </c>
      <c r="G40" s="1080">
        <v>35</v>
      </c>
      <c r="H40" s="1080">
        <v>44</v>
      </c>
      <c r="I40" s="1080">
        <v>9</v>
      </c>
    </row>
    <row r="41" spans="1:9">
      <c r="A41" s="1079" t="s">
        <v>566</v>
      </c>
      <c r="B41" s="1079" t="s">
        <v>1640</v>
      </c>
      <c r="C41" s="1079" t="s">
        <v>1986</v>
      </c>
      <c r="D41" s="1079" t="s">
        <v>1802</v>
      </c>
      <c r="E41" s="1080">
        <v>35</v>
      </c>
      <c r="F41" s="1080">
        <v>28</v>
      </c>
      <c r="G41" s="1080">
        <v>55</v>
      </c>
      <c r="H41" s="1080">
        <v>37</v>
      </c>
      <c r="I41" s="1080">
        <v>-18</v>
      </c>
    </row>
    <row r="42" spans="1:9">
      <c r="A42" s="1079" t="s">
        <v>567</v>
      </c>
      <c r="B42" s="1079" t="s">
        <v>38</v>
      </c>
      <c r="C42" s="1079" t="s">
        <v>3001</v>
      </c>
      <c r="D42" s="1079" t="s">
        <v>3005</v>
      </c>
      <c r="E42" s="1080">
        <v>82</v>
      </c>
      <c r="F42" s="1080">
        <v>77</v>
      </c>
      <c r="G42" s="1080">
        <v>85</v>
      </c>
      <c r="H42" s="1080">
        <v>88</v>
      </c>
      <c r="I42" s="1080">
        <v>3</v>
      </c>
    </row>
    <row r="43" spans="1:9">
      <c r="A43" s="1079" t="s">
        <v>568</v>
      </c>
      <c r="B43" s="1079" t="s">
        <v>113</v>
      </c>
      <c r="C43" s="1079" t="s">
        <v>3001</v>
      </c>
      <c r="D43" s="1079" t="s">
        <v>3001</v>
      </c>
      <c r="E43" s="1080">
        <v>54</v>
      </c>
      <c r="F43" s="1080">
        <v>59</v>
      </c>
      <c r="G43" s="1080">
        <v>65</v>
      </c>
      <c r="H43" s="1080">
        <v>63</v>
      </c>
      <c r="I43" s="1080">
        <v>-2</v>
      </c>
    </row>
    <row r="44" spans="1:9">
      <c r="A44" s="1079" t="s">
        <v>569</v>
      </c>
      <c r="B44" s="1079" t="s">
        <v>1185</v>
      </c>
      <c r="C44" s="1079" t="s">
        <v>1984</v>
      </c>
      <c r="D44" s="1079" t="s">
        <v>1986</v>
      </c>
      <c r="E44" s="1080">
        <v>16</v>
      </c>
      <c r="F44" s="1080">
        <v>21</v>
      </c>
      <c r="G44" s="1080">
        <v>39</v>
      </c>
      <c r="H44" s="1080">
        <v>32</v>
      </c>
      <c r="I44" s="1080">
        <v>-7</v>
      </c>
    </row>
    <row r="45" spans="1:9">
      <c r="A45" s="1079" t="s">
        <v>570</v>
      </c>
      <c r="B45" s="1079" t="s">
        <v>1641</v>
      </c>
      <c r="C45" s="1079" t="s">
        <v>1986</v>
      </c>
      <c r="D45" s="1079" t="s">
        <v>1984</v>
      </c>
      <c r="E45" s="1080">
        <v>31</v>
      </c>
      <c r="F45" s="1080">
        <v>34</v>
      </c>
      <c r="G45" s="1080">
        <v>33</v>
      </c>
      <c r="H45" s="1080">
        <v>52</v>
      </c>
      <c r="I45" s="1080">
        <v>19</v>
      </c>
    </row>
    <row r="46" spans="1:9">
      <c r="A46" s="1079" t="s">
        <v>571</v>
      </c>
      <c r="B46" s="1079" t="s">
        <v>39</v>
      </c>
      <c r="C46" s="1079" t="s">
        <v>3001</v>
      </c>
      <c r="D46" s="1079" t="s">
        <v>3005</v>
      </c>
      <c r="E46" s="1080">
        <v>33</v>
      </c>
      <c r="F46" s="1080">
        <v>77</v>
      </c>
      <c r="G46" s="1080">
        <v>88</v>
      </c>
      <c r="H46" s="1080">
        <v>71</v>
      </c>
      <c r="I46" s="1080">
        <v>-17</v>
      </c>
    </row>
    <row r="47" spans="1:9">
      <c r="A47" s="1079" t="s">
        <v>572</v>
      </c>
      <c r="B47" s="1079" t="s">
        <v>1183</v>
      </c>
      <c r="C47" s="1079" t="s">
        <v>1986</v>
      </c>
      <c r="D47" s="1079" t="s">
        <v>1984</v>
      </c>
      <c r="E47" s="1080">
        <v>35</v>
      </c>
      <c r="F47" s="1080">
        <v>21</v>
      </c>
      <c r="G47" s="1080">
        <v>35</v>
      </c>
      <c r="H47" s="1080">
        <v>22</v>
      </c>
      <c r="I47" s="1080">
        <v>-13</v>
      </c>
    </row>
    <row r="48" spans="1:9">
      <c r="A48" s="1079" t="s">
        <v>573</v>
      </c>
      <c r="B48" s="1079" t="s">
        <v>1884</v>
      </c>
      <c r="C48" s="1079" t="s">
        <v>1802</v>
      </c>
      <c r="D48" s="1079" t="s">
        <v>3000</v>
      </c>
      <c r="E48" s="1080">
        <v>24</v>
      </c>
      <c r="F48" s="1080">
        <v>29</v>
      </c>
      <c r="G48" s="1080">
        <v>18</v>
      </c>
      <c r="H48" s="1080">
        <v>29</v>
      </c>
      <c r="I48" s="1080">
        <v>11</v>
      </c>
    </row>
    <row r="49" spans="1:9">
      <c r="A49" s="1079" t="s">
        <v>574</v>
      </c>
      <c r="B49" s="1079" t="s">
        <v>1182</v>
      </c>
      <c r="C49" s="1079" t="s">
        <v>1802</v>
      </c>
      <c r="D49" s="1079" t="s">
        <v>3000</v>
      </c>
      <c r="E49" s="1080">
        <v>17</v>
      </c>
      <c r="F49" s="1080">
        <v>30</v>
      </c>
      <c r="G49" s="1080">
        <v>25</v>
      </c>
      <c r="H49" s="1080">
        <v>24</v>
      </c>
      <c r="I49" s="1080">
        <v>-1</v>
      </c>
    </row>
    <row r="50" spans="1:9">
      <c r="A50" s="1079" t="s">
        <v>575</v>
      </c>
      <c r="B50" s="1079" t="s">
        <v>1181</v>
      </c>
      <c r="C50" s="1079" t="s">
        <v>1802</v>
      </c>
      <c r="D50" s="1079" t="s">
        <v>3001</v>
      </c>
      <c r="E50" s="1080">
        <v>75</v>
      </c>
      <c r="F50" s="1080">
        <v>61</v>
      </c>
      <c r="G50" s="1080">
        <v>69</v>
      </c>
      <c r="H50" s="1080">
        <v>83</v>
      </c>
      <c r="I50" s="1080">
        <v>14</v>
      </c>
    </row>
    <row r="51" spans="1:9">
      <c r="A51" s="1079" t="s">
        <v>576</v>
      </c>
      <c r="B51" s="1079" t="s">
        <v>1180</v>
      </c>
      <c r="C51" s="1079" t="s">
        <v>1984</v>
      </c>
      <c r="D51" s="1079" t="s">
        <v>1984</v>
      </c>
      <c r="E51" s="1080">
        <v>25</v>
      </c>
      <c r="F51" s="1080">
        <v>20</v>
      </c>
      <c r="G51" s="1080">
        <v>32</v>
      </c>
      <c r="H51" s="1080">
        <v>22</v>
      </c>
      <c r="I51" s="1080">
        <v>-10</v>
      </c>
    </row>
    <row r="52" spans="1:9">
      <c r="A52" s="1079" t="s">
        <v>577</v>
      </c>
      <c r="B52" s="1079" t="s">
        <v>1642</v>
      </c>
      <c r="C52" s="1079" t="s">
        <v>3003</v>
      </c>
      <c r="D52" s="1079" t="s">
        <v>3002</v>
      </c>
      <c r="E52" s="1080">
        <v>35</v>
      </c>
      <c r="F52" s="1080">
        <v>46</v>
      </c>
      <c r="G52" s="1080">
        <v>41</v>
      </c>
      <c r="H52" s="1080">
        <v>36</v>
      </c>
      <c r="I52" s="1080">
        <v>-5</v>
      </c>
    </row>
    <row r="53" spans="1:9">
      <c r="A53" s="1079" t="s">
        <v>578</v>
      </c>
      <c r="B53" s="1079" t="s">
        <v>930</v>
      </c>
      <c r="C53" s="1079" t="s">
        <v>1986</v>
      </c>
      <c r="D53" s="1079" t="s">
        <v>3004</v>
      </c>
      <c r="E53" s="1080">
        <v>29</v>
      </c>
      <c r="F53" s="1080">
        <v>32</v>
      </c>
      <c r="G53" s="1080">
        <v>40</v>
      </c>
      <c r="H53" s="1080">
        <v>37</v>
      </c>
      <c r="I53" s="1080">
        <v>-3</v>
      </c>
    </row>
    <row r="54" spans="1:9">
      <c r="A54" s="1079" t="s">
        <v>579</v>
      </c>
      <c r="B54" s="1079" t="s">
        <v>1643</v>
      </c>
      <c r="C54" s="1079" t="s">
        <v>1802</v>
      </c>
      <c r="D54" s="1079" t="s">
        <v>3000</v>
      </c>
      <c r="E54" s="1080">
        <v>27</v>
      </c>
      <c r="F54" s="1080">
        <v>19</v>
      </c>
      <c r="G54" s="1080">
        <v>12</v>
      </c>
      <c r="H54" s="1080">
        <v>35</v>
      </c>
      <c r="I54" s="1080">
        <v>23</v>
      </c>
    </row>
    <row r="55" spans="1:9">
      <c r="A55" s="1079" t="s">
        <v>580</v>
      </c>
      <c r="B55" s="1079" t="s">
        <v>1177</v>
      </c>
      <c r="C55" s="1079" t="s">
        <v>3003</v>
      </c>
      <c r="D55" s="1079" t="s">
        <v>3002</v>
      </c>
      <c r="E55" s="1080">
        <v>26</v>
      </c>
      <c r="F55" s="1080">
        <v>27</v>
      </c>
      <c r="G55" s="1080">
        <v>26</v>
      </c>
      <c r="H55" s="1080">
        <v>30</v>
      </c>
      <c r="I55" s="1080">
        <v>4</v>
      </c>
    </row>
    <row r="56" spans="1:9">
      <c r="A56" s="1079" t="s">
        <v>581</v>
      </c>
      <c r="B56" s="1079" t="s">
        <v>1176</v>
      </c>
      <c r="C56" s="1079" t="s">
        <v>1802</v>
      </c>
      <c r="D56" s="1079" t="s">
        <v>3001</v>
      </c>
      <c r="E56" s="1080">
        <v>50</v>
      </c>
      <c r="F56" s="1080">
        <v>47</v>
      </c>
      <c r="G56" s="1080">
        <v>50</v>
      </c>
      <c r="H56" s="1080">
        <v>53</v>
      </c>
      <c r="I56" s="1080">
        <v>3</v>
      </c>
    </row>
    <row r="57" spans="1:9">
      <c r="A57" s="1079" t="s">
        <v>582</v>
      </c>
      <c r="B57" s="1079" t="s">
        <v>1175</v>
      </c>
      <c r="C57" s="1079" t="s">
        <v>3003</v>
      </c>
      <c r="D57" s="1079" t="s">
        <v>3002</v>
      </c>
      <c r="E57" s="1080">
        <v>43</v>
      </c>
      <c r="F57" s="1080">
        <v>41</v>
      </c>
      <c r="G57" s="1080">
        <v>42</v>
      </c>
      <c r="H57" s="1080">
        <v>57</v>
      </c>
      <c r="I57" s="1080">
        <v>15</v>
      </c>
    </row>
    <row r="58" spans="1:9">
      <c r="A58" s="1079" t="s">
        <v>583</v>
      </c>
      <c r="B58" s="1079" t="s">
        <v>1174</v>
      </c>
      <c r="C58" s="1079" t="s">
        <v>1802</v>
      </c>
      <c r="D58" s="1079" t="s">
        <v>3000</v>
      </c>
      <c r="E58" s="1080">
        <v>38</v>
      </c>
      <c r="F58" s="1080">
        <v>22</v>
      </c>
      <c r="G58" s="1080">
        <v>40</v>
      </c>
      <c r="H58" s="1080">
        <v>26</v>
      </c>
      <c r="I58" s="1080">
        <v>-14</v>
      </c>
    </row>
    <row r="59" spans="1:9">
      <c r="A59" s="1079" t="s">
        <v>584</v>
      </c>
      <c r="B59" s="1079" t="s">
        <v>1173</v>
      </c>
      <c r="C59" s="1079" t="s">
        <v>1984</v>
      </c>
      <c r="D59" s="1079" t="s">
        <v>1802</v>
      </c>
      <c r="E59" s="1080">
        <v>17</v>
      </c>
      <c r="F59" s="1080">
        <v>22</v>
      </c>
      <c r="G59" s="1080">
        <v>20</v>
      </c>
      <c r="H59" s="1080">
        <v>30</v>
      </c>
      <c r="I59" s="1080">
        <v>10</v>
      </c>
    </row>
    <row r="60" spans="1:9">
      <c r="A60" s="1079" t="s">
        <v>587</v>
      </c>
      <c r="B60" s="1079" t="s">
        <v>1172</v>
      </c>
      <c r="C60" s="1079" t="s">
        <v>3001</v>
      </c>
      <c r="D60" s="1079" t="s">
        <v>3004</v>
      </c>
      <c r="E60" s="1080">
        <v>70</v>
      </c>
      <c r="F60" s="1080">
        <v>65</v>
      </c>
      <c r="G60" s="1080">
        <v>75</v>
      </c>
      <c r="H60" s="1080">
        <v>81</v>
      </c>
      <c r="I60" s="1080">
        <v>6</v>
      </c>
    </row>
    <row r="61" spans="1:9">
      <c r="A61" s="1079" t="s">
        <v>588</v>
      </c>
      <c r="B61" s="1079" t="s">
        <v>2075</v>
      </c>
      <c r="C61" s="1079" t="s">
        <v>3003</v>
      </c>
      <c r="D61" s="1079" t="s">
        <v>3002</v>
      </c>
      <c r="E61" s="1080">
        <v>68</v>
      </c>
      <c r="F61" s="1080">
        <v>78</v>
      </c>
      <c r="G61" s="1080">
        <v>66</v>
      </c>
      <c r="H61" s="1080">
        <v>76</v>
      </c>
      <c r="I61" s="1080">
        <v>10</v>
      </c>
    </row>
    <row r="62" spans="1:9">
      <c r="A62" s="1079" t="s">
        <v>589</v>
      </c>
      <c r="B62" s="1079" t="s">
        <v>1171</v>
      </c>
      <c r="C62" s="1079" t="s">
        <v>3003</v>
      </c>
      <c r="D62" s="1079" t="s">
        <v>3005</v>
      </c>
      <c r="E62" s="1080">
        <v>68</v>
      </c>
      <c r="F62" s="1080">
        <v>64</v>
      </c>
      <c r="G62" s="1080">
        <v>77</v>
      </c>
      <c r="H62" s="1080">
        <v>68</v>
      </c>
      <c r="I62" s="1080">
        <v>-9</v>
      </c>
    </row>
    <row r="63" spans="1:9">
      <c r="A63" s="1079" t="s">
        <v>590</v>
      </c>
      <c r="B63" s="1079" t="s">
        <v>1644</v>
      </c>
      <c r="C63" s="1079" t="s">
        <v>3001</v>
      </c>
      <c r="D63" s="1079" t="s">
        <v>3000</v>
      </c>
      <c r="E63" s="1080">
        <v>36</v>
      </c>
      <c r="F63" s="1080">
        <v>40</v>
      </c>
      <c r="G63" s="1080">
        <v>58</v>
      </c>
      <c r="H63" s="1080">
        <v>49</v>
      </c>
      <c r="I63" s="1080">
        <v>-9</v>
      </c>
    </row>
    <row r="64" spans="1:9">
      <c r="A64" s="1079" t="s">
        <v>1170</v>
      </c>
      <c r="B64" s="1079" t="s">
        <v>1645</v>
      </c>
      <c r="C64" s="1079" t="s">
        <v>3001</v>
      </c>
      <c r="D64" s="1079" t="s">
        <v>3003</v>
      </c>
      <c r="E64" s="1080" t="s">
        <v>2031</v>
      </c>
      <c r="F64" s="1080">
        <v>33</v>
      </c>
      <c r="G64" s="1080">
        <v>23</v>
      </c>
      <c r="H64" s="1080">
        <v>51</v>
      </c>
      <c r="I64" s="1080">
        <v>28</v>
      </c>
    </row>
    <row r="65" spans="1:9">
      <c r="A65" s="1079" t="s">
        <v>1169</v>
      </c>
      <c r="B65" s="1079" t="s">
        <v>1646</v>
      </c>
      <c r="C65" s="1079" t="s">
        <v>3001</v>
      </c>
      <c r="D65" s="1079" t="s">
        <v>1986</v>
      </c>
      <c r="E65" s="1080" t="s">
        <v>2031</v>
      </c>
      <c r="F65" s="1080">
        <v>34</v>
      </c>
      <c r="G65" s="1080">
        <v>32</v>
      </c>
      <c r="H65" s="1080">
        <v>26</v>
      </c>
      <c r="I65" s="1080">
        <v>-6</v>
      </c>
    </row>
    <row r="66" spans="1:9">
      <c r="A66" s="1079" t="s">
        <v>592</v>
      </c>
      <c r="B66" s="1079" t="s">
        <v>245</v>
      </c>
      <c r="C66" s="1079" t="s">
        <v>3001</v>
      </c>
      <c r="D66" s="1079" t="s">
        <v>3003</v>
      </c>
      <c r="E66" s="1080">
        <v>64</v>
      </c>
      <c r="F66" s="1080">
        <v>63</v>
      </c>
      <c r="G66" s="1080">
        <v>58</v>
      </c>
      <c r="H66" s="1080">
        <v>74</v>
      </c>
      <c r="I66" s="1080">
        <v>16</v>
      </c>
    </row>
    <row r="67" spans="1:9">
      <c r="A67" s="1079" t="s">
        <v>593</v>
      </c>
      <c r="B67" s="1079" t="s">
        <v>1168</v>
      </c>
      <c r="C67" s="1079" t="s">
        <v>1802</v>
      </c>
      <c r="D67" s="1079" t="s">
        <v>3000</v>
      </c>
      <c r="E67" s="1080">
        <v>56</v>
      </c>
      <c r="F67" s="1080">
        <v>59</v>
      </c>
      <c r="G67" s="1080">
        <v>71</v>
      </c>
      <c r="H67" s="1080">
        <v>62</v>
      </c>
      <c r="I67" s="1080">
        <v>-9</v>
      </c>
    </row>
    <row r="68" spans="1:9">
      <c r="A68" s="1079" t="s">
        <v>594</v>
      </c>
      <c r="B68" s="1079" t="s">
        <v>1167</v>
      </c>
      <c r="C68" s="1079" t="s">
        <v>3003</v>
      </c>
      <c r="D68" s="1079" t="s">
        <v>3005</v>
      </c>
      <c r="E68" s="1080">
        <v>24</v>
      </c>
      <c r="F68" s="1080">
        <v>40</v>
      </c>
      <c r="G68" s="1080">
        <v>39</v>
      </c>
      <c r="H68" s="1080">
        <v>26</v>
      </c>
      <c r="I68" s="1080">
        <v>-13</v>
      </c>
    </row>
    <row r="69" spans="1:9">
      <c r="A69" s="1079" t="s">
        <v>595</v>
      </c>
      <c r="B69" s="1079" t="s">
        <v>115</v>
      </c>
      <c r="C69" s="1079" t="s">
        <v>3003</v>
      </c>
      <c r="D69" s="1079" t="s">
        <v>3002</v>
      </c>
      <c r="E69" s="1080">
        <v>50</v>
      </c>
      <c r="F69" s="1080">
        <v>48</v>
      </c>
      <c r="G69" s="1080">
        <v>55</v>
      </c>
      <c r="H69" s="1080">
        <v>48</v>
      </c>
      <c r="I69" s="1080">
        <v>-7</v>
      </c>
    </row>
    <row r="70" spans="1:9">
      <c r="A70" s="1079" t="s">
        <v>596</v>
      </c>
      <c r="B70" s="1079" t="s">
        <v>1166</v>
      </c>
      <c r="C70" s="1079" t="s">
        <v>1984</v>
      </c>
      <c r="D70" s="1079" t="s">
        <v>1984</v>
      </c>
      <c r="E70" s="1080">
        <v>39</v>
      </c>
      <c r="F70" s="1080">
        <v>24</v>
      </c>
      <c r="G70" s="1080">
        <v>30</v>
      </c>
      <c r="H70" s="1080">
        <v>33</v>
      </c>
      <c r="I70" s="1080">
        <v>3</v>
      </c>
    </row>
    <row r="71" spans="1:9">
      <c r="A71" s="1079" t="s">
        <v>597</v>
      </c>
      <c r="B71" s="1079" t="s">
        <v>1165</v>
      </c>
      <c r="C71" s="1079" t="s">
        <v>1802</v>
      </c>
      <c r="D71" s="1079" t="s">
        <v>3000</v>
      </c>
      <c r="E71" s="1080">
        <v>45</v>
      </c>
      <c r="F71" s="1080">
        <v>54</v>
      </c>
      <c r="G71" s="1080">
        <v>47</v>
      </c>
      <c r="H71" s="1080">
        <v>34</v>
      </c>
      <c r="I71" s="1080">
        <v>-13</v>
      </c>
    </row>
    <row r="72" spans="1:9">
      <c r="A72" s="1079" t="s">
        <v>598</v>
      </c>
      <c r="B72" s="1079" t="s">
        <v>1164</v>
      </c>
      <c r="C72" s="1079" t="s">
        <v>3003</v>
      </c>
      <c r="D72" s="1079" t="s">
        <v>3005</v>
      </c>
      <c r="E72" s="1080">
        <v>55</v>
      </c>
      <c r="F72" s="1080">
        <v>58</v>
      </c>
      <c r="G72" s="1080">
        <v>76</v>
      </c>
      <c r="H72" s="1080">
        <v>63</v>
      </c>
      <c r="I72" s="1080">
        <v>-13</v>
      </c>
    </row>
    <row r="73" spans="1:9">
      <c r="A73" s="1079" t="s">
        <v>599</v>
      </c>
      <c r="B73" s="1079" t="s">
        <v>15</v>
      </c>
      <c r="C73" s="1079" t="s">
        <v>1802</v>
      </c>
      <c r="D73" s="1079" t="s">
        <v>3001</v>
      </c>
      <c r="E73" s="1080">
        <v>46</v>
      </c>
      <c r="F73" s="1080">
        <v>51</v>
      </c>
      <c r="G73" s="1080">
        <v>61</v>
      </c>
      <c r="H73" s="1080">
        <v>50</v>
      </c>
      <c r="I73" s="1080">
        <v>-11</v>
      </c>
    </row>
    <row r="74" spans="1:9">
      <c r="A74" s="1079" t="s">
        <v>600</v>
      </c>
      <c r="B74" s="1079" t="s">
        <v>1647</v>
      </c>
      <c r="C74" s="1079" t="s">
        <v>3002</v>
      </c>
      <c r="D74" s="1079" t="s">
        <v>1986</v>
      </c>
      <c r="E74" s="1080">
        <v>13</v>
      </c>
      <c r="F74" s="1080">
        <v>18</v>
      </c>
      <c r="G74" s="1080">
        <v>18</v>
      </c>
      <c r="H74" s="1080">
        <v>7</v>
      </c>
      <c r="I74" s="1080">
        <v>-11</v>
      </c>
    </row>
    <row r="75" spans="1:9">
      <c r="A75" s="1079" t="s">
        <v>601</v>
      </c>
      <c r="B75" s="1079" t="s">
        <v>1648</v>
      </c>
      <c r="C75" s="1079" t="s">
        <v>3003</v>
      </c>
      <c r="D75" s="1079" t="s">
        <v>1802</v>
      </c>
      <c r="E75" s="1080">
        <v>50</v>
      </c>
      <c r="F75" s="1080">
        <v>57</v>
      </c>
      <c r="G75" s="1080">
        <v>54</v>
      </c>
      <c r="H75" s="1080">
        <v>59</v>
      </c>
      <c r="I75" s="1080">
        <v>5</v>
      </c>
    </row>
    <row r="76" spans="1:9">
      <c r="A76" s="1079" t="s">
        <v>602</v>
      </c>
      <c r="B76" s="1079" t="s">
        <v>1649</v>
      </c>
      <c r="C76" s="1079" t="s">
        <v>1984</v>
      </c>
      <c r="D76" s="1079" t="s">
        <v>1986</v>
      </c>
      <c r="E76" s="1080">
        <v>37</v>
      </c>
      <c r="F76" s="1080">
        <v>22</v>
      </c>
      <c r="G76" s="1080">
        <v>50</v>
      </c>
      <c r="H76" s="1080">
        <v>43</v>
      </c>
      <c r="I76" s="1080">
        <v>-7</v>
      </c>
    </row>
    <row r="77" spans="1:9">
      <c r="A77" s="1079" t="s">
        <v>603</v>
      </c>
      <c r="B77" s="1079" t="s">
        <v>1650</v>
      </c>
      <c r="C77" s="1079" t="s">
        <v>1984</v>
      </c>
      <c r="D77" s="1079" t="s">
        <v>1986</v>
      </c>
      <c r="E77" s="1080">
        <v>11</v>
      </c>
      <c r="F77" s="1080">
        <v>18</v>
      </c>
      <c r="G77" s="1080">
        <v>17</v>
      </c>
      <c r="H77" s="1080">
        <v>29</v>
      </c>
      <c r="I77" s="1080">
        <v>12</v>
      </c>
    </row>
    <row r="78" spans="1:9">
      <c r="A78" s="1079" t="s">
        <v>604</v>
      </c>
      <c r="B78" s="1079" t="s">
        <v>1651</v>
      </c>
      <c r="C78" s="1079" t="s">
        <v>1986</v>
      </c>
      <c r="D78" s="1079" t="s">
        <v>3003</v>
      </c>
      <c r="E78" s="1080">
        <v>34</v>
      </c>
      <c r="F78" s="1080">
        <v>48</v>
      </c>
      <c r="G78" s="1080">
        <v>54</v>
      </c>
      <c r="H78" s="1080">
        <v>45</v>
      </c>
      <c r="I78" s="1080">
        <v>-9</v>
      </c>
    </row>
    <row r="79" spans="1:9">
      <c r="A79" s="1079" t="s">
        <v>605</v>
      </c>
      <c r="B79" s="1079" t="s">
        <v>1159</v>
      </c>
      <c r="C79" s="1079" t="s">
        <v>1986</v>
      </c>
      <c r="D79" s="1079" t="s">
        <v>3003</v>
      </c>
      <c r="E79" s="1080">
        <v>36</v>
      </c>
      <c r="F79" s="1080">
        <v>55</v>
      </c>
      <c r="G79" s="1080">
        <v>51</v>
      </c>
      <c r="H79" s="1080">
        <v>41</v>
      </c>
      <c r="I79" s="1080">
        <v>-10</v>
      </c>
    </row>
    <row r="80" spans="1:9">
      <c r="A80" s="1079" t="s">
        <v>606</v>
      </c>
      <c r="B80" s="1079" t="s">
        <v>1652</v>
      </c>
      <c r="C80" s="1079" t="s">
        <v>1984</v>
      </c>
      <c r="D80" s="1079" t="s">
        <v>1986</v>
      </c>
      <c r="E80" s="1080">
        <v>20</v>
      </c>
      <c r="F80" s="1080">
        <v>53</v>
      </c>
      <c r="G80" s="1080">
        <v>28</v>
      </c>
      <c r="H80" s="1080">
        <v>21</v>
      </c>
      <c r="I80" s="1080">
        <v>-7</v>
      </c>
    </row>
    <row r="81" spans="1:9">
      <c r="A81" s="1079" t="s">
        <v>607</v>
      </c>
      <c r="B81" s="1079" t="s">
        <v>1157</v>
      </c>
      <c r="C81" s="1079" t="s">
        <v>1986</v>
      </c>
      <c r="D81" s="1079" t="s">
        <v>1986</v>
      </c>
      <c r="E81" s="1080">
        <v>16</v>
      </c>
      <c r="F81" s="1080">
        <v>14</v>
      </c>
      <c r="G81" s="1080">
        <v>27</v>
      </c>
      <c r="H81" s="1080">
        <v>24</v>
      </c>
      <c r="I81" s="1080">
        <v>-3</v>
      </c>
    </row>
    <row r="82" spans="1:9">
      <c r="A82" s="1079" t="s">
        <v>608</v>
      </c>
      <c r="B82" s="1079" t="s">
        <v>1156</v>
      </c>
      <c r="C82" s="1079" t="s">
        <v>3003</v>
      </c>
      <c r="D82" s="1079" t="s">
        <v>3005</v>
      </c>
      <c r="E82" s="1080">
        <v>50</v>
      </c>
      <c r="F82" s="1080">
        <v>57</v>
      </c>
      <c r="G82" s="1080">
        <v>63</v>
      </c>
      <c r="H82" s="1080">
        <v>52</v>
      </c>
      <c r="I82" s="1080">
        <v>-11</v>
      </c>
    </row>
    <row r="83" spans="1:9">
      <c r="A83" s="1079" t="s">
        <v>609</v>
      </c>
      <c r="B83" s="1079" t="s">
        <v>3006</v>
      </c>
      <c r="C83" s="1079" t="s">
        <v>1984</v>
      </c>
      <c r="D83" s="1079" t="s">
        <v>1986</v>
      </c>
      <c r="E83" s="1080">
        <v>26</v>
      </c>
      <c r="F83" s="1080">
        <v>29</v>
      </c>
      <c r="G83" s="1080">
        <v>35</v>
      </c>
      <c r="H83" s="1080">
        <v>43</v>
      </c>
      <c r="I83" s="1080">
        <v>8</v>
      </c>
    </row>
    <row r="84" spans="1:9">
      <c r="A84" s="1079" t="s">
        <v>610</v>
      </c>
      <c r="B84" s="1079" t="s">
        <v>1653</v>
      </c>
      <c r="C84" s="1079" t="s">
        <v>1802</v>
      </c>
      <c r="D84" s="1079" t="s">
        <v>3001</v>
      </c>
      <c r="E84" s="1080">
        <v>54</v>
      </c>
      <c r="F84" s="1080">
        <v>62</v>
      </c>
      <c r="G84" s="1080">
        <v>66</v>
      </c>
      <c r="H84" s="1080">
        <v>60</v>
      </c>
      <c r="I84" s="1080">
        <v>-6</v>
      </c>
    </row>
    <row r="85" spans="1:9">
      <c r="A85" s="1079" t="s">
        <v>611</v>
      </c>
      <c r="B85" s="1079" t="s">
        <v>40</v>
      </c>
      <c r="C85" s="1079" t="s">
        <v>3003</v>
      </c>
      <c r="D85" s="1079" t="s">
        <v>3005</v>
      </c>
      <c r="E85" s="1080">
        <v>45</v>
      </c>
      <c r="F85" s="1080">
        <v>41</v>
      </c>
      <c r="G85" s="1080">
        <v>51</v>
      </c>
      <c r="H85" s="1080">
        <v>48</v>
      </c>
      <c r="I85" s="1080">
        <v>-3</v>
      </c>
    </row>
    <row r="86" spans="1:9">
      <c r="A86" s="1079" t="s">
        <v>612</v>
      </c>
      <c r="B86" s="1079" t="s">
        <v>1154</v>
      </c>
      <c r="C86" s="1079" t="s">
        <v>3003</v>
      </c>
      <c r="D86" s="1079" t="s">
        <v>3005</v>
      </c>
      <c r="E86" s="1080">
        <v>70</v>
      </c>
      <c r="F86" s="1080">
        <v>70</v>
      </c>
      <c r="G86" s="1080">
        <v>67</v>
      </c>
      <c r="H86" s="1080">
        <v>71</v>
      </c>
      <c r="I86" s="1080">
        <v>4</v>
      </c>
    </row>
    <row r="87" spans="1:9">
      <c r="A87" s="1079" t="s">
        <v>613</v>
      </c>
      <c r="B87" s="1079" t="s">
        <v>1153</v>
      </c>
      <c r="C87" s="1079" t="s">
        <v>3003</v>
      </c>
      <c r="D87" s="1079" t="s">
        <v>3005</v>
      </c>
      <c r="E87" s="1080">
        <v>44</v>
      </c>
      <c r="F87" s="1080">
        <v>46</v>
      </c>
      <c r="G87" s="1080">
        <v>54</v>
      </c>
      <c r="H87" s="1080">
        <v>43</v>
      </c>
      <c r="I87" s="1080">
        <v>-11</v>
      </c>
    </row>
    <row r="88" spans="1:9">
      <c r="A88" s="1079" t="s">
        <v>614</v>
      </c>
      <c r="B88" s="1079" t="s">
        <v>1654</v>
      </c>
      <c r="C88" s="1079" t="s">
        <v>3003</v>
      </c>
      <c r="D88" s="1079" t="s">
        <v>3001</v>
      </c>
      <c r="E88" s="1080">
        <v>49</v>
      </c>
      <c r="F88" s="1080">
        <v>52</v>
      </c>
      <c r="G88" s="1080">
        <v>57</v>
      </c>
      <c r="H88" s="1080">
        <v>62</v>
      </c>
      <c r="I88" s="1080">
        <v>5</v>
      </c>
    </row>
    <row r="89" spans="1:9">
      <c r="A89" s="1079" t="s">
        <v>615</v>
      </c>
      <c r="B89" s="1079" t="s">
        <v>1151</v>
      </c>
      <c r="C89" s="1079" t="s">
        <v>3003</v>
      </c>
      <c r="D89" s="1079" t="s">
        <v>3005</v>
      </c>
      <c r="E89" s="1080">
        <v>34</v>
      </c>
      <c r="F89" s="1080">
        <v>45</v>
      </c>
      <c r="G89" s="1080">
        <v>52</v>
      </c>
      <c r="H89" s="1080">
        <v>45</v>
      </c>
      <c r="I89" s="1080">
        <v>-7</v>
      </c>
    </row>
    <row r="90" spans="1:9">
      <c r="A90" s="1079" t="s">
        <v>616</v>
      </c>
      <c r="B90" s="1079" t="s">
        <v>1655</v>
      </c>
      <c r="C90" s="1079" t="s">
        <v>3003</v>
      </c>
      <c r="D90" s="1079" t="s">
        <v>1802</v>
      </c>
      <c r="E90" s="1080">
        <v>47</v>
      </c>
      <c r="F90" s="1080">
        <v>45</v>
      </c>
      <c r="G90" s="1080">
        <v>51</v>
      </c>
      <c r="H90" s="1080">
        <v>39</v>
      </c>
      <c r="I90" s="1080">
        <v>-12</v>
      </c>
    </row>
    <row r="91" spans="1:9">
      <c r="A91" s="1079" t="s">
        <v>617</v>
      </c>
      <c r="B91" s="1079" t="s">
        <v>1149</v>
      </c>
      <c r="C91" s="1079" t="s">
        <v>1986</v>
      </c>
      <c r="D91" s="1079" t="s">
        <v>3003</v>
      </c>
      <c r="E91" s="1080">
        <v>33</v>
      </c>
      <c r="F91" s="1080">
        <v>38</v>
      </c>
      <c r="G91" s="1080">
        <v>49</v>
      </c>
      <c r="H91" s="1080">
        <v>36</v>
      </c>
      <c r="I91" s="1080">
        <v>-13</v>
      </c>
    </row>
    <row r="92" spans="1:9">
      <c r="A92" s="1079" t="s">
        <v>618</v>
      </c>
      <c r="B92" s="1079" t="s">
        <v>1148</v>
      </c>
      <c r="C92" s="1079" t="s">
        <v>1802</v>
      </c>
      <c r="D92" s="1079" t="s">
        <v>3000</v>
      </c>
      <c r="E92" s="1080">
        <v>28</v>
      </c>
      <c r="F92" s="1080">
        <v>14</v>
      </c>
      <c r="G92" s="1080">
        <v>28</v>
      </c>
      <c r="H92" s="1080">
        <v>35</v>
      </c>
      <c r="I92" s="1080">
        <v>7</v>
      </c>
    </row>
    <row r="93" spans="1:9">
      <c r="A93" s="1079" t="s">
        <v>1380</v>
      </c>
      <c r="B93" s="1079" t="s">
        <v>1381</v>
      </c>
      <c r="C93" s="1079" t="s">
        <v>3001</v>
      </c>
      <c r="D93" s="1079" t="s">
        <v>3005</v>
      </c>
      <c r="E93" s="1080" t="s">
        <v>2031</v>
      </c>
      <c r="F93" s="1080" t="s">
        <v>2031</v>
      </c>
      <c r="G93" s="1080">
        <v>53</v>
      </c>
      <c r="H93" s="1080">
        <v>61</v>
      </c>
      <c r="I93" s="1080">
        <v>8</v>
      </c>
    </row>
    <row r="94" spans="1:9">
      <c r="A94" s="1079" t="s">
        <v>619</v>
      </c>
      <c r="B94" s="1079" t="s">
        <v>1656</v>
      </c>
      <c r="C94" s="1079" t="s">
        <v>3001</v>
      </c>
      <c r="D94" s="1079" t="s">
        <v>1984</v>
      </c>
      <c r="E94" s="1080">
        <v>0</v>
      </c>
      <c r="F94" s="1080">
        <v>35</v>
      </c>
      <c r="G94" s="1080">
        <v>38</v>
      </c>
      <c r="H94" s="1080">
        <v>19</v>
      </c>
      <c r="I94" s="1080">
        <v>-19</v>
      </c>
    </row>
    <row r="95" spans="1:9">
      <c r="A95" s="1079" t="s">
        <v>1147</v>
      </c>
      <c r="B95" s="1079" t="s">
        <v>1657</v>
      </c>
      <c r="C95" s="1079" t="s">
        <v>3001</v>
      </c>
      <c r="D95" s="1079" t="s">
        <v>3002</v>
      </c>
      <c r="E95" s="1080" t="s">
        <v>2031</v>
      </c>
      <c r="F95" s="1080">
        <v>80</v>
      </c>
      <c r="G95" s="1080">
        <v>80</v>
      </c>
      <c r="H95" s="1080">
        <v>74</v>
      </c>
      <c r="I95" s="1080">
        <v>-6</v>
      </c>
    </row>
    <row r="96" spans="1:9">
      <c r="A96" s="1079" t="s">
        <v>1146</v>
      </c>
      <c r="B96" s="1079" t="s">
        <v>965</v>
      </c>
      <c r="C96" s="1079" t="s">
        <v>3001</v>
      </c>
      <c r="D96" s="1079" t="s">
        <v>3000</v>
      </c>
      <c r="E96" s="1080" t="s">
        <v>2031</v>
      </c>
      <c r="F96" s="1080">
        <v>11</v>
      </c>
      <c r="G96" s="1080">
        <v>44</v>
      </c>
      <c r="H96" s="1080">
        <v>58</v>
      </c>
      <c r="I96" s="1080">
        <v>14</v>
      </c>
    </row>
    <row r="97" spans="1:9">
      <c r="A97" s="1079" t="s">
        <v>1886</v>
      </c>
      <c r="B97" s="1079" t="s">
        <v>3007</v>
      </c>
      <c r="C97" s="1079" t="s">
        <v>3001</v>
      </c>
      <c r="D97" s="1079" t="s">
        <v>1986</v>
      </c>
      <c r="E97" s="1080" t="s">
        <v>2031</v>
      </c>
      <c r="F97" s="1080" t="s">
        <v>2031</v>
      </c>
      <c r="G97" s="1080" t="s">
        <v>2031</v>
      </c>
      <c r="H97" s="1080">
        <v>64</v>
      </c>
      <c r="I97" s="1080" t="s">
        <v>2031</v>
      </c>
    </row>
    <row r="98" spans="1:9">
      <c r="A98" s="1079" t="s">
        <v>620</v>
      </c>
      <c r="B98" s="1079" t="s">
        <v>1145</v>
      </c>
      <c r="C98" s="1079" t="s">
        <v>1802</v>
      </c>
      <c r="D98" s="1079" t="s">
        <v>3001</v>
      </c>
      <c r="E98" s="1080">
        <v>39</v>
      </c>
      <c r="F98" s="1080">
        <v>40</v>
      </c>
      <c r="G98" s="1080">
        <v>50</v>
      </c>
      <c r="H98" s="1080">
        <v>43</v>
      </c>
      <c r="I98" s="1080">
        <v>-7</v>
      </c>
    </row>
    <row r="99" spans="1:9">
      <c r="A99" s="1079" t="s">
        <v>621</v>
      </c>
      <c r="B99" s="1079" t="s">
        <v>3008</v>
      </c>
      <c r="C99" s="1079" t="s">
        <v>1984</v>
      </c>
      <c r="D99" s="1079" t="s">
        <v>1986</v>
      </c>
      <c r="E99" s="1080">
        <v>22</v>
      </c>
      <c r="F99" s="1080">
        <v>17</v>
      </c>
      <c r="G99" s="1080">
        <v>42</v>
      </c>
      <c r="H99" s="1080">
        <v>30</v>
      </c>
      <c r="I99" s="1080">
        <v>-12</v>
      </c>
    </row>
    <row r="100" spans="1:9">
      <c r="A100" s="1079" t="s">
        <v>622</v>
      </c>
      <c r="B100" s="1079" t="s">
        <v>1658</v>
      </c>
      <c r="C100" s="1079" t="s">
        <v>3001</v>
      </c>
      <c r="D100" s="1079" t="s">
        <v>1986</v>
      </c>
      <c r="E100" s="1080" t="s">
        <v>2031</v>
      </c>
      <c r="F100" s="1080">
        <v>2</v>
      </c>
      <c r="G100" s="1080">
        <v>15</v>
      </c>
      <c r="H100" s="1080">
        <v>29</v>
      </c>
      <c r="I100" s="1080">
        <v>14</v>
      </c>
    </row>
    <row r="101" spans="1:9">
      <c r="A101" s="1079" t="s">
        <v>623</v>
      </c>
      <c r="B101" s="1079" t="s">
        <v>1144</v>
      </c>
      <c r="C101" s="1079" t="s">
        <v>1984</v>
      </c>
      <c r="D101" s="1079" t="s">
        <v>1984</v>
      </c>
      <c r="E101" s="1080">
        <v>32</v>
      </c>
      <c r="F101" s="1080">
        <v>28</v>
      </c>
      <c r="G101" s="1080">
        <v>27</v>
      </c>
      <c r="H101" s="1080">
        <v>35</v>
      </c>
      <c r="I101" s="1080">
        <v>8</v>
      </c>
    </row>
    <row r="102" spans="1:9">
      <c r="A102" s="1079" t="s">
        <v>624</v>
      </c>
      <c r="B102" s="1079" t="s">
        <v>1143</v>
      </c>
      <c r="C102" s="1079" t="s">
        <v>1986</v>
      </c>
      <c r="D102" s="1079" t="s">
        <v>3003</v>
      </c>
      <c r="E102" s="1080">
        <v>35</v>
      </c>
      <c r="F102" s="1080">
        <v>41</v>
      </c>
      <c r="G102" s="1080">
        <v>39</v>
      </c>
      <c r="H102" s="1080">
        <v>48</v>
      </c>
      <c r="I102" s="1080">
        <v>9</v>
      </c>
    </row>
    <row r="103" spans="1:9">
      <c r="A103" s="1079" t="s">
        <v>625</v>
      </c>
      <c r="B103" s="1079" t="s">
        <v>1659</v>
      </c>
      <c r="C103" s="1079" t="s">
        <v>1802</v>
      </c>
      <c r="D103" s="1079" t="s">
        <v>3001</v>
      </c>
      <c r="E103" s="1080">
        <v>61</v>
      </c>
      <c r="F103" s="1080">
        <v>51</v>
      </c>
      <c r="G103" s="1080">
        <v>70</v>
      </c>
      <c r="H103" s="1080">
        <v>57</v>
      </c>
      <c r="I103" s="1080">
        <v>-13</v>
      </c>
    </row>
    <row r="104" spans="1:9">
      <c r="A104" s="1079" t="s">
        <v>626</v>
      </c>
      <c r="B104" s="1079" t="s">
        <v>1141</v>
      </c>
      <c r="C104" s="1079" t="s">
        <v>1986</v>
      </c>
      <c r="D104" s="1079" t="s">
        <v>1984</v>
      </c>
      <c r="E104" s="1080">
        <v>32</v>
      </c>
      <c r="F104" s="1080">
        <v>28</v>
      </c>
      <c r="G104" s="1080">
        <v>33</v>
      </c>
      <c r="H104" s="1080">
        <v>24</v>
      </c>
      <c r="I104" s="1080">
        <v>-9</v>
      </c>
    </row>
    <row r="105" spans="1:9">
      <c r="A105" s="1079" t="s">
        <v>627</v>
      </c>
      <c r="B105" s="1079" t="s">
        <v>1660</v>
      </c>
      <c r="C105" s="1079" t="s">
        <v>1984</v>
      </c>
      <c r="D105" s="1079" t="s">
        <v>1984</v>
      </c>
      <c r="E105" s="1080">
        <v>37</v>
      </c>
      <c r="F105" s="1080">
        <v>45</v>
      </c>
      <c r="G105" s="1080">
        <v>50</v>
      </c>
      <c r="H105" s="1080">
        <v>45</v>
      </c>
      <c r="I105" s="1080">
        <v>-5</v>
      </c>
    </row>
    <row r="106" spans="1:9">
      <c r="A106" s="1079" t="s">
        <v>628</v>
      </c>
      <c r="B106" s="1079" t="s">
        <v>1661</v>
      </c>
      <c r="C106" s="1079" t="s">
        <v>1984</v>
      </c>
      <c r="D106" s="1079" t="s">
        <v>3003</v>
      </c>
      <c r="E106" s="1080">
        <v>42</v>
      </c>
      <c r="F106" s="1080">
        <v>42</v>
      </c>
      <c r="G106" s="1080">
        <v>46</v>
      </c>
      <c r="H106" s="1080">
        <v>56</v>
      </c>
      <c r="I106" s="1080">
        <v>10</v>
      </c>
    </row>
    <row r="107" spans="1:9">
      <c r="A107" s="1079" t="s">
        <v>629</v>
      </c>
      <c r="B107" s="1079" t="s">
        <v>1138</v>
      </c>
      <c r="C107" s="1079" t="s">
        <v>1986</v>
      </c>
      <c r="D107" s="1079" t="s">
        <v>1986</v>
      </c>
      <c r="E107" s="1080">
        <v>26</v>
      </c>
      <c r="F107" s="1080">
        <v>22</v>
      </c>
      <c r="G107" s="1080">
        <v>26</v>
      </c>
      <c r="H107" s="1080">
        <v>14</v>
      </c>
      <c r="I107" s="1080">
        <v>-12</v>
      </c>
    </row>
    <row r="108" spans="1:9">
      <c r="A108" s="1079" t="s">
        <v>630</v>
      </c>
      <c r="B108" s="1079" t="s">
        <v>1137</v>
      </c>
      <c r="C108" s="1079" t="s">
        <v>3003</v>
      </c>
      <c r="D108" s="1079" t="s">
        <v>3005</v>
      </c>
      <c r="E108" s="1080">
        <v>34</v>
      </c>
      <c r="F108" s="1080">
        <v>44</v>
      </c>
      <c r="G108" s="1080">
        <v>47</v>
      </c>
      <c r="H108" s="1080">
        <v>36</v>
      </c>
      <c r="I108" s="1080">
        <v>-11</v>
      </c>
    </row>
    <row r="109" spans="1:9">
      <c r="A109" s="1079" t="s">
        <v>631</v>
      </c>
      <c r="B109" s="1079" t="s">
        <v>1136</v>
      </c>
      <c r="C109" s="1079" t="s">
        <v>1984</v>
      </c>
      <c r="D109" s="1079" t="s">
        <v>3004</v>
      </c>
      <c r="E109" s="1080">
        <v>38</v>
      </c>
      <c r="F109" s="1080">
        <v>38</v>
      </c>
      <c r="G109" s="1080">
        <v>40</v>
      </c>
      <c r="H109" s="1080">
        <v>39</v>
      </c>
      <c r="I109" s="1080">
        <v>-1</v>
      </c>
    </row>
    <row r="110" spans="1:9">
      <c r="A110" s="1079" t="s">
        <v>632</v>
      </c>
      <c r="B110" s="1079" t="s">
        <v>1135</v>
      </c>
      <c r="C110" s="1079" t="s">
        <v>1802</v>
      </c>
      <c r="D110" s="1079" t="s">
        <v>3000</v>
      </c>
      <c r="E110" s="1080">
        <v>34</v>
      </c>
      <c r="F110" s="1080">
        <v>43</v>
      </c>
      <c r="G110" s="1080">
        <v>38</v>
      </c>
      <c r="H110" s="1080">
        <v>58</v>
      </c>
      <c r="I110" s="1080">
        <v>20</v>
      </c>
    </row>
    <row r="111" spans="1:9">
      <c r="A111" s="1079" t="s">
        <v>633</v>
      </c>
      <c r="B111" s="1079" t="s">
        <v>1662</v>
      </c>
      <c r="C111" s="1079" t="s">
        <v>3003</v>
      </c>
      <c r="D111" s="1079" t="s">
        <v>1802</v>
      </c>
      <c r="E111" s="1080">
        <v>35</v>
      </c>
      <c r="F111" s="1080">
        <v>56</v>
      </c>
      <c r="G111" s="1080">
        <v>56</v>
      </c>
      <c r="H111" s="1080">
        <v>53</v>
      </c>
      <c r="I111" s="1080">
        <v>-3</v>
      </c>
    </row>
    <row r="112" spans="1:9">
      <c r="A112" s="1079" t="s">
        <v>634</v>
      </c>
      <c r="B112" s="1079" t="s">
        <v>1133</v>
      </c>
      <c r="C112" s="1079" t="s">
        <v>3003</v>
      </c>
      <c r="D112" s="1079" t="s">
        <v>3005</v>
      </c>
      <c r="E112" s="1080">
        <v>40</v>
      </c>
      <c r="F112" s="1080">
        <v>50</v>
      </c>
      <c r="G112" s="1080">
        <v>59</v>
      </c>
      <c r="H112" s="1080">
        <v>50</v>
      </c>
      <c r="I112" s="1080">
        <v>-9</v>
      </c>
    </row>
    <row r="113" spans="1:9">
      <c r="A113" s="1079" t="s">
        <v>635</v>
      </c>
      <c r="B113" s="1079" t="s">
        <v>1132</v>
      </c>
      <c r="C113" s="1079" t="s">
        <v>3003</v>
      </c>
      <c r="D113" s="1079" t="s">
        <v>1986</v>
      </c>
      <c r="E113" s="1080">
        <v>29</v>
      </c>
      <c r="F113" s="1080">
        <v>35</v>
      </c>
      <c r="G113" s="1080">
        <v>29</v>
      </c>
      <c r="H113" s="1080">
        <v>33</v>
      </c>
      <c r="I113" s="1080">
        <v>4</v>
      </c>
    </row>
    <row r="114" spans="1:9">
      <c r="A114" s="1079" t="s">
        <v>636</v>
      </c>
      <c r="B114" s="1079" t="s">
        <v>1131</v>
      </c>
      <c r="C114" s="1079" t="s">
        <v>1984</v>
      </c>
      <c r="D114" s="1079" t="s">
        <v>1802</v>
      </c>
      <c r="E114" s="1080">
        <v>42</v>
      </c>
      <c r="F114" s="1080">
        <v>41</v>
      </c>
      <c r="G114" s="1080">
        <v>38</v>
      </c>
      <c r="H114" s="1080">
        <v>35</v>
      </c>
      <c r="I114" s="1080">
        <v>-3</v>
      </c>
    </row>
    <row r="115" spans="1:9">
      <c r="A115" s="1079" t="s">
        <v>637</v>
      </c>
      <c r="B115" s="1079" t="s">
        <v>1130</v>
      </c>
      <c r="C115" s="1079" t="s">
        <v>1986</v>
      </c>
      <c r="D115" s="1079" t="s">
        <v>3003</v>
      </c>
      <c r="E115" s="1080">
        <v>26</v>
      </c>
      <c r="F115" s="1080">
        <v>34</v>
      </c>
      <c r="G115" s="1080">
        <v>42</v>
      </c>
      <c r="H115" s="1080">
        <v>45</v>
      </c>
      <c r="I115" s="1080">
        <v>3</v>
      </c>
    </row>
    <row r="116" spans="1:9">
      <c r="A116" s="1079" t="s">
        <v>638</v>
      </c>
      <c r="B116" s="1079" t="s">
        <v>1129</v>
      </c>
      <c r="C116" s="1079" t="s">
        <v>1984</v>
      </c>
      <c r="D116" s="1079" t="s">
        <v>1984</v>
      </c>
      <c r="E116" s="1080">
        <v>28</v>
      </c>
      <c r="F116" s="1080">
        <v>40</v>
      </c>
      <c r="G116" s="1080">
        <v>29</v>
      </c>
      <c r="H116" s="1080">
        <v>29</v>
      </c>
      <c r="I116" s="1080">
        <v>0</v>
      </c>
    </row>
    <row r="117" spans="1:9">
      <c r="A117" s="1079" t="s">
        <v>639</v>
      </c>
      <c r="B117" s="1079" t="s">
        <v>1663</v>
      </c>
      <c r="C117" s="1079" t="s">
        <v>1986</v>
      </c>
      <c r="D117" s="1079" t="s">
        <v>3004</v>
      </c>
      <c r="E117" s="1080">
        <v>63</v>
      </c>
      <c r="F117" s="1080">
        <v>66</v>
      </c>
      <c r="G117" s="1080">
        <v>70</v>
      </c>
      <c r="H117" s="1080">
        <v>63</v>
      </c>
      <c r="I117" s="1080">
        <v>-7</v>
      </c>
    </row>
    <row r="118" spans="1:9">
      <c r="A118" s="1079" t="s">
        <v>640</v>
      </c>
      <c r="B118" s="1079" t="s">
        <v>16</v>
      </c>
      <c r="C118" s="1079" t="s">
        <v>3002</v>
      </c>
      <c r="D118" s="1079" t="s">
        <v>1986</v>
      </c>
      <c r="E118" s="1080">
        <v>5</v>
      </c>
      <c r="F118" s="1080">
        <v>17</v>
      </c>
      <c r="G118" s="1080">
        <v>17</v>
      </c>
      <c r="H118" s="1080">
        <v>35</v>
      </c>
      <c r="I118" s="1080">
        <v>18</v>
      </c>
    </row>
    <row r="119" spans="1:9">
      <c r="A119" s="1079" t="s">
        <v>641</v>
      </c>
      <c r="B119" s="1079" t="s">
        <v>1664</v>
      </c>
      <c r="C119" s="1079" t="s">
        <v>3003</v>
      </c>
      <c r="D119" s="1079" t="s">
        <v>3005</v>
      </c>
      <c r="E119" s="1080">
        <v>47</v>
      </c>
      <c r="F119" s="1080">
        <v>40</v>
      </c>
      <c r="G119" s="1080">
        <v>55</v>
      </c>
      <c r="H119" s="1080">
        <v>47</v>
      </c>
      <c r="I119" s="1080">
        <v>-8</v>
      </c>
    </row>
    <row r="120" spans="1:9">
      <c r="A120" s="1079" t="s">
        <v>642</v>
      </c>
      <c r="B120" s="1079" t="s">
        <v>1126</v>
      </c>
      <c r="C120" s="1079" t="s">
        <v>1802</v>
      </c>
      <c r="D120" s="1079" t="s">
        <v>3001</v>
      </c>
      <c r="E120" s="1080">
        <v>62</v>
      </c>
      <c r="F120" s="1080">
        <v>62</v>
      </c>
      <c r="G120" s="1080">
        <v>56</v>
      </c>
      <c r="H120" s="1080">
        <v>61</v>
      </c>
      <c r="I120" s="1080">
        <v>5</v>
      </c>
    </row>
    <row r="121" spans="1:9">
      <c r="A121" s="1079" t="s">
        <v>643</v>
      </c>
      <c r="B121" s="1079" t="s">
        <v>1124</v>
      </c>
      <c r="C121" s="1079" t="s">
        <v>1802</v>
      </c>
      <c r="D121" s="1079" t="s">
        <v>3000</v>
      </c>
      <c r="E121" s="1080">
        <v>46</v>
      </c>
      <c r="F121" s="1080">
        <v>55</v>
      </c>
      <c r="G121" s="1080">
        <v>68</v>
      </c>
      <c r="H121" s="1080">
        <v>57</v>
      </c>
      <c r="I121" s="1080">
        <v>-11</v>
      </c>
    </row>
    <row r="122" spans="1:9">
      <c r="A122" s="1079" t="s">
        <v>644</v>
      </c>
      <c r="B122" s="1079" t="s">
        <v>17</v>
      </c>
      <c r="C122" s="1079" t="s">
        <v>1986</v>
      </c>
      <c r="D122" s="1079" t="s">
        <v>3004</v>
      </c>
      <c r="E122" s="1080">
        <v>39</v>
      </c>
      <c r="F122" s="1080">
        <v>48</v>
      </c>
      <c r="G122" s="1080">
        <v>43</v>
      </c>
      <c r="H122" s="1080">
        <v>54</v>
      </c>
      <c r="I122" s="1080">
        <v>11</v>
      </c>
    </row>
    <row r="123" spans="1:9">
      <c r="A123" s="1079" t="s">
        <v>645</v>
      </c>
      <c r="B123" s="1079" t="s">
        <v>1123</v>
      </c>
      <c r="C123" s="1079" t="s">
        <v>1802</v>
      </c>
      <c r="D123" s="1079" t="s">
        <v>3001</v>
      </c>
      <c r="E123" s="1080">
        <v>60</v>
      </c>
      <c r="F123" s="1080">
        <v>64</v>
      </c>
      <c r="G123" s="1080">
        <v>76</v>
      </c>
      <c r="H123" s="1080">
        <v>65</v>
      </c>
      <c r="I123" s="1080">
        <v>-11</v>
      </c>
    </row>
    <row r="124" spans="1:9">
      <c r="A124" s="1079" t="s">
        <v>646</v>
      </c>
      <c r="B124" s="1079" t="s">
        <v>1122</v>
      </c>
      <c r="C124" s="1079" t="s">
        <v>1802</v>
      </c>
      <c r="D124" s="1079" t="s">
        <v>3001</v>
      </c>
      <c r="E124" s="1080">
        <v>69</v>
      </c>
      <c r="F124" s="1080">
        <v>57</v>
      </c>
      <c r="G124" s="1080">
        <v>67</v>
      </c>
      <c r="H124" s="1080">
        <v>70</v>
      </c>
      <c r="I124" s="1080">
        <v>3</v>
      </c>
    </row>
    <row r="125" spans="1:9">
      <c r="A125" s="1079" t="s">
        <v>647</v>
      </c>
      <c r="B125" s="1079" t="s">
        <v>1121</v>
      </c>
      <c r="C125" s="1079" t="s">
        <v>3003</v>
      </c>
      <c r="D125" s="1079" t="s">
        <v>1802</v>
      </c>
      <c r="E125" s="1080">
        <v>31</v>
      </c>
      <c r="F125" s="1080">
        <v>31</v>
      </c>
      <c r="G125" s="1080">
        <v>42</v>
      </c>
      <c r="H125" s="1080">
        <v>33</v>
      </c>
      <c r="I125" s="1080">
        <v>-9</v>
      </c>
    </row>
    <row r="126" spans="1:9">
      <c r="A126" s="1079" t="s">
        <v>648</v>
      </c>
      <c r="B126" s="1079" t="s">
        <v>41</v>
      </c>
      <c r="C126" s="1079" t="s">
        <v>1802</v>
      </c>
      <c r="D126" s="1079" t="s">
        <v>3002</v>
      </c>
      <c r="E126" s="1080">
        <v>49</v>
      </c>
      <c r="F126" s="1080">
        <v>46</v>
      </c>
      <c r="G126" s="1080">
        <v>60</v>
      </c>
      <c r="H126" s="1080">
        <v>66</v>
      </c>
      <c r="I126" s="1080">
        <v>6</v>
      </c>
    </row>
    <row r="127" spans="1:9">
      <c r="A127" s="1079" t="s">
        <v>649</v>
      </c>
      <c r="B127" s="1079" t="s">
        <v>300</v>
      </c>
      <c r="C127" s="1079" t="s">
        <v>3003</v>
      </c>
      <c r="D127" s="1079" t="s">
        <v>3002</v>
      </c>
      <c r="E127" s="1080">
        <v>69</v>
      </c>
      <c r="F127" s="1080">
        <v>69</v>
      </c>
      <c r="G127" s="1080">
        <v>82</v>
      </c>
      <c r="H127" s="1080">
        <v>77</v>
      </c>
      <c r="I127" s="1080">
        <v>-5</v>
      </c>
    </row>
    <row r="128" spans="1:9">
      <c r="A128" s="1079" t="s">
        <v>650</v>
      </c>
      <c r="B128" s="1079" t="s">
        <v>1120</v>
      </c>
      <c r="C128" s="1079" t="s">
        <v>3003</v>
      </c>
      <c r="D128" s="1079" t="s">
        <v>1802</v>
      </c>
      <c r="E128" s="1080">
        <v>35</v>
      </c>
      <c r="F128" s="1080">
        <v>41</v>
      </c>
      <c r="G128" s="1080">
        <v>49</v>
      </c>
      <c r="H128" s="1080">
        <v>54</v>
      </c>
      <c r="I128" s="1080">
        <v>5</v>
      </c>
    </row>
    <row r="129" spans="1:9">
      <c r="A129" s="1079" t="s">
        <v>651</v>
      </c>
      <c r="B129" s="1079" t="s">
        <v>1119</v>
      </c>
      <c r="C129" s="1079" t="s">
        <v>1984</v>
      </c>
      <c r="D129" s="1079" t="s">
        <v>1984</v>
      </c>
      <c r="E129" s="1080">
        <v>33</v>
      </c>
      <c r="F129" s="1080">
        <v>16</v>
      </c>
      <c r="G129" s="1080">
        <v>38</v>
      </c>
      <c r="H129" s="1080">
        <v>32</v>
      </c>
      <c r="I129" s="1080">
        <v>-6</v>
      </c>
    </row>
    <row r="130" spans="1:9">
      <c r="A130" s="1079" t="s">
        <v>652</v>
      </c>
      <c r="B130" s="1079" t="s">
        <v>1118</v>
      </c>
      <c r="C130" s="1079" t="s">
        <v>1984</v>
      </c>
      <c r="D130" s="1079" t="s">
        <v>1986</v>
      </c>
      <c r="E130" s="1080">
        <v>36</v>
      </c>
      <c r="F130" s="1080">
        <v>31</v>
      </c>
      <c r="G130" s="1080">
        <v>44</v>
      </c>
      <c r="H130" s="1080">
        <v>41</v>
      </c>
      <c r="I130" s="1080">
        <v>-3</v>
      </c>
    </row>
    <row r="131" spans="1:9">
      <c r="A131" s="1079" t="s">
        <v>653</v>
      </c>
      <c r="B131" s="1079" t="s">
        <v>304</v>
      </c>
      <c r="C131" s="1079" t="s">
        <v>1802</v>
      </c>
      <c r="D131" s="1079" t="s">
        <v>3001</v>
      </c>
      <c r="E131" s="1080">
        <v>69</v>
      </c>
      <c r="F131" s="1080">
        <v>73</v>
      </c>
      <c r="G131" s="1080">
        <v>69</v>
      </c>
      <c r="H131" s="1080">
        <v>70</v>
      </c>
      <c r="I131" s="1080">
        <v>1</v>
      </c>
    </row>
    <row r="132" spans="1:9">
      <c r="A132" s="1079" t="s">
        <v>654</v>
      </c>
      <c r="B132" s="1079" t="s">
        <v>1665</v>
      </c>
      <c r="C132" s="1079" t="s">
        <v>1802</v>
      </c>
      <c r="D132" s="1079" t="s">
        <v>3001</v>
      </c>
      <c r="E132" s="1080">
        <v>44</v>
      </c>
      <c r="F132" s="1080">
        <v>58</v>
      </c>
      <c r="G132" s="1080">
        <v>56</v>
      </c>
      <c r="H132" s="1080">
        <v>55</v>
      </c>
      <c r="I132" s="1080">
        <v>-1</v>
      </c>
    </row>
    <row r="133" spans="1:9">
      <c r="A133" s="1079" t="s">
        <v>655</v>
      </c>
      <c r="B133" s="1079" t="s">
        <v>306</v>
      </c>
      <c r="C133" s="1079" t="s">
        <v>1802</v>
      </c>
      <c r="D133" s="1079" t="s">
        <v>3000</v>
      </c>
      <c r="E133" s="1080">
        <v>24</v>
      </c>
      <c r="F133" s="1080">
        <v>20</v>
      </c>
      <c r="G133" s="1080">
        <v>25</v>
      </c>
      <c r="H133" s="1080">
        <v>23</v>
      </c>
      <c r="I133" s="1080">
        <v>-2</v>
      </c>
    </row>
    <row r="134" spans="1:9">
      <c r="A134" s="1079" t="s">
        <v>656</v>
      </c>
      <c r="B134" s="1079" t="s">
        <v>307</v>
      </c>
      <c r="C134" s="1079" t="s">
        <v>1986</v>
      </c>
      <c r="D134" s="1079" t="s">
        <v>1984</v>
      </c>
      <c r="E134" s="1080">
        <v>25</v>
      </c>
      <c r="F134" s="1080">
        <v>27</v>
      </c>
      <c r="G134" s="1080">
        <v>34</v>
      </c>
      <c r="H134" s="1080">
        <v>28</v>
      </c>
      <c r="I134" s="1080">
        <v>-6</v>
      </c>
    </row>
    <row r="135" spans="1:9">
      <c r="A135" s="1079" t="s">
        <v>657</v>
      </c>
      <c r="B135" s="1079" t="s">
        <v>1666</v>
      </c>
      <c r="C135" s="1079" t="s">
        <v>1802</v>
      </c>
      <c r="D135" s="1079" t="s">
        <v>3000</v>
      </c>
      <c r="E135" s="1080">
        <v>15</v>
      </c>
      <c r="F135" s="1080">
        <v>17</v>
      </c>
      <c r="G135" s="1080">
        <v>18</v>
      </c>
      <c r="H135" s="1080">
        <v>16</v>
      </c>
      <c r="I135" s="1080">
        <v>-2</v>
      </c>
    </row>
    <row r="136" spans="1:9">
      <c r="A136" s="1079" t="s">
        <v>658</v>
      </c>
      <c r="B136" s="1079" t="s">
        <v>1115</v>
      </c>
      <c r="C136" s="1079" t="s">
        <v>1984</v>
      </c>
      <c r="D136" s="1079" t="s">
        <v>1986</v>
      </c>
      <c r="E136" s="1080">
        <v>0</v>
      </c>
      <c r="F136" s="1080">
        <v>21</v>
      </c>
      <c r="G136" s="1080">
        <v>15</v>
      </c>
      <c r="H136" s="1080">
        <v>11</v>
      </c>
      <c r="I136" s="1080">
        <v>-4</v>
      </c>
    </row>
    <row r="137" spans="1:9">
      <c r="A137" s="1079" t="s">
        <v>659</v>
      </c>
      <c r="B137" s="1079" t="s">
        <v>1667</v>
      </c>
      <c r="C137" s="1079" t="s">
        <v>3002</v>
      </c>
      <c r="D137" s="1079" t="s">
        <v>1986</v>
      </c>
      <c r="E137" s="1080">
        <v>7</v>
      </c>
      <c r="F137" s="1080">
        <v>15</v>
      </c>
      <c r="G137" s="1080">
        <v>19</v>
      </c>
      <c r="H137" s="1080">
        <v>20</v>
      </c>
      <c r="I137" s="1080">
        <v>1</v>
      </c>
    </row>
    <row r="138" spans="1:9">
      <c r="A138" s="1079" t="s">
        <v>1382</v>
      </c>
      <c r="B138" s="1079" t="s">
        <v>1668</v>
      </c>
      <c r="C138" s="1079" t="s">
        <v>3001</v>
      </c>
      <c r="D138" s="1079" t="s">
        <v>1984</v>
      </c>
      <c r="E138" s="1080" t="s">
        <v>2031</v>
      </c>
      <c r="F138" s="1080" t="s">
        <v>2031</v>
      </c>
      <c r="G138" s="1080">
        <v>16</v>
      </c>
      <c r="H138" s="1080">
        <v>19</v>
      </c>
      <c r="I138" s="1080">
        <v>3</v>
      </c>
    </row>
    <row r="139" spans="1:9">
      <c r="A139" s="1079" t="s">
        <v>1889</v>
      </c>
      <c r="B139" s="1079" t="s">
        <v>1890</v>
      </c>
      <c r="C139" s="1079" t="s">
        <v>3001</v>
      </c>
      <c r="D139" s="1079" t="s">
        <v>3001</v>
      </c>
      <c r="E139" s="1080" t="s">
        <v>2031</v>
      </c>
      <c r="F139" s="1080" t="s">
        <v>2031</v>
      </c>
      <c r="G139" s="1080" t="s">
        <v>2031</v>
      </c>
      <c r="H139" s="1080">
        <v>59</v>
      </c>
      <c r="I139" s="1080" t="s">
        <v>2031</v>
      </c>
    </row>
    <row r="140" spans="1:9">
      <c r="A140" s="1079" t="s">
        <v>1893</v>
      </c>
      <c r="B140" s="1079" t="s">
        <v>2076</v>
      </c>
      <c r="C140" s="1079" t="s">
        <v>3001</v>
      </c>
      <c r="D140" s="1079" t="s">
        <v>1802</v>
      </c>
      <c r="E140" s="1080" t="s">
        <v>2031</v>
      </c>
      <c r="F140" s="1080" t="s">
        <v>2031</v>
      </c>
      <c r="G140" s="1080" t="s">
        <v>2031</v>
      </c>
      <c r="H140" s="1080">
        <v>93</v>
      </c>
      <c r="I140" s="1080" t="s">
        <v>2031</v>
      </c>
    </row>
    <row r="141" spans="1:9">
      <c r="A141" s="1079" t="s">
        <v>660</v>
      </c>
      <c r="B141" s="1079" t="s">
        <v>133</v>
      </c>
      <c r="C141" s="1079" t="s">
        <v>3001</v>
      </c>
      <c r="D141" s="1079" t="s">
        <v>1802</v>
      </c>
      <c r="E141" s="1080">
        <v>53</v>
      </c>
      <c r="F141" s="1080">
        <v>65</v>
      </c>
      <c r="G141" s="1080">
        <v>81</v>
      </c>
      <c r="H141" s="1080">
        <v>77</v>
      </c>
      <c r="I141" s="1080">
        <v>-4</v>
      </c>
    </row>
    <row r="142" spans="1:9">
      <c r="A142" s="1079" t="s">
        <v>661</v>
      </c>
      <c r="B142" s="1079" t="s">
        <v>1114</v>
      </c>
      <c r="C142" s="1079" t="s">
        <v>1984</v>
      </c>
      <c r="D142" s="1079" t="s">
        <v>1986</v>
      </c>
      <c r="E142" s="1080">
        <v>24</v>
      </c>
      <c r="F142" s="1080">
        <v>25</v>
      </c>
      <c r="G142" s="1080">
        <v>37</v>
      </c>
      <c r="H142" s="1080">
        <v>27</v>
      </c>
      <c r="I142" s="1080">
        <v>-10</v>
      </c>
    </row>
    <row r="143" spans="1:9">
      <c r="A143" s="1079" t="s">
        <v>662</v>
      </c>
      <c r="B143" s="1079" t="s">
        <v>1669</v>
      </c>
      <c r="C143" s="1079" t="s">
        <v>1986</v>
      </c>
      <c r="D143" s="1079" t="s">
        <v>1986</v>
      </c>
      <c r="E143" s="1080">
        <v>44</v>
      </c>
      <c r="F143" s="1080">
        <v>43</v>
      </c>
      <c r="G143" s="1080">
        <v>25</v>
      </c>
      <c r="H143" s="1080">
        <v>48</v>
      </c>
      <c r="I143" s="1080">
        <v>23</v>
      </c>
    </row>
    <row r="144" spans="1:9">
      <c r="A144" s="1079" t="s">
        <v>663</v>
      </c>
      <c r="B144" s="1079" t="s">
        <v>1112</v>
      </c>
      <c r="C144" s="1079" t="s">
        <v>3003</v>
      </c>
      <c r="D144" s="1079" t="s">
        <v>3002</v>
      </c>
      <c r="E144" s="1080">
        <v>45</v>
      </c>
      <c r="F144" s="1080">
        <v>62</v>
      </c>
      <c r="G144" s="1080">
        <v>61</v>
      </c>
      <c r="H144" s="1080">
        <v>48</v>
      </c>
      <c r="I144" s="1080">
        <v>-13</v>
      </c>
    </row>
    <row r="145" spans="1:9">
      <c r="A145" s="1079" t="s">
        <v>664</v>
      </c>
      <c r="B145" s="1079" t="s">
        <v>314</v>
      </c>
      <c r="C145" s="1079" t="s">
        <v>3001</v>
      </c>
      <c r="D145" s="1079" t="s">
        <v>3002</v>
      </c>
      <c r="E145" s="1080">
        <v>60</v>
      </c>
      <c r="F145" s="1080">
        <v>62</v>
      </c>
      <c r="G145" s="1080">
        <v>72</v>
      </c>
      <c r="H145" s="1080">
        <v>57</v>
      </c>
      <c r="I145" s="1080">
        <v>-15</v>
      </c>
    </row>
    <row r="146" spans="1:9">
      <c r="A146" s="1079" t="s">
        <v>665</v>
      </c>
      <c r="B146" s="1079" t="s">
        <v>1670</v>
      </c>
      <c r="C146" s="1079" t="s">
        <v>1802</v>
      </c>
      <c r="D146" s="1079" t="s">
        <v>3000</v>
      </c>
      <c r="E146" s="1080">
        <v>69</v>
      </c>
      <c r="F146" s="1080">
        <v>69</v>
      </c>
      <c r="G146" s="1080">
        <v>79</v>
      </c>
      <c r="H146" s="1080">
        <v>83</v>
      </c>
      <c r="I146" s="1080">
        <v>4</v>
      </c>
    </row>
    <row r="147" spans="1:9">
      <c r="A147" s="1079" t="s">
        <v>666</v>
      </c>
      <c r="B147" s="1079" t="s">
        <v>1111</v>
      </c>
      <c r="C147" s="1079" t="s">
        <v>3003</v>
      </c>
      <c r="D147" s="1079" t="s">
        <v>3005</v>
      </c>
      <c r="E147" s="1080">
        <v>37</v>
      </c>
      <c r="F147" s="1080">
        <v>55</v>
      </c>
      <c r="G147" s="1080">
        <v>66</v>
      </c>
      <c r="H147" s="1080">
        <v>69</v>
      </c>
      <c r="I147" s="1080">
        <v>3</v>
      </c>
    </row>
    <row r="148" spans="1:9">
      <c r="A148" s="1079" t="s">
        <v>667</v>
      </c>
      <c r="B148" s="1079" t="s">
        <v>1110</v>
      </c>
      <c r="C148" s="1079" t="s">
        <v>1986</v>
      </c>
      <c r="D148" s="1079" t="s">
        <v>3003</v>
      </c>
      <c r="E148" s="1080">
        <v>42</v>
      </c>
      <c r="F148" s="1080">
        <v>52</v>
      </c>
      <c r="G148" s="1080">
        <v>53</v>
      </c>
      <c r="H148" s="1080">
        <v>57</v>
      </c>
      <c r="I148" s="1080">
        <v>4</v>
      </c>
    </row>
    <row r="149" spans="1:9">
      <c r="A149" s="1079" t="s">
        <v>668</v>
      </c>
      <c r="B149" s="1079" t="s">
        <v>1109</v>
      </c>
      <c r="C149" s="1079" t="s">
        <v>1984</v>
      </c>
      <c r="D149" s="1079" t="s">
        <v>1802</v>
      </c>
      <c r="E149" s="1080">
        <v>51</v>
      </c>
      <c r="F149" s="1080">
        <v>28</v>
      </c>
      <c r="G149" s="1080">
        <v>24</v>
      </c>
      <c r="H149" s="1080">
        <v>32</v>
      </c>
      <c r="I149" s="1080">
        <v>8</v>
      </c>
    </row>
    <row r="150" spans="1:9">
      <c r="A150" s="1079" t="s">
        <v>669</v>
      </c>
      <c r="B150" s="1079" t="s">
        <v>125</v>
      </c>
      <c r="C150" s="1079" t="s">
        <v>3003</v>
      </c>
      <c r="D150" s="1079" t="s">
        <v>3002</v>
      </c>
      <c r="E150" s="1080">
        <v>74</v>
      </c>
      <c r="F150" s="1080">
        <v>81</v>
      </c>
      <c r="G150" s="1080">
        <v>76</v>
      </c>
      <c r="H150" s="1080">
        <v>79</v>
      </c>
      <c r="I150" s="1080">
        <v>3</v>
      </c>
    </row>
    <row r="151" spans="1:9">
      <c r="A151" s="1079" t="s">
        <v>670</v>
      </c>
      <c r="B151" s="1079" t="s">
        <v>1108</v>
      </c>
      <c r="C151" s="1079" t="s">
        <v>1984</v>
      </c>
      <c r="D151" s="1079" t="s">
        <v>1984</v>
      </c>
      <c r="E151" s="1080">
        <v>26</v>
      </c>
      <c r="F151" s="1080">
        <v>32</v>
      </c>
      <c r="G151" s="1080">
        <v>31</v>
      </c>
      <c r="H151" s="1080">
        <v>31</v>
      </c>
      <c r="I151" s="1080">
        <v>0</v>
      </c>
    </row>
    <row r="152" spans="1:9">
      <c r="A152" s="1079" t="s">
        <v>671</v>
      </c>
      <c r="B152" s="1079" t="s">
        <v>1107</v>
      </c>
      <c r="C152" s="1079" t="s">
        <v>1802</v>
      </c>
      <c r="D152" s="1079" t="s">
        <v>3001</v>
      </c>
      <c r="E152" s="1080">
        <v>42</v>
      </c>
      <c r="F152" s="1080">
        <v>36</v>
      </c>
      <c r="G152" s="1080">
        <v>41</v>
      </c>
      <c r="H152" s="1080">
        <v>43</v>
      </c>
      <c r="I152" s="1080">
        <v>2</v>
      </c>
    </row>
    <row r="153" spans="1:9">
      <c r="A153" s="1079" t="s">
        <v>672</v>
      </c>
      <c r="B153" s="1079" t="s">
        <v>18</v>
      </c>
      <c r="C153" s="1079" t="s">
        <v>1986</v>
      </c>
      <c r="D153" s="1079" t="s">
        <v>3003</v>
      </c>
      <c r="E153" s="1080">
        <v>52</v>
      </c>
      <c r="F153" s="1080">
        <v>57</v>
      </c>
      <c r="G153" s="1080">
        <v>54</v>
      </c>
      <c r="H153" s="1080">
        <v>50</v>
      </c>
      <c r="I153" s="1080">
        <v>-4</v>
      </c>
    </row>
    <row r="154" spans="1:9">
      <c r="A154" s="1079" t="s">
        <v>673</v>
      </c>
      <c r="B154" s="1079" t="s">
        <v>1106</v>
      </c>
      <c r="C154" s="1079" t="s">
        <v>1984</v>
      </c>
      <c r="D154" s="1079" t="s">
        <v>1986</v>
      </c>
      <c r="E154" s="1080">
        <v>14</v>
      </c>
      <c r="F154" s="1080">
        <v>28</v>
      </c>
      <c r="G154" s="1080">
        <v>22</v>
      </c>
      <c r="H154" s="1080">
        <v>26</v>
      </c>
      <c r="I154" s="1080">
        <v>4</v>
      </c>
    </row>
    <row r="155" spans="1:9">
      <c r="A155" s="1079" t="s">
        <v>674</v>
      </c>
      <c r="B155" s="1079" t="s">
        <v>1105</v>
      </c>
      <c r="C155" s="1079" t="s">
        <v>1986</v>
      </c>
      <c r="D155" s="1079" t="s">
        <v>1986</v>
      </c>
      <c r="E155" s="1080">
        <v>44</v>
      </c>
      <c r="F155" s="1080">
        <v>49</v>
      </c>
      <c r="G155" s="1080">
        <v>51</v>
      </c>
      <c r="H155" s="1080">
        <v>41</v>
      </c>
      <c r="I155" s="1080">
        <v>-10</v>
      </c>
    </row>
    <row r="156" spans="1:9">
      <c r="A156" s="1079" t="s">
        <v>675</v>
      </c>
      <c r="B156" s="1079" t="s">
        <v>1104</v>
      </c>
      <c r="C156" s="1079" t="s">
        <v>1984</v>
      </c>
      <c r="D156" s="1079" t="s">
        <v>1802</v>
      </c>
      <c r="E156" s="1080">
        <v>67</v>
      </c>
      <c r="F156" s="1080">
        <v>55</v>
      </c>
      <c r="G156" s="1080">
        <v>66</v>
      </c>
      <c r="H156" s="1080">
        <v>53</v>
      </c>
      <c r="I156" s="1080">
        <v>-13</v>
      </c>
    </row>
    <row r="157" spans="1:9">
      <c r="A157" s="1079" t="s">
        <v>676</v>
      </c>
      <c r="B157" s="1079" t="s">
        <v>1671</v>
      </c>
      <c r="C157" s="1079" t="s">
        <v>1986</v>
      </c>
      <c r="D157" s="1079" t="s">
        <v>3003</v>
      </c>
      <c r="E157" s="1080">
        <v>39</v>
      </c>
      <c r="F157" s="1080">
        <v>30</v>
      </c>
      <c r="G157" s="1080">
        <v>34</v>
      </c>
      <c r="H157" s="1080">
        <v>45</v>
      </c>
      <c r="I157" s="1080">
        <v>11</v>
      </c>
    </row>
    <row r="158" spans="1:9">
      <c r="A158" s="1079" t="s">
        <v>677</v>
      </c>
      <c r="B158" s="1079" t="s">
        <v>1672</v>
      </c>
      <c r="C158" s="1079" t="s">
        <v>1986</v>
      </c>
      <c r="D158" s="1079" t="s">
        <v>1986</v>
      </c>
      <c r="E158" s="1080">
        <v>52</v>
      </c>
      <c r="F158" s="1080">
        <v>51</v>
      </c>
      <c r="G158" s="1080">
        <v>54</v>
      </c>
      <c r="H158" s="1080">
        <v>38</v>
      </c>
      <c r="I158" s="1080">
        <v>-16</v>
      </c>
    </row>
    <row r="159" spans="1:9">
      <c r="A159" s="1079" t="s">
        <v>678</v>
      </c>
      <c r="B159" s="1079" t="s">
        <v>1101</v>
      </c>
      <c r="C159" s="1079" t="s">
        <v>1986</v>
      </c>
      <c r="D159" s="1079" t="s">
        <v>1986</v>
      </c>
      <c r="E159" s="1080">
        <v>25</v>
      </c>
      <c r="F159" s="1080">
        <v>22</v>
      </c>
      <c r="G159" s="1080">
        <v>36</v>
      </c>
      <c r="H159" s="1080">
        <v>12</v>
      </c>
      <c r="I159" s="1080">
        <v>-24</v>
      </c>
    </row>
    <row r="160" spans="1:9">
      <c r="A160" s="1079" t="s">
        <v>679</v>
      </c>
      <c r="B160" s="1079" t="s">
        <v>1673</v>
      </c>
      <c r="C160" s="1079" t="s">
        <v>1802</v>
      </c>
      <c r="D160" s="1079" t="s">
        <v>3000</v>
      </c>
      <c r="E160" s="1080">
        <v>21</v>
      </c>
      <c r="F160" s="1080">
        <v>24</v>
      </c>
      <c r="G160" s="1080">
        <v>32</v>
      </c>
      <c r="H160" s="1080">
        <v>34</v>
      </c>
      <c r="I160" s="1080">
        <v>2</v>
      </c>
    </row>
    <row r="161" spans="1:9">
      <c r="A161" s="1079" t="s">
        <v>680</v>
      </c>
      <c r="B161" s="1079" t="s">
        <v>1099</v>
      </c>
      <c r="C161" s="1079" t="s">
        <v>1984</v>
      </c>
      <c r="D161" s="1079" t="s">
        <v>1984</v>
      </c>
      <c r="E161" s="1080">
        <v>24</v>
      </c>
      <c r="F161" s="1080">
        <v>27</v>
      </c>
      <c r="G161" s="1080">
        <v>20</v>
      </c>
      <c r="H161" s="1080">
        <v>51</v>
      </c>
      <c r="I161" s="1080">
        <v>31</v>
      </c>
    </row>
    <row r="162" spans="1:9">
      <c r="A162" s="1079" t="s">
        <v>681</v>
      </c>
      <c r="B162" s="1079" t="s">
        <v>1674</v>
      </c>
      <c r="C162" s="1079" t="s">
        <v>3001</v>
      </c>
      <c r="D162" s="1079" t="s">
        <v>3002</v>
      </c>
      <c r="E162" s="1080">
        <v>21</v>
      </c>
      <c r="F162" s="1080">
        <v>17</v>
      </c>
      <c r="G162" s="1080">
        <v>18</v>
      </c>
      <c r="H162" s="1080">
        <v>16</v>
      </c>
      <c r="I162" s="1080">
        <v>-2</v>
      </c>
    </row>
    <row r="163" spans="1:9">
      <c r="A163" s="1079" t="s">
        <v>682</v>
      </c>
      <c r="B163" s="1079" t="s">
        <v>330</v>
      </c>
      <c r="C163" s="1079" t="s">
        <v>3001</v>
      </c>
      <c r="D163" s="1079" t="s">
        <v>3000</v>
      </c>
      <c r="E163" s="1080">
        <v>52</v>
      </c>
      <c r="F163" s="1080">
        <v>51</v>
      </c>
      <c r="G163" s="1080">
        <v>41</v>
      </c>
      <c r="H163" s="1080">
        <v>48</v>
      </c>
      <c r="I163" s="1080">
        <v>7</v>
      </c>
    </row>
    <row r="164" spans="1:9">
      <c r="A164" s="1079" t="s">
        <v>683</v>
      </c>
      <c r="B164" s="1079" t="s">
        <v>331</v>
      </c>
      <c r="C164" s="1079" t="s">
        <v>1802</v>
      </c>
      <c r="D164" s="1079" t="s">
        <v>3000</v>
      </c>
      <c r="E164" s="1080">
        <v>15</v>
      </c>
      <c r="F164" s="1080">
        <v>22</v>
      </c>
      <c r="G164" s="1080">
        <v>30</v>
      </c>
      <c r="H164" s="1080">
        <v>26</v>
      </c>
      <c r="I164" s="1080">
        <v>-4</v>
      </c>
    </row>
    <row r="165" spans="1:9">
      <c r="A165" s="1079" t="s">
        <v>684</v>
      </c>
      <c r="B165" s="1079" t="s">
        <v>1098</v>
      </c>
      <c r="C165" s="1079" t="s">
        <v>1986</v>
      </c>
      <c r="D165" s="1079" t="s">
        <v>1984</v>
      </c>
      <c r="E165" s="1080">
        <v>24</v>
      </c>
      <c r="F165" s="1080">
        <v>26</v>
      </c>
      <c r="G165" s="1080">
        <v>36</v>
      </c>
      <c r="H165" s="1080">
        <v>35</v>
      </c>
      <c r="I165" s="1080">
        <v>-1</v>
      </c>
    </row>
    <row r="166" spans="1:9">
      <c r="A166" s="1079" t="s">
        <v>685</v>
      </c>
      <c r="B166" s="1079" t="s">
        <v>1097</v>
      </c>
      <c r="C166" s="1079" t="s">
        <v>1984</v>
      </c>
      <c r="D166" s="1079" t="s">
        <v>1984</v>
      </c>
      <c r="E166" s="1080">
        <v>29</v>
      </c>
      <c r="F166" s="1080">
        <v>27</v>
      </c>
      <c r="G166" s="1080">
        <v>36</v>
      </c>
      <c r="H166" s="1080">
        <v>34</v>
      </c>
      <c r="I166" s="1080">
        <v>-2</v>
      </c>
    </row>
    <row r="167" spans="1:9">
      <c r="A167" s="1079" t="s">
        <v>686</v>
      </c>
      <c r="B167" s="1079" t="s">
        <v>1096</v>
      </c>
      <c r="C167" s="1079" t="s">
        <v>1986</v>
      </c>
      <c r="D167" s="1079" t="s">
        <v>3004</v>
      </c>
      <c r="E167" s="1080">
        <v>53</v>
      </c>
      <c r="F167" s="1080">
        <v>66</v>
      </c>
      <c r="G167" s="1080">
        <v>74</v>
      </c>
      <c r="H167" s="1080">
        <v>66</v>
      </c>
      <c r="I167" s="1080">
        <v>-8</v>
      </c>
    </row>
    <row r="168" spans="1:9">
      <c r="A168" s="1079" t="s">
        <v>687</v>
      </c>
      <c r="B168" s="1079" t="s">
        <v>1675</v>
      </c>
      <c r="C168" s="1079" t="s">
        <v>1984</v>
      </c>
      <c r="D168" s="1079" t="s">
        <v>1984</v>
      </c>
      <c r="E168" s="1080">
        <v>37</v>
      </c>
      <c r="F168" s="1080">
        <v>28</v>
      </c>
      <c r="G168" s="1080">
        <v>24</v>
      </c>
      <c r="H168" s="1080">
        <v>23</v>
      </c>
      <c r="I168" s="1080">
        <v>-1</v>
      </c>
    </row>
    <row r="169" spans="1:9">
      <c r="A169" s="1079" t="s">
        <v>688</v>
      </c>
      <c r="B169" s="1079" t="s">
        <v>1899</v>
      </c>
      <c r="C169" s="1079" t="s">
        <v>3002</v>
      </c>
      <c r="D169" s="1079" t="s">
        <v>1984</v>
      </c>
      <c r="E169" s="1080">
        <v>17</v>
      </c>
      <c r="F169" s="1080">
        <v>15</v>
      </c>
      <c r="G169" s="1080">
        <v>23</v>
      </c>
      <c r="H169" s="1080">
        <v>31</v>
      </c>
      <c r="I169" s="1080">
        <v>8</v>
      </c>
    </row>
    <row r="170" spans="1:9">
      <c r="A170" s="1079" t="s">
        <v>689</v>
      </c>
      <c r="B170" s="1079" t="s">
        <v>1094</v>
      </c>
      <c r="C170" s="1079" t="s">
        <v>1984</v>
      </c>
      <c r="D170" s="1079" t="s">
        <v>1984</v>
      </c>
      <c r="E170" s="1080">
        <v>34</v>
      </c>
      <c r="F170" s="1080">
        <v>36</v>
      </c>
      <c r="G170" s="1080">
        <v>40</v>
      </c>
      <c r="H170" s="1080">
        <v>37</v>
      </c>
      <c r="I170" s="1080">
        <v>-3</v>
      </c>
    </row>
    <row r="171" spans="1:9">
      <c r="A171" s="1079" t="s">
        <v>690</v>
      </c>
      <c r="B171" s="1079" t="s">
        <v>1093</v>
      </c>
      <c r="C171" s="1079" t="s">
        <v>1986</v>
      </c>
      <c r="D171" s="1079" t="s">
        <v>3003</v>
      </c>
      <c r="E171" s="1080">
        <v>33</v>
      </c>
      <c r="F171" s="1080">
        <v>41</v>
      </c>
      <c r="G171" s="1080">
        <v>39</v>
      </c>
      <c r="H171" s="1080">
        <v>48</v>
      </c>
      <c r="I171" s="1080">
        <v>9</v>
      </c>
    </row>
    <row r="172" spans="1:9">
      <c r="A172" s="1079" t="s">
        <v>691</v>
      </c>
      <c r="B172" s="1079" t="s">
        <v>1092</v>
      </c>
      <c r="C172" s="1079" t="s">
        <v>1986</v>
      </c>
      <c r="D172" s="1079" t="s">
        <v>1984</v>
      </c>
      <c r="E172" s="1080">
        <v>28</v>
      </c>
      <c r="F172" s="1080">
        <v>29</v>
      </c>
      <c r="G172" s="1080">
        <v>29</v>
      </c>
      <c r="H172" s="1080">
        <v>17</v>
      </c>
      <c r="I172" s="1080">
        <v>-12</v>
      </c>
    </row>
    <row r="173" spans="1:9">
      <c r="A173" s="1079" t="s">
        <v>692</v>
      </c>
      <c r="B173" s="1079" t="s">
        <v>1091</v>
      </c>
      <c r="C173" s="1079" t="s">
        <v>1986</v>
      </c>
      <c r="D173" s="1079" t="s">
        <v>3003</v>
      </c>
      <c r="E173" s="1080">
        <v>51</v>
      </c>
      <c r="F173" s="1080">
        <v>53</v>
      </c>
      <c r="G173" s="1080">
        <v>48</v>
      </c>
      <c r="H173" s="1080">
        <v>49</v>
      </c>
      <c r="I173" s="1080">
        <v>1</v>
      </c>
    </row>
    <row r="174" spans="1:9">
      <c r="A174" s="1079" t="s">
        <v>1090</v>
      </c>
      <c r="B174" s="1079" t="s">
        <v>1676</v>
      </c>
      <c r="C174" s="1079" t="s">
        <v>3001</v>
      </c>
      <c r="D174" s="1079" t="s">
        <v>3004</v>
      </c>
      <c r="E174" s="1080" t="s">
        <v>2031</v>
      </c>
      <c r="F174" s="1080" t="s">
        <v>2031</v>
      </c>
      <c r="G174" s="1080" t="s">
        <v>2031</v>
      </c>
      <c r="H174" s="1080">
        <v>40</v>
      </c>
      <c r="I174" s="1080" t="s">
        <v>2031</v>
      </c>
    </row>
    <row r="175" spans="1:9">
      <c r="A175" s="1079" t="s">
        <v>693</v>
      </c>
      <c r="B175" s="1079" t="s">
        <v>1088</v>
      </c>
      <c r="C175" s="1079" t="s">
        <v>1984</v>
      </c>
      <c r="D175" s="1079" t="s">
        <v>1984</v>
      </c>
      <c r="E175" s="1080">
        <v>40</v>
      </c>
      <c r="F175" s="1080">
        <v>40</v>
      </c>
      <c r="G175" s="1080">
        <v>52</v>
      </c>
      <c r="H175" s="1080">
        <v>45</v>
      </c>
      <c r="I175" s="1080">
        <v>-7</v>
      </c>
    </row>
    <row r="176" spans="1:9">
      <c r="A176" s="1079" t="s">
        <v>1900</v>
      </c>
      <c r="B176" s="1079" t="s">
        <v>3009</v>
      </c>
      <c r="C176" s="1079" t="s">
        <v>3001</v>
      </c>
      <c r="D176" s="1079" t="s">
        <v>3000</v>
      </c>
      <c r="E176" s="1080" t="s">
        <v>2031</v>
      </c>
      <c r="F176" s="1080" t="s">
        <v>2031</v>
      </c>
      <c r="G176" s="1080" t="s">
        <v>2031</v>
      </c>
      <c r="H176" s="1080">
        <v>22</v>
      </c>
      <c r="I176" s="1080" t="s">
        <v>2031</v>
      </c>
    </row>
    <row r="177" spans="1:9">
      <c r="A177" s="1079" t="s">
        <v>694</v>
      </c>
      <c r="B177" s="1079" t="s">
        <v>1087</v>
      </c>
      <c r="C177" s="1079" t="s">
        <v>1986</v>
      </c>
      <c r="D177" s="1079" t="s">
        <v>1984</v>
      </c>
      <c r="E177" s="1080">
        <v>32</v>
      </c>
      <c r="F177" s="1080">
        <v>31</v>
      </c>
      <c r="G177" s="1080">
        <v>43</v>
      </c>
      <c r="H177" s="1080">
        <v>37</v>
      </c>
      <c r="I177" s="1080">
        <v>-6</v>
      </c>
    </row>
    <row r="178" spans="1:9">
      <c r="A178" s="1079" t="s">
        <v>1086</v>
      </c>
      <c r="B178" s="1079" t="s">
        <v>1677</v>
      </c>
      <c r="C178" s="1079" t="s">
        <v>1802</v>
      </c>
      <c r="D178" s="1079" t="s">
        <v>3000</v>
      </c>
      <c r="E178" s="1080" t="s">
        <v>2031</v>
      </c>
      <c r="F178" s="1080" t="s">
        <v>2031</v>
      </c>
      <c r="G178" s="1080">
        <v>43</v>
      </c>
      <c r="H178" s="1080">
        <v>30</v>
      </c>
      <c r="I178" s="1080">
        <v>-13</v>
      </c>
    </row>
    <row r="179" spans="1:9">
      <c r="A179" s="1079" t="s">
        <v>695</v>
      </c>
      <c r="B179" s="1079" t="s">
        <v>1085</v>
      </c>
      <c r="C179" s="1079" t="s">
        <v>1986</v>
      </c>
      <c r="D179" s="1079" t="s">
        <v>3004</v>
      </c>
      <c r="E179" s="1080">
        <v>54</v>
      </c>
      <c r="F179" s="1080">
        <v>49</v>
      </c>
      <c r="G179" s="1080">
        <v>51</v>
      </c>
      <c r="H179" s="1080">
        <v>42</v>
      </c>
      <c r="I179" s="1080">
        <v>-9</v>
      </c>
    </row>
    <row r="180" spans="1:9">
      <c r="A180" s="1079" t="s">
        <v>696</v>
      </c>
      <c r="B180" s="1079" t="s">
        <v>1084</v>
      </c>
      <c r="C180" s="1079" t="s">
        <v>1984</v>
      </c>
      <c r="D180" s="1079" t="s">
        <v>1986</v>
      </c>
      <c r="E180" s="1080">
        <v>33</v>
      </c>
      <c r="F180" s="1080">
        <v>25</v>
      </c>
      <c r="G180" s="1080">
        <v>16</v>
      </c>
      <c r="H180" s="1080">
        <v>47</v>
      </c>
      <c r="I180" s="1080">
        <v>31</v>
      </c>
    </row>
    <row r="181" spans="1:9">
      <c r="A181" s="1079" t="s">
        <v>697</v>
      </c>
      <c r="B181" s="1079" t="s">
        <v>1083</v>
      </c>
      <c r="C181" s="1079" t="s">
        <v>3003</v>
      </c>
      <c r="D181" s="1079" t="s">
        <v>3005</v>
      </c>
      <c r="E181" s="1080">
        <v>32</v>
      </c>
      <c r="F181" s="1080">
        <v>39</v>
      </c>
      <c r="G181" s="1080">
        <v>49</v>
      </c>
      <c r="H181" s="1080">
        <v>34</v>
      </c>
      <c r="I181" s="1080">
        <v>-15</v>
      </c>
    </row>
    <row r="182" spans="1:9">
      <c r="A182" s="1079" t="s">
        <v>698</v>
      </c>
      <c r="B182" s="1079" t="s">
        <v>1678</v>
      </c>
      <c r="C182" s="1079" t="s">
        <v>1986</v>
      </c>
      <c r="D182" s="1079" t="s">
        <v>1984</v>
      </c>
      <c r="E182" s="1080">
        <v>20</v>
      </c>
      <c r="F182" s="1080">
        <v>29</v>
      </c>
      <c r="G182" s="1080">
        <v>18</v>
      </c>
      <c r="H182" s="1080">
        <v>36</v>
      </c>
      <c r="I182" s="1080">
        <v>18</v>
      </c>
    </row>
    <row r="183" spans="1:9">
      <c r="A183" s="1079" t="s">
        <v>699</v>
      </c>
      <c r="B183" s="1079" t="s">
        <v>1081</v>
      </c>
      <c r="C183" s="1079" t="s">
        <v>1984</v>
      </c>
      <c r="D183" s="1079" t="s">
        <v>1986</v>
      </c>
      <c r="E183" s="1080">
        <v>21</v>
      </c>
      <c r="F183" s="1080">
        <v>25</v>
      </c>
      <c r="G183" s="1080">
        <v>38</v>
      </c>
      <c r="H183" s="1080">
        <v>31</v>
      </c>
      <c r="I183" s="1080">
        <v>-7</v>
      </c>
    </row>
    <row r="184" spans="1:9">
      <c r="A184" s="1079" t="s">
        <v>700</v>
      </c>
      <c r="B184" s="1079" t="s">
        <v>1080</v>
      </c>
      <c r="C184" s="1079" t="s">
        <v>1802</v>
      </c>
      <c r="D184" s="1079" t="s">
        <v>3000</v>
      </c>
      <c r="E184" s="1080">
        <v>60</v>
      </c>
      <c r="F184" s="1080">
        <v>65</v>
      </c>
      <c r="G184" s="1080">
        <v>59</v>
      </c>
      <c r="H184" s="1080">
        <v>67</v>
      </c>
      <c r="I184" s="1080">
        <v>8</v>
      </c>
    </row>
    <row r="185" spans="1:9">
      <c r="A185" s="1079" t="s">
        <v>701</v>
      </c>
      <c r="B185" s="1079" t="s">
        <v>1079</v>
      </c>
      <c r="C185" s="1079" t="s">
        <v>1986</v>
      </c>
      <c r="D185" s="1079" t="s">
        <v>3003</v>
      </c>
      <c r="E185" s="1080">
        <v>47</v>
      </c>
      <c r="F185" s="1080">
        <v>44</v>
      </c>
      <c r="G185" s="1080">
        <v>61</v>
      </c>
      <c r="H185" s="1080">
        <v>52</v>
      </c>
      <c r="I185" s="1080">
        <v>-9</v>
      </c>
    </row>
    <row r="186" spans="1:9">
      <c r="A186" s="1079" t="s">
        <v>702</v>
      </c>
      <c r="B186" s="1079" t="s">
        <v>1078</v>
      </c>
      <c r="C186" s="1079" t="s">
        <v>1986</v>
      </c>
      <c r="D186" s="1079" t="s">
        <v>3003</v>
      </c>
      <c r="E186" s="1080">
        <v>51</v>
      </c>
      <c r="F186" s="1080">
        <v>45</v>
      </c>
      <c r="G186" s="1080">
        <v>51</v>
      </c>
      <c r="H186" s="1080">
        <v>56</v>
      </c>
      <c r="I186" s="1080">
        <v>5</v>
      </c>
    </row>
    <row r="187" spans="1:9">
      <c r="A187" s="1079" t="s">
        <v>703</v>
      </c>
      <c r="B187" s="1079" t="s">
        <v>1679</v>
      </c>
      <c r="C187" s="1079" t="s">
        <v>1984</v>
      </c>
      <c r="D187" s="1079" t="s">
        <v>3003</v>
      </c>
      <c r="E187" s="1080">
        <v>53</v>
      </c>
      <c r="F187" s="1080">
        <v>53</v>
      </c>
      <c r="G187" s="1080">
        <v>63</v>
      </c>
      <c r="H187" s="1080">
        <v>63</v>
      </c>
      <c r="I187" s="1080">
        <v>0</v>
      </c>
    </row>
    <row r="188" spans="1:9">
      <c r="A188" s="1079" t="s">
        <v>704</v>
      </c>
      <c r="B188" s="1079" t="s">
        <v>1076</v>
      </c>
      <c r="C188" s="1079" t="s">
        <v>1984</v>
      </c>
      <c r="D188" s="1079" t="s">
        <v>1984</v>
      </c>
      <c r="E188" s="1080">
        <v>65</v>
      </c>
      <c r="F188" s="1080">
        <v>55</v>
      </c>
      <c r="G188" s="1080">
        <v>54</v>
      </c>
      <c r="H188" s="1080">
        <v>48</v>
      </c>
      <c r="I188" s="1080">
        <v>-6</v>
      </c>
    </row>
    <row r="189" spans="1:9">
      <c r="A189" s="1079" t="s">
        <v>705</v>
      </c>
      <c r="B189" s="1079" t="s">
        <v>1075</v>
      </c>
      <c r="C189" s="1079" t="s">
        <v>1984</v>
      </c>
      <c r="D189" s="1079" t="s">
        <v>1984</v>
      </c>
      <c r="E189" s="1080">
        <v>28</v>
      </c>
      <c r="F189" s="1080">
        <v>14</v>
      </c>
      <c r="G189" s="1080">
        <v>31</v>
      </c>
      <c r="H189" s="1080">
        <v>21</v>
      </c>
      <c r="I189" s="1080">
        <v>-10</v>
      </c>
    </row>
    <row r="190" spans="1:9">
      <c r="A190" s="1079" t="s">
        <v>706</v>
      </c>
      <c r="B190" s="1079" t="s">
        <v>1074</v>
      </c>
      <c r="C190" s="1079" t="s">
        <v>1802</v>
      </c>
      <c r="D190" s="1079" t="s">
        <v>3000</v>
      </c>
      <c r="E190" s="1080">
        <v>51</v>
      </c>
      <c r="F190" s="1080">
        <v>49</v>
      </c>
      <c r="G190" s="1080">
        <v>57</v>
      </c>
      <c r="H190" s="1080">
        <v>53</v>
      </c>
      <c r="I190" s="1080">
        <v>-4</v>
      </c>
    </row>
    <row r="191" spans="1:9">
      <c r="A191" s="1079" t="s">
        <v>707</v>
      </c>
      <c r="B191" s="1079" t="s">
        <v>3010</v>
      </c>
      <c r="C191" s="1079" t="s">
        <v>1802</v>
      </c>
      <c r="D191" s="1079" t="s">
        <v>3000</v>
      </c>
      <c r="E191" s="1080">
        <v>21</v>
      </c>
      <c r="F191" s="1080">
        <v>22</v>
      </c>
      <c r="G191" s="1080">
        <v>25</v>
      </c>
      <c r="H191" s="1080">
        <v>34</v>
      </c>
      <c r="I191" s="1080">
        <v>9</v>
      </c>
    </row>
    <row r="192" spans="1:9">
      <c r="A192" s="1079" t="s">
        <v>708</v>
      </c>
      <c r="B192" s="1079" t="s">
        <v>1680</v>
      </c>
      <c r="C192" s="1079" t="s">
        <v>3002</v>
      </c>
      <c r="D192" s="1079" t="s">
        <v>1986</v>
      </c>
      <c r="E192" s="1080">
        <v>9</v>
      </c>
      <c r="F192" s="1080">
        <v>14</v>
      </c>
      <c r="G192" s="1080">
        <v>21</v>
      </c>
      <c r="H192" s="1080">
        <v>12</v>
      </c>
      <c r="I192" s="1080">
        <v>-9</v>
      </c>
    </row>
    <row r="193" spans="1:9">
      <c r="A193" s="1079" t="s">
        <v>709</v>
      </c>
      <c r="B193" s="1079" t="s">
        <v>1072</v>
      </c>
      <c r="C193" s="1079" t="s">
        <v>1802</v>
      </c>
      <c r="D193" s="1079" t="s">
        <v>3000</v>
      </c>
      <c r="E193" s="1080">
        <v>72</v>
      </c>
      <c r="F193" s="1080">
        <v>79</v>
      </c>
      <c r="G193" s="1080">
        <v>77</v>
      </c>
      <c r="H193" s="1080">
        <v>73</v>
      </c>
      <c r="I193" s="1080">
        <v>-4</v>
      </c>
    </row>
    <row r="194" spans="1:9">
      <c r="A194" s="1079" t="s">
        <v>710</v>
      </c>
      <c r="B194" s="1079" t="s">
        <v>1071</v>
      </c>
      <c r="C194" s="1079" t="s">
        <v>1802</v>
      </c>
      <c r="D194" s="1079" t="s">
        <v>3000</v>
      </c>
      <c r="E194" s="1080">
        <v>33</v>
      </c>
      <c r="F194" s="1080">
        <v>34</v>
      </c>
      <c r="G194" s="1080">
        <v>48</v>
      </c>
      <c r="H194" s="1080">
        <v>30</v>
      </c>
      <c r="I194" s="1080">
        <v>-18</v>
      </c>
    </row>
    <row r="195" spans="1:9">
      <c r="A195" s="1079" t="s">
        <v>711</v>
      </c>
      <c r="B195" s="1079" t="s">
        <v>1070</v>
      </c>
      <c r="C195" s="1079" t="s">
        <v>3002</v>
      </c>
      <c r="D195" s="1079" t="s">
        <v>3000</v>
      </c>
      <c r="E195" s="1080">
        <v>12</v>
      </c>
      <c r="F195" s="1080">
        <v>23</v>
      </c>
      <c r="G195" s="1080">
        <v>33</v>
      </c>
      <c r="H195" s="1080">
        <v>28</v>
      </c>
      <c r="I195" s="1080">
        <v>-5</v>
      </c>
    </row>
    <row r="196" spans="1:9">
      <c r="A196" s="1079" t="s">
        <v>712</v>
      </c>
      <c r="B196" s="1079" t="s">
        <v>1681</v>
      </c>
      <c r="C196" s="1079" t="s">
        <v>1984</v>
      </c>
      <c r="D196" s="1079" t="s">
        <v>1986</v>
      </c>
      <c r="E196" s="1080">
        <v>34</v>
      </c>
      <c r="F196" s="1080">
        <v>26</v>
      </c>
      <c r="G196" s="1080">
        <v>39</v>
      </c>
      <c r="H196" s="1080">
        <v>35</v>
      </c>
      <c r="I196" s="1080">
        <v>-4</v>
      </c>
    </row>
    <row r="197" spans="1:9">
      <c r="A197" s="1079" t="s">
        <v>713</v>
      </c>
      <c r="B197" s="1079" t="s">
        <v>1068</v>
      </c>
      <c r="C197" s="1079" t="s">
        <v>1984</v>
      </c>
      <c r="D197" s="1079" t="s">
        <v>1986</v>
      </c>
      <c r="E197" s="1080">
        <v>34</v>
      </c>
      <c r="F197" s="1080">
        <v>31</v>
      </c>
      <c r="G197" s="1080">
        <v>44</v>
      </c>
      <c r="H197" s="1080">
        <v>17</v>
      </c>
      <c r="I197" s="1080">
        <v>-27</v>
      </c>
    </row>
    <row r="198" spans="1:9">
      <c r="A198" s="1079" t="s">
        <v>714</v>
      </c>
      <c r="B198" s="1079" t="s">
        <v>1682</v>
      </c>
      <c r="C198" s="1079" t="s">
        <v>1802</v>
      </c>
      <c r="D198" s="1079" t="s">
        <v>3001</v>
      </c>
      <c r="E198" s="1080">
        <v>56</v>
      </c>
      <c r="F198" s="1080">
        <v>51</v>
      </c>
      <c r="G198" s="1080">
        <v>48</v>
      </c>
      <c r="H198" s="1080">
        <v>69</v>
      </c>
      <c r="I198" s="1080">
        <v>21</v>
      </c>
    </row>
    <row r="199" spans="1:9">
      <c r="A199" s="1079" t="s">
        <v>715</v>
      </c>
      <c r="B199" s="1079" t="s">
        <v>1067</v>
      </c>
      <c r="C199" s="1079" t="s">
        <v>1986</v>
      </c>
      <c r="D199" s="1079" t="s">
        <v>1984</v>
      </c>
      <c r="E199" s="1080">
        <v>31</v>
      </c>
      <c r="F199" s="1080">
        <v>22</v>
      </c>
      <c r="G199" s="1080">
        <v>27</v>
      </c>
      <c r="H199" s="1080">
        <v>39</v>
      </c>
      <c r="I199" s="1080">
        <v>12</v>
      </c>
    </row>
    <row r="200" spans="1:9">
      <c r="A200" s="1079" t="s">
        <v>716</v>
      </c>
      <c r="B200" s="1079" t="s">
        <v>1066</v>
      </c>
      <c r="C200" s="1079" t="s">
        <v>1802</v>
      </c>
      <c r="D200" s="1079" t="s">
        <v>3000</v>
      </c>
      <c r="E200" s="1080">
        <v>42</v>
      </c>
      <c r="F200" s="1080">
        <v>46</v>
      </c>
      <c r="G200" s="1080">
        <v>45</v>
      </c>
      <c r="H200" s="1080">
        <v>37</v>
      </c>
      <c r="I200" s="1080">
        <v>-8</v>
      </c>
    </row>
    <row r="201" spans="1:9">
      <c r="A201" s="1079" t="s">
        <v>718</v>
      </c>
      <c r="B201" s="1079" t="s">
        <v>1683</v>
      </c>
      <c r="C201" s="1079" t="s">
        <v>1802</v>
      </c>
      <c r="D201" s="1079" t="s">
        <v>3000</v>
      </c>
      <c r="E201" s="1080">
        <v>32</v>
      </c>
      <c r="F201" s="1080">
        <v>16</v>
      </c>
      <c r="G201" s="1080">
        <v>29</v>
      </c>
      <c r="H201" s="1080">
        <v>26</v>
      </c>
      <c r="I201" s="1080">
        <v>-3</v>
      </c>
    </row>
    <row r="202" spans="1:9">
      <c r="A202" s="1079" t="s">
        <v>719</v>
      </c>
      <c r="B202" s="1079" t="s">
        <v>1063</v>
      </c>
      <c r="C202" s="1079" t="s">
        <v>3003</v>
      </c>
      <c r="D202" s="1079" t="s">
        <v>3002</v>
      </c>
      <c r="E202" s="1080">
        <v>25</v>
      </c>
      <c r="F202" s="1080">
        <v>32</v>
      </c>
      <c r="G202" s="1080">
        <v>41</v>
      </c>
      <c r="H202" s="1080">
        <v>42</v>
      </c>
      <c r="I202" s="1080">
        <v>1</v>
      </c>
    </row>
    <row r="203" spans="1:9">
      <c r="A203" s="1079" t="s">
        <v>720</v>
      </c>
      <c r="B203" s="1079" t="s">
        <v>1684</v>
      </c>
      <c r="C203" s="1079" t="s">
        <v>3003</v>
      </c>
      <c r="D203" s="1079" t="s">
        <v>3001</v>
      </c>
      <c r="E203" s="1080">
        <v>51</v>
      </c>
      <c r="F203" s="1080">
        <v>57</v>
      </c>
      <c r="G203" s="1080">
        <v>62</v>
      </c>
      <c r="H203" s="1080">
        <v>71</v>
      </c>
      <c r="I203" s="1080">
        <v>9</v>
      </c>
    </row>
    <row r="204" spans="1:9">
      <c r="A204" s="1079" t="s">
        <v>721</v>
      </c>
      <c r="B204" s="1079" t="s">
        <v>1061</v>
      </c>
      <c r="C204" s="1079" t="s">
        <v>3003</v>
      </c>
      <c r="D204" s="1079" t="s">
        <v>3005</v>
      </c>
      <c r="E204" s="1080">
        <v>51</v>
      </c>
      <c r="F204" s="1080">
        <v>45</v>
      </c>
      <c r="G204" s="1080">
        <v>63</v>
      </c>
      <c r="H204" s="1080">
        <v>47</v>
      </c>
      <c r="I204" s="1080">
        <v>-16</v>
      </c>
    </row>
    <row r="205" spans="1:9">
      <c r="A205" s="1079" t="s">
        <v>722</v>
      </c>
      <c r="B205" s="1079" t="s">
        <v>1060</v>
      </c>
      <c r="C205" s="1079" t="s">
        <v>3003</v>
      </c>
      <c r="D205" s="1079" t="s">
        <v>3005</v>
      </c>
      <c r="E205" s="1080">
        <v>52</v>
      </c>
      <c r="F205" s="1080">
        <v>53</v>
      </c>
      <c r="G205" s="1080">
        <v>61</v>
      </c>
      <c r="H205" s="1080">
        <v>67</v>
      </c>
      <c r="I205" s="1080">
        <v>6</v>
      </c>
    </row>
    <row r="206" spans="1:9">
      <c r="A206" s="1079" t="s">
        <v>723</v>
      </c>
      <c r="B206" s="1079" t="s">
        <v>1059</v>
      </c>
      <c r="C206" s="1079" t="s">
        <v>3003</v>
      </c>
      <c r="D206" s="1079" t="s">
        <v>3005</v>
      </c>
      <c r="E206" s="1080">
        <v>43</v>
      </c>
      <c r="F206" s="1080">
        <v>42</v>
      </c>
      <c r="G206" s="1080">
        <v>57</v>
      </c>
      <c r="H206" s="1080">
        <v>47</v>
      </c>
      <c r="I206" s="1080">
        <v>-10</v>
      </c>
    </row>
    <row r="207" spans="1:9">
      <c r="A207" s="1079" t="s">
        <v>724</v>
      </c>
      <c r="B207" s="1079" t="s">
        <v>1685</v>
      </c>
      <c r="C207" s="1079" t="s">
        <v>1984</v>
      </c>
      <c r="D207" s="1079" t="s">
        <v>3004</v>
      </c>
      <c r="E207" s="1080">
        <v>36</v>
      </c>
      <c r="F207" s="1080">
        <v>45</v>
      </c>
      <c r="G207" s="1080">
        <v>39</v>
      </c>
      <c r="H207" s="1080">
        <v>33</v>
      </c>
      <c r="I207" s="1080">
        <v>-6</v>
      </c>
    </row>
    <row r="208" spans="1:9">
      <c r="A208" s="1079" t="s">
        <v>725</v>
      </c>
      <c r="B208" s="1079" t="s">
        <v>1057</v>
      </c>
      <c r="C208" s="1079" t="s">
        <v>1984</v>
      </c>
      <c r="D208" s="1079" t="s">
        <v>1986</v>
      </c>
      <c r="E208" s="1080">
        <v>40</v>
      </c>
      <c r="F208" s="1080">
        <v>31</v>
      </c>
      <c r="G208" s="1080">
        <v>29</v>
      </c>
      <c r="H208" s="1080">
        <v>27</v>
      </c>
      <c r="I208" s="1080">
        <v>-2</v>
      </c>
    </row>
    <row r="209" spans="1:9">
      <c r="A209" s="1079" t="s">
        <v>726</v>
      </c>
      <c r="B209" s="1079" t="s">
        <v>1056</v>
      </c>
      <c r="C209" s="1079" t="s">
        <v>1984</v>
      </c>
      <c r="D209" s="1079" t="s">
        <v>1984</v>
      </c>
      <c r="E209" s="1080">
        <v>30</v>
      </c>
      <c r="F209" s="1080">
        <v>19</v>
      </c>
      <c r="G209" s="1080">
        <v>32</v>
      </c>
      <c r="H209" s="1080">
        <v>40</v>
      </c>
      <c r="I209" s="1080">
        <v>8</v>
      </c>
    </row>
    <row r="210" spans="1:9">
      <c r="A210" s="1079" t="s">
        <v>727</v>
      </c>
      <c r="B210" s="1079" t="s">
        <v>1055</v>
      </c>
      <c r="C210" s="1079" t="s">
        <v>3003</v>
      </c>
      <c r="D210" s="1079" t="s">
        <v>3005</v>
      </c>
      <c r="E210" s="1080">
        <v>42</v>
      </c>
      <c r="F210" s="1080">
        <v>64</v>
      </c>
      <c r="G210" s="1080">
        <v>65</v>
      </c>
      <c r="H210" s="1080">
        <v>55</v>
      </c>
      <c r="I210" s="1080">
        <v>-10</v>
      </c>
    </row>
    <row r="211" spans="1:9">
      <c r="A211" s="1079" t="s">
        <v>728</v>
      </c>
      <c r="B211" s="1079" t="s">
        <v>1054</v>
      </c>
      <c r="C211" s="1079" t="s">
        <v>1986</v>
      </c>
      <c r="D211" s="1079" t="s">
        <v>1986</v>
      </c>
      <c r="E211" s="1080">
        <v>32</v>
      </c>
      <c r="F211" s="1080">
        <v>22</v>
      </c>
      <c r="G211" s="1080">
        <v>45</v>
      </c>
      <c r="H211" s="1080">
        <v>50</v>
      </c>
      <c r="I211" s="1080">
        <v>5</v>
      </c>
    </row>
    <row r="212" spans="1:9">
      <c r="A212" s="1079" t="s">
        <v>729</v>
      </c>
      <c r="B212" s="1079" t="s">
        <v>1053</v>
      </c>
      <c r="C212" s="1079" t="s">
        <v>3003</v>
      </c>
      <c r="D212" s="1079" t="s">
        <v>3002</v>
      </c>
      <c r="E212" s="1080">
        <v>34</v>
      </c>
      <c r="F212" s="1080">
        <v>36</v>
      </c>
      <c r="G212" s="1080">
        <v>24</v>
      </c>
      <c r="H212" s="1080">
        <v>33</v>
      </c>
      <c r="I212" s="1080">
        <v>9</v>
      </c>
    </row>
    <row r="213" spans="1:9">
      <c r="A213" s="1079" t="s">
        <v>730</v>
      </c>
      <c r="B213" s="1079" t="s">
        <v>120</v>
      </c>
      <c r="C213" s="1079" t="s">
        <v>1802</v>
      </c>
      <c r="D213" s="1079" t="s">
        <v>3000</v>
      </c>
      <c r="E213" s="1080">
        <v>33</v>
      </c>
      <c r="F213" s="1080">
        <v>28</v>
      </c>
      <c r="G213" s="1080">
        <v>25</v>
      </c>
      <c r="H213" s="1080">
        <v>26</v>
      </c>
      <c r="I213" s="1080">
        <v>1</v>
      </c>
    </row>
    <row r="214" spans="1:9">
      <c r="A214" s="1079" t="s">
        <v>731</v>
      </c>
      <c r="B214" s="1079" t="s">
        <v>1686</v>
      </c>
      <c r="C214" s="1079" t="s">
        <v>1986</v>
      </c>
      <c r="D214" s="1079" t="s">
        <v>3004</v>
      </c>
      <c r="E214" s="1080">
        <v>37</v>
      </c>
      <c r="F214" s="1080">
        <v>41</v>
      </c>
      <c r="G214" s="1080">
        <v>42</v>
      </c>
      <c r="H214" s="1080">
        <v>44</v>
      </c>
      <c r="I214" s="1080">
        <v>2</v>
      </c>
    </row>
    <row r="215" spans="1:9">
      <c r="A215" s="1079" t="s">
        <v>1051</v>
      </c>
      <c r="B215" s="1079" t="s">
        <v>1687</v>
      </c>
      <c r="C215" s="1079" t="s">
        <v>3001</v>
      </c>
      <c r="D215" s="1079" t="s">
        <v>3002</v>
      </c>
      <c r="E215" s="1080" t="s">
        <v>2031</v>
      </c>
      <c r="F215" s="1080">
        <v>23</v>
      </c>
      <c r="G215" s="1080">
        <v>40</v>
      </c>
      <c r="H215" s="1080">
        <v>56</v>
      </c>
      <c r="I215" s="1080">
        <v>16</v>
      </c>
    </row>
    <row r="216" spans="1:9">
      <c r="A216" s="1079" t="s">
        <v>732</v>
      </c>
      <c r="B216" s="1079" t="s">
        <v>0</v>
      </c>
      <c r="C216" s="1079" t="s">
        <v>3001</v>
      </c>
      <c r="D216" s="1079" t="s">
        <v>3001</v>
      </c>
      <c r="E216" s="1080">
        <v>0</v>
      </c>
      <c r="F216" s="1080">
        <v>40</v>
      </c>
      <c r="G216" s="1080">
        <v>71</v>
      </c>
      <c r="H216" s="1080">
        <v>33</v>
      </c>
      <c r="I216" s="1080">
        <v>-38</v>
      </c>
    </row>
    <row r="217" spans="1:9">
      <c r="A217" s="1079" t="s">
        <v>733</v>
      </c>
      <c r="B217" s="1079" t="s">
        <v>1050</v>
      </c>
      <c r="C217" s="1079" t="s">
        <v>1986</v>
      </c>
      <c r="D217" s="1079" t="s">
        <v>3003</v>
      </c>
      <c r="E217" s="1080">
        <v>29</v>
      </c>
      <c r="F217" s="1080">
        <v>41</v>
      </c>
      <c r="G217" s="1080">
        <v>44</v>
      </c>
      <c r="H217" s="1080">
        <v>41</v>
      </c>
      <c r="I217" s="1080">
        <v>-3</v>
      </c>
    </row>
    <row r="218" spans="1:9">
      <c r="A218" s="1079" t="s">
        <v>1386</v>
      </c>
      <c r="B218" s="1079" t="s">
        <v>1688</v>
      </c>
      <c r="C218" s="1079" t="s">
        <v>3001</v>
      </c>
      <c r="D218" s="1079" t="s">
        <v>3004</v>
      </c>
      <c r="E218" s="1080" t="s">
        <v>2031</v>
      </c>
      <c r="F218" s="1080" t="s">
        <v>2031</v>
      </c>
      <c r="G218" s="1080">
        <v>20</v>
      </c>
      <c r="H218" s="1080">
        <v>68</v>
      </c>
      <c r="I218" s="1080">
        <v>48</v>
      </c>
    </row>
    <row r="219" spans="1:9">
      <c r="A219" s="1079" t="s">
        <v>1049</v>
      </c>
      <c r="B219" s="1079" t="s">
        <v>1689</v>
      </c>
      <c r="C219" s="1079" t="s">
        <v>3001</v>
      </c>
      <c r="D219" s="1079" t="s">
        <v>3002</v>
      </c>
      <c r="E219" s="1080" t="s">
        <v>2031</v>
      </c>
      <c r="F219" s="1080">
        <v>10</v>
      </c>
      <c r="G219" s="1080">
        <v>26</v>
      </c>
      <c r="H219" s="1080">
        <v>46</v>
      </c>
      <c r="I219" s="1080">
        <v>20</v>
      </c>
    </row>
    <row r="220" spans="1:9">
      <c r="A220" s="1079" t="s">
        <v>734</v>
      </c>
      <c r="B220" s="1079" t="s">
        <v>1690</v>
      </c>
      <c r="C220" s="1079" t="s">
        <v>3001</v>
      </c>
      <c r="D220" s="1079" t="s">
        <v>1802</v>
      </c>
      <c r="E220" s="1080">
        <v>31</v>
      </c>
      <c r="F220" s="1080">
        <v>31</v>
      </c>
      <c r="G220" s="1080">
        <v>38</v>
      </c>
      <c r="H220" s="1080">
        <v>39</v>
      </c>
      <c r="I220" s="1080">
        <v>1</v>
      </c>
    </row>
    <row r="221" spans="1:9">
      <c r="A221" s="1079" t="s">
        <v>1048</v>
      </c>
      <c r="B221" s="1079" t="s">
        <v>927</v>
      </c>
      <c r="C221" s="1079" t="s">
        <v>3001</v>
      </c>
      <c r="D221" s="1079" t="s">
        <v>1984</v>
      </c>
      <c r="E221" s="1080" t="s">
        <v>2031</v>
      </c>
      <c r="F221" s="1080">
        <v>8</v>
      </c>
      <c r="G221" s="1080">
        <v>22</v>
      </c>
      <c r="H221" s="1080">
        <v>26</v>
      </c>
      <c r="I221" s="1080">
        <v>4</v>
      </c>
    </row>
    <row r="222" spans="1:9">
      <c r="A222" s="1079" t="s">
        <v>735</v>
      </c>
      <c r="B222" s="1079" t="s">
        <v>1047</v>
      </c>
      <c r="C222" s="1079" t="s">
        <v>3003</v>
      </c>
      <c r="D222" s="1079" t="s">
        <v>3002</v>
      </c>
      <c r="E222" s="1080">
        <v>18</v>
      </c>
      <c r="F222" s="1080">
        <v>25</v>
      </c>
      <c r="G222" s="1080">
        <v>48</v>
      </c>
      <c r="H222" s="1080">
        <v>24</v>
      </c>
      <c r="I222" s="1080">
        <v>-24</v>
      </c>
    </row>
    <row r="223" spans="1:9">
      <c r="A223" s="1079" t="s">
        <v>1388</v>
      </c>
      <c r="B223" s="1079" t="s">
        <v>1691</v>
      </c>
      <c r="C223" s="1079" t="s">
        <v>3001</v>
      </c>
      <c r="D223" s="1079" t="s">
        <v>3000</v>
      </c>
      <c r="E223" s="1080" t="s">
        <v>2031</v>
      </c>
      <c r="F223" s="1080" t="s">
        <v>2031</v>
      </c>
      <c r="G223" s="1080" t="s">
        <v>2031</v>
      </c>
      <c r="H223" s="1080">
        <v>38</v>
      </c>
      <c r="I223" s="1080" t="s">
        <v>2031</v>
      </c>
    </row>
    <row r="224" spans="1:9">
      <c r="A224" s="1079" t="s">
        <v>1905</v>
      </c>
      <c r="B224" s="1079" t="s">
        <v>1906</v>
      </c>
      <c r="C224" s="1079" t="s">
        <v>3001</v>
      </c>
      <c r="D224" s="1079" t="s">
        <v>3002</v>
      </c>
      <c r="E224" s="1080" t="s">
        <v>2031</v>
      </c>
      <c r="F224" s="1080" t="s">
        <v>2031</v>
      </c>
      <c r="G224" s="1080" t="s">
        <v>2031</v>
      </c>
      <c r="H224" s="1080">
        <v>69</v>
      </c>
      <c r="I224" s="1080" t="s">
        <v>2031</v>
      </c>
    </row>
    <row r="225" spans="1:9">
      <c r="A225" s="1079" t="s">
        <v>1389</v>
      </c>
      <c r="B225" s="1079" t="s">
        <v>1692</v>
      </c>
      <c r="C225" s="1079" t="s">
        <v>3001</v>
      </c>
      <c r="D225" s="1079" t="s">
        <v>3004</v>
      </c>
      <c r="E225" s="1080" t="s">
        <v>2031</v>
      </c>
      <c r="F225" s="1080" t="s">
        <v>2031</v>
      </c>
      <c r="G225" s="1080">
        <v>26</v>
      </c>
      <c r="H225" s="1080">
        <v>54</v>
      </c>
      <c r="I225" s="1080">
        <v>28</v>
      </c>
    </row>
    <row r="226" spans="1:9">
      <c r="A226" s="1079" t="s">
        <v>1391</v>
      </c>
      <c r="B226" s="1079" t="s">
        <v>1693</v>
      </c>
      <c r="C226" s="1079" t="s">
        <v>3001</v>
      </c>
      <c r="D226" s="1079" t="s">
        <v>1802</v>
      </c>
      <c r="E226" s="1080" t="s">
        <v>2031</v>
      </c>
      <c r="F226" s="1080" t="s">
        <v>2031</v>
      </c>
      <c r="G226" s="1080">
        <v>41</v>
      </c>
      <c r="H226" s="1080">
        <v>79</v>
      </c>
      <c r="I226" s="1080">
        <v>38</v>
      </c>
    </row>
    <row r="227" spans="1:9">
      <c r="A227" s="1079" t="s">
        <v>1908</v>
      </c>
      <c r="B227" s="1079" t="s">
        <v>1909</v>
      </c>
      <c r="C227" s="1079" t="s">
        <v>3001</v>
      </c>
      <c r="D227" s="1079" t="s">
        <v>3005</v>
      </c>
      <c r="E227" s="1080" t="s">
        <v>2031</v>
      </c>
      <c r="F227" s="1080" t="s">
        <v>2031</v>
      </c>
      <c r="G227" s="1080" t="s">
        <v>2031</v>
      </c>
      <c r="H227" s="1080">
        <v>52</v>
      </c>
      <c r="I227" s="1080" t="s">
        <v>2031</v>
      </c>
    </row>
    <row r="228" spans="1:9">
      <c r="A228" s="1079" t="s">
        <v>736</v>
      </c>
      <c r="B228" s="1079" t="s">
        <v>1910</v>
      </c>
      <c r="C228" s="1079" t="s">
        <v>1986</v>
      </c>
      <c r="D228" s="1079" t="s">
        <v>3003</v>
      </c>
      <c r="E228" s="1080">
        <v>40</v>
      </c>
      <c r="F228" s="1080">
        <v>51</v>
      </c>
      <c r="G228" s="1080">
        <v>54</v>
      </c>
      <c r="H228" s="1080">
        <v>61</v>
      </c>
      <c r="I228" s="1080">
        <v>7</v>
      </c>
    </row>
    <row r="229" spans="1:9">
      <c r="A229" s="1079" t="s">
        <v>737</v>
      </c>
      <c r="B229" s="1079" t="s">
        <v>1694</v>
      </c>
      <c r="C229" s="1079" t="s">
        <v>3003</v>
      </c>
      <c r="D229" s="1079" t="s">
        <v>3005</v>
      </c>
      <c r="E229" s="1080">
        <v>50</v>
      </c>
      <c r="F229" s="1080">
        <v>51</v>
      </c>
      <c r="G229" s="1080">
        <v>59</v>
      </c>
      <c r="H229" s="1080">
        <v>74</v>
      </c>
      <c r="I229" s="1080">
        <v>15</v>
      </c>
    </row>
    <row r="230" spans="1:9">
      <c r="A230" s="1079" t="s">
        <v>738</v>
      </c>
      <c r="B230" s="1079" t="s">
        <v>1045</v>
      </c>
      <c r="C230" s="1079" t="s">
        <v>1984</v>
      </c>
      <c r="D230" s="1079" t="s">
        <v>1984</v>
      </c>
      <c r="E230" s="1080">
        <v>40</v>
      </c>
      <c r="F230" s="1080">
        <v>46</v>
      </c>
      <c r="G230" s="1080">
        <v>27</v>
      </c>
      <c r="H230" s="1080">
        <v>29</v>
      </c>
      <c r="I230" s="1080">
        <v>2</v>
      </c>
    </row>
    <row r="231" spans="1:9">
      <c r="A231" s="1079" t="s">
        <v>739</v>
      </c>
      <c r="B231" s="1079" t="s">
        <v>1044</v>
      </c>
      <c r="C231" s="1079" t="s">
        <v>1986</v>
      </c>
      <c r="D231" s="1079" t="s">
        <v>3004</v>
      </c>
      <c r="E231" s="1080">
        <v>57</v>
      </c>
      <c r="F231" s="1080">
        <v>65</v>
      </c>
      <c r="G231" s="1080">
        <v>65</v>
      </c>
      <c r="H231" s="1080">
        <v>74</v>
      </c>
      <c r="I231" s="1080">
        <v>9</v>
      </c>
    </row>
    <row r="232" spans="1:9">
      <c r="A232" s="1079" t="s">
        <v>740</v>
      </c>
      <c r="B232" s="1079" t="s">
        <v>3011</v>
      </c>
      <c r="C232" s="1079" t="s">
        <v>1984</v>
      </c>
      <c r="D232" s="1079" t="s">
        <v>1802</v>
      </c>
      <c r="E232" s="1080">
        <v>54</v>
      </c>
      <c r="F232" s="1080">
        <v>51</v>
      </c>
      <c r="G232" s="1080">
        <v>63</v>
      </c>
      <c r="H232" s="1080">
        <v>53</v>
      </c>
      <c r="I232" s="1080">
        <v>-10</v>
      </c>
    </row>
    <row r="233" spans="1:9">
      <c r="A233" s="1079" t="s">
        <v>741</v>
      </c>
      <c r="B233" s="1079" t="s">
        <v>1043</v>
      </c>
      <c r="C233" s="1079" t="s">
        <v>1802</v>
      </c>
      <c r="D233" s="1079" t="s">
        <v>3005</v>
      </c>
      <c r="E233" s="1080">
        <v>50</v>
      </c>
      <c r="F233" s="1080">
        <v>37</v>
      </c>
      <c r="G233" s="1080">
        <v>38</v>
      </c>
      <c r="H233" s="1080">
        <v>58</v>
      </c>
      <c r="I233" s="1080">
        <v>20</v>
      </c>
    </row>
    <row r="234" spans="1:9">
      <c r="A234" s="1079" t="s">
        <v>742</v>
      </c>
      <c r="B234" s="1079" t="s">
        <v>1695</v>
      </c>
      <c r="C234" s="1079" t="s">
        <v>1986</v>
      </c>
      <c r="D234" s="1079" t="s">
        <v>1984</v>
      </c>
      <c r="E234" s="1080">
        <v>82</v>
      </c>
      <c r="F234" s="1080">
        <v>67</v>
      </c>
      <c r="G234" s="1080">
        <v>68</v>
      </c>
      <c r="H234" s="1080">
        <v>75</v>
      </c>
      <c r="I234" s="1080">
        <v>7</v>
      </c>
    </row>
    <row r="235" spans="1:9">
      <c r="A235" s="1079" t="s">
        <v>743</v>
      </c>
      <c r="B235" s="1079" t="s">
        <v>3012</v>
      </c>
      <c r="C235" s="1079" t="s">
        <v>1986</v>
      </c>
      <c r="D235" s="1079" t="s">
        <v>1986</v>
      </c>
      <c r="E235" s="1080">
        <v>46</v>
      </c>
      <c r="F235" s="1080">
        <v>31</v>
      </c>
      <c r="G235" s="1080">
        <v>40</v>
      </c>
      <c r="H235" s="1080">
        <v>36</v>
      </c>
      <c r="I235" s="1080">
        <v>-4</v>
      </c>
    </row>
    <row r="236" spans="1:9">
      <c r="A236" s="1079" t="s">
        <v>744</v>
      </c>
      <c r="B236" s="1079" t="s">
        <v>1041</v>
      </c>
      <c r="C236" s="1079" t="s">
        <v>1984</v>
      </c>
      <c r="D236" s="1079" t="s">
        <v>1802</v>
      </c>
      <c r="E236" s="1080">
        <v>31</v>
      </c>
      <c r="F236" s="1080">
        <v>31</v>
      </c>
      <c r="G236" s="1080">
        <v>41</v>
      </c>
      <c r="H236" s="1080">
        <v>42</v>
      </c>
      <c r="I236" s="1080">
        <v>1</v>
      </c>
    </row>
    <row r="237" spans="1:9">
      <c r="A237" s="1079" t="s">
        <v>745</v>
      </c>
      <c r="B237" s="1079" t="s">
        <v>19</v>
      </c>
      <c r="C237" s="1079" t="s">
        <v>3003</v>
      </c>
      <c r="D237" s="1079" t="s">
        <v>3002</v>
      </c>
      <c r="E237" s="1080">
        <v>51</v>
      </c>
      <c r="F237" s="1080">
        <v>55</v>
      </c>
      <c r="G237" s="1080">
        <v>53</v>
      </c>
      <c r="H237" s="1080">
        <v>52</v>
      </c>
      <c r="I237" s="1080">
        <v>-1</v>
      </c>
    </row>
    <row r="238" spans="1:9">
      <c r="A238" s="1079" t="s">
        <v>746</v>
      </c>
      <c r="B238" s="1079" t="s">
        <v>1696</v>
      </c>
      <c r="C238" s="1079" t="s">
        <v>1802</v>
      </c>
      <c r="D238" s="1079" t="s">
        <v>3001</v>
      </c>
      <c r="E238" s="1080">
        <v>51</v>
      </c>
      <c r="F238" s="1080">
        <v>37</v>
      </c>
      <c r="G238" s="1080">
        <v>49</v>
      </c>
      <c r="H238" s="1080">
        <v>34</v>
      </c>
      <c r="I238" s="1080">
        <v>-15</v>
      </c>
    </row>
    <row r="239" spans="1:9">
      <c r="A239" s="1079" t="s">
        <v>747</v>
      </c>
      <c r="B239" s="1079" t="s">
        <v>1040</v>
      </c>
      <c r="C239" s="1079" t="s">
        <v>3003</v>
      </c>
      <c r="D239" s="1079" t="s">
        <v>3004</v>
      </c>
      <c r="E239" s="1080" t="s">
        <v>2031</v>
      </c>
      <c r="F239" s="1080" t="s">
        <v>2031</v>
      </c>
      <c r="G239" s="1080">
        <v>49</v>
      </c>
      <c r="H239" s="1080">
        <v>67</v>
      </c>
      <c r="I239" s="1080">
        <v>18</v>
      </c>
    </row>
    <row r="240" spans="1:9">
      <c r="A240" s="1079" t="s">
        <v>749</v>
      </c>
      <c r="B240" s="1079" t="s">
        <v>1039</v>
      </c>
      <c r="C240" s="1079" t="s">
        <v>1984</v>
      </c>
      <c r="D240" s="1079" t="s">
        <v>1802</v>
      </c>
      <c r="E240" s="1080">
        <v>63</v>
      </c>
      <c r="F240" s="1080">
        <v>52</v>
      </c>
      <c r="G240" s="1080">
        <v>70</v>
      </c>
      <c r="H240" s="1080">
        <v>81</v>
      </c>
      <c r="I240" s="1080">
        <v>11</v>
      </c>
    </row>
    <row r="241" spans="1:9">
      <c r="A241" s="1079" t="s">
        <v>750</v>
      </c>
      <c r="B241" s="1079" t="s">
        <v>1697</v>
      </c>
      <c r="C241" s="1079" t="s">
        <v>3003</v>
      </c>
      <c r="D241" s="1079" t="s">
        <v>1802</v>
      </c>
      <c r="E241" s="1080">
        <v>33</v>
      </c>
      <c r="F241" s="1080">
        <v>47</v>
      </c>
      <c r="G241" s="1080">
        <v>51</v>
      </c>
      <c r="H241" s="1080">
        <v>48</v>
      </c>
      <c r="I241" s="1080">
        <v>-3</v>
      </c>
    </row>
    <row r="242" spans="1:9">
      <c r="A242" s="1079" t="s">
        <v>751</v>
      </c>
      <c r="B242" s="1079" t="s">
        <v>1037</v>
      </c>
      <c r="C242" s="1079" t="s">
        <v>3003</v>
      </c>
      <c r="D242" s="1079" t="s">
        <v>3002</v>
      </c>
      <c r="E242" s="1080">
        <v>82</v>
      </c>
      <c r="F242" s="1080">
        <v>81</v>
      </c>
      <c r="G242" s="1080">
        <v>82</v>
      </c>
      <c r="H242" s="1080">
        <v>83</v>
      </c>
      <c r="I242" s="1080">
        <v>1</v>
      </c>
    </row>
    <row r="243" spans="1:9">
      <c r="A243" s="1079" t="s">
        <v>752</v>
      </c>
      <c r="B243" s="1079" t="s">
        <v>1036</v>
      </c>
      <c r="C243" s="1079" t="s">
        <v>1802</v>
      </c>
      <c r="D243" s="1079" t="s">
        <v>3002</v>
      </c>
      <c r="E243" s="1080">
        <v>53</v>
      </c>
      <c r="F243" s="1080">
        <v>56</v>
      </c>
      <c r="G243" s="1080">
        <v>59</v>
      </c>
      <c r="H243" s="1080">
        <v>61</v>
      </c>
      <c r="I243" s="1080">
        <v>2</v>
      </c>
    </row>
    <row r="244" spans="1:9">
      <c r="A244" s="1079" t="s">
        <v>753</v>
      </c>
      <c r="B244" s="1079" t="s">
        <v>1035</v>
      </c>
      <c r="C244" s="1079" t="s">
        <v>3003</v>
      </c>
      <c r="D244" s="1079" t="s">
        <v>3005</v>
      </c>
      <c r="E244" s="1080">
        <v>47</v>
      </c>
      <c r="F244" s="1080">
        <v>45</v>
      </c>
      <c r="G244" s="1080">
        <v>44</v>
      </c>
      <c r="H244" s="1080">
        <v>41</v>
      </c>
      <c r="I244" s="1080">
        <v>-3</v>
      </c>
    </row>
    <row r="245" spans="1:9">
      <c r="A245" s="1079" t="s">
        <v>754</v>
      </c>
      <c r="B245" s="1079" t="s">
        <v>1034</v>
      </c>
      <c r="C245" s="1079" t="s">
        <v>3003</v>
      </c>
      <c r="D245" s="1079" t="s">
        <v>3005</v>
      </c>
      <c r="E245" s="1080">
        <v>42</v>
      </c>
      <c r="F245" s="1080">
        <v>55</v>
      </c>
      <c r="G245" s="1080">
        <v>53</v>
      </c>
      <c r="H245" s="1080">
        <v>52</v>
      </c>
      <c r="I245" s="1080">
        <v>-1</v>
      </c>
    </row>
    <row r="246" spans="1:9">
      <c r="A246" s="1079" t="s">
        <v>755</v>
      </c>
      <c r="B246" s="1079" t="s">
        <v>1033</v>
      </c>
      <c r="C246" s="1079" t="s">
        <v>1986</v>
      </c>
      <c r="D246" s="1079" t="s">
        <v>3004</v>
      </c>
      <c r="E246" s="1080">
        <v>59</v>
      </c>
      <c r="F246" s="1080">
        <v>41</v>
      </c>
      <c r="G246" s="1080">
        <v>58</v>
      </c>
      <c r="H246" s="1080">
        <v>41</v>
      </c>
      <c r="I246" s="1080">
        <v>-17</v>
      </c>
    </row>
    <row r="247" spans="1:9">
      <c r="A247" s="1079" t="s">
        <v>756</v>
      </c>
      <c r="B247" s="1079" t="s">
        <v>1032</v>
      </c>
      <c r="C247" s="1079" t="s">
        <v>3003</v>
      </c>
      <c r="D247" s="1079" t="s">
        <v>3005</v>
      </c>
      <c r="E247" s="1080">
        <v>25</v>
      </c>
      <c r="F247" s="1080">
        <v>35</v>
      </c>
      <c r="G247" s="1080">
        <v>43</v>
      </c>
      <c r="H247" s="1080">
        <v>37</v>
      </c>
      <c r="I247" s="1080">
        <v>-6</v>
      </c>
    </row>
    <row r="248" spans="1:9">
      <c r="A248" s="1079" t="s">
        <v>757</v>
      </c>
      <c r="B248" s="1079" t="s">
        <v>1698</v>
      </c>
      <c r="C248" s="1079" t="s">
        <v>3003</v>
      </c>
      <c r="D248" s="1079" t="s">
        <v>3002</v>
      </c>
      <c r="E248" s="1080">
        <v>48</v>
      </c>
      <c r="F248" s="1080">
        <v>38</v>
      </c>
      <c r="G248" s="1080">
        <v>45</v>
      </c>
      <c r="H248" s="1080">
        <v>40</v>
      </c>
      <c r="I248" s="1080">
        <v>-5</v>
      </c>
    </row>
    <row r="249" spans="1:9">
      <c r="A249" s="1079" t="s">
        <v>758</v>
      </c>
      <c r="B249" s="1079" t="s">
        <v>1030</v>
      </c>
      <c r="C249" s="1079" t="s">
        <v>1986</v>
      </c>
      <c r="D249" s="1079" t="s">
        <v>3003</v>
      </c>
      <c r="E249" s="1080">
        <v>75</v>
      </c>
      <c r="F249" s="1080">
        <v>63</v>
      </c>
      <c r="G249" s="1080">
        <v>72</v>
      </c>
      <c r="H249" s="1080">
        <v>58</v>
      </c>
      <c r="I249" s="1080">
        <v>-14</v>
      </c>
    </row>
    <row r="250" spans="1:9">
      <c r="A250" s="1079" t="s">
        <v>759</v>
      </c>
      <c r="B250" s="1079" t="s">
        <v>1029</v>
      </c>
      <c r="C250" s="1079" t="s">
        <v>3003</v>
      </c>
      <c r="D250" s="1079" t="s">
        <v>3005</v>
      </c>
      <c r="E250" s="1080">
        <v>51</v>
      </c>
      <c r="F250" s="1080">
        <v>60</v>
      </c>
      <c r="G250" s="1080">
        <v>66</v>
      </c>
      <c r="H250" s="1080">
        <v>48</v>
      </c>
      <c r="I250" s="1080">
        <v>-18</v>
      </c>
    </row>
    <row r="251" spans="1:9">
      <c r="A251" s="1079" t="s">
        <v>760</v>
      </c>
      <c r="B251" s="1079" t="s">
        <v>402</v>
      </c>
      <c r="C251" s="1079" t="s">
        <v>1802</v>
      </c>
      <c r="D251" s="1079" t="s">
        <v>3000</v>
      </c>
      <c r="E251" s="1080">
        <v>61</v>
      </c>
      <c r="F251" s="1080">
        <v>67</v>
      </c>
      <c r="G251" s="1080">
        <v>72</v>
      </c>
      <c r="H251" s="1080">
        <v>66</v>
      </c>
      <c r="I251" s="1080">
        <v>-6</v>
      </c>
    </row>
    <row r="252" spans="1:9">
      <c r="A252" s="1079" t="s">
        <v>761</v>
      </c>
      <c r="B252" s="1079" t="s">
        <v>1699</v>
      </c>
      <c r="C252" s="1079" t="s">
        <v>1986</v>
      </c>
      <c r="D252" s="1079" t="s">
        <v>3003</v>
      </c>
      <c r="E252" s="1080">
        <v>42</v>
      </c>
      <c r="F252" s="1080">
        <v>38</v>
      </c>
      <c r="G252" s="1080">
        <v>35</v>
      </c>
      <c r="H252" s="1080">
        <v>41</v>
      </c>
      <c r="I252" s="1080">
        <v>6</v>
      </c>
    </row>
    <row r="253" spans="1:9">
      <c r="A253" s="1079" t="s">
        <v>762</v>
      </c>
      <c r="B253" s="1079" t="s">
        <v>1027</v>
      </c>
      <c r="C253" s="1079" t="s">
        <v>1802</v>
      </c>
      <c r="D253" s="1079" t="s">
        <v>3000</v>
      </c>
      <c r="E253" s="1080">
        <v>17</v>
      </c>
      <c r="F253" s="1080">
        <v>22</v>
      </c>
      <c r="G253" s="1080">
        <v>18</v>
      </c>
      <c r="H253" s="1080">
        <v>36</v>
      </c>
      <c r="I253" s="1080">
        <v>18</v>
      </c>
    </row>
    <row r="254" spans="1:9">
      <c r="A254" s="1079" t="s">
        <v>763</v>
      </c>
      <c r="B254" s="1079" t="s">
        <v>1700</v>
      </c>
      <c r="C254" s="1079" t="s">
        <v>3003</v>
      </c>
      <c r="D254" s="1079" t="s">
        <v>3002</v>
      </c>
      <c r="E254" s="1080">
        <v>63</v>
      </c>
      <c r="F254" s="1080">
        <v>64</v>
      </c>
      <c r="G254" s="1080">
        <v>81</v>
      </c>
      <c r="H254" s="1080">
        <v>76</v>
      </c>
      <c r="I254" s="1080">
        <v>-5</v>
      </c>
    </row>
    <row r="255" spans="1:9">
      <c r="A255" s="1079" t="s">
        <v>764</v>
      </c>
      <c r="B255" s="1079" t="s">
        <v>3013</v>
      </c>
      <c r="C255" s="1079" t="s">
        <v>3002</v>
      </c>
      <c r="D255" s="1079" t="s">
        <v>1986</v>
      </c>
      <c r="E255" s="1080">
        <v>12</v>
      </c>
      <c r="F255" s="1080">
        <v>20</v>
      </c>
      <c r="G255" s="1080">
        <v>27</v>
      </c>
      <c r="H255" s="1080">
        <v>46</v>
      </c>
      <c r="I255" s="1080">
        <v>19</v>
      </c>
    </row>
    <row r="256" spans="1:9">
      <c r="A256" s="1079" t="s">
        <v>765</v>
      </c>
      <c r="B256" s="1079" t="s">
        <v>3014</v>
      </c>
      <c r="C256" s="1079" t="s">
        <v>1984</v>
      </c>
      <c r="D256" s="1079" t="s">
        <v>1986</v>
      </c>
      <c r="E256" s="1080">
        <v>19</v>
      </c>
      <c r="F256" s="1080">
        <v>12</v>
      </c>
      <c r="G256" s="1080">
        <v>26</v>
      </c>
      <c r="H256" s="1080">
        <v>34</v>
      </c>
      <c r="I256" s="1080">
        <v>8</v>
      </c>
    </row>
    <row r="257" spans="1:9">
      <c r="A257" s="1079" t="s">
        <v>766</v>
      </c>
      <c r="B257" s="1079" t="s">
        <v>1025</v>
      </c>
      <c r="C257" s="1079" t="s">
        <v>3002</v>
      </c>
      <c r="D257" s="1079" t="s">
        <v>1986</v>
      </c>
      <c r="E257" s="1080">
        <v>5</v>
      </c>
      <c r="F257" s="1080">
        <v>8</v>
      </c>
      <c r="G257" s="1080">
        <v>32</v>
      </c>
      <c r="H257" s="1080">
        <v>32</v>
      </c>
      <c r="I257" s="1080">
        <v>0</v>
      </c>
    </row>
    <row r="258" spans="1:9">
      <c r="A258" s="1079" t="s">
        <v>767</v>
      </c>
      <c r="B258" s="1079" t="s">
        <v>1024</v>
      </c>
      <c r="C258" s="1079" t="s">
        <v>1802</v>
      </c>
      <c r="D258" s="1079" t="s">
        <v>3000</v>
      </c>
      <c r="E258" s="1080">
        <v>60</v>
      </c>
      <c r="F258" s="1080">
        <v>52</v>
      </c>
      <c r="G258" s="1080">
        <v>56</v>
      </c>
      <c r="H258" s="1080">
        <v>51</v>
      </c>
      <c r="I258" s="1080">
        <v>-5</v>
      </c>
    </row>
    <row r="259" spans="1:9">
      <c r="A259" s="1079" t="s">
        <v>768</v>
      </c>
      <c r="B259" s="1079" t="s">
        <v>126</v>
      </c>
      <c r="C259" s="1079" t="s">
        <v>1802</v>
      </c>
      <c r="D259" s="1079" t="s">
        <v>3001</v>
      </c>
      <c r="E259" s="1080">
        <v>47</v>
      </c>
      <c r="F259" s="1080">
        <v>45</v>
      </c>
      <c r="G259" s="1080">
        <v>53</v>
      </c>
      <c r="H259" s="1080">
        <v>55</v>
      </c>
      <c r="I259" s="1080">
        <v>2</v>
      </c>
    </row>
    <row r="260" spans="1:9">
      <c r="A260" s="1079" t="s">
        <v>769</v>
      </c>
      <c r="B260" s="1079" t="s">
        <v>1701</v>
      </c>
      <c r="C260" s="1079" t="s">
        <v>1986</v>
      </c>
      <c r="D260" s="1079" t="s">
        <v>1984</v>
      </c>
      <c r="E260" s="1080">
        <v>27</v>
      </c>
      <c r="F260" s="1080">
        <v>23</v>
      </c>
      <c r="G260" s="1080">
        <v>38</v>
      </c>
      <c r="H260" s="1080">
        <v>26</v>
      </c>
      <c r="I260" s="1080">
        <v>-12</v>
      </c>
    </row>
    <row r="261" spans="1:9">
      <c r="A261" s="1079" t="s">
        <v>770</v>
      </c>
      <c r="B261" s="1079" t="s">
        <v>1702</v>
      </c>
      <c r="C261" s="1079" t="s">
        <v>1802</v>
      </c>
      <c r="D261" s="1079" t="s">
        <v>3000</v>
      </c>
      <c r="E261" s="1080">
        <v>40</v>
      </c>
      <c r="F261" s="1080">
        <v>36</v>
      </c>
      <c r="G261" s="1080">
        <v>32</v>
      </c>
      <c r="H261" s="1080">
        <v>55</v>
      </c>
      <c r="I261" s="1080">
        <v>23</v>
      </c>
    </row>
    <row r="262" spans="1:9">
      <c r="A262" s="1079" t="s">
        <v>771</v>
      </c>
      <c r="B262" s="1079" t="s">
        <v>1703</v>
      </c>
      <c r="C262" s="1079" t="s">
        <v>1984</v>
      </c>
      <c r="D262" s="1079" t="s">
        <v>1984</v>
      </c>
      <c r="E262" s="1080">
        <v>32</v>
      </c>
      <c r="F262" s="1080">
        <v>34</v>
      </c>
      <c r="G262" s="1080">
        <v>35</v>
      </c>
      <c r="H262" s="1080">
        <v>24</v>
      </c>
      <c r="I262" s="1080">
        <v>-11</v>
      </c>
    </row>
    <row r="263" spans="1:9">
      <c r="A263" s="1079" t="s">
        <v>772</v>
      </c>
      <c r="B263" s="1079" t="s">
        <v>1704</v>
      </c>
      <c r="C263" s="1079" t="s">
        <v>1802</v>
      </c>
      <c r="D263" s="1079" t="s">
        <v>3001</v>
      </c>
      <c r="E263" s="1080">
        <v>66</v>
      </c>
      <c r="F263" s="1080">
        <v>71</v>
      </c>
      <c r="G263" s="1080">
        <v>81</v>
      </c>
      <c r="H263" s="1080">
        <v>79</v>
      </c>
      <c r="I263" s="1080">
        <v>-2</v>
      </c>
    </row>
    <row r="264" spans="1:9">
      <c r="A264" s="1079" t="s">
        <v>773</v>
      </c>
      <c r="B264" s="1079" t="s">
        <v>2077</v>
      </c>
      <c r="C264" s="1079" t="s">
        <v>3001</v>
      </c>
      <c r="D264" s="1079" t="s">
        <v>3001</v>
      </c>
      <c r="E264" s="1080">
        <v>36</v>
      </c>
      <c r="F264" s="1080">
        <v>45</v>
      </c>
      <c r="G264" s="1080">
        <v>73</v>
      </c>
      <c r="H264" s="1080">
        <v>76</v>
      </c>
      <c r="I264" s="1080">
        <v>3</v>
      </c>
    </row>
    <row r="265" spans="1:9">
      <c r="A265" s="1079" t="s">
        <v>774</v>
      </c>
      <c r="B265" s="1079" t="s">
        <v>1705</v>
      </c>
      <c r="C265" s="1079" t="s">
        <v>3001</v>
      </c>
      <c r="D265" s="1079" t="s">
        <v>3005</v>
      </c>
      <c r="E265" s="1080">
        <v>78</v>
      </c>
      <c r="F265" s="1080">
        <v>92</v>
      </c>
      <c r="G265" s="1080">
        <v>88</v>
      </c>
      <c r="H265" s="1080">
        <v>95</v>
      </c>
      <c r="I265" s="1080">
        <v>7</v>
      </c>
    </row>
    <row r="266" spans="1:9">
      <c r="A266" s="1079" t="s">
        <v>775</v>
      </c>
      <c r="B266" s="1079" t="s">
        <v>2</v>
      </c>
      <c r="C266" s="1079" t="s">
        <v>3001</v>
      </c>
      <c r="D266" s="1079" t="s">
        <v>3000</v>
      </c>
      <c r="E266" s="1080">
        <v>14</v>
      </c>
      <c r="F266" s="1080">
        <v>13</v>
      </c>
      <c r="G266" s="1080">
        <v>20</v>
      </c>
      <c r="H266" s="1080">
        <v>23</v>
      </c>
      <c r="I266" s="1080">
        <v>3</v>
      </c>
    </row>
    <row r="267" spans="1:9">
      <c r="A267" s="1079" t="s">
        <v>776</v>
      </c>
      <c r="B267" s="1079" t="s">
        <v>1706</v>
      </c>
      <c r="C267" s="1079" t="s">
        <v>3001</v>
      </c>
      <c r="D267" s="1079" t="s">
        <v>3002</v>
      </c>
      <c r="E267" s="1080">
        <v>21</v>
      </c>
      <c r="F267" s="1080">
        <v>30</v>
      </c>
      <c r="G267" s="1080">
        <v>35</v>
      </c>
      <c r="H267" s="1080">
        <v>39</v>
      </c>
      <c r="I267" s="1080">
        <v>4</v>
      </c>
    </row>
    <row r="268" spans="1:9">
      <c r="A268" s="1079" t="s">
        <v>777</v>
      </c>
      <c r="B268" s="1079" t="s">
        <v>2078</v>
      </c>
      <c r="C268" s="1079" t="s">
        <v>3001</v>
      </c>
      <c r="D268" s="1079" t="s">
        <v>1984</v>
      </c>
      <c r="E268" s="1080">
        <v>36</v>
      </c>
      <c r="F268" s="1080">
        <v>42</v>
      </c>
      <c r="G268" s="1080">
        <v>55</v>
      </c>
      <c r="H268" s="1080">
        <v>48</v>
      </c>
      <c r="I268" s="1080">
        <v>-7</v>
      </c>
    </row>
    <row r="269" spans="1:9">
      <c r="A269" s="1079" t="s">
        <v>778</v>
      </c>
      <c r="B269" s="1079" t="s">
        <v>418</v>
      </c>
      <c r="C269" s="1079" t="s">
        <v>3002</v>
      </c>
      <c r="D269" s="1079" t="s">
        <v>1986</v>
      </c>
      <c r="E269" s="1080">
        <v>11</v>
      </c>
      <c r="F269" s="1080">
        <v>10</v>
      </c>
      <c r="G269" s="1080">
        <v>16</v>
      </c>
      <c r="H269" s="1080">
        <v>24</v>
      </c>
      <c r="I269" s="1080">
        <v>8</v>
      </c>
    </row>
    <row r="270" spans="1:9">
      <c r="A270" s="1079" t="s">
        <v>779</v>
      </c>
      <c r="B270" s="1079" t="s">
        <v>1707</v>
      </c>
      <c r="C270" s="1079" t="s">
        <v>3001</v>
      </c>
      <c r="D270" s="1079" t="s">
        <v>3003</v>
      </c>
      <c r="E270" s="1080">
        <v>38</v>
      </c>
      <c r="F270" s="1080">
        <v>40</v>
      </c>
      <c r="G270" s="1080">
        <v>51</v>
      </c>
      <c r="H270" s="1080">
        <v>55</v>
      </c>
      <c r="I270" s="1080">
        <v>4</v>
      </c>
    </row>
    <row r="271" spans="1:9">
      <c r="A271" s="1079" t="s">
        <v>1019</v>
      </c>
      <c r="B271" s="1079" t="s">
        <v>1708</v>
      </c>
      <c r="C271" s="1079" t="s">
        <v>3001</v>
      </c>
      <c r="D271" s="1079" t="s">
        <v>3000</v>
      </c>
      <c r="E271" s="1080" t="s">
        <v>2031</v>
      </c>
      <c r="F271" s="1080">
        <v>13</v>
      </c>
      <c r="G271" s="1080">
        <v>59</v>
      </c>
      <c r="H271" s="1080">
        <v>39</v>
      </c>
      <c r="I271" s="1080">
        <v>-20</v>
      </c>
    </row>
    <row r="272" spans="1:9">
      <c r="A272" s="1079" t="s">
        <v>780</v>
      </c>
      <c r="B272" s="1079" t="s">
        <v>1709</v>
      </c>
      <c r="C272" s="1079" t="s">
        <v>3001</v>
      </c>
      <c r="D272" s="1079" t="s">
        <v>1984</v>
      </c>
      <c r="E272" s="1080">
        <v>18</v>
      </c>
      <c r="F272" s="1080">
        <v>16</v>
      </c>
      <c r="G272" s="1080">
        <v>22</v>
      </c>
      <c r="H272" s="1080">
        <v>13</v>
      </c>
      <c r="I272" s="1080">
        <v>-9</v>
      </c>
    </row>
    <row r="273" spans="1:9">
      <c r="A273" s="1079" t="s">
        <v>781</v>
      </c>
      <c r="B273" s="1079" t="s">
        <v>3</v>
      </c>
      <c r="C273" s="1079" t="s">
        <v>1802</v>
      </c>
      <c r="D273" s="1079" t="s">
        <v>3001</v>
      </c>
      <c r="E273" s="1080">
        <v>40</v>
      </c>
      <c r="F273" s="1080">
        <v>44</v>
      </c>
      <c r="G273" s="1080">
        <v>51</v>
      </c>
      <c r="H273" s="1080">
        <v>52</v>
      </c>
      <c r="I273" s="1080">
        <v>1</v>
      </c>
    </row>
    <row r="274" spans="1:9">
      <c r="A274" s="1079" t="s">
        <v>782</v>
      </c>
      <c r="B274" s="1079" t="s">
        <v>1710</v>
      </c>
      <c r="C274" s="1079" t="s">
        <v>3001</v>
      </c>
      <c r="D274" s="1079" t="s">
        <v>3005</v>
      </c>
      <c r="E274" s="1080">
        <v>46</v>
      </c>
      <c r="F274" s="1080">
        <v>42</v>
      </c>
      <c r="G274" s="1080">
        <v>46</v>
      </c>
      <c r="H274" s="1080">
        <v>42</v>
      </c>
      <c r="I274" s="1080">
        <v>-4</v>
      </c>
    </row>
    <row r="275" spans="1:9">
      <c r="A275" s="1079" t="s">
        <v>783</v>
      </c>
      <c r="B275" s="1079" t="s">
        <v>155</v>
      </c>
      <c r="C275" s="1079" t="s">
        <v>1984</v>
      </c>
      <c r="D275" s="1079" t="s">
        <v>1984</v>
      </c>
      <c r="E275" s="1080" t="s">
        <v>2031</v>
      </c>
      <c r="F275" s="1080" t="s">
        <v>2031</v>
      </c>
      <c r="G275" s="1080">
        <v>30</v>
      </c>
      <c r="H275" s="1080">
        <v>21</v>
      </c>
      <c r="I275" s="1080">
        <v>-9</v>
      </c>
    </row>
    <row r="276" spans="1:9">
      <c r="A276" s="1079" t="s">
        <v>784</v>
      </c>
      <c r="B276" s="1079" t="s">
        <v>1711</v>
      </c>
      <c r="C276" s="1079" t="s">
        <v>3001</v>
      </c>
      <c r="D276" s="1079" t="s">
        <v>1802</v>
      </c>
      <c r="E276" s="1080">
        <v>65</v>
      </c>
      <c r="F276" s="1080">
        <v>56</v>
      </c>
      <c r="G276" s="1080">
        <v>56</v>
      </c>
      <c r="H276" s="1080">
        <v>68</v>
      </c>
      <c r="I276" s="1080">
        <v>12</v>
      </c>
    </row>
    <row r="277" spans="1:9">
      <c r="A277" s="1079" t="s">
        <v>785</v>
      </c>
      <c r="B277" s="1079" t="s">
        <v>1712</v>
      </c>
      <c r="C277" s="1079" t="s">
        <v>3001</v>
      </c>
      <c r="D277" s="1079" t="s">
        <v>1802</v>
      </c>
      <c r="E277" s="1080">
        <v>49</v>
      </c>
      <c r="F277" s="1080">
        <v>40</v>
      </c>
      <c r="G277" s="1080">
        <v>57</v>
      </c>
      <c r="H277" s="1080">
        <v>57</v>
      </c>
      <c r="I277" s="1080">
        <v>0</v>
      </c>
    </row>
    <row r="278" spans="1:9">
      <c r="A278" s="1079" t="s">
        <v>786</v>
      </c>
      <c r="B278" s="1079" t="s">
        <v>425</v>
      </c>
      <c r="C278" s="1079" t="s">
        <v>1984</v>
      </c>
      <c r="D278" s="1079" t="s">
        <v>1986</v>
      </c>
      <c r="E278" s="1080">
        <v>16</v>
      </c>
      <c r="F278" s="1080">
        <v>14</v>
      </c>
      <c r="G278" s="1080">
        <v>31</v>
      </c>
      <c r="H278" s="1080">
        <v>33</v>
      </c>
      <c r="I278" s="1080">
        <v>2</v>
      </c>
    </row>
    <row r="279" spans="1:9">
      <c r="A279" s="1079" t="s">
        <v>787</v>
      </c>
      <c r="B279" s="1079" t="s">
        <v>944</v>
      </c>
      <c r="C279" s="1079" t="s">
        <v>3001</v>
      </c>
      <c r="D279" s="1079" t="s">
        <v>3003</v>
      </c>
      <c r="E279" s="1080">
        <v>29</v>
      </c>
      <c r="F279" s="1080">
        <v>33</v>
      </c>
      <c r="G279" s="1080">
        <v>36</v>
      </c>
      <c r="H279" s="1080">
        <v>42</v>
      </c>
      <c r="I279" s="1080">
        <v>6</v>
      </c>
    </row>
    <row r="280" spans="1:9">
      <c r="A280" s="1079" t="s">
        <v>788</v>
      </c>
      <c r="B280" s="1079" t="s">
        <v>1538</v>
      </c>
      <c r="C280" s="1079" t="s">
        <v>3001</v>
      </c>
      <c r="D280" s="1079" t="s">
        <v>1986</v>
      </c>
      <c r="E280" s="1080">
        <v>57</v>
      </c>
      <c r="F280" s="1080">
        <v>57</v>
      </c>
      <c r="G280" s="1080">
        <v>46</v>
      </c>
      <c r="H280" s="1080">
        <v>69</v>
      </c>
      <c r="I280" s="1080">
        <v>23</v>
      </c>
    </row>
    <row r="281" spans="1:9">
      <c r="A281" s="1079" t="s">
        <v>789</v>
      </c>
      <c r="B281" s="1079" t="s">
        <v>1713</v>
      </c>
      <c r="C281" s="1079" t="s">
        <v>3003</v>
      </c>
      <c r="D281" s="1079" t="s">
        <v>1802</v>
      </c>
      <c r="E281" s="1080">
        <v>30</v>
      </c>
      <c r="F281" s="1080">
        <v>33</v>
      </c>
      <c r="G281" s="1080">
        <v>28</v>
      </c>
      <c r="H281" s="1080">
        <v>33</v>
      </c>
      <c r="I281" s="1080">
        <v>5</v>
      </c>
    </row>
    <row r="282" spans="1:9">
      <c r="A282" s="1079" t="s">
        <v>790</v>
      </c>
      <c r="B282" s="1079" t="s">
        <v>1714</v>
      </c>
      <c r="C282" s="1079" t="s">
        <v>3001</v>
      </c>
      <c r="D282" s="1079" t="s">
        <v>3003</v>
      </c>
      <c r="E282" s="1080">
        <v>58</v>
      </c>
      <c r="F282" s="1080">
        <v>58</v>
      </c>
      <c r="G282" s="1080">
        <v>70</v>
      </c>
      <c r="H282" s="1080">
        <v>70</v>
      </c>
      <c r="I282" s="1080">
        <v>0</v>
      </c>
    </row>
    <row r="283" spans="1:9">
      <c r="A283" s="1079" t="s">
        <v>1015</v>
      </c>
      <c r="B283" s="1079" t="s">
        <v>1715</v>
      </c>
      <c r="C283" s="1079" t="s">
        <v>3001</v>
      </c>
      <c r="D283" s="1079" t="s">
        <v>3002</v>
      </c>
      <c r="E283" s="1080" t="s">
        <v>2031</v>
      </c>
      <c r="F283" s="1080">
        <v>30</v>
      </c>
      <c r="G283" s="1080">
        <v>36</v>
      </c>
      <c r="H283" s="1080">
        <v>32</v>
      </c>
      <c r="I283" s="1080">
        <v>-4</v>
      </c>
    </row>
    <row r="284" spans="1:9">
      <c r="A284" s="1079" t="s">
        <v>792</v>
      </c>
      <c r="B284" s="1079" t="s">
        <v>1716</v>
      </c>
      <c r="C284" s="1079" t="s">
        <v>3001</v>
      </c>
      <c r="D284" s="1079" t="s">
        <v>1986</v>
      </c>
      <c r="E284" s="1080">
        <v>20</v>
      </c>
      <c r="F284" s="1080">
        <v>44</v>
      </c>
      <c r="G284" s="1080">
        <v>60</v>
      </c>
      <c r="H284" s="1080">
        <v>66</v>
      </c>
      <c r="I284" s="1080">
        <v>6</v>
      </c>
    </row>
    <row r="285" spans="1:9">
      <c r="A285" s="1079" t="s">
        <v>793</v>
      </c>
      <c r="B285" s="1079" t="s">
        <v>1717</v>
      </c>
      <c r="C285" s="1079" t="s">
        <v>3001</v>
      </c>
      <c r="D285" s="1079" t="s">
        <v>3000</v>
      </c>
      <c r="E285" s="1080">
        <v>33</v>
      </c>
      <c r="F285" s="1080">
        <v>13</v>
      </c>
      <c r="G285" s="1080">
        <v>23</v>
      </c>
      <c r="H285" s="1080">
        <v>9</v>
      </c>
      <c r="I285" s="1080">
        <v>-14</v>
      </c>
    </row>
    <row r="286" spans="1:9">
      <c r="A286" s="1079" t="s">
        <v>794</v>
      </c>
      <c r="B286" s="1079" t="s">
        <v>1718</v>
      </c>
      <c r="C286" s="1079" t="s">
        <v>3001</v>
      </c>
      <c r="D286" s="1079" t="s">
        <v>1986</v>
      </c>
      <c r="E286" s="1080" t="s">
        <v>2031</v>
      </c>
      <c r="F286" s="1080">
        <v>13</v>
      </c>
      <c r="G286" s="1080">
        <v>33</v>
      </c>
      <c r="H286" s="1080">
        <v>30</v>
      </c>
      <c r="I286" s="1080">
        <v>-3</v>
      </c>
    </row>
    <row r="287" spans="1:9">
      <c r="A287" s="1079" t="s">
        <v>795</v>
      </c>
      <c r="B287" s="1079" t="s">
        <v>435</v>
      </c>
      <c r="C287" s="1079" t="s">
        <v>1984</v>
      </c>
      <c r="D287" s="1079" t="s">
        <v>1984</v>
      </c>
      <c r="E287" s="1080">
        <v>18</v>
      </c>
      <c r="F287" s="1080">
        <v>12</v>
      </c>
      <c r="G287" s="1080">
        <v>14</v>
      </c>
      <c r="H287" s="1080">
        <v>20</v>
      </c>
      <c r="I287" s="1080">
        <v>6</v>
      </c>
    </row>
    <row r="288" spans="1:9">
      <c r="A288" s="1079" t="s">
        <v>796</v>
      </c>
      <c r="B288" s="1079" t="s">
        <v>127</v>
      </c>
      <c r="C288" s="1079" t="s">
        <v>3003</v>
      </c>
      <c r="D288" s="1079" t="s">
        <v>3001</v>
      </c>
      <c r="E288" s="1080" t="s">
        <v>2031</v>
      </c>
      <c r="F288" s="1080" t="s">
        <v>2031</v>
      </c>
      <c r="G288" s="1080">
        <v>54</v>
      </c>
      <c r="H288" s="1080">
        <v>49</v>
      </c>
      <c r="I288" s="1080">
        <v>-5</v>
      </c>
    </row>
    <row r="289" spans="1:9">
      <c r="A289" s="1079" t="s">
        <v>1014</v>
      </c>
      <c r="B289" s="1079" t="s">
        <v>1719</v>
      </c>
      <c r="C289" s="1079" t="s">
        <v>3001</v>
      </c>
      <c r="D289" s="1079" t="s">
        <v>3002</v>
      </c>
      <c r="E289" s="1080" t="s">
        <v>2031</v>
      </c>
      <c r="F289" s="1080" t="s">
        <v>2031</v>
      </c>
      <c r="G289" s="1080" t="s">
        <v>2031</v>
      </c>
      <c r="H289" s="1080">
        <v>63</v>
      </c>
      <c r="I289" s="1080" t="s">
        <v>2031</v>
      </c>
    </row>
    <row r="290" spans="1:9">
      <c r="A290" s="1079" t="s">
        <v>797</v>
      </c>
      <c r="B290" s="1079" t="s">
        <v>1720</v>
      </c>
      <c r="C290" s="1079" t="s">
        <v>3001</v>
      </c>
      <c r="D290" s="1079" t="s">
        <v>3000</v>
      </c>
      <c r="E290" s="1080">
        <v>43</v>
      </c>
      <c r="F290" s="1080">
        <v>22</v>
      </c>
      <c r="G290" s="1080">
        <v>33</v>
      </c>
      <c r="H290" s="1080">
        <v>50</v>
      </c>
      <c r="I290" s="1080">
        <v>17</v>
      </c>
    </row>
    <row r="291" spans="1:9">
      <c r="A291" s="1079" t="s">
        <v>798</v>
      </c>
      <c r="B291" s="1079" t="s">
        <v>1721</v>
      </c>
      <c r="C291" s="1079" t="s">
        <v>1802</v>
      </c>
      <c r="D291" s="1079" t="s">
        <v>3000</v>
      </c>
      <c r="E291" s="1080">
        <v>15</v>
      </c>
      <c r="F291" s="1080">
        <v>13</v>
      </c>
      <c r="G291" s="1080">
        <v>14</v>
      </c>
      <c r="H291" s="1080">
        <v>18</v>
      </c>
      <c r="I291" s="1080">
        <v>4</v>
      </c>
    </row>
    <row r="292" spans="1:9">
      <c r="A292" s="1079" t="s">
        <v>799</v>
      </c>
      <c r="B292" s="1079" t="s">
        <v>1722</v>
      </c>
      <c r="C292" s="1079" t="s">
        <v>3001</v>
      </c>
      <c r="D292" s="1079" t="s">
        <v>1986</v>
      </c>
      <c r="E292" s="1080">
        <v>26</v>
      </c>
      <c r="F292" s="1080">
        <v>17</v>
      </c>
      <c r="G292" s="1080">
        <v>28</v>
      </c>
      <c r="H292" s="1080">
        <v>32</v>
      </c>
      <c r="I292" s="1080">
        <v>4</v>
      </c>
    </row>
    <row r="293" spans="1:9">
      <c r="A293" s="1079" t="s">
        <v>800</v>
      </c>
      <c r="B293" s="1079" t="s">
        <v>1723</v>
      </c>
      <c r="C293" s="1079" t="s">
        <v>3003</v>
      </c>
      <c r="D293" s="1079" t="s">
        <v>3002</v>
      </c>
      <c r="E293" s="1080">
        <v>91</v>
      </c>
      <c r="F293" s="1080">
        <v>87</v>
      </c>
      <c r="G293" s="1080">
        <v>88</v>
      </c>
      <c r="H293" s="1080">
        <v>95</v>
      </c>
      <c r="I293" s="1080">
        <v>7</v>
      </c>
    </row>
    <row r="294" spans="1:9">
      <c r="A294" s="1079" t="s">
        <v>801</v>
      </c>
      <c r="B294" s="1079" t="s">
        <v>439</v>
      </c>
      <c r="C294" s="1079" t="s">
        <v>1802</v>
      </c>
      <c r="D294" s="1079" t="s">
        <v>3000</v>
      </c>
      <c r="E294" s="1080">
        <v>32</v>
      </c>
      <c r="F294" s="1080">
        <v>29</v>
      </c>
      <c r="G294" s="1080">
        <v>31</v>
      </c>
      <c r="H294" s="1080">
        <v>34</v>
      </c>
      <c r="I294" s="1080">
        <v>3</v>
      </c>
    </row>
    <row r="295" spans="1:9">
      <c r="A295" s="1079" t="s">
        <v>802</v>
      </c>
      <c r="B295" s="1079" t="s">
        <v>440</v>
      </c>
      <c r="C295" s="1079" t="s">
        <v>3003</v>
      </c>
      <c r="D295" s="1079" t="s">
        <v>3002</v>
      </c>
      <c r="E295" s="1080">
        <v>16</v>
      </c>
      <c r="F295" s="1080">
        <v>14</v>
      </c>
      <c r="G295" s="1080">
        <v>19</v>
      </c>
      <c r="H295" s="1080">
        <v>25</v>
      </c>
      <c r="I295" s="1080">
        <v>6</v>
      </c>
    </row>
    <row r="296" spans="1:9">
      <c r="A296" s="1079" t="s">
        <v>803</v>
      </c>
      <c r="B296" s="1079" t="s">
        <v>441</v>
      </c>
      <c r="C296" s="1079" t="s">
        <v>1802</v>
      </c>
      <c r="D296" s="1079" t="s">
        <v>3000</v>
      </c>
      <c r="E296" s="1080">
        <v>21</v>
      </c>
      <c r="F296" s="1080">
        <v>27</v>
      </c>
      <c r="G296" s="1080">
        <v>30</v>
      </c>
      <c r="H296" s="1080">
        <v>27</v>
      </c>
      <c r="I296" s="1080">
        <v>-3</v>
      </c>
    </row>
    <row r="297" spans="1:9">
      <c r="A297" s="1079" t="s">
        <v>804</v>
      </c>
      <c r="B297" s="1079" t="s">
        <v>442</v>
      </c>
      <c r="C297" s="1079" t="s">
        <v>3003</v>
      </c>
      <c r="D297" s="1079" t="s">
        <v>1802</v>
      </c>
      <c r="E297" s="1080">
        <v>38</v>
      </c>
      <c r="F297" s="1080">
        <v>39</v>
      </c>
      <c r="G297" s="1080">
        <v>40</v>
      </c>
      <c r="H297" s="1080">
        <v>38</v>
      </c>
      <c r="I297" s="1080">
        <v>-2</v>
      </c>
    </row>
    <row r="298" spans="1:9">
      <c r="A298" s="1079" t="s">
        <v>806</v>
      </c>
      <c r="B298" s="1079" t="s">
        <v>1724</v>
      </c>
      <c r="C298" s="1079" t="s">
        <v>3002</v>
      </c>
      <c r="D298" s="1079" t="s">
        <v>1986</v>
      </c>
      <c r="E298" s="1080">
        <v>14</v>
      </c>
      <c r="F298" s="1080">
        <v>10</v>
      </c>
      <c r="G298" s="1080">
        <v>22</v>
      </c>
      <c r="H298" s="1080">
        <v>22</v>
      </c>
      <c r="I298" s="1080">
        <v>0</v>
      </c>
    </row>
    <row r="299" spans="1:9">
      <c r="A299" s="1079" t="s">
        <v>807</v>
      </c>
      <c r="B299" s="1079" t="s">
        <v>4</v>
      </c>
      <c r="C299" s="1079" t="s">
        <v>1984</v>
      </c>
      <c r="D299" s="1079" t="s">
        <v>1802</v>
      </c>
      <c r="E299" s="1080">
        <v>48</v>
      </c>
      <c r="F299" s="1080">
        <v>47</v>
      </c>
      <c r="G299" s="1080">
        <v>58</v>
      </c>
      <c r="H299" s="1080">
        <v>47</v>
      </c>
      <c r="I299" s="1080">
        <v>-11</v>
      </c>
    </row>
    <row r="300" spans="1:9">
      <c r="A300" s="1079" t="s">
        <v>808</v>
      </c>
      <c r="B300" s="1079" t="s">
        <v>445</v>
      </c>
      <c r="C300" s="1079" t="s">
        <v>1984</v>
      </c>
      <c r="D300" s="1079" t="s">
        <v>3003</v>
      </c>
      <c r="E300" s="1080">
        <v>38</v>
      </c>
      <c r="F300" s="1080">
        <v>27</v>
      </c>
      <c r="G300" s="1080">
        <v>40</v>
      </c>
      <c r="H300" s="1080">
        <v>36</v>
      </c>
      <c r="I300" s="1080">
        <v>-4</v>
      </c>
    </row>
    <row r="301" spans="1:9">
      <c r="A301" s="1079" t="s">
        <v>809</v>
      </c>
      <c r="B301" s="1079" t="s">
        <v>1725</v>
      </c>
      <c r="C301" s="1079" t="s">
        <v>1986</v>
      </c>
      <c r="D301" s="1079" t="s">
        <v>3003</v>
      </c>
      <c r="E301" s="1080">
        <v>28</v>
      </c>
      <c r="F301" s="1080">
        <v>28</v>
      </c>
      <c r="G301" s="1080">
        <v>34</v>
      </c>
      <c r="H301" s="1080">
        <v>36</v>
      </c>
      <c r="I301" s="1080">
        <v>2</v>
      </c>
    </row>
    <row r="302" spans="1:9">
      <c r="A302" s="1079" t="s">
        <v>810</v>
      </c>
      <c r="B302" s="1079" t="s">
        <v>5</v>
      </c>
      <c r="C302" s="1079" t="s">
        <v>1802</v>
      </c>
      <c r="D302" s="1079" t="s">
        <v>3002</v>
      </c>
      <c r="E302" s="1080">
        <v>41</v>
      </c>
      <c r="F302" s="1080">
        <v>36</v>
      </c>
      <c r="G302" s="1080">
        <v>51</v>
      </c>
      <c r="H302" s="1080">
        <v>50</v>
      </c>
      <c r="I302" s="1080">
        <v>-1</v>
      </c>
    </row>
    <row r="303" spans="1:9">
      <c r="A303" s="1079" t="s">
        <v>811</v>
      </c>
      <c r="B303" s="1079" t="s">
        <v>6</v>
      </c>
      <c r="C303" s="1079" t="s">
        <v>1802</v>
      </c>
      <c r="D303" s="1079" t="s">
        <v>3001</v>
      </c>
      <c r="E303" s="1080">
        <v>41</v>
      </c>
      <c r="F303" s="1080">
        <v>42</v>
      </c>
      <c r="G303" s="1080">
        <v>48</v>
      </c>
      <c r="H303" s="1080">
        <v>40</v>
      </c>
      <c r="I303" s="1080">
        <v>-8</v>
      </c>
    </row>
    <row r="304" spans="1:9">
      <c r="A304" s="1079" t="s">
        <v>812</v>
      </c>
      <c r="B304" s="1079" t="s">
        <v>7</v>
      </c>
      <c r="C304" s="1079" t="s">
        <v>1986</v>
      </c>
      <c r="D304" s="1079" t="s">
        <v>3003</v>
      </c>
      <c r="E304" s="1080">
        <v>21</v>
      </c>
      <c r="F304" s="1080">
        <v>19</v>
      </c>
      <c r="G304" s="1080">
        <v>30</v>
      </c>
      <c r="H304" s="1080">
        <v>27</v>
      </c>
      <c r="I304" s="1080">
        <v>-3</v>
      </c>
    </row>
    <row r="305" spans="1:9">
      <c r="A305" s="1079" t="s">
        <v>813</v>
      </c>
      <c r="B305" s="1079" t="s">
        <v>447</v>
      </c>
      <c r="C305" s="1079" t="s">
        <v>1986</v>
      </c>
      <c r="D305" s="1079" t="s">
        <v>3004</v>
      </c>
      <c r="E305" s="1080">
        <v>43</v>
      </c>
      <c r="F305" s="1080">
        <v>39</v>
      </c>
      <c r="G305" s="1080">
        <v>41</v>
      </c>
      <c r="H305" s="1080">
        <v>46</v>
      </c>
      <c r="I305" s="1080">
        <v>5</v>
      </c>
    </row>
    <row r="306" spans="1:9">
      <c r="A306" s="1079" t="s">
        <v>814</v>
      </c>
      <c r="B306" s="1079" t="s">
        <v>8</v>
      </c>
      <c r="C306" s="1079" t="s">
        <v>1802</v>
      </c>
      <c r="D306" s="1079" t="s">
        <v>3000</v>
      </c>
      <c r="E306" s="1080">
        <v>21</v>
      </c>
      <c r="F306" s="1080">
        <v>26</v>
      </c>
      <c r="G306" s="1080">
        <v>22</v>
      </c>
      <c r="H306" s="1080">
        <v>24</v>
      </c>
      <c r="I306" s="1080">
        <v>2</v>
      </c>
    </row>
    <row r="307" spans="1:9">
      <c r="A307" s="1079" t="s">
        <v>815</v>
      </c>
      <c r="B307" s="1079" t="s">
        <v>1726</v>
      </c>
      <c r="C307" s="1079" t="s">
        <v>1986</v>
      </c>
      <c r="D307" s="1079" t="s">
        <v>1984</v>
      </c>
      <c r="E307" s="1080">
        <v>13</v>
      </c>
      <c r="F307" s="1080">
        <v>9</v>
      </c>
      <c r="G307" s="1080">
        <v>15</v>
      </c>
      <c r="H307" s="1080">
        <v>20</v>
      </c>
      <c r="I307" s="1080">
        <v>5</v>
      </c>
    </row>
    <row r="308" spans="1:9">
      <c r="A308" s="1079" t="s">
        <v>816</v>
      </c>
      <c r="B308" s="1079" t="s">
        <v>1727</v>
      </c>
      <c r="C308" s="1079" t="s">
        <v>1984</v>
      </c>
      <c r="D308" s="1079" t="s">
        <v>3004</v>
      </c>
      <c r="E308" s="1080">
        <v>39</v>
      </c>
      <c r="F308" s="1080">
        <v>36</v>
      </c>
      <c r="G308" s="1080">
        <v>42</v>
      </c>
      <c r="H308" s="1080">
        <v>42</v>
      </c>
      <c r="I308" s="1080">
        <v>0</v>
      </c>
    </row>
    <row r="309" spans="1:9">
      <c r="A309" s="1079" t="s">
        <v>817</v>
      </c>
      <c r="B309" s="1079" t="s">
        <v>450</v>
      </c>
      <c r="C309" s="1079" t="s">
        <v>3003</v>
      </c>
      <c r="D309" s="1079" t="s">
        <v>1802</v>
      </c>
      <c r="E309" s="1080">
        <v>24</v>
      </c>
      <c r="F309" s="1080">
        <v>21</v>
      </c>
      <c r="G309" s="1080">
        <v>28</v>
      </c>
      <c r="H309" s="1080">
        <v>25</v>
      </c>
      <c r="I309" s="1080">
        <v>-3</v>
      </c>
    </row>
    <row r="310" spans="1:9">
      <c r="A310" s="1079" t="s">
        <v>818</v>
      </c>
      <c r="B310" s="1079" t="s">
        <v>451</v>
      </c>
      <c r="C310" s="1079" t="s">
        <v>1984</v>
      </c>
      <c r="D310" s="1079" t="s">
        <v>1984</v>
      </c>
      <c r="E310" s="1080">
        <v>21</v>
      </c>
      <c r="F310" s="1080">
        <v>16</v>
      </c>
      <c r="G310" s="1080">
        <v>27</v>
      </c>
      <c r="H310" s="1080">
        <v>34</v>
      </c>
      <c r="I310" s="1080">
        <v>7</v>
      </c>
    </row>
    <row r="311" spans="1:9">
      <c r="A311" s="1079" t="s">
        <v>819</v>
      </c>
      <c r="B311" s="1079" t="s">
        <v>452</v>
      </c>
      <c r="C311" s="1079" t="s">
        <v>3002</v>
      </c>
      <c r="D311" s="1079" t="s">
        <v>1986</v>
      </c>
      <c r="E311" s="1080">
        <v>17</v>
      </c>
      <c r="F311" s="1080">
        <v>7</v>
      </c>
      <c r="G311" s="1080">
        <v>16</v>
      </c>
      <c r="H311" s="1080">
        <v>20</v>
      </c>
      <c r="I311" s="1080">
        <v>4</v>
      </c>
    </row>
    <row r="312" spans="1:9">
      <c r="A312" s="1079" t="s">
        <v>820</v>
      </c>
      <c r="B312" s="1079" t="s">
        <v>9</v>
      </c>
      <c r="C312" s="1079" t="s">
        <v>3002</v>
      </c>
      <c r="D312" s="1079" t="s">
        <v>1986</v>
      </c>
      <c r="E312" s="1080">
        <v>13</v>
      </c>
      <c r="F312" s="1080">
        <v>14</v>
      </c>
      <c r="G312" s="1080">
        <v>17</v>
      </c>
      <c r="H312" s="1080">
        <v>17</v>
      </c>
      <c r="I312" s="1080">
        <v>0</v>
      </c>
    </row>
    <row r="313" spans="1:9">
      <c r="A313" s="1079" t="s">
        <v>821</v>
      </c>
      <c r="B313" s="1079" t="s">
        <v>453</v>
      </c>
      <c r="C313" s="1079" t="s">
        <v>1986</v>
      </c>
      <c r="D313" s="1079" t="s">
        <v>1986</v>
      </c>
      <c r="E313" s="1080">
        <v>19</v>
      </c>
      <c r="F313" s="1080">
        <v>15</v>
      </c>
      <c r="G313" s="1080">
        <v>27</v>
      </c>
      <c r="H313" s="1080">
        <v>29</v>
      </c>
      <c r="I313" s="1080">
        <v>2</v>
      </c>
    </row>
    <row r="314" spans="1:9">
      <c r="A314" s="1079" t="s">
        <v>822</v>
      </c>
      <c r="B314" s="1079" t="s">
        <v>454</v>
      </c>
      <c r="C314" s="1079" t="s">
        <v>1986</v>
      </c>
      <c r="D314" s="1079" t="s">
        <v>3003</v>
      </c>
      <c r="E314" s="1080">
        <v>24</v>
      </c>
      <c r="F314" s="1080">
        <v>17</v>
      </c>
      <c r="G314" s="1080">
        <v>25</v>
      </c>
      <c r="H314" s="1080">
        <v>26</v>
      </c>
      <c r="I314" s="1080">
        <v>1</v>
      </c>
    </row>
    <row r="315" spans="1:9">
      <c r="A315" s="1079" t="s">
        <v>823</v>
      </c>
      <c r="B315" s="1079" t="s">
        <v>1728</v>
      </c>
      <c r="C315" s="1079" t="s">
        <v>1802</v>
      </c>
      <c r="D315" s="1079" t="s">
        <v>3000</v>
      </c>
      <c r="E315" s="1080">
        <v>18</v>
      </c>
      <c r="F315" s="1080">
        <v>20</v>
      </c>
      <c r="G315" s="1080">
        <v>25</v>
      </c>
      <c r="H315" s="1080">
        <v>25</v>
      </c>
      <c r="I315" s="1080">
        <v>0</v>
      </c>
    </row>
    <row r="316" spans="1:9">
      <c r="A316" s="1079" t="s">
        <v>824</v>
      </c>
      <c r="B316" s="1079" t="s">
        <v>1729</v>
      </c>
      <c r="C316" s="1079" t="s">
        <v>3003</v>
      </c>
      <c r="D316" s="1079" t="s">
        <v>3005</v>
      </c>
      <c r="E316" s="1080">
        <v>40</v>
      </c>
      <c r="F316" s="1080">
        <v>39</v>
      </c>
      <c r="G316" s="1080">
        <v>46</v>
      </c>
      <c r="H316" s="1080">
        <v>50</v>
      </c>
      <c r="I316" s="1080">
        <v>4</v>
      </c>
    </row>
    <row r="317" spans="1:9">
      <c r="A317" s="1079" t="s">
        <v>825</v>
      </c>
      <c r="B317" s="1079" t="s">
        <v>457</v>
      </c>
      <c r="C317" s="1079" t="s">
        <v>3002</v>
      </c>
      <c r="D317" s="1079" t="s">
        <v>1986</v>
      </c>
      <c r="E317" s="1080">
        <v>11</v>
      </c>
      <c r="F317" s="1080">
        <v>9</v>
      </c>
      <c r="G317" s="1080">
        <v>17</v>
      </c>
      <c r="H317" s="1080">
        <v>21</v>
      </c>
      <c r="I317" s="1080">
        <v>4</v>
      </c>
    </row>
    <row r="318" spans="1:9">
      <c r="A318" s="1079" t="s">
        <v>826</v>
      </c>
      <c r="B318" s="1079" t="s">
        <v>458</v>
      </c>
      <c r="C318" s="1079" t="s">
        <v>1986</v>
      </c>
      <c r="D318" s="1079" t="s">
        <v>3003</v>
      </c>
      <c r="E318" s="1080">
        <v>35</v>
      </c>
      <c r="F318" s="1080">
        <v>36</v>
      </c>
      <c r="G318" s="1080">
        <v>35</v>
      </c>
      <c r="H318" s="1080">
        <v>36</v>
      </c>
      <c r="I318" s="1080">
        <v>1</v>
      </c>
    </row>
    <row r="319" spans="1:9">
      <c r="A319" s="1079" t="s">
        <v>827</v>
      </c>
      <c r="B319" s="1079" t="s">
        <v>459</v>
      </c>
      <c r="C319" s="1079" t="s">
        <v>1984</v>
      </c>
      <c r="D319" s="1079" t="s">
        <v>1802</v>
      </c>
      <c r="E319" s="1080">
        <v>29</v>
      </c>
      <c r="F319" s="1080">
        <v>32</v>
      </c>
      <c r="G319" s="1080">
        <v>38</v>
      </c>
      <c r="H319" s="1080">
        <v>30</v>
      </c>
      <c r="I319" s="1080">
        <v>-8</v>
      </c>
    </row>
    <row r="320" spans="1:9">
      <c r="A320" s="1079" t="s">
        <v>828</v>
      </c>
      <c r="B320" s="1079" t="s">
        <v>10</v>
      </c>
      <c r="C320" s="1079" t="s">
        <v>1986</v>
      </c>
      <c r="D320" s="1079" t="s">
        <v>3004</v>
      </c>
      <c r="E320" s="1080">
        <v>38</v>
      </c>
      <c r="F320" s="1080">
        <v>34</v>
      </c>
      <c r="G320" s="1080">
        <v>40</v>
      </c>
      <c r="H320" s="1080">
        <v>40</v>
      </c>
      <c r="I320" s="1080">
        <v>0</v>
      </c>
    </row>
    <row r="321" spans="1:9">
      <c r="A321" s="1079" t="s">
        <v>829</v>
      </c>
      <c r="B321" s="1079" t="s">
        <v>11</v>
      </c>
      <c r="C321" s="1079" t="s">
        <v>1984</v>
      </c>
      <c r="D321" s="1079" t="s">
        <v>1984</v>
      </c>
      <c r="E321" s="1080">
        <v>14</v>
      </c>
      <c r="F321" s="1080">
        <v>16</v>
      </c>
      <c r="G321" s="1080">
        <v>27</v>
      </c>
      <c r="H321" s="1080">
        <v>26</v>
      </c>
      <c r="I321" s="1080">
        <v>-1</v>
      </c>
    </row>
    <row r="322" spans="1:9">
      <c r="A322" s="1079" t="s">
        <v>830</v>
      </c>
      <c r="B322" s="1079" t="s">
        <v>460</v>
      </c>
      <c r="C322" s="1079" t="s">
        <v>1986</v>
      </c>
      <c r="D322" s="1079" t="s">
        <v>1984</v>
      </c>
      <c r="E322" s="1080">
        <v>15</v>
      </c>
      <c r="F322" s="1080">
        <v>19</v>
      </c>
      <c r="G322" s="1080">
        <v>19</v>
      </c>
      <c r="H322" s="1080">
        <v>32</v>
      </c>
      <c r="I322" s="1080">
        <v>13</v>
      </c>
    </row>
    <row r="323" spans="1:9">
      <c r="A323" s="1079" t="s">
        <v>831</v>
      </c>
      <c r="B323" s="1079" t="s">
        <v>461</v>
      </c>
      <c r="C323" s="1079" t="s">
        <v>1984</v>
      </c>
      <c r="D323" s="1079" t="s">
        <v>3003</v>
      </c>
      <c r="E323" s="1080">
        <v>27</v>
      </c>
      <c r="F323" s="1080">
        <v>34</v>
      </c>
      <c r="G323" s="1080">
        <v>39</v>
      </c>
      <c r="H323" s="1080">
        <v>42</v>
      </c>
      <c r="I323" s="1080">
        <v>3</v>
      </c>
    </row>
    <row r="324" spans="1:9">
      <c r="A324" s="1079" t="s">
        <v>832</v>
      </c>
      <c r="B324" s="1079" t="s">
        <v>462</v>
      </c>
      <c r="C324" s="1079" t="s">
        <v>3002</v>
      </c>
      <c r="D324" s="1079" t="s">
        <v>1984</v>
      </c>
      <c r="E324" s="1080">
        <v>11</v>
      </c>
      <c r="F324" s="1080">
        <v>11</v>
      </c>
      <c r="G324" s="1080">
        <v>19</v>
      </c>
      <c r="H324" s="1080">
        <v>43</v>
      </c>
      <c r="I324" s="1080">
        <v>24</v>
      </c>
    </row>
    <row r="325" spans="1:9">
      <c r="A325" s="1079" t="s">
        <v>833</v>
      </c>
      <c r="B325" s="1079" t="s">
        <v>463</v>
      </c>
      <c r="C325" s="1079" t="s">
        <v>1986</v>
      </c>
      <c r="D325" s="1079" t="s">
        <v>3003</v>
      </c>
      <c r="E325" s="1080">
        <v>31</v>
      </c>
      <c r="F325" s="1080">
        <v>28</v>
      </c>
      <c r="G325" s="1080">
        <v>38</v>
      </c>
      <c r="H325" s="1080">
        <v>30</v>
      </c>
      <c r="I325" s="1080">
        <v>-8</v>
      </c>
    </row>
    <row r="326" spans="1:9">
      <c r="A326" s="1079" t="s">
        <v>834</v>
      </c>
      <c r="B326" s="1079" t="s">
        <v>12</v>
      </c>
      <c r="C326" s="1079" t="s">
        <v>1802</v>
      </c>
      <c r="D326" s="1079" t="s">
        <v>3000</v>
      </c>
      <c r="E326" s="1080">
        <v>58</v>
      </c>
      <c r="F326" s="1080">
        <v>64</v>
      </c>
      <c r="G326" s="1080">
        <v>66</v>
      </c>
      <c r="H326" s="1080">
        <v>60</v>
      </c>
      <c r="I326" s="1080">
        <v>-6</v>
      </c>
    </row>
    <row r="327" spans="1:9">
      <c r="A327" s="1079" t="s">
        <v>835</v>
      </c>
      <c r="B327" s="1079" t="s">
        <v>1730</v>
      </c>
      <c r="C327" s="1079" t="s">
        <v>3002</v>
      </c>
      <c r="D327" s="1079" t="s">
        <v>1984</v>
      </c>
      <c r="E327" s="1080">
        <v>15</v>
      </c>
      <c r="F327" s="1080">
        <v>11</v>
      </c>
      <c r="G327" s="1080">
        <v>12</v>
      </c>
      <c r="H327" s="1080">
        <v>24</v>
      </c>
      <c r="I327" s="1080">
        <v>12</v>
      </c>
    </row>
    <row r="328" spans="1:9">
      <c r="A328" s="1079" t="s">
        <v>836</v>
      </c>
      <c r="B328" s="1079" t="s">
        <v>465</v>
      </c>
      <c r="C328" s="1079" t="s">
        <v>3003</v>
      </c>
      <c r="D328" s="1079" t="s">
        <v>3002</v>
      </c>
      <c r="E328" s="1080">
        <v>33</v>
      </c>
      <c r="F328" s="1080">
        <v>37</v>
      </c>
      <c r="G328" s="1080">
        <v>41</v>
      </c>
      <c r="H328" s="1080">
        <v>40</v>
      </c>
      <c r="I328" s="1080">
        <v>-1</v>
      </c>
    </row>
    <row r="329" spans="1:9">
      <c r="A329" s="1079" t="s">
        <v>837</v>
      </c>
      <c r="B329" s="1079" t="s">
        <v>1731</v>
      </c>
      <c r="C329" s="1079" t="s">
        <v>1986</v>
      </c>
      <c r="D329" s="1079" t="s">
        <v>3003</v>
      </c>
      <c r="E329" s="1080" t="s">
        <v>2031</v>
      </c>
      <c r="F329" s="1080">
        <v>32</v>
      </c>
      <c r="G329" s="1080">
        <v>35</v>
      </c>
      <c r="H329" s="1080">
        <v>32</v>
      </c>
      <c r="I329" s="1080">
        <v>-3</v>
      </c>
    </row>
    <row r="330" spans="1:9">
      <c r="A330" s="1079" t="s">
        <v>838</v>
      </c>
      <c r="B330" s="1079" t="s">
        <v>13</v>
      </c>
      <c r="C330" s="1079" t="s">
        <v>1802</v>
      </c>
      <c r="D330" s="1079" t="s">
        <v>3000</v>
      </c>
      <c r="E330" s="1080">
        <v>22</v>
      </c>
      <c r="F330" s="1080">
        <v>16</v>
      </c>
      <c r="G330" s="1080">
        <v>20</v>
      </c>
      <c r="H330" s="1080">
        <v>28</v>
      </c>
      <c r="I330" s="1080">
        <v>8</v>
      </c>
    </row>
    <row r="331" spans="1:9">
      <c r="A331" s="1079" t="s">
        <v>839</v>
      </c>
      <c r="B331" s="1079" t="s">
        <v>1732</v>
      </c>
      <c r="C331" s="1079" t="s">
        <v>1802</v>
      </c>
      <c r="D331" s="1079" t="s">
        <v>3001</v>
      </c>
      <c r="E331" s="1080">
        <v>33</v>
      </c>
      <c r="F331" s="1080">
        <v>37</v>
      </c>
      <c r="G331" s="1080">
        <v>42</v>
      </c>
      <c r="H331" s="1080">
        <v>48</v>
      </c>
      <c r="I331" s="1080">
        <v>6</v>
      </c>
    </row>
    <row r="332" spans="1:9">
      <c r="A332" s="1079" t="s">
        <v>840</v>
      </c>
      <c r="B332" s="1079" t="s">
        <v>1733</v>
      </c>
      <c r="C332" s="1079" t="s">
        <v>1802</v>
      </c>
      <c r="D332" s="1079" t="s">
        <v>3000</v>
      </c>
      <c r="E332" s="1080">
        <v>26</v>
      </c>
      <c r="F332" s="1080">
        <v>28</v>
      </c>
      <c r="G332" s="1080">
        <v>34</v>
      </c>
      <c r="H332" s="1080">
        <v>42</v>
      </c>
      <c r="I332" s="1080">
        <v>8</v>
      </c>
    </row>
    <row r="333" spans="1:9">
      <c r="A333" s="1079" t="s">
        <v>841</v>
      </c>
      <c r="B333" s="1079" t="s">
        <v>24</v>
      </c>
      <c r="C333" s="1079" t="s">
        <v>3003</v>
      </c>
      <c r="D333" s="1079" t="s">
        <v>3005</v>
      </c>
      <c r="E333" s="1080">
        <v>23</v>
      </c>
      <c r="F333" s="1080">
        <v>36</v>
      </c>
      <c r="G333" s="1080">
        <v>40</v>
      </c>
      <c r="H333" s="1080">
        <v>39</v>
      </c>
      <c r="I333" s="1080">
        <v>-1</v>
      </c>
    </row>
    <row r="334" spans="1:9">
      <c r="A334" s="1079" t="s">
        <v>842</v>
      </c>
      <c r="B334" s="1079" t="s">
        <v>25</v>
      </c>
      <c r="C334" s="1079" t="s">
        <v>3003</v>
      </c>
      <c r="D334" s="1079" t="s">
        <v>3005</v>
      </c>
      <c r="E334" s="1080">
        <v>40</v>
      </c>
      <c r="F334" s="1080">
        <v>42</v>
      </c>
      <c r="G334" s="1080">
        <v>51</v>
      </c>
      <c r="H334" s="1080">
        <v>52</v>
      </c>
      <c r="I334" s="1080">
        <v>1</v>
      </c>
    </row>
    <row r="335" spans="1:9">
      <c r="A335" s="1079" t="s">
        <v>843</v>
      </c>
      <c r="B335" s="1079" t="s">
        <v>469</v>
      </c>
      <c r="C335" s="1079" t="s">
        <v>3003</v>
      </c>
      <c r="D335" s="1079" t="s">
        <v>3002</v>
      </c>
      <c r="E335" s="1080">
        <v>25</v>
      </c>
      <c r="F335" s="1080">
        <v>31</v>
      </c>
      <c r="G335" s="1080">
        <v>32</v>
      </c>
      <c r="H335" s="1080">
        <v>33</v>
      </c>
      <c r="I335" s="1080">
        <v>1</v>
      </c>
    </row>
    <row r="336" spans="1:9">
      <c r="A336" s="1079" t="s">
        <v>844</v>
      </c>
      <c r="B336" s="1079" t="s">
        <v>26</v>
      </c>
      <c r="C336" s="1079" t="s">
        <v>1802</v>
      </c>
      <c r="D336" s="1079" t="s">
        <v>3000</v>
      </c>
      <c r="E336" s="1080">
        <v>53</v>
      </c>
      <c r="F336" s="1080">
        <v>53</v>
      </c>
      <c r="G336" s="1080">
        <v>61</v>
      </c>
      <c r="H336" s="1080">
        <v>62</v>
      </c>
      <c r="I336" s="1080">
        <v>1</v>
      </c>
    </row>
    <row r="337" spans="1:9">
      <c r="A337" s="1079" t="s">
        <v>845</v>
      </c>
      <c r="B337" s="1079" t="s">
        <v>1734</v>
      </c>
      <c r="C337" s="1079" t="s">
        <v>3003</v>
      </c>
      <c r="D337" s="1079" t="s">
        <v>3002</v>
      </c>
      <c r="E337" s="1080">
        <v>52</v>
      </c>
      <c r="F337" s="1080">
        <v>50</v>
      </c>
      <c r="G337" s="1080">
        <v>55</v>
      </c>
      <c r="H337" s="1080">
        <v>66</v>
      </c>
      <c r="I337" s="1080">
        <v>11</v>
      </c>
    </row>
    <row r="338" spans="1:9">
      <c r="A338" s="1079" t="s">
        <v>846</v>
      </c>
      <c r="B338" s="1079" t="s">
        <v>1735</v>
      </c>
      <c r="C338" s="1079" t="s">
        <v>3003</v>
      </c>
      <c r="D338" s="1079" t="s">
        <v>3005</v>
      </c>
      <c r="E338" s="1080">
        <v>33</v>
      </c>
      <c r="F338" s="1080">
        <v>30</v>
      </c>
      <c r="G338" s="1080">
        <v>32</v>
      </c>
      <c r="H338" s="1080">
        <v>46</v>
      </c>
      <c r="I338" s="1080">
        <v>14</v>
      </c>
    </row>
    <row r="339" spans="1:9">
      <c r="A339" s="1079" t="s">
        <v>847</v>
      </c>
      <c r="B339" s="1079" t="s">
        <v>1736</v>
      </c>
      <c r="C339" s="1079" t="s">
        <v>3003</v>
      </c>
      <c r="D339" s="1079" t="s">
        <v>3001</v>
      </c>
      <c r="E339" s="1080">
        <v>57</v>
      </c>
      <c r="F339" s="1080">
        <v>52</v>
      </c>
      <c r="G339" s="1080">
        <v>60</v>
      </c>
      <c r="H339" s="1080">
        <v>60</v>
      </c>
      <c r="I339" s="1080">
        <v>0</v>
      </c>
    </row>
    <row r="340" spans="1:9">
      <c r="A340" s="1079" t="s">
        <v>848</v>
      </c>
      <c r="B340" s="1079" t="s">
        <v>473</v>
      </c>
      <c r="C340" s="1079" t="s">
        <v>3003</v>
      </c>
      <c r="D340" s="1079" t="s">
        <v>3005</v>
      </c>
      <c r="E340" s="1080">
        <v>35</v>
      </c>
      <c r="F340" s="1080">
        <v>28</v>
      </c>
      <c r="G340" s="1080">
        <v>36</v>
      </c>
      <c r="H340" s="1080">
        <v>29</v>
      </c>
      <c r="I340" s="1080">
        <v>-7</v>
      </c>
    </row>
    <row r="341" spans="1:9">
      <c r="A341" s="1079" t="s">
        <v>849</v>
      </c>
      <c r="B341" s="1079" t="s">
        <v>27</v>
      </c>
      <c r="C341" s="1079" t="s">
        <v>1984</v>
      </c>
      <c r="D341" s="1079" t="s">
        <v>1986</v>
      </c>
      <c r="E341" s="1080">
        <v>12</v>
      </c>
      <c r="F341" s="1080">
        <v>11</v>
      </c>
      <c r="G341" s="1080">
        <v>17</v>
      </c>
      <c r="H341" s="1080">
        <v>22</v>
      </c>
      <c r="I341" s="1080">
        <v>5</v>
      </c>
    </row>
    <row r="342" spans="1:9">
      <c r="A342" s="1079" t="s">
        <v>1009</v>
      </c>
      <c r="B342" s="1079" t="s">
        <v>1008</v>
      </c>
      <c r="C342" s="1079" t="s">
        <v>3005</v>
      </c>
      <c r="D342" s="1079" t="s">
        <v>3015</v>
      </c>
      <c r="E342" s="1080" t="s">
        <v>2031</v>
      </c>
      <c r="F342" s="1080">
        <v>36</v>
      </c>
      <c r="G342" s="1080">
        <v>41</v>
      </c>
      <c r="H342" s="1080">
        <v>70</v>
      </c>
      <c r="I342" s="1080">
        <v>29</v>
      </c>
    </row>
    <row r="343" spans="1:9">
      <c r="A343" s="1079" t="s">
        <v>862</v>
      </c>
      <c r="B343" s="1079" t="s">
        <v>1561</v>
      </c>
      <c r="C343" s="1079" t="s">
        <v>3003</v>
      </c>
      <c r="D343" s="1079" t="s">
        <v>3002</v>
      </c>
      <c r="E343" s="1080">
        <v>49</v>
      </c>
      <c r="F343" s="1080">
        <v>47</v>
      </c>
      <c r="G343" s="1080">
        <v>58</v>
      </c>
      <c r="H343" s="1080">
        <v>54</v>
      </c>
      <c r="I343" s="1080">
        <v>-4</v>
      </c>
    </row>
    <row r="344" spans="1:9">
      <c r="A344" s="1079" t="s">
        <v>991</v>
      </c>
      <c r="B344" s="1079" t="s">
        <v>1564</v>
      </c>
      <c r="C344" s="1079" t="s">
        <v>3001</v>
      </c>
      <c r="D344" s="1079" t="s">
        <v>1986</v>
      </c>
      <c r="E344" s="1080" t="s">
        <v>2031</v>
      </c>
      <c r="F344" s="1080">
        <v>43</v>
      </c>
      <c r="G344" s="1080">
        <v>55</v>
      </c>
      <c r="H344" s="1080">
        <v>54</v>
      </c>
      <c r="I344" s="1080">
        <v>-1</v>
      </c>
    </row>
    <row r="345" spans="1:9">
      <c r="A345" s="1079" t="s">
        <v>896</v>
      </c>
      <c r="B345" s="1079" t="s">
        <v>2085</v>
      </c>
      <c r="C345" s="1079" t="s">
        <v>3005</v>
      </c>
      <c r="D345" s="1079" t="s">
        <v>3000</v>
      </c>
      <c r="E345" s="1080">
        <v>5</v>
      </c>
      <c r="F345" s="1080">
        <v>5</v>
      </c>
      <c r="G345" s="1080">
        <v>14</v>
      </c>
      <c r="H345" s="1080">
        <v>0</v>
      </c>
      <c r="I345" s="1080">
        <v>-14</v>
      </c>
    </row>
    <row r="346" spans="1:9">
      <c r="A346" s="1079" t="s">
        <v>1738</v>
      </c>
      <c r="B346" s="1079" t="s">
        <v>1739</v>
      </c>
      <c r="C346" s="1079" t="s">
        <v>3005</v>
      </c>
      <c r="D346" s="1079" t="s">
        <v>1986</v>
      </c>
      <c r="E346" s="1080">
        <v>0</v>
      </c>
      <c r="F346" s="1080">
        <v>0</v>
      </c>
      <c r="G346" s="1080">
        <v>0</v>
      </c>
      <c r="H346" s="1080">
        <v>0</v>
      </c>
      <c r="I346" s="1080">
        <v>0</v>
      </c>
    </row>
    <row r="347" spans="1:9">
      <c r="A347" s="1079" t="s">
        <v>1740</v>
      </c>
      <c r="B347" s="1079" t="s">
        <v>1741</v>
      </c>
      <c r="C347" s="1079" t="s">
        <v>3005</v>
      </c>
      <c r="D347" s="1079" t="s">
        <v>1986</v>
      </c>
      <c r="E347" s="1080">
        <v>0</v>
      </c>
      <c r="F347" s="1080">
        <v>0</v>
      </c>
      <c r="G347" s="1080">
        <v>0</v>
      </c>
      <c r="H347" s="1080">
        <v>0</v>
      </c>
      <c r="I347" s="1080">
        <v>0</v>
      </c>
    </row>
    <row r="348" spans="1:9">
      <c r="A348" s="1079" t="s">
        <v>1742</v>
      </c>
      <c r="B348" s="1079" t="s">
        <v>1597</v>
      </c>
      <c r="C348" s="1079" t="s">
        <v>3005</v>
      </c>
      <c r="D348" s="1079" t="s">
        <v>1986</v>
      </c>
      <c r="E348" s="1080">
        <v>0</v>
      </c>
      <c r="F348" s="1080">
        <v>0</v>
      </c>
      <c r="G348" s="1080">
        <v>25</v>
      </c>
      <c r="H348" s="1080">
        <v>50</v>
      </c>
      <c r="I348" s="1080">
        <v>25</v>
      </c>
    </row>
    <row r="349" spans="1:9">
      <c r="A349" s="1079" t="s">
        <v>1743</v>
      </c>
      <c r="B349" s="1079" t="s">
        <v>1744</v>
      </c>
      <c r="C349" s="1079" t="s">
        <v>3005</v>
      </c>
      <c r="D349" s="1079" t="s">
        <v>1986</v>
      </c>
      <c r="E349" s="1080">
        <v>0</v>
      </c>
      <c r="F349" s="1080">
        <v>0</v>
      </c>
      <c r="G349" s="1080">
        <v>0</v>
      </c>
      <c r="H349" s="1080">
        <v>0</v>
      </c>
      <c r="I349" s="1080">
        <v>0</v>
      </c>
    </row>
    <row r="350" spans="1:9">
      <c r="A350" s="1079" t="s">
        <v>1745</v>
      </c>
      <c r="B350" s="1079" t="s">
        <v>1599</v>
      </c>
      <c r="C350" s="1079" t="s">
        <v>3005</v>
      </c>
      <c r="D350" s="1079" t="s">
        <v>1986</v>
      </c>
      <c r="E350" s="1080">
        <v>0</v>
      </c>
      <c r="F350" s="1080">
        <v>0</v>
      </c>
      <c r="G350" s="1080">
        <v>0</v>
      </c>
      <c r="H350" s="1080">
        <v>0</v>
      </c>
      <c r="I350" s="1080">
        <v>0</v>
      </c>
    </row>
    <row r="351" spans="1:9">
      <c r="A351" s="1079" t="s">
        <v>1746</v>
      </c>
      <c r="B351" s="1079" t="s">
        <v>1747</v>
      </c>
      <c r="C351" s="1079" t="s">
        <v>3005</v>
      </c>
      <c r="D351" s="1079" t="s">
        <v>1986</v>
      </c>
      <c r="E351" s="1080">
        <v>0</v>
      </c>
      <c r="F351" s="1080">
        <v>33</v>
      </c>
      <c r="G351" s="1080">
        <v>0</v>
      </c>
      <c r="H351" s="1080">
        <v>0</v>
      </c>
      <c r="I351" s="1080">
        <v>0</v>
      </c>
    </row>
    <row r="352" spans="1:9">
      <c r="A352" s="1079" t="s">
        <v>905</v>
      </c>
      <c r="B352" s="1079" t="s">
        <v>1600</v>
      </c>
      <c r="C352" s="1079" t="s">
        <v>3005</v>
      </c>
      <c r="D352" s="1079" t="s">
        <v>1986</v>
      </c>
      <c r="E352" s="1080">
        <v>0</v>
      </c>
      <c r="F352" s="1080">
        <v>0</v>
      </c>
      <c r="G352" s="1080">
        <v>6</v>
      </c>
      <c r="H352" s="1080">
        <v>0</v>
      </c>
      <c r="I352" s="1080">
        <v>-6</v>
      </c>
    </row>
    <row r="353" spans="1:9">
      <c r="A353" s="1079" t="s">
        <v>906</v>
      </c>
      <c r="B353" s="1079" t="s">
        <v>1748</v>
      </c>
      <c r="C353" s="1079" t="s">
        <v>3005</v>
      </c>
      <c r="D353" s="1079" t="s">
        <v>1986</v>
      </c>
      <c r="E353" s="1080">
        <v>0</v>
      </c>
      <c r="F353" s="1080">
        <v>0</v>
      </c>
      <c r="G353" s="1080">
        <v>7</v>
      </c>
      <c r="H353" s="1080">
        <v>0</v>
      </c>
      <c r="I353" s="1080">
        <v>-7</v>
      </c>
    </row>
    <row r="354" spans="1:9">
      <c r="A354" s="1079" t="s">
        <v>1375</v>
      </c>
      <c r="B354" s="1079" t="s">
        <v>1749</v>
      </c>
      <c r="C354" s="1079" t="s">
        <v>3005</v>
      </c>
      <c r="D354" s="1079" t="s">
        <v>1986</v>
      </c>
      <c r="E354" s="1080">
        <v>0</v>
      </c>
      <c r="F354" s="1080">
        <v>0</v>
      </c>
      <c r="G354" s="1080">
        <v>0</v>
      </c>
      <c r="H354" s="1080">
        <v>0</v>
      </c>
      <c r="I354" s="1080">
        <v>0</v>
      </c>
    </row>
    <row r="355" spans="1:9">
      <c r="A355" s="1079" t="s">
        <v>1750</v>
      </c>
      <c r="B355" s="1079" t="s">
        <v>1602</v>
      </c>
      <c r="C355" s="1079" t="s">
        <v>3005</v>
      </c>
      <c r="D355" s="1079" t="s">
        <v>1986</v>
      </c>
      <c r="E355" s="1080" t="s">
        <v>2031</v>
      </c>
      <c r="F355" s="1080" t="s">
        <v>2031</v>
      </c>
      <c r="G355" s="1080">
        <v>0</v>
      </c>
      <c r="H355" s="1080">
        <v>0</v>
      </c>
      <c r="I355" s="1080">
        <v>0</v>
      </c>
    </row>
    <row r="356" spans="1:9">
      <c r="A356" s="1079" t="s">
        <v>1751</v>
      </c>
      <c r="B356" s="1079" t="s">
        <v>1752</v>
      </c>
      <c r="C356" s="1079" t="s">
        <v>3005</v>
      </c>
      <c r="D356" s="1079" t="s">
        <v>1986</v>
      </c>
      <c r="E356" s="1080" t="s">
        <v>2031</v>
      </c>
      <c r="F356" s="1080" t="s">
        <v>2031</v>
      </c>
      <c r="G356" s="1080">
        <v>0</v>
      </c>
      <c r="H356" s="1080">
        <v>0</v>
      </c>
      <c r="I356" s="1080">
        <v>0</v>
      </c>
    </row>
    <row r="357" spans="1:9">
      <c r="A357" s="1079" t="s">
        <v>1753</v>
      </c>
      <c r="B357" s="1079" t="s">
        <v>1603</v>
      </c>
      <c r="C357" s="1079" t="s">
        <v>3005</v>
      </c>
      <c r="D357" s="1079" t="s">
        <v>1986</v>
      </c>
      <c r="E357" s="1080" t="s">
        <v>2031</v>
      </c>
      <c r="F357" s="1080" t="s">
        <v>2031</v>
      </c>
      <c r="G357" s="1080">
        <v>8</v>
      </c>
      <c r="H357" s="1080">
        <v>0</v>
      </c>
      <c r="I357" s="1080">
        <v>-8</v>
      </c>
    </row>
    <row r="358" spans="1:9">
      <c r="A358" s="1079" t="s">
        <v>3016</v>
      </c>
      <c r="B358" s="1079" t="s">
        <v>3017</v>
      </c>
      <c r="C358" s="1079" t="s">
        <v>3005</v>
      </c>
      <c r="D358" s="1079" t="s">
        <v>1986</v>
      </c>
      <c r="E358" s="1080" t="s">
        <v>2031</v>
      </c>
      <c r="F358" s="1080" t="s">
        <v>2031</v>
      </c>
      <c r="G358" s="1080" t="s">
        <v>2031</v>
      </c>
      <c r="H358" s="1080">
        <v>4</v>
      </c>
      <c r="I358" s="1080" t="s">
        <v>2031</v>
      </c>
    </row>
    <row r="359" spans="1:9">
      <c r="A359" s="1079" t="s">
        <v>1754</v>
      </c>
      <c r="B359" s="1079" t="s">
        <v>1755</v>
      </c>
      <c r="C359" s="1079" t="s">
        <v>3005</v>
      </c>
      <c r="D359" s="1079" t="s">
        <v>1986</v>
      </c>
      <c r="E359" s="1080" t="s">
        <v>2031</v>
      </c>
      <c r="F359" s="1080" t="s">
        <v>2031</v>
      </c>
      <c r="G359" s="1080" t="s">
        <v>2031</v>
      </c>
      <c r="H359" s="1080">
        <v>0</v>
      </c>
      <c r="I359" s="1080" t="s">
        <v>2031</v>
      </c>
    </row>
    <row r="360" spans="1:9">
      <c r="A360" s="1079" t="s">
        <v>909</v>
      </c>
      <c r="B360" s="1079" t="s">
        <v>1933</v>
      </c>
      <c r="C360" s="1079" t="s">
        <v>3005</v>
      </c>
      <c r="D360" s="1079" t="s">
        <v>1984</v>
      </c>
      <c r="E360" s="1080">
        <v>0</v>
      </c>
      <c r="F360" s="1080">
        <v>0</v>
      </c>
      <c r="G360" s="1080">
        <v>7</v>
      </c>
      <c r="H360" s="1080">
        <v>0</v>
      </c>
      <c r="I360" s="1080">
        <v>-7</v>
      </c>
    </row>
    <row r="361" spans="1:9">
      <c r="A361" s="1079" t="s">
        <v>910</v>
      </c>
      <c r="B361" s="1079" t="s">
        <v>148</v>
      </c>
      <c r="C361" s="1079" t="s">
        <v>3005</v>
      </c>
      <c r="D361" s="1079" t="s">
        <v>1986</v>
      </c>
      <c r="E361" s="1080">
        <v>3</v>
      </c>
      <c r="F361" s="1080">
        <v>4</v>
      </c>
      <c r="G361" s="1080">
        <v>0</v>
      </c>
      <c r="H361" s="1080">
        <v>9</v>
      </c>
      <c r="I361" s="1080">
        <v>9</v>
      </c>
    </row>
    <row r="362" spans="1:9">
      <c r="A362" s="1079" t="s">
        <v>911</v>
      </c>
      <c r="B362" s="1079" t="s">
        <v>1605</v>
      </c>
      <c r="C362" s="1079" t="s">
        <v>3005</v>
      </c>
      <c r="D362" s="1079" t="s">
        <v>3000</v>
      </c>
      <c r="E362" s="1080">
        <v>7</v>
      </c>
      <c r="F362" s="1080">
        <v>7</v>
      </c>
      <c r="G362" s="1080">
        <v>18</v>
      </c>
      <c r="H362" s="1080">
        <v>14</v>
      </c>
      <c r="I362" s="1080">
        <v>-4</v>
      </c>
    </row>
    <row r="363" spans="1:9">
      <c r="A363" s="1079" t="s">
        <v>912</v>
      </c>
      <c r="B363" s="1079" t="s">
        <v>1606</v>
      </c>
      <c r="C363" s="1079" t="s">
        <v>3005</v>
      </c>
      <c r="D363" s="1079" t="s">
        <v>1984</v>
      </c>
      <c r="E363" s="1080">
        <v>0</v>
      </c>
      <c r="F363" s="1080">
        <v>0</v>
      </c>
      <c r="G363" s="1080">
        <v>5</v>
      </c>
      <c r="H363" s="1080">
        <v>6</v>
      </c>
      <c r="I363" s="1080">
        <v>1</v>
      </c>
    </row>
    <row r="364" spans="1:9">
      <c r="A364" s="1079" t="s">
        <v>915</v>
      </c>
      <c r="B364" s="1079" t="s">
        <v>1607</v>
      </c>
      <c r="C364" s="1079" t="s">
        <v>3005</v>
      </c>
      <c r="D364" s="1079" t="s">
        <v>3001</v>
      </c>
      <c r="E364" s="1080">
        <v>4</v>
      </c>
      <c r="F364" s="1080">
        <v>14</v>
      </c>
      <c r="G364" s="1080">
        <v>0</v>
      </c>
      <c r="H364" s="1080">
        <v>6</v>
      </c>
      <c r="I364" s="1080">
        <v>6</v>
      </c>
    </row>
    <row r="365" spans="1:9">
      <c r="A365" s="1079" t="s">
        <v>917</v>
      </c>
      <c r="B365" s="1079" t="s">
        <v>528</v>
      </c>
      <c r="C365" s="1079" t="s">
        <v>3005</v>
      </c>
      <c r="D365" s="1079" t="s">
        <v>3002</v>
      </c>
      <c r="E365" s="1080">
        <v>21</v>
      </c>
      <c r="F365" s="1080">
        <v>19</v>
      </c>
      <c r="G365" s="1080">
        <v>22</v>
      </c>
      <c r="H365" s="1080">
        <v>21</v>
      </c>
      <c r="I365" s="1080">
        <v>-1</v>
      </c>
    </row>
    <row r="366" spans="1:9">
      <c r="A366" s="1143" t="s">
        <v>918</v>
      </c>
      <c r="B366" s="1080" t="s">
        <v>1508</v>
      </c>
      <c r="G366" s="1080">
        <v>43</v>
      </c>
      <c r="H366" s="1080">
        <v>45</v>
      </c>
    </row>
  </sheetData>
  <mergeCells count="1">
    <mergeCell ref="A1:XFD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DI287"/>
  <sheetViews>
    <sheetView showGridLines="0" topLeftCell="CA211" zoomScale="80" zoomScaleNormal="80" workbookViewId="0">
      <selection sqref="A1:K1"/>
    </sheetView>
  </sheetViews>
  <sheetFormatPr defaultRowHeight="15.75"/>
  <cols>
    <col min="1" max="1" width="7.28515625" style="91" customWidth="1"/>
    <col min="2" max="2" width="41.5703125" style="92" customWidth="1"/>
    <col min="3" max="3" width="9.42578125" style="272" customWidth="1"/>
    <col min="4" max="4" width="11.140625" style="38" customWidth="1"/>
    <col min="5" max="9" width="6" style="273" customWidth="1"/>
    <col min="10" max="10" width="9.28515625" style="273" customWidth="1"/>
    <col min="11" max="11" width="9.42578125" style="273" customWidth="1"/>
    <col min="12" max="13" width="7.85546875" style="273" customWidth="1"/>
    <col min="14" max="14" width="9.140625" style="38"/>
    <col min="15" max="15" width="7.28515625" style="91" customWidth="1"/>
    <col min="16" max="16" width="39.42578125" style="92" customWidth="1"/>
    <col min="17" max="17" width="10.140625" style="272" customWidth="1"/>
    <col min="18" max="18" width="11.140625" style="38" customWidth="1"/>
    <col min="19" max="23" width="6" style="273" customWidth="1"/>
    <col min="24" max="24" width="10.28515625" style="273" customWidth="1"/>
    <col min="25" max="25" width="9.42578125" style="273" customWidth="1"/>
    <col min="26" max="27" width="7.85546875" style="273" customWidth="1"/>
    <col min="28" max="28" width="9.140625" style="38"/>
    <col min="29" max="29" width="7.28515625" style="91" customWidth="1"/>
    <col min="30" max="30" width="44" style="92" customWidth="1"/>
    <col min="31" max="31" width="10.140625" style="272" customWidth="1"/>
    <col min="32" max="32" width="11" style="38" customWidth="1"/>
    <col min="33" max="37" width="6" style="273" customWidth="1"/>
    <col min="38" max="38" width="9.28515625" style="273" customWidth="1"/>
    <col min="39" max="39" width="9.42578125" style="273" customWidth="1"/>
    <col min="40" max="41" width="7.85546875" style="273" customWidth="1"/>
    <col min="42" max="42" width="9.140625" style="38"/>
    <col min="43" max="43" width="7.28515625" style="91" customWidth="1"/>
    <col min="44" max="44" width="43.5703125" style="92" customWidth="1"/>
    <col min="45" max="45" width="9" style="272" customWidth="1"/>
    <col min="46" max="46" width="11.140625" style="38" customWidth="1"/>
    <col min="47" max="51" width="6" style="273" customWidth="1"/>
    <col min="52" max="52" width="9.28515625" style="273" customWidth="1"/>
    <col min="53" max="53" width="9.42578125" style="273" customWidth="1"/>
    <col min="54" max="55" width="7.85546875" style="273" customWidth="1"/>
    <col min="56" max="56" width="9.140625" style="38"/>
    <col min="57" max="57" width="7.28515625" style="91" customWidth="1"/>
    <col min="58" max="58" width="44" style="92" customWidth="1"/>
    <col min="59" max="59" width="9.5703125" style="272" customWidth="1"/>
    <col min="60" max="60" width="11.140625" style="38" customWidth="1"/>
    <col min="61" max="65" width="6" style="273" customWidth="1"/>
    <col min="66" max="66" width="9.28515625" style="273" customWidth="1"/>
    <col min="67" max="69" width="7.85546875" style="273" customWidth="1"/>
    <col min="70" max="70" width="7.5703125" style="38" customWidth="1"/>
    <col min="71" max="71" width="9.140625" style="38"/>
    <col min="72" max="72" width="7.28515625" style="91" customWidth="1"/>
    <col min="73" max="73" width="44" style="92" customWidth="1"/>
    <col min="74" max="74" width="10.140625" style="272" customWidth="1"/>
    <col min="75" max="75" width="10.140625" style="38" customWidth="1"/>
    <col min="76" max="80" width="6" style="273" customWidth="1"/>
    <col min="81" max="81" width="9.28515625" style="273" customWidth="1"/>
    <col min="82" max="82" width="9.42578125" style="273" customWidth="1"/>
    <col min="83" max="84" width="7.85546875" style="273" customWidth="1"/>
    <col min="85" max="85" width="9.140625" style="38"/>
    <col min="86" max="86" width="8.28515625" style="267" customWidth="1"/>
    <col min="87" max="87" width="32.140625" style="36" bestFit="1" customWidth="1"/>
    <col min="88" max="88" width="10.28515625" style="36" customWidth="1"/>
    <col min="89" max="89" width="8.140625" style="268" customWidth="1"/>
    <col min="90" max="90" width="8.140625" style="269" customWidth="1"/>
    <col min="91" max="91" width="7.5703125" style="268" customWidth="1"/>
    <col min="92" max="92" width="7.7109375" style="268" customWidth="1"/>
    <col min="93" max="95" width="9.140625" style="36"/>
    <col min="96" max="96" width="9.140625" style="38"/>
    <col min="97" max="97" width="5.7109375" style="784" customWidth="1"/>
    <col min="98" max="98" width="39.140625" style="763" customWidth="1"/>
    <col min="99" max="99" width="8.7109375" style="785" customWidth="1"/>
    <col min="100" max="101" width="8.7109375" style="37" customWidth="1"/>
    <col min="102" max="107" width="4.7109375" style="786" customWidth="1"/>
    <col min="108" max="108" width="8.7109375" style="786" customWidth="1"/>
    <col min="109" max="113" width="4.7109375" style="786" customWidth="1"/>
    <col min="114" max="16384" width="9.140625" style="38"/>
  </cols>
  <sheetData>
    <row r="1" spans="1:113" s="82" customFormat="1" ht="23.25" customHeight="1">
      <c r="A1" s="707" t="s">
        <v>2032</v>
      </c>
      <c r="B1" s="80"/>
      <c r="C1" s="81"/>
      <c r="D1" s="81"/>
      <c r="E1" s="81"/>
      <c r="F1" s="81"/>
      <c r="G1" s="81"/>
      <c r="H1" s="81"/>
      <c r="I1" s="81"/>
      <c r="J1" s="81"/>
      <c r="K1" s="81"/>
      <c r="L1" s="81"/>
      <c r="M1" s="81"/>
      <c r="O1" s="707" t="s">
        <v>2032</v>
      </c>
      <c r="P1" s="80"/>
      <c r="Q1" s="81"/>
      <c r="R1" s="81"/>
      <c r="S1" s="81"/>
      <c r="T1" s="81"/>
      <c r="U1" s="81"/>
      <c r="V1" s="81"/>
      <c r="W1" s="81"/>
      <c r="X1" s="81"/>
      <c r="Y1" s="81"/>
      <c r="Z1" s="81"/>
      <c r="AA1" s="81"/>
      <c r="AC1" s="707" t="s">
        <v>2032</v>
      </c>
      <c r="AD1" s="80"/>
      <c r="AE1" s="81"/>
      <c r="AF1" s="81"/>
      <c r="AG1" s="81"/>
      <c r="AH1" s="81"/>
      <c r="AI1" s="81"/>
      <c r="AJ1" s="81"/>
      <c r="AK1" s="81"/>
      <c r="AL1" s="81"/>
      <c r="AM1" s="81"/>
      <c r="AN1" s="81"/>
      <c r="AO1" s="81"/>
      <c r="AQ1" s="707" t="s">
        <v>2032</v>
      </c>
      <c r="AR1" s="80"/>
      <c r="AS1" s="81"/>
      <c r="AT1" s="81"/>
      <c r="AU1" s="81"/>
      <c r="AV1" s="81"/>
      <c r="AW1" s="81"/>
      <c r="AX1" s="81"/>
      <c r="AY1" s="81"/>
      <c r="AZ1" s="81"/>
      <c r="BA1" s="81"/>
      <c r="BB1" s="81"/>
      <c r="BC1" s="81"/>
      <c r="BE1" s="707" t="s">
        <v>2032</v>
      </c>
      <c r="BF1" s="80"/>
      <c r="BG1" s="81"/>
      <c r="BH1" s="81"/>
      <c r="BI1" s="81"/>
      <c r="BJ1" s="81"/>
      <c r="BK1" s="81"/>
      <c r="BL1" s="81"/>
      <c r="BM1" s="81"/>
      <c r="BN1" s="81"/>
      <c r="BO1" s="81"/>
      <c r="BP1" s="81"/>
      <c r="BQ1" s="81"/>
      <c r="BT1" s="707" t="s">
        <v>2032</v>
      </c>
      <c r="BU1" s="80"/>
      <c r="BV1" s="81"/>
      <c r="BW1" s="81"/>
      <c r="BX1" s="81"/>
      <c r="BY1" s="81"/>
      <c r="BZ1" s="81"/>
      <c r="CA1" s="81"/>
      <c r="CB1" s="81"/>
      <c r="CC1" s="81"/>
      <c r="CD1" s="81"/>
      <c r="CE1" s="81"/>
      <c r="CF1" s="81"/>
      <c r="CH1" s="1210" t="s">
        <v>2049</v>
      </c>
      <c r="CI1" s="1210"/>
      <c r="CJ1" s="1210"/>
      <c r="CK1" s="1210"/>
      <c r="CL1" s="1210"/>
      <c r="CM1" s="1210"/>
      <c r="CN1" s="1210"/>
      <c r="CO1" s="1210"/>
      <c r="CP1" s="1210"/>
      <c r="CQ1" s="1210"/>
      <c r="CR1" s="715"/>
      <c r="CS1" s="755"/>
      <c r="CT1" s="756"/>
      <c r="CU1" s="756"/>
      <c r="CV1" s="756"/>
      <c r="CW1" s="756"/>
      <c r="CX1" s="756"/>
      <c r="CY1" s="756"/>
      <c r="CZ1" s="756"/>
      <c r="DA1" s="756"/>
      <c r="DB1" s="756"/>
      <c r="DC1" s="756"/>
      <c r="DD1" s="756"/>
      <c r="DE1" s="756"/>
      <c r="DF1" s="756"/>
      <c r="DG1" s="756"/>
      <c r="DH1" s="756"/>
      <c r="DI1" s="756"/>
    </row>
    <row r="2" spans="1:113" s="86" customFormat="1" ht="16.5" thickBot="1">
      <c r="A2" s="79"/>
      <c r="B2" s="80" t="s">
        <v>1511</v>
      </c>
      <c r="C2" s="81">
        <v>3</v>
      </c>
      <c r="D2" s="81">
        <v>4</v>
      </c>
      <c r="E2" s="81">
        <v>5</v>
      </c>
      <c r="F2" s="81">
        <v>6</v>
      </c>
      <c r="G2" s="81">
        <v>7</v>
      </c>
      <c r="H2" s="81">
        <v>8</v>
      </c>
      <c r="I2" s="81">
        <v>9</v>
      </c>
      <c r="J2" s="81">
        <v>10</v>
      </c>
      <c r="K2" s="81">
        <v>11</v>
      </c>
      <c r="L2" s="81">
        <v>12</v>
      </c>
      <c r="M2" s="81">
        <v>13</v>
      </c>
      <c r="O2" s="79"/>
      <c r="P2" s="80" t="s">
        <v>1512</v>
      </c>
      <c r="Q2" s="81">
        <v>3</v>
      </c>
      <c r="R2" s="81">
        <v>4</v>
      </c>
      <c r="S2" s="81">
        <v>5</v>
      </c>
      <c r="T2" s="81">
        <v>6</v>
      </c>
      <c r="U2" s="81">
        <v>7</v>
      </c>
      <c r="V2" s="81">
        <v>8</v>
      </c>
      <c r="W2" s="81">
        <v>9</v>
      </c>
      <c r="X2" s="81">
        <v>10</v>
      </c>
      <c r="Y2" s="81">
        <v>11</v>
      </c>
      <c r="Z2" s="81">
        <v>12</v>
      </c>
      <c r="AA2" s="81">
        <v>13</v>
      </c>
      <c r="AC2" s="83" t="s">
        <v>1513</v>
      </c>
      <c r="AD2" s="81"/>
      <c r="AE2" s="81">
        <v>3</v>
      </c>
      <c r="AF2" s="81">
        <v>4</v>
      </c>
      <c r="AG2" s="81">
        <v>5</v>
      </c>
      <c r="AH2" s="81">
        <v>6</v>
      </c>
      <c r="AI2" s="81">
        <v>7</v>
      </c>
      <c r="AJ2" s="81">
        <v>8</v>
      </c>
      <c r="AK2" s="81">
        <v>9</v>
      </c>
      <c r="AL2" s="81">
        <v>10</v>
      </c>
      <c r="AM2" s="81">
        <v>11</v>
      </c>
      <c r="AN2" s="81">
        <v>12</v>
      </c>
      <c r="AO2" s="81">
        <v>13</v>
      </c>
      <c r="AQ2" s="83" t="s">
        <v>1514</v>
      </c>
      <c r="AR2" s="81"/>
      <c r="AS2" s="81">
        <v>3</v>
      </c>
      <c r="AT2" s="81">
        <v>4</v>
      </c>
      <c r="AU2" s="81">
        <v>5</v>
      </c>
      <c r="AV2" s="81">
        <v>6</v>
      </c>
      <c r="AW2" s="81">
        <v>7</v>
      </c>
      <c r="AX2" s="81">
        <v>8</v>
      </c>
      <c r="AY2" s="81">
        <v>9</v>
      </c>
      <c r="AZ2" s="81">
        <v>10</v>
      </c>
      <c r="BA2" s="81">
        <v>11</v>
      </c>
      <c r="BB2" s="81">
        <v>12</v>
      </c>
      <c r="BC2" s="81">
        <v>13</v>
      </c>
      <c r="BE2" s="83" t="s">
        <v>1515</v>
      </c>
      <c r="BF2" s="81"/>
      <c r="BG2" s="81">
        <v>3</v>
      </c>
      <c r="BH2" s="81">
        <v>4</v>
      </c>
      <c r="BI2" s="81">
        <v>5</v>
      </c>
      <c r="BJ2" s="81">
        <v>6</v>
      </c>
      <c r="BK2" s="81">
        <v>7</v>
      </c>
      <c r="BL2" s="81">
        <v>8</v>
      </c>
      <c r="BM2" s="81">
        <v>9</v>
      </c>
      <c r="BN2" s="81">
        <v>10</v>
      </c>
      <c r="BO2" s="81">
        <v>11</v>
      </c>
      <c r="BP2" s="81">
        <v>12</v>
      </c>
      <c r="BQ2" s="81">
        <v>13</v>
      </c>
      <c r="BR2" s="81">
        <v>14</v>
      </c>
      <c r="BT2" s="83" t="s">
        <v>1516</v>
      </c>
      <c r="BU2" s="81"/>
      <c r="BV2" s="81">
        <v>3</v>
      </c>
      <c r="BW2" s="81">
        <v>4</v>
      </c>
      <c r="BX2" s="81">
        <v>5</v>
      </c>
      <c r="BY2" s="81">
        <v>6</v>
      </c>
      <c r="BZ2" s="81">
        <v>7</v>
      </c>
      <c r="CA2" s="81">
        <v>8</v>
      </c>
      <c r="CB2" s="81">
        <v>9</v>
      </c>
      <c r="CC2" s="81">
        <v>10</v>
      </c>
      <c r="CD2" s="81">
        <v>11</v>
      </c>
      <c r="CE2" s="81">
        <v>12</v>
      </c>
      <c r="CF2" s="81">
        <v>13</v>
      </c>
      <c r="CH2" s="87">
        <v>1</v>
      </c>
      <c r="CI2" s="88">
        <v>2</v>
      </c>
      <c r="CJ2" s="81">
        <v>3</v>
      </c>
      <c r="CK2" s="81">
        <v>4</v>
      </c>
      <c r="CL2" s="81">
        <v>5</v>
      </c>
      <c r="CM2" s="81">
        <v>6</v>
      </c>
      <c r="CN2" s="81">
        <v>7</v>
      </c>
      <c r="CO2" s="81">
        <v>8</v>
      </c>
      <c r="CP2" s="81">
        <v>9</v>
      </c>
      <c r="CQ2" s="81">
        <v>10</v>
      </c>
      <c r="CR2" s="81"/>
      <c r="CS2" s="757"/>
      <c r="CT2" s="757"/>
      <c r="CU2" s="757"/>
      <c r="CV2" s="758"/>
      <c r="CW2" s="758"/>
      <c r="CX2" s="758"/>
      <c r="CY2" s="758"/>
      <c r="CZ2" s="758"/>
      <c r="DA2" s="758"/>
      <c r="DB2" s="758"/>
      <c r="DC2" s="758"/>
      <c r="DD2" s="758"/>
      <c r="DE2" s="758"/>
      <c r="DF2" s="758"/>
      <c r="DG2" s="758"/>
      <c r="DH2" s="758"/>
      <c r="DI2" s="758"/>
    </row>
    <row r="3" spans="1:113" ht="16.5" thickBot="1">
      <c r="C3" s="1190" t="s">
        <v>1518</v>
      </c>
      <c r="D3" s="1191"/>
      <c r="E3" s="1191"/>
      <c r="F3" s="1191"/>
      <c r="G3" s="1191"/>
      <c r="H3" s="1191"/>
      <c r="I3" s="1192"/>
      <c r="J3" s="1193"/>
      <c r="K3" s="1211" t="s">
        <v>1519</v>
      </c>
      <c r="L3" s="1212"/>
      <c r="M3" s="1213"/>
      <c r="Q3" s="692" t="s">
        <v>1518</v>
      </c>
      <c r="R3" s="693"/>
      <c r="S3" s="693"/>
      <c r="T3" s="693"/>
      <c r="U3" s="693"/>
      <c r="V3" s="693"/>
      <c r="W3" s="694"/>
      <c r="X3" s="695"/>
      <c r="Y3" s="697" t="s">
        <v>1519</v>
      </c>
      <c r="Z3" s="704"/>
      <c r="AA3" s="705"/>
      <c r="AE3" s="1190" t="s">
        <v>1518</v>
      </c>
      <c r="AF3" s="1191"/>
      <c r="AG3" s="1191"/>
      <c r="AH3" s="1191"/>
      <c r="AI3" s="1191"/>
      <c r="AJ3" s="1191"/>
      <c r="AK3" s="1192"/>
      <c r="AL3" s="1193"/>
      <c r="AM3" s="1211" t="s">
        <v>1519</v>
      </c>
      <c r="AN3" s="1212"/>
      <c r="AO3" s="1213"/>
      <c r="AS3" s="1190" t="s">
        <v>1518</v>
      </c>
      <c r="AT3" s="1191"/>
      <c r="AU3" s="1191"/>
      <c r="AV3" s="1191"/>
      <c r="AW3" s="1191"/>
      <c r="AX3" s="1191"/>
      <c r="AY3" s="1192"/>
      <c r="AZ3" s="1193"/>
      <c r="BA3" s="1211" t="s">
        <v>1519</v>
      </c>
      <c r="BB3" s="1212"/>
      <c r="BC3" s="1213"/>
      <c r="BG3" s="1190" t="s">
        <v>1518</v>
      </c>
      <c r="BH3" s="1191"/>
      <c r="BI3" s="1191"/>
      <c r="BJ3" s="1191"/>
      <c r="BK3" s="1191"/>
      <c r="BL3" s="1191"/>
      <c r="BM3" s="1192"/>
      <c r="BN3" s="1193"/>
      <c r="BO3" s="1195" t="s">
        <v>1520</v>
      </c>
      <c r="BP3" s="1196"/>
      <c r="BQ3" s="1196"/>
      <c r="BR3" s="1197"/>
      <c r="BV3" s="1190" t="s">
        <v>1518</v>
      </c>
      <c r="BW3" s="1191"/>
      <c r="BX3" s="1191"/>
      <c r="BY3" s="1191"/>
      <c r="BZ3" s="1191"/>
      <c r="CA3" s="1191"/>
      <c r="CB3" s="1192"/>
      <c r="CC3" s="1193"/>
      <c r="CD3" s="1211" t="s">
        <v>1519</v>
      </c>
      <c r="CE3" s="1212"/>
      <c r="CF3" s="1213"/>
      <c r="CH3" s="87"/>
      <c r="CI3" s="88"/>
      <c r="CJ3" s="89"/>
      <c r="CK3" s="89"/>
      <c r="CL3" s="89"/>
      <c r="CM3" s="89"/>
      <c r="CN3" s="89"/>
      <c r="CO3" s="90"/>
      <c r="CP3" s="90"/>
      <c r="CQ3" s="90"/>
      <c r="CS3" s="759"/>
      <c r="CT3" s="760"/>
      <c r="CU3" s="1185"/>
      <c r="CV3" s="1186"/>
      <c r="CW3" s="1186"/>
      <c r="CX3" s="1186"/>
      <c r="CY3" s="1186"/>
      <c r="CZ3" s="1186"/>
      <c r="DA3" s="1186"/>
      <c r="DB3" s="1186"/>
      <c r="DC3" s="1186"/>
      <c r="DD3" s="1182"/>
      <c r="DE3" s="1184"/>
      <c r="DF3" s="1185"/>
      <c r="DG3" s="1185"/>
      <c r="DH3" s="1185"/>
      <c r="DI3" s="1185"/>
    </row>
    <row r="4" spans="1:113" ht="16.5" thickBot="1">
      <c r="C4" s="102"/>
      <c r="D4" s="103"/>
      <c r="E4" s="1187" t="s">
        <v>1521</v>
      </c>
      <c r="F4" s="1188"/>
      <c r="G4" s="1188"/>
      <c r="H4" s="1188"/>
      <c r="I4" s="1189"/>
      <c r="J4" s="1194"/>
      <c r="K4" s="1201" t="s">
        <v>1522</v>
      </c>
      <c r="L4" s="1202"/>
      <c r="M4" s="1203"/>
      <c r="Q4" s="102"/>
      <c r="R4" s="103"/>
      <c r="S4" s="698" t="s">
        <v>1521</v>
      </c>
      <c r="T4" s="699"/>
      <c r="U4" s="699"/>
      <c r="V4" s="699"/>
      <c r="W4" s="700"/>
      <c r="X4" s="696"/>
      <c r="Y4" s="701" t="s">
        <v>1522</v>
      </c>
      <c r="Z4" s="702"/>
      <c r="AA4" s="703"/>
      <c r="AE4" s="112"/>
      <c r="AF4" s="113"/>
      <c r="AG4" s="1204" t="s">
        <v>1521</v>
      </c>
      <c r="AH4" s="1205"/>
      <c r="AI4" s="1205"/>
      <c r="AJ4" s="1205"/>
      <c r="AK4" s="1206"/>
      <c r="AL4" s="1193"/>
      <c r="AM4" s="1207" t="s">
        <v>1522</v>
      </c>
      <c r="AN4" s="1208"/>
      <c r="AO4" s="1209"/>
      <c r="AS4" s="102"/>
      <c r="AT4" s="103"/>
      <c r="AU4" s="1187" t="s">
        <v>1521</v>
      </c>
      <c r="AV4" s="1188"/>
      <c r="AW4" s="1188"/>
      <c r="AX4" s="1188"/>
      <c r="AY4" s="1189"/>
      <c r="AZ4" s="1194"/>
      <c r="BA4" s="1201" t="s">
        <v>1522</v>
      </c>
      <c r="BB4" s="1202"/>
      <c r="BC4" s="1203"/>
      <c r="BG4" s="102"/>
      <c r="BH4" s="103"/>
      <c r="BI4" s="1187" t="s">
        <v>1521</v>
      </c>
      <c r="BJ4" s="1188"/>
      <c r="BK4" s="1188"/>
      <c r="BL4" s="1188"/>
      <c r="BM4" s="1189"/>
      <c r="BN4" s="1194"/>
      <c r="BO4" s="1198"/>
      <c r="BP4" s="1199"/>
      <c r="BQ4" s="1199"/>
      <c r="BR4" s="1200"/>
      <c r="BV4" s="102"/>
      <c r="BW4" s="103"/>
      <c r="BX4" s="1187" t="s">
        <v>1521</v>
      </c>
      <c r="BY4" s="1188"/>
      <c r="BZ4" s="1188"/>
      <c r="CA4" s="1188"/>
      <c r="CB4" s="1189"/>
      <c r="CC4" s="1194"/>
      <c r="CD4" s="1201" t="s">
        <v>1522</v>
      </c>
      <c r="CE4" s="1202"/>
      <c r="CF4" s="1203"/>
      <c r="CH4" s="87"/>
      <c r="CI4" s="88"/>
      <c r="CJ4" s="89"/>
      <c r="CK4" s="89"/>
      <c r="CL4" s="89"/>
      <c r="CM4" s="1179" t="s">
        <v>2017</v>
      </c>
      <c r="CN4" s="1180"/>
      <c r="CO4" s="1180"/>
      <c r="CP4" s="1180"/>
      <c r="CQ4" s="1181"/>
      <c r="CS4" s="759"/>
      <c r="CT4" s="760"/>
      <c r="CU4" s="761"/>
      <c r="CV4" s="762"/>
      <c r="CW4" s="763"/>
      <c r="CX4" s="764"/>
      <c r="CY4" s="1182"/>
      <c r="CZ4" s="1183"/>
      <c r="DA4" s="1183"/>
      <c r="DB4" s="1183"/>
      <c r="DC4" s="1183"/>
      <c r="DD4" s="1186"/>
      <c r="DE4" s="1184"/>
      <c r="DF4" s="1185"/>
      <c r="DG4" s="1185"/>
      <c r="DH4" s="1185"/>
      <c r="DI4" s="1185"/>
    </row>
    <row r="5" spans="1:113" ht="100.5" customHeight="1" thickBot="1">
      <c r="A5" s="118" t="s">
        <v>30</v>
      </c>
      <c r="B5" s="119" t="s">
        <v>31</v>
      </c>
      <c r="C5" s="120" t="s">
        <v>32</v>
      </c>
      <c r="D5" s="121" t="s">
        <v>1533</v>
      </c>
      <c r="E5" s="123">
        <v>1</v>
      </c>
      <c r="F5" s="124">
        <v>2</v>
      </c>
      <c r="G5" s="125">
        <v>3</v>
      </c>
      <c r="H5" s="125">
        <v>4</v>
      </c>
      <c r="I5" s="126">
        <v>5</v>
      </c>
      <c r="J5" s="127" t="s">
        <v>2046</v>
      </c>
      <c r="K5" s="121" t="s">
        <v>1524</v>
      </c>
      <c r="L5" s="121" t="s">
        <v>1405</v>
      </c>
      <c r="M5" s="121" t="s">
        <v>1414</v>
      </c>
      <c r="O5" s="118" t="s">
        <v>30</v>
      </c>
      <c r="P5" s="119" t="s">
        <v>31</v>
      </c>
      <c r="Q5" s="120" t="s">
        <v>32</v>
      </c>
      <c r="R5" s="121" t="s">
        <v>1533</v>
      </c>
      <c r="S5" s="123">
        <v>1</v>
      </c>
      <c r="T5" s="124">
        <v>2</v>
      </c>
      <c r="U5" s="125">
        <v>3</v>
      </c>
      <c r="V5" s="125">
        <v>4</v>
      </c>
      <c r="W5" s="126">
        <v>5</v>
      </c>
      <c r="X5" s="127" t="s">
        <v>2046</v>
      </c>
      <c r="Y5" s="121" t="s">
        <v>1525</v>
      </c>
      <c r="Z5" s="121" t="s">
        <v>1526</v>
      </c>
      <c r="AA5" s="128" t="s">
        <v>1414</v>
      </c>
      <c r="AC5" s="118" t="s">
        <v>30</v>
      </c>
      <c r="AD5" s="119" t="s">
        <v>31</v>
      </c>
      <c r="AE5" s="129" t="s">
        <v>32</v>
      </c>
      <c r="AF5" s="130" t="s">
        <v>1533</v>
      </c>
      <c r="AG5" s="131">
        <v>1</v>
      </c>
      <c r="AH5" s="132">
        <v>2</v>
      </c>
      <c r="AI5" s="133">
        <v>3</v>
      </c>
      <c r="AJ5" s="133">
        <v>4</v>
      </c>
      <c r="AK5" s="134">
        <v>5</v>
      </c>
      <c r="AL5" s="128" t="s">
        <v>2046</v>
      </c>
      <c r="AM5" s="130" t="s">
        <v>1526</v>
      </c>
      <c r="AN5" s="130" t="s">
        <v>1527</v>
      </c>
      <c r="AO5" s="128" t="s">
        <v>1414</v>
      </c>
      <c r="AQ5" s="118" t="s">
        <v>30</v>
      </c>
      <c r="AR5" s="119" t="s">
        <v>31</v>
      </c>
      <c r="AS5" s="120" t="s">
        <v>32</v>
      </c>
      <c r="AT5" s="121" t="s">
        <v>1533</v>
      </c>
      <c r="AU5" s="123">
        <v>1</v>
      </c>
      <c r="AV5" s="124">
        <v>2</v>
      </c>
      <c r="AW5" s="125">
        <v>3</v>
      </c>
      <c r="AX5" s="125">
        <v>4</v>
      </c>
      <c r="AY5" s="126">
        <v>5</v>
      </c>
      <c r="AZ5" s="127" t="s">
        <v>2046</v>
      </c>
      <c r="BA5" s="121" t="s">
        <v>2047</v>
      </c>
      <c r="BB5" s="121" t="s">
        <v>1529</v>
      </c>
      <c r="BC5" s="128" t="s">
        <v>1414</v>
      </c>
      <c r="BE5" s="118" t="s">
        <v>30</v>
      </c>
      <c r="BF5" s="119" t="s">
        <v>31</v>
      </c>
      <c r="BG5" s="120" t="s">
        <v>32</v>
      </c>
      <c r="BH5" s="121" t="s">
        <v>1533</v>
      </c>
      <c r="BI5" s="123">
        <v>1</v>
      </c>
      <c r="BJ5" s="124">
        <v>2</v>
      </c>
      <c r="BK5" s="125">
        <v>3</v>
      </c>
      <c r="BL5" s="125">
        <v>4</v>
      </c>
      <c r="BM5" s="126">
        <v>5</v>
      </c>
      <c r="BN5" s="127" t="s">
        <v>2046</v>
      </c>
      <c r="BO5" s="135" t="s">
        <v>1415</v>
      </c>
      <c r="BP5" s="135" t="s">
        <v>1530</v>
      </c>
      <c r="BQ5" s="136" t="s">
        <v>1414</v>
      </c>
      <c r="BR5" s="137" t="s">
        <v>1531</v>
      </c>
      <c r="BT5" s="118" t="s">
        <v>30</v>
      </c>
      <c r="BU5" s="119" t="s">
        <v>31</v>
      </c>
      <c r="BV5" s="120" t="s">
        <v>32</v>
      </c>
      <c r="BW5" s="121" t="s">
        <v>1533</v>
      </c>
      <c r="BX5" s="123">
        <v>1</v>
      </c>
      <c r="BY5" s="124">
        <v>2</v>
      </c>
      <c r="BZ5" s="125">
        <v>3</v>
      </c>
      <c r="CA5" s="125">
        <v>4</v>
      </c>
      <c r="CB5" s="126">
        <v>5</v>
      </c>
      <c r="CC5" s="127" t="s">
        <v>2046</v>
      </c>
      <c r="CD5" s="121" t="s">
        <v>1524</v>
      </c>
      <c r="CE5" s="121" t="s">
        <v>1532</v>
      </c>
      <c r="CF5" s="128" t="s">
        <v>1414</v>
      </c>
      <c r="CH5" s="709" t="s">
        <v>1517</v>
      </c>
      <c r="CI5" s="90" t="s">
        <v>31</v>
      </c>
      <c r="CJ5" s="710" t="s">
        <v>2014</v>
      </c>
      <c r="CK5" s="711" t="s">
        <v>2015</v>
      </c>
      <c r="CL5" s="711" t="s">
        <v>2016</v>
      </c>
      <c r="CM5" s="712">
        <v>1</v>
      </c>
      <c r="CN5" s="712">
        <v>2</v>
      </c>
      <c r="CO5" s="713">
        <v>3</v>
      </c>
      <c r="CP5" s="713">
        <v>4</v>
      </c>
      <c r="CQ5" s="714">
        <v>5</v>
      </c>
      <c r="CS5" s="765"/>
      <c r="CT5" s="766"/>
      <c r="CU5" s="767"/>
      <c r="CV5" s="768"/>
      <c r="CW5" s="768"/>
      <c r="CX5" s="768"/>
      <c r="CY5" s="769"/>
      <c r="CZ5" s="769"/>
      <c r="DA5" s="769"/>
      <c r="DB5" s="769"/>
      <c r="DC5" s="769"/>
      <c r="DD5" s="768"/>
      <c r="DE5" s="768"/>
      <c r="DF5" s="768"/>
      <c r="DG5" s="768"/>
      <c r="DH5" s="768"/>
      <c r="DI5" s="768"/>
    </row>
    <row r="6" spans="1:113" ht="23.25" customHeight="1" thickBot="1">
      <c r="A6" s="150"/>
      <c r="B6" s="151" t="s">
        <v>35</v>
      </c>
      <c r="C6" s="152"/>
      <c r="D6" s="153"/>
      <c r="E6" s="153"/>
      <c r="F6" s="154"/>
      <c r="G6" s="154"/>
      <c r="H6" s="154"/>
      <c r="I6" s="155"/>
      <c r="J6" s="155"/>
      <c r="K6" s="156">
        <v>21</v>
      </c>
      <c r="L6" s="156">
        <v>10</v>
      </c>
      <c r="M6" s="156">
        <v>13</v>
      </c>
      <c r="O6" s="150"/>
      <c r="P6" s="151" t="s">
        <v>35</v>
      </c>
      <c r="Q6" s="152"/>
      <c r="R6" s="153"/>
      <c r="S6" s="153"/>
      <c r="T6" s="154"/>
      <c r="U6" s="154"/>
      <c r="V6" s="154"/>
      <c r="W6" s="155"/>
      <c r="X6" s="155"/>
      <c r="Y6" s="156">
        <v>18</v>
      </c>
      <c r="Z6" s="156">
        <v>10</v>
      </c>
      <c r="AA6" s="157">
        <v>12</v>
      </c>
      <c r="AC6" s="150"/>
      <c r="AD6" s="151" t="s">
        <v>35</v>
      </c>
      <c r="AE6" s="152"/>
      <c r="AF6" s="153"/>
      <c r="AG6" s="153"/>
      <c r="AH6" s="154"/>
      <c r="AI6" s="154"/>
      <c r="AJ6" s="154"/>
      <c r="AK6" s="155"/>
      <c r="AL6" s="155"/>
      <c r="AM6" s="156">
        <v>22</v>
      </c>
      <c r="AN6" s="156">
        <v>10</v>
      </c>
      <c r="AO6" s="157">
        <v>14</v>
      </c>
      <c r="AQ6" s="150"/>
      <c r="AR6" s="151" t="s">
        <v>35</v>
      </c>
      <c r="AS6" s="152"/>
      <c r="AT6" s="153"/>
      <c r="AU6" s="153"/>
      <c r="AV6" s="154"/>
      <c r="AW6" s="154"/>
      <c r="AX6" s="154"/>
      <c r="AY6" s="155"/>
      <c r="AZ6" s="155"/>
      <c r="BA6" s="156">
        <v>18</v>
      </c>
      <c r="BB6" s="156">
        <v>17</v>
      </c>
      <c r="BC6" s="157">
        <v>9</v>
      </c>
      <c r="BE6" s="158" t="s">
        <v>35</v>
      </c>
      <c r="BF6" s="159"/>
      <c r="BG6" s="152"/>
      <c r="BH6" s="153"/>
      <c r="BI6" s="153"/>
      <c r="BJ6" s="154"/>
      <c r="BK6" s="154"/>
      <c r="BL6" s="154"/>
      <c r="BM6" s="155"/>
      <c r="BN6" s="155"/>
      <c r="BO6" s="156">
        <v>11</v>
      </c>
      <c r="BP6" s="156">
        <v>12</v>
      </c>
      <c r="BQ6" s="160">
        <v>13</v>
      </c>
      <c r="BR6" s="161">
        <v>8</v>
      </c>
      <c r="BT6" s="158" t="s">
        <v>35</v>
      </c>
      <c r="BU6" s="159"/>
      <c r="BV6" s="152"/>
      <c r="BW6" s="153"/>
      <c r="BX6" s="153"/>
      <c r="BY6" s="154"/>
      <c r="BZ6" s="154"/>
      <c r="CA6" s="154"/>
      <c r="CB6" s="155"/>
      <c r="CC6" s="155"/>
      <c r="CD6" s="156">
        <v>12</v>
      </c>
      <c r="CE6" s="156">
        <v>19</v>
      </c>
      <c r="CF6" s="157">
        <v>17</v>
      </c>
      <c r="CH6" s="87"/>
      <c r="CI6" s="716" t="s">
        <v>2019</v>
      </c>
      <c r="CJ6" s="89"/>
      <c r="CK6" s="84"/>
      <c r="CL6" s="84"/>
      <c r="CM6" s="84"/>
      <c r="CN6" s="84"/>
      <c r="CO6" s="162"/>
      <c r="CP6" s="162"/>
      <c r="CQ6" s="162"/>
      <c r="CS6" s="770"/>
      <c r="CT6" s="771"/>
      <c r="CU6" s="772"/>
      <c r="CV6" s="773"/>
      <c r="CW6" s="773"/>
      <c r="CX6" s="773"/>
      <c r="CY6" s="773"/>
      <c r="CZ6" s="773"/>
      <c r="DA6" s="773"/>
      <c r="DB6" s="773"/>
      <c r="DC6" s="773"/>
      <c r="DD6" s="773"/>
      <c r="DE6" s="774"/>
      <c r="DF6" s="774"/>
      <c r="DG6" s="774"/>
      <c r="DH6" s="774"/>
      <c r="DI6" s="774"/>
    </row>
    <row r="7" spans="1:113" s="60" customFormat="1" ht="22.5" customHeight="1" thickTop="1" thickBot="1">
      <c r="A7" s="174">
        <v>0</v>
      </c>
      <c r="B7" s="175" t="s">
        <v>36</v>
      </c>
      <c r="C7" s="176">
        <v>203207</v>
      </c>
      <c r="D7" s="177">
        <v>202</v>
      </c>
      <c r="E7" s="179">
        <v>18</v>
      </c>
      <c r="F7" s="180">
        <v>24</v>
      </c>
      <c r="G7" s="180">
        <v>30</v>
      </c>
      <c r="H7" s="180">
        <v>18</v>
      </c>
      <c r="I7" s="181">
        <v>10</v>
      </c>
      <c r="J7" s="181">
        <v>58</v>
      </c>
      <c r="K7" s="180">
        <v>15</v>
      </c>
      <c r="L7" s="180">
        <v>6</v>
      </c>
      <c r="M7" s="180">
        <v>10</v>
      </c>
      <c r="O7" s="174">
        <v>0</v>
      </c>
      <c r="P7" s="175" t="s">
        <v>36</v>
      </c>
      <c r="Q7" s="176">
        <v>193802</v>
      </c>
      <c r="R7" s="177">
        <v>215</v>
      </c>
      <c r="S7" s="179">
        <v>18</v>
      </c>
      <c r="T7" s="180">
        <v>22</v>
      </c>
      <c r="U7" s="180">
        <v>27</v>
      </c>
      <c r="V7" s="180">
        <v>20</v>
      </c>
      <c r="W7" s="181">
        <v>12</v>
      </c>
      <c r="X7" s="181">
        <v>60</v>
      </c>
      <c r="Y7" s="180">
        <v>13</v>
      </c>
      <c r="Z7" s="180">
        <v>7</v>
      </c>
      <c r="AA7" s="181">
        <v>8</v>
      </c>
      <c r="AC7" s="182">
        <v>0</v>
      </c>
      <c r="AD7" s="175" t="s">
        <v>36</v>
      </c>
      <c r="AE7" s="176">
        <v>199844</v>
      </c>
      <c r="AF7" s="177">
        <v>222</v>
      </c>
      <c r="AG7" s="179">
        <v>19</v>
      </c>
      <c r="AH7" s="180">
        <v>24</v>
      </c>
      <c r="AI7" s="180">
        <v>27</v>
      </c>
      <c r="AJ7" s="180">
        <v>18</v>
      </c>
      <c r="AK7" s="181">
        <v>11</v>
      </c>
      <c r="AL7" s="181">
        <v>57</v>
      </c>
      <c r="AM7" s="180">
        <v>13</v>
      </c>
      <c r="AN7" s="180">
        <v>6</v>
      </c>
      <c r="AO7" s="181">
        <v>8</v>
      </c>
      <c r="AQ7" s="174">
        <v>0</v>
      </c>
      <c r="AR7" s="175" t="s">
        <v>36</v>
      </c>
      <c r="AS7" s="176">
        <v>199076</v>
      </c>
      <c r="AT7" s="177">
        <v>227</v>
      </c>
      <c r="AU7" s="179">
        <v>23</v>
      </c>
      <c r="AV7" s="180">
        <v>25</v>
      </c>
      <c r="AW7" s="180">
        <v>25</v>
      </c>
      <c r="AX7" s="180">
        <v>18</v>
      </c>
      <c r="AY7" s="181">
        <v>10</v>
      </c>
      <c r="AZ7" s="181">
        <v>53</v>
      </c>
      <c r="BA7" s="180">
        <v>9</v>
      </c>
      <c r="BB7" s="180">
        <v>10</v>
      </c>
      <c r="BC7" s="181">
        <v>4</v>
      </c>
      <c r="BE7" s="174">
        <v>0</v>
      </c>
      <c r="BF7" s="175" t="s">
        <v>36</v>
      </c>
      <c r="BG7" s="176">
        <v>198277</v>
      </c>
      <c r="BH7" s="177">
        <v>236</v>
      </c>
      <c r="BI7" s="179">
        <v>20</v>
      </c>
      <c r="BJ7" s="180">
        <v>24</v>
      </c>
      <c r="BK7" s="180">
        <v>27</v>
      </c>
      <c r="BL7" s="180">
        <v>18</v>
      </c>
      <c r="BM7" s="181">
        <v>10</v>
      </c>
      <c r="BN7" s="181">
        <v>56</v>
      </c>
      <c r="BO7" s="180">
        <v>6</v>
      </c>
      <c r="BP7" s="180">
        <v>7</v>
      </c>
      <c r="BQ7" s="184">
        <v>7</v>
      </c>
      <c r="BR7" s="185">
        <v>5</v>
      </c>
      <c r="BT7" s="174">
        <v>0</v>
      </c>
      <c r="BU7" s="175" t="s">
        <v>36</v>
      </c>
      <c r="BV7" s="176">
        <v>194346</v>
      </c>
      <c r="BW7" s="177">
        <v>243</v>
      </c>
      <c r="BX7" s="179">
        <v>22</v>
      </c>
      <c r="BY7" s="180">
        <v>21</v>
      </c>
      <c r="BZ7" s="180">
        <v>30</v>
      </c>
      <c r="CA7" s="180">
        <v>16</v>
      </c>
      <c r="CB7" s="181">
        <v>11</v>
      </c>
      <c r="CC7" s="181">
        <v>57</v>
      </c>
      <c r="CD7" s="180">
        <v>7</v>
      </c>
      <c r="CE7" s="180">
        <v>11</v>
      </c>
      <c r="CF7" s="181">
        <v>9</v>
      </c>
      <c r="CH7" s="87">
        <v>0</v>
      </c>
      <c r="CI7" s="88" t="s">
        <v>2013</v>
      </c>
      <c r="CJ7" s="631">
        <v>193262</v>
      </c>
      <c r="CK7" s="632">
        <v>402</v>
      </c>
      <c r="CL7" s="632">
        <v>59</v>
      </c>
      <c r="CM7" s="632">
        <v>15</v>
      </c>
      <c r="CN7" s="632">
        <v>26</v>
      </c>
      <c r="CO7" s="634">
        <v>37</v>
      </c>
      <c r="CP7" s="634">
        <v>11</v>
      </c>
      <c r="CQ7" s="634">
        <v>10</v>
      </c>
      <c r="CS7" s="775"/>
      <c r="CT7" s="776"/>
      <c r="CU7" s="777"/>
      <c r="CV7" s="778"/>
      <c r="CW7" s="778"/>
      <c r="CX7" s="779"/>
      <c r="CY7" s="774"/>
      <c r="CZ7" s="774"/>
      <c r="DA7" s="774"/>
      <c r="DB7" s="774"/>
      <c r="DC7" s="774"/>
      <c r="DD7" s="774"/>
      <c r="DE7" s="774"/>
      <c r="DF7" s="774"/>
      <c r="DG7" s="774"/>
      <c r="DH7" s="774"/>
      <c r="DI7" s="774"/>
    </row>
    <row r="8" spans="1:113" s="208" customFormat="1" ht="17.100000000000001" customHeight="1" thickTop="1">
      <c r="A8" s="199">
        <v>9999</v>
      </c>
      <c r="B8" s="738" t="s">
        <v>101</v>
      </c>
      <c r="C8" s="739">
        <v>27189</v>
      </c>
      <c r="D8" s="740">
        <v>202</v>
      </c>
      <c r="E8" s="741">
        <v>17</v>
      </c>
      <c r="F8" s="741">
        <v>23</v>
      </c>
      <c r="G8" s="741">
        <v>30</v>
      </c>
      <c r="H8" s="741">
        <v>19</v>
      </c>
      <c r="I8" s="742">
        <v>10</v>
      </c>
      <c r="J8" s="743">
        <v>60</v>
      </c>
      <c r="K8" s="741">
        <v>15</v>
      </c>
      <c r="L8" s="741">
        <v>6</v>
      </c>
      <c r="M8" s="744">
        <v>10</v>
      </c>
      <c r="O8" s="199">
        <v>9999</v>
      </c>
      <c r="P8" s="209" t="s">
        <v>101</v>
      </c>
      <c r="Q8" s="210">
        <v>25368</v>
      </c>
      <c r="R8" s="211">
        <v>216</v>
      </c>
      <c r="S8" s="213">
        <v>18</v>
      </c>
      <c r="T8" s="213">
        <v>20</v>
      </c>
      <c r="U8" s="213">
        <v>28</v>
      </c>
      <c r="V8" s="213">
        <v>21</v>
      </c>
      <c r="W8" s="214">
        <v>13</v>
      </c>
      <c r="X8" s="215">
        <v>62</v>
      </c>
      <c r="Y8" s="213">
        <v>13</v>
      </c>
      <c r="Z8" s="213">
        <v>8</v>
      </c>
      <c r="AA8" s="216">
        <v>8</v>
      </c>
      <c r="AC8" s="217">
        <v>9999</v>
      </c>
      <c r="AD8" s="209" t="s">
        <v>101</v>
      </c>
      <c r="AE8" s="210">
        <v>26131</v>
      </c>
      <c r="AF8" s="211">
        <v>223</v>
      </c>
      <c r="AG8" s="213">
        <v>18</v>
      </c>
      <c r="AH8" s="213">
        <v>24</v>
      </c>
      <c r="AI8" s="213">
        <v>28</v>
      </c>
      <c r="AJ8" s="213">
        <v>19</v>
      </c>
      <c r="AK8" s="214">
        <v>11</v>
      </c>
      <c r="AL8" s="215">
        <v>58</v>
      </c>
      <c r="AM8" s="213">
        <v>13</v>
      </c>
      <c r="AN8" s="213">
        <v>6</v>
      </c>
      <c r="AO8" s="216">
        <v>8</v>
      </c>
      <c r="AQ8" s="199">
        <v>9999</v>
      </c>
      <c r="AR8" s="209" t="s">
        <v>101</v>
      </c>
      <c r="AS8" s="210">
        <v>26676</v>
      </c>
      <c r="AT8" s="211">
        <v>225</v>
      </c>
      <c r="AU8" s="213">
        <v>26</v>
      </c>
      <c r="AV8" s="213">
        <v>25</v>
      </c>
      <c r="AW8" s="213">
        <v>24</v>
      </c>
      <c r="AX8" s="213">
        <v>17</v>
      </c>
      <c r="AY8" s="214">
        <v>9</v>
      </c>
      <c r="AZ8" s="215">
        <v>50</v>
      </c>
      <c r="BA8" s="213">
        <v>9</v>
      </c>
      <c r="BB8" s="213">
        <v>10</v>
      </c>
      <c r="BC8" s="216">
        <v>4</v>
      </c>
      <c r="BE8" s="199">
        <v>9999</v>
      </c>
      <c r="BF8" s="209" t="s">
        <v>101</v>
      </c>
      <c r="BG8" s="210">
        <v>26961</v>
      </c>
      <c r="BH8" s="211">
        <v>233</v>
      </c>
      <c r="BI8" s="213">
        <v>24</v>
      </c>
      <c r="BJ8" s="213">
        <v>24</v>
      </c>
      <c r="BK8" s="213">
        <v>27</v>
      </c>
      <c r="BL8" s="213">
        <v>17</v>
      </c>
      <c r="BM8" s="214">
        <v>8</v>
      </c>
      <c r="BN8" s="215">
        <v>52</v>
      </c>
      <c r="BO8" s="213">
        <v>6</v>
      </c>
      <c r="BP8" s="213">
        <v>7</v>
      </c>
      <c r="BQ8" s="214">
        <v>7</v>
      </c>
      <c r="BR8" s="218">
        <v>5</v>
      </c>
      <c r="BT8" s="199">
        <v>9999</v>
      </c>
      <c r="BU8" s="209" t="s">
        <v>101</v>
      </c>
      <c r="BV8" s="210">
        <v>26636</v>
      </c>
      <c r="BW8" s="211">
        <v>242</v>
      </c>
      <c r="BX8" s="213">
        <v>23</v>
      </c>
      <c r="BY8" s="213">
        <v>22</v>
      </c>
      <c r="BZ8" s="213">
        <v>31</v>
      </c>
      <c r="CA8" s="213">
        <v>16</v>
      </c>
      <c r="CB8" s="214">
        <v>9</v>
      </c>
      <c r="CC8" s="215">
        <v>56</v>
      </c>
      <c r="CD8" s="213">
        <v>7</v>
      </c>
      <c r="CE8" s="213">
        <v>11</v>
      </c>
      <c r="CF8" s="216">
        <v>9</v>
      </c>
      <c r="CH8" s="219">
        <v>9999</v>
      </c>
      <c r="CI8" s="220" t="s">
        <v>1508</v>
      </c>
      <c r="CJ8" s="633">
        <v>26038</v>
      </c>
      <c r="CK8" s="221">
        <v>400</v>
      </c>
      <c r="CL8" s="221">
        <v>56</v>
      </c>
      <c r="CM8" s="221">
        <v>18</v>
      </c>
      <c r="CN8" s="221">
        <v>26</v>
      </c>
      <c r="CO8" s="222">
        <v>36</v>
      </c>
      <c r="CP8" s="222">
        <v>12</v>
      </c>
      <c r="CQ8" s="222">
        <v>9</v>
      </c>
      <c r="CR8" s="38"/>
      <c r="CS8" s="775"/>
      <c r="CT8" s="780"/>
      <c r="CU8" s="777"/>
      <c r="CV8" s="778"/>
      <c r="CW8" s="778"/>
      <c r="CX8" s="774"/>
      <c r="CY8" s="774"/>
      <c r="CZ8" s="774"/>
      <c r="DA8" s="774"/>
      <c r="DB8" s="774"/>
      <c r="DC8" s="774"/>
      <c r="DD8" s="774"/>
      <c r="DE8" s="774"/>
      <c r="DF8" s="774"/>
      <c r="DG8" s="774"/>
      <c r="DH8" s="774"/>
      <c r="DI8" s="774"/>
    </row>
    <row r="9" spans="1:113" ht="18" customHeight="1">
      <c r="A9" s="745">
        <v>41</v>
      </c>
      <c r="B9" s="746" t="s">
        <v>191</v>
      </c>
      <c r="C9" s="747">
        <v>116</v>
      </c>
      <c r="D9" s="748">
        <v>207</v>
      </c>
      <c r="E9" s="749">
        <v>4</v>
      </c>
      <c r="F9" s="749">
        <v>17</v>
      </c>
      <c r="G9" s="749">
        <v>50</v>
      </c>
      <c r="H9" s="749">
        <v>22</v>
      </c>
      <c r="I9" s="749">
        <v>7</v>
      </c>
      <c r="J9" s="749">
        <v>78</v>
      </c>
      <c r="K9" s="749">
        <v>16</v>
      </c>
      <c r="L9" s="749">
        <v>7</v>
      </c>
      <c r="M9" s="749">
        <v>11</v>
      </c>
      <c r="O9" s="745">
        <v>41</v>
      </c>
      <c r="P9" s="746" t="s">
        <v>191</v>
      </c>
      <c r="Q9" s="747">
        <v>126</v>
      </c>
      <c r="R9" s="748">
        <v>219</v>
      </c>
      <c r="S9" s="749">
        <v>10</v>
      </c>
      <c r="T9" s="749">
        <v>24</v>
      </c>
      <c r="U9" s="749">
        <v>33</v>
      </c>
      <c r="V9" s="749">
        <v>23</v>
      </c>
      <c r="W9" s="749">
        <v>11</v>
      </c>
      <c r="X9" s="749">
        <v>67</v>
      </c>
      <c r="Y9" s="749">
        <v>14</v>
      </c>
      <c r="Z9" s="749">
        <v>8</v>
      </c>
      <c r="AA9" s="749">
        <v>9</v>
      </c>
      <c r="AC9" s="745">
        <v>41</v>
      </c>
      <c r="AD9" s="746" t="s">
        <v>191</v>
      </c>
      <c r="AE9" s="747">
        <v>94</v>
      </c>
      <c r="AF9" s="748">
        <v>226</v>
      </c>
      <c r="AG9" s="749">
        <v>7</v>
      </c>
      <c r="AH9" s="749">
        <v>24</v>
      </c>
      <c r="AI9" s="749">
        <v>40</v>
      </c>
      <c r="AJ9" s="749">
        <v>15</v>
      </c>
      <c r="AK9" s="749">
        <v>13</v>
      </c>
      <c r="AL9" s="749">
        <v>68</v>
      </c>
      <c r="AM9" s="749">
        <v>14</v>
      </c>
      <c r="AN9" s="749">
        <v>7</v>
      </c>
      <c r="AO9" s="749">
        <v>8</v>
      </c>
      <c r="AQ9" s="745">
        <v>70</v>
      </c>
      <c r="AR9" s="746" t="s">
        <v>1211</v>
      </c>
      <c r="AS9" s="747">
        <v>36</v>
      </c>
      <c r="AT9" s="748">
        <v>234</v>
      </c>
      <c r="AU9" s="749">
        <v>6</v>
      </c>
      <c r="AV9" s="749">
        <v>28</v>
      </c>
      <c r="AW9" s="749">
        <v>39</v>
      </c>
      <c r="AX9" s="749">
        <v>11</v>
      </c>
      <c r="AY9" s="749">
        <v>17</v>
      </c>
      <c r="AZ9" s="749">
        <v>67</v>
      </c>
      <c r="BA9" s="749">
        <v>10</v>
      </c>
      <c r="BB9" s="749">
        <v>12</v>
      </c>
      <c r="BC9" s="749">
        <v>5</v>
      </c>
      <c r="BE9" s="745">
        <v>70</v>
      </c>
      <c r="BF9" s="746" t="s">
        <v>1211</v>
      </c>
      <c r="BG9" s="747">
        <v>34</v>
      </c>
      <c r="BH9" s="748">
        <v>246</v>
      </c>
      <c r="BI9" s="749">
        <v>3</v>
      </c>
      <c r="BJ9" s="749">
        <v>9</v>
      </c>
      <c r="BK9" s="749">
        <v>44</v>
      </c>
      <c r="BL9" s="749">
        <v>32</v>
      </c>
      <c r="BM9" s="749">
        <v>12</v>
      </c>
      <c r="BN9" s="749">
        <v>88</v>
      </c>
      <c r="BO9" s="749">
        <v>7</v>
      </c>
      <c r="BP9" s="749">
        <v>9</v>
      </c>
      <c r="BQ9" s="749">
        <v>9</v>
      </c>
      <c r="BR9" s="749">
        <v>6</v>
      </c>
      <c r="BT9" s="745">
        <v>70</v>
      </c>
      <c r="BU9" s="746" t="s">
        <v>1211</v>
      </c>
      <c r="BV9" s="747">
        <v>21</v>
      </c>
      <c r="BW9" s="748">
        <v>249</v>
      </c>
      <c r="BX9" s="749">
        <v>5</v>
      </c>
      <c r="BY9" s="749">
        <v>14</v>
      </c>
      <c r="BZ9" s="749">
        <v>57</v>
      </c>
      <c r="CA9" s="749">
        <v>5</v>
      </c>
      <c r="CB9" s="749">
        <v>19</v>
      </c>
      <c r="CC9" s="749">
        <v>81</v>
      </c>
      <c r="CD9" s="749">
        <v>9</v>
      </c>
      <c r="CE9" s="749">
        <v>12</v>
      </c>
      <c r="CF9" s="749">
        <v>9</v>
      </c>
      <c r="CH9" s="250">
        <v>70</v>
      </c>
      <c r="CI9" s="162" t="s">
        <v>1211</v>
      </c>
      <c r="CJ9" s="162">
        <v>11</v>
      </c>
      <c r="CK9" s="251">
        <v>420</v>
      </c>
      <c r="CL9" s="252">
        <v>100</v>
      </c>
      <c r="CM9" s="251">
        <v>0</v>
      </c>
      <c r="CN9" s="251">
        <v>0</v>
      </c>
      <c r="CO9" s="162">
        <v>73</v>
      </c>
      <c r="CP9" s="162">
        <v>0</v>
      </c>
      <c r="CQ9" s="162">
        <v>27</v>
      </c>
      <c r="CS9" s="781"/>
      <c r="CT9" s="780"/>
      <c r="CU9" s="782"/>
      <c r="CV9" s="783"/>
      <c r="CW9" s="783"/>
      <c r="CX9" s="779"/>
      <c r="CY9" s="774"/>
      <c r="CZ9" s="774"/>
      <c r="DA9" s="774"/>
      <c r="DB9" s="774"/>
      <c r="DC9" s="774"/>
      <c r="DD9" s="774"/>
      <c r="DE9" s="774"/>
      <c r="DF9" s="774"/>
      <c r="DG9" s="774"/>
      <c r="DH9" s="774"/>
      <c r="DI9" s="774"/>
    </row>
    <row r="10" spans="1:113" ht="18" customHeight="1">
      <c r="A10" s="745">
        <v>70</v>
      </c>
      <c r="B10" s="746" t="s">
        <v>1211</v>
      </c>
      <c r="C10" s="747">
        <v>51</v>
      </c>
      <c r="D10" s="748">
        <v>201</v>
      </c>
      <c r="E10" s="749">
        <v>10</v>
      </c>
      <c r="F10" s="749">
        <v>39</v>
      </c>
      <c r="G10" s="749">
        <v>29</v>
      </c>
      <c r="H10" s="749">
        <v>14</v>
      </c>
      <c r="I10" s="749">
        <v>8</v>
      </c>
      <c r="J10" s="749">
        <v>51</v>
      </c>
      <c r="K10" s="749">
        <v>15</v>
      </c>
      <c r="L10" s="749">
        <v>7</v>
      </c>
      <c r="M10" s="749">
        <v>9</v>
      </c>
      <c r="O10" s="745">
        <v>70</v>
      </c>
      <c r="P10" s="746" t="s">
        <v>1211</v>
      </c>
      <c r="Q10" s="747">
        <v>43</v>
      </c>
      <c r="R10" s="748">
        <v>208</v>
      </c>
      <c r="S10" s="749">
        <v>19</v>
      </c>
      <c r="T10" s="749">
        <v>33</v>
      </c>
      <c r="U10" s="749">
        <v>40</v>
      </c>
      <c r="V10" s="749">
        <v>9</v>
      </c>
      <c r="W10" s="749">
        <v>0</v>
      </c>
      <c r="X10" s="749">
        <v>49</v>
      </c>
      <c r="Y10" s="749">
        <v>12</v>
      </c>
      <c r="Z10" s="749">
        <v>7</v>
      </c>
      <c r="AA10" s="749">
        <v>7</v>
      </c>
      <c r="AC10" s="745">
        <v>70</v>
      </c>
      <c r="AD10" s="746" t="s">
        <v>1211</v>
      </c>
      <c r="AE10" s="747">
        <v>36</v>
      </c>
      <c r="AF10" s="748">
        <v>227</v>
      </c>
      <c r="AG10" s="749">
        <v>8</v>
      </c>
      <c r="AH10" s="749">
        <v>25</v>
      </c>
      <c r="AI10" s="749">
        <v>33</v>
      </c>
      <c r="AJ10" s="749">
        <v>19</v>
      </c>
      <c r="AK10" s="749">
        <v>14</v>
      </c>
      <c r="AL10" s="749">
        <v>67</v>
      </c>
      <c r="AM10" s="749">
        <v>14</v>
      </c>
      <c r="AN10" s="749">
        <v>7</v>
      </c>
      <c r="AO10" s="749">
        <v>9</v>
      </c>
      <c r="AQ10" s="745">
        <v>71</v>
      </c>
      <c r="AR10" s="746" t="s">
        <v>198</v>
      </c>
      <c r="AS10" s="747">
        <v>154</v>
      </c>
      <c r="AT10" s="748">
        <v>229</v>
      </c>
      <c r="AU10" s="749">
        <v>21</v>
      </c>
      <c r="AV10" s="749">
        <v>22</v>
      </c>
      <c r="AW10" s="749">
        <v>28</v>
      </c>
      <c r="AX10" s="749">
        <v>23</v>
      </c>
      <c r="AY10" s="749">
        <v>6</v>
      </c>
      <c r="AZ10" s="749">
        <v>57</v>
      </c>
      <c r="BA10" s="749">
        <v>10</v>
      </c>
      <c r="BB10" s="749">
        <v>11</v>
      </c>
      <c r="BC10" s="749">
        <v>4</v>
      </c>
      <c r="BE10" s="745">
        <v>71</v>
      </c>
      <c r="BF10" s="746" t="s">
        <v>198</v>
      </c>
      <c r="BG10" s="747">
        <v>185</v>
      </c>
      <c r="BH10" s="748">
        <v>240</v>
      </c>
      <c r="BI10" s="749">
        <v>14</v>
      </c>
      <c r="BJ10" s="749">
        <v>22</v>
      </c>
      <c r="BK10" s="749">
        <v>24</v>
      </c>
      <c r="BL10" s="749">
        <v>29</v>
      </c>
      <c r="BM10" s="749">
        <v>12</v>
      </c>
      <c r="BN10" s="749">
        <v>65</v>
      </c>
      <c r="BO10" s="749">
        <v>7</v>
      </c>
      <c r="BP10" s="749">
        <v>8</v>
      </c>
      <c r="BQ10" s="749">
        <v>8</v>
      </c>
      <c r="BR10" s="749">
        <v>5</v>
      </c>
      <c r="BT10" s="745">
        <v>71</v>
      </c>
      <c r="BU10" s="746" t="s">
        <v>198</v>
      </c>
      <c r="BV10" s="747">
        <v>172</v>
      </c>
      <c r="BW10" s="748">
        <v>248</v>
      </c>
      <c r="BX10" s="749">
        <v>14</v>
      </c>
      <c r="BY10" s="749">
        <v>17</v>
      </c>
      <c r="BZ10" s="749">
        <v>30</v>
      </c>
      <c r="CA10" s="749">
        <v>24</v>
      </c>
      <c r="CB10" s="749">
        <v>14</v>
      </c>
      <c r="CC10" s="749">
        <v>69</v>
      </c>
      <c r="CD10" s="749">
        <v>8</v>
      </c>
      <c r="CE10" s="749">
        <v>12</v>
      </c>
      <c r="CF10" s="749">
        <v>10</v>
      </c>
      <c r="CH10" s="250">
        <v>71</v>
      </c>
      <c r="CI10" s="162" t="s">
        <v>198</v>
      </c>
      <c r="CJ10" s="162">
        <v>63</v>
      </c>
      <c r="CK10" s="251">
        <v>422</v>
      </c>
      <c r="CL10" s="252">
        <v>98</v>
      </c>
      <c r="CM10" s="251">
        <v>2</v>
      </c>
      <c r="CN10" s="251">
        <v>0</v>
      </c>
      <c r="CO10" s="162">
        <v>49</v>
      </c>
      <c r="CP10" s="162">
        <v>38</v>
      </c>
      <c r="CQ10" s="162">
        <v>11</v>
      </c>
      <c r="CS10" s="781"/>
      <c r="CT10" s="780"/>
      <c r="CU10" s="782"/>
      <c r="CV10" s="783"/>
      <c r="CW10" s="783"/>
      <c r="CX10" s="779"/>
      <c r="CY10" s="774"/>
      <c r="CZ10" s="774"/>
      <c r="DA10" s="774"/>
      <c r="DB10" s="774"/>
      <c r="DC10" s="774"/>
      <c r="DD10" s="774"/>
      <c r="DE10" s="774"/>
      <c r="DF10" s="774"/>
      <c r="DG10" s="774"/>
      <c r="DH10" s="774"/>
      <c r="DI10" s="774"/>
    </row>
    <row r="11" spans="1:113" ht="18" customHeight="1">
      <c r="A11" s="745">
        <v>71</v>
      </c>
      <c r="B11" s="746" t="s">
        <v>198</v>
      </c>
      <c r="C11" s="747">
        <v>196</v>
      </c>
      <c r="D11" s="748">
        <v>202</v>
      </c>
      <c r="E11" s="749">
        <v>13</v>
      </c>
      <c r="F11" s="749">
        <v>26</v>
      </c>
      <c r="G11" s="749">
        <v>38</v>
      </c>
      <c r="H11" s="749">
        <v>18</v>
      </c>
      <c r="I11" s="749">
        <v>5</v>
      </c>
      <c r="J11" s="749">
        <v>61</v>
      </c>
      <c r="K11" s="749">
        <v>15</v>
      </c>
      <c r="L11" s="749">
        <v>7</v>
      </c>
      <c r="M11" s="749">
        <v>10</v>
      </c>
      <c r="O11" s="745">
        <v>71</v>
      </c>
      <c r="P11" s="746" t="s">
        <v>198</v>
      </c>
      <c r="Q11" s="747">
        <v>164</v>
      </c>
      <c r="R11" s="748">
        <v>226</v>
      </c>
      <c r="S11" s="749">
        <v>4</v>
      </c>
      <c r="T11" s="749">
        <v>17</v>
      </c>
      <c r="U11" s="749">
        <v>25</v>
      </c>
      <c r="V11" s="749">
        <v>32</v>
      </c>
      <c r="W11" s="749">
        <v>22</v>
      </c>
      <c r="X11" s="749">
        <v>79</v>
      </c>
      <c r="Y11" s="749">
        <v>14</v>
      </c>
      <c r="Z11" s="749">
        <v>9</v>
      </c>
      <c r="AA11" s="749">
        <v>10</v>
      </c>
      <c r="AC11" s="745">
        <v>71</v>
      </c>
      <c r="AD11" s="746" t="s">
        <v>198</v>
      </c>
      <c r="AE11" s="747">
        <v>174</v>
      </c>
      <c r="AF11" s="748">
        <v>225</v>
      </c>
      <c r="AG11" s="749">
        <v>16</v>
      </c>
      <c r="AH11" s="749">
        <v>20</v>
      </c>
      <c r="AI11" s="749">
        <v>31</v>
      </c>
      <c r="AJ11" s="749">
        <v>18</v>
      </c>
      <c r="AK11" s="749">
        <v>15</v>
      </c>
      <c r="AL11" s="749">
        <v>64</v>
      </c>
      <c r="AM11" s="749">
        <v>14</v>
      </c>
      <c r="AN11" s="749">
        <v>7</v>
      </c>
      <c r="AO11" s="749">
        <v>8</v>
      </c>
      <c r="AQ11" s="745">
        <v>72</v>
      </c>
      <c r="AR11" s="746" t="s">
        <v>1212</v>
      </c>
      <c r="AS11" s="747">
        <v>59</v>
      </c>
      <c r="AT11" s="748">
        <v>223</v>
      </c>
      <c r="AU11" s="749">
        <v>29</v>
      </c>
      <c r="AV11" s="749">
        <v>27</v>
      </c>
      <c r="AW11" s="749">
        <v>25</v>
      </c>
      <c r="AX11" s="749">
        <v>14</v>
      </c>
      <c r="AY11" s="749">
        <v>5</v>
      </c>
      <c r="AZ11" s="749">
        <v>44</v>
      </c>
      <c r="BA11" s="749">
        <v>8</v>
      </c>
      <c r="BB11" s="749">
        <v>10</v>
      </c>
      <c r="BC11" s="749">
        <v>4</v>
      </c>
      <c r="BE11" s="745">
        <v>72</v>
      </c>
      <c r="BF11" s="746" t="s">
        <v>1212</v>
      </c>
      <c r="BG11" s="747">
        <v>49</v>
      </c>
      <c r="BH11" s="748">
        <v>234</v>
      </c>
      <c r="BI11" s="749">
        <v>22</v>
      </c>
      <c r="BJ11" s="749">
        <v>18</v>
      </c>
      <c r="BK11" s="749">
        <v>39</v>
      </c>
      <c r="BL11" s="749">
        <v>14</v>
      </c>
      <c r="BM11" s="749">
        <v>6</v>
      </c>
      <c r="BN11" s="749">
        <v>59</v>
      </c>
      <c r="BO11" s="749">
        <v>6</v>
      </c>
      <c r="BP11" s="749">
        <v>7</v>
      </c>
      <c r="BQ11" s="749">
        <v>7</v>
      </c>
      <c r="BR11" s="749">
        <v>5</v>
      </c>
      <c r="BT11" s="745">
        <v>72</v>
      </c>
      <c r="BU11" s="746" t="s">
        <v>1212</v>
      </c>
      <c r="BV11" s="747">
        <v>48</v>
      </c>
      <c r="BW11" s="748">
        <v>244</v>
      </c>
      <c r="BX11" s="749">
        <v>17</v>
      </c>
      <c r="BY11" s="749">
        <v>23</v>
      </c>
      <c r="BZ11" s="749">
        <v>42</v>
      </c>
      <c r="CA11" s="749">
        <v>13</v>
      </c>
      <c r="CB11" s="749">
        <v>6</v>
      </c>
      <c r="CC11" s="749">
        <v>60</v>
      </c>
      <c r="CD11" s="749">
        <v>7</v>
      </c>
      <c r="CE11" s="749">
        <v>11</v>
      </c>
      <c r="CF11" s="749">
        <v>9</v>
      </c>
      <c r="CH11" s="250">
        <v>73</v>
      </c>
      <c r="CI11" s="162" t="s">
        <v>199</v>
      </c>
      <c r="CJ11" s="162">
        <v>20</v>
      </c>
      <c r="CK11" s="251">
        <v>414</v>
      </c>
      <c r="CL11" s="252">
        <v>95</v>
      </c>
      <c r="CM11" s="251">
        <v>0</v>
      </c>
      <c r="CN11" s="251">
        <v>5</v>
      </c>
      <c r="CO11" s="162">
        <v>75</v>
      </c>
      <c r="CP11" s="162">
        <v>15</v>
      </c>
      <c r="CQ11" s="162">
        <v>5</v>
      </c>
      <c r="CS11" s="781"/>
      <c r="CT11" s="780"/>
      <c r="CU11" s="782"/>
      <c r="CV11" s="783"/>
      <c r="CW11" s="783"/>
      <c r="CX11" s="779"/>
      <c r="CY11" s="774"/>
      <c r="CZ11" s="774"/>
      <c r="DA11" s="774"/>
      <c r="DB11" s="774"/>
      <c r="DC11" s="774"/>
      <c r="DD11" s="774"/>
      <c r="DE11" s="774"/>
      <c r="DF11" s="774"/>
      <c r="DG11" s="774"/>
      <c r="DH11" s="774"/>
      <c r="DI11" s="774"/>
    </row>
    <row r="12" spans="1:113" ht="18" customHeight="1">
      <c r="A12" s="745">
        <v>72</v>
      </c>
      <c r="B12" s="746" t="s">
        <v>1212</v>
      </c>
      <c r="C12" s="747">
        <v>76</v>
      </c>
      <c r="D12" s="748">
        <v>198</v>
      </c>
      <c r="E12" s="749">
        <v>16</v>
      </c>
      <c r="F12" s="749">
        <v>34</v>
      </c>
      <c r="G12" s="749">
        <v>30</v>
      </c>
      <c r="H12" s="749">
        <v>16</v>
      </c>
      <c r="I12" s="749">
        <v>4</v>
      </c>
      <c r="J12" s="749">
        <v>50</v>
      </c>
      <c r="K12" s="749">
        <v>14</v>
      </c>
      <c r="L12" s="749">
        <v>6</v>
      </c>
      <c r="M12" s="749">
        <v>10</v>
      </c>
      <c r="O12" s="745">
        <v>72</v>
      </c>
      <c r="P12" s="746" t="s">
        <v>1212</v>
      </c>
      <c r="Q12" s="747">
        <v>90</v>
      </c>
      <c r="R12" s="748">
        <v>210</v>
      </c>
      <c r="S12" s="749">
        <v>27</v>
      </c>
      <c r="T12" s="749">
        <v>22</v>
      </c>
      <c r="U12" s="749">
        <v>24</v>
      </c>
      <c r="V12" s="749">
        <v>19</v>
      </c>
      <c r="W12" s="749">
        <v>8</v>
      </c>
      <c r="X12" s="749">
        <v>51</v>
      </c>
      <c r="Y12" s="749">
        <v>12</v>
      </c>
      <c r="Z12" s="749">
        <v>7</v>
      </c>
      <c r="AA12" s="749">
        <v>8</v>
      </c>
      <c r="AC12" s="745">
        <v>72</v>
      </c>
      <c r="AD12" s="746" t="s">
        <v>1212</v>
      </c>
      <c r="AE12" s="747">
        <v>24</v>
      </c>
      <c r="AF12" s="748">
        <v>211</v>
      </c>
      <c r="AG12" s="749">
        <v>25</v>
      </c>
      <c r="AH12" s="749">
        <v>54</v>
      </c>
      <c r="AI12" s="749">
        <v>17</v>
      </c>
      <c r="AJ12" s="749">
        <v>0</v>
      </c>
      <c r="AK12" s="749">
        <v>4</v>
      </c>
      <c r="AL12" s="749">
        <v>21</v>
      </c>
      <c r="AM12" s="749">
        <v>9</v>
      </c>
      <c r="AN12" s="749">
        <v>5</v>
      </c>
      <c r="AO12" s="749">
        <v>7</v>
      </c>
      <c r="AQ12" s="745">
        <v>73</v>
      </c>
      <c r="AR12" s="746" t="s">
        <v>199</v>
      </c>
      <c r="AS12" s="747">
        <v>102</v>
      </c>
      <c r="AT12" s="748">
        <v>209</v>
      </c>
      <c r="AU12" s="749">
        <v>51</v>
      </c>
      <c r="AV12" s="749">
        <v>25</v>
      </c>
      <c r="AW12" s="749">
        <v>19</v>
      </c>
      <c r="AX12" s="749">
        <v>4</v>
      </c>
      <c r="AY12" s="749">
        <v>1</v>
      </c>
      <c r="AZ12" s="749">
        <v>24</v>
      </c>
      <c r="BA12" s="749">
        <v>6</v>
      </c>
      <c r="BB12" s="749">
        <v>7</v>
      </c>
      <c r="BC12" s="749">
        <v>3</v>
      </c>
      <c r="BE12" s="745">
        <v>73</v>
      </c>
      <c r="BF12" s="746" t="s">
        <v>199</v>
      </c>
      <c r="BG12" s="747">
        <v>141</v>
      </c>
      <c r="BH12" s="748">
        <v>224</v>
      </c>
      <c r="BI12" s="749">
        <v>35</v>
      </c>
      <c r="BJ12" s="749">
        <v>37</v>
      </c>
      <c r="BK12" s="749">
        <v>18</v>
      </c>
      <c r="BL12" s="749">
        <v>7</v>
      </c>
      <c r="BM12" s="749">
        <v>3</v>
      </c>
      <c r="BN12" s="749">
        <v>28</v>
      </c>
      <c r="BO12" s="749">
        <v>5</v>
      </c>
      <c r="BP12" s="749">
        <v>5</v>
      </c>
      <c r="BQ12" s="749">
        <v>5</v>
      </c>
      <c r="BR12" s="749">
        <v>4</v>
      </c>
      <c r="BT12" s="745">
        <v>73</v>
      </c>
      <c r="BU12" s="746" t="s">
        <v>199</v>
      </c>
      <c r="BV12" s="747">
        <v>99</v>
      </c>
      <c r="BW12" s="748">
        <v>235</v>
      </c>
      <c r="BX12" s="749">
        <v>37</v>
      </c>
      <c r="BY12" s="749">
        <v>23</v>
      </c>
      <c r="BZ12" s="749">
        <v>25</v>
      </c>
      <c r="CA12" s="749">
        <v>10</v>
      </c>
      <c r="CB12" s="749">
        <v>4</v>
      </c>
      <c r="CC12" s="749">
        <v>39</v>
      </c>
      <c r="CD12" s="749">
        <v>6</v>
      </c>
      <c r="CE12" s="749">
        <v>9</v>
      </c>
      <c r="CF12" s="749">
        <v>8</v>
      </c>
      <c r="CH12" s="250">
        <v>91</v>
      </c>
      <c r="CI12" s="162" t="s">
        <v>201</v>
      </c>
      <c r="CJ12" s="162">
        <v>20</v>
      </c>
      <c r="CK12" s="251">
        <v>434</v>
      </c>
      <c r="CL12" s="252">
        <v>100</v>
      </c>
      <c r="CM12" s="251">
        <v>0</v>
      </c>
      <c r="CN12" s="251">
        <v>0</v>
      </c>
      <c r="CO12" s="162">
        <v>25</v>
      </c>
      <c r="CP12" s="162">
        <v>40</v>
      </c>
      <c r="CQ12" s="162">
        <v>35</v>
      </c>
      <c r="CS12" s="781"/>
      <c r="CT12" s="780"/>
      <c r="CU12" s="782"/>
      <c r="CV12" s="783"/>
      <c r="CW12" s="783"/>
      <c r="CX12" s="779"/>
      <c r="CY12" s="774"/>
      <c r="CZ12" s="774"/>
      <c r="DA12" s="774"/>
      <c r="DB12" s="774"/>
      <c r="DC12" s="774"/>
      <c r="DD12" s="774"/>
      <c r="DE12" s="774"/>
      <c r="DF12" s="774"/>
      <c r="DG12" s="774"/>
      <c r="DH12" s="774"/>
      <c r="DI12" s="774"/>
    </row>
    <row r="13" spans="1:113" ht="18" customHeight="1">
      <c r="A13" s="745">
        <v>73</v>
      </c>
      <c r="B13" s="746" t="s">
        <v>199</v>
      </c>
      <c r="C13" s="747">
        <v>191</v>
      </c>
      <c r="D13" s="748">
        <v>193</v>
      </c>
      <c r="E13" s="749">
        <v>27</v>
      </c>
      <c r="F13" s="749">
        <v>30</v>
      </c>
      <c r="G13" s="749">
        <v>28</v>
      </c>
      <c r="H13" s="749">
        <v>13</v>
      </c>
      <c r="I13" s="749">
        <v>2</v>
      </c>
      <c r="J13" s="749">
        <v>43</v>
      </c>
      <c r="K13" s="749">
        <v>12</v>
      </c>
      <c r="L13" s="749">
        <v>6</v>
      </c>
      <c r="M13" s="749">
        <v>9</v>
      </c>
      <c r="O13" s="745">
        <v>73</v>
      </c>
      <c r="P13" s="746" t="s">
        <v>199</v>
      </c>
      <c r="Q13" s="747">
        <v>147</v>
      </c>
      <c r="R13" s="748">
        <v>213</v>
      </c>
      <c r="S13" s="749">
        <v>17</v>
      </c>
      <c r="T13" s="749">
        <v>22</v>
      </c>
      <c r="U13" s="749">
        <v>35</v>
      </c>
      <c r="V13" s="749">
        <v>17</v>
      </c>
      <c r="W13" s="749">
        <v>8</v>
      </c>
      <c r="X13" s="749">
        <v>61</v>
      </c>
      <c r="Y13" s="749">
        <v>12</v>
      </c>
      <c r="Z13" s="749">
        <v>8</v>
      </c>
      <c r="AA13" s="749">
        <v>8</v>
      </c>
      <c r="AC13" s="745">
        <v>73</v>
      </c>
      <c r="AD13" s="746" t="s">
        <v>199</v>
      </c>
      <c r="AE13" s="747">
        <v>176</v>
      </c>
      <c r="AF13" s="748">
        <v>211</v>
      </c>
      <c r="AG13" s="749">
        <v>33</v>
      </c>
      <c r="AH13" s="749">
        <v>38</v>
      </c>
      <c r="AI13" s="749">
        <v>13</v>
      </c>
      <c r="AJ13" s="749">
        <v>10</v>
      </c>
      <c r="AK13" s="749">
        <v>6</v>
      </c>
      <c r="AL13" s="749">
        <v>29</v>
      </c>
      <c r="AM13" s="749">
        <v>10</v>
      </c>
      <c r="AN13" s="749">
        <v>5</v>
      </c>
      <c r="AO13" s="749">
        <v>7</v>
      </c>
      <c r="AQ13" s="745">
        <v>91</v>
      </c>
      <c r="AR13" s="746" t="s">
        <v>201</v>
      </c>
      <c r="AS13" s="747">
        <v>237</v>
      </c>
      <c r="AT13" s="748">
        <v>235</v>
      </c>
      <c r="AU13" s="749">
        <v>11</v>
      </c>
      <c r="AV13" s="749">
        <v>22</v>
      </c>
      <c r="AW13" s="749">
        <v>22</v>
      </c>
      <c r="AX13" s="749">
        <v>29</v>
      </c>
      <c r="AY13" s="749">
        <v>16</v>
      </c>
      <c r="AZ13" s="749">
        <v>67</v>
      </c>
      <c r="BA13" s="749">
        <v>11</v>
      </c>
      <c r="BB13" s="749">
        <v>12</v>
      </c>
      <c r="BC13" s="749">
        <v>5</v>
      </c>
      <c r="BE13" s="745">
        <v>91</v>
      </c>
      <c r="BF13" s="746" t="s">
        <v>201</v>
      </c>
      <c r="BG13" s="747">
        <v>240</v>
      </c>
      <c r="BH13" s="748">
        <v>243</v>
      </c>
      <c r="BI13" s="749">
        <v>10</v>
      </c>
      <c r="BJ13" s="749">
        <v>19</v>
      </c>
      <c r="BK13" s="749">
        <v>29</v>
      </c>
      <c r="BL13" s="749">
        <v>28</v>
      </c>
      <c r="BM13" s="749">
        <v>14</v>
      </c>
      <c r="BN13" s="749">
        <v>71</v>
      </c>
      <c r="BO13" s="749">
        <v>7</v>
      </c>
      <c r="BP13" s="749">
        <v>8</v>
      </c>
      <c r="BQ13" s="749">
        <v>8</v>
      </c>
      <c r="BR13" s="749">
        <v>5</v>
      </c>
      <c r="BT13" s="745">
        <v>91</v>
      </c>
      <c r="BU13" s="746" t="s">
        <v>201</v>
      </c>
      <c r="BV13" s="747">
        <v>232</v>
      </c>
      <c r="BW13" s="748">
        <v>253</v>
      </c>
      <c r="BX13" s="749">
        <v>7</v>
      </c>
      <c r="BY13" s="749">
        <v>14</v>
      </c>
      <c r="BZ13" s="749">
        <v>32</v>
      </c>
      <c r="CA13" s="749">
        <v>28</v>
      </c>
      <c r="CB13" s="749">
        <v>19</v>
      </c>
      <c r="CC13" s="749">
        <v>78</v>
      </c>
      <c r="CD13" s="749">
        <v>9</v>
      </c>
      <c r="CE13" s="749">
        <v>13</v>
      </c>
      <c r="CF13" s="749">
        <v>11</v>
      </c>
      <c r="CH13" s="250">
        <v>92</v>
      </c>
      <c r="CI13" s="162" t="s">
        <v>2020</v>
      </c>
      <c r="CJ13" s="162">
        <v>24</v>
      </c>
      <c r="CK13" s="251" t="s">
        <v>42</v>
      </c>
      <c r="CL13" s="252" t="s">
        <v>42</v>
      </c>
      <c r="CM13" s="251" t="s">
        <v>42</v>
      </c>
      <c r="CN13" s="251" t="s">
        <v>42</v>
      </c>
      <c r="CO13" s="162" t="s">
        <v>42</v>
      </c>
      <c r="CP13" s="162" t="s">
        <v>42</v>
      </c>
      <c r="CQ13" s="162" t="s">
        <v>42</v>
      </c>
      <c r="CS13" s="781"/>
      <c r="CT13" s="780"/>
      <c r="CU13" s="782"/>
      <c r="CV13" s="783"/>
      <c r="CW13" s="783"/>
      <c r="CX13" s="779"/>
      <c r="CY13" s="774"/>
      <c r="CZ13" s="774"/>
      <c r="DA13" s="774"/>
      <c r="DB13" s="774"/>
      <c r="DC13" s="774"/>
      <c r="DD13" s="774"/>
      <c r="DE13" s="774"/>
      <c r="DF13" s="774"/>
      <c r="DG13" s="774"/>
      <c r="DH13" s="774"/>
      <c r="DI13" s="774"/>
    </row>
    <row r="14" spans="1:113" ht="18" customHeight="1">
      <c r="A14" s="745">
        <v>81</v>
      </c>
      <c r="B14" s="746" t="s">
        <v>200</v>
      </c>
      <c r="C14" s="747">
        <v>75</v>
      </c>
      <c r="D14" s="748">
        <v>187</v>
      </c>
      <c r="E14" s="749">
        <v>39</v>
      </c>
      <c r="F14" s="749">
        <v>29</v>
      </c>
      <c r="G14" s="749">
        <v>27</v>
      </c>
      <c r="H14" s="749">
        <v>5</v>
      </c>
      <c r="I14" s="749">
        <v>0</v>
      </c>
      <c r="J14" s="749">
        <v>32</v>
      </c>
      <c r="K14" s="749">
        <v>12</v>
      </c>
      <c r="L14" s="749">
        <v>5</v>
      </c>
      <c r="M14" s="749">
        <v>7</v>
      </c>
      <c r="O14" s="745">
        <v>81</v>
      </c>
      <c r="P14" s="746" t="s">
        <v>200</v>
      </c>
      <c r="Q14" s="747">
        <v>62</v>
      </c>
      <c r="R14" s="748">
        <v>195</v>
      </c>
      <c r="S14" s="749">
        <v>50</v>
      </c>
      <c r="T14" s="749">
        <v>23</v>
      </c>
      <c r="U14" s="749">
        <v>23</v>
      </c>
      <c r="V14" s="749">
        <v>3</v>
      </c>
      <c r="W14" s="749">
        <v>2</v>
      </c>
      <c r="X14" s="749">
        <v>27</v>
      </c>
      <c r="Y14" s="749">
        <v>10</v>
      </c>
      <c r="Z14" s="749">
        <v>5</v>
      </c>
      <c r="AA14" s="749">
        <v>6</v>
      </c>
      <c r="AC14" s="745">
        <v>81</v>
      </c>
      <c r="AD14" s="746" t="s">
        <v>200</v>
      </c>
      <c r="AE14" s="747">
        <v>71</v>
      </c>
      <c r="AF14" s="748">
        <v>205</v>
      </c>
      <c r="AG14" s="749">
        <v>42</v>
      </c>
      <c r="AH14" s="749">
        <v>38</v>
      </c>
      <c r="AI14" s="749">
        <v>14</v>
      </c>
      <c r="AJ14" s="749">
        <v>4</v>
      </c>
      <c r="AK14" s="749">
        <v>1</v>
      </c>
      <c r="AL14" s="749">
        <v>20</v>
      </c>
      <c r="AM14" s="749">
        <v>9</v>
      </c>
      <c r="AN14" s="749">
        <v>4</v>
      </c>
      <c r="AO14" s="749">
        <v>6</v>
      </c>
      <c r="AQ14" s="745">
        <v>92</v>
      </c>
      <c r="AR14" s="746" t="s">
        <v>2020</v>
      </c>
      <c r="AS14" s="747">
        <v>189</v>
      </c>
      <c r="AT14" s="748">
        <v>242</v>
      </c>
      <c r="AU14" s="749">
        <v>5</v>
      </c>
      <c r="AV14" s="749">
        <v>11</v>
      </c>
      <c r="AW14" s="749">
        <v>31</v>
      </c>
      <c r="AX14" s="749">
        <v>27</v>
      </c>
      <c r="AY14" s="749">
        <v>27</v>
      </c>
      <c r="AZ14" s="749">
        <v>85</v>
      </c>
      <c r="BA14" s="749">
        <v>13</v>
      </c>
      <c r="BB14" s="749">
        <v>13</v>
      </c>
      <c r="BC14" s="749">
        <v>6</v>
      </c>
      <c r="BE14" s="745">
        <v>92</v>
      </c>
      <c r="BF14" s="746" t="s">
        <v>2020</v>
      </c>
      <c r="BG14" s="747">
        <v>208</v>
      </c>
      <c r="BH14" s="748">
        <v>246</v>
      </c>
      <c r="BI14" s="749">
        <v>13</v>
      </c>
      <c r="BJ14" s="749">
        <v>13</v>
      </c>
      <c r="BK14" s="749">
        <v>20</v>
      </c>
      <c r="BL14" s="749">
        <v>28</v>
      </c>
      <c r="BM14" s="749">
        <v>25</v>
      </c>
      <c r="BN14" s="749">
        <v>73</v>
      </c>
      <c r="BO14" s="749">
        <v>7</v>
      </c>
      <c r="BP14" s="749">
        <v>8</v>
      </c>
      <c r="BQ14" s="749">
        <v>9</v>
      </c>
      <c r="BR14" s="749">
        <v>6</v>
      </c>
      <c r="BT14" s="745">
        <v>92</v>
      </c>
      <c r="BU14" s="746" t="s">
        <v>2020</v>
      </c>
      <c r="BV14" s="747">
        <v>193</v>
      </c>
      <c r="BW14" s="748">
        <v>255</v>
      </c>
      <c r="BX14" s="749">
        <v>10</v>
      </c>
      <c r="BY14" s="749">
        <v>13</v>
      </c>
      <c r="BZ14" s="749">
        <v>25</v>
      </c>
      <c r="CA14" s="749">
        <v>23</v>
      </c>
      <c r="CB14" s="749">
        <v>28</v>
      </c>
      <c r="CC14" s="749">
        <v>77</v>
      </c>
      <c r="CD14" s="749">
        <v>9</v>
      </c>
      <c r="CE14" s="749">
        <v>13</v>
      </c>
      <c r="CF14" s="749">
        <v>11</v>
      </c>
      <c r="CH14" s="250">
        <v>122</v>
      </c>
      <c r="CI14" s="162" t="s">
        <v>123</v>
      </c>
      <c r="CJ14" s="162">
        <v>25</v>
      </c>
      <c r="CK14" s="251">
        <v>445</v>
      </c>
      <c r="CL14" s="252">
        <v>100</v>
      </c>
      <c r="CM14" s="251">
        <v>0</v>
      </c>
      <c r="CN14" s="251">
        <v>0</v>
      </c>
      <c r="CO14" s="162">
        <v>4</v>
      </c>
      <c r="CP14" s="162">
        <v>28</v>
      </c>
      <c r="CQ14" s="162">
        <v>68</v>
      </c>
      <c r="CS14" s="781"/>
      <c r="CT14" s="780"/>
      <c r="CU14" s="782"/>
      <c r="CV14" s="783"/>
      <c r="CW14" s="783"/>
      <c r="CX14" s="779"/>
      <c r="CY14" s="774"/>
      <c r="CZ14" s="774"/>
      <c r="DA14" s="774"/>
      <c r="DB14" s="774"/>
      <c r="DC14" s="774"/>
      <c r="DD14" s="774"/>
      <c r="DE14" s="774"/>
      <c r="DF14" s="774"/>
      <c r="DG14" s="774"/>
      <c r="DH14" s="774"/>
      <c r="DI14" s="774"/>
    </row>
    <row r="15" spans="1:113" ht="18" customHeight="1">
      <c r="A15" s="745">
        <v>91</v>
      </c>
      <c r="B15" s="746" t="s">
        <v>201</v>
      </c>
      <c r="C15" s="747">
        <v>212</v>
      </c>
      <c r="D15" s="748">
        <v>208</v>
      </c>
      <c r="E15" s="749">
        <v>10</v>
      </c>
      <c r="F15" s="749">
        <v>20</v>
      </c>
      <c r="G15" s="749">
        <v>31</v>
      </c>
      <c r="H15" s="749">
        <v>26</v>
      </c>
      <c r="I15" s="749">
        <v>13</v>
      </c>
      <c r="J15" s="749">
        <v>70</v>
      </c>
      <c r="K15" s="749">
        <v>16</v>
      </c>
      <c r="L15" s="749">
        <v>7</v>
      </c>
      <c r="M15" s="749">
        <v>10</v>
      </c>
      <c r="O15" s="745">
        <v>91</v>
      </c>
      <c r="P15" s="746" t="s">
        <v>201</v>
      </c>
      <c r="Q15" s="747">
        <v>205</v>
      </c>
      <c r="R15" s="748">
        <v>221</v>
      </c>
      <c r="S15" s="749">
        <v>12</v>
      </c>
      <c r="T15" s="749">
        <v>18</v>
      </c>
      <c r="U15" s="749">
        <v>27</v>
      </c>
      <c r="V15" s="749">
        <v>28</v>
      </c>
      <c r="W15" s="749">
        <v>16</v>
      </c>
      <c r="X15" s="749">
        <v>71</v>
      </c>
      <c r="Y15" s="749">
        <v>14</v>
      </c>
      <c r="Z15" s="749">
        <v>8</v>
      </c>
      <c r="AA15" s="749">
        <v>9</v>
      </c>
      <c r="AC15" s="745">
        <v>91</v>
      </c>
      <c r="AD15" s="746" t="s">
        <v>201</v>
      </c>
      <c r="AE15" s="747">
        <v>224</v>
      </c>
      <c r="AF15" s="748">
        <v>220</v>
      </c>
      <c r="AG15" s="749">
        <v>23</v>
      </c>
      <c r="AH15" s="749">
        <v>25</v>
      </c>
      <c r="AI15" s="749">
        <v>23</v>
      </c>
      <c r="AJ15" s="749">
        <v>20</v>
      </c>
      <c r="AK15" s="749">
        <v>9</v>
      </c>
      <c r="AL15" s="749">
        <v>51</v>
      </c>
      <c r="AM15" s="749">
        <v>13</v>
      </c>
      <c r="AN15" s="749">
        <v>6</v>
      </c>
      <c r="AO15" s="749">
        <v>8</v>
      </c>
      <c r="AQ15" s="745">
        <v>113</v>
      </c>
      <c r="AR15" s="746" t="s">
        <v>111</v>
      </c>
      <c r="AS15" s="747">
        <v>2</v>
      </c>
      <c r="AT15" s="748" t="s">
        <v>42</v>
      </c>
      <c r="AU15" s="749" t="s">
        <v>42</v>
      </c>
      <c r="AV15" s="749" t="s">
        <v>42</v>
      </c>
      <c r="AW15" s="749" t="s">
        <v>42</v>
      </c>
      <c r="AX15" s="749" t="s">
        <v>42</v>
      </c>
      <c r="AY15" s="749" t="s">
        <v>42</v>
      </c>
      <c r="AZ15" s="749" t="s">
        <v>42</v>
      </c>
      <c r="BA15" s="749" t="s">
        <v>42</v>
      </c>
      <c r="BB15" s="749" t="s">
        <v>42</v>
      </c>
      <c r="BC15" s="749" t="s">
        <v>42</v>
      </c>
      <c r="BE15" s="745">
        <v>122</v>
      </c>
      <c r="BF15" s="746" t="s">
        <v>123</v>
      </c>
      <c r="BG15" s="747">
        <v>188</v>
      </c>
      <c r="BH15" s="748">
        <v>235</v>
      </c>
      <c r="BI15" s="749">
        <v>22</v>
      </c>
      <c r="BJ15" s="749">
        <v>29</v>
      </c>
      <c r="BK15" s="749">
        <v>23</v>
      </c>
      <c r="BL15" s="749">
        <v>12</v>
      </c>
      <c r="BM15" s="749">
        <v>14</v>
      </c>
      <c r="BN15" s="749">
        <v>49</v>
      </c>
      <c r="BO15" s="749">
        <v>6</v>
      </c>
      <c r="BP15" s="749">
        <v>7</v>
      </c>
      <c r="BQ15" s="749">
        <v>7</v>
      </c>
      <c r="BR15" s="749">
        <v>4</v>
      </c>
      <c r="BT15" s="745">
        <v>122</v>
      </c>
      <c r="BU15" s="746" t="s">
        <v>123</v>
      </c>
      <c r="BV15" s="747">
        <v>174</v>
      </c>
      <c r="BW15" s="748">
        <v>249</v>
      </c>
      <c r="BX15" s="749">
        <v>13</v>
      </c>
      <c r="BY15" s="749">
        <v>17</v>
      </c>
      <c r="BZ15" s="749">
        <v>34</v>
      </c>
      <c r="CA15" s="749">
        <v>22</v>
      </c>
      <c r="CB15" s="749">
        <v>14</v>
      </c>
      <c r="CC15" s="749">
        <v>70</v>
      </c>
      <c r="CD15" s="749">
        <v>8</v>
      </c>
      <c r="CE15" s="749">
        <v>12</v>
      </c>
      <c r="CF15" s="749">
        <v>10</v>
      </c>
      <c r="CH15" s="250">
        <v>231</v>
      </c>
      <c r="CI15" s="162" t="s">
        <v>124</v>
      </c>
      <c r="CJ15" s="162">
        <v>59</v>
      </c>
      <c r="CK15" s="251">
        <v>426</v>
      </c>
      <c r="CL15" s="252">
        <v>92</v>
      </c>
      <c r="CM15" s="251">
        <v>0</v>
      </c>
      <c r="CN15" s="251">
        <v>8</v>
      </c>
      <c r="CO15" s="162">
        <v>41</v>
      </c>
      <c r="CP15" s="162">
        <v>31</v>
      </c>
      <c r="CQ15" s="162">
        <v>20</v>
      </c>
      <c r="CS15" s="781"/>
      <c r="CT15" s="780"/>
      <c r="CU15" s="782"/>
      <c r="CV15" s="783"/>
      <c r="CW15" s="783"/>
      <c r="CX15" s="779"/>
      <c r="CY15" s="774"/>
      <c r="CZ15" s="774"/>
      <c r="DA15" s="774"/>
      <c r="DB15" s="774"/>
      <c r="DC15" s="774"/>
      <c r="DD15" s="774"/>
      <c r="DE15" s="774"/>
      <c r="DF15" s="774"/>
      <c r="DG15" s="774"/>
      <c r="DH15" s="774"/>
      <c r="DI15" s="774"/>
    </row>
    <row r="16" spans="1:113" ht="18" customHeight="1">
      <c r="A16" s="745">
        <v>92</v>
      </c>
      <c r="B16" s="746" t="s">
        <v>2020</v>
      </c>
      <c r="C16" s="747">
        <v>212</v>
      </c>
      <c r="D16" s="748">
        <v>214</v>
      </c>
      <c r="E16" s="749">
        <v>6</v>
      </c>
      <c r="F16" s="749">
        <v>13</v>
      </c>
      <c r="G16" s="749">
        <v>31</v>
      </c>
      <c r="H16" s="749">
        <v>27</v>
      </c>
      <c r="I16" s="749">
        <v>23</v>
      </c>
      <c r="J16" s="749">
        <v>81</v>
      </c>
      <c r="K16" s="749">
        <v>17</v>
      </c>
      <c r="L16" s="749">
        <v>8</v>
      </c>
      <c r="M16" s="749">
        <v>11</v>
      </c>
      <c r="O16" s="745">
        <v>92</v>
      </c>
      <c r="P16" s="746" t="s">
        <v>2020</v>
      </c>
      <c r="Q16" s="747">
        <v>174</v>
      </c>
      <c r="R16" s="748">
        <v>222</v>
      </c>
      <c r="S16" s="749">
        <v>8</v>
      </c>
      <c r="T16" s="749">
        <v>20</v>
      </c>
      <c r="U16" s="749">
        <v>32</v>
      </c>
      <c r="V16" s="749">
        <v>22</v>
      </c>
      <c r="W16" s="749">
        <v>18</v>
      </c>
      <c r="X16" s="749">
        <v>72</v>
      </c>
      <c r="Y16" s="749">
        <v>14</v>
      </c>
      <c r="Z16" s="749">
        <v>8</v>
      </c>
      <c r="AA16" s="749">
        <v>9</v>
      </c>
      <c r="AC16" s="745">
        <v>92</v>
      </c>
      <c r="AD16" s="746" t="s">
        <v>2020</v>
      </c>
      <c r="AE16" s="747">
        <v>173</v>
      </c>
      <c r="AF16" s="748">
        <v>234</v>
      </c>
      <c r="AG16" s="749">
        <v>3</v>
      </c>
      <c r="AH16" s="749">
        <v>16</v>
      </c>
      <c r="AI16" s="749">
        <v>33</v>
      </c>
      <c r="AJ16" s="749">
        <v>30</v>
      </c>
      <c r="AK16" s="749">
        <v>18</v>
      </c>
      <c r="AL16" s="749">
        <v>81</v>
      </c>
      <c r="AM16" s="749">
        <v>16</v>
      </c>
      <c r="AN16" s="749">
        <v>7</v>
      </c>
      <c r="AO16" s="749">
        <v>10</v>
      </c>
      <c r="AQ16" s="745">
        <v>122</v>
      </c>
      <c r="AR16" s="746" t="s">
        <v>123</v>
      </c>
      <c r="AS16" s="747">
        <v>200</v>
      </c>
      <c r="AT16" s="748">
        <v>229</v>
      </c>
      <c r="AU16" s="749">
        <v>19</v>
      </c>
      <c r="AV16" s="749">
        <v>27</v>
      </c>
      <c r="AW16" s="749">
        <v>28</v>
      </c>
      <c r="AX16" s="749">
        <v>17</v>
      </c>
      <c r="AY16" s="749">
        <v>11</v>
      </c>
      <c r="AZ16" s="749">
        <v>55</v>
      </c>
      <c r="BA16" s="749">
        <v>10</v>
      </c>
      <c r="BB16" s="749">
        <v>11</v>
      </c>
      <c r="BC16" s="749">
        <v>4</v>
      </c>
      <c r="BE16" s="745">
        <v>231</v>
      </c>
      <c r="BF16" s="746" t="s">
        <v>124</v>
      </c>
      <c r="BG16" s="747">
        <v>220</v>
      </c>
      <c r="BH16" s="748">
        <v>243</v>
      </c>
      <c r="BI16" s="749">
        <v>10</v>
      </c>
      <c r="BJ16" s="749">
        <v>20</v>
      </c>
      <c r="BK16" s="749">
        <v>29</v>
      </c>
      <c r="BL16" s="749">
        <v>25</v>
      </c>
      <c r="BM16" s="749">
        <v>16</v>
      </c>
      <c r="BN16" s="749">
        <v>70</v>
      </c>
      <c r="BO16" s="749">
        <v>7</v>
      </c>
      <c r="BP16" s="749">
        <v>8</v>
      </c>
      <c r="BQ16" s="749">
        <v>8</v>
      </c>
      <c r="BR16" s="749">
        <v>5</v>
      </c>
      <c r="BT16" s="745">
        <v>231</v>
      </c>
      <c r="BU16" s="746" t="s">
        <v>124</v>
      </c>
      <c r="BV16" s="747">
        <v>178</v>
      </c>
      <c r="BW16" s="748">
        <v>249</v>
      </c>
      <c r="BX16" s="749">
        <v>11</v>
      </c>
      <c r="BY16" s="749">
        <v>18</v>
      </c>
      <c r="BZ16" s="749">
        <v>33</v>
      </c>
      <c r="CA16" s="749">
        <v>26</v>
      </c>
      <c r="CB16" s="749">
        <v>12</v>
      </c>
      <c r="CC16" s="749">
        <v>71</v>
      </c>
      <c r="CD16" s="749">
        <v>8</v>
      </c>
      <c r="CE16" s="749">
        <v>12</v>
      </c>
      <c r="CF16" s="749">
        <v>10</v>
      </c>
      <c r="CH16" s="250">
        <v>241</v>
      </c>
      <c r="CI16" s="162" t="s">
        <v>209</v>
      </c>
      <c r="CJ16" s="162">
        <v>43</v>
      </c>
      <c r="CK16" s="251">
        <v>436</v>
      </c>
      <c r="CL16" s="252">
        <v>100</v>
      </c>
      <c r="CM16" s="251">
        <v>0</v>
      </c>
      <c r="CN16" s="251">
        <v>0</v>
      </c>
      <c r="CO16" s="162">
        <v>19</v>
      </c>
      <c r="CP16" s="162">
        <v>37</v>
      </c>
      <c r="CQ16" s="162">
        <v>44</v>
      </c>
      <c r="CS16" s="781"/>
      <c r="CT16" s="780"/>
      <c r="CU16" s="782"/>
      <c r="CV16" s="783"/>
      <c r="CW16" s="783"/>
      <c r="CX16" s="779"/>
      <c r="CY16" s="774"/>
      <c r="CZ16" s="774"/>
      <c r="DA16" s="774"/>
      <c r="DB16" s="774"/>
      <c r="DC16" s="774"/>
      <c r="DD16" s="774"/>
      <c r="DE16" s="774"/>
      <c r="DF16" s="774"/>
      <c r="DG16" s="774"/>
      <c r="DH16" s="774"/>
      <c r="DI16" s="774"/>
    </row>
    <row r="17" spans="1:113" ht="18" customHeight="1">
      <c r="A17" s="745">
        <v>100</v>
      </c>
      <c r="B17" s="746" t="s">
        <v>109</v>
      </c>
      <c r="C17" s="747">
        <v>130</v>
      </c>
      <c r="D17" s="748">
        <v>207</v>
      </c>
      <c r="E17" s="749">
        <v>15</v>
      </c>
      <c r="F17" s="749">
        <v>15</v>
      </c>
      <c r="G17" s="749">
        <v>27</v>
      </c>
      <c r="H17" s="749">
        <v>25</v>
      </c>
      <c r="I17" s="749">
        <v>18</v>
      </c>
      <c r="J17" s="749">
        <v>70</v>
      </c>
      <c r="K17" s="749">
        <v>16</v>
      </c>
      <c r="L17" s="749">
        <v>7</v>
      </c>
      <c r="M17" s="749">
        <v>10</v>
      </c>
      <c r="O17" s="745">
        <v>100</v>
      </c>
      <c r="P17" s="746" t="s">
        <v>109</v>
      </c>
      <c r="Q17" s="747">
        <v>125</v>
      </c>
      <c r="R17" s="748">
        <v>221</v>
      </c>
      <c r="S17" s="749">
        <v>4</v>
      </c>
      <c r="T17" s="749">
        <v>18</v>
      </c>
      <c r="U17" s="749">
        <v>39</v>
      </c>
      <c r="V17" s="749">
        <v>22</v>
      </c>
      <c r="W17" s="749">
        <v>16</v>
      </c>
      <c r="X17" s="749">
        <v>78</v>
      </c>
      <c r="Y17" s="749">
        <v>14</v>
      </c>
      <c r="Z17" s="749">
        <v>9</v>
      </c>
      <c r="AA17" s="749">
        <v>9</v>
      </c>
      <c r="AC17" s="745">
        <v>100</v>
      </c>
      <c r="AD17" s="746" t="s">
        <v>109</v>
      </c>
      <c r="AE17" s="747">
        <v>121</v>
      </c>
      <c r="AF17" s="748">
        <v>228</v>
      </c>
      <c r="AG17" s="749">
        <v>4</v>
      </c>
      <c r="AH17" s="749">
        <v>25</v>
      </c>
      <c r="AI17" s="749">
        <v>37</v>
      </c>
      <c r="AJ17" s="749">
        <v>22</v>
      </c>
      <c r="AK17" s="749">
        <v>12</v>
      </c>
      <c r="AL17" s="749">
        <v>71</v>
      </c>
      <c r="AM17" s="749">
        <v>14</v>
      </c>
      <c r="AN17" s="749">
        <v>7</v>
      </c>
      <c r="AO17" s="749">
        <v>9</v>
      </c>
      <c r="AQ17" s="745">
        <v>231</v>
      </c>
      <c r="AR17" s="746" t="s">
        <v>124</v>
      </c>
      <c r="AS17" s="747">
        <v>196</v>
      </c>
      <c r="AT17" s="748">
        <v>229</v>
      </c>
      <c r="AU17" s="749">
        <v>13</v>
      </c>
      <c r="AV17" s="749">
        <v>26</v>
      </c>
      <c r="AW17" s="749">
        <v>34</v>
      </c>
      <c r="AX17" s="749">
        <v>21</v>
      </c>
      <c r="AY17" s="749">
        <v>6</v>
      </c>
      <c r="AZ17" s="749">
        <v>61</v>
      </c>
      <c r="BA17" s="749">
        <v>10</v>
      </c>
      <c r="BB17" s="749">
        <v>11</v>
      </c>
      <c r="BC17" s="749">
        <v>4</v>
      </c>
      <c r="BE17" s="745">
        <v>241</v>
      </c>
      <c r="BF17" s="746" t="s">
        <v>209</v>
      </c>
      <c r="BG17" s="747">
        <v>124</v>
      </c>
      <c r="BH17" s="748">
        <v>245</v>
      </c>
      <c r="BI17" s="749">
        <v>9</v>
      </c>
      <c r="BJ17" s="749">
        <v>11</v>
      </c>
      <c r="BK17" s="749">
        <v>32</v>
      </c>
      <c r="BL17" s="749">
        <v>31</v>
      </c>
      <c r="BM17" s="749">
        <v>16</v>
      </c>
      <c r="BN17" s="749">
        <v>80</v>
      </c>
      <c r="BO17" s="749">
        <v>7</v>
      </c>
      <c r="BP17" s="749">
        <v>8</v>
      </c>
      <c r="BQ17" s="749">
        <v>9</v>
      </c>
      <c r="BR17" s="749">
        <v>6</v>
      </c>
      <c r="BT17" s="745">
        <v>241</v>
      </c>
      <c r="BU17" s="746" t="s">
        <v>209</v>
      </c>
      <c r="BV17" s="747">
        <v>124</v>
      </c>
      <c r="BW17" s="748">
        <v>257</v>
      </c>
      <c r="BX17" s="749">
        <v>7</v>
      </c>
      <c r="BY17" s="749">
        <v>9</v>
      </c>
      <c r="BZ17" s="749">
        <v>27</v>
      </c>
      <c r="CA17" s="749">
        <v>30</v>
      </c>
      <c r="CB17" s="749">
        <v>27</v>
      </c>
      <c r="CC17" s="749">
        <v>84</v>
      </c>
      <c r="CD17" s="749">
        <v>9</v>
      </c>
      <c r="CE17" s="749">
        <v>14</v>
      </c>
      <c r="CF17" s="749">
        <v>11</v>
      </c>
      <c r="CH17" s="250">
        <v>332</v>
      </c>
      <c r="CI17" s="162" t="s">
        <v>214</v>
      </c>
      <c r="CJ17" s="162">
        <v>29</v>
      </c>
      <c r="CK17" s="251">
        <v>430</v>
      </c>
      <c r="CL17" s="252">
        <v>100</v>
      </c>
      <c r="CM17" s="251">
        <v>0</v>
      </c>
      <c r="CN17" s="251">
        <v>0</v>
      </c>
      <c r="CO17" s="162">
        <v>28</v>
      </c>
      <c r="CP17" s="162">
        <v>38</v>
      </c>
      <c r="CQ17" s="162">
        <v>34</v>
      </c>
      <c r="CS17" s="781"/>
      <c r="CT17" s="780"/>
      <c r="CU17" s="782"/>
      <c r="CV17" s="783"/>
      <c r="CW17" s="783"/>
      <c r="CX17" s="779"/>
      <c r="CY17" s="774"/>
      <c r="CZ17" s="774"/>
      <c r="DA17" s="774"/>
      <c r="DB17" s="774"/>
      <c r="DC17" s="774"/>
      <c r="DD17" s="774"/>
      <c r="DE17" s="774"/>
      <c r="DF17" s="774"/>
      <c r="DG17" s="774"/>
      <c r="DH17" s="774"/>
      <c r="DI17" s="774"/>
    </row>
    <row r="18" spans="1:113" ht="18" customHeight="1">
      <c r="A18" s="745">
        <v>101</v>
      </c>
      <c r="B18" s="746" t="s">
        <v>202</v>
      </c>
      <c r="C18" s="747">
        <v>68</v>
      </c>
      <c r="D18" s="748">
        <v>192</v>
      </c>
      <c r="E18" s="749">
        <v>24</v>
      </c>
      <c r="F18" s="749">
        <v>37</v>
      </c>
      <c r="G18" s="749">
        <v>21</v>
      </c>
      <c r="H18" s="749">
        <v>16</v>
      </c>
      <c r="I18" s="749">
        <v>3</v>
      </c>
      <c r="J18" s="749">
        <v>40</v>
      </c>
      <c r="K18" s="749">
        <v>13</v>
      </c>
      <c r="L18" s="749">
        <v>5</v>
      </c>
      <c r="M18" s="749">
        <v>8</v>
      </c>
      <c r="O18" s="745">
        <v>101</v>
      </c>
      <c r="P18" s="746" t="s">
        <v>202</v>
      </c>
      <c r="Q18" s="747">
        <v>79</v>
      </c>
      <c r="R18" s="748">
        <v>205</v>
      </c>
      <c r="S18" s="749">
        <v>25</v>
      </c>
      <c r="T18" s="749">
        <v>35</v>
      </c>
      <c r="U18" s="749">
        <v>28</v>
      </c>
      <c r="V18" s="749">
        <v>9</v>
      </c>
      <c r="W18" s="749">
        <v>3</v>
      </c>
      <c r="X18" s="749">
        <v>39</v>
      </c>
      <c r="Y18" s="749">
        <v>11</v>
      </c>
      <c r="Z18" s="749">
        <v>7</v>
      </c>
      <c r="AA18" s="749">
        <v>7</v>
      </c>
      <c r="AC18" s="745">
        <v>101</v>
      </c>
      <c r="AD18" s="746" t="s">
        <v>202</v>
      </c>
      <c r="AE18" s="747">
        <v>62</v>
      </c>
      <c r="AF18" s="748">
        <v>214</v>
      </c>
      <c r="AG18" s="749">
        <v>27</v>
      </c>
      <c r="AH18" s="749">
        <v>27</v>
      </c>
      <c r="AI18" s="749">
        <v>27</v>
      </c>
      <c r="AJ18" s="749">
        <v>13</v>
      </c>
      <c r="AK18" s="749">
        <v>5</v>
      </c>
      <c r="AL18" s="749">
        <v>45</v>
      </c>
      <c r="AM18" s="749">
        <v>11</v>
      </c>
      <c r="AN18" s="749">
        <v>5</v>
      </c>
      <c r="AO18" s="749">
        <v>7</v>
      </c>
      <c r="AQ18" s="745">
        <v>241</v>
      </c>
      <c r="AR18" s="746" t="s">
        <v>209</v>
      </c>
      <c r="AS18" s="747">
        <v>114</v>
      </c>
      <c r="AT18" s="748">
        <v>238</v>
      </c>
      <c r="AU18" s="749">
        <v>7</v>
      </c>
      <c r="AV18" s="749">
        <v>18</v>
      </c>
      <c r="AW18" s="749">
        <v>27</v>
      </c>
      <c r="AX18" s="749">
        <v>33</v>
      </c>
      <c r="AY18" s="749">
        <v>15</v>
      </c>
      <c r="AZ18" s="749">
        <v>75</v>
      </c>
      <c r="BA18" s="749">
        <v>12</v>
      </c>
      <c r="BB18" s="749">
        <v>12</v>
      </c>
      <c r="BC18" s="749">
        <v>6</v>
      </c>
      <c r="BE18" s="745">
        <v>332</v>
      </c>
      <c r="BF18" s="746" t="s">
        <v>214</v>
      </c>
      <c r="BG18" s="747">
        <v>137</v>
      </c>
      <c r="BH18" s="748">
        <v>233</v>
      </c>
      <c r="BI18" s="749">
        <v>16</v>
      </c>
      <c r="BJ18" s="749">
        <v>38</v>
      </c>
      <c r="BK18" s="749">
        <v>23</v>
      </c>
      <c r="BL18" s="749">
        <v>20</v>
      </c>
      <c r="BM18" s="749">
        <v>2</v>
      </c>
      <c r="BN18" s="749">
        <v>46</v>
      </c>
      <c r="BO18" s="749">
        <v>6</v>
      </c>
      <c r="BP18" s="749">
        <v>7</v>
      </c>
      <c r="BQ18" s="749">
        <v>6</v>
      </c>
      <c r="BR18" s="749">
        <v>4</v>
      </c>
      <c r="BT18" s="745">
        <v>332</v>
      </c>
      <c r="BU18" s="746" t="s">
        <v>214</v>
      </c>
      <c r="BV18" s="747">
        <v>140</v>
      </c>
      <c r="BW18" s="748">
        <v>246</v>
      </c>
      <c r="BX18" s="749">
        <v>15</v>
      </c>
      <c r="BY18" s="749">
        <v>22</v>
      </c>
      <c r="BZ18" s="749">
        <v>34</v>
      </c>
      <c r="CA18" s="749">
        <v>22</v>
      </c>
      <c r="CB18" s="749">
        <v>7</v>
      </c>
      <c r="CC18" s="749">
        <v>63</v>
      </c>
      <c r="CD18" s="749">
        <v>7</v>
      </c>
      <c r="CE18" s="749">
        <v>12</v>
      </c>
      <c r="CF18" s="749">
        <v>9</v>
      </c>
      <c r="CH18" s="250">
        <v>451</v>
      </c>
      <c r="CI18" s="162" t="s">
        <v>2021</v>
      </c>
      <c r="CJ18" s="162">
        <v>70</v>
      </c>
      <c r="CK18" s="251">
        <v>407</v>
      </c>
      <c r="CL18" s="252">
        <v>66</v>
      </c>
      <c r="CM18" s="251">
        <v>1</v>
      </c>
      <c r="CN18" s="251">
        <v>33</v>
      </c>
      <c r="CO18" s="162">
        <v>50</v>
      </c>
      <c r="CP18" s="162">
        <v>13</v>
      </c>
      <c r="CQ18" s="162">
        <v>3</v>
      </c>
      <c r="CS18" s="781"/>
      <c r="CT18" s="780"/>
      <c r="CU18" s="782"/>
      <c r="CV18" s="783"/>
      <c r="CW18" s="783"/>
      <c r="CX18" s="779"/>
      <c r="CY18" s="774"/>
      <c r="CZ18" s="774"/>
      <c r="DA18" s="774"/>
      <c r="DB18" s="774"/>
      <c r="DC18" s="774"/>
      <c r="DD18" s="774"/>
      <c r="DE18" s="774"/>
      <c r="DF18" s="774"/>
      <c r="DG18" s="774"/>
      <c r="DH18" s="774"/>
      <c r="DI18" s="774"/>
    </row>
    <row r="19" spans="1:113" ht="18" customHeight="1">
      <c r="A19" s="745">
        <v>102</v>
      </c>
      <c r="B19" s="746" t="s">
        <v>203</v>
      </c>
      <c r="C19" s="747">
        <v>67</v>
      </c>
      <c r="D19" s="748">
        <v>188</v>
      </c>
      <c r="E19" s="749">
        <v>40</v>
      </c>
      <c r="F19" s="749">
        <v>25</v>
      </c>
      <c r="G19" s="749">
        <v>18</v>
      </c>
      <c r="H19" s="749">
        <v>15</v>
      </c>
      <c r="I19" s="749">
        <v>1</v>
      </c>
      <c r="J19" s="749">
        <v>34</v>
      </c>
      <c r="K19" s="749">
        <v>11</v>
      </c>
      <c r="L19" s="749">
        <v>5</v>
      </c>
      <c r="M19" s="749">
        <v>8</v>
      </c>
      <c r="O19" s="745">
        <v>102</v>
      </c>
      <c r="P19" s="746" t="s">
        <v>203</v>
      </c>
      <c r="Q19" s="747">
        <v>67</v>
      </c>
      <c r="R19" s="748">
        <v>211</v>
      </c>
      <c r="S19" s="749">
        <v>25</v>
      </c>
      <c r="T19" s="749">
        <v>22</v>
      </c>
      <c r="U19" s="749">
        <v>25</v>
      </c>
      <c r="V19" s="749">
        <v>22</v>
      </c>
      <c r="W19" s="749">
        <v>4</v>
      </c>
      <c r="X19" s="749">
        <v>52</v>
      </c>
      <c r="Y19" s="749">
        <v>13</v>
      </c>
      <c r="Z19" s="749">
        <v>7</v>
      </c>
      <c r="AA19" s="749">
        <v>8</v>
      </c>
      <c r="AC19" s="745">
        <v>102</v>
      </c>
      <c r="AD19" s="746" t="s">
        <v>203</v>
      </c>
      <c r="AE19" s="747">
        <v>75</v>
      </c>
      <c r="AF19" s="748">
        <v>216</v>
      </c>
      <c r="AG19" s="749">
        <v>25</v>
      </c>
      <c r="AH19" s="749">
        <v>33</v>
      </c>
      <c r="AI19" s="749">
        <v>27</v>
      </c>
      <c r="AJ19" s="749">
        <v>9</v>
      </c>
      <c r="AK19" s="749">
        <v>5</v>
      </c>
      <c r="AL19" s="749">
        <v>41</v>
      </c>
      <c r="AM19" s="749">
        <v>11</v>
      </c>
      <c r="AN19" s="749">
        <v>5</v>
      </c>
      <c r="AO19" s="749">
        <v>7</v>
      </c>
      <c r="AQ19" s="745">
        <v>332</v>
      </c>
      <c r="AR19" s="746" t="s">
        <v>214</v>
      </c>
      <c r="AS19" s="747">
        <v>142</v>
      </c>
      <c r="AT19" s="748">
        <v>228</v>
      </c>
      <c r="AU19" s="749">
        <v>20</v>
      </c>
      <c r="AV19" s="749">
        <v>26</v>
      </c>
      <c r="AW19" s="749">
        <v>28</v>
      </c>
      <c r="AX19" s="749">
        <v>15</v>
      </c>
      <c r="AY19" s="749">
        <v>11</v>
      </c>
      <c r="AZ19" s="749">
        <v>54</v>
      </c>
      <c r="BA19" s="749">
        <v>10</v>
      </c>
      <c r="BB19" s="749">
        <v>11</v>
      </c>
      <c r="BC19" s="749">
        <v>4</v>
      </c>
      <c r="BE19" s="745">
        <v>451</v>
      </c>
      <c r="BF19" s="746" t="s">
        <v>2021</v>
      </c>
      <c r="BG19" s="747">
        <v>224</v>
      </c>
      <c r="BH19" s="748">
        <v>229</v>
      </c>
      <c r="BI19" s="749">
        <v>27</v>
      </c>
      <c r="BJ19" s="749">
        <v>26</v>
      </c>
      <c r="BK19" s="749">
        <v>30</v>
      </c>
      <c r="BL19" s="749">
        <v>13</v>
      </c>
      <c r="BM19" s="749">
        <v>4</v>
      </c>
      <c r="BN19" s="749">
        <v>46</v>
      </c>
      <c r="BO19" s="749">
        <v>5</v>
      </c>
      <c r="BP19" s="749">
        <v>6</v>
      </c>
      <c r="BQ19" s="749">
        <v>6</v>
      </c>
      <c r="BR19" s="749">
        <v>4</v>
      </c>
      <c r="BT19" s="745">
        <v>451</v>
      </c>
      <c r="BU19" s="746" t="s">
        <v>2021</v>
      </c>
      <c r="BV19" s="747">
        <v>275</v>
      </c>
      <c r="BW19" s="748">
        <v>233</v>
      </c>
      <c r="BX19" s="749">
        <v>35</v>
      </c>
      <c r="BY19" s="749">
        <v>30</v>
      </c>
      <c r="BZ19" s="749">
        <v>25</v>
      </c>
      <c r="CA19" s="749">
        <v>8</v>
      </c>
      <c r="CB19" s="749">
        <v>1</v>
      </c>
      <c r="CC19" s="749">
        <v>35</v>
      </c>
      <c r="CD19" s="749">
        <v>6</v>
      </c>
      <c r="CE19" s="749">
        <v>9</v>
      </c>
      <c r="CF19" s="749">
        <v>7</v>
      </c>
      <c r="CH19" s="250">
        <v>761</v>
      </c>
      <c r="CI19" s="162" t="s">
        <v>930</v>
      </c>
      <c r="CJ19" s="162">
        <v>20</v>
      </c>
      <c r="CK19" s="251">
        <v>426</v>
      </c>
      <c r="CL19" s="252">
        <v>100</v>
      </c>
      <c r="CM19" s="251">
        <v>0</v>
      </c>
      <c r="CN19" s="251">
        <v>0</v>
      </c>
      <c r="CO19" s="162">
        <v>45</v>
      </c>
      <c r="CP19" s="162">
        <v>35</v>
      </c>
      <c r="CQ19" s="162">
        <v>20</v>
      </c>
      <c r="CS19" s="781"/>
      <c r="CT19" s="780"/>
      <c r="CU19" s="782"/>
      <c r="CV19" s="783"/>
      <c r="CW19" s="783"/>
      <c r="CX19" s="779"/>
      <c r="CY19" s="774"/>
      <c r="CZ19" s="774"/>
      <c r="DA19" s="774"/>
      <c r="DB19" s="774"/>
      <c r="DC19" s="774"/>
      <c r="DD19" s="774"/>
      <c r="DE19" s="774"/>
      <c r="DF19" s="774"/>
      <c r="DG19" s="774"/>
      <c r="DH19" s="774"/>
      <c r="DI19" s="774"/>
    </row>
    <row r="20" spans="1:113" ht="18" customHeight="1">
      <c r="A20" s="745">
        <v>111</v>
      </c>
      <c r="B20" s="746" t="s">
        <v>204</v>
      </c>
      <c r="C20" s="747">
        <v>87</v>
      </c>
      <c r="D20" s="748">
        <v>196</v>
      </c>
      <c r="E20" s="749">
        <v>29</v>
      </c>
      <c r="F20" s="749">
        <v>20</v>
      </c>
      <c r="G20" s="749">
        <v>31</v>
      </c>
      <c r="H20" s="749">
        <v>15</v>
      </c>
      <c r="I20" s="749">
        <v>6</v>
      </c>
      <c r="J20" s="749">
        <v>52</v>
      </c>
      <c r="K20" s="749">
        <v>14</v>
      </c>
      <c r="L20" s="749">
        <v>6</v>
      </c>
      <c r="M20" s="749">
        <v>9</v>
      </c>
      <c r="O20" s="745">
        <v>111</v>
      </c>
      <c r="P20" s="746" t="s">
        <v>204</v>
      </c>
      <c r="Q20" s="747">
        <v>87</v>
      </c>
      <c r="R20" s="748">
        <v>214</v>
      </c>
      <c r="S20" s="749">
        <v>15</v>
      </c>
      <c r="T20" s="749">
        <v>13</v>
      </c>
      <c r="U20" s="749">
        <v>43</v>
      </c>
      <c r="V20" s="749">
        <v>25</v>
      </c>
      <c r="W20" s="749">
        <v>5</v>
      </c>
      <c r="X20" s="749">
        <v>72</v>
      </c>
      <c r="Y20" s="749">
        <v>13</v>
      </c>
      <c r="Z20" s="749">
        <v>8</v>
      </c>
      <c r="AA20" s="749">
        <v>8</v>
      </c>
      <c r="AC20" s="745">
        <v>111</v>
      </c>
      <c r="AD20" s="746" t="s">
        <v>204</v>
      </c>
      <c r="AE20" s="747">
        <v>83</v>
      </c>
      <c r="AF20" s="748">
        <v>218</v>
      </c>
      <c r="AG20" s="749">
        <v>24</v>
      </c>
      <c r="AH20" s="749">
        <v>23</v>
      </c>
      <c r="AI20" s="749">
        <v>29</v>
      </c>
      <c r="AJ20" s="749">
        <v>16</v>
      </c>
      <c r="AK20" s="749">
        <v>8</v>
      </c>
      <c r="AL20" s="749">
        <v>53</v>
      </c>
      <c r="AM20" s="749">
        <v>12</v>
      </c>
      <c r="AN20" s="749">
        <v>6</v>
      </c>
      <c r="AO20" s="749">
        <v>8</v>
      </c>
      <c r="AQ20" s="745">
        <v>451</v>
      </c>
      <c r="AR20" s="746" t="s">
        <v>2021</v>
      </c>
      <c r="AS20" s="747">
        <v>196</v>
      </c>
      <c r="AT20" s="748">
        <v>217</v>
      </c>
      <c r="AU20" s="749">
        <v>36</v>
      </c>
      <c r="AV20" s="749">
        <v>34</v>
      </c>
      <c r="AW20" s="749">
        <v>15</v>
      </c>
      <c r="AX20" s="749">
        <v>9</v>
      </c>
      <c r="AY20" s="749">
        <v>6</v>
      </c>
      <c r="AZ20" s="749">
        <v>30</v>
      </c>
      <c r="BA20" s="749">
        <v>7</v>
      </c>
      <c r="BB20" s="749">
        <v>9</v>
      </c>
      <c r="BC20" s="749">
        <v>3</v>
      </c>
      <c r="BE20" s="745">
        <v>761</v>
      </c>
      <c r="BF20" s="746" t="s">
        <v>930</v>
      </c>
      <c r="BG20" s="747">
        <v>89</v>
      </c>
      <c r="BH20" s="748">
        <v>236</v>
      </c>
      <c r="BI20" s="749">
        <v>21</v>
      </c>
      <c r="BJ20" s="749">
        <v>21</v>
      </c>
      <c r="BK20" s="749">
        <v>33</v>
      </c>
      <c r="BL20" s="749">
        <v>18</v>
      </c>
      <c r="BM20" s="749">
        <v>7</v>
      </c>
      <c r="BN20" s="749">
        <v>57</v>
      </c>
      <c r="BO20" s="749">
        <v>6</v>
      </c>
      <c r="BP20" s="749">
        <v>7</v>
      </c>
      <c r="BQ20" s="749">
        <v>7</v>
      </c>
      <c r="BR20" s="749">
        <v>5</v>
      </c>
      <c r="BT20" s="745">
        <v>761</v>
      </c>
      <c r="BU20" s="746" t="s">
        <v>930</v>
      </c>
      <c r="BV20" s="747">
        <v>87</v>
      </c>
      <c r="BW20" s="748">
        <v>241</v>
      </c>
      <c r="BX20" s="749">
        <v>21</v>
      </c>
      <c r="BY20" s="749">
        <v>28</v>
      </c>
      <c r="BZ20" s="749">
        <v>38</v>
      </c>
      <c r="CA20" s="749">
        <v>11</v>
      </c>
      <c r="CB20" s="749">
        <v>2</v>
      </c>
      <c r="CC20" s="749">
        <v>52</v>
      </c>
      <c r="CD20" s="749">
        <v>7</v>
      </c>
      <c r="CE20" s="749">
        <v>11</v>
      </c>
      <c r="CF20" s="749">
        <v>8</v>
      </c>
      <c r="CH20" s="250">
        <v>950</v>
      </c>
      <c r="CI20" s="162" t="s">
        <v>1172</v>
      </c>
      <c r="CJ20" s="162">
        <v>36</v>
      </c>
      <c r="CK20" s="251">
        <v>448</v>
      </c>
      <c r="CL20" s="252">
        <v>100</v>
      </c>
      <c r="CM20" s="251">
        <v>0</v>
      </c>
      <c r="CN20" s="251">
        <v>0</v>
      </c>
      <c r="CO20" s="162">
        <v>3</v>
      </c>
      <c r="CP20" s="162">
        <v>22</v>
      </c>
      <c r="CQ20" s="162">
        <v>75</v>
      </c>
      <c r="CS20" s="781"/>
      <c r="CT20" s="780"/>
      <c r="CU20" s="782"/>
      <c r="CV20" s="783"/>
      <c r="CW20" s="783"/>
      <c r="CX20" s="779"/>
      <c r="CY20" s="774"/>
      <c r="CZ20" s="774"/>
      <c r="DA20" s="774"/>
      <c r="DB20" s="774"/>
      <c r="DC20" s="774"/>
      <c r="DD20" s="774"/>
      <c r="DE20" s="774"/>
      <c r="DF20" s="774"/>
      <c r="DG20" s="774"/>
      <c r="DH20" s="774"/>
      <c r="DI20" s="774"/>
    </row>
    <row r="21" spans="1:113" ht="18" customHeight="1">
      <c r="A21" s="745">
        <v>113</v>
      </c>
      <c r="B21" s="746" t="s">
        <v>111</v>
      </c>
      <c r="C21" s="747">
        <v>17</v>
      </c>
      <c r="D21" s="748">
        <v>183</v>
      </c>
      <c r="E21" s="749">
        <v>47</v>
      </c>
      <c r="F21" s="749">
        <v>29</v>
      </c>
      <c r="G21" s="749">
        <v>24</v>
      </c>
      <c r="H21" s="749">
        <v>0</v>
      </c>
      <c r="I21" s="749">
        <v>0</v>
      </c>
      <c r="J21" s="749">
        <v>24</v>
      </c>
      <c r="K21" s="749">
        <v>11</v>
      </c>
      <c r="L21" s="749">
        <v>5</v>
      </c>
      <c r="M21" s="749">
        <v>7</v>
      </c>
      <c r="O21" s="745">
        <v>113</v>
      </c>
      <c r="P21" s="746" t="s">
        <v>111</v>
      </c>
      <c r="Q21" s="747">
        <v>8</v>
      </c>
      <c r="R21" s="748" t="s">
        <v>42</v>
      </c>
      <c r="S21" s="749" t="s">
        <v>42</v>
      </c>
      <c r="T21" s="749" t="s">
        <v>42</v>
      </c>
      <c r="U21" s="749" t="s">
        <v>42</v>
      </c>
      <c r="V21" s="749" t="s">
        <v>42</v>
      </c>
      <c r="W21" s="749" t="s">
        <v>42</v>
      </c>
      <c r="X21" s="749" t="s">
        <v>42</v>
      </c>
      <c r="Y21" s="749" t="s">
        <v>42</v>
      </c>
      <c r="Z21" s="749" t="s">
        <v>42</v>
      </c>
      <c r="AA21" s="749" t="s">
        <v>42</v>
      </c>
      <c r="AC21" s="745">
        <v>113</v>
      </c>
      <c r="AD21" s="746" t="s">
        <v>111</v>
      </c>
      <c r="AE21" s="747">
        <v>8</v>
      </c>
      <c r="AF21" s="748" t="s">
        <v>42</v>
      </c>
      <c r="AG21" s="749" t="s">
        <v>42</v>
      </c>
      <c r="AH21" s="749" t="s">
        <v>42</v>
      </c>
      <c r="AI21" s="749" t="s">
        <v>42</v>
      </c>
      <c r="AJ21" s="749" t="s">
        <v>42</v>
      </c>
      <c r="AK21" s="749" t="s">
        <v>42</v>
      </c>
      <c r="AL21" s="749" t="s">
        <v>42</v>
      </c>
      <c r="AM21" s="749" t="s">
        <v>42</v>
      </c>
      <c r="AN21" s="749" t="s">
        <v>42</v>
      </c>
      <c r="AO21" s="749" t="s">
        <v>42</v>
      </c>
      <c r="AQ21" s="745">
        <v>651</v>
      </c>
      <c r="AR21" s="746" t="s">
        <v>1884</v>
      </c>
      <c r="AS21" s="747">
        <v>68</v>
      </c>
      <c r="AT21" s="748">
        <v>218</v>
      </c>
      <c r="AU21" s="749">
        <v>37</v>
      </c>
      <c r="AV21" s="749">
        <v>29</v>
      </c>
      <c r="AW21" s="749">
        <v>22</v>
      </c>
      <c r="AX21" s="749">
        <v>9</v>
      </c>
      <c r="AY21" s="749">
        <v>3</v>
      </c>
      <c r="AZ21" s="749">
        <v>34</v>
      </c>
      <c r="BA21" s="749">
        <v>7</v>
      </c>
      <c r="BB21" s="749">
        <v>9</v>
      </c>
      <c r="BC21" s="749">
        <v>3</v>
      </c>
      <c r="BE21" s="745">
        <v>950</v>
      </c>
      <c r="BF21" s="746" t="s">
        <v>1172</v>
      </c>
      <c r="BG21" s="747">
        <v>107</v>
      </c>
      <c r="BH21" s="748">
        <v>252</v>
      </c>
      <c r="BI21" s="749">
        <v>0</v>
      </c>
      <c r="BJ21" s="749">
        <v>9</v>
      </c>
      <c r="BK21" s="749">
        <v>27</v>
      </c>
      <c r="BL21" s="749">
        <v>34</v>
      </c>
      <c r="BM21" s="749">
        <v>30</v>
      </c>
      <c r="BN21" s="749">
        <v>91</v>
      </c>
      <c r="BO21" s="749">
        <v>8</v>
      </c>
      <c r="BP21" s="749">
        <v>9</v>
      </c>
      <c r="BQ21" s="749">
        <v>10</v>
      </c>
      <c r="BR21" s="749">
        <v>6</v>
      </c>
      <c r="BT21" s="745">
        <v>950</v>
      </c>
      <c r="BU21" s="746" t="s">
        <v>1172</v>
      </c>
      <c r="BV21" s="747">
        <v>94</v>
      </c>
      <c r="BW21" s="748">
        <v>263</v>
      </c>
      <c r="BX21" s="749">
        <v>1</v>
      </c>
      <c r="BY21" s="749">
        <v>6</v>
      </c>
      <c r="BZ21" s="749">
        <v>26</v>
      </c>
      <c r="CA21" s="749">
        <v>36</v>
      </c>
      <c r="CB21" s="749">
        <v>31</v>
      </c>
      <c r="CC21" s="749">
        <v>93</v>
      </c>
      <c r="CD21" s="749">
        <v>10</v>
      </c>
      <c r="CE21" s="749">
        <v>15</v>
      </c>
      <c r="CF21" s="749">
        <v>12</v>
      </c>
      <c r="CH21" s="250">
        <v>961</v>
      </c>
      <c r="CI21" s="162" t="s">
        <v>1779</v>
      </c>
      <c r="CJ21" s="162">
        <v>15</v>
      </c>
      <c r="CK21" s="251">
        <v>430</v>
      </c>
      <c r="CL21" s="252">
        <v>100</v>
      </c>
      <c r="CM21" s="251">
        <v>0</v>
      </c>
      <c r="CN21" s="251">
        <v>0</v>
      </c>
      <c r="CO21" s="162">
        <v>27</v>
      </c>
      <c r="CP21" s="162">
        <v>47</v>
      </c>
      <c r="CQ21" s="162">
        <v>27</v>
      </c>
      <c r="CS21" s="781"/>
      <c r="CT21" s="780"/>
      <c r="CU21" s="782"/>
      <c r="CV21" s="783"/>
      <c r="CW21" s="783"/>
      <c r="CX21" s="779"/>
      <c r="CY21" s="774"/>
      <c r="CZ21" s="774"/>
      <c r="DA21" s="774"/>
      <c r="DB21" s="774"/>
      <c r="DC21" s="774"/>
      <c r="DD21" s="774"/>
      <c r="DE21" s="774"/>
      <c r="DF21" s="774"/>
      <c r="DG21" s="774"/>
      <c r="DH21" s="774"/>
      <c r="DI21" s="774"/>
    </row>
    <row r="22" spans="1:113" ht="18" customHeight="1">
      <c r="A22" s="745">
        <v>121</v>
      </c>
      <c r="B22" s="746" t="s">
        <v>205</v>
      </c>
      <c r="C22" s="747">
        <v>128</v>
      </c>
      <c r="D22" s="748">
        <v>200</v>
      </c>
      <c r="E22" s="749">
        <v>17</v>
      </c>
      <c r="F22" s="749">
        <v>23</v>
      </c>
      <c r="G22" s="749">
        <v>34</v>
      </c>
      <c r="H22" s="749">
        <v>21</v>
      </c>
      <c r="I22" s="749">
        <v>5</v>
      </c>
      <c r="J22" s="749">
        <v>60</v>
      </c>
      <c r="K22" s="749">
        <v>14</v>
      </c>
      <c r="L22" s="749">
        <v>7</v>
      </c>
      <c r="M22" s="749">
        <v>10</v>
      </c>
      <c r="O22" s="745">
        <v>121</v>
      </c>
      <c r="P22" s="746" t="s">
        <v>205</v>
      </c>
      <c r="Q22" s="747">
        <v>140</v>
      </c>
      <c r="R22" s="748">
        <v>215</v>
      </c>
      <c r="S22" s="749">
        <v>16</v>
      </c>
      <c r="T22" s="749">
        <v>21</v>
      </c>
      <c r="U22" s="749">
        <v>34</v>
      </c>
      <c r="V22" s="749">
        <v>21</v>
      </c>
      <c r="W22" s="749">
        <v>7</v>
      </c>
      <c r="X22" s="749">
        <v>63</v>
      </c>
      <c r="Y22" s="749">
        <v>13</v>
      </c>
      <c r="Z22" s="749">
        <v>8</v>
      </c>
      <c r="AA22" s="749">
        <v>8</v>
      </c>
      <c r="AC22" s="745">
        <v>121</v>
      </c>
      <c r="AD22" s="746" t="s">
        <v>205</v>
      </c>
      <c r="AE22" s="747">
        <v>156</v>
      </c>
      <c r="AF22" s="748">
        <v>214</v>
      </c>
      <c r="AG22" s="749">
        <v>33</v>
      </c>
      <c r="AH22" s="749">
        <v>22</v>
      </c>
      <c r="AI22" s="749">
        <v>22</v>
      </c>
      <c r="AJ22" s="749">
        <v>13</v>
      </c>
      <c r="AK22" s="749">
        <v>11</v>
      </c>
      <c r="AL22" s="749">
        <v>46</v>
      </c>
      <c r="AM22" s="749">
        <v>12</v>
      </c>
      <c r="AN22" s="749">
        <v>5</v>
      </c>
      <c r="AO22" s="749">
        <v>7</v>
      </c>
      <c r="AQ22" s="745">
        <v>761</v>
      </c>
      <c r="AR22" s="746" t="s">
        <v>930</v>
      </c>
      <c r="AS22" s="747">
        <v>96</v>
      </c>
      <c r="AT22" s="748">
        <v>230</v>
      </c>
      <c r="AU22" s="749">
        <v>17</v>
      </c>
      <c r="AV22" s="749">
        <v>21</v>
      </c>
      <c r="AW22" s="749">
        <v>34</v>
      </c>
      <c r="AX22" s="749">
        <v>22</v>
      </c>
      <c r="AY22" s="749">
        <v>6</v>
      </c>
      <c r="AZ22" s="749">
        <v>63</v>
      </c>
      <c r="BA22" s="749">
        <v>10</v>
      </c>
      <c r="BB22" s="749">
        <v>11</v>
      </c>
      <c r="BC22" s="749">
        <v>4</v>
      </c>
      <c r="BE22" s="745">
        <v>961</v>
      </c>
      <c r="BF22" s="746" t="s">
        <v>1779</v>
      </c>
      <c r="BG22" s="747">
        <v>50</v>
      </c>
      <c r="BH22" s="748">
        <v>244</v>
      </c>
      <c r="BI22" s="749">
        <v>10</v>
      </c>
      <c r="BJ22" s="749">
        <v>20</v>
      </c>
      <c r="BK22" s="749">
        <v>30</v>
      </c>
      <c r="BL22" s="749">
        <v>28</v>
      </c>
      <c r="BM22" s="749">
        <v>12</v>
      </c>
      <c r="BN22" s="749">
        <v>70</v>
      </c>
      <c r="BO22" s="749">
        <v>7</v>
      </c>
      <c r="BP22" s="749">
        <v>8</v>
      </c>
      <c r="BQ22" s="749">
        <v>8</v>
      </c>
      <c r="BR22" s="749">
        <v>5</v>
      </c>
      <c r="BT22" s="745">
        <v>1010</v>
      </c>
      <c r="BU22" s="746" t="s">
        <v>244</v>
      </c>
      <c r="BV22" s="747">
        <v>148</v>
      </c>
      <c r="BW22" s="748">
        <v>244</v>
      </c>
      <c r="BX22" s="749">
        <v>15</v>
      </c>
      <c r="BY22" s="749">
        <v>31</v>
      </c>
      <c r="BZ22" s="749">
        <v>32</v>
      </c>
      <c r="CA22" s="749">
        <v>18</v>
      </c>
      <c r="CB22" s="749">
        <v>5</v>
      </c>
      <c r="CC22" s="749">
        <v>54</v>
      </c>
      <c r="CD22" s="749">
        <v>8</v>
      </c>
      <c r="CE22" s="749">
        <v>11</v>
      </c>
      <c r="CF22" s="749">
        <v>9</v>
      </c>
      <c r="CH22" s="250">
        <v>1010</v>
      </c>
      <c r="CI22" s="162" t="s">
        <v>244</v>
      </c>
      <c r="CJ22" s="162">
        <v>47</v>
      </c>
      <c r="CK22" s="251">
        <v>422</v>
      </c>
      <c r="CL22" s="252">
        <v>91</v>
      </c>
      <c r="CM22" s="251">
        <v>0</v>
      </c>
      <c r="CN22" s="251">
        <v>9</v>
      </c>
      <c r="CO22" s="162">
        <v>47</v>
      </c>
      <c r="CP22" s="162">
        <v>32</v>
      </c>
      <c r="CQ22" s="162">
        <v>13</v>
      </c>
      <c r="CS22" s="781"/>
      <c r="CT22" s="780"/>
      <c r="CU22" s="782"/>
      <c r="CV22" s="783"/>
      <c r="CW22" s="783"/>
      <c r="CX22" s="779"/>
      <c r="CY22" s="774"/>
      <c r="CZ22" s="774"/>
      <c r="DA22" s="774"/>
      <c r="DB22" s="774"/>
      <c r="DC22" s="774"/>
      <c r="DD22" s="774"/>
      <c r="DE22" s="774"/>
      <c r="DF22" s="774"/>
      <c r="DG22" s="774"/>
      <c r="DH22" s="774"/>
      <c r="DI22" s="774"/>
    </row>
    <row r="23" spans="1:113" ht="18" customHeight="1">
      <c r="A23" s="745">
        <v>122</v>
      </c>
      <c r="B23" s="746" t="s">
        <v>123</v>
      </c>
      <c r="C23" s="747">
        <v>207</v>
      </c>
      <c r="D23" s="748">
        <v>210</v>
      </c>
      <c r="E23" s="749">
        <v>11</v>
      </c>
      <c r="F23" s="749">
        <v>15</v>
      </c>
      <c r="G23" s="749">
        <v>33</v>
      </c>
      <c r="H23" s="749">
        <v>19</v>
      </c>
      <c r="I23" s="749">
        <v>22</v>
      </c>
      <c r="J23" s="749">
        <v>74</v>
      </c>
      <c r="K23" s="749">
        <v>16</v>
      </c>
      <c r="L23" s="749">
        <v>7</v>
      </c>
      <c r="M23" s="749">
        <v>11</v>
      </c>
      <c r="O23" s="745">
        <v>122</v>
      </c>
      <c r="P23" s="746" t="s">
        <v>123</v>
      </c>
      <c r="Q23" s="747">
        <v>178</v>
      </c>
      <c r="R23" s="748">
        <v>223</v>
      </c>
      <c r="S23" s="749">
        <v>7</v>
      </c>
      <c r="T23" s="749">
        <v>15</v>
      </c>
      <c r="U23" s="749">
        <v>29</v>
      </c>
      <c r="V23" s="749">
        <v>34</v>
      </c>
      <c r="W23" s="749">
        <v>15</v>
      </c>
      <c r="X23" s="749">
        <v>78</v>
      </c>
      <c r="Y23" s="749">
        <v>14</v>
      </c>
      <c r="Z23" s="749">
        <v>9</v>
      </c>
      <c r="AA23" s="749">
        <v>9</v>
      </c>
      <c r="AC23" s="745">
        <v>122</v>
      </c>
      <c r="AD23" s="746" t="s">
        <v>123</v>
      </c>
      <c r="AE23" s="747">
        <v>217</v>
      </c>
      <c r="AF23" s="748">
        <v>228</v>
      </c>
      <c r="AG23" s="749">
        <v>12</v>
      </c>
      <c r="AH23" s="749">
        <v>19</v>
      </c>
      <c r="AI23" s="749">
        <v>32</v>
      </c>
      <c r="AJ23" s="749">
        <v>20</v>
      </c>
      <c r="AK23" s="749">
        <v>17</v>
      </c>
      <c r="AL23" s="749">
        <v>70</v>
      </c>
      <c r="AM23" s="749">
        <v>15</v>
      </c>
      <c r="AN23" s="749">
        <v>7</v>
      </c>
      <c r="AO23" s="749">
        <v>9</v>
      </c>
      <c r="AQ23" s="745">
        <v>950</v>
      </c>
      <c r="AR23" s="746" t="s">
        <v>1172</v>
      </c>
      <c r="AS23" s="747">
        <v>109</v>
      </c>
      <c r="AT23" s="748">
        <v>241</v>
      </c>
      <c r="AU23" s="749">
        <v>6</v>
      </c>
      <c r="AV23" s="749">
        <v>10</v>
      </c>
      <c r="AW23" s="749">
        <v>34</v>
      </c>
      <c r="AX23" s="749">
        <v>26</v>
      </c>
      <c r="AY23" s="749">
        <v>24</v>
      </c>
      <c r="AZ23" s="749">
        <v>83</v>
      </c>
      <c r="BA23" s="749">
        <v>13</v>
      </c>
      <c r="BB23" s="749">
        <v>13</v>
      </c>
      <c r="BC23" s="749">
        <v>6</v>
      </c>
      <c r="BE23" s="745">
        <v>1010</v>
      </c>
      <c r="BF23" s="746" t="s">
        <v>244</v>
      </c>
      <c r="BG23" s="747">
        <v>153</v>
      </c>
      <c r="BH23" s="748">
        <v>239</v>
      </c>
      <c r="BI23" s="749">
        <v>14</v>
      </c>
      <c r="BJ23" s="749">
        <v>22</v>
      </c>
      <c r="BK23" s="749">
        <v>30</v>
      </c>
      <c r="BL23" s="749">
        <v>25</v>
      </c>
      <c r="BM23" s="749">
        <v>9</v>
      </c>
      <c r="BN23" s="749">
        <v>65</v>
      </c>
      <c r="BO23" s="749">
        <v>6</v>
      </c>
      <c r="BP23" s="749">
        <v>7</v>
      </c>
      <c r="BQ23" s="749">
        <v>8</v>
      </c>
      <c r="BR23" s="749">
        <v>5</v>
      </c>
      <c r="BT23" s="745">
        <v>1020</v>
      </c>
      <c r="BU23" s="746" t="s">
        <v>245</v>
      </c>
      <c r="BV23" s="747">
        <v>89</v>
      </c>
      <c r="BW23" s="748">
        <v>250</v>
      </c>
      <c r="BX23" s="749">
        <v>9</v>
      </c>
      <c r="BY23" s="749">
        <v>15</v>
      </c>
      <c r="BZ23" s="749">
        <v>43</v>
      </c>
      <c r="CA23" s="749">
        <v>22</v>
      </c>
      <c r="CB23" s="749">
        <v>11</v>
      </c>
      <c r="CC23" s="749">
        <v>76</v>
      </c>
      <c r="CD23" s="749">
        <v>8</v>
      </c>
      <c r="CE23" s="749">
        <v>13</v>
      </c>
      <c r="CF23" s="749">
        <v>9</v>
      </c>
      <c r="CH23" s="250">
        <v>1020</v>
      </c>
      <c r="CI23" s="162" t="s">
        <v>245</v>
      </c>
      <c r="CJ23" s="162">
        <v>38</v>
      </c>
      <c r="CK23" s="251">
        <v>423</v>
      </c>
      <c r="CL23" s="252">
        <v>89</v>
      </c>
      <c r="CM23" s="251">
        <v>0</v>
      </c>
      <c r="CN23" s="251">
        <v>11</v>
      </c>
      <c r="CO23" s="162">
        <v>45</v>
      </c>
      <c r="CP23" s="162">
        <v>26</v>
      </c>
      <c r="CQ23" s="162">
        <v>18</v>
      </c>
      <c r="CS23" s="781"/>
      <c r="CT23" s="780"/>
      <c r="CU23" s="782"/>
      <c r="CV23" s="783"/>
      <c r="CW23" s="783"/>
      <c r="CX23" s="779"/>
      <c r="CY23" s="774"/>
      <c r="CZ23" s="774"/>
      <c r="DA23" s="774"/>
      <c r="DB23" s="774"/>
      <c r="DC23" s="774"/>
      <c r="DD23" s="774"/>
      <c r="DE23" s="774"/>
      <c r="DF23" s="774"/>
      <c r="DG23" s="774"/>
      <c r="DH23" s="774"/>
      <c r="DI23" s="774"/>
    </row>
    <row r="24" spans="1:113" ht="21.75" customHeight="1">
      <c r="A24" s="745">
        <v>125</v>
      </c>
      <c r="B24" s="746" t="s">
        <v>1213</v>
      </c>
      <c r="C24" s="747">
        <v>219</v>
      </c>
      <c r="D24" s="748">
        <v>208</v>
      </c>
      <c r="E24" s="749">
        <v>9</v>
      </c>
      <c r="F24" s="749">
        <v>16</v>
      </c>
      <c r="G24" s="749">
        <v>44</v>
      </c>
      <c r="H24" s="749">
        <v>22</v>
      </c>
      <c r="I24" s="749">
        <v>10</v>
      </c>
      <c r="J24" s="749">
        <v>76</v>
      </c>
      <c r="K24" s="749">
        <v>16</v>
      </c>
      <c r="L24" s="749">
        <v>7</v>
      </c>
      <c r="M24" s="749">
        <v>10</v>
      </c>
      <c r="O24" s="745">
        <v>125</v>
      </c>
      <c r="P24" s="746" t="s">
        <v>1213</v>
      </c>
      <c r="Q24" s="747">
        <v>230</v>
      </c>
      <c r="R24" s="748">
        <v>222</v>
      </c>
      <c r="S24" s="749">
        <v>8</v>
      </c>
      <c r="T24" s="749">
        <v>12</v>
      </c>
      <c r="U24" s="749">
        <v>33</v>
      </c>
      <c r="V24" s="749">
        <v>32</v>
      </c>
      <c r="W24" s="749">
        <v>14</v>
      </c>
      <c r="X24" s="749">
        <v>80</v>
      </c>
      <c r="Y24" s="749">
        <v>14</v>
      </c>
      <c r="Z24" s="749">
        <v>8</v>
      </c>
      <c r="AA24" s="749">
        <v>9</v>
      </c>
      <c r="AC24" s="745">
        <v>125</v>
      </c>
      <c r="AD24" s="746" t="s">
        <v>1213</v>
      </c>
      <c r="AE24" s="747">
        <v>246</v>
      </c>
      <c r="AF24" s="748">
        <v>227</v>
      </c>
      <c r="AG24" s="749">
        <v>10</v>
      </c>
      <c r="AH24" s="749">
        <v>23</v>
      </c>
      <c r="AI24" s="749">
        <v>32</v>
      </c>
      <c r="AJ24" s="749">
        <v>23</v>
      </c>
      <c r="AK24" s="749">
        <v>12</v>
      </c>
      <c r="AL24" s="749">
        <v>67</v>
      </c>
      <c r="AM24" s="749">
        <v>14</v>
      </c>
      <c r="AN24" s="749">
        <v>7</v>
      </c>
      <c r="AO24" s="749">
        <v>9</v>
      </c>
      <c r="AQ24" s="745">
        <v>961</v>
      </c>
      <c r="AR24" s="746" t="s">
        <v>1779</v>
      </c>
      <c r="AS24" s="747">
        <v>93</v>
      </c>
      <c r="AT24" s="748">
        <v>231</v>
      </c>
      <c r="AU24" s="749">
        <v>16</v>
      </c>
      <c r="AV24" s="749">
        <v>20</v>
      </c>
      <c r="AW24" s="749">
        <v>29</v>
      </c>
      <c r="AX24" s="749">
        <v>15</v>
      </c>
      <c r="AY24" s="749">
        <v>19</v>
      </c>
      <c r="AZ24" s="749">
        <v>63</v>
      </c>
      <c r="BA24" s="749">
        <v>11</v>
      </c>
      <c r="BB24" s="749">
        <v>11</v>
      </c>
      <c r="BC24" s="749">
        <v>4</v>
      </c>
      <c r="BE24" s="745">
        <v>1020</v>
      </c>
      <c r="BF24" s="746" t="s">
        <v>245</v>
      </c>
      <c r="BG24" s="747">
        <v>84</v>
      </c>
      <c r="BH24" s="748">
        <v>240</v>
      </c>
      <c r="BI24" s="749">
        <v>6</v>
      </c>
      <c r="BJ24" s="749">
        <v>24</v>
      </c>
      <c r="BK24" s="749">
        <v>37</v>
      </c>
      <c r="BL24" s="749">
        <v>29</v>
      </c>
      <c r="BM24" s="749">
        <v>5</v>
      </c>
      <c r="BN24" s="749">
        <v>70</v>
      </c>
      <c r="BO24" s="749">
        <v>7</v>
      </c>
      <c r="BP24" s="749">
        <v>8</v>
      </c>
      <c r="BQ24" s="749">
        <v>7</v>
      </c>
      <c r="BR24" s="749">
        <v>5</v>
      </c>
      <c r="BT24" s="745">
        <v>1121</v>
      </c>
      <c r="BU24" s="746" t="s">
        <v>115</v>
      </c>
      <c r="BV24" s="747">
        <v>175</v>
      </c>
      <c r="BW24" s="748">
        <v>248</v>
      </c>
      <c r="BX24" s="749">
        <v>15</v>
      </c>
      <c r="BY24" s="749">
        <v>21</v>
      </c>
      <c r="BZ24" s="749">
        <v>31</v>
      </c>
      <c r="CA24" s="749">
        <v>21</v>
      </c>
      <c r="CB24" s="749">
        <v>13</v>
      </c>
      <c r="CC24" s="749">
        <v>64</v>
      </c>
      <c r="CD24" s="749">
        <v>8</v>
      </c>
      <c r="CE24" s="749">
        <v>12</v>
      </c>
      <c r="CF24" s="749">
        <v>9</v>
      </c>
      <c r="CH24" s="250">
        <v>1121</v>
      </c>
      <c r="CI24" s="162" t="s">
        <v>115</v>
      </c>
      <c r="CJ24" s="162">
        <v>46</v>
      </c>
      <c r="CK24" s="251">
        <v>427</v>
      </c>
      <c r="CL24" s="252">
        <v>100</v>
      </c>
      <c r="CM24" s="251">
        <v>0</v>
      </c>
      <c r="CN24" s="251">
        <v>0</v>
      </c>
      <c r="CO24" s="162">
        <v>48</v>
      </c>
      <c r="CP24" s="162">
        <v>30</v>
      </c>
      <c r="CQ24" s="162">
        <v>22</v>
      </c>
      <c r="CS24" s="781"/>
      <c r="CT24" s="780"/>
      <c r="CU24" s="782"/>
      <c r="CV24" s="783"/>
      <c r="CW24" s="783"/>
      <c r="CX24" s="779"/>
      <c r="CY24" s="774"/>
      <c r="CZ24" s="774"/>
      <c r="DA24" s="774"/>
      <c r="DB24" s="774"/>
      <c r="DC24" s="774"/>
      <c r="DD24" s="774"/>
      <c r="DE24" s="774"/>
      <c r="DF24" s="774"/>
      <c r="DG24" s="774"/>
      <c r="DH24" s="774"/>
      <c r="DI24" s="774"/>
    </row>
    <row r="25" spans="1:113" ht="18" customHeight="1">
      <c r="A25" s="745">
        <v>161</v>
      </c>
      <c r="B25" s="746" t="s">
        <v>546</v>
      </c>
      <c r="C25" s="747">
        <v>169</v>
      </c>
      <c r="D25" s="748">
        <v>195</v>
      </c>
      <c r="E25" s="749">
        <v>25</v>
      </c>
      <c r="F25" s="749">
        <v>30</v>
      </c>
      <c r="G25" s="749">
        <v>26</v>
      </c>
      <c r="H25" s="749">
        <v>12</v>
      </c>
      <c r="I25" s="749">
        <v>7</v>
      </c>
      <c r="J25" s="749">
        <v>45</v>
      </c>
      <c r="K25" s="749">
        <v>13</v>
      </c>
      <c r="L25" s="749">
        <v>6</v>
      </c>
      <c r="M25" s="749">
        <v>9</v>
      </c>
      <c r="O25" s="745">
        <v>201</v>
      </c>
      <c r="P25" s="746" t="s">
        <v>207</v>
      </c>
      <c r="Q25" s="747">
        <v>57</v>
      </c>
      <c r="R25" s="748">
        <v>227</v>
      </c>
      <c r="S25" s="749">
        <v>5</v>
      </c>
      <c r="T25" s="749">
        <v>21</v>
      </c>
      <c r="U25" s="749">
        <v>21</v>
      </c>
      <c r="V25" s="749">
        <v>30</v>
      </c>
      <c r="W25" s="749">
        <v>23</v>
      </c>
      <c r="X25" s="749">
        <v>74</v>
      </c>
      <c r="Y25" s="749">
        <v>15</v>
      </c>
      <c r="Z25" s="749">
        <v>9</v>
      </c>
      <c r="AA25" s="749">
        <v>9</v>
      </c>
      <c r="AC25" s="745">
        <v>201</v>
      </c>
      <c r="AD25" s="746" t="s">
        <v>207</v>
      </c>
      <c r="AE25" s="747">
        <v>57</v>
      </c>
      <c r="AF25" s="748">
        <v>229</v>
      </c>
      <c r="AG25" s="749">
        <v>12</v>
      </c>
      <c r="AH25" s="749">
        <v>14</v>
      </c>
      <c r="AI25" s="749">
        <v>35</v>
      </c>
      <c r="AJ25" s="749">
        <v>16</v>
      </c>
      <c r="AK25" s="749">
        <v>23</v>
      </c>
      <c r="AL25" s="749">
        <v>74</v>
      </c>
      <c r="AM25" s="749">
        <v>15</v>
      </c>
      <c r="AN25" s="749">
        <v>7</v>
      </c>
      <c r="AO25" s="749">
        <v>10</v>
      </c>
      <c r="AQ25" s="745">
        <v>1010</v>
      </c>
      <c r="AR25" s="746" t="s">
        <v>244</v>
      </c>
      <c r="AS25" s="747">
        <v>137</v>
      </c>
      <c r="AT25" s="748">
        <v>229</v>
      </c>
      <c r="AU25" s="749">
        <v>13</v>
      </c>
      <c r="AV25" s="749">
        <v>29</v>
      </c>
      <c r="AW25" s="749">
        <v>31</v>
      </c>
      <c r="AX25" s="749">
        <v>18</v>
      </c>
      <c r="AY25" s="749">
        <v>9</v>
      </c>
      <c r="AZ25" s="749">
        <v>58</v>
      </c>
      <c r="BA25" s="749">
        <v>10</v>
      </c>
      <c r="BB25" s="749">
        <v>11</v>
      </c>
      <c r="BC25" s="749">
        <v>4</v>
      </c>
      <c r="BE25" s="745">
        <v>1121</v>
      </c>
      <c r="BF25" s="746" t="s">
        <v>115</v>
      </c>
      <c r="BG25" s="747">
        <v>183</v>
      </c>
      <c r="BH25" s="748">
        <v>233</v>
      </c>
      <c r="BI25" s="749">
        <v>25</v>
      </c>
      <c r="BJ25" s="749">
        <v>22</v>
      </c>
      <c r="BK25" s="749">
        <v>29</v>
      </c>
      <c r="BL25" s="749">
        <v>14</v>
      </c>
      <c r="BM25" s="749">
        <v>10</v>
      </c>
      <c r="BN25" s="749">
        <v>52</v>
      </c>
      <c r="BO25" s="749">
        <v>6</v>
      </c>
      <c r="BP25" s="749">
        <v>7</v>
      </c>
      <c r="BQ25" s="749">
        <v>6</v>
      </c>
      <c r="BR25" s="749">
        <v>5</v>
      </c>
      <c r="BT25" s="745">
        <v>1331</v>
      </c>
      <c r="BU25" s="746" t="s">
        <v>15</v>
      </c>
      <c r="BV25" s="747">
        <v>167</v>
      </c>
      <c r="BW25" s="748">
        <v>252</v>
      </c>
      <c r="BX25" s="749">
        <v>8</v>
      </c>
      <c r="BY25" s="749">
        <v>19</v>
      </c>
      <c r="BZ25" s="749">
        <v>34</v>
      </c>
      <c r="CA25" s="749">
        <v>24</v>
      </c>
      <c r="CB25" s="749">
        <v>16</v>
      </c>
      <c r="CC25" s="749">
        <v>74</v>
      </c>
      <c r="CD25" s="749">
        <v>9</v>
      </c>
      <c r="CE25" s="749">
        <v>13</v>
      </c>
      <c r="CF25" s="749">
        <v>10</v>
      </c>
      <c r="CH25" s="250">
        <v>1331</v>
      </c>
      <c r="CI25" s="162" t="s">
        <v>15</v>
      </c>
      <c r="CJ25" s="162">
        <v>42</v>
      </c>
      <c r="CK25" s="251">
        <v>435</v>
      </c>
      <c r="CL25" s="252">
        <v>90</v>
      </c>
      <c r="CM25" s="251">
        <v>2</v>
      </c>
      <c r="CN25" s="251">
        <v>7</v>
      </c>
      <c r="CO25" s="162">
        <v>26</v>
      </c>
      <c r="CP25" s="162">
        <v>14</v>
      </c>
      <c r="CQ25" s="162">
        <v>50</v>
      </c>
      <c r="CS25" s="781"/>
      <c r="CT25" s="780"/>
      <c r="CU25" s="782"/>
      <c r="CV25" s="783"/>
      <c r="CW25" s="783"/>
      <c r="CX25" s="779"/>
      <c r="CY25" s="774"/>
      <c r="CZ25" s="774"/>
      <c r="DA25" s="774"/>
      <c r="DB25" s="774"/>
      <c r="DC25" s="774"/>
      <c r="DD25" s="774"/>
      <c r="DE25" s="774"/>
      <c r="DF25" s="774"/>
      <c r="DG25" s="774"/>
      <c r="DH25" s="774"/>
      <c r="DI25" s="774"/>
    </row>
    <row r="26" spans="1:113" ht="18" customHeight="1">
      <c r="A26" s="745">
        <v>201</v>
      </c>
      <c r="B26" s="746" t="s">
        <v>207</v>
      </c>
      <c r="C26" s="747">
        <v>57</v>
      </c>
      <c r="D26" s="748">
        <v>207</v>
      </c>
      <c r="E26" s="749">
        <v>11</v>
      </c>
      <c r="F26" s="749">
        <v>21</v>
      </c>
      <c r="G26" s="749">
        <v>37</v>
      </c>
      <c r="H26" s="749">
        <v>19</v>
      </c>
      <c r="I26" s="749">
        <v>12</v>
      </c>
      <c r="J26" s="749">
        <v>68</v>
      </c>
      <c r="K26" s="749">
        <v>16</v>
      </c>
      <c r="L26" s="749">
        <v>7</v>
      </c>
      <c r="M26" s="749">
        <v>10</v>
      </c>
      <c r="O26" s="745">
        <v>211</v>
      </c>
      <c r="P26" s="746" t="s">
        <v>1214</v>
      </c>
      <c r="Q26" s="747">
        <v>163</v>
      </c>
      <c r="R26" s="748">
        <v>216</v>
      </c>
      <c r="S26" s="749">
        <v>11</v>
      </c>
      <c r="T26" s="749">
        <v>23</v>
      </c>
      <c r="U26" s="749">
        <v>33</v>
      </c>
      <c r="V26" s="749">
        <v>23</v>
      </c>
      <c r="W26" s="749">
        <v>9</v>
      </c>
      <c r="X26" s="749">
        <v>66</v>
      </c>
      <c r="Y26" s="749">
        <v>13</v>
      </c>
      <c r="Z26" s="749">
        <v>8</v>
      </c>
      <c r="AA26" s="749">
        <v>8</v>
      </c>
      <c r="AC26" s="745">
        <v>211</v>
      </c>
      <c r="AD26" s="746" t="s">
        <v>1214</v>
      </c>
      <c r="AE26" s="747">
        <v>149</v>
      </c>
      <c r="AF26" s="748">
        <v>235</v>
      </c>
      <c r="AG26" s="749">
        <v>2</v>
      </c>
      <c r="AH26" s="749">
        <v>13</v>
      </c>
      <c r="AI26" s="749">
        <v>26</v>
      </c>
      <c r="AJ26" s="749">
        <v>37</v>
      </c>
      <c r="AK26" s="749">
        <v>21</v>
      </c>
      <c r="AL26" s="749">
        <v>85</v>
      </c>
      <c r="AM26" s="749">
        <v>16</v>
      </c>
      <c r="AN26" s="749">
        <v>7</v>
      </c>
      <c r="AO26" s="749">
        <v>10</v>
      </c>
      <c r="AQ26" s="745">
        <v>1020</v>
      </c>
      <c r="AR26" s="746" t="s">
        <v>245</v>
      </c>
      <c r="AS26" s="747">
        <v>86</v>
      </c>
      <c r="AT26" s="748">
        <v>230</v>
      </c>
      <c r="AU26" s="749">
        <v>12</v>
      </c>
      <c r="AV26" s="749">
        <v>28</v>
      </c>
      <c r="AW26" s="749">
        <v>36</v>
      </c>
      <c r="AX26" s="749">
        <v>14</v>
      </c>
      <c r="AY26" s="749">
        <v>10</v>
      </c>
      <c r="AZ26" s="749">
        <v>60</v>
      </c>
      <c r="BA26" s="749">
        <v>10</v>
      </c>
      <c r="BB26" s="749">
        <v>11</v>
      </c>
      <c r="BC26" s="749">
        <v>5</v>
      </c>
      <c r="BE26" s="745">
        <v>1331</v>
      </c>
      <c r="BF26" s="746" t="s">
        <v>15</v>
      </c>
      <c r="BG26" s="747">
        <v>179</v>
      </c>
      <c r="BH26" s="748">
        <v>247</v>
      </c>
      <c r="BI26" s="749">
        <v>4</v>
      </c>
      <c r="BJ26" s="749">
        <v>14</v>
      </c>
      <c r="BK26" s="749">
        <v>35</v>
      </c>
      <c r="BL26" s="749">
        <v>27</v>
      </c>
      <c r="BM26" s="749">
        <v>20</v>
      </c>
      <c r="BN26" s="749">
        <v>82</v>
      </c>
      <c r="BO26" s="749">
        <v>7</v>
      </c>
      <c r="BP26" s="749">
        <v>9</v>
      </c>
      <c r="BQ26" s="749">
        <v>9</v>
      </c>
      <c r="BR26" s="749">
        <v>6</v>
      </c>
      <c r="BT26" s="745">
        <v>1721</v>
      </c>
      <c r="BU26" s="746" t="s">
        <v>40</v>
      </c>
      <c r="BV26" s="747">
        <v>167</v>
      </c>
      <c r="BW26" s="748">
        <v>244</v>
      </c>
      <c r="BX26" s="749">
        <v>22</v>
      </c>
      <c r="BY26" s="749">
        <v>23</v>
      </c>
      <c r="BZ26" s="749">
        <v>29</v>
      </c>
      <c r="CA26" s="749">
        <v>17</v>
      </c>
      <c r="CB26" s="749">
        <v>9</v>
      </c>
      <c r="CC26" s="749">
        <v>56</v>
      </c>
      <c r="CD26" s="749">
        <v>7</v>
      </c>
      <c r="CE26" s="749">
        <v>11</v>
      </c>
      <c r="CF26" s="749">
        <v>9</v>
      </c>
      <c r="CH26" s="250">
        <v>1721</v>
      </c>
      <c r="CI26" s="162" t="s">
        <v>40</v>
      </c>
      <c r="CJ26" s="162">
        <v>53</v>
      </c>
      <c r="CK26" s="251">
        <v>419</v>
      </c>
      <c r="CL26" s="252">
        <v>91</v>
      </c>
      <c r="CM26" s="251">
        <v>2</v>
      </c>
      <c r="CN26" s="251">
        <v>8</v>
      </c>
      <c r="CO26" s="162">
        <v>49</v>
      </c>
      <c r="CP26" s="162">
        <v>32</v>
      </c>
      <c r="CQ26" s="162">
        <v>9</v>
      </c>
      <c r="CS26" s="781"/>
      <c r="CT26" s="780"/>
      <c r="CU26" s="782"/>
      <c r="CV26" s="783"/>
      <c r="CW26" s="783"/>
      <c r="CX26" s="779"/>
      <c r="CY26" s="774"/>
      <c r="CZ26" s="774"/>
      <c r="DA26" s="774"/>
      <c r="DB26" s="774"/>
      <c r="DC26" s="774"/>
      <c r="DD26" s="774"/>
      <c r="DE26" s="774"/>
      <c r="DF26" s="774"/>
      <c r="DG26" s="774"/>
      <c r="DH26" s="774"/>
      <c r="DI26" s="774"/>
    </row>
    <row r="27" spans="1:113" ht="18" customHeight="1">
      <c r="A27" s="745">
        <v>211</v>
      </c>
      <c r="B27" s="746" t="s">
        <v>1214</v>
      </c>
      <c r="C27" s="747">
        <v>156</v>
      </c>
      <c r="D27" s="748">
        <v>212</v>
      </c>
      <c r="E27" s="749">
        <v>8</v>
      </c>
      <c r="F27" s="749">
        <v>19</v>
      </c>
      <c r="G27" s="749">
        <v>35</v>
      </c>
      <c r="H27" s="749">
        <v>19</v>
      </c>
      <c r="I27" s="749">
        <v>19</v>
      </c>
      <c r="J27" s="749">
        <v>73</v>
      </c>
      <c r="K27" s="749">
        <v>17</v>
      </c>
      <c r="L27" s="749">
        <v>7</v>
      </c>
      <c r="M27" s="749">
        <v>11</v>
      </c>
      <c r="O27" s="745">
        <v>215</v>
      </c>
      <c r="P27" s="746" t="s">
        <v>1215</v>
      </c>
      <c r="Q27" s="747">
        <v>24</v>
      </c>
      <c r="R27" s="748">
        <v>200</v>
      </c>
      <c r="S27" s="749">
        <v>42</v>
      </c>
      <c r="T27" s="749">
        <v>33</v>
      </c>
      <c r="U27" s="749">
        <v>17</v>
      </c>
      <c r="V27" s="749">
        <v>0</v>
      </c>
      <c r="W27" s="749">
        <v>8</v>
      </c>
      <c r="X27" s="749">
        <v>25</v>
      </c>
      <c r="Y27" s="749">
        <v>10</v>
      </c>
      <c r="Z27" s="749">
        <v>6</v>
      </c>
      <c r="AA27" s="749">
        <v>6</v>
      </c>
      <c r="AC27" s="745">
        <v>215</v>
      </c>
      <c r="AD27" s="746" t="s">
        <v>1215</v>
      </c>
      <c r="AE27" s="747">
        <v>20</v>
      </c>
      <c r="AF27" s="748">
        <v>208</v>
      </c>
      <c r="AG27" s="749">
        <v>35</v>
      </c>
      <c r="AH27" s="749">
        <v>35</v>
      </c>
      <c r="AI27" s="749">
        <v>25</v>
      </c>
      <c r="AJ27" s="749">
        <v>5</v>
      </c>
      <c r="AK27" s="749">
        <v>0</v>
      </c>
      <c r="AL27" s="749">
        <v>30</v>
      </c>
      <c r="AM27" s="749">
        <v>9</v>
      </c>
      <c r="AN27" s="749">
        <v>5</v>
      </c>
      <c r="AO27" s="749">
        <v>7</v>
      </c>
      <c r="AQ27" s="745">
        <v>1121</v>
      </c>
      <c r="AR27" s="746" t="s">
        <v>115</v>
      </c>
      <c r="AS27" s="747">
        <v>169</v>
      </c>
      <c r="AT27" s="748">
        <v>226</v>
      </c>
      <c r="AU27" s="749">
        <v>28</v>
      </c>
      <c r="AV27" s="749">
        <v>20</v>
      </c>
      <c r="AW27" s="749">
        <v>28</v>
      </c>
      <c r="AX27" s="749">
        <v>14</v>
      </c>
      <c r="AY27" s="749">
        <v>9</v>
      </c>
      <c r="AZ27" s="749">
        <v>51</v>
      </c>
      <c r="BA27" s="749">
        <v>9</v>
      </c>
      <c r="BB27" s="749">
        <v>10</v>
      </c>
      <c r="BC27" s="749">
        <v>4</v>
      </c>
      <c r="BE27" s="745">
        <v>1681</v>
      </c>
      <c r="BF27" s="746" t="s">
        <v>1885</v>
      </c>
      <c r="BG27" s="747">
        <v>31</v>
      </c>
      <c r="BH27" s="748">
        <v>236</v>
      </c>
      <c r="BI27" s="749">
        <v>13</v>
      </c>
      <c r="BJ27" s="749">
        <v>35</v>
      </c>
      <c r="BK27" s="749">
        <v>35</v>
      </c>
      <c r="BL27" s="749">
        <v>3</v>
      </c>
      <c r="BM27" s="749">
        <v>13</v>
      </c>
      <c r="BN27" s="749">
        <v>52</v>
      </c>
      <c r="BO27" s="749">
        <v>6</v>
      </c>
      <c r="BP27" s="749">
        <v>7</v>
      </c>
      <c r="BQ27" s="749">
        <v>7</v>
      </c>
      <c r="BR27" s="749">
        <v>5</v>
      </c>
      <c r="BT27" s="745">
        <v>2060</v>
      </c>
      <c r="BU27" s="746" t="s">
        <v>2023</v>
      </c>
      <c r="BV27" s="747">
        <v>30</v>
      </c>
      <c r="BW27" s="748">
        <v>232</v>
      </c>
      <c r="BX27" s="749">
        <v>40</v>
      </c>
      <c r="BY27" s="749">
        <v>20</v>
      </c>
      <c r="BZ27" s="749">
        <v>40</v>
      </c>
      <c r="CA27" s="749">
        <v>0</v>
      </c>
      <c r="CB27" s="749">
        <v>0</v>
      </c>
      <c r="CC27" s="749">
        <v>40</v>
      </c>
      <c r="CD27" s="749">
        <v>6</v>
      </c>
      <c r="CE27" s="749">
        <v>9</v>
      </c>
      <c r="CF27" s="749">
        <v>7</v>
      </c>
      <c r="CH27" s="250">
        <v>2701</v>
      </c>
      <c r="CI27" s="162" t="s">
        <v>41</v>
      </c>
      <c r="CJ27" s="162">
        <v>45</v>
      </c>
      <c r="CK27" s="251">
        <v>436</v>
      </c>
      <c r="CL27" s="252">
        <v>100</v>
      </c>
      <c r="CM27" s="251">
        <v>0</v>
      </c>
      <c r="CN27" s="251">
        <v>0</v>
      </c>
      <c r="CO27" s="162">
        <v>27</v>
      </c>
      <c r="CP27" s="162">
        <v>27</v>
      </c>
      <c r="CQ27" s="162">
        <v>47</v>
      </c>
      <c r="CS27" s="781"/>
      <c r="CT27" s="780"/>
      <c r="CU27" s="782"/>
      <c r="CV27" s="783"/>
      <c r="CW27" s="783"/>
      <c r="CX27" s="779"/>
      <c r="CY27" s="774"/>
      <c r="CZ27" s="774"/>
      <c r="DA27" s="774"/>
      <c r="DB27" s="774"/>
      <c r="DC27" s="774"/>
      <c r="DD27" s="774"/>
      <c r="DE27" s="774"/>
      <c r="DF27" s="774"/>
      <c r="DG27" s="774"/>
      <c r="DH27" s="774"/>
      <c r="DI27" s="774"/>
    </row>
    <row r="28" spans="1:113" ht="26.25" customHeight="1">
      <c r="A28" s="745">
        <v>215</v>
      </c>
      <c r="B28" s="746" t="s">
        <v>1215</v>
      </c>
      <c r="C28" s="747">
        <v>26</v>
      </c>
      <c r="D28" s="748">
        <v>207</v>
      </c>
      <c r="E28" s="749">
        <v>0</v>
      </c>
      <c r="F28" s="749">
        <v>23</v>
      </c>
      <c r="G28" s="749">
        <v>50</v>
      </c>
      <c r="H28" s="749">
        <v>15</v>
      </c>
      <c r="I28" s="749">
        <v>12</v>
      </c>
      <c r="J28" s="749">
        <v>77</v>
      </c>
      <c r="K28" s="749">
        <v>16</v>
      </c>
      <c r="L28" s="749">
        <v>7</v>
      </c>
      <c r="M28" s="749">
        <v>11</v>
      </c>
      <c r="O28" s="745">
        <v>231</v>
      </c>
      <c r="P28" s="746" t="s">
        <v>124</v>
      </c>
      <c r="Q28" s="747">
        <v>209</v>
      </c>
      <c r="R28" s="748">
        <v>212</v>
      </c>
      <c r="S28" s="749">
        <v>26</v>
      </c>
      <c r="T28" s="749">
        <v>17</v>
      </c>
      <c r="U28" s="749">
        <v>29</v>
      </c>
      <c r="V28" s="749">
        <v>17</v>
      </c>
      <c r="W28" s="749">
        <v>11</v>
      </c>
      <c r="X28" s="749">
        <v>57</v>
      </c>
      <c r="Y28" s="749">
        <v>12</v>
      </c>
      <c r="Z28" s="749">
        <v>7</v>
      </c>
      <c r="AA28" s="749">
        <v>8</v>
      </c>
      <c r="AC28" s="745">
        <v>231</v>
      </c>
      <c r="AD28" s="746" t="s">
        <v>124</v>
      </c>
      <c r="AE28" s="747">
        <v>209</v>
      </c>
      <c r="AF28" s="748">
        <v>229</v>
      </c>
      <c r="AG28" s="749">
        <v>11</v>
      </c>
      <c r="AH28" s="749">
        <v>20</v>
      </c>
      <c r="AI28" s="749">
        <v>27</v>
      </c>
      <c r="AJ28" s="749">
        <v>23</v>
      </c>
      <c r="AK28" s="749">
        <v>18</v>
      </c>
      <c r="AL28" s="749">
        <v>68</v>
      </c>
      <c r="AM28" s="749">
        <v>15</v>
      </c>
      <c r="AN28" s="749">
        <v>7</v>
      </c>
      <c r="AO28" s="749">
        <v>9</v>
      </c>
      <c r="AQ28" s="745">
        <v>1331</v>
      </c>
      <c r="AR28" s="746" t="s">
        <v>15</v>
      </c>
      <c r="AS28" s="747">
        <v>172</v>
      </c>
      <c r="AT28" s="748">
        <v>234</v>
      </c>
      <c r="AU28" s="749">
        <v>11</v>
      </c>
      <c r="AV28" s="749">
        <v>23</v>
      </c>
      <c r="AW28" s="749">
        <v>30</v>
      </c>
      <c r="AX28" s="749">
        <v>20</v>
      </c>
      <c r="AY28" s="749">
        <v>16</v>
      </c>
      <c r="AZ28" s="749">
        <v>66</v>
      </c>
      <c r="BA28" s="749">
        <v>11</v>
      </c>
      <c r="BB28" s="749">
        <v>12</v>
      </c>
      <c r="BC28" s="749">
        <v>5</v>
      </c>
      <c r="BE28" s="745">
        <v>1721</v>
      </c>
      <c r="BF28" s="746" t="s">
        <v>40</v>
      </c>
      <c r="BG28" s="747">
        <v>141</v>
      </c>
      <c r="BH28" s="748">
        <v>236</v>
      </c>
      <c r="BI28" s="749">
        <v>21</v>
      </c>
      <c r="BJ28" s="749">
        <v>22</v>
      </c>
      <c r="BK28" s="749">
        <v>30</v>
      </c>
      <c r="BL28" s="749">
        <v>15</v>
      </c>
      <c r="BM28" s="749">
        <v>12</v>
      </c>
      <c r="BN28" s="749">
        <v>57</v>
      </c>
      <c r="BO28" s="749">
        <v>6</v>
      </c>
      <c r="BP28" s="749">
        <v>7</v>
      </c>
      <c r="BQ28" s="749">
        <v>7</v>
      </c>
      <c r="BR28" s="749">
        <v>5</v>
      </c>
      <c r="BT28" s="745">
        <v>2701</v>
      </c>
      <c r="BU28" s="746" t="s">
        <v>41</v>
      </c>
      <c r="BV28" s="747">
        <v>142</v>
      </c>
      <c r="BW28" s="748">
        <v>250</v>
      </c>
      <c r="BX28" s="749">
        <v>10</v>
      </c>
      <c r="BY28" s="749">
        <v>15</v>
      </c>
      <c r="BZ28" s="749">
        <v>41</v>
      </c>
      <c r="CA28" s="749">
        <v>23</v>
      </c>
      <c r="CB28" s="749">
        <v>11</v>
      </c>
      <c r="CC28" s="749">
        <v>75</v>
      </c>
      <c r="CD28" s="749">
        <v>8</v>
      </c>
      <c r="CE28" s="749">
        <v>13</v>
      </c>
      <c r="CF28" s="749">
        <v>9</v>
      </c>
      <c r="CH28" s="250">
        <v>2741</v>
      </c>
      <c r="CI28" s="162" t="s">
        <v>300</v>
      </c>
      <c r="CJ28" s="162">
        <v>58</v>
      </c>
      <c r="CK28" s="251">
        <v>431</v>
      </c>
      <c r="CL28" s="252">
        <v>97</v>
      </c>
      <c r="CM28" s="251">
        <v>0</v>
      </c>
      <c r="CN28" s="251">
        <v>3</v>
      </c>
      <c r="CO28" s="162">
        <v>33</v>
      </c>
      <c r="CP28" s="162">
        <v>22</v>
      </c>
      <c r="CQ28" s="162">
        <v>41</v>
      </c>
      <c r="CS28" s="781"/>
      <c r="CT28" s="780"/>
      <c r="CU28" s="782"/>
      <c r="CV28" s="783"/>
      <c r="CW28" s="783"/>
      <c r="CX28" s="779"/>
      <c r="CY28" s="774"/>
      <c r="CZ28" s="774"/>
      <c r="DA28" s="774"/>
      <c r="DB28" s="774"/>
      <c r="DC28" s="774"/>
      <c r="DD28" s="774"/>
      <c r="DE28" s="774"/>
      <c r="DF28" s="774"/>
      <c r="DG28" s="774"/>
      <c r="DH28" s="774"/>
      <c r="DI28" s="774"/>
    </row>
    <row r="29" spans="1:113" ht="18" customHeight="1">
      <c r="A29" s="745">
        <v>231</v>
      </c>
      <c r="B29" s="746" t="s">
        <v>124</v>
      </c>
      <c r="C29" s="747">
        <v>228</v>
      </c>
      <c r="D29" s="748">
        <v>212</v>
      </c>
      <c r="E29" s="749">
        <v>8</v>
      </c>
      <c r="F29" s="749">
        <v>17</v>
      </c>
      <c r="G29" s="749">
        <v>26</v>
      </c>
      <c r="H29" s="749">
        <v>30</v>
      </c>
      <c r="I29" s="749">
        <v>19</v>
      </c>
      <c r="J29" s="749">
        <v>75</v>
      </c>
      <c r="K29" s="749">
        <v>17</v>
      </c>
      <c r="L29" s="749">
        <v>7</v>
      </c>
      <c r="M29" s="749">
        <v>11</v>
      </c>
      <c r="O29" s="745">
        <v>241</v>
      </c>
      <c r="P29" s="746" t="s">
        <v>209</v>
      </c>
      <c r="Q29" s="747">
        <v>115</v>
      </c>
      <c r="R29" s="748">
        <v>225</v>
      </c>
      <c r="S29" s="749">
        <v>3</v>
      </c>
      <c r="T29" s="749">
        <v>18</v>
      </c>
      <c r="U29" s="749">
        <v>29</v>
      </c>
      <c r="V29" s="749">
        <v>29</v>
      </c>
      <c r="W29" s="749">
        <v>21</v>
      </c>
      <c r="X29" s="749">
        <v>78</v>
      </c>
      <c r="Y29" s="749">
        <v>15</v>
      </c>
      <c r="Z29" s="749">
        <v>9</v>
      </c>
      <c r="AA29" s="749">
        <v>9</v>
      </c>
      <c r="AC29" s="745">
        <v>241</v>
      </c>
      <c r="AD29" s="746" t="s">
        <v>209</v>
      </c>
      <c r="AE29" s="747">
        <v>173</v>
      </c>
      <c r="AF29" s="748">
        <v>233</v>
      </c>
      <c r="AG29" s="749">
        <v>7</v>
      </c>
      <c r="AH29" s="749">
        <v>10</v>
      </c>
      <c r="AI29" s="749">
        <v>31</v>
      </c>
      <c r="AJ29" s="749">
        <v>28</v>
      </c>
      <c r="AK29" s="749">
        <v>24</v>
      </c>
      <c r="AL29" s="749">
        <v>83</v>
      </c>
      <c r="AM29" s="749">
        <v>16</v>
      </c>
      <c r="AN29" s="749">
        <v>7</v>
      </c>
      <c r="AO29" s="749">
        <v>10</v>
      </c>
      <c r="AQ29" s="745">
        <v>1681</v>
      </c>
      <c r="AR29" s="746" t="s">
        <v>1885</v>
      </c>
      <c r="AS29" s="747">
        <v>48</v>
      </c>
      <c r="AT29" s="748">
        <v>225</v>
      </c>
      <c r="AU29" s="749">
        <v>15</v>
      </c>
      <c r="AV29" s="749">
        <v>42</v>
      </c>
      <c r="AW29" s="749">
        <v>29</v>
      </c>
      <c r="AX29" s="749">
        <v>13</v>
      </c>
      <c r="AY29" s="749">
        <v>2</v>
      </c>
      <c r="AZ29" s="749">
        <v>44</v>
      </c>
      <c r="BA29" s="749">
        <v>9</v>
      </c>
      <c r="BB29" s="749">
        <v>9</v>
      </c>
      <c r="BC29" s="749">
        <v>4</v>
      </c>
      <c r="BE29" s="745">
        <v>2060</v>
      </c>
      <c r="BF29" s="746" t="s">
        <v>2023</v>
      </c>
      <c r="BG29" s="747">
        <v>35</v>
      </c>
      <c r="BH29" s="748">
        <v>218</v>
      </c>
      <c r="BI29" s="749">
        <v>40</v>
      </c>
      <c r="BJ29" s="749">
        <v>37</v>
      </c>
      <c r="BK29" s="749">
        <v>23</v>
      </c>
      <c r="BL29" s="749">
        <v>0</v>
      </c>
      <c r="BM29" s="749">
        <v>0</v>
      </c>
      <c r="BN29" s="749">
        <v>23</v>
      </c>
      <c r="BO29" s="749">
        <v>4</v>
      </c>
      <c r="BP29" s="749">
        <v>5</v>
      </c>
      <c r="BQ29" s="749">
        <v>5</v>
      </c>
      <c r="BR29" s="749">
        <v>3</v>
      </c>
      <c r="BT29" s="745">
        <v>2741</v>
      </c>
      <c r="BU29" s="746" t="s">
        <v>300</v>
      </c>
      <c r="BV29" s="747">
        <v>137</v>
      </c>
      <c r="BW29" s="748">
        <v>257</v>
      </c>
      <c r="BX29" s="749">
        <v>6</v>
      </c>
      <c r="BY29" s="749">
        <v>11</v>
      </c>
      <c r="BZ29" s="749">
        <v>27</v>
      </c>
      <c r="CA29" s="749">
        <v>28</v>
      </c>
      <c r="CB29" s="749">
        <v>28</v>
      </c>
      <c r="CC29" s="749">
        <v>83</v>
      </c>
      <c r="CD29" s="749">
        <v>9</v>
      </c>
      <c r="CE29" s="749">
        <v>14</v>
      </c>
      <c r="CF29" s="749">
        <v>11</v>
      </c>
      <c r="CH29" s="250">
        <v>2881</v>
      </c>
      <c r="CI29" s="162" t="s">
        <v>304</v>
      </c>
      <c r="CJ29" s="162">
        <v>39</v>
      </c>
      <c r="CK29" s="251">
        <v>431</v>
      </c>
      <c r="CL29" s="252">
        <v>97</v>
      </c>
      <c r="CM29" s="251">
        <v>0</v>
      </c>
      <c r="CN29" s="251">
        <v>3</v>
      </c>
      <c r="CO29" s="162">
        <v>41</v>
      </c>
      <c r="CP29" s="162">
        <v>26</v>
      </c>
      <c r="CQ29" s="162">
        <v>31</v>
      </c>
      <c r="CS29" s="781"/>
      <c r="CT29" s="780"/>
      <c r="CU29" s="782"/>
      <c r="CV29" s="783"/>
      <c r="CW29" s="783"/>
      <c r="CX29" s="779"/>
      <c r="CY29" s="774"/>
      <c r="CZ29" s="774"/>
      <c r="DA29" s="774"/>
      <c r="DB29" s="774"/>
      <c r="DC29" s="774"/>
      <c r="DD29" s="774"/>
      <c r="DE29" s="774"/>
      <c r="DF29" s="774"/>
      <c r="DG29" s="774"/>
      <c r="DH29" s="774"/>
      <c r="DI29" s="774"/>
    </row>
    <row r="30" spans="1:113" ht="18" customHeight="1">
      <c r="A30" s="745">
        <v>241</v>
      </c>
      <c r="B30" s="746" t="s">
        <v>209</v>
      </c>
      <c r="C30" s="747">
        <v>149</v>
      </c>
      <c r="D30" s="748">
        <v>213</v>
      </c>
      <c r="E30" s="749">
        <v>7</v>
      </c>
      <c r="F30" s="749">
        <v>9</v>
      </c>
      <c r="G30" s="749">
        <v>32</v>
      </c>
      <c r="H30" s="749">
        <v>31</v>
      </c>
      <c r="I30" s="749">
        <v>20</v>
      </c>
      <c r="J30" s="749">
        <v>83</v>
      </c>
      <c r="K30" s="749">
        <v>17</v>
      </c>
      <c r="L30" s="749">
        <v>8</v>
      </c>
      <c r="M30" s="749">
        <v>11</v>
      </c>
      <c r="O30" s="745">
        <v>251</v>
      </c>
      <c r="P30" s="746" t="s">
        <v>210</v>
      </c>
      <c r="Q30" s="747">
        <v>114</v>
      </c>
      <c r="R30" s="748">
        <v>227</v>
      </c>
      <c r="S30" s="749">
        <v>5</v>
      </c>
      <c r="T30" s="749">
        <v>8</v>
      </c>
      <c r="U30" s="749">
        <v>32</v>
      </c>
      <c r="V30" s="749">
        <v>32</v>
      </c>
      <c r="W30" s="749">
        <v>24</v>
      </c>
      <c r="X30" s="749">
        <v>87</v>
      </c>
      <c r="Y30" s="749">
        <v>15</v>
      </c>
      <c r="Z30" s="749">
        <v>9</v>
      </c>
      <c r="AA30" s="749">
        <v>10</v>
      </c>
      <c r="AC30" s="745">
        <v>251</v>
      </c>
      <c r="AD30" s="746" t="s">
        <v>210</v>
      </c>
      <c r="AE30" s="747">
        <v>128</v>
      </c>
      <c r="AF30" s="748">
        <v>235</v>
      </c>
      <c r="AG30" s="749">
        <v>1</v>
      </c>
      <c r="AH30" s="749">
        <v>9</v>
      </c>
      <c r="AI30" s="749">
        <v>44</v>
      </c>
      <c r="AJ30" s="749">
        <v>24</v>
      </c>
      <c r="AK30" s="749">
        <v>22</v>
      </c>
      <c r="AL30" s="749">
        <v>90</v>
      </c>
      <c r="AM30" s="749">
        <v>16</v>
      </c>
      <c r="AN30" s="749">
        <v>7</v>
      </c>
      <c r="AO30" s="749">
        <v>10</v>
      </c>
      <c r="AQ30" s="745">
        <v>1721</v>
      </c>
      <c r="AR30" s="746" t="s">
        <v>40</v>
      </c>
      <c r="AS30" s="747">
        <v>158</v>
      </c>
      <c r="AT30" s="748">
        <v>226</v>
      </c>
      <c r="AU30" s="749">
        <v>23</v>
      </c>
      <c r="AV30" s="749">
        <v>28</v>
      </c>
      <c r="AW30" s="749">
        <v>22</v>
      </c>
      <c r="AX30" s="749">
        <v>18</v>
      </c>
      <c r="AY30" s="749">
        <v>8</v>
      </c>
      <c r="AZ30" s="749">
        <v>48</v>
      </c>
      <c r="BA30" s="749">
        <v>9</v>
      </c>
      <c r="BB30" s="749">
        <v>10</v>
      </c>
      <c r="BC30" s="749">
        <v>4</v>
      </c>
      <c r="BE30" s="745">
        <v>2701</v>
      </c>
      <c r="BF30" s="746" t="s">
        <v>41</v>
      </c>
      <c r="BG30" s="747">
        <v>124</v>
      </c>
      <c r="BH30" s="748">
        <v>239</v>
      </c>
      <c r="BI30" s="749">
        <v>11</v>
      </c>
      <c r="BJ30" s="749">
        <v>27</v>
      </c>
      <c r="BK30" s="749">
        <v>31</v>
      </c>
      <c r="BL30" s="749">
        <v>23</v>
      </c>
      <c r="BM30" s="749">
        <v>8</v>
      </c>
      <c r="BN30" s="749">
        <v>61</v>
      </c>
      <c r="BO30" s="749">
        <v>7</v>
      </c>
      <c r="BP30" s="749">
        <v>7</v>
      </c>
      <c r="BQ30" s="749">
        <v>8</v>
      </c>
      <c r="BR30" s="749">
        <v>5</v>
      </c>
      <c r="BT30" s="745">
        <v>2881</v>
      </c>
      <c r="BU30" s="746" t="s">
        <v>304</v>
      </c>
      <c r="BV30" s="747">
        <v>55</v>
      </c>
      <c r="BW30" s="748">
        <v>255</v>
      </c>
      <c r="BX30" s="749">
        <v>7</v>
      </c>
      <c r="BY30" s="749">
        <v>15</v>
      </c>
      <c r="BZ30" s="749">
        <v>25</v>
      </c>
      <c r="CA30" s="749">
        <v>24</v>
      </c>
      <c r="CB30" s="749">
        <v>29</v>
      </c>
      <c r="CC30" s="749">
        <v>78</v>
      </c>
      <c r="CD30" s="749">
        <v>9</v>
      </c>
      <c r="CE30" s="749">
        <v>14</v>
      </c>
      <c r="CF30" s="749">
        <v>10</v>
      </c>
      <c r="CH30" s="250">
        <v>2901</v>
      </c>
      <c r="CI30" s="162" t="s">
        <v>306</v>
      </c>
      <c r="CJ30" s="162">
        <v>21</v>
      </c>
      <c r="CK30" s="251">
        <v>424</v>
      </c>
      <c r="CL30" s="252">
        <v>95</v>
      </c>
      <c r="CM30" s="251">
        <v>0</v>
      </c>
      <c r="CN30" s="251">
        <v>5</v>
      </c>
      <c r="CO30" s="162">
        <v>43</v>
      </c>
      <c r="CP30" s="162">
        <v>43</v>
      </c>
      <c r="CQ30" s="162">
        <v>10</v>
      </c>
      <c r="CS30" s="781"/>
      <c r="CT30" s="780"/>
      <c r="CU30" s="782"/>
      <c r="CV30" s="783"/>
      <c r="CW30" s="783"/>
      <c r="CX30" s="779"/>
      <c r="CY30" s="774"/>
      <c r="CZ30" s="774"/>
      <c r="DA30" s="774"/>
      <c r="DB30" s="774"/>
      <c r="DC30" s="774"/>
      <c r="DD30" s="774"/>
      <c r="DE30" s="774"/>
      <c r="DF30" s="774"/>
      <c r="DG30" s="774"/>
      <c r="DH30" s="774"/>
      <c r="DI30" s="774"/>
    </row>
    <row r="31" spans="1:113" ht="18" customHeight="1">
      <c r="A31" s="745">
        <v>251</v>
      </c>
      <c r="B31" s="746" t="s">
        <v>210</v>
      </c>
      <c r="C31" s="747">
        <v>113</v>
      </c>
      <c r="D31" s="748">
        <v>220</v>
      </c>
      <c r="E31" s="749">
        <v>0</v>
      </c>
      <c r="F31" s="749">
        <v>9</v>
      </c>
      <c r="G31" s="749">
        <v>30</v>
      </c>
      <c r="H31" s="749">
        <v>32</v>
      </c>
      <c r="I31" s="749">
        <v>29</v>
      </c>
      <c r="J31" s="749">
        <v>91</v>
      </c>
      <c r="K31" s="749">
        <v>18</v>
      </c>
      <c r="L31" s="749">
        <v>8</v>
      </c>
      <c r="M31" s="749">
        <v>12</v>
      </c>
      <c r="O31" s="745">
        <v>261</v>
      </c>
      <c r="P31" s="746" t="s">
        <v>211</v>
      </c>
      <c r="Q31" s="747">
        <v>72</v>
      </c>
      <c r="R31" s="748">
        <v>200</v>
      </c>
      <c r="S31" s="749">
        <v>40</v>
      </c>
      <c r="T31" s="749">
        <v>31</v>
      </c>
      <c r="U31" s="749">
        <v>18</v>
      </c>
      <c r="V31" s="749">
        <v>10</v>
      </c>
      <c r="W31" s="749">
        <v>1</v>
      </c>
      <c r="X31" s="749">
        <v>29</v>
      </c>
      <c r="Y31" s="749">
        <v>10</v>
      </c>
      <c r="Z31" s="749">
        <v>6</v>
      </c>
      <c r="AA31" s="749">
        <v>6</v>
      </c>
      <c r="AC31" s="745">
        <v>261</v>
      </c>
      <c r="AD31" s="746" t="s">
        <v>211</v>
      </c>
      <c r="AE31" s="747">
        <v>65</v>
      </c>
      <c r="AF31" s="748">
        <v>212</v>
      </c>
      <c r="AG31" s="749">
        <v>34</v>
      </c>
      <c r="AH31" s="749">
        <v>26</v>
      </c>
      <c r="AI31" s="749">
        <v>34</v>
      </c>
      <c r="AJ31" s="749">
        <v>3</v>
      </c>
      <c r="AK31" s="749">
        <v>3</v>
      </c>
      <c r="AL31" s="749">
        <v>40</v>
      </c>
      <c r="AM31" s="749">
        <v>11</v>
      </c>
      <c r="AN31" s="749">
        <v>5</v>
      </c>
      <c r="AO31" s="749">
        <v>7</v>
      </c>
      <c r="AQ31" s="745">
        <v>2041</v>
      </c>
      <c r="AR31" s="746" t="s">
        <v>1888</v>
      </c>
      <c r="AS31" s="747">
        <v>56</v>
      </c>
      <c r="AT31" s="748">
        <v>216</v>
      </c>
      <c r="AU31" s="749">
        <v>41</v>
      </c>
      <c r="AV31" s="749">
        <v>32</v>
      </c>
      <c r="AW31" s="749">
        <v>21</v>
      </c>
      <c r="AX31" s="749">
        <v>4</v>
      </c>
      <c r="AY31" s="749">
        <v>2</v>
      </c>
      <c r="AZ31" s="749">
        <v>27</v>
      </c>
      <c r="BA31" s="749">
        <v>7</v>
      </c>
      <c r="BB31" s="749">
        <v>8</v>
      </c>
      <c r="BC31" s="749">
        <v>3</v>
      </c>
      <c r="BE31" s="745">
        <v>2741</v>
      </c>
      <c r="BF31" s="746" t="s">
        <v>300</v>
      </c>
      <c r="BG31" s="747">
        <v>116</v>
      </c>
      <c r="BH31" s="748">
        <v>243</v>
      </c>
      <c r="BI31" s="749">
        <v>10</v>
      </c>
      <c r="BJ31" s="749">
        <v>17</v>
      </c>
      <c r="BK31" s="749">
        <v>32</v>
      </c>
      <c r="BL31" s="749">
        <v>23</v>
      </c>
      <c r="BM31" s="749">
        <v>17</v>
      </c>
      <c r="BN31" s="749">
        <v>72</v>
      </c>
      <c r="BO31" s="749">
        <v>7</v>
      </c>
      <c r="BP31" s="749">
        <v>8</v>
      </c>
      <c r="BQ31" s="749">
        <v>8</v>
      </c>
      <c r="BR31" s="749">
        <v>5</v>
      </c>
      <c r="BT31" s="745">
        <v>2901</v>
      </c>
      <c r="BU31" s="746" t="s">
        <v>306</v>
      </c>
      <c r="BV31" s="747">
        <v>98</v>
      </c>
      <c r="BW31" s="748">
        <v>237</v>
      </c>
      <c r="BX31" s="749">
        <v>27</v>
      </c>
      <c r="BY31" s="749">
        <v>29</v>
      </c>
      <c r="BZ31" s="749">
        <v>32</v>
      </c>
      <c r="CA31" s="749">
        <v>11</v>
      </c>
      <c r="CB31" s="749">
        <v>2</v>
      </c>
      <c r="CC31" s="749">
        <v>45</v>
      </c>
      <c r="CD31" s="749">
        <v>7</v>
      </c>
      <c r="CE31" s="749">
        <v>10</v>
      </c>
      <c r="CF31" s="749">
        <v>7</v>
      </c>
      <c r="CH31" s="250">
        <v>2911</v>
      </c>
      <c r="CI31" s="162" t="s">
        <v>307</v>
      </c>
      <c r="CJ31" s="162">
        <v>42</v>
      </c>
      <c r="CK31" s="251">
        <v>415</v>
      </c>
      <c r="CL31" s="252">
        <v>88</v>
      </c>
      <c r="CM31" s="251">
        <v>0</v>
      </c>
      <c r="CN31" s="251">
        <v>12</v>
      </c>
      <c r="CO31" s="162">
        <v>62</v>
      </c>
      <c r="CP31" s="162">
        <v>17</v>
      </c>
      <c r="CQ31" s="162">
        <v>10</v>
      </c>
      <c r="CS31" s="781"/>
      <c r="CT31" s="780"/>
      <c r="CU31" s="782"/>
      <c r="CV31" s="783"/>
      <c r="CW31" s="783"/>
      <c r="CX31" s="779"/>
      <c r="CY31" s="774"/>
      <c r="CZ31" s="774"/>
      <c r="DA31" s="774"/>
      <c r="DB31" s="774"/>
      <c r="DC31" s="774"/>
      <c r="DD31" s="774"/>
      <c r="DE31" s="774"/>
      <c r="DF31" s="774"/>
      <c r="DG31" s="774"/>
      <c r="DH31" s="774"/>
      <c r="DI31" s="774"/>
    </row>
    <row r="32" spans="1:113" ht="18" customHeight="1">
      <c r="A32" s="745">
        <v>261</v>
      </c>
      <c r="B32" s="746" t="s">
        <v>211</v>
      </c>
      <c r="C32" s="747">
        <v>82</v>
      </c>
      <c r="D32" s="748">
        <v>190</v>
      </c>
      <c r="E32" s="749">
        <v>37</v>
      </c>
      <c r="F32" s="749">
        <v>26</v>
      </c>
      <c r="G32" s="749">
        <v>33</v>
      </c>
      <c r="H32" s="749">
        <v>5</v>
      </c>
      <c r="I32" s="749">
        <v>0</v>
      </c>
      <c r="J32" s="749">
        <v>38</v>
      </c>
      <c r="K32" s="749">
        <v>12</v>
      </c>
      <c r="L32" s="749">
        <v>5</v>
      </c>
      <c r="M32" s="749">
        <v>8</v>
      </c>
      <c r="O32" s="745">
        <v>271</v>
      </c>
      <c r="P32" s="746" t="s">
        <v>212</v>
      </c>
      <c r="Q32" s="747">
        <v>98</v>
      </c>
      <c r="R32" s="748">
        <v>214</v>
      </c>
      <c r="S32" s="749">
        <v>13</v>
      </c>
      <c r="T32" s="749">
        <v>32</v>
      </c>
      <c r="U32" s="749">
        <v>30</v>
      </c>
      <c r="V32" s="749">
        <v>17</v>
      </c>
      <c r="W32" s="749">
        <v>8</v>
      </c>
      <c r="X32" s="749">
        <v>55</v>
      </c>
      <c r="Y32" s="749">
        <v>13</v>
      </c>
      <c r="Z32" s="749">
        <v>7</v>
      </c>
      <c r="AA32" s="749">
        <v>8</v>
      </c>
      <c r="AC32" s="745">
        <v>271</v>
      </c>
      <c r="AD32" s="746" t="s">
        <v>212</v>
      </c>
      <c r="AE32" s="747">
        <v>72</v>
      </c>
      <c r="AF32" s="748">
        <v>240</v>
      </c>
      <c r="AG32" s="749">
        <v>1</v>
      </c>
      <c r="AH32" s="749">
        <v>4</v>
      </c>
      <c r="AI32" s="749">
        <v>28</v>
      </c>
      <c r="AJ32" s="749">
        <v>33</v>
      </c>
      <c r="AK32" s="749">
        <v>33</v>
      </c>
      <c r="AL32" s="749">
        <v>94</v>
      </c>
      <c r="AM32" s="749">
        <v>18</v>
      </c>
      <c r="AN32" s="749">
        <v>8</v>
      </c>
      <c r="AO32" s="749">
        <v>11</v>
      </c>
      <c r="AQ32" s="745">
        <v>2060</v>
      </c>
      <c r="AR32" s="746" t="s">
        <v>2023</v>
      </c>
      <c r="AS32" s="747">
        <v>34</v>
      </c>
      <c r="AT32" s="748">
        <v>210</v>
      </c>
      <c r="AU32" s="749">
        <v>59</v>
      </c>
      <c r="AV32" s="749">
        <v>21</v>
      </c>
      <c r="AW32" s="749">
        <v>15</v>
      </c>
      <c r="AX32" s="749">
        <v>6</v>
      </c>
      <c r="AY32" s="749">
        <v>0</v>
      </c>
      <c r="AZ32" s="749">
        <v>21</v>
      </c>
      <c r="BA32" s="749">
        <v>6</v>
      </c>
      <c r="BB32" s="749">
        <v>7</v>
      </c>
      <c r="BC32" s="749">
        <v>3</v>
      </c>
      <c r="BE32" s="745">
        <v>2881</v>
      </c>
      <c r="BF32" s="746" t="s">
        <v>304</v>
      </c>
      <c r="BG32" s="747">
        <v>52</v>
      </c>
      <c r="BH32" s="748">
        <v>248</v>
      </c>
      <c r="BI32" s="749">
        <v>6</v>
      </c>
      <c r="BJ32" s="749">
        <v>12</v>
      </c>
      <c r="BK32" s="749">
        <v>27</v>
      </c>
      <c r="BL32" s="749">
        <v>35</v>
      </c>
      <c r="BM32" s="749">
        <v>21</v>
      </c>
      <c r="BN32" s="749">
        <v>83</v>
      </c>
      <c r="BO32" s="749">
        <v>8</v>
      </c>
      <c r="BP32" s="749">
        <v>9</v>
      </c>
      <c r="BQ32" s="749">
        <v>9</v>
      </c>
      <c r="BR32" s="749">
        <v>6</v>
      </c>
      <c r="BT32" s="745">
        <v>2911</v>
      </c>
      <c r="BU32" s="746" t="s">
        <v>307</v>
      </c>
      <c r="BV32" s="747">
        <v>117</v>
      </c>
      <c r="BW32" s="748">
        <v>243</v>
      </c>
      <c r="BX32" s="749">
        <v>22</v>
      </c>
      <c r="BY32" s="749">
        <v>19</v>
      </c>
      <c r="BZ32" s="749">
        <v>30</v>
      </c>
      <c r="CA32" s="749">
        <v>20</v>
      </c>
      <c r="CB32" s="749">
        <v>9</v>
      </c>
      <c r="CC32" s="749">
        <v>59</v>
      </c>
      <c r="CD32" s="749">
        <v>8</v>
      </c>
      <c r="CE32" s="749">
        <v>11</v>
      </c>
      <c r="CF32" s="749">
        <v>9</v>
      </c>
      <c r="CH32" s="250">
        <v>3029</v>
      </c>
      <c r="CI32" s="162" t="s">
        <v>1894</v>
      </c>
      <c r="CJ32" s="162">
        <v>71</v>
      </c>
      <c r="CK32" s="251">
        <v>438</v>
      </c>
      <c r="CL32" s="252">
        <v>100</v>
      </c>
      <c r="CM32" s="251">
        <v>0</v>
      </c>
      <c r="CN32" s="251">
        <v>0</v>
      </c>
      <c r="CO32" s="162">
        <v>23</v>
      </c>
      <c r="CP32" s="162">
        <v>28</v>
      </c>
      <c r="CQ32" s="162">
        <v>49</v>
      </c>
      <c r="CS32" s="781"/>
      <c r="CT32" s="780"/>
      <c r="CU32" s="782"/>
      <c r="CV32" s="783"/>
      <c r="CW32" s="783"/>
      <c r="CX32" s="779"/>
      <c r="CY32" s="774"/>
      <c r="CZ32" s="774"/>
      <c r="DA32" s="774"/>
      <c r="DB32" s="774"/>
      <c r="DC32" s="774"/>
      <c r="DD32" s="774"/>
      <c r="DE32" s="774"/>
      <c r="DF32" s="774"/>
      <c r="DG32" s="774"/>
      <c r="DH32" s="774"/>
      <c r="DI32" s="774"/>
    </row>
    <row r="33" spans="1:113" ht="18" customHeight="1">
      <c r="A33" s="745">
        <v>271</v>
      </c>
      <c r="B33" s="746" t="s">
        <v>212</v>
      </c>
      <c r="C33" s="747">
        <v>94</v>
      </c>
      <c r="D33" s="748">
        <v>205</v>
      </c>
      <c r="E33" s="749">
        <v>9</v>
      </c>
      <c r="F33" s="749">
        <v>27</v>
      </c>
      <c r="G33" s="749">
        <v>31</v>
      </c>
      <c r="H33" s="749">
        <v>24</v>
      </c>
      <c r="I33" s="749">
        <v>10</v>
      </c>
      <c r="J33" s="749">
        <v>65</v>
      </c>
      <c r="K33" s="749">
        <v>15</v>
      </c>
      <c r="L33" s="749">
        <v>7</v>
      </c>
      <c r="M33" s="749">
        <v>10</v>
      </c>
      <c r="O33" s="745">
        <v>311</v>
      </c>
      <c r="P33" s="746" t="s">
        <v>119</v>
      </c>
      <c r="Q33" s="747">
        <v>74</v>
      </c>
      <c r="R33" s="748">
        <v>211</v>
      </c>
      <c r="S33" s="749">
        <v>18</v>
      </c>
      <c r="T33" s="749">
        <v>27</v>
      </c>
      <c r="U33" s="749">
        <v>35</v>
      </c>
      <c r="V33" s="749">
        <v>14</v>
      </c>
      <c r="W33" s="749">
        <v>7</v>
      </c>
      <c r="X33" s="749">
        <v>55</v>
      </c>
      <c r="Y33" s="749">
        <v>13</v>
      </c>
      <c r="Z33" s="749">
        <v>7</v>
      </c>
      <c r="AA33" s="749">
        <v>7</v>
      </c>
      <c r="AC33" s="745">
        <v>311</v>
      </c>
      <c r="AD33" s="746" t="s">
        <v>119</v>
      </c>
      <c r="AE33" s="747">
        <v>99</v>
      </c>
      <c r="AF33" s="748">
        <v>213</v>
      </c>
      <c r="AG33" s="749">
        <v>31</v>
      </c>
      <c r="AH33" s="749">
        <v>27</v>
      </c>
      <c r="AI33" s="749">
        <v>28</v>
      </c>
      <c r="AJ33" s="749">
        <v>8</v>
      </c>
      <c r="AK33" s="749">
        <v>5</v>
      </c>
      <c r="AL33" s="749">
        <v>41</v>
      </c>
      <c r="AM33" s="749">
        <v>11</v>
      </c>
      <c r="AN33" s="749">
        <v>5</v>
      </c>
      <c r="AO33" s="749">
        <v>7</v>
      </c>
      <c r="AQ33" s="745">
        <v>2241</v>
      </c>
      <c r="AR33" s="746" t="s">
        <v>281</v>
      </c>
      <c r="AS33" s="747">
        <v>73</v>
      </c>
      <c r="AT33" s="748">
        <v>218</v>
      </c>
      <c r="AU33" s="749">
        <v>44</v>
      </c>
      <c r="AV33" s="749">
        <v>18</v>
      </c>
      <c r="AW33" s="749">
        <v>12</v>
      </c>
      <c r="AX33" s="749">
        <v>16</v>
      </c>
      <c r="AY33" s="749">
        <v>10</v>
      </c>
      <c r="AZ33" s="749">
        <v>38</v>
      </c>
      <c r="BA33" s="749">
        <v>8</v>
      </c>
      <c r="BB33" s="749">
        <v>9</v>
      </c>
      <c r="BC33" s="749">
        <v>4</v>
      </c>
      <c r="BE33" s="745">
        <v>2901</v>
      </c>
      <c r="BF33" s="746" t="s">
        <v>306</v>
      </c>
      <c r="BG33" s="747">
        <v>147</v>
      </c>
      <c r="BH33" s="748">
        <v>228</v>
      </c>
      <c r="BI33" s="749">
        <v>30</v>
      </c>
      <c r="BJ33" s="749">
        <v>34</v>
      </c>
      <c r="BK33" s="749">
        <v>25</v>
      </c>
      <c r="BL33" s="749">
        <v>6</v>
      </c>
      <c r="BM33" s="749">
        <v>5</v>
      </c>
      <c r="BN33" s="749">
        <v>36</v>
      </c>
      <c r="BO33" s="749">
        <v>5</v>
      </c>
      <c r="BP33" s="749">
        <v>6</v>
      </c>
      <c r="BQ33" s="749">
        <v>6</v>
      </c>
      <c r="BR33" s="749">
        <v>4</v>
      </c>
      <c r="BT33" s="745">
        <v>3029</v>
      </c>
      <c r="BU33" s="746" t="s">
        <v>1894</v>
      </c>
      <c r="BV33" s="747">
        <v>40</v>
      </c>
      <c r="BW33" s="748">
        <v>266</v>
      </c>
      <c r="BX33" s="749">
        <v>0</v>
      </c>
      <c r="BY33" s="749">
        <v>0</v>
      </c>
      <c r="BZ33" s="749">
        <v>18</v>
      </c>
      <c r="CA33" s="749">
        <v>43</v>
      </c>
      <c r="CB33" s="749">
        <v>40</v>
      </c>
      <c r="CC33" s="749">
        <v>100</v>
      </c>
      <c r="CD33" s="749">
        <v>10</v>
      </c>
      <c r="CE33" s="749">
        <v>17</v>
      </c>
      <c r="CF33" s="749">
        <v>12</v>
      </c>
      <c r="CH33" s="250">
        <v>3101</v>
      </c>
      <c r="CI33" s="162" t="s">
        <v>315</v>
      </c>
      <c r="CJ33" s="162">
        <v>88</v>
      </c>
      <c r="CK33" s="251">
        <v>425</v>
      </c>
      <c r="CL33" s="252">
        <v>94</v>
      </c>
      <c r="CM33" s="251">
        <v>1</v>
      </c>
      <c r="CN33" s="251">
        <v>5</v>
      </c>
      <c r="CO33" s="162">
        <v>41</v>
      </c>
      <c r="CP33" s="162">
        <v>35</v>
      </c>
      <c r="CQ33" s="162">
        <v>18</v>
      </c>
      <c r="CS33" s="781"/>
      <c r="CT33" s="780"/>
      <c r="CU33" s="782"/>
      <c r="CV33" s="783"/>
      <c r="CW33" s="783"/>
      <c r="CX33" s="779"/>
      <c r="CY33" s="774"/>
      <c r="CZ33" s="774"/>
      <c r="DA33" s="774"/>
      <c r="DB33" s="774"/>
      <c r="DC33" s="774"/>
      <c r="DD33" s="774"/>
      <c r="DE33" s="774"/>
      <c r="DF33" s="774"/>
      <c r="DG33" s="774"/>
      <c r="DH33" s="774"/>
      <c r="DI33" s="774"/>
    </row>
    <row r="34" spans="1:113" ht="18" customHeight="1">
      <c r="A34" s="745">
        <v>311</v>
      </c>
      <c r="B34" s="746" t="s">
        <v>119</v>
      </c>
      <c r="C34" s="747">
        <v>91</v>
      </c>
      <c r="D34" s="748">
        <v>199</v>
      </c>
      <c r="E34" s="749">
        <v>21</v>
      </c>
      <c r="F34" s="749">
        <v>22</v>
      </c>
      <c r="G34" s="749">
        <v>35</v>
      </c>
      <c r="H34" s="749">
        <v>20</v>
      </c>
      <c r="I34" s="749">
        <v>2</v>
      </c>
      <c r="J34" s="749">
        <v>57</v>
      </c>
      <c r="K34" s="749">
        <v>14</v>
      </c>
      <c r="L34" s="749">
        <v>6</v>
      </c>
      <c r="M34" s="749">
        <v>10</v>
      </c>
      <c r="O34" s="745">
        <v>312</v>
      </c>
      <c r="P34" s="746" t="s">
        <v>14</v>
      </c>
      <c r="Q34" s="747">
        <v>89</v>
      </c>
      <c r="R34" s="748">
        <v>227</v>
      </c>
      <c r="S34" s="749">
        <v>2</v>
      </c>
      <c r="T34" s="749">
        <v>11</v>
      </c>
      <c r="U34" s="749">
        <v>27</v>
      </c>
      <c r="V34" s="749">
        <v>42</v>
      </c>
      <c r="W34" s="749">
        <v>18</v>
      </c>
      <c r="X34" s="749">
        <v>87</v>
      </c>
      <c r="Y34" s="749">
        <v>15</v>
      </c>
      <c r="Z34" s="749">
        <v>9</v>
      </c>
      <c r="AA34" s="749">
        <v>10</v>
      </c>
      <c r="AC34" s="745">
        <v>312</v>
      </c>
      <c r="AD34" s="746" t="s">
        <v>14</v>
      </c>
      <c r="AE34" s="747">
        <v>82</v>
      </c>
      <c r="AF34" s="748">
        <v>239</v>
      </c>
      <c r="AG34" s="749">
        <v>0</v>
      </c>
      <c r="AH34" s="749">
        <v>11</v>
      </c>
      <c r="AI34" s="749">
        <v>23</v>
      </c>
      <c r="AJ34" s="749">
        <v>39</v>
      </c>
      <c r="AK34" s="749">
        <v>27</v>
      </c>
      <c r="AL34" s="749">
        <v>89</v>
      </c>
      <c r="AM34" s="749">
        <v>17</v>
      </c>
      <c r="AN34" s="749">
        <v>8</v>
      </c>
      <c r="AO34" s="749">
        <v>11</v>
      </c>
      <c r="AQ34" s="745">
        <v>2701</v>
      </c>
      <c r="AR34" s="746" t="s">
        <v>41</v>
      </c>
      <c r="AS34" s="747">
        <v>115</v>
      </c>
      <c r="AT34" s="748">
        <v>238</v>
      </c>
      <c r="AU34" s="749">
        <v>7</v>
      </c>
      <c r="AV34" s="749">
        <v>20</v>
      </c>
      <c r="AW34" s="749">
        <v>23</v>
      </c>
      <c r="AX34" s="749">
        <v>30</v>
      </c>
      <c r="AY34" s="749">
        <v>21</v>
      </c>
      <c r="AZ34" s="749">
        <v>73</v>
      </c>
      <c r="BA34" s="749">
        <v>11</v>
      </c>
      <c r="BB34" s="749">
        <v>13</v>
      </c>
      <c r="BC34" s="749">
        <v>6</v>
      </c>
      <c r="BE34" s="745">
        <v>2911</v>
      </c>
      <c r="BF34" s="746" t="s">
        <v>307</v>
      </c>
      <c r="BG34" s="747">
        <v>112</v>
      </c>
      <c r="BH34" s="748">
        <v>229</v>
      </c>
      <c r="BI34" s="749">
        <v>27</v>
      </c>
      <c r="BJ34" s="749">
        <v>38</v>
      </c>
      <c r="BK34" s="749">
        <v>20</v>
      </c>
      <c r="BL34" s="749">
        <v>13</v>
      </c>
      <c r="BM34" s="749">
        <v>4</v>
      </c>
      <c r="BN34" s="749">
        <v>36</v>
      </c>
      <c r="BO34" s="749">
        <v>5</v>
      </c>
      <c r="BP34" s="749">
        <v>6</v>
      </c>
      <c r="BQ34" s="749">
        <v>6</v>
      </c>
      <c r="BR34" s="749">
        <v>4</v>
      </c>
      <c r="BT34" s="745">
        <v>3101</v>
      </c>
      <c r="BU34" s="746" t="s">
        <v>315</v>
      </c>
      <c r="BV34" s="747">
        <v>130</v>
      </c>
      <c r="BW34" s="748">
        <v>261</v>
      </c>
      <c r="BX34" s="749">
        <v>2</v>
      </c>
      <c r="BY34" s="749">
        <v>6</v>
      </c>
      <c r="BZ34" s="749">
        <v>32</v>
      </c>
      <c r="CA34" s="749">
        <v>28</v>
      </c>
      <c r="CB34" s="749">
        <v>32</v>
      </c>
      <c r="CC34" s="749">
        <v>92</v>
      </c>
      <c r="CD34" s="749">
        <v>10</v>
      </c>
      <c r="CE34" s="749">
        <v>15</v>
      </c>
      <c r="CF34" s="749">
        <v>12</v>
      </c>
      <c r="CH34" s="250">
        <v>3191</v>
      </c>
      <c r="CI34" s="162" t="s">
        <v>125</v>
      </c>
      <c r="CJ34" s="162">
        <v>76</v>
      </c>
      <c r="CK34" s="251">
        <v>420</v>
      </c>
      <c r="CL34" s="252">
        <v>91</v>
      </c>
      <c r="CM34" s="251">
        <v>0</v>
      </c>
      <c r="CN34" s="251">
        <v>9</v>
      </c>
      <c r="CO34" s="162">
        <v>57</v>
      </c>
      <c r="CP34" s="162">
        <v>20</v>
      </c>
      <c r="CQ34" s="162">
        <v>14</v>
      </c>
      <c r="CS34" s="781"/>
      <c r="CT34" s="780"/>
      <c r="CU34" s="782"/>
      <c r="CV34" s="783"/>
      <c r="CW34" s="783"/>
      <c r="CX34" s="779"/>
      <c r="CY34" s="774"/>
      <c r="CZ34" s="774"/>
      <c r="DA34" s="774"/>
      <c r="DB34" s="774"/>
      <c r="DC34" s="774"/>
      <c r="DD34" s="774"/>
      <c r="DE34" s="774"/>
      <c r="DF34" s="774"/>
      <c r="DG34" s="774"/>
      <c r="DH34" s="774"/>
      <c r="DI34" s="774"/>
    </row>
    <row r="35" spans="1:113" ht="18" customHeight="1">
      <c r="A35" s="745">
        <v>312</v>
      </c>
      <c r="B35" s="746" t="s">
        <v>14</v>
      </c>
      <c r="C35" s="747">
        <v>80</v>
      </c>
      <c r="D35" s="748">
        <v>213</v>
      </c>
      <c r="E35" s="749">
        <v>6</v>
      </c>
      <c r="F35" s="749">
        <v>16</v>
      </c>
      <c r="G35" s="749">
        <v>30</v>
      </c>
      <c r="H35" s="749">
        <v>29</v>
      </c>
      <c r="I35" s="749">
        <v>19</v>
      </c>
      <c r="J35" s="749">
        <v>78</v>
      </c>
      <c r="K35" s="749">
        <v>17</v>
      </c>
      <c r="L35" s="749">
        <v>7</v>
      </c>
      <c r="M35" s="749">
        <v>11</v>
      </c>
      <c r="O35" s="745">
        <v>321</v>
      </c>
      <c r="P35" s="746" t="s">
        <v>213</v>
      </c>
      <c r="Q35" s="747">
        <v>111</v>
      </c>
      <c r="R35" s="748">
        <v>213</v>
      </c>
      <c r="S35" s="749">
        <v>18</v>
      </c>
      <c r="T35" s="749">
        <v>27</v>
      </c>
      <c r="U35" s="749">
        <v>27</v>
      </c>
      <c r="V35" s="749">
        <v>19</v>
      </c>
      <c r="W35" s="749">
        <v>9</v>
      </c>
      <c r="X35" s="749">
        <v>55</v>
      </c>
      <c r="Y35" s="749">
        <v>13</v>
      </c>
      <c r="Z35" s="749">
        <v>7</v>
      </c>
      <c r="AA35" s="749">
        <v>8</v>
      </c>
      <c r="AC35" s="745">
        <v>321</v>
      </c>
      <c r="AD35" s="746" t="s">
        <v>213</v>
      </c>
      <c r="AE35" s="747">
        <v>132</v>
      </c>
      <c r="AF35" s="748">
        <v>218</v>
      </c>
      <c r="AG35" s="749">
        <v>20</v>
      </c>
      <c r="AH35" s="749">
        <v>27</v>
      </c>
      <c r="AI35" s="749">
        <v>30</v>
      </c>
      <c r="AJ35" s="749">
        <v>19</v>
      </c>
      <c r="AK35" s="749">
        <v>4</v>
      </c>
      <c r="AL35" s="749">
        <v>52</v>
      </c>
      <c r="AM35" s="749">
        <v>12</v>
      </c>
      <c r="AN35" s="749">
        <v>6</v>
      </c>
      <c r="AO35" s="749">
        <v>8</v>
      </c>
      <c r="AQ35" s="745">
        <v>2741</v>
      </c>
      <c r="AR35" s="746" t="s">
        <v>300</v>
      </c>
      <c r="AS35" s="747">
        <v>144</v>
      </c>
      <c r="AT35" s="748">
        <v>240</v>
      </c>
      <c r="AU35" s="749">
        <v>3</v>
      </c>
      <c r="AV35" s="749">
        <v>10</v>
      </c>
      <c r="AW35" s="749">
        <v>32</v>
      </c>
      <c r="AX35" s="749">
        <v>38</v>
      </c>
      <c r="AY35" s="749">
        <v>17</v>
      </c>
      <c r="AZ35" s="749">
        <v>87</v>
      </c>
      <c r="BA35" s="749">
        <v>12</v>
      </c>
      <c r="BB35" s="749">
        <v>13</v>
      </c>
      <c r="BC35" s="749">
        <v>6</v>
      </c>
      <c r="BE35" s="745">
        <v>3029</v>
      </c>
      <c r="BF35" s="746" t="s">
        <v>1894</v>
      </c>
      <c r="BG35" s="747">
        <v>36</v>
      </c>
      <c r="BH35" s="748">
        <v>264</v>
      </c>
      <c r="BI35" s="749">
        <v>0</v>
      </c>
      <c r="BJ35" s="749">
        <v>0</v>
      </c>
      <c r="BK35" s="749">
        <v>8</v>
      </c>
      <c r="BL35" s="749">
        <v>42</v>
      </c>
      <c r="BM35" s="749">
        <v>50</v>
      </c>
      <c r="BN35" s="749">
        <v>100</v>
      </c>
      <c r="BO35" s="749">
        <v>10</v>
      </c>
      <c r="BP35" s="749">
        <v>11</v>
      </c>
      <c r="BQ35" s="749">
        <v>11</v>
      </c>
      <c r="BR35" s="749">
        <v>7</v>
      </c>
      <c r="BT35" s="745">
        <v>3191</v>
      </c>
      <c r="BU35" s="746" t="s">
        <v>125</v>
      </c>
      <c r="BV35" s="747">
        <v>93</v>
      </c>
      <c r="BW35" s="748">
        <v>254</v>
      </c>
      <c r="BX35" s="749">
        <v>3</v>
      </c>
      <c r="BY35" s="749">
        <v>12</v>
      </c>
      <c r="BZ35" s="749">
        <v>43</v>
      </c>
      <c r="CA35" s="749">
        <v>29</v>
      </c>
      <c r="CB35" s="749">
        <v>13</v>
      </c>
      <c r="CC35" s="749">
        <v>85</v>
      </c>
      <c r="CD35" s="749">
        <v>9</v>
      </c>
      <c r="CE35" s="749">
        <v>14</v>
      </c>
      <c r="CF35" s="749">
        <v>10</v>
      </c>
      <c r="CH35" s="250">
        <v>3281</v>
      </c>
      <c r="CI35" s="162" t="s">
        <v>18</v>
      </c>
      <c r="CJ35" s="162">
        <v>83</v>
      </c>
      <c r="CK35" s="251">
        <v>430</v>
      </c>
      <c r="CL35" s="252">
        <v>99</v>
      </c>
      <c r="CM35" s="251">
        <v>0</v>
      </c>
      <c r="CN35" s="251">
        <v>1</v>
      </c>
      <c r="CO35" s="162">
        <v>40</v>
      </c>
      <c r="CP35" s="162">
        <v>27</v>
      </c>
      <c r="CQ35" s="162">
        <v>33</v>
      </c>
      <c r="CS35" s="781"/>
      <c r="CT35" s="780"/>
      <c r="CU35" s="782"/>
      <c r="CV35" s="783"/>
      <c r="CW35" s="783"/>
      <c r="CX35" s="779"/>
      <c r="CY35" s="774"/>
      <c r="CZ35" s="774"/>
      <c r="DA35" s="774"/>
      <c r="DB35" s="774"/>
      <c r="DC35" s="774"/>
      <c r="DD35" s="774"/>
      <c r="DE35" s="774"/>
      <c r="DF35" s="774"/>
      <c r="DG35" s="774"/>
      <c r="DH35" s="774"/>
      <c r="DI35" s="774"/>
    </row>
    <row r="36" spans="1:113" ht="18" customHeight="1">
      <c r="A36" s="745">
        <v>321</v>
      </c>
      <c r="B36" s="746" t="s">
        <v>213</v>
      </c>
      <c r="C36" s="747">
        <v>128</v>
      </c>
      <c r="D36" s="748">
        <v>196</v>
      </c>
      <c r="E36" s="749">
        <v>23</v>
      </c>
      <c r="F36" s="749">
        <v>28</v>
      </c>
      <c r="G36" s="749">
        <v>30</v>
      </c>
      <c r="H36" s="749">
        <v>15</v>
      </c>
      <c r="I36" s="749">
        <v>4</v>
      </c>
      <c r="J36" s="749">
        <v>48</v>
      </c>
      <c r="K36" s="749">
        <v>13</v>
      </c>
      <c r="L36" s="749">
        <v>6</v>
      </c>
      <c r="M36" s="749">
        <v>9</v>
      </c>
      <c r="O36" s="745">
        <v>332</v>
      </c>
      <c r="P36" s="746" t="s">
        <v>214</v>
      </c>
      <c r="Q36" s="747">
        <v>44</v>
      </c>
      <c r="R36" s="748">
        <v>219</v>
      </c>
      <c r="S36" s="749">
        <v>9</v>
      </c>
      <c r="T36" s="749">
        <v>18</v>
      </c>
      <c r="U36" s="749">
        <v>32</v>
      </c>
      <c r="V36" s="749">
        <v>34</v>
      </c>
      <c r="W36" s="749">
        <v>7</v>
      </c>
      <c r="X36" s="749">
        <v>73</v>
      </c>
      <c r="Y36" s="749">
        <v>14</v>
      </c>
      <c r="Z36" s="749">
        <v>8</v>
      </c>
      <c r="AA36" s="749">
        <v>8</v>
      </c>
      <c r="AC36" s="745">
        <v>332</v>
      </c>
      <c r="AD36" s="746" t="s">
        <v>214</v>
      </c>
      <c r="AE36" s="747">
        <v>121</v>
      </c>
      <c r="AF36" s="748">
        <v>219</v>
      </c>
      <c r="AG36" s="749">
        <v>18</v>
      </c>
      <c r="AH36" s="749">
        <v>32</v>
      </c>
      <c r="AI36" s="749">
        <v>29</v>
      </c>
      <c r="AJ36" s="749">
        <v>17</v>
      </c>
      <c r="AK36" s="749">
        <v>4</v>
      </c>
      <c r="AL36" s="749">
        <v>50</v>
      </c>
      <c r="AM36" s="749">
        <v>12</v>
      </c>
      <c r="AN36" s="749">
        <v>6</v>
      </c>
      <c r="AO36" s="749">
        <v>8</v>
      </c>
      <c r="AQ36" s="745">
        <v>2881</v>
      </c>
      <c r="AR36" s="746" t="s">
        <v>304</v>
      </c>
      <c r="AS36" s="747">
        <v>79</v>
      </c>
      <c r="AT36" s="748">
        <v>234</v>
      </c>
      <c r="AU36" s="749">
        <v>9</v>
      </c>
      <c r="AV36" s="749">
        <v>23</v>
      </c>
      <c r="AW36" s="749">
        <v>30</v>
      </c>
      <c r="AX36" s="749">
        <v>27</v>
      </c>
      <c r="AY36" s="749">
        <v>11</v>
      </c>
      <c r="AZ36" s="749">
        <v>68</v>
      </c>
      <c r="BA36" s="749">
        <v>11</v>
      </c>
      <c r="BB36" s="749">
        <v>12</v>
      </c>
      <c r="BC36" s="749">
        <v>5</v>
      </c>
      <c r="BE36" s="745">
        <v>3101</v>
      </c>
      <c r="BF36" s="746" t="s">
        <v>315</v>
      </c>
      <c r="BG36" s="747">
        <v>138</v>
      </c>
      <c r="BH36" s="748">
        <v>247</v>
      </c>
      <c r="BI36" s="749">
        <v>3</v>
      </c>
      <c r="BJ36" s="749">
        <v>12</v>
      </c>
      <c r="BK36" s="749">
        <v>36</v>
      </c>
      <c r="BL36" s="749">
        <v>35</v>
      </c>
      <c r="BM36" s="749">
        <v>14</v>
      </c>
      <c r="BN36" s="749">
        <v>85</v>
      </c>
      <c r="BO36" s="749">
        <v>8</v>
      </c>
      <c r="BP36" s="749">
        <v>8</v>
      </c>
      <c r="BQ36" s="749">
        <v>9</v>
      </c>
      <c r="BR36" s="749">
        <v>6</v>
      </c>
      <c r="BT36" s="745">
        <v>3281</v>
      </c>
      <c r="BU36" s="746" t="s">
        <v>18</v>
      </c>
      <c r="BV36" s="747">
        <v>132</v>
      </c>
      <c r="BW36" s="748">
        <v>250</v>
      </c>
      <c r="BX36" s="749">
        <v>14</v>
      </c>
      <c r="BY36" s="749">
        <v>18</v>
      </c>
      <c r="BZ36" s="749">
        <v>27</v>
      </c>
      <c r="CA36" s="749">
        <v>21</v>
      </c>
      <c r="CB36" s="749">
        <v>19</v>
      </c>
      <c r="CC36" s="749">
        <v>67</v>
      </c>
      <c r="CD36" s="749">
        <v>8</v>
      </c>
      <c r="CE36" s="749">
        <v>13</v>
      </c>
      <c r="CF36" s="749">
        <v>10</v>
      </c>
      <c r="CH36" s="250">
        <v>3421</v>
      </c>
      <c r="CI36" s="162" t="s">
        <v>324</v>
      </c>
      <c r="CJ36" s="162">
        <v>26</v>
      </c>
      <c r="CK36" s="251">
        <v>432</v>
      </c>
      <c r="CL36" s="252">
        <v>100</v>
      </c>
      <c r="CM36" s="251">
        <v>0</v>
      </c>
      <c r="CN36" s="251">
        <v>0</v>
      </c>
      <c r="CO36" s="162">
        <v>23</v>
      </c>
      <c r="CP36" s="162">
        <v>46</v>
      </c>
      <c r="CQ36" s="162">
        <v>31</v>
      </c>
      <c r="CS36" s="781"/>
      <c r="CT36" s="780"/>
      <c r="CU36" s="782"/>
      <c r="CV36" s="783"/>
      <c r="CW36" s="783"/>
      <c r="CX36" s="779"/>
      <c r="CY36" s="774"/>
      <c r="CZ36" s="774"/>
      <c r="DA36" s="774"/>
      <c r="DB36" s="774"/>
      <c r="DC36" s="774"/>
      <c r="DD36" s="774"/>
      <c r="DE36" s="774"/>
      <c r="DF36" s="774"/>
      <c r="DG36" s="774"/>
      <c r="DH36" s="774"/>
      <c r="DI36" s="774"/>
    </row>
    <row r="37" spans="1:113" ht="18" customHeight="1">
      <c r="A37" s="745">
        <v>332</v>
      </c>
      <c r="B37" s="746" t="s">
        <v>214</v>
      </c>
      <c r="C37" s="747">
        <v>35</v>
      </c>
      <c r="D37" s="748">
        <v>195</v>
      </c>
      <c r="E37" s="749">
        <v>14</v>
      </c>
      <c r="F37" s="749">
        <v>43</v>
      </c>
      <c r="G37" s="749">
        <v>37</v>
      </c>
      <c r="H37" s="749">
        <v>0</v>
      </c>
      <c r="I37" s="749">
        <v>6</v>
      </c>
      <c r="J37" s="749">
        <v>43</v>
      </c>
      <c r="K37" s="749">
        <v>14</v>
      </c>
      <c r="L37" s="749">
        <v>5</v>
      </c>
      <c r="M37" s="749">
        <v>9</v>
      </c>
      <c r="O37" s="745">
        <v>339</v>
      </c>
      <c r="P37" s="746" t="s">
        <v>1216</v>
      </c>
      <c r="Q37" s="747">
        <v>45</v>
      </c>
      <c r="R37" s="748">
        <v>212</v>
      </c>
      <c r="S37" s="749">
        <v>16</v>
      </c>
      <c r="T37" s="749">
        <v>24</v>
      </c>
      <c r="U37" s="749">
        <v>40</v>
      </c>
      <c r="V37" s="749">
        <v>16</v>
      </c>
      <c r="W37" s="749">
        <v>4</v>
      </c>
      <c r="X37" s="749">
        <v>60</v>
      </c>
      <c r="Y37" s="749">
        <v>13</v>
      </c>
      <c r="Z37" s="749">
        <v>8</v>
      </c>
      <c r="AA37" s="749">
        <v>6</v>
      </c>
      <c r="AC37" s="745">
        <v>339</v>
      </c>
      <c r="AD37" s="746" t="s">
        <v>1216</v>
      </c>
      <c r="AE37" s="747">
        <v>49</v>
      </c>
      <c r="AF37" s="748">
        <v>223</v>
      </c>
      <c r="AG37" s="749">
        <v>10</v>
      </c>
      <c r="AH37" s="749">
        <v>39</v>
      </c>
      <c r="AI37" s="749">
        <v>22</v>
      </c>
      <c r="AJ37" s="749">
        <v>18</v>
      </c>
      <c r="AK37" s="749">
        <v>10</v>
      </c>
      <c r="AL37" s="749">
        <v>51</v>
      </c>
      <c r="AM37" s="749">
        <v>13</v>
      </c>
      <c r="AN37" s="749">
        <v>6</v>
      </c>
      <c r="AO37" s="749">
        <v>7</v>
      </c>
      <c r="AQ37" s="745">
        <v>2901</v>
      </c>
      <c r="AR37" s="746" t="s">
        <v>306</v>
      </c>
      <c r="AS37" s="747">
        <v>119</v>
      </c>
      <c r="AT37" s="748">
        <v>218</v>
      </c>
      <c r="AU37" s="749">
        <v>34</v>
      </c>
      <c r="AV37" s="749">
        <v>32</v>
      </c>
      <c r="AW37" s="749">
        <v>21</v>
      </c>
      <c r="AX37" s="749">
        <v>11</v>
      </c>
      <c r="AY37" s="749">
        <v>3</v>
      </c>
      <c r="AZ37" s="749">
        <v>34</v>
      </c>
      <c r="BA37" s="749">
        <v>8</v>
      </c>
      <c r="BB37" s="749">
        <v>9</v>
      </c>
      <c r="BC37" s="749">
        <v>3</v>
      </c>
      <c r="BE37" s="745">
        <v>3191</v>
      </c>
      <c r="BF37" s="746" t="s">
        <v>125</v>
      </c>
      <c r="BG37" s="747">
        <v>94</v>
      </c>
      <c r="BH37" s="748">
        <v>250</v>
      </c>
      <c r="BI37" s="749">
        <v>2</v>
      </c>
      <c r="BJ37" s="749">
        <v>7</v>
      </c>
      <c r="BK37" s="749">
        <v>34</v>
      </c>
      <c r="BL37" s="749">
        <v>33</v>
      </c>
      <c r="BM37" s="749">
        <v>23</v>
      </c>
      <c r="BN37" s="749">
        <v>90</v>
      </c>
      <c r="BO37" s="749">
        <v>8</v>
      </c>
      <c r="BP37" s="749">
        <v>9</v>
      </c>
      <c r="BQ37" s="749">
        <v>10</v>
      </c>
      <c r="BR37" s="749">
        <v>6</v>
      </c>
      <c r="BT37" s="745">
        <v>3421</v>
      </c>
      <c r="BU37" s="746" t="s">
        <v>324</v>
      </c>
      <c r="BV37" s="747">
        <v>147</v>
      </c>
      <c r="BW37" s="748">
        <v>244</v>
      </c>
      <c r="BX37" s="749">
        <v>18</v>
      </c>
      <c r="BY37" s="749">
        <v>20</v>
      </c>
      <c r="BZ37" s="749">
        <v>35</v>
      </c>
      <c r="CA37" s="749">
        <v>18</v>
      </c>
      <c r="CB37" s="749">
        <v>9</v>
      </c>
      <c r="CC37" s="749">
        <v>62</v>
      </c>
      <c r="CD37" s="749">
        <v>8</v>
      </c>
      <c r="CE37" s="749">
        <v>12</v>
      </c>
      <c r="CF37" s="749">
        <v>9</v>
      </c>
      <c r="CH37" s="250">
        <v>3610</v>
      </c>
      <c r="CI37" s="162" t="s">
        <v>330</v>
      </c>
      <c r="CJ37" s="162">
        <v>63</v>
      </c>
      <c r="CK37" s="251">
        <v>413</v>
      </c>
      <c r="CL37" s="252">
        <v>81</v>
      </c>
      <c r="CM37" s="251">
        <v>2</v>
      </c>
      <c r="CN37" s="251">
        <v>17</v>
      </c>
      <c r="CO37" s="162">
        <v>52</v>
      </c>
      <c r="CP37" s="162">
        <v>21</v>
      </c>
      <c r="CQ37" s="162">
        <v>8</v>
      </c>
      <c r="CS37" s="781"/>
      <c r="CT37" s="780"/>
      <c r="CU37" s="782"/>
      <c r="CV37" s="783"/>
      <c r="CW37" s="783"/>
      <c r="CX37" s="779"/>
      <c r="CY37" s="774"/>
      <c r="CZ37" s="774"/>
      <c r="DA37" s="774"/>
      <c r="DB37" s="774"/>
      <c r="DC37" s="774"/>
      <c r="DD37" s="774"/>
      <c r="DE37" s="774"/>
      <c r="DF37" s="774"/>
      <c r="DG37" s="774"/>
      <c r="DH37" s="774"/>
      <c r="DI37" s="774"/>
    </row>
    <row r="38" spans="1:113" ht="18" customHeight="1">
      <c r="A38" s="745">
        <v>339</v>
      </c>
      <c r="B38" s="746" t="s">
        <v>1216</v>
      </c>
      <c r="C38" s="747">
        <v>44</v>
      </c>
      <c r="D38" s="748">
        <v>206</v>
      </c>
      <c r="E38" s="749">
        <v>16</v>
      </c>
      <c r="F38" s="749">
        <v>14</v>
      </c>
      <c r="G38" s="749">
        <v>36</v>
      </c>
      <c r="H38" s="749">
        <v>18</v>
      </c>
      <c r="I38" s="749">
        <v>16</v>
      </c>
      <c r="J38" s="749">
        <v>70</v>
      </c>
      <c r="K38" s="749">
        <v>16</v>
      </c>
      <c r="L38" s="749">
        <v>7</v>
      </c>
      <c r="M38" s="749">
        <v>10</v>
      </c>
      <c r="O38" s="745">
        <v>341</v>
      </c>
      <c r="P38" s="746" t="s">
        <v>215</v>
      </c>
      <c r="Q38" s="747">
        <v>108</v>
      </c>
      <c r="R38" s="748">
        <v>204</v>
      </c>
      <c r="S38" s="749">
        <v>28</v>
      </c>
      <c r="T38" s="749">
        <v>34</v>
      </c>
      <c r="U38" s="749">
        <v>27</v>
      </c>
      <c r="V38" s="749">
        <v>9</v>
      </c>
      <c r="W38" s="749">
        <v>2</v>
      </c>
      <c r="X38" s="749">
        <v>38</v>
      </c>
      <c r="Y38" s="749">
        <v>12</v>
      </c>
      <c r="Z38" s="749">
        <v>7</v>
      </c>
      <c r="AA38" s="749">
        <v>6</v>
      </c>
      <c r="AC38" s="745">
        <v>341</v>
      </c>
      <c r="AD38" s="746" t="s">
        <v>215</v>
      </c>
      <c r="AE38" s="747">
        <v>93</v>
      </c>
      <c r="AF38" s="748">
        <v>216</v>
      </c>
      <c r="AG38" s="749">
        <v>25</v>
      </c>
      <c r="AH38" s="749">
        <v>22</v>
      </c>
      <c r="AI38" s="749">
        <v>38</v>
      </c>
      <c r="AJ38" s="749">
        <v>14</v>
      </c>
      <c r="AK38" s="749">
        <v>2</v>
      </c>
      <c r="AL38" s="749">
        <v>54</v>
      </c>
      <c r="AM38" s="749">
        <v>12</v>
      </c>
      <c r="AN38" s="749">
        <v>6</v>
      </c>
      <c r="AO38" s="749">
        <v>8</v>
      </c>
      <c r="AQ38" s="745">
        <v>2911</v>
      </c>
      <c r="AR38" s="746" t="s">
        <v>307</v>
      </c>
      <c r="AS38" s="747">
        <v>97</v>
      </c>
      <c r="AT38" s="748">
        <v>222</v>
      </c>
      <c r="AU38" s="749">
        <v>23</v>
      </c>
      <c r="AV38" s="749">
        <v>32</v>
      </c>
      <c r="AW38" s="749">
        <v>29</v>
      </c>
      <c r="AX38" s="749">
        <v>9</v>
      </c>
      <c r="AY38" s="749">
        <v>7</v>
      </c>
      <c r="AZ38" s="749">
        <v>45</v>
      </c>
      <c r="BA38" s="749">
        <v>8</v>
      </c>
      <c r="BB38" s="749">
        <v>10</v>
      </c>
      <c r="BC38" s="749">
        <v>3</v>
      </c>
      <c r="BE38" s="745">
        <v>3281</v>
      </c>
      <c r="BF38" s="746" t="s">
        <v>18</v>
      </c>
      <c r="BG38" s="747">
        <v>199</v>
      </c>
      <c r="BH38" s="748">
        <v>241</v>
      </c>
      <c r="BI38" s="749">
        <v>13</v>
      </c>
      <c r="BJ38" s="749">
        <v>16</v>
      </c>
      <c r="BK38" s="749">
        <v>30</v>
      </c>
      <c r="BL38" s="749">
        <v>26</v>
      </c>
      <c r="BM38" s="749">
        <v>15</v>
      </c>
      <c r="BN38" s="749">
        <v>71</v>
      </c>
      <c r="BO38" s="749">
        <v>7</v>
      </c>
      <c r="BP38" s="749">
        <v>8</v>
      </c>
      <c r="BQ38" s="749">
        <v>7</v>
      </c>
      <c r="BR38" s="749">
        <v>5</v>
      </c>
      <c r="BT38" s="745">
        <v>3610</v>
      </c>
      <c r="BU38" s="746" t="s">
        <v>330</v>
      </c>
      <c r="BV38" s="747">
        <v>218</v>
      </c>
      <c r="BW38" s="748">
        <v>240</v>
      </c>
      <c r="BX38" s="749">
        <v>16</v>
      </c>
      <c r="BY38" s="749">
        <v>39</v>
      </c>
      <c r="BZ38" s="749">
        <v>33</v>
      </c>
      <c r="CA38" s="749">
        <v>9</v>
      </c>
      <c r="CB38" s="749">
        <v>4</v>
      </c>
      <c r="CC38" s="749">
        <v>45</v>
      </c>
      <c r="CD38" s="749">
        <v>7</v>
      </c>
      <c r="CE38" s="749">
        <v>10</v>
      </c>
      <c r="CF38" s="749">
        <v>8</v>
      </c>
      <c r="CH38" s="250">
        <v>3621</v>
      </c>
      <c r="CI38" s="162" t="s">
        <v>331</v>
      </c>
      <c r="CJ38" s="162">
        <v>20</v>
      </c>
      <c r="CK38" s="251">
        <v>425</v>
      </c>
      <c r="CL38" s="252">
        <v>90</v>
      </c>
      <c r="CM38" s="251">
        <v>0</v>
      </c>
      <c r="CN38" s="251">
        <v>10</v>
      </c>
      <c r="CO38" s="162">
        <v>30</v>
      </c>
      <c r="CP38" s="162">
        <v>40</v>
      </c>
      <c r="CQ38" s="162">
        <v>20</v>
      </c>
      <c r="CS38" s="781"/>
      <c r="CT38" s="780"/>
      <c r="CU38" s="782"/>
      <c r="CV38" s="783"/>
      <c r="CW38" s="783"/>
      <c r="CX38" s="779"/>
      <c r="CY38" s="774"/>
      <c r="CZ38" s="774"/>
      <c r="DA38" s="774"/>
      <c r="DB38" s="774"/>
      <c r="DC38" s="774"/>
      <c r="DD38" s="774"/>
      <c r="DE38" s="774"/>
      <c r="DF38" s="774"/>
      <c r="DG38" s="774"/>
      <c r="DH38" s="774"/>
      <c r="DI38" s="774"/>
    </row>
    <row r="39" spans="1:113" ht="18" customHeight="1">
      <c r="A39" s="745">
        <v>341</v>
      </c>
      <c r="B39" s="746" t="s">
        <v>215</v>
      </c>
      <c r="C39" s="747">
        <v>108</v>
      </c>
      <c r="D39" s="748">
        <v>194</v>
      </c>
      <c r="E39" s="749">
        <v>32</v>
      </c>
      <c r="F39" s="749">
        <v>17</v>
      </c>
      <c r="G39" s="749">
        <v>29</v>
      </c>
      <c r="H39" s="749">
        <v>16</v>
      </c>
      <c r="I39" s="749">
        <v>6</v>
      </c>
      <c r="J39" s="749">
        <v>51</v>
      </c>
      <c r="K39" s="749">
        <v>13</v>
      </c>
      <c r="L39" s="749">
        <v>6</v>
      </c>
      <c r="M39" s="749">
        <v>9</v>
      </c>
      <c r="O39" s="745">
        <v>342</v>
      </c>
      <c r="P39" s="746" t="s">
        <v>216</v>
      </c>
      <c r="Q39" s="747">
        <v>128</v>
      </c>
      <c r="R39" s="748">
        <v>222</v>
      </c>
      <c r="S39" s="749">
        <v>7</v>
      </c>
      <c r="T39" s="749">
        <v>15</v>
      </c>
      <c r="U39" s="749">
        <v>34</v>
      </c>
      <c r="V39" s="749">
        <v>27</v>
      </c>
      <c r="W39" s="749">
        <v>17</v>
      </c>
      <c r="X39" s="749">
        <v>78</v>
      </c>
      <c r="Y39" s="749">
        <v>14</v>
      </c>
      <c r="Z39" s="749">
        <v>9</v>
      </c>
      <c r="AA39" s="749">
        <v>9</v>
      </c>
      <c r="AC39" s="745">
        <v>342</v>
      </c>
      <c r="AD39" s="746" t="s">
        <v>216</v>
      </c>
      <c r="AE39" s="747">
        <v>149</v>
      </c>
      <c r="AF39" s="748">
        <v>228</v>
      </c>
      <c r="AG39" s="749">
        <v>4</v>
      </c>
      <c r="AH39" s="749">
        <v>21</v>
      </c>
      <c r="AI39" s="749">
        <v>46</v>
      </c>
      <c r="AJ39" s="749">
        <v>20</v>
      </c>
      <c r="AK39" s="749">
        <v>9</v>
      </c>
      <c r="AL39" s="749">
        <v>75</v>
      </c>
      <c r="AM39" s="749">
        <v>15</v>
      </c>
      <c r="AN39" s="749">
        <v>6</v>
      </c>
      <c r="AO39" s="749">
        <v>9</v>
      </c>
      <c r="AQ39" s="745">
        <v>3029</v>
      </c>
      <c r="AR39" s="746" t="s">
        <v>1894</v>
      </c>
      <c r="AS39" s="747">
        <v>32</v>
      </c>
      <c r="AT39" s="748">
        <v>250</v>
      </c>
      <c r="AU39" s="749">
        <v>0</v>
      </c>
      <c r="AV39" s="749">
        <v>0</v>
      </c>
      <c r="AW39" s="749">
        <v>19</v>
      </c>
      <c r="AX39" s="749">
        <v>53</v>
      </c>
      <c r="AY39" s="749">
        <v>28</v>
      </c>
      <c r="AZ39" s="749">
        <v>100</v>
      </c>
      <c r="BA39" s="749">
        <v>15</v>
      </c>
      <c r="BB39" s="749">
        <v>15</v>
      </c>
      <c r="BC39" s="749">
        <v>7</v>
      </c>
      <c r="BE39" s="745">
        <v>3421</v>
      </c>
      <c r="BF39" s="746" t="s">
        <v>324</v>
      </c>
      <c r="BG39" s="747">
        <v>137</v>
      </c>
      <c r="BH39" s="748">
        <v>234</v>
      </c>
      <c r="BI39" s="749">
        <v>18</v>
      </c>
      <c r="BJ39" s="749">
        <v>30</v>
      </c>
      <c r="BK39" s="749">
        <v>26</v>
      </c>
      <c r="BL39" s="749">
        <v>18</v>
      </c>
      <c r="BM39" s="749">
        <v>8</v>
      </c>
      <c r="BN39" s="749">
        <v>53</v>
      </c>
      <c r="BO39" s="749">
        <v>6</v>
      </c>
      <c r="BP39" s="749">
        <v>7</v>
      </c>
      <c r="BQ39" s="749">
        <v>7</v>
      </c>
      <c r="BR39" s="749">
        <v>5</v>
      </c>
      <c r="BT39" s="745">
        <v>3621</v>
      </c>
      <c r="BU39" s="746" t="s">
        <v>331</v>
      </c>
      <c r="BV39" s="747">
        <v>78</v>
      </c>
      <c r="BW39" s="748">
        <v>251</v>
      </c>
      <c r="BX39" s="749">
        <v>10</v>
      </c>
      <c r="BY39" s="749">
        <v>6</v>
      </c>
      <c r="BZ39" s="749">
        <v>50</v>
      </c>
      <c r="CA39" s="749">
        <v>17</v>
      </c>
      <c r="CB39" s="749">
        <v>17</v>
      </c>
      <c r="CC39" s="749">
        <v>83</v>
      </c>
      <c r="CD39" s="749">
        <v>8</v>
      </c>
      <c r="CE39" s="749">
        <v>13</v>
      </c>
      <c r="CF39" s="749">
        <v>11</v>
      </c>
      <c r="CH39" s="250">
        <v>4691</v>
      </c>
      <c r="CI39" s="162" t="s">
        <v>367</v>
      </c>
      <c r="CJ39" s="162">
        <v>29</v>
      </c>
      <c r="CK39" s="251">
        <v>442</v>
      </c>
      <c r="CL39" s="252">
        <v>100</v>
      </c>
      <c r="CM39" s="251">
        <v>0</v>
      </c>
      <c r="CN39" s="251">
        <v>0</v>
      </c>
      <c r="CO39" s="162">
        <v>7</v>
      </c>
      <c r="CP39" s="162">
        <v>34</v>
      </c>
      <c r="CQ39" s="162">
        <v>59</v>
      </c>
      <c r="CS39" s="781"/>
      <c r="CT39" s="780"/>
      <c r="CU39" s="782"/>
      <c r="CV39" s="783"/>
      <c r="CW39" s="783"/>
      <c r="CX39" s="779"/>
      <c r="CY39" s="774"/>
      <c r="CZ39" s="774"/>
      <c r="DA39" s="774"/>
      <c r="DB39" s="774"/>
      <c r="DC39" s="774"/>
      <c r="DD39" s="774"/>
      <c r="DE39" s="774"/>
      <c r="DF39" s="774"/>
      <c r="DG39" s="774"/>
      <c r="DH39" s="774"/>
      <c r="DI39" s="774"/>
    </row>
    <row r="40" spans="1:113" ht="18" customHeight="1">
      <c r="A40" s="745">
        <v>342</v>
      </c>
      <c r="B40" s="746" t="s">
        <v>216</v>
      </c>
      <c r="C40" s="747">
        <v>120</v>
      </c>
      <c r="D40" s="748">
        <v>212</v>
      </c>
      <c r="E40" s="749">
        <v>3</v>
      </c>
      <c r="F40" s="749">
        <v>15</v>
      </c>
      <c r="G40" s="749">
        <v>38</v>
      </c>
      <c r="H40" s="749">
        <v>31</v>
      </c>
      <c r="I40" s="749">
        <v>13</v>
      </c>
      <c r="J40" s="749">
        <v>82</v>
      </c>
      <c r="K40" s="749">
        <v>17</v>
      </c>
      <c r="L40" s="749">
        <v>8</v>
      </c>
      <c r="M40" s="749">
        <v>11</v>
      </c>
      <c r="O40" s="745">
        <v>361</v>
      </c>
      <c r="P40" s="746" t="s">
        <v>217</v>
      </c>
      <c r="Q40" s="747">
        <v>79</v>
      </c>
      <c r="R40" s="748">
        <v>205</v>
      </c>
      <c r="S40" s="749">
        <v>32</v>
      </c>
      <c r="T40" s="749">
        <v>24</v>
      </c>
      <c r="U40" s="749">
        <v>28</v>
      </c>
      <c r="V40" s="749">
        <v>13</v>
      </c>
      <c r="W40" s="749">
        <v>4</v>
      </c>
      <c r="X40" s="749">
        <v>44</v>
      </c>
      <c r="Y40" s="749">
        <v>11</v>
      </c>
      <c r="Z40" s="749">
        <v>7</v>
      </c>
      <c r="AA40" s="749">
        <v>7</v>
      </c>
      <c r="AC40" s="745">
        <v>361</v>
      </c>
      <c r="AD40" s="746" t="s">
        <v>217</v>
      </c>
      <c r="AE40" s="747">
        <v>83</v>
      </c>
      <c r="AF40" s="748">
        <v>210</v>
      </c>
      <c r="AG40" s="749">
        <v>39</v>
      </c>
      <c r="AH40" s="749">
        <v>27</v>
      </c>
      <c r="AI40" s="749">
        <v>23</v>
      </c>
      <c r="AJ40" s="749">
        <v>10</v>
      </c>
      <c r="AK40" s="749">
        <v>2</v>
      </c>
      <c r="AL40" s="749">
        <v>35</v>
      </c>
      <c r="AM40" s="749">
        <v>10</v>
      </c>
      <c r="AN40" s="749">
        <v>5</v>
      </c>
      <c r="AO40" s="749">
        <v>6</v>
      </c>
      <c r="AQ40" s="745">
        <v>3034</v>
      </c>
      <c r="AR40" s="746" t="s">
        <v>2024</v>
      </c>
      <c r="AS40" s="747">
        <v>18</v>
      </c>
      <c r="AT40" s="748">
        <v>218</v>
      </c>
      <c r="AU40" s="749">
        <v>33</v>
      </c>
      <c r="AV40" s="749">
        <v>28</v>
      </c>
      <c r="AW40" s="749">
        <v>22</v>
      </c>
      <c r="AX40" s="749">
        <v>6</v>
      </c>
      <c r="AY40" s="749">
        <v>11</v>
      </c>
      <c r="AZ40" s="749">
        <v>39</v>
      </c>
      <c r="BA40" s="749">
        <v>8</v>
      </c>
      <c r="BB40" s="749">
        <v>8</v>
      </c>
      <c r="BC40" s="749">
        <v>4</v>
      </c>
      <c r="BE40" s="745">
        <v>3610</v>
      </c>
      <c r="BF40" s="746" t="s">
        <v>330</v>
      </c>
      <c r="BG40" s="747">
        <v>269</v>
      </c>
      <c r="BH40" s="748">
        <v>234</v>
      </c>
      <c r="BI40" s="749">
        <v>17</v>
      </c>
      <c r="BJ40" s="749">
        <v>27</v>
      </c>
      <c r="BK40" s="749">
        <v>33</v>
      </c>
      <c r="BL40" s="749">
        <v>19</v>
      </c>
      <c r="BM40" s="749">
        <v>4</v>
      </c>
      <c r="BN40" s="749">
        <v>57</v>
      </c>
      <c r="BO40" s="749">
        <v>6</v>
      </c>
      <c r="BP40" s="749">
        <v>7</v>
      </c>
      <c r="BQ40" s="749">
        <v>7</v>
      </c>
      <c r="BR40" s="749">
        <v>5</v>
      </c>
      <c r="BT40" s="745">
        <v>4691</v>
      </c>
      <c r="BU40" s="746" t="s">
        <v>367</v>
      </c>
      <c r="BV40" s="747">
        <v>115</v>
      </c>
      <c r="BW40" s="748">
        <v>256</v>
      </c>
      <c r="BX40" s="749">
        <v>7</v>
      </c>
      <c r="BY40" s="749">
        <v>9</v>
      </c>
      <c r="BZ40" s="749">
        <v>36</v>
      </c>
      <c r="CA40" s="749">
        <v>27</v>
      </c>
      <c r="CB40" s="749">
        <v>22</v>
      </c>
      <c r="CC40" s="749">
        <v>84</v>
      </c>
      <c r="CD40" s="749">
        <v>9</v>
      </c>
      <c r="CE40" s="749">
        <v>14</v>
      </c>
      <c r="CF40" s="749">
        <v>11</v>
      </c>
      <c r="CH40" s="250">
        <v>5003</v>
      </c>
      <c r="CI40" s="162" t="s">
        <v>120</v>
      </c>
      <c r="CJ40" s="162">
        <v>105</v>
      </c>
      <c r="CK40" s="251">
        <v>417</v>
      </c>
      <c r="CL40" s="252">
        <v>92</v>
      </c>
      <c r="CM40" s="251">
        <v>0</v>
      </c>
      <c r="CN40" s="251">
        <v>8</v>
      </c>
      <c r="CO40" s="162">
        <v>65</v>
      </c>
      <c r="CP40" s="162">
        <v>17</v>
      </c>
      <c r="CQ40" s="162">
        <v>10</v>
      </c>
      <c r="CS40" s="781"/>
      <c r="CT40" s="780"/>
      <c r="CU40" s="782"/>
      <c r="CV40" s="783"/>
      <c r="CW40" s="783"/>
      <c r="CX40" s="779"/>
      <c r="CY40" s="774"/>
      <c r="CZ40" s="774"/>
      <c r="DA40" s="774"/>
      <c r="DB40" s="774"/>
      <c r="DC40" s="774"/>
      <c r="DD40" s="774"/>
      <c r="DE40" s="774"/>
      <c r="DF40" s="774"/>
      <c r="DG40" s="774"/>
      <c r="DH40" s="774"/>
      <c r="DI40" s="774"/>
    </row>
    <row r="41" spans="1:113" ht="18" customHeight="1">
      <c r="A41" s="745">
        <v>361</v>
      </c>
      <c r="B41" s="746" t="s">
        <v>217</v>
      </c>
      <c r="C41" s="747">
        <v>97</v>
      </c>
      <c r="D41" s="748">
        <v>191</v>
      </c>
      <c r="E41" s="749">
        <v>35</v>
      </c>
      <c r="F41" s="749">
        <v>27</v>
      </c>
      <c r="G41" s="749">
        <v>23</v>
      </c>
      <c r="H41" s="749">
        <v>11</v>
      </c>
      <c r="I41" s="749">
        <v>4</v>
      </c>
      <c r="J41" s="749">
        <v>38</v>
      </c>
      <c r="K41" s="749">
        <v>13</v>
      </c>
      <c r="L41" s="749">
        <v>5</v>
      </c>
      <c r="M41" s="749">
        <v>8</v>
      </c>
      <c r="O41" s="745">
        <v>400</v>
      </c>
      <c r="P41" s="746" t="s">
        <v>1217</v>
      </c>
      <c r="Q41" s="747">
        <v>100</v>
      </c>
      <c r="R41" s="748">
        <v>226</v>
      </c>
      <c r="S41" s="749">
        <v>6</v>
      </c>
      <c r="T41" s="749">
        <v>11</v>
      </c>
      <c r="U41" s="749">
        <v>33</v>
      </c>
      <c r="V41" s="749">
        <v>26</v>
      </c>
      <c r="W41" s="749">
        <v>24</v>
      </c>
      <c r="X41" s="749">
        <v>83</v>
      </c>
      <c r="Y41" s="749">
        <v>15</v>
      </c>
      <c r="Z41" s="749">
        <v>9</v>
      </c>
      <c r="AA41" s="749">
        <v>9</v>
      </c>
      <c r="AC41" s="745">
        <v>400</v>
      </c>
      <c r="AD41" s="746" t="s">
        <v>1217</v>
      </c>
      <c r="AE41" s="747">
        <v>104</v>
      </c>
      <c r="AF41" s="748">
        <v>227</v>
      </c>
      <c r="AG41" s="749">
        <v>4</v>
      </c>
      <c r="AH41" s="749">
        <v>25</v>
      </c>
      <c r="AI41" s="749">
        <v>43</v>
      </c>
      <c r="AJ41" s="749">
        <v>17</v>
      </c>
      <c r="AK41" s="749">
        <v>11</v>
      </c>
      <c r="AL41" s="749">
        <v>71</v>
      </c>
      <c r="AM41" s="749">
        <v>14</v>
      </c>
      <c r="AN41" s="749">
        <v>7</v>
      </c>
      <c r="AO41" s="749">
        <v>9</v>
      </c>
      <c r="AQ41" s="745">
        <v>3101</v>
      </c>
      <c r="AR41" s="746" t="s">
        <v>315</v>
      </c>
      <c r="AS41" s="747">
        <v>143</v>
      </c>
      <c r="AT41" s="748">
        <v>241</v>
      </c>
      <c r="AU41" s="749">
        <v>1</v>
      </c>
      <c r="AV41" s="749">
        <v>13</v>
      </c>
      <c r="AW41" s="749">
        <v>32</v>
      </c>
      <c r="AX41" s="749">
        <v>37</v>
      </c>
      <c r="AY41" s="749">
        <v>17</v>
      </c>
      <c r="AZ41" s="749">
        <v>86</v>
      </c>
      <c r="BA41" s="749">
        <v>13</v>
      </c>
      <c r="BB41" s="749">
        <v>13</v>
      </c>
      <c r="BC41" s="749">
        <v>6</v>
      </c>
      <c r="BE41" s="745">
        <v>3621</v>
      </c>
      <c r="BF41" s="746" t="s">
        <v>331</v>
      </c>
      <c r="BG41" s="747">
        <v>86</v>
      </c>
      <c r="BH41" s="748">
        <v>231</v>
      </c>
      <c r="BI41" s="749">
        <v>16</v>
      </c>
      <c r="BJ41" s="749">
        <v>41</v>
      </c>
      <c r="BK41" s="749">
        <v>28</v>
      </c>
      <c r="BL41" s="749">
        <v>9</v>
      </c>
      <c r="BM41" s="749">
        <v>6</v>
      </c>
      <c r="BN41" s="749">
        <v>43</v>
      </c>
      <c r="BO41" s="749">
        <v>6</v>
      </c>
      <c r="BP41" s="749">
        <v>6</v>
      </c>
      <c r="BQ41" s="749">
        <v>6</v>
      </c>
      <c r="BR41" s="749">
        <v>4</v>
      </c>
      <c r="BT41" s="745">
        <v>5003</v>
      </c>
      <c r="BU41" s="746" t="s">
        <v>120</v>
      </c>
      <c r="BV41" s="747">
        <v>297</v>
      </c>
      <c r="BW41" s="748">
        <v>240</v>
      </c>
      <c r="BX41" s="749">
        <v>22</v>
      </c>
      <c r="BY41" s="749">
        <v>23</v>
      </c>
      <c r="BZ41" s="749">
        <v>38</v>
      </c>
      <c r="CA41" s="749">
        <v>12</v>
      </c>
      <c r="CB41" s="749">
        <v>4</v>
      </c>
      <c r="CC41" s="749">
        <v>55</v>
      </c>
      <c r="CD41" s="749">
        <v>7</v>
      </c>
      <c r="CE41" s="749">
        <v>10</v>
      </c>
      <c r="CF41" s="749">
        <v>9</v>
      </c>
      <c r="CH41" s="250">
        <v>5005</v>
      </c>
      <c r="CI41" s="162" t="s">
        <v>377</v>
      </c>
      <c r="CJ41" s="162">
        <v>19</v>
      </c>
      <c r="CK41" s="251">
        <v>452</v>
      </c>
      <c r="CL41" s="252">
        <v>100</v>
      </c>
      <c r="CM41" s="251">
        <v>0</v>
      </c>
      <c r="CN41" s="251">
        <v>0</v>
      </c>
      <c r="CO41" s="162">
        <v>5</v>
      </c>
      <c r="CP41" s="162">
        <v>5</v>
      </c>
      <c r="CQ41" s="162">
        <v>89</v>
      </c>
      <c r="CS41" s="781"/>
      <c r="CT41" s="780"/>
      <c r="CU41" s="782"/>
      <c r="CV41" s="783"/>
      <c r="CW41" s="783"/>
      <c r="CX41" s="779"/>
      <c r="CY41" s="774"/>
      <c r="CZ41" s="774"/>
      <c r="DA41" s="774"/>
      <c r="DB41" s="774"/>
      <c r="DC41" s="774"/>
      <c r="DD41" s="774"/>
      <c r="DE41" s="774"/>
      <c r="DF41" s="774"/>
      <c r="DG41" s="774"/>
      <c r="DH41" s="774"/>
      <c r="DI41" s="774"/>
    </row>
    <row r="42" spans="1:113" ht="18" customHeight="1">
      <c r="A42" s="745">
        <v>400</v>
      </c>
      <c r="B42" s="746" t="s">
        <v>1217</v>
      </c>
      <c r="C42" s="747">
        <v>150</v>
      </c>
      <c r="D42" s="748">
        <v>208</v>
      </c>
      <c r="E42" s="749">
        <v>3</v>
      </c>
      <c r="F42" s="749">
        <v>23</v>
      </c>
      <c r="G42" s="749">
        <v>41</v>
      </c>
      <c r="H42" s="749">
        <v>24</v>
      </c>
      <c r="I42" s="749">
        <v>9</v>
      </c>
      <c r="J42" s="749">
        <v>74</v>
      </c>
      <c r="K42" s="749">
        <v>17</v>
      </c>
      <c r="L42" s="749">
        <v>7</v>
      </c>
      <c r="M42" s="749">
        <v>10</v>
      </c>
      <c r="O42" s="745">
        <v>401</v>
      </c>
      <c r="P42" s="746" t="s">
        <v>1218</v>
      </c>
      <c r="Q42" s="747">
        <v>79</v>
      </c>
      <c r="R42" s="748">
        <v>211</v>
      </c>
      <c r="S42" s="749">
        <v>15</v>
      </c>
      <c r="T42" s="749">
        <v>33</v>
      </c>
      <c r="U42" s="749">
        <v>33</v>
      </c>
      <c r="V42" s="749">
        <v>15</v>
      </c>
      <c r="W42" s="749">
        <v>4</v>
      </c>
      <c r="X42" s="749">
        <v>52</v>
      </c>
      <c r="Y42" s="749">
        <v>12</v>
      </c>
      <c r="Z42" s="749">
        <v>8</v>
      </c>
      <c r="AA42" s="749">
        <v>7</v>
      </c>
      <c r="AC42" s="745">
        <v>401</v>
      </c>
      <c r="AD42" s="746" t="s">
        <v>1218</v>
      </c>
      <c r="AE42" s="747">
        <v>82</v>
      </c>
      <c r="AF42" s="748">
        <v>228</v>
      </c>
      <c r="AG42" s="749">
        <v>11</v>
      </c>
      <c r="AH42" s="749">
        <v>13</v>
      </c>
      <c r="AI42" s="749">
        <v>35</v>
      </c>
      <c r="AJ42" s="749">
        <v>28</v>
      </c>
      <c r="AK42" s="749">
        <v>12</v>
      </c>
      <c r="AL42" s="749">
        <v>76</v>
      </c>
      <c r="AM42" s="749">
        <v>15</v>
      </c>
      <c r="AN42" s="749">
        <v>7</v>
      </c>
      <c r="AO42" s="749">
        <v>9</v>
      </c>
      <c r="AQ42" s="745">
        <v>3191</v>
      </c>
      <c r="AR42" s="746" t="s">
        <v>125</v>
      </c>
      <c r="AS42" s="747">
        <v>115</v>
      </c>
      <c r="AT42" s="748">
        <v>241</v>
      </c>
      <c r="AU42" s="749">
        <v>3</v>
      </c>
      <c r="AV42" s="749">
        <v>14</v>
      </c>
      <c r="AW42" s="749">
        <v>28</v>
      </c>
      <c r="AX42" s="749">
        <v>33</v>
      </c>
      <c r="AY42" s="749">
        <v>23</v>
      </c>
      <c r="AZ42" s="749">
        <v>83</v>
      </c>
      <c r="BA42" s="749">
        <v>13</v>
      </c>
      <c r="BB42" s="749">
        <v>13</v>
      </c>
      <c r="BC42" s="749">
        <v>6</v>
      </c>
      <c r="BE42" s="745">
        <v>4691</v>
      </c>
      <c r="BF42" s="746" t="s">
        <v>367</v>
      </c>
      <c r="BG42" s="747">
        <v>96</v>
      </c>
      <c r="BH42" s="748">
        <v>246</v>
      </c>
      <c r="BI42" s="749">
        <v>5</v>
      </c>
      <c r="BJ42" s="749">
        <v>19</v>
      </c>
      <c r="BK42" s="749">
        <v>29</v>
      </c>
      <c r="BL42" s="749">
        <v>26</v>
      </c>
      <c r="BM42" s="749">
        <v>21</v>
      </c>
      <c r="BN42" s="749">
        <v>76</v>
      </c>
      <c r="BO42" s="749">
        <v>7</v>
      </c>
      <c r="BP42" s="749">
        <v>9</v>
      </c>
      <c r="BQ42" s="749">
        <v>9</v>
      </c>
      <c r="BR42" s="749">
        <v>6</v>
      </c>
      <c r="BT42" s="745">
        <v>5005</v>
      </c>
      <c r="BU42" s="746" t="s">
        <v>377</v>
      </c>
      <c r="BV42" s="747">
        <v>165</v>
      </c>
      <c r="BW42" s="748">
        <v>246</v>
      </c>
      <c r="BX42" s="749">
        <v>20</v>
      </c>
      <c r="BY42" s="749">
        <v>19</v>
      </c>
      <c r="BZ42" s="749">
        <v>32</v>
      </c>
      <c r="CA42" s="749">
        <v>13</v>
      </c>
      <c r="CB42" s="749">
        <v>16</v>
      </c>
      <c r="CC42" s="749">
        <v>61</v>
      </c>
      <c r="CD42" s="749">
        <v>7</v>
      </c>
      <c r="CE42" s="749">
        <v>11</v>
      </c>
      <c r="CF42" s="749">
        <v>9</v>
      </c>
      <c r="CH42" s="250">
        <v>5007</v>
      </c>
      <c r="CI42" s="162" t="s">
        <v>1275</v>
      </c>
      <c r="CJ42" s="162">
        <v>19</v>
      </c>
      <c r="CK42" s="251">
        <v>418</v>
      </c>
      <c r="CL42" s="252">
        <v>63</v>
      </c>
      <c r="CM42" s="251">
        <v>11</v>
      </c>
      <c r="CN42" s="251">
        <v>26</v>
      </c>
      <c r="CO42" s="162">
        <v>26</v>
      </c>
      <c r="CP42" s="162">
        <v>11</v>
      </c>
      <c r="CQ42" s="162">
        <v>26</v>
      </c>
      <c r="CS42" s="781"/>
      <c r="CT42" s="780"/>
      <c r="CU42" s="782"/>
      <c r="CV42" s="783"/>
      <c r="CW42" s="783"/>
      <c r="CX42" s="779"/>
      <c r="CY42" s="774"/>
      <c r="CZ42" s="774"/>
      <c r="DA42" s="774"/>
      <c r="DB42" s="774"/>
      <c r="DC42" s="774"/>
      <c r="DD42" s="774"/>
      <c r="DE42" s="774"/>
      <c r="DF42" s="774"/>
      <c r="DG42" s="774"/>
      <c r="DH42" s="774"/>
      <c r="DI42" s="774"/>
    </row>
    <row r="43" spans="1:113" ht="18" customHeight="1">
      <c r="A43" s="745">
        <v>401</v>
      </c>
      <c r="B43" s="746" t="s">
        <v>1218</v>
      </c>
      <c r="C43" s="747">
        <v>97</v>
      </c>
      <c r="D43" s="748">
        <v>199</v>
      </c>
      <c r="E43" s="749">
        <v>19</v>
      </c>
      <c r="F43" s="749">
        <v>22</v>
      </c>
      <c r="G43" s="749">
        <v>39</v>
      </c>
      <c r="H43" s="749">
        <v>16</v>
      </c>
      <c r="I43" s="749">
        <v>4</v>
      </c>
      <c r="J43" s="749">
        <v>60</v>
      </c>
      <c r="K43" s="749">
        <v>14</v>
      </c>
      <c r="L43" s="749">
        <v>6</v>
      </c>
      <c r="M43" s="749">
        <v>9</v>
      </c>
      <c r="O43" s="745">
        <v>410</v>
      </c>
      <c r="P43" s="746" t="s">
        <v>1379</v>
      </c>
      <c r="Q43" s="747">
        <v>59</v>
      </c>
      <c r="R43" s="748">
        <v>216</v>
      </c>
      <c r="S43" s="749">
        <v>8</v>
      </c>
      <c r="T43" s="749">
        <v>27</v>
      </c>
      <c r="U43" s="749">
        <v>31</v>
      </c>
      <c r="V43" s="749">
        <v>27</v>
      </c>
      <c r="W43" s="749">
        <v>7</v>
      </c>
      <c r="X43" s="749">
        <v>64</v>
      </c>
      <c r="Y43" s="749">
        <v>14</v>
      </c>
      <c r="Z43" s="749">
        <v>8</v>
      </c>
      <c r="AA43" s="749">
        <v>8</v>
      </c>
      <c r="AC43" s="745">
        <v>410</v>
      </c>
      <c r="AD43" s="746" t="s">
        <v>1379</v>
      </c>
      <c r="AE43" s="747">
        <v>24</v>
      </c>
      <c r="AF43" s="748">
        <v>221</v>
      </c>
      <c r="AG43" s="749">
        <v>17</v>
      </c>
      <c r="AH43" s="749">
        <v>29</v>
      </c>
      <c r="AI43" s="749">
        <v>29</v>
      </c>
      <c r="AJ43" s="749">
        <v>21</v>
      </c>
      <c r="AK43" s="749">
        <v>4</v>
      </c>
      <c r="AL43" s="749">
        <v>54</v>
      </c>
      <c r="AM43" s="749">
        <v>12</v>
      </c>
      <c r="AN43" s="749">
        <v>6</v>
      </c>
      <c r="AO43" s="749">
        <v>8</v>
      </c>
      <c r="AQ43" s="745">
        <v>3281</v>
      </c>
      <c r="AR43" s="746" t="s">
        <v>18</v>
      </c>
      <c r="AS43" s="747">
        <v>171</v>
      </c>
      <c r="AT43" s="748">
        <v>229</v>
      </c>
      <c r="AU43" s="749">
        <v>20</v>
      </c>
      <c r="AV43" s="749">
        <v>21</v>
      </c>
      <c r="AW43" s="749">
        <v>24</v>
      </c>
      <c r="AX43" s="749">
        <v>20</v>
      </c>
      <c r="AY43" s="749">
        <v>15</v>
      </c>
      <c r="AZ43" s="749">
        <v>59</v>
      </c>
      <c r="BA43" s="749">
        <v>10</v>
      </c>
      <c r="BB43" s="749">
        <v>11</v>
      </c>
      <c r="BC43" s="749">
        <v>4</v>
      </c>
      <c r="BE43" s="745">
        <v>5003</v>
      </c>
      <c r="BF43" s="746" t="s">
        <v>120</v>
      </c>
      <c r="BG43" s="747">
        <v>265</v>
      </c>
      <c r="BH43" s="748">
        <v>225</v>
      </c>
      <c r="BI43" s="749">
        <v>35</v>
      </c>
      <c r="BJ43" s="749">
        <v>30</v>
      </c>
      <c r="BK43" s="749">
        <v>24</v>
      </c>
      <c r="BL43" s="749">
        <v>8</v>
      </c>
      <c r="BM43" s="749">
        <v>3</v>
      </c>
      <c r="BN43" s="749">
        <v>35</v>
      </c>
      <c r="BO43" s="749">
        <v>5</v>
      </c>
      <c r="BP43" s="749">
        <v>6</v>
      </c>
      <c r="BQ43" s="749">
        <v>6</v>
      </c>
      <c r="BR43" s="749">
        <v>4</v>
      </c>
      <c r="BT43" s="745">
        <v>5007</v>
      </c>
      <c r="BU43" s="746" t="s">
        <v>1275</v>
      </c>
      <c r="BV43" s="747">
        <v>37</v>
      </c>
      <c r="BW43" s="748">
        <v>243</v>
      </c>
      <c r="BX43" s="749">
        <v>24</v>
      </c>
      <c r="BY43" s="749">
        <v>24</v>
      </c>
      <c r="BZ43" s="749">
        <v>24</v>
      </c>
      <c r="CA43" s="749">
        <v>14</v>
      </c>
      <c r="CB43" s="749">
        <v>14</v>
      </c>
      <c r="CC43" s="749">
        <v>51</v>
      </c>
      <c r="CD43" s="749">
        <v>7</v>
      </c>
      <c r="CE43" s="749">
        <v>11</v>
      </c>
      <c r="CF43" s="749">
        <v>9</v>
      </c>
      <c r="CH43" s="250">
        <v>5010</v>
      </c>
      <c r="CI43" s="162" t="s">
        <v>0</v>
      </c>
      <c r="CJ43" s="162">
        <v>1</v>
      </c>
      <c r="CK43" s="251" t="s">
        <v>42</v>
      </c>
      <c r="CL43" s="252" t="s">
        <v>42</v>
      </c>
      <c r="CM43" s="251" t="s">
        <v>42</v>
      </c>
      <c r="CN43" s="251" t="s">
        <v>42</v>
      </c>
      <c r="CO43" s="162" t="s">
        <v>42</v>
      </c>
      <c r="CP43" s="162" t="s">
        <v>42</v>
      </c>
      <c r="CQ43" s="162" t="s">
        <v>42</v>
      </c>
      <c r="CS43" s="781"/>
      <c r="CT43" s="780"/>
      <c r="CU43" s="782"/>
      <c r="CV43" s="783"/>
      <c r="CW43" s="783"/>
      <c r="CX43" s="779"/>
      <c r="CY43" s="774"/>
      <c r="CZ43" s="774"/>
      <c r="DA43" s="774"/>
      <c r="DB43" s="774"/>
      <c r="DC43" s="774"/>
      <c r="DD43" s="774"/>
      <c r="DE43" s="774"/>
      <c r="DF43" s="774"/>
      <c r="DG43" s="774"/>
      <c r="DH43" s="774"/>
      <c r="DI43" s="774"/>
    </row>
    <row r="44" spans="1:113" ht="18" customHeight="1">
      <c r="A44" s="745">
        <v>410</v>
      </c>
      <c r="B44" s="746" t="s">
        <v>1379</v>
      </c>
      <c r="C44" s="747">
        <v>69</v>
      </c>
      <c r="D44" s="748">
        <v>205</v>
      </c>
      <c r="E44" s="749">
        <v>14</v>
      </c>
      <c r="F44" s="749">
        <v>23</v>
      </c>
      <c r="G44" s="749">
        <v>25</v>
      </c>
      <c r="H44" s="749">
        <v>25</v>
      </c>
      <c r="I44" s="749">
        <v>13</v>
      </c>
      <c r="J44" s="749">
        <v>62</v>
      </c>
      <c r="K44" s="749">
        <v>15</v>
      </c>
      <c r="L44" s="749">
        <v>7</v>
      </c>
      <c r="M44" s="749">
        <v>10</v>
      </c>
      <c r="O44" s="745">
        <v>441</v>
      </c>
      <c r="P44" s="746" t="s">
        <v>220</v>
      </c>
      <c r="Q44" s="747">
        <v>64</v>
      </c>
      <c r="R44" s="748">
        <v>219</v>
      </c>
      <c r="S44" s="749">
        <v>16</v>
      </c>
      <c r="T44" s="749">
        <v>20</v>
      </c>
      <c r="U44" s="749">
        <v>27</v>
      </c>
      <c r="V44" s="749">
        <v>20</v>
      </c>
      <c r="W44" s="749">
        <v>17</v>
      </c>
      <c r="X44" s="749">
        <v>64</v>
      </c>
      <c r="Y44" s="749">
        <v>13</v>
      </c>
      <c r="Z44" s="749">
        <v>8</v>
      </c>
      <c r="AA44" s="749">
        <v>9</v>
      </c>
      <c r="AC44" s="745">
        <v>441</v>
      </c>
      <c r="AD44" s="746" t="s">
        <v>220</v>
      </c>
      <c r="AE44" s="747">
        <v>76</v>
      </c>
      <c r="AF44" s="748">
        <v>217</v>
      </c>
      <c r="AG44" s="749">
        <v>20</v>
      </c>
      <c r="AH44" s="749">
        <v>39</v>
      </c>
      <c r="AI44" s="749">
        <v>26</v>
      </c>
      <c r="AJ44" s="749">
        <v>9</v>
      </c>
      <c r="AK44" s="749">
        <v>5</v>
      </c>
      <c r="AL44" s="749">
        <v>41</v>
      </c>
      <c r="AM44" s="749">
        <v>12</v>
      </c>
      <c r="AN44" s="749">
        <v>6</v>
      </c>
      <c r="AO44" s="749">
        <v>8</v>
      </c>
      <c r="AQ44" s="745">
        <v>3421</v>
      </c>
      <c r="AR44" s="746" t="s">
        <v>324</v>
      </c>
      <c r="AS44" s="747">
        <v>156</v>
      </c>
      <c r="AT44" s="748">
        <v>218</v>
      </c>
      <c r="AU44" s="749">
        <v>35</v>
      </c>
      <c r="AV44" s="749">
        <v>31</v>
      </c>
      <c r="AW44" s="749">
        <v>18</v>
      </c>
      <c r="AX44" s="749">
        <v>12</v>
      </c>
      <c r="AY44" s="749">
        <v>3</v>
      </c>
      <c r="AZ44" s="749">
        <v>33</v>
      </c>
      <c r="BA44" s="749">
        <v>7</v>
      </c>
      <c r="BB44" s="749">
        <v>9</v>
      </c>
      <c r="BC44" s="749">
        <v>4</v>
      </c>
      <c r="BE44" s="745">
        <v>5005</v>
      </c>
      <c r="BF44" s="746" t="s">
        <v>377</v>
      </c>
      <c r="BG44" s="747">
        <v>173</v>
      </c>
      <c r="BH44" s="748">
        <v>238</v>
      </c>
      <c r="BI44" s="749">
        <v>17</v>
      </c>
      <c r="BJ44" s="749">
        <v>24</v>
      </c>
      <c r="BK44" s="749">
        <v>23</v>
      </c>
      <c r="BL44" s="749">
        <v>20</v>
      </c>
      <c r="BM44" s="749">
        <v>16</v>
      </c>
      <c r="BN44" s="749">
        <v>58</v>
      </c>
      <c r="BO44" s="749">
        <v>7</v>
      </c>
      <c r="BP44" s="749">
        <v>7</v>
      </c>
      <c r="BQ44" s="749">
        <v>7</v>
      </c>
      <c r="BR44" s="749">
        <v>5</v>
      </c>
      <c r="BT44" s="745">
        <v>5025</v>
      </c>
      <c r="BU44" s="746" t="s">
        <v>1276</v>
      </c>
      <c r="BV44" s="747">
        <v>48</v>
      </c>
      <c r="BW44" s="748">
        <v>239</v>
      </c>
      <c r="BX44" s="749">
        <v>35</v>
      </c>
      <c r="BY44" s="749">
        <v>8</v>
      </c>
      <c r="BZ44" s="749">
        <v>29</v>
      </c>
      <c r="CA44" s="749">
        <v>15</v>
      </c>
      <c r="CB44" s="749">
        <v>13</v>
      </c>
      <c r="CC44" s="749">
        <v>56</v>
      </c>
      <c r="CD44" s="749">
        <v>7</v>
      </c>
      <c r="CE44" s="749">
        <v>11</v>
      </c>
      <c r="CF44" s="749">
        <v>9</v>
      </c>
      <c r="CH44" s="250">
        <v>5025</v>
      </c>
      <c r="CI44" s="162" t="s">
        <v>1276</v>
      </c>
      <c r="CJ44" s="162">
        <v>14</v>
      </c>
      <c r="CK44" s="251">
        <v>425</v>
      </c>
      <c r="CL44" s="252">
        <v>100</v>
      </c>
      <c r="CM44" s="251">
        <v>0</v>
      </c>
      <c r="CN44" s="251">
        <v>0</v>
      </c>
      <c r="CO44" s="162">
        <v>57</v>
      </c>
      <c r="CP44" s="162">
        <v>29</v>
      </c>
      <c r="CQ44" s="162">
        <v>14</v>
      </c>
      <c r="CS44" s="781"/>
      <c r="CT44" s="780"/>
      <c r="CU44" s="782"/>
      <c r="CV44" s="783"/>
      <c r="CW44" s="783"/>
      <c r="CX44" s="779"/>
      <c r="CY44" s="774"/>
      <c r="CZ44" s="774"/>
      <c r="DA44" s="774"/>
      <c r="DB44" s="774"/>
      <c r="DC44" s="774"/>
      <c r="DD44" s="774"/>
      <c r="DE44" s="774"/>
      <c r="DF44" s="774"/>
      <c r="DG44" s="774"/>
      <c r="DH44" s="774"/>
      <c r="DI44" s="774"/>
    </row>
    <row r="45" spans="1:113" ht="18" customHeight="1">
      <c r="A45" s="745">
        <v>441</v>
      </c>
      <c r="B45" s="746" t="s">
        <v>220</v>
      </c>
      <c r="C45" s="747">
        <v>80</v>
      </c>
      <c r="D45" s="748">
        <v>198</v>
      </c>
      <c r="E45" s="749">
        <v>24</v>
      </c>
      <c r="F45" s="749">
        <v>30</v>
      </c>
      <c r="G45" s="749">
        <v>25</v>
      </c>
      <c r="H45" s="749">
        <v>14</v>
      </c>
      <c r="I45" s="749">
        <v>8</v>
      </c>
      <c r="J45" s="749">
        <v>46</v>
      </c>
      <c r="K45" s="749">
        <v>14</v>
      </c>
      <c r="L45" s="749">
        <v>5</v>
      </c>
      <c r="M45" s="749">
        <v>9</v>
      </c>
      <c r="O45" s="745">
        <v>451</v>
      </c>
      <c r="P45" s="746" t="s">
        <v>2021</v>
      </c>
      <c r="Q45" s="747">
        <v>130</v>
      </c>
      <c r="R45" s="748">
        <v>223</v>
      </c>
      <c r="S45" s="749">
        <v>9</v>
      </c>
      <c r="T45" s="749">
        <v>13</v>
      </c>
      <c r="U45" s="749">
        <v>28</v>
      </c>
      <c r="V45" s="749">
        <v>30</v>
      </c>
      <c r="W45" s="749">
        <v>19</v>
      </c>
      <c r="X45" s="749">
        <v>78</v>
      </c>
      <c r="Y45" s="749">
        <v>14</v>
      </c>
      <c r="Z45" s="749">
        <v>8</v>
      </c>
      <c r="AA45" s="749">
        <v>9</v>
      </c>
      <c r="AC45" s="745">
        <v>451</v>
      </c>
      <c r="AD45" s="746" t="s">
        <v>2021</v>
      </c>
      <c r="AE45" s="747">
        <v>166</v>
      </c>
      <c r="AF45" s="748">
        <v>222</v>
      </c>
      <c r="AG45" s="749">
        <v>19</v>
      </c>
      <c r="AH45" s="749">
        <v>22</v>
      </c>
      <c r="AI45" s="749">
        <v>27</v>
      </c>
      <c r="AJ45" s="749">
        <v>23</v>
      </c>
      <c r="AK45" s="749">
        <v>9</v>
      </c>
      <c r="AL45" s="749">
        <v>59</v>
      </c>
      <c r="AM45" s="749">
        <v>13</v>
      </c>
      <c r="AN45" s="749">
        <v>6</v>
      </c>
      <c r="AO45" s="749">
        <v>8</v>
      </c>
      <c r="AQ45" s="745">
        <v>3600</v>
      </c>
      <c r="AR45" s="746" t="s">
        <v>329</v>
      </c>
      <c r="AS45" s="747">
        <v>67</v>
      </c>
      <c r="AT45" s="748">
        <v>225</v>
      </c>
      <c r="AU45" s="749">
        <v>12</v>
      </c>
      <c r="AV45" s="749">
        <v>49</v>
      </c>
      <c r="AW45" s="749">
        <v>25</v>
      </c>
      <c r="AX45" s="749">
        <v>13</v>
      </c>
      <c r="AY45" s="749">
        <v>0</v>
      </c>
      <c r="AZ45" s="749">
        <v>39</v>
      </c>
      <c r="BA45" s="749">
        <v>9</v>
      </c>
      <c r="BB45" s="749">
        <v>10</v>
      </c>
      <c r="BC45" s="749">
        <v>3</v>
      </c>
      <c r="BE45" s="745">
        <v>5007</v>
      </c>
      <c r="BF45" s="746" t="s">
        <v>1275</v>
      </c>
      <c r="BG45" s="747">
        <v>25</v>
      </c>
      <c r="BH45" s="748">
        <v>218</v>
      </c>
      <c r="BI45" s="749">
        <v>56</v>
      </c>
      <c r="BJ45" s="749">
        <v>20</v>
      </c>
      <c r="BK45" s="749">
        <v>16</v>
      </c>
      <c r="BL45" s="749">
        <v>8</v>
      </c>
      <c r="BM45" s="749">
        <v>0</v>
      </c>
      <c r="BN45" s="749">
        <v>24</v>
      </c>
      <c r="BO45" s="749">
        <v>4</v>
      </c>
      <c r="BP45" s="749">
        <v>4</v>
      </c>
      <c r="BQ45" s="749">
        <v>5</v>
      </c>
      <c r="BR45" s="749">
        <v>4</v>
      </c>
      <c r="BT45" s="745">
        <v>5029</v>
      </c>
      <c r="BU45" s="746" t="s">
        <v>1277</v>
      </c>
      <c r="BV45" s="747">
        <v>88</v>
      </c>
      <c r="BW45" s="748">
        <v>235</v>
      </c>
      <c r="BX45" s="749">
        <v>32</v>
      </c>
      <c r="BY45" s="749">
        <v>20</v>
      </c>
      <c r="BZ45" s="749">
        <v>33</v>
      </c>
      <c r="CA45" s="749">
        <v>14</v>
      </c>
      <c r="CB45" s="749">
        <v>1</v>
      </c>
      <c r="CC45" s="749">
        <v>48</v>
      </c>
      <c r="CD45" s="749">
        <v>7</v>
      </c>
      <c r="CE45" s="749">
        <v>10</v>
      </c>
      <c r="CF45" s="749">
        <v>7</v>
      </c>
      <c r="CH45" s="250">
        <v>5029</v>
      </c>
      <c r="CI45" s="162" t="s">
        <v>1277</v>
      </c>
      <c r="CJ45" s="162">
        <v>10</v>
      </c>
      <c r="CK45" s="251">
        <v>420</v>
      </c>
      <c r="CL45" s="252">
        <v>90</v>
      </c>
      <c r="CM45" s="251">
        <v>0</v>
      </c>
      <c r="CN45" s="251">
        <v>10</v>
      </c>
      <c r="CO45" s="162">
        <v>30</v>
      </c>
      <c r="CP45" s="162">
        <v>60</v>
      </c>
      <c r="CQ45" s="162">
        <v>0</v>
      </c>
      <c r="CS45" s="781"/>
      <c r="CT45" s="780"/>
      <c r="CU45" s="782"/>
      <c r="CV45" s="783"/>
      <c r="CW45" s="783"/>
      <c r="CX45" s="779"/>
      <c r="CY45" s="774"/>
      <c r="CZ45" s="774"/>
      <c r="DA45" s="774"/>
      <c r="DB45" s="774"/>
      <c r="DC45" s="774"/>
      <c r="DD45" s="774"/>
      <c r="DE45" s="774"/>
      <c r="DF45" s="774"/>
      <c r="DG45" s="774"/>
      <c r="DH45" s="774"/>
      <c r="DI45" s="774"/>
    </row>
    <row r="46" spans="1:113" ht="18" customHeight="1">
      <c r="A46" s="745">
        <v>451</v>
      </c>
      <c r="B46" s="746" t="s">
        <v>2021</v>
      </c>
      <c r="C46" s="747">
        <v>157</v>
      </c>
      <c r="D46" s="748">
        <v>204</v>
      </c>
      <c r="E46" s="749">
        <v>14</v>
      </c>
      <c r="F46" s="749">
        <v>24</v>
      </c>
      <c r="G46" s="749">
        <v>28</v>
      </c>
      <c r="H46" s="749">
        <v>19</v>
      </c>
      <c r="I46" s="749">
        <v>15</v>
      </c>
      <c r="J46" s="749">
        <v>62</v>
      </c>
      <c r="K46" s="749">
        <v>15</v>
      </c>
      <c r="L46" s="749">
        <v>7</v>
      </c>
      <c r="M46" s="749">
        <v>10</v>
      </c>
      <c r="O46" s="745">
        <v>461</v>
      </c>
      <c r="P46" s="746" t="s">
        <v>222</v>
      </c>
      <c r="Q46" s="747">
        <v>124</v>
      </c>
      <c r="R46" s="748">
        <v>206</v>
      </c>
      <c r="S46" s="749">
        <v>31</v>
      </c>
      <c r="T46" s="749">
        <v>27</v>
      </c>
      <c r="U46" s="749">
        <v>25</v>
      </c>
      <c r="V46" s="749">
        <v>15</v>
      </c>
      <c r="W46" s="749">
        <v>2</v>
      </c>
      <c r="X46" s="749">
        <v>43</v>
      </c>
      <c r="Y46" s="749">
        <v>11</v>
      </c>
      <c r="Z46" s="749">
        <v>7</v>
      </c>
      <c r="AA46" s="749">
        <v>7</v>
      </c>
      <c r="AC46" s="745">
        <v>461</v>
      </c>
      <c r="AD46" s="746" t="s">
        <v>222</v>
      </c>
      <c r="AE46" s="747">
        <v>107</v>
      </c>
      <c r="AF46" s="748">
        <v>220</v>
      </c>
      <c r="AG46" s="749">
        <v>17</v>
      </c>
      <c r="AH46" s="749">
        <v>26</v>
      </c>
      <c r="AI46" s="749">
        <v>38</v>
      </c>
      <c r="AJ46" s="749">
        <v>14</v>
      </c>
      <c r="AK46" s="749">
        <v>5</v>
      </c>
      <c r="AL46" s="749">
        <v>57</v>
      </c>
      <c r="AM46" s="749">
        <v>13</v>
      </c>
      <c r="AN46" s="749">
        <v>6</v>
      </c>
      <c r="AO46" s="749">
        <v>8</v>
      </c>
      <c r="AQ46" s="745">
        <v>3610</v>
      </c>
      <c r="AR46" s="746" t="s">
        <v>330</v>
      </c>
      <c r="AS46" s="747">
        <v>291</v>
      </c>
      <c r="AT46" s="748">
        <v>221</v>
      </c>
      <c r="AU46" s="749">
        <v>26</v>
      </c>
      <c r="AV46" s="749">
        <v>36</v>
      </c>
      <c r="AW46" s="749">
        <v>22</v>
      </c>
      <c r="AX46" s="749">
        <v>12</v>
      </c>
      <c r="AY46" s="749">
        <v>4</v>
      </c>
      <c r="AZ46" s="749">
        <v>38</v>
      </c>
      <c r="BA46" s="749">
        <v>8</v>
      </c>
      <c r="BB46" s="749">
        <v>9</v>
      </c>
      <c r="BC46" s="749">
        <v>4</v>
      </c>
      <c r="BE46" s="745">
        <v>5010</v>
      </c>
      <c r="BF46" s="746" t="s">
        <v>0</v>
      </c>
      <c r="BG46" s="747">
        <v>15</v>
      </c>
      <c r="BH46" s="748">
        <v>238</v>
      </c>
      <c r="BI46" s="749">
        <v>7</v>
      </c>
      <c r="BJ46" s="749">
        <v>27</v>
      </c>
      <c r="BK46" s="749">
        <v>53</v>
      </c>
      <c r="BL46" s="749">
        <v>13</v>
      </c>
      <c r="BM46" s="749">
        <v>0</v>
      </c>
      <c r="BN46" s="749">
        <v>67</v>
      </c>
      <c r="BO46" s="749">
        <v>7</v>
      </c>
      <c r="BP46" s="749">
        <v>7</v>
      </c>
      <c r="BQ46" s="749">
        <v>7</v>
      </c>
      <c r="BR46" s="749">
        <v>6</v>
      </c>
      <c r="BT46" s="745">
        <v>5032</v>
      </c>
      <c r="BU46" s="746" t="s">
        <v>927</v>
      </c>
      <c r="BV46" s="747">
        <v>13</v>
      </c>
      <c r="BW46" s="748">
        <v>240</v>
      </c>
      <c r="BX46" s="749">
        <v>23</v>
      </c>
      <c r="BY46" s="749">
        <v>23</v>
      </c>
      <c r="BZ46" s="749">
        <v>23</v>
      </c>
      <c r="CA46" s="749">
        <v>31</v>
      </c>
      <c r="CB46" s="749">
        <v>0</v>
      </c>
      <c r="CC46" s="749">
        <v>54</v>
      </c>
      <c r="CD46" s="749">
        <v>7</v>
      </c>
      <c r="CE46" s="749">
        <v>11</v>
      </c>
      <c r="CF46" s="749">
        <v>8</v>
      </c>
      <c r="CH46" s="250">
        <v>5241</v>
      </c>
      <c r="CI46" s="162" t="s">
        <v>19</v>
      </c>
      <c r="CJ46" s="162">
        <v>27</v>
      </c>
      <c r="CK46" s="251">
        <v>422</v>
      </c>
      <c r="CL46" s="252">
        <v>100</v>
      </c>
      <c r="CM46" s="251">
        <v>0</v>
      </c>
      <c r="CN46" s="251">
        <v>0</v>
      </c>
      <c r="CO46" s="162">
        <v>59</v>
      </c>
      <c r="CP46" s="162">
        <v>26</v>
      </c>
      <c r="CQ46" s="162">
        <v>15</v>
      </c>
      <c r="CS46" s="781"/>
      <c r="CT46" s="780"/>
      <c r="CU46" s="782"/>
      <c r="CV46" s="783"/>
      <c r="CW46" s="783"/>
      <c r="CX46" s="779"/>
      <c r="CY46" s="774"/>
      <c r="CZ46" s="774"/>
      <c r="DA46" s="774"/>
      <c r="DB46" s="774"/>
      <c r="DC46" s="774"/>
      <c r="DD46" s="774"/>
      <c r="DE46" s="774"/>
      <c r="DF46" s="774"/>
      <c r="DG46" s="774"/>
      <c r="DH46" s="774"/>
      <c r="DI46" s="774"/>
    </row>
    <row r="47" spans="1:113" ht="18" customHeight="1">
      <c r="A47" s="745">
        <v>461</v>
      </c>
      <c r="B47" s="746" t="s">
        <v>222</v>
      </c>
      <c r="C47" s="747">
        <v>133</v>
      </c>
      <c r="D47" s="748">
        <v>191</v>
      </c>
      <c r="E47" s="749">
        <v>32</v>
      </c>
      <c r="F47" s="749">
        <v>33</v>
      </c>
      <c r="G47" s="749">
        <v>25</v>
      </c>
      <c r="H47" s="749">
        <v>8</v>
      </c>
      <c r="I47" s="749">
        <v>2</v>
      </c>
      <c r="J47" s="749">
        <v>35</v>
      </c>
      <c r="K47" s="749">
        <v>13</v>
      </c>
      <c r="L47" s="749">
        <v>5</v>
      </c>
      <c r="M47" s="749">
        <v>8</v>
      </c>
      <c r="O47" s="745">
        <v>481</v>
      </c>
      <c r="P47" s="746" t="s">
        <v>223</v>
      </c>
      <c r="Q47" s="747">
        <v>127</v>
      </c>
      <c r="R47" s="748">
        <v>213</v>
      </c>
      <c r="S47" s="749">
        <v>20</v>
      </c>
      <c r="T47" s="749">
        <v>20</v>
      </c>
      <c r="U47" s="749">
        <v>24</v>
      </c>
      <c r="V47" s="749">
        <v>23</v>
      </c>
      <c r="W47" s="749">
        <v>13</v>
      </c>
      <c r="X47" s="749">
        <v>60</v>
      </c>
      <c r="Y47" s="749">
        <v>12</v>
      </c>
      <c r="Z47" s="749">
        <v>8</v>
      </c>
      <c r="AA47" s="749">
        <v>8</v>
      </c>
      <c r="AC47" s="745">
        <v>481</v>
      </c>
      <c r="AD47" s="746" t="s">
        <v>223</v>
      </c>
      <c r="AE47" s="747">
        <v>141</v>
      </c>
      <c r="AF47" s="748">
        <v>215</v>
      </c>
      <c r="AG47" s="749">
        <v>31</v>
      </c>
      <c r="AH47" s="749">
        <v>23</v>
      </c>
      <c r="AI47" s="749">
        <v>27</v>
      </c>
      <c r="AJ47" s="749">
        <v>16</v>
      </c>
      <c r="AK47" s="749">
        <v>4</v>
      </c>
      <c r="AL47" s="749">
        <v>46</v>
      </c>
      <c r="AM47" s="749">
        <v>11</v>
      </c>
      <c r="AN47" s="749">
        <v>5</v>
      </c>
      <c r="AO47" s="749">
        <v>7</v>
      </c>
      <c r="AQ47" s="745">
        <v>3621</v>
      </c>
      <c r="AR47" s="746" t="s">
        <v>331</v>
      </c>
      <c r="AS47" s="747">
        <v>137</v>
      </c>
      <c r="AT47" s="748">
        <v>225</v>
      </c>
      <c r="AU47" s="749">
        <v>22</v>
      </c>
      <c r="AV47" s="749">
        <v>31</v>
      </c>
      <c r="AW47" s="749">
        <v>20</v>
      </c>
      <c r="AX47" s="749">
        <v>20</v>
      </c>
      <c r="AY47" s="749">
        <v>7</v>
      </c>
      <c r="AZ47" s="749">
        <v>47</v>
      </c>
      <c r="BA47" s="749">
        <v>9</v>
      </c>
      <c r="BB47" s="749">
        <v>10</v>
      </c>
      <c r="BC47" s="749">
        <v>4</v>
      </c>
      <c r="BE47" s="745">
        <v>5025</v>
      </c>
      <c r="BF47" s="746" t="s">
        <v>1276</v>
      </c>
      <c r="BG47" s="747">
        <v>65</v>
      </c>
      <c r="BH47" s="748">
        <v>230</v>
      </c>
      <c r="BI47" s="749">
        <v>28</v>
      </c>
      <c r="BJ47" s="749">
        <v>26</v>
      </c>
      <c r="BK47" s="749">
        <v>25</v>
      </c>
      <c r="BL47" s="749">
        <v>20</v>
      </c>
      <c r="BM47" s="749">
        <v>2</v>
      </c>
      <c r="BN47" s="749">
        <v>46</v>
      </c>
      <c r="BO47" s="749">
        <v>6</v>
      </c>
      <c r="BP47" s="749">
        <v>7</v>
      </c>
      <c r="BQ47" s="749">
        <v>6</v>
      </c>
      <c r="BR47" s="749">
        <v>4</v>
      </c>
      <c r="BT47" s="745">
        <v>5047</v>
      </c>
      <c r="BU47" s="746" t="s">
        <v>1783</v>
      </c>
      <c r="BV47" s="747">
        <v>27</v>
      </c>
      <c r="BW47" s="748">
        <v>245</v>
      </c>
      <c r="BX47" s="749">
        <v>19</v>
      </c>
      <c r="BY47" s="749">
        <v>15</v>
      </c>
      <c r="BZ47" s="749">
        <v>44</v>
      </c>
      <c r="CA47" s="749">
        <v>15</v>
      </c>
      <c r="CB47" s="749">
        <v>7</v>
      </c>
      <c r="CC47" s="749">
        <v>67</v>
      </c>
      <c r="CD47" s="749">
        <v>8</v>
      </c>
      <c r="CE47" s="749">
        <v>11</v>
      </c>
      <c r="CF47" s="749">
        <v>9</v>
      </c>
      <c r="CH47" s="250">
        <v>5671</v>
      </c>
      <c r="CI47" s="162" t="s">
        <v>402</v>
      </c>
      <c r="CJ47" s="162">
        <v>23</v>
      </c>
      <c r="CK47" s="251">
        <v>440</v>
      </c>
      <c r="CL47" s="252">
        <v>100</v>
      </c>
      <c r="CM47" s="251">
        <v>0</v>
      </c>
      <c r="CN47" s="251">
        <v>0</v>
      </c>
      <c r="CO47" s="162">
        <v>4</v>
      </c>
      <c r="CP47" s="162">
        <v>39</v>
      </c>
      <c r="CQ47" s="162">
        <v>57</v>
      </c>
      <c r="CS47" s="781"/>
      <c r="CT47" s="780"/>
      <c r="CU47" s="782"/>
      <c r="CV47" s="783"/>
      <c r="CW47" s="783"/>
      <c r="CX47" s="779"/>
      <c r="CY47" s="774"/>
      <c r="CZ47" s="774"/>
      <c r="DA47" s="774"/>
      <c r="DB47" s="774"/>
      <c r="DC47" s="774"/>
      <c r="DD47" s="774"/>
      <c r="DE47" s="774"/>
      <c r="DF47" s="774"/>
      <c r="DG47" s="774"/>
      <c r="DH47" s="774"/>
      <c r="DI47" s="774"/>
    </row>
    <row r="48" spans="1:113" ht="18" customHeight="1">
      <c r="A48" s="745">
        <v>481</v>
      </c>
      <c r="B48" s="746" t="s">
        <v>223</v>
      </c>
      <c r="C48" s="747">
        <v>127</v>
      </c>
      <c r="D48" s="748">
        <v>207</v>
      </c>
      <c r="E48" s="749">
        <v>13</v>
      </c>
      <c r="F48" s="749">
        <v>16</v>
      </c>
      <c r="G48" s="749">
        <v>32</v>
      </c>
      <c r="H48" s="749">
        <v>28</v>
      </c>
      <c r="I48" s="749">
        <v>12</v>
      </c>
      <c r="J48" s="749">
        <v>72</v>
      </c>
      <c r="K48" s="749">
        <v>15</v>
      </c>
      <c r="L48" s="749">
        <v>7</v>
      </c>
      <c r="M48" s="749">
        <v>11</v>
      </c>
      <c r="O48" s="745">
        <v>510</v>
      </c>
      <c r="P48" s="746" t="s">
        <v>38</v>
      </c>
      <c r="Q48" s="747">
        <v>71</v>
      </c>
      <c r="R48" s="748">
        <v>233</v>
      </c>
      <c r="S48" s="749">
        <v>3</v>
      </c>
      <c r="T48" s="749">
        <v>7</v>
      </c>
      <c r="U48" s="749">
        <v>25</v>
      </c>
      <c r="V48" s="749">
        <v>24</v>
      </c>
      <c r="W48" s="749">
        <v>41</v>
      </c>
      <c r="X48" s="749">
        <v>90</v>
      </c>
      <c r="Y48" s="749">
        <v>16</v>
      </c>
      <c r="Z48" s="749">
        <v>9</v>
      </c>
      <c r="AA48" s="749">
        <v>10</v>
      </c>
      <c r="AC48" s="745">
        <v>510</v>
      </c>
      <c r="AD48" s="746" t="s">
        <v>38</v>
      </c>
      <c r="AE48" s="747">
        <v>57</v>
      </c>
      <c r="AF48" s="748">
        <v>242</v>
      </c>
      <c r="AG48" s="749">
        <v>2</v>
      </c>
      <c r="AH48" s="749">
        <v>12</v>
      </c>
      <c r="AI48" s="749">
        <v>16</v>
      </c>
      <c r="AJ48" s="749">
        <v>30</v>
      </c>
      <c r="AK48" s="749">
        <v>40</v>
      </c>
      <c r="AL48" s="749">
        <v>86</v>
      </c>
      <c r="AM48" s="749">
        <v>18</v>
      </c>
      <c r="AN48" s="749">
        <v>8</v>
      </c>
      <c r="AO48" s="749">
        <v>11</v>
      </c>
      <c r="AQ48" s="745">
        <v>3821</v>
      </c>
      <c r="AR48" s="746" t="s">
        <v>1899</v>
      </c>
      <c r="AS48" s="747">
        <v>46</v>
      </c>
      <c r="AT48" s="748">
        <v>216</v>
      </c>
      <c r="AU48" s="749">
        <v>37</v>
      </c>
      <c r="AV48" s="749">
        <v>35</v>
      </c>
      <c r="AW48" s="749">
        <v>20</v>
      </c>
      <c r="AX48" s="749">
        <v>9</v>
      </c>
      <c r="AY48" s="749">
        <v>0</v>
      </c>
      <c r="AZ48" s="749">
        <v>28</v>
      </c>
      <c r="BA48" s="749">
        <v>7</v>
      </c>
      <c r="BB48" s="749">
        <v>8</v>
      </c>
      <c r="BC48" s="749">
        <v>3</v>
      </c>
      <c r="BE48" s="745">
        <v>5029</v>
      </c>
      <c r="BF48" s="746" t="s">
        <v>1277</v>
      </c>
      <c r="BG48" s="747">
        <v>88</v>
      </c>
      <c r="BH48" s="748">
        <v>228</v>
      </c>
      <c r="BI48" s="749">
        <v>27</v>
      </c>
      <c r="BJ48" s="749">
        <v>33</v>
      </c>
      <c r="BK48" s="749">
        <v>26</v>
      </c>
      <c r="BL48" s="749">
        <v>10</v>
      </c>
      <c r="BM48" s="749">
        <v>3</v>
      </c>
      <c r="BN48" s="749">
        <v>40</v>
      </c>
      <c r="BO48" s="749">
        <v>5</v>
      </c>
      <c r="BP48" s="749">
        <v>6</v>
      </c>
      <c r="BQ48" s="749">
        <v>6</v>
      </c>
      <c r="BR48" s="749">
        <v>4</v>
      </c>
      <c r="BT48" s="745">
        <v>5241</v>
      </c>
      <c r="BU48" s="746" t="s">
        <v>19</v>
      </c>
      <c r="BV48" s="747">
        <v>70</v>
      </c>
      <c r="BW48" s="748">
        <v>241</v>
      </c>
      <c r="BX48" s="749">
        <v>19</v>
      </c>
      <c r="BY48" s="749">
        <v>30</v>
      </c>
      <c r="BZ48" s="749">
        <v>30</v>
      </c>
      <c r="CA48" s="749">
        <v>14</v>
      </c>
      <c r="CB48" s="749">
        <v>7</v>
      </c>
      <c r="CC48" s="749">
        <v>51</v>
      </c>
      <c r="CD48" s="749">
        <v>7</v>
      </c>
      <c r="CE48" s="749">
        <v>11</v>
      </c>
      <c r="CF48" s="749">
        <v>8</v>
      </c>
      <c r="CH48" s="250">
        <v>5961</v>
      </c>
      <c r="CI48" s="162" t="s">
        <v>126</v>
      </c>
      <c r="CJ48" s="162">
        <v>72</v>
      </c>
      <c r="CK48" s="251">
        <v>424</v>
      </c>
      <c r="CL48" s="252">
        <v>99</v>
      </c>
      <c r="CM48" s="251">
        <v>0</v>
      </c>
      <c r="CN48" s="251">
        <v>1</v>
      </c>
      <c r="CO48" s="162">
        <v>54</v>
      </c>
      <c r="CP48" s="162">
        <v>29</v>
      </c>
      <c r="CQ48" s="162">
        <v>15</v>
      </c>
      <c r="CS48" s="781"/>
      <c r="CT48" s="780"/>
      <c r="CU48" s="782"/>
      <c r="CV48" s="783"/>
      <c r="CW48" s="783"/>
      <c r="CX48" s="779"/>
      <c r="CY48" s="774"/>
      <c r="CZ48" s="774"/>
      <c r="DA48" s="774"/>
      <c r="DB48" s="774"/>
      <c r="DC48" s="774"/>
      <c r="DD48" s="774"/>
      <c r="DE48" s="774"/>
      <c r="DF48" s="774"/>
      <c r="DG48" s="774"/>
      <c r="DH48" s="774"/>
      <c r="DI48" s="774"/>
    </row>
    <row r="49" spans="1:113" ht="18" customHeight="1">
      <c r="A49" s="745">
        <v>510</v>
      </c>
      <c r="B49" s="746" t="s">
        <v>38</v>
      </c>
      <c r="C49" s="747">
        <v>54</v>
      </c>
      <c r="D49" s="748">
        <v>221</v>
      </c>
      <c r="E49" s="749">
        <v>0</v>
      </c>
      <c r="F49" s="749">
        <v>9</v>
      </c>
      <c r="G49" s="749">
        <v>26</v>
      </c>
      <c r="H49" s="749">
        <v>31</v>
      </c>
      <c r="I49" s="749">
        <v>33</v>
      </c>
      <c r="J49" s="749">
        <v>91</v>
      </c>
      <c r="K49" s="749">
        <v>18</v>
      </c>
      <c r="L49" s="749">
        <v>8</v>
      </c>
      <c r="M49" s="749">
        <v>12</v>
      </c>
      <c r="O49" s="745">
        <v>520</v>
      </c>
      <c r="P49" s="746" t="s">
        <v>224</v>
      </c>
      <c r="Q49" s="747">
        <v>89</v>
      </c>
      <c r="R49" s="748">
        <v>230</v>
      </c>
      <c r="S49" s="749">
        <v>0</v>
      </c>
      <c r="T49" s="749">
        <v>7</v>
      </c>
      <c r="U49" s="749">
        <v>38</v>
      </c>
      <c r="V49" s="749">
        <v>29</v>
      </c>
      <c r="W49" s="749">
        <v>26</v>
      </c>
      <c r="X49" s="749">
        <v>93</v>
      </c>
      <c r="Y49" s="749">
        <v>15</v>
      </c>
      <c r="Z49" s="749">
        <v>9</v>
      </c>
      <c r="AA49" s="749">
        <v>10</v>
      </c>
      <c r="AC49" s="745">
        <v>520</v>
      </c>
      <c r="AD49" s="746" t="s">
        <v>224</v>
      </c>
      <c r="AE49" s="747">
        <v>97</v>
      </c>
      <c r="AF49" s="748">
        <v>228</v>
      </c>
      <c r="AG49" s="749">
        <v>8</v>
      </c>
      <c r="AH49" s="749">
        <v>21</v>
      </c>
      <c r="AI49" s="749">
        <v>34</v>
      </c>
      <c r="AJ49" s="749">
        <v>29</v>
      </c>
      <c r="AK49" s="749">
        <v>8</v>
      </c>
      <c r="AL49" s="749">
        <v>71</v>
      </c>
      <c r="AM49" s="749">
        <v>15</v>
      </c>
      <c r="AN49" s="749">
        <v>7</v>
      </c>
      <c r="AO49" s="749">
        <v>9</v>
      </c>
      <c r="AQ49" s="745">
        <v>4021</v>
      </c>
      <c r="AR49" s="746" t="s">
        <v>342</v>
      </c>
      <c r="AS49" s="747">
        <v>55</v>
      </c>
      <c r="AT49" s="748">
        <v>223</v>
      </c>
      <c r="AU49" s="749">
        <v>31</v>
      </c>
      <c r="AV49" s="749">
        <v>20</v>
      </c>
      <c r="AW49" s="749">
        <v>22</v>
      </c>
      <c r="AX49" s="749">
        <v>16</v>
      </c>
      <c r="AY49" s="749">
        <v>11</v>
      </c>
      <c r="AZ49" s="749">
        <v>49</v>
      </c>
      <c r="BA49" s="749">
        <v>9</v>
      </c>
      <c r="BB49" s="749">
        <v>10</v>
      </c>
      <c r="BC49" s="749">
        <v>4</v>
      </c>
      <c r="BE49" s="745">
        <v>5032</v>
      </c>
      <c r="BF49" s="746" t="s">
        <v>927</v>
      </c>
      <c r="BG49" s="747">
        <v>20</v>
      </c>
      <c r="BH49" s="748">
        <v>235</v>
      </c>
      <c r="BI49" s="749">
        <v>30</v>
      </c>
      <c r="BJ49" s="749">
        <v>15</v>
      </c>
      <c r="BK49" s="749">
        <v>40</v>
      </c>
      <c r="BL49" s="749">
        <v>5</v>
      </c>
      <c r="BM49" s="749">
        <v>10</v>
      </c>
      <c r="BN49" s="749">
        <v>55</v>
      </c>
      <c r="BO49" s="749">
        <v>5</v>
      </c>
      <c r="BP49" s="749">
        <v>7</v>
      </c>
      <c r="BQ49" s="749">
        <v>7</v>
      </c>
      <c r="BR49" s="749">
        <v>5</v>
      </c>
      <c r="BT49" s="745">
        <v>5671</v>
      </c>
      <c r="BU49" s="746" t="s">
        <v>402</v>
      </c>
      <c r="BV49" s="747">
        <v>72</v>
      </c>
      <c r="BW49" s="748">
        <v>253</v>
      </c>
      <c r="BX49" s="749">
        <v>6</v>
      </c>
      <c r="BY49" s="749">
        <v>24</v>
      </c>
      <c r="BZ49" s="749">
        <v>31</v>
      </c>
      <c r="CA49" s="749">
        <v>18</v>
      </c>
      <c r="CB49" s="749">
        <v>22</v>
      </c>
      <c r="CC49" s="749">
        <v>71</v>
      </c>
      <c r="CD49" s="749">
        <v>9</v>
      </c>
      <c r="CE49" s="749">
        <v>13</v>
      </c>
      <c r="CF49" s="749">
        <v>10</v>
      </c>
      <c r="CH49" s="250">
        <v>6001</v>
      </c>
      <c r="CI49" s="162" t="s">
        <v>1310</v>
      </c>
      <c r="CJ49" s="162">
        <v>284</v>
      </c>
      <c r="CK49" s="251">
        <v>421</v>
      </c>
      <c r="CL49" s="252">
        <v>89</v>
      </c>
      <c r="CM49" s="251">
        <v>1</v>
      </c>
      <c r="CN49" s="251">
        <v>11</v>
      </c>
      <c r="CO49" s="162">
        <v>45</v>
      </c>
      <c r="CP49" s="162">
        <v>26</v>
      </c>
      <c r="CQ49" s="162">
        <v>18</v>
      </c>
      <c r="CS49" s="781"/>
      <c r="CT49" s="780"/>
      <c r="CU49" s="782"/>
      <c r="CV49" s="783"/>
      <c r="CW49" s="783"/>
      <c r="CX49" s="779"/>
      <c r="CY49" s="774"/>
      <c r="CZ49" s="774"/>
      <c r="DA49" s="774"/>
      <c r="DB49" s="774"/>
      <c r="DC49" s="774"/>
      <c r="DD49" s="774"/>
      <c r="DE49" s="774"/>
      <c r="DF49" s="774"/>
      <c r="DG49" s="774"/>
      <c r="DH49" s="774"/>
      <c r="DI49" s="774"/>
    </row>
    <row r="50" spans="1:113" ht="18" customHeight="1">
      <c r="A50" s="745">
        <v>520</v>
      </c>
      <c r="B50" s="746" t="s">
        <v>224</v>
      </c>
      <c r="C50" s="747">
        <v>87</v>
      </c>
      <c r="D50" s="748">
        <v>217</v>
      </c>
      <c r="E50" s="749">
        <v>2</v>
      </c>
      <c r="F50" s="749">
        <v>10</v>
      </c>
      <c r="G50" s="749">
        <v>29</v>
      </c>
      <c r="H50" s="749">
        <v>36</v>
      </c>
      <c r="I50" s="749">
        <v>23</v>
      </c>
      <c r="J50" s="749">
        <v>87</v>
      </c>
      <c r="K50" s="749">
        <v>18</v>
      </c>
      <c r="L50" s="749">
        <v>8</v>
      </c>
      <c r="M50" s="749">
        <v>11</v>
      </c>
      <c r="O50" s="745">
        <v>521</v>
      </c>
      <c r="P50" s="746" t="s">
        <v>225</v>
      </c>
      <c r="Q50" s="747">
        <v>62</v>
      </c>
      <c r="R50" s="748">
        <v>204</v>
      </c>
      <c r="S50" s="749">
        <v>39</v>
      </c>
      <c r="T50" s="749">
        <v>21</v>
      </c>
      <c r="U50" s="749">
        <v>21</v>
      </c>
      <c r="V50" s="749">
        <v>16</v>
      </c>
      <c r="W50" s="749">
        <v>3</v>
      </c>
      <c r="X50" s="749">
        <v>40</v>
      </c>
      <c r="Y50" s="749">
        <v>10</v>
      </c>
      <c r="Z50" s="749">
        <v>7</v>
      </c>
      <c r="AA50" s="749">
        <v>7</v>
      </c>
      <c r="AC50" s="745">
        <v>521</v>
      </c>
      <c r="AD50" s="746" t="s">
        <v>225</v>
      </c>
      <c r="AE50" s="747">
        <v>71</v>
      </c>
      <c r="AF50" s="748">
        <v>215</v>
      </c>
      <c r="AG50" s="749">
        <v>27</v>
      </c>
      <c r="AH50" s="749">
        <v>32</v>
      </c>
      <c r="AI50" s="749">
        <v>24</v>
      </c>
      <c r="AJ50" s="749">
        <v>14</v>
      </c>
      <c r="AK50" s="749">
        <v>3</v>
      </c>
      <c r="AL50" s="749">
        <v>41</v>
      </c>
      <c r="AM50" s="749">
        <v>11</v>
      </c>
      <c r="AN50" s="749">
        <v>5</v>
      </c>
      <c r="AO50" s="749">
        <v>7</v>
      </c>
      <c r="AQ50" s="745">
        <v>4031</v>
      </c>
      <c r="AR50" s="746" t="s">
        <v>1263</v>
      </c>
      <c r="AS50" s="747">
        <v>144</v>
      </c>
      <c r="AT50" s="748">
        <v>221</v>
      </c>
      <c r="AU50" s="749">
        <v>30</v>
      </c>
      <c r="AV50" s="749">
        <v>26</v>
      </c>
      <c r="AW50" s="749">
        <v>21</v>
      </c>
      <c r="AX50" s="749">
        <v>17</v>
      </c>
      <c r="AY50" s="749">
        <v>6</v>
      </c>
      <c r="AZ50" s="749">
        <v>44</v>
      </c>
      <c r="BA50" s="749">
        <v>9</v>
      </c>
      <c r="BB50" s="749">
        <v>9</v>
      </c>
      <c r="BC50" s="749">
        <v>4</v>
      </c>
      <c r="BE50" s="745">
        <v>5047</v>
      </c>
      <c r="BF50" s="746" t="s">
        <v>1783</v>
      </c>
      <c r="BG50" s="747">
        <v>43</v>
      </c>
      <c r="BH50" s="748">
        <v>229</v>
      </c>
      <c r="BI50" s="749">
        <v>33</v>
      </c>
      <c r="BJ50" s="749">
        <v>30</v>
      </c>
      <c r="BK50" s="749">
        <v>14</v>
      </c>
      <c r="BL50" s="749">
        <v>19</v>
      </c>
      <c r="BM50" s="749">
        <v>5</v>
      </c>
      <c r="BN50" s="749">
        <v>37</v>
      </c>
      <c r="BO50" s="749">
        <v>6</v>
      </c>
      <c r="BP50" s="749">
        <v>6</v>
      </c>
      <c r="BQ50" s="749">
        <v>6</v>
      </c>
      <c r="BR50" s="749">
        <v>4</v>
      </c>
      <c r="BT50" s="745">
        <v>5961</v>
      </c>
      <c r="BU50" s="746" t="s">
        <v>126</v>
      </c>
      <c r="BV50" s="747">
        <v>163</v>
      </c>
      <c r="BW50" s="748">
        <v>252</v>
      </c>
      <c r="BX50" s="749">
        <v>6</v>
      </c>
      <c r="BY50" s="749">
        <v>16</v>
      </c>
      <c r="BZ50" s="749">
        <v>41</v>
      </c>
      <c r="CA50" s="749">
        <v>25</v>
      </c>
      <c r="CB50" s="749">
        <v>12</v>
      </c>
      <c r="CC50" s="749">
        <v>79</v>
      </c>
      <c r="CD50" s="749">
        <v>9</v>
      </c>
      <c r="CE50" s="749">
        <v>13</v>
      </c>
      <c r="CF50" s="749">
        <v>10</v>
      </c>
      <c r="CH50" s="250">
        <v>6004</v>
      </c>
      <c r="CI50" s="162" t="s">
        <v>1311</v>
      </c>
      <c r="CJ50" s="162">
        <v>32</v>
      </c>
      <c r="CK50" s="251">
        <v>422</v>
      </c>
      <c r="CL50" s="252">
        <v>97</v>
      </c>
      <c r="CM50" s="251">
        <v>0</v>
      </c>
      <c r="CN50" s="251">
        <v>3</v>
      </c>
      <c r="CO50" s="162">
        <v>59</v>
      </c>
      <c r="CP50" s="162">
        <v>25</v>
      </c>
      <c r="CQ50" s="162">
        <v>13</v>
      </c>
      <c r="CS50" s="781"/>
      <c r="CT50" s="780"/>
      <c r="CU50" s="782"/>
      <c r="CV50" s="783"/>
      <c r="CW50" s="783"/>
      <c r="CX50" s="779"/>
      <c r="CY50" s="774"/>
      <c r="CZ50" s="774"/>
      <c r="DA50" s="774"/>
      <c r="DB50" s="774"/>
      <c r="DC50" s="774"/>
      <c r="DD50" s="774"/>
      <c r="DE50" s="774"/>
      <c r="DF50" s="774"/>
      <c r="DG50" s="774"/>
      <c r="DH50" s="774"/>
      <c r="DI50" s="774"/>
    </row>
    <row r="51" spans="1:113" ht="18" customHeight="1">
      <c r="A51" s="745">
        <v>521</v>
      </c>
      <c r="B51" s="746" t="s">
        <v>225</v>
      </c>
      <c r="C51" s="747">
        <v>71</v>
      </c>
      <c r="D51" s="748">
        <v>194</v>
      </c>
      <c r="E51" s="749">
        <v>23</v>
      </c>
      <c r="F51" s="749">
        <v>39</v>
      </c>
      <c r="G51" s="749">
        <v>23</v>
      </c>
      <c r="H51" s="749">
        <v>11</v>
      </c>
      <c r="I51" s="749">
        <v>4</v>
      </c>
      <c r="J51" s="749">
        <v>38</v>
      </c>
      <c r="K51" s="749">
        <v>13</v>
      </c>
      <c r="L51" s="749">
        <v>6</v>
      </c>
      <c r="M51" s="749">
        <v>9</v>
      </c>
      <c r="O51" s="745">
        <v>561</v>
      </c>
      <c r="P51" s="746" t="s">
        <v>226</v>
      </c>
      <c r="Q51" s="747">
        <v>123</v>
      </c>
      <c r="R51" s="748">
        <v>207</v>
      </c>
      <c r="S51" s="749">
        <v>28</v>
      </c>
      <c r="T51" s="749">
        <v>28</v>
      </c>
      <c r="U51" s="749">
        <v>23</v>
      </c>
      <c r="V51" s="749">
        <v>14</v>
      </c>
      <c r="W51" s="749">
        <v>7</v>
      </c>
      <c r="X51" s="749">
        <v>43</v>
      </c>
      <c r="Y51" s="749">
        <v>11</v>
      </c>
      <c r="Z51" s="749">
        <v>7</v>
      </c>
      <c r="AA51" s="749">
        <v>7</v>
      </c>
      <c r="AC51" s="745">
        <v>561</v>
      </c>
      <c r="AD51" s="746" t="s">
        <v>226</v>
      </c>
      <c r="AE51" s="747">
        <v>105</v>
      </c>
      <c r="AF51" s="748">
        <v>219</v>
      </c>
      <c r="AG51" s="749">
        <v>22</v>
      </c>
      <c r="AH51" s="749">
        <v>33</v>
      </c>
      <c r="AI51" s="749">
        <v>20</v>
      </c>
      <c r="AJ51" s="749">
        <v>17</v>
      </c>
      <c r="AK51" s="749">
        <v>8</v>
      </c>
      <c r="AL51" s="749">
        <v>45</v>
      </c>
      <c r="AM51" s="749">
        <v>12</v>
      </c>
      <c r="AN51" s="749">
        <v>6</v>
      </c>
      <c r="AO51" s="749">
        <v>8</v>
      </c>
      <c r="AQ51" s="745">
        <v>4391</v>
      </c>
      <c r="AR51" s="746" t="s">
        <v>2026</v>
      </c>
      <c r="AS51" s="747">
        <v>47</v>
      </c>
      <c r="AT51" s="748">
        <v>216</v>
      </c>
      <c r="AU51" s="749">
        <v>38</v>
      </c>
      <c r="AV51" s="749">
        <v>36</v>
      </c>
      <c r="AW51" s="749">
        <v>21</v>
      </c>
      <c r="AX51" s="749">
        <v>2</v>
      </c>
      <c r="AY51" s="749">
        <v>2</v>
      </c>
      <c r="AZ51" s="749">
        <v>26</v>
      </c>
      <c r="BA51" s="749">
        <v>7</v>
      </c>
      <c r="BB51" s="749">
        <v>8</v>
      </c>
      <c r="BC51" s="749">
        <v>3</v>
      </c>
      <c r="BE51" s="745">
        <v>5141</v>
      </c>
      <c r="BF51" s="746" t="s">
        <v>1912</v>
      </c>
      <c r="BG51" s="747">
        <v>74</v>
      </c>
      <c r="BH51" s="748">
        <v>235</v>
      </c>
      <c r="BI51" s="749">
        <v>16</v>
      </c>
      <c r="BJ51" s="749">
        <v>27</v>
      </c>
      <c r="BK51" s="749">
        <v>32</v>
      </c>
      <c r="BL51" s="749">
        <v>19</v>
      </c>
      <c r="BM51" s="749">
        <v>5</v>
      </c>
      <c r="BN51" s="749">
        <v>57</v>
      </c>
      <c r="BO51" s="749">
        <v>6</v>
      </c>
      <c r="BP51" s="749">
        <v>7</v>
      </c>
      <c r="BQ51" s="749">
        <v>7</v>
      </c>
      <c r="BR51" s="749">
        <v>4</v>
      </c>
      <c r="BT51" s="745">
        <v>6001</v>
      </c>
      <c r="BU51" s="746" t="s">
        <v>1310</v>
      </c>
      <c r="BV51" s="747">
        <v>385</v>
      </c>
      <c r="BW51" s="748">
        <v>262</v>
      </c>
      <c r="BX51" s="749">
        <v>1</v>
      </c>
      <c r="BY51" s="749">
        <v>6</v>
      </c>
      <c r="BZ51" s="749">
        <v>27</v>
      </c>
      <c r="CA51" s="749">
        <v>30</v>
      </c>
      <c r="CB51" s="749">
        <v>35</v>
      </c>
      <c r="CC51" s="749">
        <v>92</v>
      </c>
      <c r="CD51" s="749">
        <v>10</v>
      </c>
      <c r="CE51" s="749">
        <v>15</v>
      </c>
      <c r="CF51" s="749">
        <v>12</v>
      </c>
      <c r="CH51" s="250">
        <v>6006</v>
      </c>
      <c r="CI51" s="162" t="s">
        <v>142</v>
      </c>
      <c r="CJ51" s="162">
        <v>82</v>
      </c>
      <c r="CK51" s="251">
        <v>424</v>
      </c>
      <c r="CL51" s="252">
        <v>83</v>
      </c>
      <c r="CM51" s="251">
        <v>2</v>
      </c>
      <c r="CN51" s="251">
        <v>15</v>
      </c>
      <c r="CO51" s="162">
        <v>34</v>
      </c>
      <c r="CP51" s="162">
        <v>17</v>
      </c>
      <c r="CQ51" s="162">
        <v>32</v>
      </c>
      <c r="CS51" s="781"/>
      <c r="CT51" s="780"/>
      <c r="CU51" s="782"/>
      <c r="CV51" s="783"/>
      <c r="CW51" s="783"/>
      <c r="CX51" s="779"/>
      <c r="CY51" s="774"/>
      <c r="CZ51" s="774"/>
      <c r="DA51" s="774"/>
      <c r="DB51" s="774"/>
      <c r="DC51" s="774"/>
      <c r="DD51" s="774"/>
      <c r="DE51" s="774"/>
      <c r="DF51" s="774"/>
      <c r="DG51" s="774"/>
      <c r="DH51" s="774"/>
      <c r="DI51" s="774"/>
    </row>
    <row r="52" spans="1:113" ht="18" customHeight="1">
      <c r="A52" s="745">
        <v>561</v>
      </c>
      <c r="B52" s="746" t="s">
        <v>226</v>
      </c>
      <c r="C52" s="747">
        <v>135</v>
      </c>
      <c r="D52" s="748">
        <v>201</v>
      </c>
      <c r="E52" s="749">
        <v>19</v>
      </c>
      <c r="F52" s="749">
        <v>23</v>
      </c>
      <c r="G52" s="749">
        <v>32</v>
      </c>
      <c r="H52" s="749">
        <v>22</v>
      </c>
      <c r="I52" s="749">
        <v>4</v>
      </c>
      <c r="J52" s="749">
        <v>59</v>
      </c>
      <c r="K52" s="749">
        <v>14</v>
      </c>
      <c r="L52" s="749">
        <v>6</v>
      </c>
      <c r="M52" s="749">
        <v>10</v>
      </c>
      <c r="O52" s="745">
        <v>600</v>
      </c>
      <c r="P52" s="746" t="s">
        <v>227</v>
      </c>
      <c r="Q52" s="747">
        <v>102</v>
      </c>
      <c r="R52" s="748">
        <v>218</v>
      </c>
      <c r="S52" s="749">
        <v>8</v>
      </c>
      <c r="T52" s="749">
        <v>25</v>
      </c>
      <c r="U52" s="749">
        <v>38</v>
      </c>
      <c r="V52" s="749">
        <v>15</v>
      </c>
      <c r="W52" s="749">
        <v>14</v>
      </c>
      <c r="X52" s="749">
        <v>67</v>
      </c>
      <c r="Y52" s="749">
        <v>14</v>
      </c>
      <c r="Z52" s="749">
        <v>7</v>
      </c>
      <c r="AA52" s="749">
        <v>8</v>
      </c>
      <c r="AC52" s="745">
        <v>600</v>
      </c>
      <c r="AD52" s="746" t="s">
        <v>227</v>
      </c>
      <c r="AE52" s="747">
        <v>75</v>
      </c>
      <c r="AF52" s="748">
        <v>232</v>
      </c>
      <c r="AG52" s="749">
        <v>5</v>
      </c>
      <c r="AH52" s="749">
        <v>15</v>
      </c>
      <c r="AI52" s="749">
        <v>40</v>
      </c>
      <c r="AJ52" s="749">
        <v>23</v>
      </c>
      <c r="AK52" s="749">
        <v>17</v>
      </c>
      <c r="AL52" s="749">
        <v>80</v>
      </c>
      <c r="AM52" s="749">
        <v>15</v>
      </c>
      <c r="AN52" s="749">
        <v>7</v>
      </c>
      <c r="AO52" s="749">
        <v>10</v>
      </c>
      <c r="AQ52" s="745">
        <v>4691</v>
      </c>
      <c r="AR52" s="746" t="s">
        <v>367</v>
      </c>
      <c r="AS52" s="747">
        <v>116</v>
      </c>
      <c r="AT52" s="748">
        <v>235</v>
      </c>
      <c r="AU52" s="749">
        <v>12</v>
      </c>
      <c r="AV52" s="749">
        <v>22</v>
      </c>
      <c r="AW52" s="749">
        <v>27</v>
      </c>
      <c r="AX52" s="749">
        <v>25</v>
      </c>
      <c r="AY52" s="749">
        <v>15</v>
      </c>
      <c r="AZ52" s="749">
        <v>66</v>
      </c>
      <c r="BA52" s="749">
        <v>11</v>
      </c>
      <c r="BB52" s="749">
        <v>12</v>
      </c>
      <c r="BC52" s="749">
        <v>5</v>
      </c>
      <c r="BE52" s="745">
        <v>5241</v>
      </c>
      <c r="BF52" s="746" t="s">
        <v>19</v>
      </c>
      <c r="BG52" s="747">
        <v>65</v>
      </c>
      <c r="BH52" s="748">
        <v>240</v>
      </c>
      <c r="BI52" s="749">
        <v>15</v>
      </c>
      <c r="BJ52" s="749">
        <v>22</v>
      </c>
      <c r="BK52" s="749">
        <v>26</v>
      </c>
      <c r="BL52" s="749">
        <v>23</v>
      </c>
      <c r="BM52" s="749">
        <v>14</v>
      </c>
      <c r="BN52" s="749">
        <v>63</v>
      </c>
      <c r="BO52" s="749">
        <v>6</v>
      </c>
      <c r="BP52" s="749">
        <v>8</v>
      </c>
      <c r="BQ52" s="749">
        <v>8</v>
      </c>
      <c r="BR52" s="749">
        <v>5</v>
      </c>
      <c r="BT52" s="745">
        <v>6004</v>
      </c>
      <c r="BU52" s="746" t="s">
        <v>1311</v>
      </c>
      <c r="BV52" s="747">
        <v>74</v>
      </c>
      <c r="BW52" s="748">
        <v>247</v>
      </c>
      <c r="BX52" s="749">
        <v>5</v>
      </c>
      <c r="BY52" s="749">
        <v>27</v>
      </c>
      <c r="BZ52" s="749">
        <v>43</v>
      </c>
      <c r="CA52" s="749">
        <v>19</v>
      </c>
      <c r="CB52" s="749">
        <v>5</v>
      </c>
      <c r="CC52" s="749">
        <v>68</v>
      </c>
      <c r="CD52" s="749">
        <v>8</v>
      </c>
      <c r="CE52" s="749">
        <v>12</v>
      </c>
      <c r="CF52" s="749">
        <v>9</v>
      </c>
      <c r="CH52" s="250">
        <v>6009</v>
      </c>
      <c r="CI52" s="162" t="s">
        <v>416</v>
      </c>
      <c r="CJ52" s="162">
        <v>23</v>
      </c>
      <c r="CK52" s="251">
        <v>402</v>
      </c>
      <c r="CL52" s="252">
        <v>61</v>
      </c>
      <c r="CM52" s="251">
        <v>13</v>
      </c>
      <c r="CN52" s="251">
        <v>26</v>
      </c>
      <c r="CO52" s="162">
        <v>39</v>
      </c>
      <c r="CP52" s="162">
        <v>17</v>
      </c>
      <c r="CQ52" s="162">
        <v>4</v>
      </c>
      <c r="CS52" s="781"/>
      <c r="CT52" s="780"/>
      <c r="CU52" s="782"/>
      <c r="CV52" s="783"/>
      <c r="CW52" s="783"/>
      <c r="CX52" s="779"/>
      <c r="CY52" s="774"/>
      <c r="CZ52" s="774"/>
      <c r="DA52" s="774"/>
      <c r="DB52" s="774"/>
      <c r="DC52" s="774"/>
      <c r="DD52" s="774"/>
      <c r="DE52" s="774"/>
      <c r="DF52" s="774"/>
      <c r="DG52" s="774"/>
      <c r="DH52" s="774"/>
      <c r="DI52" s="774"/>
    </row>
    <row r="53" spans="1:113" ht="18" customHeight="1">
      <c r="A53" s="745">
        <v>600</v>
      </c>
      <c r="B53" s="746" t="s">
        <v>227</v>
      </c>
      <c r="C53" s="747">
        <v>113</v>
      </c>
      <c r="D53" s="748">
        <v>211</v>
      </c>
      <c r="E53" s="749">
        <v>7</v>
      </c>
      <c r="F53" s="749">
        <v>19</v>
      </c>
      <c r="G53" s="749">
        <v>27</v>
      </c>
      <c r="H53" s="749">
        <v>25</v>
      </c>
      <c r="I53" s="749">
        <v>21</v>
      </c>
      <c r="J53" s="749">
        <v>73</v>
      </c>
      <c r="K53" s="749">
        <v>16</v>
      </c>
      <c r="L53" s="749">
        <v>7</v>
      </c>
      <c r="M53" s="749">
        <v>11</v>
      </c>
      <c r="O53" s="745">
        <v>641</v>
      </c>
      <c r="P53" s="746" t="s">
        <v>228</v>
      </c>
      <c r="Q53" s="747">
        <v>30</v>
      </c>
      <c r="R53" s="748">
        <v>203</v>
      </c>
      <c r="S53" s="749">
        <v>33</v>
      </c>
      <c r="T53" s="749">
        <v>33</v>
      </c>
      <c r="U53" s="749">
        <v>23</v>
      </c>
      <c r="V53" s="749">
        <v>3</v>
      </c>
      <c r="W53" s="749">
        <v>7</v>
      </c>
      <c r="X53" s="749">
        <v>33</v>
      </c>
      <c r="Y53" s="749">
        <v>11</v>
      </c>
      <c r="Z53" s="749">
        <v>7</v>
      </c>
      <c r="AA53" s="749">
        <v>6</v>
      </c>
      <c r="AC53" s="745">
        <v>641</v>
      </c>
      <c r="AD53" s="746" t="s">
        <v>228</v>
      </c>
      <c r="AE53" s="747">
        <v>32</v>
      </c>
      <c r="AF53" s="748">
        <v>214</v>
      </c>
      <c r="AG53" s="749">
        <v>28</v>
      </c>
      <c r="AH53" s="749">
        <v>31</v>
      </c>
      <c r="AI53" s="749">
        <v>22</v>
      </c>
      <c r="AJ53" s="749">
        <v>13</v>
      </c>
      <c r="AK53" s="749">
        <v>6</v>
      </c>
      <c r="AL53" s="749">
        <v>41</v>
      </c>
      <c r="AM53" s="749">
        <v>11</v>
      </c>
      <c r="AN53" s="749">
        <v>5</v>
      </c>
      <c r="AO53" s="749">
        <v>7</v>
      </c>
      <c r="AQ53" s="745">
        <v>5003</v>
      </c>
      <c r="AR53" s="746" t="s">
        <v>120</v>
      </c>
      <c r="AS53" s="747">
        <v>251</v>
      </c>
      <c r="AT53" s="748">
        <v>223</v>
      </c>
      <c r="AU53" s="749">
        <v>26</v>
      </c>
      <c r="AV53" s="749">
        <v>25</v>
      </c>
      <c r="AW53" s="749">
        <v>28</v>
      </c>
      <c r="AX53" s="749">
        <v>14</v>
      </c>
      <c r="AY53" s="749">
        <v>6</v>
      </c>
      <c r="AZ53" s="749">
        <v>48</v>
      </c>
      <c r="BA53" s="749">
        <v>9</v>
      </c>
      <c r="BB53" s="749">
        <v>10</v>
      </c>
      <c r="BC53" s="749">
        <v>4</v>
      </c>
      <c r="BE53" s="745">
        <v>5671</v>
      </c>
      <c r="BF53" s="746" t="s">
        <v>402</v>
      </c>
      <c r="BG53" s="747">
        <v>74</v>
      </c>
      <c r="BH53" s="748">
        <v>250</v>
      </c>
      <c r="BI53" s="749">
        <v>9</v>
      </c>
      <c r="BJ53" s="749">
        <v>5</v>
      </c>
      <c r="BK53" s="749">
        <v>26</v>
      </c>
      <c r="BL53" s="749">
        <v>31</v>
      </c>
      <c r="BM53" s="749">
        <v>28</v>
      </c>
      <c r="BN53" s="749">
        <v>85</v>
      </c>
      <c r="BO53" s="749">
        <v>8</v>
      </c>
      <c r="BP53" s="749">
        <v>9</v>
      </c>
      <c r="BQ53" s="749">
        <v>9</v>
      </c>
      <c r="BR53" s="749">
        <v>6</v>
      </c>
      <c r="BT53" s="745">
        <v>6006</v>
      </c>
      <c r="BU53" s="746" t="s">
        <v>142</v>
      </c>
      <c r="BV53" s="747">
        <v>80</v>
      </c>
      <c r="BW53" s="748">
        <v>273</v>
      </c>
      <c r="BX53" s="749">
        <v>0</v>
      </c>
      <c r="BY53" s="749">
        <v>4</v>
      </c>
      <c r="BZ53" s="749">
        <v>18</v>
      </c>
      <c r="CA53" s="749">
        <v>19</v>
      </c>
      <c r="CB53" s="749">
        <v>60</v>
      </c>
      <c r="CC53" s="749">
        <v>96</v>
      </c>
      <c r="CD53" s="749">
        <v>10</v>
      </c>
      <c r="CE53" s="749">
        <v>17</v>
      </c>
      <c r="CF53" s="749">
        <v>14</v>
      </c>
      <c r="CH53" s="250">
        <v>6010</v>
      </c>
      <c r="CI53" s="162" t="s">
        <v>417</v>
      </c>
      <c r="CJ53" s="162">
        <v>28</v>
      </c>
      <c r="CK53" s="251">
        <v>402</v>
      </c>
      <c r="CL53" s="252">
        <v>54</v>
      </c>
      <c r="CM53" s="251">
        <v>0</v>
      </c>
      <c r="CN53" s="251">
        <v>46</v>
      </c>
      <c r="CO53" s="162">
        <v>50</v>
      </c>
      <c r="CP53" s="162">
        <v>4</v>
      </c>
      <c r="CQ53" s="162">
        <v>0</v>
      </c>
      <c r="CS53" s="781"/>
      <c r="CT53" s="780"/>
      <c r="CU53" s="782"/>
      <c r="CV53" s="783"/>
      <c r="CW53" s="783"/>
      <c r="CX53" s="779"/>
      <c r="CY53" s="774"/>
      <c r="CZ53" s="774"/>
      <c r="DA53" s="774"/>
      <c r="DB53" s="774"/>
      <c r="DC53" s="774"/>
      <c r="DD53" s="774"/>
      <c r="DE53" s="774"/>
      <c r="DF53" s="774"/>
      <c r="DG53" s="774"/>
      <c r="DH53" s="774"/>
      <c r="DI53" s="774"/>
    </row>
    <row r="54" spans="1:113" ht="18" customHeight="1">
      <c r="A54" s="745">
        <v>641</v>
      </c>
      <c r="B54" s="746" t="s">
        <v>228</v>
      </c>
      <c r="C54" s="747">
        <v>40</v>
      </c>
      <c r="D54" s="748">
        <v>201</v>
      </c>
      <c r="E54" s="749">
        <v>15</v>
      </c>
      <c r="F54" s="749">
        <v>23</v>
      </c>
      <c r="G54" s="749">
        <v>40</v>
      </c>
      <c r="H54" s="749">
        <v>15</v>
      </c>
      <c r="I54" s="749">
        <v>8</v>
      </c>
      <c r="J54" s="749">
        <v>63</v>
      </c>
      <c r="K54" s="749">
        <v>14</v>
      </c>
      <c r="L54" s="749">
        <v>7</v>
      </c>
      <c r="M54" s="749">
        <v>10</v>
      </c>
      <c r="O54" s="745">
        <v>651</v>
      </c>
      <c r="P54" s="746" t="s">
        <v>1884</v>
      </c>
      <c r="Q54" s="747">
        <v>94</v>
      </c>
      <c r="R54" s="748">
        <v>205</v>
      </c>
      <c r="S54" s="749">
        <v>32</v>
      </c>
      <c r="T54" s="749">
        <v>29</v>
      </c>
      <c r="U54" s="749">
        <v>22</v>
      </c>
      <c r="V54" s="749">
        <v>13</v>
      </c>
      <c r="W54" s="749">
        <v>4</v>
      </c>
      <c r="X54" s="749">
        <v>39</v>
      </c>
      <c r="Y54" s="749">
        <v>11</v>
      </c>
      <c r="Z54" s="749">
        <v>6</v>
      </c>
      <c r="AA54" s="749">
        <v>7</v>
      </c>
      <c r="AC54" s="745">
        <v>651</v>
      </c>
      <c r="AD54" s="746" t="s">
        <v>1884</v>
      </c>
      <c r="AE54" s="747">
        <v>88</v>
      </c>
      <c r="AF54" s="748">
        <v>216</v>
      </c>
      <c r="AG54" s="749">
        <v>32</v>
      </c>
      <c r="AH54" s="749">
        <v>28</v>
      </c>
      <c r="AI54" s="749">
        <v>17</v>
      </c>
      <c r="AJ54" s="749">
        <v>11</v>
      </c>
      <c r="AK54" s="749">
        <v>11</v>
      </c>
      <c r="AL54" s="749">
        <v>40</v>
      </c>
      <c r="AM54" s="749">
        <v>12</v>
      </c>
      <c r="AN54" s="749">
        <v>6</v>
      </c>
      <c r="AO54" s="749">
        <v>7</v>
      </c>
      <c r="AQ54" s="745">
        <v>5005</v>
      </c>
      <c r="AR54" s="746" t="s">
        <v>377</v>
      </c>
      <c r="AS54" s="747">
        <v>194</v>
      </c>
      <c r="AT54" s="748">
        <v>227</v>
      </c>
      <c r="AU54" s="749">
        <v>20</v>
      </c>
      <c r="AV54" s="749">
        <v>30</v>
      </c>
      <c r="AW54" s="749">
        <v>22</v>
      </c>
      <c r="AX54" s="749">
        <v>19</v>
      </c>
      <c r="AY54" s="749">
        <v>9</v>
      </c>
      <c r="AZ54" s="749">
        <v>50</v>
      </c>
      <c r="BA54" s="749">
        <v>10</v>
      </c>
      <c r="BB54" s="749">
        <v>10</v>
      </c>
      <c r="BC54" s="749">
        <v>4</v>
      </c>
      <c r="BE54" s="745">
        <v>5961</v>
      </c>
      <c r="BF54" s="746" t="s">
        <v>126</v>
      </c>
      <c r="BG54" s="747">
        <v>177</v>
      </c>
      <c r="BH54" s="748">
        <v>239</v>
      </c>
      <c r="BI54" s="749">
        <v>11</v>
      </c>
      <c r="BJ54" s="749">
        <v>20</v>
      </c>
      <c r="BK54" s="749">
        <v>38</v>
      </c>
      <c r="BL54" s="749">
        <v>23</v>
      </c>
      <c r="BM54" s="749">
        <v>7</v>
      </c>
      <c r="BN54" s="749">
        <v>68</v>
      </c>
      <c r="BO54" s="749">
        <v>7</v>
      </c>
      <c r="BP54" s="749">
        <v>7</v>
      </c>
      <c r="BQ54" s="749">
        <v>8</v>
      </c>
      <c r="BR54" s="749">
        <v>5</v>
      </c>
      <c r="BT54" s="745">
        <v>6008</v>
      </c>
      <c r="BU54" s="746" t="s">
        <v>2</v>
      </c>
      <c r="BV54" s="747">
        <v>46</v>
      </c>
      <c r="BW54" s="748">
        <v>246</v>
      </c>
      <c r="BX54" s="749">
        <v>11</v>
      </c>
      <c r="BY54" s="749">
        <v>20</v>
      </c>
      <c r="BZ54" s="749">
        <v>50</v>
      </c>
      <c r="CA54" s="749">
        <v>17</v>
      </c>
      <c r="CB54" s="749">
        <v>2</v>
      </c>
      <c r="CC54" s="749">
        <v>70</v>
      </c>
      <c r="CD54" s="749">
        <v>8</v>
      </c>
      <c r="CE54" s="749">
        <v>11</v>
      </c>
      <c r="CF54" s="749">
        <v>9</v>
      </c>
      <c r="CH54" s="250">
        <v>6011</v>
      </c>
      <c r="CI54" s="162" t="s">
        <v>418</v>
      </c>
      <c r="CJ54" s="162">
        <v>23</v>
      </c>
      <c r="CK54" s="251">
        <v>419</v>
      </c>
      <c r="CL54" s="252">
        <v>96</v>
      </c>
      <c r="CM54" s="251">
        <v>4</v>
      </c>
      <c r="CN54" s="251">
        <v>0</v>
      </c>
      <c r="CO54" s="162">
        <v>65</v>
      </c>
      <c r="CP54" s="162">
        <v>22</v>
      </c>
      <c r="CQ54" s="162">
        <v>9</v>
      </c>
      <c r="CS54" s="781"/>
      <c r="CT54" s="780"/>
      <c r="CU54" s="782"/>
      <c r="CV54" s="783"/>
      <c r="CW54" s="783"/>
      <c r="CX54" s="779"/>
      <c r="CY54" s="774"/>
      <c r="CZ54" s="774"/>
      <c r="DA54" s="774"/>
      <c r="DB54" s="774"/>
      <c r="DC54" s="774"/>
      <c r="DD54" s="774"/>
      <c r="DE54" s="774"/>
      <c r="DF54" s="774"/>
      <c r="DG54" s="774"/>
      <c r="DH54" s="774"/>
      <c r="DI54" s="774"/>
    </row>
    <row r="55" spans="1:113" ht="18" customHeight="1">
      <c r="A55" s="745">
        <v>651</v>
      </c>
      <c r="B55" s="746" t="s">
        <v>1884</v>
      </c>
      <c r="C55" s="747">
        <v>102</v>
      </c>
      <c r="D55" s="748">
        <v>191</v>
      </c>
      <c r="E55" s="749">
        <v>34</v>
      </c>
      <c r="F55" s="749">
        <v>24</v>
      </c>
      <c r="G55" s="749">
        <v>32</v>
      </c>
      <c r="H55" s="749">
        <v>10</v>
      </c>
      <c r="I55" s="749">
        <v>0</v>
      </c>
      <c r="J55" s="749">
        <v>42</v>
      </c>
      <c r="K55" s="749">
        <v>12</v>
      </c>
      <c r="L55" s="749">
        <v>5</v>
      </c>
      <c r="M55" s="749">
        <v>9</v>
      </c>
      <c r="O55" s="745">
        <v>661</v>
      </c>
      <c r="P55" s="746" t="s">
        <v>230</v>
      </c>
      <c r="Q55" s="747">
        <v>85</v>
      </c>
      <c r="R55" s="748">
        <v>207</v>
      </c>
      <c r="S55" s="749">
        <v>27</v>
      </c>
      <c r="T55" s="749">
        <v>25</v>
      </c>
      <c r="U55" s="749">
        <v>31</v>
      </c>
      <c r="V55" s="749">
        <v>15</v>
      </c>
      <c r="W55" s="749">
        <v>2</v>
      </c>
      <c r="X55" s="749">
        <v>48</v>
      </c>
      <c r="Y55" s="749">
        <v>11</v>
      </c>
      <c r="Z55" s="749">
        <v>7</v>
      </c>
      <c r="AA55" s="749">
        <v>7</v>
      </c>
      <c r="AC55" s="745">
        <v>661</v>
      </c>
      <c r="AD55" s="746" t="s">
        <v>230</v>
      </c>
      <c r="AE55" s="747">
        <v>90</v>
      </c>
      <c r="AF55" s="748">
        <v>218</v>
      </c>
      <c r="AG55" s="749">
        <v>26</v>
      </c>
      <c r="AH55" s="749">
        <v>28</v>
      </c>
      <c r="AI55" s="749">
        <v>18</v>
      </c>
      <c r="AJ55" s="749">
        <v>18</v>
      </c>
      <c r="AK55" s="749">
        <v>11</v>
      </c>
      <c r="AL55" s="749">
        <v>47</v>
      </c>
      <c r="AM55" s="749">
        <v>12</v>
      </c>
      <c r="AN55" s="749">
        <v>5</v>
      </c>
      <c r="AO55" s="749">
        <v>8</v>
      </c>
      <c r="AQ55" s="745">
        <v>5007</v>
      </c>
      <c r="AR55" s="746" t="s">
        <v>1275</v>
      </c>
      <c r="AS55" s="747">
        <v>32</v>
      </c>
      <c r="AT55" s="748">
        <v>221</v>
      </c>
      <c r="AU55" s="749">
        <v>31</v>
      </c>
      <c r="AV55" s="749">
        <v>25</v>
      </c>
      <c r="AW55" s="749">
        <v>31</v>
      </c>
      <c r="AX55" s="749">
        <v>6</v>
      </c>
      <c r="AY55" s="749">
        <v>6</v>
      </c>
      <c r="AZ55" s="749">
        <v>44</v>
      </c>
      <c r="BA55" s="749">
        <v>8</v>
      </c>
      <c r="BB55" s="749">
        <v>9</v>
      </c>
      <c r="BC55" s="749">
        <v>4</v>
      </c>
      <c r="BE55" s="745">
        <v>6001</v>
      </c>
      <c r="BF55" s="746" t="s">
        <v>1310</v>
      </c>
      <c r="BG55" s="747">
        <v>387</v>
      </c>
      <c r="BH55" s="748">
        <v>250</v>
      </c>
      <c r="BI55" s="749">
        <v>1</v>
      </c>
      <c r="BJ55" s="749">
        <v>11</v>
      </c>
      <c r="BK55" s="749">
        <v>29</v>
      </c>
      <c r="BL55" s="749">
        <v>39</v>
      </c>
      <c r="BM55" s="749">
        <v>20</v>
      </c>
      <c r="BN55" s="749">
        <v>88</v>
      </c>
      <c r="BO55" s="749">
        <v>8</v>
      </c>
      <c r="BP55" s="749">
        <v>9</v>
      </c>
      <c r="BQ55" s="749">
        <v>9</v>
      </c>
      <c r="BR55" s="749">
        <v>6</v>
      </c>
      <c r="BT55" s="745">
        <v>6009</v>
      </c>
      <c r="BU55" s="746" t="s">
        <v>416</v>
      </c>
      <c r="BV55" s="747">
        <v>97</v>
      </c>
      <c r="BW55" s="748">
        <v>240</v>
      </c>
      <c r="BX55" s="749">
        <v>22</v>
      </c>
      <c r="BY55" s="749">
        <v>24</v>
      </c>
      <c r="BZ55" s="749">
        <v>44</v>
      </c>
      <c r="CA55" s="749">
        <v>7</v>
      </c>
      <c r="CB55" s="749">
        <v>3</v>
      </c>
      <c r="CC55" s="749">
        <v>55</v>
      </c>
      <c r="CD55" s="749">
        <v>7</v>
      </c>
      <c r="CE55" s="749">
        <v>11</v>
      </c>
      <c r="CF55" s="749">
        <v>8</v>
      </c>
      <c r="CH55" s="250">
        <v>6012</v>
      </c>
      <c r="CI55" s="162" t="s">
        <v>419</v>
      </c>
      <c r="CJ55" s="162">
        <v>201</v>
      </c>
      <c r="CK55" s="251">
        <v>437</v>
      </c>
      <c r="CL55" s="252">
        <v>99</v>
      </c>
      <c r="CM55" s="251">
        <v>0</v>
      </c>
      <c r="CN55" s="251">
        <v>1</v>
      </c>
      <c r="CO55" s="162">
        <v>20</v>
      </c>
      <c r="CP55" s="162">
        <v>28</v>
      </c>
      <c r="CQ55" s="162">
        <v>51</v>
      </c>
      <c r="CS55" s="781"/>
      <c r="CT55" s="780"/>
      <c r="CU55" s="782"/>
      <c r="CV55" s="783"/>
      <c r="CW55" s="783"/>
      <c r="CX55" s="779"/>
      <c r="CY55" s="774"/>
      <c r="CZ55" s="774"/>
      <c r="DA55" s="774"/>
      <c r="DB55" s="774"/>
      <c r="DC55" s="774"/>
      <c r="DD55" s="774"/>
      <c r="DE55" s="774"/>
      <c r="DF55" s="774"/>
      <c r="DG55" s="774"/>
      <c r="DH55" s="774"/>
      <c r="DI55" s="774"/>
    </row>
    <row r="56" spans="1:113" ht="18" customHeight="1">
      <c r="A56" s="745">
        <v>661</v>
      </c>
      <c r="B56" s="746" t="s">
        <v>230</v>
      </c>
      <c r="C56" s="747">
        <v>100</v>
      </c>
      <c r="D56" s="748">
        <v>184</v>
      </c>
      <c r="E56" s="749">
        <v>42</v>
      </c>
      <c r="F56" s="749">
        <v>32</v>
      </c>
      <c r="G56" s="749">
        <v>18</v>
      </c>
      <c r="H56" s="749">
        <v>6</v>
      </c>
      <c r="I56" s="749">
        <v>2</v>
      </c>
      <c r="J56" s="749">
        <v>26</v>
      </c>
      <c r="K56" s="749">
        <v>11</v>
      </c>
      <c r="L56" s="749">
        <v>4</v>
      </c>
      <c r="M56" s="749">
        <v>8</v>
      </c>
      <c r="O56" s="745">
        <v>671</v>
      </c>
      <c r="P56" s="746" t="s">
        <v>231</v>
      </c>
      <c r="Q56" s="747">
        <v>158</v>
      </c>
      <c r="R56" s="748">
        <v>230</v>
      </c>
      <c r="S56" s="749">
        <v>4</v>
      </c>
      <c r="T56" s="749">
        <v>9</v>
      </c>
      <c r="U56" s="749">
        <v>21</v>
      </c>
      <c r="V56" s="749">
        <v>34</v>
      </c>
      <c r="W56" s="749">
        <v>32</v>
      </c>
      <c r="X56" s="749">
        <v>87</v>
      </c>
      <c r="Y56" s="749">
        <v>15</v>
      </c>
      <c r="Z56" s="749">
        <v>9</v>
      </c>
      <c r="AA56" s="749">
        <v>10</v>
      </c>
      <c r="AC56" s="745">
        <v>671</v>
      </c>
      <c r="AD56" s="746" t="s">
        <v>231</v>
      </c>
      <c r="AE56" s="747">
        <v>117</v>
      </c>
      <c r="AF56" s="748">
        <v>237</v>
      </c>
      <c r="AG56" s="749">
        <v>1</v>
      </c>
      <c r="AH56" s="749">
        <v>15</v>
      </c>
      <c r="AI56" s="749">
        <v>30</v>
      </c>
      <c r="AJ56" s="749">
        <v>30</v>
      </c>
      <c r="AK56" s="749">
        <v>25</v>
      </c>
      <c r="AL56" s="749">
        <v>85</v>
      </c>
      <c r="AM56" s="749">
        <v>17</v>
      </c>
      <c r="AN56" s="749">
        <v>8</v>
      </c>
      <c r="AO56" s="749">
        <v>10</v>
      </c>
      <c r="AQ56" s="745">
        <v>5010</v>
      </c>
      <c r="AR56" s="746" t="s">
        <v>0</v>
      </c>
      <c r="AS56" s="747">
        <v>12</v>
      </c>
      <c r="AT56" s="748">
        <v>235</v>
      </c>
      <c r="AU56" s="749">
        <v>0</v>
      </c>
      <c r="AV56" s="749">
        <v>33</v>
      </c>
      <c r="AW56" s="749">
        <v>33</v>
      </c>
      <c r="AX56" s="749">
        <v>17</v>
      </c>
      <c r="AY56" s="749">
        <v>17</v>
      </c>
      <c r="AZ56" s="749">
        <v>67</v>
      </c>
      <c r="BA56" s="749">
        <v>11</v>
      </c>
      <c r="BB56" s="749">
        <v>12</v>
      </c>
      <c r="BC56" s="749">
        <v>5</v>
      </c>
      <c r="BE56" s="745">
        <v>6004</v>
      </c>
      <c r="BF56" s="746" t="s">
        <v>1311</v>
      </c>
      <c r="BG56" s="747">
        <v>49</v>
      </c>
      <c r="BH56" s="748">
        <v>238</v>
      </c>
      <c r="BI56" s="749">
        <v>4</v>
      </c>
      <c r="BJ56" s="749">
        <v>27</v>
      </c>
      <c r="BK56" s="749">
        <v>49</v>
      </c>
      <c r="BL56" s="749">
        <v>16</v>
      </c>
      <c r="BM56" s="749">
        <v>4</v>
      </c>
      <c r="BN56" s="749">
        <v>69</v>
      </c>
      <c r="BO56" s="749">
        <v>6</v>
      </c>
      <c r="BP56" s="749">
        <v>7</v>
      </c>
      <c r="BQ56" s="749">
        <v>7</v>
      </c>
      <c r="BR56" s="749">
        <v>5</v>
      </c>
      <c r="BT56" s="745">
        <v>6010</v>
      </c>
      <c r="BU56" s="746" t="s">
        <v>417</v>
      </c>
      <c r="BV56" s="747">
        <v>106</v>
      </c>
      <c r="BW56" s="748">
        <v>243</v>
      </c>
      <c r="BX56" s="749">
        <v>16</v>
      </c>
      <c r="BY56" s="749">
        <v>23</v>
      </c>
      <c r="BZ56" s="749">
        <v>40</v>
      </c>
      <c r="CA56" s="749">
        <v>15</v>
      </c>
      <c r="CB56" s="749">
        <v>7</v>
      </c>
      <c r="CC56" s="749">
        <v>61</v>
      </c>
      <c r="CD56" s="749">
        <v>7</v>
      </c>
      <c r="CE56" s="749">
        <v>11</v>
      </c>
      <c r="CF56" s="749">
        <v>9</v>
      </c>
      <c r="CH56" s="250">
        <v>6013</v>
      </c>
      <c r="CI56" s="162" t="s">
        <v>1313</v>
      </c>
      <c r="CJ56" s="162">
        <v>19</v>
      </c>
      <c r="CK56" s="251">
        <v>413</v>
      </c>
      <c r="CL56" s="252">
        <v>74</v>
      </c>
      <c r="CM56" s="251">
        <v>5</v>
      </c>
      <c r="CN56" s="251">
        <v>21</v>
      </c>
      <c r="CO56" s="162">
        <v>58</v>
      </c>
      <c r="CP56" s="162">
        <v>5</v>
      </c>
      <c r="CQ56" s="162">
        <v>11</v>
      </c>
      <c r="CS56" s="781"/>
      <c r="CT56" s="780"/>
      <c r="CU56" s="782"/>
      <c r="CV56" s="783"/>
      <c r="CW56" s="783"/>
      <c r="CX56" s="779"/>
      <c r="CY56" s="774"/>
      <c r="CZ56" s="774"/>
      <c r="DA56" s="774"/>
      <c r="DB56" s="774"/>
      <c r="DC56" s="774"/>
      <c r="DD56" s="774"/>
      <c r="DE56" s="774"/>
      <c r="DF56" s="774"/>
      <c r="DG56" s="774"/>
      <c r="DH56" s="774"/>
      <c r="DI56" s="774"/>
    </row>
    <row r="57" spans="1:113" ht="18" customHeight="1">
      <c r="A57" s="745">
        <v>671</v>
      </c>
      <c r="B57" s="746" t="s">
        <v>231</v>
      </c>
      <c r="C57" s="747">
        <v>152</v>
      </c>
      <c r="D57" s="748">
        <v>215</v>
      </c>
      <c r="E57" s="749">
        <v>5</v>
      </c>
      <c r="F57" s="749">
        <v>13</v>
      </c>
      <c r="G57" s="749">
        <v>31</v>
      </c>
      <c r="H57" s="749">
        <v>27</v>
      </c>
      <c r="I57" s="749">
        <v>24</v>
      </c>
      <c r="J57" s="749">
        <v>82</v>
      </c>
      <c r="K57" s="749">
        <v>17</v>
      </c>
      <c r="L57" s="749">
        <v>8</v>
      </c>
      <c r="M57" s="749">
        <v>11</v>
      </c>
      <c r="O57" s="745">
        <v>681</v>
      </c>
      <c r="P57" s="746" t="s">
        <v>232</v>
      </c>
      <c r="Q57" s="747">
        <v>99</v>
      </c>
      <c r="R57" s="748">
        <v>217</v>
      </c>
      <c r="S57" s="749">
        <v>17</v>
      </c>
      <c r="T57" s="749">
        <v>22</v>
      </c>
      <c r="U57" s="749">
        <v>26</v>
      </c>
      <c r="V57" s="749">
        <v>22</v>
      </c>
      <c r="W57" s="749">
        <v>12</v>
      </c>
      <c r="X57" s="749">
        <v>61</v>
      </c>
      <c r="Y57" s="749">
        <v>13</v>
      </c>
      <c r="Z57" s="749">
        <v>8</v>
      </c>
      <c r="AA57" s="749">
        <v>8</v>
      </c>
      <c r="AC57" s="745">
        <v>681</v>
      </c>
      <c r="AD57" s="746" t="s">
        <v>232</v>
      </c>
      <c r="AE57" s="747">
        <v>75</v>
      </c>
      <c r="AF57" s="748">
        <v>225</v>
      </c>
      <c r="AG57" s="749">
        <v>16</v>
      </c>
      <c r="AH57" s="749">
        <v>16</v>
      </c>
      <c r="AI57" s="749">
        <v>37</v>
      </c>
      <c r="AJ57" s="749">
        <v>19</v>
      </c>
      <c r="AK57" s="749">
        <v>12</v>
      </c>
      <c r="AL57" s="749">
        <v>68</v>
      </c>
      <c r="AM57" s="749">
        <v>14</v>
      </c>
      <c r="AN57" s="749">
        <v>6</v>
      </c>
      <c r="AO57" s="749">
        <v>9</v>
      </c>
      <c r="AQ57" s="745">
        <v>5022</v>
      </c>
      <c r="AR57" s="746" t="s">
        <v>1612</v>
      </c>
      <c r="AS57" s="747">
        <v>18</v>
      </c>
      <c r="AT57" s="748">
        <v>225</v>
      </c>
      <c r="AU57" s="749">
        <v>22</v>
      </c>
      <c r="AV57" s="749">
        <v>28</v>
      </c>
      <c r="AW57" s="749">
        <v>33</v>
      </c>
      <c r="AX57" s="749">
        <v>11</v>
      </c>
      <c r="AY57" s="749">
        <v>6</v>
      </c>
      <c r="AZ57" s="749">
        <v>50</v>
      </c>
      <c r="BA57" s="749">
        <v>8</v>
      </c>
      <c r="BB57" s="749">
        <v>11</v>
      </c>
      <c r="BC57" s="749">
        <v>4</v>
      </c>
      <c r="BE57" s="745">
        <v>6006</v>
      </c>
      <c r="BF57" s="746" t="s">
        <v>142</v>
      </c>
      <c r="BG57" s="747">
        <v>82</v>
      </c>
      <c r="BH57" s="748">
        <v>257</v>
      </c>
      <c r="BI57" s="749">
        <v>1</v>
      </c>
      <c r="BJ57" s="749">
        <v>5</v>
      </c>
      <c r="BK57" s="749">
        <v>23</v>
      </c>
      <c r="BL57" s="749">
        <v>26</v>
      </c>
      <c r="BM57" s="749">
        <v>45</v>
      </c>
      <c r="BN57" s="749">
        <v>94</v>
      </c>
      <c r="BO57" s="749">
        <v>9</v>
      </c>
      <c r="BP57" s="749">
        <v>10</v>
      </c>
      <c r="BQ57" s="749">
        <v>10</v>
      </c>
      <c r="BR57" s="749">
        <v>6</v>
      </c>
      <c r="BT57" s="745">
        <v>6011</v>
      </c>
      <c r="BU57" s="746" t="s">
        <v>418</v>
      </c>
      <c r="BV57" s="747">
        <v>226</v>
      </c>
      <c r="BW57" s="748">
        <v>228</v>
      </c>
      <c r="BX57" s="749">
        <v>45</v>
      </c>
      <c r="BY57" s="749">
        <v>27</v>
      </c>
      <c r="BZ57" s="749">
        <v>23</v>
      </c>
      <c r="CA57" s="749">
        <v>3</v>
      </c>
      <c r="CB57" s="749">
        <v>2</v>
      </c>
      <c r="CC57" s="749">
        <v>28</v>
      </c>
      <c r="CD57" s="749">
        <v>5</v>
      </c>
      <c r="CE57" s="749">
        <v>8</v>
      </c>
      <c r="CF57" s="749">
        <v>7</v>
      </c>
      <c r="CH57" s="250">
        <v>6020</v>
      </c>
      <c r="CI57" s="162" t="s">
        <v>2034</v>
      </c>
      <c r="CJ57" s="162">
        <v>78</v>
      </c>
      <c r="CK57" s="251">
        <v>399</v>
      </c>
      <c r="CL57" s="252">
        <v>51</v>
      </c>
      <c r="CM57" s="251">
        <v>6</v>
      </c>
      <c r="CN57" s="251">
        <v>42</v>
      </c>
      <c r="CO57" s="162">
        <v>42</v>
      </c>
      <c r="CP57" s="162">
        <v>8</v>
      </c>
      <c r="CQ57" s="162">
        <v>1</v>
      </c>
      <c r="CS57" s="781"/>
      <c r="CT57" s="780"/>
      <c r="CU57" s="782"/>
      <c r="CV57" s="783"/>
      <c r="CW57" s="783"/>
      <c r="CX57" s="779"/>
      <c r="CY57" s="774"/>
      <c r="CZ57" s="774"/>
      <c r="DA57" s="774"/>
      <c r="DB57" s="774"/>
      <c r="DC57" s="774"/>
      <c r="DD57" s="774"/>
      <c r="DE57" s="774"/>
      <c r="DF57" s="774"/>
      <c r="DG57" s="774"/>
      <c r="DH57" s="774"/>
      <c r="DI57" s="774"/>
    </row>
    <row r="58" spans="1:113" ht="18" customHeight="1">
      <c r="A58" s="745">
        <v>681</v>
      </c>
      <c r="B58" s="746" t="s">
        <v>232</v>
      </c>
      <c r="C58" s="747">
        <v>104</v>
      </c>
      <c r="D58" s="748">
        <v>193</v>
      </c>
      <c r="E58" s="749">
        <v>26</v>
      </c>
      <c r="F58" s="749">
        <v>38</v>
      </c>
      <c r="G58" s="749">
        <v>22</v>
      </c>
      <c r="H58" s="749">
        <v>10</v>
      </c>
      <c r="I58" s="749">
        <v>5</v>
      </c>
      <c r="J58" s="749">
        <v>37</v>
      </c>
      <c r="K58" s="749">
        <v>13</v>
      </c>
      <c r="L58" s="749">
        <v>5</v>
      </c>
      <c r="M58" s="749">
        <v>8</v>
      </c>
      <c r="O58" s="745">
        <v>721</v>
      </c>
      <c r="P58" s="746" t="s">
        <v>233</v>
      </c>
      <c r="Q58" s="747">
        <v>82</v>
      </c>
      <c r="R58" s="748">
        <v>210</v>
      </c>
      <c r="S58" s="749">
        <v>24</v>
      </c>
      <c r="T58" s="749">
        <v>24</v>
      </c>
      <c r="U58" s="749">
        <v>27</v>
      </c>
      <c r="V58" s="749">
        <v>13</v>
      </c>
      <c r="W58" s="749">
        <v>11</v>
      </c>
      <c r="X58" s="749">
        <v>51</v>
      </c>
      <c r="Y58" s="749">
        <v>12</v>
      </c>
      <c r="Z58" s="749">
        <v>7</v>
      </c>
      <c r="AA58" s="749">
        <v>8</v>
      </c>
      <c r="AC58" s="745">
        <v>721</v>
      </c>
      <c r="AD58" s="746" t="s">
        <v>233</v>
      </c>
      <c r="AE58" s="747">
        <v>95</v>
      </c>
      <c r="AF58" s="748">
        <v>215</v>
      </c>
      <c r="AG58" s="749">
        <v>25</v>
      </c>
      <c r="AH58" s="749">
        <v>37</v>
      </c>
      <c r="AI58" s="749">
        <v>18</v>
      </c>
      <c r="AJ58" s="749">
        <v>12</v>
      </c>
      <c r="AK58" s="749">
        <v>8</v>
      </c>
      <c r="AL58" s="749">
        <v>38</v>
      </c>
      <c r="AM58" s="749">
        <v>11</v>
      </c>
      <c r="AN58" s="749">
        <v>5</v>
      </c>
      <c r="AO58" s="749">
        <v>7</v>
      </c>
      <c r="AQ58" s="745">
        <v>5025</v>
      </c>
      <c r="AR58" s="746" t="s">
        <v>1276</v>
      </c>
      <c r="AS58" s="747">
        <v>77</v>
      </c>
      <c r="AT58" s="748">
        <v>222</v>
      </c>
      <c r="AU58" s="749">
        <v>34</v>
      </c>
      <c r="AV58" s="749">
        <v>22</v>
      </c>
      <c r="AW58" s="749">
        <v>25</v>
      </c>
      <c r="AX58" s="749">
        <v>14</v>
      </c>
      <c r="AY58" s="749">
        <v>5</v>
      </c>
      <c r="AZ58" s="749">
        <v>44</v>
      </c>
      <c r="BA58" s="749">
        <v>8</v>
      </c>
      <c r="BB58" s="749">
        <v>10</v>
      </c>
      <c r="BC58" s="749">
        <v>4</v>
      </c>
      <c r="BE58" s="745">
        <v>6008</v>
      </c>
      <c r="BF58" s="746" t="s">
        <v>2</v>
      </c>
      <c r="BG58" s="747">
        <v>39</v>
      </c>
      <c r="BH58" s="748">
        <v>230</v>
      </c>
      <c r="BI58" s="749">
        <v>21</v>
      </c>
      <c r="BJ58" s="749">
        <v>44</v>
      </c>
      <c r="BK58" s="749">
        <v>26</v>
      </c>
      <c r="BL58" s="749">
        <v>8</v>
      </c>
      <c r="BM58" s="749">
        <v>3</v>
      </c>
      <c r="BN58" s="749">
        <v>36</v>
      </c>
      <c r="BO58" s="749">
        <v>5</v>
      </c>
      <c r="BP58" s="749">
        <v>6</v>
      </c>
      <c r="BQ58" s="749">
        <v>6</v>
      </c>
      <c r="BR58" s="749">
        <v>4</v>
      </c>
      <c r="BT58" s="745">
        <v>6012</v>
      </c>
      <c r="BU58" s="746" t="s">
        <v>419</v>
      </c>
      <c r="BV58" s="747">
        <v>494</v>
      </c>
      <c r="BW58" s="748">
        <v>252</v>
      </c>
      <c r="BX58" s="749">
        <v>7</v>
      </c>
      <c r="BY58" s="749">
        <v>10</v>
      </c>
      <c r="BZ58" s="749">
        <v>45</v>
      </c>
      <c r="CA58" s="749">
        <v>28</v>
      </c>
      <c r="CB58" s="749">
        <v>11</v>
      </c>
      <c r="CC58" s="749">
        <v>83</v>
      </c>
      <c r="CD58" s="749">
        <v>8</v>
      </c>
      <c r="CE58" s="749">
        <v>13</v>
      </c>
      <c r="CF58" s="749">
        <v>10</v>
      </c>
      <c r="CH58" s="250">
        <v>6021</v>
      </c>
      <c r="CI58" s="162" t="s">
        <v>3</v>
      </c>
      <c r="CJ58" s="162">
        <v>143</v>
      </c>
      <c r="CK58" s="251">
        <v>435</v>
      </c>
      <c r="CL58" s="252">
        <v>100</v>
      </c>
      <c r="CM58" s="251">
        <v>0</v>
      </c>
      <c r="CN58" s="251">
        <v>0</v>
      </c>
      <c r="CO58" s="162">
        <v>22</v>
      </c>
      <c r="CP58" s="162">
        <v>35</v>
      </c>
      <c r="CQ58" s="162">
        <v>43</v>
      </c>
      <c r="CS58" s="781"/>
      <c r="CT58" s="780"/>
      <c r="CU58" s="782"/>
      <c r="CV58" s="783"/>
      <c r="CW58" s="783"/>
      <c r="CX58" s="779"/>
      <c r="CY58" s="774"/>
      <c r="CZ58" s="774"/>
      <c r="DA58" s="774"/>
      <c r="DB58" s="774"/>
      <c r="DC58" s="774"/>
      <c r="DD58" s="774"/>
      <c r="DE58" s="774"/>
      <c r="DF58" s="774"/>
      <c r="DG58" s="774"/>
      <c r="DH58" s="774"/>
      <c r="DI58" s="774"/>
    </row>
    <row r="59" spans="1:113" ht="18" customHeight="1">
      <c r="A59" s="745">
        <v>721</v>
      </c>
      <c r="B59" s="746" t="s">
        <v>233</v>
      </c>
      <c r="C59" s="747">
        <v>98</v>
      </c>
      <c r="D59" s="748">
        <v>198</v>
      </c>
      <c r="E59" s="749">
        <v>15</v>
      </c>
      <c r="F59" s="749">
        <v>36</v>
      </c>
      <c r="G59" s="749">
        <v>33</v>
      </c>
      <c r="H59" s="749">
        <v>11</v>
      </c>
      <c r="I59" s="749">
        <v>5</v>
      </c>
      <c r="J59" s="749">
        <v>49</v>
      </c>
      <c r="K59" s="749">
        <v>14</v>
      </c>
      <c r="L59" s="749">
        <v>6</v>
      </c>
      <c r="M59" s="749">
        <v>9</v>
      </c>
      <c r="O59" s="745">
        <v>761</v>
      </c>
      <c r="P59" s="746" t="s">
        <v>930</v>
      </c>
      <c r="Q59" s="747">
        <v>90</v>
      </c>
      <c r="R59" s="748">
        <v>202</v>
      </c>
      <c r="S59" s="749">
        <v>38</v>
      </c>
      <c r="T59" s="749">
        <v>27</v>
      </c>
      <c r="U59" s="749">
        <v>22</v>
      </c>
      <c r="V59" s="749">
        <v>10</v>
      </c>
      <c r="W59" s="749">
        <v>3</v>
      </c>
      <c r="X59" s="749">
        <v>36</v>
      </c>
      <c r="Y59" s="749">
        <v>11</v>
      </c>
      <c r="Z59" s="749">
        <v>6</v>
      </c>
      <c r="AA59" s="749">
        <v>6</v>
      </c>
      <c r="AC59" s="745">
        <v>761</v>
      </c>
      <c r="AD59" s="746" t="s">
        <v>930</v>
      </c>
      <c r="AE59" s="747">
        <v>91</v>
      </c>
      <c r="AF59" s="748">
        <v>215</v>
      </c>
      <c r="AG59" s="749">
        <v>24</v>
      </c>
      <c r="AH59" s="749">
        <v>38</v>
      </c>
      <c r="AI59" s="749">
        <v>18</v>
      </c>
      <c r="AJ59" s="749">
        <v>16</v>
      </c>
      <c r="AK59" s="749">
        <v>3</v>
      </c>
      <c r="AL59" s="749">
        <v>37</v>
      </c>
      <c r="AM59" s="749">
        <v>12</v>
      </c>
      <c r="AN59" s="749">
        <v>5</v>
      </c>
      <c r="AO59" s="749">
        <v>7</v>
      </c>
      <c r="AQ59" s="745">
        <v>5029</v>
      </c>
      <c r="AR59" s="746" t="s">
        <v>1277</v>
      </c>
      <c r="AS59" s="747">
        <v>86</v>
      </c>
      <c r="AT59" s="748">
        <v>224</v>
      </c>
      <c r="AU59" s="749">
        <v>28</v>
      </c>
      <c r="AV59" s="749">
        <v>20</v>
      </c>
      <c r="AW59" s="749">
        <v>33</v>
      </c>
      <c r="AX59" s="749">
        <v>12</v>
      </c>
      <c r="AY59" s="749">
        <v>8</v>
      </c>
      <c r="AZ59" s="749">
        <v>52</v>
      </c>
      <c r="BA59" s="749">
        <v>9</v>
      </c>
      <c r="BB59" s="749">
        <v>10</v>
      </c>
      <c r="BC59" s="749">
        <v>4</v>
      </c>
      <c r="BE59" s="745">
        <v>6009</v>
      </c>
      <c r="BF59" s="746" t="s">
        <v>416</v>
      </c>
      <c r="BG59" s="747">
        <v>125</v>
      </c>
      <c r="BH59" s="748">
        <v>231</v>
      </c>
      <c r="BI59" s="749">
        <v>21</v>
      </c>
      <c r="BJ59" s="749">
        <v>39</v>
      </c>
      <c r="BK59" s="749">
        <v>22</v>
      </c>
      <c r="BL59" s="749">
        <v>13</v>
      </c>
      <c r="BM59" s="749">
        <v>5</v>
      </c>
      <c r="BN59" s="749">
        <v>40</v>
      </c>
      <c r="BO59" s="749">
        <v>6</v>
      </c>
      <c r="BP59" s="749">
        <v>7</v>
      </c>
      <c r="BQ59" s="749">
        <v>6</v>
      </c>
      <c r="BR59" s="749">
        <v>4</v>
      </c>
      <c r="BT59" s="745">
        <v>6013</v>
      </c>
      <c r="BU59" s="746" t="s">
        <v>1313</v>
      </c>
      <c r="BV59" s="747">
        <v>34</v>
      </c>
      <c r="BW59" s="748">
        <v>241</v>
      </c>
      <c r="BX59" s="749">
        <v>24</v>
      </c>
      <c r="BY59" s="749">
        <v>29</v>
      </c>
      <c r="BZ59" s="749">
        <v>35</v>
      </c>
      <c r="CA59" s="749">
        <v>12</v>
      </c>
      <c r="CB59" s="749">
        <v>0</v>
      </c>
      <c r="CC59" s="749">
        <v>47</v>
      </c>
      <c r="CD59" s="749">
        <v>7</v>
      </c>
      <c r="CE59" s="749">
        <v>11</v>
      </c>
      <c r="CF59" s="749">
        <v>8</v>
      </c>
      <c r="CH59" s="250">
        <v>6022</v>
      </c>
      <c r="CI59" s="162" t="s">
        <v>1315</v>
      </c>
      <c r="CJ59" s="162">
        <v>125</v>
      </c>
      <c r="CK59" s="251">
        <v>415</v>
      </c>
      <c r="CL59" s="252">
        <v>83</v>
      </c>
      <c r="CM59" s="251">
        <v>0</v>
      </c>
      <c r="CN59" s="251">
        <v>17</v>
      </c>
      <c r="CO59" s="162">
        <v>57</v>
      </c>
      <c r="CP59" s="162">
        <v>18</v>
      </c>
      <c r="CQ59" s="162">
        <v>8</v>
      </c>
      <c r="CS59" s="781"/>
      <c r="CT59" s="780"/>
      <c r="CU59" s="782"/>
      <c r="CV59" s="783"/>
      <c r="CW59" s="783"/>
      <c r="CX59" s="779"/>
      <c r="CY59" s="774"/>
      <c r="CZ59" s="774"/>
      <c r="DA59" s="774"/>
      <c r="DB59" s="774"/>
      <c r="DC59" s="774"/>
      <c r="DD59" s="774"/>
      <c r="DE59" s="774"/>
      <c r="DF59" s="774"/>
      <c r="DG59" s="774"/>
      <c r="DH59" s="774"/>
      <c r="DI59" s="774"/>
    </row>
    <row r="60" spans="1:113" ht="18" customHeight="1">
      <c r="A60" s="745">
        <v>761</v>
      </c>
      <c r="B60" s="746" t="s">
        <v>930</v>
      </c>
      <c r="C60" s="747">
        <v>92</v>
      </c>
      <c r="D60" s="748">
        <v>189</v>
      </c>
      <c r="E60" s="749">
        <v>38</v>
      </c>
      <c r="F60" s="749">
        <v>25</v>
      </c>
      <c r="G60" s="749">
        <v>27</v>
      </c>
      <c r="H60" s="749">
        <v>10</v>
      </c>
      <c r="I60" s="749">
        <v>0</v>
      </c>
      <c r="J60" s="749">
        <v>37</v>
      </c>
      <c r="K60" s="749">
        <v>12</v>
      </c>
      <c r="L60" s="749">
        <v>5</v>
      </c>
      <c r="M60" s="749">
        <v>8</v>
      </c>
      <c r="O60" s="745">
        <v>771</v>
      </c>
      <c r="P60" s="746" t="s">
        <v>1219</v>
      </c>
      <c r="Q60" s="747">
        <v>52</v>
      </c>
      <c r="R60" s="748">
        <v>209</v>
      </c>
      <c r="S60" s="749">
        <v>15</v>
      </c>
      <c r="T60" s="749">
        <v>37</v>
      </c>
      <c r="U60" s="749">
        <v>33</v>
      </c>
      <c r="V60" s="749">
        <v>12</v>
      </c>
      <c r="W60" s="749">
        <v>4</v>
      </c>
      <c r="X60" s="749">
        <v>48</v>
      </c>
      <c r="Y60" s="749">
        <v>12</v>
      </c>
      <c r="Z60" s="749">
        <v>7</v>
      </c>
      <c r="AA60" s="749">
        <v>7</v>
      </c>
      <c r="AC60" s="745">
        <v>771</v>
      </c>
      <c r="AD60" s="746" t="s">
        <v>1219</v>
      </c>
      <c r="AE60" s="747">
        <v>48</v>
      </c>
      <c r="AF60" s="748">
        <v>216</v>
      </c>
      <c r="AG60" s="749">
        <v>29</v>
      </c>
      <c r="AH60" s="749">
        <v>21</v>
      </c>
      <c r="AI60" s="749">
        <v>35</v>
      </c>
      <c r="AJ60" s="749">
        <v>10</v>
      </c>
      <c r="AK60" s="749">
        <v>4</v>
      </c>
      <c r="AL60" s="749">
        <v>50</v>
      </c>
      <c r="AM60" s="749">
        <v>12</v>
      </c>
      <c r="AN60" s="749">
        <v>6</v>
      </c>
      <c r="AO60" s="749">
        <v>7</v>
      </c>
      <c r="AQ60" s="745">
        <v>5032</v>
      </c>
      <c r="AR60" s="746" t="s">
        <v>927</v>
      </c>
      <c r="AS60" s="747">
        <v>17</v>
      </c>
      <c r="AT60" s="748">
        <v>215</v>
      </c>
      <c r="AU60" s="749">
        <v>53</v>
      </c>
      <c r="AV60" s="749">
        <v>0</v>
      </c>
      <c r="AW60" s="749">
        <v>29</v>
      </c>
      <c r="AX60" s="749">
        <v>12</v>
      </c>
      <c r="AY60" s="749">
        <v>6</v>
      </c>
      <c r="AZ60" s="749">
        <v>47</v>
      </c>
      <c r="BA60" s="749">
        <v>8</v>
      </c>
      <c r="BB60" s="749">
        <v>8</v>
      </c>
      <c r="BC60" s="749">
        <v>3</v>
      </c>
      <c r="BE60" s="745">
        <v>6010</v>
      </c>
      <c r="BF60" s="746" t="s">
        <v>417</v>
      </c>
      <c r="BG60" s="747">
        <v>114</v>
      </c>
      <c r="BH60" s="748">
        <v>236</v>
      </c>
      <c r="BI60" s="749">
        <v>13</v>
      </c>
      <c r="BJ60" s="749">
        <v>29</v>
      </c>
      <c r="BK60" s="749">
        <v>40</v>
      </c>
      <c r="BL60" s="749">
        <v>14</v>
      </c>
      <c r="BM60" s="749">
        <v>4</v>
      </c>
      <c r="BN60" s="749">
        <v>58</v>
      </c>
      <c r="BO60" s="749">
        <v>6</v>
      </c>
      <c r="BP60" s="749">
        <v>7</v>
      </c>
      <c r="BQ60" s="749">
        <v>7</v>
      </c>
      <c r="BR60" s="749">
        <v>4</v>
      </c>
      <c r="BT60" s="745">
        <v>6020</v>
      </c>
      <c r="BU60" s="746" t="s">
        <v>2034</v>
      </c>
      <c r="BV60" s="747">
        <v>202</v>
      </c>
      <c r="BW60" s="748">
        <v>237</v>
      </c>
      <c r="BX60" s="749">
        <v>27</v>
      </c>
      <c r="BY60" s="749">
        <v>30</v>
      </c>
      <c r="BZ60" s="749">
        <v>36</v>
      </c>
      <c r="CA60" s="749">
        <v>6</v>
      </c>
      <c r="CB60" s="749">
        <v>0</v>
      </c>
      <c r="CC60" s="749">
        <v>43</v>
      </c>
      <c r="CD60" s="749">
        <v>7</v>
      </c>
      <c r="CE60" s="749">
        <v>10</v>
      </c>
      <c r="CF60" s="749">
        <v>7</v>
      </c>
      <c r="CH60" s="250">
        <v>6023</v>
      </c>
      <c r="CI60" s="162" t="s">
        <v>155</v>
      </c>
      <c r="CJ60" s="162">
        <v>30</v>
      </c>
      <c r="CK60" s="251">
        <v>421</v>
      </c>
      <c r="CL60" s="252">
        <v>97</v>
      </c>
      <c r="CM60" s="251">
        <v>0</v>
      </c>
      <c r="CN60" s="251">
        <v>3</v>
      </c>
      <c r="CO60" s="162">
        <v>63</v>
      </c>
      <c r="CP60" s="162">
        <v>20</v>
      </c>
      <c r="CQ60" s="162">
        <v>13</v>
      </c>
      <c r="CS60" s="781"/>
      <c r="CT60" s="780"/>
      <c r="CU60" s="782"/>
      <c r="CV60" s="783"/>
      <c r="CW60" s="783"/>
      <c r="CX60" s="779"/>
      <c r="CY60" s="774"/>
      <c r="CZ60" s="774"/>
      <c r="DA60" s="774"/>
      <c r="DB60" s="774"/>
      <c r="DC60" s="774"/>
      <c r="DD60" s="774"/>
      <c r="DE60" s="774"/>
      <c r="DF60" s="774"/>
      <c r="DG60" s="774"/>
      <c r="DH60" s="774"/>
      <c r="DI60" s="774"/>
    </row>
    <row r="61" spans="1:113" ht="18" customHeight="1">
      <c r="A61" s="745">
        <v>771</v>
      </c>
      <c r="B61" s="746" t="s">
        <v>1219</v>
      </c>
      <c r="C61" s="747">
        <v>58</v>
      </c>
      <c r="D61" s="748">
        <v>201</v>
      </c>
      <c r="E61" s="749">
        <v>19</v>
      </c>
      <c r="F61" s="749">
        <v>17</v>
      </c>
      <c r="G61" s="749">
        <v>34</v>
      </c>
      <c r="H61" s="749">
        <v>26</v>
      </c>
      <c r="I61" s="749">
        <v>3</v>
      </c>
      <c r="J61" s="749">
        <v>64</v>
      </c>
      <c r="K61" s="749">
        <v>15</v>
      </c>
      <c r="L61" s="749">
        <v>6</v>
      </c>
      <c r="M61" s="749">
        <v>10</v>
      </c>
      <c r="O61" s="745">
        <v>801</v>
      </c>
      <c r="P61" s="746" t="s">
        <v>236</v>
      </c>
      <c r="Q61" s="747">
        <v>139</v>
      </c>
      <c r="R61" s="748">
        <v>203</v>
      </c>
      <c r="S61" s="749">
        <v>41</v>
      </c>
      <c r="T61" s="749">
        <v>19</v>
      </c>
      <c r="U61" s="749">
        <v>21</v>
      </c>
      <c r="V61" s="749">
        <v>12</v>
      </c>
      <c r="W61" s="749">
        <v>7</v>
      </c>
      <c r="X61" s="749">
        <v>40</v>
      </c>
      <c r="Y61" s="749">
        <v>11</v>
      </c>
      <c r="Z61" s="749">
        <v>6</v>
      </c>
      <c r="AA61" s="749">
        <v>7</v>
      </c>
      <c r="AC61" s="745">
        <v>801</v>
      </c>
      <c r="AD61" s="746" t="s">
        <v>236</v>
      </c>
      <c r="AE61" s="747">
        <v>139</v>
      </c>
      <c r="AF61" s="748">
        <v>213</v>
      </c>
      <c r="AG61" s="749">
        <v>34</v>
      </c>
      <c r="AH61" s="749">
        <v>27</v>
      </c>
      <c r="AI61" s="749">
        <v>24</v>
      </c>
      <c r="AJ61" s="749">
        <v>10</v>
      </c>
      <c r="AK61" s="749">
        <v>4</v>
      </c>
      <c r="AL61" s="749">
        <v>39</v>
      </c>
      <c r="AM61" s="749">
        <v>11</v>
      </c>
      <c r="AN61" s="749">
        <v>5</v>
      </c>
      <c r="AO61" s="749">
        <v>7</v>
      </c>
      <c r="AQ61" s="745">
        <v>5043</v>
      </c>
      <c r="AR61" s="746" t="s">
        <v>2027</v>
      </c>
      <c r="AS61" s="747">
        <v>3</v>
      </c>
      <c r="AT61" s="748" t="s">
        <v>42</v>
      </c>
      <c r="AU61" s="749" t="s">
        <v>42</v>
      </c>
      <c r="AV61" s="749" t="s">
        <v>42</v>
      </c>
      <c r="AW61" s="749" t="s">
        <v>42</v>
      </c>
      <c r="AX61" s="749" t="s">
        <v>42</v>
      </c>
      <c r="AY61" s="749" t="s">
        <v>42</v>
      </c>
      <c r="AZ61" s="749" t="s">
        <v>42</v>
      </c>
      <c r="BA61" s="749" t="s">
        <v>42</v>
      </c>
      <c r="BB61" s="749" t="s">
        <v>42</v>
      </c>
      <c r="BC61" s="749" t="s">
        <v>42</v>
      </c>
      <c r="BE61" s="745">
        <v>6011</v>
      </c>
      <c r="BF61" s="746" t="s">
        <v>418</v>
      </c>
      <c r="BG61" s="747">
        <v>215</v>
      </c>
      <c r="BH61" s="748">
        <v>217</v>
      </c>
      <c r="BI61" s="749">
        <v>52</v>
      </c>
      <c r="BJ61" s="749">
        <v>32</v>
      </c>
      <c r="BK61" s="749">
        <v>14</v>
      </c>
      <c r="BL61" s="749">
        <v>1</v>
      </c>
      <c r="BM61" s="749">
        <v>1</v>
      </c>
      <c r="BN61" s="749">
        <v>17</v>
      </c>
      <c r="BO61" s="749">
        <v>4</v>
      </c>
      <c r="BP61" s="749">
        <v>5</v>
      </c>
      <c r="BQ61" s="749">
        <v>4</v>
      </c>
      <c r="BR61" s="749">
        <v>3</v>
      </c>
      <c r="BT61" s="745">
        <v>6021</v>
      </c>
      <c r="BU61" s="746" t="s">
        <v>3</v>
      </c>
      <c r="BV61" s="747">
        <v>446</v>
      </c>
      <c r="BW61" s="748">
        <v>252</v>
      </c>
      <c r="BX61" s="749">
        <v>9</v>
      </c>
      <c r="BY61" s="749">
        <v>17</v>
      </c>
      <c r="BZ61" s="749">
        <v>32</v>
      </c>
      <c r="CA61" s="749">
        <v>24</v>
      </c>
      <c r="CB61" s="749">
        <v>18</v>
      </c>
      <c r="CC61" s="749">
        <v>74</v>
      </c>
      <c r="CD61" s="749">
        <v>8</v>
      </c>
      <c r="CE61" s="749">
        <v>13</v>
      </c>
      <c r="CF61" s="749">
        <v>10</v>
      </c>
      <c r="CH61" s="250">
        <v>6028</v>
      </c>
      <c r="CI61" s="162" t="s">
        <v>423</v>
      </c>
      <c r="CJ61" s="162">
        <v>31</v>
      </c>
      <c r="CK61" s="251">
        <v>417</v>
      </c>
      <c r="CL61" s="252">
        <v>90</v>
      </c>
      <c r="CM61" s="251">
        <v>0</v>
      </c>
      <c r="CN61" s="251">
        <v>10</v>
      </c>
      <c r="CO61" s="162">
        <v>55</v>
      </c>
      <c r="CP61" s="162">
        <v>16</v>
      </c>
      <c r="CQ61" s="162">
        <v>19</v>
      </c>
      <c r="CS61" s="781"/>
      <c r="CT61" s="780"/>
      <c r="CU61" s="782"/>
      <c r="CV61" s="783"/>
      <c r="CW61" s="783"/>
      <c r="CX61" s="779"/>
      <c r="CY61" s="774"/>
      <c r="CZ61" s="774"/>
      <c r="DA61" s="774"/>
      <c r="DB61" s="774"/>
      <c r="DC61" s="774"/>
      <c r="DD61" s="774"/>
      <c r="DE61" s="774"/>
      <c r="DF61" s="774"/>
      <c r="DG61" s="774"/>
      <c r="DH61" s="774"/>
      <c r="DI61" s="774"/>
    </row>
    <row r="62" spans="1:113" ht="18" customHeight="1">
      <c r="A62" s="745">
        <v>801</v>
      </c>
      <c r="B62" s="746" t="s">
        <v>236</v>
      </c>
      <c r="C62" s="747">
        <v>164</v>
      </c>
      <c r="D62" s="748">
        <v>188</v>
      </c>
      <c r="E62" s="749">
        <v>40</v>
      </c>
      <c r="F62" s="749">
        <v>29</v>
      </c>
      <c r="G62" s="749">
        <v>19</v>
      </c>
      <c r="H62" s="749">
        <v>9</v>
      </c>
      <c r="I62" s="749">
        <v>3</v>
      </c>
      <c r="J62" s="749">
        <v>31</v>
      </c>
      <c r="K62" s="749">
        <v>11</v>
      </c>
      <c r="L62" s="749">
        <v>5</v>
      </c>
      <c r="M62" s="749">
        <v>8</v>
      </c>
      <c r="O62" s="745">
        <v>831</v>
      </c>
      <c r="P62" s="746" t="s">
        <v>1220</v>
      </c>
      <c r="Q62" s="747">
        <v>116</v>
      </c>
      <c r="R62" s="748">
        <v>219</v>
      </c>
      <c r="S62" s="749">
        <v>13</v>
      </c>
      <c r="T62" s="749">
        <v>20</v>
      </c>
      <c r="U62" s="749">
        <v>27</v>
      </c>
      <c r="V62" s="749">
        <v>26</v>
      </c>
      <c r="W62" s="749">
        <v>15</v>
      </c>
      <c r="X62" s="749">
        <v>67</v>
      </c>
      <c r="Y62" s="749">
        <v>14</v>
      </c>
      <c r="Z62" s="749">
        <v>8</v>
      </c>
      <c r="AA62" s="749">
        <v>8</v>
      </c>
      <c r="AC62" s="745">
        <v>831</v>
      </c>
      <c r="AD62" s="746" t="s">
        <v>1220</v>
      </c>
      <c r="AE62" s="747">
        <v>117</v>
      </c>
      <c r="AF62" s="748">
        <v>227</v>
      </c>
      <c r="AG62" s="749">
        <v>15</v>
      </c>
      <c r="AH62" s="749">
        <v>21</v>
      </c>
      <c r="AI62" s="749">
        <v>26</v>
      </c>
      <c r="AJ62" s="749">
        <v>23</v>
      </c>
      <c r="AK62" s="749">
        <v>15</v>
      </c>
      <c r="AL62" s="749">
        <v>63</v>
      </c>
      <c r="AM62" s="749">
        <v>14</v>
      </c>
      <c r="AN62" s="749">
        <v>6</v>
      </c>
      <c r="AO62" s="749">
        <v>9</v>
      </c>
      <c r="AQ62" s="745">
        <v>5044</v>
      </c>
      <c r="AR62" s="746" t="s">
        <v>2028</v>
      </c>
      <c r="AS62" s="747">
        <v>36</v>
      </c>
      <c r="AT62" s="748">
        <v>226</v>
      </c>
      <c r="AU62" s="749">
        <v>33</v>
      </c>
      <c r="AV62" s="749">
        <v>19</v>
      </c>
      <c r="AW62" s="749">
        <v>19</v>
      </c>
      <c r="AX62" s="749">
        <v>17</v>
      </c>
      <c r="AY62" s="749">
        <v>11</v>
      </c>
      <c r="AZ62" s="749">
        <v>47</v>
      </c>
      <c r="BA62" s="749">
        <v>9</v>
      </c>
      <c r="BB62" s="749">
        <v>11</v>
      </c>
      <c r="BC62" s="749">
        <v>4</v>
      </c>
      <c r="BE62" s="745">
        <v>6012</v>
      </c>
      <c r="BF62" s="746" t="s">
        <v>419</v>
      </c>
      <c r="BG62" s="747">
        <v>464</v>
      </c>
      <c r="BH62" s="748">
        <v>241</v>
      </c>
      <c r="BI62" s="749">
        <v>9</v>
      </c>
      <c r="BJ62" s="749">
        <v>22</v>
      </c>
      <c r="BK62" s="749">
        <v>35</v>
      </c>
      <c r="BL62" s="749">
        <v>22</v>
      </c>
      <c r="BM62" s="749">
        <v>12</v>
      </c>
      <c r="BN62" s="749">
        <v>69</v>
      </c>
      <c r="BO62" s="749">
        <v>7</v>
      </c>
      <c r="BP62" s="749">
        <v>8</v>
      </c>
      <c r="BQ62" s="749">
        <v>8</v>
      </c>
      <c r="BR62" s="749">
        <v>5</v>
      </c>
      <c r="BT62" s="745">
        <v>6022</v>
      </c>
      <c r="BU62" s="746" t="s">
        <v>1315</v>
      </c>
      <c r="BV62" s="747">
        <v>257</v>
      </c>
      <c r="BW62" s="748">
        <v>242</v>
      </c>
      <c r="BX62" s="749">
        <v>18</v>
      </c>
      <c r="BY62" s="749">
        <v>28</v>
      </c>
      <c r="BZ62" s="749">
        <v>39</v>
      </c>
      <c r="CA62" s="749">
        <v>11</v>
      </c>
      <c r="CB62" s="749">
        <v>5</v>
      </c>
      <c r="CC62" s="749">
        <v>55</v>
      </c>
      <c r="CD62" s="749">
        <v>7</v>
      </c>
      <c r="CE62" s="749">
        <v>11</v>
      </c>
      <c r="CF62" s="749">
        <v>8</v>
      </c>
      <c r="CH62" s="250">
        <v>6030</v>
      </c>
      <c r="CI62" s="162" t="s">
        <v>424</v>
      </c>
      <c r="CJ62" s="162">
        <v>176</v>
      </c>
      <c r="CK62" s="251">
        <v>430</v>
      </c>
      <c r="CL62" s="252">
        <v>96</v>
      </c>
      <c r="CM62" s="251">
        <v>1</v>
      </c>
      <c r="CN62" s="251">
        <v>3</v>
      </c>
      <c r="CO62" s="162">
        <v>31</v>
      </c>
      <c r="CP62" s="162">
        <v>35</v>
      </c>
      <c r="CQ62" s="162">
        <v>31</v>
      </c>
      <c r="CS62" s="781"/>
      <c r="CT62" s="780"/>
      <c r="CU62" s="782"/>
      <c r="CV62" s="783"/>
      <c r="CW62" s="783"/>
      <c r="CX62" s="779"/>
      <c r="CY62" s="774"/>
      <c r="CZ62" s="774"/>
      <c r="DA62" s="774"/>
      <c r="DB62" s="774"/>
      <c r="DC62" s="774"/>
      <c r="DD62" s="774"/>
      <c r="DE62" s="774"/>
      <c r="DF62" s="774"/>
      <c r="DG62" s="774"/>
      <c r="DH62" s="774"/>
      <c r="DI62" s="774"/>
    </row>
    <row r="63" spans="1:113" ht="18" customHeight="1">
      <c r="A63" s="745">
        <v>831</v>
      </c>
      <c r="B63" s="746" t="s">
        <v>1220</v>
      </c>
      <c r="C63" s="747">
        <v>130</v>
      </c>
      <c r="D63" s="748">
        <v>204</v>
      </c>
      <c r="E63" s="749">
        <v>13</v>
      </c>
      <c r="F63" s="749">
        <v>25</v>
      </c>
      <c r="G63" s="749">
        <v>28</v>
      </c>
      <c r="H63" s="749">
        <v>23</v>
      </c>
      <c r="I63" s="749">
        <v>10</v>
      </c>
      <c r="J63" s="749">
        <v>62</v>
      </c>
      <c r="K63" s="749">
        <v>15</v>
      </c>
      <c r="L63" s="749">
        <v>7</v>
      </c>
      <c r="M63" s="749">
        <v>10</v>
      </c>
      <c r="O63" s="745">
        <v>841</v>
      </c>
      <c r="P63" s="746" t="s">
        <v>1221</v>
      </c>
      <c r="Q63" s="747">
        <v>55</v>
      </c>
      <c r="R63" s="748">
        <v>223</v>
      </c>
      <c r="S63" s="749">
        <v>11</v>
      </c>
      <c r="T63" s="749">
        <v>13</v>
      </c>
      <c r="U63" s="749">
        <v>38</v>
      </c>
      <c r="V63" s="749">
        <v>16</v>
      </c>
      <c r="W63" s="749">
        <v>22</v>
      </c>
      <c r="X63" s="749">
        <v>76</v>
      </c>
      <c r="Y63" s="749">
        <v>14</v>
      </c>
      <c r="Z63" s="749">
        <v>8</v>
      </c>
      <c r="AA63" s="749">
        <v>9</v>
      </c>
      <c r="AC63" s="745">
        <v>841</v>
      </c>
      <c r="AD63" s="746" t="s">
        <v>1221</v>
      </c>
      <c r="AE63" s="747">
        <v>52</v>
      </c>
      <c r="AF63" s="748">
        <v>227</v>
      </c>
      <c r="AG63" s="749">
        <v>12</v>
      </c>
      <c r="AH63" s="749">
        <v>17</v>
      </c>
      <c r="AI63" s="749">
        <v>27</v>
      </c>
      <c r="AJ63" s="749">
        <v>31</v>
      </c>
      <c r="AK63" s="749">
        <v>13</v>
      </c>
      <c r="AL63" s="749">
        <v>71</v>
      </c>
      <c r="AM63" s="749">
        <v>15</v>
      </c>
      <c r="AN63" s="749">
        <v>6</v>
      </c>
      <c r="AO63" s="749">
        <v>9</v>
      </c>
      <c r="AQ63" s="745">
        <v>5047</v>
      </c>
      <c r="AR63" s="746" t="s">
        <v>1783</v>
      </c>
      <c r="AS63" s="747">
        <v>77</v>
      </c>
      <c r="AT63" s="748">
        <v>231</v>
      </c>
      <c r="AU63" s="749">
        <v>12</v>
      </c>
      <c r="AV63" s="749">
        <v>29</v>
      </c>
      <c r="AW63" s="749">
        <v>30</v>
      </c>
      <c r="AX63" s="749">
        <v>22</v>
      </c>
      <c r="AY63" s="749">
        <v>8</v>
      </c>
      <c r="AZ63" s="749">
        <v>60</v>
      </c>
      <c r="BA63" s="749">
        <v>10</v>
      </c>
      <c r="BB63" s="749">
        <v>11</v>
      </c>
      <c r="BC63" s="749">
        <v>5</v>
      </c>
      <c r="BE63" s="745">
        <v>6013</v>
      </c>
      <c r="BF63" s="746" t="s">
        <v>1313</v>
      </c>
      <c r="BG63" s="747">
        <v>38</v>
      </c>
      <c r="BH63" s="748">
        <v>237</v>
      </c>
      <c r="BI63" s="749">
        <v>21</v>
      </c>
      <c r="BJ63" s="749">
        <v>18</v>
      </c>
      <c r="BK63" s="749">
        <v>34</v>
      </c>
      <c r="BL63" s="749">
        <v>24</v>
      </c>
      <c r="BM63" s="749">
        <v>3</v>
      </c>
      <c r="BN63" s="749">
        <v>61</v>
      </c>
      <c r="BO63" s="749">
        <v>6</v>
      </c>
      <c r="BP63" s="749">
        <v>7</v>
      </c>
      <c r="BQ63" s="749">
        <v>7</v>
      </c>
      <c r="BR63" s="749">
        <v>5</v>
      </c>
      <c r="BT63" s="745">
        <v>6023</v>
      </c>
      <c r="BU63" s="746" t="s">
        <v>155</v>
      </c>
      <c r="BV63" s="747">
        <v>406</v>
      </c>
      <c r="BW63" s="748">
        <v>239</v>
      </c>
      <c r="BX63" s="749">
        <v>23</v>
      </c>
      <c r="BY63" s="749">
        <v>29</v>
      </c>
      <c r="BZ63" s="749">
        <v>35</v>
      </c>
      <c r="CA63" s="749">
        <v>10</v>
      </c>
      <c r="CB63" s="749">
        <v>3</v>
      </c>
      <c r="CC63" s="749">
        <v>48</v>
      </c>
      <c r="CD63" s="749">
        <v>7</v>
      </c>
      <c r="CE63" s="749">
        <v>10</v>
      </c>
      <c r="CF63" s="749">
        <v>8</v>
      </c>
      <c r="CH63" s="250">
        <v>6031</v>
      </c>
      <c r="CI63" s="162" t="s">
        <v>425</v>
      </c>
      <c r="CJ63" s="162">
        <v>20</v>
      </c>
      <c r="CK63" s="251">
        <v>409</v>
      </c>
      <c r="CL63" s="252">
        <v>80</v>
      </c>
      <c r="CM63" s="251">
        <v>0</v>
      </c>
      <c r="CN63" s="251">
        <v>20</v>
      </c>
      <c r="CO63" s="162">
        <v>70</v>
      </c>
      <c r="CP63" s="162">
        <v>5</v>
      </c>
      <c r="CQ63" s="162">
        <v>5</v>
      </c>
      <c r="CS63" s="781"/>
      <c r="CT63" s="780"/>
      <c r="CU63" s="782"/>
      <c r="CV63" s="783"/>
      <c r="CW63" s="783"/>
      <c r="CX63" s="779"/>
      <c r="CY63" s="774"/>
      <c r="CZ63" s="774"/>
      <c r="DA63" s="774"/>
      <c r="DB63" s="774"/>
      <c r="DC63" s="774"/>
      <c r="DD63" s="774"/>
      <c r="DE63" s="774"/>
      <c r="DF63" s="774"/>
      <c r="DG63" s="774"/>
      <c r="DH63" s="774"/>
      <c r="DI63" s="774"/>
    </row>
    <row r="64" spans="1:113" ht="18" customHeight="1">
      <c r="A64" s="745">
        <v>841</v>
      </c>
      <c r="B64" s="746" t="s">
        <v>1221</v>
      </c>
      <c r="C64" s="747">
        <v>61</v>
      </c>
      <c r="D64" s="748">
        <v>203</v>
      </c>
      <c r="E64" s="749">
        <v>15</v>
      </c>
      <c r="F64" s="749">
        <v>23</v>
      </c>
      <c r="G64" s="749">
        <v>30</v>
      </c>
      <c r="H64" s="749">
        <v>25</v>
      </c>
      <c r="I64" s="749">
        <v>8</v>
      </c>
      <c r="J64" s="749">
        <v>62</v>
      </c>
      <c r="K64" s="749">
        <v>15</v>
      </c>
      <c r="L64" s="749">
        <v>7</v>
      </c>
      <c r="M64" s="749">
        <v>10</v>
      </c>
      <c r="O64" s="745">
        <v>861</v>
      </c>
      <c r="P64" s="746" t="s">
        <v>1222</v>
      </c>
      <c r="Q64" s="747">
        <v>42</v>
      </c>
      <c r="R64" s="748">
        <v>212</v>
      </c>
      <c r="S64" s="749">
        <v>21</v>
      </c>
      <c r="T64" s="749">
        <v>29</v>
      </c>
      <c r="U64" s="749">
        <v>29</v>
      </c>
      <c r="V64" s="749">
        <v>17</v>
      </c>
      <c r="W64" s="749">
        <v>5</v>
      </c>
      <c r="X64" s="749">
        <v>50</v>
      </c>
      <c r="Y64" s="749">
        <v>13</v>
      </c>
      <c r="Z64" s="749">
        <v>7</v>
      </c>
      <c r="AA64" s="749">
        <v>8</v>
      </c>
      <c r="AC64" s="745">
        <v>861</v>
      </c>
      <c r="AD64" s="746" t="s">
        <v>1222</v>
      </c>
      <c r="AE64" s="747">
        <v>35</v>
      </c>
      <c r="AF64" s="748">
        <v>217</v>
      </c>
      <c r="AG64" s="749">
        <v>26</v>
      </c>
      <c r="AH64" s="749">
        <v>31</v>
      </c>
      <c r="AI64" s="749">
        <v>20</v>
      </c>
      <c r="AJ64" s="749">
        <v>17</v>
      </c>
      <c r="AK64" s="749">
        <v>6</v>
      </c>
      <c r="AL64" s="749">
        <v>43</v>
      </c>
      <c r="AM64" s="749">
        <v>11</v>
      </c>
      <c r="AN64" s="749">
        <v>5</v>
      </c>
      <c r="AO64" s="749">
        <v>8</v>
      </c>
      <c r="AQ64" s="745">
        <v>5049</v>
      </c>
      <c r="AR64" s="746" t="s">
        <v>1909</v>
      </c>
      <c r="AS64" s="747">
        <v>29</v>
      </c>
      <c r="AT64" s="748">
        <v>242</v>
      </c>
      <c r="AU64" s="749">
        <v>10</v>
      </c>
      <c r="AV64" s="749">
        <v>7</v>
      </c>
      <c r="AW64" s="749">
        <v>21</v>
      </c>
      <c r="AX64" s="749">
        <v>38</v>
      </c>
      <c r="AY64" s="749">
        <v>24</v>
      </c>
      <c r="AZ64" s="749">
        <v>83</v>
      </c>
      <c r="BA64" s="749">
        <v>12</v>
      </c>
      <c r="BB64" s="749">
        <v>14</v>
      </c>
      <c r="BC64" s="749">
        <v>6</v>
      </c>
      <c r="BE64" s="745">
        <v>6020</v>
      </c>
      <c r="BF64" s="746" t="s">
        <v>2034</v>
      </c>
      <c r="BG64" s="747">
        <v>191</v>
      </c>
      <c r="BH64" s="748">
        <v>224</v>
      </c>
      <c r="BI64" s="749">
        <v>35</v>
      </c>
      <c r="BJ64" s="749">
        <v>28</v>
      </c>
      <c r="BK64" s="749">
        <v>30</v>
      </c>
      <c r="BL64" s="749">
        <v>6</v>
      </c>
      <c r="BM64" s="749">
        <v>2</v>
      </c>
      <c r="BN64" s="749">
        <v>37</v>
      </c>
      <c r="BO64" s="749">
        <v>5</v>
      </c>
      <c r="BP64" s="749">
        <v>6</v>
      </c>
      <c r="BQ64" s="749">
        <v>5</v>
      </c>
      <c r="BR64" s="749">
        <v>4</v>
      </c>
      <c r="BT64" s="745">
        <v>6028</v>
      </c>
      <c r="BU64" s="746" t="s">
        <v>423</v>
      </c>
      <c r="BV64" s="747">
        <v>79</v>
      </c>
      <c r="BW64" s="748">
        <v>248</v>
      </c>
      <c r="BX64" s="749">
        <v>9</v>
      </c>
      <c r="BY64" s="749">
        <v>20</v>
      </c>
      <c r="BZ64" s="749">
        <v>42</v>
      </c>
      <c r="CA64" s="749">
        <v>22</v>
      </c>
      <c r="CB64" s="749">
        <v>8</v>
      </c>
      <c r="CC64" s="749">
        <v>71</v>
      </c>
      <c r="CD64" s="749">
        <v>8</v>
      </c>
      <c r="CE64" s="749">
        <v>12</v>
      </c>
      <c r="CF64" s="749">
        <v>10</v>
      </c>
      <c r="CH64" s="250">
        <v>6033</v>
      </c>
      <c r="CI64" s="162" t="s">
        <v>426</v>
      </c>
      <c r="CJ64" s="162">
        <v>69</v>
      </c>
      <c r="CK64" s="251">
        <v>429</v>
      </c>
      <c r="CL64" s="252">
        <v>97</v>
      </c>
      <c r="CM64" s="251">
        <v>0</v>
      </c>
      <c r="CN64" s="251">
        <v>3</v>
      </c>
      <c r="CO64" s="162">
        <v>45</v>
      </c>
      <c r="CP64" s="162">
        <v>22</v>
      </c>
      <c r="CQ64" s="162">
        <v>30</v>
      </c>
      <c r="CS64" s="781"/>
      <c r="CT64" s="780"/>
      <c r="CU64" s="782"/>
      <c r="CV64" s="783"/>
      <c r="CW64" s="783"/>
      <c r="CX64" s="779"/>
      <c r="CY64" s="774"/>
      <c r="CZ64" s="774"/>
      <c r="DA64" s="774"/>
      <c r="DB64" s="774"/>
      <c r="DC64" s="774"/>
      <c r="DD64" s="774"/>
      <c r="DE64" s="774"/>
      <c r="DF64" s="774"/>
      <c r="DG64" s="774"/>
      <c r="DH64" s="774"/>
      <c r="DI64" s="774"/>
    </row>
    <row r="65" spans="1:113" ht="18" customHeight="1">
      <c r="A65" s="745">
        <v>861</v>
      </c>
      <c r="B65" s="746" t="s">
        <v>1222</v>
      </c>
      <c r="C65" s="747">
        <v>31</v>
      </c>
      <c r="D65" s="748">
        <v>196</v>
      </c>
      <c r="E65" s="749">
        <v>19</v>
      </c>
      <c r="F65" s="749">
        <v>32</v>
      </c>
      <c r="G65" s="749">
        <v>23</v>
      </c>
      <c r="H65" s="749">
        <v>23</v>
      </c>
      <c r="I65" s="749">
        <v>3</v>
      </c>
      <c r="J65" s="749">
        <v>48</v>
      </c>
      <c r="K65" s="749">
        <v>13</v>
      </c>
      <c r="L65" s="749">
        <v>6</v>
      </c>
      <c r="M65" s="749">
        <v>9</v>
      </c>
      <c r="O65" s="745">
        <v>881</v>
      </c>
      <c r="P65" s="746" t="s">
        <v>240</v>
      </c>
      <c r="Q65" s="747">
        <v>78</v>
      </c>
      <c r="R65" s="748">
        <v>212</v>
      </c>
      <c r="S65" s="749">
        <v>21</v>
      </c>
      <c r="T65" s="749">
        <v>22</v>
      </c>
      <c r="U65" s="749">
        <v>26</v>
      </c>
      <c r="V65" s="749">
        <v>23</v>
      </c>
      <c r="W65" s="749">
        <v>9</v>
      </c>
      <c r="X65" s="749">
        <v>58</v>
      </c>
      <c r="Y65" s="749">
        <v>13</v>
      </c>
      <c r="Z65" s="749">
        <v>8</v>
      </c>
      <c r="AA65" s="749">
        <v>7</v>
      </c>
      <c r="AC65" s="745">
        <v>881</v>
      </c>
      <c r="AD65" s="746" t="s">
        <v>240</v>
      </c>
      <c r="AE65" s="747">
        <v>79</v>
      </c>
      <c r="AF65" s="748">
        <v>212</v>
      </c>
      <c r="AG65" s="749">
        <v>28</v>
      </c>
      <c r="AH65" s="749">
        <v>32</v>
      </c>
      <c r="AI65" s="749">
        <v>27</v>
      </c>
      <c r="AJ65" s="749">
        <v>11</v>
      </c>
      <c r="AK65" s="749">
        <v>3</v>
      </c>
      <c r="AL65" s="749">
        <v>41</v>
      </c>
      <c r="AM65" s="749">
        <v>11</v>
      </c>
      <c r="AN65" s="749">
        <v>5</v>
      </c>
      <c r="AO65" s="749">
        <v>7</v>
      </c>
      <c r="AQ65" s="745">
        <v>5051</v>
      </c>
      <c r="AR65" s="746" t="s">
        <v>2029</v>
      </c>
      <c r="AS65" s="747">
        <v>102</v>
      </c>
      <c r="AT65" s="748">
        <v>230</v>
      </c>
      <c r="AU65" s="749">
        <v>15</v>
      </c>
      <c r="AV65" s="749">
        <v>27</v>
      </c>
      <c r="AW65" s="749">
        <v>28</v>
      </c>
      <c r="AX65" s="749">
        <v>21</v>
      </c>
      <c r="AY65" s="749">
        <v>9</v>
      </c>
      <c r="AZ65" s="749">
        <v>58</v>
      </c>
      <c r="BA65" s="749">
        <v>10</v>
      </c>
      <c r="BB65" s="749">
        <v>11</v>
      </c>
      <c r="BC65" s="749">
        <v>5</v>
      </c>
      <c r="BE65" s="745">
        <v>6021</v>
      </c>
      <c r="BF65" s="746" t="s">
        <v>3</v>
      </c>
      <c r="BG65" s="747">
        <v>440</v>
      </c>
      <c r="BH65" s="748">
        <v>244</v>
      </c>
      <c r="BI65" s="749">
        <v>9</v>
      </c>
      <c r="BJ65" s="749">
        <v>17</v>
      </c>
      <c r="BK65" s="749">
        <v>29</v>
      </c>
      <c r="BL65" s="749">
        <v>29</v>
      </c>
      <c r="BM65" s="749">
        <v>17</v>
      </c>
      <c r="BN65" s="749">
        <v>74</v>
      </c>
      <c r="BO65" s="749">
        <v>7</v>
      </c>
      <c r="BP65" s="749">
        <v>8</v>
      </c>
      <c r="BQ65" s="749">
        <v>8</v>
      </c>
      <c r="BR65" s="749">
        <v>5</v>
      </c>
      <c r="BT65" s="745">
        <v>6030</v>
      </c>
      <c r="BU65" s="746" t="s">
        <v>424</v>
      </c>
      <c r="BV65" s="747">
        <v>378</v>
      </c>
      <c r="BW65" s="748">
        <v>249</v>
      </c>
      <c r="BX65" s="749">
        <v>5</v>
      </c>
      <c r="BY65" s="749">
        <v>20</v>
      </c>
      <c r="BZ65" s="749">
        <v>45</v>
      </c>
      <c r="CA65" s="749">
        <v>21</v>
      </c>
      <c r="CB65" s="749">
        <v>9</v>
      </c>
      <c r="CC65" s="749">
        <v>75</v>
      </c>
      <c r="CD65" s="749">
        <v>8</v>
      </c>
      <c r="CE65" s="749">
        <v>13</v>
      </c>
      <c r="CF65" s="749">
        <v>9</v>
      </c>
      <c r="CH65" s="250">
        <v>6040</v>
      </c>
      <c r="CI65" s="162" t="s">
        <v>1297</v>
      </c>
      <c r="CJ65" s="162">
        <v>73</v>
      </c>
      <c r="CK65" s="251">
        <v>425</v>
      </c>
      <c r="CL65" s="252">
        <v>93</v>
      </c>
      <c r="CM65" s="251">
        <v>1</v>
      </c>
      <c r="CN65" s="251">
        <v>5</v>
      </c>
      <c r="CO65" s="162">
        <v>37</v>
      </c>
      <c r="CP65" s="162">
        <v>30</v>
      </c>
      <c r="CQ65" s="162">
        <v>26</v>
      </c>
      <c r="CS65" s="781"/>
      <c r="CT65" s="780"/>
      <c r="CU65" s="782"/>
      <c r="CV65" s="783"/>
      <c r="CW65" s="783"/>
      <c r="CX65" s="779"/>
      <c r="CY65" s="774"/>
      <c r="CZ65" s="774"/>
      <c r="DA65" s="774"/>
      <c r="DB65" s="774"/>
      <c r="DC65" s="774"/>
      <c r="DD65" s="774"/>
      <c r="DE65" s="774"/>
      <c r="DF65" s="774"/>
      <c r="DG65" s="774"/>
      <c r="DH65" s="774"/>
      <c r="DI65" s="774"/>
    </row>
    <row r="66" spans="1:113" ht="18" customHeight="1">
      <c r="A66" s="745">
        <v>881</v>
      </c>
      <c r="B66" s="746" t="s">
        <v>240</v>
      </c>
      <c r="C66" s="747">
        <v>96</v>
      </c>
      <c r="D66" s="748">
        <v>198</v>
      </c>
      <c r="E66" s="749">
        <v>23</v>
      </c>
      <c r="F66" s="749">
        <v>27</v>
      </c>
      <c r="G66" s="749">
        <v>22</v>
      </c>
      <c r="H66" s="749">
        <v>25</v>
      </c>
      <c r="I66" s="749">
        <v>3</v>
      </c>
      <c r="J66" s="749">
        <v>50</v>
      </c>
      <c r="K66" s="749">
        <v>14</v>
      </c>
      <c r="L66" s="749">
        <v>6</v>
      </c>
      <c r="M66" s="749">
        <v>9</v>
      </c>
      <c r="O66" s="745">
        <v>950</v>
      </c>
      <c r="P66" s="746" t="s">
        <v>1172</v>
      </c>
      <c r="Q66" s="747">
        <v>110</v>
      </c>
      <c r="R66" s="748">
        <v>227</v>
      </c>
      <c r="S66" s="749">
        <v>3</v>
      </c>
      <c r="T66" s="749">
        <v>15</v>
      </c>
      <c r="U66" s="749">
        <v>21</v>
      </c>
      <c r="V66" s="749">
        <v>35</v>
      </c>
      <c r="W66" s="749">
        <v>25</v>
      </c>
      <c r="X66" s="749">
        <v>82</v>
      </c>
      <c r="Y66" s="749">
        <v>15</v>
      </c>
      <c r="Z66" s="749">
        <v>9</v>
      </c>
      <c r="AA66" s="749">
        <v>9</v>
      </c>
      <c r="AC66" s="745">
        <v>950</v>
      </c>
      <c r="AD66" s="746" t="s">
        <v>1172</v>
      </c>
      <c r="AE66" s="747">
        <v>110</v>
      </c>
      <c r="AF66" s="748">
        <v>239</v>
      </c>
      <c r="AG66" s="749">
        <v>0</v>
      </c>
      <c r="AH66" s="749">
        <v>6</v>
      </c>
      <c r="AI66" s="749">
        <v>30</v>
      </c>
      <c r="AJ66" s="749">
        <v>38</v>
      </c>
      <c r="AK66" s="749">
        <v>25</v>
      </c>
      <c r="AL66" s="749">
        <v>94</v>
      </c>
      <c r="AM66" s="749">
        <v>17</v>
      </c>
      <c r="AN66" s="749">
        <v>8</v>
      </c>
      <c r="AO66" s="749">
        <v>11</v>
      </c>
      <c r="AQ66" s="745">
        <v>5101</v>
      </c>
      <c r="AR66" s="746" t="s">
        <v>1911</v>
      </c>
      <c r="AS66" s="747">
        <v>132</v>
      </c>
      <c r="AT66" s="748">
        <v>226</v>
      </c>
      <c r="AU66" s="749">
        <v>23</v>
      </c>
      <c r="AV66" s="749">
        <v>23</v>
      </c>
      <c r="AW66" s="749">
        <v>30</v>
      </c>
      <c r="AX66" s="749">
        <v>20</v>
      </c>
      <c r="AY66" s="749">
        <v>4</v>
      </c>
      <c r="AZ66" s="749">
        <v>54</v>
      </c>
      <c r="BA66" s="749">
        <v>9</v>
      </c>
      <c r="BB66" s="749">
        <v>11</v>
      </c>
      <c r="BC66" s="749">
        <v>4</v>
      </c>
      <c r="BE66" s="745">
        <v>6022</v>
      </c>
      <c r="BF66" s="746" t="s">
        <v>1315</v>
      </c>
      <c r="BG66" s="747">
        <v>293</v>
      </c>
      <c r="BH66" s="748">
        <v>240</v>
      </c>
      <c r="BI66" s="749">
        <v>8</v>
      </c>
      <c r="BJ66" s="749">
        <v>20</v>
      </c>
      <c r="BK66" s="749">
        <v>43</v>
      </c>
      <c r="BL66" s="749">
        <v>22</v>
      </c>
      <c r="BM66" s="749">
        <v>6</v>
      </c>
      <c r="BN66" s="749">
        <v>71</v>
      </c>
      <c r="BO66" s="749">
        <v>7</v>
      </c>
      <c r="BP66" s="749">
        <v>8</v>
      </c>
      <c r="BQ66" s="749">
        <v>8</v>
      </c>
      <c r="BR66" s="749">
        <v>5</v>
      </c>
      <c r="BT66" s="745">
        <v>6031</v>
      </c>
      <c r="BU66" s="746" t="s">
        <v>425</v>
      </c>
      <c r="BV66" s="747">
        <v>200</v>
      </c>
      <c r="BW66" s="748">
        <v>232</v>
      </c>
      <c r="BX66" s="749">
        <v>40</v>
      </c>
      <c r="BY66" s="749">
        <v>31</v>
      </c>
      <c r="BZ66" s="749">
        <v>17</v>
      </c>
      <c r="CA66" s="749">
        <v>10</v>
      </c>
      <c r="CB66" s="749">
        <v>2</v>
      </c>
      <c r="CC66" s="749">
        <v>29</v>
      </c>
      <c r="CD66" s="749">
        <v>6</v>
      </c>
      <c r="CE66" s="749">
        <v>9</v>
      </c>
      <c r="CF66" s="749">
        <v>7</v>
      </c>
      <c r="CH66" s="250">
        <v>6041</v>
      </c>
      <c r="CI66" s="162" t="s">
        <v>428</v>
      </c>
      <c r="CJ66" s="162">
        <v>36</v>
      </c>
      <c r="CK66" s="251">
        <v>425</v>
      </c>
      <c r="CL66" s="252">
        <v>97</v>
      </c>
      <c r="CM66" s="251">
        <v>3</v>
      </c>
      <c r="CN66" s="251">
        <v>0</v>
      </c>
      <c r="CO66" s="162">
        <v>39</v>
      </c>
      <c r="CP66" s="162">
        <v>36</v>
      </c>
      <c r="CQ66" s="162">
        <v>22</v>
      </c>
      <c r="CS66" s="781"/>
      <c r="CT66" s="780"/>
      <c r="CU66" s="782"/>
      <c r="CV66" s="783"/>
      <c r="CW66" s="783"/>
      <c r="CX66" s="779"/>
      <c r="CY66" s="774"/>
      <c r="CZ66" s="774"/>
      <c r="DA66" s="774"/>
      <c r="DB66" s="774"/>
      <c r="DC66" s="774"/>
      <c r="DD66" s="774"/>
      <c r="DE66" s="774"/>
      <c r="DF66" s="774"/>
      <c r="DG66" s="774"/>
      <c r="DH66" s="774"/>
      <c r="DI66" s="774"/>
    </row>
    <row r="67" spans="1:113" ht="18" customHeight="1">
      <c r="A67" s="745">
        <v>950</v>
      </c>
      <c r="B67" s="746" t="s">
        <v>1172</v>
      </c>
      <c r="C67" s="747">
        <v>109</v>
      </c>
      <c r="D67" s="748">
        <v>215</v>
      </c>
      <c r="E67" s="749">
        <v>3</v>
      </c>
      <c r="F67" s="749">
        <v>11</v>
      </c>
      <c r="G67" s="749">
        <v>36</v>
      </c>
      <c r="H67" s="749">
        <v>32</v>
      </c>
      <c r="I67" s="749">
        <v>18</v>
      </c>
      <c r="J67" s="749">
        <v>86</v>
      </c>
      <c r="K67" s="749">
        <v>18</v>
      </c>
      <c r="L67" s="749">
        <v>8</v>
      </c>
      <c r="M67" s="749">
        <v>11</v>
      </c>
      <c r="O67" s="745">
        <v>961</v>
      </c>
      <c r="P67" s="746" t="s">
        <v>1779</v>
      </c>
      <c r="Q67" s="747">
        <v>90</v>
      </c>
      <c r="R67" s="748">
        <v>228</v>
      </c>
      <c r="S67" s="749">
        <v>8</v>
      </c>
      <c r="T67" s="749">
        <v>12</v>
      </c>
      <c r="U67" s="749">
        <v>24</v>
      </c>
      <c r="V67" s="749">
        <v>22</v>
      </c>
      <c r="W67" s="749">
        <v>33</v>
      </c>
      <c r="X67" s="749">
        <v>80</v>
      </c>
      <c r="Y67" s="749">
        <v>15</v>
      </c>
      <c r="Z67" s="749">
        <v>9</v>
      </c>
      <c r="AA67" s="749">
        <v>9</v>
      </c>
      <c r="AC67" s="745">
        <v>961</v>
      </c>
      <c r="AD67" s="746" t="s">
        <v>1779</v>
      </c>
      <c r="AE67" s="747">
        <v>106</v>
      </c>
      <c r="AF67" s="748">
        <v>242</v>
      </c>
      <c r="AG67" s="749">
        <v>10</v>
      </c>
      <c r="AH67" s="749">
        <v>7</v>
      </c>
      <c r="AI67" s="749">
        <v>17</v>
      </c>
      <c r="AJ67" s="749">
        <v>22</v>
      </c>
      <c r="AK67" s="749">
        <v>44</v>
      </c>
      <c r="AL67" s="749">
        <v>83</v>
      </c>
      <c r="AM67" s="749">
        <v>17</v>
      </c>
      <c r="AN67" s="749">
        <v>8</v>
      </c>
      <c r="AO67" s="749">
        <v>10</v>
      </c>
      <c r="AQ67" s="745">
        <v>5141</v>
      </c>
      <c r="AR67" s="746" t="s">
        <v>1912</v>
      </c>
      <c r="AS67" s="747">
        <v>97</v>
      </c>
      <c r="AT67" s="748">
        <v>214</v>
      </c>
      <c r="AU67" s="749">
        <v>44</v>
      </c>
      <c r="AV67" s="749">
        <v>20</v>
      </c>
      <c r="AW67" s="749">
        <v>18</v>
      </c>
      <c r="AX67" s="749">
        <v>15</v>
      </c>
      <c r="AY67" s="749">
        <v>3</v>
      </c>
      <c r="AZ67" s="749">
        <v>36</v>
      </c>
      <c r="BA67" s="749">
        <v>8</v>
      </c>
      <c r="BB67" s="749">
        <v>8</v>
      </c>
      <c r="BC67" s="749">
        <v>3</v>
      </c>
      <c r="BE67" s="745">
        <v>6023</v>
      </c>
      <c r="BF67" s="746" t="s">
        <v>155</v>
      </c>
      <c r="BG67" s="747">
        <v>384</v>
      </c>
      <c r="BH67" s="748">
        <v>228</v>
      </c>
      <c r="BI67" s="749">
        <v>27</v>
      </c>
      <c r="BJ67" s="749">
        <v>38</v>
      </c>
      <c r="BK67" s="749">
        <v>26</v>
      </c>
      <c r="BL67" s="749">
        <v>7</v>
      </c>
      <c r="BM67" s="749">
        <v>3</v>
      </c>
      <c r="BN67" s="749">
        <v>36</v>
      </c>
      <c r="BO67" s="749">
        <v>5</v>
      </c>
      <c r="BP67" s="749">
        <v>6</v>
      </c>
      <c r="BQ67" s="749">
        <v>6</v>
      </c>
      <c r="BR67" s="749">
        <v>4</v>
      </c>
      <c r="BT67" s="745">
        <v>6033</v>
      </c>
      <c r="BU67" s="746" t="s">
        <v>426</v>
      </c>
      <c r="BV67" s="747">
        <v>195</v>
      </c>
      <c r="BW67" s="748">
        <v>243</v>
      </c>
      <c r="BX67" s="749">
        <v>17</v>
      </c>
      <c r="BY67" s="749">
        <v>23</v>
      </c>
      <c r="BZ67" s="749">
        <v>38</v>
      </c>
      <c r="CA67" s="749">
        <v>15</v>
      </c>
      <c r="CB67" s="749">
        <v>6</v>
      </c>
      <c r="CC67" s="749">
        <v>59</v>
      </c>
      <c r="CD67" s="749">
        <v>7</v>
      </c>
      <c r="CE67" s="749">
        <v>12</v>
      </c>
      <c r="CF67" s="749">
        <v>8</v>
      </c>
      <c r="CH67" s="250">
        <v>6042</v>
      </c>
      <c r="CI67" s="162" t="s">
        <v>429</v>
      </c>
      <c r="CJ67" s="162">
        <v>49</v>
      </c>
      <c r="CK67" s="251">
        <v>425</v>
      </c>
      <c r="CL67" s="252">
        <v>100</v>
      </c>
      <c r="CM67" s="251">
        <v>0</v>
      </c>
      <c r="CN67" s="251">
        <v>0</v>
      </c>
      <c r="CO67" s="162">
        <v>49</v>
      </c>
      <c r="CP67" s="162">
        <v>37</v>
      </c>
      <c r="CQ67" s="162">
        <v>14</v>
      </c>
      <c r="CS67" s="781"/>
      <c r="CT67" s="780"/>
      <c r="CU67" s="782"/>
      <c r="CV67" s="783"/>
      <c r="CW67" s="783"/>
      <c r="CX67" s="779"/>
      <c r="CY67" s="774"/>
      <c r="CZ67" s="774"/>
      <c r="DA67" s="774"/>
      <c r="DB67" s="774"/>
      <c r="DC67" s="774"/>
      <c r="DD67" s="774"/>
      <c r="DE67" s="774"/>
      <c r="DF67" s="774"/>
      <c r="DG67" s="774"/>
      <c r="DH67" s="774"/>
      <c r="DI67" s="774"/>
    </row>
    <row r="68" spans="1:113" ht="18" customHeight="1">
      <c r="A68" s="745">
        <v>961</v>
      </c>
      <c r="B68" s="746" t="s">
        <v>1779</v>
      </c>
      <c r="C68" s="747">
        <v>96</v>
      </c>
      <c r="D68" s="748">
        <v>213</v>
      </c>
      <c r="E68" s="749">
        <v>4</v>
      </c>
      <c r="F68" s="749">
        <v>10</v>
      </c>
      <c r="G68" s="749">
        <v>40</v>
      </c>
      <c r="H68" s="749">
        <v>29</v>
      </c>
      <c r="I68" s="749">
        <v>17</v>
      </c>
      <c r="J68" s="749">
        <v>85</v>
      </c>
      <c r="K68" s="749">
        <v>17</v>
      </c>
      <c r="L68" s="749">
        <v>8</v>
      </c>
      <c r="M68" s="749">
        <v>11</v>
      </c>
      <c r="O68" s="745">
        <v>1001</v>
      </c>
      <c r="P68" s="746" t="s">
        <v>243</v>
      </c>
      <c r="Q68" s="747">
        <v>201</v>
      </c>
      <c r="R68" s="748">
        <v>230</v>
      </c>
      <c r="S68" s="749">
        <v>7</v>
      </c>
      <c r="T68" s="749">
        <v>6</v>
      </c>
      <c r="U68" s="749">
        <v>20</v>
      </c>
      <c r="V68" s="749">
        <v>40</v>
      </c>
      <c r="W68" s="749">
        <v>26</v>
      </c>
      <c r="X68" s="749">
        <v>87</v>
      </c>
      <c r="Y68" s="749">
        <v>15</v>
      </c>
      <c r="Z68" s="749">
        <v>9</v>
      </c>
      <c r="AA68" s="749">
        <v>10</v>
      </c>
      <c r="AC68" s="745">
        <v>1001</v>
      </c>
      <c r="AD68" s="746" t="s">
        <v>243</v>
      </c>
      <c r="AE68" s="747">
        <v>188</v>
      </c>
      <c r="AF68" s="748">
        <v>235</v>
      </c>
      <c r="AG68" s="749">
        <v>4</v>
      </c>
      <c r="AH68" s="749">
        <v>13</v>
      </c>
      <c r="AI68" s="749">
        <v>26</v>
      </c>
      <c r="AJ68" s="749">
        <v>34</v>
      </c>
      <c r="AK68" s="749">
        <v>24</v>
      </c>
      <c r="AL68" s="749">
        <v>84</v>
      </c>
      <c r="AM68" s="749">
        <v>17</v>
      </c>
      <c r="AN68" s="749">
        <v>7</v>
      </c>
      <c r="AO68" s="749">
        <v>10</v>
      </c>
      <c r="AQ68" s="745">
        <v>5241</v>
      </c>
      <c r="AR68" s="746" t="s">
        <v>19</v>
      </c>
      <c r="AS68" s="747">
        <v>74</v>
      </c>
      <c r="AT68" s="748">
        <v>228</v>
      </c>
      <c r="AU68" s="749">
        <v>18</v>
      </c>
      <c r="AV68" s="749">
        <v>31</v>
      </c>
      <c r="AW68" s="749">
        <v>23</v>
      </c>
      <c r="AX68" s="749">
        <v>16</v>
      </c>
      <c r="AY68" s="749">
        <v>12</v>
      </c>
      <c r="AZ68" s="749">
        <v>51</v>
      </c>
      <c r="BA68" s="749">
        <v>9</v>
      </c>
      <c r="BB68" s="749">
        <v>11</v>
      </c>
      <c r="BC68" s="749">
        <v>5</v>
      </c>
      <c r="BE68" s="745">
        <v>6028</v>
      </c>
      <c r="BF68" s="746" t="s">
        <v>423</v>
      </c>
      <c r="BG68" s="747">
        <v>154</v>
      </c>
      <c r="BH68" s="748">
        <v>243</v>
      </c>
      <c r="BI68" s="749">
        <v>5</v>
      </c>
      <c r="BJ68" s="749">
        <v>20</v>
      </c>
      <c r="BK68" s="749">
        <v>37</v>
      </c>
      <c r="BL68" s="749">
        <v>28</v>
      </c>
      <c r="BM68" s="749">
        <v>10</v>
      </c>
      <c r="BN68" s="749">
        <v>75</v>
      </c>
      <c r="BO68" s="749">
        <v>7</v>
      </c>
      <c r="BP68" s="749">
        <v>8</v>
      </c>
      <c r="BQ68" s="749">
        <v>8</v>
      </c>
      <c r="BR68" s="749">
        <v>5</v>
      </c>
      <c r="BT68" s="745">
        <v>6040</v>
      </c>
      <c r="BU68" s="746" t="s">
        <v>1297</v>
      </c>
      <c r="BV68" s="747">
        <v>88</v>
      </c>
      <c r="BW68" s="748">
        <v>255</v>
      </c>
      <c r="BX68" s="749">
        <v>3</v>
      </c>
      <c r="BY68" s="749">
        <v>13</v>
      </c>
      <c r="BZ68" s="749">
        <v>36</v>
      </c>
      <c r="CA68" s="749">
        <v>30</v>
      </c>
      <c r="CB68" s="749">
        <v>18</v>
      </c>
      <c r="CC68" s="749">
        <v>84</v>
      </c>
      <c r="CD68" s="749">
        <v>9</v>
      </c>
      <c r="CE68" s="749">
        <v>13</v>
      </c>
      <c r="CF68" s="749">
        <v>11</v>
      </c>
      <c r="CH68" s="250">
        <v>6045</v>
      </c>
      <c r="CI68" s="162" t="s">
        <v>1317</v>
      </c>
      <c r="CJ68" s="162">
        <v>12</v>
      </c>
      <c r="CK68" s="251">
        <v>428</v>
      </c>
      <c r="CL68" s="252">
        <v>100</v>
      </c>
      <c r="CM68" s="251">
        <v>0</v>
      </c>
      <c r="CN68" s="251">
        <v>0</v>
      </c>
      <c r="CO68" s="162">
        <v>25</v>
      </c>
      <c r="CP68" s="162">
        <v>50</v>
      </c>
      <c r="CQ68" s="162">
        <v>25</v>
      </c>
      <c r="CS68" s="781"/>
      <c r="CT68" s="780"/>
      <c r="CU68" s="782"/>
      <c r="CV68" s="783"/>
      <c r="CW68" s="783"/>
      <c r="CX68" s="779"/>
      <c r="CY68" s="774"/>
      <c r="CZ68" s="774"/>
      <c r="DA68" s="774"/>
      <c r="DB68" s="774"/>
      <c r="DC68" s="774"/>
      <c r="DD68" s="774"/>
      <c r="DE68" s="774"/>
      <c r="DF68" s="774"/>
      <c r="DG68" s="774"/>
      <c r="DH68" s="774"/>
      <c r="DI68" s="774"/>
    </row>
    <row r="69" spans="1:113" ht="18" customHeight="1">
      <c r="A69" s="745">
        <v>1001</v>
      </c>
      <c r="B69" s="746" t="s">
        <v>243</v>
      </c>
      <c r="C69" s="747">
        <v>169</v>
      </c>
      <c r="D69" s="748">
        <v>217</v>
      </c>
      <c r="E69" s="749">
        <v>2</v>
      </c>
      <c r="F69" s="749">
        <v>8</v>
      </c>
      <c r="G69" s="749">
        <v>33</v>
      </c>
      <c r="H69" s="749">
        <v>33</v>
      </c>
      <c r="I69" s="749">
        <v>24</v>
      </c>
      <c r="J69" s="749">
        <v>90</v>
      </c>
      <c r="K69" s="749">
        <v>18</v>
      </c>
      <c r="L69" s="749">
        <v>8</v>
      </c>
      <c r="M69" s="749">
        <v>11</v>
      </c>
      <c r="O69" s="745">
        <v>1010</v>
      </c>
      <c r="P69" s="746" t="s">
        <v>244</v>
      </c>
      <c r="Q69" s="747">
        <v>133</v>
      </c>
      <c r="R69" s="748">
        <v>215</v>
      </c>
      <c r="S69" s="749">
        <v>11</v>
      </c>
      <c r="T69" s="749">
        <v>18</v>
      </c>
      <c r="U69" s="749">
        <v>44</v>
      </c>
      <c r="V69" s="749">
        <v>22</v>
      </c>
      <c r="W69" s="749">
        <v>5</v>
      </c>
      <c r="X69" s="749">
        <v>71</v>
      </c>
      <c r="Y69" s="749">
        <v>13</v>
      </c>
      <c r="Z69" s="749">
        <v>8</v>
      </c>
      <c r="AA69" s="749">
        <v>8</v>
      </c>
      <c r="AC69" s="745">
        <v>1010</v>
      </c>
      <c r="AD69" s="746" t="s">
        <v>244</v>
      </c>
      <c r="AE69" s="747">
        <v>142</v>
      </c>
      <c r="AF69" s="748">
        <v>226</v>
      </c>
      <c r="AG69" s="749">
        <v>11</v>
      </c>
      <c r="AH69" s="749">
        <v>20</v>
      </c>
      <c r="AI69" s="749">
        <v>41</v>
      </c>
      <c r="AJ69" s="749">
        <v>15</v>
      </c>
      <c r="AK69" s="749">
        <v>12</v>
      </c>
      <c r="AL69" s="749">
        <v>68</v>
      </c>
      <c r="AM69" s="749">
        <v>14</v>
      </c>
      <c r="AN69" s="749">
        <v>7</v>
      </c>
      <c r="AO69" s="749">
        <v>9</v>
      </c>
      <c r="AQ69" s="745">
        <v>5671</v>
      </c>
      <c r="AR69" s="746" t="s">
        <v>402</v>
      </c>
      <c r="AS69" s="747">
        <v>99</v>
      </c>
      <c r="AT69" s="748">
        <v>232</v>
      </c>
      <c r="AU69" s="749">
        <v>8</v>
      </c>
      <c r="AV69" s="749">
        <v>22</v>
      </c>
      <c r="AW69" s="749">
        <v>35</v>
      </c>
      <c r="AX69" s="749">
        <v>29</v>
      </c>
      <c r="AY69" s="749">
        <v>5</v>
      </c>
      <c r="AZ69" s="749">
        <v>70</v>
      </c>
      <c r="BA69" s="749">
        <v>10</v>
      </c>
      <c r="BB69" s="749">
        <v>11</v>
      </c>
      <c r="BC69" s="749">
        <v>5</v>
      </c>
      <c r="BE69" s="745">
        <v>6030</v>
      </c>
      <c r="BF69" s="746" t="s">
        <v>424</v>
      </c>
      <c r="BG69" s="747">
        <v>381</v>
      </c>
      <c r="BH69" s="748">
        <v>242</v>
      </c>
      <c r="BI69" s="749">
        <v>6</v>
      </c>
      <c r="BJ69" s="749">
        <v>15</v>
      </c>
      <c r="BK69" s="749">
        <v>44</v>
      </c>
      <c r="BL69" s="749">
        <v>27</v>
      </c>
      <c r="BM69" s="749">
        <v>8</v>
      </c>
      <c r="BN69" s="749">
        <v>79</v>
      </c>
      <c r="BO69" s="749">
        <v>7</v>
      </c>
      <c r="BP69" s="749">
        <v>8</v>
      </c>
      <c r="BQ69" s="749">
        <v>8</v>
      </c>
      <c r="BR69" s="749">
        <v>5</v>
      </c>
      <c r="BT69" s="745">
        <v>6041</v>
      </c>
      <c r="BU69" s="746" t="s">
        <v>428</v>
      </c>
      <c r="BV69" s="747">
        <v>233</v>
      </c>
      <c r="BW69" s="748">
        <v>234</v>
      </c>
      <c r="BX69" s="749">
        <v>35</v>
      </c>
      <c r="BY69" s="749">
        <v>31</v>
      </c>
      <c r="BZ69" s="749">
        <v>18</v>
      </c>
      <c r="CA69" s="749">
        <v>11</v>
      </c>
      <c r="CB69" s="749">
        <v>5</v>
      </c>
      <c r="CC69" s="749">
        <v>34</v>
      </c>
      <c r="CD69" s="749">
        <v>6</v>
      </c>
      <c r="CE69" s="749">
        <v>9</v>
      </c>
      <c r="CF69" s="749">
        <v>7</v>
      </c>
      <c r="CH69" s="250">
        <v>6048</v>
      </c>
      <c r="CI69" s="162" t="s">
        <v>1319</v>
      </c>
      <c r="CJ69" s="162">
        <v>70</v>
      </c>
      <c r="CK69" s="251">
        <v>392</v>
      </c>
      <c r="CL69" s="252">
        <v>46</v>
      </c>
      <c r="CM69" s="251">
        <v>23</v>
      </c>
      <c r="CN69" s="251">
        <v>31</v>
      </c>
      <c r="CO69" s="162">
        <v>41</v>
      </c>
      <c r="CP69" s="162">
        <v>4</v>
      </c>
      <c r="CQ69" s="162">
        <v>0</v>
      </c>
      <c r="CS69" s="781"/>
      <c r="CT69" s="780"/>
      <c r="CU69" s="782"/>
      <c r="CV69" s="783"/>
      <c r="CW69" s="783"/>
      <c r="CX69" s="779"/>
      <c r="CY69" s="774"/>
      <c r="CZ69" s="774"/>
      <c r="DA69" s="774"/>
      <c r="DB69" s="774"/>
      <c r="DC69" s="774"/>
      <c r="DD69" s="774"/>
      <c r="DE69" s="774"/>
      <c r="DF69" s="774"/>
      <c r="DG69" s="774"/>
      <c r="DH69" s="774"/>
      <c r="DI69" s="774"/>
    </row>
    <row r="70" spans="1:113" ht="18" customHeight="1">
      <c r="A70" s="745">
        <v>1010</v>
      </c>
      <c r="B70" s="746" t="s">
        <v>244</v>
      </c>
      <c r="C70" s="747">
        <v>118</v>
      </c>
      <c r="D70" s="748">
        <v>204</v>
      </c>
      <c r="E70" s="749">
        <v>6</v>
      </c>
      <c r="F70" s="749">
        <v>25</v>
      </c>
      <c r="G70" s="749">
        <v>45</v>
      </c>
      <c r="H70" s="749">
        <v>23</v>
      </c>
      <c r="I70" s="749">
        <v>2</v>
      </c>
      <c r="J70" s="749">
        <v>69</v>
      </c>
      <c r="K70" s="749">
        <v>16</v>
      </c>
      <c r="L70" s="749">
        <v>7</v>
      </c>
      <c r="M70" s="749">
        <v>10</v>
      </c>
      <c r="O70" s="745">
        <v>1014</v>
      </c>
      <c r="P70" s="746" t="s">
        <v>1223</v>
      </c>
      <c r="Q70" s="747">
        <v>64</v>
      </c>
      <c r="R70" s="748">
        <v>222</v>
      </c>
      <c r="S70" s="749">
        <v>8</v>
      </c>
      <c r="T70" s="749">
        <v>23</v>
      </c>
      <c r="U70" s="749">
        <v>19</v>
      </c>
      <c r="V70" s="749">
        <v>34</v>
      </c>
      <c r="W70" s="749">
        <v>16</v>
      </c>
      <c r="X70" s="749">
        <v>69</v>
      </c>
      <c r="Y70" s="749">
        <v>13</v>
      </c>
      <c r="Z70" s="749">
        <v>8</v>
      </c>
      <c r="AA70" s="749">
        <v>10</v>
      </c>
      <c r="AC70" s="745">
        <v>1014</v>
      </c>
      <c r="AD70" s="746" t="s">
        <v>1223</v>
      </c>
      <c r="AE70" s="747">
        <v>37</v>
      </c>
      <c r="AF70" s="748">
        <v>217</v>
      </c>
      <c r="AG70" s="749">
        <v>27</v>
      </c>
      <c r="AH70" s="749">
        <v>30</v>
      </c>
      <c r="AI70" s="749">
        <v>22</v>
      </c>
      <c r="AJ70" s="749">
        <v>16</v>
      </c>
      <c r="AK70" s="749">
        <v>5</v>
      </c>
      <c r="AL70" s="749">
        <v>43</v>
      </c>
      <c r="AM70" s="749">
        <v>12</v>
      </c>
      <c r="AN70" s="749">
        <v>5</v>
      </c>
      <c r="AO70" s="749">
        <v>8</v>
      </c>
      <c r="AQ70" s="745">
        <v>5861</v>
      </c>
      <c r="AR70" s="746" t="s">
        <v>1287</v>
      </c>
      <c r="AS70" s="747">
        <v>40</v>
      </c>
      <c r="AT70" s="748">
        <v>220</v>
      </c>
      <c r="AU70" s="749">
        <v>33</v>
      </c>
      <c r="AV70" s="749">
        <v>28</v>
      </c>
      <c r="AW70" s="749">
        <v>25</v>
      </c>
      <c r="AX70" s="749">
        <v>8</v>
      </c>
      <c r="AY70" s="749">
        <v>8</v>
      </c>
      <c r="AZ70" s="749">
        <v>40</v>
      </c>
      <c r="BA70" s="749">
        <v>8</v>
      </c>
      <c r="BB70" s="749">
        <v>9</v>
      </c>
      <c r="BC70" s="749">
        <v>4</v>
      </c>
      <c r="BE70" s="745">
        <v>6031</v>
      </c>
      <c r="BF70" s="746" t="s">
        <v>425</v>
      </c>
      <c r="BG70" s="747">
        <v>216</v>
      </c>
      <c r="BH70" s="748">
        <v>222</v>
      </c>
      <c r="BI70" s="749">
        <v>44</v>
      </c>
      <c r="BJ70" s="749">
        <v>29</v>
      </c>
      <c r="BK70" s="749">
        <v>20</v>
      </c>
      <c r="BL70" s="749">
        <v>7</v>
      </c>
      <c r="BM70" s="749">
        <v>0</v>
      </c>
      <c r="BN70" s="749">
        <v>27</v>
      </c>
      <c r="BO70" s="749">
        <v>4</v>
      </c>
      <c r="BP70" s="749">
        <v>5</v>
      </c>
      <c r="BQ70" s="749">
        <v>5</v>
      </c>
      <c r="BR70" s="749">
        <v>3</v>
      </c>
      <c r="BT70" s="745">
        <v>6042</v>
      </c>
      <c r="BU70" s="746" t="s">
        <v>429</v>
      </c>
      <c r="BV70" s="747">
        <v>73</v>
      </c>
      <c r="BW70" s="748">
        <v>255</v>
      </c>
      <c r="BX70" s="749">
        <v>5</v>
      </c>
      <c r="BY70" s="749">
        <v>14</v>
      </c>
      <c r="BZ70" s="749">
        <v>30</v>
      </c>
      <c r="CA70" s="749">
        <v>27</v>
      </c>
      <c r="CB70" s="749">
        <v>23</v>
      </c>
      <c r="CC70" s="749">
        <v>81</v>
      </c>
      <c r="CD70" s="749">
        <v>9</v>
      </c>
      <c r="CE70" s="749">
        <v>14</v>
      </c>
      <c r="CF70" s="749">
        <v>11</v>
      </c>
      <c r="CH70" s="250">
        <v>6049</v>
      </c>
      <c r="CI70" s="162" t="s">
        <v>1320</v>
      </c>
      <c r="CJ70" s="162">
        <v>8</v>
      </c>
      <c r="CK70" s="251" t="s">
        <v>42</v>
      </c>
      <c r="CL70" s="252" t="s">
        <v>42</v>
      </c>
      <c r="CM70" s="251" t="s">
        <v>42</v>
      </c>
      <c r="CN70" s="251" t="s">
        <v>42</v>
      </c>
      <c r="CO70" s="162" t="s">
        <v>42</v>
      </c>
      <c r="CP70" s="162" t="s">
        <v>42</v>
      </c>
      <c r="CQ70" s="162" t="s">
        <v>42</v>
      </c>
      <c r="CS70" s="781"/>
      <c r="CT70" s="780"/>
      <c r="CU70" s="782"/>
      <c r="CV70" s="783"/>
      <c r="CW70" s="783"/>
      <c r="CX70" s="779"/>
      <c r="CY70" s="774"/>
      <c r="CZ70" s="774"/>
      <c r="DA70" s="774"/>
      <c r="DB70" s="774"/>
      <c r="DC70" s="774"/>
      <c r="DD70" s="774"/>
      <c r="DE70" s="774"/>
      <c r="DF70" s="774"/>
      <c r="DG70" s="774"/>
      <c r="DH70" s="774"/>
      <c r="DI70" s="774"/>
    </row>
    <row r="71" spans="1:113" ht="18" customHeight="1">
      <c r="A71" s="745">
        <v>1014</v>
      </c>
      <c r="B71" s="746" t="s">
        <v>1223</v>
      </c>
      <c r="C71" s="747">
        <v>73</v>
      </c>
      <c r="D71" s="748">
        <v>204</v>
      </c>
      <c r="E71" s="749">
        <v>7</v>
      </c>
      <c r="F71" s="749">
        <v>27</v>
      </c>
      <c r="G71" s="749">
        <v>41</v>
      </c>
      <c r="H71" s="749">
        <v>14</v>
      </c>
      <c r="I71" s="749">
        <v>11</v>
      </c>
      <c r="J71" s="749">
        <v>66</v>
      </c>
      <c r="K71" s="749">
        <v>15</v>
      </c>
      <c r="L71" s="749">
        <v>7</v>
      </c>
      <c r="M71" s="749">
        <v>10</v>
      </c>
      <c r="O71" s="745">
        <v>1017</v>
      </c>
      <c r="P71" s="746" t="s">
        <v>1224</v>
      </c>
      <c r="Q71" s="747">
        <v>53</v>
      </c>
      <c r="R71" s="748">
        <v>210</v>
      </c>
      <c r="S71" s="749">
        <v>19</v>
      </c>
      <c r="T71" s="749">
        <v>30</v>
      </c>
      <c r="U71" s="749">
        <v>32</v>
      </c>
      <c r="V71" s="749">
        <v>11</v>
      </c>
      <c r="W71" s="749">
        <v>8</v>
      </c>
      <c r="X71" s="749">
        <v>51</v>
      </c>
      <c r="Y71" s="749">
        <v>12</v>
      </c>
      <c r="Z71" s="749">
        <v>7</v>
      </c>
      <c r="AA71" s="749">
        <v>7</v>
      </c>
      <c r="AC71" s="745">
        <v>1017</v>
      </c>
      <c r="AD71" s="746" t="s">
        <v>1224</v>
      </c>
      <c r="AE71" s="747">
        <v>42</v>
      </c>
      <c r="AF71" s="748">
        <v>222</v>
      </c>
      <c r="AG71" s="749">
        <v>10</v>
      </c>
      <c r="AH71" s="749">
        <v>38</v>
      </c>
      <c r="AI71" s="749">
        <v>33</v>
      </c>
      <c r="AJ71" s="749">
        <v>10</v>
      </c>
      <c r="AK71" s="749">
        <v>10</v>
      </c>
      <c r="AL71" s="749">
        <v>52</v>
      </c>
      <c r="AM71" s="749">
        <v>13</v>
      </c>
      <c r="AN71" s="749">
        <v>6</v>
      </c>
      <c r="AO71" s="749">
        <v>7</v>
      </c>
      <c r="AQ71" s="745">
        <v>5901</v>
      </c>
      <c r="AR71" s="746" t="s">
        <v>2030</v>
      </c>
      <c r="AS71" s="747">
        <v>60</v>
      </c>
      <c r="AT71" s="748">
        <v>224</v>
      </c>
      <c r="AU71" s="749">
        <v>23</v>
      </c>
      <c r="AV71" s="749">
        <v>30</v>
      </c>
      <c r="AW71" s="749">
        <v>13</v>
      </c>
      <c r="AX71" s="749">
        <v>32</v>
      </c>
      <c r="AY71" s="749">
        <v>2</v>
      </c>
      <c r="AZ71" s="749">
        <v>47</v>
      </c>
      <c r="BA71" s="749">
        <v>9</v>
      </c>
      <c r="BB71" s="749">
        <v>9</v>
      </c>
      <c r="BC71" s="749">
        <v>5</v>
      </c>
      <c r="BE71" s="745">
        <v>6033</v>
      </c>
      <c r="BF71" s="746" t="s">
        <v>426</v>
      </c>
      <c r="BG71" s="747">
        <v>185</v>
      </c>
      <c r="BH71" s="748">
        <v>237</v>
      </c>
      <c r="BI71" s="749">
        <v>11</v>
      </c>
      <c r="BJ71" s="749">
        <v>29</v>
      </c>
      <c r="BK71" s="749">
        <v>36</v>
      </c>
      <c r="BL71" s="749">
        <v>19</v>
      </c>
      <c r="BM71" s="749">
        <v>5</v>
      </c>
      <c r="BN71" s="749">
        <v>60</v>
      </c>
      <c r="BO71" s="749">
        <v>6</v>
      </c>
      <c r="BP71" s="749">
        <v>7</v>
      </c>
      <c r="BQ71" s="749">
        <v>7</v>
      </c>
      <c r="BR71" s="749">
        <v>5</v>
      </c>
      <c r="BT71" s="745">
        <v>6045</v>
      </c>
      <c r="BU71" s="746" t="s">
        <v>1317</v>
      </c>
      <c r="BV71" s="747">
        <v>66</v>
      </c>
      <c r="BW71" s="748">
        <v>244</v>
      </c>
      <c r="BX71" s="749">
        <v>14</v>
      </c>
      <c r="BY71" s="749">
        <v>21</v>
      </c>
      <c r="BZ71" s="749">
        <v>44</v>
      </c>
      <c r="CA71" s="749">
        <v>15</v>
      </c>
      <c r="CB71" s="749">
        <v>6</v>
      </c>
      <c r="CC71" s="749">
        <v>65</v>
      </c>
      <c r="CD71" s="749">
        <v>8</v>
      </c>
      <c r="CE71" s="749">
        <v>11</v>
      </c>
      <c r="CF71" s="749">
        <v>8</v>
      </c>
      <c r="CH71" s="250">
        <v>6051</v>
      </c>
      <c r="CI71" s="162" t="s">
        <v>435</v>
      </c>
      <c r="CJ71" s="162">
        <v>14</v>
      </c>
      <c r="CK71" s="251">
        <v>401</v>
      </c>
      <c r="CL71" s="252">
        <v>57</v>
      </c>
      <c r="CM71" s="251">
        <v>7</v>
      </c>
      <c r="CN71" s="251">
        <v>36</v>
      </c>
      <c r="CO71" s="162">
        <v>57</v>
      </c>
      <c r="CP71" s="162">
        <v>0</v>
      </c>
      <c r="CQ71" s="162">
        <v>0</v>
      </c>
      <c r="CS71" s="781"/>
      <c r="CT71" s="780"/>
      <c r="CU71" s="782"/>
      <c r="CV71" s="783"/>
      <c r="CW71" s="783"/>
      <c r="CX71" s="779"/>
      <c r="CY71" s="774"/>
      <c r="CZ71" s="774"/>
      <c r="DA71" s="774"/>
      <c r="DB71" s="774"/>
      <c r="DC71" s="774"/>
      <c r="DD71" s="774"/>
      <c r="DE71" s="774"/>
      <c r="DF71" s="774"/>
      <c r="DG71" s="774"/>
      <c r="DH71" s="774"/>
      <c r="DI71" s="774"/>
    </row>
    <row r="72" spans="1:113" ht="18" customHeight="1">
      <c r="A72" s="745">
        <v>1017</v>
      </c>
      <c r="B72" s="746" t="s">
        <v>1224</v>
      </c>
      <c r="C72" s="747">
        <v>53</v>
      </c>
      <c r="D72" s="748">
        <v>203</v>
      </c>
      <c r="E72" s="749">
        <v>11</v>
      </c>
      <c r="F72" s="749">
        <v>34</v>
      </c>
      <c r="G72" s="749">
        <v>25</v>
      </c>
      <c r="H72" s="749">
        <v>19</v>
      </c>
      <c r="I72" s="749">
        <v>11</v>
      </c>
      <c r="J72" s="749">
        <v>55</v>
      </c>
      <c r="K72" s="749">
        <v>15</v>
      </c>
      <c r="L72" s="749">
        <v>7</v>
      </c>
      <c r="M72" s="749">
        <v>10</v>
      </c>
      <c r="O72" s="745">
        <v>1020</v>
      </c>
      <c r="P72" s="746" t="s">
        <v>245</v>
      </c>
      <c r="Q72" s="747">
        <v>43</v>
      </c>
      <c r="R72" s="748">
        <v>218</v>
      </c>
      <c r="S72" s="749">
        <v>7</v>
      </c>
      <c r="T72" s="749">
        <v>33</v>
      </c>
      <c r="U72" s="749">
        <v>23</v>
      </c>
      <c r="V72" s="749">
        <v>23</v>
      </c>
      <c r="W72" s="749">
        <v>14</v>
      </c>
      <c r="X72" s="749">
        <v>60</v>
      </c>
      <c r="Y72" s="749">
        <v>13</v>
      </c>
      <c r="Z72" s="749">
        <v>8</v>
      </c>
      <c r="AA72" s="749">
        <v>9</v>
      </c>
      <c r="AC72" s="745">
        <v>1020</v>
      </c>
      <c r="AD72" s="746" t="s">
        <v>245</v>
      </c>
      <c r="AE72" s="747">
        <v>50</v>
      </c>
      <c r="AF72" s="748">
        <v>228</v>
      </c>
      <c r="AG72" s="749">
        <v>2</v>
      </c>
      <c r="AH72" s="749">
        <v>28</v>
      </c>
      <c r="AI72" s="749">
        <v>32</v>
      </c>
      <c r="AJ72" s="749">
        <v>34</v>
      </c>
      <c r="AK72" s="749">
        <v>4</v>
      </c>
      <c r="AL72" s="749">
        <v>70</v>
      </c>
      <c r="AM72" s="749">
        <v>15</v>
      </c>
      <c r="AN72" s="749">
        <v>7</v>
      </c>
      <c r="AO72" s="749">
        <v>9</v>
      </c>
      <c r="AQ72" s="745">
        <v>5961</v>
      </c>
      <c r="AR72" s="746" t="s">
        <v>126</v>
      </c>
      <c r="AS72" s="747">
        <v>162</v>
      </c>
      <c r="AT72" s="748">
        <v>231</v>
      </c>
      <c r="AU72" s="749">
        <v>12</v>
      </c>
      <c r="AV72" s="749">
        <v>23</v>
      </c>
      <c r="AW72" s="749">
        <v>33</v>
      </c>
      <c r="AX72" s="749">
        <v>22</v>
      </c>
      <c r="AY72" s="749">
        <v>10</v>
      </c>
      <c r="AZ72" s="749">
        <v>65</v>
      </c>
      <c r="BA72" s="749">
        <v>10</v>
      </c>
      <c r="BB72" s="749">
        <v>11</v>
      </c>
      <c r="BC72" s="749">
        <v>5</v>
      </c>
      <c r="BE72" s="745">
        <v>6040</v>
      </c>
      <c r="BF72" s="746" t="s">
        <v>1297</v>
      </c>
      <c r="BG72" s="747">
        <v>88</v>
      </c>
      <c r="BH72" s="748">
        <v>246</v>
      </c>
      <c r="BI72" s="749">
        <v>3</v>
      </c>
      <c r="BJ72" s="749">
        <v>18</v>
      </c>
      <c r="BK72" s="749">
        <v>32</v>
      </c>
      <c r="BL72" s="749">
        <v>28</v>
      </c>
      <c r="BM72" s="749">
        <v>18</v>
      </c>
      <c r="BN72" s="749">
        <v>78</v>
      </c>
      <c r="BO72" s="749">
        <v>7</v>
      </c>
      <c r="BP72" s="749">
        <v>8</v>
      </c>
      <c r="BQ72" s="749">
        <v>9</v>
      </c>
      <c r="BR72" s="749">
        <v>6</v>
      </c>
      <c r="BT72" s="745">
        <v>6047</v>
      </c>
      <c r="BU72" s="746" t="s">
        <v>1318</v>
      </c>
      <c r="BV72" s="747">
        <v>35</v>
      </c>
      <c r="BW72" s="748">
        <v>246</v>
      </c>
      <c r="BX72" s="749">
        <v>6</v>
      </c>
      <c r="BY72" s="749">
        <v>29</v>
      </c>
      <c r="BZ72" s="749">
        <v>43</v>
      </c>
      <c r="CA72" s="749">
        <v>23</v>
      </c>
      <c r="CB72" s="749">
        <v>0</v>
      </c>
      <c r="CC72" s="749">
        <v>66</v>
      </c>
      <c r="CD72" s="749">
        <v>8</v>
      </c>
      <c r="CE72" s="749">
        <v>12</v>
      </c>
      <c r="CF72" s="749">
        <v>9</v>
      </c>
      <c r="CH72" s="250">
        <v>6052</v>
      </c>
      <c r="CI72" s="162" t="s">
        <v>127</v>
      </c>
      <c r="CJ72" s="162">
        <v>155</v>
      </c>
      <c r="CK72" s="251">
        <v>421</v>
      </c>
      <c r="CL72" s="252">
        <v>93</v>
      </c>
      <c r="CM72" s="251">
        <v>2</v>
      </c>
      <c r="CN72" s="251">
        <v>5</v>
      </c>
      <c r="CO72" s="162">
        <v>41</v>
      </c>
      <c r="CP72" s="162">
        <v>35</v>
      </c>
      <c r="CQ72" s="162">
        <v>17</v>
      </c>
      <c r="CS72" s="781"/>
      <c r="CT72" s="780"/>
      <c r="CU72" s="782"/>
      <c r="CV72" s="783"/>
      <c r="CW72" s="783"/>
      <c r="CX72" s="779"/>
      <c r="CY72" s="774"/>
      <c r="CZ72" s="774"/>
      <c r="DA72" s="774"/>
      <c r="DB72" s="774"/>
      <c r="DC72" s="774"/>
      <c r="DD72" s="774"/>
      <c r="DE72" s="774"/>
      <c r="DF72" s="774"/>
      <c r="DG72" s="774"/>
      <c r="DH72" s="774"/>
      <c r="DI72" s="774"/>
    </row>
    <row r="73" spans="1:113" ht="18" customHeight="1">
      <c r="A73" s="745">
        <v>1020</v>
      </c>
      <c r="B73" s="746" t="s">
        <v>245</v>
      </c>
      <c r="C73" s="747">
        <v>37</v>
      </c>
      <c r="D73" s="748">
        <v>207</v>
      </c>
      <c r="E73" s="749">
        <v>11</v>
      </c>
      <c r="F73" s="749">
        <v>27</v>
      </c>
      <c r="G73" s="749">
        <v>30</v>
      </c>
      <c r="H73" s="749">
        <v>19</v>
      </c>
      <c r="I73" s="749">
        <v>14</v>
      </c>
      <c r="J73" s="749">
        <v>62</v>
      </c>
      <c r="K73" s="749">
        <v>15</v>
      </c>
      <c r="L73" s="749">
        <v>7</v>
      </c>
      <c r="M73" s="749">
        <v>10</v>
      </c>
      <c r="O73" s="745">
        <v>1041</v>
      </c>
      <c r="P73" s="746" t="s">
        <v>246</v>
      </c>
      <c r="Q73" s="747">
        <v>146</v>
      </c>
      <c r="R73" s="748">
        <v>230</v>
      </c>
      <c r="S73" s="749">
        <v>9</v>
      </c>
      <c r="T73" s="749">
        <v>10</v>
      </c>
      <c r="U73" s="749">
        <v>21</v>
      </c>
      <c r="V73" s="749">
        <v>25</v>
      </c>
      <c r="W73" s="749">
        <v>35</v>
      </c>
      <c r="X73" s="749">
        <v>82</v>
      </c>
      <c r="Y73" s="749">
        <v>15</v>
      </c>
      <c r="Z73" s="749">
        <v>9</v>
      </c>
      <c r="AA73" s="749">
        <v>10</v>
      </c>
      <c r="AC73" s="745">
        <v>1041</v>
      </c>
      <c r="AD73" s="746" t="s">
        <v>246</v>
      </c>
      <c r="AE73" s="747">
        <v>146</v>
      </c>
      <c r="AF73" s="748">
        <v>232</v>
      </c>
      <c r="AG73" s="749">
        <v>10</v>
      </c>
      <c r="AH73" s="749">
        <v>16</v>
      </c>
      <c r="AI73" s="749">
        <v>19</v>
      </c>
      <c r="AJ73" s="749">
        <v>32</v>
      </c>
      <c r="AK73" s="749">
        <v>23</v>
      </c>
      <c r="AL73" s="749">
        <v>74</v>
      </c>
      <c r="AM73" s="749">
        <v>15</v>
      </c>
      <c r="AN73" s="749">
        <v>7</v>
      </c>
      <c r="AO73" s="749">
        <v>10</v>
      </c>
      <c r="AQ73" s="745">
        <v>6001</v>
      </c>
      <c r="AR73" s="746" t="s">
        <v>1310</v>
      </c>
      <c r="AS73" s="747">
        <v>420</v>
      </c>
      <c r="AT73" s="748">
        <v>243</v>
      </c>
      <c r="AU73" s="749">
        <v>1</v>
      </c>
      <c r="AV73" s="749">
        <v>9</v>
      </c>
      <c r="AW73" s="749">
        <v>34</v>
      </c>
      <c r="AX73" s="749">
        <v>33</v>
      </c>
      <c r="AY73" s="749">
        <v>23</v>
      </c>
      <c r="AZ73" s="749">
        <v>90</v>
      </c>
      <c r="BA73" s="749">
        <v>13</v>
      </c>
      <c r="BB73" s="749">
        <v>14</v>
      </c>
      <c r="BC73" s="749">
        <v>6</v>
      </c>
      <c r="BE73" s="745">
        <v>6041</v>
      </c>
      <c r="BF73" s="746" t="s">
        <v>428</v>
      </c>
      <c r="BG73" s="747">
        <v>250</v>
      </c>
      <c r="BH73" s="748">
        <v>225</v>
      </c>
      <c r="BI73" s="749">
        <v>38</v>
      </c>
      <c r="BJ73" s="749">
        <v>24</v>
      </c>
      <c r="BK73" s="749">
        <v>22</v>
      </c>
      <c r="BL73" s="749">
        <v>12</v>
      </c>
      <c r="BM73" s="749">
        <v>3</v>
      </c>
      <c r="BN73" s="749">
        <v>37</v>
      </c>
      <c r="BO73" s="749">
        <v>5</v>
      </c>
      <c r="BP73" s="749">
        <v>6</v>
      </c>
      <c r="BQ73" s="749">
        <v>6</v>
      </c>
      <c r="BR73" s="749">
        <v>4</v>
      </c>
      <c r="BT73" s="745">
        <v>6048</v>
      </c>
      <c r="BU73" s="746" t="s">
        <v>1319</v>
      </c>
      <c r="BV73" s="747">
        <v>66</v>
      </c>
      <c r="BW73" s="748">
        <v>235</v>
      </c>
      <c r="BX73" s="749">
        <v>27</v>
      </c>
      <c r="BY73" s="749">
        <v>35</v>
      </c>
      <c r="BZ73" s="749">
        <v>38</v>
      </c>
      <c r="CA73" s="749">
        <v>0</v>
      </c>
      <c r="CB73" s="749">
        <v>0</v>
      </c>
      <c r="CC73" s="749">
        <v>38</v>
      </c>
      <c r="CD73" s="749">
        <v>6</v>
      </c>
      <c r="CE73" s="749">
        <v>10</v>
      </c>
      <c r="CF73" s="749">
        <v>7</v>
      </c>
      <c r="CH73" s="250">
        <v>6053</v>
      </c>
      <c r="CI73" s="162" t="s">
        <v>1330</v>
      </c>
      <c r="CJ73" s="162">
        <v>19</v>
      </c>
      <c r="CK73" s="251">
        <v>412</v>
      </c>
      <c r="CL73" s="252">
        <v>84</v>
      </c>
      <c r="CM73" s="251">
        <v>0</v>
      </c>
      <c r="CN73" s="251">
        <v>16</v>
      </c>
      <c r="CO73" s="162">
        <v>68</v>
      </c>
      <c r="CP73" s="162">
        <v>16</v>
      </c>
      <c r="CQ73" s="162">
        <v>0</v>
      </c>
      <c r="CS73" s="781"/>
      <c r="CT73" s="780"/>
      <c r="CU73" s="782"/>
      <c r="CV73" s="783"/>
      <c r="CW73" s="783"/>
      <c r="CX73" s="779"/>
      <c r="CY73" s="774"/>
      <c r="CZ73" s="774"/>
      <c r="DA73" s="774"/>
      <c r="DB73" s="774"/>
      <c r="DC73" s="774"/>
      <c r="DD73" s="774"/>
      <c r="DE73" s="774"/>
      <c r="DF73" s="774"/>
      <c r="DG73" s="774"/>
      <c r="DH73" s="774"/>
      <c r="DI73" s="774"/>
    </row>
    <row r="74" spans="1:113" ht="18" customHeight="1">
      <c r="A74" s="745">
        <v>1041</v>
      </c>
      <c r="B74" s="746" t="s">
        <v>246</v>
      </c>
      <c r="C74" s="747">
        <v>154</v>
      </c>
      <c r="D74" s="748">
        <v>213</v>
      </c>
      <c r="E74" s="749">
        <v>5</v>
      </c>
      <c r="F74" s="749">
        <v>19</v>
      </c>
      <c r="G74" s="749">
        <v>28</v>
      </c>
      <c r="H74" s="749">
        <v>31</v>
      </c>
      <c r="I74" s="749">
        <v>17</v>
      </c>
      <c r="J74" s="749">
        <v>75</v>
      </c>
      <c r="K74" s="749">
        <v>17</v>
      </c>
      <c r="L74" s="749">
        <v>7</v>
      </c>
      <c r="M74" s="749">
        <v>11</v>
      </c>
      <c r="O74" s="745">
        <v>1081</v>
      </c>
      <c r="P74" s="746" t="s">
        <v>1225</v>
      </c>
      <c r="Q74" s="747">
        <v>91</v>
      </c>
      <c r="R74" s="748">
        <v>209</v>
      </c>
      <c r="S74" s="749">
        <v>26</v>
      </c>
      <c r="T74" s="749">
        <v>25</v>
      </c>
      <c r="U74" s="749">
        <v>27</v>
      </c>
      <c r="V74" s="749">
        <v>16</v>
      </c>
      <c r="W74" s="749">
        <v>4</v>
      </c>
      <c r="X74" s="749">
        <v>48</v>
      </c>
      <c r="Y74" s="749">
        <v>12</v>
      </c>
      <c r="Z74" s="749">
        <v>8</v>
      </c>
      <c r="AA74" s="749">
        <v>7</v>
      </c>
      <c r="AC74" s="745">
        <v>1081</v>
      </c>
      <c r="AD74" s="746" t="s">
        <v>1225</v>
      </c>
      <c r="AE74" s="747">
        <v>101</v>
      </c>
      <c r="AF74" s="748">
        <v>216</v>
      </c>
      <c r="AG74" s="749">
        <v>29</v>
      </c>
      <c r="AH74" s="749">
        <v>28</v>
      </c>
      <c r="AI74" s="749">
        <v>22</v>
      </c>
      <c r="AJ74" s="749">
        <v>17</v>
      </c>
      <c r="AK74" s="749">
        <v>5</v>
      </c>
      <c r="AL74" s="749">
        <v>44</v>
      </c>
      <c r="AM74" s="749">
        <v>12</v>
      </c>
      <c r="AN74" s="749">
        <v>5</v>
      </c>
      <c r="AO74" s="749">
        <v>7</v>
      </c>
      <c r="AQ74" s="745">
        <v>6003</v>
      </c>
      <c r="AR74" s="746" t="s">
        <v>2033</v>
      </c>
      <c r="AS74" s="747">
        <v>15</v>
      </c>
      <c r="AT74" s="748">
        <v>236</v>
      </c>
      <c r="AU74" s="749">
        <v>7</v>
      </c>
      <c r="AV74" s="749">
        <v>13</v>
      </c>
      <c r="AW74" s="749">
        <v>40</v>
      </c>
      <c r="AX74" s="749">
        <v>20</v>
      </c>
      <c r="AY74" s="749">
        <v>20</v>
      </c>
      <c r="AZ74" s="749">
        <v>80</v>
      </c>
      <c r="BA74" s="749">
        <v>12</v>
      </c>
      <c r="BB74" s="749">
        <v>12</v>
      </c>
      <c r="BC74" s="749">
        <v>5</v>
      </c>
      <c r="BE74" s="745">
        <v>6042</v>
      </c>
      <c r="BF74" s="746" t="s">
        <v>429</v>
      </c>
      <c r="BG74" s="747">
        <v>85</v>
      </c>
      <c r="BH74" s="748">
        <v>243</v>
      </c>
      <c r="BI74" s="749">
        <v>9</v>
      </c>
      <c r="BJ74" s="749">
        <v>24</v>
      </c>
      <c r="BK74" s="749">
        <v>20</v>
      </c>
      <c r="BL74" s="749">
        <v>35</v>
      </c>
      <c r="BM74" s="749">
        <v>12</v>
      </c>
      <c r="BN74" s="749">
        <v>67</v>
      </c>
      <c r="BO74" s="749">
        <v>7</v>
      </c>
      <c r="BP74" s="749">
        <v>8</v>
      </c>
      <c r="BQ74" s="749">
        <v>8</v>
      </c>
      <c r="BR74" s="749">
        <v>5</v>
      </c>
      <c r="BT74" s="745">
        <v>6049</v>
      </c>
      <c r="BU74" s="746" t="s">
        <v>1320</v>
      </c>
      <c r="BV74" s="747">
        <v>20</v>
      </c>
      <c r="BW74" s="748">
        <v>231</v>
      </c>
      <c r="BX74" s="749">
        <v>40</v>
      </c>
      <c r="BY74" s="749">
        <v>25</v>
      </c>
      <c r="BZ74" s="749">
        <v>35</v>
      </c>
      <c r="CA74" s="749">
        <v>0</v>
      </c>
      <c r="CB74" s="749">
        <v>0</v>
      </c>
      <c r="CC74" s="749">
        <v>35</v>
      </c>
      <c r="CD74" s="749">
        <v>6</v>
      </c>
      <c r="CE74" s="749">
        <v>9</v>
      </c>
      <c r="CF74" s="749">
        <v>6</v>
      </c>
      <c r="CH74" s="250">
        <v>6060</v>
      </c>
      <c r="CI74" s="162" t="s">
        <v>1321</v>
      </c>
      <c r="CJ74" s="162">
        <v>61</v>
      </c>
      <c r="CK74" s="251">
        <v>423</v>
      </c>
      <c r="CL74" s="252">
        <v>93</v>
      </c>
      <c r="CM74" s="251">
        <v>0</v>
      </c>
      <c r="CN74" s="251">
        <v>7</v>
      </c>
      <c r="CO74" s="162">
        <v>44</v>
      </c>
      <c r="CP74" s="162">
        <v>30</v>
      </c>
      <c r="CQ74" s="162">
        <v>20</v>
      </c>
      <c r="CS74" s="781"/>
      <c r="CT74" s="780"/>
      <c r="CU74" s="782"/>
      <c r="CV74" s="783"/>
      <c r="CW74" s="783"/>
      <c r="CX74" s="779"/>
      <c r="CY74" s="774"/>
      <c r="CZ74" s="774"/>
      <c r="DA74" s="774"/>
      <c r="DB74" s="774"/>
      <c r="DC74" s="774"/>
      <c r="DD74" s="774"/>
      <c r="DE74" s="774"/>
      <c r="DF74" s="774"/>
      <c r="DG74" s="774"/>
      <c r="DH74" s="774"/>
      <c r="DI74" s="774"/>
    </row>
    <row r="75" spans="1:113" ht="18" customHeight="1">
      <c r="A75" s="745">
        <v>1081</v>
      </c>
      <c r="B75" s="746" t="s">
        <v>1225</v>
      </c>
      <c r="C75" s="747">
        <v>92</v>
      </c>
      <c r="D75" s="748">
        <v>199</v>
      </c>
      <c r="E75" s="749">
        <v>20</v>
      </c>
      <c r="F75" s="749">
        <v>27</v>
      </c>
      <c r="G75" s="749">
        <v>33</v>
      </c>
      <c r="H75" s="749">
        <v>16</v>
      </c>
      <c r="I75" s="749">
        <v>4</v>
      </c>
      <c r="J75" s="749">
        <v>53</v>
      </c>
      <c r="K75" s="749">
        <v>14</v>
      </c>
      <c r="L75" s="749">
        <v>6</v>
      </c>
      <c r="M75" s="749">
        <v>10</v>
      </c>
      <c r="O75" s="745">
        <v>1121</v>
      </c>
      <c r="P75" s="746" t="s">
        <v>115</v>
      </c>
      <c r="Q75" s="747">
        <v>192</v>
      </c>
      <c r="R75" s="748">
        <v>210</v>
      </c>
      <c r="S75" s="749">
        <v>22</v>
      </c>
      <c r="T75" s="749">
        <v>18</v>
      </c>
      <c r="U75" s="749">
        <v>32</v>
      </c>
      <c r="V75" s="749">
        <v>21</v>
      </c>
      <c r="W75" s="749">
        <v>7</v>
      </c>
      <c r="X75" s="749">
        <v>60</v>
      </c>
      <c r="Y75" s="749">
        <v>12</v>
      </c>
      <c r="Z75" s="749">
        <v>7</v>
      </c>
      <c r="AA75" s="749">
        <v>8</v>
      </c>
      <c r="AC75" s="745">
        <v>1121</v>
      </c>
      <c r="AD75" s="746" t="s">
        <v>115</v>
      </c>
      <c r="AE75" s="747">
        <v>190</v>
      </c>
      <c r="AF75" s="748">
        <v>222</v>
      </c>
      <c r="AG75" s="749">
        <v>16</v>
      </c>
      <c r="AH75" s="749">
        <v>26</v>
      </c>
      <c r="AI75" s="749">
        <v>31</v>
      </c>
      <c r="AJ75" s="749">
        <v>20</v>
      </c>
      <c r="AK75" s="749">
        <v>7</v>
      </c>
      <c r="AL75" s="749">
        <v>58</v>
      </c>
      <c r="AM75" s="749">
        <v>13</v>
      </c>
      <c r="AN75" s="749">
        <v>6</v>
      </c>
      <c r="AO75" s="749">
        <v>8</v>
      </c>
      <c r="AQ75" s="745">
        <v>6004</v>
      </c>
      <c r="AR75" s="746" t="s">
        <v>1311</v>
      </c>
      <c r="AS75" s="747">
        <v>102</v>
      </c>
      <c r="AT75" s="748">
        <v>241</v>
      </c>
      <c r="AU75" s="749">
        <v>4</v>
      </c>
      <c r="AV75" s="749">
        <v>19</v>
      </c>
      <c r="AW75" s="749">
        <v>22</v>
      </c>
      <c r="AX75" s="749">
        <v>29</v>
      </c>
      <c r="AY75" s="749">
        <v>26</v>
      </c>
      <c r="AZ75" s="749">
        <v>77</v>
      </c>
      <c r="BA75" s="749">
        <v>13</v>
      </c>
      <c r="BB75" s="749">
        <v>13</v>
      </c>
      <c r="BC75" s="749">
        <v>6</v>
      </c>
      <c r="BE75" s="745">
        <v>6043</v>
      </c>
      <c r="BF75" s="746" t="s">
        <v>1329</v>
      </c>
      <c r="BG75" s="747">
        <v>4</v>
      </c>
      <c r="BH75" s="748" t="s">
        <v>42</v>
      </c>
      <c r="BI75" s="749" t="s">
        <v>42</v>
      </c>
      <c r="BJ75" s="749" t="s">
        <v>42</v>
      </c>
      <c r="BK75" s="749" t="s">
        <v>42</v>
      </c>
      <c r="BL75" s="749" t="s">
        <v>42</v>
      </c>
      <c r="BM75" s="749" t="s">
        <v>42</v>
      </c>
      <c r="BN75" s="749" t="s">
        <v>42</v>
      </c>
      <c r="BO75" s="749" t="s">
        <v>42</v>
      </c>
      <c r="BP75" s="749" t="s">
        <v>42</v>
      </c>
      <c r="BQ75" s="749" t="s">
        <v>42</v>
      </c>
      <c r="BR75" s="749" t="s">
        <v>42</v>
      </c>
      <c r="BT75" s="745">
        <v>6051</v>
      </c>
      <c r="BU75" s="746" t="s">
        <v>435</v>
      </c>
      <c r="BV75" s="747">
        <v>228</v>
      </c>
      <c r="BW75" s="748">
        <v>230</v>
      </c>
      <c r="BX75" s="749">
        <v>40</v>
      </c>
      <c r="BY75" s="749">
        <v>36</v>
      </c>
      <c r="BZ75" s="749">
        <v>18</v>
      </c>
      <c r="CA75" s="749">
        <v>4</v>
      </c>
      <c r="CB75" s="749">
        <v>2</v>
      </c>
      <c r="CC75" s="749">
        <v>24</v>
      </c>
      <c r="CD75" s="749">
        <v>6</v>
      </c>
      <c r="CE75" s="749">
        <v>8</v>
      </c>
      <c r="CF75" s="749">
        <v>6</v>
      </c>
      <c r="CH75" s="250">
        <v>6061</v>
      </c>
      <c r="CI75" s="162" t="s">
        <v>436</v>
      </c>
      <c r="CJ75" s="162">
        <v>22</v>
      </c>
      <c r="CK75" s="251">
        <v>412</v>
      </c>
      <c r="CL75" s="252">
        <v>82</v>
      </c>
      <c r="CM75" s="251">
        <v>0</v>
      </c>
      <c r="CN75" s="251">
        <v>18</v>
      </c>
      <c r="CO75" s="162">
        <v>64</v>
      </c>
      <c r="CP75" s="162">
        <v>9</v>
      </c>
      <c r="CQ75" s="162">
        <v>9</v>
      </c>
      <c r="CS75" s="781"/>
      <c r="CT75" s="780"/>
      <c r="CU75" s="782"/>
      <c r="CV75" s="783"/>
      <c r="CW75" s="783"/>
      <c r="CX75" s="779"/>
      <c r="CY75" s="774"/>
      <c r="CZ75" s="774"/>
      <c r="DA75" s="774"/>
      <c r="DB75" s="774"/>
      <c r="DC75" s="774"/>
      <c r="DD75" s="774"/>
      <c r="DE75" s="774"/>
      <c r="DF75" s="774"/>
      <c r="DG75" s="774"/>
      <c r="DH75" s="774"/>
      <c r="DI75" s="774"/>
    </row>
    <row r="76" spans="1:113" ht="18" customHeight="1">
      <c r="A76" s="745">
        <v>1121</v>
      </c>
      <c r="B76" s="746" t="s">
        <v>115</v>
      </c>
      <c r="C76" s="747">
        <v>177</v>
      </c>
      <c r="D76" s="748">
        <v>199</v>
      </c>
      <c r="E76" s="749">
        <v>17</v>
      </c>
      <c r="F76" s="749">
        <v>29</v>
      </c>
      <c r="G76" s="749">
        <v>31</v>
      </c>
      <c r="H76" s="749">
        <v>19</v>
      </c>
      <c r="I76" s="749">
        <v>5</v>
      </c>
      <c r="J76" s="749">
        <v>54</v>
      </c>
      <c r="K76" s="749">
        <v>14</v>
      </c>
      <c r="L76" s="749">
        <v>6</v>
      </c>
      <c r="M76" s="749">
        <v>10</v>
      </c>
      <c r="O76" s="745">
        <v>1161</v>
      </c>
      <c r="P76" s="746" t="s">
        <v>248</v>
      </c>
      <c r="Q76" s="747">
        <v>113</v>
      </c>
      <c r="R76" s="748">
        <v>208</v>
      </c>
      <c r="S76" s="749">
        <v>20</v>
      </c>
      <c r="T76" s="749">
        <v>33</v>
      </c>
      <c r="U76" s="749">
        <v>35</v>
      </c>
      <c r="V76" s="749">
        <v>8</v>
      </c>
      <c r="W76" s="749">
        <v>4</v>
      </c>
      <c r="X76" s="749">
        <v>47</v>
      </c>
      <c r="Y76" s="749">
        <v>12</v>
      </c>
      <c r="Z76" s="749">
        <v>7</v>
      </c>
      <c r="AA76" s="749">
        <v>7</v>
      </c>
      <c r="AC76" s="745">
        <v>1161</v>
      </c>
      <c r="AD76" s="746" t="s">
        <v>248</v>
      </c>
      <c r="AE76" s="747">
        <v>115</v>
      </c>
      <c r="AF76" s="748">
        <v>220</v>
      </c>
      <c r="AG76" s="749">
        <v>23</v>
      </c>
      <c r="AH76" s="749">
        <v>28</v>
      </c>
      <c r="AI76" s="749">
        <v>22</v>
      </c>
      <c r="AJ76" s="749">
        <v>17</v>
      </c>
      <c r="AK76" s="749">
        <v>10</v>
      </c>
      <c r="AL76" s="749">
        <v>50</v>
      </c>
      <c r="AM76" s="749">
        <v>13</v>
      </c>
      <c r="AN76" s="749">
        <v>6</v>
      </c>
      <c r="AO76" s="749">
        <v>8</v>
      </c>
      <c r="AQ76" s="745">
        <v>6006</v>
      </c>
      <c r="AR76" s="746" t="s">
        <v>142</v>
      </c>
      <c r="AS76" s="747">
        <v>120</v>
      </c>
      <c r="AT76" s="748">
        <v>250</v>
      </c>
      <c r="AU76" s="749">
        <v>1</v>
      </c>
      <c r="AV76" s="749">
        <v>7</v>
      </c>
      <c r="AW76" s="749">
        <v>18</v>
      </c>
      <c r="AX76" s="749">
        <v>34</v>
      </c>
      <c r="AY76" s="749">
        <v>41</v>
      </c>
      <c r="AZ76" s="749">
        <v>93</v>
      </c>
      <c r="BA76" s="749">
        <v>14</v>
      </c>
      <c r="BB76" s="749">
        <v>14</v>
      </c>
      <c r="BC76" s="749">
        <v>7</v>
      </c>
      <c r="BE76" s="745">
        <v>6045</v>
      </c>
      <c r="BF76" s="746" t="s">
        <v>1317</v>
      </c>
      <c r="BG76" s="747">
        <v>80</v>
      </c>
      <c r="BH76" s="748">
        <v>241</v>
      </c>
      <c r="BI76" s="749">
        <v>9</v>
      </c>
      <c r="BJ76" s="749">
        <v>25</v>
      </c>
      <c r="BK76" s="749">
        <v>29</v>
      </c>
      <c r="BL76" s="749">
        <v>28</v>
      </c>
      <c r="BM76" s="749">
        <v>10</v>
      </c>
      <c r="BN76" s="749">
        <v>66</v>
      </c>
      <c r="BO76" s="749">
        <v>7</v>
      </c>
      <c r="BP76" s="749">
        <v>8</v>
      </c>
      <c r="BQ76" s="749">
        <v>8</v>
      </c>
      <c r="BR76" s="749">
        <v>5</v>
      </c>
      <c r="BT76" s="745">
        <v>6052</v>
      </c>
      <c r="BU76" s="746" t="s">
        <v>127</v>
      </c>
      <c r="BV76" s="747">
        <v>508</v>
      </c>
      <c r="BW76" s="748">
        <v>245</v>
      </c>
      <c r="BX76" s="749">
        <v>16</v>
      </c>
      <c r="BY76" s="749">
        <v>23</v>
      </c>
      <c r="BZ76" s="749">
        <v>36</v>
      </c>
      <c r="CA76" s="749">
        <v>16</v>
      </c>
      <c r="CB76" s="749">
        <v>9</v>
      </c>
      <c r="CC76" s="749">
        <v>61</v>
      </c>
      <c r="CD76" s="749">
        <v>8</v>
      </c>
      <c r="CE76" s="749">
        <v>12</v>
      </c>
      <c r="CF76" s="749">
        <v>9</v>
      </c>
      <c r="CH76" s="250">
        <v>6070</v>
      </c>
      <c r="CI76" s="162" t="s">
        <v>1322</v>
      </c>
      <c r="CJ76" s="162">
        <v>26</v>
      </c>
      <c r="CK76" s="251">
        <v>424</v>
      </c>
      <c r="CL76" s="252">
        <v>100</v>
      </c>
      <c r="CM76" s="251">
        <v>0</v>
      </c>
      <c r="CN76" s="251">
        <v>0</v>
      </c>
      <c r="CO76" s="162">
        <v>58</v>
      </c>
      <c r="CP76" s="162">
        <v>27</v>
      </c>
      <c r="CQ76" s="162">
        <v>15</v>
      </c>
      <c r="CS76" s="781"/>
      <c r="CT76" s="780"/>
      <c r="CU76" s="782"/>
      <c r="CV76" s="783"/>
      <c r="CW76" s="783"/>
      <c r="CX76" s="779"/>
      <c r="CY76" s="774"/>
      <c r="CZ76" s="774"/>
      <c r="DA76" s="774"/>
      <c r="DB76" s="774"/>
      <c r="DC76" s="774"/>
      <c r="DD76" s="774"/>
      <c r="DE76" s="774"/>
      <c r="DF76" s="774"/>
      <c r="DG76" s="774"/>
      <c r="DH76" s="774"/>
      <c r="DI76" s="774"/>
    </row>
    <row r="77" spans="1:113" ht="18" customHeight="1">
      <c r="A77" s="745">
        <v>1161</v>
      </c>
      <c r="B77" s="746" t="s">
        <v>248</v>
      </c>
      <c r="C77" s="747">
        <v>77</v>
      </c>
      <c r="D77" s="748">
        <v>190</v>
      </c>
      <c r="E77" s="749">
        <v>30</v>
      </c>
      <c r="F77" s="749">
        <v>34</v>
      </c>
      <c r="G77" s="749">
        <v>30</v>
      </c>
      <c r="H77" s="749">
        <v>6</v>
      </c>
      <c r="I77" s="749">
        <v>0</v>
      </c>
      <c r="J77" s="749">
        <v>36</v>
      </c>
      <c r="K77" s="749">
        <v>12</v>
      </c>
      <c r="L77" s="749">
        <v>6</v>
      </c>
      <c r="M77" s="749">
        <v>8</v>
      </c>
      <c r="O77" s="745">
        <v>1241</v>
      </c>
      <c r="P77" s="746" t="s">
        <v>249</v>
      </c>
      <c r="Q77" s="747">
        <v>139</v>
      </c>
      <c r="R77" s="748">
        <v>222</v>
      </c>
      <c r="S77" s="749">
        <v>4</v>
      </c>
      <c r="T77" s="749">
        <v>19</v>
      </c>
      <c r="U77" s="749">
        <v>34</v>
      </c>
      <c r="V77" s="749">
        <v>27</v>
      </c>
      <c r="W77" s="749">
        <v>17</v>
      </c>
      <c r="X77" s="749">
        <v>77</v>
      </c>
      <c r="Y77" s="749">
        <v>14</v>
      </c>
      <c r="Z77" s="749">
        <v>9</v>
      </c>
      <c r="AA77" s="749">
        <v>9</v>
      </c>
      <c r="AC77" s="745">
        <v>1241</v>
      </c>
      <c r="AD77" s="746" t="s">
        <v>249</v>
      </c>
      <c r="AE77" s="747">
        <v>125</v>
      </c>
      <c r="AF77" s="748">
        <v>226</v>
      </c>
      <c r="AG77" s="749">
        <v>14</v>
      </c>
      <c r="AH77" s="749">
        <v>24</v>
      </c>
      <c r="AI77" s="749">
        <v>22</v>
      </c>
      <c r="AJ77" s="749">
        <v>24</v>
      </c>
      <c r="AK77" s="749">
        <v>15</v>
      </c>
      <c r="AL77" s="749">
        <v>62</v>
      </c>
      <c r="AM77" s="749">
        <v>14</v>
      </c>
      <c r="AN77" s="749">
        <v>6</v>
      </c>
      <c r="AO77" s="749">
        <v>9</v>
      </c>
      <c r="AQ77" s="745">
        <v>6008</v>
      </c>
      <c r="AR77" s="746" t="s">
        <v>2</v>
      </c>
      <c r="AS77" s="747">
        <v>44</v>
      </c>
      <c r="AT77" s="748">
        <v>229</v>
      </c>
      <c r="AU77" s="749">
        <v>11</v>
      </c>
      <c r="AV77" s="749">
        <v>34</v>
      </c>
      <c r="AW77" s="749">
        <v>36</v>
      </c>
      <c r="AX77" s="749">
        <v>16</v>
      </c>
      <c r="AY77" s="749">
        <v>2</v>
      </c>
      <c r="AZ77" s="749">
        <v>55</v>
      </c>
      <c r="BA77" s="749">
        <v>10</v>
      </c>
      <c r="BB77" s="749">
        <v>11</v>
      </c>
      <c r="BC77" s="749">
        <v>4</v>
      </c>
      <c r="BE77" s="745">
        <v>6047</v>
      </c>
      <c r="BF77" s="746" t="s">
        <v>1318</v>
      </c>
      <c r="BG77" s="747">
        <v>47</v>
      </c>
      <c r="BH77" s="748">
        <v>240</v>
      </c>
      <c r="BI77" s="749">
        <v>6</v>
      </c>
      <c r="BJ77" s="749">
        <v>23</v>
      </c>
      <c r="BK77" s="749">
        <v>43</v>
      </c>
      <c r="BL77" s="749">
        <v>21</v>
      </c>
      <c r="BM77" s="749">
        <v>6</v>
      </c>
      <c r="BN77" s="749">
        <v>70</v>
      </c>
      <c r="BO77" s="749">
        <v>6</v>
      </c>
      <c r="BP77" s="749">
        <v>8</v>
      </c>
      <c r="BQ77" s="749">
        <v>7</v>
      </c>
      <c r="BR77" s="749">
        <v>5</v>
      </c>
      <c r="BT77" s="745">
        <v>6053</v>
      </c>
      <c r="BU77" s="746" t="s">
        <v>1330</v>
      </c>
      <c r="BV77" s="747">
        <v>19</v>
      </c>
      <c r="BW77" s="748">
        <v>251</v>
      </c>
      <c r="BX77" s="749">
        <v>0</v>
      </c>
      <c r="BY77" s="749">
        <v>21</v>
      </c>
      <c r="BZ77" s="749">
        <v>37</v>
      </c>
      <c r="CA77" s="749">
        <v>42</v>
      </c>
      <c r="CB77" s="749">
        <v>0</v>
      </c>
      <c r="CC77" s="749">
        <v>79</v>
      </c>
      <c r="CD77" s="749">
        <v>8</v>
      </c>
      <c r="CE77" s="749">
        <v>14</v>
      </c>
      <c r="CF77" s="749">
        <v>9</v>
      </c>
      <c r="CH77" s="250">
        <v>6071</v>
      </c>
      <c r="CI77" s="162" t="s">
        <v>1324</v>
      </c>
      <c r="CJ77" s="162">
        <v>316</v>
      </c>
      <c r="CK77" s="251">
        <v>430</v>
      </c>
      <c r="CL77" s="252">
        <v>98</v>
      </c>
      <c r="CM77" s="251">
        <v>0</v>
      </c>
      <c r="CN77" s="251">
        <v>2</v>
      </c>
      <c r="CO77" s="162">
        <v>29</v>
      </c>
      <c r="CP77" s="162">
        <v>37</v>
      </c>
      <c r="CQ77" s="162">
        <v>32</v>
      </c>
      <c r="CS77" s="781"/>
      <c r="CT77" s="780"/>
      <c r="CU77" s="782"/>
      <c r="CV77" s="783"/>
      <c r="CW77" s="783"/>
      <c r="CX77" s="779"/>
      <c r="CY77" s="774"/>
      <c r="CZ77" s="774"/>
      <c r="DA77" s="774"/>
      <c r="DB77" s="774"/>
      <c r="DC77" s="774"/>
      <c r="DD77" s="774"/>
      <c r="DE77" s="774"/>
      <c r="DF77" s="774"/>
      <c r="DG77" s="774"/>
      <c r="DH77" s="774"/>
      <c r="DI77" s="774"/>
    </row>
    <row r="78" spans="1:113" ht="18" customHeight="1">
      <c r="A78" s="745">
        <v>1241</v>
      </c>
      <c r="B78" s="746" t="s">
        <v>249</v>
      </c>
      <c r="C78" s="747">
        <v>167</v>
      </c>
      <c r="D78" s="748">
        <v>201</v>
      </c>
      <c r="E78" s="749">
        <v>17</v>
      </c>
      <c r="F78" s="749">
        <v>29</v>
      </c>
      <c r="G78" s="749">
        <v>26</v>
      </c>
      <c r="H78" s="749">
        <v>20</v>
      </c>
      <c r="I78" s="749">
        <v>8</v>
      </c>
      <c r="J78" s="749">
        <v>54</v>
      </c>
      <c r="K78" s="749">
        <v>15</v>
      </c>
      <c r="L78" s="749">
        <v>6</v>
      </c>
      <c r="M78" s="749">
        <v>10</v>
      </c>
      <c r="O78" s="745">
        <v>1281</v>
      </c>
      <c r="P78" s="746" t="s">
        <v>250</v>
      </c>
      <c r="Q78" s="747">
        <v>69</v>
      </c>
      <c r="R78" s="748">
        <v>215</v>
      </c>
      <c r="S78" s="749">
        <v>17</v>
      </c>
      <c r="T78" s="749">
        <v>26</v>
      </c>
      <c r="U78" s="749">
        <v>29</v>
      </c>
      <c r="V78" s="749">
        <v>17</v>
      </c>
      <c r="W78" s="749">
        <v>10</v>
      </c>
      <c r="X78" s="749">
        <v>57</v>
      </c>
      <c r="Y78" s="749">
        <v>12</v>
      </c>
      <c r="Z78" s="749">
        <v>8</v>
      </c>
      <c r="AA78" s="749">
        <v>8</v>
      </c>
      <c r="AC78" s="745">
        <v>1281</v>
      </c>
      <c r="AD78" s="746" t="s">
        <v>250</v>
      </c>
      <c r="AE78" s="747">
        <v>52</v>
      </c>
      <c r="AF78" s="748">
        <v>226</v>
      </c>
      <c r="AG78" s="749">
        <v>10</v>
      </c>
      <c r="AH78" s="749">
        <v>25</v>
      </c>
      <c r="AI78" s="749">
        <v>25</v>
      </c>
      <c r="AJ78" s="749">
        <v>27</v>
      </c>
      <c r="AK78" s="749">
        <v>13</v>
      </c>
      <c r="AL78" s="749">
        <v>65</v>
      </c>
      <c r="AM78" s="749">
        <v>14</v>
      </c>
      <c r="AN78" s="749">
        <v>7</v>
      </c>
      <c r="AO78" s="749">
        <v>9</v>
      </c>
      <c r="AQ78" s="745">
        <v>6009</v>
      </c>
      <c r="AR78" s="746" t="s">
        <v>416</v>
      </c>
      <c r="AS78" s="747">
        <v>103</v>
      </c>
      <c r="AT78" s="748">
        <v>220</v>
      </c>
      <c r="AU78" s="749">
        <v>26</v>
      </c>
      <c r="AV78" s="749">
        <v>38</v>
      </c>
      <c r="AW78" s="749">
        <v>27</v>
      </c>
      <c r="AX78" s="749">
        <v>8</v>
      </c>
      <c r="AY78" s="749">
        <v>1</v>
      </c>
      <c r="AZ78" s="749">
        <v>36</v>
      </c>
      <c r="BA78" s="749">
        <v>8</v>
      </c>
      <c r="BB78" s="749">
        <v>9</v>
      </c>
      <c r="BC78" s="749">
        <v>3</v>
      </c>
      <c r="BE78" s="745">
        <v>6048</v>
      </c>
      <c r="BF78" s="746" t="s">
        <v>1319</v>
      </c>
      <c r="BG78" s="747">
        <v>90</v>
      </c>
      <c r="BH78" s="748">
        <v>232</v>
      </c>
      <c r="BI78" s="749">
        <v>14</v>
      </c>
      <c r="BJ78" s="749">
        <v>39</v>
      </c>
      <c r="BK78" s="749">
        <v>32</v>
      </c>
      <c r="BL78" s="749">
        <v>12</v>
      </c>
      <c r="BM78" s="749">
        <v>2</v>
      </c>
      <c r="BN78" s="749">
        <v>47</v>
      </c>
      <c r="BO78" s="749">
        <v>6</v>
      </c>
      <c r="BP78" s="749">
        <v>6</v>
      </c>
      <c r="BQ78" s="749">
        <v>7</v>
      </c>
      <c r="BR78" s="749">
        <v>4</v>
      </c>
      <c r="BT78" s="745">
        <v>6060</v>
      </c>
      <c r="BU78" s="746" t="s">
        <v>1321</v>
      </c>
      <c r="BV78" s="747">
        <v>103</v>
      </c>
      <c r="BW78" s="748">
        <v>250</v>
      </c>
      <c r="BX78" s="749">
        <v>6</v>
      </c>
      <c r="BY78" s="749">
        <v>16</v>
      </c>
      <c r="BZ78" s="749">
        <v>41</v>
      </c>
      <c r="CA78" s="749">
        <v>26</v>
      </c>
      <c r="CB78" s="749">
        <v>12</v>
      </c>
      <c r="CC78" s="749">
        <v>79</v>
      </c>
      <c r="CD78" s="749">
        <v>8</v>
      </c>
      <c r="CE78" s="749">
        <v>12</v>
      </c>
      <c r="CF78" s="749">
        <v>10</v>
      </c>
      <c r="CH78" s="250">
        <v>6081</v>
      </c>
      <c r="CI78" s="162" t="s">
        <v>439</v>
      </c>
      <c r="CJ78" s="162">
        <v>29</v>
      </c>
      <c r="CK78" s="251">
        <v>423</v>
      </c>
      <c r="CL78" s="252">
        <v>93</v>
      </c>
      <c r="CM78" s="251">
        <v>0</v>
      </c>
      <c r="CN78" s="251">
        <v>7</v>
      </c>
      <c r="CO78" s="162">
        <v>45</v>
      </c>
      <c r="CP78" s="162">
        <v>38</v>
      </c>
      <c r="CQ78" s="162">
        <v>10</v>
      </c>
      <c r="CS78" s="781"/>
      <c r="CT78" s="780"/>
      <c r="CU78" s="782"/>
      <c r="CV78" s="783"/>
      <c r="CW78" s="783"/>
      <c r="CX78" s="779"/>
      <c r="CY78" s="774"/>
      <c r="CZ78" s="774"/>
      <c r="DA78" s="774"/>
      <c r="DB78" s="774"/>
      <c r="DC78" s="774"/>
      <c r="DD78" s="774"/>
      <c r="DE78" s="774"/>
      <c r="DF78" s="774"/>
      <c r="DG78" s="774"/>
      <c r="DH78" s="774"/>
      <c r="DI78" s="774"/>
    </row>
    <row r="79" spans="1:113" ht="18" customHeight="1">
      <c r="A79" s="745">
        <v>1281</v>
      </c>
      <c r="B79" s="746" t="s">
        <v>250</v>
      </c>
      <c r="C79" s="747">
        <v>65</v>
      </c>
      <c r="D79" s="748">
        <v>205</v>
      </c>
      <c r="E79" s="749">
        <v>11</v>
      </c>
      <c r="F79" s="749">
        <v>26</v>
      </c>
      <c r="G79" s="749">
        <v>34</v>
      </c>
      <c r="H79" s="749">
        <v>15</v>
      </c>
      <c r="I79" s="749">
        <v>14</v>
      </c>
      <c r="J79" s="749">
        <v>63</v>
      </c>
      <c r="K79" s="749">
        <v>15</v>
      </c>
      <c r="L79" s="749">
        <v>7</v>
      </c>
      <c r="M79" s="749">
        <v>10</v>
      </c>
      <c r="O79" s="745">
        <v>1331</v>
      </c>
      <c r="P79" s="746" t="s">
        <v>15</v>
      </c>
      <c r="Q79" s="747">
        <v>166</v>
      </c>
      <c r="R79" s="748">
        <v>225</v>
      </c>
      <c r="S79" s="749">
        <v>11</v>
      </c>
      <c r="T79" s="749">
        <v>11</v>
      </c>
      <c r="U79" s="749">
        <v>28</v>
      </c>
      <c r="V79" s="749">
        <v>27</v>
      </c>
      <c r="W79" s="749">
        <v>23</v>
      </c>
      <c r="X79" s="749">
        <v>78</v>
      </c>
      <c r="Y79" s="749">
        <v>14</v>
      </c>
      <c r="Z79" s="749">
        <v>8</v>
      </c>
      <c r="AA79" s="749">
        <v>9</v>
      </c>
      <c r="AC79" s="745">
        <v>1331</v>
      </c>
      <c r="AD79" s="746" t="s">
        <v>15</v>
      </c>
      <c r="AE79" s="747">
        <v>189</v>
      </c>
      <c r="AF79" s="748">
        <v>231</v>
      </c>
      <c r="AG79" s="749">
        <v>8</v>
      </c>
      <c r="AH79" s="749">
        <v>16</v>
      </c>
      <c r="AI79" s="749">
        <v>29</v>
      </c>
      <c r="AJ79" s="749">
        <v>29</v>
      </c>
      <c r="AK79" s="749">
        <v>19</v>
      </c>
      <c r="AL79" s="749">
        <v>76</v>
      </c>
      <c r="AM79" s="749">
        <v>15</v>
      </c>
      <c r="AN79" s="749">
        <v>7</v>
      </c>
      <c r="AO79" s="749">
        <v>10</v>
      </c>
      <c r="AQ79" s="745">
        <v>6010</v>
      </c>
      <c r="AR79" s="746" t="s">
        <v>417</v>
      </c>
      <c r="AS79" s="747">
        <v>129</v>
      </c>
      <c r="AT79" s="748">
        <v>226</v>
      </c>
      <c r="AU79" s="749">
        <v>16</v>
      </c>
      <c r="AV79" s="749">
        <v>33</v>
      </c>
      <c r="AW79" s="749">
        <v>35</v>
      </c>
      <c r="AX79" s="749">
        <v>14</v>
      </c>
      <c r="AY79" s="749">
        <v>3</v>
      </c>
      <c r="AZ79" s="749">
        <v>52</v>
      </c>
      <c r="BA79" s="749">
        <v>9</v>
      </c>
      <c r="BB79" s="749">
        <v>10</v>
      </c>
      <c r="BC79" s="749">
        <v>4</v>
      </c>
      <c r="BE79" s="745">
        <v>6049</v>
      </c>
      <c r="BF79" s="746" t="s">
        <v>1320</v>
      </c>
      <c r="BG79" s="747">
        <v>31</v>
      </c>
      <c r="BH79" s="748">
        <v>224</v>
      </c>
      <c r="BI79" s="749">
        <v>39</v>
      </c>
      <c r="BJ79" s="749">
        <v>32</v>
      </c>
      <c r="BK79" s="749">
        <v>23</v>
      </c>
      <c r="BL79" s="749">
        <v>6</v>
      </c>
      <c r="BM79" s="749">
        <v>0</v>
      </c>
      <c r="BN79" s="749">
        <v>29</v>
      </c>
      <c r="BO79" s="749">
        <v>5</v>
      </c>
      <c r="BP79" s="749">
        <v>5</v>
      </c>
      <c r="BQ79" s="749">
        <v>6</v>
      </c>
      <c r="BR79" s="749">
        <v>4</v>
      </c>
      <c r="BT79" s="745">
        <v>6061</v>
      </c>
      <c r="BU79" s="746" t="s">
        <v>436</v>
      </c>
      <c r="BV79" s="747">
        <v>219</v>
      </c>
      <c r="BW79" s="748">
        <v>231</v>
      </c>
      <c r="BX79" s="749">
        <v>42</v>
      </c>
      <c r="BY79" s="749">
        <v>22</v>
      </c>
      <c r="BZ79" s="749">
        <v>29</v>
      </c>
      <c r="CA79" s="749">
        <v>4</v>
      </c>
      <c r="CB79" s="749">
        <v>3</v>
      </c>
      <c r="CC79" s="749">
        <v>35</v>
      </c>
      <c r="CD79" s="749">
        <v>6</v>
      </c>
      <c r="CE79" s="749">
        <v>8</v>
      </c>
      <c r="CF79" s="749">
        <v>7</v>
      </c>
      <c r="CH79" s="250">
        <v>6091</v>
      </c>
      <c r="CI79" s="162" t="s">
        <v>440</v>
      </c>
      <c r="CJ79" s="162">
        <v>38</v>
      </c>
      <c r="CK79" s="251">
        <v>411</v>
      </c>
      <c r="CL79" s="252">
        <v>79</v>
      </c>
      <c r="CM79" s="251">
        <v>3</v>
      </c>
      <c r="CN79" s="251">
        <v>18</v>
      </c>
      <c r="CO79" s="162">
        <v>63</v>
      </c>
      <c r="CP79" s="162">
        <v>13</v>
      </c>
      <c r="CQ79" s="162">
        <v>3</v>
      </c>
      <c r="CS79" s="781"/>
      <c r="CT79" s="780"/>
      <c r="CU79" s="782"/>
      <c r="CV79" s="783"/>
      <c r="CW79" s="783"/>
      <c r="CX79" s="779"/>
      <c r="CY79" s="774"/>
      <c r="CZ79" s="774"/>
      <c r="DA79" s="774"/>
      <c r="DB79" s="774"/>
      <c r="DC79" s="774"/>
      <c r="DD79" s="774"/>
      <c r="DE79" s="774"/>
      <c r="DF79" s="774"/>
      <c r="DG79" s="774"/>
      <c r="DH79" s="774"/>
      <c r="DI79" s="774"/>
    </row>
    <row r="80" spans="1:113" ht="18" customHeight="1">
      <c r="A80" s="745">
        <v>1331</v>
      </c>
      <c r="B80" s="746" t="s">
        <v>15</v>
      </c>
      <c r="C80" s="747">
        <v>170</v>
      </c>
      <c r="D80" s="748">
        <v>209</v>
      </c>
      <c r="E80" s="749">
        <v>7</v>
      </c>
      <c r="F80" s="749">
        <v>23</v>
      </c>
      <c r="G80" s="749">
        <v>32</v>
      </c>
      <c r="H80" s="749">
        <v>19</v>
      </c>
      <c r="I80" s="749">
        <v>19</v>
      </c>
      <c r="J80" s="749">
        <v>70</v>
      </c>
      <c r="K80" s="749">
        <v>16</v>
      </c>
      <c r="L80" s="749">
        <v>7</v>
      </c>
      <c r="M80" s="749">
        <v>11</v>
      </c>
      <c r="O80" s="745">
        <v>1361</v>
      </c>
      <c r="P80" s="746" t="s">
        <v>1226</v>
      </c>
      <c r="Q80" s="747">
        <v>40</v>
      </c>
      <c r="R80" s="748">
        <v>200</v>
      </c>
      <c r="S80" s="749">
        <v>43</v>
      </c>
      <c r="T80" s="749">
        <v>25</v>
      </c>
      <c r="U80" s="749">
        <v>15</v>
      </c>
      <c r="V80" s="749">
        <v>15</v>
      </c>
      <c r="W80" s="749">
        <v>3</v>
      </c>
      <c r="X80" s="749">
        <v>33</v>
      </c>
      <c r="Y80" s="749">
        <v>10</v>
      </c>
      <c r="Z80" s="749">
        <v>6</v>
      </c>
      <c r="AA80" s="749">
        <v>7</v>
      </c>
      <c r="AC80" s="745">
        <v>1361</v>
      </c>
      <c r="AD80" s="746" t="s">
        <v>1226</v>
      </c>
      <c r="AE80" s="747">
        <v>48</v>
      </c>
      <c r="AF80" s="748">
        <v>209</v>
      </c>
      <c r="AG80" s="749">
        <v>33</v>
      </c>
      <c r="AH80" s="749">
        <v>38</v>
      </c>
      <c r="AI80" s="749">
        <v>25</v>
      </c>
      <c r="AJ80" s="749">
        <v>4</v>
      </c>
      <c r="AK80" s="749">
        <v>0</v>
      </c>
      <c r="AL80" s="749">
        <v>29</v>
      </c>
      <c r="AM80" s="749">
        <v>10</v>
      </c>
      <c r="AN80" s="749">
        <v>4</v>
      </c>
      <c r="AO80" s="749">
        <v>7</v>
      </c>
      <c r="AQ80" s="745">
        <v>6011</v>
      </c>
      <c r="AR80" s="746" t="s">
        <v>418</v>
      </c>
      <c r="AS80" s="747">
        <v>192</v>
      </c>
      <c r="AT80" s="748">
        <v>206</v>
      </c>
      <c r="AU80" s="749">
        <v>57</v>
      </c>
      <c r="AV80" s="749">
        <v>29</v>
      </c>
      <c r="AW80" s="749">
        <v>13</v>
      </c>
      <c r="AX80" s="749">
        <v>1</v>
      </c>
      <c r="AY80" s="749">
        <v>1</v>
      </c>
      <c r="AZ80" s="749">
        <v>15</v>
      </c>
      <c r="BA80" s="749">
        <v>6</v>
      </c>
      <c r="BB80" s="749">
        <v>6</v>
      </c>
      <c r="BC80" s="749">
        <v>3</v>
      </c>
      <c r="BE80" s="745">
        <v>6051</v>
      </c>
      <c r="BF80" s="746" t="s">
        <v>435</v>
      </c>
      <c r="BG80" s="747">
        <v>223</v>
      </c>
      <c r="BH80" s="748">
        <v>220</v>
      </c>
      <c r="BI80" s="749">
        <v>44</v>
      </c>
      <c r="BJ80" s="749">
        <v>34</v>
      </c>
      <c r="BK80" s="749">
        <v>18</v>
      </c>
      <c r="BL80" s="749">
        <v>4</v>
      </c>
      <c r="BM80" s="749">
        <v>0</v>
      </c>
      <c r="BN80" s="749">
        <v>22</v>
      </c>
      <c r="BO80" s="749">
        <v>4</v>
      </c>
      <c r="BP80" s="749">
        <v>5</v>
      </c>
      <c r="BQ80" s="749">
        <v>5</v>
      </c>
      <c r="BR80" s="749">
        <v>4</v>
      </c>
      <c r="BT80" s="745">
        <v>6070</v>
      </c>
      <c r="BU80" s="746" t="s">
        <v>1322</v>
      </c>
      <c r="BV80" s="747">
        <v>127</v>
      </c>
      <c r="BW80" s="748">
        <v>245</v>
      </c>
      <c r="BX80" s="749">
        <v>10</v>
      </c>
      <c r="BY80" s="749">
        <v>26</v>
      </c>
      <c r="BZ80" s="749">
        <v>42</v>
      </c>
      <c r="CA80" s="749">
        <v>19</v>
      </c>
      <c r="CB80" s="749">
        <v>3</v>
      </c>
      <c r="CC80" s="749">
        <v>64</v>
      </c>
      <c r="CD80" s="749">
        <v>7</v>
      </c>
      <c r="CE80" s="749">
        <v>11</v>
      </c>
      <c r="CF80" s="749">
        <v>10</v>
      </c>
      <c r="CH80" s="250">
        <v>6111</v>
      </c>
      <c r="CI80" s="162" t="s">
        <v>441</v>
      </c>
      <c r="CJ80" s="162">
        <v>79</v>
      </c>
      <c r="CK80" s="251">
        <v>398</v>
      </c>
      <c r="CL80" s="252">
        <v>49</v>
      </c>
      <c r="CM80" s="251">
        <v>8</v>
      </c>
      <c r="CN80" s="251">
        <v>43</v>
      </c>
      <c r="CO80" s="162">
        <v>39</v>
      </c>
      <c r="CP80" s="162">
        <v>9</v>
      </c>
      <c r="CQ80" s="162">
        <v>1</v>
      </c>
      <c r="CS80" s="781"/>
      <c r="CT80" s="780"/>
      <c r="CU80" s="782"/>
      <c r="CV80" s="783"/>
      <c r="CW80" s="783"/>
      <c r="CX80" s="779"/>
      <c r="CY80" s="774"/>
      <c r="CZ80" s="774"/>
      <c r="DA80" s="774"/>
      <c r="DB80" s="774"/>
      <c r="DC80" s="774"/>
      <c r="DD80" s="774"/>
      <c r="DE80" s="774"/>
      <c r="DF80" s="774"/>
      <c r="DG80" s="774"/>
      <c r="DH80" s="774"/>
      <c r="DI80" s="774"/>
    </row>
    <row r="81" spans="1:113" ht="18" customHeight="1">
      <c r="A81" s="745">
        <v>1361</v>
      </c>
      <c r="B81" s="746" t="s">
        <v>1226</v>
      </c>
      <c r="C81" s="747">
        <v>67</v>
      </c>
      <c r="D81" s="748">
        <v>189</v>
      </c>
      <c r="E81" s="749">
        <v>37</v>
      </c>
      <c r="F81" s="749">
        <v>33</v>
      </c>
      <c r="G81" s="749">
        <v>22</v>
      </c>
      <c r="H81" s="749">
        <v>6</v>
      </c>
      <c r="I81" s="749">
        <v>1</v>
      </c>
      <c r="J81" s="749">
        <v>30</v>
      </c>
      <c r="K81" s="749">
        <v>11</v>
      </c>
      <c r="L81" s="749">
        <v>5</v>
      </c>
      <c r="M81" s="749">
        <v>8</v>
      </c>
      <c r="O81" s="745">
        <v>1371</v>
      </c>
      <c r="P81" s="746" t="s">
        <v>252</v>
      </c>
      <c r="Q81" s="747">
        <v>211</v>
      </c>
      <c r="R81" s="748">
        <v>218</v>
      </c>
      <c r="S81" s="749">
        <v>13</v>
      </c>
      <c r="T81" s="749">
        <v>15</v>
      </c>
      <c r="U81" s="749">
        <v>32</v>
      </c>
      <c r="V81" s="749">
        <v>26</v>
      </c>
      <c r="W81" s="749">
        <v>14</v>
      </c>
      <c r="X81" s="749">
        <v>72</v>
      </c>
      <c r="Y81" s="749">
        <v>14</v>
      </c>
      <c r="Z81" s="749">
        <v>8</v>
      </c>
      <c r="AA81" s="749">
        <v>8</v>
      </c>
      <c r="AC81" s="745">
        <v>1371</v>
      </c>
      <c r="AD81" s="746" t="s">
        <v>252</v>
      </c>
      <c r="AE81" s="747">
        <v>177</v>
      </c>
      <c r="AF81" s="748">
        <v>234</v>
      </c>
      <c r="AG81" s="749">
        <v>10</v>
      </c>
      <c r="AH81" s="749">
        <v>14</v>
      </c>
      <c r="AI81" s="749">
        <v>21</v>
      </c>
      <c r="AJ81" s="749">
        <v>23</v>
      </c>
      <c r="AK81" s="749">
        <v>32</v>
      </c>
      <c r="AL81" s="749">
        <v>76</v>
      </c>
      <c r="AM81" s="749">
        <v>16</v>
      </c>
      <c r="AN81" s="749">
        <v>7</v>
      </c>
      <c r="AO81" s="749">
        <v>10</v>
      </c>
      <c r="AQ81" s="745">
        <v>6012</v>
      </c>
      <c r="AR81" s="746" t="s">
        <v>419</v>
      </c>
      <c r="AS81" s="747">
        <v>492</v>
      </c>
      <c r="AT81" s="748">
        <v>235</v>
      </c>
      <c r="AU81" s="749">
        <v>5</v>
      </c>
      <c r="AV81" s="749">
        <v>22</v>
      </c>
      <c r="AW81" s="749">
        <v>34</v>
      </c>
      <c r="AX81" s="749">
        <v>27</v>
      </c>
      <c r="AY81" s="749">
        <v>11</v>
      </c>
      <c r="AZ81" s="749">
        <v>72</v>
      </c>
      <c r="BA81" s="749">
        <v>11</v>
      </c>
      <c r="BB81" s="749">
        <v>12</v>
      </c>
      <c r="BC81" s="749">
        <v>5</v>
      </c>
      <c r="BE81" s="745">
        <v>6052</v>
      </c>
      <c r="BF81" s="746" t="s">
        <v>127</v>
      </c>
      <c r="BG81" s="747">
        <v>534</v>
      </c>
      <c r="BH81" s="748">
        <v>237</v>
      </c>
      <c r="BI81" s="749">
        <v>15</v>
      </c>
      <c r="BJ81" s="749">
        <v>24</v>
      </c>
      <c r="BK81" s="749">
        <v>31</v>
      </c>
      <c r="BL81" s="749">
        <v>22</v>
      </c>
      <c r="BM81" s="749">
        <v>9</v>
      </c>
      <c r="BN81" s="749">
        <v>62</v>
      </c>
      <c r="BO81" s="749">
        <v>6</v>
      </c>
      <c r="BP81" s="749">
        <v>7</v>
      </c>
      <c r="BQ81" s="749">
        <v>7</v>
      </c>
      <c r="BR81" s="749">
        <v>5</v>
      </c>
      <c r="BT81" s="745">
        <v>6071</v>
      </c>
      <c r="BU81" s="746" t="s">
        <v>1324</v>
      </c>
      <c r="BV81" s="747">
        <v>341</v>
      </c>
      <c r="BW81" s="748">
        <v>267</v>
      </c>
      <c r="BX81" s="749">
        <v>0</v>
      </c>
      <c r="BY81" s="749">
        <v>1</v>
      </c>
      <c r="BZ81" s="749">
        <v>19</v>
      </c>
      <c r="CA81" s="749">
        <v>32</v>
      </c>
      <c r="CB81" s="749">
        <v>48</v>
      </c>
      <c r="CC81" s="749">
        <v>99</v>
      </c>
      <c r="CD81" s="749">
        <v>10</v>
      </c>
      <c r="CE81" s="749">
        <v>17</v>
      </c>
      <c r="CF81" s="749">
        <v>13</v>
      </c>
      <c r="CH81" s="250">
        <v>6121</v>
      </c>
      <c r="CI81" s="162" t="s">
        <v>442</v>
      </c>
      <c r="CJ81" s="162">
        <v>13</v>
      </c>
      <c r="CK81" s="251">
        <v>425</v>
      </c>
      <c r="CL81" s="252">
        <v>100</v>
      </c>
      <c r="CM81" s="251">
        <v>0</v>
      </c>
      <c r="CN81" s="251">
        <v>0</v>
      </c>
      <c r="CO81" s="162">
        <v>46</v>
      </c>
      <c r="CP81" s="162">
        <v>31</v>
      </c>
      <c r="CQ81" s="162">
        <v>23</v>
      </c>
      <c r="CS81" s="781"/>
      <c r="CT81" s="780"/>
      <c r="CU81" s="782"/>
      <c r="CV81" s="783"/>
      <c r="CW81" s="783"/>
      <c r="CX81" s="779"/>
      <c r="CY81" s="774"/>
      <c r="CZ81" s="774"/>
      <c r="DA81" s="774"/>
      <c r="DB81" s="774"/>
      <c r="DC81" s="774"/>
      <c r="DD81" s="774"/>
      <c r="DE81" s="774"/>
      <c r="DF81" s="774"/>
      <c r="DG81" s="774"/>
      <c r="DH81" s="774"/>
      <c r="DI81" s="774"/>
    </row>
    <row r="82" spans="1:113" ht="18" customHeight="1">
      <c r="A82" s="745">
        <v>1371</v>
      </c>
      <c r="B82" s="746" t="s">
        <v>252</v>
      </c>
      <c r="C82" s="747">
        <v>181</v>
      </c>
      <c r="D82" s="748">
        <v>203</v>
      </c>
      <c r="E82" s="749">
        <v>18</v>
      </c>
      <c r="F82" s="749">
        <v>20</v>
      </c>
      <c r="G82" s="749">
        <v>27</v>
      </c>
      <c r="H82" s="749">
        <v>25</v>
      </c>
      <c r="I82" s="749">
        <v>10</v>
      </c>
      <c r="J82" s="749">
        <v>62</v>
      </c>
      <c r="K82" s="749">
        <v>15</v>
      </c>
      <c r="L82" s="749">
        <v>6</v>
      </c>
      <c r="M82" s="749">
        <v>10</v>
      </c>
      <c r="O82" s="745">
        <v>1401</v>
      </c>
      <c r="P82" s="746" t="s">
        <v>1227</v>
      </c>
      <c r="Q82" s="747">
        <v>37</v>
      </c>
      <c r="R82" s="748">
        <v>209</v>
      </c>
      <c r="S82" s="749">
        <v>30</v>
      </c>
      <c r="T82" s="749">
        <v>24</v>
      </c>
      <c r="U82" s="749">
        <v>30</v>
      </c>
      <c r="V82" s="749">
        <v>11</v>
      </c>
      <c r="W82" s="749">
        <v>5</v>
      </c>
      <c r="X82" s="749">
        <v>46</v>
      </c>
      <c r="Y82" s="749">
        <v>11</v>
      </c>
      <c r="Z82" s="749">
        <v>8</v>
      </c>
      <c r="AA82" s="749">
        <v>7</v>
      </c>
      <c r="AC82" s="745">
        <v>1401</v>
      </c>
      <c r="AD82" s="746" t="s">
        <v>1227</v>
      </c>
      <c r="AE82" s="747">
        <v>40</v>
      </c>
      <c r="AF82" s="748">
        <v>222</v>
      </c>
      <c r="AG82" s="749">
        <v>18</v>
      </c>
      <c r="AH82" s="749">
        <v>25</v>
      </c>
      <c r="AI82" s="749">
        <v>38</v>
      </c>
      <c r="AJ82" s="749">
        <v>15</v>
      </c>
      <c r="AK82" s="749">
        <v>5</v>
      </c>
      <c r="AL82" s="749">
        <v>58</v>
      </c>
      <c r="AM82" s="749">
        <v>13</v>
      </c>
      <c r="AN82" s="749">
        <v>6</v>
      </c>
      <c r="AO82" s="749">
        <v>9</v>
      </c>
      <c r="AQ82" s="745">
        <v>6013</v>
      </c>
      <c r="AR82" s="746" t="s">
        <v>1313</v>
      </c>
      <c r="AS82" s="747">
        <v>41</v>
      </c>
      <c r="AT82" s="748">
        <v>220</v>
      </c>
      <c r="AU82" s="749">
        <v>24</v>
      </c>
      <c r="AV82" s="749">
        <v>46</v>
      </c>
      <c r="AW82" s="749">
        <v>22</v>
      </c>
      <c r="AX82" s="749">
        <v>5</v>
      </c>
      <c r="AY82" s="749">
        <v>2</v>
      </c>
      <c r="AZ82" s="749">
        <v>29</v>
      </c>
      <c r="BA82" s="749">
        <v>8</v>
      </c>
      <c r="BB82" s="749">
        <v>9</v>
      </c>
      <c r="BC82" s="749">
        <v>3</v>
      </c>
      <c r="BE82" s="745">
        <v>6053</v>
      </c>
      <c r="BF82" s="746" t="s">
        <v>1330</v>
      </c>
      <c r="BG82" s="747">
        <v>43</v>
      </c>
      <c r="BH82" s="748">
        <v>239</v>
      </c>
      <c r="BI82" s="749">
        <v>9</v>
      </c>
      <c r="BJ82" s="749">
        <v>21</v>
      </c>
      <c r="BK82" s="749">
        <v>42</v>
      </c>
      <c r="BL82" s="749">
        <v>26</v>
      </c>
      <c r="BM82" s="749">
        <v>2</v>
      </c>
      <c r="BN82" s="749">
        <v>70</v>
      </c>
      <c r="BO82" s="749">
        <v>7</v>
      </c>
      <c r="BP82" s="749">
        <v>8</v>
      </c>
      <c r="BQ82" s="749">
        <v>7</v>
      </c>
      <c r="BR82" s="749">
        <v>5</v>
      </c>
      <c r="BT82" s="745">
        <v>6081</v>
      </c>
      <c r="BU82" s="746" t="s">
        <v>439</v>
      </c>
      <c r="BV82" s="747">
        <v>279</v>
      </c>
      <c r="BW82" s="748">
        <v>232</v>
      </c>
      <c r="BX82" s="749">
        <v>42</v>
      </c>
      <c r="BY82" s="749">
        <v>24</v>
      </c>
      <c r="BZ82" s="749">
        <v>20</v>
      </c>
      <c r="CA82" s="749">
        <v>11</v>
      </c>
      <c r="CB82" s="749">
        <v>3</v>
      </c>
      <c r="CC82" s="749">
        <v>34</v>
      </c>
      <c r="CD82" s="749">
        <v>6</v>
      </c>
      <c r="CE82" s="749">
        <v>9</v>
      </c>
      <c r="CF82" s="749">
        <v>7</v>
      </c>
      <c r="CH82" s="250">
        <v>6141</v>
      </c>
      <c r="CI82" s="162" t="s">
        <v>444</v>
      </c>
      <c r="CJ82" s="162">
        <v>5</v>
      </c>
      <c r="CK82" s="251" t="s">
        <v>42</v>
      </c>
      <c r="CL82" s="252" t="s">
        <v>42</v>
      </c>
      <c r="CM82" s="251" t="s">
        <v>42</v>
      </c>
      <c r="CN82" s="251" t="s">
        <v>42</v>
      </c>
      <c r="CO82" s="162" t="s">
        <v>42</v>
      </c>
      <c r="CP82" s="162" t="s">
        <v>42</v>
      </c>
      <c r="CQ82" s="162" t="s">
        <v>42</v>
      </c>
      <c r="CS82" s="781"/>
      <c r="CT82" s="780"/>
      <c r="CU82" s="782"/>
      <c r="CV82" s="783"/>
      <c r="CW82" s="783"/>
      <c r="CX82" s="779"/>
      <c r="CY82" s="774"/>
      <c r="CZ82" s="774"/>
      <c r="DA82" s="774"/>
      <c r="DB82" s="774"/>
      <c r="DC82" s="774"/>
      <c r="DD82" s="774"/>
      <c r="DE82" s="774"/>
      <c r="DF82" s="774"/>
      <c r="DG82" s="774"/>
      <c r="DH82" s="774"/>
      <c r="DI82" s="774"/>
    </row>
    <row r="83" spans="1:113" ht="18" customHeight="1">
      <c r="A83" s="745">
        <v>1401</v>
      </c>
      <c r="B83" s="746" t="s">
        <v>1227</v>
      </c>
      <c r="C83" s="747">
        <v>35</v>
      </c>
      <c r="D83" s="748">
        <v>198</v>
      </c>
      <c r="E83" s="749">
        <v>26</v>
      </c>
      <c r="F83" s="749">
        <v>11</v>
      </c>
      <c r="G83" s="749">
        <v>40</v>
      </c>
      <c r="H83" s="749">
        <v>17</v>
      </c>
      <c r="I83" s="749">
        <v>6</v>
      </c>
      <c r="J83" s="749">
        <v>63</v>
      </c>
      <c r="K83" s="749">
        <v>14</v>
      </c>
      <c r="L83" s="749">
        <v>7</v>
      </c>
      <c r="M83" s="749">
        <v>9</v>
      </c>
      <c r="O83" s="745">
        <v>1441</v>
      </c>
      <c r="P83" s="746" t="s">
        <v>1228</v>
      </c>
      <c r="Q83" s="747">
        <v>55</v>
      </c>
      <c r="R83" s="748">
        <v>200</v>
      </c>
      <c r="S83" s="749">
        <v>47</v>
      </c>
      <c r="T83" s="749">
        <v>22</v>
      </c>
      <c r="U83" s="749">
        <v>24</v>
      </c>
      <c r="V83" s="749">
        <v>5</v>
      </c>
      <c r="W83" s="749">
        <v>2</v>
      </c>
      <c r="X83" s="749">
        <v>31</v>
      </c>
      <c r="Y83" s="749">
        <v>10</v>
      </c>
      <c r="Z83" s="749">
        <v>6</v>
      </c>
      <c r="AA83" s="749">
        <v>6</v>
      </c>
      <c r="AC83" s="745">
        <v>1441</v>
      </c>
      <c r="AD83" s="746" t="s">
        <v>1228</v>
      </c>
      <c r="AE83" s="747">
        <v>48</v>
      </c>
      <c r="AF83" s="748">
        <v>209</v>
      </c>
      <c r="AG83" s="749">
        <v>38</v>
      </c>
      <c r="AH83" s="749">
        <v>33</v>
      </c>
      <c r="AI83" s="749">
        <v>23</v>
      </c>
      <c r="AJ83" s="749">
        <v>6</v>
      </c>
      <c r="AK83" s="749">
        <v>0</v>
      </c>
      <c r="AL83" s="749">
        <v>29</v>
      </c>
      <c r="AM83" s="749">
        <v>10</v>
      </c>
      <c r="AN83" s="749">
        <v>5</v>
      </c>
      <c r="AO83" s="749">
        <v>6</v>
      </c>
      <c r="AQ83" s="745">
        <v>6020</v>
      </c>
      <c r="AR83" s="746" t="s">
        <v>2034</v>
      </c>
      <c r="AS83" s="747">
        <v>203</v>
      </c>
      <c r="AT83" s="748">
        <v>218</v>
      </c>
      <c r="AU83" s="749">
        <v>35</v>
      </c>
      <c r="AV83" s="749">
        <v>30</v>
      </c>
      <c r="AW83" s="749">
        <v>22</v>
      </c>
      <c r="AX83" s="749">
        <v>10</v>
      </c>
      <c r="AY83" s="749">
        <v>2</v>
      </c>
      <c r="AZ83" s="749">
        <v>34</v>
      </c>
      <c r="BA83" s="749">
        <v>8</v>
      </c>
      <c r="BB83" s="749">
        <v>9</v>
      </c>
      <c r="BC83" s="749">
        <v>3</v>
      </c>
      <c r="BE83" s="745">
        <v>6060</v>
      </c>
      <c r="BF83" s="746" t="s">
        <v>1321</v>
      </c>
      <c r="BG83" s="747">
        <v>113</v>
      </c>
      <c r="BH83" s="748">
        <v>233</v>
      </c>
      <c r="BI83" s="749">
        <v>12</v>
      </c>
      <c r="BJ83" s="749">
        <v>40</v>
      </c>
      <c r="BK83" s="749">
        <v>31</v>
      </c>
      <c r="BL83" s="749">
        <v>15</v>
      </c>
      <c r="BM83" s="749">
        <v>2</v>
      </c>
      <c r="BN83" s="749">
        <v>48</v>
      </c>
      <c r="BO83" s="749">
        <v>6</v>
      </c>
      <c r="BP83" s="749">
        <v>7</v>
      </c>
      <c r="BQ83" s="749">
        <v>6</v>
      </c>
      <c r="BR83" s="749">
        <v>4</v>
      </c>
      <c r="BT83" s="745">
        <v>6091</v>
      </c>
      <c r="BU83" s="746" t="s">
        <v>440</v>
      </c>
      <c r="BV83" s="747">
        <v>331</v>
      </c>
      <c r="BW83" s="748">
        <v>228</v>
      </c>
      <c r="BX83" s="749">
        <v>51</v>
      </c>
      <c r="BY83" s="749">
        <v>23</v>
      </c>
      <c r="BZ83" s="749">
        <v>17</v>
      </c>
      <c r="CA83" s="749">
        <v>8</v>
      </c>
      <c r="CB83" s="749">
        <v>2</v>
      </c>
      <c r="CC83" s="749">
        <v>26</v>
      </c>
      <c r="CD83" s="749">
        <v>6</v>
      </c>
      <c r="CE83" s="749">
        <v>8</v>
      </c>
      <c r="CF83" s="749">
        <v>6</v>
      </c>
      <c r="CH83" s="250">
        <v>6151</v>
      </c>
      <c r="CI83" s="162" t="s">
        <v>4</v>
      </c>
      <c r="CJ83" s="162">
        <v>68</v>
      </c>
      <c r="CK83" s="251">
        <v>433</v>
      </c>
      <c r="CL83" s="252">
        <v>99</v>
      </c>
      <c r="CM83" s="251">
        <v>1</v>
      </c>
      <c r="CN83" s="251">
        <v>0</v>
      </c>
      <c r="CO83" s="162">
        <v>29</v>
      </c>
      <c r="CP83" s="162">
        <v>22</v>
      </c>
      <c r="CQ83" s="162">
        <v>47</v>
      </c>
      <c r="CS83" s="781"/>
      <c r="CT83" s="780"/>
      <c r="CU83" s="782"/>
      <c r="CV83" s="783"/>
      <c r="CW83" s="783"/>
      <c r="CX83" s="779"/>
      <c r="CY83" s="774"/>
      <c r="CZ83" s="774"/>
      <c r="DA83" s="774"/>
      <c r="DB83" s="774"/>
      <c r="DC83" s="774"/>
      <c r="DD83" s="774"/>
      <c r="DE83" s="774"/>
      <c r="DF83" s="774"/>
      <c r="DG83" s="774"/>
      <c r="DH83" s="774"/>
      <c r="DI83" s="774"/>
    </row>
    <row r="84" spans="1:113" ht="18" customHeight="1">
      <c r="A84" s="745">
        <v>1441</v>
      </c>
      <c r="B84" s="746" t="s">
        <v>1228</v>
      </c>
      <c r="C84" s="747">
        <v>55</v>
      </c>
      <c r="D84" s="748">
        <v>188</v>
      </c>
      <c r="E84" s="749">
        <v>45</v>
      </c>
      <c r="F84" s="749">
        <v>22</v>
      </c>
      <c r="G84" s="749">
        <v>27</v>
      </c>
      <c r="H84" s="749">
        <v>5</v>
      </c>
      <c r="I84" s="749">
        <v>0</v>
      </c>
      <c r="J84" s="749">
        <v>33</v>
      </c>
      <c r="K84" s="749">
        <v>12</v>
      </c>
      <c r="L84" s="749">
        <v>4</v>
      </c>
      <c r="M84" s="749">
        <v>8</v>
      </c>
      <c r="O84" s="745">
        <v>1481</v>
      </c>
      <c r="P84" s="746" t="s">
        <v>1229</v>
      </c>
      <c r="Q84" s="747">
        <v>134</v>
      </c>
      <c r="R84" s="748">
        <v>218</v>
      </c>
      <c r="S84" s="749">
        <v>12</v>
      </c>
      <c r="T84" s="749">
        <v>24</v>
      </c>
      <c r="U84" s="749">
        <v>28</v>
      </c>
      <c r="V84" s="749">
        <v>23</v>
      </c>
      <c r="W84" s="749">
        <v>13</v>
      </c>
      <c r="X84" s="749">
        <v>64</v>
      </c>
      <c r="Y84" s="749">
        <v>13</v>
      </c>
      <c r="Z84" s="749">
        <v>8</v>
      </c>
      <c r="AA84" s="749">
        <v>9</v>
      </c>
      <c r="AC84" s="745">
        <v>1481</v>
      </c>
      <c r="AD84" s="746" t="s">
        <v>1229</v>
      </c>
      <c r="AE84" s="747">
        <v>123</v>
      </c>
      <c r="AF84" s="748">
        <v>223</v>
      </c>
      <c r="AG84" s="749">
        <v>20</v>
      </c>
      <c r="AH84" s="749">
        <v>23</v>
      </c>
      <c r="AI84" s="749">
        <v>29</v>
      </c>
      <c r="AJ84" s="749">
        <v>17</v>
      </c>
      <c r="AK84" s="749">
        <v>11</v>
      </c>
      <c r="AL84" s="749">
        <v>58</v>
      </c>
      <c r="AM84" s="749">
        <v>13</v>
      </c>
      <c r="AN84" s="749">
        <v>6</v>
      </c>
      <c r="AO84" s="749">
        <v>9</v>
      </c>
      <c r="AQ84" s="745">
        <v>6021</v>
      </c>
      <c r="AR84" s="746" t="s">
        <v>3</v>
      </c>
      <c r="AS84" s="747">
        <v>389</v>
      </c>
      <c r="AT84" s="748">
        <v>236</v>
      </c>
      <c r="AU84" s="749">
        <v>11</v>
      </c>
      <c r="AV84" s="749">
        <v>15</v>
      </c>
      <c r="AW84" s="749">
        <v>28</v>
      </c>
      <c r="AX84" s="749">
        <v>28</v>
      </c>
      <c r="AY84" s="749">
        <v>19</v>
      </c>
      <c r="AZ84" s="749">
        <v>74</v>
      </c>
      <c r="BA84" s="749">
        <v>11</v>
      </c>
      <c r="BB84" s="749">
        <v>12</v>
      </c>
      <c r="BC84" s="749">
        <v>5</v>
      </c>
      <c r="BE84" s="745">
        <v>6061</v>
      </c>
      <c r="BF84" s="746" t="s">
        <v>436</v>
      </c>
      <c r="BG84" s="747">
        <v>252</v>
      </c>
      <c r="BH84" s="748">
        <v>223</v>
      </c>
      <c r="BI84" s="749">
        <v>42</v>
      </c>
      <c r="BJ84" s="749">
        <v>28</v>
      </c>
      <c r="BK84" s="749">
        <v>19</v>
      </c>
      <c r="BL84" s="749">
        <v>11</v>
      </c>
      <c r="BM84" s="749">
        <v>1</v>
      </c>
      <c r="BN84" s="749">
        <v>31</v>
      </c>
      <c r="BO84" s="749">
        <v>4</v>
      </c>
      <c r="BP84" s="749">
        <v>6</v>
      </c>
      <c r="BQ84" s="749">
        <v>5</v>
      </c>
      <c r="BR84" s="749">
        <v>4</v>
      </c>
      <c r="BT84" s="745">
        <v>6111</v>
      </c>
      <c r="BU84" s="746" t="s">
        <v>441</v>
      </c>
      <c r="BV84" s="747">
        <v>212</v>
      </c>
      <c r="BW84" s="748">
        <v>232</v>
      </c>
      <c r="BX84" s="749">
        <v>33</v>
      </c>
      <c r="BY84" s="749">
        <v>36</v>
      </c>
      <c r="BZ84" s="749">
        <v>23</v>
      </c>
      <c r="CA84" s="749">
        <v>5</v>
      </c>
      <c r="CB84" s="749">
        <v>2</v>
      </c>
      <c r="CC84" s="749">
        <v>30</v>
      </c>
      <c r="CD84" s="749">
        <v>6</v>
      </c>
      <c r="CE84" s="749">
        <v>9</v>
      </c>
      <c r="CF84" s="749">
        <v>6</v>
      </c>
      <c r="CH84" s="250">
        <v>6161</v>
      </c>
      <c r="CI84" s="162" t="s">
        <v>445</v>
      </c>
      <c r="CJ84" s="162">
        <v>42</v>
      </c>
      <c r="CK84" s="251">
        <v>421</v>
      </c>
      <c r="CL84" s="252">
        <v>98</v>
      </c>
      <c r="CM84" s="251">
        <v>2</v>
      </c>
      <c r="CN84" s="251">
        <v>0</v>
      </c>
      <c r="CO84" s="162">
        <v>64</v>
      </c>
      <c r="CP84" s="162">
        <v>24</v>
      </c>
      <c r="CQ84" s="162">
        <v>10</v>
      </c>
      <c r="CS84" s="781"/>
      <c r="CT84" s="780"/>
      <c r="CU84" s="782"/>
      <c r="CV84" s="783"/>
      <c r="CW84" s="783"/>
      <c r="CX84" s="779"/>
      <c r="CY84" s="774"/>
      <c r="CZ84" s="774"/>
      <c r="DA84" s="774"/>
      <c r="DB84" s="774"/>
      <c r="DC84" s="774"/>
      <c r="DD84" s="774"/>
      <c r="DE84" s="774"/>
      <c r="DF84" s="774"/>
      <c r="DG84" s="774"/>
      <c r="DH84" s="774"/>
      <c r="DI84" s="774"/>
    </row>
    <row r="85" spans="1:113" ht="18" customHeight="1">
      <c r="A85" s="745">
        <v>1481</v>
      </c>
      <c r="B85" s="746" t="s">
        <v>1229</v>
      </c>
      <c r="C85" s="747">
        <v>108</v>
      </c>
      <c r="D85" s="748">
        <v>208</v>
      </c>
      <c r="E85" s="749">
        <v>8</v>
      </c>
      <c r="F85" s="749">
        <v>25</v>
      </c>
      <c r="G85" s="749">
        <v>32</v>
      </c>
      <c r="H85" s="749">
        <v>19</v>
      </c>
      <c r="I85" s="749">
        <v>15</v>
      </c>
      <c r="J85" s="749">
        <v>67</v>
      </c>
      <c r="K85" s="749">
        <v>16</v>
      </c>
      <c r="L85" s="749">
        <v>7</v>
      </c>
      <c r="M85" s="749">
        <v>10</v>
      </c>
      <c r="O85" s="745">
        <v>1521</v>
      </c>
      <c r="P85" s="746" t="s">
        <v>1230</v>
      </c>
      <c r="Q85" s="747">
        <v>73</v>
      </c>
      <c r="R85" s="748">
        <v>217</v>
      </c>
      <c r="S85" s="749">
        <v>12</v>
      </c>
      <c r="T85" s="749">
        <v>21</v>
      </c>
      <c r="U85" s="749">
        <v>32</v>
      </c>
      <c r="V85" s="749">
        <v>26</v>
      </c>
      <c r="W85" s="749">
        <v>10</v>
      </c>
      <c r="X85" s="749">
        <v>67</v>
      </c>
      <c r="Y85" s="749">
        <v>12</v>
      </c>
      <c r="Z85" s="749">
        <v>8</v>
      </c>
      <c r="AA85" s="749">
        <v>9</v>
      </c>
      <c r="AC85" s="745">
        <v>1521</v>
      </c>
      <c r="AD85" s="746" t="s">
        <v>1230</v>
      </c>
      <c r="AE85" s="747">
        <v>85</v>
      </c>
      <c r="AF85" s="748">
        <v>210</v>
      </c>
      <c r="AG85" s="749">
        <v>36</v>
      </c>
      <c r="AH85" s="749">
        <v>34</v>
      </c>
      <c r="AI85" s="749">
        <v>21</v>
      </c>
      <c r="AJ85" s="749">
        <v>8</v>
      </c>
      <c r="AK85" s="749">
        <v>0</v>
      </c>
      <c r="AL85" s="749">
        <v>29</v>
      </c>
      <c r="AM85" s="749">
        <v>10</v>
      </c>
      <c r="AN85" s="749">
        <v>5</v>
      </c>
      <c r="AO85" s="749">
        <v>7</v>
      </c>
      <c r="AQ85" s="745">
        <v>6022</v>
      </c>
      <c r="AR85" s="746" t="s">
        <v>1315</v>
      </c>
      <c r="AS85" s="747">
        <v>218</v>
      </c>
      <c r="AT85" s="748">
        <v>231</v>
      </c>
      <c r="AU85" s="749">
        <v>10</v>
      </c>
      <c r="AV85" s="749">
        <v>28</v>
      </c>
      <c r="AW85" s="749">
        <v>29</v>
      </c>
      <c r="AX85" s="749">
        <v>26</v>
      </c>
      <c r="AY85" s="749">
        <v>7</v>
      </c>
      <c r="AZ85" s="749">
        <v>62</v>
      </c>
      <c r="BA85" s="749">
        <v>10</v>
      </c>
      <c r="BB85" s="749">
        <v>12</v>
      </c>
      <c r="BC85" s="749">
        <v>4</v>
      </c>
      <c r="BE85" s="745">
        <v>6070</v>
      </c>
      <c r="BF85" s="746" t="s">
        <v>1322</v>
      </c>
      <c r="BG85" s="747">
        <v>153</v>
      </c>
      <c r="BH85" s="748">
        <v>229</v>
      </c>
      <c r="BI85" s="749">
        <v>26</v>
      </c>
      <c r="BJ85" s="749">
        <v>34</v>
      </c>
      <c r="BK85" s="749">
        <v>27</v>
      </c>
      <c r="BL85" s="749">
        <v>11</v>
      </c>
      <c r="BM85" s="749">
        <v>1</v>
      </c>
      <c r="BN85" s="749">
        <v>40</v>
      </c>
      <c r="BO85" s="749">
        <v>5</v>
      </c>
      <c r="BP85" s="749">
        <v>6</v>
      </c>
      <c r="BQ85" s="749">
        <v>6</v>
      </c>
      <c r="BR85" s="749">
        <v>4</v>
      </c>
      <c r="BT85" s="745">
        <v>6121</v>
      </c>
      <c r="BU85" s="746" t="s">
        <v>442</v>
      </c>
      <c r="BV85" s="747">
        <v>288</v>
      </c>
      <c r="BW85" s="748">
        <v>243</v>
      </c>
      <c r="BX85" s="749">
        <v>19</v>
      </c>
      <c r="BY85" s="749">
        <v>21</v>
      </c>
      <c r="BZ85" s="749">
        <v>36</v>
      </c>
      <c r="CA85" s="749">
        <v>17</v>
      </c>
      <c r="CB85" s="749">
        <v>7</v>
      </c>
      <c r="CC85" s="749">
        <v>60</v>
      </c>
      <c r="CD85" s="749">
        <v>7</v>
      </c>
      <c r="CE85" s="749">
        <v>11</v>
      </c>
      <c r="CF85" s="749">
        <v>9</v>
      </c>
      <c r="CH85" s="250">
        <v>6171</v>
      </c>
      <c r="CI85" s="162" t="s">
        <v>446</v>
      </c>
      <c r="CJ85" s="162">
        <v>101</v>
      </c>
      <c r="CK85" s="251">
        <v>431</v>
      </c>
      <c r="CL85" s="252">
        <v>97</v>
      </c>
      <c r="CM85" s="251">
        <v>0</v>
      </c>
      <c r="CN85" s="251">
        <v>3</v>
      </c>
      <c r="CO85" s="162">
        <v>31</v>
      </c>
      <c r="CP85" s="162">
        <v>28</v>
      </c>
      <c r="CQ85" s="162">
        <v>39</v>
      </c>
      <c r="CS85" s="781"/>
      <c r="CT85" s="780"/>
      <c r="CU85" s="782"/>
      <c r="CV85" s="783"/>
      <c r="CW85" s="783"/>
      <c r="CX85" s="779"/>
      <c r="CY85" s="774"/>
      <c r="CZ85" s="774"/>
      <c r="DA85" s="774"/>
      <c r="DB85" s="774"/>
      <c r="DC85" s="774"/>
      <c r="DD85" s="774"/>
      <c r="DE85" s="774"/>
      <c r="DF85" s="774"/>
      <c r="DG85" s="774"/>
      <c r="DH85" s="774"/>
      <c r="DI85" s="774"/>
    </row>
    <row r="86" spans="1:113" ht="18" customHeight="1">
      <c r="A86" s="745">
        <v>1521</v>
      </c>
      <c r="B86" s="746" t="s">
        <v>1230</v>
      </c>
      <c r="C86" s="747">
        <v>76</v>
      </c>
      <c r="D86" s="748">
        <v>195</v>
      </c>
      <c r="E86" s="749">
        <v>33</v>
      </c>
      <c r="F86" s="749">
        <v>20</v>
      </c>
      <c r="G86" s="749">
        <v>26</v>
      </c>
      <c r="H86" s="749">
        <v>17</v>
      </c>
      <c r="I86" s="749">
        <v>4</v>
      </c>
      <c r="J86" s="749">
        <v>47</v>
      </c>
      <c r="K86" s="749">
        <v>13</v>
      </c>
      <c r="L86" s="749">
        <v>6</v>
      </c>
      <c r="M86" s="749">
        <v>9</v>
      </c>
      <c r="O86" s="745">
        <v>1561</v>
      </c>
      <c r="P86" s="746" t="s">
        <v>1231</v>
      </c>
      <c r="Q86" s="747">
        <v>58</v>
      </c>
      <c r="R86" s="748">
        <v>209</v>
      </c>
      <c r="S86" s="749">
        <v>24</v>
      </c>
      <c r="T86" s="749">
        <v>29</v>
      </c>
      <c r="U86" s="749">
        <v>24</v>
      </c>
      <c r="V86" s="749">
        <v>17</v>
      </c>
      <c r="W86" s="749">
        <v>5</v>
      </c>
      <c r="X86" s="749">
        <v>47</v>
      </c>
      <c r="Y86" s="749">
        <v>11</v>
      </c>
      <c r="Z86" s="749">
        <v>8</v>
      </c>
      <c r="AA86" s="749">
        <v>7</v>
      </c>
      <c r="AC86" s="745">
        <v>1561</v>
      </c>
      <c r="AD86" s="746" t="s">
        <v>1231</v>
      </c>
      <c r="AE86" s="747">
        <v>80</v>
      </c>
      <c r="AF86" s="748">
        <v>213</v>
      </c>
      <c r="AG86" s="749">
        <v>31</v>
      </c>
      <c r="AH86" s="749">
        <v>29</v>
      </c>
      <c r="AI86" s="749">
        <v>25</v>
      </c>
      <c r="AJ86" s="749">
        <v>11</v>
      </c>
      <c r="AK86" s="749">
        <v>4</v>
      </c>
      <c r="AL86" s="749">
        <v>40</v>
      </c>
      <c r="AM86" s="749">
        <v>11</v>
      </c>
      <c r="AN86" s="749">
        <v>5</v>
      </c>
      <c r="AO86" s="749">
        <v>7</v>
      </c>
      <c r="AQ86" s="745">
        <v>6023</v>
      </c>
      <c r="AR86" s="746" t="s">
        <v>155</v>
      </c>
      <c r="AS86" s="747">
        <v>377</v>
      </c>
      <c r="AT86" s="748">
        <v>223</v>
      </c>
      <c r="AU86" s="749">
        <v>27</v>
      </c>
      <c r="AV86" s="749">
        <v>29</v>
      </c>
      <c r="AW86" s="749">
        <v>29</v>
      </c>
      <c r="AX86" s="749">
        <v>12</v>
      </c>
      <c r="AY86" s="749">
        <v>4</v>
      </c>
      <c r="AZ86" s="749">
        <v>45</v>
      </c>
      <c r="BA86" s="749">
        <v>9</v>
      </c>
      <c r="BB86" s="749">
        <v>10</v>
      </c>
      <c r="BC86" s="749">
        <v>3</v>
      </c>
      <c r="BE86" s="745">
        <v>6071</v>
      </c>
      <c r="BF86" s="746" t="s">
        <v>1324</v>
      </c>
      <c r="BG86" s="747">
        <v>318</v>
      </c>
      <c r="BH86" s="748">
        <v>258</v>
      </c>
      <c r="BI86" s="749">
        <v>1</v>
      </c>
      <c r="BJ86" s="749">
        <v>2</v>
      </c>
      <c r="BK86" s="749">
        <v>19</v>
      </c>
      <c r="BL86" s="749">
        <v>36</v>
      </c>
      <c r="BM86" s="749">
        <v>43</v>
      </c>
      <c r="BN86" s="749">
        <v>97</v>
      </c>
      <c r="BO86" s="749">
        <v>9</v>
      </c>
      <c r="BP86" s="749">
        <v>10</v>
      </c>
      <c r="BQ86" s="749">
        <v>10</v>
      </c>
      <c r="BR86" s="749">
        <v>6</v>
      </c>
      <c r="BT86" s="745">
        <v>6141</v>
      </c>
      <c r="BU86" s="746" t="s">
        <v>444</v>
      </c>
      <c r="BV86" s="747">
        <v>127</v>
      </c>
      <c r="BW86" s="748">
        <v>227</v>
      </c>
      <c r="BX86" s="749">
        <v>51</v>
      </c>
      <c r="BY86" s="749">
        <v>28</v>
      </c>
      <c r="BZ86" s="749">
        <v>18</v>
      </c>
      <c r="CA86" s="749">
        <v>3</v>
      </c>
      <c r="CB86" s="749">
        <v>0</v>
      </c>
      <c r="CC86" s="749">
        <v>21</v>
      </c>
      <c r="CD86" s="749">
        <v>5</v>
      </c>
      <c r="CE86" s="749">
        <v>8</v>
      </c>
      <c r="CF86" s="749">
        <v>6</v>
      </c>
      <c r="CH86" s="250">
        <v>6211</v>
      </c>
      <c r="CI86" s="162" t="s">
        <v>5</v>
      </c>
      <c r="CJ86" s="162">
        <v>86</v>
      </c>
      <c r="CK86" s="251">
        <v>426</v>
      </c>
      <c r="CL86" s="252">
        <v>99</v>
      </c>
      <c r="CM86" s="251">
        <v>1</v>
      </c>
      <c r="CN86" s="251">
        <v>0</v>
      </c>
      <c r="CO86" s="162">
        <v>42</v>
      </c>
      <c r="CP86" s="162">
        <v>36</v>
      </c>
      <c r="CQ86" s="162">
        <v>21</v>
      </c>
      <c r="CS86" s="781"/>
      <c r="CT86" s="780"/>
      <c r="CU86" s="782"/>
      <c r="CV86" s="783"/>
      <c r="CW86" s="783"/>
      <c r="CX86" s="779"/>
      <c r="CY86" s="774"/>
      <c r="CZ86" s="774"/>
      <c r="DA86" s="774"/>
      <c r="DB86" s="774"/>
      <c r="DC86" s="774"/>
      <c r="DD86" s="774"/>
      <c r="DE86" s="774"/>
      <c r="DF86" s="774"/>
      <c r="DG86" s="774"/>
      <c r="DH86" s="774"/>
      <c r="DI86" s="774"/>
    </row>
    <row r="87" spans="1:113" ht="18" customHeight="1">
      <c r="A87" s="745">
        <v>1561</v>
      </c>
      <c r="B87" s="746" t="s">
        <v>1231</v>
      </c>
      <c r="C87" s="747">
        <v>78</v>
      </c>
      <c r="D87" s="748">
        <v>191</v>
      </c>
      <c r="E87" s="749">
        <v>35</v>
      </c>
      <c r="F87" s="749">
        <v>26</v>
      </c>
      <c r="G87" s="749">
        <v>29</v>
      </c>
      <c r="H87" s="749">
        <v>10</v>
      </c>
      <c r="I87" s="749">
        <v>0</v>
      </c>
      <c r="J87" s="749">
        <v>40</v>
      </c>
      <c r="K87" s="749">
        <v>13</v>
      </c>
      <c r="L87" s="749">
        <v>5</v>
      </c>
      <c r="M87" s="749">
        <v>8</v>
      </c>
      <c r="O87" s="745">
        <v>1601</v>
      </c>
      <c r="P87" s="746" t="s">
        <v>258</v>
      </c>
      <c r="Q87" s="747">
        <v>40</v>
      </c>
      <c r="R87" s="748">
        <v>208</v>
      </c>
      <c r="S87" s="749">
        <v>25</v>
      </c>
      <c r="T87" s="749">
        <v>28</v>
      </c>
      <c r="U87" s="749">
        <v>28</v>
      </c>
      <c r="V87" s="749">
        <v>18</v>
      </c>
      <c r="W87" s="749">
        <v>3</v>
      </c>
      <c r="X87" s="749">
        <v>48</v>
      </c>
      <c r="Y87" s="749">
        <v>12</v>
      </c>
      <c r="Z87" s="749">
        <v>7</v>
      </c>
      <c r="AA87" s="749">
        <v>7</v>
      </c>
      <c r="AC87" s="745">
        <v>1601</v>
      </c>
      <c r="AD87" s="746" t="s">
        <v>258</v>
      </c>
      <c r="AE87" s="747">
        <v>38</v>
      </c>
      <c r="AF87" s="748">
        <v>211</v>
      </c>
      <c r="AG87" s="749">
        <v>32</v>
      </c>
      <c r="AH87" s="749">
        <v>34</v>
      </c>
      <c r="AI87" s="749">
        <v>21</v>
      </c>
      <c r="AJ87" s="749">
        <v>11</v>
      </c>
      <c r="AK87" s="749">
        <v>3</v>
      </c>
      <c r="AL87" s="749">
        <v>34</v>
      </c>
      <c r="AM87" s="749">
        <v>10</v>
      </c>
      <c r="AN87" s="749">
        <v>5</v>
      </c>
      <c r="AO87" s="749">
        <v>7</v>
      </c>
      <c r="AQ87" s="745">
        <v>6028</v>
      </c>
      <c r="AR87" s="746" t="s">
        <v>423</v>
      </c>
      <c r="AS87" s="747">
        <v>138</v>
      </c>
      <c r="AT87" s="748">
        <v>233</v>
      </c>
      <c r="AU87" s="749">
        <v>8</v>
      </c>
      <c r="AV87" s="749">
        <v>25</v>
      </c>
      <c r="AW87" s="749">
        <v>36</v>
      </c>
      <c r="AX87" s="749">
        <v>20</v>
      </c>
      <c r="AY87" s="749">
        <v>12</v>
      </c>
      <c r="AZ87" s="749">
        <v>67</v>
      </c>
      <c r="BA87" s="749">
        <v>11</v>
      </c>
      <c r="BB87" s="749">
        <v>12</v>
      </c>
      <c r="BC87" s="749">
        <v>5</v>
      </c>
      <c r="BE87" s="745">
        <v>6081</v>
      </c>
      <c r="BF87" s="746" t="s">
        <v>439</v>
      </c>
      <c r="BG87" s="747">
        <v>289</v>
      </c>
      <c r="BH87" s="748">
        <v>223</v>
      </c>
      <c r="BI87" s="749">
        <v>40</v>
      </c>
      <c r="BJ87" s="749">
        <v>26</v>
      </c>
      <c r="BK87" s="749">
        <v>21</v>
      </c>
      <c r="BL87" s="749">
        <v>11</v>
      </c>
      <c r="BM87" s="749">
        <v>1</v>
      </c>
      <c r="BN87" s="749">
        <v>34</v>
      </c>
      <c r="BO87" s="749">
        <v>5</v>
      </c>
      <c r="BP87" s="749">
        <v>6</v>
      </c>
      <c r="BQ87" s="749">
        <v>6</v>
      </c>
      <c r="BR87" s="749">
        <v>4</v>
      </c>
      <c r="BT87" s="745">
        <v>6151</v>
      </c>
      <c r="BU87" s="746" t="s">
        <v>4</v>
      </c>
      <c r="BV87" s="747">
        <v>262</v>
      </c>
      <c r="BW87" s="748">
        <v>245</v>
      </c>
      <c r="BX87" s="749">
        <v>19</v>
      </c>
      <c r="BY87" s="749">
        <v>21</v>
      </c>
      <c r="BZ87" s="749">
        <v>30</v>
      </c>
      <c r="CA87" s="749">
        <v>20</v>
      </c>
      <c r="CB87" s="749">
        <v>11</v>
      </c>
      <c r="CC87" s="749">
        <v>60</v>
      </c>
      <c r="CD87" s="749">
        <v>8</v>
      </c>
      <c r="CE87" s="749">
        <v>12</v>
      </c>
      <c r="CF87" s="749">
        <v>9</v>
      </c>
      <c r="CH87" s="250">
        <v>6221</v>
      </c>
      <c r="CI87" s="162" t="s">
        <v>6</v>
      </c>
      <c r="CJ87" s="162">
        <v>90</v>
      </c>
      <c r="CK87" s="251">
        <v>429</v>
      </c>
      <c r="CL87" s="252">
        <v>99</v>
      </c>
      <c r="CM87" s="251">
        <v>0</v>
      </c>
      <c r="CN87" s="251">
        <v>1</v>
      </c>
      <c r="CO87" s="162">
        <v>42</v>
      </c>
      <c r="CP87" s="162">
        <v>22</v>
      </c>
      <c r="CQ87" s="162">
        <v>34</v>
      </c>
      <c r="CS87" s="781"/>
      <c r="CT87" s="780"/>
      <c r="CU87" s="782"/>
      <c r="CV87" s="783"/>
      <c r="CW87" s="783"/>
      <c r="CX87" s="779"/>
      <c r="CY87" s="774"/>
      <c r="CZ87" s="774"/>
      <c r="DA87" s="774"/>
      <c r="DB87" s="774"/>
      <c r="DC87" s="774"/>
      <c r="DD87" s="774"/>
      <c r="DE87" s="774"/>
      <c r="DF87" s="774"/>
      <c r="DG87" s="774"/>
      <c r="DH87" s="774"/>
      <c r="DI87" s="774"/>
    </row>
    <row r="88" spans="1:113" ht="18" customHeight="1">
      <c r="A88" s="745">
        <v>1601</v>
      </c>
      <c r="B88" s="746" t="s">
        <v>258</v>
      </c>
      <c r="C88" s="747">
        <v>52</v>
      </c>
      <c r="D88" s="748">
        <v>190</v>
      </c>
      <c r="E88" s="749">
        <v>33</v>
      </c>
      <c r="F88" s="749">
        <v>25</v>
      </c>
      <c r="G88" s="749">
        <v>27</v>
      </c>
      <c r="H88" s="749">
        <v>15</v>
      </c>
      <c r="I88" s="749">
        <v>0</v>
      </c>
      <c r="J88" s="749">
        <v>42</v>
      </c>
      <c r="K88" s="749">
        <v>12</v>
      </c>
      <c r="L88" s="749">
        <v>5</v>
      </c>
      <c r="M88" s="749">
        <v>8</v>
      </c>
      <c r="O88" s="745">
        <v>1641</v>
      </c>
      <c r="P88" s="746" t="s">
        <v>259</v>
      </c>
      <c r="Q88" s="747">
        <v>64</v>
      </c>
      <c r="R88" s="748">
        <v>218</v>
      </c>
      <c r="S88" s="749">
        <v>9</v>
      </c>
      <c r="T88" s="749">
        <v>17</v>
      </c>
      <c r="U88" s="749">
        <v>38</v>
      </c>
      <c r="V88" s="749">
        <v>27</v>
      </c>
      <c r="W88" s="749">
        <v>9</v>
      </c>
      <c r="X88" s="749">
        <v>73</v>
      </c>
      <c r="Y88" s="749">
        <v>14</v>
      </c>
      <c r="Z88" s="749">
        <v>8</v>
      </c>
      <c r="AA88" s="749">
        <v>8</v>
      </c>
      <c r="AC88" s="745">
        <v>1641</v>
      </c>
      <c r="AD88" s="746" t="s">
        <v>259</v>
      </c>
      <c r="AE88" s="747">
        <v>65</v>
      </c>
      <c r="AF88" s="748">
        <v>220</v>
      </c>
      <c r="AG88" s="749">
        <v>17</v>
      </c>
      <c r="AH88" s="749">
        <v>31</v>
      </c>
      <c r="AI88" s="749">
        <v>31</v>
      </c>
      <c r="AJ88" s="749">
        <v>17</v>
      </c>
      <c r="AK88" s="749">
        <v>5</v>
      </c>
      <c r="AL88" s="749">
        <v>52</v>
      </c>
      <c r="AM88" s="749">
        <v>13</v>
      </c>
      <c r="AN88" s="749">
        <v>6</v>
      </c>
      <c r="AO88" s="749">
        <v>8</v>
      </c>
      <c r="AQ88" s="745">
        <v>6030</v>
      </c>
      <c r="AR88" s="746" t="s">
        <v>424</v>
      </c>
      <c r="AS88" s="747">
        <v>477</v>
      </c>
      <c r="AT88" s="748">
        <v>233</v>
      </c>
      <c r="AU88" s="749">
        <v>10</v>
      </c>
      <c r="AV88" s="749">
        <v>23</v>
      </c>
      <c r="AW88" s="749">
        <v>32</v>
      </c>
      <c r="AX88" s="749">
        <v>24</v>
      </c>
      <c r="AY88" s="749">
        <v>11</v>
      </c>
      <c r="AZ88" s="749">
        <v>67</v>
      </c>
      <c r="BA88" s="749">
        <v>11</v>
      </c>
      <c r="BB88" s="749">
        <v>12</v>
      </c>
      <c r="BC88" s="749">
        <v>5</v>
      </c>
      <c r="BE88" s="745">
        <v>6091</v>
      </c>
      <c r="BF88" s="746" t="s">
        <v>440</v>
      </c>
      <c r="BG88" s="747">
        <v>334</v>
      </c>
      <c r="BH88" s="748">
        <v>217</v>
      </c>
      <c r="BI88" s="749">
        <v>53</v>
      </c>
      <c r="BJ88" s="749">
        <v>24</v>
      </c>
      <c r="BK88" s="749">
        <v>16</v>
      </c>
      <c r="BL88" s="749">
        <v>4</v>
      </c>
      <c r="BM88" s="749">
        <v>3</v>
      </c>
      <c r="BN88" s="749">
        <v>23</v>
      </c>
      <c r="BO88" s="749">
        <v>4</v>
      </c>
      <c r="BP88" s="749">
        <v>5</v>
      </c>
      <c r="BQ88" s="749">
        <v>4</v>
      </c>
      <c r="BR88" s="749">
        <v>3</v>
      </c>
      <c r="BT88" s="745">
        <v>6161</v>
      </c>
      <c r="BU88" s="746" t="s">
        <v>445</v>
      </c>
      <c r="BV88" s="747">
        <v>323</v>
      </c>
      <c r="BW88" s="748">
        <v>233</v>
      </c>
      <c r="BX88" s="749">
        <v>40</v>
      </c>
      <c r="BY88" s="749">
        <v>23</v>
      </c>
      <c r="BZ88" s="749">
        <v>25</v>
      </c>
      <c r="CA88" s="749">
        <v>7</v>
      </c>
      <c r="CB88" s="749">
        <v>4</v>
      </c>
      <c r="CC88" s="749">
        <v>37</v>
      </c>
      <c r="CD88" s="749">
        <v>6</v>
      </c>
      <c r="CE88" s="749">
        <v>9</v>
      </c>
      <c r="CF88" s="749">
        <v>7</v>
      </c>
      <c r="CH88" s="250">
        <v>6231</v>
      </c>
      <c r="CI88" s="162" t="s">
        <v>7</v>
      </c>
      <c r="CJ88" s="162">
        <v>56</v>
      </c>
      <c r="CK88" s="251">
        <v>388</v>
      </c>
      <c r="CL88" s="252">
        <v>27</v>
      </c>
      <c r="CM88" s="251">
        <v>14</v>
      </c>
      <c r="CN88" s="251">
        <v>59</v>
      </c>
      <c r="CO88" s="162">
        <v>27</v>
      </c>
      <c r="CP88" s="162">
        <v>0</v>
      </c>
      <c r="CQ88" s="162">
        <v>0</v>
      </c>
      <c r="CS88" s="781"/>
      <c r="CT88" s="780"/>
      <c r="CU88" s="782"/>
      <c r="CV88" s="783"/>
      <c r="CW88" s="783"/>
      <c r="CX88" s="779"/>
      <c r="CY88" s="774"/>
      <c r="CZ88" s="774"/>
      <c r="DA88" s="774"/>
      <c r="DB88" s="774"/>
      <c r="DC88" s="774"/>
      <c r="DD88" s="774"/>
      <c r="DE88" s="774"/>
      <c r="DF88" s="774"/>
      <c r="DG88" s="774"/>
      <c r="DH88" s="774"/>
      <c r="DI88" s="774"/>
    </row>
    <row r="89" spans="1:113" ht="18" customHeight="1">
      <c r="A89" s="745">
        <v>1641</v>
      </c>
      <c r="B89" s="746" t="s">
        <v>259</v>
      </c>
      <c r="C89" s="747">
        <v>63</v>
      </c>
      <c r="D89" s="748">
        <v>202</v>
      </c>
      <c r="E89" s="749">
        <v>11</v>
      </c>
      <c r="F89" s="749">
        <v>32</v>
      </c>
      <c r="G89" s="749">
        <v>30</v>
      </c>
      <c r="H89" s="749">
        <v>19</v>
      </c>
      <c r="I89" s="749">
        <v>8</v>
      </c>
      <c r="J89" s="749">
        <v>57</v>
      </c>
      <c r="K89" s="749">
        <v>15</v>
      </c>
      <c r="L89" s="749">
        <v>6</v>
      </c>
      <c r="M89" s="749">
        <v>10</v>
      </c>
      <c r="O89" s="745">
        <v>1681</v>
      </c>
      <c r="P89" s="746" t="s">
        <v>1885</v>
      </c>
      <c r="Q89" s="747">
        <v>48</v>
      </c>
      <c r="R89" s="748">
        <v>211</v>
      </c>
      <c r="S89" s="749">
        <v>19</v>
      </c>
      <c r="T89" s="749">
        <v>21</v>
      </c>
      <c r="U89" s="749">
        <v>38</v>
      </c>
      <c r="V89" s="749">
        <v>19</v>
      </c>
      <c r="W89" s="749">
        <v>4</v>
      </c>
      <c r="X89" s="749">
        <v>60</v>
      </c>
      <c r="Y89" s="749">
        <v>12</v>
      </c>
      <c r="Z89" s="749">
        <v>8</v>
      </c>
      <c r="AA89" s="749">
        <v>7</v>
      </c>
      <c r="AC89" s="745">
        <v>1681</v>
      </c>
      <c r="AD89" s="746" t="s">
        <v>1885</v>
      </c>
      <c r="AE89" s="747">
        <v>51</v>
      </c>
      <c r="AF89" s="748">
        <v>218</v>
      </c>
      <c r="AG89" s="749">
        <v>16</v>
      </c>
      <c r="AH89" s="749">
        <v>29</v>
      </c>
      <c r="AI89" s="749">
        <v>41</v>
      </c>
      <c r="AJ89" s="749">
        <v>12</v>
      </c>
      <c r="AK89" s="749">
        <v>2</v>
      </c>
      <c r="AL89" s="749">
        <v>55</v>
      </c>
      <c r="AM89" s="749">
        <v>12</v>
      </c>
      <c r="AN89" s="749">
        <v>5</v>
      </c>
      <c r="AO89" s="749">
        <v>8</v>
      </c>
      <c r="AQ89" s="745">
        <v>6031</v>
      </c>
      <c r="AR89" s="746" t="s">
        <v>425</v>
      </c>
      <c r="AS89" s="747">
        <v>203</v>
      </c>
      <c r="AT89" s="748">
        <v>211</v>
      </c>
      <c r="AU89" s="749">
        <v>52</v>
      </c>
      <c r="AV89" s="749">
        <v>28</v>
      </c>
      <c r="AW89" s="749">
        <v>16</v>
      </c>
      <c r="AX89" s="749">
        <v>4</v>
      </c>
      <c r="AY89" s="749">
        <v>0</v>
      </c>
      <c r="AZ89" s="749">
        <v>20</v>
      </c>
      <c r="BA89" s="749">
        <v>7</v>
      </c>
      <c r="BB89" s="749">
        <v>7</v>
      </c>
      <c r="BC89" s="749">
        <v>3</v>
      </c>
      <c r="BE89" s="745">
        <v>6111</v>
      </c>
      <c r="BF89" s="746" t="s">
        <v>441</v>
      </c>
      <c r="BG89" s="747">
        <v>259</v>
      </c>
      <c r="BH89" s="748">
        <v>220</v>
      </c>
      <c r="BI89" s="749">
        <v>48</v>
      </c>
      <c r="BJ89" s="749">
        <v>25</v>
      </c>
      <c r="BK89" s="749">
        <v>18</v>
      </c>
      <c r="BL89" s="749">
        <v>7</v>
      </c>
      <c r="BM89" s="749">
        <v>2</v>
      </c>
      <c r="BN89" s="749">
        <v>27</v>
      </c>
      <c r="BO89" s="749">
        <v>4</v>
      </c>
      <c r="BP89" s="749">
        <v>5</v>
      </c>
      <c r="BQ89" s="749">
        <v>5</v>
      </c>
      <c r="BR89" s="749">
        <v>4</v>
      </c>
      <c r="BT89" s="745">
        <v>6171</v>
      </c>
      <c r="BU89" s="746" t="s">
        <v>446</v>
      </c>
      <c r="BV89" s="747">
        <v>427</v>
      </c>
      <c r="BW89" s="748">
        <v>240</v>
      </c>
      <c r="BX89" s="749">
        <v>27</v>
      </c>
      <c r="BY89" s="749">
        <v>20</v>
      </c>
      <c r="BZ89" s="749">
        <v>30</v>
      </c>
      <c r="CA89" s="749">
        <v>16</v>
      </c>
      <c r="CB89" s="749">
        <v>7</v>
      </c>
      <c r="CC89" s="749">
        <v>54</v>
      </c>
      <c r="CD89" s="749">
        <v>7</v>
      </c>
      <c r="CE89" s="749">
        <v>11</v>
      </c>
      <c r="CF89" s="749">
        <v>8</v>
      </c>
      <c r="CH89" s="250">
        <v>6241</v>
      </c>
      <c r="CI89" s="162" t="s">
        <v>447</v>
      </c>
      <c r="CJ89" s="162">
        <v>153</v>
      </c>
      <c r="CK89" s="251">
        <v>420</v>
      </c>
      <c r="CL89" s="252">
        <v>84</v>
      </c>
      <c r="CM89" s="251">
        <v>3</v>
      </c>
      <c r="CN89" s="251">
        <v>13</v>
      </c>
      <c r="CO89" s="162">
        <v>39</v>
      </c>
      <c r="CP89" s="162">
        <v>22</v>
      </c>
      <c r="CQ89" s="162">
        <v>23</v>
      </c>
      <c r="CS89" s="781"/>
      <c r="CT89" s="780"/>
      <c r="CU89" s="782"/>
      <c r="CV89" s="783"/>
      <c r="CW89" s="783"/>
      <c r="CX89" s="779"/>
      <c r="CY89" s="774"/>
      <c r="CZ89" s="774"/>
      <c r="DA89" s="774"/>
      <c r="DB89" s="774"/>
      <c r="DC89" s="774"/>
      <c r="DD89" s="774"/>
      <c r="DE89" s="774"/>
      <c r="DF89" s="774"/>
      <c r="DG89" s="774"/>
      <c r="DH89" s="774"/>
      <c r="DI89" s="774"/>
    </row>
    <row r="90" spans="1:113" ht="18" customHeight="1">
      <c r="A90" s="745">
        <v>1681</v>
      </c>
      <c r="B90" s="746" t="s">
        <v>1885</v>
      </c>
      <c r="C90" s="747">
        <v>60</v>
      </c>
      <c r="D90" s="748">
        <v>190</v>
      </c>
      <c r="E90" s="749">
        <v>27</v>
      </c>
      <c r="F90" s="749">
        <v>30</v>
      </c>
      <c r="G90" s="749">
        <v>42</v>
      </c>
      <c r="H90" s="749">
        <v>2</v>
      </c>
      <c r="I90" s="749">
        <v>0</v>
      </c>
      <c r="J90" s="749">
        <v>43</v>
      </c>
      <c r="K90" s="749">
        <v>12</v>
      </c>
      <c r="L90" s="749">
        <v>5</v>
      </c>
      <c r="M90" s="749">
        <v>8</v>
      </c>
      <c r="O90" s="745">
        <v>1691</v>
      </c>
      <c r="P90" s="746" t="s">
        <v>1233</v>
      </c>
      <c r="Q90" s="747">
        <v>110</v>
      </c>
      <c r="R90" s="748">
        <v>226</v>
      </c>
      <c r="S90" s="749">
        <v>8</v>
      </c>
      <c r="T90" s="749">
        <v>13</v>
      </c>
      <c r="U90" s="749">
        <v>25</v>
      </c>
      <c r="V90" s="749">
        <v>32</v>
      </c>
      <c r="W90" s="749">
        <v>23</v>
      </c>
      <c r="X90" s="749">
        <v>79</v>
      </c>
      <c r="Y90" s="749">
        <v>15</v>
      </c>
      <c r="Z90" s="749">
        <v>8</v>
      </c>
      <c r="AA90" s="749">
        <v>9</v>
      </c>
      <c r="AC90" s="745">
        <v>1691</v>
      </c>
      <c r="AD90" s="746" t="s">
        <v>1233</v>
      </c>
      <c r="AE90" s="747">
        <v>124</v>
      </c>
      <c r="AF90" s="748">
        <v>230</v>
      </c>
      <c r="AG90" s="749">
        <v>6</v>
      </c>
      <c r="AH90" s="749">
        <v>23</v>
      </c>
      <c r="AI90" s="749">
        <v>32</v>
      </c>
      <c r="AJ90" s="749">
        <v>27</v>
      </c>
      <c r="AK90" s="749">
        <v>13</v>
      </c>
      <c r="AL90" s="749">
        <v>72</v>
      </c>
      <c r="AM90" s="749">
        <v>15</v>
      </c>
      <c r="AN90" s="749">
        <v>7</v>
      </c>
      <c r="AO90" s="749">
        <v>9</v>
      </c>
      <c r="AQ90" s="745">
        <v>6033</v>
      </c>
      <c r="AR90" s="746" t="s">
        <v>426</v>
      </c>
      <c r="AS90" s="747">
        <v>195</v>
      </c>
      <c r="AT90" s="748">
        <v>238</v>
      </c>
      <c r="AU90" s="749">
        <v>4</v>
      </c>
      <c r="AV90" s="749">
        <v>16</v>
      </c>
      <c r="AW90" s="749">
        <v>31</v>
      </c>
      <c r="AX90" s="749">
        <v>33</v>
      </c>
      <c r="AY90" s="749">
        <v>16</v>
      </c>
      <c r="AZ90" s="749">
        <v>80</v>
      </c>
      <c r="BA90" s="749">
        <v>12</v>
      </c>
      <c r="BB90" s="749">
        <v>13</v>
      </c>
      <c r="BC90" s="749">
        <v>6</v>
      </c>
      <c r="BE90" s="745">
        <v>6121</v>
      </c>
      <c r="BF90" s="746" t="s">
        <v>442</v>
      </c>
      <c r="BG90" s="747">
        <v>269</v>
      </c>
      <c r="BH90" s="748">
        <v>232</v>
      </c>
      <c r="BI90" s="749">
        <v>25</v>
      </c>
      <c r="BJ90" s="749">
        <v>26</v>
      </c>
      <c r="BK90" s="749">
        <v>29</v>
      </c>
      <c r="BL90" s="749">
        <v>14</v>
      </c>
      <c r="BM90" s="749">
        <v>6</v>
      </c>
      <c r="BN90" s="749">
        <v>49</v>
      </c>
      <c r="BO90" s="749">
        <v>6</v>
      </c>
      <c r="BP90" s="749">
        <v>7</v>
      </c>
      <c r="BQ90" s="749">
        <v>7</v>
      </c>
      <c r="BR90" s="749">
        <v>4</v>
      </c>
      <c r="BT90" s="745">
        <v>6211</v>
      </c>
      <c r="BU90" s="746" t="s">
        <v>5</v>
      </c>
      <c r="BV90" s="747">
        <v>405</v>
      </c>
      <c r="BW90" s="748">
        <v>244</v>
      </c>
      <c r="BX90" s="749">
        <v>20</v>
      </c>
      <c r="BY90" s="749">
        <v>20</v>
      </c>
      <c r="BZ90" s="749">
        <v>33</v>
      </c>
      <c r="CA90" s="749">
        <v>17</v>
      </c>
      <c r="CB90" s="749">
        <v>10</v>
      </c>
      <c r="CC90" s="749">
        <v>60</v>
      </c>
      <c r="CD90" s="749">
        <v>8</v>
      </c>
      <c r="CE90" s="749">
        <v>11</v>
      </c>
      <c r="CF90" s="749">
        <v>9</v>
      </c>
      <c r="CH90" s="250">
        <v>6251</v>
      </c>
      <c r="CI90" s="162" t="s">
        <v>8</v>
      </c>
      <c r="CJ90" s="162">
        <v>22</v>
      </c>
      <c r="CK90" s="251">
        <v>423</v>
      </c>
      <c r="CL90" s="252">
        <v>100</v>
      </c>
      <c r="CM90" s="251">
        <v>0</v>
      </c>
      <c r="CN90" s="251">
        <v>0</v>
      </c>
      <c r="CO90" s="162">
        <v>73</v>
      </c>
      <c r="CP90" s="162">
        <v>9</v>
      </c>
      <c r="CQ90" s="162">
        <v>18</v>
      </c>
      <c r="CS90" s="781"/>
      <c r="CT90" s="780"/>
      <c r="CU90" s="782"/>
      <c r="CV90" s="783"/>
      <c r="CW90" s="783"/>
      <c r="CX90" s="779"/>
      <c r="CY90" s="774"/>
      <c r="CZ90" s="774"/>
      <c r="DA90" s="774"/>
      <c r="DB90" s="774"/>
      <c r="DC90" s="774"/>
      <c r="DD90" s="774"/>
      <c r="DE90" s="774"/>
      <c r="DF90" s="774"/>
      <c r="DG90" s="774"/>
      <c r="DH90" s="774"/>
      <c r="DI90" s="774"/>
    </row>
    <row r="91" spans="1:113" ht="18" customHeight="1">
      <c r="A91" s="745">
        <v>1691</v>
      </c>
      <c r="B91" s="746" t="s">
        <v>1233</v>
      </c>
      <c r="C91" s="747">
        <v>107</v>
      </c>
      <c r="D91" s="748">
        <v>219</v>
      </c>
      <c r="E91" s="749">
        <v>3</v>
      </c>
      <c r="F91" s="749">
        <v>7</v>
      </c>
      <c r="G91" s="749">
        <v>31</v>
      </c>
      <c r="H91" s="749">
        <v>37</v>
      </c>
      <c r="I91" s="749">
        <v>22</v>
      </c>
      <c r="J91" s="749">
        <v>91</v>
      </c>
      <c r="K91" s="749">
        <v>18</v>
      </c>
      <c r="L91" s="749">
        <v>8</v>
      </c>
      <c r="M91" s="749">
        <v>11</v>
      </c>
      <c r="O91" s="745">
        <v>1721</v>
      </c>
      <c r="P91" s="746" t="s">
        <v>40</v>
      </c>
      <c r="Q91" s="747">
        <v>119</v>
      </c>
      <c r="R91" s="748">
        <v>223</v>
      </c>
      <c r="S91" s="749">
        <v>6</v>
      </c>
      <c r="T91" s="749">
        <v>17</v>
      </c>
      <c r="U91" s="749">
        <v>27</v>
      </c>
      <c r="V91" s="749">
        <v>35</v>
      </c>
      <c r="W91" s="749">
        <v>15</v>
      </c>
      <c r="X91" s="749">
        <v>77</v>
      </c>
      <c r="Y91" s="749">
        <v>14</v>
      </c>
      <c r="Z91" s="749">
        <v>8</v>
      </c>
      <c r="AA91" s="749">
        <v>9</v>
      </c>
      <c r="AC91" s="745">
        <v>1721</v>
      </c>
      <c r="AD91" s="746" t="s">
        <v>40</v>
      </c>
      <c r="AE91" s="747">
        <v>121</v>
      </c>
      <c r="AF91" s="748">
        <v>230</v>
      </c>
      <c r="AG91" s="749">
        <v>4</v>
      </c>
      <c r="AH91" s="749">
        <v>21</v>
      </c>
      <c r="AI91" s="749">
        <v>36</v>
      </c>
      <c r="AJ91" s="749">
        <v>24</v>
      </c>
      <c r="AK91" s="749">
        <v>16</v>
      </c>
      <c r="AL91" s="749">
        <v>75</v>
      </c>
      <c r="AM91" s="749">
        <v>15</v>
      </c>
      <c r="AN91" s="749">
        <v>7</v>
      </c>
      <c r="AO91" s="749">
        <v>9</v>
      </c>
      <c r="AQ91" s="745">
        <v>6040</v>
      </c>
      <c r="AR91" s="746" t="s">
        <v>1297</v>
      </c>
      <c r="AS91" s="747">
        <v>86</v>
      </c>
      <c r="AT91" s="748">
        <v>238</v>
      </c>
      <c r="AU91" s="749">
        <v>6</v>
      </c>
      <c r="AV91" s="749">
        <v>20</v>
      </c>
      <c r="AW91" s="749">
        <v>21</v>
      </c>
      <c r="AX91" s="749">
        <v>35</v>
      </c>
      <c r="AY91" s="749">
        <v>19</v>
      </c>
      <c r="AZ91" s="749">
        <v>74</v>
      </c>
      <c r="BA91" s="749">
        <v>12</v>
      </c>
      <c r="BB91" s="749">
        <v>12</v>
      </c>
      <c r="BC91" s="749">
        <v>6</v>
      </c>
      <c r="BE91" s="745">
        <v>6141</v>
      </c>
      <c r="BF91" s="746" t="s">
        <v>444</v>
      </c>
      <c r="BG91" s="747">
        <v>153</v>
      </c>
      <c r="BH91" s="748">
        <v>217</v>
      </c>
      <c r="BI91" s="749">
        <v>53</v>
      </c>
      <c r="BJ91" s="749">
        <v>29</v>
      </c>
      <c r="BK91" s="749">
        <v>13</v>
      </c>
      <c r="BL91" s="749">
        <v>4</v>
      </c>
      <c r="BM91" s="749">
        <v>1</v>
      </c>
      <c r="BN91" s="749">
        <v>18</v>
      </c>
      <c r="BO91" s="749">
        <v>4</v>
      </c>
      <c r="BP91" s="749">
        <v>4</v>
      </c>
      <c r="BQ91" s="749">
        <v>4</v>
      </c>
      <c r="BR91" s="749">
        <v>3</v>
      </c>
      <c r="BT91" s="745">
        <v>6221</v>
      </c>
      <c r="BU91" s="746" t="s">
        <v>6</v>
      </c>
      <c r="BV91" s="747">
        <v>439</v>
      </c>
      <c r="BW91" s="748">
        <v>239</v>
      </c>
      <c r="BX91" s="749">
        <v>28</v>
      </c>
      <c r="BY91" s="749">
        <v>23</v>
      </c>
      <c r="BZ91" s="749">
        <v>30</v>
      </c>
      <c r="CA91" s="749">
        <v>12</v>
      </c>
      <c r="CB91" s="749">
        <v>7</v>
      </c>
      <c r="CC91" s="749">
        <v>49</v>
      </c>
      <c r="CD91" s="749">
        <v>7</v>
      </c>
      <c r="CE91" s="749">
        <v>10</v>
      </c>
      <c r="CF91" s="749">
        <v>8</v>
      </c>
      <c r="CH91" s="250">
        <v>6281</v>
      </c>
      <c r="CI91" s="162" t="s">
        <v>448</v>
      </c>
      <c r="CJ91" s="162">
        <v>26</v>
      </c>
      <c r="CK91" s="251">
        <v>421</v>
      </c>
      <c r="CL91" s="252">
        <v>96</v>
      </c>
      <c r="CM91" s="251">
        <v>4</v>
      </c>
      <c r="CN91" s="251">
        <v>0</v>
      </c>
      <c r="CO91" s="162">
        <v>46</v>
      </c>
      <c r="CP91" s="162">
        <v>35</v>
      </c>
      <c r="CQ91" s="162">
        <v>15</v>
      </c>
      <c r="CS91" s="781"/>
      <c r="CT91" s="780"/>
      <c r="CU91" s="782"/>
      <c r="CV91" s="783"/>
      <c r="CW91" s="783"/>
      <c r="CX91" s="779"/>
      <c r="CY91" s="774"/>
      <c r="CZ91" s="774"/>
      <c r="DA91" s="774"/>
      <c r="DB91" s="774"/>
      <c r="DC91" s="774"/>
      <c r="DD91" s="774"/>
      <c r="DE91" s="774"/>
      <c r="DF91" s="774"/>
      <c r="DG91" s="774"/>
      <c r="DH91" s="774"/>
      <c r="DI91" s="774"/>
    </row>
    <row r="92" spans="1:113" ht="18" customHeight="1">
      <c r="A92" s="745">
        <v>1721</v>
      </c>
      <c r="B92" s="746" t="s">
        <v>40</v>
      </c>
      <c r="C92" s="747">
        <v>106</v>
      </c>
      <c r="D92" s="748">
        <v>208</v>
      </c>
      <c r="E92" s="749">
        <v>7</v>
      </c>
      <c r="F92" s="749">
        <v>25</v>
      </c>
      <c r="G92" s="749">
        <v>31</v>
      </c>
      <c r="H92" s="749">
        <v>22</v>
      </c>
      <c r="I92" s="749">
        <v>15</v>
      </c>
      <c r="J92" s="749">
        <v>68</v>
      </c>
      <c r="K92" s="749">
        <v>16</v>
      </c>
      <c r="L92" s="749">
        <v>7</v>
      </c>
      <c r="M92" s="749">
        <v>11</v>
      </c>
      <c r="O92" s="745">
        <v>1761</v>
      </c>
      <c r="P92" s="746" t="s">
        <v>262</v>
      </c>
      <c r="Q92" s="747">
        <v>87</v>
      </c>
      <c r="R92" s="748">
        <v>220</v>
      </c>
      <c r="S92" s="749">
        <v>11</v>
      </c>
      <c r="T92" s="749">
        <v>17</v>
      </c>
      <c r="U92" s="749">
        <v>24</v>
      </c>
      <c r="V92" s="749">
        <v>29</v>
      </c>
      <c r="W92" s="749">
        <v>18</v>
      </c>
      <c r="X92" s="749">
        <v>71</v>
      </c>
      <c r="Y92" s="749">
        <v>14</v>
      </c>
      <c r="Z92" s="749">
        <v>8</v>
      </c>
      <c r="AA92" s="749">
        <v>9</v>
      </c>
      <c r="AC92" s="745">
        <v>1761</v>
      </c>
      <c r="AD92" s="746" t="s">
        <v>262</v>
      </c>
      <c r="AE92" s="747">
        <v>97</v>
      </c>
      <c r="AF92" s="748">
        <v>230</v>
      </c>
      <c r="AG92" s="749">
        <v>12</v>
      </c>
      <c r="AH92" s="749">
        <v>20</v>
      </c>
      <c r="AI92" s="749">
        <v>26</v>
      </c>
      <c r="AJ92" s="749">
        <v>23</v>
      </c>
      <c r="AK92" s="749">
        <v>20</v>
      </c>
      <c r="AL92" s="749">
        <v>68</v>
      </c>
      <c r="AM92" s="749">
        <v>14</v>
      </c>
      <c r="AN92" s="749">
        <v>7</v>
      </c>
      <c r="AO92" s="749">
        <v>9</v>
      </c>
      <c r="AQ92" s="745">
        <v>6041</v>
      </c>
      <c r="AR92" s="746" t="s">
        <v>428</v>
      </c>
      <c r="AS92" s="747">
        <v>176</v>
      </c>
      <c r="AT92" s="748">
        <v>221</v>
      </c>
      <c r="AU92" s="749">
        <v>28</v>
      </c>
      <c r="AV92" s="749">
        <v>31</v>
      </c>
      <c r="AW92" s="749">
        <v>31</v>
      </c>
      <c r="AX92" s="749">
        <v>7</v>
      </c>
      <c r="AY92" s="749">
        <v>3</v>
      </c>
      <c r="AZ92" s="749">
        <v>41</v>
      </c>
      <c r="BA92" s="749">
        <v>8</v>
      </c>
      <c r="BB92" s="749">
        <v>9</v>
      </c>
      <c r="BC92" s="749">
        <v>4</v>
      </c>
      <c r="BE92" s="745">
        <v>6151</v>
      </c>
      <c r="BF92" s="746" t="s">
        <v>4</v>
      </c>
      <c r="BG92" s="747">
        <v>242</v>
      </c>
      <c r="BH92" s="748">
        <v>229</v>
      </c>
      <c r="BI92" s="749">
        <v>35</v>
      </c>
      <c r="BJ92" s="749">
        <v>23</v>
      </c>
      <c r="BK92" s="749">
        <v>22</v>
      </c>
      <c r="BL92" s="749">
        <v>12</v>
      </c>
      <c r="BM92" s="749">
        <v>7</v>
      </c>
      <c r="BN92" s="749">
        <v>42</v>
      </c>
      <c r="BO92" s="749">
        <v>5</v>
      </c>
      <c r="BP92" s="749">
        <v>6</v>
      </c>
      <c r="BQ92" s="749">
        <v>6</v>
      </c>
      <c r="BR92" s="749">
        <v>4</v>
      </c>
      <c r="BT92" s="745">
        <v>6231</v>
      </c>
      <c r="BU92" s="746" t="s">
        <v>7</v>
      </c>
      <c r="BV92" s="747">
        <v>270</v>
      </c>
      <c r="BW92" s="748">
        <v>232</v>
      </c>
      <c r="BX92" s="749">
        <v>41</v>
      </c>
      <c r="BY92" s="749">
        <v>25</v>
      </c>
      <c r="BZ92" s="749">
        <v>27</v>
      </c>
      <c r="CA92" s="749">
        <v>7</v>
      </c>
      <c r="CB92" s="749">
        <v>1</v>
      </c>
      <c r="CC92" s="749">
        <v>34</v>
      </c>
      <c r="CD92" s="749">
        <v>6</v>
      </c>
      <c r="CE92" s="749">
        <v>9</v>
      </c>
      <c r="CF92" s="749">
        <v>7</v>
      </c>
      <c r="CH92" s="250">
        <v>6301</v>
      </c>
      <c r="CI92" s="162" t="s">
        <v>449</v>
      </c>
      <c r="CJ92" s="162">
        <v>166</v>
      </c>
      <c r="CK92" s="251">
        <v>424</v>
      </c>
      <c r="CL92" s="252">
        <v>97</v>
      </c>
      <c r="CM92" s="251">
        <v>0</v>
      </c>
      <c r="CN92" s="251">
        <v>3</v>
      </c>
      <c r="CO92" s="162">
        <v>52</v>
      </c>
      <c r="CP92" s="162">
        <v>29</v>
      </c>
      <c r="CQ92" s="162">
        <v>16</v>
      </c>
      <c r="CS92" s="781"/>
      <c r="CT92" s="780"/>
      <c r="CU92" s="782"/>
      <c r="CV92" s="783"/>
      <c r="CW92" s="783"/>
      <c r="CX92" s="779"/>
      <c r="CY92" s="774"/>
      <c r="CZ92" s="774"/>
      <c r="DA92" s="774"/>
      <c r="DB92" s="774"/>
      <c r="DC92" s="774"/>
      <c r="DD92" s="774"/>
      <c r="DE92" s="774"/>
      <c r="DF92" s="774"/>
      <c r="DG92" s="774"/>
      <c r="DH92" s="774"/>
      <c r="DI92" s="774"/>
    </row>
    <row r="93" spans="1:113" ht="18" customHeight="1">
      <c r="A93" s="745">
        <v>1761</v>
      </c>
      <c r="B93" s="746" t="s">
        <v>262</v>
      </c>
      <c r="C93" s="747">
        <v>93</v>
      </c>
      <c r="D93" s="748">
        <v>213</v>
      </c>
      <c r="E93" s="749">
        <v>4</v>
      </c>
      <c r="F93" s="749">
        <v>16</v>
      </c>
      <c r="G93" s="749">
        <v>34</v>
      </c>
      <c r="H93" s="749">
        <v>26</v>
      </c>
      <c r="I93" s="749">
        <v>19</v>
      </c>
      <c r="J93" s="749">
        <v>80</v>
      </c>
      <c r="K93" s="749">
        <v>17</v>
      </c>
      <c r="L93" s="749">
        <v>8</v>
      </c>
      <c r="M93" s="749">
        <v>11</v>
      </c>
      <c r="O93" s="745">
        <v>1801</v>
      </c>
      <c r="P93" s="746" t="s">
        <v>263</v>
      </c>
      <c r="Q93" s="747">
        <v>117</v>
      </c>
      <c r="R93" s="748">
        <v>217</v>
      </c>
      <c r="S93" s="749">
        <v>17</v>
      </c>
      <c r="T93" s="749">
        <v>15</v>
      </c>
      <c r="U93" s="749">
        <v>26</v>
      </c>
      <c r="V93" s="749">
        <v>26</v>
      </c>
      <c r="W93" s="749">
        <v>15</v>
      </c>
      <c r="X93" s="749">
        <v>68</v>
      </c>
      <c r="Y93" s="749">
        <v>13</v>
      </c>
      <c r="Z93" s="749">
        <v>8</v>
      </c>
      <c r="AA93" s="749">
        <v>8</v>
      </c>
      <c r="AC93" s="745">
        <v>1801</v>
      </c>
      <c r="AD93" s="746" t="s">
        <v>263</v>
      </c>
      <c r="AE93" s="747">
        <v>131</v>
      </c>
      <c r="AF93" s="748">
        <v>221</v>
      </c>
      <c r="AG93" s="749">
        <v>16</v>
      </c>
      <c r="AH93" s="749">
        <v>34</v>
      </c>
      <c r="AI93" s="749">
        <v>29</v>
      </c>
      <c r="AJ93" s="749">
        <v>12</v>
      </c>
      <c r="AK93" s="749">
        <v>9</v>
      </c>
      <c r="AL93" s="749">
        <v>50</v>
      </c>
      <c r="AM93" s="749">
        <v>13</v>
      </c>
      <c r="AN93" s="749">
        <v>6</v>
      </c>
      <c r="AO93" s="749">
        <v>8</v>
      </c>
      <c r="AQ93" s="745">
        <v>6042</v>
      </c>
      <c r="AR93" s="746" t="s">
        <v>429</v>
      </c>
      <c r="AS93" s="747">
        <v>93</v>
      </c>
      <c r="AT93" s="748">
        <v>236</v>
      </c>
      <c r="AU93" s="749">
        <v>8</v>
      </c>
      <c r="AV93" s="749">
        <v>14</v>
      </c>
      <c r="AW93" s="749">
        <v>37</v>
      </c>
      <c r="AX93" s="749">
        <v>28</v>
      </c>
      <c r="AY93" s="749">
        <v>14</v>
      </c>
      <c r="AZ93" s="749">
        <v>78</v>
      </c>
      <c r="BA93" s="749">
        <v>11</v>
      </c>
      <c r="BB93" s="749">
        <v>13</v>
      </c>
      <c r="BC93" s="749">
        <v>5</v>
      </c>
      <c r="BE93" s="745">
        <v>6161</v>
      </c>
      <c r="BF93" s="746" t="s">
        <v>445</v>
      </c>
      <c r="BG93" s="747">
        <v>337</v>
      </c>
      <c r="BH93" s="748">
        <v>225</v>
      </c>
      <c r="BI93" s="749">
        <v>35</v>
      </c>
      <c r="BJ93" s="749">
        <v>29</v>
      </c>
      <c r="BK93" s="749">
        <v>24</v>
      </c>
      <c r="BL93" s="749">
        <v>9</v>
      </c>
      <c r="BM93" s="749">
        <v>2</v>
      </c>
      <c r="BN93" s="749">
        <v>36</v>
      </c>
      <c r="BO93" s="749">
        <v>5</v>
      </c>
      <c r="BP93" s="749">
        <v>6</v>
      </c>
      <c r="BQ93" s="749">
        <v>5</v>
      </c>
      <c r="BR93" s="749">
        <v>4</v>
      </c>
      <c r="BT93" s="745">
        <v>6241</v>
      </c>
      <c r="BU93" s="746" t="s">
        <v>447</v>
      </c>
      <c r="BV93" s="747">
        <v>406</v>
      </c>
      <c r="BW93" s="748">
        <v>244</v>
      </c>
      <c r="BX93" s="749">
        <v>19</v>
      </c>
      <c r="BY93" s="749">
        <v>22</v>
      </c>
      <c r="BZ93" s="749">
        <v>34</v>
      </c>
      <c r="CA93" s="749">
        <v>13</v>
      </c>
      <c r="CB93" s="749">
        <v>12</v>
      </c>
      <c r="CC93" s="749">
        <v>59</v>
      </c>
      <c r="CD93" s="749">
        <v>8</v>
      </c>
      <c r="CE93" s="749">
        <v>11</v>
      </c>
      <c r="CF93" s="749">
        <v>9</v>
      </c>
      <c r="CH93" s="250">
        <v>6331</v>
      </c>
      <c r="CI93" s="162" t="s">
        <v>450</v>
      </c>
      <c r="CJ93" s="162">
        <v>43</v>
      </c>
      <c r="CK93" s="251">
        <v>432</v>
      </c>
      <c r="CL93" s="252">
        <v>98</v>
      </c>
      <c r="CM93" s="251">
        <v>0</v>
      </c>
      <c r="CN93" s="251">
        <v>2</v>
      </c>
      <c r="CO93" s="162">
        <v>23</v>
      </c>
      <c r="CP93" s="162">
        <v>37</v>
      </c>
      <c r="CQ93" s="162">
        <v>37</v>
      </c>
      <c r="CS93" s="781"/>
      <c r="CT93" s="780"/>
      <c r="CU93" s="782"/>
      <c r="CV93" s="783"/>
      <c r="CW93" s="783"/>
      <c r="CX93" s="779"/>
      <c r="CY93" s="774"/>
      <c r="CZ93" s="774"/>
      <c r="DA93" s="774"/>
      <c r="DB93" s="774"/>
      <c r="DC93" s="774"/>
      <c r="DD93" s="774"/>
      <c r="DE93" s="774"/>
      <c r="DF93" s="774"/>
      <c r="DG93" s="774"/>
      <c r="DH93" s="774"/>
      <c r="DI93" s="774"/>
    </row>
    <row r="94" spans="1:113" ht="18" customHeight="1">
      <c r="A94" s="745">
        <v>1801</v>
      </c>
      <c r="B94" s="746" t="s">
        <v>263</v>
      </c>
      <c r="C94" s="747">
        <v>111</v>
      </c>
      <c r="D94" s="748">
        <v>204</v>
      </c>
      <c r="E94" s="749">
        <v>10</v>
      </c>
      <c r="F94" s="749">
        <v>22</v>
      </c>
      <c r="G94" s="749">
        <v>41</v>
      </c>
      <c r="H94" s="749">
        <v>25</v>
      </c>
      <c r="I94" s="749">
        <v>3</v>
      </c>
      <c r="J94" s="749">
        <v>68</v>
      </c>
      <c r="K94" s="749">
        <v>15</v>
      </c>
      <c r="L94" s="749">
        <v>7</v>
      </c>
      <c r="M94" s="749">
        <v>10</v>
      </c>
      <c r="O94" s="745">
        <v>1811</v>
      </c>
      <c r="P94" s="746" t="s">
        <v>1234</v>
      </c>
      <c r="Q94" s="747">
        <v>89</v>
      </c>
      <c r="R94" s="748">
        <v>222</v>
      </c>
      <c r="S94" s="749">
        <v>9</v>
      </c>
      <c r="T94" s="749">
        <v>24</v>
      </c>
      <c r="U94" s="749">
        <v>25</v>
      </c>
      <c r="V94" s="749">
        <v>19</v>
      </c>
      <c r="W94" s="749">
        <v>24</v>
      </c>
      <c r="X94" s="749">
        <v>67</v>
      </c>
      <c r="Y94" s="749">
        <v>14</v>
      </c>
      <c r="Z94" s="749">
        <v>8</v>
      </c>
      <c r="AA94" s="749">
        <v>9</v>
      </c>
      <c r="AC94" s="745">
        <v>1811</v>
      </c>
      <c r="AD94" s="746" t="s">
        <v>1234</v>
      </c>
      <c r="AE94" s="747">
        <v>93</v>
      </c>
      <c r="AF94" s="748">
        <v>227</v>
      </c>
      <c r="AG94" s="749">
        <v>11</v>
      </c>
      <c r="AH94" s="749">
        <v>18</v>
      </c>
      <c r="AI94" s="749">
        <v>30</v>
      </c>
      <c r="AJ94" s="749">
        <v>26</v>
      </c>
      <c r="AK94" s="749">
        <v>15</v>
      </c>
      <c r="AL94" s="749">
        <v>71</v>
      </c>
      <c r="AM94" s="749">
        <v>14</v>
      </c>
      <c r="AN94" s="749">
        <v>7</v>
      </c>
      <c r="AO94" s="749">
        <v>9</v>
      </c>
      <c r="AQ94" s="745">
        <v>6043</v>
      </c>
      <c r="AR94" s="746" t="s">
        <v>1329</v>
      </c>
      <c r="AS94" s="747">
        <v>14</v>
      </c>
      <c r="AT94" s="748">
        <v>223</v>
      </c>
      <c r="AU94" s="749">
        <v>29</v>
      </c>
      <c r="AV94" s="749">
        <v>29</v>
      </c>
      <c r="AW94" s="749">
        <v>21</v>
      </c>
      <c r="AX94" s="749">
        <v>21</v>
      </c>
      <c r="AY94" s="749">
        <v>0</v>
      </c>
      <c r="AZ94" s="749">
        <v>43</v>
      </c>
      <c r="BA94" s="749">
        <v>9</v>
      </c>
      <c r="BB94" s="749">
        <v>9</v>
      </c>
      <c r="BC94" s="749">
        <v>4</v>
      </c>
      <c r="BE94" s="745">
        <v>6171</v>
      </c>
      <c r="BF94" s="746" t="s">
        <v>446</v>
      </c>
      <c r="BG94" s="747">
        <v>379</v>
      </c>
      <c r="BH94" s="748">
        <v>231</v>
      </c>
      <c r="BI94" s="749">
        <v>24</v>
      </c>
      <c r="BJ94" s="749">
        <v>26</v>
      </c>
      <c r="BK94" s="749">
        <v>29</v>
      </c>
      <c r="BL94" s="749">
        <v>16</v>
      </c>
      <c r="BM94" s="749">
        <v>5</v>
      </c>
      <c r="BN94" s="749">
        <v>50</v>
      </c>
      <c r="BO94" s="749">
        <v>6</v>
      </c>
      <c r="BP94" s="749">
        <v>7</v>
      </c>
      <c r="BQ94" s="749">
        <v>6</v>
      </c>
      <c r="BR94" s="749">
        <v>4</v>
      </c>
      <c r="BT94" s="745">
        <v>6251</v>
      </c>
      <c r="BU94" s="746" t="s">
        <v>8</v>
      </c>
      <c r="BV94" s="747">
        <v>209</v>
      </c>
      <c r="BW94" s="748">
        <v>234</v>
      </c>
      <c r="BX94" s="749">
        <v>33</v>
      </c>
      <c r="BY94" s="749">
        <v>32</v>
      </c>
      <c r="BZ94" s="749">
        <v>24</v>
      </c>
      <c r="CA94" s="749">
        <v>10</v>
      </c>
      <c r="CB94" s="749">
        <v>1</v>
      </c>
      <c r="CC94" s="749">
        <v>36</v>
      </c>
      <c r="CD94" s="749">
        <v>6</v>
      </c>
      <c r="CE94" s="749">
        <v>9</v>
      </c>
      <c r="CF94" s="749">
        <v>7</v>
      </c>
      <c r="CH94" s="250">
        <v>6351</v>
      </c>
      <c r="CI94" s="162" t="s">
        <v>451</v>
      </c>
      <c r="CJ94" s="162">
        <v>13</v>
      </c>
      <c r="CK94" s="251">
        <v>430</v>
      </c>
      <c r="CL94" s="252">
        <v>100</v>
      </c>
      <c r="CM94" s="251">
        <v>0</v>
      </c>
      <c r="CN94" s="251">
        <v>0</v>
      </c>
      <c r="CO94" s="162">
        <v>23</v>
      </c>
      <c r="CP94" s="162">
        <v>54</v>
      </c>
      <c r="CQ94" s="162">
        <v>23</v>
      </c>
      <c r="CS94" s="781"/>
      <c r="CT94" s="780"/>
      <c r="CU94" s="782"/>
      <c r="CV94" s="783"/>
      <c r="CW94" s="783"/>
      <c r="CX94" s="779"/>
      <c r="CY94" s="774"/>
      <c r="CZ94" s="774"/>
      <c r="DA94" s="774"/>
      <c r="DB94" s="774"/>
      <c r="DC94" s="774"/>
      <c r="DD94" s="774"/>
      <c r="DE94" s="774"/>
      <c r="DF94" s="774"/>
      <c r="DG94" s="774"/>
      <c r="DH94" s="774"/>
      <c r="DI94" s="774"/>
    </row>
    <row r="95" spans="1:113" ht="18" customHeight="1">
      <c r="A95" s="745">
        <v>1811</v>
      </c>
      <c r="B95" s="746" t="s">
        <v>1234</v>
      </c>
      <c r="C95" s="747">
        <v>79</v>
      </c>
      <c r="D95" s="748">
        <v>204</v>
      </c>
      <c r="E95" s="749">
        <v>9</v>
      </c>
      <c r="F95" s="749">
        <v>34</v>
      </c>
      <c r="G95" s="749">
        <v>28</v>
      </c>
      <c r="H95" s="749">
        <v>16</v>
      </c>
      <c r="I95" s="749">
        <v>13</v>
      </c>
      <c r="J95" s="749">
        <v>57</v>
      </c>
      <c r="K95" s="749">
        <v>15</v>
      </c>
      <c r="L95" s="749">
        <v>6</v>
      </c>
      <c r="M95" s="749">
        <v>10</v>
      </c>
      <c r="O95" s="745">
        <v>1841</v>
      </c>
      <c r="P95" s="746" t="s">
        <v>265</v>
      </c>
      <c r="Q95" s="747">
        <v>86</v>
      </c>
      <c r="R95" s="748">
        <v>211</v>
      </c>
      <c r="S95" s="749">
        <v>26</v>
      </c>
      <c r="T95" s="749">
        <v>24</v>
      </c>
      <c r="U95" s="749">
        <v>24</v>
      </c>
      <c r="V95" s="749">
        <v>14</v>
      </c>
      <c r="W95" s="749">
        <v>12</v>
      </c>
      <c r="X95" s="749">
        <v>50</v>
      </c>
      <c r="Y95" s="749">
        <v>12</v>
      </c>
      <c r="Z95" s="749">
        <v>7</v>
      </c>
      <c r="AA95" s="749">
        <v>8</v>
      </c>
      <c r="AC95" s="745">
        <v>1841</v>
      </c>
      <c r="AD95" s="746" t="s">
        <v>265</v>
      </c>
      <c r="AE95" s="747">
        <v>71</v>
      </c>
      <c r="AF95" s="748">
        <v>224</v>
      </c>
      <c r="AG95" s="749">
        <v>11</v>
      </c>
      <c r="AH95" s="749">
        <v>28</v>
      </c>
      <c r="AI95" s="749">
        <v>38</v>
      </c>
      <c r="AJ95" s="749">
        <v>14</v>
      </c>
      <c r="AK95" s="749">
        <v>8</v>
      </c>
      <c r="AL95" s="749">
        <v>61</v>
      </c>
      <c r="AM95" s="749">
        <v>14</v>
      </c>
      <c r="AN95" s="749">
        <v>6</v>
      </c>
      <c r="AO95" s="749">
        <v>9</v>
      </c>
      <c r="AQ95" s="745">
        <v>6045</v>
      </c>
      <c r="AR95" s="746" t="s">
        <v>1317</v>
      </c>
      <c r="AS95" s="747">
        <v>77</v>
      </c>
      <c r="AT95" s="748">
        <v>228</v>
      </c>
      <c r="AU95" s="749">
        <v>16</v>
      </c>
      <c r="AV95" s="749">
        <v>29</v>
      </c>
      <c r="AW95" s="749">
        <v>27</v>
      </c>
      <c r="AX95" s="749">
        <v>19</v>
      </c>
      <c r="AY95" s="749">
        <v>9</v>
      </c>
      <c r="AZ95" s="749">
        <v>56</v>
      </c>
      <c r="BA95" s="749">
        <v>10</v>
      </c>
      <c r="BB95" s="749">
        <v>11</v>
      </c>
      <c r="BC95" s="749">
        <v>4</v>
      </c>
      <c r="BE95" s="745">
        <v>6211</v>
      </c>
      <c r="BF95" s="746" t="s">
        <v>5</v>
      </c>
      <c r="BG95" s="747">
        <v>379</v>
      </c>
      <c r="BH95" s="748">
        <v>238</v>
      </c>
      <c r="BI95" s="749">
        <v>14</v>
      </c>
      <c r="BJ95" s="749">
        <v>23</v>
      </c>
      <c r="BK95" s="749">
        <v>30</v>
      </c>
      <c r="BL95" s="749">
        <v>24</v>
      </c>
      <c r="BM95" s="749">
        <v>8</v>
      </c>
      <c r="BN95" s="749">
        <v>63</v>
      </c>
      <c r="BO95" s="749">
        <v>7</v>
      </c>
      <c r="BP95" s="749">
        <v>7</v>
      </c>
      <c r="BQ95" s="749">
        <v>7</v>
      </c>
      <c r="BR95" s="749">
        <v>5</v>
      </c>
      <c r="BT95" s="745">
        <v>6281</v>
      </c>
      <c r="BU95" s="746" t="s">
        <v>448</v>
      </c>
      <c r="BV95" s="747">
        <v>170</v>
      </c>
      <c r="BW95" s="748">
        <v>233</v>
      </c>
      <c r="BX95" s="749">
        <v>35</v>
      </c>
      <c r="BY95" s="749">
        <v>24</v>
      </c>
      <c r="BZ95" s="749">
        <v>29</v>
      </c>
      <c r="CA95" s="749">
        <v>11</v>
      </c>
      <c r="CB95" s="749">
        <v>1</v>
      </c>
      <c r="CC95" s="749">
        <v>41</v>
      </c>
      <c r="CD95" s="749">
        <v>6</v>
      </c>
      <c r="CE95" s="749">
        <v>9</v>
      </c>
      <c r="CF95" s="749">
        <v>7</v>
      </c>
      <c r="CH95" s="250">
        <v>6361</v>
      </c>
      <c r="CI95" s="162" t="s">
        <v>452</v>
      </c>
      <c r="CJ95" s="162">
        <v>18</v>
      </c>
      <c r="CK95" s="251">
        <v>428</v>
      </c>
      <c r="CL95" s="252">
        <v>100</v>
      </c>
      <c r="CM95" s="251">
        <v>0</v>
      </c>
      <c r="CN95" s="251">
        <v>0</v>
      </c>
      <c r="CO95" s="162">
        <v>44</v>
      </c>
      <c r="CP95" s="162">
        <v>39</v>
      </c>
      <c r="CQ95" s="162">
        <v>17</v>
      </c>
      <c r="CS95" s="781"/>
      <c r="CT95" s="780"/>
      <c r="CU95" s="782"/>
      <c r="CV95" s="783"/>
      <c r="CW95" s="783"/>
      <c r="CX95" s="779"/>
      <c r="CY95" s="774"/>
      <c r="CZ95" s="774"/>
      <c r="DA95" s="774"/>
      <c r="DB95" s="774"/>
      <c r="DC95" s="774"/>
      <c r="DD95" s="774"/>
      <c r="DE95" s="774"/>
      <c r="DF95" s="774"/>
      <c r="DG95" s="774"/>
      <c r="DH95" s="774"/>
      <c r="DI95" s="774"/>
    </row>
    <row r="96" spans="1:113" ht="18" customHeight="1">
      <c r="A96" s="745">
        <v>1841</v>
      </c>
      <c r="B96" s="746" t="s">
        <v>265</v>
      </c>
      <c r="C96" s="747">
        <v>71</v>
      </c>
      <c r="D96" s="748">
        <v>201</v>
      </c>
      <c r="E96" s="749">
        <v>11</v>
      </c>
      <c r="F96" s="749">
        <v>31</v>
      </c>
      <c r="G96" s="749">
        <v>38</v>
      </c>
      <c r="H96" s="749">
        <v>15</v>
      </c>
      <c r="I96" s="749">
        <v>4</v>
      </c>
      <c r="J96" s="749">
        <v>58</v>
      </c>
      <c r="K96" s="749">
        <v>15</v>
      </c>
      <c r="L96" s="749">
        <v>6</v>
      </c>
      <c r="M96" s="749">
        <v>10</v>
      </c>
      <c r="O96" s="745">
        <v>1881</v>
      </c>
      <c r="P96" s="746" t="s">
        <v>1235</v>
      </c>
      <c r="Q96" s="747">
        <v>150</v>
      </c>
      <c r="R96" s="748">
        <v>210</v>
      </c>
      <c r="S96" s="749">
        <v>24</v>
      </c>
      <c r="T96" s="749">
        <v>21</v>
      </c>
      <c r="U96" s="749">
        <v>33</v>
      </c>
      <c r="V96" s="749">
        <v>15</v>
      </c>
      <c r="W96" s="749">
        <v>7</v>
      </c>
      <c r="X96" s="749">
        <v>55</v>
      </c>
      <c r="Y96" s="749">
        <v>13</v>
      </c>
      <c r="Z96" s="749">
        <v>7</v>
      </c>
      <c r="AA96" s="749">
        <v>7</v>
      </c>
      <c r="AC96" s="745">
        <v>1881</v>
      </c>
      <c r="AD96" s="746" t="s">
        <v>1235</v>
      </c>
      <c r="AE96" s="747">
        <v>157</v>
      </c>
      <c r="AF96" s="748">
        <v>219</v>
      </c>
      <c r="AG96" s="749">
        <v>30</v>
      </c>
      <c r="AH96" s="749">
        <v>16</v>
      </c>
      <c r="AI96" s="749">
        <v>26</v>
      </c>
      <c r="AJ96" s="749">
        <v>17</v>
      </c>
      <c r="AK96" s="749">
        <v>11</v>
      </c>
      <c r="AL96" s="749">
        <v>54</v>
      </c>
      <c r="AM96" s="749">
        <v>13</v>
      </c>
      <c r="AN96" s="749">
        <v>6</v>
      </c>
      <c r="AO96" s="749">
        <v>7</v>
      </c>
      <c r="AQ96" s="745">
        <v>6047</v>
      </c>
      <c r="AR96" s="746" t="s">
        <v>1318</v>
      </c>
      <c r="AS96" s="747">
        <v>41</v>
      </c>
      <c r="AT96" s="748">
        <v>228</v>
      </c>
      <c r="AU96" s="749">
        <v>17</v>
      </c>
      <c r="AV96" s="749">
        <v>27</v>
      </c>
      <c r="AW96" s="749">
        <v>32</v>
      </c>
      <c r="AX96" s="749">
        <v>20</v>
      </c>
      <c r="AY96" s="749">
        <v>5</v>
      </c>
      <c r="AZ96" s="749">
        <v>56</v>
      </c>
      <c r="BA96" s="749">
        <v>9</v>
      </c>
      <c r="BB96" s="749">
        <v>11</v>
      </c>
      <c r="BC96" s="749">
        <v>4</v>
      </c>
      <c r="BE96" s="745">
        <v>6221</v>
      </c>
      <c r="BF96" s="746" t="s">
        <v>6</v>
      </c>
      <c r="BG96" s="747">
        <v>388</v>
      </c>
      <c r="BH96" s="748">
        <v>236</v>
      </c>
      <c r="BI96" s="749">
        <v>19</v>
      </c>
      <c r="BJ96" s="749">
        <v>24</v>
      </c>
      <c r="BK96" s="749">
        <v>28</v>
      </c>
      <c r="BL96" s="749">
        <v>19</v>
      </c>
      <c r="BM96" s="749">
        <v>10</v>
      </c>
      <c r="BN96" s="749">
        <v>57</v>
      </c>
      <c r="BO96" s="749">
        <v>6</v>
      </c>
      <c r="BP96" s="749">
        <v>7</v>
      </c>
      <c r="BQ96" s="749">
        <v>7</v>
      </c>
      <c r="BR96" s="749">
        <v>5</v>
      </c>
      <c r="BT96" s="745">
        <v>6301</v>
      </c>
      <c r="BU96" s="746" t="s">
        <v>449</v>
      </c>
      <c r="BV96" s="747">
        <v>475</v>
      </c>
      <c r="BW96" s="748">
        <v>241</v>
      </c>
      <c r="BX96" s="749">
        <v>27</v>
      </c>
      <c r="BY96" s="749">
        <v>24</v>
      </c>
      <c r="BZ96" s="749">
        <v>23</v>
      </c>
      <c r="CA96" s="749">
        <v>14</v>
      </c>
      <c r="CB96" s="749">
        <v>13</v>
      </c>
      <c r="CC96" s="749">
        <v>49</v>
      </c>
      <c r="CD96" s="749">
        <v>7</v>
      </c>
      <c r="CE96" s="749">
        <v>11</v>
      </c>
      <c r="CF96" s="749">
        <v>8</v>
      </c>
      <c r="CH96" s="250">
        <v>6391</v>
      </c>
      <c r="CI96" s="162" t="s">
        <v>9</v>
      </c>
      <c r="CJ96" s="162">
        <v>19</v>
      </c>
      <c r="CK96" s="251">
        <v>396</v>
      </c>
      <c r="CL96" s="252">
        <v>53</v>
      </c>
      <c r="CM96" s="251">
        <v>11</v>
      </c>
      <c r="CN96" s="251">
        <v>37</v>
      </c>
      <c r="CO96" s="162">
        <v>53</v>
      </c>
      <c r="CP96" s="162">
        <v>0</v>
      </c>
      <c r="CQ96" s="162">
        <v>0</v>
      </c>
      <c r="CS96" s="781"/>
      <c r="CT96" s="780"/>
      <c r="CU96" s="782"/>
      <c r="CV96" s="783"/>
      <c r="CW96" s="783"/>
      <c r="CX96" s="779"/>
      <c r="CY96" s="774"/>
      <c r="CZ96" s="774"/>
      <c r="DA96" s="774"/>
      <c r="DB96" s="774"/>
      <c r="DC96" s="774"/>
      <c r="DD96" s="774"/>
      <c r="DE96" s="774"/>
      <c r="DF96" s="774"/>
      <c r="DG96" s="774"/>
      <c r="DH96" s="774"/>
      <c r="DI96" s="774"/>
    </row>
    <row r="97" spans="1:113" ht="18" customHeight="1">
      <c r="A97" s="745">
        <v>1881</v>
      </c>
      <c r="B97" s="746" t="s">
        <v>1235</v>
      </c>
      <c r="C97" s="747">
        <v>143</v>
      </c>
      <c r="D97" s="748">
        <v>202</v>
      </c>
      <c r="E97" s="749">
        <v>22</v>
      </c>
      <c r="F97" s="749">
        <v>18</v>
      </c>
      <c r="G97" s="749">
        <v>29</v>
      </c>
      <c r="H97" s="749">
        <v>16</v>
      </c>
      <c r="I97" s="749">
        <v>15</v>
      </c>
      <c r="J97" s="749">
        <v>60</v>
      </c>
      <c r="K97" s="749">
        <v>15</v>
      </c>
      <c r="L97" s="749">
        <v>6</v>
      </c>
      <c r="M97" s="749">
        <v>10</v>
      </c>
      <c r="O97" s="745">
        <v>1921</v>
      </c>
      <c r="P97" s="746" t="s">
        <v>267</v>
      </c>
      <c r="Q97" s="747">
        <v>153</v>
      </c>
      <c r="R97" s="748">
        <v>203</v>
      </c>
      <c r="S97" s="749">
        <v>38</v>
      </c>
      <c r="T97" s="749">
        <v>21</v>
      </c>
      <c r="U97" s="749">
        <v>21</v>
      </c>
      <c r="V97" s="749">
        <v>15</v>
      </c>
      <c r="W97" s="749">
        <v>5</v>
      </c>
      <c r="X97" s="749">
        <v>41</v>
      </c>
      <c r="Y97" s="749">
        <v>11</v>
      </c>
      <c r="Z97" s="749">
        <v>6</v>
      </c>
      <c r="AA97" s="749">
        <v>7</v>
      </c>
      <c r="AC97" s="745">
        <v>1921</v>
      </c>
      <c r="AD97" s="746" t="s">
        <v>267</v>
      </c>
      <c r="AE97" s="747">
        <v>139</v>
      </c>
      <c r="AF97" s="748">
        <v>215</v>
      </c>
      <c r="AG97" s="749">
        <v>32</v>
      </c>
      <c r="AH97" s="749">
        <v>24</v>
      </c>
      <c r="AI97" s="749">
        <v>21</v>
      </c>
      <c r="AJ97" s="749">
        <v>12</v>
      </c>
      <c r="AK97" s="749">
        <v>10</v>
      </c>
      <c r="AL97" s="749">
        <v>43</v>
      </c>
      <c r="AM97" s="749">
        <v>11</v>
      </c>
      <c r="AN97" s="749">
        <v>6</v>
      </c>
      <c r="AO97" s="749">
        <v>7</v>
      </c>
      <c r="AQ97" s="745">
        <v>6048</v>
      </c>
      <c r="AR97" s="746" t="s">
        <v>1319</v>
      </c>
      <c r="AS97" s="747">
        <v>96</v>
      </c>
      <c r="AT97" s="748">
        <v>216</v>
      </c>
      <c r="AU97" s="749">
        <v>40</v>
      </c>
      <c r="AV97" s="749">
        <v>30</v>
      </c>
      <c r="AW97" s="749">
        <v>19</v>
      </c>
      <c r="AX97" s="749">
        <v>10</v>
      </c>
      <c r="AY97" s="749">
        <v>1</v>
      </c>
      <c r="AZ97" s="749">
        <v>30</v>
      </c>
      <c r="BA97" s="749">
        <v>7</v>
      </c>
      <c r="BB97" s="749">
        <v>8</v>
      </c>
      <c r="BC97" s="749">
        <v>3</v>
      </c>
      <c r="BE97" s="745">
        <v>6231</v>
      </c>
      <c r="BF97" s="746" t="s">
        <v>7</v>
      </c>
      <c r="BG97" s="747">
        <v>274</v>
      </c>
      <c r="BH97" s="748">
        <v>224</v>
      </c>
      <c r="BI97" s="749">
        <v>39</v>
      </c>
      <c r="BJ97" s="749">
        <v>29</v>
      </c>
      <c r="BK97" s="749">
        <v>22</v>
      </c>
      <c r="BL97" s="749">
        <v>9</v>
      </c>
      <c r="BM97" s="749">
        <v>1</v>
      </c>
      <c r="BN97" s="749">
        <v>32</v>
      </c>
      <c r="BO97" s="749">
        <v>5</v>
      </c>
      <c r="BP97" s="749">
        <v>5</v>
      </c>
      <c r="BQ97" s="749">
        <v>5</v>
      </c>
      <c r="BR97" s="749">
        <v>4</v>
      </c>
      <c r="BT97" s="745">
        <v>6331</v>
      </c>
      <c r="BU97" s="746" t="s">
        <v>450</v>
      </c>
      <c r="BV97" s="747">
        <v>385</v>
      </c>
      <c r="BW97" s="748">
        <v>236</v>
      </c>
      <c r="BX97" s="749">
        <v>29</v>
      </c>
      <c r="BY97" s="749">
        <v>27</v>
      </c>
      <c r="BZ97" s="749">
        <v>26</v>
      </c>
      <c r="CA97" s="749">
        <v>13</v>
      </c>
      <c r="CB97" s="749">
        <v>5</v>
      </c>
      <c r="CC97" s="749">
        <v>44</v>
      </c>
      <c r="CD97" s="749">
        <v>6</v>
      </c>
      <c r="CE97" s="749">
        <v>10</v>
      </c>
      <c r="CF97" s="749">
        <v>8</v>
      </c>
      <c r="CH97" s="250">
        <v>6411</v>
      </c>
      <c r="CI97" s="162" t="s">
        <v>453</v>
      </c>
      <c r="CJ97" s="162">
        <v>58</v>
      </c>
      <c r="CK97" s="251">
        <v>412</v>
      </c>
      <c r="CL97" s="252">
        <v>83</v>
      </c>
      <c r="CM97" s="251">
        <v>3</v>
      </c>
      <c r="CN97" s="251">
        <v>14</v>
      </c>
      <c r="CO97" s="162">
        <v>60</v>
      </c>
      <c r="CP97" s="162">
        <v>16</v>
      </c>
      <c r="CQ97" s="162">
        <v>7</v>
      </c>
      <c r="CS97" s="781"/>
      <c r="CT97" s="780"/>
      <c r="CU97" s="782"/>
      <c r="CV97" s="783"/>
      <c r="CW97" s="783"/>
      <c r="CX97" s="779"/>
      <c r="CY97" s="774"/>
      <c r="CZ97" s="774"/>
      <c r="DA97" s="774"/>
      <c r="DB97" s="774"/>
      <c r="DC97" s="774"/>
      <c r="DD97" s="774"/>
      <c r="DE97" s="774"/>
      <c r="DF97" s="774"/>
      <c r="DG97" s="774"/>
      <c r="DH97" s="774"/>
      <c r="DI97" s="774"/>
    </row>
    <row r="98" spans="1:113" ht="18" customHeight="1">
      <c r="A98" s="745">
        <v>1921</v>
      </c>
      <c r="B98" s="746" t="s">
        <v>267</v>
      </c>
      <c r="C98" s="747">
        <v>149</v>
      </c>
      <c r="D98" s="748">
        <v>195</v>
      </c>
      <c r="E98" s="749">
        <v>28</v>
      </c>
      <c r="F98" s="749">
        <v>27</v>
      </c>
      <c r="G98" s="749">
        <v>26</v>
      </c>
      <c r="H98" s="749">
        <v>13</v>
      </c>
      <c r="I98" s="749">
        <v>6</v>
      </c>
      <c r="J98" s="749">
        <v>45</v>
      </c>
      <c r="K98" s="749">
        <v>13</v>
      </c>
      <c r="L98" s="749">
        <v>5</v>
      </c>
      <c r="M98" s="749">
        <v>9</v>
      </c>
      <c r="O98" s="745">
        <v>2001</v>
      </c>
      <c r="P98" s="746" t="s">
        <v>268</v>
      </c>
      <c r="Q98" s="747">
        <v>100</v>
      </c>
      <c r="R98" s="748">
        <v>209</v>
      </c>
      <c r="S98" s="749">
        <v>20</v>
      </c>
      <c r="T98" s="749">
        <v>28</v>
      </c>
      <c r="U98" s="749">
        <v>29</v>
      </c>
      <c r="V98" s="749">
        <v>19</v>
      </c>
      <c r="W98" s="749">
        <v>4</v>
      </c>
      <c r="X98" s="749">
        <v>52</v>
      </c>
      <c r="Y98" s="749">
        <v>11</v>
      </c>
      <c r="Z98" s="749">
        <v>8</v>
      </c>
      <c r="AA98" s="749">
        <v>8</v>
      </c>
      <c r="AC98" s="745">
        <v>2001</v>
      </c>
      <c r="AD98" s="746" t="s">
        <v>268</v>
      </c>
      <c r="AE98" s="747">
        <v>135</v>
      </c>
      <c r="AF98" s="748">
        <v>213</v>
      </c>
      <c r="AG98" s="749">
        <v>24</v>
      </c>
      <c r="AH98" s="749">
        <v>41</v>
      </c>
      <c r="AI98" s="749">
        <v>27</v>
      </c>
      <c r="AJ98" s="749">
        <v>7</v>
      </c>
      <c r="AK98" s="749">
        <v>1</v>
      </c>
      <c r="AL98" s="749">
        <v>35</v>
      </c>
      <c r="AM98" s="749">
        <v>11</v>
      </c>
      <c r="AN98" s="749">
        <v>5</v>
      </c>
      <c r="AO98" s="749">
        <v>7</v>
      </c>
      <c r="AQ98" s="745">
        <v>6049</v>
      </c>
      <c r="AR98" s="746" t="s">
        <v>1320</v>
      </c>
      <c r="AS98" s="747">
        <v>56</v>
      </c>
      <c r="AT98" s="748">
        <v>208</v>
      </c>
      <c r="AU98" s="749">
        <v>59</v>
      </c>
      <c r="AV98" s="749">
        <v>27</v>
      </c>
      <c r="AW98" s="749">
        <v>14</v>
      </c>
      <c r="AX98" s="749">
        <v>0</v>
      </c>
      <c r="AY98" s="749">
        <v>0</v>
      </c>
      <c r="AZ98" s="749">
        <v>14</v>
      </c>
      <c r="BA98" s="749">
        <v>5</v>
      </c>
      <c r="BB98" s="749">
        <v>7</v>
      </c>
      <c r="BC98" s="749">
        <v>3</v>
      </c>
      <c r="BE98" s="745">
        <v>6241</v>
      </c>
      <c r="BF98" s="746" t="s">
        <v>447</v>
      </c>
      <c r="BG98" s="747">
        <v>396</v>
      </c>
      <c r="BH98" s="748">
        <v>232</v>
      </c>
      <c r="BI98" s="749">
        <v>24</v>
      </c>
      <c r="BJ98" s="749">
        <v>27</v>
      </c>
      <c r="BK98" s="749">
        <v>26</v>
      </c>
      <c r="BL98" s="749">
        <v>17</v>
      </c>
      <c r="BM98" s="749">
        <v>7</v>
      </c>
      <c r="BN98" s="749">
        <v>49</v>
      </c>
      <c r="BO98" s="749">
        <v>6</v>
      </c>
      <c r="BP98" s="749">
        <v>7</v>
      </c>
      <c r="BQ98" s="749">
        <v>6</v>
      </c>
      <c r="BR98" s="749">
        <v>5</v>
      </c>
      <c r="BT98" s="745">
        <v>6351</v>
      </c>
      <c r="BU98" s="746" t="s">
        <v>451</v>
      </c>
      <c r="BV98" s="747">
        <v>181</v>
      </c>
      <c r="BW98" s="748">
        <v>240</v>
      </c>
      <c r="BX98" s="749">
        <v>22</v>
      </c>
      <c r="BY98" s="749">
        <v>20</v>
      </c>
      <c r="BZ98" s="749">
        <v>39</v>
      </c>
      <c r="CA98" s="749">
        <v>17</v>
      </c>
      <c r="CB98" s="749">
        <v>2</v>
      </c>
      <c r="CC98" s="749">
        <v>59</v>
      </c>
      <c r="CD98" s="749">
        <v>7</v>
      </c>
      <c r="CE98" s="749">
        <v>11</v>
      </c>
      <c r="CF98" s="749">
        <v>9</v>
      </c>
      <c r="CH98" s="250">
        <v>6421</v>
      </c>
      <c r="CI98" s="162" t="s">
        <v>454</v>
      </c>
      <c r="CJ98" s="162">
        <v>13</v>
      </c>
      <c r="CK98" s="251">
        <v>437</v>
      </c>
      <c r="CL98" s="252">
        <v>100</v>
      </c>
      <c r="CM98" s="251">
        <v>0</v>
      </c>
      <c r="CN98" s="251">
        <v>0</v>
      </c>
      <c r="CO98" s="162">
        <v>8</v>
      </c>
      <c r="CP98" s="162">
        <v>54</v>
      </c>
      <c r="CQ98" s="162">
        <v>38</v>
      </c>
      <c r="CS98" s="781"/>
      <c r="CT98" s="780"/>
      <c r="CU98" s="782"/>
      <c r="CV98" s="783"/>
      <c r="CW98" s="783"/>
      <c r="CX98" s="779"/>
      <c r="CY98" s="774"/>
      <c r="CZ98" s="774"/>
      <c r="DA98" s="774"/>
      <c r="DB98" s="774"/>
      <c r="DC98" s="774"/>
      <c r="DD98" s="774"/>
      <c r="DE98" s="774"/>
      <c r="DF98" s="774"/>
      <c r="DG98" s="774"/>
      <c r="DH98" s="774"/>
      <c r="DI98" s="774"/>
    </row>
    <row r="99" spans="1:113" ht="18" customHeight="1">
      <c r="A99" s="745">
        <v>2001</v>
      </c>
      <c r="B99" s="746" t="s">
        <v>268</v>
      </c>
      <c r="C99" s="747">
        <v>133</v>
      </c>
      <c r="D99" s="748">
        <v>194</v>
      </c>
      <c r="E99" s="749">
        <v>26</v>
      </c>
      <c r="F99" s="749">
        <v>25</v>
      </c>
      <c r="G99" s="749">
        <v>30</v>
      </c>
      <c r="H99" s="749">
        <v>19</v>
      </c>
      <c r="I99" s="749">
        <v>0</v>
      </c>
      <c r="J99" s="749">
        <v>49</v>
      </c>
      <c r="K99" s="749">
        <v>13</v>
      </c>
      <c r="L99" s="749">
        <v>6</v>
      </c>
      <c r="M99" s="749">
        <v>9</v>
      </c>
      <c r="O99" s="745">
        <v>2003</v>
      </c>
      <c r="P99" s="746" t="s">
        <v>1381</v>
      </c>
      <c r="Q99" s="747">
        <v>37</v>
      </c>
      <c r="R99" s="748">
        <v>224</v>
      </c>
      <c r="S99" s="749">
        <v>5</v>
      </c>
      <c r="T99" s="749">
        <v>16</v>
      </c>
      <c r="U99" s="749">
        <v>32</v>
      </c>
      <c r="V99" s="749">
        <v>24</v>
      </c>
      <c r="W99" s="749">
        <v>22</v>
      </c>
      <c r="X99" s="749">
        <v>78</v>
      </c>
      <c r="Y99" s="749">
        <v>14</v>
      </c>
      <c r="Z99" s="749">
        <v>8</v>
      </c>
      <c r="AA99" s="749">
        <v>9</v>
      </c>
      <c r="AC99" s="745">
        <v>2003</v>
      </c>
      <c r="AD99" s="746" t="s">
        <v>1381</v>
      </c>
      <c r="AE99" s="747">
        <v>33</v>
      </c>
      <c r="AF99" s="748">
        <v>222</v>
      </c>
      <c r="AG99" s="749">
        <v>9</v>
      </c>
      <c r="AH99" s="749">
        <v>30</v>
      </c>
      <c r="AI99" s="749">
        <v>48</v>
      </c>
      <c r="AJ99" s="749">
        <v>9</v>
      </c>
      <c r="AK99" s="749">
        <v>3</v>
      </c>
      <c r="AL99" s="749">
        <v>61</v>
      </c>
      <c r="AM99" s="749">
        <v>13</v>
      </c>
      <c r="AN99" s="749">
        <v>6</v>
      </c>
      <c r="AO99" s="749">
        <v>8</v>
      </c>
      <c r="AQ99" s="745">
        <v>6051</v>
      </c>
      <c r="AR99" s="746" t="s">
        <v>435</v>
      </c>
      <c r="AS99" s="747">
        <v>212</v>
      </c>
      <c r="AT99" s="748">
        <v>211</v>
      </c>
      <c r="AU99" s="749">
        <v>47</v>
      </c>
      <c r="AV99" s="749">
        <v>33</v>
      </c>
      <c r="AW99" s="749">
        <v>16</v>
      </c>
      <c r="AX99" s="749">
        <v>3</v>
      </c>
      <c r="AY99" s="749">
        <v>0</v>
      </c>
      <c r="AZ99" s="749">
        <v>20</v>
      </c>
      <c r="BA99" s="749">
        <v>6</v>
      </c>
      <c r="BB99" s="749">
        <v>7</v>
      </c>
      <c r="BC99" s="749">
        <v>3</v>
      </c>
      <c r="BE99" s="745">
        <v>6251</v>
      </c>
      <c r="BF99" s="746" t="s">
        <v>8</v>
      </c>
      <c r="BG99" s="747">
        <v>200</v>
      </c>
      <c r="BH99" s="748">
        <v>226</v>
      </c>
      <c r="BI99" s="749">
        <v>32</v>
      </c>
      <c r="BJ99" s="749">
        <v>30</v>
      </c>
      <c r="BK99" s="749">
        <v>26</v>
      </c>
      <c r="BL99" s="749">
        <v>13</v>
      </c>
      <c r="BM99" s="749">
        <v>1</v>
      </c>
      <c r="BN99" s="749">
        <v>39</v>
      </c>
      <c r="BO99" s="749">
        <v>5</v>
      </c>
      <c r="BP99" s="749">
        <v>6</v>
      </c>
      <c r="BQ99" s="749">
        <v>6</v>
      </c>
      <c r="BR99" s="749">
        <v>4</v>
      </c>
      <c r="BT99" s="745">
        <v>6361</v>
      </c>
      <c r="BU99" s="746" t="s">
        <v>452</v>
      </c>
      <c r="BV99" s="747">
        <v>168</v>
      </c>
      <c r="BW99" s="748">
        <v>234</v>
      </c>
      <c r="BX99" s="749">
        <v>32</v>
      </c>
      <c r="BY99" s="749">
        <v>25</v>
      </c>
      <c r="BZ99" s="749">
        <v>35</v>
      </c>
      <c r="CA99" s="749">
        <v>4</v>
      </c>
      <c r="CB99" s="749">
        <v>4</v>
      </c>
      <c r="CC99" s="749">
        <v>43</v>
      </c>
      <c r="CD99" s="749">
        <v>6</v>
      </c>
      <c r="CE99" s="749">
        <v>9</v>
      </c>
      <c r="CF99" s="749">
        <v>8</v>
      </c>
      <c r="CH99" s="250">
        <v>6431</v>
      </c>
      <c r="CI99" s="162" t="s">
        <v>455</v>
      </c>
      <c r="CJ99" s="162">
        <v>21</v>
      </c>
      <c r="CK99" s="251">
        <v>418</v>
      </c>
      <c r="CL99" s="252">
        <v>90</v>
      </c>
      <c r="CM99" s="251">
        <v>0</v>
      </c>
      <c r="CN99" s="251">
        <v>10</v>
      </c>
      <c r="CO99" s="162">
        <v>62</v>
      </c>
      <c r="CP99" s="162">
        <v>19</v>
      </c>
      <c r="CQ99" s="162">
        <v>10</v>
      </c>
      <c r="CS99" s="781"/>
      <c r="CT99" s="780"/>
      <c r="CU99" s="782"/>
      <c r="CV99" s="783"/>
      <c r="CW99" s="783"/>
      <c r="CX99" s="779"/>
      <c r="CY99" s="774"/>
      <c r="CZ99" s="774"/>
      <c r="DA99" s="774"/>
      <c r="DB99" s="774"/>
      <c r="DC99" s="774"/>
      <c r="DD99" s="774"/>
      <c r="DE99" s="774"/>
      <c r="DF99" s="774"/>
      <c r="DG99" s="774"/>
      <c r="DH99" s="774"/>
      <c r="DI99" s="774"/>
    </row>
    <row r="100" spans="1:113" ht="18" customHeight="1">
      <c r="A100" s="745">
        <v>2003</v>
      </c>
      <c r="B100" s="746" t="s">
        <v>1381</v>
      </c>
      <c r="C100" s="747">
        <v>57</v>
      </c>
      <c r="D100" s="748">
        <v>215</v>
      </c>
      <c r="E100" s="749">
        <v>2</v>
      </c>
      <c r="F100" s="749">
        <v>7</v>
      </c>
      <c r="G100" s="749">
        <v>42</v>
      </c>
      <c r="H100" s="749">
        <v>32</v>
      </c>
      <c r="I100" s="749">
        <v>18</v>
      </c>
      <c r="J100" s="749">
        <v>91</v>
      </c>
      <c r="K100" s="749">
        <v>18</v>
      </c>
      <c r="L100" s="749">
        <v>8</v>
      </c>
      <c r="M100" s="749">
        <v>11</v>
      </c>
      <c r="O100" s="745">
        <v>2006</v>
      </c>
      <c r="P100" s="746" t="s">
        <v>270</v>
      </c>
      <c r="Q100" s="747">
        <v>16</v>
      </c>
      <c r="R100" s="748">
        <v>209</v>
      </c>
      <c r="S100" s="749">
        <v>25</v>
      </c>
      <c r="T100" s="749">
        <v>19</v>
      </c>
      <c r="U100" s="749">
        <v>50</v>
      </c>
      <c r="V100" s="749">
        <v>0</v>
      </c>
      <c r="W100" s="749">
        <v>6</v>
      </c>
      <c r="X100" s="749">
        <v>56</v>
      </c>
      <c r="Y100" s="749">
        <v>11</v>
      </c>
      <c r="Z100" s="749">
        <v>8</v>
      </c>
      <c r="AA100" s="749">
        <v>7</v>
      </c>
      <c r="AC100" s="745">
        <v>2006</v>
      </c>
      <c r="AD100" s="746" t="s">
        <v>270</v>
      </c>
      <c r="AE100" s="747">
        <v>16</v>
      </c>
      <c r="AF100" s="748">
        <v>209</v>
      </c>
      <c r="AG100" s="749">
        <v>44</v>
      </c>
      <c r="AH100" s="749">
        <v>38</v>
      </c>
      <c r="AI100" s="749">
        <v>6</v>
      </c>
      <c r="AJ100" s="749">
        <v>13</v>
      </c>
      <c r="AK100" s="749">
        <v>0</v>
      </c>
      <c r="AL100" s="749">
        <v>19</v>
      </c>
      <c r="AM100" s="749">
        <v>10</v>
      </c>
      <c r="AN100" s="749">
        <v>5</v>
      </c>
      <c r="AO100" s="749">
        <v>6</v>
      </c>
      <c r="AQ100" s="745">
        <v>6052</v>
      </c>
      <c r="AR100" s="746" t="s">
        <v>127</v>
      </c>
      <c r="AS100" s="747">
        <v>413</v>
      </c>
      <c r="AT100" s="748">
        <v>228</v>
      </c>
      <c r="AU100" s="749">
        <v>15</v>
      </c>
      <c r="AV100" s="749">
        <v>27</v>
      </c>
      <c r="AW100" s="749">
        <v>33</v>
      </c>
      <c r="AX100" s="749">
        <v>21</v>
      </c>
      <c r="AY100" s="749">
        <v>4</v>
      </c>
      <c r="AZ100" s="749">
        <v>58</v>
      </c>
      <c r="BA100" s="749">
        <v>9</v>
      </c>
      <c r="BB100" s="749">
        <v>11</v>
      </c>
      <c r="BC100" s="749">
        <v>4</v>
      </c>
      <c r="BE100" s="745">
        <v>6281</v>
      </c>
      <c r="BF100" s="746" t="s">
        <v>448</v>
      </c>
      <c r="BG100" s="747">
        <v>138</v>
      </c>
      <c r="BH100" s="748">
        <v>223</v>
      </c>
      <c r="BI100" s="749">
        <v>38</v>
      </c>
      <c r="BJ100" s="749">
        <v>28</v>
      </c>
      <c r="BK100" s="749">
        <v>25</v>
      </c>
      <c r="BL100" s="749">
        <v>8</v>
      </c>
      <c r="BM100" s="749">
        <v>0</v>
      </c>
      <c r="BN100" s="749">
        <v>33</v>
      </c>
      <c r="BO100" s="749">
        <v>5</v>
      </c>
      <c r="BP100" s="749">
        <v>6</v>
      </c>
      <c r="BQ100" s="749">
        <v>5</v>
      </c>
      <c r="BR100" s="749">
        <v>4</v>
      </c>
      <c r="BT100" s="745">
        <v>6391</v>
      </c>
      <c r="BU100" s="746" t="s">
        <v>9</v>
      </c>
      <c r="BV100" s="747">
        <v>209</v>
      </c>
      <c r="BW100" s="748">
        <v>233</v>
      </c>
      <c r="BX100" s="749">
        <v>33</v>
      </c>
      <c r="BY100" s="749">
        <v>30</v>
      </c>
      <c r="BZ100" s="749">
        <v>32</v>
      </c>
      <c r="CA100" s="749">
        <v>4</v>
      </c>
      <c r="CB100" s="749">
        <v>0</v>
      </c>
      <c r="CC100" s="749">
        <v>36</v>
      </c>
      <c r="CD100" s="749">
        <v>6</v>
      </c>
      <c r="CE100" s="749">
        <v>9</v>
      </c>
      <c r="CF100" s="749">
        <v>7</v>
      </c>
      <c r="CH100" s="250">
        <v>6441</v>
      </c>
      <c r="CI100" s="162" t="s">
        <v>456</v>
      </c>
      <c r="CJ100" s="162">
        <v>90</v>
      </c>
      <c r="CK100" s="251">
        <v>424</v>
      </c>
      <c r="CL100" s="252">
        <v>94</v>
      </c>
      <c r="CM100" s="251">
        <v>0</v>
      </c>
      <c r="CN100" s="251">
        <v>6</v>
      </c>
      <c r="CO100" s="162">
        <v>47</v>
      </c>
      <c r="CP100" s="162">
        <v>29</v>
      </c>
      <c r="CQ100" s="162">
        <v>19</v>
      </c>
      <c r="CS100" s="781"/>
      <c r="CT100" s="780"/>
      <c r="CU100" s="782"/>
      <c r="CV100" s="783"/>
      <c r="CW100" s="783"/>
      <c r="CX100" s="779"/>
      <c r="CY100" s="774"/>
      <c r="CZ100" s="774"/>
      <c r="DA100" s="774"/>
      <c r="DB100" s="774"/>
      <c r="DC100" s="774"/>
      <c r="DD100" s="774"/>
      <c r="DE100" s="774"/>
      <c r="DF100" s="774"/>
      <c r="DG100" s="774"/>
      <c r="DH100" s="774"/>
      <c r="DI100" s="774"/>
    </row>
    <row r="101" spans="1:113" ht="18" customHeight="1">
      <c r="A101" s="745">
        <v>2006</v>
      </c>
      <c r="B101" s="746" t="s">
        <v>270</v>
      </c>
      <c r="C101" s="747">
        <v>15</v>
      </c>
      <c r="D101" s="748">
        <v>187</v>
      </c>
      <c r="E101" s="749">
        <v>40</v>
      </c>
      <c r="F101" s="749">
        <v>33</v>
      </c>
      <c r="G101" s="749">
        <v>7</v>
      </c>
      <c r="H101" s="749">
        <v>20</v>
      </c>
      <c r="I101" s="749">
        <v>0</v>
      </c>
      <c r="J101" s="749">
        <v>27</v>
      </c>
      <c r="K101" s="749">
        <v>11</v>
      </c>
      <c r="L101" s="749">
        <v>5</v>
      </c>
      <c r="M101" s="749">
        <v>7</v>
      </c>
      <c r="O101" s="745">
        <v>2007</v>
      </c>
      <c r="P101" s="746" t="s">
        <v>1608</v>
      </c>
      <c r="Q101" s="747">
        <v>50</v>
      </c>
      <c r="R101" s="748">
        <v>225</v>
      </c>
      <c r="S101" s="749">
        <v>4</v>
      </c>
      <c r="T101" s="749">
        <v>10</v>
      </c>
      <c r="U101" s="749">
        <v>34</v>
      </c>
      <c r="V101" s="749">
        <v>32</v>
      </c>
      <c r="W101" s="749">
        <v>20</v>
      </c>
      <c r="X101" s="749">
        <v>86</v>
      </c>
      <c r="Y101" s="749">
        <v>15</v>
      </c>
      <c r="Z101" s="749">
        <v>9</v>
      </c>
      <c r="AA101" s="749">
        <v>9</v>
      </c>
      <c r="AC101" s="745">
        <v>2007</v>
      </c>
      <c r="AD101" s="746" t="s">
        <v>1608</v>
      </c>
      <c r="AE101" s="747">
        <v>50</v>
      </c>
      <c r="AF101" s="748">
        <v>237</v>
      </c>
      <c r="AG101" s="749">
        <v>0</v>
      </c>
      <c r="AH101" s="749">
        <v>16</v>
      </c>
      <c r="AI101" s="749">
        <v>30</v>
      </c>
      <c r="AJ101" s="749">
        <v>30</v>
      </c>
      <c r="AK101" s="749">
        <v>24</v>
      </c>
      <c r="AL101" s="749">
        <v>84</v>
      </c>
      <c r="AM101" s="749">
        <v>17</v>
      </c>
      <c r="AN101" s="749">
        <v>8</v>
      </c>
      <c r="AO101" s="749">
        <v>10</v>
      </c>
      <c r="AQ101" s="745">
        <v>6053</v>
      </c>
      <c r="AR101" s="746" t="s">
        <v>1330</v>
      </c>
      <c r="AS101" s="747">
        <v>53</v>
      </c>
      <c r="AT101" s="748">
        <v>233</v>
      </c>
      <c r="AU101" s="749">
        <v>0</v>
      </c>
      <c r="AV101" s="749">
        <v>38</v>
      </c>
      <c r="AW101" s="749">
        <v>32</v>
      </c>
      <c r="AX101" s="749">
        <v>23</v>
      </c>
      <c r="AY101" s="749">
        <v>8</v>
      </c>
      <c r="AZ101" s="749">
        <v>62</v>
      </c>
      <c r="BA101" s="749">
        <v>11</v>
      </c>
      <c r="BB101" s="749">
        <v>12</v>
      </c>
      <c r="BC101" s="749">
        <v>4</v>
      </c>
      <c r="BE101" s="745">
        <v>6301</v>
      </c>
      <c r="BF101" s="746" t="s">
        <v>449</v>
      </c>
      <c r="BG101" s="747">
        <v>472</v>
      </c>
      <c r="BH101" s="748">
        <v>233</v>
      </c>
      <c r="BI101" s="749">
        <v>26</v>
      </c>
      <c r="BJ101" s="749">
        <v>23</v>
      </c>
      <c r="BK101" s="749">
        <v>24</v>
      </c>
      <c r="BL101" s="749">
        <v>18</v>
      </c>
      <c r="BM101" s="749">
        <v>9</v>
      </c>
      <c r="BN101" s="749">
        <v>51</v>
      </c>
      <c r="BO101" s="749">
        <v>6</v>
      </c>
      <c r="BP101" s="749">
        <v>6</v>
      </c>
      <c r="BQ101" s="749">
        <v>7</v>
      </c>
      <c r="BR101" s="749">
        <v>5</v>
      </c>
      <c r="BT101" s="745">
        <v>6411</v>
      </c>
      <c r="BU101" s="746" t="s">
        <v>453</v>
      </c>
      <c r="BV101" s="747">
        <v>292</v>
      </c>
      <c r="BW101" s="748">
        <v>237</v>
      </c>
      <c r="BX101" s="749">
        <v>31</v>
      </c>
      <c r="BY101" s="749">
        <v>23</v>
      </c>
      <c r="BZ101" s="749">
        <v>29</v>
      </c>
      <c r="CA101" s="749">
        <v>15</v>
      </c>
      <c r="CB101" s="749">
        <v>2</v>
      </c>
      <c r="CC101" s="749">
        <v>47</v>
      </c>
      <c r="CD101" s="749">
        <v>7</v>
      </c>
      <c r="CE101" s="749">
        <v>10</v>
      </c>
      <c r="CF101" s="749">
        <v>8</v>
      </c>
      <c r="CH101" s="250">
        <v>6481</v>
      </c>
      <c r="CI101" s="162" t="s">
        <v>457</v>
      </c>
      <c r="CJ101" s="162">
        <v>21</v>
      </c>
      <c r="CK101" s="251">
        <v>421</v>
      </c>
      <c r="CL101" s="252">
        <v>90</v>
      </c>
      <c r="CM101" s="251">
        <v>0</v>
      </c>
      <c r="CN101" s="251">
        <v>10</v>
      </c>
      <c r="CO101" s="162">
        <v>52</v>
      </c>
      <c r="CP101" s="162">
        <v>19</v>
      </c>
      <c r="CQ101" s="162">
        <v>19</v>
      </c>
    </row>
    <row r="102" spans="1:113" ht="18" customHeight="1">
      <c r="A102" s="745">
        <v>2007</v>
      </c>
      <c r="B102" s="746" t="s">
        <v>1608</v>
      </c>
      <c r="C102" s="747">
        <v>100</v>
      </c>
      <c r="D102" s="748">
        <v>219</v>
      </c>
      <c r="E102" s="749">
        <v>1</v>
      </c>
      <c r="F102" s="749">
        <v>7</v>
      </c>
      <c r="G102" s="749">
        <v>38</v>
      </c>
      <c r="H102" s="749">
        <v>29</v>
      </c>
      <c r="I102" s="749">
        <v>25</v>
      </c>
      <c r="J102" s="749">
        <v>92</v>
      </c>
      <c r="K102" s="749">
        <v>18</v>
      </c>
      <c r="L102" s="749">
        <v>8</v>
      </c>
      <c r="M102" s="749">
        <v>11</v>
      </c>
      <c r="O102" s="745">
        <v>2012</v>
      </c>
      <c r="P102" s="746" t="s">
        <v>965</v>
      </c>
      <c r="Q102" s="747">
        <v>34</v>
      </c>
      <c r="R102" s="748">
        <v>216</v>
      </c>
      <c r="S102" s="749">
        <v>15</v>
      </c>
      <c r="T102" s="749">
        <v>26</v>
      </c>
      <c r="U102" s="749">
        <v>29</v>
      </c>
      <c r="V102" s="749">
        <v>12</v>
      </c>
      <c r="W102" s="749">
        <v>18</v>
      </c>
      <c r="X102" s="749">
        <v>59</v>
      </c>
      <c r="Y102" s="749">
        <v>13</v>
      </c>
      <c r="Z102" s="749">
        <v>7</v>
      </c>
      <c r="AA102" s="749">
        <v>9</v>
      </c>
      <c r="AC102" s="745">
        <v>2012</v>
      </c>
      <c r="AD102" s="746" t="s">
        <v>965</v>
      </c>
      <c r="AE102" s="747">
        <v>32</v>
      </c>
      <c r="AF102" s="748">
        <v>218</v>
      </c>
      <c r="AG102" s="749">
        <v>22</v>
      </c>
      <c r="AH102" s="749">
        <v>28</v>
      </c>
      <c r="AI102" s="749">
        <v>38</v>
      </c>
      <c r="AJ102" s="749">
        <v>13</v>
      </c>
      <c r="AK102" s="749">
        <v>0</v>
      </c>
      <c r="AL102" s="749">
        <v>50</v>
      </c>
      <c r="AM102" s="749">
        <v>12</v>
      </c>
      <c r="AN102" s="749">
        <v>6</v>
      </c>
      <c r="AO102" s="749">
        <v>7</v>
      </c>
      <c r="AQ102" s="745">
        <v>6060</v>
      </c>
      <c r="AR102" s="746" t="s">
        <v>1321</v>
      </c>
      <c r="AS102" s="747">
        <v>81</v>
      </c>
      <c r="AT102" s="748">
        <v>223</v>
      </c>
      <c r="AU102" s="749">
        <v>23</v>
      </c>
      <c r="AV102" s="749">
        <v>26</v>
      </c>
      <c r="AW102" s="749">
        <v>27</v>
      </c>
      <c r="AX102" s="749">
        <v>19</v>
      </c>
      <c r="AY102" s="749">
        <v>5</v>
      </c>
      <c r="AZ102" s="749">
        <v>51</v>
      </c>
      <c r="BA102" s="749">
        <v>9</v>
      </c>
      <c r="BB102" s="749">
        <v>10</v>
      </c>
      <c r="BC102" s="749">
        <v>4</v>
      </c>
      <c r="BE102" s="745">
        <v>6331</v>
      </c>
      <c r="BF102" s="746" t="s">
        <v>450</v>
      </c>
      <c r="BG102" s="747">
        <v>425</v>
      </c>
      <c r="BH102" s="748">
        <v>226</v>
      </c>
      <c r="BI102" s="749">
        <v>38</v>
      </c>
      <c r="BJ102" s="749">
        <v>23</v>
      </c>
      <c r="BK102" s="749">
        <v>18</v>
      </c>
      <c r="BL102" s="749">
        <v>15</v>
      </c>
      <c r="BM102" s="749">
        <v>6</v>
      </c>
      <c r="BN102" s="749">
        <v>39</v>
      </c>
      <c r="BO102" s="749">
        <v>5</v>
      </c>
      <c r="BP102" s="749">
        <v>6</v>
      </c>
      <c r="BQ102" s="749">
        <v>6</v>
      </c>
      <c r="BR102" s="749">
        <v>4</v>
      </c>
      <c r="BT102" s="745">
        <v>6421</v>
      </c>
      <c r="BU102" s="746" t="s">
        <v>454</v>
      </c>
      <c r="BV102" s="747">
        <v>211</v>
      </c>
      <c r="BW102" s="748">
        <v>238</v>
      </c>
      <c r="BX102" s="749">
        <v>31</v>
      </c>
      <c r="BY102" s="749">
        <v>18</v>
      </c>
      <c r="BZ102" s="749">
        <v>39</v>
      </c>
      <c r="CA102" s="749">
        <v>9</v>
      </c>
      <c r="CB102" s="749">
        <v>3</v>
      </c>
      <c r="CC102" s="749">
        <v>51</v>
      </c>
      <c r="CD102" s="749">
        <v>7</v>
      </c>
      <c r="CE102" s="749">
        <v>10</v>
      </c>
      <c r="CF102" s="749">
        <v>8</v>
      </c>
      <c r="CH102" s="250">
        <v>6501</v>
      </c>
      <c r="CI102" s="162" t="s">
        <v>458</v>
      </c>
      <c r="CJ102" s="162">
        <v>77</v>
      </c>
      <c r="CK102" s="251">
        <v>422</v>
      </c>
      <c r="CL102" s="252">
        <v>86</v>
      </c>
      <c r="CM102" s="251">
        <v>1</v>
      </c>
      <c r="CN102" s="251">
        <v>13</v>
      </c>
      <c r="CO102" s="162">
        <v>42</v>
      </c>
      <c r="CP102" s="162">
        <v>19</v>
      </c>
      <c r="CQ102" s="162">
        <v>25</v>
      </c>
    </row>
    <row r="103" spans="1:113" ht="18" customHeight="1">
      <c r="A103" s="745">
        <v>2012</v>
      </c>
      <c r="B103" s="746" t="s">
        <v>965</v>
      </c>
      <c r="C103" s="747">
        <v>66</v>
      </c>
      <c r="D103" s="748">
        <v>203</v>
      </c>
      <c r="E103" s="749">
        <v>14</v>
      </c>
      <c r="F103" s="749">
        <v>29</v>
      </c>
      <c r="G103" s="749">
        <v>32</v>
      </c>
      <c r="H103" s="749">
        <v>15</v>
      </c>
      <c r="I103" s="749">
        <v>11</v>
      </c>
      <c r="J103" s="749">
        <v>58</v>
      </c>
      <c r="K103" s="749">
        <v>15</v>
      </c>
      <c r="L103" s="749">
        <v>7</v>
      </c>
      <c r="M103" s="749">
        <v>10</v>
      </c>
      <c r="O103" s="745">
        <v>2013</v>
      </c>
      <c r="P103" s="746" t="s">
        <v>2022</v>
      </c>
      <c r="Q103" s="747">
        <v>23</v>
      </c>
      <c r="R103" s="748">
        <v>215</v>
      </c>
      <c r="S103" s="749">
        <v>30</v>
      </c>
      <c r="T103" s="749">
        <v>17</v>
      </c>
      <c r="U103" s="749">
        <v>13</v>
      </c>
      <c r="V103" s="749">
        <v>22</v>
      </c>
      <c r="W103" s="749">
        <v>17</v>
      </c>
      <c r="X103" s="749">
        <v>52</v>
      </c>
      <c r="Y103" s="749">
        <v>12</v>
      </c>
      <c r="Z103" s="749">
        <v>7</v>
      </c>
      <c r="AA103" s="749">
        <v>8</v>
      </c>
      <c r="AC103" s="745">
        <v>2013</v>
      </c>
      <c r="AD103" s="746" t="s">
        <v>2022</v>
      </c>
      <c r="AE103" s="747">
        <v>11</v>
      </c>
      <c r="AF103" s="748">
        <v>230</v>
      </c>
      <c r="AG103" s="749">
        <v>18</v>
      </c>
      <c r="AH103" s="749">
        <v>18</v>
      </c>
      <c r="AI103" s="749">
        <v>0</v>
      </c>
      <c r="AJ103" s="749">
        <v>36</v>
      </c>
      <c r="AK103" s="749">
        <v>27</v>
      </c>
      <c r="AL103" s="749">
        <v>64</v>
      </c>
      <c r="AM103" s="749">
        <v>15</v>
      </c>
      <c r="AN103" s="749">
        <v>7</v>
      </c>
      <c r="AO103" s="749">
        <v>9</v>
      </c>
      <c r="AQ103" s="745">
        <v>6061</v>
      </c>
      <c r="AR103" s="746" t="s">
        <v>436</v>
      </c>
      <c r="AS103" s="747">
        <v>145</v>
      </c>
      <c r="AT103" s="748">
        <v>205</v>
      </c>
      <c r="AU103" s="749">
        <v>64</v>
      </c>
      <c r="AV103" s="749">
        <v>26</v>
      </c>
      <c r="AW103" s="749">
        <v>9</v>
      </c>
      <c r="AX103" s="749">
        <v>1</v>
      </c>
      <c r="AY103" s="749">
        <v>1</v>
      </c>
      <c r="AZ103" s="749">
        <v>10</v>
      </c>
      <c r="BA103" s="749">
        <v>5</v>
      </c>
      <c r="BB103" s="749">
        <v>6</v>
      </c>
      <c r="BC103" s="749">
        <v>2</v>
      </c>
      <c r="BE103" s="745">
        <v>6351</v>
      </c>
      <c r="BF103" s="746" t="s">
        <v>451</v>
      </c>
      <c r="BG103" s="747">
        <v>223</v>
      </c>
      <c r="BH103" s="748">
        <v>233</v>
      </c>
      <c r="BI103" s="749">
        <v>18</v>
      </c>
      <c r="BJ103" s="749">
        <v>28</v>
      </c>
      <c r="BK103" s="749">
        <v>34</v>
      </c>
      <c r="BL103" s="749">
        <v>16</v>
      </c>
      <c r="BM103" s="749">
        <v>4</v>
      </c>
      <c r="BN103" s="749">
        <v>53</v>
      </c>
      <c r="BO103" s="749">
        <v>6</v>
      </c>
      <c r="BP103" s="749">
        <v>7</v>
      </c>
      <c r="BQ103" s="749">
        <v>6</v>
      </c>
      <c r="BR103" s="749">
        <v>4</v>
      </c>
      <c r="BT103" s="745">
        <v>6431</v>
      </c>
      <c r="BU103" s="746" t="s">
        <v>455</v>
      </c>
      <c r="BV103" s="747">
        <v>158</v>
      </c>
      <c r="BW103" s="748">
        <v>233</v>
      </c>
      <c r="BX103" s="749">
        <v>31</v>
      </c>
      <c r="BY103" s="749">
        <v>32</v>
      </c>
      <c r="BZ103" s="749">
        <v>28</v>
      </c>
      <c r="CA103" s="749">
        <v>8</v>
      </c>
      <c r="CB103" s="749">
        <v>1</v>
      </c>
      <c r="CC103" s="749">
        <v>37</v>
      </c>
      <c r="CD103" s="749">
        <v>6</v>
      </c>
      <c r="CE103" s="749">
        <v>9</v>
      </c>
      <c r="CF103" s="749">
        <v>7</v>
      </c>
      <c r="CH103" s="250">
        <v>6521</v>
      </c>
      <c r="CI103" s="162" t="s">
        <v>459</v>
      </c>
      <c r="CJ103" s="162">
        <v>75</v>
      </c>
      <c r="CK103" s="251">
        <v>428</v>
      </c>
      <c r="CL103" s="252">
        <v>99</v>
      </c>
      <c r="CM103" s="251">
        <v>0</v>
      </c>
      <c r="CN103" s="251">
        <v>1</v>
      </c>
      <c r="CO103" s="162">
        <v>35</v>
      </c>
      <c r="CP103" s="162">
        <v>33</v>
      </c>
      <c r="CQ103" s="162">
        <v>31</v>
      </c>
    </row>
    <row r="104" spans="1:113" ht="18" customHeight="1">
      <c r="A104" s="745">
        <v>2013</v>
      </c>
      <c r="B104" s="746" t="s">
        <v>2022</v>
      </c>
      <c r="C104" s="747">
        <v>29</v>
      </c>
      <c r="D104" s="748">
        <v>199</v>
      </c>
      <c r="E104" s="749">
        <v>24</v>
      </c>
      <c r="F104" s="749">
        <v>28</v>
      </c>
      <c r="G104" s="749">
        <v>24</v>
      </c>
      <c r="H104" s="749">
        <v>17</v>
      </c>
      <c r="I104" s="749">
        <v>7</v>
      </c>
      <c r="J104" s="749">
        <v>48</v>
      </c>
      <c r="K104" s="749">
        <v>14</v>
      </c>
      <c r="L104" s="749">
        <v>5</v>
      </c>
      <c r="M104" s="749">
        <v>10</v>
      </c>
      <c r="O104" s="745">
        <v>2021</v>
      </c>
      <c r="P104" s="746" t="s">
        <v>271</v>
      </c>
      <c r="Q104" s="747">
        <v>95</v>
      </c>
      <c r="R104" s="748">
        <v>219</v>
      </c>
      <c r="S104" s="749">
        <v>5</v>
      </c>
      <c r="T104" s="749">
        <v>25</v>
      </c>
      <c r="U104" s="749">
        <v>39</v>
      </c>
      <c r="V104" s="749">
        <v>19</v>
      </c>
      <c r="W104" s="749">
        <v>12</v>
      </c>
      <c r="X104" s="749">
        <v>69</v>
      </c>
      <c r="Y104" s="749">
        <v>13</v>
      </c>
      <c r="Z104" s="749">
        <v>8</v>
      </c>
      <c r="AA104" s="749">
        <v>9</v>
      </c>
      <c r="AC104" s="745">
        <v>2021</v>
      </c>
      <c r="AD104" s="746" t="s">
        <v>271</v>
      </c>
      <c r="AE104" s="747">
        <v>81</v>
      </c>
      <c r="AF104" s="748">
        <v>225</v>
      </c>
      <c r="AG104" s="749">
        <v>7</v>
      </c>
      <c r="AH104" s="749">
        <v>32</v>
      </c>
      <c r="AI104" s="749">
        <v>31</v>
      </c>
      <c r="AJ104" s="749">
        <v>20</v>
      </c>
      <c r="AK104" s="749">
        <v>10</v>
      </c>
      <c r="AL104" s="749">
        <v>60</v>
      </c>
      <c r="AM104" s="749">
        <v>14</v>
      </c>
      <c r="AN104" s="749">
        <v>7</v>
      </c>
      <c r="AO104" s="749">
        <v>8</v>
      </c>
      <c r="AQ104" s="745">
        <v>6070</v>
      </c>
      <c r="AR104" s="746" t="s">
        <v>1322</v>
      </c>
      <c r="AS104" s="747">
        <v>184</v>
      </c>
      <c r="AT104" s="748">
        <v>224</v>
      </c>
      <c r="AU104" s="749">
        <v>22</v>
      </c>
      <c r="AV104" s="749">
        <v>26</v>
      </c>
      <c r="AW104" s="749">
        <v>30</v>
      </c>
      <c r="AX104" s="749">
        <v>18</v>
      </c>
      <c r="AY104" s="749">
        <v>4</v>
      </c>
      <c r="AZ104" s="749">
        <v>52</v>
      </c>
      <c r="BA104" s="749">
        <v>9</v>
      </c>
      <c r="BB104" s="749">
        <v>10</v>
      </c>
      <c r="BC104" s="749">
        <v>4</v>
      </c>
      <c r="BE104" s="745">
        <v>6361</v>
      </c>
      <c r="BF104" s="746" t="s">
        <v>452</v>
      </c>
      <c r="BG104" s="747">
        <v>184</v>
      </c>
      <c r="BH104" s="748">
        <v>222</v>
      </c>
      <c r="BI104" s="749">
        <v>39</v>
      </c>
      <c r="BJ104" s="749">
        <v>36</v>
      </c>
      <c r="BK104" s="749">
        <v>21</v>
      </c>
      <c r="BL104" s="749">
        <v>4</v>
      </c>
      <c r="BM104" s="749">
        <v>1</v>
      </c>
      <c r="BN104" s="749">
        <v>25</v>
      </c>
      <c r="BO104" s="749">
        <v>4</v>
      </c>
      <c r="BP104" s="749">
        <v>5</v>
      </c>
      <c r="BQ104" s="749">
        <v>5</v>
      </c>
      <c r="BR104" s="749">
        <v>4</v>
      </c>
      <c r="BT104" s="745">
        <v>6441</v>
      </c>
      <c r="BU104" s="746" t="s">
        <v>456</v>
      </c>
      <c r="BV104" s="747">
        <v>259</v>
      </c>
      <c r="BW104" s="748">
        <v>244</v>
      </c>
      <c r="BX104" s="749">
        <v>14</v>
      </c>
      <c r="BY104" s="749">
        <v>29</v>
      </c>
      <c r="BZ104" s="749">
        <v>32</v>
      </c>
      <c r="CA104" s="749">
        <v>20</v>
      </c>
      <c r="CB104" s="749">
        <v>5</v>
      </c>
      <c r="CC104" s="749">
        <v>57</v>
      </c>
      <c r="CD104" s="749">
        <v>7</v>
      </c>
      <c r="CE104" s="749">
        <v>12</v>
      </c>
      <c r="CF104" s="749">
        <v>9</v>
      </c>
      <c r="CH104" s="250">
        <v>6541</v>
      </c>
      <c r="CI104" s="162" t="s">
        <v>10</v>
      </c>
      <c r="CJ104" s="162">
        <v>82</v>
      </c>
      <c r="CK104" s="251">
        <v>419</v>
      </c>
      <c r="CL104" s="252">
        <v>93</v>
      </c>
      <c r="CM104" s="251">
        <v>1</v>
      </c>
      <c r="CN104" s="251">
        <v>6</v>
      </c>
      <c r="CO104" s="162">
        <v>57</v>
      </c>
      <c r="CP104" s="162">
        <v>24</v>
      </c>
      <c r="CQ104" s="162">
        <v>11</v>
      </c>
    </row>
    <row r="105" spans="1:113" ht="18" customHeight="1">
      <c r="A105" s="745">
        <v>2021</v>
      </c>
      <c r="B105" s="746" t="s">
        <v>271</v>
      </c>
      <c r="C105" s="747">
        <v>109</v>
      </c>
      <c r="D105" s="748">
        <v>208</v>
      </c>
      <c r="E105" s="749">
        <v>9</v>
      </c>
      <c r="F105" s="749">
        <v>16</v>
      </c>
      <c r="G105" s="749">
        <v>37</v>
      </c>
      <c r="H105" s="749">
        <v>25</v>
      </c>
      <c r="I105" s="749">
        <v>14</v>
      </c>
      <c r="J105" s="749">
        <v>75</v>
      </c>
      <c r="K105" s="749">
        <v>16</v>
      </c>
      <c r="L105" s="749">
        <v>7</v>
      </c>
      <c r="M105" s="749">
        <v>10</v>
      </c>
      <c r="O105" s="745">
        <v>2041</v>
      </c>
      <c r="P105" s="746" t="s">
        <v>1888</v>
      </c>
      <c r="Q105" s="747">
        <v>73</v>
      </c>
      <c r="R105" s="748">
        <v>208</v>
      </c>
      <c r="S105" s="749">
        <v>22</v>
      </c>
      <c r="T105" s="749">
        <v>19</v>
      </c>
      <c r="U105" s="749">
        <v>42</v>
      </c>
      <c r="V105" s="749">
        <v>16</v>
      </c>
      <c r="W105" s="749">
        <v>0</v>
      </c>
      <c r="X105" s="749">
        <v>59</v>
      </c>
      <c r="Y105" s="749">
        <v>12</v>
      </c>
      <c r="Z105" s="749">
        <v>7</v>
      </c>
      <c r="AA105" s="749">
        <v>7</v>
      </c>
      <c r="AC105" s="745">
        <v>2041</v>
      </c>
      <c r="AD105" s="746" t="s">
        <v>1888</v>
      </c>
      <c r="AE105" s="747">
        <v>81</v>
      </c>
      <c r="AF105" s="748">
        <v>213</v>
      </c>
      <c r="AG105" s="749">
        <v>27</v>
      </c>
      <c r="AH105" s="749">
        <v>28</v>
      </c>
      <c r="AI105" s="749">
        <v>37</v>
      </c>
      <c r="AJ105" s="749">
        <v>6</v>
      </c>
      <c r="AK105" s="749">
        <v>1</v>
      </c>
      <c r="AL105" s="749">
        <v>44</v>
      </c>
      <c r="AM105" s="749">
        <v>11</v>
      </c>
      <c r="AN105" s="749">
        <v>5</v>
      </c>
      <c r="AO105" s="749">
        <v>7</v>
      </c>
      <c r="AQ105" s="745">
        <v>6071</v>
      </c>
      <c r="AR105" s="746" t="s">
        <v>1324</v>
      </c>
      <c r="AS105" s="747">
        <v>310</v>
      </c>
      <c r="AT105" s="748">
        <v>242</v>
      </c>
      <c r="AU105" s="749">
        <v>1</v>
      </c>
      <c r="AV105" s="749">
        <v>8</v>
      </c>
      <c r="AW105" s="749">
        <v>38</v>
      </c>
      <c r="AX105" s="749">
        <v>31</v>
      </c>
      <c r="AY105" s="749">
        <v>22</v>
      </c>
      <c r="AZ105" s="749">
        <v>91</v>
      </c>
      <c r="BA105" s="749">
        <v>13</v>
      </c>
      <c r="BB105" s="749">
        <v>14</v>
      </c>
      <c r="BC105" s="749">
        <v>6</v>
      </c>
      <c r="BE105" s="745">
        <v>6391</v>
      </c>
      <c r="BF105" s="746" t="s">
        <v>9</v>
      </c>
      <c r="BG105" s="747">
        <v>205</v>
      </c>
      <c r="BH105" s="748">
        <v>220</v>
      </c>
      <c r="BI105" s="749">
        <v>43</v>
      </c>
      <c r="BJ105" s="749">
        <v>30</v>
      </c>
      <c r="BK105" s="749">
        <v>22</v>
      </c>
      <c r="BL105" s="749">
        <v>4</v>
      </c>
      <c r="BM105" s="749">
        <v>0</v>
      </c>
      <c r="BN105" s="749">
        <v>27</v>
      </c>
      <c r="BO105" s="749">
        <v>4</v>
      </c>
      <c r="BP105" s="749">
        <v>5</v>
      </c>
      <c r="BQ105" s="749">
        <v>5</v>
      </c>
      <c r="BR105" s="749">
        <v>4</v>
      </c>
      <c r="BT105" s="745">
        <v>6481</v>
      </c>
      <c r="BU105" s="746" t="s">
        <v>457</v>
      </c>
      <c r="BV105" s="747">
        <v>143</v>
      </c>
      <c r="BW105" s="748">
        <v>231</v>
      </c>
      <c r="BX105" s="749">
        <v>37</v>
      </c>
      <c r="BY105" s="749">
        <v>29</v>
      </c>
      <c r="BZ105" s="749">
        <v>27</v>
      </c>
      <c r="CA105" s="749">
        <v>5</v>
      </c>
      <c r="CB105" s="749">
        <v>2</v>
      </c>
      <c r="CC105" s="749">
        <v>34</v>
      </c>
      <c r="CD105" s="749">
        <v>6</v>
      </c>
      <c r="CE105" s="749">
        <v>8</v>
      </c>
      <c r="CF105" s="749">
        <v>7</v>
      </c>
      <c r="CH105" s="250">
        <v>6571</v>
      </c>
      <c r="CI105" s="162" t="s">
        <v>11</v>
      </c>
      <c r="CJ105" s="162">
        <v>27</v>
      </c>
      <c r="CK105" s="251">
        <v>418</v>
      </c>
      <c r="CL105" s="252">
        <v>96</v>
      </c>
      <c r="CM105" s="251">
        <v>4</v>
      </c>
      <c r="CN105" s="251">
        <v>0</v>
      </c>
      <c r="CO105" s="162">
        <v>56</v>
      </c>
      <c r="CP105" s="162">
        <v>33</v>
      </c>
      <c r="CQ105" s="162">
        <v>7</v>
      </c>
    </row>
    <row r="106" spans="1:113" ht="18" customHeight="1">
      <c r="A106" s="745">
        <v>2041</v>
      </c>
      <c r="B106" s="746" t="s">
        <v>1888</v>
      </c>
      <c r="C106" s="747">
        <v>64</v>
      </c>
      <c r="D106" s="748">
        <v>196</v>
      </c>
      <c r="E106" s="749">
        <v>17</v>
      </c>
      <c r="F106" s="749">
        <v>38</v>
      </c>
      <c r="G106" s="749">
        <v>31</v>
      </c>
      <c r="H106" s="749">
        <v>13</v>
      </c>
      <c r="I106" s="749">
        <v>2</v>
      </c>
      <c r="J106" s="749">
        <v>45</v>
      </c>
      <c r="K106" s="749">
        <v>14</v>
      </c>
      <c r="L106" s="749">
        <v>6</v>
      </c>
      <c r="M106" s="749">
        <v>9</v>
      </c>
      <c r="O106" s="745">
        <v>2060</v>
      </c>
      <c r="P106" s="746" t="s">
        <v>2023</v>
      </c>
      <c r="Q106" s="747">
        <v>27</v>
      </c>
      <c r="R106" s="748">
        <v>201</v>
      </c>
      <c r="S106" s="749">
        <v>33</v>
      </c>
      <c r="T106" s="749">
        <v>37</v>
      </c>
      <c r="U106" s="749">
        <v>22</v>
      </c>
      <c r="V106" s="749">
        <v>7</v>
      </c>
      <c r="W106" s="749">
        <v>0</v>
      </c>
      <c r="X106" s="749">
        <v>30</v>
      </c>
      <c r="Y106" s="749">
        <v>10</v>
      </c>
      <c r="Z106" s="749">
        <v>6</v>
      </c>
      <c r="AA106" s="749">
        <v>6</v>
      </c>
      <c r="AC106" s="745">
        <v>2060</v>
      </c>
      <c r="AD106" s="746" t="s">
        <v>2023</v>
      </c>
      <c r="AE106" s="747">
        <v>33</v>
      </c>
      <c r="AF106" s="748">
        <v>208</v>
      </c>
      <c r="AG106" s="749">
        <v>30</v>
      </c>
      <c r="AH106" s="749">
        <v>45</v>
      </c>
      <c r="AI106" s="749">
        <v>21</v>
      </c>
      <c r="AJ106" s="749">
        <v>3</v>
      </c>
      <c r="AK106" s="749">
        <v>0</v>
      </c>
      <c r="AL106" s="749">
        <v>24</v>
      </c>
      <c r="AM106" s="749">
        <v>10</v>
      </c>
      <c r="AN106" s="749">
        <v>4</v>
      </c>
      <c r="AO106" s="749">
        <v>6</v>
      </c>
      <c r="AQ106" s="745">
        <v>6081</v>
      </c>
      <c r="AR106" s="746" t="s">
        <v>439</v>
      </c>
      <c r="AS106" s="747">
        <v>348</v>
      </c>
      <c r="AT106" s="748">
        <v>214</v>
      </c>
      <c r="AU106" s="749">
        <v>44</v>
      </c>
      <c r="AV106" s="749">
        <v>27</v>
      </c>
      <c r="AW106" s="749">
        <v>15</v>
      </c>
      <c r="AX106" s="749">
        <v>10</v>
      </c>
      <c r="AY106" s="749">
        <v>4</v>
      </c>
      <c r="AZ106" s="749">
        <v>28</v>
      </c>
      <c r="BA106" s="749">
        <v>7</v>
      </c>
      <c r="BB106" s="749">
        <v>8</v>
      </c>
      <c r="BC106" s="749">
        <v>3</v>
      </c>
      <c r="BE106" s="745">
        <v>6411</v>
      </c>
      <c r="BF106" s="746" t="s">
        <v>453</v>
      </c>
      <c r="BG106" s="747">
        <v>233</v>
      </c>
      <c r="BH106" s="748">
        <v>222</v>
      </c>
      <c r="BI106" s="749">
        <v>42</v>
      </c>
      <c r="BJ106" s="749">
        <v>24</v>
      </c>
      <c r="BK106" s="749">
        <v>24</v>
      </c>
      <c r="BL106" s="749">
        <v>9</v>
      </c>
      <c r="BM106" s="749">
        <v>1</v>
      </c>
      <c r="BN106" s="749">
        <v>33</v>
      </c>
      <c r="BO106" s="749">
        <v>5</v>
      </c>
      <c r="BP106" s="749">
        <v>5</v>
      </c>
      <c r="BQ106" s="749">
        <v>5</v>
      </c>
      <c r="BR106" s="749">
        <v>4</v>
      </c>
      <c r="BT106" s="745">
        <v>6501</v>
      </c>
      <c r="BU106" s="746" t="s">
        <v>458</v>
      </c>
      <c r="BV106" s="747">
        <v>286</v>
      </c>
      <c r="BW106" s="748">
        <v>241</v>
      </c>
      <c r="BX106" s="749">
        <v>21</v>
      </c>
      <c r="BY106" s="749">
        <v>23</v>
      </c>
      <c r="BZ106" s="749">
        <v>36</v>
      </c>
      <c r="CA106" s="749">
        <v>12</v>
      </c>
      <c r="CB106" s="749">
        <v>8</v>
      </c>
      <c r="CC106" s="749">
        <v>56</v>
      </c>
      <c r="CD106" s="749">
        <v>7</v>
      </c>
      <c r="CE106" s="749">
        <v>11</v>
      </c>
      <c r="CF106" s="749">
        <v>9</v>
      </c>
      <c r="CH106" s="250">
        <v>6591</v>
      </c>
      <c r="CI106" s="162" t="s">
        <v>460</v>
      </c>
      <c r="CJ106" s="162">
        <v>30</v>
      </c>
      <c r="CK106" s="251">
        <v>408</v>
      </c>
      <c r="CL106" s="252">
        <v>77</v>
      </c>
      <c r="CM106" s="251">
        <v>3</v>
      </c>
      <c r="CN106" s="251">
        <v>20</v>
      </c>
      <c r="CO106" s="162">
        <v>60</v>
      </c>
      <c r="CP106" s="162">
        <v>17</v>
      </c>
      <c r="CQ106" s="162">
        <v>0</v>
      </c>
    </row>
    <row r="107" spans="1:113" ht="18" customHeight="1">
      <c r="A107" s="745">
        <v>2060</v>
      </c>
      <c r="B107" s="746" t="s">
        <v>2023</v>
      </c>
      <c r="C107" s="747">
        <v>22</v>
      </c>
      <c r="D107" s="748">
        <v>192</v>
      </c>
      <c r="E107" s="749">
        <v>27</v>
      </c>
      <c r="F107" s="749">
        <v>36</v>
      </c>
      <c r="G107" s="749">
        <v>27</v>
      </c>
      <c r="H107" s="749">
        <v>9</v>
      </c>
      <c r="I107" s="749">
        <v>0</v>
      </c>
      <c r="J107" s="749">
        <v>36</v>
      </c>
      <c r="K107" s="749">
        <v>12</v>
      </c>
      <c r="L107" s="749">
        <v>6</v>
      </c>
      <c r="M107" s="749">
        <v>8</v>
      </c>
      <c r="O107" s="745">
        <v>2081</v>
      </c>
      <c r="P107" s="746" t="s">
        <v>275</v>
      </c>
      <c r="Q107" s="747">
        <v>81</v>
      </c>
      <c r="R107" s="748">
        <v>205</v>
      </c>
      <c r="S107" s="749">
        <v>33</v>
      </c>
      <c r="T107" s="749">
        <v>20</v>
      </c>
      <c r="U107" s="749">
        <v>31</v>
      </c>
      <c r="V107" s="749">
        <v>10</v>
      </c>
      <c r="W107" s="749">
        <v>6</v>
      </c>
      <c r="X107" s="749">
        <v>47</v>
      </c>
      <c r="Y107" s="749">
        <v>11</v>
      </c>
      <c r="Z107" s="749">
        <v>7</v>
      </c>
      <c r="AA107" s="749">
        <v>7</v>
      </c>
      <c r="AC107" s="745">
        <v>2081</v>
      </c>
      <c r="AD107" s="746" t="s">
        <v>275</v>
      </c>
      <c r="AE107" s="747">
        <v>86</v>
      </c>
      <c r="AF107" s="748">
        <v>216</v>
      </c>
      <c r="AG107" s="749">
        <v>22</v>
      </c>
      <c r="AH107" s="749">
        <v>35</v>
      </c>
      <c r="AI107" s="749">
        <v>31</v>
      </c>
      <c r="AJ107" s="749">
        <v>9</v>
      </c>
      <c r="AK107" s="749">
        <v>2</v>
      </c>
      <c r="AL107" s="749">
        <v>43</v>
      </c>
      <c r="AM107" s="749">
        <v>11</v>
      </c>
      <c r="AN107" s="749">
        <v>5</v>
      </c>
      <c r="AO107" s="749">
        <v>7</v>
      </c>
      <c r="AQ107" s="745">
        <v>6091</v>
      </c>
      <c r="AR107" s="746" t="s">
        <v>440</v>
      </c>
      <c r="AS107" s="747">
        <v>297</v>
      </c>
      <c r="AT107" s="748">
        <v>206</v>
      </c>
      <c r="AU107" s="749">
        <v>58</v>
      </c>
      <c r="AV107" s="749">
        <v>28</v>
      </c>
      <c r="AW107" s="749">
        <v>11</v>
      </c>
      <c r="AX107" s="749">
        <v>3</v>
      </c>
      <c r="AY107" s="749">
        <v>0</v>
      </c>
      <c r="AZ107" s="749">
        <v>14</v>
      </c>
      <c r="BA107" s="749">
        <v>5</v>
      </c>
      <c r="BB107" s="749">
        <v>7</v>
      </c>
      <c r="BC107" s="749">
        <v>3</v>
      </c>
      <c r="BE107" s="745">
        <v>6421</v>
      </c>
      <c r="BF107" s="746" t="s">
        <v>454</v>
      </c>
      <c r="BG107" s="747">
        <v>214</v>
      </c>
      <c r="BH107" s="748">
        <v>228</v>
      </c>
      <c r="BI107" s="749">
        <v>29</v>
      </c>
      <c r="BJ107" s="749">
        <v>29</v>
      </c>
      <c r="BK107" s="749">
        <v>31</v>
      </c>
      <c r="BL107" s="749">
        <v>8</v>
      </c>
      <c r="BM107" s="749">
        <v>3</v>
      </c>
      <c r="BN107" s="749">
        <v>42</v>
      </c>
      <c r="BO107" s="749">
        <v>5</v>
      </c>
      <c r="BP107" s="749">
        <v>6</v>
      </c>
      <c r="BQ107" s="749">
        <v>6</v>
      </c>
      <c r="BR107" s="749">
        <v>4</v>
      </c>
      <c r="BT107" s="745">
        <v>6521</v>
      </c>
      <c r="BU107" s="746" t="s">
        <v>459</v>
      </c>
      <c r="BV107" s="747">
        <v>573</v>
      </c>
      <c r="BW107" s="748">
        <v>236</v>
      </c>
      <c r="BX107" s="749">
        <v>32</v>
      </c>
      <c r="BY107" s="749">
        <v>21</v>
      </c>
      <c r="BZ107" s="749">
        <v>32</v>
      </c>
      <c r="CA107" s="749">
        <v>11</v>
      </c>
      <c r="CB107" s="749">
        <v>4</v>
      </c>
      <c r="CC107" s="749">
        <v>47</v>
      </c>
      <c r="CD107" s="749">
        <v>7</v>
      </c>
      <c r="CE107" s="749">
        <v>10</v>
      </c>
      <c r="CF107" s="749">
        <v>8</v>
      </c>
      <c r="CH107" s="250">
        <v>6611</v>
      </c>
      <c r="CI107" s="162" t="s">
        <v>461</v>
      </c>
      <c r="CJ107" s="162">
        <v>30</v>
      </c>
      <c r="CK107" s="251">
        <v>421</v>
      </c>
      <c r="CL107" s="252">
        <v>97</v>
      </c>
      <c r="CM107" s="251">
        <v>0</v>
      </c>
      <c r="CN107" s="251">
        <v>3</v>
      </c>
      <c r="CO107" s="162">
        <v>57</v>
      </c>
      <c r="CP107" s="162">
        <v>37</v>
      </c>
      <c r="CQ107" s="162">
        <v>3</v>
      </c>
    </row>
    <row r="108" spans="1:113" ht="18" customHeight="1">
      <c r="A108" s="745">
        <v>2081</v>
      </c>
      <c r="B108" s="746" t="s">
        <v>275</v>
      </c>
      <c r="C108" s="747">
        <v>97</v>
      </c>
      <c r="D108" s="748">
        <v>195</v>
      </c>
      <c r="E108" s="749">
        <v>28</v>
      </c>
      <c r="F108" s="749">
        <v>22</v>
      </c>
      <c r="G108" s="749">
        <v>34</v>
      </c>
      <c r="H108" s="749">
        <v>14</v>
      </c>
      <c r="I108" s="749">
        <v>2</v>
      </c>
      <c r="J108" s="749">
        <v>51</v>
      </c>
      <c r="K108" s="749">
        <v>14</v>
      </c>
      <c r="L108" s="749">
        <v>6</v>
      </c>
      <c r="M108" s="749">
        <v>9</v>
      </c>
      <c r="O108" s="745">
        <v>2111</v>
      </c>
      <c r="P108" s="746" t="s">
        <v>1238</v>
      </c>
      <c r="Q108" s="747">
        <v>134</v>
      </c>
      <c r="R108" s="748">
        <v>223</v>
      </c>
      <c r="S108" s="749">
        <v>7</v>
      </c>
      <c r="T108" s="749">
        <v>15</v>
      </c>
      <c r="U108" s="749">
        <v>31</v>
      </c>
      <c r="V108" s="749">
        <v>26</v>
      </c>
      <c r="W108" s="749">
        <v>21</v>
      </c>
      <c r="X108" s="749">
        <v>78</v>
      </c>
      <c r="Y108" s="749">
        <v>14</v>
      </c>
      <c r="Z108" s="749">
        <v>8</v>
      </c>
      <c r="AA108" s="749">
        <v>9</v>
      </c>
      <c r="AC108" s="745">
        <v>2111</v>
      </c>
      <c r="AD108" s="746" t="s">
        <v>1238</v>
      </c>
      <c r="AE108" s="747">
        <v>166</v>
      </c>
      <c r="AF108" s="748">
        <v>223</v>
      </c>
      <c r="AG108" s="749">
        <v>12</v>
      </c>
      <c r="AH108" s="749">
        <v>28</v>
      </c>
      <c r="AI108" s="749">
        <v>32</v>
      </c>
      <c r="AJ108" s="749">
        <v>17</v>
      </c>
      <c r="AK108" s="749">
        <v>10</v>
      </c>
      <c r="AL108" s="749">
        <v>60</v>
      </c>
      <c r="AM108" s="749">
        <v>14</v>
      </c>
      <c r="AN108" s="749">
        <v>6</v>
      </c>
      <c r="AO108" s="749">
        <v>9</v>
      </c>
      <c r="AQ108" s="745">
        <v>6111</v>
      </c>
      <c r="AR108" s="746" t="s">
        <v>441</v>
      </c>
      <c r="AS108" s="747">
        <v>248</v>
      </c>
      <c r="AT108" s="748">
        <v>211</v>
      </c>
      <c r="AU108" s="749">
        <v>46</v>
      </c>
      <c r="AV108" s="749">
        <v>34</v>
      </c>
      <c r="AW108" s="749">
        <v>15</v>
      </c>
      <c r="AX108" s="749">
        <v>4</v>
      </c>
      <c r="AY108" s="749">
        <v>1</v>
      </c>
      <c r="AZ108" s="749">
        <v>20</v>
      </c>
      <c r="BA108" s="749">
        <v>6</v>
      </c>
      <c r="BB108" s="749">
        <v>8</v>
      </c>
      <c r="BC108" s="749">
        <v>3</v>
      </c>
      <c r="BE108" s="745">
        <v>6431</v>
      </c>
      <c r="BF108" s="746" t="s">
        <v>455</v>
      </c>
      <c r="BG108" s="747">
        <v>166</v>
      </c>
      <c r="BH108" s="748">
        <v>222</v>
      </c>
      <c r="BI108" s="749">
        <v>44</v>
      </c>
      <c r="BJ108" s="749">
        <v>25</v>
      </c>
      <c r="BK108" s="749">
        <v>18</v>
      </c>
      <c r="BL108" s="749">
        <v>10</v>
      </c>
      <c r="BM108" s="749">
        <v>2</v>
      </c>
      <c r="BN108" s="749">
        <v>31</v>
      </c>
      <c r="BO108" s="749">
        <v>4</v>
      </c>
      <c r="BP108" s="749">
        <v>5</v>
      </c>
      <c r="BQ108" s="749">
        <v>5</v>
      </c>
      <c r="BR108" s="749">
        <v>4</v>
      </c>
      <c r="BT108" s="745">
        <v>6541</v>
      </c>
      <c r="BU108" s="746" t="s">
        <v>10</v>
      </c>
      <c r="BV108" s="747">
        <v>413</v>
      </c>
      <c r="BW108" s="748">
        <v>242</v>
      </c>
      <c r="BX108" s="749">
        <v>23</v>
      </c>
      <c r="BY108" s="749">
        <v>21</v>
      </c>
      <c r="BZ108" s="749">
        <v>31</v>
      </c>
      <c r="CA108" s="749">
        <v>17</v>
      </c>
      <c r="CB108" s="749">
        <v>10</v>
      </c>
      <c r="CC108" s="749">
        <v>57</v>
      </c>
      <c r="CD108" s="749">
        <v>7</v>
      </c>
      <c r="CE108" s="749">
        <v>11</v>
      </c>
      <c r="CF108" s="749">
        <v>9</v>
      </c>
      <c r="CH108" s="250">
        <v>6631</v>
      </c>
      <c r="CI108" s="162" t="s">
        <v>462</v>
      </c>
      <c r="CJ108" s="162">
        <v>35</v>
      </c>
      <c r="CK108" s="251">
        <v>409</v>
      </c>
      <c r="CL108" s="252">
        <v>69</v>
      </c>
      <c r="CM108" s="251">
        <v>9</v>
      </c>
      <c r="CN108" s="251">
        <v>23</v>
      </c>
      <c r="CO108" s="162">
        <v>54</v>
      </c>
      <c r="CP108" s="162">
        <v>9</v>
      </c>
      <c r="CQ108" s="162">
        <v>6</v>
      </c>
    </row>
    <row r="109" spans="1:113" ht="18" customHeight="1">
      <c r="A109" s="745">
        <v>2111</v>
      </c>
      <c r="B109" s="746" t="s">
        <v>1238</v>
      </c>
      <c r="C109" s="747">
        <v>146</v>
      </c>
      <c r="D109" s="748">
        <v>206</v>
      </c>
      <c r="E109" s="749">
        <v>10</v>
      </c>
      <c r="F109" s="749">
        <v>18</v>
      </c>
      <c r="G109" s="749">
        <v>35</v>
      </c>
      <c r="H109" s="749">
        <v>26</v>
      </c>
      <c r="I109" s="749">
        <v>11</v>
      </c>
      <c r="J109" s="749">
        <v>72</v>
      </c>
      <c r="K109" s="749">
        <v>16</v>
      </c>
      <c r="L109" s="749">
        <v>7</v>
      </c>
      <c r="M109" s="749">
        <v>11</v>
      </c>
      <c r="O109" s="745">
        <v>2151</v>
      </c>
      <c r="P109" s="746" t="s">
        <v>277</v>
      </c>
      <c r="Q109" s="747">
        <v>197</v>
      </c>
      <c r="R109" s="748">
        <v>219</v>
      </c>
      <c r="S109" s="749">
        <v>9</v>
      </c>
      <c r="T109" s="749">
        <v>17</v>
      </c>
      <c r="U109" s="749">
        <v>36</v>
      </c>
      <c r="V109" s="749">
        <v>24</v>
      </c>
      <c r="W109" s="749">
        <v>14</v>
      </c>
      <c r="X109" s="749">
        <v>74</v>
      </c>
      <c r="Y109" s="749">
        <v>14</v>
      </c>
      <c r="Z109" s="749">
        <v>8</v>
      </c>
      <c r="AA109" s="749">
        <v>9</v>
      </c>
      <c r="AC109" s="745">
        <v>2151</v>
      </c>
      <c r="AD109" s="746" t="s">
        <v>277</v>
      </c>
      <c r="AE109" s="747">
        <v>203</v>
      </c>
      <c r="AF109" s="748">
        <v>224</v>
      </c>
      <c r="AG109" s="749">
        <v>15</v>
      </c>
      <c r="AH109" s="749">
        <v>20</v>
      </c>
      <c r="AI109" s="749">
        <v>33</v>
      </c>
      <c r="AJ109" s="749">
        <v>23</v>
      </c>
      <c r="AK109" s="749">
        <v>9</v>
      </c>
      <c r="AL109" s="749">
        <v>66</v>
      </c>
      <c r="AM109" s="749">
        <v>14</v>
      </c>
      <c r="AN109" s="749">
        <v>6</v>
      </c>
      <c r="AO109" s="749">
        <v>8</v>
      </c>
      <c r="AQ109" s="745">
        <v>6121</v>
      </c>
      <c r="AR109" s="746" t="s">
        <v>442</v>
      </c>
      <c r="AS109" s="747">
        <v>201</v>
      </c>
      <c r="AT109" s="748">
        <v>216</v>
      </c>
      <c r="AU109" s="749">
        <v>38</v>
      </c>
      <c r="AV109" s="749">
        <v>33</v>
      </c>
      <c r="AW109" s="749">
        <v>14</v>
      </c>
      <c r="AX109" s="749">
        <v>10</v>
      </c>
      <c r="AY109" s="749">
        <v>4</v>
      </c>
      <c r="AZ109" s="749">
        <v>29</v>
      </c>
      <c r="BA109" s="749">
        <v>7</v>
      </c>
      <c r="BB109" s="749">
        <v>9</v>
      </c>
      <c r="BC109" s="749">
        <v>3</v>
      </c>
      <c r="BE109" s="745">
        <v>6441</v>
      </c>
      <c r="BF109" s="746" t="s">
        <v>456</v>
      </c>
      <c r="BG109" s="747">
        <v>262</v>
      </c>
      <c r="BH109" s="748">
        <v>235</v>
      </c>
      <c r="BI109" s="749">
        <v>16</v>
      </c>
      <c r="BJ109" s="749">
        <v>27</v>
      </c>
      <c r="BK109" s="749">
        <v>33</v>
      </c>
      <c r="BL109" s="749">
        <v>17</v>
      </c>
      <c r="BM109" s="749">
        <v>6</v>
      </c>
      <c r="BN109" s="749">
        <v>57</v>
      </c>
      <c r="BO109" s="749">
        <v>6</v>
      </c>
      <c r="BP109" s="749">
        <v>7</v>
      </c>
      <c r="BQ109" s="749">
        <v>7</v>
      </c>
      <c r="BR109" s="749">
        <v>5</v>
      </c>
      <c r="BT109" s="745">
        <v>6571</v>
      </c>
      <c r="BU109" s="746" t="s">
        <v>11</v>
      </c>
      <c r="BV109" s="747">
        <v>265</v>
      </c>
      <c r="BW109" s="748">
        <v>239</v>
      </c>
      <c r="BX109" s="749">
        <v>23</v>
      </c>
      <c r="BY109" s="749">
        <v>27</v>
      </c>
      <c r="BZ109" s="749">
        <v>36</v>
      </c>
      <c r="CA109" s="749">
        <v>12</v>
      </c>
      <c r="CB109" s="749">
        <v>3</v>
      </c>
      <c r="CC109" s="749">
        <v>50</v>
      </c>
      <c r="CD109" s="749">
        <v>7</v>
      </c>
      <c r="CE109" s="749">
        <v>10</v>
      </c>
      <c r="CF109" s="749">
        <v>8</v>
      </c>
      <c r="CH109" s="250">
        <v>6681</v>
      </c>
      <c r="CI109" s="162" t="s">
        <v>463</v>
      </c>
      <c r="CJ109" s="162">
        <v>22</v>
      </c>
      <c r="CK109" s="251">
        <v>416</v>
      </c>
      <c r="CL109" s="252">
        <v>95</v>
      </c>
      <c r="CM109" s="251">
        <v>0</v>
      </c>
      <c r="CN109" s="251">
        <v>5</v>
      </c>
      <c r="CO109" s="162">
        <v>77</v>
      </c>
      <c r="CP109" s="162">
        <v>18</v>
      </c>
      <c r="CQ109" s="162">
        <v>0</v>
      </c>
    </row>
    <row r="110" spans="1:113" ht="18" customHeight="1">
      <c r="A110" s="745">
        <v>2151</v>
      </c>
      <c r="B110" s="746" t="s">
        <v>277</v>
      </c>
      <c r="C110" s="747">
        <v>189</v>
      </c>
      <c r="D110" s="748">
        <v>205</v>
      </c>
      <c r="E110" s="749">
        <v>11</v>
      </c>
      <c r="F110" s="749">
        <v>22</v>
      </c>
      <c r="G110" s="749">
        <v>32</v>
      </c>
      <c r="H110" s="749">
        <v>25</v>
      </c>
      <c r="I110" s="749">
        <v>10</v>
      </c>
      <c r="J110" s="749">
        <v>67</v>
      </c>
      <c r="K110" s="749">
        <v>15</v>
      </c>
      <c r="L110" s="749">
        <v>7</v>
      </c>
      <c r="M110" s="749">
        <v>11</v>
      </c>
      <c r="O110" s="745">
        <v>2161</v>
      </c>
      <c r="P110" s="746" t="s">
        <v>1239</v>
      </c>
      <c r="Q110" s="747">
        <v>41</v>
      </c>
      <c r="R110" s="748">
        <v>208</v>
      </c>
      <c r="S110" s="749">
        <v>24</v>
      </c>
      <c r="T110" s="749">
        <v>22</v>
      </c>
      <c r="U110" s="749">
        <v>37</v>
      </c>
      <c r="V110" s="749">
        <v>12</v>
      </c>
      <c r="W110" s="749">
        <v>5</v>
      </c>
      <c r="X110" s="749">
        <v>54</v>
      </c>
      <c r="Y110" s="749">
        <v>12</v>
      </c>
      <c r="Z110" s="749">
        <v>7</v>
      </c>
      <c r="AA110" s="749">
        <v>7</v>
      </c>
      <c r="AC110" s="745">
        <v>2161</v>
      </c>
      <c r="AD110" s="746" t="s">
        <v>1239</v>
      </c>
      <c r="AE110" s="747">
        <v>42</v>
      </c>
      <c r="AF110" s="748">
        <v>217</v>
      </c>
      <c r="AG110" s="749">
        <v>17</v>
      </c>
      <c r="AH110" s="749">
        <v>33</v>
      </c>
      <c r="AI110" s="749">
        <v>38</v>
      </c>
      <c r="AJ110" s="749">
        <v>10</v>
      </c>
      <c r="AK110" s="749">
        <v>2</v>
      </c>
      <c r="AL110" s="749">
        <v>50</v>
      </c>
      <c r="AM110" s="749">
        <v>12</v>
      </c>
      <c r="AN110" s="749">
        <v>6</v>
      </c>
      <c r="AO110" s="749">
        <v>7</v>
      </c>
      <c r="AQ110" s="745">
        <v>6141</v>
      </c>
      <c r="AR110" s="746" t="s">
        <v>444</v>
      </c>
      <c r="AS110" s="747">
        <v>155</v>
      </c>
      <c r="AT110" s="748">
        <v>209</v>
      </c>
      <c r="AU110" s="749">
        <v>55</v>
      </c>
      <c r="AV110" s="749">
        <v>25</v>
      </c>
      <c r="AW110" s="749">
        <v>13</v>
      </c>
      <c r="AX110" s="749">
        <v>8</v>
      </c>
      <c r="AY110" s="749">
        <v>0</v>
      </c>
      <c r="AZ110" s="749">
        <v>21</v>
      </c>
      <c r="BA110" s="749">
        <v>6</v>
      </c>
      <c r="BB110" s="749">
        <v>7</v>
      </c>
      <c r="BC110" s="749">
        <v>3</v>
      </c>
      <c r="BE110" s="745">
        <v>6481</v>
      </c>
      <c r="BF110" s="746" t="s">
        <v>457</v>
      </c>
      <c r="BG110" s="747">
        <v>185</v>
      </c>
      <c r="BH110" s="748">
        <v>224</v>
      </c>
      <c r="BI110" s="749">
        <v>32</v>
      </c>
      <c r="BJ110" s="749">
        <v>35</v>
      </c>
      <c r="BK110" s="749">
        <v>25</v>
      </c>
      <c r="BL110" s="749">
        <v>6</v>
      </c>
      <c r="BM110" s="749">
        <v>2</v>
      </c>
      <c r="BN110" s="749">
        <v>32</v>
      </c>
      <c r="BO110" s="749">
        <v>5</v>
      </c>
      <c r="BP110" s="749">
        <v>5</v>
      </c>
      <c r="BQ110" s="749">
        <v>6</v>
      </c>
      <c r="BR110" s="749">
        <v>3</v>
      </c>
      <c r="BT110" s="745">
        <v>6591</v>
      </c>
      <c r="BU110" s="746" t="s">
        <v>460</v>
      </c>
      <c r="BV110" s="747">
        <v>187</v>
      </c>
      <c r="BW110" s="748">
        <v>233</v>
      </c>
      <c r="BX110" s="749">
        <v>34</v>
      </c>
      <c r="BY110" s="749">
        <v>35</v>
      </c>
      <c r="BZ110" s="749">
        <v>21</v>
      </c>
      <c r="CA110" s="749">
        <v>9</v>
      </c>
      <c r="CB110" s="749">
        <v>1</v>
      </c>
      <c r="CC110" s="749">
        <v>31</v>
      </c>
      <c r="CD110" s="749">
        <v>6</v>
      </c>
      <c r="CE110" s="749">
        <v>9</v>
      </c>
      <c r="CF110" s="749">
        <v>7</v>
      </c>
      <c r="CH110" s="250">
        <v>6701</v>
      </c>
      <c r="CI110" s="162" t="s">
        <v>12</v>
      </c>
      <c r="CJ110" s="162">
        <v>160</v>
      </c>
      <c r="CK110" s="251">
        <v>440</v>
      </c>
      <c r="CL110" s="252">
        <v>99</v>
      </c>
      <c r="CM110" s="251">
        <v>0</v>
      </c>
      <c r="CN110" s="251">
        <v>1</v>
      </c>
      <c r="CO110" s="162">
        <v>9</v>
      </c>
      <c r="CP110" s="162">
        <v>36</v>
      </c>
      <c r="CQ110" s="162">
        <v>54</v>
      </c>
    </row>
    <row r="111" spans="1:113" ht="18" customHeight="1">
      <c r="A111" s="745">
        <v>2161</v>
      </c>
      <c r="B111" s="746" t="s">
        <v>1239</v>
      </c>
      <c r="C111" s="747">
        <v>49</v>
      </c>
      <c r="D111" s="748">
        <v>192</v>
      </c>
      <c r="E111" s="749">
        <v>27</v>
      </c>
      <c r="F111" s="749">
        <v>29</v>
      </c>
      <c r="G111" s="749">
        <v>35</v>
      </c>
      <c r="H111" s="749">
        <v>6</v>
      </c>
      <c r="I111" s="749">
        <v>4</v>
      </c>
      <c r="J111" s="749">
        <v>45</v>
      </c>
      <c r="K111" s="749">
        <v>13</v>
      </c>
      <c r="L111" s="749">
        <v>5</v>
      </c>
      <c r="M111" s="749">
        <v>8</v>
      </c>
      <c r="O111" s="745">
        <v>2181</v>
      </c>
      <c r="P111" s="746" t="s">
        <v>279</v>
      </c>
      <c r="Q111" s="747">
        <v>153</v>
      </c>
      <c r="R111" s="748">
        <v>216</v>
      </c>
      <c r="S111" s="749">
        <v>15</v>
      </c>
      <c r="T111" s="749">
        <v>22</v>
      </c>
      <c r="U111" s="749">
        <v>31</v>
      </c>
      <c r="V111" s="749">
        <v>21</v>
      </c>
      <c r="W111" s="749">
        <v>11</v>
      </c>
      <c r="X111" s="749">
        <v>63</v>
      </c>
      <c r="Y111" s="749">
        <v>13</v>
      </c>
      <c r="Z111" s="749">
        <v>8</v>
      </c>
      <c r="AA111" s="749">
        <v>8</v>
      </c>
      <c r="AC111" s="745">
        <v>2181</v>
      </c>
      <c r="AD111" s="746" t="s">
        <v>279</v>
      </c>
      <c r="AE111" s="747">
        <v>164</v>
      </c>
      <c r="AF111" s="748">
        <v>225</v>
      </c>
      <c r="AG111" s="749">
        <v>14</v>
      </c>
      <c r="AH111" s="749">
        <v>23</v>
      </c>
      <c r="AI111" s="749">
        <v>31</v>
      </c>
      <c r="AJ111" s="749">
        <v>18</v>
      </c>
      <c r="AK111" s="749">
        <v>13</v>
      </c>
      <c r="AL111" s="749">
        <v>63</v>
      </c>
      <c r="AM111" s="749">
        <v>14</v>
      </c>
      <c r="AN111" s="749">
        <v>6</v>
      </c>
      <c r="AO111" s="749">
        <v>9</v>
      </c>
      <c r="AQ111" s="745">
        <v>6161</v>
      </c>
      <c r="AR111" s="746" t="s">
        <v>445</v>
      </c>
      <c r="AS111" s="747">
        <v>257</v>
      </c>
      <c r="AT111" s="748">
        <v>216</v>
      </c>
      <c r="AU111" s="749">
        <v>40</v>
      </c>
      <c r="AV111" s="749">
        <v>28</v>
      </c>
      <c r="AW111" s="749">
        <v>23</v>
      </c>
      <c r="AX111" s="749">
        <v>7</v>
      </c>
      <c r="AY111" s="749">
        <v>2</v>
      </c>
      <c r="AZ111" s="749">
        <v>32</v>
      </c>
      <c r="BA111" s="749">
        <v>7</v>
      </c>
      <c r="BB111" s="749">
        <v>8</v>
      </c>
      <c r="BC111" s="749">
        <v>3</v>
      </c>
      <c r="BE111" s="745">
        <v>6501</v>
      </c>
      <c r="BF111" s="746" t="s">
        <v>458</v>
      </c>
      <c r="BG111" s="747">
        <v>278</v>
      </c>
      <c r="BH111" s="748">
        <v>236</v>
      </c>
      <c r="BI111" s="749">
        <v>22</v>
      </c>
      <c r="BJ111" s="749">
        <v>21</v>
      </c>
      <c r="BK111" s="749">
        <v>28</v>
      </c>
      <c r="BL111" s="749">
        <v>15</v>
      </c>
      <c r="BM111" s="749">
        <v>14</v>
      </c>
      <c r="BN111" s="749">
        <v>56</v>
      </c>
      <c r="BO111" s="749">
        <v>6</v>
      </c>
      <c r="BP111" s="749">
        <v>7</v>
      </c>
      <c r="BQ111" s="749">
        <v>7</v>
      </c>
      <c r="BR111" s="749">
        <v>5</v>
      </c>
      <c r="BT111" s="745">
        <v>6611</v>
      </c>
      <c r="BU111" s="746" t="s">
        <v>461</v>
      </c>
      <c r="BV111" s="747">
        <v>449</v>
      </c>
      <c r="BW111" s="748">
        <v>242</v>
      </c>
      <c r="BX111" s="749">
        <v>22</v>
      </c>
      <c r="BY111" s="749">
        <v>21</v>
      </c>
      <c r="BZ111" s="749">
        <v>36</v>
      </c>
      <c r="CA111" s="749">
        <v>13</v>
      </c>
      <c r="CB111" s="749">
        <v>7</v>
      </c>
      <c r="CC111" s="749">
        <v>57</v>
      </c>
      <c r="CD111" s="749">
        <v>7</v>
      </c>
      <c r="CE111" s="749">
        <v>11</v>
      </c>
      <c r="CF111" s="749">
        <v>9</v>
      </c>
      <c r="CH111" s="250">
        <v>6721</v>
      </c>
      <c r="CI111" s="162" t="s">
        <v>1335</v>
      </c>
      <c r="CJ111" s="162">
        <v>24</v>
      </c>
      <c r="CK111" s="251">
        <v>408</v>
      </c>
      <c r="CL111" s="252">
        <v>88</v>
      </c>
      <c r="CM111" s="251">
        <v>0</v>
      </c>
      <c r="CN111" s="251">
        <v>13</v>
      </c>
      <c r="CO111" s="162">
        <v>83</v>
      </c>
      <c r="CP111" s="162">
        <v>4</v>
      </c>
      <c r="CQ111" s="162">
        <v>0</v>
      </c>
    </row>
    <row r="112" spans="1:113" ht="18" customHeight="1">
      <c r="A112" s="745">
        <v>2181</v>
      </c>
      <c r="B112" s="746" t="s">
        <v>279</v>
      </c>
      <c r="C112" s="747">
        <v>179</v>
      </c>
      <c r="D112" s="748">
        <v>202</v>
      </c>
      <c r="E112" s="749">
        <v>17</v>
      </c>
      <c r="F112" s="749">
        <v>22</v>
      </c>
      <c r="G112" s="749">
        <v>28</v>
      </c>
      <c r="H112" s="749">
        <v>21</v>
      </c>
      <c r="I112" s="749">
        <v>11</v>
      </c>
      <c r="J112" s="749">
        <v>61</v>
      </c>
      <c r="K112" s="749">
        <v>15</v>
      </c>
      <c r="L112" s="749">
        <v>6</v>
      </c>
      <c r="M112" s="749">
        <v>10</v>
      </c>
      <c r="O112" s="745">
        <v>2191</v>
      </c>
      <c r="P112" s="746" t="s">
        <v>280</v>
      </c>
      <c r="Q112" s="747">
        <v>296</v>
      </c>
      <c r="R112" s="748">
        <v>226</v>
      </c>
      <c r="S112" s="749">
        <v>7</v>
      </c>
      <c r="T112" s="749">
        <v>13</v>
      </c>
      <c r="U112" s="749">
        <v>28</v>
      </c>
      <c r="V112" s="749">
        <v>32</v>
      </c>
      <c r="W112" s="749">
        <v>21</v>
      </c>
      <c r="X112" s="749">
        <v>81</v>
      </c>
      <c r="Y112" s="749">
        <v>14</v>
      </c>
      <c r="Z112" s="749">
        <v>9</v>
      </c>
      <c r="AA112" s="749">
        <v>10</v>
      </c>
      <c r="AC112" s="745">
        <v>2191</v>
      </c>
      <c r="AD112" s="746" t="s">
        <v>280</v>
      </c>
      <c r="AE112" s="747">
        <v>291</v>
      </c>
      <c r="AF112" s="748">
        <v>227</v>
      </c>
      <c r="AG112" s="749">
        <v>10</v>
      </c>
      <c r="AH112" s="749">
        <v>23</v>
      </c>
      <c r="AI112" s="749">
        <v>32</v>
      </c>
      <c r="AJ112" s="749">
        <v>22</v>
      </c>
      <c r="AK112" s="749">
        <v>13</v>
      </c>
      <c r="AL112" s="749">
        <v>67</v>
      </c>
      <c r="AM112" s="749">
        <v>14</v>
      </c>
      <c r="AN112" s="749">
        <v>7</v>
      </c>
      <c r="AO112" s="749">
        <v>9</v>
      </c>
      <c r="AQ112" s="745">
        <v>6171</v>
      </c>
      <c r="AR112" s="746" t="s">
        <v>446</v>
      </c>
      <c r="AS112" s="747">
        <v>375</v>
      </c>
      <c r="AT112" s="748">
        <v>221</v>
      </c>
      <c r="AU112" s="749">
        <v>27</v>
      </c>
      <c r="AV112" s="749">
        <v>28</v>
      </c>
      <c r="AW112" s="749">
        <v>27</v>
      </c>
      <c r="AX112" s="749">
        <v>13</v>
      </c>
      <c r="AY112" s="749">
        <v>5</v>
      </c>
      <c r="AZ112" s="749">
        <v>45</v>
      </c>
      <c r="BA112" s="749">
        <v>8</v>
      </c>
      <c r="BB112" s="749">
        <v>9</v>
      </c>
      <c r="BC112" s="749">
        <v>4</v>
      </c>
      <c r="BE112" s="745">
        <v>6521</v>
      </c>
      <c r="BF112" s="746" t="s">
        <v>459</v>
      </c>
      <c r="BG112" s="747">
        <v>530</v>
      </c>
      <c r="BH112" s="748">
        <v>228</v>
      </c>
      <c r="BI112" s="749">
        <v>32</v>
      </c>
      <c r="BJ112" s="749">
        <v>25</v>
      </c>
      <c r="BK112" s="749">
        <v>25</v>
      </c>
      <c r="BL112" s="749">
        <v>14</v>
      </c>
      <c r="BM112" s="749">
        <v>4</v>
      </c>
      <c r="BN112" s="749">
        <v>43</v>
      </c>
      <c r="BO112" s="749">
        <v>5</v>
      </c>
      <c r="BP112" s="749">
        <v>6</v>
      </c>
      <c r="BQ112" s="749">
        <v>6</v>
      </c>
      <c r="BR112" s="749">
        <v>4</v>
      </c>
      <c r="BT112" s="745">
        <v>6631</v>
      </c>
      <c r="BU112" s="746" t="s">
        <v>462</v>
      </c>
      <c r="BV112" s="747">
        <v>331</v>
      </c>
      <c r="BW112" s="748">
        <v>235</v>
      </c>
      <c r="BX112" s="749">
        <v>31</v>
      </c>
      <c r="BY112" s="749">
        <v>28</v>
      </c>
      <c r="BZ112" s="749">
        <v>28</v>
      </c>
      <c r="CA112" s="749">
        <v>10</v>
      </c>
      <c r="CB112" s="749">
        <v>2</v>
      </c>
      <c r="CC112" s="749">
        <v>40</v>
      </c>
      <c r="CD112" s="749">
        <v>6</v>
      </c>
      <c r="CE112" s="749">
        <v>9</v>
      </c>
      <c r="CF112" s="749">
        <v>8</v>
      </c>
      <c r="CH112" s="250">
        <v>6741</v>
      </c>
      <c r="CI112" s="162" t="s">
        <v>465</v>
      </c>
      <c r="CJ112" s="162">
        <v>165</v>
      </c>
      <c r="CK112" s="251">
        <v>417</v>
      </c>
      <c r="CL112" s="252">
        <v>85</v>
      </c>
      <c r="CM112" s="251">
        <v>1</v>
      </c>
      <c r="CN112" s="251">
        <v>14</v>
      </c>
      <c r="CO112" s="162">
        <v>51</v>
      </c>
      <c r="CP112" s="162">
        <v>19</v>
      </c>
      <c r="CQ112" s="162">
        <v>15</v>
      </c>
    </row>
    <row r="113" spans="1:95" ht="18" customHeight="1">
      <c r="A113" s="745">
        <v>2191</v>
      </c>
      <c r="B113" s="746" t="s">
        <v>280</v>
      </c>
      <c r="C113" s="747">
        <v>296</v>
      </c>
      <c r="D113" s="748">
        <v>208</v>
      </c>
      <c r="E113" s="749">
        <v>12</v>
      </c>
      <c r="F113" s="749">
        <v>17</v>
      </c>
      <c r="G113" s="749">
        <v>34</v>
      </c>
      <c r="H113" s="749">
        <v>24</v>
      </c>
      <c r="I113" s="749">
        <v>13</v>
      </c>
      <c r="J113" s="749">
        <v>71</v>
      </c>
      <c r="K113" s="749">
        <v>16</v>
      </c>
      <c r="L113" s="749">
        <v>7</v>
      </c>
      <c r="M113" s="749">
        <v>11</v>
      </c>
      <c r="O113" s="745">
        <v>2241</v>
      </c>
      <c r="P113" s="746" t="s">
        <v>281</v>
      </c>
      <c r="Q113" s="747">
        <v>95</v>
      </c>
      <c r="R113" s="748">
        <v>203</v>
      </c>
      <c r="S113" s="749">
        <v>38</v>
      </c>
      <c r="T113" s="749">
        <v>24</v>
      </c>
      <c r="U113" s="749">
        <v>21</v>
      </c>
      <c r="V113" s="749">
        <v>11</v>
      </c>
      <c r="W113" s="749">
        <v>6</v>
      </c>
      <c r="X113" s="749">
        <v>38</v>
      </c>
      <c r="Y113" s="749">
        <v>11</v>
      </c>
      <c r="Z113" s="749">
        <v>6</v>
      </c>
      <c r="AA113" s="749">
        <v>7</v>
      </c>
      <c r="AC113" s="745">
        <v>2241</v>
      </c>
      <c r="AD113" s="746" t="s">
        <v>281</v>
      </c>
      <c r="AE113" s="747">
        <v>84</v>
      </c>
      <c r="AF113" s="748">
        <v>208</v>
      </c>
      <c r="AG113" s="749">
        <v>37</v>
      </c>
      <c r="AH113" s="749">
        <v>32</v>
      </c>
      <c r="AI113" s="749">
        <v>21</v>
      </c>
      <c r="AJ113" s="749">
        <v>6</v>
      </c>
      <c r="AK113" s="749">
        <v>4</v>
      </c>
      <c r="AL113" s="749">
        <v>31</v>
      </c>
      <c r="AM113" s="749">
        <v>10</v>
      </c>
      <c r="AN113" s="749">
        <v>5</v>
      </c>
      <c r="AO113" s="749">
        <v>6</v>
      </c>
      <c r="AQ113" s="745">
        <v>6211</v>
      </c>
      <c r="AR113" s="746" t="s">
        <v>5</v>
      </c>
      <c r="AS113" s="747">
        <v>357</v>
      </c>
      <c r="AT113" s="748">
        <v>229</v>
      </c>
      <c r="AU113" s="749">
        <v>21</v>
      </c>
      <c r="AV113" s="749">
        <v>23</v>
      </c>
      <c r="AW113" s="749">
        <v>25</v>
      </c>
      <c r="AX113" s="749">
        <v>20</v>
      </c>
      <c r="AY113" s="749">
        <v>11</v>
      </c>
      <c r="AZ113" s="749">
        <v>56</v>
      </c>
      <c r="BA113" s="749">
        <v>10</v>
      </c>
      <c r="BB113" s="749">
        <v>11</v>
      </c>
      <c r="BC113" s="749">
        <v>5</v>
      </c>
      <c r="BE113" s="745">
        <v>6541</v>
      </c>
      <c r="BF113" s="746" t="s">
        <v>10</v>
      </c>
      <c r="BG113" s="747">
        <v>378</v>
      </c>
      <c r="BH113" s="748">
        <v>235</v>
      </c>
      <c r="BI113" s="749">
        <v>23</v>
      </c>
      <c r="BJ113" s="749">
        <v>22</v>
      </c>
      <c r="BK113" s="749">
        <v>26</v>
      </c>
      <c r="BL113" s="749">
        <v>17</v>
      </c>
      <c r="BM113" s="749">
        <v>11</v>
      </c>
      <c r="BN113" s="749">
        <v>54</v>
      </c>
      <c r="BO113" s="749">
        <v>6</v>
      </c>
      <c r="BP113" s="749">
        <v>7</v>
      </c>
      <c r="BQ113" s="749">
        <v>7</v>
      </c>
      <c r="BR113" s="749">
        <v>5</v>
      </c>
      <c r="BT113" s="745">
        <v>6681</v>
      </c>
      <c r="BU113" s="746" t="s">
        <v>463</v>
      </c>
      <c r="BV113" s="747">
        <v>395</v>
      </c>
      <c r="BW113" s="748">
        <v>240</v>
      </c>
      <c r="BX113" s="749">
        <v>24</v>
      </c>
      <c r="BY113" s="749">
        <v>25</v>
      </c>
      <c r="BZ113" s="749">
        <v>29</v>
      </c>
      <c r="CA113" s="749">
        <v>18</v>
      </c>
      <c r="CB113" s="749">
        <v>4</v>
      </c>
      <c r="CC113" s="749">
        <v>51</v>
      </c>
      <c r="CD113" s="749">
        <v>7</v>
      </c>
      <c r="CE113" s="749">
        <v>10</v>
      </c>
      <c r="CF113" s="749">
        <v>8</v>
      </c>
      <c r="CH113" s="250">
        <v>6751</v>
      </c>
      <c r="CI113" s="162" t="s">
        <v>466</v>
      </c>
      <c r="CJ113" s="162">
        <v>308</v>
      </c>
      <c r="CK113" s="251">
        <v>417</v>
      </c>
      <c r="CL113" s="252">
        <v>85</v>
      </c>
      <c r="CM113" s="251">
        <v>1</v>
      </c>
      <c r="CN113" s="251">
        <v>14</v>
      </c>
      <c r="CO113" s="162">
        <v>51</v>
      </c>
      <c r="CP113" s="162">
        <v>19</v>
      </c>
      <c r="CQ113" s="162">
        <v>15</v>
      </c>
    </row>
    <row r="114" spans="1:95" ht="18" customHeight="1">
      <c r="A114" s="745">
        <v>2241</v>
      </c>
      <c r="B114" s="746" t="s">
        <v>281</v>
      </c>
      <c r="C114" s="747">
        <v>90</v>
      </c>
      <c r="D114" s="748">
        <v>190</v>
      </c>
      <c r="E114" s="749">
        <v>30</v>
      </c>
      <c r="F114" s="749">
        <v>34</v>
      </c>
      <c r="G114" s="749">
        <v>27</v>
      </c>
      <c r="H114" s="749">
        <v>8</v>
      </c>
      <c r="I114" s="749">
        <v>1</v>
      </c>
      <c r="J114" s="749">
        <v>36</v>
      </c>
      <c r="K114" s="749">
        <v>12</v>
      </c>
      <c r="L114" s="749">
        <v>5</v>
      </c>
      <c r="M114" s="749">
        <v>9</v>
      </c>
      <c r="O114" s="745">
        <v>2261</v>
      </c>
      <c r="P114" s="746" t="s">
        <v>282</v>
      </c>
      <c r="Q114" s="747">
        <v>83</v>
      </c>
      <c r="R114" s="748">
        <v>218</v>
      </c>
      <c r="S114" s="749">
        <v>16</v>
      </c>
      <c r="T114" s="749">
        <v>22</v>
      </c>
      <c r="U114" s="749">
        <v>25</v>
      </c>
      <c r="V114" s="749">
        <v>19</v>
      </c>
      <c r="W114" s="749">
        <v>18</v>
      </c>
      <c r="X114" s="749">
        <v>63</v>
      </c>
      <c r="Y114" s="749">
        <v>13</v>
      </c>
      <c r="Z114" s="749">
        <v>7</v>
      </c>
      <c r="AA114" s="749">
        <v>9</v>
      </c>
      <c r="AC114" s="745">
        <v>2261</v>
      </c>
      <c r="AD114" s="746" t="s">
        <v>282</v>
      </c>
      <c r="AE114" s="747">
        <v>87</v>
      </c>
      <c r="AF114" s="748">
        <v>217</v>
      </c>
      <c r="AG114" s="749">
        <v>22</v>
      </c>
      <c r="AH114" s="749">
        <v>36</v>
      </c>
      <c r="AI114" s="749">
        <v>24</v>
      </c>
      <c r="AJ114" s="749">
        <v>14</v>
      </c>
      <c r="AK114" s="749">
        <v>5</v>
      </c>
      <c r="AL114" s="749">
        <v>43</v>
      </c>
      <c r="AM114" s="749">
        <v>12</v>
      </c>
      <c r="AN114" s="749">
        <v>6</v>
      </c>
      <c r="AO114" s="749">
        <v>8</v>
      </c>
      <c r="AQ114" s="745">
        <v>6221</v>
      </c>
      <c r="AR114" s="746" t="s">
        <v>6</v>
      </c>
      <c r="AS114" s="747">
        <v>363</v>
      </c>
      <c r="AT114" s="748">
        <v>225</v>
      </c>
      <c r="AU114" s="749">
        <v>25</v>
      </c>
      <c r="AV114" s="749">
        <v>22</v>
      </c>
      <c r="AW114" s="749">
        <v>26</v>
      </c>
      <c r="AX114" s="749">
        <v>21</v>
      </c>
      <c r="AY114" s="749">
        <v>7</v>
      </c>
      <c r="AZ114" s="749">
        <v>54</v>
      </c>
      <c r="BA114" s="749">
        <v>9</v>
      </c>
      <c r="BB114" s="749">
        <v>10</v>
      </c>
      <c r="BC114" s="749">
        <v>4</v>
      </c>
      <c r="BE114" s="745">
        <v>6571</v>
      </c>
      <c r="BF114" s="746" t="s">
        <v>11</v>
      </c>
      <c r="BG114" s="747">
        <v>248</v>
      </c>
      <c r="BH114" s="748">
        <v>223</v>
      </c>
      <c r="BI114" s="749">
        <v>39</v>
      </c>
      <c r="BJ114" s="749">
        <v>26</v>
      </c>
      <c r="BK114" s="749">
        <v>25</v>
      </c>
      <c r="BL114" s="749">
        <v>8</v>
      </c>
      <c r="BM114" s="749">
        <v>2</v>
      </c>
      <c r="BN114" s="749">
        <v>35</v>
      </c>
      <c r="BO114" s="749">
        <v>5</v>
      </c>
      <c r="BP114" s="749">
        <v>6</v>
      </c>
      <c r="BQ114" s="749">
        <v>5</v>
      </c>
      <c r="BR114" s="749">
        <v>4</v>
      </c>
      <c r="BT114" s="745">
        <v>6701</v>
      </c>
      <c r="BU114" s="746" t="s">
        <v>12</v>
      </c>
      <c r="BV114" s="747">
        <v>421</v>
      </c>
      <c r="BW114" s="748">
        <v>253</v>
      </c>
      <c r="BX114" s="749">
        <v>14</v>
      </c>
      <c r="BY114" s="749">
        <v>13</v>
      </c>
      <c r="BZ114" s="749">
        <v>28</v>
      </c>
      <c r="CA114" s="749">
        <v>24</v>
      </c>
      <c r="CB114" s="749">
        <v>22</v>
      </c>
      <c r="CC114" s="749">
        <v>74</v>
      </c>
      <c r="CD114" s="749">
        <v>9</v>
      </c>
      <c r="CE114" s="749">
        <v>13</v>
      </c>
      <c r="CF114" s="749">
        <v>10</v>
      </c>
      <c r="CH114" s="250">
        <v>6761</v>
      </c>
      <c r="CI114" s="162" t="s">
        <v>13</v>
      </c>
      <c r="CJ114" s="162">
        <v>63</v>
      </c>
      <c r="CK114" s="251">
        <v>397</v>
      </c>
      <c r="CL114" s="252">
        <v>41</v>
      </c>
      <c r="CM114" s="251">
        <v>3</v>
      </c>
      <c r="CN114" s="251">
        <v>56</v>
      </c>
      <c r="CO114" s="162">
        <v>37</v>
      </c>
      <c r="CP114" s="162">
        <v>5</v>
      </c>
      <c r="CQ114" s="162">
        <v>0</v>
      </c>
    </row>
    <row r="115" spans="1:95" ht="18" customHeight="1">
      <c r="A115" s="745">
        <v>2261</v>
      </c>
      <c r="B115" s="746" t="s">
        <v>282</v>
      </c>
      <c r="C115" s="747">
        <v>75</v>
      </c>
      <c r="D115" s="748">
        <v>208</v>
      </c>
      <c r="E115" s="749">
        <v>13</v>
      </c>
      <c r="F115" s="749">
        <v>16</v>
      </c>
      <c r="G115" s="749">
        <v>27</v>
      </c>
      <c r="H115" s="749">
        <v>28</v>
      </c>
      <c r="I115" s="749">
        <v>16</v>
      </c>
      <c r="J115" s="749">
        <v>71</v>
      </c>
      <c r="K115" s="749">
        <v>16</v>
      </c>
      <c r="L115" s="749">
        <v>7</v>
      </c>
      <c r="M115" s="749">
        <v>10</v>
      </c>
      <c r="O115" s="745">
        <v>2281</v>
      </c>
      <c r="P115" s="746" t="s">
        <v>1240</v>
      </c>
      <c r="Q115" s="747">
        <v>109</v>
      </c>
      <c r="R115" s="748">
        <v>209</v>
      </c>
      <c r="S115" s="749">
        <v>30</v>
      </c>
      <c r="T115" s="749">
        <v>20</v>
      </c>
      <c r="U115" s="749">
        <v>22</v>
      </c>
      <c r="V115" s="749">
        <v>15</v>
      </c>
      <c r="W115" s="749">
        <v>13</v>
      </c>
      <c r="X115" s="749">
        <v>50</v>
      </c>
      <c r="Y115" s="749">
        <v>12</v>
      </c>
      <c r="Z115" s="749">
        <v>6</v>
      </c>
      <c r="AA115" s="749">
        <v>8</v>
      </c>
      <c r="AC115" s="745">
        <v>2281</v>
      </c>
      <c r="AD115" s="746" t="s">
        <v>1240</v>
      </c>
      <c r="AE115" s="747">
        <v>117</v>
      </c>
      <c r="AF115" s="748">
        <v>221</v>
      </c>
      <c r="AG115" s="749">
        <v>24</v>
      </c>
      <c r="AH115" s="749">
        <v>25</v>
      </c>
      <c r="AI115" s="749">
        <v>21</v>
      </c>
      <c r="AJ115" s="749">
        <v>15</v>
      </c>
      <c r="AK115" s="749">
        <v>15</v>
      </c>
      <c r="AL115" s="749">
        <v>51</v>
      </c>
      <c r="AM115" s="749">
        <v>13</v>
      </c>
      <c r="AN115" s="749">
        <v>6</v>
      </c>
      <c r="AO115" s="749">
        <v>8</v>
      </c>
      <c r="AQ115" s="745">
        <v>6231</v>
      </c>
      <c r="AR115" s="746" t="s">
        <v>7</v>
      </c>
      <c r="AS115" s="747">
        <v>273</v>
      </c>
      <c r="AT115" s="748">
        <v>216</v>
      </c>
      <c r="AU115" s="749">
        <v>40</v>
      </c>
      <c r="AV115" s="749">
        <v>29</v>
      </c>
      <c r="AW115" s="749">
        <v>18</v>
      </c>
      <c r="AX115" s="749">
        <v>11</v>
      </c>
      <c r="AY115" s="749">
        <v>2</v>
      </c>
      <c r="AZ115" s="749">
        <v>31</v>
      </c>
      <c r="BA115" s="749">
        <v>7</v>
      </c>
      <c r="BB115" s="749">
        <v>8</v>
      </c>
      <c r="BC115" s="749">
        <v>3</v>
      </c>
      <c r="BE115" s="745">
        <v>6591</v>
      </c>
      <c r="BF115" s="746" t="s">
        <v>460</v>
      </c>
      <c r="BG115" s="747">
        <v>185</v>
      </c>
      <c r="BH115" s="748">
        <v>227</v>
      </c>
      <c r="BI115" s="749">
        <v>29</v>
      </c>
      <c r="BJ115" s="749">
        <v>31</v>
      </c>
      <c r="BK115" s="749">
        <v>29</v>
      </c>
      <c r="BL115" s="749">
        <v>9</v>
      </c>
      <c r="BM115" s="749">
        <v>2</v>
      </c>
      <c r="BN115" s="749">
        <v>39</v>
      </c>
      <c r="BO115" s="749">
        <v>5</v>
      </c>
      <c r="BP115" s="749">
        <v>6</v>
      </c>
      <c r="BQ115" s="749">
        <v>6</v>
      </c>
      <c r="BR115" s="749">
        <v>4</v>
      </c>
      <c r="BT115" s="745">
        <v>6721</v>
      </c>
      <c r="BU115" s="746" t="s">
        <v>1335</v>
      </c>
      <c r="BV115" s="747">
        <v>140</v>
      </c>
      <c r="BW115" s="748">
        <v>230</v>
      </c>
      <c r="BX115" s="749">
        <v>41</v>
      </c>
      <c r="BY115" s="749">
        <v>25</v>
      </c>
      <c r="BZ115" s="749">
        <v>21</v>
      </c>
      <c r="CA115" s="749">
        <v>9</v>
      </c>
      <c r="CB115" s="749">
        <v>4</v>
      </c>
      <c r="CC115" s="749">
        <v>34</v>
      </c>
      <c r="CD115" s="749">
        <v>6</v>
      </c>
      <c r="CE115" s="749">
        <v>9</v>
      </c>
      <c r="CF115" s="749">
        <v>7</v>
      </c>
      <c r="CH115" s="250">
        <v>6771</v>
      </c>
      <c r="CI115" s="162" t="s">
        <v>467</v>
      </c>
      <c r="CJ115" s="162">
        <v>120</v>
      </c>
      <c r="CK115" s="251">
        <v>429</v>
      </c>
      <c r="CL115" s="252">
        <v>98</v>
      </c>
      <c r="CM115" s="251">
        <v>0</v>
      </c>
      <c r="CN115" s="251">
        <v>2</v>
      </c>
      <c r="CO115" s="162">
        <v>35</v>
      </c>
      <c r="CP115" s="162">
        <v>36</v>
      </c>
      <c r="CQ115" s="162">
        <v>28</v>
      </c>
    </row>
    <row r="116" spans="1:95" ht="18" customHeight="1">
      <c r="A116" s="745">
        <v>2281</v>
      </c>
      <c r="B116" s="746" t="s">
        <v>1240</v>
      </c>
      <c r="C116" s="747">
        <v>138</v>
      </c>
      <c r="D116" s="748">
        <v>196</v>
      </c>
      <c r="E116" s="749">
        <v>26</v>
      </c>
      <c r="F116" s="749">
        <v>25</v>
      </c>
      <c r="G116" s="749">
        <v>30</v>
      </c>
      <c r="H116" s="749">
        <v>12</v>
      </c>
      <c r="I116" s="749">
        <v>8</v>
      </c>
      <c r="J116" s="749">
        <v>49</v>
      </c>
      <c r="K116" s="749">
        <v>13</v>
      </c>
      <c r="L116" s="749">
        <v>6</v>
      </c>
      <c r="M116" s="749">
        <v>9</v>
      </c>
      <c r="O116" s="745">
        <v>2321</v>
      </c>
      <c r="P116" s="746" t="s">
        <v>284</v>
      </c>
      <c r="Q116" s="747">
        <v>63</v>
      </c>
      <c r="R116" s="748">
        <v>215</v>
      </c>
      <c r="S116" s="749">
        <v>24</v>
      </c>
      <c r="T116" s="749">
        <v>17</v>
      </c>
      <c r="U116" s="749">
        <v>27</v>
      </c>
      <c r="V116" s="749">
        <v>8</v>
      </c>
      <c r="W116" s="749">
        <v>24</v>
      </c>
      <c r="X116" s="749">
        <v>59</v>
      </c>
      <c r="Y116" s="749">
        <v>12</v>
      </c>
      <c r="Z116" s="749">
        <v>7</v>
      </c>
      <c r="AA116" s="749">
        <v>8</v>
      </c>
      <c r="AC116" s="745">
        <v>2321</v>
      </c>
      <c r="AD116" s="746" t="s">
        <v>284</v>
      </c>
      <c r="AE116" s="747">
        <v>66</v>
      </c>
      <c r="AF116" s="748">
        <v>224</v>
      </c>
      <c r="AG116" s="749">
        <v>9</v>
      </c>
      <c r="AH116" s="749">
        <v>29</v>
      </c>
      <c r="AI116" s="749">
        <v>35</v>
      </c>
      <c r="AJ116" s="749">
        <v>18</v>
      </c>
      <c r="AK116" s="749">
        <v>9</v>
      </c>
      <c r="AL116" s="749">
        <v>62</v>
      </c>
      <c r="AM116" s="749">
        <v>14</v>
      </c>
      <c r="AN116" s="749">
        <v>6</v>
      </c>
      <c r="AO116" s="749">
        <v>8</v>
      </c>
      <c r="AQ116" s="745">
        <v>6241</v>
      </c>
      <c r="AR116" s="746" t="s">
        <v>447</v>
      </c>
      <c r="AS116" s="747">
        <v>428</v>
      </c>
      <c r="AT116" s="748">
        <v>224</v>
      </c>
      <c r="AU116" s="749">
        <v>28</v>
      </c>
      <c r="AV116" s="749">
        <v>24</v>
      </c>
      <c r="AW116" s="749">
        <v>23</v>
      </c>
      <c r="AX116" s="749">
        <v>15</v>
      </c>
      <c r="AY116" s="749">
        <v>9</v>
      </c>
      <c r="AZ116" s="749">
        <v>48</v>
      </c>
      <c r="BA116" s="749">
        <v>9</v>
      </c>
      <c r="BB116" s="749">
        <v>10</v>
      </c>
      <c r="BC116" s="749">
        <v>4</v>
      </c>
      <c r="BE116" s="745">
        <v>6611</v>
      </c>
      <c r="BF116" s="746" t="s">
        <v>461</v>
      </c>
      <c r="BG116" s="747">
        <v>437</v>
      </c>
      <c r="BH116" s="748">
        <v>230</v>
      </c>
      <c r="BI116" s="749">
        <v>27</v>
      </c>
      <c r="BJ116" s="749">
        <v>28</v>
      </c>
      <c r="BK116" s="749">
        <v>25</v>
      </c>
      <c r="BL116" s="749">
        <v>16</v>
      </c>
      <c r="BM116" s="749">
        <v>4</v>
      </c>
      <c r="BN116" s="749">
        <v>45</v>
      </c>
      <c r="BO116" s="749">
        <v>5</v>
      </c>
      <c r="BP116" s="749">
        <v>6</v>
      </c>
      <c r="BQ116" s="749">
        <v>6</v>
      </c>
      <c r="BR116" s="749">
        <v>4</v>
      </c>
      <c r="BT116" s="745">
        <v>6741</v>
      </c>
      <c r="BU116" s="746" t="s">
        <v>465</v>
      </c>
      <c r="BV116" s="747">
        <v>425</v>
      </c>
      <c r="BW116" s="748">
        <v>241</v>
      </c>
      <c r="BX116" s="749">
        <v>24</v>
      </c>
      <c r="BY116" s="749">
        <v>22</v>
      </c>
      <c r="BZ116" s="749">
        <v>30</v>
      </c>
      <c r="CA116" s="749">
        <v>16</v>
      </c>
      <c r="CB116" s="749">
        <v>8</v>
      </c>
      <c r="CC116" s="749">
        <v>54</v>
      </c>
      <c r="CD116" s="749">
        <v>7</v>
      </c>
      <c r="CE116" s="749">
        <v>11</v>
      </c>
      <c r="CF116" s="749">
        <v>8</v>
      </c>
      <c r="CH116" s="250">
        <v>6781</v>
      </c>
      <c r="CI116" s="162" t="s">
        <v>468</v>
      </c>
      <c r="CJ116" s="162">
        <v>53</v>
      </c>
      <c r="CK116" s="251">
        <v>416</v>
      </c>
      <c r="CL116" s="252">
        <v>85</v>
      </c>
      <c r="CM116" s="251">
        <v>4</v>
      </c>
      <c r="CN116" s="251">
        <v>11</v>
      </c>
      <c r="CO116" s="162">
        <v>45</v>
      </c>
      <c r="CP116" s="162">
        <v>30</v>
      </c>
      <c r="CQ116" s="162">
        <v>9</v>
      </c>
    </row>
    <row r="117" spans="1:95" ht="18" customHeight="1">
      <c r="A117" s="745">
        <v>2321</v>
      </c>
      <c r="B117" s="746" t="s">
        <v>284</v>
      </c>
      <c r="C117" s="747">
        <v>74</v>
      </c>
      <c r="D117" s="748">
        <v>201</v>
      </c>
      <c r="E117" s="749">
        <v>11</v>
      </c>
      <c r="F117" s="749">
        <v>35</v>
      </c>
      <c r="G117" s="749">
        <v>30</v>
      </c>
      <c r="H117" s="749">
        <v>18</v>
      </c>
      <c r="I117" s="749">
        <v>7</v>
      </c>
      <c r="J117" s="749">
        <v>54</v>
      </c>
      <c r="K117" s="749">
        <v>15</v>
      </c>
      <c r="L117" s="749">
        <v>6</v>
      </c>
      <c r="M117" s="749">
        <v>9</v>
      </c>
      <c r="O117" s="745">
        <v>2331</v>
      </c>
      <c r="P117" s="746" t="s">
        <v>1241</v>
      </c>
      <c r="Q117" s="747">
        <v>144</v>
      </c>
      <c r="R117" s="748">
        <v>225</v>
      </c>
      <c r="S117" s="749">
        <v>8</v>
      </c>
      <c r="T117" s="749">
        <v>18</v>
      </c>
      <c r="U117" s="749">
        <v>21</v>
      </c>
      <c r="V117" s="749">
        <v>32</v>
      </c>
      <c r="W117" s="749">
        <v>22</v>
      </c>
      <c r="X117" s="749">
        <v>74</v>
      </c>
      <c r="Y117" s="749">
        <v>14</v>
      </c>
      <c r="Z117" s="749">
        <v>8</v>
      </c>
      <c r="AA117" s="749">
        <v>9</v>
      </c>
      <c r="AC117" s="745">
        <v>2331</v>
      </c>
      <c r="AD117" s="746" t="s">
        <v>1241</v>
      </c>
      <c r="AE117" s="747">
        <v>163</v>
      </c>
      <c r="AF117" s="748">
        <v>226</v>
      </c>
      <c r="AG117" s="749">
        <v>13</v>
      </c>
      <c r="AH117" s="749">
        <v>23</v>
      </c>
      <c r="AI117" s="749">
        <v>31</v>
      </c>
      <c r="AJ117" s="749">
        <v>18</v>
      </c>
      <c r="AK117" s="749">
        <v>15</v>
      </c>
      <c r="AL117" s="749">
        <v>64</v>
      </c>
      <c r="AM117" s="749">
        <v>14</v>
      </c>
      <c r="AN117" s="749">
        <v>6</v>
      </c>
      <c r="AO117" s="749">
        <v>9</v>
      </c>
      <c r="AQ117" s="745">
        <v>6251</v>
      </c>
      <c r="AR117" s="746" t="s">
        <v>8</v>
      </c>
      <c r="AS117" s="747">
        <v>185</v>
      </c>
      <c r="AT117" s="748">
        <v>211</v>
      </c>
      <c r="AU117" s="749">
        <v>52</v>
      </c>
      <c r="AV117" s="749">
        <v>26</v>
      </c>
      <c r="AW117" s="749">
        <v>16</v>
      </c>
      <c r="AX117" s="749">
        <v>5</v>
      </c>
      <c r="AY117" s="749">
        <v>1</v>
      </c>
      <c r="AZ117" s="749">
        <v>22</v>
      </c>
      <c r="BA117" s="749">
        <v>7</v>
      </c>
      <c r="BB117" s="749">
        <v>7</v>
      </c>
      <c r="BC117" s="749">
        <v>3</v>
      </c>
      <c r="BE117" s="745">
        <v>6631</v>
      </c>
      <c r="BF117" s="746" t="s">
        <v>462</v>
      </c>
      <c r="BG117" s="747">
        <v>329</v>
      </c>
      <c r="BH117" s="748">
        <v>223</v>
      </c>
      <c r="BI117" s="749">
        <v>37</v>
      </c>
      <c r="BJ117" s="749">
        <v>29</v>
      </c>
      <c r="BK117" s="749">
        <v>21</v>
      </c>
      <c r="BL117" s="749">
        <v>10</v>
      </c>
      <c r="BM117" s="749">
        <v>3</v>
      </c>
      <c r="BN117" s="749">
        <v>34</v>
      </c>
      <c r="BO117" s="749">
        <v>5</v>
      </c>
      <c r="BP117" s="749">
        <v>5</v>
      </c>
      <c r="BQ117" s="749">
        <v>6</v>
      </c>
      <c r="BR117" s="749">
        <v>4</v>
      </c>
      <c r="BT117" s="745">
        <v>6751</v>
      </c>
      <c r="BU117" s="746" t="s">
        <v>466</v>
      </c>
      <c r="BV117" s="747">
        <v>655</v>
      </c>
      <c r="BW117" s="748">
        <v>242</v>
      </c>
      <c r="BX117" s="749">
        <v>20</v>
      </c>
      <c r="BY117" s="749">
        <v>26</v>
      </c>
      <c r="BZ117" s="749">
        <v>33</v>
      </c>
      <c r="CA117" s="749">
        <v>12</v>
      </c>
      <c r="CB117" s="749">
        <v>9</v>
      </c>
      <c r="CC117" s="749">
        <v>55</v>
      </c>
      <c r="CD117" s="749">
        <v>7</v>
      </c>
      <c r="CE117" s="749">
        <v>11</v>
      </c>
      <c r="CF117" s="749">
        <v>9</v>
      </c>
      <c r="CH117" s="250">
        <v>6801</v>
      </c>
      <c r="CI117" s="162" t="s">
        <v>24</v>
      </c>
      <c r="CJ117" s="162">
        <v>137</v>
      </c>
      <c r="CK117" s="251">
        <v>407</v>
      </c>
      <c r="CL117" s="252">
        <v>72</v>
      </c>
      <c r="CM117" s="251">
        <v>9</v>
      </c>
      <c r="CN117" s="251">
        <v>18</v>
      </c>
      <c r="CO117" s="162">
        <v>45</v>
      </c>
      <c r="CP117" s="162">
        <v>21</v>
      </c>
      <c r="CQ117" s="162">
        <v>6</v>
      </c>
    </row>
    <row r="118" spans="1:95" ht="18" customHeight="1">
      <c r="A118" s="745">
        <v>2331</v>
      </c>
      <c r="B118" s="746" t="s">
        <v>1241</v>
      </c>
      <c r="C118" s="747">
        <v>180</v>
      </c>
      <c r="D118" s="748">
        <v>210</v>
      </c>
      <c r="E118" s="749">
        <v>9</v>
      </c>
      <c r="F118" s="749">
        <v>18</v>
      </c>
      <c r="G118" s="749">
        <v>29</v>
      </c>
      <c r="H118" s="749">
        <v>27</v>
      </c>
      <c r="I118" s="749">
        <v>17</v>
      </c>
      <c r="J118" s="749">
        <v>73</v>
      </c>
      <c r="K118" s="749">
        <v>16</v>
      </c>
      <c r="L118" s="749">
        <v>7</v>
      </c>
      <c r="M118" s="749">
        <v>11</v>
      </c>
      <c r="O118" s="745">
        <v>2341</v>
      </c>
      <c r="P118" s="746" t="s">
        <v>286</v>
      </c>
      <c r="Q118" s="747">
        <v>105</v>
      </c>
      <c r="R118" s="748">
        <v>217</v>
      </c>
      <c r="S118" s="749">
        <v>17</v>
      </c>
      <c r="T118" s="749">
        <v>15</v>
      </c>
      <c r="U118" s="749">
        <v>28</v>
      </c>
      <c r="V118" s="749">
        <v>24</v>
      </c>
      <c r="W118" s="749">
        <v>16</v>
      </c>
      <c r="X118" s="749">
        <v>68</v>
      </c>
      <c r="Y118" s="749">
        <v>13</v>
      </c>
      <c r="Z118" s="749">
        <v>8</v>
      </c>
      <c r="AA118" s="749">
        <v>9</v>
      </c>
      <c r="AC118" s="745">
        <v>2341</v>
      </c>
      <c r="AD118" s="746" t="s">
        <v>286</v>
      </c>
      <c r="AE118" s="747">
        <v>124</v>
      </c>
      <c r="AF118" s="748">
        <v>231</v>
      </c>
      <c r="AG118" s="749">
        <v>5</v>
      </c>
      <c r="AH118" s="749">
        <v>26</v>
      </c>
      <c r="AI118" s="749">
        <v>32</v>
      </c>
      <c r="AJ118" s="749">
        <v>16</v>
      </c>
      <c r="AK118" s="749">
        <v>21</v>
      </c>
      <c r="AL118" s="749">
        <v>69</v>
      </c>
      <c r="AM118" s="749">
        <v>15</v>
      </c>
      <c r="AN118" s="749">
        <v>7</v>
      </c>
      <c r="AO118" s="749">
        <v>9</v>
      </c>
      <c r="AQ118" s="745">
        <v>6281</v>
      </c>
      <c r="AR118" s="746" t="s">
        <v>448</v>
      </c>
      <c r="AS118" s="747">
        <v>77</v>
      </c>
      <c r="AT118" s="748">
        <v>214</v>
      </c>
      <c r="AU118" s="749">
        <v>49</v>
      </c>
      <c r="AV118" s="749">
        <v>18</v>
      </c>
      <c r="AW118" s="749">
        <v>17</v>
      </c>
      <c r="AX118" s="749">
        <v>12</v>
      </c>
      <c r="AY118" s="749">
        <v>4</v>
      </c>
      <c r="AZ118" s="749">
        <v>32</v>
      </c>
      <c r="BA118" s="749">
        <v>8</v>
      </c>
      <c r="BB118" s="749">
        <v>8</v>
      </c>
      <c r="BC118" s="749">
        <v>3</v>
      </c>
      <c r="BE118" s="745">
        <v>6681</v>
      </c>
      <c r="BF118" s="746" t="s">
        <v>463</v>
      </c>
      <c r="BG118" s="747">
        <v>380</v>
      </c>
      <c r="BH118" s="748">
        <v>232</v>
      </c>
      <c r="BI118" s="749">
        <v>25</v>
      </c>
      <c r="BJ118" s="749">
        <v>22</v>
      </c>
      <c r="BK118" s="749">
        <v>31</v>
      </c>
      <c r="BL118" s="749">
        <v>18</v>
      </c>
      <c r="BM118" s="749">
        <v>3</v>
      </c>
      <c r="BN118" s="749">
        <v>53</v>
      </c>
      <c r="BO118" s="749">
        <v>6</v>
      </c>
      <c r="BP118" s="749">
        <v>7</v>
      </c>
      <c r="BQ118" s="749">
        <v>7</v>
      </c>
      <c r="BR118" s="749">
        <v>4</v>
      </c>
      <c r="BT118" s="745">
        <v>6761</v>
      </c>
      <c r="BU118" s="746" t="s">
        <v>13</v>
      </c>
      <c r="BV118" s="747">
        <v>201</v>
      </c>
      <c r="BW118" s="748">
        <v>229</v>
      </c>
      <c r="BX118" s="749">
        <v>50</v>
      </c>
      <c r="BY118" s="749">
        <v>26</v>
      </c>
      <c r="BZ118" s="749">
        <v>16</v>
      </c>
      <c r="CA118" s="749">
        <v>6</v>
      </c>
      <c r="CB118" s="749">
        <v>1</v>
      </c>
      <c r="CC118" s="749">
        <v>23</v>
      </c>
      <c r="CD118" s="749">
        <v>6</v>
      </c>
      <c r="CE118" s="749">
        <v>8</v>
      </c>
      <c r="CF118" s="749">
        <v>6</v>
      </c>
      <c r="CH118" s="250">
        <v>6821</v>
      </c>
      <c r="CI118" s="162" t="s">
        <v>25</v>
      </c>
      <c r="CJ118" s="162">
        <v>140</v>
      </c>
      <c r="CK118" s="251">
        <v>436</v>
      </c>
      <c r="CL118" s="252">
        <v>99</v>
      </c>
      <c r="CM118" s="251">
        <v>0</v>
      </c>
      <c r="CN118" s="251">
        <v>1</v>
      </c>
      <c r="CO118" s="162">
        <v>24</v>
      </c>
      <c r="CP118" s="162">
        <v>27</v>
      </c>
      <c r="CQ118" s="162">
        <v>47</v>
      </c>
    </row>
    <row r="119" spans="1:95" ht="18" customHeight="1">
      <c r="A119" s="745">
        <v>2341</v>
      </c>
      <c r="B119" s="746" t="s">
        <v>286</v>
      </c>
      <c r="C119" s="747">
        <v>90</v>
      </c>
      <c r="D119" s="748">
        <v>207</v>
      </c>
      <c r="E119" s="749">
        <v>10</v>
      </c>
      <c r="F119" s="749">
        <v>28</v>
      </c>
      <c r="G119" s="749">
        <v>26</v>
      </c>
      <c r="H119" s="749">
        <v>23</v>
      </c>
      <c r="I119" s="749">
        <v>13</v>
      </c>
      <c r="J119" s="749">
        <v>62</v>
      </c>
      <c r="K119" s="749">
        <v>16</v>
      </c>
      <c r="L119" s="749">
        <v>7</v>
      </c>
      <c r="M119" s="749">
        <v>10</v>
      </c>
      <c r="O119" s="745">
        <v>2351</v>
      </c>
      <c r="P119" s="746" t="s">
        <v>1242</v>
      </c>
      <c r="Q119" s="747">
        <v>85</v>
      </c>
      <c r="R119" s="748">
        <v>212</v>
      </c>
      <c r="S119" s="749">
        <v>21</v>
      </c>
      <c r="T119" s="749">
        <v>24</v>
      </c>
      <c r="U119" s="749">
        <v>32</v>
      </c>
      <c r="V119" s="749">
        <v>18</v>
      </c>
      <c r="W119" s="749">
        <v>6</v>
      </c>
      <c r="X119" s="749">
        <v>55</v>
      </c>
      <c r="Y119" s="749">
        <v>13</v>
      </c>
      <c r="Z119" s="749">
        <v>8</v>
      </c>
      <c r="AA119" s="749">
        <v>8</v>
      </c>
      <c r="AC119" s="745">
        <v>2351</v>
      </c>
      <c r="AD119" s="746" t="s">
        <v>1242</v>
      </c>
      <c r="AE119" s="747">
        <v>95</v>
      </c>
      <c r="AF119" s="748">
        <v>216</v>
      </c>
      <c r="AG119" s="749">
        <v>25</v>
      </c>
      <c r="AH119" s="749">
        <v>33</v>
      </c>
      <c r="AI119" s="749">
        <v>25</v>
      </c>
      <c r="AJ119" s="749">
        <v>11</v>
      </c>
      <c r="AK119" s="749">
        <v>6</v>
      </c>
      <c r="AL119" s="749">
        <v>42</v>
      </c>
      <c r="AM119" s="749">
        <v>11</v>
      </c>
      <c r="AN119" s="749">
        <v>6</v>
      </c>
      <c r="AO119" s="749">
        <v>8</v>
      </c>
      <c r="AQ119" s="745">
        <v>6301</v>
      </c>
      <c r="AR119" s="746" t="s">
        <v>449</v>
      </c>
      <c r="AS119" s="747">
        <v>427</v>
      </c>
      <c r="AT119" s="748">
        <v>225</v>
      </c>
      <c r="AU119" s="749">
        <v>21</v>
      </c>
      <c r="AV119" s="749">
        <v>31</v>
      </c>
      <c r="AW119" s="749">
        <v>25</v>
      </c>
      <c r="AX119" s="749">
        <v>15</v>
      </c>
      <c r="AY119" s="749">
        <v>7</v>
      </c>
      <c r="AZ119" s="749">
        <v>47</v>
      </c>
      <c r="BA119" s="749">
        <v>9</v>
      </c>
      <c r="BB119" s="749">
        <v>10</v>
      </c>
      <c r="BC119" s="749">
        <v>4</v>
      </c>
      <c r="BE119" s="745">
        <v>6701</v>
      </c>
      <c r="BF119" s="746" t="s">
        <v>12</v>
      </c>
      <c r="BG119" s="747">
        <v>384</v>
      </c>
      <c r="BH119" s="748">
        <v>245</v>
      </c>
      <c r="BI119" s="749">
        <v>11</v>
      </c>
      <c r="BJ119" s="749">
        <v>17</v>
      </c>
      <c r="BK119" s="749">
        <v>24</v>
      </c>
      <c r="BL119" s="749">
        <v>22</v>
      </c>
      <c r="BM119" s="749">
        <v>26</v>
      </c>
      <c r="BN119" s="749">
        <v>71</v>
      </c>
      <c r="BO119" s="749">
        <v>7</v>
      </c>
      <c r="BP119" s="749">
        <v>8</v>
      </c>
      <c r="BQ119" s="749">
        <v>8</v>
      </c>
      <c r="BR119" s="749">
        <v>5</v>
      </c>
      <c r="BT119" s="745">
        <v>6771</v>
      </c>
      <c r="BU119" s="746" t="s">
        <v>467</v>
      </c>
      <c r="BV119" s="747">
        <v>599</v>
      </c>
      <c r="BW119" s="748">
        <v>241</v>
      </c>
      <c r="BX119" s="749">
        <v>24</v>
      </c>
      <c r="BY119" s="749">
        <v>22</v>
      </c>
      <c r="BZ119" s="749">
        <v>30</v>
      </c>
      <c r="CA119" s="749">
        <v>17</v>
      </c>
      <c r="CB119" s="749">
        <v>7</v>
      </c>
      <c r="CC119" s="749">
        <v>54</v>
      </c>
      <c r="CD119" s="749">
        <v>7</v>
      </c>
      <c r="CE119" s="749">
        <v>11</v>
      </c>
      <c r="CF119" s="749">
        <v>8</v>
      </c>
      <c r="CH119" s="250">
        <v>6841</v>
      </c>
      <c r="CI119" s="162" t="s">
        <v>469</v>
      </c>
      <c r="CJ119" s="162">
        <v>101</v>
      </c>
      <c r="CK119" s="251">
        <v>413</v>
      </c>
      <c r="CL119" s="252">
        <v>85</v>
      </c>
      <c r="CM119" s="251">
        <v>1</v>
      </c>
      <c r="CN119" s="251">
        <v>14</v>
      </c>
      <c r="CO119" s="162">
        <v>62</v>
      </c>
      <c r="CP119" s="162">
        <v>20</v>
      </c>
      <c r="CQ119" s="162">
        <v>3</v>
      </c>
    </row>
    <row r="120" spans="1:95" ht="18" customHeight="1">
      <c r="A120" s="745">
        <v>2351</v>
      </c>
      <c r="B120" s="746" t="s">
        <v>1242</v>
      </c>
      <c r="C120" s="747">
        <v>92</v>
      </c>
      <c r="D120" s="748">
        <v>193</v>
      </c>
      <c r="E120" s="749">
        <v>26</v>
      </c>
      <c r="F120" s="749">
        <v>32</v>
      </c>
      <c r="G120" s="749">
        <v>30</v>
      </c>
      <c r="H120" s="749">
        <v>8</v>
      </c>
      <c r="I120" s="749">
        <v>4</v>
      </c>
      <c r="J120" s="749">
        <v>42</v>
      </c>
      <c r="K120" s="749">
        <v>13</v>
      </c>
      <c r="L120" s="749">
        <v>6</v>
      </c>
      <c r="M120" s="749">
        <v>9</v>
      </c>
      <c r="O120" s="745">
        <v>2361</v>
      </c>
      <c r="P120" s="746" t="s">
        <v>288</v>
      </c>
      <c r="Q120" s="747">
        <v>124</v>
      </c>
      <c r="R120" s="748">
        <v>214</v>
      </c>
      <c r="S120" s="749">
        <v>21</v>
      </c>
      <c r="T120" s="749">
        <v>15</v>
      </c>
      <c r="U120" s="749">
        <v>26</v>
      </c>
      <c r="V120" s="749">
        <v>25</v>
      </c>
      <c r="W120" s="749">
        <v>13</v>
      </c>
      <c r="X120" s="749">
        <v>64</v>
      </c>
      <c r="Y120" s="749">
        <v>13</v>
      </c>
      <c r="Z120" s="749">
        <v>8</v>
      </c>
      <c r="AA120" s="749">
        <v>8</v>
      </c>
      <c r="AC120" s="745">
        <v>2361</v>
      </c>
      <c r="AD120" s="746" t="s">
        <v>288</v>
      </c>
      <c r="AE120" s="747">
        <v>142</v>
      </c>
      <c r="AF120" s="748">
        <v>213</v>
      </c>
      <c r="AG120" s="749">
        <v>31</v>
      </c>
      <c r="AH120" s="749">
        <v>29</v>
      </c>
      <c r="AI120" s="749">
        <v>25</v>
      </c>
      <c r="AJ120" s="749">
        <v>11</v>
      </c>
      <c r="AK120" s="749">
        <v>5</v>
      </c>
      <c r="AL120" s="749">
        <v>40</v>
      </c>
      <c r="AM120" s="749">
        <v>11</v>
      </c>
      <c r="AN120" s="749">
        <v>5</v>
      </c>
      <c r="AO120" s="749">
        <v>7</v>
      </c>
      <c r="AQ120" s="745">
        <v>6331</v>
      </c>
      <c r="AR120" s="746" t="s">
        <v>450</v>
      </c>
      <c r="AS120" s="747">
        <v>409</v>
      </c>
      <c r="AT120" s="748">
        <v>216</v>
      </c>
      <c r="AU120" s="749">
        <v>41</v>
      </c>
      <c r="AV120" s="749">
        <v>27</v>
      </c>
      <c r="AW120" s="749">
        <v>18</v>
      </c>
      <c r="AX120" s="749">
        <v>11</v>
      </c>
      <c r="AY120" s="749">
        <v>2</v>
      </c>
      <c r="AZ120" s="749">
        <v>32</v>
      </c>
      <c r="BA120" s="749">
        <v>7</v>
      </c>
      <c r="BB120" s="749">
        <v>9</v>
      </c>
      <c r="BC120" s="749">
        <v>3</v>
      </c>
      <c r="BE120" s="745">
        <v>6721</v>
      </c>
      <c r="BF120" s="746" t="s">
        <v>1335</v>
      </c>
      <c r="BG120" s="747">
        <v>128</v>
      </c>
      <c r="BH120" s="748">
        <v>217</v>
      </c>
      <c r="BI120" s="749">
        <v>53</v>
      </c>
      <c r="BJ120" s="749">
        <v>32</v>
      </c>
      <c r="BK120" s="749">
        <v>13</v>
      </c>
      <c r="BL120" s="749">
        <v>2</v>
      </c>
      <c r="BM120" s="749">
        <v>1</v>
      </c>
      <c r="BN120" s="749">
        <v>15</v>
      </c>
      <c r="BO120" s="749">
        <v>4</v>
      </c>
      <c r="BP120" s="749">
        <v>4</v>
      </c>
      <c r="BQ120" s="749">
        <v>5</v>
      </c>
      <c r="BR120" s="749">
        <v>3</v>
      </c>
      <c r="BT120" s="745">
        <v>6781</v>
      </c>
      <c r="BU120" s="746" t="s">
        <v>468</v>
      </c>
      <c r="BV120" s="747">
        <v>240</v>
      </c>
      <c r="BW120" s="748">
        <v>239</v>
      </c>
      <c r="BX120" s="749">
        <v>30</v>
      </c>
      <c r="BY120" s="749">
        <v>20</v>
      </c>
      <c r="BZ120" s="749">
        <v>29</v>
      </c>
      <c r="CA120" s="749">
        <v>16</v>
      </c>
      <c r="CB120" s="749">
        <v>5</v>
      </c>
      <c r="CC120" s="749">
        <v>50</v>
      </c>
      <c r="CD120" s="749">
        <v>7</v>
      </c>
      <c r="CE120" s="749">
        <v>10</v>
      </c>
      <c r="CF120" s="749">
        <v>8</v>
      </c>
      <c r="CH120" s="250">
        <v>6861</v>
      </c>
      <c r="CI120" s="162" t="s">
        <v>26</v>
      </c>
      <c r="CJ120" s="162">
        <v>148</v>
      </c>
      <c r="CK120" s="251">
        <v>440</v>
      </c>
      <c r="CL120" s="252">
        <v>99</v>
      </c>
      <c r="CM120" s="251">
        <v>0</v>
      </c>
      <c r="CN120" s="251">
        <v>1</v>
      </c>
      <c r="CO120" s="162">
        <v>17</v>
      </c>
      <c r="CP120" s="162">
        <v>23</v>
      </c>
      <c r="CQ120" s="162">
        <v>59</v>
      </c>
    </row>
    <row r="121" spans="1:95" ht="18" customHeight="1">
      <c r="A121" s="745">
        <v>2361</v>
      </c>
      <c r="B121" s="746" t="s">
        <v>288</v>
      </c>
      <c r="C121" s="747">
        <v>135</v>
      </c>
      <c r="D121" s="748">
        <v>194</v>
      </c>
      <c r="E121" s="749">
        <v>27</v>
      </c>
      <c r="F121" s="749">
        <v>30</v>
      </c>
      <c r="G121" s="749">
        <v>25</v>
      </c>
      <c r="H121" s="749">
        <v>13</v>
      </c>
      <c r="I121" s="749">
        <v>4</v>
      </c>
      <c r="J121" s="749">
        <v>42</v>
      </c>
      <c r="K121" s="749">
        <v>13</v>
      </c>
      <c r="L121" s="749">
        <v>5</v>
      </c>
      <c r="M121" s="749">
        <v>9</v>
      </c>
      <c r="O121" s="745">
        <v>2371</v>
      </c>
      <c r="P121" s="746" t="s">
        <v>1243</v>
      </c>
      <c r="Q121" s="747">
        <v>179</v>
      </c>
      <c r="R121" s="748">
        <v>218</v>
      </c>
      <c r="S121" s="749">
        <v>13</v>
      </c>
      <c r="T121" s="749">
        <v>21</v>
      </c>
      <c r="U121" s="749">
        <v>22</v>
      </c>
      <c r="V121" s="749">
        <v>31</v>
      </c>
      <c r="W121" s="749">
        <v>12</v>
      </c>
      <c r="X121" s="749">
        <v>66</v>
      </c>
      <c r="Y121" s="749">
        <v>13</v>
      </c>
      <c r="Z121" s="749">
        <v>8</v>
      </c>
      <c r="AA121" s="749">
        <v>8</v>
      </c>
      <c r="AC121" s="745">
        <v>2371</v>
      </c>
      <c r="AD121" s="746" t="s">
        <v>1243</v>
      </c>
      <c r="AE121" s="747">
        <v>210</v>
      </c>
      <c r="AF121" s="748">
        <v>228</v>
      </c>
      <c r="AG121" s="749">
        <v>15</v>
      </c>
      <c r="AH121" s="749">
        <v>12</v>
      </c>
      <c r="AI121" s="749">
        <v>32</v>
      </c>
      <c r="AJ121" s="749">
        <v>22</v>
      </c>
      <c r="AK121" s="749">
        <v>19</v>
      </c>
      <c r="AL121" s="749">
        <v>73</v>
      </c>
      <c r="AM121" s="749">
        <v>15</v>
      </c>
      <c r="AN121" s="749">
        <v>7</v>
      </c>
      <c r="AO121" s="749">
        <v>9</v>
      </c>
      <c r="AQ121" s="745">
        <v>6351</v>
      </c>
      <c r="AR121" s="746" t="s">
        <v>451</v>
      </c>
      <c r="AS121" s="747">
        <v>220</v>
      </c>
      <c r="AT121" s="748">
        <v>219</v>
      </c>
      <c r="AU121" s="749">
        <v>30</v>
      </c>
      <c r="AV121" s="749">
        <v>33</v>
      </c>
      <c r="AW121" s="749">
        <v>28</v>
      </c>
      <c r="AX121" s="749">
        <v>8</v>
      </c>
      <c r="AY121" s="749">
        <v>1</v>
      </c>
      <c r="AZ121" s="749">
        <v>37</v>
      </c>
      <c r="BA121" s="749">
        <v>8</v>
      </c>
      <c r="BB121" s="749">
        <v>9</v>
      </c>
      <c r="BC121" s="749">
        <v>3</v>
      </c>
      <c r="BE121" s="745">
        <v>6741</v>
      </c>
      <c r="BF121" s="746" t="s">
        <v>465</v>
      </c>
      <c r="BG121" s="747">
        <v>351</v>
      </c>
      <c r="BH121" s="748">
        <v>234</v>
      </c>
      <c r="BI121" s="749">
        <v>24</v>
      </c>
      <c r="BJ121" s="749">
        <v>24</v>
      </c>
      <c r="BK121" s="749">
        <v>21</v>
      </c>
      <c r="BL121" s="749">
        <v>19</v>
      </c>
      <c r="BM121" s="749">
        <v>13</v>
      </c>
      <c r="BN121" s="749">
        <v>53</v>
      </c>
      <c r="BO121" s="749">
        <v>6</v>
      </c>
      <c r="BP121" s="749">
        <v>7</v>
      </c>
      <c r="BQ121" s="749">
        <v>7</v>
      </c>
      <c r="BR121" s="749">
        <v>5</v>
      </c>
      <c r="BT121" s="745">
        <v>6801</v>
      </c>
      <c r="BU121" s="746" t="s">
        <v>24</v>
      </c>
      <c r="BV121" s="747">
        <v>267</v>
      </c>
      <c r="BW121" s="748">
        <v>236</v>
      </c>
      <c r="BX121" s="749">
        <v>31</v>
      </c>
      <c r="BY121" s="749">
        <v>27</v>
      </c>
      <c r="BZ121" s="749">
        <v>27</v>
      </c>
      <c r="CA121" s="749">
        <v>9</v>
      </c>
      <c r="CB121" s="749">
        <v>7</v>
      </c>
      <c r="CC121" s="749">
        <v>43</v>
      </c>
      <c r="CD121" s="749">
        <v>7</v>
      </c>
      <c r="CE121" s="749">
        <v>10</v>
      </c>
      <c r="CF121" s="749">
        <v>7</v>
      </c>
      <c r="CH121" s="250">
        <v>6881</v>
      </c>
      <c r="CI121" s="162" t="s">
        <v>470</v>
      </c>
      <c r="CJ121" s="162">
        <v>98</v>
      </c>
      <c r="CK121" s="251">
        <v>444</v>
      </c>
      <c r="CL121" s="252">
        <v>100</v>
      </c>
      <c r="CM121" s="251">
        <v>0</v>
      </c>
      <c r="CN121" s="251">
        <v>0</v>
      </c>
      <c r="CO121" s="162">
        <v>7</v>
      </c>
      <c r="CP121" s="162">
        <v>22</v>
      </c>
      <c r="CQ121" s="162">
        <v>70</v>
      </c>
    </row>
    <row r="122" spans="1:95" ht="18" customHeight="1">
      <c r="A122" s="745">
        <v>2371</v>
      </c>
      <c r="B122" s="746" t="s">
        <v>1243</v>
      </c>
      <c r="C122" s="747">
        <v>216</v>
      </c>
      <c r="D122" s="748">
        <v>203</v>
      </c>
      <c r="E122" s="749">
        <v>11</v>
      </c>
      <c r="F122" s="749">
        <v>22</v>
      </c>
      <c r="G122" s="749">
        <v>40</v>
      </c>
      <c r="H122" s="749">
        <v>21</v>
      </c>
      <c r="I122" s="749">
        <v>6</v>
      </c>
      <c r="J122" s="749">
        <v>68</v>
      </c>
      <c r="K122" s="749">
        <v>15</v>
      </c>
      <c r="L122" s="749">
        <v>7</v>
      </c>
      <c r="M122" s="749">
        <v>10</v>
      </c>
      <c r="O122" s="745">
        <v>2401</v>
      </c>
      <c r="P122" s="746" t="s">
        <v>290</v>
      </c>
      <c r="Q122" s="747">
        <v>113</v>
      </c>
      <c r="R122" s="748">
        <v>214</v>
      </c>
      <c r="S122" s="749">
        <v>18</v>
      </c>
      <c r="T122" s="749">
        <v>24</v>
      </c>
      <c r="U122" s="749">
        <v>28</v>
      </c>
      <c r="V122" s="749">
        <v>19</v>
      </c>
      <c r="W122" s="749">
        <v>12</v>
      </c>
      <c r="X122" s="749">
        <v>58</v>
      </c>
      <c r="Y122" s="749">
        <v>13</v>
      </c>
      <c r="Z122" s="749">
        <v>8</v>
      </c>
      <c r="AA122" s="749">
        <v>7</v>
      </c>
      <c r="AC122" s="745">
        <v>2401</v>
      </c>
      <c r="AD122" s="746" t="s">
        <v>290</v>
      </c>
      <c r="AE122" s="747">
        <v>96</v>
      </c>
      <c r="AF122" s="748">
        <v>212</v>
      </c>
      <c r="AG122" s="749">
        <v>28</v>
      </c>
      <c r="AH122" s="749">
        <v>33</v>
      </c>
      <c r="AI122" s="749">
        <v>32</v>
      </c>
      <c r="AJ122" s="749">
        <v>4</v>
      </c>
      <c r="AK122" s="749">
        <v>2</v>
      </c>
      <c r="AL122" s="749">
        <v>39</v>
      </c>
      <c r="AM122" s="749">
        <v>11</v>
      </c>
      <c r="AN122" s="749">
        <v>5</v>
      </c>
      <c r="AO122" s="749">
        <v>6</v>
      </c>
      <c r="AQ122" s="745">
        <v>6361</v>
      </c>
      <c r="AR122" s="746" t="s">
        <v>452</v>
      </c>
      <c r="AS122" s="747">
        <v>137</v>
      </c>
      <c r="AT122" s="748">
        <v>212</v>
      </c>
      <c r="AU122" s="749">
        <v>46</v>
      </c>
      <c r="AV122" s="749">
        <v>27</v>
      </c>
      <c r="AW122" s="749">
        <v>18</v>
      </c>
      <c r="AX122" s="749">
        <v>7</v>
      </c>
      <c r="AY122" s="749">
        <v>1</v>
      </c>
      <c r="AZ122" s="749">
        <v>27</v>
      </c>
      <c r="BA122" s="749">
        <v>7</v>
      </c>
      <c r="BB122" s="749">
        <v>8</v>
      </c>
      <c r="BC122" s="749">
        <v>3</v>
      </c>
      <c r="BE122" s="745">
        <v>6751</v>
      </c>
      <c r="BF122" s="746" t="s">
        <v>466</v>
      </c>
      <c r="BG122" s="747">
        <v>643</v>
      </c>
      <c r="BH122" s="748">
        <v>233</v>
      </c>
      <c r="BI122" s="749">
        <v>23</v>
      </c>
      <c r="BJ122" s="749">
        <v>25</v>
      </c>
      <c r="BK122" s="749">
        <v>27</v>
      </c>
      <c r="BL122" s="749">
        <v>16</v>
      </c>
      <c r="BM122" s="749">
        <v>9</v>
      </c>
      <c r="BN122" s="749">
        <v>52</v>
      </c>
      <c r="BO122" s="749">
        <v>6</v>
      </c>
      <c r="BP122" s="749">
        <v>7</v>
      </c>
      <c r="BQ122" s="749">
        <v>7</v>
      </c>
      <c r="BR122" s="749">
        <v>5</v>
      </c>
      <c r="BT122" s="745">
        <v>6821</v>
      </c>
      <c r="BU122" s="746" t="s">
        <v>25</v>
      </c>
      <c r="BV122" s="747">
        <v>451</v>
      </c>
      <c r="BW122" s="748">
        <v>249</v>
      </c>
      <c r="BX122" s="749">
        <v>11</v>
      </c>
      <c r="BY122" s="749">
        <v>16</v>
      </c>
      <c r="BZ122" s="749">
        <v>37</v>
      </c>
      <c r="CA122" s="749">
        <v>21</v>
      </c>
      <c r="CB122" s="749">
        <v>15</v>
      </c>
      <c r="CC122" s="749">
        <v>73</v>
      </c>
      <c r="CD122" s="749">
        <v>8</v>
      </c>
      <c r="CE122" s="749">
        <v>13</v>
      </c>
      <c r="CF122" s="749">
        <v>10</v>
      </c>
      <c r="CH122" s="250">
        <v>6901</v>
      </c>
      <c r="CI122" s="162" t="s">
        <v>471</v>
      </c>
      <c r="CJ122" s="162">
        <v>65</v>
      </c>
      <c r="CK122" s="251">
        <v>427</v>
      </c>
      <c r="CL122" s="252">
        <v>94</v>
      </c>
      <c r="CM122" s="251">
        <v>0</v>
      </c>
      <c r="CN122" s="251">
        <v>6</v>
      </c>
      <c r="CO122" s="162">
        <v>37</v>
      </c>
      <c r="CP122" s="162">
        <v>31</v>
      </c>
      <c r="CQ122" s="162">
        <v>26</v>
      </c>
    </row>
    <row r="123" spans="1:95" ht="18" customHeight="1">
      <c r="A123" s="745">
        <v>2401</v>
      </c>
      <c r="B123" s="746" t="s">
        <v>290</v>
      </c>
      <c r="C123" s="747">
        <v>86</v>
      </c>
      <c r="D123" s="748">
        <v>197</v>
      </c>
      <c r="E123" s="749">
        <v>19</v>
      </c>
      <c r="F123" s="749">
        <v>31</v>
      </c>
      <c r="G123" s="749">
        <v>34</v>
      </c>
      <c r="H123" s="749">
        <v>13</v>
      </c>
      <c r="I123" s="749">
        <v>3</v>
      </c>
      <c r="J123" s="749">
        <v>50</v>
      </c>
      <c r="K123" s="749">
        <v>14</v>
      </c>
      <c r="L123" s="749">
        <v>6</v>
      </c>
      <c r="M123" s="749">
        <v>9</v>
      </c>
      <c r="O123" s="745">
        <v>2441</v>
      </c>
      <c r="P123" s="746" t="s">
        <v>1244</v>
      </c>
      <c r="Q123" s="747">
        <v>84</v>
      </c>
      <c r="R123" s="748">
        <v>219</v>
      </c>
      <c r="S123" s="749">
        <v>13</v>
      </c>
      <c r="T123" s="749">
        <v>19</v>
      </c>
      <c r="U123" s="749">
        <v>27</v>
      </c>
      <c r="V123" s="749">
        <v>21</v>
      </c>
      <c r="W123" s="749">
        <v>19</v>
      </c>
      <c r="X123" s="749">
        <v>68</v>
      </c>
      <c r="Y123" s="749">
        <v>14</v>
      </c>
      <c r="Z123" s="749">
        <v>8</v>
      </c>
      <c r="AA123" s="749">
        <v>8</v>
      </c>
      <c r="AC123" s="745">
        <v>2441</v>
      </c>
      <c r="AD123" s="746" t="s">
        <v>1244</v>
      </c>
      <c r="AE123" s="747">
        <v>134</v>
      </c>
      <c r="AF123" s="748">
        <v>231</v>
      </c>
      <c r="AG123" s="749">
        <v>16</v>
      </c>
      <c r="AH123" s="749">
        <v>13</v>
      </c>
      <c r="AI123" s="749">
        <v>23</v>
      </c>
      <c r="AJ123" s="749">
        <v>20</v>
      </c>
      <c r="AK123" s="749">
        <v>28</v>
      </c>
      <c r="AL123" s="749">
        <v>71</v>
      </c>
      <c r="AM123" s="749">
        <v>15</v>
      </c>
      <c r="AN123" s="749">
        <v>7</v>
      </c>
      <c r="AO123" s="749">
        <v>9</v>
      </c>
      <c r="AQ123" s="745">
        <v>6391</v>
      </c>
      <c r="AR123" s="746" t="s">
        <v>9</v>
      </c>
      <c r="AS123" s="747">
        <v>162</v>
      </c>
      <c r="AT123" s="748">
        <v>213</v>
      </c>
      <c r="AU123" s="749">
        <v>41</v>
      </c>
      <c r="AV123" s="749">
        <v>32</v>
      </c>
      <c r="AW123" s="749">
        <v>22</v>
      </c>
      <c r="AX123" s="749">
        <v>4</v>
      </c>
      <c r="AY123" s="749">
        <v>1</v>
      </c>
      <c r="AZ123" s="749">
        <v>27</v>
      </c>
      <c r="BA123" s="749">
        <v>7</v>
      </c>
      <c r="BB123" s="749">
        <v>7</v>
      </c>
      <c r="BC123" s="749">
        <v>3</v>
      </c>
      <c r="BE123" s="745">
        <v>6761</v>
      </c>
      <c r="BF123" s="746" t="s">
        <v>13</v>
      </c>
      <c r="BG123" s="747">
        <v>212</v>
      </c>
      <c r="BH123" s="748">
        <v>222</v>
      </c>
      <c r="BI123" s="749">
        <v>42</v>
      </c>
      <c r="BJ123" s="749">
        <v>24</v>
      </c>
      <c r="BK123" s="749">
        <v>25</v>
      </c>
      <c r="BL123" s="749">
        <v>8</v>
      </c>
      <c r="BM123" s="749">
        <v>1</v>
      </c>
      <c r="BN123" s="749">
        <v>33</v>
      </c>
      <c r="BO123" s="749">
        <v>5</v>
      </c>
      <c r="BP123" s="749">
        <v>5</v>
      </c>
      <c r="BQ123" s="749">
        <v>5</v>
      </c>
      <c r="BR123" s="749">
        <v>4</v>
      </c>
      <c r="BT123" s="745">
        <v>6841</v>
      </c>
      <c r="BU123" s="746" t="s">
        <v>469</v>
      </c>
      <c r="BV123" s="747">
        <v>342</v>
      </c>
      <c r="BW123" s="748">
        <v>231</v>
      </c>
      <c r="BX123" s="749">
        <v>44</v>
      </c>
      <c r="BY123" s="749">
        <v>24</v>
      </c>
      <c r="BZ123" s="749">
        <v>21</v>
      </c>
      <c r="CA123" s="749">
        <v>6</v>
      </c>
      <c r="CB123" s="749">
        <v>5</v>
      </c>
      <c r="CC123" s="749">
        <v>32</v>
      </c>
      <c r="CD123" s="749">
        <v>6</v>
      </c>
      <c r="CE123" s="749">
        <v>9</v>
      </c>
      <c r="CF123" s="749">
        <v>7</v>
      </c>
      <c r="CH123" s="250">
        <v>6921</v>
      </c>
      <c r="CI123" s="162" t="s">
        <v>1336</v>
      </c>
      <c r="CJ123" s="162">
        <v>87</v>
      </c>
      <c r="CK123" s="251">
        <v>429</v>
      </c>
      <c r="CL123" s="252">
        <v>95</v>
      </c>
      <c r="CM123" s="251">
        <v>0</v>
      </c>
      <c r="CN123" s="251">
        <v>5</v>
      </c>
      <c r="CO123" s="162">
        <v>32</v>
      </c>
      <c r="CP123" s="162">
        <v>25</v>
      </c>
      <c r="CQ123" s="162">
        <v>38</v>
      </c>
    </row>
    <row r="124" spans="1:95" ht="18" customHeight="1">
      <c r="A124" s="745">
        <v>2441</v>
      </c>
      <c r="B124" s="746" t="s">
        <v>1244</v>
      </c>
      <c r="C124" s="747">
        <v>124</v>
      </c>
      <c r="D124" s="748">
        <v>213</v>
      </c>
      <c r="E124" s="749">
        <v>11</v>
      </c>
      <c r="F124" s="749">
        <v>13</v>
      </c>
      <c r="G124" s="749">
        <v>27</v>
      </c>
      <c r="H124" s="749">
        <v>23</v>
      </c>
      <c r="I124" s="749">
        <v>25</v>
      </c>
      <c r="J124" s="749">
        <v>76</v>
      </c>
      <c r="K124" s="749">
        <v>17</v>
      </c>
      <c r="L124" s="749">
        <v>7</v>
      </c>
      <c r="M124" s="749">
        <v>11</v>
      </c>
      <c r="O124" s="745">
        <v>2501</v>
      </c>
      <c r="P124" s="746" t="s">
        <v>292</v>
      </c>
      <c r="Q124" s="747">
        <v>81</v>
      </c>
      <c r="R124" s="748">
        <v>206</v>
      </c>
      <c r="S124" s="749">
        <v>23</v>
      </c>
      <c r="T124" s="749">
        <v>27</v>
      </c>
      <c r="U124" s="749">
        <v>38</v>
      </c>
      <c r="V124" s="749">
        <v>10</v>
      </c>
      <c r="W124" s="749">
        <v>1</v>
      </c>
      <c r="X124" s="749">
        <v>49</v>
      </c>
      <c r="Y124" s="749">
        <v>11</v>
      </c>
      <c r="Z124" s="749">
        <v>7</v>
      </c>
      <c r="AA124" s="749">
        <v>8</v>
      </c>
      <c r="AC124" s="745">
        <v>2501</v>
      </c>
      <c r="AD124" s="746" t="s">
        <v>292</v>
      </c>
      <c r="AE124" s="747">
        <v>65</v>
      </c>
      <c r="AF124" s="748">
        <v>220</v>
      </c>
      <c r="AG124" s="749">
        <v>17</v>
      </c>
      <c r="AH124" s="749">
        <v>25</v>
      </c>
      <c r="AI124" s="749">
        <v>45</v>
      </c>
      <c r="AJ124" s="749">
        <v>9</v>
      </c>
      <c r="AK124" s="749">
        <v>5</v>
      </c>
      <c r="AL124" s="749">
        <v>58</v>
      </c>
      <c r="AM124" s="749">
        <v>13</v>
      </c>
      <c r="AN124" s="749">
        <v>6</v>
      </c>
      <c r="AO124" s="749">
        <v>7</v>
      </c>
      <c r="AQ124" s="745">
        <v>6411</v>
      </c>
      <c r="AR124" s="746" t="s">
        <v>453</v>
      </c>
      <c r="AS124" s="747">
        <v>228</v>
      </c>
      <c r="AT124" s="748">
        <v>215</v>
      </c>
      <c r="AU124" s="749">
        <v>43</v>
      </c>
      <c r="AV124" s="749">
        <v>28</v>
      </c>
      <c r="AW124" s="749">
        <v>18</v>
      </c>
      <c r="AX124" s="749">
        <v>8</v>
      </c>
      <c r="AY124" s="749">
        <v>3</v>
      </c>
      <c r="AZ124" s="749">
        <v>29</v>
      </c>
      <c r="BA124" s="749">
        <v>7</v>
      </c>
      <c r="BB124" s="749">
        <v>8</v>
      </c>
      <c r="BC124" s="749">
        <v>3</v>
      </c>
      <c r="BE124" s="745">
        <v>6771</v>
      </c>
      <c r="BF124" s="746" t="s">
        <v>467</v>
      </c>
      <c r="BG124" s="747">
        <v>633</v>
      </c>
      <c r="BH124" s="748">
        <v>233</v>
      </c>
      <c r="BI124" s="749">
        <v>26</v>
      </c>
      <c r="BJ124" s="749">
        <v>23</v>
      </c>
      <c r="BK124" s="749">
        <v>24</v>
      </c>
      <c r="BL124" s="749">
        <v>20</v>
      </c>
      <c r="BM124" s="749">
        <v>7</v>
      </c>
      <c r="BN124" s="749">
        <v>51</v>
      </c>
      <c r="BO124" s="749">
        <v>6</v>
      </c>
      <c r="BP124" s="749">
        <v>7</v>
      </c>
      <c r="BQ124" s="749">
        <v>7</v>
      </c>
      <c r="BR124" s="749">
        <v>5</v>
      </c>
      <c r="BT124" s="745">
        <v>6861</v>
      </c>
      <c r="BU124" s="746" t="s">
        <v>26</v>
      </c>
      <c r="BV124" s="747">
        <v>460</v>
      </c>
      <c r="BW124" s="748">
        <v>253</v>
      </c>
      <c r="BX124" s="749">
        <v>11</v>
      </c>
      <c r="BY124" s="749">
        <v>14</v>
      </c>
      <c r="BZ124" s="749">
        <v>31</v>
      </c>
      <c r="CA124" s="749">
        <v>23</v>
      </c>
      <c r="CB124" s="749">
        <v>22</v>
      </c>
      <c r="CC124" s="749">
        <v>75</v>
      </c>
      <c r="CD124" s="749">
        <v>8</v>
      </c>
      <c r="CE124" s="749">
        <v>13</v>
      </c>
      <c r="CF124" s="749">
        <v>10</v>
      </c>
      <c r="CH124" s="250">
        <v>6961</v>
      </c>
      <c r="CI124" s="162" t="s">
        <v>473</v>
      </c>
      <c r="CJ124" s="162">
        <v>76</v>
      </c>
      <c r="CK124" s="251">
        <v>412</v>
      </c>
      <c r="CL124" s="252">
        <v>79</v>
      </c>
      <c r="CM124" s="251">
        <v>0</v>
      </c>
      <c r="CN124" s="251">
        <v>21</v>
      </c>
      <c r="CO124" s="162">
        <v>57</v>
      </c>
      <c r="CP124" s="162">
        <v>20</v>
      </c>
      <c r="CQ124" s="162">
        <v>3</v>
      </c>
    </row>
    <row r="125" spans="1:95" ht="18" customHeight="1">
      <c r="A125" s="745">
        <v>2501</v>
      </c>
      <c r="B125" s="746" t="s">
        <v>292</v>
      </c>
      <c r="C125" s="747">
        <v>84</v>
      </c>
      <c r="D125" s="748">
        <v>190</v>
      </c>
      <c r="E125" s="749">
        <v>30</v>
      </c>
      <c r="F125" s="749">
        <v>35</v>
      </c>
      <c r="G125" s="749">
        <v>35</v>
      </c>
      <c r="H125" s="749">
        <v>1</v>
      </c>
      <c r="I125" s="749">
        <v>0</v>
      </c>
      <c r="J125" s="749">
        <v>36</v>
      </c>
      <c r="K125" s="749">
        <v>12</v>
      </c>
      <c r="L125" s="749">
        <v>5</v>
      </c>
      <c r="M125" s="749">
        <v>8</v>
      </c>
      <c r="O125" s="745">
        <v>2511</v>
      </c>
      <c r="P125" s="746" t="s">
        <v>1245</v>
      </c>
      <c r="Q125" s="747">
        <v>133</v>
      </c>
      <c r="R125" s="748">
        <v>222</v>
      </c>
      <c r="S125" s="749">
        <v>7</v>
      </c>
      <c r="T125" s="749">
        <v>20</v>
      </c>
      <c r="U125" s="749">
        <v>29</v>
      </c>
      <c r="V125" s="749">
        <v>32</v>
      </c>
      <c r="W125" s="749">
        <v>13</v>
      </c>
      <c r="X125" s="749">
        <v>74</v>
      </c>
      <c r="Y125" s="749">
        <v>14</v>
      </c>
      <c r="Z125" s="749">
        <v>8</v>
      </c>
      <c r="AA125" s="749">
        <v>9</v>
      </c>
      <c r="AC125" s="745">
        <v>2511</v>
      </c>
      <c r="AD125" s="746" t="s">
        <v>1245</v>
      </c>
      <c r="AE125" s="747">
        <v>120</v>
      </c>
      <c r="AF125" s="748">
        <v>224</v>
      </c>
      <c r="AG125" s="749">
        <v>13</v>
      </c>
      <c r="AH125" s="749">
        <v>27</v>
      </c>
      <c r="AI125" s="749">
        <v>30</v>
      </c>
      <c r="AJ125" s="749">
        <v>22</v>
      </c>
      <c r="AK125" s="749">
        <v>9</v>
      </c>
      <c r="AL125" s="749">
        <v>61</v>
      </c>
      <c r="AM125" s="749">
        <v>14</v>
      </c>
      <c r="AN125" s="749">
        <v>6</v>
      </c>
      <c r="AO125" s="749">
        <v>8</v>
      </c>
      <c r="AQ125" s="745">
        <v>6441</v>
      </c>
      <c r="AR125" s="746" t="s">
        <v>456</v>
      </c>
      <c r="AS125" s="747">
        <v>235</v>
      </c>
      <c r="AT125" s="748">
        <v>226</v>
      </c>
      <c r="AU125" s="749">
        <v>18</v>
      </c>
      <c r="AV125" s="749">
        <v>28</v>
      </c>
      <c r="AW125" s="749">
        <v>32</v>
      </c>
      <c r="AX125" s="749">
        <v>14</v>
      </c>
      <c r="AY125" s="749">
        <v>8</v>
      </c>
      <c r="AZ125" s="749">
        <v>54</v>
      </c>
      <c r="BA125" s="749">
        <v>9</v>
      </c>
      <c r="BB125" s="749">
        <v>11</v>
      </c>
      <c r="BC125" s="749">
        <v>4</v>
      </c>
      <c r="BE125" s="745">
        <v>6781</v>
      </c>
      <c r="BF125" s="746" t="s">
        <v>468</v>
      </c>
      <c r="BG125" s="747">
        <v>244</v>
      </c>
      <c r="BH125" s="748">
        <v>228</v>
      </c>
      <c r="BI125" s="749">
        <v>30</v>
      </c>
      <c r="BJ125" s="749">
        <v>32</v>
      </c>
      <c r="BK125" s="749">
        <v>21</v>
      </c>
      <c r="BL125" s="749">
        <v>13</v>
      </c>
      <c r="BM125" s="749">
        <v>4</v>
      </c>
      <c r="BN125" s="749">
        <v>38</v>
      </c>
      <c r="BO125" s="749">
        <v>5</v>
      </c>
      <c r="BP125" s="749">
        <v>6</v>
      </c>
      <c r="BQ125" s="749">
        <v>6</v>
      </c>
      <c r="BR125" s="749">
        <v>4</v>
      </c>
      <c r="BT125" s="745">
        <v>6881</v>
      </c>
      <c r="BU125" s="746" t="s">
        <v>470</v>
      </c>
      <c r="BV125" s="747">
        <v>346</v>
      </c>
      <c r="BW125" s="748">
        <v>254</v>
      </c>
      <c r="BX125" s="749">
        <v>10</v>
      </c>
      <c r="BY125" s="749">
        <v>10</v>
      </c>
      <c r="BZ125" s="749">
        <v>31</v>
      </c>
      <c r="CA125" s="749">
        <v>30</v>
      </c>
      <c r="CB125" s="749">
        <v>20</v>
      </c>
      <c r="CC125" s="749">
        <v>81</v>
      </c>
      <c r="CD125" s="749">
        <v>9</v>
      </c>
      <c r="CE125" s="749">
        <v>14</v>
      </c>
      <c r="CF125" s="749">
        <v>10</v>
      </c>
      <c r="CH125" s="250">
        <v>6981</v>
      </c>
      <c r="CI125" s="162" t="s">
        <v>27</v>
      </c>
      <c r="CJ125" s="162">
        <v>18</v>
      </c>
      <c r="CK125" s="251">
        <v>417</v>
      </c>
      <c r="CL125" s="252">
        <v>89</v>
      </c>
      <c r="CM125" s="251">
        <v>0</v>
      </c>
      <c r="CN125" s="251">
        <v>11</v>
      </c>
      <c r="CO125" s="162">
        <v>61</v>
      </c>
      <c r="CP125" s="162">
        <v>17</v>
      </c>
      <c r="CQ125" s="162">
        <v>11</v>
      </c>
    </row>
    <row r="126" spans="1:95" ht="18" customHeight="1">
      <c r="A126" s="745">
        <v>2511</v>
      </c>
      <c r="B126" s="746" t="s">
        <v>1245</v>
      </c>
      <c r="C126" s="747">
        <v>108</v>
      </c>
      <c r="D126" s="748">
        <v>198</v>
      </c>
      <c r="E126" s="749">
        <v>29</v>
      </c>
      <c r="F126" s="749">
        <v>18</v>
      </c>
      <c r="G126" s="749">
        <v>24</v>
      </c>
      <c r="H126" s="749">
        <v>19</v>
      </c>
      <c r="I126" s="749">
        <v>10</v>
      </c>
      <c r="J126" s="749">
        <v>54</v>
      </c>
      <c r="K126" s="749">
        <v>14</v>
      </c>
      <c r="L126" s="749">
        <v>6</v>
      </c>
      <c r="M126" s="749">
        <v>9</v>
      </c>
      <c r="O126" s="745">
        <v>2521</v>
      </c>
      <c r="P126" s="746" t="s">
        <v>1246</v>
      </c>
      <c r="Q126" s="747">
        <v>154</v>
      </c>
      <c r="R126" s="748">
        <v>220</v>
      </c>
      <c r="S126" s="749">
        <v>16</v>
      </c>
      <c r="T126" s="749">
        <v>14</v>
      </c>
      <c r="U126" s="749">
        <v>21</v>
      </c>
      <c r="V126" s="749">
        <v>29</v>
      </c>
      <c r="W126" s="749">
        <v>19</v>
      </c>
      <c r="X126" s="749">
        <v>69</v>
      </c>
      <c r="Y126" s="749">
        <v>14</v>
      </c>
      <c r="Z126" s="749">
        <v>8</v>
      </c>
      <c r="AA126" s="749">
        <v>9</v>
      </c>
      <c r="AC126" s="745">
        <v>2521</v>
      </c>
      <c r="AD126" s="746" t="s">
        <v>1246</v>
      </c>
      <c r="AE126" s="747">
        <v>153</v>
      </c>
      <c r="AF126" s="748">
        <v>231</v>
      </c>
      <c r="AG126" s="749">
        <v>8</v>
      </c>
      <c r="AH126" s="749">
        <v>16</v>
      </c>
      <c r="AI126" s="749">
        <v>38</v>
      </c>
      <c r="AJ126" s="749">
        <v>20</v>
      </c>
      <c r="AK126" s="749">
        <v>19</v>
      </c>
      <c r="AL126" s="749">
        <v>76</v>
      </c>
      <c r="AM126" s="749">
        <v>15</v>
      </c>
      <c r="AN126" s="749">
        <v>7</v>
      </c>
      <c r="AO126" s="749">
        <v>10</v>
      </c>
      <c r="AQ126" s="745">
        <v>6481</v>
      </c>
      <c r="AR126" s="746" t="s">
        <v>457</v>
      </c>
      <c r="AS126" s="747">
        <v>172</v>
      </c>
      <c r="AT126" s="748">
        <v>216</v>
      </c>
      <c r="AU126" s="749">
        <v>35</v>
      </c>
      <c r="AV126" s="749">
        <v>35</v>
      </c>
      <c r="AW126" s="749">
        <v>21</v>
      </c>
      <c r="AX126" s="749">
        <v>6</v>
      </c>
      <c r="AY126" s="749">
        <v>3</v>
      </c>
      <c r="AZ126" s="749">
        <v>30</v>
      </c>
      <c r="BA126" s="749">
        <v>7</v>
      </c>
      <c r="BB126" s="749">
        <v>8</v>
      </c>
      <c r="BC126" s="749">
        <v>3</v>
      </c>
      <c r="BE126" s="745">
        <v>6801</v>
      </c>
      <c r="BF126" s="746" t="s">
        <v>24</v>
      </c>
      <c r="BG126" s="747">
        <v>252</v>
      </c>
      <c r="BH126" s="748">
        <v>231</v>
      </c>
      <c r="BI126" s="749">
        <v>28</v>
      </c>
      <c r="BJ126" s="749">
        <v>23</v>
      </c>
      <c r="BK126" s="749">
        <v>25</v>
      </c>
      <c r="BL126" s="749">
        <v>17</v>
      </c>
      <c r="BM126" s="749">
        <v>6</v>
      </c>
      <c r="BN126" s="749">
        <v>48</v>
      </c>
      <c r="BO126" s="749">
        <v>5</v>
      </c>
      <c r="BP126" s="749">
        <v>6</v>
      </c>
      <c r="BQ126" s="749">
        <v>6</v>
      </c>
      <c r="BR126" s="749">
        <v>5</v>
      </c>
      <c r="BT126" s="745">
        <v>6901</v>
      </c>
      <c r="BU126" s="746" t="s">
        <v>471</v>
      </c>
      <c r="BV126" s="747">
        <v>191</v>
      </c>
      <c r="BW126" s="748">
        <v>238</v>
      </c>
      <c r="BX126" s="749">
        <v>35</v>
      </c>
      <c r="BY126" s="749">
        <v>20</v>
      </c>
      <c r="BZ126" s="749">
        <v>25</v>
      </c>
      <c r="CA126" s="749">
        <v>10</v>
      </c>
      <c r="CB126" s="749">
        <v>10</v>
      </c>
      <c r="CC126" s="749">
        <v>45</v>
      </c>
      <c r="CD126" s="749">
        <v>7</v>
      </c>
      <c r="CE126" s="749">
        <v>10</v>
      </c>
      <c r="CF126" s="749">
        <v>8</v>
      </c>
      <c r="CH126" s="250">
        <v>7001</v>
      </c>
      <c r="CI126" s="162" t="s">
        <v>1008</v>
      </c>
      <c r="CJ126" s="162">
        <v>19</v>
      </c>
      <c r="CK126" s="251">
        <v>392</v>
      </c>
      <c r="CL126" s="252">
        <v>47</v>
      </c>
      <c r="CM126" s="251">
        <v>26</v>
      </c>
      <c r="CN126" s="251">
        <v>26</v>
      </c>
      <c r="CO126" s="162">
        <v>42</v>
      </c>
      <c r="CP126" s="162">
        <v>5</v>
      </c>
      <c r="CQ126" s="162">
        <v>0</v>
      </c>
    </row>
    <row r="127" spans="1:95" ht="18" customHeight="1">
      <c r="A127" s="745">
        <v>2521</v>
      </c>
      <c r="B127" s="746" t="s">
        <v>1246</v>
      </c>
      <c r="C127" s="747">
        <v>141</v>
      </c>
      <c r="D127" s="748">
        <v>207</v>
      </c>
      <c r="E127" s="749">
        <v>16</v>
      </c>
      <c r="F127" s="749">
        <v>20</v>
      </c>
      <c r="G127" s="749">
        <v>26</v>
      </c>
      <c r="H127" s="749">
        <v>23</v>
      </c>
      <c r="I127" s="749">
        <v>15</v>
      </c>
      <c r="J127" s="749">
        <v>65</v>
      </c>
      <c r="K127" s="749">
        <v>16</v>
      </c>
      <c r="L127" s="749">
        <v>7</v>
      </c>
      <c r="M127" s="749">
        <v>10</v>
      </c>
      <c r="O127" s="745">
        <v>2541</v>
      </c>
      <c r="P127" s="746" t="s">
        <v>295</v>
      </c>
      <c r="Q127" s="747">
        <v>114</v>
      </c>
      <c r="R127" s="748">
        <v>217</v>
      </c>
      <c r="S127" s="749">
        <v>22</v>
      </c>
      <c r="T127" s="749">
        <v>24</v>
      </c>
      <c r="U127" s="749">
        <v>19</v>
      </c>
      <c r="V127" s="749">
        <v>13</v>
      </c>
      <c r="W127" s="749">
        <v>22</v>
      </c>
      <c r="X127" s="749">
        <v>54</v>
      </c>
      <c r="Y127" s="749">
        <v>13</v>
      </c>
      <c r="Z127" s="749">
        <v>7</v>
      </c>
      <c r="AA127" s="749">
        <v>8</v>
      </c>
      <c r="AC127" s="745">
        <v>2541</v>
      </c>
      <c r="AD127" s="746" t="s">
        <v>295</v>
      </c>
      <c r="AE127" s="747">
        <v>108</v>
      </c>
      <c r="AF127" s="748">
        <v>229</v>
      </c>
      <c r="AG127" s="749">
        <v>18</v>
      </c>
      <c r="AH127" s="749">
        <v>13</v>
      </c>
      <c r="AI127" s="749">
        <v>23</v>
      </c>
      <c r="AJ127" s="749">
        <v>22</v>
      </c>
      <c r="AK127" s="749">
        <v>24</v>
      </c>
      <c r="AL127" s="749">
        <v>69</v>
      </c>
      <c r="AM127" s="749">
        <v>15</v>
      </c>
      <c r="AN127" s="749">
        <v>7</v>
      </c>
      <c r="AO127" s="749">
        <v>9</v>
      </c>
      <c r="AQ127" s="745">
        <v>6501</v>
      </c>
      <c r="AR127" s="746" t="s">
        <v>458</v>
      </c>
      <c r="AS127" s="747">
        <v>281</v>
      </c>
      <c r="AT127" s="748">
        <v>225</v>
      </c>
      <c r="AU127" s="749">
        <v>29</v>
      </c>
      <c r="AV127" s="749">
        <v>26</v>
      </c>
      <c r="AW127" s="749">
        <v>18</v>
      </c>
      <c r="AX127" s="749">
        <v>19</v>
      </c>
      <c r="AY127" s="749">
        <v>9</v>
      </c>
      <c r="AZ127" s="749">
        <v>45</v>
      </c>
      <c r="BA127" s="749">
        <v>9</v>
      </c>
      <c r="BB127" s="749">
        <v>10</v>
      </c>
      <c r="BC127" s="749">
        <v>4</v>
      </c>
      <c r="BE127" s="745">
        <v>6821</v>
      </c>
      <c r="BF127" s="746" t="s">
        <v>25</v>
      </c>
      <c r="BG127" s="747">
        <v>433</v>
      </c>
      <c r="BH127" s="748">
        <v>235</v>
      </c>
      <c r="BI127" s="749">
        <v>18</v>
      </c>
      <c r="BJ127" s="749">
        <v>29</v>
      </c>
      <c r="BK127" s="749">
        <v>28</v>
      </c>
      <c r="BL127" s="749">
        <v>14</v>
      </c>
      <c r="BM127" s="749">
        <v>10</v>
      </c>
      <c r="BN127" s="749">
        <v>52</v>
      </c>
      <c r="BO127" s="749">
        <v>6</v>
      </c>
      <c r="BP127" s="749">
        <v>7</v>
      </c>
      <c r="BQ127" s="749">
        <v>7</v>
      </c>
      <c r="BR127" s="749">
        <v>5</v>
      </c>
      <c r="BT127" s="745">
        <v>6921</v>
      </c>
      <c r="BU127" s="746" t="s">
        <v>1336</v>
      </c>
      <c r="BV127" s="747">
        <v>374</v>
      </c>
      <c r="BW127" s="748">
        <v>248</v>
      </c>
      <c r="BX127" s="749">
        <v>14</v>
      </c>
      <c r="BY127" s="749">
        <v>18</v>
      </c>
      <c r="BZ127" s="749">
        <v>32</v>
      </c>
      <c r="CA127" s="749">
        <v>21</v>
      </c>
      <c r="CB127" s="749">
        <v>14</v>
      </c>
      <c r="CC127" s="749">
        <v>67</v>
      </c>
      <c r="CD127" s="749">
        <v>8</v>
      </c>
      <c r="CE127" s="749">
        <v>12</v>
      </c>
      <c r="CF127" s="749">
        <v>10</v>
      </c>
      <c r="CH127" s="250">
        <v>7007</v>
      </c>
      <c r="CI127" s="162" t="s">
        <v>937</v>
      </c>
      <c r="CJ127" s="162">
        <v>55</v>
      </c>
      <c r="CK127" s="251">
        <v>404</v>
      </c>
      <c r="CL127" s="252">
        <v>62</v>
      </c>
      <c r="CM127" s="251">
        <v>11</v>
      </c>
      <c r="CN127" s="251">
        <v>27</v>
      </c>
      <c r="CO127" s="162">
        <v>38</v>
      </c>
      <c r="CP127" s="162">
        <v>18</v>
      </c>
      <c r="CQ127" s="162">
        <v>5</v>
      </c>
    </row>
    <row r="128" spans="1:95" ht="18" customHeight="1">
      <c r="A128" s="745">
        <v>2531</v>
      </c>
      <c r="B128" s="746" t="s">
        <v>1247</v>
      </c>
      <c r="C128" s="747">
        <v>29</v>
      </c>
      <c r="D128" s="748">
        <v>193</v>
      </c>
      <c r="E128" s="749">
        <v>28</v>
      </c>
      <c r="F128" s="749">
        <v>21</v>
      </c>
      <c r="G128" s="749">
        <v>34</v>
      </c>
      <c r="H128" s="749">
        <v>14</v>
      </c>
      <c r="I128" s="749">
        <v>3</v>
      </c>
      <c r="J128" s="749">
        <v>52</v>
      </c>
      <c r="K128" s="749">
        <v>14</v>
      </c>
      <c r="L128" s="749">
        <v>6</v>
      </c>
      <c r="M128" s="749">
        <v>8</v>
      </c>
      <c r="O128" s="745">
        <v>2581</v>
      </c>
      <c r="P128" s="746" t="s">
        <v>1248</v>
      </c>
      <c r="Q128" s="747">
        <v>113</v>
      </c>
      <c r="R128" s="748">
        <v>207</v>
      </c>
      <c r="S128" s="749">
        <v>30</v>
      </c>
      <c r="T128" s="749">
        <v>26</v>
      </c>
      <c r="U128" s="749">
        <v>23</v>
      </c>
      <c r="V128" s="749">
        <v>16</v>
      </c>
      <c r="W128" s="749">
        <v>5</v>
      </c>
      <c r="X128" s="749">
        <v>44</v>
      </c>
      <c r="Y128" s="749">
        <v>12</v>
      </c>
      <c r="Z128" s="749">
        <v>7</v>
      </c>
      <c r="AA128" s="749">
        <v>7</v>
      </c>
      <c r="AC128" s="745">
        <v>2581</v>
      </c>
      <c r="AD128" s="746" t="s">
        <v>1248</v>
      </c>
      <c r="AE128" s="747">
        <v>145</v>
      </c>
      <c r="AF128" s="748">
        <v>220</v>
      </c>
      <c r="AG128" s="749">
        <v>18</v>
      </c>
      <c r="AH128" s="749">
        <v>27</v>
      </c>
      <c r="AI128" s="749">
        <v>28</v>
      </c>
      <c r="AJ128" s="749">
        <v>23</v>
      </c>
      <c r="AK128" s="749">
        <v>5</v>
      </c>
      <c r="AL128" s="749">
        <v>55</v>
      </c>
      <c r="AM128" s="749">
        <v>13</v>
      </c>
      <c r="AN128" s="749">
        <v>6</v>
      </c>
      <c r="AO128" s="749">
        <v>8</v>
      </c>
      <c r="AQ128" s="745">
        <v>6521</v>
      </c>
      <c r="AR128" s="746" t="s">
        <v>459</v>
      </c>
      <c r="AS128" s="747">
        <v>509</v>
      </c>
      <c r="AT128" s="748">
        <v>215</v>
      </c>
      <c r="AU128" s="749">
        <v>42</v>
      </c>
      <c r="AV128" s="749">
        <v>24</v>
      </c>
      <c r="AW128" s="749">
        <v>19</v>
      </c>
      <c r="AX128" s="749">
        <v>10</v>
      </c>
      <c r="AY128" s="749">
        <v>4</v>
      </c>
      <c r="AZ128" s="749">
        <v>34</v>
      </c>
      <c r="BA128" s="749">
        <v>7</v>
      </c>
      <c r="BB128" s="749">
        <v>9</v>
      </c>
      <c r="BC128" s="749">
        <v>3</v>
      </c>
      <c r="BE128" s="745">
        <v>6841</v>
      </c>
      <c r="BF128" s="746" t="s">
        <v>469</v>
      </c>
      <c r="BG128" s="747">
        <v>420</v>
      </c>
      <c r="BH128" s="748">
        <v>227</v>
      </c>
      <c r="BI128" s="749">
        <v>32</v>
      </c>
      <c r="BJ128" s="749">
        <v>26</v>
      </c>
      <c r="BK128" s="749">
        <v>26</v>
      </c>
      <c r="BL128" s="749">
        <v>12</v>
      </c>
      <c r="BM128" s="749">
        <v>3</v>
      </c>
      <c r="BN128" s="749">
        <v>41</v>
      </c>
      <c r="BO128" s="749">
        <v>5</v>
      </c>
      <c r="BP128" s="749">
        <v>6</v>
      </c>
      <c r="BQ128" s="749">
        <v>6</v>
      </c>
      <c r="BR128" s="749">
        <v>4</v>
      </c>
      <c r="BT128" s="745">
        <v>6961</v>
      </c>
      <c r="BU128" s="746" t="s">
        <v>473</v>
      </c>
      <c r="BV128" s="747">
        <v>426</v>
      </c>
      <c r="BW128" s="748">
        <v>236</v>
      </c>
      <c r="BX128" s="749">
        <v>32</v>
      </c>
      <c r="BY128" s="749">
        <v>25</v>
      </c>
      <c r="BZ128" s="749">
        <v>30</v>
      </c>
      <c r="CA128" s="749">
        <v>11</v>
      </c>
      <c r="CB128" s="749">
        <v>2</v>
      </c>
      <c r="CC128" s="749">
        <v>43</v>
      </c>
      <c r="CD128" s="749">
        <v>6</v>
      </c>
      <c r="CE128" s="749">
        <v>9</v>
      </c>
      <c r="CF128" s="749">
        <v>8</v>
      </c>
      <c r="CH128" s="250">
        <v>7009</v>
      </c>
      <c r="CI128" s="162" t="s">
        <v>1541</v>
      </c>
      <c r="CJ128" s="162">
        <v>27</v>
      </c>
      <c r="CK128" s="251">
        <v>413</v>
      </c>
      <c r="CL128" s="252">
        <v>74</v>
      </c>
      <c r="CM128" s="251">
        <v>0</v>
      </c>
      <c r="CN128" s="251">
        <v>26</v>
      </c>
      <c r="CO128" s="162">
        <v>52</v>
      </c>
      <c r="CP128" s="162">
        <v>19</v>
      </c>
      <c r="CQ128" s="162">
        <v>4</v>
      </c>
    </row>
    <row r="129" spans="1:95" ht="18" customHeight="1">
      <c r="A129" s="745">
        <v>2541</v>
      </c>
      <c r="B129" s="746" t="s">
        <v>295</v>
      </c>
      <c r="C129" s="747">
        <v>140</v>
      </c>
      <c r="D129" s="748">
        <v>204</v>
      </c>
      <c r="E129" s="749">
        <v>14</v>
      </c>
      <c r="F129" s="749">
        <v>19</v>
      </c>
      <c r="G129" s="749">
        <v>36</v>
      </c>
      <c r="H129" s="749">
        <v>21</v>
      </c>
      <c r="I129" s="749">
        <v>9</v>
      </c>
      <c r="J129" s="749">
        <v>67</v>
      </c>
      <c r="K129" s="749">
        <v>15</v>
      </c>
      <c r="L129" s="749">
        <v>6</v>
      </c>
      <c r="M129" s="749">
        <v>10</v>
      </c>
      <c r="O129" s="745">
        <v>2641</v>
      </c>
      <c r="P129" s="746" t="s">
        <v>297</v>
      </c>
      <c r="Q129" s="747">
        <v>81</v>
      </c>
      <c r="R129" s="748">
        <v>229</v>
      </c>
      <c r="S129" s="749">
        <v>5</v>
      </c>
      <c r="T129" s="749">
        <v>11</v>
      </c>
      <c r="U129" s="749">
        <v>27</v>
      </c>
      <c r="V129" s="749">
        <v>27</v>
      </c>
      <c r="W129" s="749">
        <v>30</v>
      </c>
      <c r="X129" s="749">
        <v>84</v>
      </c>
      <c r="Y129" s="749">
        <v>15</v>
      </c>
      <c r="Z129" s="749">
        <v>9</v>
      </c>
      <c r="AA129" s="749">
        <v>9</v>
      </c>
      <c r="AC129" s="745">
        <v>2641</v>
      </c>
      <c r="AD129" s="746" t="s">
        <v>297</v>
      </c>
      <c r="AE129" s="747">
        <v>92</v>
      </c>
      <c r="AF129" s="748">
        <v>232</v>
      </c>
      <c r="AG129" s="749">
        <v>7</v>
      </c>
      <c r="AH129" s="749">
        <v>22</v>
      </c>
      <c r="AI129" s="749">
        <v>21</v>
      </c>
      <c r="AJ129" s="749">
        <v>26</v>
      </c>
      <c r="AK129" s="749">
        <v>25</v>
      </c>
      <c r="AL129" s="749">
        <v>72</v>
      </c>
      <c r="AM129" s="749">
        <v>15</v>
      </c>
      <c r="AN129" s="749">
        <v>7</v>
      </c>
      <c r="AO129" s="749">
        <v>10</v>
      </c>
      <c r="AQ129" s="745">
        <v>6541</v>
      </c>
      <c r="AR129" s="746" t="s">
        <v>10</v>
      </c>
      <c r="AS129" s="747">
        <v>360</v>
      </c>
      <c r="AT129" s="748">
        <v>228</v>
      </c>
      <c r="AU129" s="749">
        <v>23</v>
      </c>
      <c r="AV129" s="749">
        <v>19</v>
      </c>
      <c r="AW129" s="749">
        <v>27</v>
      </c>
      <c r="AX129" s="749">
        <v>18</v>
      </c>
      <c r="AY129" s="749">
        <v>13</v>
      </c>
      <c r="AZ129" s="749">
        <v>58</v>
      </c>
      <c r="BA129" s="749">
        <v>10</v>
      </c>
      <c r="BB129" s="749">
        <v>11</v>
      </c>
      <c r="BC129" s="749">
        <v>4</v>
      </c>
      <c r="BE129" s="745">
        <v>6861</v>
      </c>
      <c r="BF129" s="746" t="s">
        <v>26</v>
      </c>
      <c r="BG129" s="747">
        <v>505</v>
      </c>
      <c r="BH129" s="748">
        <v>242</v>
      </c>
      <c r="BI129" s="749">
        <v>14</v>
      </c>
      <c r="BJ129" s="749">
        <v>18</v>
      </c>
      <c r="BK129" s="749">
        <v>29</v>
      </c>
      <c r="BL129" s="749">
        <v>20</v>
      </c>
      <c r="BM129" s="749">
        <v>19</v>
      </c>
      <c r="BN129" s="749">
        <v>68</v>
      </c>
      <c r="BO129" s="749">
        <v>7</v>
      </c>
      <c r="BP129" s="749">
        <v>8</v>
      </c>
      <c r="BQ129" s="749">
        <v>8</v>
      </c>
      <c r="BR129" s="749">
        <v>5</v>
      </c>
      <c r="BT129" s="745">
        <v>6981</v>
      </c>
      <c r="BU129" s="746" t="s">
        <v>27</v>
      </c>
      <c r="BV129" s="747">
        <v>184</v>
      </c>
      <c r="BW129" s="748">
        <v>230</v>
      </c>
      <c r="BX129" s="749">
        <v>43</v>
      </c>
      <c r="BY129" s="749">
        <v>28</v>
      </c>
      <c r="BZ129" s="749">
        <v>22</v>
      </c>
      <c r="CA129" s="749">
        <v>5</v>
      </c>
      <c r="CB129" s="749">
        <v>2</v>
      </c>
      <c r="CC129" s="749">
        <v>28</v>
      </c>
      <c r="CD129" s="749">
        <v>6</v>
      </c>
      <c r="CE129" s="749">
        <v>8</v>
      </c>
      <c r="CF129" s="749">
        <v>6</v>
      </c>
      <c r="CH129" s="250">
        <v>7011</v>
      </c>
      <c r="CI129" s="162" t="s">
        <v>477</v>
      </c>
      <c r="CJ129" s="162">
        <v>423</v>
      </c>
      <c r="CK129" s="251">
        <v>385</v>
      </c>
      <c r="CL129" s="252">
        <v>35</v>
      </c>
      <c r="CM129" s="251">
        <v>27</v>
      </c>
      <c r="CN129" s="251">
        <v>39</v>
      </c>
      <c r="CO129" s="162">
        <v>30</v>
      </c>
      <c r="CP129" s="162">
        <v>3</v>
      </c>
      <c r="CQ129" s="162">
        <v>1</v>
      </c>
    </row>
    <row r="130" spans="1:95" ht="18" customHeight="1">
      <c r="A130" s="745">
        <v>2581</v>
      </c>
      <c r="B130" s="746" t="s">
        <v>1248</v>
      </c>
      <c r="C130" s="747">
        <v>134</v>
      </c>
      <c r="D130" s="748">
        <v>196</v>
      </c>
      <c r="E130" s="749">
        <v>22</v>
      </c>
      <c r="F130" s="749">
        <v>31</v>
      </c>
      <c r="G130" s="749">
        <v>27</v>
      </c>
      <c r="H130" s="749">
        <v>17</v>
      </c>
      <c r="I130" s="749">
        <v>3</v>
      </c>
      <c r="J130" s="749">
        <v>47</v>
      </c>
      <c r="K130" s="749">
        <v>14</v>
      </c>
      <c r="L130" s="749">
        <v>6</v>
      </c>
      <c r="M130" s="749">
        <v>9</v>
      </c>
      <c r="O130" s="745">
        <v>2651</v>
      </c>
      <c r="P130" s="746" t="s">
        <v>1249</v>
      </c>
      <c r="Q130" s="747">
        <v>115</v>
      </c>
      <c r="R130" s="748">
        <v>230</v>
      </c>
      <c r="S130" s="749">
        <v>4</v>
      </c>
      <c r="T130" s="749">
        <v>8</v>
      </c>
      <c r="U130" s="749">
        <v>23</v>
      </c>
      <c r="V130" s="749">
        <v>39</v>
      </c>
      <c r="W130" s="749">
        <v>25</v>
      </c>
      <c r="X130" s="749">
        <v>88</v>
      </c>
      <c r="Y130" s="749">
        <v>15</v>
      </c>
      <c r="Z130" s="749">
        <v>9</v>
      </c>
      <c r="AA130" s="749">
        <v>10</v>
      </c>
      <c r="AC130" s="745">
        <v>2651</v>
      </c>
      <c r="AD130" s="746" t="s">
        <v>1249</v>
      </c>
      <c r="AE130" s="747">
        <v>123</v>
      </c>
      <c r="AF130" s="748">
        <v>225</v>
      </c>
      <c r="AG130" s="749">
        <v>16</v>
      </c>
      <c r="AH130" s="749">
        <v>26</v>
      </c>
      <c r="AI130" s="749">
        <v>29</v>
      </c>
      <c r="AJ130" s="749">
        <v>8</v>
      </c>
      <c r="AK130" s="749">
        <v>20</v>
      </c>
      <c r="AL130" s="749">
        <v>58</v>
      </c>
      <c r="AM130" s="749">
        <v>14</v>
      </c>
      <c r="AN130" s="749">
        <v>6</v>
      </c>
      <c r="AO130" s="749">
        <v>9</v>
      </c>
      <c r="AQ130" s="745">
        <v>6571</v>
      </c>
      <c r="AR130" s="746" t="s">
        <v>11</v>
      </c>
      <c r="AS130" s="747">
        <v>223</v>
      </c>
      <c r="AT130" s="748">
        <v>218</v>
      </c>
      <c r="AU130" s="749">
        <v>36</v>
      </c>
      <c r="AV130" s="749">
        <v>32</v>
      </c>
      <c r="AW130" s="749">
        <v>20</v>
      </c>
      <c r="AX130" s="749">
        <v>9</v>
      </c>
      <c r="AY130" s="749">
        <v>3</v>
      </c>
      <c r="AZ130" s="749">
        <v>32</v>
      </c>
      <c r="BA130" s="749">
        <v>8</v>
      </c>
      <c r="BB130" s="749">
        <v>8</v>
      </c>
      <c r="BC130" s="749">
        <v>3</v>
      </c>
      <c r="BE130" s="745">
        <v>6881</v>
      </c>
      <c r="BF130" s="746" t="s">
        <v>470</v>
      </c>
      <c r="BG130" s="747">
        <v>335</v>
      </c>
      <c r="BH130" s="748">
        <v>246</v>
      </c>
      <c r="BI130" s="749">
        <v>10</v>
      </c>
      <c r="BJ130" s="749">
        <v>13</v>
      </c>
      <c r="BK130" s="749">
        <v>24</v>
      </c>
      <c r="BL130" s="749">
        <v>32</v>
      </c>
      <c r="BM130" s="749">
        <v>21</v>
      </c>
      <c r="BN130" s="749">
        <v>77</v>
      </c>
      <c r="BO130" s="749">
        <v>7</v>
      </c>
      <c r="BP130" s="749">
        <v>8</v>
      </c>
      <c r="BQ130" s="749">
        <v>9</v>
      </c>
      <c r="BR130" s="749">
        <v>6</v>
      </c>
      <c r="BT130" s="745">
        <v>7001</v>
      </c>
      <c r="BU130" s="746" t="s">
        <v>1008</v>
      </c>
      <c r="BV130" s="747">
        <v>15</v>
      </c>
      <c r="BW130" s="748">
        <v>239</v>
      </c>
      <c r="BX130" s="749">
        <v>13</v>
      </c>
      <c r="BY130" s="749">
        <v>47</v>
      </c>
      <c r="BZ130" s="749">
        <v>27</v>
      </c>
      <c r="CA130" s="749">
        <v>13</v>
      </c>
      <c r="CB130" s="749">
        <v>0</v>
      </c>
      <c r="CC130" s="749">
        <v>40</v>
      </c>
      <c r="CD130" s="749">
        <v>7</v>
      </c>
      <c r="CE130" s="749">
        <v>11</v>
      </c>
      <c r="CF130" s="749">
        <v>7</v>
      </c>
      <c r="CH130" s="250">
        <v>7014</v>
      </c>
      <c r="CI130" s="162" t="s">
        <v>1543</v>
      </c>
      <c r="CJ130" s="162">
        <v>46</v>
      </c>
      <c r="CK130" s="251">
        <v>415</v>
      </c>
      <c r="CL130" s="252">
        <v>89</v>
      </c>
      <c r="CM130" s="251">
        <v>2</v>
      </c>
      <c r="CN130" s="251">
        <v>9</v>
      </c>
      <c r="CO130" s="162">
        <v>65</v>
      </c>
      <c r="CP130" s="162">
        <v>20</v>
      </c>
      <c r="CQ130" s="162">
        <v>4</v>
      </c>
    </row>
    <row r="131" spans="1:95" ht="18" customHeight="1">
      <c r="A131" s="745">
        <v>2641</v>
      </c>
      <c r="B131" s="746" t="s">
        <v>297</v>
      </c>
      <c r="C131" s="747">
        <v>74</v>
      </c>
      <c r="D131" s="748">
        <v>207</v>
      </c>
      <c r="E131" s="749">
        <v>8</v>
      </c>
      <c r="F131" s="749">
        <v>18</v>
      </c>
      <c r="G131" s="749">
        <v>38</v>
      </c>
      <c r="H131" s="749">
        <v>20</v>
      </c>
      <c r="I131" s="749">
        <v>16</v>
      </c>
      <c r="J131" s="749">
        <v>74</v>
      </c>
      <c r="K131" s="749">
        <v>16</v>
      </c>
      <c r="L131" s="749">
        <v>7</v>
      </c>
      <c r="M131" s="749">
        <v>10</v>
      </c>
      <c r="O131" s="745">
        <v>2661</v>
      </c>
      <c r="P131" s="746" t="s">
        <v>1250</v>
      </c>
      <c r="Q131" s="747">
        <v>199</v>
      </c>
      <c r="R131" s="748">
        <v>204</v>
      </c>
      <c r="S131" s="749">
        <v>41</v>
      </c>
      <c r="T131" s="749">
        <v>18</v>
      </c>
      <c r="U131" s="749">
        <v>23</v>
      </c>
      <c r="V131" s="749">
        <v>13</v>
      </c>
      <c r="W131" s="749">
        <v>5</v>
      </c>
      <c r="X131" s="749">
        <v>41</v>
      </c>
      <c r="Y131" s="749">
        <v>11</v>
      </c>
      <c r="Z131" s="749">
        <v>6</v>
      </c>
      <c r="AA131" s="749">
        <v>7</v>
      </c>
      <c r="AC131" s="745">
        <v>2661</v>
      </c>
      <c r="AD131" s="746" t="s">
        <v>1250</v>
      </c>
      <c r="AE131" s="747">
        <v>195</v>
      </c>
      <c r="AF131" s="748">
        <v>212</v>
      </c>
      <c r="AG131" s="749">
        <v>36</v>
      </c>
      <c r="AH131" s="749">
        <v>22</v>
      </c>
      <c r="AI131" s="749">
        <v>26</v>
      </c>
      <c r="AJ131" s="749">
        <v>12</v>
      </c>
      <c r="AK131" s="749">
        <v>4</v>
      </c>
      <c r="AL131" s="749">
        <v>42</v>
      </c>
      <c r="AM131" s="749">
        <v>11</v>
      </c>
      <c r="AN131" s="749">
        <v>5</v>
      </c>
      <c r="AO131" s="749">
        <v>7</v>
      </c>
      <c r="AQ131" s="745">
        <v>6591</v>
      </c>
      <c r="AR131" s="746" t="s">
        <v>460</v>
      </c>
      <c r="AS131" s="747">
        <v>260</v>
      </c>
      <c r="AT131" s="748">
        <v>217</v>
      </c>
      <c r="AU131" s="749">
        <v>38</v>
      </c>
      <c r="AV131" s="749">
        <v>29</v>
      </c>
      <c r="AW131" s="749">
        <v>20</v>
      </c>
      <c r="AX131" s="749">
        <v>10</v>
      </c>
      <c r="AY131" s="749">
        <v>2</v>
      </c>
      <c r="AZ131" s="749">
        <v>33</v>
      </c>
      <c r="BA131" s="749">
        <v>8</v>
      </c>
      <c r="BB131" s="749">
        <v>8</v>
      </c>
      <c r="BC131" s="749">
        <v>3</v>
      </c>
      <c r="BE131" s="745">
        <v>6901</v>
      </c>
      <c r="BF131" s="746" t="s">
        <v>471</v>
      </c>
      <c r="BG131" s="747">
        <v>239</v>
      </c>
      <c r="BH131" s="748">
        <v>234</v>
      </c>
      <c r="BI131" s="749">
        <v>23</v>
      </c>
      <c r="BJ131" s="749">
        <v>18</v>
      </c>
      <c r="BK131" s="749">
        <v>32</v>
      </c>
      <c r="BL131" s="749">
        <v>21</v>
      </c>
      <c r="BM131" s="749">
        <v>7</v>
      </c>
      <c r="BN131" s="749">
        <v>59</v>
      </c>
      <c r="BO131" s="749">
        <v>6</v>
      </c>
      <c r="BP131" s="749">
        <v>7</v>
      </c>
      <c r="BQ131" s="749">
        <v>7</v>
      </c>
      <c r="BR131" s="749">
        <v>5</v>
      </c>
      <c r="BT131" s="745">
        <v>7055</v>
      </c>
      <c r="BU131" s="746" t="s">
        <v>487</v>
      </c>
      <c r="BV131" s="747">
        <v>71</v>
      </c>
      <c r="BW131" s="748">
        <v>254</v>
      </c>
      <c r="BX131" s="749">
        <v>4</v>
      </c>
      <c r="BY131" s="749">
        <v>8</v>
      </c>
      <c r="BZ131" s="749">
        <v>44</v>
      </c>
      <c r="CA131" s="749">
        <v>32</v>
      </c>
      <c r="CB131" s="749">
        <v>11</v>
      </c>
      <c r="CC131" s="749">
        <v>87</v>
      </c>
      <c r="CD131" s="749">
        <v>9</v>
      </c>
      <c r="CE131" s="749">
        <v>14</v>
      </c>
      <c r="CF131" s="749">
        <v>10</v>
      </c>
      <c r="CH131" s="250">
        <v>7015</v>
      </c>
      <c r="CI131" s="162" t="s">
        <v>1298</v>
      </c>
      <c r="CJ131" s="162">
        <v>1</v>
      </c>
      <c r="CK131" s="251" t="s">
        <v>42</v>
      </c>
      <c r="CL131" s="252" t="s">
        <v>42</v>
      </c>
      <c r="CM131" s="251" t="s">
        <v>42</v>
      </c>
      <c r="CN131" s="251" t="s">
        <v>42</v>
      </c>
      <c r="CO131" s="162" t="s">
        <v>42</v>
      </c>
      <c r="CP131" s="162" t="s">
        <v>42</v>
      </c>
      <c r="CQ131" s="162" t="s">
        <v>42</v>
      </c>
    </row>
    <row r="132" spans="1:95" ht="18" customHeight="1">
      <c r="A132" s="745">
        <v>2651</v>
      </c>
      <c r="B132" s="746" t="s">
        <v>1249</v>
      </c>
      <c r="C132" s="747">
        <v>114</v>
      </c>
      <c r="D132" s="748">
        <v>206</v>
      </c>
      <c r="E132" s="749">
        <v>13</v>
      </c>
      <c r="F132" s="749">
        <v>25</v>
      </c>
      <c r="G132" s="749">
        <v>30</v>
      </c>
      <c r="H132" s="749">
        <v>17</v>
      </c>
      <c r="I132" s="749">
        <v>16</v>
      </c>
      <c r="J132" s="749">
        <v>62</v>
      </c>
      <c r="K132" s="749">
        <v>15</v>
      </c>
      <c r="L132" s="749">
        <v>6</v>
      </c>
      <c r="M132" s="749">
        <v>10</v>
      </c>
      <c r="O132" s="745">
        <v>2701</v>
      </c>
      <c r="P132" s="746" t="s">
        <v>41</v>
      </c>
      <c r="Q132" s="747">
        <v>102</v>
      </c>
      <c r="R132" s="748">
        <v>220</v>
      </c>
      <c r="S132" s="749">
        <v>11</v>
      </c>
      <c r="T132" s="749">
        <v>23</v>
      </c>
      <c r="U132" s="749">
        <v>24</v>
      </c>
      <c r="V132" s="749">
        <v>26</v>
      </c>
      <c r="W132" s="749">
        <v>17</v>
      </c>
      <c r="X132" s="749">
        <v>67</v>
      </c>
      <c r="Y132" s="749">
        <v>14</v>
      </c>
      <c r="Z132" s="749">
        <v>8</v>
      </c>
      <c r="AA132" s="749">
        <v>9</v>
      </c>
      <c r="AC132" s="745">
        <v>2701</v>
      </c>
      <c r="AD132" s="746" t="s">
        <v>41</v>
      </c>
      <c r="AE132" s="747">
        <v>134</v>
      </c>
      <c r="AF132" s="748">
        <v>226</v>
      </c>
      <c r="AG132" s="749">
        <v>9</v>
      </c>
      <c r="AH132" s="749">
        <v>28</v>
      </c>
      <c r="AI132" s="749">
        <v>29</v>
      </c>
      <c r="AJ132" s="749">
        <v>24</v>
      </c>
      <c r="AK132" s="749">
        <v>10</v>
      </c>
      <c r="AL132" s="749">
        <v>63</v>
      </c>
      <c r="AM132" s="749">
        <v>14</v>
      </c>
      <c r="AN132" s="749">
        <v>7</v>
      </c>
      <c r="AO132" s="749">
        <v>9</v>
      </c>
      <c r="AQ132" s="745">
        <v>6611</v>
      </c>
      <c r="AR132" s="746" t="s">
        <v>461</v>
      </c>
      <c r="AS132" s="747">
        <v>451</v>
      </c>
      <c r="AT132" s="748">
        <v>220</v>
      </c>
      <c r="AU132" s="749">
        <v>32</v>
      </c>
      <c r="AV132" s="749">
        <v>30</v>
      </c>
      <c r="AW132" s="749">
        <v>22</v>
      </c>
      <c r="AX132" s="749">
        <v>12</v>
      </c>
      <c r="AY132" s="749">
        <v>4</v>
      </c>
      <c r="AZ132" s="749">
        <v>38</v>
      </c>
      <c r="BA132" s="749">
        <v>8</v>
      </c>
      <c r="BB132" s="749">
        <v>9</v>
      </c>
      <c r="BC132" s="749">
        <v>4</v>
      </c>
      <c r="BE132" s="745">
        <v>6921</v>
      </c>
      <c r="BF132" s="746" t="s">
        <v>1336</v>
      </c>
      <c r="BG132" s="747">
        <v>360</v>
      </c>
      <c r="BH132" s="748">
        <v>244</v>
      </c>
      <c r="BI132" s="749">
        <v>11</v>
      </c>
      <c r="BJ132" s="749">
        <v>15</v>
      </c>
      <c r="BK132" s="749">
        <v>30</v>
      </c>
      <c r="BL132" s="749">
        <v>24</v>
      </c>
      <c r="BM132" s="749">
        <v>20</v>
      </c>
      <c r="BN132" s="749">
        <v>74</v>
      </c>
      <c r="BO132" s="749">
        <v>7</v>
      </c>
      <c r="BP132" s="749">
        <v>8</v>
      </c>
      <c r="BQ132" s="749">
        <v>8</v>
      </c>
      <c r="BR132" s="749">
        <v>5</v>
      </c>
      <c r="BT132" s="745">
        <v>7059</v>
      </c>
      <c r="BU132" s="746" t="s">
        <v>951</v>
      </c>
      <c r="BV132" s="747">
        <v>140</v>
      </c>
      <c r="BW132" s="748">
        <v>243</v>
      </c>
      <c r="BX132" s="749">
        <v>19</v>
      </c>
      <c r="BY132" s="749">
        <v>24</v>
      </c>
      <c r="BZ132" s="749">
        <v>36</v>
      </c>
      <c r="CA132" s="749">
        <v>14</v>
      </c>
      <c r="CB132" s="749">
        <v>8</v>
      </c>
      <c r="CC132" s="749">
        <v>57</v>
      </c>
      <c r="CD132" s="749">
        <v>8</v>
      </c>
      <c r="CE132" s="749">
        <v>11</v>
      </c>
      <c r="CF132" s="749">
        <v>8</v>
      </c>
      <c r="CH132" s="250">
        <v>7018</v>
      </c>
      <c r="CI132" s="162" t="s">
        <v>479</v>
      </c>
      <c r="CJ132" s="162">
        <v>276</v>
      </c>
      <c r="CK132" s="251">
        <v>399</v>
      </c>
      <c r="CL132" s="252">
        <v>58</v>
      </c>
      <c r="CM132" s="251">
        <v>14</v>
      </c>
      <c r="CN132" s="251">
        <v>28</v>
      </c>
      <c r="CO132" s="162">
        <v>46</v>
      </c>
      <c r="CP132" s="162">
        <v>9</v>
      </c>
      <c r="CQ132" s="162">
        <v>4</v>
      </c>
    </row>
    <row r="133" spans="1:95" ht="18" customHeight="1">
      <c r="A133" s="745">
        <v>2661</v>
      </c>
      <c r="B133" s="746" t="s">
        <v>1250</v>
      </c>
      <c r="C133" s="747">
        <v>218</v>
      </c>
      <c r="D133" s="748">
        <v>190</v>
      </c>
      <c r="E133" s="749">
        <v>38</v>
      </c>
      <c r="F133" s="749">
        <v>26</v>
      </c>
      <c r="G133" s="749">
        <v>23</v>
      </c>
      <c r="H133" s="749">
        <v>10</v>
      </c>
      <c r="I133" s="749">
        <v>3</v>
      </c>
      <c r="J133" s="749">
        <v>36</v>
      </c>
      <c r="K133" s="749">
        <v>12</v>
      </c>
      <c r="L133" s="749">
        <v>5</v>
      </c>
      <c r="M133" s="749">
        <v>8</v>
      </c>
      <c r="O133" s="745">
        <v>2741</v>
      </c>
      <c r="P133" s="746" t="s">
        <v>300</v>
      </c>
      <c r="Q133" s="747">
        <v>150</v>
      </c>
      <c r="R133" s="748">
        <v>234</v>
      </c>
      <c r="S133" s="749">
        <v>2</v>
      </c>
      <c r="T133" s="749">
        <v>6</v>
      </c>
      <c r="U133" s="749">
        <v>27</v>
      </c>
      <c r="V133" s="749">
        <v>32</v>
      </c>
      <c r="W133" s="749">
        <v>33</v>
      </c>
      <c r="X133" s="749">
        <v>92</v>
      </c>
      <c r="Y133" s="749">
        <v>16</v>
      </c>
      <c r="Z133" s="749">
        <v>9</v>
      </c>
      <c r="AA133" s="749">
        <v>10</v>
      </c>
      <c r="AC133" s="745">
        <v>2741</v>
      </c>
      <c r="AD133" s="746" t="s">
        <v>300</v>
      </c>
      <c r="AE133" s="747">
        <v>166</v>
      </c>
      <c r="AF133" s="748">
        <v>237</v>
      </c>
      <c r="AG133" s="749">
        <v>4</v>
      </c>
      <c r="AH133" s="749">
        <v>11</v>
      </c>
      <c r="AI133" s="749">
        <v>28</v>
      </c>
      <c r="AJ133" s="749">
        <v>30</v>
      </c>
      <c r="AK133" s="749">
        <v>28</v>
      </c>
      <c r="AL133" s="749">
        <v>85</v>
      </c>
      <c r="AM133" s="749">
        <v>16</v>
      </c>
      <c r="AN133" s="749">
        <v>7</v>
      </c>
      <c r="AO133" s="749">
        <v>10</v>
      </c>
      <c r="AQ133" s="745">
        <v>6631</v>
      </c>
      <c r="AR133" s="746" t="s">
        <v>462</v>
      </c>
      <c r="AS133" s="747">
        <v>283</v>
      </c>
      <c r="AT133" s="748">
        <v>211</v>
      </c>
      <c r="AU133" s="749">
        <v>49</v>
      </c>
      <c r="AV133" s="749">
        <v>29</v>
      </c>
      <c r="AW133" s="749">
        <v>14</v>
      </c>
      <c r="AX133" s="749">
        <v>6</v>
      </c>
      <c r="AY133" s="749">
        <v>1</v>
      </c>
      <c r="AZ133" s="749">
        <v>22</v>
      </c>
      <c r="BA133" s="749">
        <v>7</v>
      </c>
      <c r="BB133" s="749">
        <v>7</v>
      </c>
      <c r="BC133" s="749">
        <v>3</v>
      </c>
      <c r="BE133" s="745">
        <v>6961</v>
      </c>
      <c r="BF133" s="746" t="s">
        <v>473</v>
      </c>
      <c r="BG133" s="747">
        <v>343</v>
      </c>
      <c r="BH133" s="748">
        <v>225</v>
      </c>
      <c r="BI133" s="749">
        <v>36</v>
      </c>
      <c r="BJ133" s="749">
        <v>26</v>
      </c>
      <c r="BK133" s="749">
        <v>27</v>
      </c>
      <c r="BL133" s="749">
        <v>8</v>
      </c>
      <c r="BM133" s="749">
        <v>2</v>
      </c>
      <c r="BN133" s="749">
        <v>37</v>
      </c>
      <c r="BO133" s="749">
        <v>5</v>
      </c>
      <c r="BP133" s="749">
        <v>6</v>
      </c>
      <c r="BQ133" s="749">
        <v>6</v>
      </c>
      <c r="BR133" s="749">
        <v>3</v>
      </c>
      <c r="BT133" s="745">
        <v>7631</v>
      </c>
      <c r="BU133" s="746" t="s">
        <v>1932</v>
      </c>
      <c r="BV133" s="747">
        <v>26</v>
      </c>
      <c r="BW133" s="748">
        <v>211</v>
      </c>
      <c r="BX133" s="749">
        <v>81</v>
      </c>
      <c r="BY133" s="749">
        <v>19</v>
      </c>
      <c r="BZ133" s="749">
        <v>0</v>
      </c>
      <c r="CA133" s="749">
        <v>0</v>
      </c>
      <c r="CB133" s="749">
        <v>0</v>
      </c>
      <c r="CC133" s="749">
        <v>0</v>
      </c>
      <c r="CD133" s="749">
        <v>4</v>
      </c>
      <c r="CE133" s="749">
        <v>5</v>
      </c>
      <c r="CF133" s="749">
        <v>4</v>
      </c>
      <c r="CH133" s="250">
        <v>7020</v>
      </c>
      <c r="CI133" s="162" t="s">
        <v>480</v>
      </c>
      <c r="CJ133" s="162">
        <v>247</v>
      </c>
      <c r="CK133" s="251">
        <v>405</v>
      </c>
      <c r="CL133" s="252">
        <v>68</v>
      </c>
      <c r="CM133" s="251">
        <v>8</v>
      </c>
      <c r="CN133" s="251">
        <v>24</v>
      </c>
      <c r="CO133" s="162">
        <v>53</v>
      </c>
      <c r="CP133" s="162">
        <v>11</v>
      </c>
      <c r="CQ133" s="162">
        <v>4</v>
      </c>
    </row>
    <row r="134" spans="1:95" ht="18" customHeight="1">
      <c r="A134" s="745">
        <v>2701</v>
      </c>
      <c r="B134" s="746" t="s">
        <v>41</v>
      </c>
      <c r="C134" s="747">
        <v>115</v>
      </c>
      <c r="D134" s="748">
        <v>214</v>
      </c>
      <c r="E134" s="749">
        <v>6</v>
      </c>
      <c r="F134" s="749">
        <v>19</v>
      </c>
      <c r="G134" s="749">
        <v>24</v>
      </c>
      <c r="H134" s="749">
        <v>27</v>
      </c>
      <c r="I134" s="749">
        <v>23</v>
      </c>
      <c r="J134" s="749">
        <v>75</v>
      </c>
      <c r="K134" s="749">
        <v>16</v>
      </c>
      <c r="L134" s="749">
        <v>8</v>
      </c>
      <c r="M134" s="749">
        <v>11</v>
      </c>
      <c r="O134" s="745">
        <v>2781</v>
      </c>
      <c r="P134" s="746" t="s">
        <v>301</v>
      </c>
      <c r="Q134" s="747">
        <v>158</v>
      </c>
      <c r="R134" s="748">
        <v>207</v>
      </c>
      <c r="S134" s="749">
        <v>27</v>
      </c>
      <c r="T134" s="749">
        <v>29</v>
      </c>
      <c r="U134" s="749">
        <v>25</v>
      </c>
      <c r="V134" s="749">
        <v>15</v>
      </c>
      <c r="W134" s="749">
        <v>3</v>
      </c>
      <c r="X134" s="749">
        <v>44</v>
      </c>
      <c r="Y134" s="749">
        <v>11</v>
      </c>
      <c r="Z134" s="749">
        <v>7</v>
      </c>
      <c r="AA134" s="749">
        <v>7</v>
      </c>
      <c r="AC134" s="745">
        <v>2781</v>
      </c>
      <c r="AD134" s="746" t="s">
        <v>301</v>
      </c>
      <c r="AE134" s="747">
        <v>148</v>
      </c>
      <c r="AF134" s="748">
        <v>223</v>
      </c>
      <c r="AG134" s="749">
        <v>18</v>
      </c>
      <c r="AH134" s="749">
        <v>20</v>
      </c>
      <c r="AI134" s="749">
        <v>34</v>
      </c>
      <c r="AJ134" s="749">
        <v>19</v>
      </c>
      <c r="AK134" s="749">
        <v>9</v>
      </c>
      <c r="AL134" s="749">
        <v>62</v>
      </c>
      <c r="AM134" s="749">
        <v>13</v>
      </c>
      <c r="AN134" s="749">
        <v>6</v>
      </c>
      <c r="AO134" s="749">
        <v>8</v>
      </c>
      <c r="AQ134" s="745">
        <v>6681</v>
      </c>
      <c r="AR134" s="746" t="s">
        <v>463</v>
      </c>
      <c r="AS134" s="747">
        <v>398</v>
      </c>
      <c r="AT134" s="748">
        <v>221</v>
      </c>
      <c r="AU134" s="749">
        <v>28</v>
      </c>
      <c r="AV134" s="749">
        <v>32</v>
      </c>
      <c r="AW134" s="749">
        <v>23</v>
      </c>
      <c r="AX134" s="749">
        <v>15</v>
      </c>
      <c r="AY134" s="749">
        <v>3</v>
      </c>
      <c r="AZ134" s="749">
        <v>40</v>
      </c>
      <c r="BA134" s="749">
        <v>8</v>
      </c>
      <c r="BB134" s="749">
        <v>9</v>
      </c>
      <c r="BC134" s="749">
        <v>4</v>
      </c>
      <c r="BE134" s="745">
        <v>6981</v>
      </c>
      <c r="BF134" s="746" t="s">
        <v>27</v>
      </c>
      <c r="BG134" s="747">
        <v>174</v>
      </c>
      <c r="BH134" s="748">
        <v>227</v>
      </c>
      <c r="BI134" s="749">
        <v>29</v>
      </c>
      <c r="BJ134" s="749">
        <v>30</v>
      </c>
      <c r="BK134" s="749">
        <v>32</v>
      </c>
      <c r="BL134" s="749">
        <v>7</v>
      </c>
      <c r="BM134" s="749">
        <v>2</v>
      </c>
      <c r="BN134" s="749">
        <v>40</v>
      </c>
      <c r="BO134" s="749">
        <v>5</v>
      </c>
      <c r="BP134" s="749">
        <v>6</v>
      </c>
      <c r="BQ134" s="749">
        <v>6</v>
      </c>
      <c r="BR134" s="749">
        <v>4</v>
      </c>
      <c r="BT134" s="745">
        <v>7812</v>
      </c>
      <c r="BU134" s="746" t="s">
        <v>154</v>
      </c>
      <c r="BV134" s="747">
        <v>2</v>
      </c>
      <c r="BW134" s="748" t="s">
        <v>42</v>
      </c>
      <c r="BX134" s="749" t="s">
        <v>42</v>
      </c>
      <c r="BY134" s="749" t="s">
        <v>42</v>
      </c>
      <c r="BZ134" s="749" t="s">
        <v>42</v>
      </c>
      <c r="CA134" s="749" t="s">
        <v>42</v>
      </c>
      <c r="CB134" s="749" t="s">
        <v>42</v>
      </c>
      <c r="CC134" s="749" t="s">
        <v>42</v>
      </c>
      <c r="CD134" s="749" t="s">
        <v>42</v>
      </c>
      <c r="CE134" s="749" t="s">
        <v>42</v>
      </c>
      <c r="CF134" s="749" t="s">
        <v>42</v>
      </c>
      <c r="CH134" s="250">
        <v>7022</v>
      </c>
      <c r="CI134" s="162" t="s">
        <v>481</v>
      </c>
      <c r="CJ134" s="162">
        <v>59</v>
      </c>
      <c r="CK134" s="251">
        <v>388</v>
      </c>
      <c r="CL134" s="252">
        <v>42</v>
      </c>
      <c r="CM134" s="251">
        <v>24</v>
      </c>
      <c r="CN134" s="251">
        <v>34</v>
      </c>
      <c r="CO134" s="162">
        <v>37</v>
      </c>
      <c r="CP134" s="162">
        <v>5</v>
      </c>
      <c r="CQ134" s="162">
        <v>0</v>
      </c>
    </row>
    <row r="135" spans="1:95" ht="18" customHeight="1">
      <c r="A135" s="745">
        <v>2741</v>
      </c>
      <c r="B135" s="746" t="s">
        <v>300</v>
      </c>
      <c r="C135" s="747">
        <v>158</v>
      </c>
      <c r="D135" s="748">
        <v>218</v>
      </c>
      <c r="E135" s="749">
        <v>6</v>
      </c>
      <c r="F135" s="749">
        <v>13</v>
      </c>
      <c r="G135" s="749">
        <v>30</v>
      </c>
      <c r="H135" s="749">
        <v>22</v>
      </c>
      <c r="I135" s="749">
        <v>30</v>
      </c>
      <c r="J135" s="749">
        <v>82</v>
      </c>
      <c r="K135" s="749">
        <v>17</v>
      </c>
      <c r="L135" s="749">
        <v>8</v>
      </c>
      <c r="M135" s="749">
        <v>11</v>
      </c>
      <c r="O135" s="745">
        <v>2801</v>
      </c>
      <c r="P135" s="746" t="s">
        <v>302</v>
      </c>
      <c r="Q135" s="747">
        <v>45</v>
      </c>
      <c r="R135" s="748">
        <v>206</v>
      </c>
      <c r="S135" s="749">
        <v>36</v>
      </c>
      <c r="T135" s="749">
        <v>18</v>
      </c>
      <c r="U135" s="749">
        <v>27</v>
      </c>
      <c r="V135" s="749">
        <v>16</v>
      </c>
      <c r="W135" s="749">
        <v>4</v>
      </c>
      <c r="X135" s="749">
        <v>47</v>
      </c>
      <c r="Y135" s="749">
        <v>11</v>
      </c>
      <c r="Z135" s="749">
        <v>6</v>
      </c>
      <c r="AA135" s="749">
        <v>7</v>
      </c>
      <c r="AC135" s="745">
        <v>2801</v>
      </c>
      <c r="AD135" s="746" t="s">
        <v>302</v>
      </c>
      <c r="AE135" s="747">
        <v>47</v>
      </c>
      <c r="AF135" s="748">
        <v>214</v>
      </c>
      <c r="AG135" s="749">
        <v>28</v>
      </c>
      <c r="AH135" s="749">
        <v>36</v>
      </c>
      <c r="AI135" s="749">
        <v>15</v>
      </c>
      <c r="AJ135" s="749">
        <v>19</v>
      </c>
      <c r="AK135" s="749">
        <v>2</v>
      </c>
      <c r="AL135" s="749">
        <v>36</v>
      </c>
      <c r="AM135" s="749">
        <v>11</v>
      </c>
      <c r="AN135" s="749">
        <v>5</v>
      </c>
      <c r="AO135" s="749">
        <v>8</v>
      </c>
      <c r="AQ135" s="745">
        <v>6701</v>
      </c>
      <c r="AR135" s="746" t="s">
        <v>12</v>
      </c>
      <c r="AS135" s="747">
        <v>355</v>
      </c>
      <c r="AT135" s="748">
        <v>234</v>
      </c>
      <c r="AU135" s="749">
        <v>17</v>
      </c>
      <c r="AV135" s="749">
        <v>15</v>
      </c>
      <c r="AW135" s="749">
        <v>20</v>
      </c>
      <c r="AX135" s="749">
        <v>26</v>
      </c>
      <c r="AY135" s="749">
        <v>21</v>
      </c>
      <c r="AZ135" s="749">
        <v>67</v>
      </c>
      <c r="BA135" s="749">
        <v>11</v>
      </c>
      <c r="BB135" s="749">
        <v>12</v>
      </c>
      <c r="BC135" s="749">
        <v>5</v>
      </c>
      <c r="BE135" s="745">
        <v>7001</v>
      </c>
      <c r="BF135" s="746" t="s">
        <v>1008</v>
      </c>
      <c r="BG135" s="747">
        <v>17</v>
      </c>
      <c r="BH135" s="748">
        <v>229</v>
      </c>
      <c r="BI135" s="749">
        <v>29</v>
      </c>
      <c r="BJ135" s="749">
        <v>35</v>
      </c>
      <c r="BK135" s="749">
        <v>12</v>
      </c>
      <c r="BL135" s="749">
        <v>24</v>
      </c>
      <c r="BM135" s="749">
        <v>0</v>
      </c>
      <c r="BN135" s="749">
        <v>35</v>
      </c>
      <c r="BO135" s="749">
        <v>5</v>
      </c>
      <c r="BP135" s="749">
        <v>6</v>
      </c>
      <c r="BQ135" s="749">
        <v>6</v>
      </c>
      <c r="BR135" s="749">
        <v>4</v>
      </c>
      <c r="BT135" s="745">
        <v>7819</v>
      </c>
      <c r="BU135" s="746" t="s">
        <v>150</v>
      </c>
      <c r="BV135" s="747">
        <v>1</v>
      </c>
      <c r="BW135" s="748" t="s">
        <v>42</v>
      </c>
      <c r="BX135" s="749" t="s">
        <v>42</v>
      </c>
      <c r="BY135" s="749" t="s">
        <v>42</v>
      </c>
      <c r="BZ135" s="749" t="s">
        <v>42</v>
      </c>
      <c r="CA135" s="749" t="s">
        <v>42</v>
      </c>
      <c r="CB135" s="749" t="s">
        <v>42</v>
      </c>
      <c r="CC135" s="749" t="s">
        <v>42</v>
      </c>
      <c r="CD135" s="749" t="s">
        <v>42</v>
      </c>
      <c r="CE135" s="749" t="s">
        <v>42</v>
      </c>
      <c r="CF135" s="749" t="s">
        <v>42</v>
      </c>
      <c r="CH135" s="250">
        <v>7024</v>
      </c>
      <c r="CI135" s="162" t="s">
        <v>1299</v>
      </c>
      <c r="CJ135" s="162">
        <v>35</v>
      </c>
      <c r="CK135" s="251">
        <v>397</v>
      </c>
      <c r="CL135" s="252">
        <v>46</v>
      </c>
      <c r="CM135" s="251">
        <v>6</v>
      </c>
      <c r="CN135" s="251">
        <v>49</v>
      </c>
      <c r="CO135" s="162">
        <v>43</v>
      </c>
      <c r="CP135" s="162">
        <v>3</v>
      </c>
      <c r="CQ135" s="162">
        <v>0</v>
      </c>
    </row>
    <row r="136" spans="1:95" ht="18" customHeight="1">
      <c r="A136" s="745">
        <v>2781</v>
      </c>
      <c r="B136" s="746" t="s">
        <v>301</v>
      </c>
      <c r="C136" s="747">
        <v>148</v>
      </c>
      <c r="D136" s="748">
        <v>200</v>
      </c>
      <c r="E136" s="749">
        <v>16</v>
      </c>
      <c r="F136" s="749">
        <v>28</v>
      </c>
      <c r="G136" s="749">
        <v>32</v>
      </c>
      <c r="H136" s="749">
        <v>18</v>
      </c>
      <c r="I136" s="749">
        <v>7</v>
      </c>
      <c r="J136" s="749">
        <v>56</v>
      </c>
      <c r="K136" s="749">
        <v>15</v>
      </c>
      <c r="L136" s="749">
        <v>6</v>
      </c>
      <c r="M136" s="749">
        <v>10</v>
      </c>
      <c r="O136" s="745">
        <v>2821</v>
      </c>
      <c r="P136" s="746" t="s">
        <v>303</v>
      </c>
      <c r="Q136" s="747">
        <v>74</v>
      </c>
      <c r="R136" s="748">
        <v>212</v>
      </c>
      <c r="S136" s="749">
        <v>19</v>
      </c>
      <c r="T136" s="749">
        <v>26</v>
      </c>
      <c r="U136" s="749">
        <v>30</v>
      </c>
      <c r="V136" s="749">
        <v>20</v>
      </c>
      <c r="W136" s="749">
        <v>5</v>
      </c>
      <c r="X136" s="749">
        <v>55</v>
      </c>
      <c r="Y136" s="749">
        <v>12</v>
      </c>
      <c r="Z136" s="749">
        <v>8</v>
      </c>
      <c r="AA136" s="749">
        <v>7</v>
      </c>
      <c r="AC136" s="745">
        <v>2821</v>
      </c>
      <c r="AD136" s="746" t="s">
        <v>303</v>
      </c>
      <c r="AE136" s="747">
        <v>81</v>
      </c>
      <c r="AF136" s="748">
        <v>215</v>
      </c>
      <c r="AG136" s="749">
        <v>26</v>
      </c>
      <c r="AH136" s="749">
        <v>31</v>
      </c>
      <c r="AI136" s="749">
        <v>28</v>
      </c>
      <c r="AJ136" s="749">
        <v>14</v>
      </c>
      <c r="AK136" s="749">
        <v>1</v>
      </c>
      <c r="AL136" s="749">
        <v>43</v>
      </c>
      <c r="AM136" s="749">
        <v>11</v>
      </c>
      <c r="AN136" s="749">
        <v>5</v>
      </c>
      <c r="AO136" s="749">
        <v>7</v>
      </c>
      <c r="AQ136" s="745">
        <v>6721</v>
      </c>
      <c r="AR136" s="746" t="s">
        <v>1335</v>
      </c>
      <c r="AS136" s="747">
        <v>124</v>
      </c>
      <c r="AT136" s="748">
        <v>209</v>
      </c>
      <c r="AU136" s="749">
        <v>52</v>
      </c>
      <c r="AV136" s="749">
        <v>30</v>
      </c>
      <c r="AW136" s="749">
        <v>15</v>
      </c>
      <c r="AX136" s="749">
        <v>2</v>
      </c>
      <c r="AY136" s="749">
        <v>0</v>
      </c>
      <c r="AZ136" s="749">
        <v>18</v>
      </c>
      <c r="BA136" s="749">
        <v>6</v>
      </c>
      <c r="BB136" s="749">
        <v>7</v>
      </c>
      <c r="BC136" s="749">
        <v>3</v>
      </c>
      <c r="BE136" s="745">
        <v>7055</v>
      </c>
      <c r="BF136" s="746" t="s">
        <v>487</v>
      </c>
      <c r="BG136" s="747">
        <v>77</v>
      </c>
      <c r="BH136" s="748">
        <v>250</v>
      </c>
      <c r="BI136" s="749">
        <v>3</v>
      </c>
      <c r="BJ136" s="749">
        <v>12</v>
      </c>
      <c r="BK136" s="749">
        <v>27</v>
      </c>
      <c r="BL136" s="749">
        <v>38</v>
      </c>
      <c r="BM136" s="749">
        <v>21</v>
      </c>
      <c r="BN136" s="749">
        <v>86</v>
      </c>
      <c r="BO136" s="749">
        <v>8</v>
      </c>
      <c r="BP136" s="749">
        <v>9</v>
      </c>
      <c r="BQ136" s="749">
        <v>10</v>
      </c>
      <c r="BR136" s="749">
        <v>6</v>
      </c>
      <c r="BT136" s="745">
        <v>7823</v>
      </c>
      <c r="BU136" s="746" t="s">
        <v>1327</v>
      </c>
      <c r="BV136" s="747">
        <v>3</v>
      </c>
      <c r="BW136" s="748" t="s">
        <v>42</v>
      </c>
      <c r="BX136" s="749" t="s">
        <v>42</v>
      </c>
      <c r="BY136" s="749" t="s">
        <v>42</v>
      </c>
      <c r="BZ136" s="749" t="s">
        <v>42</v>
      </c>
      <c r="CA136" s="749" t="s">
        <v>42</v>
      </c>
      <c r="CB136" s="749" t="s">
        <v>42</v>
      </c>
      <c r="CC136" s="749" t="s">
        <v>42</v>
      </c>
      <c r="CD136" s="749" t="s">
        <v>42</v>
      </c>
      <c r="CE136" s="749" t="s">
        <v>42</v>
      </c>
      <c r="CF136" s="749" t="s">
        <v>42</v>
      </c>
      <c r="CH136" s="250">
        <v>7025</v>
      </c>
      <c r="CI136" s="162" t="s">
        <v>2040</v>
      </c>
      <c r="CJ136" s="162">
        <v>17</v>
      </c>
      <c r="CK136" s="251">
        <v>423</v>
      </c>
      <c r="CL136" s="252">
        <v>82</v>
      </c>
      <c r="CM136" s="251">
        <v>6</v>
      </c>
      <c r="CN136" s="251">
        <v>12</v>
      </c>
      <c r="CO136" s="162">
        <v>29</v>
      </c>
      <c r="CP136" s="162">
        <v>18</v>
      </c>
      <c r="CQ136" s="162">
        <v>35</v>
      </c>
    </row>
    <row r="137" spans="1:95" ht="18" customHeight="1">
      <c r="A137" s="745">
        <v>2801</v>
      </c>
      <c r="B137" s="746" t="s">
        <v>302</v>
      </c>
      <c r="C137" s="747">
        <v>58</v>
      </c>
      <c r="D137" s="748">
        <v>196</v>
      </c>
      <c r="E137" s="749">
        <v>29</v>
      </c>
      <c r="F137" s="749">
        <v>19</v>
      </c>
      <c r="G137" s="749">
        <v>29</v>
      </c>
      <c r="H137" s="749">
        <v>14</v>
      </c>
      <c r="I137" s="749">
        <v>9</v>
      </c>
      <c r="J137" s="749">
        <v>52</v>
      </c>
      <c r="K137" s="749">
        <v>14</v>
      </c>
      <c r="L137" s="749">
        <v>6</v>
      </c>
      <c r="M137" s="749">
        <v>9</v>
      </c>
      <c r="O137" s="745">
        <v>2881</v>
      </c>
      <c r="P137" s="746" t="s">
        <v>304</v>
      </c>
      <c r="Q137" s="747">
        <v>95</v>
      </c>
      <c r="R137" s="748">
        <v>221</v>
      </c>
      <c r="S137" s="749">
        <v>4</v>
      </c>
      <c r="T137" s="749">
        <v>18</v>
      </c>
      <c r="U137" s="749">
        <v>34</v>
      </c>
      <c r="V137" s="749">
        <v>34</v>
      </c>
      <c r="W137" s="749">
        <v>11</v>
      </c>
      <c r="X137" s="749">
        <v>78</v>
      </c>
      <c r="Y137" s="749">
        <v>14</v>
      </c>
      <c r="Z137" s="749">
        <v>8</v>
      </c>
      <c r="AA137" s="749">
        <v>9</v>
      </c>
      <c r="AC137" s="745">
        <v>2881</v>
      </c>
      <c r="AD137" s="746" t="s">
        <v>304</v>
      </c>
      <c r="AE137" s="747">
        <v>108</v>
      </c>
      <c r="AF137" s="748">
        <v>231</v>
      </c>
      <c r="AG137" s="749">
        <v>11</v>
      </c>
      <c r="AH137" s="749">
        <v>13</v>
      </c>
      <c r="AI137" s="749">
        <v>24</v>
      </c>
      <c r="AJ137" s="749">
        <v>34</v>
      </c>
      <c r="AK137" s="749">
        <v>18</v>
      </c>
      <c r="AL137" s="749">
        <v>76</v>
      </c>
      <c r="AM137" s="749">
        <v>15</v>
      </c>
      <c r="AN137" s="749">
        <v>7</v>
      </c>
      <c r="AO137" s="749">
        <v>10</v>
      </c>
      <c r="AQ137" s="745">
        <v>6741</v>
      </c>
      <c r="AR137" s="746" t="s">
        <v>465</v>
      </c>
      <c r="AS137" s="747">
        <v>375</v>
      </c>
      <c r="AT137" s="748">
        <v>227</v>
      </c>
      <c r="AU137" s="749">
        <v>24</v>
      </c>
      <c r="AV137" s="749">
        <v>19</v>
      </c>
      <c r="AW137" s="749">
        <v>24</v>
      </c>
      <c r="AX137" s="749">
        <v>22</v>
      </c>
      <c r="AY137" s="749">
        <v>11</v>
      </c>
      <c r="AZ137" s="749">
        <v>57</v>
      </c>
      <c r="BA137" s="749">
        <v>10</v>
      </c>
      <c r="BB137" s="749">
        <v>11</v>
      </c>
      <c r="BC137" s="749">
        <v>4</v>
      </c>
      <c r="BE137" s="745">
        <v>7059</v>
      </c>
      <c r="BF137" s="746" t="s">
        <v>951</v>
      </c>
      <c r="BG137" s="747">
        <v>134</v>
      </c>
      <c r="BH137" s="748">
        <v>239</v>
      </c>
      <c r="BI137" s="749">
        <v>12</v>
      </c>
      <c r="BJ137" s="749">
        <v>23</v>
      </c>
      <c r="BK137" s="749">
        <v>34</v>
      </c>
      <c r="BL137" s="749">
        <v>22</v>
      </c>
      <c r="BM137" s="749">
        <v>9</v>
      </c>
      <c r="BN137" s="749">
        <v>65</v>
      </c>
      <c r="BO137" s="749">
        <v>7</v>
      </c>
      <c r="BP137" s="749">
        <v>7</v>
      </c>
      <c r="BQ137" s="749">
        <v>7</v>
      </c>
      <c r="BR137" s="749">
        <v>5</v>
      </c>
      <c r="BT137" s="745">
        <v>7826</v>
      </c>
      <c r="BU137" s="746" t="s">
        <v>1793</v>
      </c>
      <c r="BV137" s="747">
        <v>4</v>
      </c>
      <c r="BW137" s="748" t="s">
        <v>42</v>
      </c>
      <c r="BX137" s="749" t="s">
        <v>42</v>
      </c>
      <c r="BY137" s="749" t="s">
        <v>42</v>
      </c>
      <c r="BZ137" s="749" t="s">
        <v>42</v>
      </c>
      <c r="CA137" s="749" t="s">
        <v>42</v>
      </c>
      <c r="CB137" s="749" t="s">
        <v>42</v>
      </c>
      <c r="CC137" s="749" t="s">
        <v>42</v>
      </c>
      <c r="CD137" s="749" t="s">
        <v>42</v>
      </c>
      <c r="CE137" s="749" t="s">
        <v>42</v>
      </c>
      <c r="CF137" s="749" t="s">
        <v>42</v>
      </c>
      <c r="CH137" s="250">
        <v>7029</v>
      </c>
      <c r="CI137" s="162" t="s">
        <v>1300</v>
      </c>
      <c r="CJ137" s="162">
        <v>165</v>
      </c>
      <c r="CK137" s="251">
        <v>425</v>
      </c>
      <c r="CL137" s="252">
        <v>88</v>
      </c>
      <c r="CM137" s="251">
        <v>3</v>
      </c>
      <c r="CN137" s="251">
        <v>8</v>
      </c>
      <c r="CO137" s="162">
        <v>32</v>
      </c>
      <c r="CP137" s="162">
        <v>25</v>
      </c>
      <c r="CQ137" s="162">
        <v>32</v>
      </c>
    </row>
    <row r="138" spans="1:95" ht="18" customHeight="1">
      <c r="A138" s="745">
        <v>2821</v>
      </c>
      <c r="B138" s="746" t="s">
        <v>303</v>
      </c>
      <c r="C138" s="747">
        <v>81</v>
      </c>
      <c r="D138" s="748">
        <v>204</v>
      </c>
      <c r="E138" s="749">
        <v>17</v>
      </c>
      <c r="F138" s="749">
        <v>19</v>
      </c>
      <c r="G138" s="749">
        <v>30</v>
      </c>
      <c r="H138" s="749">
        <v>25</v>
      </c>
      <c r="I138" s="749">
        <v>10</v>
      </c>
      <c r="J138" s="749">
        <v>64</v>
      </c>
      <c r="K138" s="749">
        <v>15</v>
      </c>
      <c r="L138" s="749">
        <v>7</v>
      </c>
      <c r="M138" s="749">
        <v>10</v>
      </c>
      <c r="O138" s="745">
        <v>2891</v>
      </c>
      <c r="P138" s="746" t="s">
        <v>305</v>
      </c>
      <c r="Q138" s="747">
        <v>97</v>
      </c>
      <c r="R138" s="748">
        <v>229</v>
      </c>
      <c r="S138" s="749">
        <v>7</v>
      </c>
      <c r="T138" s="749">
        <v>11</v>
      </c>
      <c r="U138" s="749">
        <v>22</v>
      </c>
      <c r="V138" s="749">
        <v>29</v>
      </c>
      <c r="W138" s="749">
        <v>31</v>
      </c>
      <c r="X138" s="749">
        <v>81</v>
      </c>
      <c r="Y138" s="749">
        <v>15</v>
      </c>
      <c r="Z138" s="749">
        <v>9</v>
      </c>
      <c r="AA138" s="749">
        <v>10</v>
      </c>
      <c r="AC138" s="745">
        <v>2891</v>
      </c>
      <c r="AD138" s="746" t="s">
        <v>305</v>
      </c>
      <c r="AE138" s="747">
        <v>129</v>
      </c>
      <c r="AF138" s="748">
        <v>230</v>
      </c>
      <c r="AG138" s="749">
        <v>9</v>
      </c>
      <c r="AH138" s="749">
        <v>19</v>
      </c>
      <c r="AI138" s="749">
        <v>26</v>
      </c>
      <c r="AJ138" s="749">
        <v>26</v>
      </c>
      <c r="AK138" s="749">
        <v>20</v>
      </c>
      <c r="AL138" s="749">
        <v>72</v>
      </c>
      <c r="AM138" s="749">
        <v>15</v>
      </c>
      <c r="AN138" s="749">
        <v>7</v>
      </c>
      <c r="AO138" s="749">
        <v>9</v>
      </c>
      <c r="AQ138" s="745">
        <v>6751</v>
      </c>
      <c r="AR138" s="746" t="s">
        <v>466</v>
      </c>
      <c r="AS138" s="747">
        <v>595</v>
      </c>
      <c r="AT138" s="748">
        <v>226</v>
      </c>
      <c r="AU138" s="749">
        <v>24</v>
      </c>
      <c r="AV138" s="749">
        <v>20</v>
      </c>
      <c r="AW138" s="749">
        <v>28</v>
      </c>
      <c r="AX138" s="749">
        <v>21</v>
      </c>
      <c r="AY138" s="749">
        <v>7</v>
      </c>
      <c r="AZ138" s="749">
        <v>56</v>
      </c>
      <c r="BA138" s="749">
        <v>9</v>
      </c>
      <c r="BB138" s="749">
        <v>10</v>
      </c>
      <c r="BC138" s="749">
        <v>4</v>
      </c>
      <c r="BE138" s="745">
        <v>7631</v>
      </c>
      <c r="BF138" s="746" t="s">
        <v>1932</v>
      </c>
      <c r="BG138" s="747">
        <v>24</v>
      </c>
      <c r="BH138" s="748">
        <v>200</v>
      </c>
      <c r="BI138" s="749">
        <v>83</v>
      </c>
      <c r="BJ138" s="749">
        <v>17</v>
      </c>
      <c r="BK138" s="749">
        <v>0</v>
      </c>
      <c r="BL138" s="749">
        <v>0</v>
      </c>
      <c r="BM138" s="749">
        <v>0</v>
      </c>
      <c r="BN138" s="749">
        <v>0</v>
      </c>
      <c r="BO138" s="749">
        <v>3</v>
      </c>
      <c r="BP138" s="749">
        <v>3</v>
      </c>
      <c r="BQ138" s="749">
        <v>3</v>
      </c>
      <c r="BR138" s="749">
        <v>2</v>
      </c>
      <c r="BT138" s="745">
        <v>7832</v>
      </c>
      <c r="BU138" s="746" t="s">
        <v>153</v>
      </c>
      <c r="BV138" s="747">
        <v>2</v>
      </c>
      <c r="BW138" s="748" t="s">
        <v>42</v>
      </c>
      <c r="BX138" s="749" t="s">
        <v>42</v>
      </c>
      <c r="BY138" s="749" t="s">
        <v>42</v>
      </c>
      <c r="BZ138" s="749" t="s">
        <v>42</v>
      </c>
      <c r="CA138" s="749" t="s">
        <v>42</v>
      </c>
      <c r="CB138" s="749" t="s">
        <v>42</v>
      </c>
      <c r="CC138" s="749" t="s">
        <v>42</v>
      </c>
      <c r="CD138" s="749" t="s">
        <v>42</v>
      </c>
      <c r="CE138" s="749" t="s">
        <v>42</v>
      </c>
      <c r="CF138" s="749" t="s">
        <v>42</v>
      </c>
      <c r="CH138" s="250">
        <v>7030</v>
      </c>
      <c r="CI138" s="162" t="s">
        <v>1549</v>
      </c>
      <c r="CJ138" s="162">
        <v>66</v>
      </c>
      <c r="CK138" s="251">
        <v>355</v>
      </c>
      <c r="CL138" s="252">
        <v>5</v>
      </c>
      <c r="CM138" s="251">
        <v>73</v>
      </c>
      <c r="CN138" s="251">
        <v>23</v>
      </c>
      <c r="CO138" s="162">
        <v>5</v>
      </c>
      <c r="CP138" s="162">
        <v>0</v>
      </c>
      <c r="CQ138" s="162">
        <v>0</v>
      </c>
    </row>
    <row r="139" spans="1:95" ht="18" customHeight="1">
      <c r="A139" s="745">
        <v>2881</v>
      </c>
      <c r="B139" s="746" t="s">
        <v>304</v>
      </c>
      <c r="C139" s="747">
        <v>102</v>
      </c>
      <c r="D139" s="748">
        <v>218</v>
      </c>
      <c r="E139" s="749">
        <v>4</v>
      </c>
      <c r="F139" s="749">
        <v>11</v>
      </c>
      <c r="G139" s="749">
        <v>27</v>
      </c>
      <c r="H139" s="749">
        <v>29</v>
      </c>
      <c r="I139" s="749">
        <v>28</v>
      </c>
      <c r="J139" s="749">
        <v>85</v>
      </c>
      <c r="K139" s="749">
        <v>18</v>
      </c>
      <c r="L139" s="749">
        <v>8</v>
      </c>
      <c r="M139" s="749">
        <v>11</v>
      </c>
      <c r="O139" s="745">
        <v>2901</v>
      </c>
      <c r="P139" s="746" t="s">
        <v>306</v>
      </c>
      <c r="Q139" s="747">
        <v>130</v>
      </c>
      <c r="R139" s="748">
        <v>212</v>
      </c>
      <c r="S139" s="749">
        <v>21</v>
      </c>
      <c r="T139" s="749">
        <v>25</v>
      </c>
      <c r="U139" s="749">
        <v>25</v>
      </c>
      <c r="V139" s="749">
        <v>23</v>
      </c>
      <c r="W139" s="749">
        <v>7</v>
      </c>
      <c r="X139" s="749">
        <v>55</v>
      </c>
      <c r="Y139" s="749">
        <v>12</v>
      </c>
      <c r="Z139" s="749">
        <v>7</v>
      </c>
      <c r="AA139" s="749">
        <v>8</v>
      </c>
      <c r="AC139" s="745">
        <v>2901</v>
      </c>
      <c r="AD139" s="746" t="s">
        <v>306</v>
      </c>
      <c r="AE139" s="747">
        <v>106</v>
      </c>
      <c r="AF139" s="748">
        <v>211</v>
      </c>
      <c r="AG139" s="749">
        <v>31</v>
      </c>
      <c r="AH139" s="749">
        <v>28</v>
      </c>
      <c r="AI139" s="749">
        <v>32</v>
      </c>
      <c r="AJ139" s="749">
        <v>8</v>
      </c>
      <c r="AK139" s="749">
        <v>1</v>
      </c>
      <c r="AL139" s="749">
        <v>41</v>
      </c>
      <c r="AM139" s="749">
        <v>11</v>
      </c>
      <c r="AN139" s="749">
        <v>5</v>
      </c>
      <c r="AO139" s="749">
        <v>7</v>
      </c>
      <c r="AQ139" s="745">
        <v>6761</v>
      </c>
      <c r="AR139" s="746" t="s">
        <v>13</v>
      </c>
      <c r="AS139" s="747">
        <v>173</v>
      </c>
      <c r="AT139" s="748">
        <v>209</v>
      </c>
      <c r="AU139" s="749">
        <v>54</v>
      </c>
      <c r="AV139" s="749">
        <v>28</v>
      </c>
      <c r="AW139" s="749">
        <v>12</v>
      </c>
      <c r="AX139" s="749">
        <v>5</v>
      </c>
      <c r="AY139" s="749">
        <v>1</v>
      </c>
      <c r="AZ139" s="749">
        <v>17</v>
      </c>
      <c r="BA139" s="749">
        <v>6</v>
      </c>
      <c r="BB139" s="749">
        <v>7</v>
      </c>
      <c r="BC139" s="749">
        <v>3</v>
      </c>
      <c r="BE139" s="745">
        <v>7819</v>
      </c>
      <c r="BF139" s="746" t="s">
        <v>150</v>
      </c>
      <c r="BG139" s="747">
        <v>4</v>
      </c>
      <c r="BH139" s="748" t="s">
        <v>42</v>
      </c>
      <c r="BI139" s="749" t="s">
        <v>42</v>
      </c>
      <c r="BJ139" s="749" t="s">
        <v>42</v>
      </c>
      <c r="BK139" s="749" t="s">
        <v>42</v>
      </c>
      <c r="BL139" s="749" t="s">
        <v>42</v>
      </c>
      <c r="BM139" s="749" t="s">
        <v>42</v>
      </c>
      <c r="BN139" s="749" t="s">
        <v>42</v>
      </c>
      <c r="BO139" s="749" t="s">
        <v>42</v>
      </c>
      <c r="BP139" s="749" t="s">
        <v>42</v>
      </c>
      <c r="BQ139" s="749" t="s">
        <v>42</v>
      </c>
      <c r="BR139" s="749" t="s">
        <v>42</v>
      </c>
      <c r="BT139" s="745">
        <v>7833</v>
      </c>
      <c r="BU139" s="746" t="s">
        <v>1794</v>
      </c>
      <c r="BV139" s="747">
        <v>1</v>
      </c>
      <c r="BW139" s="748" t="s">
        <v>42</v>
      </c>
      <c r="BX139" s="749" t="s">
        <v>42</v>
      </c>
      <c r="BY139" s="749" t="s">
        <v>42</v>
      </c>
      <c r="BZ139" s="749" t="s">
        <v>42</v>
      </c>
      <c r="CA139" s="749" t="s">
        <v>42</v>
      </c>
      <c r="CB139" s="749" t="s">
        <v>42</v>
      </c>
      <c r="CC139" s="749" t="s">
        <v>42</v>
      </c>
      <c r="CD139" s="749" t="s">
        <v>42</v>
      </c>
      <c r="CE139" s="749" t="s">
        <v>42</v>
      </c>
      <c r="CF139" s="749" t="s">
        <v>42</v>
      </c>
      <c r="CH139" s="250">
        <v>7033</v>
      </c>
      <c r="CI139" s="162" t="s">
        <v>1302</v>
      </c>
      <c r="CJ139" s="162">
        <v>57</v>
      </c>
      <c r="CK139" s="251">
        <v>394</v>
      </c>
      <c r="CL139" s="252">
        <v>53</v>
      </c>
      <c r="CM139" s="251">
        <v>9</v>
      </c>
      <c r="CN139" s="251">
        <v>39</v>
      </c>
      <c r="CO139" s="162">
        <v>49</v>
      </c>
      <c r="CP139" s="162">
        <v>4</v>
      </c>
      <c r="CQ139" s="162">
        <v>0</v>
      </c>
    </row>
    <row r="140" spans="1:95" ht="18" customHeight="1">
      <c r="A140" s="745">
        <v>2891</v>
      </c>
      <c r="B140" s="746" t="s">
        <v>305</v>
      </c>
      <c r="C140" s="747">
        <v>125</v>
      </c>
      <c r="D140" s="748">
        <v>209</v>
      </c>
      <c r="E140" s="749">
        <v>8</v>
      </c>
      <c r="F140" s="749">
        <v>22</v>
      </c>
      <c r="G140" s="749">
        <v>31</v>
      </c>
      <c r="H140" s="749">
        <v>25</v>
      </c>
      <c r="I140" s="749">
        <v>14</v>
      </c>
      <c r="J140" s="749">
        <v>70</v>
      </c>
      <c r="K140" s="749">
        <v>16</v>
      </c>
      <c r="L140" s="749">
        <v>7</v>
      </c>
      <c r="M140" s="749">
        <v>11</v>
      </c>
      <c r="O140" s="745">
        <v>2911</v>
      </c>
      <c r="P140" s="746" t="s">
        <v>307</v>
      </c>
      <c r="Q140" s="747">
        <v>128</v>
      </c>
      <c r="R140" s="748">
        <v>208</v>
      </c>
      <c r="S140" s="749">
        <v>34</v>
      </c>
      <c r="T140" s="749">
        <v>18</v>
      </c>
      <c r="U140" s="749">
        <v>21</v>
      </c>
      <c r="V140" s="749">
        <v>13</v>
      </c>
      <c r="W140" s="749">
        <v>15</v>
      </c>
      <c r="X140" s="749">
        <v>48</v>
      </c>
      <c r="Y140" s="749">
        <v>11</v>
      </c>
      <c r="Z140" s="749">
        <v>7</v>
      </c>
      <c r="AA140" s="749">
        <v>7</v>
      </c>
      <c r="AC140" s="745">
        <v>2911</v>
      </c>
      <c r="AD140" s="746" t="s">
        <v>307</v>
      </c>
      <c r="AE140" s="747">
        <v>112</v>
      </c>
      <c r="AF140" s="748">
        <v>213</v>
      </c>
      <c r="AG140" s="749">
        <v>29</v>
      </c>
      <c r="AH140" s="749">
        <v>32</v>
      </c>
      <c r="AI140" s="749">
        <v>29</v>
      </c>
      <c r="AJ140" s="749">
        <v>8</v>
      </c>
      <c r="AK140" s="749">
        <v>3</v>
      </c>
      <c r="AL140" s="749">
        <v>39</v>
      </c>
      <c r="AM140" s="749">
        <v>11</v>
      </c>
      <c r="AN140" s="749">
        <v>5</v>
      </c>
      <c r="AO140" s="749">
        <v>7</v>
      </c>
      <c r="AQ140" s="745">
        <v>6771</v>
      </c>
      <c r="AR140" s="746" t="s">
        <v>467</v>
      </c>
      <c r="AS140" s="747">
        <v>705</v>
      </c>
      <c r="AT140" s="748">
        <v>226</v>
      </c>
      <c r="AU140" s="749">
        <v>24</v>
      </c>
      <c r="AV140" s="749">
        <v>25</v>
      </c>
      <c r="AW140" s="749">
        <v>23</v>
      </c>
      <c r="AX140" s="749">
        <v>17</v>
      </c>
      <c r="AY140" s="749">
        <v>11</v>
      </c>
      <c r="AZ140" s="749">
        <v>51</v>
      </c>
      <c r="BA140" s="749">
        <v>9</v>
      </c>
      <c r="BB140" s="749">
        <v>10</v>
      </c>
      <c r="BC140" s="749">
        <v>4</v>
      </c>
      <c r="BE140" s="745">
        <v>7826</v>
      </c>
      <c r="BF140" s="746" t="s">
        <v>1793</v>
      </c>
      <c r="BG140" s="747">
        <v>2</v>
      </c>
      <c r="BH140" s="748" t="s">
        <v>42</v>
      </c>
      <c r="BI140" s="749" t="s">
        <v>42</v>
      </c>
      <c r="BJ140" s="749" t="s">
        <v>42</v>
      </c>
      <c r="BK140" s="749" t="s">
        <v>42</v>
      </c>
      <c r="BL140" s="749" t="s">
        <v>42</v>
      </c>
      <c r="BM140" s="749" t="s">
        <v>42</v>
      </c>
      <c r="BN140" s="749" t="s">
        <v>42</v>
      </c>
      <c r="BO140" s="749" t="s">
        <v>42</v>
      </c>
      <c r="BP140" s="749" t="s">
        <v>42</v>
      </c>
      <c r="BQ140" s="749" t="s">
        <v>42</v>
      </c>
      <c r="BR140" s="749" t="s">
        <v>42</v>
      </c>
      <c r="BT140" s="745">
        <v>7835</v>
      </c>
      <c r="BU140" s="746" t="s">
        <v>146</v>
      </c>
      <c r="BV140" s="747">
        <v>16</v>
      </c>
      <c r="BW140" s="748">
        <v>214</v>
      </c>
      <c r="BX140" s="749">
        <v>94</v>
      </c>
      <c r="BY140" s="749">
        <v>6</v>
      </c>
      <c r="BZ140" s="749">
        <v>0</v>
      </c>
      <c r="CA140" s="749">
        <v>0</v>
      </c>
      <c r="CB140" s="749">
        <v>0</v>
      </c>
      <c r="CC140" s="749">
        <v>0</v>
      </c>
      <c r="CD140" s="749">
        <v>4</v>
      </c>
      <c r="CE140" s="749">
        <v>4</v>
      </c>
      <c r="CF140" s="749">
        <v>5</v>
      </c>
      <c r="CH140" s="250">
        <v>7034</v>
      </c>
      <c r="CI140" s="162" t="s">
        <v>2041</v>
      </c>
      <c r="CJ140" s="162">
        <v>11</v>
      </c>
      <c r="CK140" s="251">
        <v>401</v>
      </c>
      <c r="CL140" s="252">
        <v>64</v>
      </c>
      <c r="CM140" s="251">
        <v>0</v>
      </c>
      <c r="CN140" s="251">
        <v>36</v>
      </c>
      <c r="CO140" s="162">
        <v>64</v>
      </c>
      <c r="CP140" s="162">
        <v>0</v>
      </c>
      <c r="CQ140" s="162">
        <v>0</v>
      </c>
    </row>
    <row r="141" spans="1:95" ht="18" customHeight="1">
      <c r="A141" s="745">
        <v>2901</v>
      </c>
      <c r="B141" s="746" t="s">
        <v>306</v>
      </c>
      <c r="C141" s="747">
        <v>153</v>
      </c>
      <c r="D141" s="748">
        <v>192</v>
      </c>
      <c r="E141" s="749">
        <v>28</v>
      </c>
      <c r="F141" s="749">
        <v>35</v>
      </c>
      <c r="G141" s="749">
        <v>24</v>
      </c>
      <c r="H141" s="749">
        <v>12</v>
      </c>
      <c r="I141" s="749">
        <v>2</v>
      </c>
      <c r="J141" s="749">
        <v>37</v>
      </c>
      <c r="K141" s="749">
        <v>13</v>
      </c>
      <c r="L141" s="749">
        <v>5</v>
      </c>
      <c r="M141" s="749">
        <v>9</v>
      </c>
      <c r="O141" s="745">
        <v>2941</v>
      </c>
      <c r="P141" s="746" t="s">
        <v>1251</v>
      </c>
      <c r="Q141" s="747">
        <v>100</v>
      </c>
      <c r="R141" s="748">
        <v>209</v>
      </c>
      <c r="S141" s="749">
        <v>16</v>
      </c>
      <c r="T141" s="749">
        <v>35</v>
      </c>
      <c r="U141" s="749">
        <v>33</v>
      </c>
      <c r="V141" s="749">
        <v>12</v>
      </c>
      <c r="W141" s="749">
        <v>4</v>
      </c>
      <c r="X141" s="749">
        <v>49</v>
      </c>
      <c r="Y141" s="749">
        <v>12</v>
      </c>
      <c r="Z141" s="749">
        <v>7</v>
      </c>
      <c r="AA141" s="749">
        <v>8</v>
      </c>
      <c r="AC141" s="745">
        <v>2941</v>
      </c>
      <c r="AD141" s="746" t="s">
        <v>1251</v>
      </c>
      <c r="AE141" s="747">
        <v>141</v>
      </c>
      <c r="AF141" s="748">
        <v>208</v>
      </c>
      <c r="AG141" s="749">
        <v>40</v>
      </c>
      <c r="AH141" s="749">
        <v>30</v>
      </c>
      <c r="AI141" s="749">
        <v>21</v>
      </c>
      <c r="AJ141" s="749">
        <v>5</v>
      </c>
      <c r="AK141" s="749">
        <v>4</v>
      </c>
      <c r="AL141" s="749">
        <v>30</v>
      </c>
      <c r="AM141" s="749">
        <v>10</v>
      </c>
      <c r="AN141" s="749">
        <v>4</v>
      </c>
      <c r="AO141" s="749">
        <v>6</v>
      </c>
      <c r="AQ141" s="745">
        <v>6781</v>
      </c>
      <c r="AR141" s="746" t="s">
        <v>468</v>
      </c>
      <c r="AS141" s="747">
        <v>175</v>
      </c>
      <c r="AT141" s="748">
        <v>219</v>
      </c>
      <c r="AU141" s="749">
        <v>31</v>
      </c>
      <c r="AV141" s="749">
        <v>33</v>
      </c>
      <c r="AW141" s="749">
        <v>25</v>
      </c>
      <c r="AX141" s="749">
        <v>8</v>
      </c>
      <c r="AY141" s="749">
        <v>3</v>
      </c>
      <c r="AZ141" s="749">
        <v>36</v>
      </c>
      <c r="BA141" s="749">
        <v>8</v>
      </c>
      <c r="BB141" s="749">
        <v>9</v>
      </c>
      <c r="BC141" s="749">
        <v>3</v>
      </c>
      <c r="BE141" s="745">
        <v>7832</v>
      </c>
      <c r="BF141" s="746" t="s">
        <v>153</v>
      </c>
      <c r="BG141" s="747">
        <v>2</v>
      </c>
      <c r="BH141" s="748" t="s">
        <v>42</v>
      </c>
      <c r="BI141" s="749" t="s">
        <v>42</v>
      </c>
      <c r="BJ141" s="749" t="s">
        <v>42</v>
      </c>
      <c r="BK141" s="749" t="s">
        <v>42</v>
      </c>
      <c r="BL141" s="749" t="s">
        <v>42</v>
      </c>
      <c r="BM141" s="749" t="s">
        <v>42</v>
      </c>
      <c r="BN141" s="749" t="s">
        <v>42</v>
      </c>
      <c r="BO141" s="749" t="s">
        <v>42</v>
      </c>
      <c r="BP141" s="749" t="s">
        <v>42</v>
      </c>
      <c r="BQ141" s="749" t="s">
        <v>42</v>
      </c>
      <c r="BR141" s="749" t="s">
        <v>42</v>
      </c>
      <c r="BT141" s="745">
        <v>7840</v>
      </c>
      <c r="BU141" s="746" t="s">
        <v>907</v>
      </c>
      <c r="BV141" s="747">
        <v>8</v>
      </c>
      <c r="BW141" s="748" t="s">
        <v>42</v>
      </c>
      <c r="BX141" s="749" t="s">
        <v>42</v>
      </c>
      <c r="BY141" s="749" t="s">
        <v>42</v>
      </c>
      <c r="BZ141" s="749" t="s">
        <v>42</v>
      </c>
      <c r="CA141" s="749" t="s">
        <v>42</v>
      </c>
      <c r="CB141" s="749" t="s">
        <v>42</v>
      </c>
      <c r="CC141" s="749" t="s">
        <v>42</v>
      </c>
      <c r="CD141" s="749" t="s">
        <v>42</v>
      </c>
      <c r="CE141" s="749" t="s">
        <v>42</v>
      </c>
      <c r="CF141" s="749" t="s">
        <v>42</v>
      </c>
      <c r="CH141" s="250">
        <v>7036</v>
      </c>
      <c r="CI141" s="162" t="s">
        <v>1301</v>
      </c>
      <c r="CJ141" s="162">
        <v>17</v>
      </c>
      <c r="CK141" s="251">
        <v>385</v>
      </c>
      <c r="CL141" s="252">
        <v>59</v>
      </c>
      <c r="CM141" s="251">
        <v>29</v>
      </c>
      <c r="CN141" s="251">
        <v>12</v>
      </c>
      <c r="CO141" s="162">
        <v>53</v>
      </c>
      <c r="CP141" s="162">
        <v>0</v>
      </c>
      <c r="CQ141" s="162">
        <v>6</v>
      </c>
    </row>
    <row r="142" spans="1:95" ht="18" customHeight="1">
      <c r="A142" s="745">
        <v>2911</v>
      </c>
      <c r="B142" s="746" t="s">
        <v>307</v>
      </c>
      <c r="C142" s="747">
        <v>98</v>
      </c>
      <c r="D142" s="748">
        <v>191</v>
      </c>
      <c r="E142" s="749">
        <v>37</v>
      </c>
      <c r="F142" s="749">
        <v>21</v>
      </c>
      <c r="G142" s="749">
        <v>24</v>
      </c>
      <c r="H142" s="749">
        <v>14</v>
      </c>
      <c r="I142" s="749">
        <v>3</v>
      </c>
      <c r="J142" s="749">
        <v>42</v>
      </c>
      <c r="K142" s="749">
        <v>12</v>
      </c>
      <c r="L142" s="749">
        <v>5</v>
      </c>
      <c r="M142" s="749">
        <v>8</v>
      </c>
      <c r="O142" s="745">
        <v>2981</v>
      </c>
      <c r="P142" s="746" t="s">
        <v>309</v>
      </c>
      <c r="Q142" s="747">
        <v>48</v>
      </c>
      <c r="R142" s="748">
        <v>207</v>
      </c>
      <c r="S142" s="749">
        <v>23</v>
      </c>
      <c r="T142" s="749">
        <v>31</v>
      </c>
      <c r="U142" s="749">
        <v>35</v>
      </c>
      <c r="V142" s="749">
        <v>8</v>
      </c>
      <c r="W142" s="749">
        <v>2</v>
      </c>
      <c r="X142" s="749">
        <v>46</v>
      </c>
      <c r="Y142" s="749">
        <v>12</v>
      </c>
      <c r="Z142" s="749">
        <v>8</v>
      </c>
      <c r="AA142" s="749">
        <v>6</v>
      </c>
      <c r="AC142" s="745">
        <v>2981</v>
      </c>
      <c r="AD142" s="746" t="s">
        <v>309</v>
      </c>
      <c r="AE142" s="747">
        <v>45</v>
      </c>
      <c r="AF142" s="748">
        <v>212</v>
      </c>
      <c r="AG142" s="749">
        <v>33</v>
      </c>
      <c r="AH142" s="749">
        <v>27</v>
      </c>
      <c r="AI142" s="749">
        <v>29</v>
      </c>
      <c r="AJ142" s="749">
        <v>11</v>
      </c>
      <c r="AK142" s="749">
        <v>0</v>
      </c>
      <c r="AL142" s="749">
        <v>40</v>
      </c>
      <c r="AM142" s="749">
        <v>11</v>
      </c>
      <c r="AN142" s="749">
        <v>5</v>
      </c>
      <c r="AO142" s="749">
        <v>6</v>
      </c>
      <c r="AQ142" s="745">
        <v>6801</v>
      </c>
      <c r="AR142" s="746" t="s">
        <v>24</v>
      </c>
      <c r="AS142" s="747">
        <v>256</v>
      </c>
      <c r="AT142" s="748">
        <v>223</v>
      </c>
      <c r="AU142" s="749">
        <v>31</v>
      </c>
      <c r="AV142" s="749">
        <v>25</v>
      </c>
      <c r="AW142" s="749">
        <v>20</v>
      </c>
      <c r="AX142" s="749">
        <v>17</v>
      </c>
      <c r="AY142" s="749">
        <v>6</v>
      </c>
      <c r="AZ142" s="749">
        <v>43</v>
      </c>
      <c r="BA142" s="749">
        <v>8</v>
      </c>
      <c r="BB142" s="749">
        <v>10</v>
      </c>
      <c r="BC142" s="749">
        <v>4</v>
      </c>
      <c r="BE142" s="745">
        <v>7833</v>
      </c>
      <c r="BF142" s="746" t="s">
        <v>1794</v>
      </c>
      <c r="BG142" s="747">
        <v>1</v>
      </c>
      <c r="BH142" s="748" t="s">
        <v>42</v>
      </c>
      <c r="BI142" s="749" t="s">
        <v>42</v>
      </c>
      <c r="BJ142" s="749" t="s">
        <v>42</v>
      </c>
      <c r="BK142" s="749" t="s">
        <v>42</v>
      </c>
      <c r="BL142" s="749" t="s">
        <v>42</v>
      </c>
      <c r="BM142" s="749" t="s">
        <v>42</v>
      </c>
      <c r="BN142" s="749" t="s">
        <v>42</v>
      </c>
      <c r="BO142" s="749" t="s">
        <v>42</v>
      </c>
      <c r="BP142" s="749" t="s">
        <v>42</v>
      </c>
      <c r="BQ142" s="749" t="s">
        <v>42</v>
      </c>
      <c r="BR142" s="749" t="s">
        <v>42</v>
      </c>
      <c r="BT142" s="745">
        <v>7853</v>
      </c>
      <c r="BU142" s="746" t="s">
        <v>151</v>
      </c>
      <c r="BV142" s="747">
        <v>7</v>
      </c>
      <c r="BW142" s="748" t="s">
        <v>42</v>
      </c>
      <c r="BX142" s="749" t="s">
        <v>42</v>
      </c>
      <c r="BY142" s="749" t="s">
        <v>42</v>
      </c>
      <c r="BZ142" s="749" t="s">
        <v>42</v>
      </c>
      <c r="CA142" s="749" t="s">
        <v>42</v>
      </c>
      <c r="CB142" s="749" t="s">
        <v>42</v>
      </c>
      <c r="CC142" s="749" t="s">
        <v>42</v>
      </c>
      <c r="CD142" s="749" t="s">
        <v>42</v>
      </c>
      <c r="CE142" s="749" t="s">
        <v>42</v>
      </c>
      <c r="CF142" s="749" t="s">
        <v>42</v>
      </c>
      <c r="CH142" s="250">
        <v>7037</v>
      </c>
      <c r="CI142" s="162" t="s">
        <v>1303</v>
      </c>
      <c r="CJ142" s="162">
        <v>84</v>
      </c>
      <c r="CK142" s="251">
        <v>393</v>
      </c>
      <c r="CL142" s="252">
        <v>45</v>
      </c>
      <c r="CM142" s="251">
        <v>19</v>
      </c>
      <c r="CN142" s="251">
        <v>36</v>
      </c>
      <c r="CO142" s="162">
        <v>43</v>
      </c>
      <c r="CP142" s="162">
        <v>0</v>
      </c>
      <c r="CQ142" s="162">
        <v>2</v>
      </c>
    </row>
    <row r="143" spans="1:95" ht="18" customHeight="1">
      <c r="A143" s="745">
        <v>2941</v>
      </c>
      <c r="B143" s="746" t="s">
        <v>1251</v>
      </c>
      <c r="C143" s="747">
        <v>118</v>
      </c>
      <c r="D143" s="748">
        <v>197</v>
      </c>
      <c r="E143" s="749">
        <v>19</v>
      </c>
      <c r="F143" s="749">
        <v>27</v>
      </c>
      <c r="G143" s="749">
        <v>36</v>
      </c>
      <c r="H143" s="749">
        <v>14</v>
      </c>
      <c r="I143" s="749">
        <v>3</v>
      </c>
      <c r="J143" s="749">
        <v>53</v>
      </c>
      <c r="K143" s="749">
        <v>14</v>
      </c>
      <c r="L143" s="749">
        <v>6</v>
      </c>
      <c r="M143" s="749">
        <v>9</v>
      </c>
      <c r="O143" s="745">
        <v>3021</v>
      </c>
      <c r="P143" s="746" t="s">
        <v>1609</v>
      </c>
      <c r="Q143" s="747">
        <v>68</v>
      </c>
      <c r="R143" s="748">
        <v>208</v>
      </c>
      <c r="S143" s="749">
        <v>29</v>
      </c>
      <c r="T143" s="749">
        <v>18</v>
      </c>
      <c r="U143" s="749">
        <v>29</v>
      </c>
      <c r="V143" s="749">
        <v>12</v>
      </c>
      <c r="W143" s="749">
        <v>12</v>
      </c>
      <c r="X143" s="749">
        <v>53</v>
      </c>
      <c r="Y143" s="749">
        <v>12</v>
      </c>
      <c r="Z143" s="749">
        <v>7</v>
      </c>
      <c r="AA143" s="749">
        <v>7</v>
      </c>
      <c r="AC143" s="745">
        <v>3021</v>
      </c>
      <c r="AD143" s="746" t="s">
        <v>1609</v>
      </c>
      <c r="AE143" s="747">
        <v>84</v>
      </c>
      <c r="AF143" s="748">
        <v>211</v>
      </c>
      <c r="AG143" s="749">
        <v>37</v>
      </c>
      <c r="AH143" s="749">
        <v>31</v>
      </c>
      <c r="AI143" s="749">
        <v>23</v>
      </c>
      <c r="AJ143" s="749">
        <v>6</v>
      </c>
      <c r="AK143" s="749">
        <v>4</v>
      </c>
      <c r="AL143" s="749">
        <v>32</v>
      </c>
      <c r="AM143" s="749">
        <v>11</v>
      </c>
      <c r="AN143" s="749">
        <v>4</v>
      </c>
      <c r="AO143" s="749">
        <v>6</v>
      </c>
      <c r="AQ143" s="745">
        <v>6821</v>
      </c>
      <c r="AR143" s="746" t="s">
        <v>25</v>
      </c>
      <c r="AS143" s="747">
        <v>418</v>
      </c>
      <c r="AT143" s="748">
        <v>224</v>
      </c>
      <c r="AU143" s="749">
        <v>24</v>
      </c>
      <c r="AV143" s="749">
        <v>29</v>
      </c>
      <c r="AW143" s="749">
        <v>24</v>
      </c>
      <c r="AX143" s="749">
        <v>16</v>
      </c>
      <c r="AY143" s="749">
        <v>7</v>
      </c>
      <c r="AZ143" s="749">
        <v>47</v>
      </c>
      <c r="BA143" s="749">
        <v>9</v>
      </c>
      <c r="BB143" s="749">
        <v>10</v>
      </c>
      <c r="BC143" s="749">
        <v>4</v>
      </c>
      <c r="BE143" s="745">
        <v>7835</v>
      </c>
      <c r="BF143" s="746" t="s">
        <v>146</v>
      </c>
      <c r="BG143" s="747">
        <v>8</v>
      </c>
      <c r="BH143" s="748" t="s">
        <v>42</v>
      </c>
      <c r="BI143" s="749" t="s">
        <v>42</v>
      </c>
      <c r="BJ143" s="749" t="s">
        <v>42</v>
      </c>
      <c r="BK143" s="749" t="s">
        <v>42</v>
      </c>
      <c r="BL143" s="749" t="s">
        <v>42</v>
      </c>
      <c r="BM143" s="749" t="s">
        <v>42</v>
      </c>
      <c r="BN143" s="749" t="s">
        <v>42</v>
      </c>
      <c r="BO143" s="749" t="s">
        <v>42</v>
      </c>
      <c r="BP143" s="749" t="s">
        <v>42</v>
      </c>
      <c r="BQ143" s="749" t="s">
        <v>42</v>
      </c>
      <c r="BR143" s="749" t="s">
        <v>42</v>
      </c>
      <c r="BT143" s="745">
        <v>7860</v>
      </c>
      <c r="BU143" s="746" t="s">
        <v>2036</v>
      </c>
      <c r="BV143" s="747">
        <v>18</v>
      </c>
      <c r="BW143" s="748">
        <v>221</v>
      </c>
      <c r="BX143" s="749">
        <v>72</v>
      </c>
      <c r="BY143" s="749">
        <v>28</v>
      </c>
      <c r="BZ143" s="749">
        <v>0</v>
      </c>
      <c r="CA143" s="749">
        <v>0</v>
      </c>
      <c r="CB143" s="749">
        <v>0</v>
      </c>
      <c r="CC143" s="749">
        <v>0</v>
      </c>
      <c r="CD143" s="749">
        <v>4</v>
      </c>
      <c r="CE143" s="749">
        <v>6</v>
      </c>
      <c r="CF143" s="749">
        <v>5</v>
      </c>
      <c r="CH143" s="250">
        <v>7042</v>
      </c>
      <c r="CI143" s="162" t="s">
        <v>1305</v>
      </c>
      <c r="CJ143" s="162">
        <v>86</v>
      </c>
      <c r="CK143" s="251">
        <v>404</v>
      </c>
      <c r="CL143" s="252">
        <v>66</v>
      </c>
      <c r="CM143" s="251">
        <v>6</v>
      </c>
      <c r="CN143" s="251">
        <v>28</v>
      </c>
      <c r="CO143" s="162">
        <v>57</v>
      </c>
      <c r="CP143" s="162">
        <v>8</v>
      </c>
      <c r="CQ143" s="162">
        <v>1</v>
      </c>
    </row>
    <row r="144" spans="1:95" ht="18" customHeight="1">
      <c r="A144" s="745">
        <v>2981</v>
      </c>
      <c r="B144" s="746" t="s">
        <v>309</v>
      </c>
      <c r="C144" s="747">
        <v>65</v>
      </c>
      <c r="D144" s="748">
        <v>194</v>
      </c>
      <c r="E144" s="749">
        <v>18</v>
      </c>
      <c r="F144" s="749">
        <v>45</v>
      </c>
      <c r="G144" s="749">
        <v>31</v>
      </c>
      <c r="H144" s="749">
        <v>5</v>
      </c>
      <c r="I144" s="749">
        <v>2</v>
      </c>
      <c r="J144" s="749">
        <v>37</v>
      </c>
      <c r="K144" s="749">
        <v>14</v>
      </c>
      <c r="L144" s="749">
        <v>6</v>
      </c>
      <c r="M144" s="749">
        <v>8</v>
      </c>
      <c r="O144" s="745">
        <v>3024</v>
      </c>
      <c r="P144" s="746" t="s">
        <v>1610</v>
      </c>
      <c r="Q144" s="747">
        <v>59</v>
      </c>
      <c r="R144" s="748">
        <v>206</v>
      </c>
      <c r="S144" s="749">
        <v>32</v>
      </c>
      <c r="T144" s="749">
        <v>24</v>
      </c>
      <c r="U144" s="749">
        <v>32</v>
      </c>
      <c r="V144" s="749">
        <v>8</v>
      </c>
      <c r="W144" s="749">
        <v>3</v>
      </c>
      <c r="X144" s="749">
        <v>44</v>
      </c>
      <c r="Y144" s="749">
        <v>11</v>
      </c>
      <c r="Z144" s="749">
        <v>7</v>
      </c>
      <c r="AA144" s="749">
        <v>7</v>
      </c>
      <c r="AC144" s="745">
        <v>3024</v>
      </c>
      <c r="AD144" s="746" t="s">
        <v>1610</v>
      </c>
      <c r="AE144" s="747">
        <v>68</v>
      </c>
      <c r="AF144" s="748">
        <v>209</v>
      </c>
      <c r="AG144" s="749">
        <v>44</v>
      </c>
      <c r="AH144" s="749">
        <v>29</v>
      </c>
      <c r="AI144" s="749">
        <v>21</v>
      </c>
      <c r="AJ144" s="749">
        <v>3</v>
      </c>
      <c r="AK144" s="749">
        <v>3</v>
      </c>
      <c r="AL144" s="749">
        <v>26</v>
      </c>
      <c r="AM144" s="749">
        <v>10</v>
      </c>
      <c r="AN144" s="749">
        <v>4</v>
      </c>
      <c r="AO144" s="749">
        <v>6</v>
      </c>
      <c r="AQ144" s="745">
        <v>6841</v>
      </c>
      <c r="AR144" s="746" t="s">
        <v>469</v>
      </c>
      <c r="AS144" s="747">
        <v>410</v>
      </c>
      <c r="AT144" s="748">
        <v>214</v>
      </c>
      <c r="AU144" s="749">
        <v>44</v>
      </c>
      <c r="AV144" s="749">
        <v>24</v>
      </c>
      <c r="AW144" s="749">
        <v>20</v>
      </c>
      <c r="AX144" s="749">
        <v>9</v>
      </c>
      <c r="AY144" s="749">
        <v>3</v>
      </c>
      <c r="AZ144" s="749">
        <v>32</v>
      </c>
      <c r="BA144" s="749">
        <v>7</v>
      </c>
      <c r="BB144" s="749">
        <v>8</v>
      </c>
      <c r="BC144" s="749">
        <v>3</v>
      </c>
      <c r="BE144" s="745">
        <v>7840</v>
      </c>
      <c r="BF144" s="746" t="s">
        <v>907</v>
      </c>
      <c r="BG144" s="747">
        <v>6</v>
      </c>
      <c r="BH144" s="748" t="s">
        <v>42</v>
      </c>
      <c r="BI144" s="749" t="s">
        <v>42</v>
      </c>
      <c r="BJ144" s="749" t="s">
        <v>42</v>
      </c>
      <c r="BK144" s="749" t="s">
        <v>42</v>
      </c>
      <c r="BL144" s="749" t="s">
        <v>42</v>
      </c>
      <c r="BM144" s="749" t="s">
        <v>42</v>
      </c>
      <c r="BN144" s="749" t="s">
        <v>42</v>
      </c>
      <c r="BO144" s="749" t="s">
        <v>42</v>
      </c>
      <c r="BP144" s="749" t="s">
        <v>42</v>
      </c>
      <c r="BQ144" s="749" t="s">
        <v>42</v>
      </c>
      <c r="BR144" s="749" t="s">
        <v>42</v>
      </c>
      <c r="BT144" s="745">
        <v>7861</v>
      </c>
      <c r="BU144" s="746" t="s">
        <v>2037</v>
      </c>
      <c r="BV144" s="747">
        <v>13</v>
      </c>
      <c r="BW144" s="748">
        <v>223</v>
      </c>
      <c r="BX144" s="749">
        <v>77</v>
      </c>
      <c r="BY144" s="749">
        <v>8</v>
      </c>
      <c r="BZ144" s="749">
        <v>15</v>
      </c>
      <c r="CA144" s="749">
        <v>0</v>
      </c>
      <c r="CB144" s="749">
        <v>0</v>
      </c>
      <c r="CC144" s="749">
        <v>15</v>
      </c>
      <c r="CD144" s="749">
        <v>5</v>
      </c>
      <c r="CE144" s="749">
        <v>7</v>
      </c>
      <c r="CF144" s="749">
        <v>5</v>
      </c>
      <c r="CH144" s="250">
        <v>7048</v>
      </c>
      <c r="CI144" s="162" t="s">
        <v>1556</v>
      </c>
      <c r="CJ144" s="162">
        <v>379</v>
      </c>
      <c r="CK144" s="251">
        <v>397</v>
      </c>
      <c r="CL144" s="252">
        <v>53</v>
      </c>
      <c r="CM144" s="251">
        <v>21</v>
      </c>
      <c r="CN144" s="251">
        <v>26</v>
      </c>
      <c r="CO144" s="162">
        <v>36</v>
      </c>
      <c r="CP144" s="162">
        <v>12</v>
      </c>
      <c r="CQ144" s="162">
        <v>5</v>
      </c>
    </row>
    <row r="145" spans="1:95" ht="18" customHeight="1">
      <c r="A145" s="745">
        <v>3021</v>
      </c>
      <c r="B145" s="746" t="s">
        <v>1609</v>
      </c>
      <c r="C145" s="747">
        <v>108</v>
      </c>
      <c r="D145" s="748">
        <v>195</v>
      </c>
      <c r="E145" s="749">
        <v>20</v>
      </c>
      <c r="F145" s="749">
        <v>38</v>
      </c>
      <c r="G145" s="749">
        <v>29</v>
      </c>
      <c r="H145" s="749">
        <v>11</v>
      </c>
      <c r="I145" s="749">
        <v>2</v>
      </c>
      <c r="J145" s="749">
        <v>42</v>
      </c>
      <c r="K145" s="749">
        <v>13</v>
      </c>
      <c r="L145" s="749">
        <v>6</v>
      </c>
      <c r="M145" s="749">
        <v>8</v>
      </c>
      <c r="O145" s="745">
        <v>3025</v>
      </c>
      <c r="P145" s="746" t="s">
        <v>1890</v>
      </c>
      <c r="Q145" s="747">
        <v>22</v>
      </c>
      <c r="R145" s="748">
        <v>222</v>
      </c>
      <c r="S145" s="749">
        <v>9</v>
      </c>
      <c r="T145" s="749">
        <v>9</v>
      </c>
      <c r="U145" s="749">
        <v>45</v>
      </c>
      <c r="V145" s="749">
        <v>14</v>
      </c>
      <c r="W145" s="749">
        <v>23</v>
      </c>
      <c r="X145" s="749">
        <v>82</v>
      </c>
      <c r="Y145" s="749">
        <v>14</v>
      </c>
      <c r="Z145" s="749">
        <v>9</v>
      </c>
      <c r="AA145" s="749">
        <v>9</v>
      </c>
      <c r="AC145" s="745">
        <v>3025</v>
      </c>
      <c r="AD145" s="746" t="s">
        <v>1890</v>
      </c>
      <c r="AE145" s="747">
        <v>64</v>
      </c>
      <c r="AF145" s="748">
        <v>218</v>
      </c>
      <c r="AG145" s="749">
        <v>17</v>
      </c>
      <c r="AH145" s="749">
        <v>33</v>
      </c>
      <c r="AI145" s="749">
        <v>33</v>
      </c>
      <c r="AJ145" s="749">
        <v>16</v>
      </c>
      <c r="AK145" s="749">
        <v>2</v>
      </c>
      <c r="AL145" s="749">
        <v>50</v>
      </c>
      <c r="AM145" s="749">
        <v>12</v>
      </c>
      <c r="AN145" s="749">
        <v>6</v>
      </c>
      <c r="AO145" s="749">
        <v>7</v>
      </c>
      <c r="AQ145" s="745">
        <v>6861</v>
      </c>
      <c r="AR145" s="746" t="s">
        <v>26</v>
      </c>
      <c r="AS145" s="747">
        <v>488</v>
      </c>
      <c r="AT145" s="748">
        <v>234</v>
      </c>
      <c r="AU145" s="749">
        <v>16</v>
      </c>
      <c r="AV145" s="749">
        <v>17</v>
      </c>
      <c r="AW145" s="749">
        <v>22</v>
      </c>
      <c r="AX145" s="749">
        <v>29</v>
      </c>
      <c r="AY145" s="749">
        <v>17</v>
      </c>
      <c r="AZ145" s="749">
        <v>68</v>
      </c>
      <c r="BA145" s="749">
        <v>11</v>
      </c>
      <c r="BB145" s="749">
        <v>12</v>
      </c>
      <c r="BC145" s="749">
        <v>5</v>
      </c>
      <c r="BE145" s="745">
        <v>7853</v>
      </c>
      <c r="BF145" s="746" t="s">
        <v>151</v>
      </c>
      <c r="BG145" s="747">
        <v>4</v>
      </c>
      <c r="BH145" s="748" t="s">
        <v>42</v>
      </c>
      <c r="BI145" s="749" t="s">
        <v>42</v>
      </c>
      <c r="BJ145" s="749" t="s">
        <v>42</v>
      </c>
      <c r="BK145" s="749" t="s">
        <v>42</v>
      </c>
      <c r="BL145" s="749" t="s">
        <v>42</v>
      </c>
      <c r="BM145" s="749" t="s">
        <v>42</v>
      </c>
      <c r="BN145" s="749" t="s">
        <v>42</v>
      </c>
      <c r="BO145" s="749" t="s">
        <v>42</v>
      </c>
      <c r="BP145" s="749" t="s">
        <v>42</v>
      </c>
      <c r="BQ145" s="749" t="s">
        <v>42</v>
      </c>
      <c r="BR145" s="749" t="s">
        <v>42</v>
      </c>
      <c r="BT145" s="745">
        <v>7862</v>
      </c>
      <c r="BU145" s="746" t="s">
        <v>2038</v>
      </c>
      <c r="BV145" s="747">
        <v>18</v>
      </c>
      <c r="BW145" s="748">
        <v>227</v>
      </c>
      <c r="BX145" s="749">
        <v>67</v>
      </c>
      <c r="BY145" s="749">
        <v>17</v>
      </c>
      <c r="BZ145" s="749">
        <v>17</v>
      </c>
      <c r="CA145" s="749">
        <v>0</v>
      </c>
      <c r="CB145" s="749">
        <v>0</v>
      </c>
      <c r="CC145" s="749">
        <v>17</v>
      </c>
      <c r="CD145" s="749">
        <v>5</v>
      </c>
      <c r="CE145" s="749">
        <v>8</v>
      </c>
      <c r="CF145" s="749">
        <v>6</v>
      </c>
      <c r="CH145" s="250">
        <v>7049</v>
      </c>
      <c r="CI145" s="162" t="s">
        <v>485</v>
      </c>
      <c r="CJ145" s="162">
        <v>412</v>
      </c>
      <c r="CK145" s="251">
        <v>393</v>
      </c>
      <c r="CL145" s="252">
        <v>49</v>
      </c>
      <c r="CM145" s="251">
        <v>20</v>
      </c>
      <c r="CN145" s="251">
        <v>31</v>
      </c>
      <c r="CO145" s="162">
        <v>42</v>
      </c>
      <c r="CP145" s="162">
        <v>4</v>
      </c>
      <c r="CQ145" s="162">
        <v>2</v>
      </c>
    </row>
    <row r="146" spans="1:95" ht="18" customHeight="1">
      <c r="A146" s="745">
        <v>3024</v>
      </c>
      <c r="B146" s="746" t="s">
        <v>1610</v>
      </c>
      <c r="C146" s="747">
        <v>91</v>
      </c>
      <c r="D146" s="748">
        <v>191</v>
      </c>
      <c r="E146" s="749">
        <v>27</v>
      </c>
      <c r="F146" s="749">
        <v>38</v>
      </c>
      <c r="G146" s="749">
        <v>29</v>
      </c>
      <c r="H146" s="749">
        <v>4</v>
      </c>
      <c r="I146" s="749">
        <v>1</v>
      </c>
      <c r="J146" s="749">
        <v>34</v>
      </c>
      <c r="K146" s="749">
        <v>12</v>
      </c>
      <c r="L146" s="749">
        <v>5</v>
      </c>
      <c r="M146" s="749">
        <v>8</v>
      </c>
      <c r="O146" s="745">
        <v>3030</v>
      </c>
      <c r="P146" s="746" t="s">
        <v>133</v>
      </c>
      <c r="Q146" s="747">
        <v>150</v>
      </c>
      <c r="R146" s="748">
        <v>228</v>
      </c>
      <c r="S146" s="749">
        <v>5</v>
      </c>
      <c r="T146" s="749">
        <v>9</v>
      </c>
      <c r="U146" s="749">
        <v>26</v>
      </c>
      <c r="V146" s="749">
        <v>35</v>
      </c>
      <c r="W146" s="749">
        <v>25</v>
      </c>
      <c r="X146" s="749">
        <v>86</v>
      </c>
      <c r="Y146" s="749">
        <v>15</v>
      </c>
      <c r="Z146" s="749">
        <v>9</v>
      </c>
      <c r="AA146" s="749">
        <v>10</v>
      </c>
      <c r="AC146" s="745">
        <v>3030</v>
      </c>
      <c r="AD146" s="746" t="s">
        <v>133</v>
      </c>
      <c r="AE146" s="747">
        <v>131</v>
      </c>
      <c r="AF146" s="748">
        <v>237</v>
      </c>
      <c r="AG146" s="749">
        <v>5</v>
      </c>
      <c r="AH146" s="749">
        <v>12</v>
      </c>
      <c r="AI146" s="749">
        <v>27</v>
      </c>
      <c r="AJ146" s="749">
        <v>30</v>
      </c>
      <c r="AK146" s="749">
        <v>25</v>
      </c>
      <c r="AL146" s="749">
        <v>82</v>
      </c>
      <c r="AM146" s="749">
        <v>16</v>
      </c>
      <c r="AN146" s="749">
        <v>8</v>
      </c>
      <c r="AO146" s="749">
        <v>10</v>
      </c>
      <c r="AQ146" s="745">
        <v>6881</v>
      </c>
      <c r="AR146" s="746" t="s">
        <v>470</v>
      </c>
      <c r="AS146" s="747">
        <v>330</v>
      </c>
      <c r="AT146" s="748">
        <v>235</v>
      </c>
      <c r="AU146" s="749">
        <v>12</v>
      </c>
      <c r="AV146" s="749">
        <v>14</v>
      </c>
      <c r="AW146" s="749">
        <v>30</v>
      </c>
      <c r="AX146" s="749">
        <v>29</v>
      </c>
      <c r="AY146" s="749">
        <v>15</v>
      </c>
      <c r="AZ146" s="749">
        <v>74</v>
      </c>
      <c r="BA146" s="749">
        <v>11</v>
      </c>
      <c r="BB146" s="749">
        <v>12</v>
      </c>
      <c r="BC146" s="749">
        <v>5</v>
      </c>
      <c r="BE146" s="745">
        <v>7860</v>
      </c>
      <c r="BF146" s="746" t="s">
        <v>2036</v>
      </c>
      <c r="BG146" s="747">
        <v>9</v>
      </c>
      <c r="BH146" s="748" t="s">
        <v>42</v>
      </c>
      <c r="BI146" s="749" t="s">
        <v>42</v>
      </c>
      <c r="BJ146" s="749" t="s">
        <v>42</v>
      </c>
      <c r="BK146" s="749" t="s">
        <v>42</v>
      </c>
      <c r="BL146" s="749" t="s">
        <v>42</v>
      </c>
      <c r="BM146" s="749" t="s">
        <v>42</v>
      </c>
      <c r="BN146" s="749" t="s">
        <v>42</v>
      </c>
      <c r="BO146" s="749" t="s">
        <v>42</v>
      </c>
      <c r="BP146" s="749" t="s">
        <v>42</v>
      </c>
      <c r="BQ146" s="749" t="s">
        <v>42</v>
      </c>
      <c r="BR146" s="749" t="s">
        <v>42</v>
      </c>
      <c r="BT146" s="745">
        <v>7863</v>
      </c>
      <c r="BU146" s="746" t="s">
        <v>2039</v>
      </c>
      <c r="BV146" s="747">
        <v>24</v>
      </c>
      <c r="BW146" s="748">
        <v>219</v>
      </c>
      <c r="BX146" s="749">
        <v>75</v>
      </c>
      <c r="BY146" s="749">
        <v>21</v>
      </c>
      <c r="BZ146" s="749">
        <v>4</v>
      </c>
      <c r="CA146" s="749">
        <v>0</v>
      </c>
      <c r="CB146" s="749">
        <v>0</v>
      </c>
      <c r="CC146" s="749">
        <v>4</v>
      </c>
      <c r="CD146" s="749">
        <v>4</v>
      </c>
      <c r="CE146" s="749">
        <v>6</v>
      </c>
      <c r="CF146" s="749">
        <v>5</v>
      </c>
      <c r="CH146" s="250">
        <v>7050</v>
      </c>
      <c r="CI146" s="162" t="s">
        <v>1768</v>
      </c>
      <c r="CJ146" s="162">
        <v>215</v>
      </c>
      <c r="CK146" s="251">
        <v>396</v>
      </c>
      <c r="CL146" s="252">
        <v>50</v>
      </c>
      <c r="CM146" s="251">
        <v>11</v>
      </c>
      <c r="CN146" s="251">
        <v>40</v>
      </c>
      <c r="CO146" s="162">
        <v>44</v>
      </c>
      <c r="CP146" s="162">
        <v>5</v>
      </c>
      <c r="CQ146" s="162">
        <v>1</v>
      </c>
    </row>
    <row r="147" spans="1:95" ht="18" customHeight="1">
      <c r="A147" s="745">
        <v>3025</v>
      </c>
      <c r="B147" s="746" t="s">
        <v>1890</v>
      </c>
      <c r="C147" s="747">
        <v>25</v>
      </c>
      <c r="D147" s="748">
        <v>203</v>
      </c>
      <c r="E147" s="749">
        <v>8</v>
      </c>
      <c r="F147" s="749">
        <v>16</v>
      </c>
      <c r="G147" s="749">
        <v>60</v>
      </c>
      <c r="H147" s="749">
        <v>12</v>
      </c>
      <c r="I147" s="749">
        <v>4</v>
      </c>
      <c r="J147" s="749">
        <v>76</v>
      </c>
      <c r="K147" s="749">
        <v>16</v>
      </c>
      <c r="L147" s="749">
        <v>7</v>
      </c>
      <c r="M147" s="749">
        <v>10</v>
      </c>
      <c r="O147" s="745">
        <v>3034</v>
      </c>
      <c r="P147" s="746" t="s">
        <v>2024</v>
      </c>
      <c r="Q147" s="747">
        <v>11</v>
      </c>
      <c r="R147" s="748">
        <v>205</v>
      </c>
      <c r="S147" s="749">
        <v>27</v>
      </c>
      <c r="T147" s="749">
        <v>55</v>
      </c>
      <c r="U147" s="749">
        <v>9</v>
      </c>
      <c r="V147" s="749">
        <v>0</v>
      </c>
      <c r="W147" s="749">
        <v>9</v>
      </c>
      <c r="X147" s="749">
        <v>18</v>
      </c>
      <c r="Y147" s="749">
        <v>11</v>
      </c>
      <c r="Z147" s="749">
        <v>6</v>
      </c>
      <c r="AA147" s="749">
        <v>7</v>
      </c>
      <c r="AC147" s="745">
        <v>3041</v>
      </c>
      <c r="AD147" s="746" t="s">
        <v>311</v>
      </c>
      <c r="AE147" s="747">
        <v>91</v>
      </c>
      <c r="AF147" s="748">
        <v>214</v>
      </c>
      <c r="AG147" s="749">
        <v>31</v>
      </c>
      <c r="AH147" s="749">
        <v>33</v>
      </c>
      <c r="AI147" s="749">
        <v>20</v>
      </c>
      <c r="AJ147" s="749">
        <v>10</v>
      </c>
      <c r="AK147" s="749">
        <v>7</v>
      </c>
      <c r="AL147" s="749">
        <v>36</v>
      </c>
      <c r="AM147" s="749">
        <v>11</v>
      </c>
      <c r="AN147" s="749">
        <v>6</v>
      </c>
      <c r="AO147" s="749">
        <v>7</v>
      </c>
      <c r="AQ147" s="745">
        <v>6901</v>
      </c>
      <c r="AR147" s="746" t="s">
        <v>471</v>
      </c>
      <c r="AS147" s="747">
        <v>287</v>
      </c>
      <c r="AT147" s="748">
        <v>239</v>
      </c>
      <c r="AU147" s="749">
        <v>15</v>
      </c>
      <c r="AV147" s="749">
        <v>11</v>
      </c>
      <c r="AW147" s="749">
        <v>15</v>
      </c>
      <c r="AX147" s="749">
        <v>28</v>
      </c>
      <c r="AY147" s="749">
        <v>31</v>
      </c>
      <c r="AZ147" s="749">
        <v>74</v>
      </c>
      <c r="BA147" s="749">
        <v>12</v>
      </c>
      <c r="BB147" s="749">
        <v>12</v>
      </c>
      <c r="BC147" s="749">
        <v>6</v>
      </c>
      <c r="BE147" s="745">
        <v>7861</v>
      </c>
      <c r="BF147" s="746" t="s">
        <v>2037</v>
      </c>
      <c r="BG147" s="747">
        <v>2</v>
      </c>
      <c r="BH147" s="748" t="s">
        <v>42</v>
      </c>
      <c r="BI147" s="749" t="s">
        <v>42</v>
      </c>
      <c r="BJ147" s="749" t="s">
        <v>42</v>
      </c>
      <c r="BK147" s="749" t="s">
        <v>42</v>
      </c>
      <c r="BL147" s="749" t="s">
        <v>42</v>
      </c>
      <c r="BM147" s="749" t="s">
        <v>42</v>
      </c>
      <c r="BN147" s="749" t="s">
        <v>42</v>
      </c>
      <c r="BO147" s="749" t="s">
        <v>42</v>
      </c>
      <c r="BP147" s="749" t="s">
        <v>42</v>
      </c>
      <c r="BQ147" s="749" t="s">
        <v>42</v>
      </c>
      <c r="BR147" s="749" t="s">
        <v>42</v>
      </c>
      <c r="BT147" s="745">
        <v>7865</v>
      </c>
      <c r="BU147" s="746" t="s">
        <v>1771</v>
      </c>
      <c r="BV147" s="747">
        <v>3</v>
      </c>
      <c r="BW147" s="748" t="s">
        <v>42</v>
      </c>
      <c r="BX147" s="749" t="s">
        <v>42</v>
      </c>
      <c r="BY147" s="749" t="s">
        <v>42</v>
      </c>
      <c r="BZ147" s="749" t="s">
        <v>42</v>
      </c>
      <c r="CA147" s="749" t="s">
        <v>42</v>
      </c>
      <c r="CB147" s="749" t="s">
        <v>42</v>
      </c>
      <c r="CC147" s="749" t="s">
        <v>42</v>
      </c>
      <c r="CD147" s="749" t="s">
        <v>42</v>
      </c>
      <c r="CE147" s="749" t="s">
        <v>42</v>
      </c>
      <c r="CF147" s="749" t="s">
        <v>42</v>
      </c>
      <c r="CH147" s="250">
        <v>7051</v>
      </c>
      <c r="CI147" s="162" t="s">
        <v>486</v>
      </c>
      <c r="CJ147" s="162">
        <v>540</v>
      </c>
      <c r="CK147" s="251">
        <v>388</v>
      </c>
      <c r="CL147" s="252">
        <v>38</v>
      </c>
      <c r="CM147" s="251">
        <v>25</v>
      </c>
      <c r="CN147" s="251">
        <v>37</v>
      </c>
      <c r="CO147" s="162">
        <v>32</v>
      </c>
      <c r="CP147" s="162">
        <v>4</v>
      </c>
      <c r="CQ147" s="162">
        <v>2</v>
      </c>
    </row>
    <row r="148" spans="1:95" ht="18" customHeight="1">
      <c r="A148" s="745">
        <v>3030</v>
      </c>
      <c r="B148" s="746" t="s">
        <v>133</v>
      </c>
      <c r="C148" s="747">
        <v>133</v>
      </c>
      <c r="D148" s="748">
        <v>214</v>
      </c>
      <c r="E148" s="749">
        <v>5</v>
      </c>
      <c r="F148" s="749">
        <v>16</v>
      </c>
      <c r="G148" s="749">
        <v>31</v>
      </c>
      <c r="H148" s="749">
        <v>25</v>
      </c>
      <c r="I148" s="749">
        <v>23</v>
      </c>
      <c r="J148" s="749">
        <v>79</v>
      </c>
      <c r="K148" s="749">
        <v>17</v>
      </c>
      <c r="L148" s="749">
        <v>8</v>
      </c>
      <c r="M148" s="749">
        <v>11</v>
      </c>
      <c r="O148" s="745">
        <v>3041</v>
      </c>
      <c r="P148" s="746" t="s">
        <v>311</v>
      </c>
      <c r="Q148" s="747">
        <v>54</v>
      </c>
      <c r="R148" s="748">
        <v>203</v>
      </c>
      <c r="S148" s="749">
        <v>28</v>
      </c>
      <c r="T148" s="749">
        <v>39</v>
      </c>
      <c r="U148" s="749">
        <v>26</v>
      </c>
      <c r="V148" s="749">
        <v>6</v>
      </c>
      <c r="W148" s="749">
        <v>2</v>
      </c>
      <c r="X148" s="749">
        <v>33</v>
      </c>
      <c r="Y148" s="749">
        <v>11</v>
      </c>
      <c r="Z148" s="749">
        <v>6</v>
      </c>
      <c r="AA148" s="749">
        <v>6</v>
      </c>
      <c r="AC148" s="745">
        <v>3051</v>
      </c>
      <c r="AD148" s="746" t="s">
        <v>1252</v>
      </c>
      <c r="AE148" s="747">
        <v>73</v>
      </c>
      <c r="AF148" s="748">
        <v>212</v>
      </c>
      <c r="AG148" s="749">
        <v>30</v>
      </c>
      <c r="AH148" s="749">
        <v>36</v>
      </c>
      <c r="AI148" s="749">
        <v>26</v>
      </c>
      <c r="AJ148" s="749">
        <v>7</v>
      </c>
      <c r="AK148" s="749">
        <v>1</v>
      </c>
      <c r="AL148" s="749">
        <v>34</v>
      </c>
      <c r="AM148" s="749">
        <v>11</v>
      </c>
      <c r="AN148" s="749">
        <v>5</v>
      </c>
      <c r="AO148" s="749">
        <v>6</v>
      </c>
      <c r="AQ148" s="745">
        <v>6921</v>
      </c>
      <c r="AR148" s="746" t="s">
        <v>1336</v>
      </c>
      <c r="AS148" s="747">
        <v>382</v>
      </c>
      <c r="AT148" s="748">
        <v>236</v>
      </c>
      <c r="AU148" s="749">
        <v>12</v>
      </c>
      <c r="AV148" s="749">
        <v>19</v>
      </c>
      <c r="AW148" s="749">
        <v>24</v>
      </c>
      <c r="AX148" s="749">
        <v>21</v>
      </c>
      <c r="AY148" s="749">
        <v>24</v>
      </c>
      <c r="AZ148" s="749">
        <v>69</v>
      </c>
      <c r="BA148" s="749">
        <v>11</v>
      </c>
      <c r="BB148" s="749">
        <v>12</v>
      </c>
      <c r="BC148" s="749">
        <v>5</v>
      </c>
      <c r="BE148" s="745">
        <v>7862</v>
      </c>
      <c r="BF148" s="746" t="s">
        <v>2038</v>
      </c>
      <c r="BG148" s="747">
        <v>2</v>
      </c>
      <c r="BH148" s="748" t="s">
        <v>42</v>
      </c>
      <c r="BI148" s="749" t="s">
        <v>42</v>
      </c>
      <c r="BJ148" s="749" t="s">
        <v>42</v>
      </c>
      <c r="BK148" s="749" t="s">
        <v>42</v>
      </c>
      <c r="BL148" s="749" t="s">
        <v>42</v>
      </c>
      <c r="BM148" s="749" t="s">
        <v>42</v>
      </c>
      <c r="BN148" s="749" t="s">
        <v>42</v>
      </c>
      <c r="BO148" s="749" t="s">
        <v>42</v>
      </c>
      <c r="BP148" s="749" t="s">
        <v>42</v>
      </c>
      <c r="BQ148" s="749" t="s">
        <v>42</v>
      </c>
      <c r="BR148" s="749" t="s">
        <v>42</v>
      </c>
      <c r="BT148" s="745">
        <v>8101</v>
      </c>
      <c r="BU148" s="746" t="s">
        <v>1933</v>
      </c>
      <c r="BV148" s="747">
        <v>30</v>
      </c>
      <c r="BW148" s="748">
        <v>216</v>
      </c>
      <c r="BX148" s="749">
        <v>67</v>
      </c>
      <c r="BY148" s="749">
        <v>30</v>
      </c>
      <c r="BZ148" s="749">
        <v>3</v>
      </c>
      <c r="CA148" s="749">
        <v>0</v>
      </c>
      <c r="CB148" s="749">
        <v>0</v>
      </c>
      <c r="CC148" s="749">
        <v>3</v>
      </c>
      <c r="CD148" s="749">
        <v>4</v>
      </c>
      <c r="CE148" s="749">
        <v>6</v>
      </c>
      <c r="CF148" s="749">
        <v>4</v>
      </c>
      <c r="CH148" s="250">
        <v>7053</v>
      </c>
      <c r="CI148" s="162" t="s">
        <v>1306</v>
      </c>
      <c r="CJ148" s="162">
        <v>90</v>
      </c>
      <c r="CK148" s="251">
        <v>386</v>
      </c>
      <c r="CL148" s="252">
        <v>36</v>
      </c>
      <c r="CM148" s="251">
        <v>26</v>
      </c>
      <c r="CN148" s="251">
        <v>39</v>
      </c>
      <c r="CO148" s="162">
        <v>34</v>
      </c>
      <c r="CP148" s="162">
        <v>1</v>
      </c>
      <c r="CQ148" s="162">
        <v>0</v>
      </c>
    </row>
    <row r="149" spans="1:95" ht="18" customHeight="1">
      <c r="A149" s="745">
        <v>3034</v>
      </c>
      <c r="B149" s="746" t="s">
        <v>2024</v>
      </c>
      <c r="C149" s="747">
        <v>9</v>
      </c>
      <c r="D149" s="748" t="s">
        <v>42</v>
      </c>
      <c r="E149" s="749" t="s">
        <v>42</v>
      </c>
      <c r="F149" s="749" t="s">
        <v>42</v>
      </c>
      <c r="G149" s="749" t="s">
        <v>42</v>
      </c>
      <c r="H149" s="749" t="s">
        <v>42</v>
      </c>
      <c r="I149" s="749" t="s">
        <v>42</v>
      </c>
      <c r="J149" s="749" t="s">
        <v>42</v>
      </c>
      <c r="K149" s="749" t="s">
        <v>42</v>
      </c>
      <c r="L149" s="749" t="s">
        <v>42</v>
      </c>
      <c r="M149" s="749" t="s">
        <v>42</v>
      </c>
      <c r="O149" s="745">
        <v>3051</v>
      </c>
      <c r="P149" s="746" t="s">
        <v>1252</v>
      </c>
      <c r="Q149" s="747">
        <v>71</v>
      </c>
      <c r="R149" s="748">
        <v>207</v>
      </c>
      <c r="S149" s="749">
        <v>31</v>
      </c>
      <c r="T149" s="749">
        <v>21</v>
      </c>
      <c r="U149" s="749">
        <v>30</v>
      </c>
      <c r="V149" s="749">
        <v>11</v>
      </c>
      <c r="W149" s="749">
        <v>7</v>
      </c>
      <c r="X149" s="749">
        <v>48</v>
      </c>
      <c r="Y149" s="749">
        <v>11</v>
      </c>
      <c r="Z149" s="749">
        <v>7</v>
      </c>
      <c r="AA149" s="749">
        <v>7</v>
      </c>
      <c r="AC149" s="745">
        <v>3061</v>
      </c>
      <c r="AD149" s="746" t="s">
        <v>313</v>
      </c>
      <c r="AE149" s="747">
        <v>81</v>
      </c>
      <c r="AF149" s="748">
        <v>229</v>
      </c>
      <c r="AG149" s="749">
        <v>15</v>
      </c>
      <c r="AH149" s="749">
        <v>22</v>
      </c>
      <c r="AI149" s="749">
        <v>20</v>
      </c>
      <c r="AJ149" s="749">
        <v>17</v>
      </c>
      <c r="AK149" s="749">
        <v>26</v>
      </c>
      <c r="AL149" s="749">
        <v>63</v>
      </c>
      <c r="AM149" s="749">
        <v>14</v>
      </c>
      <c r="AN149" s="749">
        <v>7</v>
      </c>
      <c r="AO149" s="749">
        <v>9</v>
      </c>
      <c r="AQ149" s="745">
        <v>6961</v>
      </c>
      <c r="AR149" s="746" t="s">
        <v>473</v>
      </c>
      <c r="AS149" s="747">
        <v>310</v>
      </c>
      <c r="AT149" s="748">
        <v>219</v>
      </c>
      <c r="AU149" s="749">
        <v>31</v>
      </c>
      <c r="AV149" s="749">
        <v>30</v>
      </c>
      <c r="AW149" s="749">
        <v>27</v>
      </c>
      <c r="AX149" s="749">
        <v>9</v>
      </c>
      <c r="AY149" s="749">
        <v>4</v>
      </c>
      <c r="AZ149" s="749">
        <v>39</v>
      </c>
      <c r="BA149" s="749">
        <v>8</v>
      </c>
      <c r="BB149" s="749">
        <v>9</v>
      </c>
      <c r="BC149" s="749">
        <v>4</v>
      </c>
      <c r="BE149" s="745">
        <v>7863</v>
      </c>
      <c r="BF149" s="746" t="s">
        <v>2039</v>
      </c>
      <c r="BG149" s="747">
        <v>3</v>
      </c>
      <c r="BH149" s="748" t="s">
        <v>42</v>
      </c>
      <c r="BI149" s="749" t="s">
        <v>42</v>
      </c>
      <c r="BJ149" s="749" t="s">
        <v>42</v>
      </c>
      <c r="BK149" s="749" t="s">
        <v>42</v>
      </c>
      <c r="BL149" s="749" t="s">
        <v>42</v>
      </c>
      <c r="BM149" s="749" t="s">
        <v>42</v>
      </c>
      <c r="BN149" s="749" t="s">
        <v>42</v>
      </c>
      <c r="BO149" s="749" t="s">
        <v>42</v>
      </c>
      <c r="BP149" s="749" t="s">
        <v>42</v>
      </c>
      <c r="BQ149" s="749" t="s">
        <v>42</v>
      </c>
      <c r="BR149" s="749" t="s">
        <v>42</v>
      </c>
      <c r="BT149" s="745">
        <v>8121</v>
      </c>
      <c r="BU149" s="746" t="s">
        <v>148</v>
      </c>
      <c r="BV149" s="747">
        <v>13</v>
      </c>
      <c r="BW149" s="748">
        <v>213</v>
      </c>
      <c r="BX149" s="749">
        <v>77</v>
      </c>
      <c r="BY149" s="749">
        <v>15</v>
      </c>
      <c r="BZ149" s="749">
        <v>8</v>
      </c>
      <c r="CA149" s="749">
        <v>0</v>
      </c>
      <c r="CB149" s="749">
        <v>0</v>
      </c>
      <c r="CC149" s="749">
        <v>8</v>
      </c>
      <c r="CD149" s="749">
        <v>3</v>
      </c>
      <c r="CE149" s="749">
        <v>6</v>
      </c>
      <c r="CF149" s="749">
        <v>4</v>
      </c>
      <c r="CH149" s="250">
        <v>7054</v>
      </c>
      <c r="CI149" s="162" t="s">
        <v>1397</v>
      </c>
      <c r="CJ149" s="162">
        <v>41</v>
      </c>
      <c r="CK149" s="251">
        <v>389</v>
      </c>
      <c r="CL149" s="252">
        <v>34</v>
      </c>
      <c r="CM149" s="251">
        <v>27</v>
      </c>
      <c r="CN149" s="251">
        <v>39</v>
      </c>
      <c r="CO149" s="162">
        <v>29</v>
      </c>
      <c r="CP149" s="162">
        <v>0</v>
      </c>
      <c r="CQ149" s="162">
        <v>5</v>
      </c>
    </row>
    <row r="150" spans="1:95" ht="18" customHeight="1">
      <c r="A150" s="745">
        <v>3041</v>
      </c>
      <c r="B150" s="746" t="s">
        <v>311</v>
      </c>
      <c r="C150" s="747">
        <v>63</v>
      </c>
      <c r="D150" s="748">
        <v>197</v>
      </c>
      <c r="E150" s="749">
        <v>25</v>
      </c>
      <c r="F150" s="749">
        <v>16</v>
      </c>
      <c r="G150" s="749">
        <v>43</v>
      </c>
      <c r="H150" s="749">
        <v>11</v>
      </c>
      <c r="I150" s="749">
        <v>5</v>
      </c>
      <c r="J150" s="749">
        <v>59</v>
      </c>
      <c r="K150" s="749">
        <v>14</v>
      </c>
      <c r="L150" s="749">
        <v>6</v>
      </c>
      <c r="M150" s="749">
        <v>9</v>
      </c>
      <c r="O150" s="745">
        <v>3061</v>
      </c>
      <c r="P150" s="746" t="s">
        <v>313</v>
      </c>
      <c r="Q150" s="747">
        <v>62</v>
      </c>
      <c r="R150" s="748">
        <v>222</v>
      </c>
      <c r="S150" s="749">
        <v>16</v>
      </c>
      <c r="T150" s="749">
        <v>8</v>
      </c>
      <c r="U150" s="749">
        <v>31</v>
      </c>
      <c r="V150" s="749">
        <v>18</v>
      </c>
      <c r="W150" s="749">
        <v>27</v>
      </c>
      <c r="X150" s="749">
        <v>76</v>
      </c>
      <c r="Y150" s="749">
        <v>14</v>
      </c>
      <c r="Z150" s="749">
        <v>8</v>
      </c>
      <c r="AA150" s="749">
        <v>9</v>
      </c>
      <c r="AC150" s="745">
        <v>3100</v>
      </c>
      <c r="AD150" s="746" t="s">
        <v>314</v>
      </c>
      <c r="AE150" s="747">
        <v>54</v>
      </c>
      <c r="AF150" s="748">
        <v>232</v>
      </c>
      <c r="AG150" s="749">
        <v>6</v>
      </c>
      <c r="AH150" s="749">
        <v>17</v>
      </c>
      <c r="AI150" s="749">
        <v>30</v>
      </c>
      <c r="AJ150" s="749">
        <v>33</v>
      </c>
      <c r="AK150" s="749">
        <v>15</v>
      </c>
      <c r="AL150" s="749">
        <v>78</v>
      </c>
      <c r="AM150" s="749">
        <v>15</v>
      </c>
      <c r="AN150" s="749">
        <v>8</v>
      </c>
      <c r="AO150" s="749">
        <v>10</v>
      </c>
      <c r="AQ150" s="745">
        <v>7001</v>
      </c>
      <c r="AR150" s="746" t="s">
        <v>1008</v>
      </c>
      <c r="AS150" s="747">
        <v>14</v>
      </c>
      <c r="AT150" s="748">
        <v>220</v>
      </c>
      <c r="AU150" s="749">
        <v>50</v>
      </c>
      <c r="AV150" s="749">
        <v>7</v>
      </c>
      <c r="AW150" s="749">
        <v>7</v>
      </c>
      <c r="AX150" s="749">
        <v>21</v>
      </c>
      <c r="AY150" s="749">
        <v>14</v>
      </c>
      <c r="AZ150" s="749">
        <v>43</v>
      </c>
      <c r="BA150" s="749">
        <v>8</v>
      </c>
      <c r="BB150" s="749">
        <v>9</v>
      </c>
      <c r="BC150" s="749">
        <v>4</v>
      </c>
      <c r="BE150" s="745">
        <v>8101</v>
      </c>
      <c r="BF150" s="746" t="s">
        <v>1933</v>
      </c>
      <c r="BG150" s="747">
        <v>23</v>
      </c>
      <c r="BH150" s="748">
        <v>197</v>
      </c>
      <c r="BI150" s="749">
        <v>96</v>
      </c>
      <c r="BJ150" s="749">
        <v>4</v>
      </c>
      <c r="BK150" s="749">
        <v>0</v>
      </c>
      <c r="BL150" s="749">
        <v>0</v>
      </c>
      <c r="BM150" s="749">
        <v>0</v>
      </c>
      <c r="BN150" s="749">
        <v>0</v>
      </c>
      <c r="BO150" s="749">
        <v>2</v>
      </c>
      <c r="BP150" s="749">
        <v>3</v>
      </c>
      <c r="BQ150" s="749">
        <v>3</v>
      </c>
      <c r="BR150" s="749">
        <v>2</v>
      </c>
      <c r="BT150" s="745">
        <v>8131</v>
      </c>
      <c r="BU150" s="746" t="s">
        <v>527</v>
      </c>
      <c r="BV150" s="747">
        <v>8</v>
      </c>
      <c r="BW150" s="748" t="s">
        <v>42</v>
      </c>
      <c r="BX150" s="749" t="s">
        <v>42</v>
      </c>
      <c r="BY150" s="749" t="s">
        <v>42</v>
      </c>
      <c r="BZ150" s="749" t="s">
        <v>42</v>
      </c>
      <c r="CA150" s="749" t="s">
        <v>42</v>
      </c>
      <c r="CB150" s="749" t="s">
        <v>42</v>
      </c>
      <c r="CC150" s="749" t="s">
        <v>42</v>
      </c>
      <c r="CD150" s="749" t="s">
        <v>42</v>
      </c>
      <c r="CE150" s="749" t="s">
        <v>42</v>
      </c>
      <c r="CF150" s="749" t="s">
        <v>42</v>
      </c>
      <c r="CH150" s="250">
        <v>7055</v>
      </c>
      <c r="CI150" s="162" t="s">
        <v>487</v>
      </c>
      <c r="CJ150" s="162">
        <v>71</v>
      </c>
      <c r="CK150" s="251">
        <v>431</v>
      </c>
      <c r="CL150" s="252">
        <v>97</v>
      </c>
      <c r="CM150" s="251">
        <v>1</v>
      </c>
      <c r="CN150" s="251">
        <v>1</v>
      </c>
      <c r="CO150" s="162">
        <v>32</v>
      </c>
      <c r="CP150" s="162">
        <v>25</v>
      </c>
      <c r="CQ150" s="162">
        <v>39</v>
      </c>
    </row>
    <row r="151" spans="1:95" ht="18" customHeight="1">
      <c r="A151" s="745">
        <v>3051</v>
      </c>
      <c r="B151" s="746" t="s">
        <v>1252</v>
      </c>
      <c r="C151" s="747">
        <v>87</v>
      </c>
      <c r="D151" s="748">
        <v>188</v>
      </c>
      <c r="E151" s="749">
        <v>41</v>
      </c>
      <c r="F151" s="749">
        <v>28</v>
      </c>
      <c r="G151" s="749">
        <v>21</v>
      </c>
      <c r="H151" s="749">
        <v>6</v>
      </c>
      <c r="I151" s="749">
        <v>5</v>
      </c>
      <c r="J151" s="749">
        <v>31</v>
      </c>
      <c r="K151" s="749">
        <v>12</v>
      </c>
      <c r="L151" s="749">
        <v>5</v>
      </c>
      <c r="M151" s="749">
        <v>8</v>
      </c>
      <c r="O151" s="745">
        <v>3100</v>
      </c>
      <c r="P151" s="746" t="s">
        <v>314</v>
      </c>
      <c r="Q151" s="747">
        <v>71</v>
      </c>
      <c r="R151" s="748">
        <v>236</v>
      </c>
      <c r="S151" s="749">
        <v>1</v>
      </c>
      <c r="T151" s="749">
        <v>4</v>
      </c>
      <c r="U151" s="749">
        <v>30</v>
      </c>
      <c r="V151" s="749">
        <v>23</v>
      </c>
      <c r="W151" s="749">
        <v>42</v>
      </c>
      <c r="X151" s="749">
        <v>94</v>
      </c>
      <c r="Y151" s="749">
        <v>16</v>
      </c>
      <c r="Z151" s="749">
        <v>9</v>
      </c>
      <c r="AA151" s="749">
        <v>10</v>
      </c>
      <c r="AC151" s="745">
        <v>3101</v>
      </c>
      <c r="AD151" s="746" t="s">
        <v>315</v>
      </c>
      <c r="AE151" s="747">
        <v>125</v>
      </c>
      <c r="AF151" s="748">
        <v>235</v>
      </c>
      <c r="AG151" s="749">
        <v>2</v>
      </c>
      <c r="AH151" s="749">
        <v>15</v>
      </c>
      <c r="AI151" s="749">
        <v>29</v>
      </c>
      <c r="AJ151" s="749">
        <v>30</v>
      </c>
      <c r="AK151" s="749">
        <v>23</v>
      </c>
      <c r="AL151" s="749">
        <v>82</v>
      </c>
      <c r="AM151" s="749">
        <v>16</v>
      </c>
      <c r="AN151" s="749">
        <v>8</v>
      </c>
      <c r="AO151" s="749">
        <v>10</v>
      </c>
      <c r="AQ151" s="745">
        <v>7004</v>
      </c>
      <c r="AR151" s="746" t="s">
        <v>2005</v>
      </c>
      <c r="AS151" s="747">
        <v>1</v>
      </c>
      <c r="AT151" s="748" t="s">
        <v>42</v>
      </c>
      <c r="AU151" s="749" t="s">
        <v>42</v>
      </c>
      <c r="AV151" s="749" t="s">
        <v>42</v>
      </c>
      <c r="AW151" s="749" t="s">
        <v>42</v>
      </c>
      <c r="AX151" s="749" t="s">
        <v>42</v>
      </c>
      <c r="AY151" s="749" t="s">
        <v>42</v>
      </c>
      <c r="AZ151" s="749" t="s">
        <v>42</v>
      </c>
      <c r="BA151" s="749" t="s">
        <v>42</v>
      </c>
      <c r="BB151" s="749" t="s">
        <v>42</v>
      </c>
      <c r="BC151" s="749" t="s">
        <v>42</v>
      </c>
      <c r="BE151" s="745">
        <v>8121</v>
      </c>
      <c r="BF151" s="746" t="s">
        <v>148</v>
      </c>
      <c r="BG151" s="747">
        <v>1</v>
      </c>
      <c r="BH151" s="748" t="s">
        <v>42</v>
      </c>
      <c r="BI151" s="749" t="s">
        <v>42</v>
      </c>
      <c r="BJ151" s="749" t="s">
        <v>42</v>
      </c>
      <c r="BK151" s="749" t="s">
        <v>42</v>
      </c>
      <c r="BL151" s="749" t="s">
        <v>42</v>
      </c>
      <c r="BM151" s="749" t="s">
        <v>42</v>
      </c>
      <c r="BN151" s="749" t="s">
        <v>42</v>
      </c>
      <c r="BO151" s="749" t="s">
        <v>42</v>
      </c>
      <c r="BP151" s="749" t="s">
        <v>42</v>
      </c>
      <c r="BQ151" s="749" t="s">
        <v>42</v>
      </c>
      <c r="BR151" s="749" t="s">
        <v>42</v>
      </c>
      <c r="BT151" s="745">
        <v>8151</v>
      </c>
      <c r="BU151" s="746" t="s">
        <v>913</v>
      </c>
      <c r="BV151" s="747">
        <v>11</v>
      </c>
      <c r="BW151" s="748" t="s">
        <v>42</v>
      </c>
      <c r="BX151" s="749" t="s">
        <v>42</v>
      </c>
      <c r="BY151" s="749" t="s">
        <v>42</v>
      </c>
      <c r="BZ151" s="749" t="s">
        <v>42</v>
      </c>
      <c r="CA151" s="749" t="s">
        <v>42</v>
      </c>
      <c r="CB151" s="749" t="s">
        <v>42</v>
      </c>
      <c r="CC151" s="749" t="s">
        <v>42</v>
      </c>
      <c r="CD151" s="749" t="s">
        <v>42</v>
      </c>
      <c r="CE151" s="749" t="s">
        <v>42</v>
      </c>
      <c r="CF151" s="749" t="s">
        <v>42</v>
      </c>
      <c r="CH151" s="250">
        <v>7056</v>
      </c>
      <c r="CI151" s="162" t="s">
        <v>129</v>
      </c>
      <c r="CJ151" s="162">
        <v>24</v>
      </c>
      <c r="CK151" s="251">
        <v>399</v>
      </c>
      <c r="CL151" s="252">
        <v>58</v>
      </c>
      <c r="CM151" s="251">
        <v>4</v>
      </c>
      <c r="CN151" s="251">
        <v>38</v>
      </c>
      <c r="CO151" s="162">
        <v>54</v>
      </c>
      <c r="CP151" s="162">
        <v>4</v>
      </c>
      <c r="CQ151" s="162">
        <v>0</v>
      </c>
    </row>
    <row r="152" spans="1:95" ht="18" customHeight="1">
      <c r="A152" s="745">
        <v>3061</v>
      </c>
      <c r="B152" s="746" t="s">
        <v>313</v>
      </c>
      <c r="C152" s="747">
        <v>59</v>
      </c>
      <c r="D152" s="748">
        <v>210</v>
      </c>
      <c r="E152" s="749">
        <v>14</v>
      </c>
      <c r="F152" s="749">
        <v>10</v>
      </c>
      <c r="G152" s="749">
        <v>31</v>
      </c>
      <c r="H152" s="749">
        <v>29</v>
      </c>
      <c r="I152" s="749">
        <v>17</v>
      </c>
      <c r="J152" s="749">
        <v>76</v>
      </c>
      <c r="K152" s="749">
        <v>16</v>
      </c>
      <c r="L152" s="749">
        <v>7</v>
      </c>
      <c r="M152" s="749">
        <v>11</v>
      </c>
      <c r="O152" s="745">
        <v>3101</v>
      </c>
      <c r="P152" s="746" t="s">
        <v>315</v>
      </c>
      <c r="Q152" s="747">
        <v>126</v>
      </c>
      <c r="R152" s="748">
        <v>222</v>
      </c>
      <c r="S152" s="749">
        <v>4</v>
      </c>
      <c r="T152" s="749">
        <v>16</v>
      </c>
      <c r="U152" s="749">
        <v>37</v>
      </c>
      <c r="V152" s="749">
        <v>36</v>
      </c>
      <c r="W152" s="749">
        <v>7</v>
      </c>
      <c r="X152" s="749">
        <v>80</v>
      </c>
      <c r="Y152" s="749">
        <v>15</v>
      </c>
      <c r="Z152" s="749">
        <v>9</v>
      </c>
      <c r="AA152" s="749">
        <v>8</v>
      </c>
      <c r="AC152" s="745">
        <v>3111</v>
      </c>
      <c r="AD152" s="746" t="s">
        <v>1253</v>
      </c>
      <c r="AE152" s="747">
        <v>108</v>
      </c>
      <c r="AF152" s="748">
        <v>230</v>
      </c>
      <c r="AG152" s="749">
        <v>4</v>
      </c>
      <c r="AH152" s="749">
        <v>19</v>
      </c>
      <c r="AI152" s="749">
        <v>38</v>
      </c>
      <c r="AJ152" s="749">
        <v>26</v>
      </c>
      <c r="AK152" s="749">
        <v>13</v>
      </c>
      <c r="AL152" s="749">
        <v>77</v>
      </c>
      <c r="AM152" s="749">
        <v>15</v>
      </c>
      <c r="AN152" s="749">
        <v>7</v>
      </c>
      <c r="AO152" s="749">
        <v>10</v>
      </c>
      <c r="AQ152" s="745">
        <v>7055</v>
      </c>
      <c r="AR152" s="746" t="s">
        <v>487</v>
      </c>
      <c r="AS152" s="747">
        <v>81</v>
      </c>
      <c r="AT152" s="748">
        <v>240</v>
      </c>
      <c r="AU152" s="749">
        <v>2</v>
      </c>
      <c r="AV152" s="749">
        <v>20</v>
      </c>
      <c r="AW152" s="749">
        <v>26</v>
      </c>
      <c r="AX152" s="749">
        <v>33</v>
      </c>
      <c r="AY152" s="749">
        <v>19</v>
      </c>
      <c r="AZ152" s="749">
        <v>78</v>
      </c>
      <c r="BA152" s="749">
        <v>12</v>
      </c>
      <c r="BB152" s="749">
        <v>13</v>
      </c>
      <c r="BC152" s="749">
        <v>6</v>
      </c>
      <c r="BE152" s="745">
        <v>8131</v>
      </c>
      <c r="BF152" s="746" t="s">
        <v>527</v>
      </c>
      <c r="BG152" s="747">
        <v>3</v>
      </c>
      <c r="BH152" s="748" t="s">
        <v>42</v>
      </c>
      <c r="BI152" s="749" t="s">
        <v>42</v>
      </c>
      <c r="BJ152" s="749" t="s">
        <v>42</v>
      </c>
      <c r="BK152" s="749" t="s">
        <v>42</v>
      </c>
      <c r="BL152" s="749" t="s">
        <v>42</v>
      </c>
      <c r="BM152" s="749" t="s">
        <v>42</v>
      </c>
      <c r="BN152" s="749" t="s">
        <v>42</v>
      </c>
      <c r="BO152" s="749" t="s">
        <v>42</v>
      </c>
      <c r="BP152" s="749" t="s">
        <v>42</v>
      </c>
      <c r="BQ152" s="749" t="s">
        <v>42</v>
      </c>
      <c r="BR152" s="749" t="s">
        <v>42</v>
      </c>
      <c r="BT152" s="745">
        <v>8181</v>
      </c>
      <c r="BU152" s="746" t="s">
        <v>916</v>
      </c>
      <c r="BV152" s="747">
        <v>13</v>
      </c>
      <c r="BW152" s="748">
        <v>218</v>
      </c>
      <c r="BX152" s="749">
        <v>77</v>
      </c>
      <c r="BY152" s="749">
        <v>23</v>
      </c>
      <c r="BZ152" s="749">
        <v>0</v>
      </c>
      <c r="CA152" s="749">
        <v>0</v>
      </c>
      <c r="CB152" s="749">
        <v>0</v>
      </c>
      <c r="CC152" s="749">
        <v>0</v>
      </c>
      <c r="CD152" s="749">
        <v>4</v>
      </c>
      <c r="CE152" s="749">
        <v>6</v>
      </c>
      <c r="CF152" s="749">
        <v>4</v>
      </c>
      <c r="CH152" s="250">
        <v>7058</v>
      </c>
      <c r="CI152" s="162" t="s">
        <v>1309</v>
      </c>
      <c r="CJ152" s="162">
        <v>17</v>
      </c>
      <c r="CK152" s="251">
        <v>380</v>
      </c>
      <c r="CL152" s="252">
        <v>35</v>
      </c>
      <c r="CM152" s="251">
        <v>35</v>
      </c>
      <c r="CN152" s="251">
        <v>29</v>
      </c>
      <c r="CO152" s="162">
        <v>29</v>
      </c>
      <c r="CP152" s="162">
        <v>6</v>
      </c>
      <c r="CQ152" s="162">
        <v>0</v>
      </c>
    </row>
    <row r="153" spans="1:95" ht="18" customHeight="1">
      <c r="A153" s="745">
        <v>3100</v>
      </c>
      <c r="B153" s="746" t="s">
        <v>314</v>
      </c>
      <c r="C153" s="747">
        <v>80</v>
      </c>
      <c r="D153" s="748">
        <v>222</v>
      </c>
      <c r="E153" s="749">
        <v>0</v>
      </c>
      <c r="F153" s="749">
        <v>8</v>
      </c>
      <c r="G153" s="749">
        <v>21</v>
      </c>
      <c r="H153" s="749">
        <v>39</v>
      </c>
      <c r="I153" s="749">
        <v>33</v>
      </c>
      <c r="J153" s="749">
        <v>93</v>
      </c>
      <c r="K153" s="749">
        <v>18</v>
      </c>
      <c r="L153" s="749">
        <v>9</v>
      </c>
      <c r="M153" s="749">
        <v>11</v>
      </c>
      <c r="O153" s="745">
        <v>3111</v>
      </c>
      <c r="P153" s="746" t="s">
        <v>1253</v>
      </c>
      <c r="Q153" s="747">
        <v>83</v>
      </c>
      <c r="R153" s="748">
        <v>223</v>
      </c>
      <c r="S153" s="749">
        <v>10</v>
      </c>
      <c r="T153" s="749">
        <v>11</v>
      </c>
      <c r="U153" s="749">
        <v>29</v>
      </c>
      <c r="V153" s="749">
        <v>34</v>
      </c>
      <c r="W153" s="749">
        <v>17</v>
      </c>
      <c r="X153" s="749">
        <v>80</v>
      </c>
      <c r="Y153" s="749">
        <v>14</v>
      </c>
      <c r="Z153" s="749">
        <v>8</v>
      </c>
      <c r="AA153" s="749">
        <v>9</v>
      </c>
      <c r="AC153" s="745">
        <v>3141</v>
      </c>
      <c r="AD153" s="746" t="s">
        <v>317</v>
      </c>
      <c r="AE153" s="747">
        <v>208</v>
      </c>
      <c r="AF153" s="748">
        <v>228</v>
      </c>
      <c r="AG153" s="749">
        <v>12</v>
      </c>
      <c r="AH153" s="749">
        <v>19</v>
      </c>
      <c r="AI153" s="749">
        <v>26</v>
      </c>
      <c r="AJ153" s="749">
        <v>26</v>
      </c>
      <c r="AK153" s="749">
        <v>17</v>
      </c>
      <c r="AL153" s="749">
        <v>69</v>
      </c>
      <c r="AM153" s="749">
        <v>15</v>
      </c>
      <c r="AN153" s="749">
        <v>7</v>
      </c>
      <c r="AO153" s="749">
        <v>9</v>
      </c>
      <c r="AQ153" s="745">
        <v>7059</v>
      </c>
      <c r="AR153" s="746" t="s">
        <v>951</v>
      </c>
      <c r="AS153" s="747">
        <v>114</v>
      </c>
      <c r="AT153" s="748">
        <v>233</v>
      </c>
      <c r="AU153" s="749">
        <v>10</v>
      </c>
      <c r="AV153" s="749">
        <v>21</v>
      </c>
      <c r="AW153" s="749">
        <v>38</v>
      </c>
      <c r="AX153" s="749">
        <v>23</v>
      </c>
      <c r="AY153" s="749">
        <v>9</v>
      </c>
      <c r="AZ153" s="749">
        <v>69</v>
      </c>
      <c r="BA153" s="749">
        <v>11</v>
      </c>
      <c r="BB153" s="749">
        <v>11</v>
      </c>
      <c r="BC153" s="749">
        <v>5</v>
      </c>
      <c r="BE153" s="745">
        <v>8151</v>
      </c>
      <c r="BF153" s="746" t="s">
        <v>913</v>
      </c>
      <c r="BG153" s="747">
        <v>7</v>
      </c>
      <c r="BH153" s="748" t="s">
        <v>42</v>
      </c>
      <c r="BI153" s="749" t="s">
        <v>42</v>
      </c>
      <c r="BJ153" s="749" t="s">
        <v>42</v>
      </c>
      <c r="BK153" s="749" t="s">
        <v>42</v>
      </c>
      <c r="BL153" s="749" t="s">
        <v>42</v>
      </c>
      <c r="BM153" s="749" t="s">
        <v>42</v>
      </c>
      <c r="BN153" s="749" t="s">
        <v>42</v>
      </c>
      <c r="BO153" s="749" t="s">
        <v>42</v>
      </c>
      <c r="BP153" s="749" t="s">
        <v>42</v>
      </c>
      <c r="BQ153" s="749" t="s">
        <v>42</v>
      </c>
      <c r="BR153" s="749" t="s">
        <v>42</v>
      </c>
      <c r="BT153" s="750">
        <v>9732</v>
      </c>
      <c r="BU153" s="751" t="s">
        <v>528</v>
      </c>
      <c r="BV153" s="752">
        <v>13</v>
      </c>
      <c r="BW153" s="634">
        <v>229</v>
      </c>
      <c r="BX153" s="753">
        <v>38</v>
      </c>
      <c r="BY153" s="753">
        <v>23</v>
      </c>
      <c r="BZ153" s="753">
        <v>38</v>
      </c>
      <c r="CA153" s="753">
        <v>0</v>
      </c>
      <c r="CB153" s="753">
        <v>0</v>
      </c>
      <c r="CC153" s="753">
        <v>38</v>
      </c>
      <c r="CD153" s="753">
        <v>5</v>
      </c>
      <c r="CE153" s="753">
        <v>8</v>
      </c>
      <c r="CF153" s="753">
        <v>7</v>
      </c>
      <c r="CH153" s="250">
        <v>7059</v>
      </c>
      <c r="CI153" s="162" t="s">
        <v>951</v>
      </c>
      <c r="CJ153" s="162">
        <v>91</v>
      </c>
      <c r="CK153" s="251">
        <v>414</v>
      </c>
      <c r="CL153" s="252">
        <v>76</v>
      </c>
      <c r="CM153" s="251">
        <v>3</v>
      </c>
      <c r="CN153" s="251">
        <v>21</v>
      </c>
      <c r="CO153" s="162">
        <v>41</v>
      </c>
      <c r="CP153" s="162">
        <v>18</v>
      </c>
      <c r="CQ153" s="162">
        <v>18</v>
      </c>
    </row>
    <row r="154" spans="1:95" ht="18" customHeight="1">
      <c r="A154" s="745">
        <v>3101</v>
      </c>
      <c r="B154" s="746" t="s">
        <v>315</v>
      </c>
      <c r="C154" s="747">
        <v>129</v>
      </c>
      <c r="D154" s="748">
        <v>212</v>
      </c>
      <c r="E154" s="749">
        <v>3</v>
      </c>
      <c r="F154" s="749">
        <v>15</v>
      </c>
      <c r="G154" s="749">
        <v>38</v>
      </c>
      <c r="H154" s="749">
        <v>29</v>
      </c>
      <c r="I154" s="749">
        <v>16</v>
      </c>
      <c r="J154" s="749">
        <v>82</v>
      </c>
      <c r="K154" s="749">
        <v>17</v>
      </c>
      <c r="L154" s="749">
        <v>8</v>
      </c>
      <c r="M154" s="749">
        <v>11</v>
      </c>
      <c r="O154" s="745">
        <v>3141</v>
      </c>
      <c r="P154" s="746" t="s">
        <v>317</v>
      </c>
      <c r="Q154" s="747">
        <v>219</v>
      </c>
      <c r="R154" s="748">
        <v>211</v>
      </c>
      <c r="S154" s="749">
        <v>24</v>
      </c>
      <c r="T154" s="749">
        <v>26</v>
      </c>
      <c r="U154" s="749">
        <v>24</v>
      </c>
      <c r="V154" s="749">
        <v>15</v>
      </c>
      <c r="W154" s="749">
        <v>11</v>
      </c>
      <c r="X154" s="749">
        <v>51</v>
      </c>
      <c r="Y154" s="749">
        <v>12</v>
      </c>
      <c r="Z154" s="749">
        <v>7</v>
      </c>
      <c r="AA154" s="749">
        <v>8</v>
      </c>
      <c r="AC154" s="745">
        <v>3181</v>
      </c>
      <c r="AD154" s="746" t="s">
        <v>318</v>
      </c>
      <c r="AE154" s="747">
        <v>78</v>
      </c>
      <c r="AF154" s="748">
        <v>219</v>
      </c>
      <c r="AG154" s="749">
        <v>21</v>
      </c>
      <c r="AH154" s="749">
        <v>28</v>
      </c>
      <c r="AI154" s="749">
        <v>29</v>
      </c>
      <c r="AJ154" s="749">
        <v>18</v>
      </c>
      <c r="AK154" s="749">
        <v>4</v>
      </c>
      <c r="AL154" s="749">
        <v>51</v>
      </c>
      <c r="AM154" s="749">
        <v>12</v>
      </c>
      <c r="AN154" s="749">
        <v>6</v>
      </c>
      <c r="AO154" s="749">
        <v>8</v>
      </c>
      <c r="AQ154" s="745">
        <v>7291</v>
      </c>
      <c r="AR154" s="746" t="s">
        <v>1929</v>
      </c>
      <c r="AS154" s="747">
        <v>127</v>
      </c>
      <c r="AT154" s="748">
        <v>237</v>
      </c>
      <c r="AU154" s="749">
        <v>6</v>
      </c>
      <c r="AV154" s="749">
        <v>20</v>
      </c>
      <c r="AW154" s="749">
        <v>29</v>
      </c>
      <c r="AX154" s="749">
        <v>31</v>
      </c>
      <c r="AY154" s="749">
        <v>14</v>
      </c>
      <c r="AZ154" s="749">
        <v>74</v>
      </c>
      <c r="BA154" s="749">
        <v>12</v>
      </c>
      <c r="BB154" s="749">
        <v>12</v>
      </c>
      <c r="BC154" s="749">
        <v>5</v>
      </c>
      <c r="BE154" s="745">
        <v>8181</v>
      </c>
      <c r="BF154" s="746" t="s">
        <v>916</v>
      </c>
      <c r="BG154" s="747">
        <v>21</v>
      </c>
      <c r="BH154" s="748">
        <v>204</v>
      </c>
      <c r="BI154" s="749">
        <v>81</v>
      </c>
      <c r="BJ154" s="749">
        <v>14</v>
      </c>
      <c r="BK154" s="749">
        <v>5</v>
      </c>
      <c r="BL154" s="749">
        <v>0</v>
      </c>
      <c r="BM154" s="749">
        <v>0</v>
      </c>
      <c r="BN154" s="749">
        <v>5</v>
      </c>
      <c r="BO154" s="749">
        <v>3</v>
      </c>
      <c r="BP154" s="749">
        <v>4</v>
      </c>
      <c r="BQ154" s="749">
        <v>3</v>
      </c>
      <c r="BR154" s="749">
        <v>3</v>
      </c>
      <c r="CH154" s="250">
        <v>7062</v>
      </c>
      <c r="CI154" s="162" t="s">
        <v>1307</v>
      </c>
      <c r="CJ154" s="162">
        <v>127</v>
      </c>
      <c r="CK154" s="251">
        <v>356</v>
      </c>
      <c r="CL154" s="252">
        <v>5</v>
      </c>
      <c r="CM154" s="251">
        <v>76</v>
      </c>
      <c r="CN154" s="251">
        <v>20</v>
      </c>
      <c r="CO154" s="162">
        <v>5</v>
      </c>
      <c r="CP154" s="162">
        <v>0</v>
      </c>
      <c r="CQ154" s="162">
        <v>0</v>
      </c>
    </row>
    <row r="155" spans="1:95" ht="18" customHeight="1">
      <c r="A155" s="745">
        <v>3111</v>
      </c>
      <c r="B155" s="746" t="s">
        <v>1253</v>
      </c>
      <c r="C155" s="747">
        <v>74</v>
      </c>
      <c r="D155" s="748">
        <v>209</v>
      </c>
      <c r="E155" s="749">
        <v>5</v>
      </c>
      <c r="F155" s="749">
        <v>27</v>
      </c>
      <c r="G155" s="749">
        <v>23</v>
      </c>
      <c r="H155" s="749">
        <v>27</v>
      </c>
      <c r="I155" s="749">
        <v>18</v>
      </c>
      <c r="J155" s="749">
        <v>68</v>
      </c>
      <c r="K155" s="749">
        <v>16</v>
      </c>
      <c r="L155" s="749">
        <v>7</v>
      </c>
      <c r="M155" s="749">
        <v>10</v>
      </c>
      <c r="O155" s="745">
        <v>3181</v>
      </c>
      <c r="P155" s="746" t="s">
        <v>318</v>
      </c>
      <c r="Q155" s="747">
        <v>82</v>
      </c>
      <c r="R155" s="748">
        <v>205</v>
      </c>
      <c r="S155" s="749">
        <v>37</v>
      </c>
      <c r="T155" s="749">
        <v>23</v>
      </c>
      <c r="U155" s="749">
        <v>16</v>
      </c>
      <c r="V155" s="749">
        <v>18</v>
      </c>
      <c r="W155" s="749">
        <v>6</v>
      </c>
      <c r="X155" s="749">
        <v>40</v>
      </c>
      <c r="Y155" s="749">
        <v>11</v>
      </c>
      <c r="Z155" s="749">
        <v>7</v>
      </c>
      <c r="AA155" s="749">
        <v>7</v>
      </c>
      <c r="AC155" s="745">
        <v>3191</v>
      </c>
      <c r="AD155" s="746" t="s">
        <v>125</v>
      </c>
      <c r="AE155" s="747">
        <v>97</v>
      </c>
      <c r="AF155" s="748">
        <v>241</v>
      </c>
      <c r="AG155" s="749">
        <v>2</v>
      </c>
      <c r="AH155" s="749">
        <v>12</v>
      </c>
      <c r="AI155" s="749">
        <v>19</v>
      </c>
      <c r="AJ155" s="749">
        <v>29</v>
      </c>
      <c r="AK155" s="749">
        <v>38</v>
      </c>
      <c r="AL155" s="749">
        <v>86</v>
      </c>
      <c r="AM155" s="749">
        <v>17</v>
      </c>
      <c r="AN155" s="749">
        <v>8</v>
      </c>
      <c r="AO155" s="749">
        <v>11</v>
      </c>
      <c r="AQ155" s="745">
        <v>7351</v>
      </c>
      <c r="AR155" s="746" t="s">
        <v>2035</v>
      </c>
      <c r="AS155" s="747">
        <v>71</v>
      </c>
      <c r="AT155" s="748">
        <v>217</v>
      </c>
      <c r="AU155" s="749">
        <v>38</v>
      </c>
      <c r="AV155" s="749">
        <v>32</v>
      </c>
      <c r="AW155" s="749">
        <v>14</v>
      </c>
      <c r="AX155" s="749">
        <v>11</v>
      </c>
      <c r="AY155" s="749">
        <v>4</v>
      </c>
      <c r="AZ155" s="749">
        <v>30</v>
      </c>
      <c r="BA155" s="749">
        <v>7</v>
      </c>
      <c r="BB155" s="749">
        <v>8</v>
      </c>
      <c r="BC155" s="749">
        <v>3</v>
      </c>
      <c r="BE155" s="750">
        <v>9732</v>
      </c>
      <c r="BF155" s="751" t="s">
        <v>528</v>
      </c>
      <c r="BG155" s="752">
        <v>24</v>
      </c>
      <c r="BH155" s="634">
        <v>215</v>
      </c>
      <c r="BI155" s="753">
        <v>50</v>
      </c>
      <c r="BJ155" s="753">
        <v>25</v>
      </c>
      <c r="BK155" s="753">
        <v>17</v>
      </c>
      <c r="BL155" s="753">
        <v>8</v>
      </c>
      <c r="BM155" s="753">
        <v>0</v>
      </c>
      <c r="BN155" s="753">
        <v>25</v>
      </c>
      <c r="BO155" s="753">
        <v>4</v>
      </c>
      <c r="BP155" s="753">
        <v>5</v>
      </c>
      <c r="BQ155" s="753">
        <v>5</v>
      </c>
      <c r="BR155" s="634">
        <v>4</v>
      </c>
      <c r="CH155" s="250">
        <v>7065</v>
      </c>
      <c r="CI155" s="162" t="s">
        <v>1308</v>
      </c>
      <c r="CJ155" s="162">
        <v>43</v>
      </c>
      <c r="CK155" s="251">
        <v>360</v>
      </c>
      <c r="CL155" s="252">
        <v>7</v>
      </c>
      <c r="CM155" s="251">
        <v>60</v>
      </c>
      <c r="CN155" s="251">
        <v>33</v>
      </c>
      <c r="CO155" s="162">
        <v>5</v>
      </c>
      <c r="CP155" s="162">
        <v>2</v>
      </c>
      <c r="CQ155" s="162">
        <v>0</v>
      </c>
    </row>
    <row r="156" spans="1:95" ht="18" customHeight="1">
      <c r="A156" s="745">
        <v>3141</v>
      </c>
      <c r="B156" s="746" t="s">
        <v>317</v>
      </c>
      <c r="C156" s="747">
        <v>199</v>
      </c>
      <c r="D156" s="748">
        <v>204</v>
      </c>
      <c r="E156" s="749">
        <v>15</v>
      </c>
      <c r="F156" s="749">
        <v>21</v>
      </c>
      <c r="G156" s="749">
        <v>34</v>
      </c>
      <c r="H156" s="749">
        <v>19</v>
      </c>
      <c r="I156" s="749">
        <v>12</v>
      </c>
      <c r="J156" s="749">
        <v>64</v>
      </c>
      <c r="K156" s="749">
        <v>15</v>
      </c>
      <c r="L156" s="749">
        <v>7</v>
      </c>
      <c r="M156" s="749">
        <v>10</v>
      </c>
      <c r="O156" s="745">
        <v>3191</v>
      </c>
      <c r="P156" s="746" t="s">
        <v>125</v>
      </c>
      <c r="Q156" s="747">
        <v>71</v>
      </c>
      <c r="R156" s="748">
        <v>228</v>
      </c>
      <c r="S156" s="749">
        <v>3</v>
      </c>
      <c r="T156" s="749">
        <v>14</v>
      </c>
      <c r="U156" s="749">
        <v>23</v>
      </c>
      <c r="V156" s="749">
        <v>38</v>
      </c>
      <c r="W156" s="749">
        <v>23</v>
      </c>
      <c r="X156" s="749">
        <v>83</v>
      </c>
      <c r="Y156" s="749">
        <v>15</v>
      </c>
      <c r="Z156" s="749">
        <v>9</v>
      </c>
      <c r="AA156" s="749">
        <v>10</v>
      </c>
      <c r="AC156" s="745">
        <v>3241</v>
      </c>
      <c r="AD156" s="746" t="s">
        <v>1254</v>
      </c>
      <c r="AE156" s="747">
        <v>59</v>
      </c>
      <c r="AF156" s="748">
        <v>223</v>
      </c>
      <c r="AG156" s="749">
        <v>19</v>
      </c>
      <c r="AH156" s="749">
        <v>17</v>
      </c>
      <c r="AI156" s="749">
        <v>36</v>
      </c>
      <c r="AJ156" s="749">
        <v>24</v>
      </c>
      <c r="AK156" s="749">
        <v>5</v>
      </c>
      <c r="AL156" s="749">
        <v>64</v>
      </c>
      <c r="AM156" s="749">
        <v>13</v>
      </c>
      <c r="AN156" s="749">
        <v>6</v>
      </c>
      <c r="AO156" s="749">
        <v>8</v>
      </c>
      <c r="AQ156" s="750">
        <v>7631</v>
      </c>
      <c r="AR156" s="751" t="s">
        <v>1932</v>
      </c>
      <c r="AS156" s="752">
        <v>5</v>
      </c>
      <c r="AT156" s="634" t="s">
        <v>42</v>
      </c>
      <c r="AU156" s="753" t="s">
        <v>42</v>
      </c>
      <c r="AV156" s="753" t="s">
        <v>42</v>
      </c>
      <c r="AW156" s="753" t="s">
        <v>42</v>
      </c>
      <c r="AX156" s="753" t="s">
        <v>42</v>
      </c>
      <c r="AY156" s="753" t="s">
        <v>42</v>
      </c>
      <c r="AZ156" s="753" t="s">
        <v>42</v>
      </c>
      <c r="BA156" s="753" t="s">
        <v>42</v>
      </c>
      <c r="BB156" s="753" t="s">
        <v>42</v>
      </c>
      <c r="BC156" s="753" t="s">
        <v>42</v>
      </c>
      <c r="BU156" s="274"/>
      <c r="CH156" s="250">
        <v>7067</v>
      </c>
      <c r="CI156" s="162" t="s">
        <v>2042</v>
      </c>
      <c r="CJ156" s="162">
        <v>3</v>
      </c>
      <c r="CK156" s="251" t="s">
        <v>42</v>
      </c>
      <c r="CL156" s="252" t="s">
        <v>42</v>
      </c>
      <c r="CM156" s="251" t="s">
        <v>42</v>
      </c>
      <c r="CN156" s="251" t="s">
        <v>42</v>
      </c>
      <c r="CO156" s="162" t="s">
        <v>42</v>
      </c>
      <c r="CP156" s="162" t="s">
        <v>42</v>
      </c>
      <c r="CQ156" s="162" t="s">
        <v>42</v>
      </c>
    </row>
    <row r="157" spans="1:95" ht="18" customHeight="1">
      <c r="A157" s="745">
        <v>3181</v>
      </c>
      <c r="B157" s="746" t="s">
        <v>318</v>
      </c>
      <c r="C157" s="747">
        <v>110</v>
      </c>
      <c r="D157" s="748">
        <v>197</v>
      </c>
      <c r="E157" s="749">
        <v>22</v>
      </c>
      <c r="F157" s="749">
        <v>25</v>
      </c>
      <c r="G157" s="749">
        <v>37</v>
      </c>
      <c r="H157" s="749">
        <v>14</v>
      </c>
      <c r="I157" s="749">
        <v>3</v>
      </c>
      <c r="J157" s="749">
        <v>54</v>
      </c>
      <c r="K157" s="749">
        <v>14</v>
      </c>
      <c r="L157" s="749">
        <v>6</v>
      </c>
      <c r="M157" s="749">
        <v>9</v>
      </c>
      <c r="O157" s="745">
        <v>3241</v>
      </c>
      <c r="P157" s="746" t="s">
        <v>1254</v>
      </c>
      <c r="Q157" s="747">
        <v>37</v>
      </c>
      <c r="R157" s="748">
        <v>214</v>
      </c>
      <c r="S157" s="749">
        <v>22</v>
      </c>
      <c r="T157" s="749">
        <v>24</v>
      </c>
      <c r="U157" s="749">
        <v>22</v>
      </c>
      <c r="V157" s="749">
        <v>27</v>
      </c>
      <c r="W157" s="749">
        <v>5</v>
      </c>
      <c r="X157" s="749">
        <v>54</v>
      </c>
      <c r="Y157" s="749">
        <v>11</v>
      </c>
      <c r="Z157" s="749">
        <v>8</v>
      </c>
      <c r="AA157" s="749">
        <v>8</v>
      </c>
      <c r="AC157" s="745">
        <v>3261</v>
      </c>
      <c r="AD157" s="746" t="s">
        <v>1255</v>
      </c>
      <c r="AE157" s="747">
        <v>191</v>
      </c>
      <c r="AF157" s="748">
        <v>219</v>
      </c>
      <c r="AG157" s="749">
        <v>24</v>
      </c>
      <c r="AH157" s="749">
        <v>26</v>
      </c>
      <c r="AI157" s="749">
        <v>23</v>
      </c>
      <c r="AJ157" s="749">
        <v>19</v>
      </c>
      <c r="AK157" s="749">
        <v>8</v>
      </c>
      <c r="AL157" s="749">
        <v>50</v>
      </c>
      <c r="AM157" s="749">
        <v>12</v>
      </c>
      <c r="AN157" s="749">
        <v>6</v>
      </c>
      <c r="AO157" s="749">
        <v>8</v>
      </c>
      <c r="AQ157" s="750">
        <v>7823</v>
      </c>
      <c r="AR157" s="751" t="s">
        <v>1327</v>
      </c>
      <c r="AS157" s="752">
        <v>1</v>
      </c>
      <c r="AT157" s="634" t="s">
        <v>42</v>
      </c>
      <c r="AU157" s="753" t="s">
        <v>42</v>
      </c>
      <c r="AV157" s="753" t="s">
        <v>42</v>
      </c>
      <c r="AW157" s="753" t="s">
        <v>42</v>
      </c>
      <c r="AX157" s="753" t="s">
        <v>42</v>
      </c>
      <c r="AY157" s="753" t="s">
        <v>42</v>
      </c>
      <c r="AZ157" s="753" t="s">
        <v>42</v>
      </c>
      <c r="BA157" s="753" t="s">
        <v>42</v>
      </c>
      <c r="BB157" s="753" t="s">
        <v>42</v>
      </c>
      <c r="BC157" s="753" t="s">
        <v>42</v>
      </c>
      <c r="CH157" s="250">
        <v>7068</v>
      </c>
      <c r="CI157" s="162" t="s">
        <v>2043</v>
      </c>
      <c r="CJ157" s="162">
        <v>6</v>
      </c>
      <c r="CK157" s="251" t="s">
        <v>42</v>
      </c>
      <c r="CL157" s="252" t="s">
        <v>42</v>
      </c>
      <c r="CM157" s="251" t="s">
        <v>42</v>
      </c>
      <c r="CN157" s="251" t="s">
        <v>42</v>
      </c>
      <c r="CO157" s="162" t="s">
        <v>42</v>
      </c>
      <c r="CP157" s="162" t="s">
        <v>42</v>
      </c>
      <c r="CQ157" s="162" t="s">
        <v>42</v>
      </c>
    </row>
    <row r="158" spans="1:95" ht="18" customHeight="1">
      <c r="A158" s="745">
        <v>3191</v>
      </c>
      <c r="B158" s="746" t="s">
        <v>125</v>
      </c>
      <c r="C158" s="747">
        <v>61</v>
      </c>
      <c r="D158" s="748">
        <v>225</v>
      </c>
      <c r="E158" s="749">
        <v>0</v>
      </c>
      <c r="F158" s="749">
        <v>8</v>
      </c>
      <c r="G158" s="749">
        <v>21</v>
      </c>
      <c r="H158" s="749">
        <v>34</v>
      </c>
      <c r="I158" s="749">
        <v>36</v>
      </c>
      <c r="J158" s="749">
        <v>92</v>
      </c>
      <c r="K158" s="749">
        <v>18</v>
      </c>
      <c r="L158" s="749">
        <v>9</v>
      </c>
      <c r="M158" s="749">
        <v>12</v>
      </c>
      <c r="O158" s="745">
        <v>3261</v>
      </c>
      <c r="P158" s="746" t="s">
        <v>1255</v>
      </c>
      <c r="Q158" s="747">
        <v>178</v>
      </c>
      <c r="R158" s="748">
        <v>223</v>
      </c>
      <c r="S158" s="749">
        <v>10</v>
      </c>
      <c r="T158" s="749">
        <v>15</v>
      </c>
      <c r="U158" s="749">
        <v>25</v>
      </c>
      <c r="V158" s="749">
        <v>24</v>
      </c>
      <c r="W158" s="749">
        <v>26</v>
      </c>
      <c r="X158" s="749">
        <v>75</v>
      </c>
      <c r="Y158" s="749">
        <v>14</v>
      </c>
      <c r="Z158" s="749">
        <v>8</v>
      </c>
      <c r="AA158" s="749">
        <v>9</v>
      </c>
      <c r="AC158" s="745">
        <v>3281</v>
      </c>
      <c r="AD158" s="746" t="s">
        <v>18</v>
      </c>
      <c r="AE158" s="747">
        <v>183</v>
      </c>
      <c r="AF158" s="748">
        <v>225</v>
      </c>
      <c r="AG158" s="749">
        <v>13</v>
      </c>
      <c r="AH158" s="749">
        <v>26</v>
      </c>
      <c r="AI158" s="749">
        <v>31</v>
      </c>
      <c r="AJ158" s="749">
        <v>16</v>
      </c>
      <c r="AK158" s="749">
        <v>14</v>
      </c>
      <c r="AL158" s="749">
        <v>61</v>
      </c>
      <c r="AM158" s="749">
        <v>14</v>
      </c>
      <c r="AN158" s="749">
        <v>6</v>
      </c>
      <c r="AO158" s="749">
        <v>9</v>
      </c>
      <c r="AQ158" s="750">
        <v>7826</v>
      </c>
      <c r="AR158" s="751" t="s">
        <v>1793</v>
      </c>
      <c r="AS158" s="752">
        <v>1</v>
      </c>
      <c r="AT158" s="634" t="s">
        <v>42</v>
      </c>
      <c r="AU158" s="753" t="s">
        <v>42</v>
      </c>
      <c r="AV158" s="753" t="s">
        <v>42</v>
      </c>
      <c r="AW158" s="753" t="s">
        <v>42</v>
      </c>
      <c r="AX158" s="753" t="s">
        <v>42</v>
      </c>
      <c r="AY158" s="753" t="s">
        <v>42</v>
      </c>
      <c r="AZ158" s="753" t="s">
        <v>42</v>
      </c>
      <c r="BA158" s="753" t="s">
        <v>42</v>
      </c>
      <c r="BB158" s="753" t="s">
        <v>42</v>
      </c>
      <c r="BC158" s="753" t="s">
        <v>42</v>
      </c>
      <c r="CH158" s="250">
        <v>7069</v>
      </c>
      <c r="CI158" s="162" t="s">
        <v>2044</v>
      </c>
      <c r="CJ158" s="162">
        <v>26</v>
      </c>
      <c r="CK158" s="251">
        <v>386</v>
      </c>
      <c r="CL158" s="252">
        <v>27</v>
      </c>
      <c r="CM158" s="251">
        <v>31</v>
      </c>
      <c r="CN158" s="251">
        <v>42</v>
      </c>
      <c r="CO158" s="162">
        <v>19</v>
      </c>
      <c r="CP158" s="162">
        <v>8</v>
      </c>
      <c r="CQ158" s="162">
        <v>0</v>
      </c>
    </row>
    <row r="159" spans="1:95" ht="18" customHeight="1">
      <c r="A159" s="745">
        <v>3241</v>
      </c>
      <c r="B159" s="746" t="s">
        <v>1254</v>
      </c>
      <c r="C159" s="747">
        <v>51</v>
      </c>
      <c r="D159" s="748">
        <v>201</v>
      </c>
      <c r="E159" s="749">
        <v>14</v>
      </c>
      <c r="F159" s="749">
        <v>33</v>
      </c>
      <c r="G159" s="749">
        <v>27</v>
      </c>
      <c r="H159" s="749">
        <v>10</v>
      </c>
      <c r="I159" s="749">
        <v>16</v>
      </c>
      <c r="J159" s="749">
        <v>53</v>
      </c>
      <c r="K159" s="749">
        <v>14</v>
      </c>
      <c r="L159" s="749">
        <v>7</v>
      </c>
      <c r="M159" s="749">
        <v>9</v>
      </c>
      <c r="O159" s="745">
        <v>3281</v>
      </c>
      <c r="P159" s="746" t="s">
        <v>18</v>
      </c>
      <c r="Q159" s="747">
        <v>153</v>
      </c>
      <c r="R159" s="748">
        <v>209</v>
      </c>
      <c r="S159" s="749">
        <v>29</v>
      </c>
      <c r="T159" s="749">
        <v>20</v>
      </c>
      <c r="U159" s="749">
        <v>27</v>
      </c>
      <c r="V159" s="749">
        <v>20</v>
      </c>
      <c r="W159" s="749">
        <v>4</v>
      </c>
      <c r="X159" s="749">
        <v>51</v>
      </c>
      <c r="Y159" s="749">
        <v>12</v>
      </c>
      <c r="Z159" s="749">
        <v>7</v>
      </c>
      <c r="AA159" s="749">
        <v>7</v>
      </c>
      <c r="AC159" s="745">
        <v>3301</v>
      </c>
      <c r="AD159" s="746" t="s">
        <v>321</v>
      </c>
      <c r="AE159" s="747">
        <v>62</v>
      </c>
      <c r="AF159" s="748">
        <v>214</v>
      </c>
      <c r="AG159" s="749">
        <v>23</v>
      </c>
      <c r="AH159" s="749">
        <v>35</v>
      </c>
      <c r="AI159" s="749">
        <v>37</v>
      </c>
      <c r="AJ159" s="749">
        <v>5</v>
      </c>
      <c r="AK159" s="749">
        <v>0</v>
      </c>
      <c r="AL159" s="749">
        <v>42</v>
      </c>
      <c r="AM159" s="749">
        <v>12</v>
      </c>
      <c r="AN159" s="749">
        <v>5</v>
      </c>
      <c r="AO159" s="749">
        <v>6</v>
      </c>
      <c r="AQ159" s="750">
        <v>7833</v>
      </c>
      <c r="AR159" s="751" t="s">
        <v>1794</v>
      </c>
      <c r="AS159" s="752">
        <v>0</v>
      </c>
      <c r="AT159" s="634" t="s">
        <v>42</v>
      </c>
      <c r="AU159" s="753" t="s">
        <v>42</v>
      </c>
      <c r="AV159" s="753" t="s">
        <v>42</v>
      </c>
      <c r="AW159" s="753" t="s">
        <v>42</v>
      </c>
      <c r="AX159" s="753" t="s">
        <v>42</v>
      </c>
      <c r="AY159" s="753" t="s">
        <v>42</v>
      </c>
      <c r="AZ159" s="753" t="s">
        <v>42</v>
      </c>
      <c r="BA159" s="753" t="s">
        <v>42</v>
      </c>
      <c r="BB159" s="753" t="s">
        <v>42</v>
      </c>
      <c r="BC159" s="753" t="s">
        <v>42</v>
      </c>
      <c r="CH159" s="250">
        <v>7071</v>
      </c>
      <c r="CI159" s="162" t="s">
        <v>488</v>
      </c>
      <c r="CJ159" s="162">
        <v>485</v>
      </c>
      <c r="CK159" s="251">
        <v>384</v>
      </c>
      <c r="CL159" s="252">
        <v>35</v>
      </c>
      <c r="CM159" s="251">
        <v>33</v>
      </c>
      <c r="CN159" s="251">
        <v>32</v>
      </c>
      <c r="CO159" s="162">
        <v>30</v>
      </c>
      <c r="CP159" s="162">
        <v>4</v>
      </c>
      <c r="CQ159" s="162">
        <v>2</v>
      </c>
    </row>
    <row r="160" spans="1:95" ht="18" customHeight="1">
      <c r="A160" s="745">
        <v>3261</v>
      </c>
      <c r="B160" s="746" t="s">
        <v>1255</v>
      </c>
      <c r="C160" s="747">
        <v>176</v>
      </c>
      <c r="D160" s="748">
        <v>200</v>
      </c>
      <c r="E160" s="749">
        <v>23</v>
      </c>
      <c r="F160" s="749">
        <v>23</v>
      </c>
      <c r="G160" s="749">
        <v>27</v>
      </c>
      <c r="H160" s="749">
        <v>16</v>
      </c>
      <c r="I160" s="749">
        <v>10</v>
      </c>
      <c r="J160" s="749">
        <v>53</v>
      </c>
      <c r="K160" s="749">
        <v>14</v>
      </c>
      <c r="L160" s="749">
        <v>6</v>
      </c>
      <c r="M160" s="749">
        <v>9</v>
      </c>
      <c r="O160" s="745">
        <v>3301</v>
      </c>
      <c r="P160" s="746" t="s">
        <v>321</v>
      </c>
      <c r="Q160" s="747">
        <v>57</v>
      </c>
      <c r="R160" s="748">
        <v>204</v>
      </c>
      <c r="S160" s="749">
        <v>39</v>
      </c>
      <c r="T160" s="749">
        <v>23</v>
      </c>
      <c r="U160" s="749">
        <v>25</v>
      </c>
      <c r="V160" s="749">
        <v>7</v>
      </c>
      <c r="W160" s="749">
        <v>7</v>
      </c>
      <c r="X160" s="749">
        <v>39</v>
      </c>
      <c r="Y160" s="749">
        <v>11</v>
      </c>
      <c r="Z160" s="749">
        <v>7</v>
      </c>
      <c r="AA160" s="749">
        <v>6</v>
      </c>
      <c r="AC160" s="745">
        <v>3341</v>
      </c>
      <c r="AD160" s="746" t="s">
        <v>322</v>
      </c>
      <c r="AE160" s="747">
        <v>124</v>
      </c>
      <c r="AF160" s="748">
        <v>220</v>
      </c>
      <c r="AG160" s="749">
        <v>16</v>
      </c>
      <c r="AH160" s="749">
        <v>31</v>
      </c>
      <c r="AI160" s="749">
        <v>28</v>
      </c>
      <c r="AJ160" s="749">
        <v>20</v>
      </c>
      <c r="AK160" s="749">
        <v>5</v>
      </c>
      <c r="AL160" s="749">
        <v>53</v>
      </c>
      <c r="AM160" s="749">
        <v>13</v>
      </c>
      <c r="AN160" s="749">
        <v>6</v>
      </c>
      <c r="AO160" s="749">
        <v>7</v>
      </c>
      <c r="AQ160" s="750">
        <v>7835</v>
      </c>
      <c r="AR160" s="751" t="s">
        <v>146</v>
      </c>
      <c r="AS160" s="752">
        <v>5</v>
      </c>
      <c r="AT160" s="634" t="s">
        <v>42</v>
      </c>
      <c r="AU160" s="753" t="s">
        <v>42</v>
      </c>
      <c r="AV160" s="753" t="s">
        <v>42</v>
      </c>
      <c r="AW160" s="753" t="s">
        <v>42</v>
      </c>
      <c r="AX160" s="753" t="s">
        <v>42</v>
      </c>
      <c r="AY160" s="753" t="s">
        <v>42</v>
      </c>
      <c r="AZ160" s="753" t="s">
        <v>42</v>
      </c>
      <c r="BA160" s="753" t="s">
        <v>42</v>
      </c>
      <c r="BB160" s="753" t="s">
        <v>42</v>
      </c>
      <c r="BC160" s="753" t="s">
        <v>42</v>
      </c>
      <c r="CH160" s="250">
        <v>7081</v>
      </c>
      <c r="CI160" s="162" t="s">
        <v>924</v>
      </c>
      <c r="CJ160" s="162">
        <v>48</v>
      </c>
      <c r="CK160" s="251">
        <v>425</v>
      </c>
      <c r="CL160" s="252">
        <v>100</v>
      </c>
      <c r="CM160" s="251">
        <v>0</v>
      </c>
      <c r="CN160" s="251">
        <v>0</v>
      </c>
      <c r="CO160" s="162">
        <v>56</v>
      </c>
      <c r="CP160" s="162">
        <v>29</v>
      </c>
      <c r="CQ160" s="162">
        <v>15</v>
      </c>
    </row>
    <row r="161" spans="1:95" ht="18" customHeight="1">
      <c r="A161" s="745">
        <v>3281</v>
      </c>
      <c r="B161" s="746" t="s">
        <v>18</v>
      </c>
      <c r="C161" s="747">
        <v>174</v>
      </c>
      <c r="D161" s="748">
        <v>207</v>
      </c>
      <c r="E161" s="749">
        <v>10</v>
      </c>
      <c r="F161" s="749">
        <v>15</v>
      </c>
      <c r="G161" s="749">
        <v>36</v>
      </c>
      <c r="H161" s="749">
        <v>28</v>
      </c>
      <c r="I161" s="749">
        <v>11</v>
      </c>
      <c r="J161" s="749">
        <v>75</v>
      </c>
      <c r="K161" s="749">
        <v>16</v>
      </c>
      <c r="L161" s="749">
        <v>7</v>
      </c>
      <c r="M161" s="749">
        <v>11</v>
      </c>
      <c r="O161" s="745">
        <v>3341</v>
      </c>
      <c r="P161" s="746" t="s">
        <v>322</v>
      </c>
      <c r="Q161" s="747">
        <v>117</v>
      </c>
      <c r="R161" s="748">
        <v>218</v>
      </c>
      <c r="S161" s="749">
        <v>13</v>
      </c>
      <c r="T161" s="749">
        <v>19</v>
      </c>
      <c r="U161" s="749">
        <v>30</v>
      </c>
      <c r="V161" s="749">
        <v>26</v>
      </c>
      <c r="W161" s="749">
        <v>13</v>
      </c>
      <c r="X161" s="749">
        <v>68</v>
      </c>
      <c r="Y161" s="749">
        <v>13</v>
      </c>
      <c r="Z161" s="749">
        <v>8</v>
      </c>
      <c r="AA161" s="749">
        <v>8</v>
      </c>
      <c r="AC161" s="745">
        <v>3381</v>
      </c>
      <c r="AD161" s="746" t="s">
        <v>1256</v>
      </c>
      <c r="AE161" s="747">
        <v>118</v>
      </c>
      <c r="AF161" s="748">
        <v>221</v>
      </c>
      <c r="AG161" s="749">
        <v>20</v>
      </c>
      <c r="AH161" s="749">
        <v>23</v>
      </c>
      <c r="AI161" s="749">
        <v>32</v>
      </c>
      <c r="AJ161" s="749">
        <v>19</v>
      </c>
      <c r="AK161" s="749">
        <v>6</v>
      </c>
      <c r="AL161" s="749">
        <v>57</v>
      </c>
      <c r="AM161" s="749">
        <v>12</v>
      </c>
      <c r="AN161" s="749">
        <v>6</v>
      </c>
      <c r="AO161" s="749">
        <v>8</v>
      </c>
      <c r="AQ161" s="750">
        <v>7840</v>
      </c>
      <c r="AR161" s="751" t="s">
        <v>907</v>
      </c>
      <c r="AS161" s="752">
        <v>1</v>
      </c>
      <c r="AT161" s="634" t="s">
        <v>42</v>
      </c>
      <c r="AU161" s="753" t="s">
        <v>42</v>
      </c>
      <c r="AV161" s="753" t="s">
        <v>42</v>
      </c>
      <c r="AW161" s="753" t="s">
        <v>42</v>
      </c>
      <c r="AX161" s="753" t="s">
        <v>42</v>
      </c>
      <c r="AY161" s="753" t="s">
        <v>42</v>
      </c>
      <c r="AZ161" s="753" t="s">
        <v>42</v>
      </c>
      <c r="BA161" s="753" t="s">
        <v>42</v>
      </c>
      <c r="BB161" s="753" t="s">
        <v>42</v>
      </c>
      <c r="BC161" s="753" t="s">
        <v>42</v>
      </c>
      <c r="CH161" s="250">
        <v>7101</v>
      </c>
      <c r="CI161" s="162" t="s">
        <v>490</v>
      </c>
      <c r="CJ161" s="162">
        <v>282</v>
      </c>
      <c r="CK161" s="251">
        <v>405</v>
      </c>
      <c r="CL161" s="252">
        <v>65</v>
      </c>
      <c r="CM161" s="251">
        <v>11</v>
      </c>
      <c r="CN161" s="251">
        <v>25</v>
      </c>
      <c r="CO161" s="162">
        <v>44</v>
      </c>
      <c r="CP161" s="162">
        <v>14</v>
      </c>
      <c r="CQ161" s="162">
        <v>6</v>
      </c>
    </row>
    <row r="162" spans="1:95" ht="18" customHeight="1">
      <c r="A162" s="745">
        <v>3301</v>
      </c>
      <c r="B162" s="746" t="s">
        <v>321</v>
      </c>
      <c r="C162" s="747">
        <v>81</v>
      </c>
      <c r="D162" s="748">
        <v>188</v>
      </c>
      <c r="E162" s="749">
        <v>36</v>
      </c>
      <c r="F162" s="749">
        <v>31</v>
      </c>
      <c r="G162" s="749">
        <v>23</v>
      </c>
      <c r="H162" s="749">
        <v>9</v>
      </c>
      <c r="I162" s="749">
        <v>1</v>
      </c>
      <c r="J162" s="749">
        <v>33</v>
      </c>
      <c r="K162" s="749">
        <v>12</v>
      </c>
      <c r="L162" s="749">
        <v>5</v>
      </c>
      <c r="M162" s="749">
        <v>8</v>
      </c>
      <c r="O162" s="745">
        <v>3381</v>
      </c>
      <c r="P162" s="746" t="s">
        <v>1256</v>
      </c>
      <c r="Q162" s="747">
        <v>123</v>
      </c>
      <c r="R162" s="748">
        <v>210</v>
      </c>
      <c r="S162" s="749">
        <v>25</v>
      </c>
      <c r="T162" s="749">
        <v>17</v>
      </c>
      <c r="U162" s="749">
        <v>33</v>
      </c>
      <c r="V162" s="749">
        <v>16</v>
      </c>
      <c r="W162" s="749">
        <v>8</v>
      </c>
      <c r="X162" s="749">
        <v>58</v>
      </c>
      <c r="Y162" s="749">
        <v>12</v>
      </c>
      <c r="Z162" s="749">
        <v>7</v>
      </c>
      <c r="AA162" s="749">
        <v>8</v>
      </c>
      <c r="AC162" s="745">
        <v>3421</v>
      </c>
      <c r="AD162" s="746" t="s">
        <v>324</v>
      </c>
      <c r="AE162" s="747">
        <v>121</v>
      </c>
      <c r="AF162" s="748">
        <v>214</v>
      </c>
      <c r="AG162" s="749">
        <v>29</v>
      </c>
      <c r="AH162" s="749">
        <v>29</v>
      </c>
      <c r="AI162" s="749">
        <v>26</v>
      </c>
      <c r="AJ162" s="749">
        <v>12</v>
      </c>
      <c r="AK162" s="749">
        <v>5</v>
      </c>
      <c r="AL162" s="749">
        <v>42</v>
      </c>
      <c r="AM162" s="749">
        <v>11</v>
      </c>
      <c r="AN162" s="749">
        <v>5</v>
      </c>
      <c r="AO162" s="749">
        <v>7</v>
      </c>
      <c r="AQ162" s="750">
        <v>7853</v>
      </c>
      <c r="AR162" s="751" t="s">
        <v>151</v>
      </c>
      <c r="AS162" s="752">
        <v>2</v>
      </c>
      <c r="AT162" s="634" t="s">
        <v>42</v>
      </c>
      <c r="AU162" s="753" t="s">
        <v>42</v>
      </c>
      <c r="AV162" s="753" t="s">
        <v>42</v>
      </c>
      <c r="AW162" s="753" t="s">
        <v>42</v>
      </c>
      <c r="AX162" s="753" t="s">
        <v>42</v>
      </c>
      <c r="AY162" s="753" t="s">
        <v>42</v>
      </c>
      <c r="AZ162" s="753" t="s">
        <v>42</v>
      </c>
      <c r="BA162" s="753" t="s">
        <v>42</v>
      </c>
      <c r="BB162" s="753" t="s">
        <v>42</v>
      </c>
      <c r="BC162" s="753" t="s">
        <v>42</v>
      </c>
      <c r="CH162" s="250">
        <v>7111</v>
      </c>
      <c r="CI162" s="162" t="s">
        <v>491</v>
      </c>
      <c r="CJ162" s="162">
        <v>554</v>
      </c>
      <c r="CK162" s="251">
        <v>386</v>
      </c>
      <c r="CL162" s="252">
        <v>38</v>
      </c>
      <c r="CM162" s="251">
        <v>28</v>
      </c>
      <c r="CN162" s="251">
        <v>34</v>
      </c>
      <c r="CO162" s="162">
        <v>33</v>
      </c>
      <c r="CP162" s="162">
        <v>4</v>
      </c>
      <c r="CQ162" s="162">
        <v>1</v>
      </c>
    </row>
    <row r="163" spans="1:95" ht="18" customHeight="1">
      <c r="A163" s="745">
        <v>3341</v>
      </c>
      <c r="B163" s="746" t="s">
        <v>322</v>
      </c>
      <c r="C163" s="747">
        <v>132</v>
      </c>
      <c r="D163" s="748">
        <v>202</v>
      </c>
      <c r="E163" s="749">
        <v>18</v>
      </c>
      <c r="F163" s="749">
        <v>22</v>
      </c>
      <c r="G163" s="749">
        <v>33</v>
      </c>
      <c r="H163" s="749">
        <v>15</v>
      </c>
      <c r="I163" s="749">
        <v>11</v>
      </c>
      <c r="J163" s="749">
        <v>60</v>
      </c>
      <c r="K163" s="749">
        <v>15</v>
      </c>
      <c r="L163" s="749">
        <v>6</v>
      </c>
      <c r="M163" s="749">
        <v>9</v>
      </c>
      <c r="O163" s="745">
        <v>3421</v>
      </c>
      <c r="P163" s="746" t="s">
        <v>324</v>
      </c>
      <c r="Q163" s="747">
        <v>119</v>
      </c>
      <c r="R163" s="748">
        <v>209</v>
      </c>
      <c r="S163" s="749">
        <v>30</v>
      </c>
      <c r="T163" s="749">
        <v>24</v>
      </c>
      <c r="U163" s="749">
        <v>22</v>
      </c>
      <c r="V163" s="749">
        <v>15</v>
      </c>
      <c r="W163" s="749">
        <v>9</v>
      </c>
      <c r="X163" s="749">
        <v>46</v>
      </c>
      <c r="Y163" s="749">
        <v>12</v>
      </c>
      <c r="Z163" s="749">
        <v>7</v>
      </c>
      <c r="AA163" s="749">
        <v>8</v>
      </c>
      <c r="AC163" s="745">
        <v>3431</v>
      </c>
      <c r="AD163" s="746" t="s">
        <v>1257</v>
      </c>
      <c r="AE163" s="747">
        <v>86</v>
      </c>
      <c r="AF163" s="748">
        <v>224</v>
      </c>
      <c r="AG163" s="749">
        <v>17</v>
      </c>
      <c r="AH163" s="749">
        <v>21</v>
      </c>
      <c r="AI163" s="749">
        <v>28</v>
      </c>
      <c r="AJ163" s="749">
        <v>19</v>
      </c>
      <c r="AK163" s="749">
        <v>15</v>
      </c>
      <c r="AL163" s="749">
        <v>62</v>
      </c>
      <c r="AM163" s="749">
        <v>14</v>
      </c>
      <c r="AN163" s="749">
        <v>6</v>
      </c>
      <c r="AO163" s="749">
        <v>9</v>
      </c>
      <c r="AQ163" s="750">
        <v>7860</v>
      </c>
      <c r="AR163" s="751" t="s">
        <v>2036</v>
      </c>
      <c r="AS163" s="752">
        <v>1</v>
      </c>
      <c r="AT163" s="634" t="s">
        <v>42</v>
      </c>
      <c r="AU163" s="753" t="s">
        <v>42</v>
      </c>
      <c r="AV163" s="753" t="s">
        <v>42</v>
      </c>
      <c r="AW163" s="753" t="s">
        <v>42</v>
      </c>
      <c r="AX163" s="753" t="s">
        <v>42</v>
      </c>
      <c r="AY163" s="753" t="s">
        <v>42</v>
      </c>
      <c r="AZ163" s="753" t="s">
        <v>42</v>
      </c>
      <c r="BA163" s="753" t="s">
        <v>42</v>
      </c>
      <c r="BB163" s="753" t="s">
        <v>42</v>
      </c>
      <c r="BC163" s="753" t="s">
        <v>42</v>
      </c>
      <c r="CH163" s="250">
        <v>7112</v>
      </c>
      <c r="CI163" s="162" t="s">
        <v>2007</v>
      </c>
      <c r="CJ163" s="162">
        <v>3</v>
      </c>
      <c r="CK163" s="251" t="s">
        <v>42</v>
      </c>
      <c r="CL163" s="252" t="s">
        <v>42</v>
      </c>
      <c r="CM163" s="251" t="s">
        <v>42</v>
      </c>
      <c r="CN163" s="251" t="s">
        <v>42</v>
      </c>
      <c r="CO163" s="162" t="s">
        <v>42</v>
      </c>
      <c r="CP163" s="162" t="s">
        <v>42</v>
      </c>
      <c r="CQ163" s="162" t="s">
        <v>42</v>
      </c>
    </row>
    <row r="164" spans="1:95" ht="24" customHeight="1">
      <c r="A164" s="745">
        <v>3381</v>
      </c>
      <c r="B164" s="746" t="s">
        <v>1256</v>
      </c>
      <c r="C164" s="747">
        <v>120</v>
      </c>
      <c r="D164" s="748">
        <v>200</v>
      </c>
      <c r="E164" s="749">
        <v>18</v>
      </c>
      <c r="F164" s="749">
        <v>28</v>
      </c>
      <c r="G164" s="749">
        <v>30</v>
      </c>
      <c r="H164" s="749">
        <v>17</v>
      </c>
      <c r="I164" s="749">
        <v>8</v>
      </c>
      <c r="J164" s="749">
        <v>54</v>
      </c>
      <c r="K164" s="749">
        <v>14</v>
      </c>
      <c r="L164" s="749">
        <v>6</v>
      </c>
      <c r="M164" s="749">
        <v>10</v>
      </c>
      <c r="O164" s="745">
        <v>3431</v>
      </c>
      <c r="P164" s="746" t="s">
        <v>1257</v>
      </c>
      <c r="Q164" s="747">
        <v>105</v>
      </c>
      <c r="R164" s="748">
        <v>211</v>
      </c>
      <c r="S164" s="749">
        <v>24</v>
      </c>
      <c r="T164" s="749">
        <v>29</v>
      </c>
      <c r="U164" s="749">
        <v>19</v>
      </c>
      <c r="V164" s="749">
        <v>17</v>
      </c>
      <c r="W164" s="749">
        <v>11</v>
      </c>
      <c r="X164" s="749">
        <v>48</v>
      </c>
      <c r="Y164" s="749">
        <v>12</v>
      </c>
      <c r="Z164" s="749">
        <v>7</v>
      </c>
      <c r="AA164" s="749">
        <v>7</v>
      </c>
      <c r="AC164" s="745">
        <v>3501</v>
      </c>
      <c r="AD164" s="746" t="s">
        <v>326</v>
      </c>
      <c r="AE164" s="747">
        <v>58</v>
      </c>
      <c r="AF164" s="748">
        <v>207</v>
      </c>
      <c r="AG164" s="749">
        <v>41</v>
      </c>
      <c r="AH164" s="749">
        <v>34</v>
      </c>
      <c r="AI164" s="749">
        <v>12</v>
      </c>
      <c r="AJ164" s="749">
        <v>7</v>
      </c>
      <c r="AK164" s="749">
        <v>5</v>
      </c>
      <c r="AL164" s="749">
        <v>24</v>
      </c>
      <c r="AM164" s="749">
        <v>10</v>
      </c>
      <c r="AN164" s="749">
        <v>4</v>
      </c>
      <c r="AO164" s="749">
        <v>6</v>
      </c>
      <c r="AQ164" s="750">
        <v>7861</v>
      </c>
      <c r="AR164" s="751" t="s">
        <v>2037</v>
      </c>
      <c r="AS164" s="752">
        <v>1</v>
      </c>
      <c r="AT164" s="634" t="s">
        <v>42</v>
      </c>
      <c r="AU164" s="753" t="s">
        <v>42</v>
      </c>
      <c r="AV164" s="753" t="s">
        <v>42</v>
      </c>
      <c r="AW164" s="753" t="s">
        <v>42</v>
      </c>
      <c r="AX164" s="753" t="s">
        <v>42</v>
      </c>
      <c r="AY164" s="753" t="s">
        <v>42</v>
      </c>
      <c r="AZ164" s="753" t="s">
        <v>42</v>
      </c>
      <c r="BA164" s="753" t="s">
        <v>42</v>
      </c>
      <c r="BB164" s="753" t="s">
        <v>42</v>
      </c>
      <c r="BC164" s="753" t="s">
        <v>42</v>
      </c>
      <c r="CH164" s="250">
        <v>7121</v>
      </c>
      <c r="CI164" s="162" t="s">
        <v>492</v>
      </c>
      <c r="CJ164" s="162">
        <v>630</v>
      </c>
      <c r="CK164" s="251">
        <v>393</v>
      </c>
      <c r="CL164" s="252">
        <v>46</v>
      </c>
      <c r="CM164" s="251">
        <v>18</v>
      </c>
      <c r="CN164" s="251">
        <v>35</v>
      </c>
      <c r="CO164" s="162">
        <v>37</v>
      </c>
      <c r="CP164" s="162">
        <v>7</v>
      </c>
      <c r="CQ164" s="162">
        <v>2</v>
      </c>
    </row>
    <row r="165" spans="1:95" ht="18" customHeight="1">
      <c r="A165" s="745">
        <v>3421</v>
      </c>
      <c r="B165" s="746" t="s">
        <v>324</v>
      </c>
      <c r="C165" s="747">
        <v>110</v>
      </c>
      <c r="D165" s="748">
        <v>200</v>
      </c>
      <c r="E165" s="749">
        <v>22</v>
      </c>
      <c r="F165" s="749">
        <v>19</v>
      </c>
      <c r="G165" s="749">
        <v>28</v>
      </c>
      <c r="H165" s="749">
        <v>24</v>
      </c>
      <c r="I165" s="749">
        <v>7</v>
      </c>
      <c r="J165" s="749">
        <v>59</v>
      </c>
      <c r="K165" s="749">
        <v>14</v>
      </c>
      <c r="L165" s="749">
        <v>6</v>
      </c>
      <c r="M165" s="749">
        <v>10</v>
      </c>
      <c r="O165" s="745">
        <v>3501</v>
      </c>
      <c r="P165" s="746" t="s">
        <v>326</v>
      </c>
      <c r="Q165" s="747">
        <v>68</v>
      </c>
      <c r="R165" s="748">
        <v>204</v>
      </c>
      <c r="S165" s="749">
        <v>34</v>
      </c>
      <c r="T165" s="749">
        <v>21</v>
      </c>
      <c r="U165" s="749">
        <v>31</v>
      </c>
      <c r="V165" s="749">
        <v>15</v>
      </c>
      <c r="W165" s="749">
        <v>0</v>
      </c>
      <c r="X165" s="749">
        <v>46</v>
      </c>
      <c r="Y165" s="749">
        <v>11</v>
      </c>
      <c r="Z165" s="749">
        <v>6</v>
      </c>
      <c r="AA165" s="749">
        <v>6</v>
      </c>
      <c r="AC165" s="745">
        <v>3541</v>
      </c>
      <c r="AD165" s="746" t="s">
        <v>1258</v>
      </c>
      <c r="AE165" s="747">
        <v>61</v>
      </c>
      <c r="AF165" s="748">
        <v>216</v>
      </c>
      <c r="AG165" s="749">
        <v>28</v>
      </c>
      <c r="AH165" s="749">
        <v>23</v>
      </c>
      <c r="AI165" s="749">
        <v>28</v>
      </c>
      <c r="AJ165" s="749">
        <v>18</v>
      </c>
      <c r="AK165" s="749">
        <v>3</v>
      </c>
      <c r="AL165" s="749">
        <v>49</v>
      </c>
      <c r="AM165" s="749">
        <v>12</v>
      </c>
      <c r="AN165" s="749">
        <v>6</v>
      </c>
      <c r="AO165" s="749">
        <v>7</v>
      </c>
      <c r="AQ165" s="750">
        <v>8101</v>
      </c>
      <c r="AR165" s="751" t="s">
        <v>1933</v>
      </c>
      <c r="AS165" s="752">
        <v>11</v>
      </c>
      <c r="AT165" s="634">
        <v>188</v>
      </c>
      <c r="AU165" s="753">
        <v>91</v>
      </c>
      <c r="AV165" s="753">
        <v>0</v>
      </c>
      <c r="AW165" s="753">
        <v>9</v>
      </c>
      <c r="AX165" s="753">
        <v>0</v>
      </c>
      <c r="AY165" s="753">
        <v>0</v>
      </c>
      <c r="AZ165" s="753">
        <v>9</v>
      </c>
      <c r="BA165" s="753">
        <v>4</v>
      </c>
      <c r="BB165" s="753">
        <v>5</v>
      </c>
      <c r="BC165" s="753">
        <v>2</v>
      </c>
      <c r="CH165" s="250">
        <v>7131</v>
      </c>
      <c r="CI165" s="162" t="s">
        <v>493</v>
      </c>
      <c r="CJ165" s="162">
        <v>364</v>
      </c>
      <c r="CK165" s="251">
        <v>389</v>
      </c>
      <c r="CL165" s="252">
        <v>37</v>
      </c>
      <c r="CM165" s="251">
        <v>24</v>
      </c>
      <c r="CN165" s="251">
        <v>39</v>
      </c>
      <c r="CO165" s="162">
        <v>31</v>
      </c>
      <c r="CP165" s="162">
        <v>4</v>
      </c>
      <c r="CQ165" s="162">
        <v>2</v>
      </c>
    </row>
    <row r="166" spans="1:95" ht="18" customHeight="1">
      <c r="A166" s="745">
        <v>3431</v>
      </c>
      <c r="B166" s="746" t="s">
        <v>1257</v>
      </c>
      <c r="C166" s="747">
        <v>105</v>
      </c>
      <c r="D166" s="748">
        <v>197</v>
      </c>
      <c r="E166" s="749">
        <v>23</v>
      </c>
      <c r="F166" s="749">
        <v>26</v>
      </c>
      <c r="G166" s="749">
        <v>30</v>
      </c>
      <c r="H166" s="749">
        <v>18</v>
      </c>
      <c r="I166" s="749">
        <v>4</v>
      </c>
      <c r="J166" s="749">
        <v>51</v>
      </c>
      <c r="K166" s="749">
        <v>14</v>
      </c>
      <c r="L166" s="749">
        <v>6</v>
      </c>
      <c r="M166" s="749">
        <v>9</v>
      </c>
      <c r="O166" s="745">
        <v>3541</v>
      </c>
      <c r="P166" s="746" t="s">
        <v>1258</v>
      </c>
      <c r="Q166" s="747">
        <v>46</v>
      </c>
      <c r="R166" s="748">
        <v>201</v>
      </c>
      <c r="S166" s="749">
        <v>35</v>
      </c>
      <c r="T166" s="749">
        <v>24</v>
      </c>
      <c r="U166" s="749">
        <v>39</v>
      </c>
      <c r="V166" s="749">
        <v>2</v>
      </c>
      <c r="W166" s="749">
        <v>0</v>
      </c>
      <c r="X166" s="749">
        <v>41</v>
      </c>
      <c r="Y166" s="749">
        <v>10</v>
      </c>
      <c r="Z166" s="749">
        <v>7</v>
      </c>
      <c r="AA166" s="749">
        <v>6</v>
      </c>
      <c r="AC166" s="745">
        <v>3581</v>
      </c>
      <c r="AD166" s="746" t="s">
        <v>328</v>
      </c>
      <c r="AE166" s="747">
        <v>49</v>
      </c>
      <c r="AF166" s="748">
        <v>213</v>
      </c>
      <c r="AG166" s="749">
        <v>27</v>
      </c>
      <c r="AH166" s="749">
        <v>37</v>
      </c>
      <c r="AI166" s="749">
        <v>27</v>
      </c>
      <c r="AJ166" s="749">
        <v>8</v>
      </c>
      <c r="AK166" s="749">
        <v>2</v>
      </c>
      <c r="AL166" s="749">
        <v>37</v>
      </c>
      <c r="AM166" s="749">
        <v>11</v>
      </c>
      <c r="AN166" s="749">
        <v>5</v>
      </c>
      <c r="AO166" s="749">
        <v>7</v>
      </c>
      <c r="AQ166" s="750">
        <v>8151</v>
      </c>
      <c r="AR166" s="751" t="s">
        <v>913</v>
      </c>
      <c r="AS166" s="752">
        <v>7</v>
      </c>
      <c r="AT166" s="634" t="s">
        <v>42</v>
      </c>
      <c r="AU166" s="753" t="s">
        <v>42</v>
      </c>
      <c r="AV166" s="753" t="s">
        <v>42</v>
      </c>
      <c r="AW166" s="753" t="s">
        <v>42</v>
      </c>
      <c r="AX166" s="753" t="s">
        <v>42</v>
      </c>
      <c r="AY166" s="753" t="s">
        <v>42</v>
      </c>
      <c r="AZ166" s="753" t="s">
        <v>42</v>
      </c>
      <c r="BA166" s="753" t="s">
        <v>42</v>
      </c>
      <c r="BB166" s="753" t="s">
        <v>42</v>
      </c>
      <c r="BC166" s="753" t="s">
        <v>42</v>
      </c>
      <c r="BF166" s="274"/>
      <c r="CH166" s="250">
        <v>7141</v>
      </c>
      <c r="CI166" s="162" t="s">
        <v>494</v>
      </c>
      <c r="CJ166" s="162">
        <v>458</v>
      </c>
      <c r="CK166" s="251">
        <v>398</v>
      </c>
      <c r="CL166" s="252">
        <v>54</v>
      </c>
      <c r="CM166" s="251">
        <v>16</v>
      </c>
      <c r="CN166" s="251">
        <v>31</v>
      </c>
      <c r="CO166" s="162">
        <v>41</v>
      </c>
      <c r="CP166" s="162">
        <v>9</v>
      </c>
      <c r="CQ166" s="162">
        <v>4</v>
      </c>
    </row>
    <row r="167" spans="1:95" ht="18" customHeight="1">
      <c r="A167" s="745">
        <v>3501</v>
      </c>
      <c r="B167" s="746" t="s">
        <v>326</v>
      </c>
      <c r="C167" s="747">
        <v>82</v>
      </c>
      <c r="D167" s="748">
        <v>201</v>
      </c>
      <c r="E167" s="749">
        <v>16</v>
      </c>
      <c r="F167" s="749">
        <v>37</v>
      </c>
      <c r="G167" s="749">
        <v>23</v>
      </c>
      <c r="H167" s="749">
        <v>13</v>
      </c>
      <c r="I167" s="749">
        <v>11</v>
      </c>
      <c r="J167" s="749">
        <v>48</v>
      </c>
      <c r="K167" s="749">
        <v>14</v>
      </c>
      <c r="L167" s="749">
        <v>6</v>
      </c>
      <c r="M167" s="749">
        <v>10</v>
      </c>
      <c r="O167" s="745">
        <v>3581</v>
      </c>
      <c r="P167" s="746" t="s">
        <v>328</v>
      </c>
      <c r="Q167" s="747">
        <v>44</v>
      </c>
      <c r="R167" s="748">
        <v>201</v>
      </c>
      <c r="S167" s="749">
        <v>39</v>
      </c>
      <c r="T167" s="749">
        <v>20</v>
      </c>
      <c r="U167" s="749">
        <v>30</v>
      </c>
      <c r="V167" s="749">
        <v>9</v>
      </c>
      <c r="W167" s="749">
        <v>2</v>
      </c>
      <c r="X167" s="749">
        <v>41</v>
      </c>
      <c r="Y167" s="749">
        <v>10</v>
      </c>
      <c r="Z167" s="749">
        <v>7</v>
      </c>
      <c r="AA167" s="749">
        <v>6</v>
      </c>
      <c r="AC167" s="745">
        <v>3600</v>
      </c>
      <c r="AD167" s="746" t="s">
        <v>329</v>
      </c>
      <c r="AE167" s="747">
        <v>79</v>
      </c>
      <c r="AF167" s="748">
        <v>214</v>
      </c>
      <c r="AG167" s="749">
        <v>23</v>
      </c>
      <c r="AH167" s="749">
        <v>46</v>
      </c>
      <c r="AI167" s="749">
        <v>25</v>
      </c>
      <c r="AJ167" s="749">
        <v>6</v>
      </c>
      <c r="AK167" s="749">
        <v>0</v>
      </c>
      <c r="AL167" s="749">
        <v>32</v>
      </c>
      <c r="AM167" s="749">
        <v>11</v>
      </c>
      <c r="AN167" s="749">
        <v>5</v>
      </c>
      <c r="AO167" s="749">
        <v>6</v>
      </c>
      <c r="AQ167" s="750">
        <v>8181</v>
      </c>
      <c r="AR167" s="754" t="s">
        <v>916</v>
      </c>
      <c r="AS167" s="752">
        <v>7</v>
      </c>
      <c r="AT167" s="634" t="s">
        <v>42</v>
      </c>
      <c r="AU167" s="753" t="s">
        <v>42</v>
      </c>
      <c r="AV167" s="753" t="s">
        <v>42</v>
      </c>
      <c r="AW167" s="753" t="s">
        <v>42</v>
      </c>
      <c r="AX167" s="753" t="s">
        <v>42</v>
      </c>
      <c r="AY167" s="753" t="s">
        <v>42</v>
      </c>
      <c r="AZ167" s="753" t="s">
        <v>42</v>
      </c>
      <c r="BA167" s="753" t="s">
        <v>42</v>
      </c>
      <c r="BB167" s="753" t="s">
        <v>42</v>
      </c>
      <c r="BC167" s="753" t="s">
        <v>42</v>
      </c>
      <c r="CH167" s="250">
        <v>7151</v>
      </c>
      <c r="CI167" s="162" t="s">
        <v>495</v>
      </c>
      <c r="CJ167" s="162">
        <v>436</v>
      </c>
      <c r="CK167" s="251">
        <v>377</v>
      </c>
      <c r="CL167" s="252">
        <v>21</v>
      </c>
      <c r="CM167" s="251">
        <v>42</v>
      </c>
      <c r="CN167" s="251">
        <v>36</v>
      </c>
      <c r="CO167" s="162">
        <v>20</v>
      </c>
      <c r="CP167" s="162">
        <v>1</v>
      </c>
      <c r="CQ167" s="162">
        <v>0</v>
      </c>
    </row>
    <row r="168" spans="1:95" ht="18" customHeight="1">
      <c r="A168" s="745">
        <v>3541</v>
      </c>
      <c r="B168" s="746" t="s">
        <v>1258</v>
      </c>
      <c r="C168" s="747">
        <v>60</v>
      </c>
      <c r="D168" s="748">
        <v>187</v>
      </c>
      <c r="E168" s="749">
        <v>38</v>
      </c>
      <c r="F168" s="749">
        <v>35</v>
      </c>
      <c r="G168" s="749">
        <v>22</v>
      </c>
      <c r="H168" s="749">
        <v>3</v>
      </c>
      <c r="I168" s="749">
        <v>2</v>
      </c>
      <c r="J168" s="749">
        <v>27</v>
      </c>
      <c r="K168" s="749">
        <v>11</v>
      </c>
      <c r="L168" s="749">
        <v>5</v>
      </c>
      <c r="M168" s="749">
        <v>8</v>
      </c>
      <c r="O168" s="745">
        <v>3600</v>
      </c>
      <c r="P168" s="746" t="s">
        <v>329</v>
      </c>
      <c r="Q168" s="747">
        <v>92</v>
      </c>
      <c r="R168" s="748">
        <v>217</v>
      </c>
      <c r="S168" s="749">
        <v>8</v>
      </c>
      <c r="T168" s="749">
        <v>23</v>
      </c>
      <c r="U168" s="749">
        <v>35</v>
      </c>
      <c r="V168" s="749">
        <v>25</v>
      </c>
      <c r="W168" s="749">
        <v>10</v>
      </c>
      <c r="X168" s="749">
        <v>70</v>
      </c>
      <c r="Y168" s="749">
        <v>13</v>
      </c>
      <c r="Z168" s="749">
        <v>9</v>
      </c>
      <c r="AA168" s="749">
        <v>8</v>
      </c>
      <c r="AC168" s="745">
        <v>3610</v>
      </c>
      <c r="AD168" s="746" t="s">
        <v>330</v>
      </c>
      <c r="AE168" s="747">
        <v>197</v>
      </c>
      <c r="AF168" s="748">
        <v>221</v>
      </c>
      <c r="AG168" s="749">
        <v>10</v>
      </c>
      <c r="AH168" s="749">
        <v>35</v>
      </c>
      <c r="AI168" s="749">
        <v>31</v>
      </c>
      <c r="AJ168" s="749">
        <v>18</v>
      </c>
      <c r="AK168" s="749">
        <v>6</v>
      </c>
      <c r="AL168" s="749">
        <v>55</v>
      </c>
      <c r="AM168" s="749">
        <v>13</v>
      </c>
      <c r="AN168" s="749">
        <v>6</v>
      </c>
      <c r="AO168" s="749">
        <v>8</v>
      </c>
      <c r="AQ168" s="750">
        <v>9732</v>
      </c>
      <c r="AR168" s="751" t="s">
        <v>528</v>
      </c>
      <c r="AS168" s="752">
        <v>13</v>
      </c>
      <c r="AT168" s="634">
        <v>202</v>
      </c>
      <c r="AU168" s="753">
        <v>62</v>
      </c>
      <c r="AV168" s="753">
        <v>23</v>
      </c>
      <c r="AW168" s="753">
        <v>15</v>
      </c>
      <c r="AX168" s="753">
        <v>0</v>
      </c>
      <c r="AY168" s="753">
        <v>0</v>
      </c>
      <c r="AZ168" s="753">
        <v>15</v>
      </c>
      <c r="BA168" s="753">
        <v>6</v>
      </c>
      <c r="BB168" s="753">
        <v>6</v>
      </c>
      <c r="BC168" s="753">
        <v>2</v>
      </c>
      <c r="CH168" s="250">
        <v>7160</v>
      </c>
      <c r="CI168" s="162" t="s">
        <v>496</v>
      </c>
      <c r="CJ168" s="162">
        <v>176</v>
      </c>
      <c r="CK168" s="251">
        <v>413</v>
      </c>
      <c r="CL168" s="252">
        <v>78</v>
      </c>
      <c r="CM168" s="251">
        <v>2</v>
      </c>
      <c r="CN168" s="251">
        <v>20</v>
      </c>
      <c r="CO168" s="162">
        <v>53</v>
      </c>
      <c r="CP168" s="162">
        <v>14</v>
      </c>
      <c r="CQ168" s="162">
        <v>10</v>
      </c>
    </row>
    <row r="169" spans="1:95" ht="18" customHeight="1">
      <c r="A169" s="745">
        <v>3581</v>
      </c>
      <c r="B169" s="746" t="s">
        <v>328</v>
      </c>
      <c r="C169" s="747">
        <v>61</v>
      </c>
      <c r="D169" s="748">
        <v>193</v>
      </c>
      <c r="E169" s="749">
        <v>34</v>
      </c>
      <c r="F169" s="749">
        <v>18</v>
      </c>
      <c r="G169" s="749">
        <v>26</v>
      </c>
      <c r="H169" s="749">
        <v>21</v>
      </c>
      <c r="I169" s="749">
        <v>0</v>
      </c>
      <c r="J169" s="749">
        <v>48</v>
      </c>
      <c r="K169" s="749">
        <v>12</v>
      </c>
      <c r="L169" s="749">
        <v>5</v>
      </c>
      <c r="M169" s="749">
        <v>9</v>
      </c>
      <c r="O169" s="745">
        <v>3610</v>
      </c>
      <c r="P169" s="746" t="s">
        <v>330</v>
      </c>
      <c r="Q169" s="747">
        <v>144</v>
      </c>
      <c r="R169" s="748">
        <v>213</v>
      </c>
      <c r="S169" s="749">
        <v>14</v>
      </c>
      <c r="T169" s="749">
        <v>27</v>
      </c>
      <c r="U169" s="749">
        <v>36</v>
      </c>
      <c r="V169" s="749">
        <v>17</v>
      </c>
      <c r="W169" s="749">
        <v>6</v>
      </c>
      <c r="X169" s="749">
        <v>59</v>
      </c>
      <c r="Y169" s="749">
        <v>12</v>
      </c>
      <c r="Z169" s="749">
        <v>8</v>
      </c>
      <c r="AA169" s="749">
        <v>8</v>
      </c>
      <c r="AC169" s="745">
        <v>3621</v>
      </c>
      <c r="AD169" s="746" t="s">
        <v>331</v>
      </c>
      <c r="AE169" s="747">
        <v>153</v>
      </c>
      <c r="AF169" s="748">
        <v>213</v>
      </c>
      <c r="AG169" s="749">
        <v>24</v>
      </c>
      <c r="AH169" s="749">
        <v>44</v>
      </c>
      <c r="AI169" s="749">
        <v>24</v>
      </c>
      <c r="AJ169" s="749">
        <v>7</v>
      </c>
      <c r="AK169" s="749">
        <v>1</v>
      </c>
      <c r="AL169" s="749">
        <v>32</v>
      </c>
      <c r="AM169" s="749">
        <v>11</v>
      </c>
      <c r="AN169" s="749">
        <v>5</v>
      </c>
      <c r="AO169" s="749">
        <v>7</v>
      </c>
      <c r="CH169" s="250">
        <v>7171</v>
      </c>
      <c r="CI169" s="162" t="s">
        <v>1769</v>
      </c>
      <c r="CJ169" s="162">
        <v>14</v>
      </c>
      <c r="CK169" s="251">
        <v>401</v>
      </c>
      <c r="CL169" s="252">
        <v>71</v>
      </c>
      <c r="CM169" s="251">
        <v>7</v>
      </c>
      <c r="CN169" s="251">
        <v>21</v>
      </c>
      <c r="CO169" s="162">
        <v>64</v>
      </c>
      <c r="CP169" s="162">
        <v>0</v>
      </c>
      <c r="CQ169" s="162">
        <v>7</v>
      </c>
    </row>
    <row r="170" spans="1:95" ht="18" customHeight="1">
      <c r="A170" s="745">
        <v>3600</v>
      </c>
      <c r="B170" s="746" t="s">
        <v>329</v>
      </c>
      <c r="C170" s="747">
        <v>106</v>
      </c>
      <c r="D170" s="748">
        <v>200</v>
      </c>
      <c r="E170" s="749">
        <v>18</v>
      </c>
      <c r="F170" s="749">
        <v>29</v>
      </c>
      <c r="G170" s="749">
        <v>32</v>
      </c>
      <c r="H170" s="749">
        <v>14</v>
      </c>
      <c r="I170" s="749">
        <v>7</v>
      </c>
      <c r="J170" s="749">
        <v>53</v>
      </c>
      <c r="K170" s="749">
        <v>15</v>
      </c>
      <c r="L170" s="749">
        <v>6</v>
      </c>
      <c r="M170" s="749">
        <v>9</v>
      </c>
      <c r="O170" s="745">
        <v>3621</v>
      </c>
      <c r="P170" s="746" t="s">
        <v>331</v>
      </c>
      <c r="Q170" s="747">
        <v>140</v>
      </c>
      <c r="R170" s="748">
        <v>211</v>
      </c>
      <c r="S170" s="749">
        <v>19</v>
      </c>
      <c r="T170" s="749">
        <v>31</v>
      </c>
      <c r="U170" s="749">
        <v>31</v>
      </c>
      <c r="V170" s="749">
        <v>11</v>
      </c>
      <c r="W170" s="749">
        <v>9</v>
      </c>
      <c r="X170" s="749">
        <v>51</v>
      </c>
      <c r="Y170" s="749">
        <v>12</v>
      </c>
      <c r="Z170" s="749">
        <v>7</v>
      </c>
      <c r="AA170" s="749">
        <v>8</v>
      </c>
      <c r="AC170" s="745">
        <v>3661</v>
      </c>
      <c r="AD170" s="746" t="s">
        <v>1259</v>
      </c>
      <c r="AE170" s="747">
        <v>92</v>
      </c>
      <c r="AF170" s="748">
        <v>224</v>
      </c>
      <c r="AG170" s="749">
        <v>14</v>
      </c>
      <c r="AH170" s="749">
        <v>26</v>
      </c>
      <c r="AI170" s="749">
        <v>28</v>
      </c>
      <c r="AJ170" s="749">
        <v>20</v>
      </c>
      <c r="AK170" s="749">
        <v>12</v>
      </c>
      <c r="AL170" s="749">
        <v>60</v>
      </c>
      <c r="AM170" s="749">
        <v>14</v>
      </c>
      <c r="AN170" s="749">
        <v>6</v>
      </c>
      <c r="AO170" s="749">
        <v>8</v>
      </c>
      <c r="CH170" s="250">
        <v>7191</v>
      </c>
      <c r="CI170" s="162" t="s">
        <v>498</v>
      </c>
      <c r="CJ170" s="162">
        <v>585</v>
      </c>
      <c r="CK170" s="251">
        <v>396</v>
      </c>
      <c r="CL170" s="252">
        <v>50</v>
      </c>
      <c r="CM170" s="251">
        <v>17</v>
      </c>
      <c r="CN170" s="251">
        <v>33</v>
      </c>
      <c r="CO170" s="162">
        <v>37</v>
      </c>
      <c r="CP170" s="162">
        <v>10</v>
      </c>
      <c r="CQ170" s="162">
        <v>3</v>
      </c>
    </row>
    <row r="171" spans="1:95" ht="18" customHeight="1">
      <c r="A171" s="745">
        <v>3610</v>
      </c>
      <c r="B171" s="746" t="s">
        <v>330</v>
      </c>
      <c r="C171" s="747">
        <v>156</v>
      </c>
      <c r="D171" s="748">
        <v>206</v>
      </c>
      <c r="E171" s="749">
        <v>13</v>
      </c>
      <c r="F171" s="749">
        <v>17</v>
      </c>
      <c r="G171" s="749">
        <v>37</v>
      </c>
      <c r="H171" s="749">
        <v>21</v>
      </c>
      <c r="I171" s="749">
        <v>12</v>
      </c>
      <c r="J171" s="749">
        <v>70</v>
      </c>
      <c r="K171" s="749">
        <v>16</v>
      </c>
      <c r="L171" s="749">
        <v>7</v>
      </c>
      <c r="M171" s="749">
        <v>10</v>
      </c>
      <c r="O171" s="745">
        <v>3661</v>
      </c>
      <c r="P171" s="746" t="s">
        <v>1259</v>
      </c>
      <c r="Q171" s="747">
        <v>79</v>
      </c>
      <c r="R171" s="748">
        <v>203</v>
      </c>
      <c r="S171" s="749">
        <v>37</v>
      </c>
      <c r="T171" s="749">
        <v>20</v>
      </c>
      <c r="U171" s="749">
        <v>32</v>
      </c>
      <c r="V171" s="749">
        <v>8</v>
      </c>
      <c r="W171" s="749">
        <v>4</v>
      </c>
      <c r="X171" s="749">
        <v>43</v>
      </c>
      <c r="Y171" s="749">
        <v>11</v>
      </c>
      <c r="Z171" s="749">
        <v>6</v>
      </c>
      <c r="AA171" s="749">
        <v>6</v>
      </c>
      <c r="AC171" s="745">
        <v>3701</v>
      </c>
      <c r="AD171" s="746" t="s">
        <v>333</v>
      </c>
      <c r="AE171" s="747">
        <v>117</v>
      </c>
      <c r="AF171" s="748">
        <v>217</v>
      </c>
      <c r="AG171" s="749">
        <v>26</v>
      </c>
      <c r="AH171" s="749">
        <v>29</v>
      </c>
      <c r="AI171" s="749">
        <v>23</v>
      </c>
      <c r="AJ171" s="749">
        <v>10</v>
      </c>
      <c r="AK171" s="749">
        <v>11</v>
      </c>
      <c r="AL171" s="749">
        <v>44</v>
      </c>
      <c r="AM171" s="749">
        <v>12</v>
      </c>
      <c r="AN171" s="749">
        <v>5</v>
      </c>
      <c r="AO171" s="749">
        <v>7</v>
      </c>
      <c r="CH171" s="250">
        <v>7201</v>
      </c>
      <c r="CI171" s="162" t="s">
        <v>499</v>
      </c>
      <c r="CJ171" s="162">
        <v>457</v>
      </c>
      <c r="CK171" s="251">
        <v>392</v>
      </c>
      <c r="CL171" s="252">
        <v>46</v>
      </c>
      <c r="CM171" s="251">
        <v>22</v>
      </c>
      <c r="CN171" s="251">
        <v>32</v>
      </c>
      <c r="CO171" s="162">
        <v>37</v>
      </c>
      <c r="CP171" s="162">
        <v>7</v>
      </c>
      <c r="CQ171" s="162">
        <v>3</v>
      </c>
    </row>
    <row r="172" spans="1:95" ht="18" customHeight="1">
      <c r="A172" s="745">
        <v>3621</v>
      </c>
      <c r="B172" s="746" t="s">
        <v>331</v>
      </c>
      <c r="C172" s="747">
        <v>159</v>
      </c>
      <c r="D172" s="748">
        <v>202</v>
      </c>
      <c r="E172" s="749">
        <v>19</v>
      </c>
      <c r="F172" s="749">
        <v>20</v>
      </c>
      <c r="G172" s="749">
        <v>35</v>
      </c>
      <c r="H172" s="749">
        <v>16</v>
      </c>
      <c r="I172" s="749">
        <v>9</v>
      </c>
      <c r="J172" s="749">
        <v>61</v>
      </c>
      <c r="K172" s="749">
        <v>15</v>
      </c>
      <c r="L172" s="749">
        <v>6</v>
      </c>
      <c r="M172" s="749">
        <v>9</v>
      </c>
      <c r="O172" s="745">
        <v>3701</v>
      </c>
      <c r="P172" s="746" t="s">
        <v>333</v>
      </c>
      <c r="Q172" s="747">
        <v>104</v>
      </c>
      <c r="R172" s="748">
        <v>209</v>
      </c>
      <c r="S172" s="749">
        <v>25</v>
      </c>
      <c r="T172" s="749">
        <v>24</v>
      </c>
      <c r="U172" s="749">
        <v>32</v>
      </c>
      <c r="V172" s="749">
        <v>13</v>
      </c>
      <c r="W172" s="749">
        <v>6</v>
      </c>
      <c r="X172" s="749">
        <v>51</v>
      </c>
      <c r="Y172" s="749">
        <v>12</v>
      </c>
      <c r="Z172" s="749">
        <v>7</v>
      </c>
      <c r="AA172" s="749">
        <v>7</v>
      </c>
      <c r="AC172" s="745">
        <v>3741</v>
      </c>
      <c r="AD172" s="746" t="s">
        <v>334</v>
      </c>
      <c r="AE172" s="747">
        <v>145</v>
      </c>
      <c r="AF172" s="748">
        <v>233</v>
      </c>
      <c r="AG172" s="749">
        <v>7</v>
      </c>
      <c r="AH172" s="749">
        <v>16</v>
      </c>
      <c r="AI172" s="749">
        <v>26</v>
      </c>
      <c r="AJ172" s="749">
        <v>32</v>
      </c>
      <c r="AK172" s="749">
        <v>20</v>
      </c>
      <c r="AL172" s="749">
        <v>77</v>
      </c>
      <c r="AM172" s="749">
        <v>16</v>
      </c>
      <c r="AN172" s="749">
        <v>7</v>
      </c>
      <c r="AO172" s="749">
        <v>10</v>
      </c>
      <c r="CH172" s="250">
        <v>7231</v>
      </c>
      <c r="CI172" s="162" t="s">
        <v>500</v>
      </c>
      <c r="CJ172" s="162">
        <v>426</v>
      </c>
      <c r="CK172" s="251">
        <v>379</v>
      </c>
      <c r="CL172" s="252">
        <v>25</v>
      </c>
      <c r="CM172" s="251">
        <v>37</v>
      </c>
      <c r="CN172" s="251">
        <v>37</v>
      </c>
      <c r="CO172" s="162">
        <v>24</v>
      </c>
      <c r="CP172" s="162">
        <v>1</v>
      </c>
      <c r="CQ172" s="162">
        <v>0</v>
      </c>
    </row>
    <row r="173" spans="1:95" ht="18" customHeight="1">
      <c r="A173" s="745">
        <v>3661</v>
      </c>
      <c r="B173" s="746" t="s">
        <v>1259</v>
      </c>
      <c r="C173" s="747">
        <v>100</v>
      </c>
      <c r="D173" s="748">
        <v>194</v>
      </c>
      <c r="E173" s="749">
        <v>29</v>
      </c>
      <c r="F173" s="749">
        <v>31</v>
      </c>
      <c r="G173" s="749">
        <v>20</v>
      </c>
      <c r="H173" s="749">
        <v>14</v>
      </c>
      <c r="I173" s="749">
        <v>6</v>
      </c>
      <c r="J173" s="749">
        <v>40</v>
      </c>
      <c r="K173" s="749">
        <v>13</v>
      </c>
      <c r="L173" s="749">
        <v>5</v>
      </c>
      <c r="M173" s="749">
        <v>9</v>
      </c>
      <c r="O173" s="745">
        <v>3741</v>
      </c>
      <c r="P173" s="746" t="s">
        <v>334</v>
      </c>
      <c r="Q173" s="747">
        <v>154</v>
      </c>
      <c r="R173" s="748">
        <v>230</v>
      </c>
      <c r="S173" s="749">
        <v>8</v>
      </c>
      <c r="T173" s="749">
        <v>10</v>
      </c>
      <c r="U173" s="749">
        <v>19</v>
      </c>
      <c r="V173" s="749">
        <v>31</v>
      </c>
      <c r="W173" s="749">
        <v>31</v>
      </c>
      <c r="X173" s="749">
        <v>81</v>
      </c>
      <c r="Y173" s="749">
        <v>15</v>
      </c>
      <c r="Z173" s="749">
        <v>9</v>
      </c>
      <c r="AA173" s="749">
        <v>9</v>
      </c>
      <c r="AC173" s="745">
        <v>3781</v>
      </c>
      <c r="AD173" s="746" t="s">
        <v>1260</v>
      </c>
      <c r="AE173" s="747">
        <v>44</v>
      </c>
      <c r="AF173" s="748">
        <v>216</v>
      </c>
      <c r="AG173" s="749">
        <v>18</v>
      </c>
      <c r="AH173" s="749">
        <v>48</v>
      </c>
      <c r="AI173" s="749">
        <v>20</v>
      </c>
      <c r="AJ173" s="749">
        <v>11</v>
      </c>
      <c r="AK173" s="749">
        <v>2</v>
      </c>
      <c r="AL173" s="749">
        <v>34</v>
      </c>
      <c r="AM173" s="749">
        <v>12</v>
      </c>
      <c r="AN173" s="749">
        <v>5</v>
      </c>
      <c r="AO173" s="749">
        <v>7</v>
      </c>
      <c r="CH173" s="250">
        <v>7241</v>
      </c>
      <c r="CI173" s="162" t="s">
        <v>1312</v>
      </c>
      <c r="CJ173" s="162">
        <v>355</v>
      </c>
      <c r="CK173" s="251">
        <v>395</v>
      </c>
      <c r="CL173" s="252">
        <v>50</v>
      </c>
      <c r="CM173" s="251">
        <v>16</v>
      </c>
      <c r="CN173" s="251">
        <v>34</v>
      </c>
      <c r="CO173" s="162">
        <v>37</v>
      </c>
      <c r="CP173" s="162">
        <v>10</v>
      </c>
      <c r="CQ173" s="162">
        <v>3</v>
      </c>
    </row>
    <row r="174" spans="1:95" ht="18" customHeight="1">
      <c r="A174" s="745">
        <v>3701</v>
      </c>
      <c r="B174" s="746" t="s">
        <v>333</v>
      </c>
      <c r="C174" s="747">
        <v>105</v>
      </c>
      <c r="D174" s="748">
        <v>199</v>
      </c>
      <c r="E174" s="749">
        <v>21</v>
      </c>
      <c r="F174" s="749">
        <v>27</v>
      </c>
      <c r="G174" s="749">
        <v>30</v>
      </c>
      <c r="H174" s="749">
        <v>15</v>
      </c>
      <c r="I174" s="749">
        <v>8</v>
      </c>
      <c r="J174" s="749">
        <v>52</v>
      </c>
      <c r="K174" s="749">
        <v>14</v>
      </c>
      <c r="L174" s="749">
        <v>6</v>
      </c>
      <c r="M174" s="749">
        <v>9</v>
      </c>
      <c r="O174" s="745">
        <v>3781</v>
      </c>
      <c r="P174" s="746" t="s">
        <v>1260</v>
      </c>
      <c r="Q174" s="747">
        <v>43</v>
      </c>
      <c r="R174" s="748">
        <v>206</v>
      </c>
      <c r="S174" s="749">
        <v>35</v>
      </c>
      <c r="T174" s="749">
        <v>23</v>
      </c>
      <c r="U174" s="749">
        <v>28</v>
      </c>
      <c r="V174" s="749">
        <v>12</v>
      </c>
      <c r="W174" s="749">
        <v>2</v>
      </c>
      <c r="X174" s="749">
        <v>42</v>
      </c>
      <c r="Y174" s="749">
        <v>12</v>
      </c>
      <c r="Z174" s="749">
        <v>7</v>
      </c>
      <c r="AA174" s="749">
        <v>6</v>
      </c>
      <c r="AC174" s="745">
        <v>3821</v>
      </c>
      <c r="AD174" s="746" t="s">
        <v>1899</v>
      </c>
      <c r="AE174" s="747">
        <v>56</v>
      </c>
      <c r="AF174" s="748">
        <v>210</v>
      </c>
      <c r="AG174" s="749">
        <v>38</v>
      </c>
      <c r="AH174" s="749">
        <v>20</v>
      </c>
      <c r="AI174" s="749">
        <v>30</v>
      </c>
      <c r="AJ174" s="749">
        <v>9</v>
      </c>
      <c r="AK174" s="749">
        <v>4</v>
      </c>
      <c r="AL174" s="749">
        <v>43</v>
      </c>
      <c r="AM174" s="749">
        <v>11</v>
      </c>
      <c r="AN174" s="749">
        <v>5</v>
      </c>
      <c r="AO174" s="749">
        <v>7</v>
      </c>
      <c r="CH174" s="250">
        <v>7251</v>
      </c>
      <c r="CI174" s="162" t="s">
        <v>502</v>
      </c>
      <c r="CJ174" s="162">
        <v>413</v>
      </c>
      <c r="CK174" s="251">
        <v>376</v>
      </c>
      <c r="CL174" s="252">
        <v>19</v>
      </c>
      <c r="CM174" s="251">
        <v>38</v>
      </c>
      <c r="CN174" s="251">
        <v>44</v>
      </c>
      <c r="CO174" s="162">
        <v>17</v>
      </c>
      <c r="CP174" s="162">
        <v>1</v>
      </c>
      <c r="CQ174" s="162">
        <v>0</v>
      </c>
    </row>
    <row r="175" spans="1:95" ht="18" customHeight="1">
      <c r="A175" s="745">
        <v>3741</v>
      </c>
      <c r="B175" s="746" t="s">
        <v>334</v>
      </c>
      <c r="C175" s="747">
        <v>157</v>
      </c>
      <c r="D175" s="748">
        <v>218</v>
      </c>
      <c r="E175" s="749">
        <v>6</v>
      </c>
      <c r="F175" s="749">
        <v>10</v>
      </c>
      <c r="G175" s="749">
        <v>30</v>
      </c>
      <c r="H175" s="749">
        <v>25</v>
      </c>
      <c r="I175" s="749">
        <v>29</v>
      </c>
      <c r="J175" s="749">
        <v>84</v>
      </c>
      <c r="K175" s="749">
        <v>17</v>
      </c>
      <c r="L175" s="749">
        <v>8</v>
      </c>
      <c r="M175" s="749">
        <v>11</v>
      </c>
      <c r="O175" s="745">
        <v>3821</v>
      </c>
      <c r="P175" s="746" t="s">
        <v>1899</v>
      </c>
      <c r="Q175" s="747">
        <v>46</v>
      </c>
      <c r="R175" s="748">
        <v>203</v>
      </c>
      <c r="S175" s="749">
        <v>30</v>
      </c>
      <c r="T175" s="749">
        <v>28</v>
      </c>
      <c r="U175" s="749">
        <v>30</v>
      </c>
      <c r="V175" s="749">
        <v>9</v>
      </c>
      <c r="W175" s="749">
        <v>2</v>
      </c>
      <c r="X175" s="749">
        <v>41</v>
      </c>
      <c r="Y175" s="749">
        <v>11</v>
      </c>
      <c r="Z175" s="749">
        <v>7</v>
      </c>
      <c r="AA175" s="749">
        <v>7</v>
      </c>
      <c r="AC175" s="745">
        <v>3861</v>
      </c>
      <c r="AD175" s="746" t="s">
        <v>337</v>
      </c>
      <c r="AE175" s="747">
        <v>43</v>
      </c>
      <c r="AF175" s="748">
        <v>213</v>
      </c>
      <c r="AG175" s="749">
        <v>35</v>
      </c>
      <c r="AH175" s="749">
        <v>21</v>
      </c>
      <c r="AI175" s="749">
        <v>26</v>
      </c>
      <c r="AJ175" s="749">
        <v>16</v>
      </c>
      <c r="AK175" s="749">
        <v>2</v>
      </c>
      <c r="AL175" s="749">
        <v>44</v>
      </c>
      <c r="AM175" s="749">
        <v>11</v>
      </c>
      <c r="AN175" s="749">
        <v>5</v>
      </c>
      <c r="AO175" s="749">
        <v>7</v>
      </c>
      <c r="CH175" s="250">
        <v>7262</v>
      </c>
      <c r="CI175" s="162" t="s">
        <v>503</v>
      </c>
      <c r="CJ175" s="162">
        <v>59</v>
      </c>
      <c r="CK175" s="251">
        <v>415</v>
      </c>
      <c r="CL175" s="252">
        <v>86</v>
      </c>
      <c r="CM175" s="251">
        <v>2</v>
      </c>
      <c r="CN175" s="251">
        <v>12</v>
      </c>
      <c r="CO175" s="162">
        <v>59</v>
      </c>
      <c r="CP175" s="162">
        <v>19</v>
      </c>
      <c r="CQ175" s="162">
        <v>8</v>
      </c>
    </row>
    <row r="176" spans="1:95" ht="18" customHeight="1">
      <c r="A176" s="745">
        <v>3781</v>
      </c>
      <c r="B176" s="746" t="s">
        <v>1260</v>
      </c>
      <c r="C176" s="747">
        <v>54</v>
      </c>
      <c r="D176" s="748">
        <v>196</v>
      </c>
      <c r="E176" s="749">
        <v>24</v>
      </c>
      <c r="F176" s="749">
        <v>31</v>
      </c>
      <c r="G176" s="749">
        <v>30</v>
      </c>
      <c r="H176" s="749">
        <v>11</v>
      </c>
      <c r="I176" s="749">
        <v>4</v>
      </c>
      <c r="J176" s="749">
        <v>44</v>
      </c>
      <c r="K176" s="749">
        <v>14</v>
      </c>
      <c r="L176" s="749">
        <v>5</v>
      </c>
      <c r="M176" s="749">
        <v>9</v>
      </c>
      <c r="O176" s="745">
        <v>3861</v>
      </c>
      <c r="P176" s="746" t="s">
        <v>337</v>
      </c>
      <c r="Q176" s="747">
        <v>46</v>
      </c>
      <c r="R176" s="748">
        <v>212</v>
      </c>
      <c r="S176" s="749">
        <v>20</v>
      </c>
      <c r="T176" s="749">
        <v>26</v>
      </c>
      <c r="U176" s="749">
        <v>30</v>
      </c>
      <c r="V176" s="749">
        <v>15</v>
      </c>
      <c r="W176" s="749">
        <v>9</v>
      </c>
      <c r="X176" s="749">
        <v>54</v>
      </c>
      <c r="Y176" s="749">
        <v>12</v>
      </c>
      <c r="Z176" s="749">
        <v>7</v>
      </c>
      <c r="AA176" s="749">
        <v>8</v>
      </c>
      <c r="AC176" s="745">
        <v>3901</v>
      </c>
      <c r="AD176" s="746" t="s">
        <v>1261</v>
      </c>
      <c r="AE176" s="747">
        <v>119</v>
      </c>
      <c r="AF176" s="748">
        <v>220</v>
      </c>
      <c r="AG176" s="749">
        <v>25</v>
      </c>
      <c r="AH176" s="749">
        <v>23</v>
      </c>
      <c r="AI176" s="749">
        <v>22</v>
      </c>
      <c r="AJ176" s="749">
        <v>21</v>
      </c>
      <c r="AK176" s="749">
        <v>9</v>
      </c>
      <c r="AL176" s="749">
        <v>52</v>
      </c>
      <c r="AM176" s="749">
        <v>12</v>
      </c>
      <c r="AN176" s="749">
        <v>6</v>
      </c>
      <c r="AO176" s="749">
        <v>8</v>
      </c>
      <c r="CH176" s="250">
        <v>7271</v>
      </c>
      <c r="CI176" s="162" t="s">
        <v>505</v>
      </c>
      <c r="CJ176" s="162">
        <v>542</v>
      </c>
      <c r="CK176" s="251">
        <v>392</v>
      </c>
      <c r="CL176" s="252">
        <v>48</v>
      </c>
      <c r="CM176" s="251">
        <v>23</v>
      </c>
      <c r="CN176" s="251">
        <v>29</v>
      </c>
      <c r="CO176" s="162">
        <v>34</v>
      </c>
      <c r="CP176" s="162">
        <v>10</v>
      </c>
      <c r="CQ176" s="162">
        <v>3</v>
      </c>
    </row>
    <row r="177" spans="1:95" ht="18" customHeight="1">
      <c r="A177" s="745">
        <v>3821</v>
      </c>
      <c r="B177" s="746" t="s">
        <v>1899</v>
      </c>
      <c r="C177" s="747">
        <v>45</v>
      </c>
      <c r="D177" s="748">
        <v>194</v>
      </c>
      <c r="E177" s="749">
        <v>24</v>
      </c>
      <c r="F177" s="749">
        <v>40</v>
      </c>
      <c r="G177" s="749">
        <v>13</v>
      </c>
      <c r="H177" s="749">
        <v>20</v>
      </c>
      <c r="I177" s="749">
        <v>2</v>
      </c>
      <c r="J177" s="749">
        <v>36</v>
      </c>
      <c r="K177" s="749">
        <v>13</v>
      </c>
      <c r="L177" s="749">
        <v>6</v>
      </c>
      <c r="M177" s="749">
        <v>8</v>
      </c>
      <c r="O177" s="745">
        <v>3901</v>
      </c>
      <c r="P177" s="746" t="s">
        <v>1261</v>
      </c>
      <c r="Q177" s="747">
        <v>110</v>
      </c>
      <c r="R177" s="748">
        <v>214</v>
      </c>
      <c r="S177" s="749">
        <v>19</v>
      </c>
      <c r="T177" s="749">
        <v>25</v>
      </c>
      <c r="U177" s="749">
        <v>25</v>
      </c>
      <c r="V177" s="749">
        <v>20</v>
      </c>
      <c r="W177" s="749">
        <v>11</v>
      </c>
      <c r="X177" s="749">
        <v>55</v>
      </c>
      <c r="Y177" s="749">
        <v>13</v>
      </c>
      <c r="Z177" s="749">
        <v>7</v>
      </c>
      <c r="AA177" s="749">
        <v>8</v>
      </c>
      <c r="AC177" s="745">
        <v>3941</v>
      </c>
      <c r="AD177" s="746" t="s">
        <v>339</v>
      </c>
      <c r="AE177" s="747">
        <v>94</v>
      </c>
      <c r="AF177" s="748">
        <v>209</v>
      </c>
      <c r="AG177" s="749">
        <v>40</v>
      </c>
      <c r="AH177" s="749">
        <v>28</v>
      </c>
      <c r="AI177" s="749">
        <v>20</v>
      </c>
      <c r="AJ177" s="749">
        <v>10</v>
      </c>
      <c r="AK177" s="749">
        <v>2</v>
      </c>
      <c r="AL177" s="749">
        <v>32</v>
      </c>
      <c r="AM177" s="749">
        <v>10</v>
      </c>
      <c r="AN177" s="749">
        <v>5</v>
      </c>
      <c r="AO177" s="749">
        <v>6</v>
      </c>
      <c r="CH177" s="250">
        <v>7291</v>
      </c>
      <c r="CI177" s="162" t="s">
        <v>1929</v>
      </c>
      <c r="CJ177" s="162">
        <v>23</v>
      </c>
      <c r="CK177" s="251">
        <v>432</v>
      </c>
      <c r="CL177" s="252">
        <v>96</v>
      </c>
      <c r="CM177" s="251">
        <v>0</v>
      </c>
      <c r="CN177" s="251">
        <v>4</v>
      </c>
      <c r="CO177" s="162">
        <v>30</v>
      </c>
      <c r="CP177" s="162">
        <v>39</v>
      </c>
      <c r="CQ177" s="162">
        <v>26</v>
      </c>
    </row>
    <row r="178" spans="1:95" ht="18" customHeight="1">
      <c r="A178" s="745">
        <v>3861</v>
      </c>
      <c r="B178" s="746" t="s">
        <v>337</v>
      </c>
      <c r="C178" s="747">
        <v>47</v>
      </c>
      <c r="D178" s="748">
        <v>181</v>
      </c>
      <c r="E178" s="749">
        <v>55</v>
      </c>
      <c r="F178" s="749">
        <v>19</v>
      </c>
      <c r="G178" s="749">
        <v>21</v>
      </c>
      <c r="H178" s="749">
        <v>4</v>
      </c>
      <c r="I178" s="749">
        <v>0</v>
      </c>
      <c r="J178" s="749">
        <v>26</v>
      </c>
      <c r="K178" s="749">
        <v>10</v>
      </c>
      <c r="L178" s="749">
        <v>4</v>
      </c>
      <c r="M178" s="749">
        <v>7</v>
      </c>
      <c r="O178" s="745">
        <v>3941</v>
      </c>
      <c r="P178" s="746" t="s">
        <v>339</v>
      </c>
      <c r="Q178" s="747">
        <v>77</v>
      </c>
      <c r="R178" s="748">
        <v>209</v>
      </c>
      <c r="S178" s="749">
        <v>25</v>
      </c>
      <c r="T178" s="749">
        <v>29</v>
      </c>
      <c r="U178" s="749">
        <v>27</v>
      </c>
      <c r="V178" s="749">
        <v>13</v>
      </c>
      <c r="W178" s="749">
        <v>6</v>
      </c>
      <c r="X178" s="749">
        <v>47</v>
      </c>
      <c r="Y178" s="749">
        <v>12</v>
      </c>
      <c r="Z178" s="749">
        <v>7</v>
      </c>
      <c r="AA178" s="749">
        <v>7</v>
      </c>
      <c r="AC178" s="745">
        <v>3981</v>
      </c>
      <c r="AD178" s="746" t="s">
        <v>340</v>
      </c>
      <c r="AE178" s="747">
        <v>93</v>
      </c>
      <c r="AF178" s="748">
        <v>223</v>
      </c>
      <c r="AG178" s="749">
        <v>12</v>
      </c>
      <c r="AH178" s="749">
        <v>29</v>
      </c>
      <c r="AI178" s="749">
        <v>32</v>
      </c>
      <c r="AJ178" s="749">
        <v>16</v>
      </c>
      <c r="AK178" s="749">
        <v>11</v>
      </c>
      <c r="AL178" s="749">
        <v>59</v>
      </c>
      <c r="AM178" s="749">
        <v>13</v>
      </c>
      <c r="AN178" s="749">
        <v>6</v>
      </c>
      <c r="AO178" s="749">
        <v>9</v>
      </c>
      <c r="CH178" s="250">
        <v>7301</v>
      </c>
      <c r="CI178" s="162" t="s">
        <v>506</v>
      </c>
      <c r="CJ178" s="162">
        <v>216</v>
      </c>
      <c r="CK178" s="251">
        <v>390</v>
      </c>
      <c r="CL178" s="252">
        <v>40</v>
      </c>
      <c r="CM178" s="251">
        <v>25</v>
      </c>
      <c r="CN178" s="251">
        <v>35</v>
      </c>
      <c r="CO178" s="162">
        <v>33</v>
      </c>
      <c r="CP178" s="162">
        <v>6</v>
      </c>
      <c r="CQ178" s="162">
        <v>1</v>
      </c>
    </row>
    <row r="179" spans="1:95" ht="18" customHeight="1">
      <c r="A179" s="745">
        <v>3901</v>
      </c>
      <c r="B179" s="746" t="s">
        <v>1261</v>
      </c>
      <c r="C179" s="747">
        <v>113</v>
      </c>
      <c r="D179" s="748">
        <v>203</v>
      </c>
      <c r="E179" s="749">
        <v>19</v>
      </c>
      <c r="F179" s="749">
        <v>28</v>
      </c>
      <c r="G179" s="749">
        <v>27</v>
      </c>
      <c r="H179" s="749">
        <v>16</v>
      </c>
      <c r="I179" s="749">
        <v>10</v>
      </c>
      <c r="J179" s="749">
        <v>53</v>
      </c>
      <c r="K179" s="749">
        <v>14</v>
      </c>
      <c r="L179" s="749">
        <v>6</v>
      </c>
      <c r="M179" s="749">
        <v>10</v>
      </c>
      <c r="O179" s="745">
        <v>3981</v>
      </c>
      <c r="P179" s="746" t="s">
        <v>340</v>
      </c>
      <c r="Q179" s="747">
        <v>91</v>
      </c>
      <c r="R179" s="748">
        <v>215</v>
      </c>
      <c r="S179" s="749">
        <v>15</v>
      </c>
      <c r="T179" s="749">
        <v>19</v>
      </c>
      <c r="U179" s="749">
        <v>32</v>
      </c>
      <c r="V179" s="749">
        <v>26</v>
      </c>
      <c r="W179" s="749">
        <v>8</v>
      </c>
      <c r="X179" s="749">
        <v>66</v>
      </c>
      <c r="Y179" s="749">
        <v>13</v>
      </c>
      <c r="Z179" s="749">
        <v>8</v>
      </c>
      <c r="AA179" s="749">
        <v>8</v>
      </c>
      <c r="AC179" s="745">
        <v>4000</v>
      </c>
      <c r="AD179" s="746" t="s">
        <v>1262</v>
      </c>
      <c r="AE179" s="747">
        <v>20</v>
      </c>
      <c r="AF179" s="748">
        <v>224</v>
      </c>
      <c r="AG179" s="749">
        <v>15</v>
      </c>
      <c r="AH179" s="749">
        <v>20</v>
      </c>
      <c r="AI179" s="749">
        <v>40</v>
      </c>
      <c r="AJ179" s="749">
        <v>20</v>
      </c>
      <c r="AK179" s="749">
        <v>5</v>
      </c>
      <c r="AL179" s="749">
        <v>65</v>
      </c>
      <c r="AM179" s="749">
        <v>13</v>
      </c>
      <c r="AN179" s="749">
        <v>7</v>
      </c>
      <c r="AO179" s="749">
        <v>8</v>
      </c>
      <c r="CH179" s="250">
        <v>7341</v>
      </c>
      <c r="CI179" s="162" t="s">
        <v>507</v>
      </c>
      <c r="CJ179" s="162">
        <v>300</v>
      </c>
      <c r="CK179" s="251">
        <v>388</v>
      </c>
      <c r="CL179" s="252">
        <v>38</v>
      </c>
      <c r="CM179" s="251">
        <v>27</v>
      </c>
      <c r="CN179" s="251">
        <v>36</v>
      </c>
      <c r="CO179" s="162">
        <v>31</v>
      </c>
      <c r="CP179" s="162">
        <v>5</v>
      </c>
      <c r="CQ179" s="162">
        <v>2</v>
      </c>
    </row>
    <row r="180" spans="1:95" ht="18" customHeight="1">
      <c r="A180" s="745">
        <v>3941</v>
      </c>
      <c r="B180" s="746" t="s">
        <v>339</v>
      </c>
      <c r="C180" s="747">
        <v>116</v>
      </c>
      <c r="D180" s="748">
        <v>191</v>
      </c>
      <c r="E180" s="749">
        <v>37</v>
      </c>
      <c r="F180" s="749">
        <v>27</v>
      </c>
      <c r="G180" s="749">
        <v>24</v>
      </c>
      <c r="H180" s="749">
        <v>9</v>
      </c>
      <c r="I180" s="749">
        <v>3</v>
      </c>
      <c r="J180" s="749">
        <v>36</v>
      </c>
      <c r="K180" s="749">
        <v>12</v>
      </c>
      <c r="L180" s="749">
        <v>5</v>
      </c>
      <c r="M180" s="749">
        <v>9</v>
      </c>
      <c r="O180" s="745">
        <v>4000</v>
      </c>
      <c r="P180" s="746" t="s">
        <v>1262</v>
      </c>
      <c r="Q180" s="747">
        <v>44</v>
      </c>
      <c r="R180" s="748">
        <v>216</v>
      </c>
      <c r="S180" s="749">
        <v>16</v>
      </c>
      <c r="T180" s="749">
        <v>18</v>
      </c>
      <c r="U180" s="749">
        <v>39</v>
      </c>
      <c r="V180" s="749">
        <v>20</v>
      </c>
      <c r="W180" s="749">
        <v>7</v>
      </c>
      <c r="X180" s="749">
        <v>66</v>
      </c>
      <c r="Y180" s="749">
        <v>13</v>
      </c>
      <c r="Z180" s="749">
        <v>8</v>
      </c>
      <c r="AA180" s="749">
        <v>8</v>
      </c>
      <c r="AC180" s="745">
        <v>4001</v>
      </c>
      <c r="AD180" s="746" t="s">
        <v>341</v>
      </c>
      <c r="AE180" s="747">
        <v>73</v>
      </c>
      <c r="AF180" s="748">
        <v>228</v>
      </c>
      <c r="AG180" s="749">
        <v>5</v>
      </c>
      <c r="AH180" s="749">
        <v>23</v>
      </c>
      <c r="AI180" s="749">
        <v>33</v>
      </c>
      <c r="AJ180" s="749">
        <v>26</v>
      </c>
      <c r="AK180" s="749">
        <v>12</v>
      </c>
      <c r="AL180" s="749">
        <v>71</v>
      </c>
      <c r="AM180" s="749">
        <v>15</v>
      </c>
      <c r="AN180" s="749">
        <v>7</v>
      </c>
      <c r="AO180" s="749">
        <v>8</v>
      </c>
      <c r="CH180" s="250">
        <v>7351</v>
      </c>
      <c r="CI180" s="162" t="s">
        <v>2035</v>
      </c>
      <c r="CJ180" s="162">
        <v>69</v>
      </c>
      <c r="CK180" s="251">
        <v>390</v>
      </c>
      <c r="CL180" s="252">
        <v>42</v>
      </c>
      <c r="CM180" s="251">
        <v>26</v>
      </c>
      <c r="CN180" s="251">
        <v>32</v>
      </c>
      <c r="CO180" s="162">
        <v>38</v>
      </c>
      <c r="CP180" s="162">
        <v>4</v>
      </c>
      <c r="CQ180" s="162">
        <v>0</v>
      </c>
    </row>
    <row r="181" spans="1:95" ht="18" customHeight="1">
      <c r="A181" s="745">
        <v>3981</v>
      </c>
      <c r="B181" s="746" t="s">
        <v>340</v>
      </c>
      <c r="C181" s="747">
        <v>121</v>
      </c>
      <c r="D181" s="748">
        <v>203</v>
      </c>
      <c r="E181" s="749">
        <v>14</v>
      </c>
      <c r="F181" s="749">
        <v>28</v>
      </c>
      <c r="G181" s="749">
        <v>26</v>
      </c>
      <c r="H181" s="749">
        <v>24</v>
      </c>
      <c r="I181" s="749">
        <v>8</v>
      </c>
      <c r="J181" s="749">
        <v>58</v>
      </c>
      <c r="K181" s="749">
        <v>15</v>
      </c>
      <c r="L181" s="749">
        <v>6</v>
      </c>
      <c r="M181" s="749">
        <v>10</v>
      </c>
      <c r="O181" s="745">
        <v>4001</v>
      </c>
      <c r="P181" s="746" t="s">
        <v>341</v>
      </c>
      <c r="Q181" s="747">
        <v>63</v>
      </c>
      <c r="R181" s="748">
        <v>216</v>
      </c>
      <c r="S181" s="749">
        <v>16</v>
      </c>
      <c r="T181" s="749">
        <v>14</v>
      </c>
      <c r="U181" s="749">
        <v>38</v>
      </c>
      <c r="V181" s="749">
        <v>21</v>
      </c>
      <c r="W181" s="749">
        <v>11</v>
      </c>
      <c r="X181" s="749">
        <v>70</v>
      </c>
      <c r="Y181" s="749">
        <v>14</v>
      </c>
      <c r="Z181" s="749">
        <v>8</v>
      </c>
      <c r="AA181" s="749">
        <v>8</v>
      </c>
      <c r="AC181" s="745">
        <v>4012</v>
      </c>
      <c r="AD181" s="746" t="s">
        <v>2025</v>
      </c>
      <c r="AE181" s="747">
        <v>9</v>
      </c>
      <c r="AF181" s="748" t="s">
        <v>42</v>
      </c>
      <c r="AG181" s="749" t="s">
        <v>42</v>
      </c>
      <c r="AH181" s="749" t="s">
        <v>42</v>
      </c>
      <c r="AI181" s="749" t="s">
        <v>42</v>
      </c>
      <c r="AJ181" s="749" t="s">
        <v>42</v>
      </c>
      <c r="AK181" s="749" t="s">
        <v>42</v>
      </c>
      <c r="AL181" s="749" t="s">
        <v>42</v>
      </c>
      <c r="AM181" s="749" t="s">
        <v>42</v>
      </c>
      <c r="AN181" s="749" t="s">
        <v>42</v>
      </c>
      <c r="AO181" s="749" t="s">
        <v>42</v>
      </c>
      <c r="CH181" s="250">
        <v>7361</v>
      </c>
      <c r="CI181" s="162" t="s">
        <v>508</v>
      </c>
      <c r="CJ181" s="162">
        <v>531</v>
      </c>
      <c r="CK181" s="251">
        <v>391</v>
      </c>
      <c r="CL181" s="252">
        <v>46</v>
      </c>
      <c r="CM181" s="251">
        <v>24</v>
      </c>
      <c r="CN181" s="251">
        <v>30</v>
      </c>
      <c r="CO181" s="162">
        <v>37</v>
      </c>
      <c r="CP181" s="162">
        <v>7</v>
      </c>
      <c r="CQ181" s="162">
        <v>2</v>
      </c>
    </row>
    <row r="182" spans="1:95" ht="18" customHeight="1">
      <c r="A182" s="745">
        <v>4000</v>
      </c>
      <c r="B182" s="746" t="s">
        <v>1262</v>
      </c>
      <c r="C182" s="747">
        <v>37</v>
      </c>
      <c r="D182" s="748">
        <v>208</v>
      </c>
      <c r="E182" s="749">
        <v>8</v>
      </c>
      <c r="F182" s="749">
        <v>16</v>
      </c>
      <c r="G182" s="749">
        <v>46</v>
      </c>
      <c r="H182" s="749">
        <v>19</v>
      </c>
      <c r="I182" s="749">
        <v>11</v>
      </c>
      <c r="J182" s="749">
        <v>76</v>
      </c>
      <c r="K182" s="749">
        <v>16</v>
      </c>
      <c r="L182" s="749">
        <v>7</v>
      </c>
      <c r="M182" s="749">
        <v>11</v>
      </c>
      <c r="O182" s="745">
        <v>4012</v>
      </c>
      <c r="P182" s="746" t="s">
        <v>2025</v>
      </c>
      <c r="Q182" s="747">
        <v>95</v>
      </c>
      <c r="R182" s="748">
        <v>208</v>
      </c>
      <c r="S182" s="749">
        <v>26</v>
      </c>
      <c r="T182" s="749">
        <v>27</v>
      </c>
      <c r="U182" s="749">
        <v>28</v>
      </c>
      <c r="V182" s="749">
        <v>16</v>
      </c>
      <c r="W182" s="749">
        <v>2</v>
      </c>
      <c r="X182" s="749">
        <v>46</v>
      </c>
      <c r="Y182" s="749">
        <v>12</v>
      </c>
      <c r="Z182" s="749">
        <v>7</v>
      </c>
      <c r="AA182" s="749">
        <v>7</v>
      </c>
      <c r="AC182" s="745">
        <v>4021</v>
      </c>
      <c r="AD182" s="746" t="s">
        <v>342</v>
      </c>
      <c r="AE182" s="747">
        <v>126</v>
      </c>
      <c r="AF182" s="748">
        <v>217</v>
      </c>
      <c r="AG182" s="749">
        <v>21</v>
      </c>
      <c r="AH182" s="749">
        <v>33</v>
      </c>
      <c r="AI182" s="749">
        <v>27</v>
      </c>
      <c r="AJ182" s="749">
        <v>13</v>
      </c>
      <c r="AK182" s="749">
        <v>6</v>
      </c>
      <c r="AL182" s="749">
        <v>46</v>
      </c>
      <c r="AM182" s="749">
        <v>12</v>
      </c>
      <c r="AN182" s="749">
        <v>5</v>
      </c>
      <c r="AO182" s="749">
        <v>7</v>
      </c>
      <c r="CH182" s="250">
        <v>7371</v>
      </c>
      <c r="CI182" s="162" t="s">
        <v>509</v>
      </c>
      <c r="CJ182" s="162">
        <v>337</v>
      </c>
      <c r="CK182" s="251">
        <v>402</v>
      </c>
      <c r="CL182" s="252">
        <v>66</v>
      </c>
      <c r="CM182" s="251">
        <v>9</v>
      </c>
      <c r="CN182" s="251">
        <v>25</v>
      </c>
      <c r="CO182" s="162">
        <v>54</v>
      </c>
      <c r="CP182" s="162">
        <v>10</v>
      </c>
      <c r="CQ182" s="162">
        <v>1</v>
      </c>
    </row>
    <row r="183" spans="1:95" ht="18" customHeight="1">
      <c r="A183" s="745">
        <v>4001</v>
      </c>
      <c r="B183" s="746" t="s">
        <v>341</v>
      </c>
      <c r="C183" s="747">
        <v>67</v>
      </c>
      <c r="D183" s="748">
        <v>207</v>
      </c>
      <c r="E183" s="749">
        <v>18</v>
      </c>
      <c r="F183" s="749">
        <v>7</v>
      </c>
      <c r="G183" s="749">
        <v>33</v>
      </c>
      <c r="H183" s="749">
        <v>25</v>
      </c>
      <c r="I183" s="749">
        <v>16</v>
      </c>
      <c r="J183" s="749">
        <v>75</v>
      </c>
      <c r="K183" s="749">
        <v>16</v>
      </c>
      <c r="L183" s="749">
        <v>7</v>
      </c>
      <c r="M183" s="749">
        <v>10</v>
      </c>
      <c r="O183" s="745">
        <v>4021</v>
      </c>
      <c r="P183" s="746" t="s">
        <v>342</v>
      </c>
      <c r="Q183" s="747">
        <v>113</v>
      </c>
      <c r="R183" s="748">
        <v>214</v>
      </c>
      <c r="S183" s="749">
        <v>19</v>
      </c>
      <c r="T183" s="749">
        <v>22</v>
      </c>
      <c r="U183" s="749">
        <v>28</v>
      </c>
      <c r="V183" s="749">
        <v>19</v>
      </c>
      <c r="W183" s="749">
        <v>12</v>
      </c>
      <c r="X183" s="749">
        <v>59</v>
      </c>
      <c r="Y183" s="749">
        <v>13</v>
      </c>
      <c r="Z183" s="749">
        <v>8</v>
      </c>
      <c r="AA183" s="749">
        <v>8</v>
      </c>
      <c r="AC183" s="745">
        <v>4031</v>
      </c>
      <c r="AD183" s="746" t="s">
        <v>1263</v>
      </c>
      <c r="AE183" s="747">
        <v>188</v>
      </c>
      <c r="AF183" s="748">
        <v>214</v>
      </c>
      <c r="AG183" s="749">
        <v>29</v>
      </c>
      <c r="AH183" s="749">
        <v>30</v>
      </c>
      <c r="AI183" s="749">
        <v>24</v>
      </c>
      <c r="AJ183" s="749">
        <v>16</v>
      </c>
      <c r="AK183" s="749">
        <v>1</v>
      </c>
      <c r="AL183" s="749">
        <v>41</v>
      </c>
      <c r="AM183" s="749">
        <v>11</v>
      </c>
      <c r="AN183" s="749">
        <v>5</v>
      </c>
      <c r="AO183" s="749">
        <v>7</v>
      </c>
      <c r="CH183" s="250">
        <v>7381</v>
      </c>
      <c r="CI183" s="162" t="s">
        <v>510</v>
      </c>
      <c r="CJ183" s="162">
        <v>334</v>
      </c>
      <c r="CK183" s="251">
        <v>393</v>
      </c>
      <c r="CL183" s="252">
        <v>42</v>
      </c>
      <c r="CM183" s="251">
        <v>19</v>
      </c>
      <c r="CN183" s="251">
        <v>39</v>
      </c>
      <c r="CO183" s="162">
        <v>33</v>
      </c>
      <c r="CP183" s="162">
        <v>5</v>
      </c>
      <c r="CQ183" s="162">
        <v>4</v>
      </c>
    </row>
    <row r="184" spans="1:95" ht="18" customHeight="1">
      <c r="A184" s="745">
        <v>4012</v>
      </c>
      <c r="B184" s="746" t="s">
        <v>2025</v>
      </c>
      <c r="C184" s="747">
        <v>76</v>
      </c>
      <c r="D184" s="748">
        <v>203</v>
      </c>
      <c r="E184" s="749">
        <v>8</v>
      </c>
      <c r="F184" s="749">
        <v>28</v>
      </c>
      <c r="G184" s="749">
        <v>36</v>
      </c>
      <c r="H184" s="749">
        <v>24</v>
      </c>
      <c r="I184" s="749">
        <v>5</v>
      </c>
      <c r="J184" s="749">
        <v>64</v>
      </c>
      <c r="K184" s="749">
        <v>15</v>
      </c>
      <c r="L184" s="749">
        <v>7</v>
      </c>
      <c r="M184" s="749">
        <v>10</v>
      </c>
      <c r="O184" s="745">
        <v>4031</v>
      </c>
      <c r="P184" s="746" t="s">
        <v>1263</v>
      </c>
      <c r="Q184" s="747">
        <v>206</v>
      </c>
      <c r="R184" s="748">
        <v>199</v>
      </c>
      <c r="S184" s="749">
        <v>48</v>
      </c>
      <c r="T184" s="749">
        <v>23</v>
      </c>
      <c r="U184" s="749">
        <v>17</v>
      </c>
      <c r="V184" s="749">
        <v>7</v>
      </c>
      <c r="W184" s="749">
        <v>5</v>
      </c>
      <c r="X184" s="749">
        <v>29</v>
      </c>
      <c r="Y184" s="749">
        <v>10</v>
      </c>
      <c r="Z184" s="749">
        <v>6</v>
      </c>
      <c r="AA184" s="749">
        <v>6</v>
      </c>
      <c r="AC184" s="745">
        <v>4061</v>
      </c>
      <c r="AD184" s="746" t="s">
        <v>343</v>
      </c>
      <c r="AE184" s="747">
        <v>138</v>
      </c>
      <c r="AF184" s="748">
        <v>227</v>
      </c>
      <c r="AG184" s="749">
        <v>11</v>
      </c>
      <c r="AH184" s="749">
        <v>24</v>
      </c>
      <c r="AI184" s="749">
        <v>30</v>
      </c>
      <c r="AJ184" s="749">
        <v>22</v>
      </c>
      <c r="AK184" s="749">
        <v>13</v>
      </c>
      <c r="AL184" s="749">
        <v>65</v>
      </c>
      <c r="AM184" s="749">
        <v>14</v>
      </c>
      <c r="AN184" s="749">
        <v>6</v>
      </c>
      <c r="AO184" s="749">
        <v>9</v>
      </c>
      <c r="CH184" s="250">
        <v>7391</v>
      </c>
      <c r="CI184" s="162" t="s">
        <v>511</v>
      </c>
      <c r="CJ184" s="162">
        <v>156</v>
      </c>
      <c r="CK184" s="251">
        <v>400</v>
      </c>
      <c r="CL184" s="252">
        <v>60</v>
      </c>
      <c r="CM184" s="251">
        <v>8</v>
      </c>
      <c r="CN184" s="251">
        <v>32</v>
      </c>
      <c r="CO184" s="162">
        <v>53</v>
      </c>
      <c r="CP184" s="162">
        <v>5</v>
      </c>
      <c r="CQ184" s="162">
        <v>2</v>
      </c>
    </row>
    <row r="185" spans="1:95" ht="18" customHeight="1">
      <c r="A185" s="745">
        <v>4021</v>
      </c>
      <c r="B185" s="746" t="s">
        <v>342</v>
      </c>
      <c r="C185" s="747">
        <v>110</v>
      </c>
      <c r="D185" s="748">
        <v>202</v>
      </c>
      <c r="E185" s="749">
        <v>15</v>
      </c>
      <c r="F185" s="749">
        <v>26</v>
      </c>
      <c r="G185" s="749">
        <v>32</v>
      </c>
      <c r="H185" s="749">
        <v>20</v>
      </c>
      <c r="I185" s="749">
        <v>7</v>
      </c>
      <c r="J185" s="749">
        <v>59</v>
      </c>
      <c r="K185" s="749">
        <v>15</v>
      </c>
      <c r="L185" s="749">
        <v>6</v>
      </c>
      <c r="M185" s="749">
        <v>10</v>
      </c>
      <c r="O185" s="745">
        <v>4061</v>
      </c>
      <c r="P185" s="746" t="s">
        <v>343</v>
      </c>
      <c r="Q185" s="747">
        <v>149</v>
      </c>
      <c r="R185" s="748">
        <v>218</v>
      </c>
      <c r="S185" s="749">
        <v>17</v>
      </c>
      <c r="T185" s="749">
        <v>12</v>
      </c>
      <c r="U185" s="749">
        <v>36</v>
      </c>
      <c r="V185" s="749">
        <v>21</v>
      </c>
      <c r="W185" s="749">
        <v>14</v>
      </c>
      <c r="X185" s="749">
        <v>71</v>
      </c>
      <c r="Y185" s="749">
        <v>14</v>
      </c>
      <c r="Z185" s="749">
        <v>8</v>
      </c>
      <c r="AA185" s="749">
        <v>8</v>
      </c>
      <c r="AC185" s="745">
        <v>4071</v>
      </c>
      <c r="AD185" s="746" t="s">
        <v>344</v>
      </c>
      <c r="AE185" s="747">
        <v>47</v>
      </c>
      <c r="AF185" s="748">
        <v>223</v>
      </c>
      <c r="AG185" s="749">
        <v>13</v>
      </c>
      <c r="AH185" s="749">
        <v>30</v>
      </c>
      <c r="AI185" s="749">
        <v>28</v>
      </c>
      <c r="AJ185" s="749">
        <v>23</v>
      </c>
      <c r="AK185" s="749">
        <v>6</v>
      </c>
      <c r="AL185" s="749">
        <v>57</v>
      </c>
      <c r="AM185" s="749">
        <v>14</v>
      </c>
      <c r="AN185" s="749">
        <v>6</v>
      </c>
      <c r="AO185" s="749">
        <v>8</v>
      </c>
      <c r="CH185" s="250">
        <v>7411</v>
      </c>
      <c r="CI185" s="162" t="s">
        <v>512</v>
      </c>
      <c r="CJ185" s="162">
        <v>292</v>
      </c>
      <c r="CK185" s="251">
        <v>381</v>
      </c>
      <c r="CL185" s="252">
        <v>23</v>
      </c>
      <c r="CM185" s="251">
        <v>32</v>
      </c>
      <c r="CN185" s="251">
        <v>45</v>
      </c>
      <c r="CO185" s="162">
        <v>20</v>
      </c>
      <c r="CP185" s="162">
        <v>2</v>
      </c>
      <c r="CQ185" s="162">
        <v>0</v>
      </c>
    </row>
    <row r="186" spans="1:95" ht="18" customHeight="1">
      <c r="A186" s="745">
        <v>4031</v>
      </c>
      <c r="B186" s="746" t="s">
        <v>1263</v>
      </c>
      <c r="C186" s="747">
        <v>217</v>
      </c>
      <c r="D186" s="748">
        <v>196</v>
      </c>
      <c r="E186" s="749">
        <v>24</v>
      </c>
      <c r="F186" s="749">
        <v>27</v>
      </c>
      <c r="G186" s="749">
        <v>33</v>
      </c>
      <c r="H186" s="749">
        <v>11</v>
      </c>
      <c r="I186" s="749">
        <v>6</v>
      </c>
      <c r="J186" s="749">
        <v>49</v>
      </c>
      <c r="K186" s="749">
        <v>14</v>
      </c>
      <c r="L186" s="749">
        <v>6</v>
      </c>
      <c r="M186" s="749">
        <v>9</v>
      </c>
      <c r="O186" s="745">
        <v>4071</v>
      </c>
      <c r="P186" s="746" t="s">
        <v>344</v>
      </c>
      <c r="Q186" s="747">
        <v>44</v>
      </c>
      <c r="R186" s="748">
        <v>211</v>
      </c>
      <c r="S186" s="749">
        <v>23</v>
      </c>
      <c r="T186" s="749">
        <v>18</v>
      </c>
      <c r="U186" s="749">
        <v>39</v>
      </c>
      <c r="V186" s="749">
        <v>14</v>
      </c>
      <c r="W186" s="749">
        <v>7</v>
      </c>
      <c r="X186" s="749">
        <v>59</v>
      </c>
      <c r="Y186" s="749">
        <v>11</v>
      </c>
      <c r="Z186" s="749">
        <v>8</v>
      </c>
      <c r="AA186" s="749">
        <v>8</v>
      </c>
      <c r="AC186" s="745">
        <v>4091</v>
      </c>
      <c r="AD186" s="746" t="s">
        <v>1264</v>
      </c>
      <c r="AE186" s="747">
        <v>87</v>
      </c>
      <c r="AF186" s="748">
        <v>214</v>
      </c>
      <c r="AG186" s="749">
        <v>32</v>
      </c>
      <c r="AH186" s="749">
        <v>29</v>
      </c>
      <c r="AI186" s="749">
        <v>20</v>
      </c>
      <c r="AJ186" s="749">
        <v>17</v>
      </c>
      <c r="AK186" s="749">
        <v>2</v>
      </c>
      <c r="AL186" s="749">
        <v>39</v>
      </c>
      <c r="AM186" s="749">
        <v>11</v>
      </c>
      <c r="AN186" s="749">
        <v>5</v>
      </c>
      <c r="AO186" s="749">
        <v>7</v>
      </c>
      <c r="CH186" s="250">
        <v>7431</v>
      </c>
      <c r="CI186" s="162" t="s">
        <v>513</v>
      </c>
      <c r="CJ186" s="162">
        <v>389</v>
      </c>
      <c r="CK186" s="251">
        <v>400</v>
      </c>
      <c r="CL186" s="252">
        <v>60</v>
      </c>
      <c r="CM186" s="251">
        <v>15</v>
      </c>
      <c r="CN186" s="251">
        <v>25</v>
      </c>
      <c r="CO186" s="162">
        <v>43</v>
      </c>
      <c r="CP186" s="162">
        <v>11</v>
      </c>
      <c r="CQ186" s="162">
        <v>6</v>
      </c>
    </row>
    <row r="187" spans="1:95" ht="18" customHeight="1">
      <c r="A187" s="745">
        <v>4061</v>
      </c>
      <c r="B187" s="746" t="s">
        <v>343</v>
      </c>
      <c r="C187" s="747">
        <v>165</v>
      </c>
      <c r="D187" s="748">
        <v>211</v>
      </c>
      <c r="E187" s="749">
        <v>6</v>
      </c>
      <c r="F187" s="749">
        <v>13</v>
      </c>
      <c r="G187" s="749">
        <v>38</v>
      </c>
      <c r="H187" s="749">
        <v>30</v>
      </c>
      <c r="I187" s="749">
        <v>13</v>
      </c>
      <c r="J187" s="749">
        <v>81</v>
      </c>
      <c r="K187" s="749">
        <v>17</v>
      </c>
      <c r="L187" s="749">
        <v>7</v>
      </c>
      <c r="M187" s="749">
        <v>10</v>
      </c>
      <c r="O187" s="745">
        <v>4091</v>
      </c>
      <c r="P187" s="746" t="s">
        <v>1264</v>
      </c>
      <c r="Q187" s="747">
        <v>78</v>
      </c>
      <c r="R187" s="748">
        <v>216</v>
      </c>
      <c r="S187" s="749">
        <v>4</v>
      </c>
      <c r="T187" s="749">
        <v>33</v>
      </c>
      <c r="U187" s="749">
        <v>32</v>
      </c>
      <c r="V187" s="749">
        <v>22</v>
      </c>
      <c r="W187" s="749">
        <v>9</v>
      </c>
      <c r="X187" s="749">
        <v>63</v>
      </c>
      <c r="Y187" s="749">
        <v>13</v>
      </c>
      <c r="Z187" s="749">
        <v>8</v>
      </c>
      <c r="AA187" s="749">
        <v>8</v>
      </c>
      <c r="AC187" s="745">
        <v>4121</v>
      </c>
      <c r="AD187" s="746" t="s">
        <v>1265</v>
      </c>
      <c r="AE187" s="747">
        <v>53</v>
      </c>
      <c r="AF187" s="748">
        <v>211</v>
      </c>
      <c r="AG187" s="749">
        <v>34</v>
      </c>
      <c r="AH187" s="749">
        <v>28</v>
      </c>
      <c r="AI187" s="749">
        <v>19</v>
      </c>
      <c r="AJ187" s="749">
        <v>15</v>
      </c>
      <c r="AK187" s="749">
        <v>4</v>
      </c>
      <c r="AL187" s="749">
        <v>38</v>
      </c>
      <c r="AM187" s="749">
        <v>11</v>
      </c>
      <c r="AN187" s="749">
        <v>5</v>
      </c>
      <c r="AO187" s="749">
        <v>7</v>
      </c>
      <c r="CH187" s="250">
        <v>7461</v>
      </c>
      <c r="CI187" s="162" t="s">
        <v>514</v>
      </c>
      <c r="CJ187" s="162">
        <v>585</v>
      </c>
      <c r="CK187" s="251">
        <v>389</v>
      </c>
      <c r="CL187" s="252">
        <v>42</v>
      </c>
      <c r="CM187" s="251">
        <v>26</v>
      </c>
      <c r="CN187" s="251">
        <v>33</v>
      </c>
      <c r="CO187" s="162">
        <v>36</v>
      </c>
      <c r="CP187" s="162">
        <v>3</v>
      </c>
      <c r="CQ187" s="162">
        <v>3</v>
      </c>
    </row>
    <row r="188" spans="1:95" ht="18" customHeight="1">
      <c r="A188" s="745">
        <v>4071</v>
      </c>
      <c r="B188" s="746" t="s">
        <v>344</v>
      </c>
      <c r="C188" s="747">
        <v>54</v>
      </c>
      <c r="D188" s="748">
        <v>193</v>
      </c>
      <c r="E188" s="749">
        <v>24</v>
      </c>
      <c r="F188" s="749">
        <v>41</v>
      </c>
      <c r="G188" s="749">
        <v>28</v>
      </c>
      <c r="H188" s="749">
        <v>6</v>
      </c>
      <c r="I188" s="749">
        <v>2</v>
      </c>
      <c r="J188" s="749">
        <v>35</v>
      </c>
      <c r="K188" s="749">
        <v>13</v>
      </c>
      <c r="L188" s="749">
        <v>6</v>
      </c>
      <c r="M188" s="749">
        <v>9</v>
      </c>
      <c r="O188" s="745">
        <v>4121</v>
      </c>
      <c r="P188" s="746" t="s">
        <v>1265</v>
      </c>
      <c r="Q188" s="747">
        <v>48</v>
      </c>
      <c r="R188" s="748">
        <v>203</v>
      </c>
      <c r="S188" s="749">
        <v>33</v>
      </c>
      <c r="T188" s="749">
        <v>35</v>
      </c>
      <c r="U188" s="749">
        <v>17</v>
      </c>
      <c r="V188" s="749">
        <v>13</v>
      </c>
      <c r="W188" s="749">
        <v>2</v>
      </c>
      <c r="X188" s="749">
        <v>31</v>
      </c>
      <c r="Y188" s="749">
        <v>11</v>
      </c>
      <c r="Z188" s="749">
        <v>7</v>
      </c>
      <c r="AA188" s="749">
        <v>6</v>
      </c>
      <c r="AC188" s="745">
        <v>4171</v>
      </c>
      <c r="AD188" s="746" t="s">
        <v>1266</v>
      </c>
      <c r="AE188" s="747">
        <v>49</v>
      </c>
      <c r="AF188" s="748">
        <v>209</v>
      </c>
      <c r="AG188" s="749">
        <v>33</v>
      </c>
      <c r="AH188" s="749">
        <v>39</v>
      </c>
      <c r="AI188" s="749">
        <v>24</v>
      </c>
      <c r="AJ188" s="749">
        <v>2</v>
      </c>
      <c r="AK188" s="749">
        <v>2</v>
      </c>
      <c r="AL188" s="749">
        <v>29</v>
      </c>
      <c r="AM188" s="749">
        <v>10</v>
      </c>
      <c r="AN188" s="749">
        <v>4</v>
      </c>
      <c r="AO188" s="749">
        <v>6</v>
      </c>
      <c r="CH188" s="250">
        <v>7511</v>
      </c>
      <c r="CI188" s="162" t="s">
        <v>515</v>
      </c>
      <c r="CJ188" s="162">
        <v>423</v>
      </c>
      <c r="CK188" s="251">
        <v>394</v>
      </c>
      <c r="CL188" s="252">
        <v>48</v>
      </c>
      <c r="CM188" s="251">
        <v>22</v>
      </c>
      <c r="CN188" s="251">
        <v>31</v>
      </c>
      <c r="CO188" s="162">
        <v>31</v>
      </c>
      <c r="CP188" s="162">
        <v>11</v>
      </c>
      <c r="CQ188" s="162">
        <v>6</v>
      </c>
    </row>
    <row r="189" spans="1:95" ht="18" customHeight="1">
      <c r="A189" s="745">
        <v>4091</v>
      </c>
      <c r="B189" s="746" t="s">
        <v>1264</v>
      </c>
      <c r="C189" s="747">
        <v>87</v>
      </c>
      <c r="D189" s="748">
        <v>209</v>
      </c>
      <c r="E189" s="749">
        <v>5</v>
      </c>
      <c r="F189" s="749">
        <v>15</v>
      </c>
      <c r="G189" s="749">
        <v>40</v>
      </c>
      <c r="H189" s="749">
        <v>33</v>
      </c>
      <c r="I189" s="749">
        <v>7</v>
      </c>
      <c r="J189" s="749">
        <v>80</v>
      </c>
      <c r="K189" s="749">
        <v>17</v>
      </c>
      <c r="L189" s="749">
        <v>7</v>
      </c>
      <c r="M189" s="749">
        <v>11</v>
      </c>
      <c r="O189" s="745">
        <v>4171</v>
      </c>
      <c r="P189" s="746" t="s">
        <v>1266</v>
      </c>
      <c r="Q189" s="747">
        <v>62</v>
      </c>
      <c r="R189" s="748">
        <v>198</v>
      </c>
      <c r="S189" s="749">
        <v>47</v>
      </c>
      <c r="T189" s="749">
        <v>31</v>
      </c>
      <c r="U189" s="749">
        <v>19</v>
      </c>
      <c r="V189" s="749">
        <v>3</v>
      </c>
      <c r="W189" s="749">
        <v>0</v>
      </c>
      <c r="X189" s="749">
        <v>23</v>
      </c>
      <c r="Y189" s="749">
        <v>10</v>
      </c>
      <c r="Z189" s="749">
        <v>6</v>
      </c>
      <c r="AA189" s="749">
        <v>5</v>
      </c>
      <c r="AC189" s="745">
        <v>4221</v>
      </c>
      <c r="AD189" s="746" t="s">
        <v>348</v>
      </c>
      <c r="AE189" s="747">
        <v>108</v>
      </c>
      <c r="AF189" s="748">
        <v>237</v>
      </c>
      <c r="AG189" s="749">
        <v>4</v>
      </c>
      <c r="AH189" s="749">
        <v>22</v>
      </c>
      <c r="AI189" s="749">
        <v>14</v>
      </c>
      <c r="AJ189" s="749">
        <v>26</v>
      </c>
      <c r="AK189" s="749">
        <v>34</v>
      </c>
      <c r="AL189" s="749">
        <v>74</v>
      </c>
      <c r="AM189" s="749">
        <v>16</v>
      </c>
      <c r="AN189" s="749">
        <v>7</v>
      </c>
      <c r="AO189" s="749">
        <v>11</v>
      </c>
      <c r="CH189" s="250">
        <v>7512</v>
      </c>
      <c r="CI189" s="162" t="s">
        <v>2048</v>
      </c>
      <c r="CJ189" s="162">
        <v>2</v>
      </c>
      <c r="CK189" s="251" t="s">
        <v>42</v>
      </c>
      <c r="CL189" s="252" t="s">
        <v>42</v>
      </c>
      <c r="CM189" s="251" t="s">
        <v>42</v>
      </c>
      <c r="CN189" s="251" t="s">
        <v>42</v>
      </c>
      <c r="CO189" s="162" t="s">
        <v>42</v>
      </c>
      <c r="CP189" s="162" t="s">
        <v>42</v>
      </c>
      <c r="CQ189" s="162" t="s">
        <v>42</v>
      </c>
    </row>
    <row r="190" spans="1:95" ht="18" customHeight="1">
      <c r="A190" s="745">
        <v>4121</v>
      </c>
      <c r="B190" s="746" t="s">
        <v>1265</v>
      </c>
      <c r="C190" s="747">
        <v>63</v>
      </c>
      <c r="D190" s="748">
        <v>190</v>
      </c>
      <c r="E190" s="749">
        <v>29</v>
      </c>
      <c r="F190" s="749">
        <v>37</v>
      </c>
      <c r="G190" s="749">
        <v>30</v>
      </c>
      <c r="H190" s="749">
        <v>5</v>
      </c>
      <c r="I190" s="749">
        <v>0</v>
      </c>
      <c r="J190" s="749">
        <v>35</v>
      </c>
      <c r="K190" s="749">
        <v>13</v>
      </c>
      <c r="L190" s="749">
        <v>5</v>
      </c>
      <c r="M190" s="749">
        <v>9</v>
      </c>
      <c r="O190" s="745">
        <v>4221</v>
      </c>
      <c r="P190" s="746" t="s">
        <v>348</v>
      </c>
      <c r="Q190" s="747">
        <v>100</v>
      </c>
      <c r="R190" s="748">
        <v>228</v>
      </c>
      <c r="S190" s="749">
        <v>9</v>
      </c>
      <c r="T190" s="749">
        <v>10</v>
      </c>
      <c r="U190" s="749">
        <v>19</v>
      </c>
      <c r="V190" s="749">
        <v>31</v>
      </c>
      <c r="W190" s="749">
        <v>31</v>
      </c>
      <c r="X190" s="749">
        <v>81</v>
      </c>
      <c r="Y190" s="749">
        <v>15</v>
      </c>
      <c r="Z190" s="749">
        <v>9</v>
      </c>
      <c r="AA190" s="749">
        <v>9</v>
      </c>
      <c r="AC190" s="745">
        <v>4241</v>
      </c>
      <c r="AD190" s="746" t="s">
        <v>349</v>
      </c>
      <c r="AE190" s="747">
        <v>144</v>
      </c>
      <c r="AF190" s="748">
        <v>220</v>
      </c>
      <c r="AG190" s="749">
        <v>22</v>
      </c>
      <c r="AH190" s="749">
        <v>19</v>
      </c>
      <c r="AI190" s="749">
        <v>31</v>
      </c>
      <c r="AJ190" s="749">
        <v>25</v>
      </c>
      <c r="AK190" s="749">
        <v>4</v>
      </c>
      <c r="AL190" s="749">
        <v>60</v>
      </c>
      <c r="AM190" s="749">
        <v>13</v>
      </c>
      <c r="AN190" s="749">
        <v>6</v>
      </c>
      <c r="AO190" s="749">
        <v>8</v>
      </c>
      <c r="CH190" s="250">
        <v>7531</v>
      </c>
      <c r="CI190" s="162" t="s">
        <v>516</v>
      </c>
      <c r="CJ190" s="162">
        <v>386</v>
      </c>
      <c r="CK190" s="251">
        <v>390</v>
      </c>
      <c r="CL190" s="252">
        <v>45</v>
      </c>
      <c r="CM190" s="251">
        <v>24</v>
      </c>
      <c r="CN190" s="251">
        <v>30</v>
      </c>
      <c r="CO190" s="162">
        <v>38</v>
      </c>
      <c r="CP190" s="162">
        <v>6</v>
      </c>
      <c r="CQ190" s="162">
        <v>2</v>
      </c>
    </row>
    <row r="191" spans="1:95" ht="18" customHeight="1">
      <c r="A191" s="745">
        <v>4171</v>
      </c>
      <c r="B191" s="746" t="s">
        <v>1266</v>
      </c>
      <c r="C191" s="747">
        <v>72</v>
      </c>
      <c r="D191" s="748">
        <v>178</v>
      </c>
      <c r="E191" s="749">
        <v>61</v>
      </c>
      <c r="F191" s="749">
        <v>24</v>
      </c>
      <c r="G191" s="749">
        <v>13</v>
      </c>
      <c r="H191" s="749">
        <v>3</v>
      </c>
      <c r="I191" s="749">
        <v>0</v>
      </c>
      <c r="J191" s="749">
        <v>15</v>
      </c>
      <c r="K191" s="749">
        <v>10</v>
      </c>
      <c r="L191" s="749">
        <v>3</v>
      </c>
      <c r="M191" s="749">
        <v>6</v>
      </c>
      <c r="O191" s="745">
        <v>4241</v>
      </c>
      <c r="P191" s="746" t="s">
        <v>349</v>
      </c>
      <c r="Q191" s="747">
        <v>170</v>
      </c>
      <c r="R191" s="748">
        <v>211</v>
      </c>
      <c r="S191" s="749">
        <v>21</v>
      </c>
      <c r="T191" s="749">
        <v>24</v>
      </c>
      <c r="U191" s="749">
        <v>30</v>
      </c>
      <c r="V191" s="749">
        <v>19</v>
      </c>
      <c r="W191" s="749">
        <v>7</v>
      </c>
      <c r="X191" s="749">
        <v>56</v>
      </c>
      <c r="Y191" s="749">
        <v>12</v>
      </c>
      <c r="Z191" s="749">
        <v>7</v>
      </c>
      <c r="AA191" s="749">
        <v>8</v>
      </c>
      <c r="AC191" s="745">
        <v>4261</v>
      </c>
      <c r="AD191" s="746" t="s">
        <v>350</v>
      </c>
      <c r="AE191" s="747">
        <v>140</v>
      </c>
      <c r="AF191" s="748">
        <v>224</v>
      </c>
      <c r="AG191" s="749">
        <v>16</v>
      </c>
      <c r="AH191" s="749">
        <v>18</v>
      </c>
      <c r="AI191" s="749">
        <v>32</v>
      </c>
      <c r="AJ191" s="749">
        <v>22</v>
      </c>
      <c r="AK191" s="749">
        <v>12</v>
      </c>
      <c r="AL191" s="749">
        <v>66</v>
      </c>
      <c r="AM191" s="749">
        <v>14</v>
      </c>
      <c r="AN191" s="749">
        <v>6</v>
      </c>
      <c r="AO191" s="749">
        <v>9</v>
      </c>
      <c r="CH191" s="250">
        <v>7541</v>
      </c>
      <c r="CI191" s="162" t="s">
        <v>517</v>
      </c>
      <c r="CJ191" s="162">
        <v>335</v>
      </c>
      <c r="CK191" s="251">
        <v>387</v>
      </c>
      <c r="CL191" s="252">
        <v>38</v>
      </c>
      <c r="CM191" s="251">
        <v>25</v>
      </c>
      <c r="CN191" s="251">
        <v>37</v>
      </c>
      <c r="CO191" s="162">
        <v>34</v>
      </c>
      <c r="CP191" s="162">
        <v>4</v>
      </c>
      <c r="CQ191" s="162">
        <v>1</v>
      </c>
    </row>
    <row r="192" spans="1:95" ht="18" customHeight="1">
      <c r="A192" s="745">
        <v>4221</v>
      </c>
      <c r="B192" s="746" t="s">
        <v>348</v>
      </c>
      <c r="C192" s="747">
        <v>98</v>
      </c>
      <c r="D192" s="748">
        <v>213</v>
      </c>
      <c r="E192" s="749">
        <v>8</v>
      </c>
      <c r="F192" s="749">
        <v>22</v>
      </c>
      <c r="G192" s="749">
        <v>21</v>
      </c>
      <c r="H192" s="749">
        <v>22</v>
      </c>
      <c r="I192" s="749">
        <v>26</v>
      </c>
      <c r="J192" s="749">
        <v>69</v>
      </c>
      <c r="K192" s="749">
        <v>17</v>
      </c>
      <c r="L192" s="749">
        <v>7</v>
      </c>
      <c r="M192" s="749">
        <v>11</v>
      </c>
      <c r="O192" s="745">
        <v>4261</v>
      </c>
      <c r="P192" s="746" t="s">
        <v>350</v>
      </c>
      <c r="Q192" s="747">
        <v>115</v>
      </c>
      <c r="R192" s="748">
        <v>213</v>
      </c>
      <c r="S192" s="749">
        <v>25</v>
      </c>
      <c r="T192" s="749">
        <v>19</v>
      </c>
      <c r="U192" s="749">
        <v>25</v>
      </c>
      <c r="V192" s="749">
        <v>17</v>
      </c>
      <c r="W192" s="749">
        <v>14</v>
      </c>
      <c r="X192" s="749">
        <v>56</v>
      </c>
      <c r="Y192" s="749">
        <v>12</v>
      </c>
      <c r="Z192" s="749">
        <v>7</v>
      </c>
      <c r="AA192" s="749">
        <v>8</v>
      </c>
      <c r="AC192" s="745">
        <v>4281</v>
      </c>
      <c r="AD192" s="746" t="s">
        <v>1267</v>
      </c>
      <c r="AE192" s="747">
        <v>150</v>
      </c>
      <c r="AF192" s="748">
        <v>227</v>
      </c>
      <c r="AG192" s="749">
        <v>11</v>
      </c>
      <c r="AH192" s="749">
        <v>17</v>
      </c>
      <c r="AI192" s="749">
        <v>35</v>
      </c>
      <c r="AJ192" s="749">
        <v>25</v>
      </c>
      <c r="AK192" s="749">
        <v>11</v>
      </c>
      <c r="AL192" s="749">
        <v>72</v>
      </c>
      <c r="AM192" s="749">
        <v>15</v>
      </c>
      <c r="AN192" s="749">
        <v>7</v>
      </c>
      <c r="AO192" s="749">
        <v>9</v>
      </c>
      <c r="CH192" s="250">
        <v>7571</v>
      </c>
      <c r="CI192" s="162" t="s">
        <v>1770</v>
      </c>
      <c r="CJ192" s="162">
        <v>20</v>
      </c>
      <c r="CK192" s="251">
        <v>397</v>
      </c>
      <c r="CL192" s="252">
        <v>50</v>
      </c>
      <c r="CM192" s="251">
        <v>10</v>
      </c>
      <c r="CN192" s="251">
        <v>40</v>
      </c>
      <c r="CO192" s="162">
        <v>45</v>
      </c>
      <c r="CP192" s="162">
        <v>5</v>
      </c>
      <c r="CQ192" s="162">
        <v>0</v>
      </c>
    </row>
    <row r="193" spans="1:95" ht="18" customHeight="1">
      <c r="A193" s="745">
        <v>4241</v>
      </c>
      <c r="B193" s="746" t="s">
        <v>349</v>
      </c>
      <c r="C193" s="747">
        <v>148</v>
      </c>
      <c r="D193" s="748">
        <v>201</v>
      </c>
      <c r="E193" s="749">
        <v>16</v>
      </c>
      <c r="F193" s="749">
        <v>31</v>
      </c>
      <c r="G193" s="749">
        <v>28</v>
      </c>
      <c r="H193" s="749">
        <v>16</v>
      </c>
      <c r="I193" s="749">
        <v>9</v>
      </c>
      <c r="J193" s="749">
        <v>53</v>
      </c>
      <c r="K193" s="749">
        <v>14</v>
      </c>
      <c r="L193" s="749">
        <v>6</v>
      </c>
      <c r="M193" s="749">
        <v>10</v>
      </c>
      <c r="O193" s="745">
        <v>4281</v>
      </c>
      <c r="P193" s="746" t="s">
        <v>1267</v>
      </c>
      <c r="Q193" s="747">
        <v>164</v>
      </c>
      <c r="R193" s="748">
        <v>219</v>
      </c>
      <c r="S193" s="749">
        <v>13</v>
      </c>
      <c r="T193" s="749">
        <v>17</v>
      </c>
      <c r="U193" s="749">
        <v>23</v>
      </c>
      <c r="V193" s="749">
        <v>30</v>
      </c>
      <c r="W193" s="749">
        <v>16</v>
      </c>
      <c r="X193" s="749">
        <v>70</v>
      </c>
      <c r="Y193" s="749">
        <v>14</v>
      </c>
      <c r="Z193" s="749">
        <v>8</v>
      </c>
      <c r="AA193" s="749">
        <v>8</v>
      </c>
      <c r="AC193" s="745">
        <v>4301</v>
      </c>
      <c r="AD193" s="746" t="s">
        <v>352</v>
      </c>
      <c r="AE193" s="747">
        <v>63</v>
      </c>
      <c r="AF193" s="748">
        <v>221</v>
      </c>
      <c r="AG193" s="749">
        <v>19</v>
      </c>
      <c r="AH193" s="749">
        <v>13</v>
      </c>
      <c r="AI193" s="749">
        <v>48</v>
      </c>
      <c r="AJ193" s="749">
        <v>17</v>
      </c>
      <c r="AK193" s="749">
        <v>3</v>
      </c>
      <c r="AL193" s="749">
        <v>68</v>
      </c>
      <c r="AM193" s="749">
        <v>13</v>
      </c>
      <c r="AN193" s="749">
        <v>6</v>
      </c>
      <c r="AO193" s="749">
        <v>9</v>
      </c>
      <c r="CH193" s="250">
        <v>7581</v>
      </c>
      <c r="CI193" s="162" t="s">
        <v>1778</v>
      </c>
      <c r="CJ193" s="162">
        <v>2</v>
      </c>
      <c r="CK193" s="251" t="s">
        <v>42</v>
      </c>
      <c r="CL193" s="252" t="s">
        <v>42</v>
      </c>
      <c r="CM193" s="251" t="s">
        <v>42</v>
      </c>
      <c r="CN193" s="251" t="s">
        <v>42</v>
      </c>
      <c r="CO193" s="162" t="s">
        <v>42</v>
      </c>
      <c r="CP193" s="162" t="s">
        <v>42</v>
      </c>
      <c r="CQ193" s="162" t="s">
        <v>42</v>
      </c>
    </row>
    <row r="194" spans="1:95" ht="18" customHeight="1">
      <c r="A194" s="745">
        <v>4261</v>
      </c>
      <c r="B194" s="746" t="s">
        <v>350</v>
      </c>
      <c r="C194" s="747">
        <v>135</v>
      </c>
      <c r="D194" s="748">
        <v>199</v>
      </c>
      <c r="E194" s="749">
        <v>21</v>
      </c>
      <c r="F194" s="749">
        <v>27</v>
      </c>
      <c r="G194" s="749">
        <v>24</v>
      </c>
      <c r="H194" s="749">
        <v>19</v>
      </c>
      <c r="I194" s="749">
        <v>8</v>
      </c>
      <c r="J194" s="749">
        <v>51</v>
      </c>
      <c r="K194" s="749">
        <v>14</v>
      </c>
      <c r="L194" s="749">
        <v>6</v>
      </c>
      <c r="M194" s="749">
        <v>9</v>
      </c>
      <c r="O194" s="745">
        <v>4301</v>
      </c>
      <c r="P194" s="746" t="s">
        <v>352</v>
      </c>
      <c r="Q194" s="747">
        <v>53</v>
      </c>
      <c r="R194" s="748">
        <v>215</v>
      </c>
      <c r="S194" s="749">
        <v>11</v>
      </c>
      <c r="T194" s="749">
        <v>19</v>
      </c>
      <c r="U194" s="749">
        <v>43</v>
      </c>
      <c r="V194" s="749">
        <v>23</v>
      </c>
      <c r="W194" s="749">
        <v>4</v>
      </c>
      <c r="X194" s="749">
        <v>70</v>
      </c>
      <c r="Y194" s="749">
        <v>13</v>
      </c>
      <c r="Z194" s="749">
        <v>8</v>
      </c>
      <c r="AA194" s="749">
        <v>8</v>
      </c>
      <c r="AC194" s="745">
        <v>4341</v>
      </c>
      <c r="AD194" s="746" t="s">
        <v>353</v>
      </c>
      <c r="AE194" s="747">
        <v>65</v>
      </c>
      <c r="AF194" s="748">
        <v>216</v>
      </c>
      <c r="AG194" s="749">
        <v>29</v>
      </c>
      <c r="AH194" s="749">
        <v>26</v>
      </c>
      <c r="AI194" s="749">
        <v>29</v>
      </c>
      <c r="AJ194" s="749">
        <v>9</v>
      </c>
      <c r="AK194" s="749">
        <v>6</v>
      </c>
      <c r="AL194" s="749">
        <v>45</v>
      </c>
      <c r="AM194" s="749">
        <v>11</v>
      </c>
      <c r="AN194" s="749">
        <v>5</v>
      </c>
      <c r="AO194" s="749">
        <v>8</v>
      </c>
      <c r="CH194" s="250">
        <v>7591</v>
      </c>
      <c r="CI194" s="162" t="s">
        <v>518</v>
      </c>
      <c r="CJ194" s="162">
        <v>486</v>
      </c>
      <c r="CK194" s="251">
        <v>377</v>
      </c>
      <c r="CL194" s="252">
        <v>24</v>
      </c>
      <c r="CM194" s="251">
        <v>40</v>
      </c>
      <c r="CN194" s="251">
        <v>35</v>
      </c>
      <c r="CO194" s="162">
        <v>20</v>
      </c>
      <c r="CP194" s="162">
        <v>3</v>
      </c>
      <c r="CQ194" s="162">
        <v>1</v>
      </c>
    </row>
    <row r="195" spans="1:95" ht="18" customHeight="1">
      <c r="A195" s="745">
        <v>4281</v>
      </c>
      <c r="B195" s="746" t="s">
        <v>1267</v>
      </c>
      <c r="C195" s="747">
        <v>189</v>
      </c>
      <c r="D195" s="748">
        <v>210</v>
      </c>
      <c r="E195" s="749">
        <v>11</v>
      </c>
      <c r="F195" s="749">
        <v>14</v>
      </c>
      <c r="G195" s="749">
        <v>31</v>
      </c>
      <c r="H195" s="749">
        <v>29</v>
      </c>
      <c r="I195" s="749">
        <v>16</v>
      </c>
      <c r="J195" s="749">
        <v>76</v>
      </c>
      <c r="K195" s="749">
        <v>16</v>
      </c>
      <c r="L195" s="749">
        <v>7</v>
      </c>
      <c r="M195" s="749">
        <v>11</v>
      </c>
      <c r="O195" s="745">
        <v>4341</v>
      </c>
      <c r="P195" s="746" t="s">
        <v>353</v>
      </c>
      <c r="Q195" s="747">
        <v>61</v>
      </c>
      <c r="R195" s="748">
        <v>210</v>
      </c>
      <c r="S195" s="749">
        <v>23</v>
      </c>
      <c r="T195" s="749">
        <v>30</v>
      </c>
      <c r="U195" s="749">
        <v>21</v>
      </c>
      <c r="V195" s="749">
        <v>18</v>
      </c>
      <c r="W195" s="749">
        <v>8</v>
      </c>
      <c r="X195" s="749">
        <v>48</v>
      </c>
      <c r="Y195" s="749">
        <v>12</v>
      </c>
      <c r="Z195" s="749">
        <v>7</v>
      </c>
      <c r="AA195" s="749">
        <v>8</v>
      </c>
      <c r="AC195" s="745">
        <v>4381</v>
      </c>
      <c r="AD195" s="746" t="s">
        <v>354</v>
      </c>
      <c r="AE195" s="747">
        <v>139</v>
      </c>
      <c r="AF195" s="748">
        <v>227</v>
      </c>
      <c r="AG195" s="749">
        <v>12</v>
      </c>
      <c r="AH195" s="749">
        <v>22</v>
      </c>
      <c r="AI195" s="749">
        <v>27</v>
      </c>
      <c r="AJ195" s="749">
        <v>27</v>
      </c>
      <c r="AK195" s="749">
        <v>12</v>
      </c>
      <c r="AL195" s="749">
        <v>65</v>
      </c>
      <c r="AM195" s="749">
        <v>14</v>
      </c>
      <c r="AN195" s="749">
        <v>7</v>
      </c>
      <c r="AO195" s="749">
        <v>9</v>
      </c>
      <c r="CH195" s="250">
        <v>7592</v>
      </c>
      <c r="CI195" s="162" t="s">
        <v>2010</v>
      </c>
      <c r="CJ195" s="162">
        <v>4</v>
      </c>
      <c r="CK195" s="251" t="s">
        <v>42</v>
      </c>
      <c r="CL195" s="252" t="s">
        <v>42</v>
      </c>
      <c r="CM195" s="251" t="s">
        <v>42</v>
      </c>
      <c r="CN195" s="251" t="s">
        <v>42</v>
      </c>
      <c r="CO195" s="162" t="s">
        <v>42</v>
      </c>
      <c r="CP195" s="162" t="s">
        <v>42</v>
      </c>
      <c r="CQ195" s="162" t="s">
        <v>42</v>
      </c>
    </row>
    <row r="196" spans="1:95" ht="18" customHeight="1">
      <c r="A196" s="745">
        <v>4301</v>
      </c>
      <c r="B196" s="746" t="s">
        <v>352</v>
      </c>
      <c r="C196" s="747">
        <v>62</v>
      </c>
      <c r="D196" s="748">
        <v>196</v>
      </c>
      <c r="E196" s="749">
        <v>24</v>
      </c>
      <c r="F196" s="749">
        <v>21</v>
      </c>
      <c r="G196" s="749">
        <v>39</v>
      </c>
      <c r="H196" s="749">
        <v>13</v>
      </c>
      <c r="I196" s="749">
        <v>3</v>
      </c>
      <c r="J196" s="749">
        <v>55</v>
      </c>
      <c r="K196" s="749">
        <v>14</v>
      </c>
      <c r="L196" s="749">
        <v>6</v>
      </c>
      <c r="M196" s="749">
        <v>9</v>
      </c>
      <c r="O196" s="745">
        <v>4381</v>
      </c>
      <c r="P196" s="746" t="s">
        <v>354</v>
      </c>
      <c r="Q196" s="747">
        <v>134</v>
      </c>
      <c r="R196" s="748">
        <v>218</v>
      </c>
      <c r="S196" s="749">
        <v>13</v>
      </c>
      <c r="T196" s="749">
        <v>27</v>
      </c>
      <c r="U196" s="749">
        <v>23</v>
      </c>
      <c r="V196" s="749">
        <v>17</v>
      </c>
      <c r="W196" s="749">
        <v>20</v>
      </c>
      <c r="X196" s="749">
        <v>60</v>
      </c>
      <c r="Y196" s="749">
        <v>13</v>
      </c>
      <c r="Z196" s="749">
        <v>8</v>
      </c>
      <c r="AA196" s="749">
        <v>8</v>
      </c>
      <c r="AC196" s="745">
        <v>4391</v>
      </c>
      <c r="AD196" s="746" t="s">
        <v>2026</v>
      </c>
      <c r="AE196" s="747">
        <v>92</v>
      </c>
      <c r="AF196" s="748">
        <v>214</v>
      </c>
      <c r="AG196" s="749">
        <v>29</v>
      </c>
      <c r="AH196" s="749">
        <v>26</v>
      </c>
      <c r="AI196" s="749">
        <v>28</v>
      </c>
      <c r="AJ196" s="749">
        <v>13</v>
      </c>
      <c r="AK196" s="749">
        <v>3</v>
      </c>
      <c r="AL196" s="749">
        <v>45</v>
      </c>
      <c r="AM196" s="749">
        <v>11</v>
      </c>
      <c r="AN196" s="749">
        <v>5</v>
      </c>
      <c r="AO196" s="749">
        <v>7</v>
      </c>
      <c r="CH196" s="250">
        <v>7601</v>
      </c>
      <c r="CI196" s="162" t="s">
        <v>1323</v>
      </c>
      <c r="CJ196" s="162">
        <v>222</v>
      </c>
      <c r="CK196" s="251">
        <v>404</v>
      </c>
      <c r="CL196" s="252">
        <v>65</v>
      </c>
      <c r="CM196" s="251">
        <v>8</v>
      </c>
      <c r="CN196" s="251">
        <v>27</v>
      </c>
      <c r="CO196" s="162">
        <v>52</v>
      </c>
      <c r="CP196" s="162">
        <v>10</v>
      </c>
      <c r="CQ196" s="162">
        <v>3</v>
      </c>
    </row>
    <row r="197" spans="1:95" ht="18" customHeight="1">
      <c r="A197" s="745">
        <v>4341</v>
      </c>
      <c r="B197" s="746" t="s">
        <v>353</v>
      </c>
      <c r="C197" s="747">
        <v>63</v>
      </c>
      <c r="D197" s="748">
        <v>190</v>
      </c>
      <c r="E197" s="749">
        <v>35</v>
      </c>
      <c r="F197" s="749">
        <v>33</v>
      </c>
      <c r="G197" s="749">
        <v>19</v>
      </c>
      <c r="H197" s="749">
        <v>6</v>
      </c>
      <c r="I197" s="749">
        <v>6</v>
      </c>
      <c r="J197" s="749">
        <v>32</v>
      </c>
      <c r="K197" s="749">
        <v>12</v>
      </c>
      <c r="L197" s="749">
        <v>6</v>
      </c>
      <c r="M197" s="749">
        <v>8</v>
      </c>
      <c r="O197" s="745">
        <v>4391</v>
      </c>
      <c r="P197" s="746" t="s">
        <v>2026</v>
      </c>
      <c r="Q197" s="747">
        <v>97</v>
      </c>
      <c r="R197" s="748">
        <v>212</v>
      </c>
      <c r="S197" s="749">
        <v>20</v>
      </c>
      <c r="T197" s="749">
        <v>29</v>
      </c>
      <c r="U197" s="749">
        <v>27</v>
      </c>
      <c r="V197" s="749">
        <v>15</v>
      </c>
      <c r="W197" s="749">
        <v>9</v>
      </c>
      <c r="X197" s="749">
        <v>52</v>
      </c>
      <c r="Y197" s="749">
        <v>12</v>
      </c>
      <c r="Z197" s="749">
        <v>7</v>
      </c>
      <c r="AA197" s="749">
        <v>8</v>
      </c>
      <c r="AC197" s="745">
        <v>4401</v>
      </c>
      <c r="AD197" s="746" t="s">
        <v>356</v>
      </c>
      <c r="AE197" s="747">
        <v>51</v>
      </c>
      <c r="AF197" s="748">
        <v>205</v>
      </c>
      <c r="AG197" s="749">
        <v>45</v>
      </c>
      <c r="AH197" s="749">
        <v>37</v>
      </c>
      <c r="AI197" s="749">
        <v>16</v>
      </c>
      <c r="AJ197" s="749">
        <v>0</v>
      </c>
      <c r="AK197" s="749">
        <v>2</v>
      </c>
      <c r="AL197" s="749">
        <v>18</v>
      </c>
      <c r="AM197" s="749">
        <v>9</v>
      </c>
      <c r="AN197" s="749">
        <v>4</v>
      </c>
      <c r="AO197" s="749">
        <v>6</v>
      </c>
      <c r="CH197" s="250">
        <v>7631</v>
      </c>
      <c r="CI197" s="162" t="s">
        <v>1932</v>
      </c>
      <c r="CJ197" s="162">
        <v>18</v>
      </c>
      <c r="CK197" s="251">
        <v>351</v>
      </c>
      <c r="CL197" s="252">
        <v>11</v>
      </c>
      <c r="CM197" s="251">
        <v>78</v>
      </c>
      <c r="CN197" s="251">
        <v>11</v>
      </c>
      <c r="CO197" s="162">
        <v>11</v>
      </c>
      <c r="CP197" s="162">
        <v>0</v>
      </c>
      <c r="CQ197" s="162">
        <v>0</v>
      </c>
    </row>
    <row r="198" spans="1:95" ht="18" customHeight="1">
      <c r="A198" s="745">
        <v>4381</v>
      </c>
      <c r="B198" s="746" t="s">
        <v>354</v>
      </c>
      <c r="C198" s="747">
        <v>141</v>
      </c>
      <c r="D198" s="748">
        <v>204</v>
      </c>
      <c r="E198" s="749">
        <v>19</v>
      </c>
      <c r="F198" s="749">
        <v>22</v>
      </c>
      <c r="G198" s="749">
        <v>27</v>
      </c>
      <c r="H198" s="749">
        <v>17</v>
      </c>
      <c r="I198" s="749">
        <v>15</v>
      </c>
      <c r="J198" s="749">
        <v>59</v>
      </c>
      <c r="K198" s="749">
        <v>15</v>
      </c>
      <c r="L198" s="749">
        <v>6</v>
      </c>
      <c r="M198" s="749">
        <v>10</v>
      </c>
      <c r="O198" s="745">
        <v>4401</v>
      </c>
      <c r="P198" s="746" t="s">
        <v>356</v>
      </c>
      <c r="Q198" s="747">
        <v>51</v>
      </c>
      <c r="R198" s="748">
        <v>205</v>
      </c>
      <c r="S198" s="749">
        <v>25</v>
      </c>
      <c r="T198" s="749">
        <v>35</v>
      </c>
      <c r="U198" s="749">
        <v>27</v>
      </c>
      <c r="V198" s="749">
        <v>8</v>
      </c>
      <c r="W198" s="749">
        <v>4</v>
      </c>
      <c r="X198" s="749">
        <v>39</v>
      </c>
      <c r="Y198" s="749">
        <v>10</v>
      </c>
      <c r="Z198" s="749">
        <v>7</v>
      </c>
      <c r="AA198" s="749">
        <v>8</v>
      </c>
      <c r="AC198" s="745">
        <v>4421</v>
      </c>
      <c r="AD198" s="746" t="s">
        <v>357</v>
      </c>
      <c r="AE198" s="747">
        <v>142</v>
      </c>
      <c r="AF198" s="748">
        <v>239</v>
      </c>
      <c r="AG198" s="749">
        <v>6</v>
      </c>
      <c r="AH198" s="749">
        <v>15</v>
      </c>
      <c r="AI198" s="749">
        <v>20</v>
      </c>
      <c r="AJ198" s="749">
        <v>23</v>
      </c>
      <c r="AK198" s="749">
        <v>37</v>
      </c>
      <c r="AL198" s="749">
        <v>79</v>
      </c>
      <c r="AM198" s="749">
        <v>17</v>
      </c>
      <c r="AN198" s="749">
        <v>7</v>
      </c>
      <c r="AO198" s="749">
        <v>10</v>
      </c>
      <c r="CH198" s="250">
        <v>7701</v>
      </c>
      <c r="CI198" s="162" t="s">
        <v>520</v>
      </c>
      <c r="CJ198" s="162">
        <v>632</v>
      </c>
      <c r="CK198" s="251">
        <v>384</v>
      </c>
      <c r="CL198" s="252">
        <v>30</v>
      </c>
      <c r="CM198" s="251">
        <v>28</v>
      </c>
      <c r="CN198" s="251">
        <v>42</v>
      </c>
      <c r="CO198" s="162">
        <v>27</v>
      </c>
      <c r="CP198" s="162">
        <v>2</v>
      </c>
      <c r="CQ198" s="162">
        <v>1</v>
      </c>
    </row>
    <row r="199" spans="1:95" ht="18" customHeight="1">
      <c r="A199" s="745">
        <v>4391</v>
      </c>
      <c r="B199" s="746" t="s">
        <v>2026</v>
      </c>
      <c r="C199" s="747">
        <v>89</v>
      </c>
      <c r="D199" s="748">
        <v>197</v>
      </c>
      <c r="E199" s="749">
        <v>22</v>
      </c>
      <c r="F199" s="749">
        <v>27</v>
      </c>
      <c r="G199" s="749">
        <v>30</v>
      </c>
      <c r="H199" s="749">
        <v>17</v>
      </c>
      <c r="I199" s="749">
        <v>3</v>
      </c>
      <c r="J199" s="749">
        <v>51</v>
      </c>
      <c r="K199" s="749">
        <v>13</v>
      </c>
      <c r="L199" s="749">
        <v>6</v>
      </c>
      <c r="M199" s="749">
        <v>10</v>
      </c>
      <c r="O199" s="745">
        <v>4421</v>
      </c>
      <c r="P199" s="746" t="s">
        <v>357</v>
      </c>
      <c r="Q199" s="747">
        <v>184</v>
      </c>
      <c r="R199" s="748">
        <v>230</v>
      </c>
      <c r="S199" s="749">
        <v>5</v>
      </c>
      <c r="T199" s="749">
        <v>13</v>
      </c>
      <c r="U199" s="749">
        <v>19</v>
      </c>
      <c r="V199" s="749">
        <v>31</v>
      </c>
      <c r="W199" s="749">
        <v>32</v>
      </c>
      <c r="X199" s="749">
        <v>82</v>
      </c>
      <c r="Y199" s="749">
        <v>15</v>
      </c>
      <c r="Z199" s="749">
        <v>9</v>
      </c>
      <c r="AA199" s="749">
        <v>9</v>
      </c>
      <c r="AC199" s="745">
        <v>4441</v>
      </c>
      <c r="AD199" s="746" t="s">
        <v>358</v>
      </c>
      <c r="AE199" s="747">
        <v>60</v>
      </c>
      <c r="AF199" s="748">
        <v>212</v>
      </c>
      <c r="AG199" s="749">
        <v>32</v>
      </c>
      <c r="AH199" s="749">
        <v>30</v>
      </c>
      <c r="AI199" s="749">
        <v>25</v>
      </c>
      <c r="AJ199" s="749">
        <v>12</v>
      </c>
      <c r="AK199" s="749">
        <v>2</v>
      </c>
      <c r="AL199" s="749">
        <v>38</v>
      </c>
      <c r="AM199" s="749">
        <v>11</v>
      </c>
      <c r="AN199" s="749">
        <v>5</v>
      </c>
      <c r="AO199" s="749">
        <v>7</v>
      </c>
      <c r="CH199" s="250">
        <v>7702</v>
      </c>
      <c r="CI199" s="162" t="s">
        <v>2011</v>
      </c>
      <c r="CJ199" s="162">
        <v>10</v>
      </c>
      <c r="CK199" s="251">
        <v>402</v>
      </c>
      <c r="CL199" s="252">
        <v>70</v>
      </c>
      <c r="CM199" s="251">
        <v>10</v>
      </c>
      <c r="CN199" s="251">
        <v>20</v>
      </c>
      <c r="CO199" s="162">
        <v>50</v>
      </c>
      <c r="CP199" s="162">
        <v>10</v>
      </c>
      <c r="CQ199" s="162">
        <v>10</v>
      </c>
    </row>
    <row r="200" spans="1:95" ht="18" customHeight="1">
      <c r="A200" s="745">
        <v>4401</v>
      </c>
      <c r="B200" s="746" t="s">
        <v>356</v>
      </c>
      <c r="C200" s="747">
        <v>68</v>
      </c>
      <c r="D200" s="748">
        <v>194</v>
      </c>
      <c r="E200" s="749">
        <v>25</v>
      </c>
      <c r="F200" s="749">
        <v>26</v>
      </c>
      <c r="G200" s="749">
        <v>35</v>
      </c>
      <c r="H200" s="749">
        <v>7</v>
      </c>
      <c r="I200" s="749">
        <v>6</v>
      </c>
      <c r="J200" s="749">
        <v>49</v>
      </c>
      <c r="K200" s="749">
        <v>13</v>
      </c>
      <c r="L200" s="749">
        <v>6</v>
      </c>
      <c r="M200" s="749">
        <v>8</v>
      </c>
      <c r="O200" s="745">
        <v>4441</v>
      </c>
      <c r="P200" s="746" t="s">
        <v>358</v>
      </c>
      <c r="Q200" s="747">
        <v>64</v>
      </c>
      <c r="R200" s="748">
        <v>209</v>
      </c>
      <c r="S200" s="749">
        <v>22</v>
      </c>
      <c r="T200" s="749">
        <v>30</v>
      </c>
      <c r="U200" s="749">
        <v>28</v>
      </c>
      <c r="V200" s="749">
        <v>19</v>
      </c>
      <c r="W200" s="749">
        <v>2</v>
      </c>
      <c r="X200" s="749">
        <v>48</v>
      </c>
      <c r="Y200" s="749">
        <v>12</v>
      </c>
      <c r="Z200" s="749">
        <v>7</v>
      </c>
      <c r="AA200" s="749">
        <v>7</v>
      </c>
      <c r="AC200" s="745">
        <v>4461</v>
      </c>
      <c r="AD200" s="746" t="s">
        <v>359</v>
      </c>
      <c r="AE200" s="747">
        <v>40</v>
      </c>
      <c r="AF200" s="748">
        <v>211</v>
      </c>
      <c r="AG200" s="749">
        <v>35</v>
      </c>
      <c r="AH200" s="749">
        <v>33</v>
      </c>
      <c r="AI200" s="749">
        <v>18</v>
      </c>
      <c r="AJ200" s="749">
        <v>13</v>
      </c>
      <c r="AK200" s="749">
        <v>3</v>
      </c>
      <c r="AL200" s="749">
        <v>33</v>
      </c>
      <c r="AM200" s="749">
        <v>11</v>
      </c>
      <c r="AN200" s="749">
        <v>5</v>
      </c>
      <c r="AO200" s="749">
        <v>7</v>
      </c>
      <c r="CH200" s="250">
        <v>7721</v>
      </c>
      <c r="CI200" s="162" t="s">
        <v>521</v>
      </c>
      <c r="CJ200" s="162">
        <v>455</v>
      </c>
      <c r="CK200" s="251">
        <v>388</v>
      </c>
      <c r="CL200" s="252">
        <v>39</v>
      </c>
      <c r="CM200" s="251">
        <v>28</v>
      </c>
      <c r="CN200" s="251">
        <v>33</v>
      </c>
      <c r="CO200" s="162">
        <v>31</v>
      </c>
      <c r="CP200" s="162">
        <v>7</v>
      </c>
      <c r="CQ200" s="162">
        <v>1</v>
      </c>
    </row>
    <row r="201" spans="1:95" ht="18" customHeight="1">
      <c r="A201" s="745">
        <v>4421</v>
      </c>
      <c r="B201" s="746" t="s">
        <v>357</v>
      </c>
      <c r="C201" s="747">
        <v>161</v>
      </c>
      <c r="D201" s="748">
        <v>217</v>
      </c>
      <c r="E201" s="749">
        <v>7</v>
      </c>
      <c r="F201" s="749">
        <v>16</v>
      </c>
      <c r="G201" s="749">
        <v>20</v>
      </c>
      <c r="H201" s="749">
        <v>21</v>
      </c>
      <c r="I201" s="749">
        <v>35</v>
      </c>
      <c r="J201" s="749">
        <v>77</v>
      </c>
      <c r="K201" s="749">
        <v>17</v>
      </c>
      <c r="L201" s="749">
        <v>8</v>
      </c>
      <c r="M201" s="749">
        <v>11</v>
      </c>
      <c r="O201" s="745">
        <v>4461</v>
      </c>
      <c r="P201" s="746" t="s">
        <v>359</v>
      </c>
      <c r="Q201" s="747">
        <v>31</v>
      </c>
      <c r="R201" s="748">
        <v>208</v>
      </c>
      <c r="S201" s="749">
        <v>29</v>
      </c>
      <c r="T201" s="749">
        <v>29</v>
      </c>
      <c r="U201" s="749">
        <v>19</v>
      </c>
      <c r="V201" s="749">
        <v>13</v>
      </c>
      <c r="W201" s="749">
        <v>10</v>
      </c>
      <c r="X201" s="749">
        <v>42</v>
      </c>
      <c r="Y201" s="749">
        <v>11</v>
      </c>
      <c r="Z201" s="749">
        <v>7</v>
      </c>
      <c r="AA201" s="749">
        <v>7</v>
      </c>
      <c r="AC201" s="745">
        <v>4491</v>
      </c>
      <c r="AD201" s="746" t="s">
        <v>1269</v>
      </c>
      <c r="AE201" s="747">
        <v>136</v>
      </c>
      <c r="AF201" s="748">
        <v>219</v>
      </c>
      <c r="AG201" s="749">
        <v>21</v>
      </c>
      <c r="AH201" s="749">
        <v>31</v>
      </c>
      <c r="AI201" s="749">
        <v>28</v>
      </c>
      <c r="AJ201" s="749">
        <v>13</v>
      </c>
      <c r="AK201" s="749">
        <v>7</v>
      </c>
      <c r="AL201" s="749">
        <v>49</v>
      </c>
      <c r="AM201" s="749">
        <v>12</v>
      </c>
      <c r="AN201" s="749">
        <v>6</v>
      </c>
      <c r="AO201" s="749">
        <v>8</v>
      </c>
      <c r="CH201" s="250">
        <v>7731</v>
      </c>
      <c r="CI201" s="162" t="s">
        <v>522</v>
      </c>
      <c r="CJ201" s="162">
        <v>438</v>
      </c>
      <c r="CK201" s="251">
        <v>384</v>
      </c>
      <c r="CL201" s="252">
        <v>33</v>
      </c>
      <c r="CM201" s="251">
        <v>32</v>
      </c>
      <c r="CN201" s="251">
        <v>35</v>
      </c>
      <c r="CO201" s="162">
        <v>27</v>
      </c>
      <c r="CP201" s="162">
        <v>4</v>
      </c>
      <c r="CQ201" s="162">
        <v>2</v>
      </c>
    </row>
    <row r="202" spans="1:95" ht="18" customHeight="1">
      <c r="A202" s="745">
        <v>4441</v>
      </c>
      <c r="B202" s="746" t="s">
        <v>358</v>
      </c>
      <c r="C202" s="747">
        <v>79</v>
      </c>
      <c r="D202" s="748">
        <v>185</v>
      </c>
      <c r="E202" s="749">
        <v>38</v>
      </c>
      <c r="F202" s="749">
        <v>38</v>
      </c>
      <c r="G202" s="749">
        <v>20</v>
      </c>
      <c r="H202" s="749">
        <v>3</v>
      </c>
      <c r="I202" s="749">
        <v>1</v>
      </c>
      <c r="J202" s="749">
        <v>24</v>
      </c>
      <c r="K202" s="749">
        <v>11</v>
      </c>
      <c r="L202" s="749">
        <v>4</v>
      </c>
      <c r="M202" s="749">
        <v>8</v>
      </c>
      <c r="O202" s="745">
        <v>4491</v>
      </c>
      <c r="P202" s="746" t="s">
        <v>1269</v>
      </c>
      <c r="Q202" s="747">
        <v>115</v>
      </c>
      <c r="R202" s="748">
        <v>215</v>
      </c>
      <c r="S202" s="749">
        <v>10</v>
      </c>
      <c r="T202" s="749">
        <v>19</v>
      </c>
      <c r="U202" s="749">
        <v>40</v>
      </c>
      <c r="V202" s="749">
        <v>25</v>
      </c>
      <c r="W202" s="749">
        <v>6</v>
      </c>
      <c r="X202" s="749">
        <v>71</v>
      </c>
      <c r="Y202" s="749">
        <v>13</v>
      </c>
      <c r="Z202" s="749">
        <v>8</v>
      </c>
      <c r="AA202" s="749">
        <v>8</v>
      </c>
      <c r="AC202" s="745">
        <v>4501</v>
      </c>
      <c r="AD202" s="746" t="s">
        <v>1270</v>
      </c>
      <c r="AE202" s="747">
        <v>63</v>
      </c>
      <c r="AF202" s="748">
        <v>216</v>
      </c>
      <c r="AG202" s="749">
        <v>22</v>
      </c>
      <c r="AH202" s="749">
        <v>37</v>
      </c>
      <c r="AI202" s="749">
        <v>25</v>
      </c>
      <c r="AJ202" s="749">
        <v>11</v>
      </c>
      <c r="AK202" s="749">
        <v>5</v>
      </c>
      <c r="AL202" s="749">
        <v>41</v>
      </c>
      <c r="AM202" s="749">
        <v>12</v>
      </c>
      <c r="AN202" s="749">
        <v>5</v>
      </c>
      <c r="AO202" s="749">
        <v>8</v>
      </c>
      <c r="CH202" s="250">
        <v>7741</v>
      </c>
      <c r="CI202" s="162" t="s">
        <v>523</v>
      </c>
      <c r="CJ202" s="162">
        <v>603</v>
      </c>
      <c r="CK202" s="251">
        <v>389</v>
      </c>
      <c r="CL202" s="252">
        <v>44</v>
      </c>
      <c r="CM202" s="251">
        <v>26</v>
      </c>
      <c r="CN202" s="251">
        <v>29</v>
      </c>
      <c r="CO202" s="162">
        <v>36</v>
      </c>
      <c r="CP202" s="162">
        <v>6</v>
      </c>
      <c r="CQ202" s="162">
        <v>1</v>
      </c>
    </row>
    <row r="203" spans="1:95" ht="18" customHeight="1">
      <c r="A203" s="745">
        <v>4461</v>
      </c>
      <c r="B203" s="746" t="s">
        <v>359</v>
      </c>
      <c r="C203" s="747">
        <v>46</v>
      </c>
      <c r="D203" s="748">
        <v>195</v>
      </c>
      <c r="E203" s="749">
        <v>15</v>
      </c>
      <c r="F203" s="749">
        <v>46</v>
      </c>
      <c r="G203" s="749">
        <v>24</v>
      </c>
      <c r="H203" s="749">
        <v>13</v>
      </c>
      <c r="I203" s="749">
        <v>2</v>
      </c>
      <c r="J203" s="749">
        <v>39</v>
      </c>
      <c r="K203" s="749">
        <v>14</v>
      </c>
      <c r="L203" s="749">
        <v>6</v>
      </c>
      <c r="M203" s="749">
        <v>8</v>
      </c>
      <c r="O203" s="745">
        <v>4501</v>
      </c>
      <c r="P203" s="746" t="s">
        <v>1270</v>
      </c>
      <c r="Q203" s="747">
        <v>53</v>
      </c>
      <c r="R203" s="748">
        <v>211</v>
      </c>
      <c r="S203" s="749">
        <v>17</v>
      </c>
      <c r="T203" s="749">
        <v>23</v>
      </c>
      <c r="U203" s="749">
        <v>36</v>
      </c>
      <c r="V203" s="749">
        <v>23</v>
      </c>
      <c r="W203" s="749">
        <v>2</v>
      </c>
      <c r="X203" s="749">
        <v>60</v>
      </c>
      <c r="Y203" s="749">
        <v>13</v>
      </c>
      <c r="Z203" s="749">
        <v>7</v>
      </c>
      <c r="AA203" s="749">
        <v>7</v>
      </c>
      <c r="AC203" s="745">
        <v>4511</v>
      </c>
      <c r="AD203" s="746" t="s">
        <v>1271</v>
      </c>
      <c r="AE203" s="747">
        <v>136</v>
      </c>
      <c r="AF203" s="748">
        <v>225</v>
      </c>
      <c r="AG203" s="749">
        <v>15</v>
      </c>
      <c r="AH203" s="749">
        <v>24</v>
      </c>
      <c r="AI203" s="749">
        <v>30</v>
      </c>
      <c r="AJ203" s="749">
        <v>18</v>
      </c>
      <c r="AK203" s="749">
        <v>13</v>
      </c>
      <c r="AL203" s="749">
        <v>62</v>
      </c>
      <c r="AM203" s="749">
        <v>14</v>
      </c>
      <c r="AN203" s="749">
        <v>7</v>
      </c>
      <c r="AO203" s="749">
        <v>9</v>
      </c>
      <c r="CH203" s="250">
        <v>7751</v>
      </c>
      <c r="CI203" s="162" t="s">
        <v>524</v>
      </c>
      <c r="CJ203" s="162">
        <v>412</v>
      </c>
      <c r="CK203" s="251">
        <v>387</v>
      </c>
      <c r="CL203" s="252">
        <v>39</v>
      </c>
      <c r="CM203" s="251">
        <v>30</v>
      </c>
      <c r="CN203" s="251">
        <v>31</v>
      </c>
      <c r="CO203" s="162">
        <v>30</v>
      </c>
      <c r="CP203" s="162">
        <v>7</v>
      </c>
      <c r="CQ203" s="162">
        <v>3</v>
      </c>
    </row>
    <row r="204" spans="1:95" ht="18" customHeight="1">
      <c r="A204" s="745">
        <v>4491</v>
      </c>
      <c r="B204" s="746" t="s">
        <v>1269</v>
      </c>
      <c r="C204" s="747">
        <v>142</v>
      </c>
      <c r="D204" s="748">
        <v>191</v>
      </c>
      <c r="E204" s="749">
        <v>30</v>
      </c>
      <c r="F204" s="749">
        <v>27</v>
      </c>
      <c r="G204" s="749">
        <v>31</v>
      </c>
      <c r="H204" s="749">
        <v>11</v>
      </c>
      <c r="I204" s="749">
        <v>1</v>
      </c>
      <c r="J204" s="749">
        <v>43</v>
      </c>
      <c r="K204" s="749">
        <v>13</v>
      </c>
      <c r="L204" s="749">
        <v>5</v>
      </c>
      <c r="M204" s="749">
        <v>8</v>
      </c>
      <c r="O204" s="745">
        <v>4511</v>
      </c>
      <c r="P204" s="746" t="s">
        <v>1271</v>
      </c>
      <c r="Q204" s="747">
        <v>127</v>
      </c>
      <c r="R204" s="748">
        <v>220</v>
      </c>
      <c r="S204" s="749">
        <v>12</v>
      </c>
      <c r="T204" s="749">
        <v>15</v>
      </c>
      <c r="U204" s="749">
        <v>33</v>
      </c>
      <c r="V204" s="749">
        <v>23</v>
      </c>
      <c r="W204" s="749">
        <v>17</v>
      </c>
      <c r="X204" s="749">
        <v>73</v>
      </c>
      <c r="Y204" s="749">
        <v>14</v>
      </c>
      <c r="Z204" s="749">
        <v>8</v>
      </c>
      <c r="AA204" s="749">
        <v>9</v>
      </c>
      <c r="AC204" s="745">
        <v>4541</v>
      </c>
      <c r="AD204" s="746" t="s">
        <v>363</v>
      </c>
      <c r="AE204" s="747">
        <v>68</v>
      </c>
      <c r="AF204" s="748">
        <v>219</v>
      </c>
      <c r="AG204" s="749">
        <v>24</v>
      </c>
      <c r="AH204" s="749">
        <v>21</v>
      </c>
      <c r="AI204" s="749">
        <v>32</v>
      </c>
      <c r="AJ204" s="749">
        <v>16</v>
      </c>
      <c r="AK204" s="749">
        <v>7</v>
      </c>
      <c r="AL204" s="749">
        <v>56</v>
      </c>
      <c r="AM204" s="749">
        <v>13</v>
      </c>
      <c r="AN204" s="749">
        <v>6</v>
      </c>
      <c r="AO204" s="749">
        <v>7</v>
      </c>
      <c r="CH204" s="250">
        <v>7781</v>
      </c>
      <c r="CI204" s="162" t="s">
        <v>1326</v>
      </c>
      <c r="CJ204" s="162">
        <v>638</v>
      </c>
      <c r="CK204" s="251">
        <v>391</v>
      </c>
      <c r="CL204" s="252">
        <v>45</v>
      </c>
      <c r="CM204" s="251">
        <v>24</v>
      </c>
      <c r="CN204" s="251">
        <v>31</v>
      </c>
      <c r="CO204" s="162">
        <v>33</v>
      </c>
      <c r="CP204" s="162">
        <v>9</v>
      </c>
      <c r="CQ204" s="162">
        <v>4</v>
      </c>
    </row>
    <row r="205" spans="1:95" ht="18" customHeight="1">
      <c r="A205" s="745">
        <v>4501</v>
      </c>
      <c r="B205" s="746" t="s">
        <v>1270</v>
      </c>
      <c r="C205" s="747">
        <v>62</v>
      </c>
      <c r="D205" s="748">
        <v>198</v>
      </c>
      <c r="E205" s="749">
        <v>21</v>
      </c>
      <c r="F205" s="749">
        <v>23</v>
      </c>
      <c r="G205" s="749">
        <v>35</v>
      </c>
      <c r="H205" s="749">
        <v>13</v>
      </c>
      <c r="I205" s="749">
        <v>8</v>
      </c>
      <c r="J205" s="749">
        <v>56</v>
      </c>
      <c r="K205" s="749">
        <v>14</v>
      </c>
      <c r="L205" s="749">
        <v>7</v>
      </c>
      <c r="M205" s="749">
        <v>9</v>
      </c>
      <c r="O205" s="745">
        <v>4541</v>
      </c>
      <c r="P205" s="746" t="s">
        <v>363</v>
      </c>
      <c r="Q205" s="747">
        <v>72</v>
      </c>
      <c r="R205" s="748">
        <v>216</v>
      </c>
      <c r="S205" s="749">
        <v>24</v>
      </c>
      <c r="T205" s="749">
        <v>13</v>
      </c>
      <c r="U205" s="749">
        <v>24</v>
      </c>
      <c r="V205" s="749">
        <v>26</v>
      </c>
      <c r="W205" s="749">
        <v>14</v>
      </c>
      <c r="X205" s="749">
        <v>64</v>
      </c>
      <c r="Y205" s="749">
        <v>13</v>
      </c>
      <c r="Z205" s="749">
        <v>8</v>
      </c>
      <c r="AA205" s="749">
        <v>8</v>
      </c>
      <c r="AC205" s="745">
        <v>4581</v>
      </c>
      <c r="AD205" s="746" t="s">
        <v>364</v>
      </c>
      <c r="AE205" s="747">
        <v>135</v>
      </c>
      <c r="AF205" s="748">
        <v>221</v>
      </c>
      <c r="AG205" s="749">
        <v>15</v>
      </c>
      <c r="AH205" s="749">
        <v>33</v>
      </c>
      <c r="AI205" s="749">
        <v>27</v>
      </c>
      <c r="AJ205" s="749">
        <v>19</v>
      </c>
      <c r="AK205" s="749">
        <v>6</v>
      </c>
      <c r="AL205" s="749">
        <v>52</v>
      </c>
      <c r="AM205" s="749">
        <v>13</v>
      </c>
      <c r="AN205" s="749">
        <v>6</v>
      </c>
      <c r="AO205" s="749">
        <v>8</v>
      </c>
      <c r="CH205" s="250">
        <v>7791</v>
      </c>
      <c r="CI205" s="162" t="s">
        <v>144</v>
      </c>
      <c r="CJ205" s="162">
        <v>171</v>
      </c>
      <c r="CK205" s="251">
        <v>379</v>
      </c>
      <c r="CL205" s="252">
        <v>29</v>
      </c>
      <c r="CM205" s="251">
        <v>34</v>
      </c>
      <c r="CN205" s="251">
        <v>37</v>
      </c>
      <c r="CO205" s="162">
        <v>25</v>
      </c>
      <c r="CP205" s="162">
        <v>4</v>
      </c>
      <c r="CQ205" s="162">
        <v>0</v>
      </c>
    </row>
    <row r="206" spans="1:95" ht="18" customHeight="1">
      <c r="A206" s="745">
        <v>4511</v>
      </c>
      <c r="B206" s="746" t="s">
        <v>1271</v>
      </c>
      <c r="C206" s="747">
        <v>133</v>
      </c>
      <c r="D206" s="748">
        <v>204</v>
      </c>
      <c r="E206" s="749">
        <v>15</v>
      </c>
      <c r="F206" s="749">
        <v>23</v>
      </c>
      <c r="G206" s="749">
        <v>29</v>
      </c>
      <c r="H206" s="749">
        <v>20</v>
      </c>
      <c r="I206" s="749">
        <v>13</v>
      </c>
      <c r="J206" s="749">
        <v>62</v>
      </c>
      <c r="K206" s="749">
        <v>15</v>
      </c>
      <c r="L206" s="749">
        <v>7</v>
      </c>
      <c r="M206" s="749">
        <v>10</v>
      </c>
      <c r="O206" s="745">
        <v>4581</v>
      </c>
      <c r="P206" s="746" t="s">
        <v>364</v>
      </c>
      <c r="Q206" s="747">
        <v>149</v>
      </c>
      <c r="R206" s="748">
        <v>216</v>
      </c>
      <c r="S206" s="749">
        <v>15</v>
      </c>
      <c r="T206" s="749">
        <v>17</v>
      </c>
      <c r="U206" s="749">
        <v>35</v>
      </c>
      <c r="V206" s="749">
        <v>23</v>
      </c>
      <c r="W206" s="749">
        <v>9</v>
      </c>
      <c r="X206" s="749">
        <v>67</v>
      </c>
      <c r="Y206" s="749">
        <v>13</v>
      </c>
      <c r="Z206" s="749">
        <v>8</v>
      </c>
      <c r="AA206" s="749">
        <v>8</v>
      </c>
      <c r="AC206" s="745">
        <v>4651</v>
      </c>
      <c r="AD206" s="746" t="s">
        <v>1272</v>
      </c>
      <c r="AE206" s="747">
        <v>43</v>
      </c>
      <c r="AF206" s="748">
        <v>213</v>
      </c>
      <c r="AG206" s="749">
        <v>21</v>
      </c>
      <c r="AH206" s="749">
        <v>53</v>
      </c>
      <c r="AI206" s="749">
        <v>21</v>
      </c>
      <c r="AJ206" s="749">
        <v>2</v>
      </c>
      <c r="AK206" s="749">
        <v>2</v>
      </c>
      <c r="AL206" s="749">
        <v>26</v>
      </c>
      <c r="AM206" s="749">
        <v>10</v>
      </c>
      <c r="AN206" s="749">
        <v>5</v>
      </c>
      <c r="AO206" s="749">
        <v>7</v>
      </c>
      <c r="CH206" s="250">
        <v>7812</v>
      </c>
      <c r="CI206" s="162" t="s">
        <v>154</v>
      </c>
      <c r="CJ206" s="162">
        <v>4</v>
      </c>
      <c r="CK206" s="251" t="s">
        <v>42</v>
      </c>
      <c r="CL206" s="252" t="s">
        <v>42</v>
      </c>
      <c r="CM206" s="251" t="s">
        <v>42</v>
      </c>
      <c r="CN206" s="251" t="s">
        <v>42</v>
      </c>
      <c r="CO206" s="162" t="s">
        <v>42</v>
      </c>
      <c r="CP206" s="162" t="s">
        <v>42</v>
      </c>
      <c r="CQ206" s="162" t="s">
        <v>42</v>
      </c>
    </row>
    <row r="207" spans="1:95" ht="18" customHeight="1">
      <c r="A207" s="745">
        <v>4541</v>
      </c>
      <c r="B207" s="746" t="s">
        <v>363</v>
      </c>
      <c r="C207" s="747">
        <v>64</v>
      </c>
      <c r="D207" s="748">
        <v>195</v>
      </c>
      <c r="E207" s="749">
        <v>22</v>
      </c>
      <c r="F207" s="749">
        <v>27</v>
      </c>
      <c r="G207" s="749">
        <v>33</v>
      </c>
      <c r="H207" s="749">
        <v>14</v>
      </c>
      <c r="I207" s="749">
        <v>5</v>
      </c>
      <c r="J207" s="749">
        <v>52</v>
      </c>
      <c r="K207" s="749">
        <v>13</v>
      </c>
      <c r="L207" s="749">
        <v>6</v>
      </c>
      <c r="M207" s="749">
        <v>9</v>
      </c>
      <c r="O207" s="745">
        <v>4651</v>
      </c>
      <c r="P207" s="746" t="s">
        <v>1272</v>
      </c>
      <c r="Q207" s="747">
        <v>30</v>
      </c>
      <c r="R207" s="748">
        <v>203</v>
      </c>
      <c r="S207" s="749">
        <v>40</v>
      </c>
      <c r="T207" s="749">
        <v>20</v>
      </c>
      <c r="U207" s="749">
        <v>23</v>
      </c>
      <c r="V207" s="749">
        <v>17</v>
      </c>
      <c r="W207" s="749">
        <v>0</v>
      </c>
      <c r="X207" s="749">
        <v>40</v>
      </c>
      <c r="Y207" s="749">
        <v>11</v>
      </c>
      <c r="Z207" s="749">
        <v>7</v>
      </c>
      <c r="AA207" s="749">
        <v>6</v>
      </c>
      <c r="AC207" s="745">
        <v>4681</v>
      </c>
      <c r="AD207" s="746" t="s">
        <v>1273</v>
      </c>
      <c r="AE207" s="747">
        <v>146</v>
      </c>
      <c r="AF207" s="748">
        <v>218</v>
      </c>
      <c r="AG207" s="749">
        <v>25</v>
      </c>
      <c r="AH207" s="749">
        <v>23</v>
      </c>
      <c r="AI207" s="749">
        <v>27</v>
      </c>
      <c r="AJ207" s="749">
        <v>13</v>
      </c>
      <c r="AK207" s="749">
        <v>11</v>
      </c>
      <c r="AL207" s="749">
        <v>51</v>
      </c>
      <c r="AM207" s="749">
        <v>12</v>
      </c>
      <c r="AN207" s="749">
        <v>6</v>
      </c>
      <c r="AO207" s="749">
        <v>8</v>
      </c>
      <c r="CH207" s="250">
        <v>7826</v>
      </c>
      <c r="CI207" s="162" t="s">
        <v>1793</v>
      </c>
      <c r="CJ207" s="162">
        <v>1</v>
      </c>
      <c r="CK207" s="251" t="s">
        <v>42</v>
      </c>
      <c r="CL207" s="252" t="s">
        <v>42</v>
      </c>
      <c r="CM207" s="251" t="s">
        <v>42</v>
      </c>
      <c r="CN207" s="251" t="s">
        <v>42</v>
      </c>
      <c r="CO207" s="162" t="s">
        <v>42</v>
      </c>
      <c r="CP207" s="162" t="s">
        <v>42</v>
      </c>
      <c r="CQ207" s="162" t="s">
        <v>42</v>
      </c>
    </row>
    <row r="208" spans="1:95" ht="18" customHeight="1">
      <c r="A208" s="745">
        <v>4581</v>
      </c>
      <c r="B208" s="746" t="s">
        <v>364</v>
      </c>
      <c r="C208" s="747">
        <v>163</v>
      </c>
      <c r="D208" s="748">
        <v>195</v>
      </c>
      <c r="E208" s="749">
        <v>24</v>
      </c>
      <c r="F208" s="749">
        <v>32</v>
      </c>
      <c r="G208" s="749">
        <v>29</v>
      </c>
      <c r="H208" s="749">
        <v>12</v>
      </c>
      <c r="I208" s="749">
        <v>4</v>
      </c>
      <c r="J208" s="749">
        <v>44</v>
      </c>
      <c r="K208" s="749">
        <v>13</v>
      </c>
      <c r="L208" s="749">
        <v>5</v>
      </c>
      <c r="M208" s="749">
        <v>10</v>
      </c>
      <c r="O208" s="745">
        <v>4681</v>
      </c>
      <c r="P208" s="746" t="s">
        <v>1273</v>
      </c>
      <c r="Q208" s="747">
        <v>133</v>
      </c>
      <c r="R208" s="748">
        <v>215</v>
      </c>
      <c r="S208" s="749">
        <v>24</v>
      </c>
      <c r="T208" s="749">
        <v>24</v>
      </c>
      <c r="U208" s="749">
        <v>14</v>
      </c>
      <c r="V208" s="749">
        <v>19</v>
      </c>
      <c r="W208" s="749">
        <v>20</v>
      </c>
      <c r="X208" s="749">
        <v>52</v>
      </c>
      <c r="Y208" s="749">
        <v>12</v>
      </c>
      <c r="Z208" s="749">
        <v>7</v>
      </c>
      <c r="AA208" s="749">
        <v>8</v>
      </c>
      <c r="AC208" s="745">
        <v>4691</v>
      </c>
      <c r="AD208" s="746" t="s">
        <v>367</v>
      </c>
      <c r="AE208" s="747">
        <v>97</v>
      </c>
      <c r="AF208" s="748">
        <v>229</v>
      </c>
      <c r="AG208" s="749">
        <v>9</v>
      </c>
      <c r="AH208" s="749">
        <v>18</v>
      </c>
      <c r="AI208" s="749">
        <v>27</v>
      </c>
      <c r="AJ208" s="749">
        <v>35</v>
      </c>
      <c r="AK208" s="749">
        <v>11</v>
      </c>
      <c r="AL208" s="749">
        <v>73</v>
      </c>
      <c r="AM208" s="749">
        <v>15</v>
      </c>
      <c r="AN208" s="749">
        <v>7</v>
      </c>
      <c r="AO208" s="749">
        <v>9</v>
      </c>
      <c r="CH208" s="250">
        <v>7829</v>
      </c>
      <c r="CI208" s="162" t="s">
        <v>145</v>
      </c>
      <c r="CJ208" s="162">
        <v>28</v>
      </c>
      <c r="CK208" s="251" t="s">
        <v>42</v>
      </c>
      <c r="CL208" s="252" t="s">
        <v>42</v>
      </c>
      <c r="CM208" s="251" t="s">
        <v>42</v>
      </c>
      <c r="CN208" s="251" t="s">
        <v>42</v>
      </c>
      <c r="CO208" s="162" t="s">
        <v>42</v>
      </c>
      <c r="CP208" s="162" t="s">
        <v>42</v>
      </c>
      <c r="CQ208" s="162" t="s">
        <v>42</v>
      </c>
    </row>
    <row r="209" spans="1:95" ht="18" customHeight="1">
      <c r="A209" s="745">
        <v>4611</v>
      </c>
      <c r="B209" s="746" t="s">
        <v>717</v>
      </c>
      <c r="C209" s="747">
        <v>166</v>
      </c>
      <c r="D209" s="748">
        <v>200</v>
      </c>
      <c r="E209" s="749">
        <v>20</v>
      </c>
      <c r="F209" s="749">
        <v>23</v>
      </c>
      <c r="G209" s="749">
        <v>31</v>
      </c>
      <c r="H209" s="749">
        <v>20</v>
      </c>
      <c r="I209" s="749">
        <v>5</v>
      </c>
      <c r="J209" s="749">
        <v>57</v>
      </c>
      <c r="K209" s="749">
        <v>14</v>
      </c>
      <c r="L209" s="749">
        <v>7</v>
      </c>
      <c r="M209" s="749">
        <v>9</v>
      </c>
      <c r="O209" s="745">
        <v>4691</v>
      </c>
      <c r="P209" s="746" t="s">
        <v>367</v>
      </c>
      <c r="Q209" s="747">
        <v>101</v>
      </c>
      <c r="R209" s="748">
        <v>217</v>
      </c>
      <c r="S209" s="749">
        <v>19</v>
      </c>
      <c r="T209" s="749">
        <v>21</v>
      </c>
      <c r="U209" s="749">
        <v>21</v>
      </c>
      <c r="V209" s="749">
        <v>19</v>
      </c>
      <c r="W209" s="749">
        <v>21</v>
      </c>
      <c r="X209" s="749">
        <v>60</v>
      </c>
      <c r="Y209" s="749">
        <v>14</v>
      </c>
      <c r="Z209" s="749">
        <v>7</v>
      </c>
      <c r="AA209" s="749">
        <v>8</v>
      </c>
      <c r="AC209" s="745">
        <v>4721</v>
      </c>
      <c r="AD209" s="746" t="s">
        <v>368</v>
      </c>
      <c r="AE209" s="747">
        <v>88</v>
      </c>
      <c r="AF209" s="748">
        <v>219</v>
      </c>
      <c r="AG209" s="749">
        <v>20</v>
      </c>
      <c r="AH209" s="749">
        <v>28</v>
      </c>
      <c r="AI209" s="749">
        <v>28</v>
      </c>
      <c r="AJ209" s="749">
        <v>14</v>
      </c>
      <c r="AK209" s="749">
        <v>9</v>
      </c>
      <c r="AL209" s="749">
        <v>51</v>
      </c>
      <c r="AM209" s="749">
        <v>12</v>
      </c>
      <c r="AN209" s="749">
        <v>6</v>
      </c>
      <c r="AO209" s="749">
        <v>7</v>
      </c>
      <c r="CH209" s="250">
        <v>7832</v>
      </c>
      <c r="CI209" s="162" t="s">
        <v>153</v>
      </c>
      <c r="CJ209" s="162">
        <v>2</v>
      </c>
      <c r="CK209" s="251" t="s">
        <v>42</v>
      </c>
      <c r="CL209" s="252" t="s">
        <v>42</v>
      </c>
      <c r="CM209" s="251" t="s">
        <v>42</v>
      </c>
      <c r="CN209" s="251" t="s">
        <v>42</v>
      </c>
      <c r="CO209" s="162" t="s">
        <v>42</v>
      </c>
      <c r="CP209" s="162" t="s">
        <v>42</v>
      </c>
      <c r="CQ209" s="162" t="s">
        <v>42</v>
      </c>
    </row>
    <row r="210" spans="1:95" ht="18" customHeight="1">
      <c r="A210" s="745">
        <v>4651</v>
      </c>
      <c r="B210" s="746" t="s">
        <v>1272</v>
      </c>
      <c r="C210" s="747">
        <v>37</v>
      </c>
      <c r="D210" s="748">
        <v>181</v>
      </c>
      <c r="E210" s="749">
        <v>49</v>
      </c>
      <c r="F210" s="749">
        <v>27</v>
      </c>
      <c r="G210" s="749">
        <v>19</v>
      </c>
      <c r="H210" s="749">
        <v>3</v>
      </c>
      <c r="I210" s="749">
        <v>3</v>
      </c>
      <c r="J210" s="749">
        <v>24</v>
      </c>
      <c r="K210" s="749">
        <v>10</v>
      </c>
      <c r="L210" s="749">
        <v>4</v>
      </c>
      <c r="M210" s="749">
        <v>7</v>
      </c>
      <c r="O210" s="745">
        <v>4721</v>
      </c>
      <c r="P210" s="746" t="s">
        <v>368</v>
      </c>
      <c r="Q210" s="747">
        <v>79</v>
      </c>
      <c r="R210" s="748">
        <v>216</v>
      </c>
      <c r="S210" s="749">
        <v>15</v>
      </c>
      <c r="T210" s="749">
        <v>24</v>
      </c>
      <c r="U210" s="749">
        <v>25</v>
      </c>
      <c r="V210" s="749">
        <v>22</v>
      </c>
      <c r="W210" s="749">
        <v>14</v>
      </c>
      <c r="X210" s="749">
        <v>61</v>
      </c>
      <c r="Y210" s="749">
        <v>14</v>
      </c>
      <c r="Z210" s="749">
        <v>8</v>
      </c>
      <c r="AA210" s="749">
        <v>8</v>
      </c>
      <c r="AC210" s="745">
        <v>4741</v>
      </c>
      <c r="AD210" s="746" t="s">
        <v>369</v>
      </c>
      <c r="AE210" s="747">
        <v>117</v>
      </c>
      <c r="AF210" s="748">
        <v>230</v>
      </c>
      <c r="AG210" s="749">
        <v>11</v>
      </c>
      <c r="AH210" s="749">
        <v>15</v>
      </c>
      <c r="AI210" s="749">
        <v>25</v>
      </c>
      <c r="AJ210" s="749">
        <v>38</v>
      </c>
      <c r="AK210" s="749">
        <v>11</v>
      </c>
      <c r="AL210" s="749">
        <v>74</v>
      </c>
      <c r="AM210" s="749">
        <v>15</v>
      </c>
      <c r="AN210" s="749">
        <v>7</v>
      </c>
      <c r="AO210" s="749">
        <v>10</v>
      </c>
      <c r="CH210" s="250">
        <v>7833</v>
      </c>
      <c r="CI210" s="162" t="s">
        <v>1794</v>
      </c>
      <c r="CJ210" s="162">
        <v>3</v>
      </c>
      <c r="CK210" s="251" t="s">
        <v>42</v>
      </c>
      <c r="CL210" s="252" t="s">
        <v>42</v>
      </c>
      <c r="CM210" s="251" t="s">
        <v>42</v>
      </c>
      <c r="CN210" s="251" t="s">
        <v>42</v>
      </c>
      <c r="CO210" s="162" t="s">
        <v>42</v>
      </c>
      <c r="CP210" s="162" t="s">
        <v>42</v>
      </c>
      <c r="CQ210" s="162" t="s">
        <v>42</v>
      </c>
    </row>
    <row r="211" spans="1:95" ht="18" customHeight="1">
      <c r="A211" s="745">
        <v>4681</v>
      </c>
      <c r="B211" s="746" t="s">
        <v>1273</v>
      </c>
      <c r="C211" s="747">
        <v>174</v>
      </c>
      <c r="D211" s="748">
        <v>189</v>
      </c>
      <c r="E211" s="749">
        <v>37</v>
      </c>
      <c r="F211" s="749">
        <v>31</v>
      </c>
      <c r="G211" s="749">
        <v>18</v>
      </c>
      <c r="H211" s="749">
        <v>11</v>
      </c>
      <c r="I211" s="749">
        <v>2</v>
      </c>
      <c r="J211" s="749">
        <v>32</v>
      </c>
      <c r="K211" s="749">
        <v>12</v>
      </c>
      <c r="L211" s="749">
        <v>5</v>
      </c>
      <c r="M211" s="749">
        <v>8</v>
      </c>
      <c r="O211" s="745">
        <v>4741</v>
      </c>
      <c r="P211" s="746" t="s">
        <v>369</v>
      </c>
      <c r="Q211" s="747">
        <v>125</v>
      </c>
      <c r="R211" s="748">
        <v>218</v>
      </c>
      <c r="S211" s="749">
        <v>17</v>
      </c>
      <c r="T211" s="749">
        <v>12</v>
      </c>
      <c r="U211" s="749">
        <v>40</v>
      </c>
      <c r="V211" s="749">
        <v>18</v>
      </c>
      <c r="W211" s="749">
        <v>14</v>
      </c>
      <c r="X211" s="749">
        <v>71</v>
      </c>
      <c r="Y211" s="749">
        <v>14</v>
      </c>
      <c r="Z211" s="749">
        <v>8</v>
      </c>
      <c r="AA211" s="749">
        <v>8</v>
      </c>
      <c r="AC211" s="745">
        <v>4761</v>
      </c>
      <c r="AD211" s="746" t="s">
        <v>370</v>
      </c>
      <c r="AE211" s="747">
        <v>96</v>
      </c>
      <c r="AF211" s="748">
        <v>225</v>
      </c>
      <c r="AG211" s="749">
        <v>10</v>
      </c>
      <c r="AH211" s="749">
        <v>28</v>
      </c>
      <c r="AI211" s="749">
        <v>32</v>
      </c>
      <c r="AJ211" s="749">
        <v>15</v>
      </c>
      <c r="AK211" s="749">
        <v>15</v>
      </c>
      <c r="AL211" s="749">
        <v>61</v>
      </c>
      <c r="AM211" s="749">
        <v>14</v>
      </c>
      <c r="AN211" s="749">
        <v>7</v>
      </c>
      <c r="AO211" s="749">
        <v>8</v>
      </c>
      <c r="CH211" s="250">
        <v>7835</v>
      </c>
      <c r="CI211" s="162" t="s">
        <v>146</v>
      </c>
      <c r="CJ211" s="162">
        <v>21</v>
      </c>
      <c r="CK211" s="251" t="s">
        <v>42</v>
      </c>
      <c r="CL211" s="252" t="s">
        <v>42</v>
      </c>
      <c r="CM211" s="251" t="s">
        <v>42</v>
      </c>
      <c r="CN211" s="251" t="s">
        <v>42</v>
      </c>
      <c r="CO211" s="162" t="s">
        <v>42</v>
      </c>
      <c r="CP211" s="162" t="s">
        <v>42</v>
      </c>
      <c r="CQ211" s="162" t="s">
        <v>42</v>
      </c>
    </row>
    <row r="212" spans="1:95" ht="18" customHeight="1">
      <c r="A212" s="745">
        <v>4691</v>
      </c>
      <c r="B212" s="746" t="s">
        <v>367</v>
      </c>
      <c r="C212" s="747">
        <v>93</v>
      </c>
      <c r="D212" s="748">
        <v>206</v>
      </c>
      <c r="E212" s="749">
        <v>12</v>
      </c>
      <c r="F212" s="749">
        <v>17</v>
      </c>
      <c r="G212" s="749">
        <v>37</v>
      </c>
      <c r="H212" s="749">
        <v>26</v>
      </c>
      <c r="I212" s="749">
        <v>9</v>
      </c>
      <c r="J212" s="749">
        <v>71</v>
      </c>
      <c r="K212" s="749">
        <v>16</v>
      </c>
      <c r="L212" s="749">
        <v>7</v>
      </c>
      <c r="M212" s="749">
        <v>10</v>
      </c>
      <c r="O212" s="745">
        <v>4761</v>
      </c>
      <c r="P212" s="746" t="s">
        <v>370</v>
      </c>
      <c r="Q212" s="747">
        <v>73</v>
      </c>
      <c r="R212" s="748">
        <v>241</v>
      </c>
      <c r="S212" s="749">
        <v>0</v>
      </c>
      <c r="T212" s="749">
        <v>1</v>
      </c>
      <c r="U212" s="749">
        <v>15</v>
      </c>
      <c r="V212" s="749">
        <v>36</v>
      </c>
      <c r="W212" s="749">
        <v>48</v>
      </c>
      <c r="X212" s="749">
        <v>99</v>
      </c>
      <c r="Y212" s="749">
        <v>16</v>
      </c>
      <c r="Z212" s="749">
        <v>10</v>
      </c>
      <c r="AA212" s="749">
        <v>11</v>
      </c>
      <c r="AC212" s="745">
        <v>4801</v>
      </c>
      <c r="AD212" s="746" t="s">
        <v>1274</v>
      </c>
      <c r="AE212" s="747">
        <v>135</v>
      </c>
      <c r="AF212" s="748">
        <v>217</v>
      </c>
      <c r="AG212" s="749">
        <v>23</v>
      </c>
      <c r="AH212" s="749">
        <v>29</v>
      </c>
      <c r="AI212" s="749">
        <v>37</v>
      </c>
      <c r="AJ212" s="749">
        <v>7</v>
      </c>
      <c r="AK212" s="749">
        <v>4</v>
      </c>
      <c r="AL212" s="749">
        <v>48</v>
      </c>
      <c r="AM212" s="749">
        <v>12</v>
      </c>
      <c r="AN212" s="749">
        <v>5</v>
      </c>
      <c r="AO212" s="749">
        <v>7</v>
      </c>
      <c r="CH212" s="250">
        <v>7840</v>
      </c>
      <c r="CI212" s="162" t="s">
        <v>907</v>
      </c>
      <c r="CJ212" s="162">
        <v>10</v>
      </c>
      <c r="CK212" s="251" t="s">
        <v>42</v>
      </c>
      <c r="CL212" s="252" t="s">
        <v>42</v>
      </c>
      <c r="CM212" s="251" t="s">
        <v>42</v>
      </c>
      <c r="CN212" s="251" t="s">
        <v>42</v>
      </c>
      <c r="CO212" s="162" t="s">
        <v>42</v>
      </c>
      <c r="CP212" s="162" t="s">
        <v>42</v>
      </c>
      <c r="CQ212" s="162" t="s">
        <v>42</v>
      </c>
    </row>
    <row r="213" spans="1:95" ht="18" customHeight="1">
      <c r="A213" s="745">
        <v>4721</v>
      </c>
      <c r="B213" s="746" t="s">
        <v>368</v>
      </c>
      <c r="C213" s="747">
        <v>83</v>
      </c>
      <c r="D213" s="748">
        <v>210</v>
      </c>
      <c r="E213" s="749">
        <v>6</v>
      </c>
      <c r="F213" s="749">
        <v>13</v>
      </c>
      <c r="G213" s="749">
        <v>41</v>
      </c>
      <c r="H213" s="749">
        <v>24</v>
      </c>
      <c r="I213" s="749">
        <v>16</v>
      </c>
      <c r="J213" s="749">
        <v>81</v>
      </c>
      <c r="K213" s="749">
        <v>17</v>
      </c>
      <c r="L213" s="749">
        <v>7</v>
      </c>
      <c r="M213" s="749">
        <v>11</v>
      </c>
      <c r="O213" s="745">
        <v>4801</v>
      </c>
      <c r="P213" s="746" t="s">
        <v>1274</v>
      </c>
      <c r="Q213" s="747">
        <v>146</v>
      </c>
      <c r="R213" s="748">
        <v>205</v>
      </c>
      <c r="S213" s="749">
        <v>30</v>
      </c>
      <c r="T213" s="749">
        <v>30</v>
      </c>
      <c r="U213" s="749">
        <v>24</v>
      </c>
      <c r="V213" s="749">
        <v>14</v>
      </c>
      <c r="W213" s="749">
        <v>2</v>
      </c>
      <c r="X213" s="749">
        <v>40</v>
      </c>
      <c r="Y213" s="749">
        <v>11</v>
      </c>
      <c r="Z213" s="749">
        <v>7</v>
      </c>
      <c r="AA213" s="749">
        <v>6</v>
      </c>
      <c r="AC213" s="745">
        <v>4841</v>
      </c>
      <c r="AD213" s="746" t="s">
        <v>372</v>
      </c>
      <c r="AE213" s="747">
        <v>95</v>
      </c>
      <c r="AF213" s="748">
        <v>214</v>
      </c>
      <c r="AG213" s="749">
        <v>26</v>
      </c>
      <c r="AH213" s="749">
        <v>31</v>
      </c>
      <c r="AI213" s="749">
        <v>26</v>
      </c>
      <c r="AJ213" s="749">
        <v>11</v>
      </c>
      <c r="AK213" s="749">
        <v>6</v>
      </c>
      <c r="AL213" s="749">
        <v>43</v>
      </c>
      <c r="AM213" s="749">
        <v>11</v>
      </c>
      <c r="AN213" s="749">
        <v>5</v>
      </c>
      <c r="AO213" s="749">
        <v>7</v>
      </c>
      <c r="CH213" s="250">
        <v>7851</v>
      </c>
      <c r="CI213" s="162" t="s">
        <v>1332</v>
      </c>
      <c r="CJ213" s="162">
        <v>1</v>
      </c>
      <c r="CK213" s="251" t="s">
        <v>42</v>
      </c>
      <c r="CL213" s="252" t="s">
        <v>42</v>
      </c>
      <c r="CM213" s="251" t="s">
        <v>42</v>
      </c>
      <c r="CN213" s="251" t="s">
        <v>42</v>
      </c>
      <c r="CO213" s="162" t="s">
        <v>42</v>
      </c>
      <c r="CP213" s="162" t="s">
        <v>42</v>
      </c>
      <c r="CQ213" s="162" t="s">
        <v>42</v>
      </c>
    </row>
    <row r="214" spans="1:95" ht="18" customHeight="1">
      <c r="A214" s="745">
        <v>4741</v>
      </c>
      <c r="B214" s="746" t="s">
        <v>369</v>
      </c>
      <c r="C214" s="747">
        <v>89</v>
      </c>
      <c r="D214" s="748">
        <v>205</v>
      </c>
      <c r="E214" s="749">
        <v>8</v>
      </c>
      <c r="F214" s="749">
        <v>24</v>
      </c>
      <c r="G214" s="749">
        <v>38</v>
      </c>
      <c r="H214" s="749">
        <v>24</v>
      </c>
      <c r="I214" s="749">
        <v>7</v>
      </c>
      <c r="J214" s="749">
        <v>69</v>
      </c>
      <c r="K214" s="749">
        <v>16</v>
      </c>
      <c r="L214" s="749">
        <v>7</v>
      </c>
      <c r="M214" s="749">
        <v>10</v>
      </c>
      <c r="O214" s="745">
        <v>4841</v>
      </c>
      <c r="P214" s="746" t="s">
        <v>372</v>
      </c>
      <c r="Q214" s="747">
        <v>96</v>
      </c>
      <c r="R214" s="748">
        <v>201</v>
      </c>
      <c r="S214" s="749">
        <v>33</v>
      </c>
      <c r="T214" s="749">
        <v>33</v>
      </c>
      <c r="U214" s="749">
        <v>25</v>
      </c>
      <c r="V214" s="749">
        <v>6</v>
      </c>
      <c r="W214" s="749">
        <v>2</v>
      </c>
      <c r="X214" s="749">
        <v>33</v>
      </c>
      <c r="Y214" s="749">
        <v>11</v>
      </c>
      <c r="Z214" s="749">
        <v>5</v>
      </c>
      <c r="AA214" s="749">
        <v>6</v>
      </c>
      <c r="AC214" s="745">
        <v>4881</v>
      </c>
      <c r="AD214" s="746" t="s">
        <v>373</v>
      </c>
      <c r="AE214" s="747">
        <v>82</v>
      </c>
      <c r="AF214" s="748">
        <v>218</v>
      </c>
      <c r="AG214" s="749">
        <v>18</v>
      </c>
      <c r="AH214" s="749">
        <v>39</v>
      </c>
      <c r="AI214" s="749">
        <v>24</v>
      </c>
      <c r="AJ214" s="749">
        <v>11</v>
      </c>
      <c r="AK214" s="749">
        <v>7</v>
      </c>
      <c r="AL214" s="749">
        <v>43</v>
      </c>
      <c r="AM214" s="749">
        <v>12</v>
      </c>
      <c r="AN214" s="749">
        <v>6</v>
      </c>
      <c r="AO214" s="749">
        <v>7</v>
      </c>
      <c r="CH214" s="250">
        <v>7853</v>
      </c>
      <c r="CI214" s="162" t="s">
        <v>151</v>
      </c>
      <c r="CJ214" s="162">
        <v>4</v>
      </c>
      <c r="CK214" s="251" t="s">
        <v>42</v>
      </c>
      <c r="CL214" s="252" t="s">
        <v>42</v>
      </c>
      <c r="CM214" s="251" t="s">
        <v>42</v>
      </c>
      <c r="CN214" s="251" t="s">
        <v>42</v>
      </c>
      <c r="CO214" s="162" t="s">
        <v>42</v>
      </c>
      <c r="CP214" s="162" t="s">
        <v>42</v>
      </c>
      <c r="CQ214" s="162" t="s">
        <v>42</v>
      </c>
    </row>
    <row r="215" spans="1:95" ht="18" customHeight="1">
      <c r="A215" s="745">
        <v>4761</v>
      </c>
      <c r="B215" s="746" t="s">
        <v>370</v>
      </c>
      <c r="C215" s="747">
        <v>93</v>
      </c>
      <c r="D215" s="748">
        <v>215</v>
      </c>
      <c r="E215" s="749">
        <v>3</v>
      </c>
      <c r="F215" s="749">
        <v>12</v>
      </c>
      <c r="G215" s="749">
        <v>32</v>
      </c>
      <c r="H215" s="749">
        <v>35</v>
      </c>
      <c r="I215" s="749">
        <v>17</v>
      </c>
      <c r="J215" s="749">
        <v>85</v>
      </c>
      <c r="K215" s="749">
        <v>17</v>
      </c>
      <c r="L215" s="749">
        <v>8</v>
      </c>
      <c r="M215" s="749">
        <v>11</v>
      </c>
      <c r="O215" s="745">
        <v>4881</v>
      </c>
      <c r="P215" s="746" t="s">
        <v>373</v>
      </c>
      <c r="Q215" s="747">
        <v>82</v>
      </c>
      <c r="R215" s="748">
        <v>207</v>
      </c>
      <c r="S215" s="749">
        <v>30</v>
      </c>
      <c r="T215" s="749">
        <v>30</v>
      </c>
      <c r="U215" s="749">
        <v>27</v>
      </c>
      <c r="V215" s="749">
        <v>7</v>
      </c>
      <c r="W215" s="749">
        <v>5</v>
      </c>
      <c r="X215" s="749">
        <v>39</v>
      </c>
      <c r="Y215" s="749">
        <v>11</v>
      </c>
      <c r="Z215" s="749">
        <v>7</v>
      </c>
      <c r="AA215" s="749">
        <v>7</v>
      </c>
      <c r="AC215" s="745">
        <v>4921</v>
      </c>
      <c r="AD215" s="746" t="s">
        <v>374</v>
      </c>
      <c r="AE215" s="747">
        <v>92</v>
      </c>
      <c r="AF215" s="748">
        <v>225</v>
      </c>
      <c r="AG215" s="749">
        <v>14</v>
      </c>
      <c r="AH215" s="749">
        <v>21</v>
      </c>
      <c r="AI215" s="749">
        <v>32</v>
      </c>
      <c r="AJ215" s="749">
        <v>24</v>
      </c>
      <c r="AK215" s="749">
        <v>10</v>
      </c>
      <c r="AL215" s="749">
        <v>65</v>
      </c>
      <c r="AM215" s="749">
        <v>14</v>
      </c>
      <c r="AN215" s="749">
        <v>6</v>
      </c>
      <c r="AO215" s="749">
        <v>9</v>
      </c>
      <c r="CH215" s="250">
        <v>7860</v>
      </c>
      <c r="CI215" s="162" t="s">
        <v>2036</v>
      </c>
      <c r="CJ215" s="162">
        <v>4</v>
      </c>
      <c r="CK215" s="251" t="s">
        <v>42</v>
      </c>
      <c r="CL215" s="252" t="s">
        <v>42</v>
      </c>
      <c r="CM215" s="251" t="s">
        <v>42</v>
      </c>
      <c r="CN215" s="251" t="s">
        <v>42</v>
      </c>
      <c r="CO215" s="162" t="s">
        <v>42</v>
      </c>
      <c r="CP215" s="162" t="s">
        <v>42</v>
      </c>
      <c r="CQ215" s="162" t="s">
        <v>42</v>
      </c>
    </row>
    <row r="216" spans="1:95" ht="18" customHeight="1">
      <c r="A216" s="745">
        <v>4801</v>
      </c>
      <c r="B216" s="746" t="s">
        <v>1274</v>
      </c>
      <c r="C216" s="747">
        <v>119</v>
      </c>
      <c r="D216" s="748">
        <v>197</v>
      </c>
      <c r="E216" s="749">
        <v>25</v>
      </c>
      <c r="F216" s="749">
        <v>25</v>
      </c>
      <c r="G216" s="749">
        <v>29</v>
      </c>
      <c r="H216" s="749">
        <v>14</v>
      </c>
      <c r="I216" s="749">
        <v>7</v>
      </c>
      <c r="J216" s="749">
        <v>50</v>
      </c>
      <c r="K216" s="749">
        <v>14</v>
      </c>
      <c r="L216" s="749">
        <v>6</v>
      </c>
      <c r="M216" s="749">
        <v>9</v>
      </c>
      <c r="O216" s="745">
        <v>4921</v>
      </c>
      <c r="P216" s="746" t="s">
        <v>374</v>
      </c>
      <c r="Q216" s="747">
        <v>68</v>
      </c>
      <c r="R216" s="748">
        <v>216</v>
      </c>
      <c r="S216" s="749">
        <v>13</v>
      </c>
      <c r="T216" s="749">
        <v>26</v>
      </c>
      <c r="U216" s="749">
        <v>29</v>
      </c>
      <c r="V216" s="749">
        <v>16</v>
      </c>
      <c r="W216" s="749">
        <v>15</v>
      </c>
      <c r="X216" s="749">
        <v>60</v>
      </c>
      <c r="Y216" s="749">
        <v>13</v>
      </c>
      <c r="Z216" s="749">
        <v>8</v>
      </c>
      <c r="AA216" s="749">
        <v>8</v>
      </c>
      <c r="AC216" s="745">
        <v>4961</v>
      </c>
      <c r="AD216" s="746" t="s">
        <v>375</v>
      </c>
      <c r="AE216" s="747">
        <v>34</v>
      </c>
      <c r="AF216" s="748">
        <v>225</v>
      </c>
      <c r="AG216" s="749">
        <v>18</v>
      </c>
      <c r="AH216" s="749">
        <v>21</v>
      </c>
      <c r="AI216" s="749">
        <v>24</v>
      </c>
      <c r="AJ216" s="749">
        <v>21</v>
      </c>
      <c r="AK216" s="749">
        <v>18</v>
      </c>
      <c r="AL216" s="749">
        <v>62</v>
      </c>
      <c r="AM216" s="749">
        <v>14</v>
      </c>
      <c r="AN216" s="749">
        <v>7</v>
      </c>
      <c r="AO216" s="749">
        <v>8</v>
      </c>
      <c r="CH216" s="250">
        <v>7861</v>
      </c>
      <c r="CI216" s="162" t="s">
        <v>2037</v>
      </c>
      <c r="CJ216" s="162">
        <v>5</v>
      </c>
      <c r="CK216" s="251" t="s">
        <v>42</v>
      </c>
      <c r="CL216" s="252" t="s">
        <v>42</v>
      </c>
      <c r="CM216" s="251" t="s">
        <v>42</v>
      </c>
      <c r="CN216" s="251" t="s">
        <v>42</v>
      </c>
      <c r="CO216" s="162" t="s">
        <v>42</v>
      </c>
      <c r="CP216" s="162" t="s">
        <v>42</v>
      </c>
      <c r="CQ216" s="162" t="s">
        <v>42</v>
      </c>
    </row>
    <row r="217" spans="1:95" ht="18" customHeight="1">
      <c r="A217" s="745">
        <v>4841</v>
      </c>
      <c r="B217" s="746" t="s">
        <v>372</v>
      </c>
      <c r="C217" s="747">
        <v>95</v>
      </c>
      <c r="D217" s="748">
        <v>194</v>
      </c>
      <c r="E217" s="749">
        <v>26</v>
      </c>
      <c r="F217" s="749">
        <v>28</v>
      </c>
      <c r="G217" s="749">
        <v>32</v>
      </c>
      <c r="H217" s="749">
        <v>9</v>
      </c>
      <c r="I217" s="749">
        <v>4</v>
      </c>
      <c r="J217" s="749">
        <v>45</v>
      </c>
      <c r="K217" s="749">
        <v>13</v>
      </c>
      <c r="L217" s="749">
        <v>6</v>
      </c>
      <c r="M217" s="749">
        <v>9</v>
      </c>
      <c r="O217" s="745">
        <v>4961</v>
      </c>
      <c r="P217" s="746" t="s">
        <v>375</v>
      </c>
      <c r="Q217" s="747">
        <v>48</v>
      </c>
      <c r="R217" s="748">
        <v>200</v>
      </c>
      <c r="S217" s="749">
        <v>42</v>
      </c>
      <c r="T217" s="749">
        <v>19</v>
      </c>
      <c r="U217" s="749">
        <v>29</v>
      </c>
      <c r="V217" s="749">
        <v>10</v>
      </c>
      <c r="W217" s="749">
        <v>0</v>
      </c>
      <c r="X217" s="749">
        <v>40</v>
      </c>
      <c r="Y217" s="749">
        <v>10</v>
      </c>
      <c r="Z217" s="749">
        <v>6</v>
      </c>
      <c r="AA217" s="749">
        <v>6</v>
      </c>
      <c r="AC217" s="745">
        <v>5001</v>
      </c>
      <c r="AD217" s="746" t="s">
        <v>376</v>
      </c>
      <c r="AE217" s="747">
        <v>169</v>
      </c>
      <c r="AF217" s="748">
        <v>214</v>
      </c>
      <c r="AG217" s="749">
        <v>30</v>
      </c>
      <c r="AH217" s="749">
        <v>27</v>
      </c>
      <c r="AI217" s="749">
        <v>26</v>
      </c>
      <c r="AJ217" s="749">
        <v>11</v>
      </c>
      <c r="AK217" s="749">
        <v>5</v>
      </c>
      <c r="AL217" s="749">
        <v>43</v>
      </c>
      <c r="AM217" s="749">
        <v>12</v>
      </c>
      <c r="AN217" s="749">
        <v>5</v>
      </c>
      <c r="AO217" s="749">
        <v>7</v>
      </c>
      <c r="CH217" s="250">
        <v>7862</v>
      </c>
      <c r="CI217" s="162" t="s">
        <v>2038</v>
      </c>
      <c r="CJ217" s="162">
        <v>6</v>
      </c>
      <c r="CK217" s="251" t="s">
        <v>42</v>
      </c>
      <c r="CL217" s="252" t="s">
        <v>42</v>
      </c>
      <c r="CM217" s="251" t="s">
        <v>42</v>
      </c>
      <c r="CN217" s="251" t="s">
        <v>42</v>
      </c>
      <c r="CO217" s="162" t="s">
        <v>42</v>
      </c>
      <c r="CP217" s="162" t="s">
        <v>42</v>
      </c>
      <c r="CQ217" s="162" t="s">
        <v>42</v>
      </c>
    </row>
    <row r="218" spans="1:95" ht="18" customHeight="1">
      <c r="A218" s="745">
        <v>4881</v>
      </c>
      <c r="B218" s="746" t="s">
        <v>373</v>
      </c>
      <c r="C218" s="747">
        <v>89</v>
      </c>
      <c r="D218" s="748">
        <v>185</v>
      </c>
      <c r="E218" s="749">
        <v>49</v>
      </c>
      <c r="F218" s="749">
        <v>24</v>
      </c>
      <c r="G218" s="749">
        <v>17</v>
      </c>
      <c r="H218" s="749">
        <v>9</v>
      </c>
      <c r="I218" s="749">
        <v>1</v>
      </c>
      <c r="J218" s="749">
        <v>27</v>
      </c>
      <c r="K218" s="749">
        <v>11</v>
      </c>
      <c r="L218" s="749">
        <v>5</v>
      </c>
      <c r="M218" s="749">
        <v>7</v>
      </c>
      <c r="O218" s="745">
        <v>5001</v>
      </c>
      <c r="P218" s="746" t="s">
        <v>376</v>
      </c>
      <c r="Q218" s="747">
        <v>157</v>
      </c>
      <c r="R218" s="748">
        <v>210</v>
      </c>
      <c r="S218" s="749">
        <v>27</v>
      </c>
      <c r="T218" s="749">
        <v>19</v>
      </c>
      <c r="U218" s="749">
        <v>29</v>
      </c>
      <c r="V218" s="749">
        <v>19</v>
      </c>
      <c r="W218" s="749">
        <v>6</v>
      </c>
      <c r="X218" s="749">
        <v>54</v>
      </c>
      <c r="Y218" s="749">
        <v>12</v>
      </c>
      <c r="Z218" s="749">
        <v>7</v>
      </c>
      <c r="AA218" s="749">
        <v>8</v>
      </c>
      <c r="AC218" s="745">
        <v>5003</v>
      </c>
      <c r="AD218" s="746" t="s">
        <v>120</v>
      </c>
      <c r="AE218" s="747">
        <v>248</v>
      </c>
      <c r="AF218" s="748">
        <v>210</v>
      </c>
      <c r="AG218" s="749">
        <v>35</v>
      </c>
      <c r="AH218" s="749">
        <v>31</v>
      </c>
      <c r="AI218" s="749">
        <v>22</v>
      </c>
      <c r="AJ218" s="749">
        <v>9</v>
      </c>
      <c r="AK218" s="749">
        <v>3</v>
      </c>
      <c r="AL218" s="749">
        <v>34</v>
      </c>
      <c r="AM218" s="749">
        <v>10</v>
      </c>
      <c r="AN218" s="749">
        <v>5</v>
      </c>
      <c r="AO218" s="749">
        <v>7</v>
      </c>
      <c r="CH218" s="250">
        <v>7865</v>
      </c>
      <c r="CI218" s="162" t="s">
        <v>1771</v>
      </c>
      <c r="CJ218" s="162">
        <v>1</v>
      </c>
      <c r="CK218" s="251" t="s">
        <v>42</v>
      </c>
      <c r="CL218" s="252" t="s">
        <v>42</v>
      </c>
      <c r="CM218" s="251" t="s">
        <v>42</v>
      </c>
      <c r="CN218" s="251" t="s">
        <v>42</v>
      </c>
      <c r="CO218" s="162" t="s">
        <v>42</v>
      </c>
      <c r="CP218" s="162" t="s">
        <v>42</v>
      </c>
      <c r="CQ218" s="162" t="s">
        <v>42</v>
      </c>
    </row>
    <row r="219" spans="1:95" ht="18" customHeight="1">
      <c r="A219" s="745">
        <v>4921</v>
      </c>
      <c r="B219" s="746" t="s">
        <v>374</v>
      </c>
      <c r="C219" s="747">
        <v>107</v>
      </c>
      <c r="D219" s="748">
        <v>204</v>
      </c>
      <c r="E219" s="749">
        <v>15</v>
      </c>
      <c r="F219" s="749">
        <v>17</v>
      </c>
      <c r="G219" s="749">
        <v>41</v>
      </c>
      <c r="H219" s="749">
        <v>19</v>
      </c>
      <c r="I219" s="749">
        <v>8</v>
      </c>
      <c r="J219" s="749">
        <v>68</v>
      </c>
      <c r="K219" s="749">
        <v>15</v>
      </c>
      <c r="L219" s="749">
        <v>7</v>
      </c>
      <c r="M219" s="749">
        <v>10</v>
      </c>
      <c r="O219" s="745">
        <v>5003</v>
      </c>
      <c r="P219" s="746" t="s">
        <v>120</v>
      </c>
      <c r="Q219" s="747">
        <v>225</v>
      </c>
      <c r="R219" s="748">
        <v>203</v>
      </c>
      <c r="S219" s="749">
        <v>32</v>
      </c>
      <c r="T219" s="749">
        <v>31</v>
      </c>
      <c r="U219" s="749">
        <v>29</v>
      </c>
      <c r="V219" s="749">
        <v>8</v>
      </c>
      <c r="W219" s="749">
        <v>1</v>
      </c>
      <c r="X219" s="749">
        <v>38</v>
      </c>
      <c r="Y219" s="749">
        <v>11</v>
      </c>
      <c r="Z219" s="749">
        <v>7</v>
      </c>
      <c r="AA219" s="749">
        <v>6</v>
      </c>
      <c r="AC219" s="745">
        <v>5005</v>
      </c>
      <c r="AD219" s="746" t="s">
        <v>377</v>
      </c>
      <c r="AE219" s="747">
        <v>162</v>
      </c>
      <c r="AF219" s="748">
        <v>220</v>
      </c>
      <c r="AG219" s="749">
        <v>21</v>
      </c>
      <c r="AH219" s="749">
        <v>23</v>
      </c>
      <c r="AI219" s="749">
        <v>32</v>
      </c>
      <c r="AJ219" s="749">
        <v>15</v>
      </c>
      <c r="AK219" s="749">
        <v>9</v>
      </c>
      <c r="AL219" s="749">
        <v>56</v>
      </c>
      <c r="AM219" s="749">
        <v>13</v>
      </c>
      <c r="AN219" s="749">
        <v>6</v>
      </c>
      <c r="AO219" s="749">
        <v>8</v>
      </c>
      <c r="CH219" s="250">
        <v>7901</v>
      </c>
      <c r="CI219" s="162" t="s">
        <v>147</v>
      </c>
      <c r="CJ219" s="162">
        <v>51</v>
      </c>
      <c r="CK219" s="251">
        <v>408</v>
      </c>
      <c r="CL219" s="252">
        <v>78</v>
      </c>
      <c r="CM219" s="251">
        <v>10</v>
      </c>
      <c r="CN219" s="251">
        <v>12</v>
      </c>
      <c r="CO219" s="162">
        <v>55</v>
      </c>
      <c r="CP219" s="162">
        <v>20</v>
      </c>
      <c r="CQ219" s="162">
        <v>4</v>
      </c>
    </row>
    <row r="220" spans="1:95" ht="18" customHeight="1">
      <c r="A220" s="745">
        <v>4961</v>
      </c>
      <c r="B220" s="746" t="s">
        <v>375</v>
      </c>
      <c r="C220" s="747">
        <v>48</v>
      </c>
      <c r="D220" s="748">
        <v>193</v>
      </c>
      <c r="E220" s="749">
        <v>38</v>
      </c>
      <c r="F220" s="749">
        <v>19</v>
      </c>
      <c r="G220" s="749">
        <v>31</v>
      </c>
      <c r="H220" s="749">
        <v>10</v>
      </c>
      <c r="I220" s="749">
        <v>2</v>
      </c>
      <c r="J220" s="749">
        <v>44</v>
      </c>
      <c r="K220" s="749">
        <v>13</v>
      </c>
      <c r="L220" s="749">
        <v>6</v>
      </c>
      <c r="M220" s="749">
        <v>8</v>
      </c>
      <c r="O220" s="745">
        <v>5005</v>
      </c>
      <c r="P220" s="746" t="s">
        <v>377</v>
      </c>
      <c r="Q220" s="747">
        <v>155</v>
      </c>
      <c r="R220" s="748">
        <v>214</v>
      </c>
      <c r="S220" s="749">
        <v>21</v>
      </c>
      <c r="T220" s="749">
        <v>30</v>
      </c>
      <c r="U220" s="749">
        <v>21</v>
      </c>
      <c r="V220" s="749">
        <v>12</v>
      </c>
      <c r="W220" s="749">
        <v>16</v>
      </c>
      <c r="X220" s="749">
        <v>50</v>
      </c>
      <c r="Y220" s="749">
        <v>13</v>
      </c>
      <c r="Z220" s="749">
        <v>7</v>
      </c>
      <c r="AA220" s="749">
        <v>7</v>
      </c>
      <c r="AC220" s="745">
        <v>5007</v>
      </c>
      <c r="AD220" s="746" t="s">
        <v>1275</v>
      </c>
      <c r="AE220" s="747">
        <v>29</v>
      </c>
      <c r="AF220" s="748">
        <v>221</v>
      </c>
      <c r="AG220" s="749">
        <v>14</v>
      </c>
      <c r="AH220" s="749">
        <v>34</v>
      </c>
      <c r="AI220" s="749">
        <v>28</v>
      </c>
      <c r="AJ220" s="749">
        <v>21</v>
      </c>
      <c r="AK220" s="749">
        <v>3</v>
      </c>
      <c r="AL220" s="749">
        <v>52</v>
      </c>
      <c r="AM220" s="749">
        <v>12</v>
      </c>
      <c r="AN220" s="749">
        <v>6</v>
      </c>
      <c r="AO220" s="749">
        <v>8</v>
      </c>
      <c r="CH220" s="250">
        <v>8019</v>
      </c>
      <c r="CI220" s="162" t="s">
        <v>1333</v>
      </c>
      <c r="CJ220" s="162">
        <v>18</v>
      </c>
      <c r="CK220" s="251">
        <v>370</v>
      </c>
      <c r="CL220" s="252">
        <v>11</v>
      </c>
      <c r="CM220" s="251">
        <v>44</v>
      </c>
      <c r="CN220" s="251">
        <v>44</v>
      </c>
      <c r="CO220" s="162">
        <v>11</v>
      </c>
      <c r="CP220" s="162">
        <v>0</v>
      </c>
      <c r="CQ220" s="162">
        <v>0</v>
      </c>
    </row>
    <row r="221" spans="1:95" ht="18" customHeight="1">
      <c r="A221" s="745">
        <v>5001</v>
      </c>
      <c r="B221" s="746" t="s">
        <v>376</v>
      </c>
      <c r="C221" s="747">
        <v>190</v>
      </c>
      <c r="D221" s="748">
        <v>192</v>
      </c>
      <c r="E221" s="749">
        <v>25</v>
      </c>
      <c r="F221" s="749">
        <v>43</v>
      </c>
      <c r="G221" s="749">
        <v>22</v>
      </c>
      <c r="H221" s="749">
        <v>5</v>
      </c>
      <c r="I221" s="749">
        <v>5</v>
      </c>
      <c r="J221" s="749">
        <v>32</v>
      </c>
      <c r="K221" s="749">
        <v>13</v>
      </c>
      <c r="L221" s="749">
        <v>5</v>
      </c>
      <c r="M221" s="749">
        <v>8</v>
      </c>
      <c r="O221" s="745">
        <v>5007</v>
      </c>
      <c r="P221" s="746" t="s">
        <v>1275</v>
      </c>
      <c r="Q221" s="747">
        <v>27</v>
      </c>
      <c r="R221" s="748">
        <v>217</v>
      </c>
      <c r="S221" s="749">
        <v>4</v>
      </c>
      <c r="T221" s="749">
        <v>15</v>
      </c>
      <c r="U221" s="749">
        <v>48</v>
      </c>
      <c r="V221" s="749">
        <v>33</v>
      </c>
      <c r="W221" s="749">
        <v>0</v>
      </c>
      <c r="X221" s="749">
        <v>81</v>
      </c>
      <c r="Y221" s="749">
        <v>13</v>
      </c>
      <c r="Z221" s="749">
        <v>9</v>
      </c>
      <c r="AA221" s="749">
        <v>8</v>
      </c>
      <c r="AC221" s="745">
        <v>5010</v>
      </c>
      <c r="AD221" s="746" t="s">
        <v>0</v>
      </c>
      <c r="AE221" s="747">
        <v>18</v>
      </c>
      <c r="AF221" s="748">
        <v>213</v>
      </c>
      <c r="AG221" s="749">
        <v>33</v>
      </c>
      <c r="AH221" s="749">
        <v>28</v>
      </c>
      <c r="AI221" s="749">
        <v>28</v>
      </c>
      <c r="AJ221" s="749">
        <v>6</v>
      </c>
      <c r="AK221" s="749">
        <v>6</v>
      </c>
      <c r="AL221" s="749">
        <v>39</v>
      </c>
      <c r="AM221" s="749">
        <v>10</v>
      </c>
      <c r="AN221" s="749">
        <v>5</v>
      </c>
      <c r="AO221" s="749">
        <v>7</v>
      </c>
      <c r="CH221" s="250">
        <v>8101</v>
      </c>
      <c r="CI221" s="162" t="s">
        <v>1933</v>
      </c>
      <c r="CJ221" s="162">
        <v>25</v>
      </c>
      <c r="CK221" s="251">
        <v>354</v>
      </c>
      <c r="CL221" s="252">
        <v>4</v>
      </c>
      <c r="CM221" s="251">
        <v>72</v>
      </c>
      <c r="CN221" s="251">
        <v>24</v>
      </c>
      <c r="CO221" s="162">
        <v>4</v>
      </c>
      <c r="CP221" s="162">
        <v>0</v>
      </c>
      <c r="CQ221" s="162">
        <v>0</v>
      </c>
    </row>
    <row r="222" spans="1:95" ht="18" customHeight="1">
      <c r="A222" s="745">
        <v>5005</v>
      </c>
      <c r="B222" s="746" t="s">
        <v>377</v>
      </c>
      <c r="C222" s="747">
        <v>180</v>
      </c>
      <c r="D222" s="748">
        <v>204</v>
      </c>
      <c r="E222" s="749">
        <v>16</v>
      </c>
      <c r="F222" s="749">
        <v>26</v>
      </c>
      <c r="G222" s="749">
        <v>27</v>
      </c>
      <c r="H222" s="749">
        <v>18</v>
      </c>
      <c r="I222" s="749">
        <v>14</v>
      </c>
      <c r="J222" s="749">
        <v>59</v>
      </c>
      <c r="K222" s="749">
        <v>15</v>
      </c>
      <c r="L222" s="749">
        <v>6</v>
      </c>
      <c r="M222" s="749">
        <v>10</v>
      </c>
      <c r="O222" s="745">
        <v>5010</v>
      </c>
      <c r="P222" s="746" t="s">
        <v>0</v>
      </c>
      <c r="Q222" s="747">
        <v>22</v>
      </c>
      <c r="R222" s="748">
        <v>220</v>
      </c>
      <c r="S222" s="749">
        <v>9</v>
      </c>
      <c r="T222" s="749">
        <v>23</v>
      </c>
      <c r="U222" s="749">
        <v>27</v>
      </c>
      <c r="V222" s="749">
        <v>23</v>
      </c>
      <c r="W222" s="749">
        <v>18</v>
      </c>
      <c r="X222" s="749">
        <v>68</v>
      </c>
      <c r="Y222" s="749">
        <v>14</v>
      </c>
      <c r="Z222" s="749">
        <v>8</v>
      </c>
      <c r="AA222" s="749">
        <v>9</v>
      </c>
      <c r="AC222" s="745">
        <v>5021</v>
      </c>
      <c r="AD222" s="746" t="s">
        <v>378</v>
      </c>
      <c r="AE222" s="747">
        <v>170</v>
      </c>
      <c r="AF222" s="748">
        <v>219</v>
      </c>
      <c r="AG222" s="749">
        <v>21</v>
      </c>
      <c r="AH222" s="749">
        <v>28</v>
      </c>
      <c r="AI222" s="749">
        <v>28</v>
      </c>
      <c r="AJ222" s="749">
        <v>18</v>
      </c>
      <c r="AK222" s="749">
        <v>6</v>
      </c>
      <c r="AL222" s="749">
        <v>52</v>
      </c>
      <c r="AM222" s="749">
        <v>12</v>
      </c>
      <c r="AN222" s="749">
        <v>6</v>
      </c>
      <c r="AO222" s="749">
        <v>8</v>
      </c>
      <c r="CH222" s="250">
        <v>8121</v>
      </c>
      <c r="CI222" s="162" t="s">
        <v>148</v>
      </c>
      <c r="CJ222" s="162">
        <v>18</v>
      </c>
      <c r="CK222" s="251">
        <v>378</v>
      </c>
      <c r="CL222" s="252">
        <v>33</v>
      </c>
      <c r="CM222" s="251">
        <v>33</v>
      </c>
      <c r="CN222" s="251">
        <v>33</v>
      </c>
      <c r="CO222" s="162">
        <v>33</v>
      </c>
      <c r="CP222" s="162">
        <v>0</v>
      </c>
      <c r="CQ222" s="162">
        <v>0</v>
      </c>
    </row>
    <row r="223" spans="1:95" ht="18" customHeight="1">
      <c r="A223" s="745">
        <v>5007</v>
      </c>
      <c r="B223" s="746" t="s">
        <v>1275</v>
      </c>
      <c r="C223" s="747">
        <v>39</v>
      </c>
      <c r="D223" s="748">
        <v>200</v>
      </c>
      <c r="E223" s="749">
        <v>8</v>
      </c>
      <c r="F223" s="749">
        <v>36</v>
      </c>
      <c r="G223" s="749">
        <v>41</v>
      </c>
      <c r="H223" s="749">
        <v>13</v>
      </c>
      <c r="I223" s="749">
        <v>3</v>
      </c>
      <c r="J223" s="749">
        <v>56</v>
      </c>
      <c r="K223" s="749">
        <v>15</v>
      </c>
      <c r="L223" s="749">
        <v>7</v>
      </c>
      <c r="M223" s="749">
        <v>9</v>
      </c>
      <c r="O223" s="745">
        <v>5021</v>
      </c>
      <c r="P223" s="746" t="s">
        <v>378</v>
      </c>
      <c r="Q223" s="747">
        <v>152</v>
      </c>
      <c r="R223" s="748">
        <v>210</v>
      </c>
      <c r="S223" s="749">
        <v>22</v>
      </c>
      <c r="T223" s="749">
        <v>20</v>
      </c>
      <c r="U223" s="749">
        <v>38</v>
      </c>
      <c r="V223" s="749">
        <v>13</v>
      </c>
      <c r="W223" s="749">
        <v>7</v>
      </c>
      <c r="X223" s="749">
        <v>58</v>
      </c>
      <c r="Y223" s="749">
        <v>12</v>
      </c>
      <c r="Z223" s="749">
        <v>7</v>
      </c>
      <c r="AA223" s="749">
        <v>7</v>
      </c>
      <c r="AC223" s="745">
        <v>5022</v>
      </c>
      <c r="AD223" s="746" t="s">
        <v>1612</v>
      </c>
      <c r="AE223" s="747">
        <v>22</v>
      </c>
      <c r="AF223" s="748">
        <v>221</v>
      </c>
      <c r="AG223" s="749">
        <v>23</v>
      </c>
      <c r="AH223" s="749">
        <v>23</v>
      </c>
      <c r="AI223" s="749">
        <v>27</v>
      </c>
      <c r="AJ223" s="749">
        <v>14</v>
      </c>
      <c r="AK223" s="749">
        <v>14</v>
      </c>
      <c r="AL223" s="749">
        <v>55</v>
      </c>
      <c r="AM223" s="749">
        <v>13</v>
      </c>
      <c r="AN223" s="749">
        <v>7</v>
      </c>
      <c r="AO223" s="749">
        <v>6</v>
      </c>
      <c r="CH223" s="250">
        <v>8131</v>
      </c>
      <c r="CI223" s="162" t="s">
        <v>527</v>
      </c>
      <c r="CJ223" s="162">
        <v>14</v>
      </c>
      <c r="CK223" s="251">
        <v>378</v>
      </c>
      <c r="CL223" s="252">
        <v>29</v>
      </c>
      <c r="CM223" s="251">
        <v>50</v>
      </c>
      <c r="CN223" s="251">
        <v>21</v>
      </c>
      <c r="CO223" s="162">
        <v>29</v>
      </c>
      <c r="CP223" s="162">
        <v>0</v>
      </c>
      <c r="CQ223" s="162">
        <v>0</v>
      </c>
    </row>
    <row r="224" spans="1:95" ht="18" customHeight="1">
      <c r="A224" s="745">
        <v>5008</v>
      </c>
      <c r="B224" s="746" t="s">
        <v>1385</v>
      </c>
      <c r="C224" s="747">
        <v>13</v>
      </c>
      <c r="D224" s="748">
        <v>220</v>
      </c>
      <c r="E224" s="749">
        <v>0</v>
      </c>
      <c r="F224" s="749">
        <v>0</v>
      </c>
      <c r="G224" s="749">
        <v>54</v>
      </c>
      <c r="H224" s="749">
        <v>15</v>
      </c>
      <c r="I224" s="749">
        <v>31</v>
      </c>
      <c r="J224" s="749">
        <v>100</v>
      </c>
      <c r="K224" s="749">
        <v>18</v>
      </c>
      <c r="L224" s="749">
        <v>8</v>
      </c>
      <c r="M224" s="749">
        <v>12</v>
      </c>
      <c r="O224" s="745">
        <v>5022</v>
      </c>
      <c r="P224" s="746" t="s">
        <v>1612</v>
      </c>
      <c r="Q224" s="747">
        <v>17</v>
      </c>
      <c r="R224" s="748">
        <v>240</v>
      </c>
      <c r="S224" s="749">
        <v>0</v>
      </c>
      <c r="T224" s="749">
        <v>0</v>
      </c>
      <c r="U224" s="749">
        <v>12</v>
      </c>
      <c r="V224" s="749">
        <v>47</v>
      </c>
      <c r="W224" s="749">
        <v>41</v>
      </c>
      <c r="X224" s="749">
        <v>100</v>
      </c>
      <c r="Y224" s="749">
        <v>16</v>
      </c>
      <c r="Z224" s="749">
        <v>10</v>
      </c>
      <c r="AA224" s="749">
        <v>10</v>
      </c>
      <c r="AC224" s="745">
        <v>5025</v>
      </c>
      <c r="AD224" s="746" t="s">
        <v>1276</v>
      </c>
      <c r="AE224" s="747">
        <v>42</v>
      </c>
      <c r="AF224" s="748">
        <v>215</v>
      </c>
      <c r="AG224" s="749">
        <v>33</v>
      </c>
      <c r="AH224" s="749">
        <v>26</v>
      </c>
      <c r="AI224" s="749">
        <v>19</v>
      </c>
      <c r="AJ224" s="749">
        <v>14</v>
      </c>
      <c r="AK224" s="749">
        <v>7</v>
      </c>
      <c r="AL224" s="749">
        <v>40</v>
      </c>
      <c r="AM224" s="749">
        <v>12</v>
      </c>
      <c r="AN224" s="749">
        <v>5</v>
      </c>
      <c r="AO224" s="749">
        <v>7</v>
      </c>
      <c r="CH224" s="250">
        <v>8151</v>
      </c>
      <c r="CI224" s="162" t="s">
        <v>913</v>
      </c>
      <c r="CJ224" s="162">
        <v>10</v>
      </c>
      <c r="CK224" s="251">
        <v>359</v>
      </c>
      <c r="CL224" s="252">
        <v>10</v>
      </c>
      <c r="CM224" s="251">
        <v>70</v>
      </c>
      <c r="CN224" s="251">
        <v>20</v>
      </c>
      <c r="CO224" s="162">
        <v>10</v>
      </c>
      <c r="CP224" s="162">
        <v>0</v>
      </c>
      <c r="CQ224" s="162">
        <v>0</v>
      </c>
    </row>
    <row r="225" spans="1:95" ht="18" customHeight="1">
      <c r="A225" s="745">
        <v>5010</v>
      </c>
      <c r="B225" s="746" t="s">
        <v>0</v>
      </c>
      <c r="C225" s="747">
        <v>23</v>
      </c>
      <c r="D225" s="748">
        <v>199</v>
      </c>
      <c r="E225" s="749">
        <v>17</v>
      </c>
      <c r="F225" s="749">
        <v>39</v>
      </c>
      <c r="G225" s="749">
        <v>22</v>
      </c>
      <c r="H225" s="749">
        <v>13</v>
      </c>
      <c r="I225" s="749">
        <v>9</v>
      </c>
      <c r="J225" s="749">
        <v>43</v>
      </c>
      <c r="K225" s="749">
        <v>15</v>
      </c>
      <c r="L225" s="749">
        <v>5</v>
      </c>
      <c r="M225" s="749">
        <v>9</v>
      </c>
      <c r="O225" s="745">
        <v>5025</v>
      </c>
      <c r="P225" s="746" t="s">
        <v>1276</v>
      </c>
      <c r="Q225" s="747">
        <v>56</v>
      </c>
      <c r="R225" s="748">
        <v>209</v>
      </c>
      <c r="S225" s="749">
        <v>23</v>
      </c>
      <c r="T225" s="749">
        <v>25</v>
      </c>
      <c r="U225" s="749">
        <v>32</v>
      </c>
      <c r="V225" s="749">
        <v>18</v>
      </c>
      <c r="W225" s="749">
        <v>2</v>
      </c>
      <c r="X225" s="749">
        <v>52</v>
      </c>
      <c r="Y225" s="749">
        <v>12</v>
      </c>
      <c r="Z225" s="749">
        <v>7</v>
      </c>
      <c r="AA225" s="749">
        <v>8</v>
      </c>
      <c r="AC225" s="745">
        <v>5029</v>
      </c>
      <c r="AD225" s="746" t="s">
        <v>1277</v>
      </c>
      <c r="AE225" s="747">
        <v>42</v>
      </c>
      <c r="AF225" s="748">
        <v>222</v>
      </c>
      <c r="AG225" s="749">
        <v>24</v>
      </c>
      <c r="AH225" s="749">
        <v>19</v>
      </c>
      <c r="AI225" s="749">
        <v>31</v>
      </c>
      <c r="AJ225" s="749">
        <v>19</v>
      </c>
      <c r="AK225" s="749">
        <v>7</v>
      </c>
      <c r="AL225" s="749">
        <v>57</v>
      </c>
      <c r="AM225" s="749">
        <v>13</v>
      </c>
      <c r="AN225" s="749">
        <v>6</v>
      </c>
      <c r="AO225" s="749">
        <v>7</v>
      </c>
      <c r="CH225" s="250">
        <v>8181</v>
      </c>
      <c r="CI225" s="162" t="s">
        <v>916</v>
      </c>
      <c r="CJ225" s="162">
        <v>11</v>
      </c>
      <c r="CK225" s="251" t="s">
        <v>42</v>
      </c>
      <c r="CL225" s="252" t="s">
        <v>42</v>
      </c>
      <c r="CM225" s="251" t="s">
        <v>42</v>
      </c>
      <c r="CN225" s="251" t="s">
        <v>42</v>
      </c>
      <c r="CO225" s="162" t="s">
        <v>42</v>
      </c>
      <c r="CP225" s="162" t="s">
        <v>42</v>
      </c>
      <c r="CQ225" s="162" t="s">
        <v>42</v>
      </c>
    </row>
    <row r="226" spans="1:95" ht="18" customHeight="1">
      <c r="A226" s="745">
        <v>5021</v>
      </c>
      <c r="B226" s="746" t="s">
        <v>378</v>
      </c>
      <c r="C226" s="747">
        <v>166</v>
      </c>
      <c r="D226" s="748">
        <v>201</v>
      </c>
      <c r="E226" s="749">
        <v>19</v>
      </c>
      <c r="F226" s="749">
        <v>21</v>
      </c>
      <c r="G226" s="749">
        <v>34</v>
      </c>
      <c r="H226" s="749">
        <v>18</v>
      </c>
      <c r="I226" s="749">
        <v>8</v>
      </c>
      <c r="J226" s="749">
        <v>60</v>
      </c>
      <c r="K226" s="749">
        <v>14</v>
      </c>
      <c r="L226" s="749">
        <v>6</v>
      </c>
      <c r="M226" s="749">
        <v>10</v>
      </c>
      <c r="O226" s="745">
        <v>5029</v>
      </c>
      <c r="P226" s="746" t="s">
        <v>1277</v>
      </c>
      <c r="Q226" s="747">
        <v>59</v>
      </c>
      <c r="R226" s="748">
        <v>213</v>
      </c>
      <c r="S226" s="749">
        <v>17</v>
      </c>
      <c r="T226" s="749">
        <v>20</v>
      </c>
      <c r="U226" s="749">
        <v>34</v>
      </c>
      <c r="V226" s="749">
        <v>22</v>
      </c>
      <c r="W226" s="749">
        <v>7</v>
      </c>
      <c r="X226" s="749">
        <v>63</v>
      </c>
      <c r="Y226" s="749">
        <v>12</v>
      </c>
      <c r="Z226" s="749">
        <v>7</v>
      </c>
      <c r="AA226" s="749">
        <v>8</v>
      </c>
      <c r="AC226" s="745">
        <v>5032</v>
      </c>
      <c r="AD226" s="746" t="s">
        <v>927</v>
      </c>
      <c r="AE226" s="747">
        <v>23</v>
      </c>
      <c r="AF226" s="748">
        <v>205</v>
      </c>
      <c r="AG226" s="749">
        <v>48</v>
      </c>
      <c r="AH226" s="749">
        <v>17</v>
      </c>
      <c r="AI226" s="749">
        <v>30</v>
      </c>
      <c r="AJ226" s="749">
        <v>4</v>
      </c>
      <c r="AK226" s="749">
        <v>0</v>
      </c>
      <c r="AL226" s="749">
        <v>35</v>
      </c>
      <c r="AM226" s="749">
        <v>9</v>
      </c>
      <c r="AN226" s="749">
        <v>4</v>
      </c>
      <c r="AO226" s="749">
        <v>6</v>
      </c>
      <c r="CH226" s="250">
        <v>9732</v>
      </c>
      <c r="CI226" s="162" t="s">
        <v>528</v>
      </c>
      <c r="CJ226" s="162">
        <v>1</v>
      </c>
      <c r="CK226" s="251" t="s">
        <v>42</v>
      </c>
      <c r="CL226" s="252" t="s">
        <v>42</v>
      </c>
      <c r="CM226" s="251" t="s">
        <v>42</v>
      </c>
      <c r="CN226" s="251" t="s">
        <v>42</v>
      </c>
      <c r="CO226" s="162" t="s">
        <v>42</v>
      </c>
      <c r="CP226" s="162" t="s">
        <v>42</v>
      </c>
      <c r="CQ226" s="162" t="s">
        <v>42</v>
      </c>
    </row>
    <row r="227" spans="1:95" ht="18" customHeight="1">
      <c r="A227" s="745">
        <v>5022</v>
      </c>
      <c r="B227" s="746" t="s">
        <v>1612</v>
      </c>
      <c r="C227" s="747">
        <v>23</v>
      </c>
      <c r="D227" s="748">
        <v>210</v>
      </c>
      <c r="E227" s="749">
        <v>9</v>
      </c>
      <c r="F227" s="749">
        <v>9</v>
      </c>
      <c r="G227" s="749">
        <v>39</v>
      </c>
      <c r="H227" s="749">
        <v>26</v>
      </c>
      <c r="I227" s="749">
        <v>17</v>
      </c>
      <c r="J227" s="749">
        <v>83</v>
      </c>
      <c r="K227" s="749">
        <v>17</v>
      </c>
      <c r="L227" s="749">
        <v>7</v>
      </c>
      <c r="M227" s="749">
        <v>11</v>
      </c>
      <c r="O227" s="745">
        <v>5032</v>
      </c>
      <c r="P227" s="746" t="s">
        <v>927</v>
      </c>
      <c r="Q227" s="747">
        <v>21</v>
      </c>
      <c r="R227" s="748">
        <v>189</v>
      </c>
      <c r="S227" s="749">
        <v>62</v>
      </c>
      <c r="T227" s="749">
        <v>29</v>
      </c>
      <c r="U227" s="749">
        <v>10</v>
      </c>
      <c r="V227" s="749">
        <v>0</v>
      </c>
      <c r="W227" s="749">
        <v>0</v>
      </c>
      <c r="X227" s="749">
        <v>10</v>
      </c>
      <c r="Y227" s="749">
        <v>8</v>
      </c>
      <c r="Z227" s="749">
        <v>4</v>
      </c>
      <c r="AA227" s="749">
        <v>5</v>
      </c>
      <c r="AC227" s="745">
        <v>5041</v>
      </c>
      <c r="AD227" s="746" t="s">
        <v>380</v>
      </c>
      <c r="AE227" s="747">
        <v>79</v>
      </c>
      <c r="AF227" s="748">
        <v>214</v>
      </c>
      <c r="AG227" s="749">
        <v>28</v>
      </c>
      <c r="AH227" s="749">
        <v>33</v>
      </c>
      <c r="AI227" s="749">
        <v>27</v>
      </c>
      <c r="AJ227" s="749">
        <v>9</v>
      </c>
      <c r="AK227" s="749">
        <v>4</v>
      </c>
      <c r="AL227" s="749">
        <v>39</v>
      </c>
      <c r="AM227" s="749">
        <v>11</v>
      </c>
      <c r="AN227" s="749">
        <v>5</v>
      </c>
      <c r="AO227" s="749">
        <v>7</v>
      </c>
    </row>
    <row r="228" spans="1:95" ht="18" customHeight="1">
      <c r="A228" s="745">
        <v>5025</v>
      </c>
      <c r="B228" s="746" t="s">
        <v>1276</v>
      </c>
      <c r="C228" s="747">
        <v>87</v>
      </c>
      <c r="D228" s="748">
        <v>199</v>
      </c>
      <c r="E228" s="749">
        <v>17</v>
      </c>
      <c r="F228" s="749">
        <v>30</v>
      </c>
      <c r="G228" s="749">
        <v>34</v>
      </c>
      <c r="H228" s="749">
        <v>15</v>
      </c>
      <c r="I228" s="749">
        <v>3</v>
      </c>
      <c r="J228" s="749">
        <v>53</v>
      </c>
      <c r="K228" s="749">
        <v>14</v>
      </c>
      <c r="L228" s="749">
        <v>6</v>
      </c>
      <c r="M228" s="749">
        <v>10</v>
      </c>
      <c r="O228" s="745">
        <v>5041</v>
      </c>
      <c r="P228" s="746" t="s">
        <v>380</v>
      </c>
      <c r="Q228" s="747">
        <v>81</v>
      </c>
      <c r="R228" s="748">
        <v>219</v>
      </c>
      <c r="S228" s="749">
        <v>20</v>
      </c>
      <c r="T228" s="749">
        <v>15</v>
      </c>
      <c r="U228" s="749">
        <v>20</v>
      </c>
      <c r="V228" s="749">
        <v>30</v>
      </c>
      <c r="W228" s="749">
        <v>16</v>
      </c>
      <c r="X228" s="749">
        <v>65</v>
      </c>
      <c r="Y228" s="749">
        <v>13</v>
      </c>
      <c r="Z228" s="749">
        <v>8</v>
      </c>
      <c r="AA228" s="749">
        <v>8</v>
      </c>
      <c r="AC228" s="745">
        <v>5043</v>
      </c>
      <c r="AD228" s="746" t="s">
        <v>2027</v>
      </c>
      <c r="AE228" s="747">
        <v>8</v>
      </c>
      <c r="AF228" s="748" t="s">
        <v>42</v>
      </c>
      <c r="AG228" s="749" t="s">
        <v>42</v>
      </c>
      <c r="AH228" s="749" t="s">
        <v>42</v>
      </c>
      <c r="AI228" s="749" t="s">
        <v>42</v>
      </c>
      <c r="AJ228" s="749" t="s">
        <v>42</v>
      </c>
      <c r="AK228" s="749" t="s">
        <v>42</v>
      </c>
      <c r="AL228" s="749" t="s">
        <v>42</v>
      </c>
      <c r="AM228" s="749" t="s">
        <v>42</v>
      </c>
      <c r="AN228" s="749" t="s">
        <v>42</v>
      </c>
      <c r="AO228" s="749" t="s">
        <v>42</v>
      </c>
    </row>
    <row r="229" spans="1:95" ht="18" customHeight="1">
      <c r="A229" s="745">
        <v>5029</v>
      </c>
      <c r="B229" s="746" t="s">
        <v>1277</v>
      </c>
      <c r="C229" s="747">
        <v>61</v>
      </c>
      <c r="D229" s="748">
        <v>195</v>
      </c>
      <c r="E229" s="749">
        <v>20</v>
      </c>
      <c r="F229" s="749">
        <v>39</v>
      </c>
      <c r="G229" s="749">
        <v>23</v>
      </c>
      <c r="H229" s="749">
        <v>16</v>
      </c>
      <c r="I229" s="749">
        <v>2</v>
      </c>
      <c r="J229" s="749">
        <v>41</v>
      </c>
      <c r="K229" s="749">
        <v>13</v>
      </c>
      <c r="L229" s="749">
        <v>6</v>
      </c>
      <c r="M229" s="749">
        <v>9</v>
      </c>
      <c r="O229" s="745">
        <v>5043</v>
      </c>
      <c r="P229" s="746" t="s">
        <v>2027</v>
      </c>
      <c r="Q229" s="747">
        <v>16</v>
      </c>
      <c r="R229" s="748">
        <v>206</v>
      </c>
      <c r="S229" s="749">
        <v>25</v>
      </c>
      <c r="T229" s="749">
        <v>38</v>
      </c>
      <c r="U229" s="749">
        <v>31</v>
      </c>
      <c r="V229" s="749">
        <v>6</v>
      </c>
      <c r="W229" s="749">
        <v>0</v>
      </c>
      <c r="X229" s="749">
        <v>38</v>
      </c>
      <c r="Y229" s="749">
        <v>11</v>
      </c>
      <c r="Z229" s="749">
        <v>7</v>
      </c>
      <c r="AA229" s="749">
        <v>7</v>
      </c>
      <c r="AC229" s="745">
        <v>5045</v>
      </c>
      <c r="AD229" s="746" t="s">
        <v>1906</v>
      </c>
      <c r="AE229" s="747">
        <v>16</v>
      </c>
      <c r="AF229" s="748">
        <v>225</v>
      </c>
      <c r="AG229" s="749">
        <v>13</v>
      </c>
      <c r="AH229" s="749">
        <v>19</v>
      </c>
      <c r="AI229" s="749">
        <v>25</v>
      </c>
      <c r="AJ229" s="749">
        <v>38</v>
      </c>
      <c r="AK229" s="749">
        <v>6</v>
      </c>
      <c r="AL229" s="749">
        <v>69</v>
      </c>
      <c r="AM229" s="749">
        <v>14</v>
      </c>
      <c r="AN229" s="749">
        <v>6</v>
      </c>
      <c r="AO229" s="749">
        <v>9</v>
      </c>
    </row>
    <row r="230" spans="1:95" ht="18" customHeight="1">
      <c r="A230" s="745">
        <v>5032</v>
      </c>
      <c r="B230" s="746" t="s">
        <v>927</v>
      </c>
      <c r="C230" s="747">
        <v>22</v>
      </c>
      <c r="D230" s="748">
        <v>189</v>
      </c>
      <c r="E230" s="749">
        <v>41</v>
      </c>
      <c r="F230" s="749">
        <v>27</v>
      </c>
      <c r="G230" s="749">
        <v>27</v>
      </c>
      <c r="H230" s="749">
        <v>5</v>
      </c>
      <c r="I230" s="749">
        <v>0</v>
      </c>
      <c r="J230" s="749">
        <v>32</v>
      </c>
      <c r="K230" s="749">
        <v>11</v>
      </c>
      <c r="L230" s="749">
        <v>5</v>
      </c>
      <c r="M230" s="749">
        <v>8</v>
      </c>
      <c r="O230" s="745">
        <v>5045</v>
      </c>
      <c r="P230" s="746" t="s">
        <v>1906</v>
      </c>
      <c r="Q230" s="747">
        <v>25</v>
      </c>
      <c r="R230" s="748">
        <v>229</v>
      </c>
      <c r="S230" s="749">
        <v>0</v>
      </c>
      <c r="T230" s="749">
        <v>4</v>
      </c>
      <c r="U230" s="749">
        <v>36</v>
      </c>
      <c r="V230" s="749">
        <v>44</v>
      </c>
      <c r="W230" s="749">
        <v>16</v>
      </c>
      <c r="X230" s="749">
        <v>96</v>
      </c>
      <c r="Y230" s="749">
        <v>15</v>
      </c>
      <c r="Z230" s="749">
        <v>9</v>
      </c>
      <c r="AA230" s="749">
        <v>10</v>
      </c>
      <c r="AC230" s="745">
        <v>5047</v>
      </c>
      <c r="AD230" s="746" t="s">
        <v>1783</v>
      </c>
      <c r="AE230" s="747">
        <v>44</v>
      </c>
      <c r="AF230" s="748">
        <v>231</v>
      </c>
      <c r="AG230" s="749">
        <v>5</v>
      </c>
      <c r="AH230" s="749">
        <v>20</v>
      </c>
      <c r="AI230" s="749">
        <v>34</v>
      </c>
      <c r="AJ230" s="749">
        <v>27</v>
      </c>
      <c r="AK230" s="749">
        <v>14</v>
      </c>
      <c r="AL230" s="749">
        <v>75</v>
      </c>
      <c r="AM230" s="749">
        <v>16</v>
      </c>
      <c r="AN230" s="749">
        <v>7</v>
      </c>
      <c r="AO230" s="749">
        <v>9</v>
      </c>
    </row>
    <row r="231" spans="1:95" ht="18" customHeight="1">
      <c r="A231" s="745">
        <v>5041</v>
      </c>
      <c r="B231" s="746" t="s">
        <v>380</v>
      </c>
      <c r="C231" s="747">
        <v>104</v>
      </c>
      <c r="D231" s="748">
        <v>196</v>
      </c>
      <c r="E231" s="749">
        <v>32</v>
      </c>
      <c r="F231" s="749">
        <v>17</v>
      </c>
      <c r="G231" s="749">
        <v>28</v>
      </c>
      <c r="H231" s="749">
        <v>16</v>
      </c>
      <c r="I231" s="749">
        <v>7</v>
      </c>
      <c r="J231" s="749">
        <v>51</v>
      </c>
      <c r="K231" s="749">
        <v>13</v>
      </c>
      <c r="L231" s="749">
        <v>6</v>
      </c>
      <c r="M231" s="749">
        <v>9</v>
      </c>
      <c r="O231" s="745">
        <v>5047</v>
      </c>
      <c r="P231" s="746" t="s">
        <v>1783</v>
      </c>
      <c r="Q231" s="747">
        <v>37</v>
      </c>
      <c r="R231" s="748">
        <v>220</v>
      </c>
      <c r="S231" s="749">
        <v>14</v>
      </c>
      <c r="T231" s="749">
        <v>22</v>
      </c>
      <c r="U231" s="749">
        <v>24</v>
      </c>
      <c r="V231" s="749">
        <v>19</v>
      </c>
      <c r="W231" s="749">
        <v>22</v>
      </c>
      <c r="X231" s="749">
        <v>65</v>
      </c>
      <c r="Y231" s="749">
        <v>14</v>
      </c>
      <c r="Z231" s="749">
        <v>7</v>
      </c>
      <c r="AA231" s="749">
        <v>9</v>
      </c>
      <c r="AC231" s="745">
        <v>5048</v>
      </c>
      <c r="AD231" s="746" t="s">
        <v>1613</v>
      </c>
      <c r="AE231" s="747">
        <v>43</v>
      </c>
      <c r="AF231" s="748">
        <v>231</v>
      </c>
      <c r="AG231" s="749">
        <v>0</v>
      </c>
      <c r="AH231" s="749">
        <v>12</v>
      </c>
      <c r="AI231" s="749">
        <v>49</v>
      </c>
      <c r="AJ231" s="749">
        <v>33</v>
      </c>
      <c r="AK231" s="749">
        <v>7</v>
      </c>
      <c r="AL231" s="749">
        <v>88</v>
      </c>
      <c r="AM231" s="749">
        <v>16</v>
      </c>
      <c r="AN231" s="749">
        <v>7</v>
      </c>
      <c r="AO231" s="749">
        <v>9</v>
      </c>
    </row>
    <row r="232" spans="1:95" ht="18" customHeight="1">
      <c r="A232" s="745">
        <v>5043</v>
      </c>
      <c r="B232" s="746" t="s">
        <v>2027</v>
      </c>
      <c r="C232" s="747">
        <v>20</v>
      </c>
      <c r="D232" s="748">
        <v>192</v>
      </c>
      <c r="E232" s="749">
        <v>25</v>
      </c>
      <c r="F232" s="749">
        <v>35</v>
      </c>
      <c r="G232" s="749">
        <v>30</v>
      </c>
      <c r="H232" s="749">
        <v>10</v>
      </c>
      <c r="I232" s="749">
        <v>0</v>
      </c>
      <c r="J232" s="749">
        <v>40</v>
      </c>
      <c r="K232" s="749">
        <v>13</v>
      </c>
      <c r="L232" s="749">
        <v>5</v>
      </c>
      <c r="M232" s="749">
        <v>10</v>
      </c>
      <c r="O232" s="745">
        <v>5048</v>
      </c>
      <c r="P232" s="746" t="s">
        <v>1613</v>
      </c>
      <c r="Q232" s="747">
        <v>47</v>
      </c>
      <c r="R232" s="748">
        <v>221</v>
      </c>
      <c r="S232" s="749">
        <v>0</v>
      </c>
      <c r="T232" s="749">
        <v>19</v>
      </c>
      <c r="U232" s="749">
        <v>45</v>
      </c>
      <c r="V232" s="749">
        <v>28</v>
      </c>
      <c r="W232" s="749">
        <v>9</v>
      </c>
      <c r="X232" s="749">
        <v>81</v>
      </c>
      <c r="Y232" s="749">
        <v>15</v>
      </c>
      <c r="Z232" s="749">
        <v>8</v>
      </c>
      <c r="AA232" s="749">
        <v>9</v>
      </c>
      <c r="AC232" s="745">
        <v>5049</v>
      </c>
      <c r="AD232" s="746" t="s">
        <v>1909</v>
      </c>
      <c r="AE232" s="747">
        <v>71</v>
      </c>
      <c r="AF232" s="748">
        <v>225</v>
      </c>
      <c r="AG232" s="749">
        <v>14</v>
      </c>
      <c r="AH232" s="749">
        <v>28</v>
      </c>
      <c r="AI232" s="749">
        <v>27</v>
      </c>
      <c r="AJ232" s="749">
        <v>23</v>
      </c>
      <c r="AK232" s="749">
        <v>8</v>
      </c>
      <c r="AL232" s="749">
        <v>58</v>
      </c>
      <c r="AM232" s="749">
        <v>14</v>
      </c>
      <c r="AN232" s="749">
        <v>7</v>
      </c>
      <c r="AO232" s="749">
        <v>8</v>
      </c>
    </row>
    <row r="233" spans="1:95" ht="18" customHeight="1">
      <c r="A233" s="745">
        <v>5044</v>
      </c>
      <c r="B233" s="746" t="s">
        <v>2028</v>
      </c>
      <c r="C233" s="747">
        <v>10</v>
      </c>
      <c r="D233" s="748">
        <v>203</v>
      </c>
      <c r="E233" s="749">
        <v>10</v>
      </c>
      <c r="F233" s="749">
        <v>20</v>
      </c>
      <c r="G233" s="749">
        <v>50</v>
      </c>
      <c r="H233" s="749">
        <v>10</v>
      </c>
      <c r="I233" s="749">
        <v>10</v>
      </c>
      <c r="J233" s="749">
        <v>70</v>
      </c>
      <c r="K233" s="749">
        <v>16</v>
      </c>
      <c r="L233" s="749">
        <v>6</v>
      </c>
      <c r="M233" s="749">
        <v>10</v>
      </c>
      <c r="O233" s="745">
        <v>5049</v>
      </c>
      <c r="P233" s="746" t="s">
        <v>1909</v>
      </c>
      <c r="Q233" s="747">
        <v>41</v>
      </c>
      <c r="R233" s="748">
        <v>224</v>
      </c>
      <c r="S233" s="749">
        <v>0</v>
      </c>
      <c r="T233" s="749">
        <v>22</v>
      </c>
      <c r="U233" s="749">
        <v>39</v>
      </c>
      <c r="V233" s="749">
        <v>24</v>
      </c>
      <c r="W233" s="749">
        <v>15</v>
      </c>
      <c r="X233" s="749">
        <v>78</v>
      </c>
      <c r="Y233" s="749">
        <v>14</v>
      </c>
      <c r="Z233" s="749">
        <v>8</v>
      </c>
      <c r="AA233" s="749">
        <v>9</v>
      </c>
      <c r="AC233" s="745">
        <v>5051</v>
      </c>
      <c r="AD233" s="746" t="s">
        <v>2029</v>
      </c>
      <c r="AE233" s="747">
        <v>267</v>
      </c>
      <c r="AF233" s="748">
        <v>227</v>
      </c>
      <c r="AG233" s="749">
        <v>10</v>
      </c>
      <c r="AH233" s="749">
        <v>19</v>
      </c>
      <c r="AI233" s="749">
        <v>33</v>
      </c>
      <c r="AJ233" s="749">
        <v>25</v>
      </c>
      <c r="AK233" s="749">
        <v>13</v>
      </c>
      <c r="AL233" s="749">
        <v>70</v>
      </c>
      <c r="AM233" s="749">
        <v>14</v>
      </c>
      <c r="AN233" s="749">
        <v>7</v>
      </c>
      <c r="AO233" s="749">
        <v>9</v>
      </c>
    </row>
    <row r="234" spans="1:95" ht="18" customHeight="1">
      <c r="A234" s="745">
        <v>5045</v>
      </c>
      <c r="B234" s="746" t="s">
        <v>1906</v>
      </c>
      <c r="C234" s="747">
        <v>22</v>
      </c>
      <c r="D234" s="748">
        <v>202</v>
      </c>
      <c r="E234" s="749">
        <v>23</v>
      </c>
      <c r="F234" s="749">
        <v>23</v>
      </c>
      <c r="G234" s="749">
        <v>23</v>
      </c>
      <c r="H234" s="749">
        <v>27</v>
      </c>
      <c r="I234" s="749">
        <v>5</v>
      </c>
      <c r="J234" s="749">
        <v>55</v>
      </c>
      <c r="K234" s="749">
        <v>14</v>
      </c>
      <c r="L234" s="749">
        <v>7</v>
      </c>
      <c r="M234" s="749">
        <v>11</v>
      </c>
      <c r="O234" s="745">
        <v>5051</v>
      </c>
      <c r="P234" s="746" t="s">
        <v>2029</v>
      </c>
      <c r="Q234" s="747">
        <v>212</v>
      </c>
      <c r="R234" s="748">
        <v>222</v>
      </c>
      <c r="S234" s="749">
        <v>8</v>
      </c>
      <c r="T234" s="749">
        <v>22</v>
      </c>
      <c r="U234" s="749">
        <v>29</v>
      </c>
      <c r="V234" s="749">
        <v>20</v>
      </c>
      <c r="W234" s="749">
        <v>20</v>
      </c>
      <c r="X234" s="749">
        <v>70</v>
      </c>
      <c r="Y234" s="749">
        <v>14</v>
      </c>
      <c r="Z234" s="749">
        <v>8</v>
      </c>
      <c r="AA234" s="749">
        <v>9</v>
      </c>
      <c r="AC234" s="745">
        <v>5061</v>
      </c>
      <c r="AD234" s="746" t="s">
        <v>1279</v>
      </c>
      <c r="AE234" s="747">
        <v>86</v>
      </c>
      <c r="AF234" s="748">
        <v>234</v>
      </c>
      <c r="AG234" s="749">
        <v>1</v>
      </c>
      <c r="AH234" s="749">
        <v>17</v>
      </c>
      <c r="AI234" s="749">
        <v>35</v>
      </c>
      <c r="AJ234" s="749">
        <v>28</v>
      </c>
      <c r="AK234" s="749">
        <v>19</v>
      </c>
      <c r="AL234" s="749">
        <v>81</v>
      </c>
      <c r="AM234" s="749">
        <v>16</v>
      </c>
      <c r="AN234" s="749">
        <v>7</v>
      </c>
      <c r="AO234" s="749">
        <v>10</v>
      </c>
    </row>
    <row r="235" spans="1:95" ht="18" customHeight="1">
      <c r="A235" s="745">
        <v>5047</v>
      </c>
      <c r="B235" s="746" t="s">
        <v>1783</v>
      </c>
      <c r="C235" s="747">
        <v>61</v>
      </c>
      <c r="D235" s="748">
        <v>198</v>
      </c>
      <c r="E235" s="749">
        <v>20</v>
      </c>
      <c r="F235" s="749">
        <v>26</v>
      </c>
      <c r="G235" s="749">
        <v>34</v>
      </c>
      <c r="H235" s="749">
        <v>15</v>
      </c>
      <c r="I235" s="749">
        <v>5</v>
      </c>
      <c r="J235" s="749">
        <v>54</v>
      </c>
      <c r="K235" s="749">
        <v>14</v>
      </c>
      <c r="L235" s="749">
        <v>6</v>
      </c>
      <c r="M235" s="749">
        <v>9</v>
      </c>
      <c r="O235" s="745">
        <v>5061</v>
      </c>
      <c r="P235" s="746" t="s">
        <v>1279</v>
      </c>
      <c r="Q235" s="747">
        <v>84</v>
      </c>
      <c r="R235" s="748">
        <v>220</v>
      </c>
      <c r="S235" s="749">
        <v>12</v>
      </c>
      <c r="T235" s="749">
        <v>13</v>
      </c>
      <c r="U235" s="749">
        <v>30</v>
      </c>
      <c r="V235" s="749">
        <v>35</v>
      </c>
      <c r="W235" s="749">
        <v>11</v>
      </c>
      <c r="X235" s="749">
        <v>75</v>
      </c>
      <c r="Y235" s="749">
        <v>14</v>
      </c>
      <c r="Z235" s="749">
        <v>8</v>
      </c>
      <c r="AA235" s="749">
        <v>9</v>
      </c>
      <c r="AC235" s="745">
        <v>5081</v>
      </c>
      <c r="AD235" s="746" t="s">
        <v>383</v>
      </c>
      <c r="AE235" s="747">
        <v>68</v>
      </c>
      <c r="AF235" s="748">
        <v>212</v>
      </c>
      <c r="AG235" s="749">
        <v>31</v>
      </c>
      <c r="AH235" s="749">
        <v>32</v>
      </c>
      <c r="AI235" s="749">
        <v>24</v>
      </c>
      <c r="AJ235" s="749">
        <v>10</v>
      </c>
      <c r="AK235" s="749">
        <v>3</v>
      </c>
      <c r="AL235" s="749">
        <v>37</v>
      </c>
      <c r="AM235" s="749">
        <v>11</v>
      </c>
      <c r="AN235" s="749">
        <v>5</v>
      </c>
      <c r="AO235" s="749">
        <v>7</v>
      </c>
    </row>
    <row r="236" spans="1:95" ht="18" customHeight="1">
      <c r="A236" s="745">
        <v>5048</v>
      </c>
      <c r="B236" s="746" t="s">
        <v>1613</v>
      </c>
      <c r="C236" s="747">
        <v>53</v>
      </c>
      <c r="D236" s="748">
        <v>215</v>
      </c>
      <c r="E236" s="749">
        <v>0</v>
      </c>
      <c r="F236" s="749">
        <v>11</v>
      </c>
      <c r="G236" s="749">
        <v>34</v>
      </c>
      <c r="H236" s="749">
        <v>36</v>
      </c>
      <c r="I236" s="749">
        <v>19</v>
      </c>
      <c r="J236" s="749">
        <v>89</v>
      </c>
      <c r="K236" s="749">
        <v>18</v>
      </c>
      <c r="L236" s="749">
        <v>8</v>
      </c>
      <c r="M236" s="749">
        <v>11</v>
      </c>
      <c r="O236" s="745">
        <v>5081</v>
      </c>
      <c r="P236" s="746" t="s">
        <v>383</v>
      </c>
      <c r="Q236" s="747">
        <v>68</v>
      </c>
      <c r="R236" s="748">
        <v>204</v>
      </c>
      <c r="S236" s="749">
        <v>32</v>
      </c>
      <c r="T236" s="749">
        <v>31</v>
      </c>
      <c r="U236" s="749">
        <v>25</v>
      </c>
      <c r="V236" s="749">
        <v>6</v>
      </c>
      <c r="W236" s="749">
        <v>6</v>
      </c>
      <c r="X236" s="749">
        <v>37</v>
      </c>
      <c r="Y236" s="749">
        <v>11</v>
      </c>
      <c r="Z236" s="749">
        <v>7</v>
      </c>
      <c r="AA236" s="749">
        <v>7</v>
      </c>
      <c r="AC236" s="745">
        <v>5091</v>
      </c>
      <c r="AD236" s="746" t="s">
        <v>384</v>
      </c>
      <c r="AE236" s="747">
        <v>85</v>
      </c>
      <c r="AF236" s="748">
        <v>233</v>
      </c>
      <c r="AG236" s="749">
        <v>8</v>
      </c>
      <c r="AH236" s="749">
        <v>18</v>
      </c>
      <c r="AI236" s="749">
        <v>27</v>
      </c>
      <c r="AJ236" s="749">
        <v>22</v>
      </c>
      <c r="AK236" s="749">
        <v>25</v>
      </c>
      <c r="AL236" s="749">
        <v>74</v>
      </c>
      <c r="AM236" s="749">
        <v>16</v>
      </c>
      <c r="AN236" s="749">
        <v>7</v>
      </c>
      <c r="AO236" s="749">
        <v>10</v>
      </c>
    </row>
    <row r="237" spans="1:95" ht="18" customHeight="1">
      <c r="A237" s="745">
        <v>5049</v>
      </c>
      <c r="B237" s="746" t="s">
        <v>1909</v>
      </c>
      <c r="C237" s="747">
        <v>59</v>
      </c>
      <c r="D237" s="748">
        <v>214</v>
      </c>
      <c r="E237" s="749">
        <v>5</v>
      </c>
      <c r="F237" s="749">
        <v>10</v>
      </c>
      <c r="G237" s="749">
        <v>36</v>
      </c>
      <c r="H237" s="749">
        <v>31</v>
      </c>
      <c r="I237" s="749">
        <v>19</v>
      </c>
      <c r="J237" s="749">
        <v>85</v>
      </c>
      <c r="K237" s="749">
        <v>18</v>
      </c>
      <c r="L237" s="749">
        <v>7</v>
      </c>
      <c r="M237" s="749">
        <v>11</v>
      </c>
      <c r="O237" s="745">
        <v>5091</v>
      </c>
      <c r="P237" s="746" t="s">
        <v>384</v>
      </c>
      <c r="Q237" s="747">
        <v>78</v>
      </c>
      <c r="R237" s="748">
        <v>231</v>
      </c>
      <c r="S237" s="749">
        <v>5</v>
      </c>
      <c r="T237" s="749">
        <v>9</v>
      </c>
      <c r="U237" s="749">
        <v>19</v>
      </c>
      <c r="V237" s="749">
        <v>31</v>
      </c>
      <c r="W237" s="749">
        <v>36</v>
      </c>
      <c r="X237" s="749">
        <v>86</v>
      </c>
      <c r="Y237" s="749">
        <v>15</v>
      </c>
      <c r="Z237" s="749">
        <v>9</v>
      </c>
      <c r="AA237" s="749">
        <v>10</v>
      </c>
      <c r="AC237" s="745">
        <v>5101</v>
      </c>
      <c r="AD237" s="746" t="s">
        <v>1911</v>
      </c>
      <c r="AE237" s="747">
        <v>165</v>
      </c>
      <c r="AF237" s="748">
        <v>225</v>
      </c>
      <c r="AG237" s="749">
        <v>16</v>
      </c>
      <c r="AH237" s="749">
        <v>25</v>
      </c>
      <c r="AI237" s="749">
        <v>25</v>
      </c>
      <c r="AJ237" s="749">
        <v>17</v>
      </c>
      <c r="AK237" s="749">
        <v>16</v>
      </c>
      <c r="AL237" s="749">
        <v>59</v>
      </c>
      <c r="AM237" s="749">
        <v>14</v>
      </c>
      <c r="AN237" s="749">
        <v>7</v>
      </c>
      <c r="AO237" s="749">
        <v>8</v>
      </c>
    </row>
    <row r="238" spans="1:95" ht="18" customHeight="1">
      <c r="A238" s="745">
        <v>5051</v>
      </c>
      <c r="B238" s="746" t="s">
        <v>2029</v>
      </c>
      <c r="C238" s="747">
        <v>192</v>
      </c>
      <c r="D238" s="748">
        <v>204</v>
      </c>
      <c r="E238" s="749">
        <v>13</v>
      </c>
      <c r="F238" s="749">
        <v>18</v>
      </c>
      <c r="G238" s="749">
        <v>42</v>
      </c>
      <c r="H238" s="749">
        <v>20</v>
      </c>
      <c r="I238" s="749">
        <v>7</v>
      </c>
      <c r="J238" s="749">
        <v>69</v>
      </c>
      <c r="K238" s="749">
        <v>16</v>
      </c>
      <c r="L238" s="749">
        <v>7</v>
      </c>
      <c r="M238" s="749">
        <v>10</v>
      </c>
      <c r="O238" s="745">
        <v>5101</v>
      </c>
      <c r="P238" s="746" t="s">
        <v>1911</v>
      </c>
      <c r="Q238" s="747">
        <v>208</v>
      </c>
      <c r="R238" s="748">
        <v>225</v>
      </c>
      <c r="S238" s="749">
        <v>11</v>
      </c>
      <c r="T238" s="749">
        <v>19</v>
      </c>
      <c r="U238" s="749">
        <v>18</v>
      </c>
      <c r="V238" s="749">
        <v>26</v>
      </c>
      <c r="W238" s="749">
        <v>26</v>
      </c>
      <c r="X238" s="749">
        <v>70</v>
      </c>
      <c r="Y238" s="749">
        <v>14</v>
      </c>
      <c r="Z238" s="749">
        <v>8</v>
      </c>
      <c r="AA238" s="749">
        <v>9</v>
      </c>
      <c r="AC238" s="745">
        <v>5121</v>
      </c>
      <c r="AD238" s="746" t="s">
        <v>1280</v>
      </c>
      <c r="AE238" s="747">
        <v>98</v>
      </c>
      <c r="AF238" s="748">
        <v>225</v>
      </c>
      <c r="AG238" s="749">
        <v>13</v>
      </c>
      <c r="AH238" s="749">
        <v>28</v>
      </c>
      <c r="AI238" s="749">
        <v>27</v>
      </c>
      <c r="AJ238" s="749">
        <v>19</v>
      </c>
      <c r="AK238" s="749">
        <v>13</v>
      </c>
      <c r="AL238" s="749">
        <v>59</v>
      </c>
      <c r="AM238" s="749">
        <v>13</v>
      </c>
      <c r="AN238" s="749">
        <v>6</v>
      </c>
      <c r="AO238" s="749">
        <v>9</v>
      </c>
    </row>
    <row r="239" spans="1:95" ht="18" customHeight="1">
      <c r="A239" s="745">
        <v>5061</v>
      </c>
      <c r="B239" s="746" t="s">
        <v>1279</v>
      </c>
      <c r="C239" s="747">
        <v>70</v>
      </c>
      <c r="D239" s="748">
        <v>214</v>
      </c>
      <c r="E239" s="749">
        <v>3</v>
      </c>
      <c r="F239" s="749">
        <v>11</v>
      </c>
      <c r="G239" s="749">
        <v>36</v>
      </c>
      <c r="H239" s="749">
        <v>37</v>
      </c>
      <c r="I239" s="749">
        <v>13</v>
      </c>
      <c r="J239" s="749">
        <v>86</v>
      </c>
      <c r="K239" s="749">
        <v>17</v>
      </c>
      <c r="L239" s="749">
        <v>7</v>
      </c>
      <c r="M239" s="749">
        <v>12</v>
      </c>
      <c r="O239" s="745">
        <v>5121</v>
      </c>
      <c r="P239" s="746" t="s">
        <v>1280</v>
      </c>
      <c r="Q239" s="747">
        <v>95</v>
      </c>
      <c r="R239" s="748">
        <v>224</v>
      </c>
      <c r="S239" s="749">
        <v>14</v>
      </c>
      <c r="T239" s="749">
        <v>9</v>
      </c>
      <c r="U239" s="749">
        <v>33</v>
      </c>
      <c r="V239" s="749">
        <v>19</v>
      </c>
      <c r="W239" s="749">
        <v>25</v>
      </c>
      <c r="X239" s="749">
        <v>77</v>
      </c>
      <c r="Y239" s="749">
        <v>14</v>
      </c>
      <c r="Z239" s="749">
        <v>8</v>
      </c>
      <c r="AA239" s="749">
        <v>9</v>
      </c>
      <c r="AC239" s="745">
        <v>5131</v>
      </c>
      <c r="AD239" s="746" t="s">
        <v>387</v>
      </c>
      <c r="AE239" s="747">
        <v>76</v>
      </c>
      <c r="AF239" s="748">
        <v>230</v>
      </c>
      <c r="AG239" s="749">
        <v>8</v>
      </c>
      <c r="AH239" s="749">
        <v>20</v>
      </c>
      <c r="AI239" s="749">
        <v>32</v>
      </c>
      <c r="AJ239" s="749">
        <v>22</v>
      </c>
      <c r="AK239" s="749">
        <v>18</v>
      </c>
      <c r="AL239" s="749">
        <v>72</v>
      </c>
      <c r="AM239" s="749">
        <v>15</v>
      </c>
      <c r="AN239" s="749">
        <v>7</v>
      </c>
      <c r="AO239" s="749">
        <v>10</v>
      </c>
    </row>
    <row r="240" spans="1:95" ht="18" customHeight="1">
      <c r="A240" s="745">
        <v>5081</v>
      </c>
      <c r="B240" s="746" t="s">
        <v>383</v>
      </c>
      <c r="C240" s="747">
        <v>65</v>
      </c>
      <c r="D240" s="748">
        <v>184</v>
      </c>
      <c r="E240" s="749">
        <v>46</v>
      </c>
      <c r="F240" s="749">
        <v>25</v>
      </c>
      <c r="G240" s="749">
        <v>23</v>
      </c>
      <c r="H240" s="749">
        <v>5</v>
      </c>
      <c r="I240" s="749">
        <v>2</v>
      </c>
      <c r="J240" s="749">
        <v>29</v>
      </c>
      <c r="K240" s="749">
        <v>11</v>
      </c>
      <c r="L240" s="749">
        <v>4</v>
      </c>
      <c r="M240" s="749">
        <v>8</v>
      </c>
      <c r="O240" s="745">
        <v>5131</v>
      </c>
      <c r="P240" s="746" t="s">
        <v>387</v>
      </c>
      <c r="Q240" s="747">
        <v>77</v>
      </c>
      <c r="R240" s="748">
        <v>232</v>
      </c>
      <c r="S240" s="749">
        <v>1</v>
      </c>
      <c r="T240" s="749">
        <v>13</v>
      </c>
      <c r="U240" s="749">
        <v>22</v>
      </c>
      <c r="V240" s="749">
        <v>34</v>
      </c>
      <c r="W240" s="749">
        <v>30</v>
      </c>
      <c r="X240" s="749">
        <v>86</v>
      </c>
      <c r="Y240" s="749">
        <v>15</v>
      </c>
      <c r="Z240" s="749">
        <v>9</v>
      </c>
      <c r="AA240" s="749">
        <v>9</v>
      </c>
      <c r="AC240" s="745">
        <v>5141</v>
      </c>
      <c r="AD240" s="746" t="s">
        <v>1912</v>
      </c>
      <c r="AE240" s="747">
        <v>107</v>
      </c>
      <c r="AF240" s="748">
        <v>210</v>
      </c>
      <c r="AG240" s="749">
        <v>40</v>
      </c>
      <c r="AH240" s="749">
        <v>24</v>
      </c>
      <c r="AI240" s="749">
        <v>22</v>
      </c>
      <c r="AJ240" s="749">
        <v>8</v>
      </c>
      <c r="AK240" s="749">
        <v>5</v>
      </c>
      <c r="AL240" s="749">
        <v>36</v>
      </c>
      <c r="AM240" s="749">
        <v>10</v>
      </c>
      <c r="AN240" s="749">
        <v>5</v>
      </c>
      <c r="AO240" s="749">
        <v>6</v>
      </c>
    </row>
    <row r="241" spans="1:41" ht="18" customHeight="1">
      <c r="A241" s="745">
        <v>5091</v>
      </c>
      <c r="B241" s="746" t="s">
        <v>384</v>
      </c>
      <c r="C241" s="747">
        <v>97</v>
      </c>
      <c r="D241" s="748">
        <v>218</v>
      </c>
      <c r="E241" s="749">
        <v>5</v>
      </c>
      <c r="F241" s="749">
        <v>18</v>
      </c>
      <c r="G241" s="749">
        <v>24</v>
      </c>
      <c r="H241" s="749">
        <v>19</v>
      </c>
      <c r="I241" s="749">
        <v>35</v>
      </c>
      <c r="J241" s="749">
        <v>77</v>
      </c>
      <c r="K241" s="749">
        <v>17</v>
      </c>
      <c r="L241" s="749">
        <v>8</v>
      </c>
      <c r="M241" s="749">
        <v>11</v>
      </c>
      <c r="O241" s="745">
        <v>5141</v>
      </c>
      <c r="P241" s="746" t="s">
        <v>1912</v>
      </c>
      <c r="Q241" s="747">
        <v>93</v>
      </c>
      <c r="R241" s="748">
        <v>203</v>
      </c>
      <c r="S241" s="749">
        <v>29</v>
      </c>
      <c r="T241" s="749">
        <v>42</v>
      </c>
      <c r="U241" s="749">
        <v>19</v>
      </c>
      <c r="V241" s="749">
        <v>9</v>
      </c>
      <c r="W241" s="749">
        <v>1</v>
      </c>
      <c r="X241" s="749">
        <v>29</v>
      </c>
      <c r="Y241" s="749">
        <v>11</v>
      </c>
      <c r="Z241" s="749">
        <v>6</v>
      </c>
      <c r="AA241" s="749">
        <v>7</v>
      </c>
      <c r="AC241" s="745">
        <v>5201</v>
      </c>
      <c r="AD241" s="746" t="s">
        <v>389</v>
      </c>
      <c r="AE241" s="747">
        <v>191</v>
      </c>
      <c r="AF241" s="748">
        <v>219</v>
      </c>
      <c r="AG241" s="749">
        <v>24</v>
      </c>
      <c r="AH241" s="749">
        <v>25</v>
      </c>
      <c r="AI241" s="749">
        <v>25</v>
      </c>
      <c r="AJ241" s="749">
        <v>16</v>
      </c>
      <c r="AK241" s="749">
        <v>10</v>
      </c>
      <c r="AL241" s="749">
        <v>51</v>
      </c>
      <c r="AM241" s="749">
        <v>13</v>
      </c>
      <c r="AN241" s="749">
        <v>6</v>
      </c>
      <c r="AO241" s="749">
        <v>7</v>
      </c>
    </row>
    <row r="242" spans="1:41" ht="18" customHeight="1">
      <c r="A242" s="745">
        <v>5101</v>
      </c>
      <c r="B242" s="746" t="s">
        <v>1911</v>
      </c>
      <c r="C242" s="747">
        <v>196</v>
      </c>
      <c r="D242" s="748">
        <v>212</v>
      </c>
      <c r="E242" s="749">
        <v>7</v>
      </c>
      <c r="F242" s="749">
        <v>17</v>
      </c>
      <c r="G242" s="749">
        <v>26</v>
      </c>
      <c r="H242" s="749">
        <v>31</v>
      </c>
      <c r="I242" s="749">
        <v>19</v>
      </c>
      <c r="J242" s="749">
        <v>76</v>
      </c>
      <c r="K242" s="749">
        <v>17</v>
      </c>
      <c r="L242" s="749">
        <v>7</v>
      </c>
      <c r="M242" s="749">
        <v>11</v>
      </c>
      <c r="O242" s="745">
        <v>5201</v>
      </c>
      <c r="P242" s="746" t="s">
        <v>389</v>
      </c>
      <c r="Q242" s="747">
        <v>193</v>
      </c>
      <c r="R242" s="748">
        <v>219</v>
      </c>
      <c r="S242" s="749">
        <v>15</v>
      </c>
      <c r="T242" s="749">
        <v>11</v>
      </c>
      <c r="U242" s="749">
        <v>31</v>
      </c>
      <c r="V242" s="749">
        <v>28</v>
      </c>
      <c r="W242" s="749">
        <v>15</v>
      </c>
      <c r="X242" s="749">
        <v>75</v>
      </c>
      <c r="Y242" s="749">
        <v>13</v>
      </c>
      <c r="Z242" s="749">
        <v>8</v>
      </c>
      <c r="AA242" s="749">
        <v>9</v>
      </c>
      <c r="AC242" s="745">
        <v>5241</v>
      </c>
      <c r="AD242" s="746" t="s">
        <v>19</v>
      </c>
      <c r="AE242" s="747">
        <v>138</v>
      </c>
      <c r="AF242" s="748">
        <v>229</v>
      </c>
      <c r="AG242" s="749">
        <v>7</v>
      </c>
      <c r="AH242" s="749">
        <v>17</v>
      </c>
      <c r="AI242" s="749">
        <v>39</v>
      </c>
      <c r="AJ242" s="749">
        <v>22</v>
      </c>
      <c r="AK242" s="749">
        <v>14</v>
      </c>
      <c r="AL242" s="749">
        <v>76</v>
      </c>
      <c r="AM242" s="749">
        <v>15</v>
      </c>
      <c r="AN242" s="749">
        <v>7</v>
      </c>
      <c r="AO242" s="749">
        <v>10</v>
      </c>
    </row>
    <row r="243" spans="1:41" ht="18" customHeight="1">
      <c r="A243" s="745">
        <v>5121</v>
      </c>
      <c r="B243" s="746" t="s">
        <v>1280</v>
      </c>
      <c r="C243" s="747">
        <v>70</v>
      </c>
      <c r="D243" s="748">
        <v>209</v>
      </c>
      <c r="E243" s="749">
        <v>1</v>
      </c>
      <c r="F243" s="749">
        <v>21</v>
      </c>
      <c r="G243" s="749">
        <v>47</v>
      </c>
      <c r="H243" s="749">
        <v>16</v>
      </c>
      <c r="I243" s="749">
        <v>14</v>
      </c>
      <c r="J243" s="749">
        <v>77</v>
      </c>
      <c r="K243" s="749">
        <v>16</v>
      </c>
      <c r="L243" s="749">
        <v>7</v>
      </c>
      <c r="M243" s="749">
        <v>11</v>
      </c>
      <c r="O243" s="745">
        <v>5241</v>
      </c>
      <c r="P243" s="746" t="s">
        <v>19</v>
      </c>
      <c r="Q243" s="747">
        <v>121</v>
      </c>
      <c r="R243" s="748">
        <v>230</v>
      </c>
      <c r="S243" s="749">
        <v>2</v>
      </c>
      <c r="T243" s="749">
        <v>11</v>
      </c>
      <c r="U243" s="749">
        <v>27</v>
      </c>
      <c r="V243" s="749">
        <v>33</v>
      </c>
      <c r="W243" s="749">
        <v>27</v>
      </c>
      <c r="X243" s="749">
        <v>88</v>
      </c>
      <c r="Y243" s="749">
        <v>15</v>
      </c>
      <c r="Z243" s="749">
        <v>9</v>
      </c>
      <c r="AA243" s="749">
        <v>10</v>
      </c>
      <c r="AC243" s="745">
        <v>5281</v>
      </c>
      <c r="AD243" s="746" t="s">
        <v>390</v>
      </c>
      <c r="AE243" s="747">
        <v>109</v>
      </c>
      <c r="AF243" s="748">
        <v>222</v>
      </c>
      <c r="AG243" s="749">
        <v>15</v>
      </c>
      <c r="AH243" s="749">
        <v>20</v>
      </c>
      <c r="AI243" s="749">
        <v>36</v>
      </c>
      <c r="AJ243" s="749">
        <v>24</v>
      </c>
      <c r="AK243" s="749">
        <v>6</v>
      </c>
      <c r="AL243" s="749">
        <v>65</v>
      </c>
      <c r="AM243" s="749">
        <v>13</v>
      </c>
      <c r="AN243" s="749">
        <v>6</v>
      </c>
      <c r="AO243" s="749">
        <v>8</v>
      </c>
    </row>
    <row r="244" spans="1:41" ht="18" customHeight="1">
      <c r="A244" s="745">
        <v>5131</v>
      </c>
      <c r="B244" s="746" t="s">
        <v>387</v>
      </c>
      <c r="C244" s="747">
        <v>92</v>
      </c>
      <c r="D244" s="748">
        <v>215</v>
      </c>
      <c r="E244" s="749">
        <v>3</v>
      </c>
      <c r="F244" s="749">
        <v>15</v>
      </c>
      <c r="G244" s="749">
        <v>27</v>
      </c>
      <c r="H244" s="749">
        <v>36</v>
      </c>
      <c r="I244" s="749">
        <v>18</v>
      </c>
      <c r="J244" s="749">
        <v>82</v>
      </c>
      <c r="K244" s="749">
        <v>18</v>
      </c>
      <c r="L244" s="749">
        <v>8</v>
      </c>
      <c r="M244" s="749">
        <v>11</v>
      </c>
      <c r="O244" s="745">
        <v>5281</v>
      </c>
      <c r="P244" s="746" t="s">
        <v>390</v>
      </c>
      <c r="Q244" s="747">
        <v>109</v>
      </c>
      <c r="R244" s="748">
        <v>206</v>
      </c>
      <c r="S244" s="749">
        <v>31</v>
      </c>
      <c r="T244" s="749">
        <v>19</v>
      </c>
      <c r="U244" s="749">
        <v>36</v>
      </c>
      <c r="V244" s="749">
        <v>12</v>
      </c>
      <c r="W244" s="749">
        <v>2</v>
      </c>
      <c r="X244" s="749">
        <v>50</v>
      </c>
      <c r="Y244" s="749">
        <v>11</v>
      </c>
      <c r="Z244" s="749">
        <v>7</v>
      </c>
      <c r="AA244" s="749">
        <v>7</v>
      </c>
      <c r="AC244" s="745">
        <v>5321</v>
      </c>
      <c r="AD244" s="746" t="s">
        <v>748</v>
      </c>
      <c r="AE244" s="747">
        <v>94</v>
      </c>
      <c r="AF244" s="748">
        <v>228</v>
      </c>
      <c r="AG244" s="749">
        <v>10</v>
      </c>
      <c r="AH244" s="749">
        <v>23</v>
      </c>
      <c r="AI244" s="749">
        <v>29</v>
      </c>
      <c r="AJ244" s="749">
        <v>21</v>
      </c>
      <c r="AK244" s="749">
        <v>17</v>
      </c>
      <c r="AL244" s="749">
        <v>67</v>
      </c>
      <c r="AM244" s="749">
        <v>15</v>
      </c>
      <c r="AN244" s="749">
        <v>7</v>
      </c>
      <c r="AO244" s="749">
        <v>8</v>
      </c>
    </row>
    <row r="245" spans="1:41" ht="18" customHeight="1">
      <c r="A245" s="745">
        <v>5141</v>
      </c>
      <c r="B245" s="746" t="s">
        <v>1912</v>
      </c>
      <c r="C245" s="747">
        <v>106</v>
      </c>
      <c r="D245" s="748">
        <v>188</v>
      </c>
      <c r="E245" s="749">
        <v>40</v>
      </c>
      <c r="F245" s="749">
        <v>29</v>
      </c>
      <c r="G245" s="749">
        <v>22</v>
      </c>
      <c r="H245" s="749">
        <v>8</v>
      </c>
      <c r="I245" s="749">
        <v>1</v>
      </c>
      <c r="J245" s="749">
        <v>31</v>
      </c>
      <c r="K245" s="749">
        <v>12</v>
      </c>
      <c r="L245" s="749">
        <v>5</v>
      </c>
      <c r="M245" s="749">
        <v>8</v>
      </c>
      <c r="O245" s="745">
        <v>5321</v>
      </c>
      <c r="P245" s="746" t="s">
        <v>748</v>
      </c>
      <c r="Q245" s="747">
        <v>121</v>
      </c>
      <c r="R245" s="748">
        <v>215</v>
      </c>
      <c r="S245" s="749">
        <v>17</v>
      </c>
      <c r="T245" s="749">
        <v>21</v>
      </c>
      <c r="U245" s="749">
        <v>27</v>
      </c>
      <c r="V245" s="749">
        <v>25</v>
      </c>
      <c r="W245" s="749">
        <v>10</v>
      </c>
      <c r="X245" s="749">
        <v>62</v>
      </c>
      <c r="Y245" s="749">
        <v>13</v>
      </c>
      <c r="Z245" s="749">
        <v>8</v>
      </c>
      <c r="AA245" s="749">
        <v>8</v>
      </c>
      <c r="AC245" s="745">
        <v>5361</v>
      </c>
      <c r="AD245" s="746" t="s">
        <v>391</v>
      </c>
      <c r="AE245" s="747">
        <v>101</v>
      </c>
      <c r="AF245" s="748">
        <v>232</v>
      </c>
      <c r="AG245" s="749">
        <v>12</v>
      </c>
      <c r="AH245" s="749">
        <v>15</v>
      </c>
      <c r="AI245" s="749">
        <v>23</v>
      </c>
      <c r="AJ245" s="749">
        <v>25</v>
      </c>
      <c r="AK245" s="749">
        <v>26</v>
      </c>
      <c r="AL245" s="749">
        <v>73</v>
      </c>
      <c r="AM245" s="749">
        <v>15</v>
      </c>
      <c r="AN245" s="749">
        <v>7</v>
      </c>
      <c r="AO245" s="749">
        <v>10</v>
      </c>
    </row>
    <row r="246" spans="1:41" ht="18" customHeight="1">
      <c r="A246" s="745">
        <v>5201</v>
      </c>
      <c r="B246" s="746" t="s">
        <v>389</v>
      </c>
      <c r="C246" s="747">
        <v>241</v>
      </c>
      <c r="D246" s="748">
        <v>198</v>
      </c>
      <c r="E246" s="749">
        <v>18</v>
      </c>
      <c r="F246" s="749">
        <v>30</v>
      </c>
      <c r="G246" s="749">
        <v>31</v>
      </c>
      <c r="H246" s="749">
        <v>13</v>
      </c>
      <c r="I246" s="749">
        <v>8</v>
      </c>
      <c r="J246" s="749">
        <v>52</v>
      </c>
      <c r="K246" s="749">
        <v>14</v>
      </c>
      <c r="L246" s="749">
        <v>6</v>
      </c>
      <c r="M246" s="749">
        <v>10</v>
      </c>
      <c r="O246" s="745">
        <v>5361</v>
      </c>
      <c r="P246" s="746" t="s">
        <v>391</v>
      </c>
      <c r="Q246" s="747">
        <v>83</v>
      </c>
      <c r="R246" s="748">
        <v>217</v>
      </c>
      <c r="S246" s="749">
        <v>18</v>
      </c>
      <c r="T246" s="749">
        <v>19</v>
      </c>
      <c r="U246" s="749">
        <v>28</v>
      </c>
      <c r="V246" s="749">
        <v>18</v>
      </c>
      <c r="W246" s="749">
        <v>17</v>
      </c>
      <c r="X246" s="749">
        <v>63</v>
      </c>
      <c r="Y246" s="749">
        <v>13</v>
      </c>
      <c r="Z246" s="749">
        <v>7</v>
      </c>
      <c r="AA246" s="749">
        <v>9</v>
      </c>
      <c r="AC246" s="745">
        <v>5381</v>
      </c>
      <c r="AD246" s="746" t="s">
        <v>392</v>
      </c>
      <c r="AE246" s="747">
        <v>149</v>
      </c>
      <c r="AF246" s="748">
        <v>221</v>
      </c>
      <c r="AG246" s="749">
        <v>14</v>
      </c>
      <c r="AH246" s="749">
        <v>31</v>
      </c>
      <c r="AI246" s="749">
        <v>29</v>
      </c>
      <c r="AJ246" s="749">
        <v>20</v>
      </c>
      <c r="AK246" s="749">
        <v>6</v>
      </c>
      <c r="AL246" s="749">
        <v>55</v>
      </c>
      <c r="AM246" s="749">
        <v>13</v>
      </c>
      <c r="AN246" s="749">
        <v>6</v>
      </c>
      <c r="AO246" s="749">
        <v>8</v>
      </c>
    </row>
    <row r="247" spans="1:41" ht="18" customHeight="1">
      <c r="A247" s="745">
        <v>5241</v>
      </c>
      <c r="B247" s="746" t="s">
        <v>19</v>
      </c>
      <c r="C247" s="747">
        <v>127</v>
      </c>
      <c r="D247" s="748">
        <v>210</v>
      </c>
      <c r="E247" s="749">
        <v>12</v>
      </c>
      <c r="F247" s="749">
        <v>17</v>
      </c>
      <c r="G247" s="749">
        <v>29</v>
      </c>
      <c r="H247" s="749">
        <v>23</v>
      </c>
      <c r="I247" s="749">
        <v>19</v>
      </c>
      <c r="J247" s="749">
        <v>71</v>
      </c>
      <c r="K247" s="749">
        <v>16</v>
      </c>
      <c r="L247" s="749">
        <v>7</v>
      </c>
      <c r="M247" s="749">
        <v>10</v>
      </c>
      <c r="O247" s="745">
        <v>5381</v>
      </c>
      <c r="P247" s="746" t="s">
        <v>392</v>
      </c>
      <c r="Q247" s="747">
        <v>141</v>
      </c>
      <c r="R247" s="748">
        <v>216</v>
      </c>
      <c r="S247" s="749">
        <v>18</v>
      </c>
      <c r="T247" s="749">
        <v>17</v>
      </c>
      <c r="U247" s="749">
        <v>26</v>
      </c>
      <c r="V247" s="749">
        <v>26</v>
      </c>
      <c r="W247" s="749">
        <v>12</v>
      </c>
      <c r="X247" s="749">
        <v>65</v>
      </c>
      <c r="Y247" s="749">
        <v>13</v>
      </c>
      <c r="Z247" s="749">
        <v>7</v>
      </c>
      <c r="AA247" s="749">
        <v>8</v>
      </c>
      <c r="AC247" s="745">
        <v>5401</v>
      </c>
      <c r="AD247" s="746" t="s">
        <v>393</v>
      </c>
      <c r="AE247" s="747">
        <v>190</v>
      </c>
      <c r="AF247" s="748">
        <v>240</v>
      </c>
      <c r="AG247" s="749">
        <v>3</v>
      </c>
      <c r="AH247" s="749">
        <v>8</v>
      </c>
      <c r="AI247" s="749">
        <v>24</v>
      </c>
      <c r="AJ247" s="749">
        <v>32</v>
      </c>
      <c r="AK247" s="749">
        <v>33</v>
      </c>
      <c r="AL247" s="749">
        <v>89</v>
      </c>
      <c r="AM247" s="749">
        <v>17</v>
      </c>
      <c r="AN247" s="749">
        <v>8</v>
      </c>
      <c r="AO247" s="749">
        <v>11</v>
      </c>
    </row>
    <row r="248" spans="1:41" ht="18" customHeight="1">
      <c r="A248" s="745">
        <v>5281</v>
      </c>
      <c r="B248" s="746" t="s">
        <v>390</v>
      </c>
      <c r="C248" s="747">
        <v>93</v>
      </c>
      <c r="D248" s="748">
        <v>192</v>
      </c>
      <c r="E248" s="749">
        <v>32</v>
      </c>
      <c r="F248" s="749">
        <v>31</v>
      </c>
      <c r="G248" s="749">
        <v>22</v>
      </c>
      <c r="H248" s="749">
        <v>11</v>
      </c>
      <c r="I248" s="749">
        <v>4</v>
      </c>
      <c r="J248" s="749">
        <v>37</v>
      </c>
      <c r="K248" s="749">
        <v>13</v>
      </c>
      <c r="L248" s="749">
        <v>5</v>
      </c>
      <c r="M248" s="749">
        <v>9</v>
      </c>
      <c r="O248" s="745">
        <v>5401</v>
      </c>
      <c r="P248" s="746" t="s">
        <v>393</v>
      </c>
      <c r="Q248" s="747">
        <v>213</v>
      </c>
      <c r="R248" s="748">
        <v>230</v>
      </c>
      <c r="S248" s="749">
        <v>5</v>
      </c>
      <c r="T248" s="749">
        <v>9</v>
      </c>
      <c r="U248" s="749">
        <v>25</v>
      </c>
      <c r="V248" s="749">
        <v>29</v>
      </c>
      <c r="W248" s="749">
        <v>33</v>
      </c>
      <c r="X248" s="749">
        <v>86</v>
      </c>
      <c r="Y248" s="749">
        <v>15</v>
      </c>
      <c r="Z248" s="749">
        <v>9</v>
      </c>
      <c r="AA248" s="749">
        <v>10</v>
      </c>
      <c r="AC248" s="745">
        <v>5421</v>
      </c>
      <c r="AD248" s="746" t="s">
        <v>394</v>
      </c>
      <c r="AE248" s="747">
        <v>118</v>
      </c>
      <c r="AF248" s="748">
        <v>229</v>
      </c>
      <c r="AG248" s="749">
        <v>6</v>
      </c>
      <c r="AH248" s="749">
        <v>26</v>
      </c>
      <c r="AI248" s="749">
        <v>26</v>
      </c>
      <c r="AJ248" s="749">
        <v>23</v>
      </c>
      <c r="AK248" s="749">
        <v>19</v>
      </c>
      <c r="AL248" s="749">
        <v>68</v>
      </c>
      <c r="AM248" s="749">
        <v>15</v>
      </c>
      <c r="AN248" s="749">
        <v>7</v>
      </c>
      <c r="AO248" s="749">
        <v>10</v>
      </c>
    </row>
    <row r="249" spans="1:41" ht="18" customHeight="1">
      <c r="A249" s="745">
        <v>5321</v>
      </c>
      <c r="B249" s="746" t="s">
        <v>748</v>
      </c>
      <c r="C249" s="747">
        <v>145</v>
      </c>
      <c r="D249" s="748">
        <v>199</v>
      </c>
      <c r="E249" s="749">
        <v>18</v>
      </c>
      <c r="F249" s="749">
        <v>31</v>
      </c>
      <c r="G249" s="749">
        <v>30</v>
      </c>
      <c r="H249" s="749">
        <v>14</v>
      </c>
      <c r="I249" s="749">
        <v>8</v>
      </c>
      <c r="J249" s="749">
        <v>51</v>
      </c>
      <c r="K249" s="749">
        <v>14</v>
      </c>
      <c r="L249" s="749">
        <v>6</v>
      </c>
      <c r="M249" s="749">
        <v>10</v>
      </c>
      <c r="O249" s="745">
        <v>5421</v>
      </c>
      <c r="P249" s="746" t="s">
        <v>394</v>
      </c>
      <c r="Q249" s="747">
        <v>98</v>
      </c>
      <c r="R249" s="748">
        <v>215</v>
      </c>
      <c r="S249" s="749">
        <v>18</v>
      </c>
      <c r="T249" s="749">
        <v>20</v>
      </c>
      <c r="U249" s="749">
        <v>26</v>
      </c>
      <c r="V249" s="749">
        <v>27</v>
      </c>
      <c r="W249" s="749">
        <v>9</v>
      </c>
      <c r="X249" s="749">
        <v>61</v>
      </c>
      <c r="Y249" s="749">
        <v>13</v>
      </c>
      <c r="Z249" s="749">
        <v>8</v>
      </c>
      <c r="AA249" s="749">
        <v>9</v>
      </c>
      <c r="AC249" s="745">
        <v>5431</v>
      </c>
      <c r="AD249" s="746" t="s">
        <v>395</v>
      </c>
      <c r="AE249" s="747">
        <v>159</v>
      </c>
      <c r="AF249" s="748">
        <v>220</v>
      </c>
      <c r="AG249" s="749">
        <v>16</v>
      </c>
      <c r="AH249" s="749">
        <v>33</v>
      </c>
      <c r="AI249" s="749">
        <v>30</v>
      </c>
      <c r="AJ249" s="749">
        <v>14</v>
      </c>
      <c r="AK249" s="749">
        <v>8</v>
      </c>
      <c r="AL249" s="749">
        <v>51</v>
      </c>
      <c r="AM249" s="749">
        <v>13</v>
      </c>
      <c r="AN249" s="749">
        <v>6</v>
      </c>
      <c r="AO249" s="749">
        <v>8</v>
      </c>
    </row>
    <row r="250" spans="1:41" ht="18" customHeight="1">
      <c r="A250" s="745">
        <v>5361</v>
      </c>
      <c r="B250" s="746" t="s">
        <v>391</v>
      </c>
      <c r="C250" s="747">
        <v>74</v>
      </c>
      <c r="D250" s="748">
        <v>215</v>
      </c>
      <c r="E250" s="749">
        <v>8</v>
      </c>
      <c r="F250" s="749">
        <v>12</v>
      </c>
      <c r="G250" s="749">
        <v>28</v>
      </c>
      <c r="H250" s="749">
        <v>27</v>
      </c>
      <c r="I250" s="749">
        <v>24</v>
      </c>
      <c r="J250" s="749">
        <v>80</v>
      </c>
      <c r="K250" s="749">
        <v>17</v>
      </c>
      <c r="L250" s="749">
        <v>7</v>
      </c>
      <c r="M250" s="749">
        <v>11</v>
      </c>
      <c r="O250" s="745">
        <v>5431</v>
      </c>
      <c r="P250" s="746" t="s">
        <v>395</v>
      </c>
      <c r="Q250" s="747">
        <v>146</v>
      </c>
      <c r="R250" s="748">
        <v>218</v>
      </c>
      <c r="S250" s="749">
        <v>12</v>
      </c>
      <c r="T250" s="749">
        <v>25</v>
      </c>
      <c r="U250" s="749">
        <v>29</v>
      </c>
      <c r="V250" s="749">
        <v>17</v>
      </c>
      <c r="W250" s="749">
        <v>16</v>
      </c>
      <c r="X250" s="749">
        <v>62</v>
      </c>
      <c r="Y250" s="749">
        <v>13</v>
      </c>
      <c r="Z250" s="749">
        <v>8</v>
      </c>
      <c r="AA250" s="749">
        <v>8</v>
      </c>
      <c r="AC250" s="745">
        <v>5441</v>
      </c>
      <c r="AD250" s="746" t="s">
        <v>1281</v>
      </c>
      <c r="AE250" s="747">
        <v>94</v>
      </c>
      <c r="AF250" s="748">
        <v>221</v>
      </c>
      <c r="AG250" s="749">
        <v>21</v>
      </c>
      <c r="AH250" s="749">
        <v>27</v>
      </c>
      <c r="AI250" s="749">
        <v>24</v>
      </c>
      <c r="AJ250" s="749">
        <v>18</v>
      </c>
      <c r="AK250" s="749">
        <v>10</v>
      </c>
      <c r="AL250" s="749">
        <v>52</v>
      </c>
      <c r="AM250" s="749">
        <v>13</v>
      </c>
      <c r="AN250" s="749">
        <v>6</v>
      </c>
      <c r="AO250" s="749">
        <v>8</v>
      </c>
    </row>
    <row r="251" spans="1:41" ht="18" customHeight="1">
      <c r="A251" s="745">
        <v>5381</v>
      </c>
      <c r="B251" s="746" t="s">
        <v>392</v>
      </c>
      <c r="C251" s="747">
        <v>125</v>
      </c>
      <c r="D251" s="748">
        <v>206</v>
      </c>
      <c r="E251" s="749">
        <v>17</v>
      </c>
      <c r="F251" s="749">
        <v>22</v>
      </c>
      <c r="G251" s="749">
        <v>27</v>
      </c>
      <c r="H251" s="749">
        <v>19</v>
      </c>
      <c r="I251" s="749">
        <v>15</v>
      </c>
      <c r="J251" s="749">
        <v>62</v>
      </c>
      <c r="K251" s="749">
        <v>15</v>
      </c>
      <c r="L251" s="749">
        <v>7</v>
      </c>
      <c r="M251" s="749">
        <v>10</v>
      </c>
      <c r="O251" s="745">
        <v>5441</v>
      </c>
      <c r="P251" s="746" t="s">
        <v>1281</v>
      </c>
      <c r="Q251" s="747">
        <v>79</v>
      </c>
      <c r="R251" s="748">
        <v>207</v>
      </c>
      <c r="S251" s="749">
        <v>28</v>
      </c>
      <c r="T251" s="749">
        <v>25</v>
      </c>
      <c r="U251" s="749">
        <v>28</v>
      </c>
      <c r="V251" s="749">
        <v>14</v>
      </c>
      <c r="W251" s="749">
        <v>5</v>
      </c>
      <c r="X251" s="749">
        <v>47</v>
      </c>
      <c r="Y251" s="749">
        <v>12</v>
      </c>
      <c r="Z251" s="749">
        <v>6</v>
      </c>
      <c r="AA251" s="749">
        <v>7</v>
      </c>
      <c r="AC251" s="745">
        <v>5481</v>
      </c>
      <c r="AD251" s="746" t="s">
        <v>1282</v>
      </c>
      <c r="AE251" s="747">
        <v>97</v>
      </c>
      <c r="AF251" s="748">
        <v>222</v>
      </c>
      <c r="AG251" s="749">
        <v>16</v>
      </c>
      <c r="AH251" s="749">
        <v>33</v>
      </c>
      <c r="AI251" s="749">
        <v>22</v>
      </c>
      <c r="AJ251" s="749">
        <v>20</v>
      </c>
      <c r="AK251" s="749">
        <v>9</v>
      </c>
      <c r="AL251" s="749">
        <v>51</v>
      </c>
      <c r="AM251" s="749">
        <v>13</v>
      </c>
      <c r="AN251" s="749">
        <v>6</v>
      </c>
      <c r="AO251" s="749">
        <v>8</v>
      </c>
    </row>
    <row r="252" spans="1:41" ht="18" customHeight="1">
      <c r="A252" s="745">
        <v>5401</v>
      </c>
      <c r="B252" s="746" t="s">
        <v>393</v>
      </c>
      <c r="C252" s="747">
        <v>200</v>
      </c>
      <c r="D252" s="748">
        <v>224</v>
      </c>
      <c r="E252" s="749">
        <v>2</v>
      </c>
      <c r="F252" s="749">
        <v>7</v>
      </c>
      <c r="G252" s="749">
        <v>22</v>
      </c>
      <c r="H252" s="749">
        <v>34</v>
      </c>
      <c r="I252" s="749">
        <v>36</v>
      </c>
      <c r="J252" s="749">
        <v>92</v>
      </c>
      <c r="K252" s="749">
        <v>19</v>
      </c>
      <c r="L252" s="749">
        <v>8</v>
      </c>
      <c r="M252" s="749">
        <v>12</v>
      </c>
      <c r="O252" s="745">
        <v>5481</v>
      </c>
      <c r="P252" s="746" t="s">
        <v>1282</v>
      </c>
      <c r="Q252" s="747">
        <v>125</v>
      </c>
      <c r="R252" s="748">
        <v>216</v>
      </c>
      <c r="S252" s="749">
        <v>19</v>
      </c>
      <c r="T252" s="749">
        <v>15</v>
      </c>
      <c r="U252" s="749">
        <v>24</v>
      </c>
      <c r="V252" s="749">
        <v>27</v>
      </c>
      <c r="W252" s="749">
        <v>14</v>
      </c>
      <c r="X252" s="749">
        <v>66</v>
      </c>
      <c r="Y252" s="749">
        <v>13</v>
      </c>
      <c r="Z252" s="749">
        <v>8</v>
      </c>
      <c r="AA252" s="749">
        <v>8</v>
      </c>
      <c r="AC252" s="745">
        <v>5521</v>
      </c>
      <c r="AD252" s="746" t="s">
        <v>398</v>
      </c>
      <c r="AE252" s="747">
        <v>47</v>
      </c>
      <c r="AF252" s="748">
        <v>220</v>
      </c>
      <c r="AG252" s="749">
        <v>13</v>
      </c>
      <c r="AH252" s="749">
        <v>30</v>
      </c>
      <c r="AI252" s="749">
        <v>34</v>
      </c>
      <c r="AJ252" s="749">
        <v>19</v>
      </c>
      <c r="AK252" s="749">
        <v>4</v>
      </c>
      <c r="AL252" s="749">
        <v>57</v>
      </c>
      <c r="AM252" s="749">
        <v>13</v>
      </c>
      <c r="AN252" s="749">
        <v>6</v>
      </c>
      <c r="AO252" s="749">
        <v>8</v>
      </c>
    </row>
    <row r="253" spans="1:41" ht="18" customHeight="1">
      <c r="A253" s="745">
        <v>5421</v>
      </c>
      <c r="B253" s="746" t="s">
        <v>394</v>
      </c>
      <c r="C253" s="747">
        <v>97</v>
      </c>
      <c r="D253" s="748">
        <v>215</v>
      </c>
      <c r="E253" s="749">
        <v>5</v>
      </c>
      <c r="F253" s="749">
        <v>14</v>
      </c>
      <c r="G253" s="749">
        <v>29</v>
      </c>
      <c r="H253" s="749">
        <v>29</v>
      </c>
      <c r="I253" s="749">
        <v>23</v>
      </c>
      <c r="J253" s="749">
        <v>80</v>
      </c>
      <c r="K253" s="749">
        <v>17</v>
      </c>
      <c r="L253" s="749">
        <v>8</v>
      </c>
      <c r="M253" s="749">
        <v>11</v>
      </c>
      <c r="O253" s="745">
        <v>5521</v>
      </c>
      <c r="P253" s="746" t="s">
        <v>398</v>
      </c>
      <c r="Q253" s="747">
        <v>49</v>
      </c>
      <c r="R253" s="748">
        <v>214</v>
      </c>
      <c r="S253" s="749">
        <v>24</v>
      </c>
      <c r="T253" s="749">
        <v>12</v>
      </c>
      <c r="U253" s="749">
        <v>29</v>
      </c>
      <c r="V253" s="749">
        <v>27</v>
      </c>
      <c r="W253" s="749">
        <v>8</v>
      </c>
      <c r="X253" s="749">
        <v>63</v>
      </c>
      <c r="Y253" s="749">
        <v>13</v>
      </c>
      <c r="Z253" s="749">
        <v>7</v>
      </c>
      <c r="AA253" s="749">
        <v>8</v>
      </c>
      <c r="AC253" s="745">
        <v>5561</v>
      </c>
      <c r="AD253" s="746" t="s">
        <v>1283</v>
      </c>
      <c r="AE253" s="747">
        <v>62</v>
      </c>
      <c r="AF253" s="748">
        <v>219</v>
      </c>
      <c r="AG253" s="749">
        <v>24</v>
      </c>
      <c r="AH253" s="749">
        <v>31</v>
      </c>
      <c r="AI253" s="749">
        <v>19</v>
      </c>
      <c r="AJ253" s="749">
        <v>15</v>
      </c>
      <c r="AK253" s="749">
        <v>11</v>
      </c>
      <c r="AL253" s="749">
        <v>45</v>
      </c>
      <c r="AM253" s="749">
        <v>12</v>
      </c>
      <c r="AN253" s="749">
        <v>5</v>
      </c>
      <c r="AO253" s="749">
        <v>8</v>
      </c>
    </row>
    <row r="254" spans="1:41" ht="18" customHeight="1">
      <c r="A254" s="745">
        <v>5431</v>
      </c>
      <c r="B254" s="746" t="s">
        <v>395</v>
      </c>
      <c r="C254" s="747">
        <v>135</v>
      </c>
      <c r="D254" s="748">
        <v>196</v>
      </c>
      <c r="E254" s="749">
        <v>27</v>
      </c>
      <c r="F254" s="749">
        <v>32</v>
      </c>
      <c r="G254" s="749">
        <v>21</v>
      </c>
      <c r="H254" s="749">
        <v>16</v>
      </c>
      <c r="I254" s="749">
        <v>5</v>
      </c>
      <c r="J254" s="749">
        <v>41</v>
      </c>
      <c r="K254" s="749">
        <v>13</v>
      </c>
      <c r="L254" s="749">
        <v>5</v>
      </c>
      <c r="M254" s="749">
        <v>9</v>
      </c>
      <c r="O254" s="745">
        <v>5561</v>
      </c>
      <c r="P254" s="746" t="s">
        <v>1283</v>
      </c>
      <c r="Q254" s="747">
        <v>49</v>
      </c>
      <c r="R254" s="748">
        <v>206</v>
      </c>
      <c r="S254" s="749">
        <v>24</v>
      </c>
      <c r="T254" s="749">
        <v>29</v>
      </c>
      <c r="U254" s="749">
        <v>37</v>
      </c>
      <c r="V254" s="749">
        <v>8</v>
      </c>
      <c r="W254" s="749">
        <v>2</v>
      </c>
      <c r="X254" s="749">
        <v>47</v>
      </c>
      <c r="Y254" s="749">
        <v>12</v>
      </c>
      <c r="Z254" s="749">
        <v>7</v>
      </c>
      <c r="AA254" s="749">
        <v>7</v>
      </c>
      <c r="AC254" s="745">
        <v>5601</v>
      </c>
      <c r="AD254" s="746" t="s">
        <v>400</v>
      </c>
      <c r="AE254" s="747">
        <v>127</v>
      </c>
      <c r="AF254" s="748">
        <v>223</v>
      </c>
      <c r="AG254" s="749">
        <v>15</v>
      </c>
      <c r="AH254" s="749">
        <v>20</v>
      </c>
      <c r="AI254" s="749">
        <v>40</v>
      </c>
      <c r="AJ254" s="749">
        <v>18</v>
      </c>
      <c r="AK254" s="749">
        <v>7</v>
      </c>
      <c r="AL254" s="749">
        <v>65</v>
      </c>
      <c r="AM254" s="749">
        <v>13</v>
      </c>
      <c r="AN254" s="749">
        <v>6</v>
      </c>
      <c r="AO254" s="749">
        <v>9</v>
      </c>
    </row>
    <row r="255" spans="1:41" ht="18" customHeight="1">
      <c r="A255" s="745">
        <v>5441</v>
      </c>
      <c r="B255" s="746" t="s">
        <v>1281</v>
      </c>
      <c r="C255" s="747">
        <v>121</v>
      </c>
      <c r="D255" s="748">
        <v>199</v>
      </c>
      <c r="E255" s="749">
        <v>16</v>
      </c>
      <c r="F255" s="749">
        <v>30</v>
      </c>
      <c r="G255" s="749">
        <v>35</v>
      </c>
      <c r="H255" s="749">
        <v>15</v>
      </c>
      <c r="I255" s="749">
        <v>5</v>
      </c>
      <c r="J255" s="749">
        <v>55</v>
      </c>
      <c r="K255" s="749">
        <v>14</v>
      </c>
      <c r="L255" s="749">
        <v>6</v>
      </c>
      <c r="M255" s="749">
        <v>10</v>
      </c>
      <c r="O255" s="745">
        <v>5601</v>
      </c>
      <c r="P255" s="746" t="s">
        <v>400</v>
      </c>
      <c r="Q255" s="747">
        <v>109</v>
      </c>
      <c r="R255" s="748">
        <v>224</v>
      </c>
      <c r="S255" s="749">
        <v>13</v>
      </c>
      <c r="T255" s="749">
        <v>17</v>
      </c>
      <c r="U255" s="749">
        <v>16</v>
      </c>
      <c r="V255" s="749">
        <v>26</v>
      </c>
      <c r="W255" s="749">
        <v>28</v>
      </c>
      <c r="X255" s="749">
        <v>70</v>
      </c>
      <c r="Y255" s="749">
        <v>14</v>
      </c>
      <c r="Z255" s="749">
        <v>8</v>
      </c>
      <c r="AA255" s="749">
        <v>9</v>
      </c>
      <c r="AC255" s="745">
        <v>5641</v>
      </c>
      <c r="AD255" s="746" t="s">
        <v>1284</v>
      </c>
      <c r="AE255" s="747">
        <v>61</v>
      </c>
      <c r="AF255" s="748">
        <v>226</v>
      </c>
      <c r="AG255" s="749">
        <v>5</v>
      </c>
      <c r="AH255" s="749">
        <v>25</v>
      </c>
      <c r="AI255" s="749">
        <v>46</v>
      </c>
      <c r="AJ255" s="749">
        <v>15</v>
      </c>
      <c r="AK255" s="749">
        <v>10</v>
      </c>
      <c r="AL255" s="749">
        <v>70</v>
      </c>
      <c r="AM255" s="749">
        <v>15</v>
      </c>
      <c r="AN255" s="749">
        <v>6</v>
      </c>
      <c r="AO255" s="749">
        <v>8</v>
      </c>
    </row>
    <row r="256" spans="1:41" ht="18" customHeight="1">
      <c r="A256" s="745">
        <v>5481</v>
      </c>
      <c r="B256" s="746" t="s">
        <v>1282</v>
      </c>
      <c r="C256" s="747">
        <v>116</v>
      </c>
      <c r="D256" s="748">
        <v>203</v>
      </c>
      <c r="E256" s="749">
        <v>14</v>
      </c>
      <c r="F256" s="749">
        <v>27</v>
      </c>
      <c r="G256" s="749">
        <v>32</v>
      </c>
      <c r="H256" s="749">
        <v>18</v>
      </c>
      <c r="I256" s="749">
        <v>9</v>
      </c>
      <c r="J256" s="749">
        <v>59</v>
      </c>
      <c r="K256" s="749">
        <v>15</v>
      </c>
      <c r="L256" s="749">
        <v>7</v>
      </c>
      <c r="M256" s="749">
        <v>10</v>
      </c>
      <c r="O256" s="745">
        <v>5641</v>
      </c>
      <c r="P256" s="746" t="s">
        <v>1284</v>
      </c>
      <c r="Q256" s="747">
        <v>67</v>
      </c>
      <c r="R256" s="748">
        <v>227</v>
      </c>
      <c r="S256" s="749">
        <v>4</v>
      </c>
      <c r="T256" s="749">
        <v>10</v>
      </c>
      <c r="U256" s="749">
        <v>36</v>
      </c>
      <c r="V256" s="749">
        <v>27</v>
      </c>
      <c r="W256" s="749">
        <v>22</v>
      </c>
      <c r="X256" s="749">
        <v>85</v>
      </c>
      <c r="Y256" s="749">
        <v>15</v>
      </c>
      <c r="Z256" s="749">
        <v>9</v>
      </c>
      <c r="AA256" s="749">
        <v>9</v>
      </c>
      <c r="AC256" s="745">
        <v>5671</v>
      </c>
      <c r="AD256" s="746" t="s">
        <v>402</v>
      </c>
      <c r="AE256" s="747">
        <v>107</v>
      </c>
      <c r="AF256" s="748">
        <v>228</v>
      </c>
      <c r="AG256" s="749">
        <v>8</v>
      </c>
      <c r="AH256" s="749">
        <v>20</v>
      </c>
      <c r="AI256" s="749">
        <v>34</v>
      </c>
      <c r="AJ256" s="749">
        <v>23</v>
      </c>
      <c r="AK256" s="749">
        <v>15</v>
      </c>
      <c r="AL256" s="749">
        <v>72</v>
      </c>
      <c r="AM256" s="749">
        <v>15</v>
      </c>
      <c r="AN256" s="749">
        <v>7</v>
      </c>
      <c r="AO256" s="749">
        <v>8</v>
      </c>
    </row>
    <row r="257" spans="1:41" ht="18" customHeight="1">
      <c r="A257" s="745">
        <v>5521</v>
      </c>
      <c r="B257" s="746" t="s">
        <v>398</v>
      </c>
      <c r="C257" s="747">
        <v>56</v>
      </c>
      <c r="D257" s="748">
        <v>201</v>
      </c>
      <c r="E257" s="749">
        <v>23</v>
      </c>
      <c r="F257" s="749">
        <v>20</v>
      </c>
      <c r="G257" s="749">
        <v>29</v>
      </c>
      <c r="H257" s="749">
        <v>16</v>
      </c>
      <c r="I257" s="749">
        <v>13</v>
      </c>
      <c r="J257" s="749">
        <v>57</v>
      </c>
      <c r="K257" s="749">
        <v>15</v>
      </c>
      <c r="L257" s="749">
        <v>6</v>
      </c>
      <c r="M257" s="749">
        <v>10</v>
      </c>
      <c r="O257" s="745">
        <v>5671</v>
      </c>
      <c r="P257" s="746" t="s">
        <v>402</v>
      </c>
      <c r="Q257" s="747">
        <v>102</v>
      </c>
      <c r="R257" s="748">
        <v>223</v>
      </c>
      <c r="S257" s="749">
        <v>11</v>
      </c>
      <c r="T257" s="749">
        <v>14</v>
      </c>
      <c r="U257" s="749">
        <v>27</v>
      </c>
      <c r="V257" s="749">
        <v>30</v>
      </c>
      <c r="W257" s="749">
        <v>18</v>
      </c>
      <c r="X257" s="749">
        <v>75</v>
      </c>
      <c r="Y257" s="749">
        <v>14</v>
      </c>
      <c r="Z257" s="749">
        <v>8</v>
      </c>
      <c r="AA257" s="749">
        <v>9</v>
      </c>
      <c r="AC257" s="745">
        <v>5711</v>
      </c>
      <c r="AD257" s="746" t="s">
        <v>1285</v>
      </c>
      <c r="AE257" s="747">
        <v>126</v>
      </c>
      <c r="AF257" s="748">
        <v>218</v>
      </c>
      <c r="AG257" s="749">
        <v>27</v>
      </c>
      <c r="AH257" s="749">
        <v>24</v>
      </c>
      <c r="AI257" s="749">
        <v>29</v>
      </c>
      <c r="AJ257" s="749">
        <v>16</v>
      </c>
      <c r="AK257" s="749">
        <v>5</v>
      </c>
      <c r="AL257" s="749">
        <v>49</v>
      </c>
      <c r="AM257" s="749">
        <v>12</v>
      </c>
      <c r="AN257" s="749">
        <v>5</v>
      </c>
      <c r="AO257" s="749">
        <v>8</v>
      </c>
    </row>
    <row r="258" spans="1:41" ht="18" customHeight="1">
      <c r="A258" s="745">
        <v>5561</v>
      </c>
      <c r="B258" s="746" t="s">
        <v>1283</v>
      </c>
      <c r="C258" s="747">
        <v>56</v>
      </c>
      <c r="D258" s="748">
        <v>201</v>
      </c>
      <c r="E258" s="749">
        <v>16</v>
      </c>
      <c r="F258" s="749">
        <v>20</v>
      </c>
      <c r="G258" s="749">
        <v>39</v>
      </c>
      <c r="H258" s="749">
        <v>21</v>
      </c>
      <c r="I258" s="749">
        <v>4</v>
      </c>
      <c r="J258" s="749">
        <v>64</v>
      </c>
      <c r="K258" s="749">
        <v>15</v>
      </c>
      <c r="L258" s="749">
        <v>7</v>
      </c>
      <c r="M258" s="749">
        <v>9</v>
      </c>
      <c r="O258" s="745">
        <v>5711</v>
      </c>
      <c r="P258" s="746" t="s">
        <v>1285</v>
      </c>
      <c r="Q258" s="747">
        <v>118</v>
      </c>
      <c r="R258" s="748">
        <v>211</v>
      </c>
      <c r="S258" s="749">
        <v>17</v>
      </c>
      <c r="T258" s="749">
        <v>25</v>
      </c>
      <c r="U258" s="749">
        <v>33</v>
      </c>
      <c r="V258" s="749">
        <v>22</v>
      </c>
      <c r="W258" s="749">
        <v>3</v>
      </c>
      <c r="X258" s="749">
        <v>58</v>
      </c>
      <c r="Y258" s="749">
        <v>12</v>
      </c>
      <c r="Z258" s="749">
        <v>7</v>
      </c>
      <c r="AA258" s="749">
        <v>8</v>
      </c>
      <c r="AC258" s="745">
        <v>5791</v>
      </c>
      <c r="AD258" s="746" t="s">
        <v>1286</v>
      </c>
      <c r="AE258" s="747">
        <v>83</v>
      </c>
      <c r="AF258" s="748">
        <v>213</v>
      </c>
      <c r="AG258" s="749">
        <v>28</v>
      </c>
      <c r="AH258" s="749">
        <v>28</v>
      </c>
      <c r="AI258" s="749">
        <v>28</v>
      </c>
      <c r="AJ258" s="749">
        <v>11</v>
      </c>
      <c r="AK258" s="749">
        <v>6</v>
      </c>
      <c r="AL258" s="749">
        <v>45</v>
      </c>
      <c r="AM258" s="749">
        <v>11</v>
      </c>
      <c r="AN258" s="749">
        <v>5</v>
      </c>
      <c r="AO258" s="749">
        <v>8</v>
      </c>
    </row>
    <row r="259" spans="1:41" ht="18" customHeight="1">
      <c r="A259" s="745">
        <v>5601</v>
      </c>
      <c r="B259" s="746" t="s">
        <v>400</v>
      </c>
      <c r="C259" s="747">
        <v>102</v>
      </c>
      <c r="D259" s="748">
        <v>211</v>
      </c>
      <c r="E259" s="749">
        <v>11</v>
      </c>
      <c r="F259" s="749">
        <v>16</v>
      </c>
      <c r="G259" s="749">
        <v>27</v>
      </c>
      <c r="H259" s="749">
        <v>28</v>
      </c>
      <c r="I259" s="749">
        <v>18</v>
      </c>
      <c r="J259" s="749">
        <v>74</v>
      </c>
      <c r="K259" s="749">
        <v>17</v>
      </c>
      <c r="L259" s="749">
        <v>7</v>
      </c>
      <c r="M259" s="749">
        <v>10</v>
      </c>
      <c r="O259" s="745">
        <v>5791</v>
      </c>
      <c r="P259" s="746" t="s">
        <v>1286</v>
      </c>
      <c r="Q259" s="747">
        <v>86</v>
      </c>
      <c r="R259" s="748">
        <v>206</v>
      </c>
      <c r="S259" s="749">
        <v>26</v>
      </c>
      <c r="T259" s="749">
        <v>29</v>
      </c>
      <c r="U259" s="749">
        <v>30</v>
      </c>
      <c r="V259" s="749">
        <v>14</v>
      </c>
      <c r="W259" s="749">
        <v>1</v>
      </c>
      <c r="X259" s="749">
        <v>45</v>
      </c>
      <c r="Y259" s="749">
        <v>11</v>
      </c>
      <c r="Z259" s="749">
        <v>7</v>
      </c>
      <c r="AA259" s="749">
        <v>6</v>
      </c>
      <c r="AC259" s="745">
        <v>5831</v>
      </c>
      <c r="AD259" s="746" t="s">
        <v>405</v>
      </c>
      <c r="AE259" s="747">
        <v>37</v>
      </c>
      <c r="AF259" s="748">
        <v>234</v>
      </c>
      <c r="AG259" s="749">
        <v>0</v>
      </c>
      <c r="AH259" s="749">
        <v>16</v>
      </c>
      <c r="AI259" s="749">
        <v>32</v>
      </c>
      <c r="AJ259" s="749">
        <v>32</v>
      </c>
      <c r="AK259" s="749">
        <v>19</v>
      </c>
      <c r="AL259" s="749">
        <v>84</v>
      </c>
      <c r="AM259" s="749">
        <v>16</v>
      </c>
      <c r="AN259" s="749">
        <v>7</v>
      </c>
      <c r="AO259" s="749">
        <v>11</v>
      </c>
    </row>
    <row r="260" spans="1:41" ht="18" customHeight="1">
      <c r="A260" s="745">
        <v>5641</v>
      </c>
      <c r="B260" s="746" t="s">
        <v>1284</v>
      </c>
      <c r="C260" s="747">
        <v>59</v>
      </c>
      <c r="D260" s="748">
        <v>201</v>
      </c>
      <c r="E260" s="749">
        <v>15</v>
      </c>
      <c r="F260" s="749">
        <v>36</v>
      </c>
      <c r="G260" s="749">
        <v>24</v>
      </c>
      <c r="H260" s="749">
        <v>20</v>
      </c>
      <c r="I260" s="749">
        <v>5</v>
      </c>
      <c r="J260" s="749">
        <v>49</v>
      </c>
      <c r="K260" s="749">
        <v>15</v>
      </c>
      <c r="L260" s="749">
        <v>6</v>
      </c>
      <c r="M260" s="749">
        <v>10</v>
      </c>
      <c r="O260" s="745">
        <v>5831</v>
      </c>
      <c r="P260" s="746" t="s">
        <v>405</v>
      </c>
      <c r="Q260" s="747">
        <v>42</v>
      </c>
      <c r="R260" s="748">
        <v>224</v>
      </c>
      <c r="S260" s="749">
        <v>2</v>
      </c>
      <c r="T260" s="749">
        <v>14</v>
      </c>
      <c r="U260" s="749">
        <v>33</v>
      </c>
      <c r="V260" s="749">
        <v>33</v>
      </c>
      <c r="W260" s="749">
        <v>17</v>
      </c>
      <c r="X260" s="749">
        <v>83</v>
      </c>
      <c r="Y260" s="749">
        <v>15</v>
      </c>
      <c r="Z260" s="749">
        <v>9</v>
      </c>
      <c r="AA260" s="749">
        <v>9</v>
      </c>
      <c r="AC260" s="745">
        <v>5861</v>
      </c>
      <c r="AD260" s="746" t="s">
        <v>1287</v>
      </c>
      <c r="AE260" s="747">
        <v>47</v>
      </c>
      <c r="AF260" s="748">
        <v>208</v>
      </c>
      <c r="AG260" s="749">
        <v>40</v>
      </c>
      <c r="AH260" s="749">
        <v>17</v>
      </c>
      <c r="AI260" s="749">
        <v>32</v>
      </c>
      <c r="AJ260" s="749">
        <v>9</v>
      </c>
      <c r="AK260" s="749">
        <v>2</v>
      </c>
      <c r="AL260" s="749">
        <v>43</v>
      </c>
      <c r="AM260" s="749">
        <v>10</v>
      </c>
      <c r="AN260" s="749">
        <v>5</v>
      </c>
      <c r="AO260" s="749">
        <v>7</v>
      </c>
    </row>
    <row r="261" spans="1:41" ht="18" customHeight="1">
      <c r="A261" s="745">
        <v>5671</v>
      </c>
      <c r="B261" s="746" t="s">
        <v>402</v>
      </c>
      <c r="C261" s="747">
        <v>114</v>
      </c>
      <c r="D261" s="748">
        <v>207</v>
      </c>
      <c r="E261" s="749">
        <v>9</v>
      </c>
      <c r="F261" s="749">
        <v>18</v>
      </c>
      <c r="G261" s="749">
        <v>39</v>
      </c>
      <c r="H261" s="749">
        <v>24</v>
      </c>
      <c r="I261" s="749">
        <v>10</v>
      </c>
      <c r="J261" s="749">
        <v>73</v>
      </c>
      <c r="K261" s="749">
        <v>16</v>
      </c>
      <c r="L261" s="749">
        <v>6</v>
      </c>
      <c r="M261" s="749">
        <v>10</v>
      </c>
      <c r="O261" s="745">
        <v>5861</v>
      </c>
      <c r="P261" s="746" t="s">
        <v>1287</v>
      </c>
      <c r="Q261" s="747">
        <v>49</v>
      </c>
      <c r="R261" s="748">
        <v>204</v>
      </c>
      <c r="S261" s="749">
        <v>35</v>
      </c>
      <c r="T261" s="749">
        <v>24</v>
      </c>
      <c r="U261" s="749">
        <v>27</v>
      </c>
      <c r="V261" s="749">
        <v>12</v>
      </c>
      <c r="W261" s="749">
        <v>2</v>
      </c>
      <c r="X261" s="749">
        <v>41</v>
      </c>
      <c r="Y261" s="749">
        <v>10</v>
      </c>
      <c r="Z261" s="749">
        <v>7</v>
      </c>
      <c r="AA261" s="749">
        <v>7</v>
      </c>
      <c r="AC261" s="745">
        <v>5901</v>
      </c>
      <c r="AD261" s="746" t="s">
        <v>2030</v>
      </c>
      <c r="AE261" s="747">
        <v>68</v>
      </c>
      <c r="AF261" s="748">
        <v>218</v>
      </c>
      <c r="AG261" s="749">
        <v>18</v>
      </c>
      <c r="AH261" s="749">
        <v>35</v>
      </c>
      <c r="AI261" s="749">
        <v>29</v>
      </c>
      <c r="AJ261" s="749">
        <v>13</v>
      </c>
      <c r="AK261" s="749">
        <v>4</v>
      </c>
      <c r="AL261" s="749">
        <v>47</v>
      </c>
      <c r="AM261" s="749">
        <v>13</v>
      </c>
      <c r="AN261" s="749">
        <v>5</v>
      </c>
      <c r="AO261" s="749">
        <v>8</v>
      </c>
    </row>
    <row r="262" spans="1:41" ht="18" customHeight="1">
      <c r="A262" s="745">
        <v>5711</v>
      </c>
      <c r="B262" s="746" t="s">
        <v>1285</v>
      </c>
      <c r="C262" s="747">
        <v>164</v>
      </c>
      <c r="D262" s="748">
        <v>202</v>
      </c>
      <c r="E262" s="749">
        <v>16</v>
      </c>
      <c r="F262" s="749">
        <v>20</v>
      </c>
      <c r="G262" s="749">
        <v>36</v>
      </c>
      <c r="H262" s="749">
        <v>20</v>
      </c>
      <c r="I262" s="749">
        <v>7</v>
      </c>
      <c r="J262" s="749">
        <v>63</v>
      </c>
      <c r="K262" s="749">
        <v>15</v>
      </c>
      <c r="L262" s="749">
        <v>6</v>
      </c>
      <c r="M262" s="749">
        <v>10</v>
      </c>
      <c r="O262" s="745">
        <v>5901</v>
      </c>
      <c r="P262" s="746" t="s">
        <v>2030</v>
      </c>
      <c r="Q262" s="747">
        <v>57</v>
      </c>
      <c r="R262" s="748">
        <v>212</v>
      </c>
      <c r="S262" s="749">
        <v>14</v>
      </c>
      <c r="T262" s="749">
        <v>26</v>
      </c>
      <c r="U262" s="749">
        <v>39</v>
      </c>
      <c r="V262" s="749">
        <v>18</v>
      </c>
      <c r="W262" s="749">
        <v>4</v>
      </c>
      <c r="X262" s="749">
        <v>60</v>
      </c>
      <c r="Y262" s="749">
        <v>13</v>
      </c>
      <c r="Z262" s="749">
        <v>8</v>
      </c>
      <c r="AA262" s="749">
        <v>7</v>
      </c>
      <c r="AC262" s="745">
        <v>5931</v>
      </c>
      <c r="AD262" s="746" t="s">
        <v>1289</v>
      </c>
      <c r="AE262" s="747">
        <v>19</v>
      </c>
      <c r="AF262" s="748">
        <v>227</v>
      </c>
      <c r="AG262" s="749">
        <v>11</v>
      </c>
      <c r="AH262" s="749">
        <v>5</v>
      </c>
      <c r="AI262" s="749">
        <v>47</v>
      </c>
      <c r="AJ262" s="749">
        <v>26</v>
      </c>
      <c r="AK262" s="749">
        <v>11</v>
      </c>
      <c r="AL262" s="749">
        <v>84</v>
      </c>
      <c r="AM262" s="749">
        <v>15</v>
      </c>
      <c r="AN262" s="749">
        <v>6</v>
      </c>
      <c r="AO262" s="749">
        <v>10</v>
      </c>
    </row>
    <row r="263" spans="1:41" ht="18" customHeight="1">
      <c r="A263" s="745">
        <v>5791</v>
      </c>
      <c r="B263" s="746" t="s">
        <v>1286</v>
      </c>
      <c r="C263" s="747">
        <v>109</v>
      </c>
      <c r="D263" s="748">
        <v>196</v>
      </c>
      <c r="E263" s="749">
        <v>26</v>
      </c>
      <c r="F263" s="749">
        <v>28</v>
      </c>
      <c r="G263" s="749">
        <v>29</v>
      </c>
      <c r="H263" s="749">
        <v>10</v>
      </c>
      <c r="I263" s="749">
        <v>6</v>
      </c>
      <c r="J263" s="749">
        <v>46</v>
      </c>
      <c r="K263" s="749">
        <v>13</v>
      </c>
      <c r="L263" s="749">
        <v>6</v>
      </c>
      <c r="M263" s="749">
        <v>9</v>
      </c>
      <c r="O263" s="745">
        <v>5931</v>
      </c>
      <c r="P263" s="746" t="s">
        <v>1289</v>
      </c>
      <c r="Q263" s="747">
        <v>33</v>
      </c>
      <c r="R263" s="748">
        <v>215</v>
      </c>
      <c r="S263" s="749">
        <v>21</v>
      </c>
      <c r="T263" s="749">
        <v>9</v>
      </c>
      <c r="U263" s="749">
        <v>33</v>
      </c>
      <c r="V263" s="749">
        <v>27</v>
      </c>
      <c r="W263" s="749">
        <v>9</v>
      </c>
      <c r="X263" s="749">
        <v>70</v>
      </c>
      <c r="Y263" s="749">
        <v>12</v>
      </c>
      <c r="Z263" s="749">
        <v>8</v>
      </c>
      <c r="AA263" s="749">
        <v>9</v>
      </c>
      <c r="AC263" s="745">
        <v>5951</v>
      </c>
      <c r="AD263" s="746" t="s">
        <v>1290</v>
      </c>
      <c r="AE263" s="747">
        <v>121</v>
      </c>
      <c r="AF263" s="748">
        <v>223</v>
      </c>
      <c r="AG263" s="749">
        <v>16</v>
      </c>
      <c r="AH263" s="749">
        <v>28</v>
      </c>
      <c r="AI263" s="749">
        <v>28</v>
      </c>
      <c r="AJ263" s="749">
        <v>15</v>
      </c>
      <c r="AK263" s="749">
        <v>13</v>
      </c>
      <c r="AL263" s="749">
        <v>56</v>
      </c>
      <c r="AM263" s="749">
        <v>13</v>
      </c>
      <c r="AN263" s="749">
        <v>7</v>
      </c>
      <c r="AO263" s="749">
        <v>8</v>
      </c>
    </row>
    <row r="264" spans="1:41" ht="18" customHeight="1">
      <c r="A264" s="745">
        <v>5831</v>
      </c>
      <c r="B264" s="746" t="s">
        <v>405</v>
      </c>
      <c r="C264" s="747">
        <v>29</v>
      </c>
      <c r="D264" s="748">
        <v>223</v>
      </c>
      <c r="E264" s="749">
        <v>0</v>
      </c>
      <c r="F264" s="749">
        <v>0</v>
      </c>
      <c r="G264" s="749">
        <v>38</v>
      </c>
      <c r="H264" s="749">
        <v>21</v>
      </c>
      <c r="I264" s="749">
        <v>41</v>
      </c>
      <c r="J264" s="749">
        <v>100</v>
      </c>
      <c r="K264" s="749">
        <v>19</v>
      </c>
      <c r="L264" s="749">
        <v>9</v>
      </c>
      <c r="M264" s="749">
        <v>12</v>
      </c>
      <c r="O264" s="745">
        <v>5951</v>
      </c>
      <c r="P264" s="746" t="s">
        <v>1290</v>
      </c>
      <c r="Q264" s="747">
        <v>112</v>
      </c>
      <c r="R264" s="748">
        <v>218</v>
      </c>
      <c r="S264" s="749">
        <v>13</v>
      </c>
      <c r="T264" s="749">
        <v>21</v>
      </c>
      <c r="U264" s="749">
        <v>31</v>
      </c>
      <c r="V264" s="749">
        <v>21</v>
      </c>
      <c r="W264" s="749">
        <v>14</v>
      </c>
      <c r="X264" s="749">
        <v>66</v>
      </c>
      <c r="Y264" s="749">
        <v>14</v>
      </c>
      <c r="Z264" s="749">
        <v>8</v>
      </c>
      <c r="AA264" s="749">
        <v>8</v>
      </c>
      <c r="AC264" s="745">
        <v>5961</v>
      </c>
      <c r="AD264" s="746" t="s">
        <v>126</v>
      </c>
      <c r="AE264" s="747">
        <v>161</v>
      </c>
      <c r="AF264" s="748">
        <v>229</v>
      </c>
      <c r="AG264" s="749">
        <v>13</v>
      </c>
      <c r="AH264" s="749">
        <v>12</v>
      </c>
      <c r="AI264" s="749">
        <v>35</v>
      </c>
      <c r="AJ264" s="749">
        <v>24</v>
      </c>
      <c r="AK264" s="749">
        <v>16</v>
      </c>
      <c r="AL264" s="749">
        <v>75</v>
      </c>
      <c r="AM264" s="749">
        <v>15</v>
      </c>
      <c r="AN264" s="749">
        <v>7</v>
      </c>
      <c r="AO264" s="749">
        <v>9</v>
      </c>
    </row>
    <row r="265" spans="1:41" ht="18" customHeight="1">
      <c r="A265" s="745">
        <v>5861</v>
      </c>
      <c r="B265" s="746" t="s">
        <v>1287</v>
      </c>
      <c r="C265" s="747">
        <v>80</v>
      </c>
      <c r="D265" s="748">
        <v>197</v>
      </c>
      <c r="E265" s="749">
        <v>25</v>
      </c>
      <c r="F265" s="749">
        <v>30</v>
      </c>
      <c r="G265" s="749">
        <v>28</v>
      </c>
      <c r="H265" s="749">
        <v>13</v>
      </c>
      <c r="I265" s="749">
        <v>5</v>
      </c>
      <c r="J265" s="749">
        <v>45</v>
      </c>
      <c r="K265" s="749">
        <v>13</v>
      </c>
      <c r="L265" s="749">
        <v>6</v>
      </c>
      <c r="M265" s="749">
        <v>9</v>
      </c>
      <c r="O265" s="750">
        <v>5961</v>
      </c>
      <c r="P265" s="751" t="s">
        <v>126</v>
      </c>
      <c r="Q265" s="752">
        <v>136</v>
      </c>
      <c r="R265" s="634">
        <v>221</v>
      </c>
      <c r="S265" s="753">
        <v>12</v>
      </c>
      <c r="T265" s="753">
        <v>16</v>
      </c>
      <c r="U265" s="753">
        <v>24</v>
      </c>
      <c r="V265" s="753">
        <v>29</v>
      </c>
      <c r="W265" s="753">
        <v>19</v>
      </c>
      <c r="X265" s="753">
        <v>72</v>
      </c>
      <c r="Y265" s="753">
        <v>14</v>
      </c>
      <c r="Z265" s="753">
        <v>8</v>
      </c>
      <c r="AA265" s="753">
        <v>9</v>
      </c>
      <c r="AC265" s="750">
        <v>5971</v>
      </c>
      <c r="AD265" s="751" t="s">
        <v>1291</v>
      </c>
      <c r="AE265" s="752">
        <v>38</v>
      </c>
      <c r="AF265" s="634">
        <v>210</v>
      </c>
      <c r="AG265" s="753">
        <v>26</v>
      </c>
      <c r="AH265" s="753">
        <v>39</v>
      </c>
      <c r="AI265" s="753">
        <v>24</v>
      </c>
      <c r="AJ265" s="753">
        <v>8</v>
      </c>
      <c r="AK265" s="753">
        <v>3</v>
      </c>
      <c r="AL265" s="753">
        <v>34</v>
      </c>
      <c r="AM265" s="753">
        <v>11</v>
      </c>
      <c r="AN265" s="753">
        <v>5</v>
      </c>
      <c r="AO265" s="753">
        <v>6</v>
      </c>
    </row>
    <row r="266" spans="1:41" ht="18" customHeight="1">
      <c r="A266" s="745">
        <v>5901</v>
      </c>
      <c r="B266" s="746" t="s">
        <v>2030</v>
      </c>
      <c r="C266" s="747">
        <v>61</v>
      </c>
      <c r="D266" s="748">
        <v>191</v>
      </c>
      <c r="E266" s="749">
        <v>39</v>
      </c>
      <c r="F266" s="749">
        <v>25</v>
      </c>
      <c r="G266" s="749">
        <v>21</v>
      </c>
      <c r="H266" s="749">
        <v>8</v>
      </c>
      <c r="I266" s="749">
        <v>7</v>
      </c>
      <c r="J266" s="749">
        <v>36</v>
      </c>
      <c r="K266" s="749">
        <v>12</v>
      </c>
      <c r="L266" s="749">
        <v>5</v>
      </c>
      <c r="M266" s="749">
        <v>8</v>
      </c>
      <c r="O266" s="750">
        <v>5971</v>
      </c>
      <c r="P266" s="751" t="s">
        <v>1291</v>
      </c>
      <c r="Q266" s="752">
        <v>29</v>
      </c>
      <c r="R266" s="634">
        <v>214</v>
      </c>
      <c r="S266" s="753">
        <v>17</v>
      </c>
      <c r="T266" s="753">
        <v>21</v>
      </c>
      <c r="U266" s="753">
        <v>34</v>
      </c>
      <c r="V266" s="753">
        <v>17</v>
      </c>
      <c r="W266" s="753">
        <v>10</v>
      </c>
      <c r="X266" s="753">
        <v>62</v>
      </c>
      <c r="Y266" s="753">
        <v>12</v>
      </c>
      <c r="Z266" s="753">
        <v>8</v>
      </c>
      <c r="AA266" s="753">
        <v>8</v>
      </c>
      <c r="AC266" s="750">
        <v>5981</v>
      </c>
      <c r="AD266" s="751" t="s">
        <v>1292</v>
      </c>
      <c r="AE266" s="752">
        <v>95</v>
      </c>
      <c r="AF266" s="634">
        <v>225</v>
      </c>
      <c r="AG266" s="753">
        <v>8</v>
      </c>
      <c r="AH266" s="753">
        <v>22</v>
      </c>
      <c r="AI266" s="753">
        <v>38</v>
      </c>
      <c r="AJ266" s="753">
        <v>25</v>
      </c>
      <c r="AK266" s="753">
        <v>6</v>
      </c>
      <c r="AL266" s="753">
        <v>69</v>
      </c>
      <c r="AM266" s="753">
        <v>14</v>
      </c>
      <c r="AN266" s="753">
        <v>6</v>
      </c>
      <c r="AO266" s="753">
        <v>9</v>
      </c>
    </row>
    <row r="267" spans="1:41" ht="18" customHeight="1">
      <c r="A267" s="745">
        <v>5931</v>
      </c>
      <c r="B267" s="746" t="s">
        <v>1289</v>
      </c>
      <c r="C267" s="747">
        <v>26</v>
      </c>
      <c r="D267" s="748">
        <v>201</v>
      </c>
      <c r="E267" s="749">
        <v>12</v>
      </c>
      <c r="F267" s="749">
        <v>31</v>
      </c>
      <c r="G267" s="749">
        <v>35</v>
      </c>
      <c r="H267" s="749">
        <v>19</v>
      </c>
      <c r="I267" s="749">
        <v>4</v>
      </c>
      <c r="J267" s="749">
        <v>58</v>
      </c>
      <c r="K267" s="749">
        <v>15</v>
      </c>
      <c r="L267" s="749">
        <v>6</v>
      </c>
      <c r="M267" s="749">
        <v>10</v>
      </c>
      <c r="O267" s="750">
        <v>5981</v>
      </c>
      <c r="P267" s="751" t="s">
        <v>1292</v>
      </c>
      <c r="Q267" s="752">
        <v>90</v>
      </c>
      <c r="R267" s="634">
        <v>207</v>
      </c>
      <c r="S267" s="753">
        <v>28</v>
      </c>
      <c r="T267" s="753">
        <v>27</v>
      </c>
      <c r="U267" s="753">
        <v>26</v>
      </c>
      <c r="V267" s="753">
        <v>13</v>
      </c>
      <c r="W267" s="753">
        <v>7</v>
      </c>
      <c r="X267" s="753">
        <v>46</v>
      </c>
      <c r="Y267" s="753">
        <v>12</v>
      </c>
      <c r="Z267" s="753">
        <v>7</v>
      </c>
      <c r="AA267" s="753">
        <v>7</v>
      </c>
      <c r="AC267" s="750">
        <v>5991</v>
      </c>
      <c r="AD267" s="751" t="s">
        <v>1293</v>
      </c>
      <c r="AE267" s="752">
        <v>148</v>
      </c>
      <c r="AF267" s="634">
        <v>212</v>
      </c>
      <c r="AG267" s="753">
        <v>36</v>
      </c>
      <c r="AH267" s="753">
        <v>26</v>
      </c>
      <c r="AI267" s="753">
        <v>21</v>
      </c>
      <c r="AJ267" s="753">
        <v>11</v>
      </c>
      <c r="AK267" s="753">
        <v>6</v>
      </c>
      <c r="AL267" s="753">
        <v>38</v>
      </c>
      <c r="AM267" s="753">
        <v>11</v>
      </c>
      <c r="AN267" s="753">
        <v>5</v>
      </c>
      <c r="AO267" s="753">
        <v>7</v>
      </c>
    </row>
    <row r="268" spans="1:41">
      <c r="A268" s="750">
        <v>5951</v>
      </c>
      <c r="B268" s="751" t="s">
        <v>1290</v>
      </c>
      <c r="C268" s="752">
        <v>121</v>
      </c>
      <c r="D268" s="634">
        <v>199</v>
      </c>
      <c r="E268" s="753">
        <v>21</v>
      </c>
      <c r="F268" s="753">
        <v>21</v>
      </c>
      <c r="G268" s="753">
        <v>32</v>
      </c>
      <c r="H268" s="753">
        <v>19</v>
      </c>
      <c r="I268" s="753">
        <v>6</v>
      </c>
      <c r="J268" s="753">
        <v>57</v>
      </c>
      <c r="K268" s="753">
        <v>15</v>
      </c>
      <c r="L268" s="753">
        <v>6</v>
      </c>
      <c r="M268" s="753">
        <v>9</v>
      </c>
      <c r="O268" s="750">
        <v>5991</v>
      </c>
      <c r="P268" s="751" t="s">
        <v>1293</v>
      </c>
      <c r="Q268" s="752">
        <v>145</v>
      </c>
      <c r="R268" s="634">
        <v>203</v>
      </c>
      <c r="S268" s="753">
        <v>34</v>
      </c>
      <c r="T268" s="753">
        <v>23</v>
      </c>
      <c r="U268" s="753">
        <v>24</v>
      </c>
      <c r="V268" s="753">
        <v>15</v>
      </c>
      <c r="W268" s="753">
        <v>3</v>
      </c>
      <c r="X268" s="753">
        <v>43</v>
      </c>
      <c r="Y268" s="753">
        <v>11</v>
      </c>
      <c r="Z268" s="753">
        <v>6</v>
      </c>
      <c r="AA268" s="753">
        <v>7</v>
      </c>
      <c r="AC268" s="750">
        <v>7001</v>
      </c>
      <c r="AD268" s="751" t="s">
        <v>1008</v>
      </c>
      <c r="AE268" s="752">
        <v>8</v>
      </c>
      <c r="AF268" s="634" t="s">
        <v>42</v>
      </c>
      <c r="AG268" s="753" t="s">
        <v>42</v>
      </c>
      <c r="AH268" s="753" t="s">
        <v>42</v>
      </c>
      <c r="AI268" s="753" t="s">
        <v>42</v>
      </c>
      <c r="AJ268" s="753" t="s">
        <v>42</v>
      </c>
      <c r="AK268" s="753" t="s">
        <v>42</v>
      </c>
      <c r="AL268" s="753" t="s">
        <v>42</v>
      </c>
      <c r="AM268" s="753" t="s">
        <v>42</v>
      </c>
      <c r="AN268" s="753" t="s">
        <v>42</v>
      </c>
      <c r="AO268" s="753" t="s">
        <v>42</v>
      </c>
    </row>
    <row r="269" spans="1:41">
      <c r="A269" s="750">
        <v>5961</v>
      </c>
      <c r="B269" s="751" t="s">
        <v>126</v>
      </c>
      <c r="C269" s="752">
        <v>131</v>
      </c>
      <c r="D269" s="634">
        <v>215</v>
      </c>
      <c r="E269" s="753">
        <v>4</v>
      </c>
      <c r="F269" s="753">
        <v>8</v>
      </c>
      <c r="G269" s="753">
        <v>36</v>
      </c>
      <c r="H269" s="753">
        <v>32</v>
      </c>
      <c r="I269" s="753">
        <v>20</v>
      </c>
      <c r="J269" s="753">
        <v>88</v>
      </c>
      <c r="K269" s="753">
        <v>17</v>
      </c>
      <c r="L269" s="753">
        <v>8</v>
      </c>
      <c r="M269" s="753">
        <v>11</v>
      </c>
      <c r="O269" s="750">
        <v>7001</v>
      </c>
      <c r="P269" s="751" t="s">
        <v>1008</v>
      </c>
      <c r="Q269" s="752">
        <v>8</v>
      </c>
      <c r="R269" s="634" t="s">
        <v>42</v>
      </c>
      <c r="S269" s="753" t="s">
        <v>42</v>
      </c>
      <c r="T269" s="753" t="s">
        <v>42</v>
      </c>
      <c r="U269" s="753" t="s">
        <v>42</v>
      </c>
      <c r="V269" s="753" t="s">
        <v>42</v>
      </c>
      <c r="W269" s="753" t="s">
        <v>42</v>
      </c>
      <c r="X269" s="753" t="s">
        <v>42</v>
      </c>
      <c r="Y269" s="753" t="s">
        <v>42</v>
      </c>
      <c r="Z269" s="753" t="s">
        <v>42</v>
      </c>
      <c r="AA269" s="753" t="s">
        <v>42</v>
      </c>
      <c r="AC269" s="750">
        <v>7819</v>
      </c>
      <c r="AD269" s="751" t="s">
        <v>150</v>
      </c>
      <c r="AE269" s="752">
        <v>2</v>
      </c>
      <c r="AF269" s="634" t="s">
        <v>42</v>
      </c>
      <c r="AG269" s="753" t="s">
        <v>42</v>
      </c>
      <c r="AH269" s="753" t="s">
        <v>42</v>
      </c>
      <c r="AI269" s="753" t="s">
        <v>42</v>
      </c>
      <c r="AJ269" s="753" t="s">
        <v>42</v>
      </c>
      <c r="AK269" s="753" t="s">
        <v>42</v>
      </c>
      <c r="AL269" s="753" t="s">
        <v>42</v>
      </c>
      <c r="AM269" s="753" t="s">
        <v>42</v>
      </c>
      <c r="AN269" s="753" t="s">
        <v>42</v>
      </c>
      <c r="AO269" s="753" t="s">
        <v>42</v>
      </c>
    </row>
    <row r="270" spans="1:41">
      <c r="A270" s="750">
        <v>5971</v>
      </c>
      <c r="B270" s="751" t="s">
        <v>1291</v>
      </c>
      <c r="C270" s="752">
        <v>51</v>
      </c>
      <c r="D270" s="634">
        <v>184</v>
      </c>
      <c r="E270" s="753">
        <v>47</v>
      </c>
      <c r="F270" s="753">
        <v>31</v>
      </c>
      <c r="G270" s="753">
        <v>16</v>
      </c>
      <c r="H270" s="753">
        <v>6</v>
      </c>
      <c r="I270" s="753">
        <v>0</v>
      </c>
      <c r="J270" s="753">
        <v>22</v>
      </c>
      <c r="K270" s="753">
        <v>11</v>
      </c>
      <c r="L270" s="753">
        <v>5</v>
      </c>
      <c r="M270" s="753">
        <v>7</v>
      </c>
      <c r="O270" s="750">
        <v>7819</v>
      </c>
      <c r="P270" s="751" t="s">
        <v>150</v>
      </c>
      <c r="Q270" s="752">
        <v>1</v>
      </c>
      <c r="R270" s="634" t="s">
        <v>42</v>
      </c>
      <c r="S270" s="753" t="s">
        <v>42</v>
      </c>
      <c r="T270" s="753" t="s">
        <v>42</v>
      </c>
      <c r="U270" s="753" t="s">
        <v>42</v>
      </c>
      <c r="V270" s="753" t="s">
        <v>42</v>
      </c>
      <c r="W270" s="753" t="s">
        <v>42</v>
      </c>
      <c r="X270" s="753" t="s">
        <v>42</v>
      </c>
      <c r="Y270" s="753" t="s">
        <v>42</v>
      </c>
      <c r="Z270" s="753" t="s">
        <v>42</v>
      </c>
      <c r="AA270" s="753" t="s">
        <v>42</v>
      </c>
      <c r="AC270" s="750">
        <v>8151</v>
      </c>
      <c r="AD270" s="751" t="s">
        <v>913</v>
      </c>
      <c r="AE270" s="752">
        <v>6</v>
      </c>
      <c r="AF270" s="634" t="s">
        <v>42</v>
      </c>
      <c r="AG270" s="753" t="s">
        <v>42</v>
      </c>
      <c r="AH270" s="753" t="s">
        <v>42</v>
      </c>
      <c r="AI270" s="753" t="s">
        <v>42</v>
      </c>
      <c r="AJ270" s="753" t="s">
        <v>42</v>
      </c>
      <c r="AK270" s="753" t="s">
        <v>42</v>
      </c>
      <c r="AL270" s="753" t="s">
        <v>42</v>
      </c>
      <c r="AM270" s="753" t="s">
        <v>42</v>
      </c>
      <c r="AN270" s="753" t="s">
        <v>42</v>
      </c>
      <c r="AO270" s="753" t="s">
        <v>42</v>
      </c>
    </row>
    <row r="271" spans="1:41">
      <c r="A271" s="750">
        <v>5981</v>
      </c>
      <c r="B271" s="751" t="s">
        <v>1292</v>
      </c>
      <c r="C271" s="752">
        <v>105</v>
      </c>
      <c r="D271" s="634">
        <v>190</v>
      </c>
      <c r="E271" s="753">
        <v>35</v>
      </c>
      <c r="F271" s="753">
        <v>23</v>
      </c>
      <c r="G271" s="753">
        <v>27</v>
      </c>
      <c r="H271" s="753">
        <v>12</v>
      </c>
      <c r="I271" s="753">
        <v>3</v>
      </c>
      <c r="J271" s="753">
        <v>42</v>
      </c>
      <c r="K271" s="753">
        <v>12</v>
      </c>
      <c r="L271" s="753">
        <v>5</v>
      </c>
      <c r="M271" s="753">
        <v>8</v>
      </c>
      <c r="O271" s="750">
        <v>8151</v>
      </c>
      <c r="P271" s="751" t="s">
        <v>913</v>
      </c>
      <c r="Q271" s="752">
        <v>5</v>
      </c>
      <c r="R271" s="634" t="s">
        <v>42</v>
      </c>
      <c r="S271" s="753" t="s">
        <v>42</v>
      </c>
      <c r="T271" s="753" t="s">
        <v>42</v>
      </c>
      <c r="U271" s="753" t="s">
        <v>42</v>
      </c>
      <c r="V271" s="753" t="s">
        <v>42</v>
      </c>
      <c r="W271" s="753" t="s">
        <v>42</v>
      </c>
      <c r="X271" s="753" t="s">
        <v>42</v>
      </c>
      <c r="Y271" s="753" t="s">
        <v>42</v>
      </c>
      <c r="Z271" s="753" t="s">
        <v>42</v>
      </c>
      <c r="AA271" s="753" t="s">
        <v>42</v>
      </c>
      <c r="AC271" s="750">
        <v>8181</v>
      </c>
      <c r="AD271" s="751" t="s">
        <v>916</v>
      </c>
      <c r="AE271" s="752">
        <v>6</v>
      </c>
      <c r="AF271" s="634" t="s">
        <v>42</v>
      </c>
      <c r="AG271" s="753" t="s">
        <v>42</v>
      </c>
      <c r="AH271" s="753" t="s">
        <v>42</v>
      </c>
      <c r="AI271" s="753" t="s">
        <v>42</v>
      </c>
      <c r="AJ271" s="753" t="s">
        <v>42</v>
      </c>
      <c r="AK271" s="753" t="s">
        <v>42</v>
      </c>
      <c r="AL271" s="753" t="s">
        <v>42</v>
      </c>
      <c r="AM271" s="753" t="s">
        <v>42</v>
      </c>
      <c r="AN271" s="753" t="s">
        <v>42</v>
      </c>
      <c r="AO271" s="753" t="s">
        <v>42</v>
      </c>
    </row>
    <row r="272" spans="1:41">
      <c r="A272" s="750">
        <v>5991</v>
      </c>
      <c r="B272" s="751" t="s">
        <v>1293</v>
      </c>
      <c r="C272" s="752">
        <v>129</v>
      </c>
      <c r="D272" s="634">
        <v>195</v>
      </c>
      <c r="E272" s="753">
        <v>25</v>
      </c>
      <c r="F272" s="753">
        <v>30</v>
      </c>
      <c r="G272" s="753">
        <v>29</v>
      </c>
      <c r="H272" s="753">
        <v>12</v>
      </c>
      <c r="I272" s="753">
        <v>4</v>
      </c>
      <c r="J272" s="753">
        <v>45</v>
      </c>
      <c r="K272" s="753">
        <v>13</v>
      </c>
      <c r="L272" s="753">
        <v>6</v>
      </c>
      <c r="M272" s="753">
        <v>9</v>
      </c>
      <c r="O272" s="750">
        <v>8181</v>
      </c>
      <c r="P272" s="751" t="s">
        <v>916</v>
      </c>
      <c r="Q272" s="752">
        <v>4</v>
      </c>
      <c r="R272" s="634" t="s">
        <v>42</v>
      </c>
      <c r="S272" s="753" t="s">
        <v>42</v>
      </c>
      <c r="T272" s="753" t="s">
        <v>42</v>
      </c>
      <c r="U272" s="753" t="s">
        <v>42</v>
      </c>
      <c r="V272" s="753" t="s">
        <v>42</v>
      </c>
      <c r="W272" s="753" t="s">
        <v>42</v>
      </c>
      <c r="X272" s="753" t="s">
        <v>42</v>
      </c>
      <c r="Y272" s="753" t="s">
        <v>42</v>
      </c>
      <c r="Z272" s="753" t="s">
        <v>42</v>
      </c>
      <c r="AA272" s="753" t="s">
        <v>42</v>
      </c>
      <c r="AC272" s="750">
        <v>9732</v>
      </c>
      <c r="AD272" s="754" t="s">
        <v>528</v>
      </c>
      <c r="AE272" s="752">
        <v>6</v>
      </c>
      <c r="AF272" s="634" t="s">
        <v>42</v>
      </c>
      <c r="AG272" s="753" t="s">
        <v>42</v>
      </c>
      <c r="AH272" s="753" t="s">
        <v>42</v>
      </c>
      <c r="AI272" s="753" t="s">
        <v>42</v>
      </c>
      <c r="AJ272" s="753" t="s">
        <v>42</v>
      </c>
      <c r="AK272" s="753" t="s">
        <v>42</v>
      </c>
      <c r="AL272" s="753" t="s">
        <v>42</v>
      </c>
      <c r="AM272" s="753" t="s">
        <v>42</v>
      </c>
      <c r="AN272" s="753" t="s">
        <v>42</v>
      </c>
      <c r="AO272" s="753" t="s">
        <v>42</v>
      </c>
    </row>
    <row r="273" spans="1:113">
      <c r="A273" s="750">
        <v>7001</v>
      </c>
      <c r="B273" s="751" t="s">
        <v>1008</v>
      </c>
      <c r="C273" s="752">
        <v>9</v>
      </c>
      <c r="D273" s="634" t="s">
        <v>42</v>
      </c>
      <c r="E273" s="753" t="s">
        <v>42</v>
      </c>
      <c r="F273" s="753" t="s">
        <v>42</v>
      </c>
      <c r="G273" s="753" t="s">
        <v>42</v>
      </c>
      <c r="H273" s="753" t="s">
        <v>42</v>
      </c>
      <c r="I273" s="753" t="s">
        <v>42</v>
      </c>
      <c r="J273" s="753" t="s">
        <v>42</v>
      </c>
      <c r="K273" s="753" t="s">
        <v>42</v>
      </c>
      <c r="L273" s="753" t="s">
        <v>42</v>
      </c>
      <c r="M273" s="753" t="s">
        <v>42</v>
      </c>
      <c r="O273" s="750">
        <v>9732</v>
      </c>
      <c r="P273" s="751" t="s">
        <v>528</v>
      </c>
      <c r="Q273" s="752">
        <v>6</v>
      </c>
      <c r="R273" s="634" t="s">
        <v>42</v>
      </c>
      <c r="S273" s="753" t="s">
        <v>42</v>
      </c>
      <c r="T273" s="753" t="s">
        <v>42</v>
      </c>
      <c r="U273" s="753" t="s">
        <v>42</v>
      </c>
      <c r="V273" s="753" t="s">
        <v>42</v>
      </c>
      <c r="W273" s="753" t="s">
        <v>42</v>
      </c>
      <c r="X273" s="753" t="s">
        <v>42</v>
      </c>
      <c r="Y273" s="753" t="s">
        <v>42</v>
      </c>
      <c r="Z273" s="753" t="s">
        <v>42</v>
      </c>
      <c r="AA273" s="753" t="s">
        <v>42</v>
      </c>
    </row>
    <row r="274" spans="1:113">
      <c r="A274" s="750">
        <v>7819</v>
      </c>
      <c r="B274" s="751" t="s">
        <v>150</v>
      </c>
      <c r="C274" s="752">
        <v>1</v>
      </c>
      <c r="D274" s="634" t="s">
        <v>42</v>
      </c>
      <c r="E274" s="753" t="s">
        <v>42</v>
      </c>
      <c r="F274" s="753" t="s">
        <v>42</v>
      </c>
      <c r="G274" s="753" t="s">
        <v>42</v>
      </c>
      <c r="H274" s="753" t="s">
        <v>42</v>
      </c>
      <c r="I274" s="753" t="s">
        <v>42</v>
      </c>
      <c r="J274" s="753" t="s">
        <v>42</v>
      </c>
      <c r="K274" s="753" t="s">
        <v>42</v>
      </c>
      <c r="L274" s="753" t="s">
        <v>42</v>
      </c>
      <c r="M274" s="753" t="s">
        <v>42</v>
      </c>
    </row>
    <row r="275" spans="1:113">
      <c r="A275" s="750">
        <v>8151</v>
      </c>
      <c r="B275" s="751" t="s">
        <v>913</v>
      </c>
      <c r="C275" s="752">
        <v>3</v>
      </c>
      <c r="D275" s="634" t="s">
        <v>42</v>
      </c>
      <c r="E275" s="753" t="s">
        <v>42</v>
      </c>
      <c r="F275" s="753" t="s">
        <v>42</v>
      </c>
      <c r="G275" s="753" t="s">
        <v>42</v>
      </c>
      <c r="H275" s="753" t="s">
        <v>42</v>
      </c>
      <c r="I275" s="753" t="s">
        <v>42</v>
      </c>
      <c r="J275" s="753" t="s">
        <v>42</v>
      </c>
      <c r="K275" s="753" t="s">
        <v>42</v>
      </c>
      <c r="L275" s="753" t="s">
        <v>42</v>
      </c>
      <c r="M275" s="753" t="s">
        <v>42</v>
      </c>
    </row>
    <row r="276" spans="1:113">
      <c r="A276" s="750">
        <v>8181</v>
      </c>
      <c r="B276" s="751" t="s">
        <v>916</v>
      </c>
      <c r="C276" s="752">
        <v>3</v>
      </c>
      <c r="D276" s="634" t="s">
        <v>42</v>
      </c>
      <c r="E276" s="753" t="s">
        <v>42</v>
      </c>
      <c r="F276" s="753" t="s">
        <v>42</v>
      </c>
      <c r="G276" s="753" t="s">
        <v>42</v>
      </c>
      <c r="H276" s="753" t="s">
        <v>42</v>
      </c>
      <c r="I276" s="753" t="s">
        <v>42</v>
      </c>
      <c r="J276" s="753" t="s">
        <v>42</v>
      </c>
      <c r="K276" s="753" t="s">
        <v>42</v>
      </c>
      <c r="L276" s="753" t="s">
        <v>42</v>
      </c>
      <c r="M276" s="753" t="s">
        <v>42</v>
      </c>
    </row>
    <row r="277" spans="1:113">
      <c r="A277" s="750">
        <v>9732</v>
      </c>
      <c r="B277" s="751" t="s">
        <v>528</v>
      </c>
      <c r="C277" s="752">
        <v>7</v>
      </c>
      <c r="D277" s="634" t="s">
        <v>42</v>
      </c>
      <c r="E277" s="753" t="s">
        <v>42</v>
      </c>
      <c r="F277" s="753" t="s">
        <v>42</v>
      </c>
      <c r="G277" s="753" t="s">
        <v>42</v>
      </c>
      <c r="H277" s="753" t="s">
        <v>42</v>
      </c>
      <c r="I277" s="753" t="s">
        <v>42</v>
      </c>
      <c r="J277" s="753" t="s">
        <v>42</v>
      </c>
      <c r="K277" s="753" t="s">
        <v>42</v>
      </c>
      <c r="L277" s="753" t="s">
        <v>42</v>
      </c>
      <c r="M277" s="753" t="s">
        <v>42</v>
      </c>
      <c r="P277" s="274"/>
    </row>
    <row r="287" spans="1:113" s="272" customFormat="1">
      <c r="A287" s="91"/>
      <c r="B287" s="274"/>
      <c r="D287" s="38"/>
      <c r="E287" s="273"/>
      <c r="F287" s="273"/>
      <c r="G287" s="273"/>
      <c r="H287" s="273"/>
      <c r="I287" s="273"/>
      <c r="J287" s="273"/>
      <c r="K287" s="273"/>
      <c r="L287" s="273"/>
      <c r="M287" s="273"/>
      <c r="O287" s="91"/>
      <c r="P287" s="92"/>
      <c r="R287" s="38"/>
      <c r="S287" s="273"/>
      <c r="T287" s="273"/>
      <c r="U287" s="273"/>
      <c r="V287" s="273"/>
      <c r="W287" s="273"/>
      <c r="X287" s="273"/>
      <c r="Y287" s="273"/>
      <c r="Z287" s="273"/>
      <c r="AA287" s="273"/>
      <c r="AC287" s="91"/>
      <c r="AD287" s="92"/>
      <c r="AF287" s="38"/>
      <c r="AG287" s="273"/>
      <c r="AH287" s="273"/>
      <c r="AI287" s="273"/>
      <c r="AJ287" s="273"/>
      <c r="AK287" s="273"/>
      <c r="AL287" s="273"/>
      <c r="AM287" s="273"/>
      <c r="AN287" s="273"/>
      <c r="AO287" s="273"/>
      <c r="AQ287" s="91"/>
      <c r="AR287" s="92"/>
      <c r="AT287" s="38"/>
      <c r="AU287" s="273"/>
      <c r="AV287" s="273"/>
      <c r="AW287" s="273"/>
      <c r="AX287" s="273"/>
      <c r="AY287" s="273"/>
      <c r="AZ287" s="273"/>
      <c r="BA287" s="273"/>
      <c r="BB287" s="273"/>
      <c r="BC287" s="273"/>
      <c r="BE287" s="91"/>
      <c r="BF287" s="92"/>
      <c r="BH287" s="38"/>
      <c r="BI287" s="273"/>
      <c r="BJ287" s="273"/>
      <c r="BK287" s="273"/>
      <c r="BL287" s="273"/>
      <c r="BM287" s="273"/>
      <c r="BN287" s="273"/>
      <c r="BO287" s="273"/>
      <c r="BP287" s="273"/>
      <c r="BQ287" s="273"/>
      <c r="BR287" s="38"/>
      <c r="BT287" s="91"/>
      <c r="BU287" s="92"/>
      <c r="BW287" s="38"/>
      <c r="BX287" s="273"/>
      <c r="BY287" s="273"/>
      <c r="BZ287" s="273"/>
      <c r="CA287" s="273"/>
      <c r="CB287" s="273"/>
      <c r="CC287" s="273"/>
      <c r="CD287" s="273"/>
      <c r="CE287" s="273"/>
      <c r="CF287" s="273"/>
      <c r="CH287" s="267"/>
      <c r="CI287" s="36"/>
      <c r="CJ287" s="36"/>
      <c r="CK287" s="268"/>
      <c r="CL287" s="269"/>
      <c r="CM287" s="268"/>
      <c r="CN287" s="268"/>
      <c r="CO287" s="36"/>
      <c r="CP287" s="36"/>
      <c r="CQ287" s="36"/>
      <c r="CS287" s="784"/>
      <c r="CT287" s="763"/>
      <c r="CU287" s="785"/>
      <c r="CV287" s="37"/>
      <c r="CW287" s="37"/>
      <c r="CX287" s="786"/>
      <c r="CY287" s="786"/>
      <c r="CZ287" s="786"/>
      <c r="DA287" s="786"/>
      <c r="DB287" s="786"/>
      <c r="DC287" s="786"/>
      <c r="DD287" s="786"/>
      <c r="DE287" s="786"/>
      <c r="DF287" s="786"/>
      <c r="DG287" s="786"/>
      <c r="DH287" s="786"/>
      <c r="DI287" s="786"/>
    </row>
  </sheetData>
  <autoFilter ref="BE7:BR154"/>
  <mergeCells count="31">
    <mergeCell ref="CH1:CQ1"/>
    <mergeCell ref="C3:I3"/>
    <mergeCell ref="J3:J4"/>
    <mergeCell ref="K3:M3"/>
    <mergeCell ref="AE3:AK3"/>
    <mergeCell ref="AL3:AL4"/>
    <mergeCell ref="AM3:AO3"/>
    <mergeCell ref="AS3:AY3"/>
    <mergeCell ref="AZ3:AZ4"/>
    <mergeCell ref="BA3:BC3"/>
    <mergeCell ref="BV3:CB3"/>
    <mergeCell ref="CC3:CC4"/>
    <mergeCell ref="CD3:CF3"/>
    <mergeCell ref="BX4:CB4"/>
    <mergeCell ref="CD4:CF4"/>
    <mergeCell ref="BA4:BC4"/>
    <mergeCell ref="BI4:BM4"/>
    <mergeCell ref="BG3:BM3"/>
    <mergeCell ref="BN3:BN4"/>
    <mergeCell ref="BO3:BR4"/>
    <mergeCell ref="E4:I4"/>
    <mergeCell ref="K4:M4"/>
    <mergeCell ref="AG4:AK4"/>
    <mergeCell ref="AM4:AO4"/>
    <mergeCell ref="AU4:AY4"/>
    <mergeCell ref="CM4:CQ4"/>
    <mergeCell ref="CY4:DC4"/>
    <mergeCell ref="DE4:DI4"/>
    <mergeCell ref="CU3:DC3"/>
    <mergeCell ref="DD3:DD4"/>
    <mergeCell ref="DE3:DI3"/>
  </mergeCells>
  <printOptions horizontalCentered="1"/>
  <pageMargins left="0.61" right="0.52" top="0.6" bottom="0.63" header="0.5" footer="0.19"/>
  <pageSetup scale="72" orientation="landscape" horizontalDpi="1200" verticalDpi="1200" r:id="rId1"/>
  <headerFooter>
    <oddFooter>&amp;LNote: * No data are reported when fewer than ten students tested or if any Achievement Level percentage equals 100.
Percentages may not add to 100 due to rounding.
05/26/2011 Florida Department of Education&amp;RPage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dimension ref="A1:DR287"/>
  <sheetViews>
    <sheetView showGridLines="0" topLeftCell="AQ1" zoomScale="80" zoomScaleNormal="80" workbookViewId="0">
      <selection sqref="A1:K1"/>
    </sheetView>
  </sheetViews>
  <sheetFormatPr defaultRowHeight="15.75"/>
  <cols>
    <col min="1" max="1" width="7.28515625" style="91" customWidth="1"/>
    <col min="2" max="2" width="41.5703125" style="92" customWidth="1"/>
    <col min="3" max="3" width="9.42578125" style="272" customWidth="1"/>
    <col min="4" max="5" width="11.140625" style="38" customWidth="1"/>
    <col min="6" max="10" width="6" style="273" customWidth="1"/>
    <col min="11" max="11" width="9.28515625" style="273" customWidth="1"/>
    <col min="12" max="12" width="9.42578125" style="273" customWidth="1"/>
    <col min="13" max="14" width="7.85546875" style="273" customWidth="1"/>
    <col min="15" max="15" width="9.140625" style="38"/>
    <col min="16" max="16" width="7.28515625" style="91" customWidth="1"/>
    <col min="17" max="17" width="39.42578125" style="92" customWidth="1"/>
    <col min="18" max="18" width="10.140625" style="272" customWidth="1"/>
    <col min="19" max="20" width="11.140625" style="38" customWidth="1"/>
    <col min="21" max="25" width="6" style="273" customWidth="1"/>
    <col min="26" max="26" width="10.28515625" style="273" customWidth="1"/>
    <col min="27" max="27" width="9.42578125" style="273" customWidth="1"/>
    <col min="28" max="29" width="7.85546875" style="273" customWidth="1"/>
    <col min="30" max="30" width="9.140625" style="38"/>
    <col min="31" max="31" width="7.28515625" style="91" customWidth="1"/>
    <col min="32" max="32" width="44" style="92" customWidth="1"/>
    <col min="33" max="33" width="10.140625" style="272" customWidth="1"/>
    <col min="34" max="34" width="11" style="38" customWidth="1"/>
    <col min="35" max="35" width="8.7109375" style="38" customWidth="1"/>
    <col min="36" max="40" width="6" style="273" customWidth="1"/>
    <col min="41" max="41" width="9.28515625" style="273" customWidth="1"/>
    <col min="42" max="42" width="9.42578125" style="273" customWidth="1"/>
    <col min="43" max="44" width="7.85546875" style="273" customWidth="1"/>
    <col min="45" max="45" width="9.140625" style="38"/>
    <col min="46" max="46" width="7.28515625" style="91" customWidth="1"/>
    <col min="47" max="47" width="43.5703125" style="92" customWidth="1"/>
    <col min="48" max="48" width="9" style="272" customWidth="1"/>
    <col min="49" max="49" width="11.140625" style="38" customWidth="1"/>
    <col min="50" max="50" width="9.85546875" style="38" customWidth="1"/>
    <col min="51" max="55" width="6" style="273" customWidth="1"/>
    <col min="56" max="56" width="9.28515625" style="273" customWidth="1"/>
    <col min="57" max="57" width="9.42578125" style="273" customWidth="1"/>
    <col min="58" max="59" width="7.85546875" style="273" customWidth="1"/>
    <col min="60" max="60" width="9.140625" style="38"/>
    <col min="61" max="61" width="7.28515625" style="91" customWidth="1"/>
    <col min="62" max="62" width="44" style="92" customWidth="1"/>
    <col min="63" max="63" width="9.5703125" style="272" customWidth="1"/>
    <col min="64" max="64" width="11.140625" style="38" customWidth="1"/>
    <col min="65" max="65" width="9" style="38" customWidth="1"/>
    <col min="66" max="70" width="6" style="273" customWidth="1"/>
    <col min="71" max="71" width="9.28515625" style="273" customWidth="1"/>
    <col min="72" max="74" width="7.85546875" style="273" customWidth="1"/>
    <col min="75" max="75" width="7.5703125" style="38" customWidth="1"/>
    <col min="76" max="76" width="9.140625" style="38"/>
    <col min="77" max="77" width="7.28515625" style="91" customWidth="1"/>
    <col min="78" max="78" width="44" style="92" customWidth="1"/>
    <col min="79" max="79" width="10.140625" style="272" customWidth="1"/>
    <col min="80" max="80" width="10.140625" style="38" customWidth="1"/>
    <col min="81" max="81" width="9" style="38" customWidth="1"/>
    <col min="82" max="86" width="6" style="273" customWidth="1"/>
    <col min="87" max="87" width="9.28515625" style="273" customWidth="1"/>
    <col min="88" max="88" width="9.42578125" style="273" customWidth="1"/>
    <col min="89" max="90" width="7.85546875" style="273" customWidth="1"/>
    <col min="91" max="91" width="9.140625" style="38"/>
    <col min="92" max="92" width="8.28515625" style="267" customWidth="1"/>
    <col min="93" max="93" width="32.140625" style="36" bestFit="1" customWidth="1"/>
    <col min="94" max="94" width="10.28515625" style="36" customWidth="1"/>
    <col min="95" max="95" width="8.140625" style="268" customWidth="1"/>
    <col min="96" max="96" width="8.140625" style="269" customWidth="1"/>
    <col min="97" max="97" width="7.5703125" style="268" customWidth="1"/>
    <col min="98" max="98" width="7.7109375" style="268" customWidth="1"/>
    <col min="99" max="102" width="9.140625" style="36"/>
    <col min="103" max="103" width="11.85546875" style="36" customWidth="1"/>
    <col min="104" max="104" width="9.140625" style="36"/>
    <col min="105" max="105" width="9.140625" style="38"/>
    <col min="106" max="106" width="5.7109375" style="270" customWidth="1"/>
    <col min="107" max="107" width="39.140625" style="92" customWidth="1"/>
    <col min="108" max="108" width="8.7109375" style="271" customWidth="1"/>
    <col min="109" max="110" width="8.7109375" style="36" customWidth="1"/>
    <col min="111" max="116" width="4.7109375" style="268" customWidth="1"/>
    <col min="117" max="117" width="8.7109375" style="268" customWidth="1"/>
    <col min="118" max="122" width="4.7109375" style="268" customWidth="1"/>
    <col min="123" max="16384" width="9.140625" style="38"/>
  </cols>
  <sheetData>
    <row r="1" spans="1:122" s="82" customFormat="1" ht="23.25" customHeight="1">
      <c r="A1" s="708" t="s">
        <v>2004</v>
      </c>
      <c r="B1" s="80"/>
      <c r="C1" s="81"/>
      <c r="D1" s="81"/>
      <c r="E1" s="81"/>
      <c r="F1" s="81"/>
      <c r="G1" s="81"/>
      <c r="H1" s="81"/>
      <c r="I1" s="81"/>
      <c r="J1" s="81"/>
      <c r="K1" s="81"/>
      <c r="L1" s="81"/>
      <c r="M1" s="81"/>
      <c r="N1" s="81"/>
      <c r="P1" s="708" t="s">
        <v>2004</v>
      </c>
      <c r="Q1" s="80"/>
      <c r="R1" s="81"/>
      <c r="S1" s="81"/>
      <c r="T1" s="81"/>
      <c r="U1" s="81"/>
      <c r="V1" s="81"/>
      <c r="W1" s="81"/>
      <c r="X1" s="81"/>
      <c r="Y1" s="81"/>
      <c r="Z1" s="81"/>
      <c r="AA1" s="81"/>
      <c r="AB1" s="81"/>
      <c r="AC1" s="81"/>
      <c r="AE1" s="708" t="s">
        <v>2004</v>
      </c>
      <c r="AF1" s="80"/>
      <c r="AG1" s="81"/>
      <c r="AH1" s="81"/>
      <c r="AI1" s="81"/>
      <c r="AJ1" s="81"/>
      <c r="AK1" s="81"/>
      <c r="AL1" s="81"/>
      <c r="AM1" s="81"/>
      <c r="AN1" s="81"/>
      <c r="AO1" s="81"/>
      <c r="AP1" s="81"/>
      <c r="AQ1" s="81"/>
      <c r="AR1" s="81"/>
      <c r="AT1" s="708" t="s">
        <v>2004</v>
      </c>
      <c r="AU1" s="80"/>
      <c r="AV1" s="81"/>
      <c r="AW1" s="81"/>
      <c r="AX1" s="81"/>
      <c r="AY1" s="81"/>
      <c r="AZ1" s="81"/>
      <c r="BA1" s="81"/>
      <c r="BB1" s="81"/>
      <c r="BC1" s="81"/>
      <c r="BD1" s="81"/>
      <c r="BE1" s="81"/>
      <c r="BF1" s="81"/>
      <c r="BG1" s="81"/>
      <c r="BI1" s="708" t="s">
        <v>2004</v>
      </c>
      <c r="BJ1" s="80"/>
      <c r="BK1" s="81"/>
      <c r="BL1" s="81"/>
      <c r="BM1" s="81"/>
      <c r="BN1" s="81"/>
      <c r="BO1" s="81"/>
      <c r="BP1" s="81"/>
      <c r="BQ1" s="81"/>
      <c r="BR1" s="81"/>
      <c r="BS1" s="81"/>
      <c r="BT1" s="81"/>
      <c r="BU1" s="81"/>
      <c r="BV1" s="81"/>
      <c r="BY1" s="708" t="s">
        <v>2004</v>
      </c>
      <c r="BZ1" s="80"/>
      <c r="CA1" s="81"/>
      <c r="CB1" s="81"/>
      <c r="CC1" s="81"/>
      <c r="CD1" s="81"/>
      <c r="CE1" s="81"/>
      <c r="CF1" s="81"/>
      <c r="CG1" s="81"/>
      <c r="CH1" s="81"/>
      <c r="CI1" s="81"/>
      <c r="CJ1" s="81"/>
      <c r="CK1" s="81"/>
      <c r="CL1" s="81"/>
      <c r="CN1" s="1210" t="s">
        <v>2018</v>
      </c>
      <c r="CO1" s="1210"/>
      <c r="CP1" s="1210"/>
      <c r="CQ1" s="1210"/>
      <c r="CR1" s="1210"/>
      <c r="CS1" s="1210"/>
      <c r="CT1" s="1210"/>
      <c r="CU1" s="1210"/>
      <c r="CV1" s="1210"/>
      <c r="CW1" s="1210"/>
      <c r="CX1" s="1055"/>
      <c r="CY1" s="1055"/>
      <c r="CZ1" s="1055"/>
      <c r="DA1" s="715"/>
      <c r="DB1" s="715"/>
      <c r="DC1" s="85"/>
      <c r="DD1" s="85"/>
      <c r="DE1" s="85"/>
      <c r="DF1" s="85"/>
      <c r="DG1" s="85"/>
      <c r="DH1" s="85"/>
      <c r="DI1" s="85"/>
      <c r="DJ1" s="85"/>
      <c r="DK1" s="85"/>
      <c r="DL1" s="85"/>
      <c r="DM1" s="85"/>
      <c r="DN1" s="85"/>
      <c r="DO1" s="85"/>
      <c r="DP1" s="85"/>
      <c r="DQ1" s="85"/>
      <c r="DR1" s="85"/>
    </row>
    <row r="2" spans="1:122" s="86" customFormat="1" ht="16.5" thickBot="1">
      <c r="A2" s="79"/>
      <c r="B2" s="80" t="s">
        <v>1511</v>
      </c>
      <c r="C2" s="81"/>
      <c r="D2" s="81"/>
      <c r="E2" s="81"/>
      <c r="F2" s="81"/>
      <c r="G2" s="81"/>
      <c r="H2" s="81"/>
      <c r="I2" s="81"/>
      <c r="J2" s="81"/>
      <c r="K2" s="81"/>
      <c r="L2" s="81">
        <f>COLUMN()</f>
        <v>12</v>
      </c>
      <c r="M2" s="81"/>
      <c r="N2" s="81"/>
      <c r="P2" s="79"/>
      <c r="Q2" s="80" t="s">
        <v>1512</v>
      </c>
      <c r="R2" s="81"/>
      <c r="S2" s="81"/>
      <c r="T2" s="81"/>
      <c r="U2" s="81"/>
      <c r="V2" s="81"/>
      <c r="W2" s="81"/>
      <c r="X2" s="81"/>
      <c r="Y2" s="81"/>
      <c r="Z2" s="81"/>
      <c r="AA2" s="81"/>
      <c r="AB2" s="81"/>
      <c r="AC2" s="81"/>
      <c r="AE2" s="83" t="s">
        <v>1513</v>
      </c>
      <c r="AF2" s="81"/>
      <c r="AG2" s="81"/>
      <c r="AH2" s="81"/>
      <c r="AI2" s="81"/>
      <c r="AJ2" s="81"/>
      <c r="AK2" s="81"/>
      <c r="AL2" s="81"/>
      <c r="AM2" s="81"/>
      <c r="AN2" s="81"/>
      <c r="AO2" s="81"/>
      <c r="AP2" s="81"/>
      <c r="AQ2" s="81"/>
      <c r="AR2" s="81"/>
      <c r="AT2" s="83" t="s">
        <v>1514</v>
      </c>
      <c r="AU2" s="81"/>
      <c r="AV2" s="81"/>
      <c r="AW2" s="81"/>
      <c r="AX2" s="81"/>
      <c r="AY2" s="81"/>
      <c r="AZ2" s="81"/>
      <c r="BA2" s="81"/>
      <c r="BB2" s="81"/>
      <c r="BC2" s="81"/>
      <c r="BD2" s="81"/>
      <c r="BE2" s="81"/>
      <c r="BF2" s="81"/>
      <c r="BG2" s="81"/>
      <c r="BI2" s="83" t="s">
        <v>1515</v>
      </c>
      <c r="BJ2" s="81"/>
      <c r="BK2" s="81"/>
      <c r="BL2" s="81"/>
      <c r="BM2" s="81"/>
      <c r="BN2" s="81"/>
      <c r="BO2" s="81"/>
      <c r="BP2" s="81"/>
      <c r="BQ2" s="81"/>
      <c r="BR2" s="81"/>
      <c r="BS2" s="81"/>
      <c r="BT2" s="81"/>
      <c r="BU2" s="81"/>
      <c r="BV2" s="81"/>
      <c r="BY2" s="83" t="s">
        <v>1516</v>
      </c>
      <c r="BZ2" s="81"/>
      <c r="CA2" s="81">
        <v>3</v>
      </c>
      <c r="CB2" s="81">
        <v>4</v>
      </c>
      <c r="CC2" s="81">
        <v>5</v>
      </c>
      <c r="CD2" s="81">
        <v>6</v>
      </c>
      <c r="CE2" s="81">
        <v>7</v>
      </c>
      <c r="CF2" s="81">
        <v>8</v>
      </c>
      <c r="CG2" s="81">
        <v>9</v>
      </c>
      <c r="CH2" s="81">
        <v>10</v>
      </c>
      <c r="CI2" s="81">
        <v>11</v>
      </c>
      <c r="CJ2" s="81">
        <v>12</v>
      </c>
      <c r="CK2" s="81">
        <v>13</v>
      </c>
      <c r="CL2" s="81">
        <v>14</v>
      </c>
      <c r="CN2" s="87">
        <v>1</v>
      </c>
      <c r="CO2" s="88">
        <v>2</v>
      </c>
      <c r="CP2" s="81">
        <v>3</v>
      </c>
      <c r="CQ2" s="81">
        <v>4</v>
      </c>
      <c r="CR2" s="81">
        <v>5</v>
      </c>
      <c r="CS2" s="81">
        <v>6</v>
      </c>
      <c r="CT2" s="81">
        <v>7</v>
      </c>
      <c r="CU2" s="81">
        <v>8</v>
      </c>
      <c r="CV2" s="81">
        <v>9</v>
      </c>
      <c r="CW2" s="81">
        <v>10</v>
      </c>
      <c r="CX2" s="81"/>
      <c r="CY2" s="81"/>
      <c r="CZ2" s="81"/>
      <c r="DA2" s="81"/>
      <c r="DB2" s="81"/>
      <c r="DC2" s="81"/>
      <c r="DD2" s="81"/>
    </row>
    <row r="3" spans="1:122" ht="16.5" thickBot="1">
      <c r="C3" s="1190" t="s">
        <v>1518</v>
      </c>
      <c r="D3" s="1191"/>
      <c r="E3" s="1191"/>
      <c r="F3" s="1191"/>
      <c r="G3" s="1191"/>
      <c r="H3" s="1191"/>
      <c r="I3" s="1191"/>
      <c r="J3" s="1192"/>
      <c r="K3" s="1193"/>
      <c r="L3" s="1211" t="s">
        <v>1519</v>
      </c>
      <c r="M3" s="1212"/>
      <c r="N3" s="1213"/>
      <c r="R3" s="93" t="s">
        <v>1518</v>
      </c>
      <c r="S3" s="94"/>
      <c r="T3" s="94"/>
      <c r="U3" s="94"/>
      <c r="V3" s="94"/>
      <c r="W3" s="94"/>
      <c r="X3" s="94"/>
      <c r="Y3" s="95"/>
      <c r="Z3" s="96"/>
      <c r="AA3" s="97" t="s">
        <v>1519</v>
      </c>
      <c r="AB3" s="98"/>
      <c r="AC3" s="99"/>
      <c r="AG3" s="1190" t="s">
        <v>1518</v>
      </c>
      <c r="AH3" s="1191"/>
      <c r="AI3" s="1191"/>
      <c r="AJ3" s="1191"/>
      <c r="AK3" s="1191"/>
      <c r="AL3" s="1191"/>
      <c r="AM3" s="1191"/>
      <c r="AN3" s="1192"/>
      <c r="AO3" s="1193"/>
      <c r="AP3" s="1211" t="s">
        <v>1519</v>
      </c>
      <c r="AQ3" s="1212"/>
      <c r="AR3" s="1213"/>
      <c r="AV3" s="1190" t="s">
        <v>1518</v>
      </c>
      <c r="AW3" s="1191"/>
      <c r="AX3" s="1191"/>
      <c r="AY3" s="1191"/>
      <c r="AZ3" s="1191"/>
      <c r="BA3" s="1191"/>
      <c r="BB3" s="1191"/>
      <c r="BC3" s="1192"/>
      <c r="BD3" s="1193"/>
      <c r="BE3" s="1211" t="s">
        <v>1519</v>
      </c>
      <c r="BF3" s="1212"/>
      <c r="BG3" s="1213"/>
      <c r="BK3" s="1190" t="s">
        <v>1518</v>
      </c>
      <c r="BL3" s="1191"/>
      <c r="BM3" s="1191"/>
      <c r="BN3" s="1191"/>
      <c r="BO3" s="1191"/>
      <c r="BP3" s="1191"/>
      <c r="BQ3" s="1191"/>
      <c r="BR3" s="1192"/>
      <c r="BS3" s="1193"/>
      <c r="BT3" s="1195" t="s">
        <v>1520</v>
      </c>
      <c r="BU3" s="1196"/>
      <c r="BV3" s="1196"/>
      <c r="BW3" s="1197"/>
      <c r="CA3" s="1190" t="s">
        <v>1518</v>
      </c>
      <c r="CB3" s="1191"/>
      <c r="CC3" s="1191"/>
      <c r="CD3" s="1191"/>
      <c r="CE3" s="1191"/>
      <c r="CF3" s="1191"/>
      <c r="CG3" s="1191"/>
      <c r="CH3" s="1192"/>
      <c r="CI3" s="1193"/>
      <c r="CJ3" s="1211" t="s">
        <v>1519</v>
      </c>
      <c r="CK3" s="1212"/>
      <c r="CL3" s="1213"/>
      <c r="CN3" s="87"/>
      <c r="CO3" s="88"/>
      <c r="CP3" s="89"/>
      <c r="CQ3" s="89"/>
      <c r="CR3" s="89"/>
      <c r="CS3" s="89"/>
      <c r="CT3" s="89"/>
      <c r="CU3" s="90"/>
      <c r="CV3" s="90"/>
      <c r="CW3" s="90"/>
      <c r="CX3" s="1056"/>
      <c r="CY3" s="1056"/>
      <c r="CZ3" s="1056"/>
      <c r="DB3" s="100"/>
      <c r="DC3" s="101"/>
      <c r="DD3" s="1222" t="s">
        <v>1518</v>
      </c>
      <c r="DE3" s="1223"/>
      <c r="DF3" s="1223"/>
      <c r="DG3" s="1223"/>
      <c r="DH3" s="1223"/>
      <c r="DI3" s="1223"/>
      <c r="DJ3" s="1223"/>
      <c r="DK3" s="1223"/>
      <c r="DL3" s="1224"/>
      <c r="DM3" s="1225"/>
      <c r="DN3" s="1211" t="s">
        <v>1519</v>
      </c>
      <c r="DO3" s="1216"/>
      <c r="DP3" s="1216"/>
      <c r="DQ3" s="1216"/>
      <c r="DR3" s="1217"/>
    </row>
    <row r="4" spans="1:122" ht="16.5" thickBot="1">
      <c r="C4" s="102"/>
      <c r="D4" s="103"/>
      <c r="E4" s="104" t="s">
        <v>29</v>
      </c>
      <c r="F4" s="1187" t="s">
        <v>1521</v>
      </c>
      <c r="G4" s="1188"/>
      <c r="H4" s="1188"/>
      <c r="I4" s="1188"/>
      <c r="J4" s="1189"/>
      <c r="K4" s="1194"/>
      <c r="L4" s="1201" t="s">
        <v>1522</v>
      </c>
      <c r="M4" s="1202"/>
      <c r="N4" s="1203"/>
      <c r="R4" s="102"/>
      <c r="S4" s="103"/>
      <c r="T4" s="104" t="s">
        <v>29</v>
      </c>
      <c r="U4" s="105" t="s">
        <v>1521</v>
      </c>
      <c r="V4" s="106"/>
      <c r="W4" s="106"/>
      <c r="X4" s="106"/>
      <c r="Y4" s="107"/>
      <c r="Z4" s="108"/>
      <c r="AA4" s="109" t="s">
        <v>1522</v>
      </c>
      <c r="AB4" s="110"/>
      <c r="AC4" s="111"/>
      <c r="AG4" s="112"/>
      <c r="AH4" s="113"/>
      <c r="AI4" s="114" t="s">
        <v>29</v>
      </c>
      <c r="AJ4" s="1204" t="s">
        <v>1521</v>
      </c>
      <c r="AK4" s="1205"/>
      <c r="AL4" s="1205"/>
      <c r="AM4" s="1205"/>
      <c r="AN4" s="1206"/>
      <c r="AO4" s="1193"/>
      <c r="AP4" s="1207" t="s">
        <v>1522</v>
      </c>
      <c r="AQ4" s="1208"/>
      <c r="AR4" s="1209"/>
      <c r="AV4" s="102"/>
      <c r="AW4" s="103"/>
      <c r="AX4" s="104" t="s">
        <v>29</v>
      </c>
      <c r="AY4" s="1187" t="s">
        <v>1521</v>
      </c>
      <c r="AZ4" s="1188"/>
      <c r="BA4" s="1188"/>
      <c r="BB4" s="1188"/>
      <c r="BC4" s="1189"/>
      <c r="BD4" s="1194"/>
      <c r="BE4" s="1201" t="s">
        <v>1522</v>
      </c>
      <c r="BF4" s="1202"/>
      <c r="BG4" s="1203"/>
      <c r="BK4" s="102"/>
      <c r="BL4" s="103"/>
      <c r="BM4" s="104" t="s">
        <v>29</v>
      </c>
      <c r="BN4" s="1187" t="s">
        <v>1521</v>
      </c>
      <c r="BO4" s="1188"/>
      <c r="BP4" s="1188"/>
      <c r="BQ4" s="1188"/>
      <c r="BR4" s="1189"/>
      <c r="BS4" s="1194"/>
      <c r="BT4" s="1198"/>
      <c r="BU4" s="1199"/>
      <c r="BV4" s="1199"/>
      <c r="BW4" s="1200"/>
      <c r="CA4" s="102"/>
      <c r="CB4" s="103"/>
      <c r="CC4" s="104" t="s">
        <v>29</v>
      </c>
      <c r="CD4" s="1187" t="s">
        <v>1521</v>
      </c>
      <c r="CE4" s="1188"/>
      <c r="CF4" s="1188"/>
      <c r="CG4" s="1188"/>
      <c r="CH4" s="1189"/>
      <c r="CI4" s="1194"/>
      <c r="CJ4" s="1201" t="s">
        <v>1522</v>
      </c>
      <c r="CK4" s="1202"/>
      <c r="CL4" s="1203"/>
      <c r="CN4" s="87"/>
      <c r="CO4" s="88"/>
      <c r="CP4" s="89"/>
      <c r="CQ4" s="89"/>
      <c r="CR4" s="89"/>
      <c r="CS4" s="1179" t="s">
        <v>2017</v>
      </c>
      <c r="CT4" s="1180"/>
      <c r="CU4" s="1180"/>
      <c r="CV4" s="1180"/>
      <c r="CW4" s="1181"/>
      <c r="CX4" s="1057"/>
      <c r="CY4" s="1057"/>
      <c r="CZ4" s="1057"/>
      <c r="DB4" s="100"/>
      <c r="DC4" s="101"/>
      <c r="DD4" s="115"/>
      <c r="DE4" s="116"/>
      <c r="DF4" s="117" t="s">
        <v>29</v>
      </c>
      <c r="DG4" s="106"/>
      <c r="DH4" s="1187" t="s">
        <v>1521</v>
      </c>
      <c r="DI4" s="1218"/>
      <c r="DJ4" s="1218"/>
      <c r="DK4" s="1218"/>
      <c r="DL4" s="1219"/>
      <c r="DM4" s="1226"/>
      <c r="DN4" s="1202" t="s">
        <v>1523</v>
      </c>
      <c r="DO4" s="1220"/>
      <c r="DP4" s="1220"/>
      <c r="DQ4" s="1220"/>
      <c r="DR4" s="1221"/>
    </row>
    <row r="5" spans="1:122" ht="100.5" customHeight="1" thickBot="1">
      <c r="A5" s="118" t="s">
        <v>30</v>
      </c>
      <c r="B5" s="119" t="s">
        <v>31</v>
      </c>
      <c r="C5" s="120" t="s">
        <v>32</v>
      </c>
      <c r="D5" s="121" t="s">
        <v>1533</v>
      </c>
      <c r="E5" s="122"/>
      <c r="F5" s="123">
        <v>1</v>
      </c>
      <c r="G5" s="124">
        <v>2</v>
      </c>
      <c r="H5" s="125">
        <v>3</v>
      </c>
      <c r="I5" s="125">
        <v>4</v>
      </c>
      <c r="J5" s="126">
        <v>5</v>
      </c>
      <c r="K5" s="127" t="s">
        <v>134</v>
      </c>
      <c r="L5" s="121" t="s">
        <v>1524</v>
      </c>
      <c r="M5" s="121" t="s">
        <v>1405</v>
      </c>
      <c r="N5" s="121" t="s">
        <v>1414</v>
      </c>
      <c r="P5" s="118" t="s">
        <v>30</v>
      </c>
      <c r="Q5" s="119" t="s">
        <v>31</v>
      </c>
      <c r="R5" s="120" t="s">
        <v>32</v>
      </c>
      <c r="S5" s="121" t="s">
        <v>1533</v>
      </c>
      <c r="T5" s="122"/>
      <c r="U5" s="123">
        <v>1</v>
      </c>
      <c r="V5" s="124">
        <v>2</v>
      </c>
      <c r="W5" s="125">
        <v>3</v>
      </c>
      <c r="X5" s="125">
        <v>4</v>
      </c>
      <c r="Y5" s="126">
        <v>5</v>
      </c>
      <c r="Z5" s="127" t="s">
        <v>134</v>
      </c>
      <c r="AA5" s="121" t="s">
        <v>1525</v>
      </c>
      <c r="AB5" s="121" t="s">
        <v>1405</v>
      </c>
      <c r="AC5" s="128" t="s">
        <v>1414</v>
      </c>
      <c r="AE5" s="118" t="s">
        <v>30</v>
      </c>
      <c r="AF5" s="119" t="s">
        <v>31</v>
      </c>
      <c r="AG5" s="129" t="s">
        <v>32</v>
      </c>
      <c r="AH5" s="121" t="s">
        <v>1533</v>
      </c>
      <c r="AI5" s="122"/>
      <c r="AJ5" s="131">
        <v>1</v>
      </c>
      <c r="AK5" s="132">
        <v>2</v>
      </c>
      <c r="AL5" s="133">
        <v>3</v>
      </c>
      <c r="AM5" s="133">
        <v>4</v>
      </c>
      <c r="AN5" s="134">
        <v>5</v>
      </c>
      <c r="AO5" s="128" t="s">
        <v>134</v>
      </c>
      <c r="AP5" s="130" t="s">
        <v>1526</v>
      </c>
      <c r="AQ5" s="130" t="s">
        <v>1527</v>
      </c>
      <c r="AR5" s="128" t="s">
        <v>1414</v>
      </c>
      <c r="AT5" s="118" t="s">
        <v>30</v>
      </c>
      <c r="AU5" s="119" t="s">
        <v>31</v>
      </c>
      <c r="AV5" s="120" t="s">
        <v>32</v>
      </c>
      <c r="AW5" s="121" t="s">
        <v>1533</v>
      </c>
      <c r="AX5" s="122"/>
      <c r="AY5" s="123">
        <v>1</v>
      </c>
      <c r="AZ5" s="124">
        <v>2</v>
      </c>
      <c r="BA5" s="125">
        <v>3</v>
      </c>
      <c r="BB5" s="125">
        <v>4</v>
      </c>
      <c r="BC5" s="126">
        <v>5</v>
      </c>
      <c r="BD5" s="127" t="s">
        <v>134</v>
      </c>
      <c r="BE5" s="121" t="s">
        <v>1528</v>
      </c>
      <c r="BF5" s="121" t="s">
        <v>1529</v>
      </c>
      <c r="BG5" s="128" t="s">
        <v>1414</v>
      </c>
      <c r="BI5" s="118" t="s">
        <v>30</v>
      </c>
      <c r="BJ5" s="119" t="s">
        <v>31</v>
      </c>
      <c r="BK5" s="120" t="s">
        <v>32</v>
      </c>
      <c r="BL5" s="121" t="s">
        <v>1533</v>
      </c>
      <c r="BM5" s="122"/>
      <c r="BN5" s="123">
        <v>1</v>
      </c>
      <c r="BO5" s="124">
        <v>2</v>
      </c>
      <c r="BP5" s="125">
        <v>3</v>
      </c>
      <c r="BQ5" s="125">
        <v>4</v>
      </c>
      <c r="BR5" s="126">
        <v>5</v>
      </c>
      <c r="BS5" s="127" t="s">
        <v>134</v>
      </c>
      <c r="BT5" s="135" t="s">
        <v>1415</v>
      </c>
      <c r="BU5" s="135" t="s">
        <v>1530</v>
      </c>
      <c r="BV5" s="136" t="s">
        <v>1414</v>
      </c>
      <c r="BW5" s="137" t="s">
        <v>1531</v>
      </c>
      <c r="BY5" s="118" t="s">
        <v>30</v>
      </c>
      <c r="BZ5" s="119" t="s">
        <v>31</v>
      </c>
      <c r="CA5" s="120" t="s">
        <v>32</v>
      </c>
      <c r="CB5" s="121" t="s">
        <v>1533</v>
      </c>
      <c r="CC5" s="122"/>
      <c r="CD5" s="123">
        <v>1</v>
      </c>
      <c r="CE5" s="124">
        <v>2</v>
      </c>
      <c r="CF5" s="125">
        <v>3</v>
      </c>
      <c r="CG5" s="125">
        <v>4</v>
      </c>
      <c r="CH5" s="126">
        <v>5</v>
      </c>
      <c r="CI5" s="127" t="s">
        <v>134</v>
      </c>
      <c r="CJ5" s="121" t="s">
        <v>1524</v>
      </c>
      <c r="CK5" s="121" t="s">
        <v>1532</v>
      </c>
      <c r="CL5" s="128" t="s">
        <v>1414</v>
      </c>
      <c r="CN5" s="709" t="s">
        <v>1517</v>
      </c>
      <c r="CO5" s="90" t="s">
        <v>31</v>
      </c>
      <c r="CP5" s="710" t="s">
        <v>2014</v>
      </c>
      <c r="CQ5" s="711" t="s">
        <v>2015</v>
      </c>
      <c r="CR5" s="711" t="s">
        <v>2016</v>
      </c>
      <c r="CS5" s="712">
        <v>1</v>
      </c>
      <c r="CT5" s="712">
        <v>2</v>
      </c>
      <c r="CU5" s="713">
        <v>3</v>
      </c>
      <c r="CV5" s="713">
        <v>4</v>
      </c>
      <c r="CW5" s="714">
        <v>5</v>
      </c>
      <c r="CX5" s="1214" t="s">
        <v>2978</v>
      </c>
      <c r="CY5" s="1215"/>
      <c r="CZ5" s="1215"/>
      <c r="DB5" s="138" t="s">
        <v>30</v>
      </c>
      <c r="DC5" s="139" t="s">
        <v>31</v>
      </c>
      <c r="DD5" s="140" t="s">
        <v>32</v>
      </c>
      <c r="DE5" s="141" t="s">
        <v>1533</v>
      </c>
      <c r="DF5" s="142" t="s">
        <v>1534</v>
      </c>
      <c r="DG5" s="143" t="s">
        <v>1535</v>
      </c>
      <c r="DH5" s="144">
        <v>1</v>
      </c>
      <c r="DI5" s="145">
        <v>2</v>
      </c>
      <c r="DJ5" s="145">
        <v>3</v>
      </c>
      <c r="DK5" s="145">
        <v>4</v>
      </c>
      <c r="DL5" s="146">
        <v>5</v>
      </c>
      <c r="DM5" s="147" t="s">
        <v>134</v>
      </c>
      <c r="DN5" s="141" t="s">
        <v>1536</v>
      </c>
      <c r="DO5" s="148" t="s">
        <v>33</v>
      </c>
      <c r="DP5" s="148" t="s">
        <v>1412</v>
      </c>
      <c r="DQ5" s="148" t="s">
        <v>34</v>
      </c>
      <c r="DR5" s="149" t="s">
        <v>1537</v>
      </c>
    </row>
    <row r="6" spans="1:122" ht="23.25" customHeight="1" thickBot="1">
      <c r="A6" s="150"/>
      <c r="B6" s="151" t="s">
        <v>35</v>
      </c>
      <c r="C6" s="152"/>
      <c r="D6" s="153"/>
      <c r="E6" s="153"/>
      <c r="F6" s="153"/>
      <c r="G6" s="154"/>
      <c r="H6" s="154"/>
      <c r="I6" s="154"/>
      <c r="J6" s="155"/>
      <c r="K6" s="155"/>
      <c r="L6" s="156">
        <v>21</v>
      </c>
      <c r="M6" s="156">
        <v>10</v>
      </c>
      <c r="N6" s="156">
        <v>13</v>
      </c>
      <c r="P6" s="150"/>
      <c r="Q6" s="151" t="s">
        <v>35</v>
      </c>
      <c r="R6" s="152"/>
      <c r="S6" s="153"/>
      <c r="T6" s="153"/>
      <c r="U6" s="153"/>
      <c r="V6" s="154"/>
      <c r="W6" s="154"/>
      <c r="X6" s="154"/>
      <c r="Y6" s="155"/>
      <c r="Z6" s="155"/>
      <c r="AA6" s="156">
        <v>17</v>
      </c>
      <c r="AB6" s="156">
        <v>11</v>
      </c>
      <c r="AC6" s="157">
        <v>12</v>
      </c>
      <c r="AE6" s="150"/>
      <c r="AF6" s="151" t="s">
        <v>35</v>
      </c>
      <c r="AG6" s="152"/>
      <c r="AH6" s="153"/>
      <c r="AI6" s="153"/>
      <c r="AJ6" s="153"/>
      <c r="AK6" s="154"/>
      <c r="AL6" s="154"/>
      <c r="AM6" s="154"/>
      <c r="AN6" s="155"/>
      <c r="AO6" s="155"/>
      <c r="AP6" s="156">
        <v>22</v>
      </c>
      <c r="AQ6" s="156">
        <v>10</v>
      </c>
      <c r="AR6" s="157">
        <v>14</v>
      </c>
      <c r="AT6" s="150"/>
      <c r="AU6" s="151" t="s">
        <v>35</v>
      </c>
      <c r="AV6" s="152"/>
      <c r="AW6" s="153"/>
      <c r="AX6" s="153"/>
      <c r="AY6" s="153"/>
      <c r="AZ6" s="154"/>
      <c r="BA6" s="154"/>
      <c r="BB6" s="154"/>
      <c r="BC6" s="155"/>
      <c r="BD6" s="155"/>
      <c r="BE6" s="156">
        <v>18</v>
      </c>
      <c r="BF6" s="156">
        <v>17</v>
      </c>
      <c r="BG6" s="157">
        <v>9</v>
      </c>
      <c r="BI6" s="158" t="s">
        <v>35</v>
      </c>
      <c r="BJ6" s="159"/>
      <c r="BK6" s="152"/>
      <c r="BL6" s="153"/>
      <c r="BM6" s="153"/>
      <c r="BN6" s="153"/>
      <c r="BO6" s="154"/>
      <c r="BP6" s="154"/>
      <c r="BQ6" s="154"/>
      <c r="BR6" s="155"/>
      <c r="BS6" s="155"/>
      <c r="BT6" s="156">
        <v>11</v>
      </c>
      <c r="BU6" s="156">
        <v>12</v>
      </c>
      <c r="BV6" s="160">
        <v>13</v>
      </c>
      <c r="BW6" s="161">
        <v>8</v>
      </c>
      <c r="BY6" s="158" t="s">
        <v>35</v>
      </c>
      <c r="BZ6" s="159"/>
      <c r="CA6" s="152"/>
      <c r="CB6" s="153"/>
      <c r="CC6" s="153"/>
      <c r="CD6" s="153"/>
      <c r="CE6" s="154"/>
      <c r="CF6" s="154"/>
      <c r="CG6" s="154"/>
      <c r="CH6" s="155"/>
      <c r="CI6" s="155"/>
      <c r="CJ6" s="156">
        <v>12</v>
      </c>
      <c r="CK6" s="156">
        <v>19</v>
      </c>
      <c r="CL6" s="157">
        <v>17</v>
      </c>
      <c r="CN6" s="87"/>
      <c r="CO6" s="716" t="s">
        <v>2019</v>
      </c>
      <c r="CP6" s="89"/>
      <c r="CQ6" s="84"/>
      <c r="CR6" s="84"/>
      <c r="CS6" s="84"/>
      <c r="CT6" s="84"/>
      <c r="CU6" s="162"/>
      <c r="CV6" s="162"/>
      <c r="CW6" s="162"/>
      <c r="CX6" s="1058" t="s">
        <v>1509</v>
      </c>
      <c r="CY6" s="1060" t="s">
        <v>2979</v>
      </c>
      <c r="CZ6" s="1060" t="s">
        <v>2980</v>
      </c>
      <c r="DB6" s="163" t="s">
        <v>35</v>
      </c>
      <c r="DC6" s="164"/>
      <c r="DD6" s="165"/>
      <c r="DE6" s="166"/>
      <c r="DF6" s="167"/>
      <c r="DG6" s="168"/>
      <c r="DH6" s="169"/>
      <c r="DI6" s="167"/>
      <c r="DJ6" s="167" t="s">
        <v>29</v>
      </c>
      <c r="DK6" s="167" t="s">
        <v>29</v>
      </c>
      <c r="DL6" s="170" t="s">
        <v>29</v>
      </c>
      <c r="DM6" s="168" t="s">
        <v>29</v>
      </c>
      <c r="DN6" s="171">
        <v>10</v>
      </c>
      <c r="DO6" s="172">
        <v>10</v>
      </c>
      <c r="DP6" s="172">
        <v>14</v>
      </c>
      <c r="DQ6" s="172">
        <v>14</v>
      </c>
      <c r="DR6" s="173">
        <v>10</v>
      </c>
    </row>
    <row r="7" spans="1:122" s="60" customFormat="1" ht="22.5" customHeight="1" thickTop="1" thickBot="1">
      <c r="A7" s="174">
        <v>0</v>
      </c>
      <c r="B7" s="175" t="s">
        <v>36</v>
      </c>
      <c r="C7" s="176">
        <v>202719</v>
      </c>
      <c r="D7" s="177">
        <v>201</v>
      </c>
      <c r="E7" s="178"/>
      <c r="F7" s="179">
        <v>19</v>
      </c>
      <c r="G7" s="180">
        <v>25</v>
      </c>
      <c r="H7" s="180">
        <v>31</v>
      </c>
      <c r="I7" s="180">
        <v>16</v>
      </c>
      <c r="J7" s="181">
        <v>9</v>
      </c>
      <c r="K7" s="181">
        <v>56</v>
      </c>
      <c r="L7" s="180">
        <v>15</v>
      </c>
      <c r="M7" s="180">
        <v>6</v>
      </c>
      <c r="N7" s="180">
        <v>10</v>
      </c>
      <c r="P7" s="174">
        <v>0</v>
      </c>
      <c r="Q7" s="175" t="s">
        <v>36</v>
      </c>
      <c r="R7" s="176">
        <v>198969</v>
      </c>
      <c r="S7" s="177">
        <v>214</v>
      </c>
      <c r="T7" s="178"/>
      <c r="U7" s="179">
        <v>19</v>
      </c>
      <c r="V7" s="180">
        <v>23</v>
      </c>
      <c r="W7" s="180">
        <v>28</v>
      </c>
      <c r="X7" s="180">
        <v>20</v>
      </c>
      <c r="Y7" s="181">
        <v>10</v>
      </c>
      <c r="Z7" s="181">
        <v>58</v>
      </c>
      <c r="AA7" s="180">
        <v>12</v>
      </c>
      <c r="AB7" s="180">
        <v>7</v>
      </c>
      <c r="AC7" s="181">
        <v>8</v>
      </c>
      <c r="AE7" s="182">
        <v>0</v>
      </c>
      <c r="AF7" s="175" t="s">
        <v>36</v>
      </c>
      <c r="AG7" s="176">
        <v>198520</v>
      </c>
      <c r="AH7" s="177">
        <v>221</v>
      </c>
      <c r="AI7" s="183"/>
      <c r="AJ7" s="179">
        <v>19</v>
      </c>
      <c r="AK7" s="180">
        <v>25</v>
      </c>
      <c r="AL7" s="180">
        <v>28</v>
      </c>
      <c r="AM7" s="180">
        <v>18</v>
      </c>
      <c r="AN7" s="181">
        <v>10</v>
      </c>
      <c r="AO7" s="181">
        <v>56</v>
      </c>
      <c r="AP7" s="180">
        <v>13</v>
      </c>
      <c r="AQ7" s="180">
        <v>7</v>
      </c>
      <c r="AR7" s="181">
        <v>7</v>
      </c>
      <c r="AT7" s="174">
        <v>0</v>
      </c>
      <c r="AU7" s="175" t="s">
        <v>36</v>
      </c>
      <c r="AV7" s="176">
        <v>197668</v>
      </c>
      <c r="AW7" s="177">
        <v>227</v>
      </c>
      <c r="AX7" s="178"/>
      <c r="AY7" s="179">
        <v>22</v>
      </c>
      <c r="AZ7" s="180">
        <v>24</v>
      </c>
      <c r="BA7" s="180">
        <v>26</v>
      </c>
      <c r="BB7" s="180">
        <v>18</v>
      </c>
      <c r="BC7" s="181">
        <v>9</v>
      </c>
      <c r="BD7" s="181">
        <v>53</v>
      </c>
      <c r="BE7" s="180">
        <v>10</v>
      </c>
      <c r="BF7" s="180">
        <v>11</v>
      </c>
      <c r="BG7" s="181">
        <v>4</v>
      </c>
      <c r="BI7" s="174">
        <v>0</v>
      </c>
      <c r="BJ7" s="175" t="s">
        <v>36</v>
      </c>
      <c r="BK7" s="176">
        <v>194484</v>
      </c>
      <c r="BL7" s="177">
        <v>236</v>
      </c>
      <c r="BM7" s="178"/>
      <c r="BN7" s="179">
        <v>20</v>
      </c>
      <c r="BO7" s="180">
        <v>24</v>
      </c>
      <c r="BP7" s="180">
        <v>28</v>
      </c>
      <c r="BQ7" s="180">
        <v>18</v>
      </c>
      <c r="BR7" s="181">
        <v>10</v>
      </c>
      <c r="BS7" s="181">
        <v>56</v>
      </c>
      <c r="BT7" s="180">
        <v>7</v>
      </c>
      <c r="BU7" s="180">
        <v>6</v>
      </c>
      <c r="BV7" s="184">
        <v>7</v>
      </c>
      <c r="BW7" s="185">
        <v>5</v>
      </c>
      <c r="BY7" s="174">
        <v>0</v>
      </c>
      <c r="BZ7" s="175" t="s">
        <v>36</v>
      </c>
      <c r="CA7" s="176">
        <v>195479</v>
      </c>
      <c r="CB7" s="177">
        <v>243</v>
      </c>
      <c r="CC7" s="178"/>
      <c r="CD7" s="179">
        <v>22</v>
      </c>
      <c r="CE7" s="180">
        <v>22</v>
      </c>
      <c r="CF7" s="180">
        <v>30</v>
      </c>
      <c r="CG7" s="180">
        <v>16</v>
      </c>
      <c r="CH7" s="181">
        <v>10</v>
      </c>
      <c r="CI7" s="181">
        <v>56</v>
      </c>
      <c r="CJ7" s="180">
        <v>7</v>
      </c>
      <c r="CK7" s="180">
        <v>10</v>
      </c>
      <c r="CL7" s="181">
        <v>10</v>
      </c>
      <c r="CN7" s="87">
        <v>0</v>
      </c>
      <c r="CO7" s="88" t="s">
        <v>2013</v>
      </c>
      <c r="CP7" s="631">
        <v>210004</v>
      </c>
      <c r="CQ7" s="632">
        <v>399</v>
      </c>
      <c r="CR7" s="632">
        <v>55</v>
      </c>
      <c r="CS7" s="632">
        <v>18</v>
      </c>
      <c r="CT7" s="632">
        <v>28</v>
      </c>
      <c r="CU7" s="634">
        <v>38</v>
      </c>
      <c r="CV7" s="634">
        <v>10</v>
      </c>
      <c r="CW7" s="634">
        <v>7</v>
      </c>
      <c r="CX7" s="1058">
        <v>3</v>
      </c>
      <c r="CY7" s="1063">
        <f>C8</f>
        <v>27237</v>
      </c>
      <c r="CZ7" s="1058">
        <f>K8</f>
        <v>58</v>
      </c>
      <c r="DB7" s="186">
        <v>0</v>
      </c>
      <c r="DC7" s="187" t="s">
        <v>36</v>
      </c>
      <c r="DD7" s="188">
        <v>184332</v>
      </c>
      <c r="DE7" s="189">
        <v>2009</v>
      </c>
      <c r="DF7" s="190">
        <v>329</v>
      </c>
      <c r="DG7" s="191">
        <v>82</v>
      </c>
      <c r="DH7" s="192">
        <v>11</v>
      </c>
      <c r="DI7" s="193">
        <v>18</v>
      </c>
      <c r="DJ7" s="193">
        <v>28</v>
      </c>
      <c r="DK7" s="193">
        <v>34</v>
      </c>
      <c r="DL7" s="194">
        <v>9</v>
      </c>
      <c r="DM7" s="195">
        <v>71</v>
      </c>
      <c r="DN7" s="196">
        <v>6</v>
      </c>
      <c r="DO7" s="197">
        <v>5</v>
      </c>
      <c r="DP7" s="197">
        <v>7</v>
      </c>
      <c r="DQ7" s="197">
        <v>8</v>
      </c>
      <c r="DR7" s="198">
        <v>7</v>
      </c>
    </row>
    <row r="8" spans="1:122" s="208" customFormat="1" ht="17.100000000000001" customHeight="1" thickTop="1">
      <c r="A8" s="199">
        <v>9999</v>
      </c>
      <c r="B8" s="200" t="s">
        <v>101</v>
      </c>
      <c r="C8" s="201">
        <v>27237</v>
      </c>
      <c r="D8" s="202">
        <v>201</v>
      </c>
      <c r="E8" s="203"/>
      <c r="F8" s="204">
        <v>19</v>
      </c>
      <c r="G8" s="204">
        <v>23</v>
      </c>
      <c r="H8" s="204">
        <v>31</v>
      </c>
      <c r="I8" s="204">
        <v>17</v>
      </c>
      <c r="J8" s="205">
        <v>10</v>
      </c>
      <c r="K8" s="206">
        <v>58</v>
      </c>
      <c r="L8" s="204">
        <v>15</v>
      </c>
      <c r="M8" s="204">
        <v>6</v>
      </c>
      <c r="N8" s="207">
        <v>10</v>
      </c>
      <c r="P8" s="199">
        <v>9999</v>
      </c>
      <c r="Q8" s="209" t="s">
        <v>101</v>
      </c>
      <c r="R8" s="210">
        <v>25978</v>
      </c>
      <c r="S8" s="211">
        <v>215</v>
      </c>
      <c r="T8" s="212"/>
      <c r="U8" s="213">
        <v>19</v>
      </c>
      <c r="V8" s="213">
        <v>20</v>
      </c>
      <c r="W8" s="213">
        <v>27</v>
      </c>
      <c r="X8" s="213">
        <v>22</v>
      </c>
      <c r="Y8" s="214">
        <v>11</v>
      </c>
      <c r="Z8" s="215">
        <v>61</v>
      </c>
      <c r="AA8" s="213">
        <v>12</v>
      </c>
      <c r="AB8" s="213">
        <v>8</v>
      </c>
      <c r="AC8" s="216">
        <v>8</v>
      </c>
      <c r="AE8" s="217">
        <v>9999</v>
      </c>
      <c r="AF8" s="209" t="s">
        <v>101</v>
      </c>
      <c r="AG8" s="210">
        <v>26490</v>
      </c>
      <c r="AH8" s="211">
        <v>220</v>
      </c>
      <c r="AI8" s="212"/>
      <c r="AJ8" s="213">
        <v>20</v>
      </c>
      <c r="AK8" s="213">
        <v>26</v>
      </c>
      <c r="AL8" s="213">
        <v>28</v>
      </c>
      <c r="AM8" s="213">
        <v>17</v>
      </c>
      <c r="AN8" s="214">
        <v>9</v>
      </c>
      <c r="AO8" s="215">
        <v>54</v>
      </c>
      <c r="AP8" s="213">
        <v>13</v>
      </c>
      <c r="AQ8" s="213">
        <v>7</v>
      </c>
      <c r="AR8" s="216">
        <v>7</v>
      </c>
      <c r="AT8" s="199">
        <v>9999</v>
      </c>
      <c r="AU8" s="209" t="s">
        <v>101</v>
      </c>
      <c r="AV8" s="210">
        <v>26580</v>
      </c>
      <c r="AW8" s="211">
        <v>223</v>
      </c>
      <c r="AX8" s="212"/>
      <c r="AY8" s="213">
        <v>28</v>
      </c>
      <c r="AZ8" s="213">
        <v>24</v>
      </c>
      <c r="BA8" s="213">
        <v>25</v>
      </c>
      <c r="BB8" s="213">
        <v>16</v>
      </c>
      <c r="BC8" s="214">
        <v>7</v>
      </c>
      <c r="BD8" s="215">
        <v>47</v>
      </c>
      <c r="BE8" s="213">
        <v>10</v>
      </c>
      <c r="BF8" s="213">
        <v>10</v>
      </c>
      <c r="BG8" s="216">
        <v>4</v>
      </c>
      <c r="BI8" s="199">
        <v>9999</v>
      </c>
      <c r="BJ8" s="209" t="s">
        <v>101</v>
      </c>
      <c r="BK8" s="210">
        <v>26503</v>
      </c>
      <c r="BL8" s="211">
        <v>233</v>
      </c>
      <c r="BM8" s="212"/>
      <c r="BN8" s="213">
        <v>23</v>
      </c>
      <c r="BO8" s="213">
        <v>25</v>
      </c>
      <c r="BP8" s="213">
        <v>28</v>
      </c>
      <c r="BQ8" s="213">
        <v>16</v>
      </c>
      <c r="BR8" s="214">
        <v>8</v>
      </c>
      <c r="BS8" s="215">
        <v>51</v>
      </c>
      <c r="BT8" s="213">
        <v>7</v>
      </c>
      <c r="BU8" s="213">
        <v>6</v>
      </c>
      <c r="BV8" s="214">
        <v>7</v>
      </c>
      <c r="BW8" s="218">
        <v>5</v>
      </c>
      <c r="BY8" s="199">
        <v>9999</v>
      </c>
      <c r="BZ8" s="209" t="s">
        <v>101</v>
      </c>
      <c r="CA8" s="210">
        <v>26660</v>
      </c>
      <c r="CB8" s="211">
        <v>242</v>
      </c>
      <c r="CC8" s="212"/>
      <c r="CD8" s="213">
        <v>24</v>
      </c>
      <c r="CE8" s="213">
        <v>22</v>
      </c>
      <c r="CF8" s="213">
        <v>30</v>
      </c>
      <c r="CG8" s="213">
        <v>15</v>
      </c>
      <c r="CH8" s="214">
        <v>9</v>
      </c>
      <c r="CI8" s="215">
        <v>54</v>
      </c>
      <c r="CJ8" s="213">
        <v>7</v>
      </c>
      <c r="CK8" s="213">
        <v>10</v>
      </c>
      <c r="CL8" s="216">
        <v>9</v>
      </c>
      <c r="CN8" s="219">
        <v>9999</v>
      </c>
      <c r="CO8" s="220" t="s">
        <v>1508</v>
      </c>
      <c r="CP8" s="633">
        <v>28066</v>
      </c>
      <c r="CQ8" s="221">
        <v>393</v>
      </c>
      <c r="CR8" s="221">
        <v>47</v>
      </c>
      <c r="CS8" s="221">
        <v>24</v>
      </c>
      <c r="CT8" s="221">
        <v>29</v>
      </c>
      <c r="CU8" s="222">
        <v>34</v>
      </c>
      <c r="CV8" s="222">
        <v>8</v>
      </c>
      <c r="CW8" s="222">
        <v>5</v>
      </c>
      <c r="CX8" s="1059">
        <v>4</v>
      </c>
      <c r="CY8" s="1062">
        <f>R8</f>
        <v>25978</v>
      </c>
      <c r="CZ8" s="1059">
        <f>Z8</f>
        <v>61</v>
      </c>
      <c r="DA8" s="38"/>
      <c r="DB8" s="223">
        <v>9999</v>
      </c>
      <c r="DC8" s="224" t="s">
        <v>101</v>
      </c>
      <c r="DD8" s="225">
        <v>24216</v>
      </c>
      <c r="DE8" s="226">
        <v>1996</v>
      </c>
      <c r="DF8" s="227">
        <v>326</v>
      </c>
      <c r="DG8" s="228">
        <v>81</v>
      </c>
      <c r="DH8" s="229">
        <v>13</v>
      </c>
      <c r="DI8" s="230">
        <v>19</v>
      </c>
      <c r="DJ8" s="230">
        <v>29</v>
      </c>
      <c r="DK8" s="230">
        <v>31</v>
      </c>
      <c r="DL8" s="231">
        <v>8</v>
      </c>
      <c r="DM8" s="228">
        <v>68</v>
      </c>
      <c r="DN8" s="229">
        <v>6</v>
      </c>
      <c r="DO8" s="230">
        <v>4</v>
      </c>
      <c r="DP8" s="230">
        <v>7</v>
      </c>
      <c r="DQ8" s="230">
        <v>8</v>
      </c>
      <c r="DR8" s="232">
        <v>7</v>
      </c>
    </row>
    <row r="9" spans="1:122" ht="18" customHeight="1">
      <c r="A9" s="233">
        <v>41</v>
      </c>
      <c r="B9" s="234" t="s">
        <v>191</v>
      </c>
      <c r="C9" s="235">
        <v>121</v>
      </c>
      <c r="D9" s="236">
        <v>210</v>
      </c>
      <c r="E9" s="237"/>
      <c r="F9" s="238">
        <v>2</v>
      </c>
      <c r="G9" s="239">
        <v>21</v>
      </c>
      <c r="H9" s="239">
        <v>36</v>
      </c>
      <c r="I9" s="239">
        <v>27</v>
      </c>
      <c r="J9" s="240">
        <v>12</v>
      </c>
      <c r="K9" s="240">
        <v>76</v>
      </c>
      <c r="L9" s="239">
        <v>16</v>
      </c>
      <c r="M9" s="239">
        <v>7</v>
      </c>
      <c r="N9" s="240">
        <v>11</v>
      </c>
      <c r="P9" s="241">
        <v>41</v>
      </c>
      <c r="Q9" s="242" t="s">
        <v>191</v>
      </c>
      <c r="R9" s="243">
        <v>92</v>
      </c>
      <c r="S9" s="244">
        <v>216</v>
      </c>
      <c r="T9" s="245"/>
      <c r="U9" s="246">
        <v>13</v>
      </c>
      <c r="V9" s="247">
        <v>20</v>
      </c>
      <c r="W9" s="247">
        <v>37</v>
      </c>
      <c r="X9" s="247">
        <v>20</v>
      </c>
      <c r="Y9" s="248">
        <v>11</v>
      </c>
      <c r="Z9" s="248">
        <v>67</v>
      </c>
      <c r="AA9" s="247">
        <v>13</v>
      </c>
      <c r="AB9" s="247">
        <v>8</v>
      </c>
      <c r="AC9" s="248">
        <v>8</v>
      </c>
      <c r="AE9" s="249">
        <v>41</v>
      </c>
      <c r="AF9" s="242" t="s">
        <v>191</v>
      </c>
      <c r="AG9" s="243">
        <v>108</v>
      </c>
      <c r="AH9" s="244">
        <v>227</v>
      </c>
      <c r="AI9" s="245"/>
      <c r="AJ9" s="246">
        <v>9</v>
      </c>
      <c r="AK9" s="247">
        <v>26</v>
      </c>
      <c r="AL9" s="247">
        <v>28</v>
      </c>
      <c r="AM9" s="247">
        <v>24</v>
      </c>
      <c r="AN9" s="248">
        <v>13</v>
      </c>
      <c r="AO9" s="248">
        <v>65</v>
      </c>
      <c r="AP9" s="247">
        <v>14</v>
      </c>
      <c r="AQ9" s="247">
        <v>8</v>
      </c>
      <c r="AR9" s="248">
        <v>8</v>
      </c>
      <c r="AT9" s="249">
        <v>70</v>
      </c>
      <c r="AU9" s="242" t="s">
        <v>1211</v>
      </c>
      <c r="AV9" s="243">
        <v>36</v>
      </c>
      <c r="AW9" s="244">
        <v>236</v>
      </c>
      <c r="AX9" s="245"/>
      <c r="AY9" s="246">
        <v>6</v>
      </c>
      <c r="AZ9" s="247">
        <v>14</v>
      </c>
      <c r="BA9" s="247">
        <v>42</v>
      </c>
      <c r="BB9" s="247">
        <v>31</v>
      </c>
      <c r="BC9" s="248">
        <v>8</v>
      </c>
      <c r="BD9" s="248">
        <v>81</v>
      </c>
      <c r="BE9" s="247">
        <v>11</v>
      </c>
      <c r="BF9" s="247">
        <v>13</v>
      </c>
      <c r="BG9" s="248">
        <v>5</v>
      </c>
      <c r="BI9" s="249">
        <v>70</v>
      </c>
      <c r="BJ9" s="242" t="s">
        <v>1211</v>
      </c>
      <c r="BK9" s="243">
        <v>24</v>
      </c>
      <c r="BL9" s="244">
        <v>243</v>
      </c>
      <c r="BM9" s="245"/>
      <c r="BN9" s="246">
        <v>8</v>
      </c>
      <c r="BO9" s="247">
        <v>13</v>
      </c>
      <c r="BP9" s="247">
        <v>46</v>
      </c>
      <c r="BQ9" s="247">
        <v>13</v>
      </c>
      <c r="BR9" s="248">
        <v>21</v>
      </c>
      <c r="BS9" s="248">
        <v>79</v>
      </c>
      <c r="BT9" s="247">
        <v>7</v>
      </c>
      <c r="BU9" s="247">
        <v>7</v>
      </c>
      <c r="BV9" s="247">
        <v>9</v>
      </c>
      <c r="BW9" s="248">
        <v>6</v>
      </c>
      <c r="BY9" s="249">
        <v>70</v>
      </c>
      <c r="BZ9" s="242" t="s">
        <v>1211</v>
      </c>
      <c r="CA9" s="243">
        <v>22</v>
      </c>
      <c r="CB9" s="244">
        <v>250</v>
      </c>
      <c r="CC9" s="245"/>
      <c r="CD9" s="246">
        <v>5</v>
      </c>
      <c r="CE9" s="247">
        <v>23</v>
      </c>
      <c r="CF9" s="247">
        <v>41</v>
      </c>
      <c r="CG9" s="247">
        <v>18</v>
      </c>
      <c r="CH9" s="248">
        <v>14</v>
      </c>
      <c r="CI9" s="248">
        <v>73</v>
      </c>
      <c r="CJ9" s="247">
        <v>8</v>
      </c>
      <c r="CK9" s="247">
        <v>12</v>
      </c>
      <c r="CL9" s="248">
        <v>11</v>
      </c>
      <c r="CN9" s="250">
        <v>70</v>
      </c>
      <c r="CO9" s="162" t="s">
        <v>1211</v>
      </c>
      <c r="CP9" s="162">
        <v>7</v>
      </c>
      <c r="CQ9" s="251" t="s">
        <v>42</v>
      </c>
      <c r="CR9" s="252" t="s">
        <v>42</v>
      </c>
      <c r="CS9" s="251" t="s">
        <v>42</v>
      </c>
      <c r="CT9" s="251" t="s">
        <v>42</v>
      </c>
      <c r="CU9" s="162" t="s">
        <v>42</v>
      </c>
      <c r="CV9" s="162" t="s">
        <v>42</v>
      </c>
      <c r="CW9" s="162" t="s">
        <v>42</v>
      </c>
      <c r="CX9" s="1058">
        <v>5</v>
      </c>
      <c r="CY9" s="1064">
        <f>AG8</f>
        <v>26490</v>
      </c>
      <c r="CZ9" s="1065">
        <f>AO8</f>
        <v>54</v>
      </c>
      <c r="DB9" s="253">
        <v>2861</v>
      </c>
      <c r="DC9" s="254" t="s">
        <v>1296</v>
      </c>
      <c r="DD9" s="255">
        <v>6</v>
      </c>
      <c r="DE9" s="256"/>
      <c r="DF9" s="257"/>
      <c r="DG9" s="258"/>
      <c r="DH9" s="259"/>
      <c r="DI9" s="260"/>
      <c r="DJ9" s="260"/>
      <c r="DK9" s="260"/>
      <c r="DL9" s="261"/>
      <c r="DM9" s="262"/>
      <c r="DN9" s="263"/>
      <c r="DO9" s="260"/>
      <c r="DP9" s="260"/>
      <c r="DQ9" s="260"/>
      <c r="DR9" s="264"/>
    </row>
    <row r="10" spans="1:122" ht="18" customHeight="1">
      <c r="A10" s="233">
        <v>70</v>
      </c>
      <c r="B10" s="234" t="s">
        <v>1211</v>
      </c>
      <c r="C10" s="235">
        <v>41</v>
      </c>
      <c r="D10" s="236">
        <v>196</v>
      </c>
      <c r="E10" s="237"/>
      <c r="F10" s="238">
        <v>10</v>
      </c>
      <c r="G10" s="239">
        <v>49</v>
      </c>
      <c r="H10" s="239">
        <v>32</v>
      </c>
      <c r="I10" s="239">
        <v>7</v>
      </c>
      <c r="J10" s="240">
        <v>2</v>
      </c>
      <c r="K10" s="240">
        <v>41</v>
      </c>
      <c r="L10" s="239">
        <v>14</v>
      </c>
      <c r="M10" s="239">
        <v>5</v>
      </c>
      <c r="N10" s="240">
        <v>10</v>
      </c>
      <c r="P10" s="241">
        <v>70</v>
      </c>
      <c r="Q10" s="242" t="s">
        <v>1211</v>
      </c>
      <c r="R10" s="243">
        <v>44</v>
      </c>
      <c r="S10" s="244">
        <v>213</v>
      </c>
      <c r="T10" s="245"/>
      <c r="U10" s="246">
        <v>16</v>
      </c>
      <c r="V10" s="247">
        <v>32</v>
      </c>
      <c r="W10" s="247">
        <v>23</v>
      </c>
      <c r="X10" s="247">
        <v>23</v>
      </c>
      <c r="Y10" s="248">
        <v>7</v>
      </c>
      <c r="Z10" s="248">
        <v>52</v>
      </c>
      <c r="AA10" s="247">
        <v>12</v>
      </c>
      <c r="AB10" s="247">
        <v>7</v>
      </c>
      <c r="AC10" s="248">
        <v>8</v>
      </c>
      <c r="AE10" s="249">
        <v>70</v>
      </c>
      <c r="AF10" s="242" t="s">
        <v>1211</v>
      </c>
      <c r="AG10" s="243">
        <v>42</v>
      </c>
      <c r="AH10" s="244">
        <v>222</v>
      </c>
      <c r="AI10" s="245"/>
      <c r="AJ10" s="246">
        <v>10</v>
      </c>
      <c r="AK10" s="247">
        <v>38</v>
      </c>
      <c r="AL10" s="247">
        <v>29</v>
      </c>
      <c r="AM10" s="247">
        <v>17</v>
      </c>
      <c r="AN10" s="248">
        <v>7</v>
      </c>
      <c r="AO10" s="248">
        <v>52</v>
      </c>
      <c r="AP10" s="247">
        <v>13</v>
      </c>
      <c r="AQ10" s="247">
        <v>7</v>
      </c>
      <c r="AR10" s="248">
        <v>7</v>
      </c>
      <c r="AT10" s="249">
        <v>71</v>
      </c>
      <c r="AU10" s="242" t="s">
        <v>198</v>
      </c>
      <c r="AV10" s="243">
        <v>169</v>
      </c>
      <c r="AW10" s="244">
        <v>229</v>
      </c>
      <c r="AX10" s="245"/>
      <c r="AY10" s="246">
        <v>18</v>
      </c>
      <c r="AZ10" s="247">
        <v>30</v>
      </c>
      <c r="BA10" s="247">
        <v>22</v>
      </c>
      <c r="BB10" s="247">
        <v>19</v>
      </c>
      <c r="BC10" s="248">
        <v>10</v>
      </c>
      <c r="BD10" s="248">
        <v>51</v>
      </c>
      <c r="BE10" s="247">
        <v>11</v>
      </c>
      <c r="BF10" s="247">
        <v>11</v>
      </c>
      <c r="BG10" s="248">
        <v>4</v>
      </c>
      <c r="BI10" s="249">
        <v>71</v>
      </c>
      <c r="BJ10" s="242" t="s">
        <v>198</v>
      </c>
      <c r="BK10" s="243">
        <v>176</v>
      </c>
      <c r="BL10" s="244">
        <v>244</v>
      </c>
      <c r="BM10" s="245"/>
      <c r="BN10" s="246">
        <v>8</v>
      </c>
      <c r="BO10" s="247">
        <v>18</v>
      </c>
      <c r="BP10" s="247">
        <v>33</v>
      </c>
      <c r="BQ10" s="247">
        <v>23</v>
      </c>
      <c r="BR10" s="248">
        <v>18</v>
      </c>
      <c r="BS10" s="248">
        <v>74</v>
      </c>
      <c r="BT10" s="247">
        <v>8</v>
      </c>
      <c r="BU10" s="247">
        <v>8</v>
      </c>
      <c r="BV10" s="247">
        <v>8</v>
      </c>
      <c r="BW10" s="248">
        <v>6</v>
      </c>
      <c r="BY10" s="249">
        <v>71</v>
      </c>
      <c r="BZ10" s="242" t="s">
        <v>198</v>
      </c>
      <c r="CA10" s="243">
        <v>142</v>
      </c>
      <c r="CB10" s="244">
        <v>249</v>
      </c>
      <c r="CC10" s="245"/>
      <c r="CD10" s="246">
        <v>11</v>
      </c>
      <c r="CE10" s="247">
        <v>21</v>
      </c>
      <c r="CF10" s="247">
        <v>35</v>
      </c>
      <c r="CG10" s="247">
        <v>16</v>
      </c>
      <c r="CH10" s="248">
        <v>17</v>
      </c>
      <c r="CI10" s="248">
        <v>68</v>
      </c>
      <c r="CJ10" s="247">
        <v>8</v>
      </c>
      <c r="CK10" s="247">
        <v>12</v>
      </c>
      <c r="CL10" s="248">
        <v>11</v>
      </c>
      <c r="CN10" s="250">
        <v>71</v>
      </c>
      <c r="CO10" s="162" t="s">
        <v>198</v>
      </c>
      <c r="CP10" s="162">
        <v>74</v>
      </c>
      <c r="CQ10" s="251">
        <v>415</v>
      </c>
      <c r="CR10" s="252">
        <v>88</v>
      </c>
      <c r="CS10" s="251">
        <v>3</v>
      </c>
      <c r="CT10" s="251">
        <v>9</v>
      </c>
      <c r="CU10" s="162">
        <v>55</v>
      </c>
      <c r="CV10" s="162">
        <v>24</v>
      </c>
      <c r="CW10" s="162">
        <v>8</v>
      </c>
      <c r="CX10" s="1059">
        <v>6</v>
      </c>
      <c r="CY10" s="1064">
        <f>AV8</f>
        <v>26580</v>
      </c>
      <c r="CZ10" s="1065">
        <f>BD8</f>
        <v>47</v>
      </c>
      <c r="DB10" s="253">
        <v>6040</v>
      </c>
      <c r="DC10" s="254" t="s">
        <v>1297</v>
      </c>
      <c r="DD10" s="255">
        <v>81</v>
      </c>
      <c r="DE10" s="256">
        <v>2090</v>
      </c>
      <c r="DF10" s="257">
        <v>349</v>
      </c>
      <c r="DG10" s="258">
        <v>98</v>
      </c>
      <c r="DH10" s="259">
        <v>0</v>
      </c>
      <c r="DI10" s="260">
        <v>10</v>
      </c>
      <c r="DJ10" s="260">
        <v>25</v>
      </c>
      <c r="DK10" s="260">
        <v>53</v>
      </c>
      <c r="DL10" s="261">
        <v>12</v>
      </c>
      <c r="DM10" s="262">
        <v>90</v>
      </c>
      <c r="DN10" s="263">
        <v>7</v>
      </c>
      <c r="DO10" s="260">
        <v>6</v>
      </c>
      <c r="DP10" s="260">
        <v>9</v>
      </c>
      <c r="DQ10" s="260">
        <v>10</v>
      </c>
      <c r="DR10" s="264">
        <v>8</v>
      </c>
    </row>
    <row r="11" spans="1:122" ht="18" customHeight="1">
      <c r="A11" s="233">
        <v>71</v>
      </c>
      <c r="B11" s="234" t="s">
        <v>198</v>
      </c>
      <c r="C11" s="235">
        <v>179</v>
      </c>
      <c r="D11" s="236">
        <v>202</v>
      </c>
      <c r="E11" s="237"/>
      <c r="F11" s="238">
        <v>14</v>
      </c>
      <c r="G11" s="239">
        <v>27</v>
      </c>
      <c r="H11" s="239">
        <v>32</v>
      </c>
      <c r="I11" s="239">
        <v>15</v>
      </c>
      <c r="J11" s="240">
        <v>11</v>
      </c>
      <c r="K11" s="240">
        <v>59</v>
      </c>
      <c r="L11" s="239">
        <v>15</v>
      </c>
      <c r="M11" s="239">
        <v>6</v>
      </c>
      <c r="N11" s="240">
        <v>10</v>
      </c>
      <c r="P11" s="241">
        <v>71</v>
      </c>
      <c r="Q11" s="242" t="s">
        <v>198</v>
      </c>
      <c r="R11" s="243">
        <v>175</v>
      </c>
      <c r="S11" s="244">
        <v>217</v>
      </c>
      <c r="T11" s="245"/>
      <c r="U11" s="246">
        <v>16</v>
      </c>
      <c r="V11" s="247">
        <v>24</v>
      </c>
      <c r="W11" s="247">
        <v>25</v>
      </c>
      <c r="X11" s="247">
        <v>18</v>
      </c>
      <c r="Y11" s="248">
        <v>17</v>
      </c>
      <c r="Z11" s="248">
        <v>60</v>
      </c>
      <c r="AA11" s="247">
        <v>13</v>
      </c>
      <c r="AB11" s="247">
        <v>8</v>
      </c>
      <c r="AC11" s="248">
        <v>9</v>
      </c>
      <c r="AE11" s="241">
        <v>71</v>
      </c>
      <c r="AF11" s="242" t="s">
        <v>198</v>
      </c>
      <c r="AG11" s="243">
        <v>168</v>
      </c>
      <c r="AH11" s="244">
        <v>223</v>
      </c>
      <c r="AI11" s="265"/>
      <c r="AJ11" s="246">
        <v>17</v>
      </c>
      <c r="AK11" s="247">
        <v>24</v>
      </c>
      <c r="AL11" s="247">
        <v>30</v>
      </c>
      <c r="AM11" s="247">
        <v>17</v>
      </c>
      <c r="AN11" s="248">
        <v>13</v>
      </c>
      <c r="AO11" s="248">
        <v>60</v>
      </c>
      <c r="AP11" s="247">
        <v>14</v>
      </c>
      <c r="AQ11" s="247">
        <v>7</v>
      </c>
      <c r="AR11" s="248">
        <v>7</v>
      </c>
      <c r="AT11" s="241">
        <v>72</v>
      </c>
      <c r="AU11" s="242" t="s">
        <v>1212</v>
      </c>
      <c r="AV11" s="243">
        <v>58</v>
      </c>
      <c r="AW11" s="244">
        <v>226</v>
      </c>
      <c r="AX11" s="265"/>
      <c r="AY11" s="246">
        <v>17</v>
      </c>
      <c r="AZ11" s="247">
        <v>33</v>
      </c>
      <c r="BA11" s="247">
        <v>31</v>
      </c>
      <c r="BB11" s="247">
        <v>14</v>
      </c>
      <c r="BC11" s="248">
        <v>5</v>
      </c>
      <c r="BD11" s="248">
        <v>50</v>
      </c>
      <c r="BE11" s="247">
        <v>10</v>
      </c>
      <c r="BF11" s="247">
        <v>11</v>
      </c>
      <c r="BG11" s="248">
        <v>3</v>
      </c>
      <c r="BI11" s="241">
        <v>72</v>
      </c>
      <c r="BJ11" s="242" t="s">
        <v>1212</v>
      </c>
      <c r="BK11" s="243">
        <v>58</v>
      </c>
      <c r="BL11" s="244">
        <v>238</v>
      </c>
      <c r="BM11" s="265"/>
      <c r="BN11" s="246">
        <v>10</v>
      </c>
      <c r="BO11" s="247">
        <v>29</v>
      </c>
      <c r="BP11" s="247">
        <v>38</v>
      </c>
      <c r="BQ11" s="247">
        <v>14</v>
      </c>
      <c r="BR11" s="248">
        <v>9</v>
      </c>
      <c r="BS11" s="248">
        <v>60</v>
      </c>
      <c r="BT11" s="247">
        <v>7</v>
      </c>
      <c r="BU11" s="247">
        <v>6</v>
      </c>
      <c r="BV11" s="247">
        <v>8</v>
      </c>
      <c r="BW11" s="248">
        <v>5</v>
      </c>
      <c r="BY11" s="241">
        <v>73</v>
      </c>
      <c r="BZ11" s="242" t="s">
        <v>199</v>
      </c>
      <c r="CA11" s="243">
        <v>103</v>
      </c>
      <c r="CB11" s="244">
        <v>230</v>
      </c>
      <c r="CC11" s="265"/>
      <c r="CD11" s="246">
        <v>49</v>
      </c>
      <c r="CE11" s="247">
        <v>27</v>
      </c>
      <c r="CF11" s="247">
        <v>16</v>
      </c>
      <c r="CG11" s="247">
        <v>9</v>
      </c>
      <c r="CH11" s="248">
        <v>0</v>
      </c>
      <c r="CI11" s="248">
        <v>24</v>
      </c>
      <c r="CJ11" s="247">
        <v>5</v>
      </c>
      <c r="CK11" s="247">
        <v>8</v>
      </c>
      <c r="CL11" s="248">
        <v>7</v>
      </c>
      <c r="CN11" s="250">
        <v>73</v>
      </c>
      <c r="CO11" s="162" t="s">
        <v>199</v>
      </c>
      <c r="CP11" s="162">
        <v>17</v>
      </c>
      <c r="CQ11" s="251">
        <v>400</v>
      </c>
      <c r="CR11" s="252">
        <v>76</v>
      </c>
      <c r="CS11" s="251">
        <v>6</v>
      </c>
      <c r="CT11" s="251">
        <v>18</v>
      </c>
      <c r="CU11" s="162">
        <v>76</v>
      </c>
      <c r="CV11" s="162">
        <v>0</v>
      </c>
      <c r="CW11" s="162">
        <v>0</v>
      </c>
      <c r="CX11" s="1058">
        <v>7</v>
      </c>
      <c r="CY11" s="1064">
        <f>BK8</f>
        <v>26503</v>
      </c>
      <c r="CZ11" s="1065">
        <f>BS8</f>
        <v>51</v>
      </c>
      <c r="DB11" s="266">
        <v>7001</v>
      </c>
      <c r="DC11" s="254" t="s">
        <v>1008</v>
      </c>
      <c r="DD11" s="255">
        <v>6</v>
      </c>
      <c r="DE11" s="256"/>
      <c r="DF11" s="257"/>
      <c r="DG11" s="258"/>
      <c r="DH11" s="259"/>
      <c r="DI11" s="260"/>
      <c r="DJ11" s="260"/>
      <c r="DK11" s="260"/>
      <c r="DL11" s="261"/>
      <c r="DM11" s="262"/>
      <c r="DN11" s="263"/>
      <c r="DO11" s="260"/>
      <c r="DP11" s="260"/>
      <c r="DQ11" s="260"/>
      <c r="DR11" s="264"/>
    </row>
    <row r="12" spans="1:122" ht="18" customHeight="1">
      <c r="A12" s="233">
        <v>72</v>
      </c>
      <c r="B12" s="234" t="s">
        <v>1212</v>
      </c>
      <c r="C12" s="235">
        <v>87</v>
      </c>
      <c r="D12" s="236">
        <v>202</v>
      </c>
      <c r="E12" s="237"/>
      <c r="F12" s="238">
        <v>7</v>
      </c>
      <c r="G12" s="239">
        <v>31</v>
      </c>
      <c r="H12" s="239">
        <v>41</v>
      </c>
      <c r="I12" s="239">
        <v>15</v>
      </c>
      <c r="J12" s="240">
        <v>6</v>
      </c>
      <c r="K12" s="240">
        <v>62</v>
      </c>
      <c r="L12" s="239">
        <v>15</v>
      </c>
      <c r="M12" s="239">
        <v>6</v>
      </c>
      <c r="N12" s="240">
        <v>10</v>
      </c>
      <c r="P12" s="241">
        <v>72</v>
      </c>
      <c r="Q12" s="242" t="s">
        <v>1212</v>
      </c>
      <c r="R12" s="243">
        <v>84</v>
      </c>
      <c r="S12" s="244">
        <v>213</v>
      </c>
      <c r="T12" s="265"/>
      <c r="U12" s="246">
        <v>15</v>
      </c>
      <c r="V12" s="247">
        <v>25</v>
      </c>
      <c r="W12" s="247">
        <v>35</v>
      </c>
      <c r="X12" s="247">
        <v>17</v>
      </c>
      <c r="Y12" s="248">
        <v>8</v>
      </c>
      <c r="Z12" s="248">
        <v>60</v>
      </c>
      <c r="AA12" s="247">
        <v>12</v>
      </c>
      <c r="AB12" s="247">
        <v>8</v>
      </c>
      <c r="AC12" s="248">
        <v>8</v>
      </c>
      <c r="AE12" s="241">
        <v>72</v>
      </c>
      <c r="AF12" s="242" t="s">
        <v>1212</v>
      </c>
      <c r="AG12" s="243">
        <v>68</v>
      </c>
      <c r="AH12" s="244">
        <v>214</v>
      </c>
      <c r="AI12" s="265"/>
      <c r="AJ12" s="246">
        <v>25</v>
      </c>
      <c r="AK12" s="247">
        <v>38</v>
      </c>
      <c r="AL12" s="247">
        <v>29</v>
      </c>
      <c r="AM12" s="247">
        <v>3</v>
      </c>
      <c r="AN12" s="248">
        <v>4</v>
      </c>
      <c r="AO12" s="248">
        <v>37</v>
      </c>
      <c r="AP12" s="247">
        <v>11</v>
      </c>
      <c r="AQ12" s="247">
        <v>6</v>
      </c>
      <c r="AR12" s="248">
        <v>6</v>
      </c>
      <c r="AT12" s="241">
        <v>73</v>
      </c>
      <c r="AU12" s="242" t="s">
        <v>199</v>
      </c>
      <c r="AV12" s="243">
        <v>163</v>
      </c>
      <c r="AW12" s="244">
        <v>208</v>
      </c>
      <c r="AX12" s="265"/>
      <c r="AY12" s="246">
        <v>52</v>
      </c>
      <c r="AZ12" s="247">
        <v>26</v>
      </c>
      <c r="BA12" s="247">
        <v>14</v>
      </c>
      <c r="BB12" s="247">
        <v>7</v>
      </c>
      <c r="BC12" s="248">
        <v>0</v>
      </c>
      <c r="BD12" s="248">
        <v>21</v>
      </c>
      <c r="BE12" s="247">
        <v>7</v>
      </c>
      <c r="BF12" s="247">
        <v>7</v>
      </c>
      <c r="BG12" s="248">
        <v>2</v>
      </c>
      <c r="BI12" s="241">
        <v>73</v>
      </c>
      <c r="BJ12" s="242" t="s">
        <v>199</v>
      </c>
      <c r="BK12" s="243">
        <v>105</v>
      </c>
      <c r="BL12" s="244">
        <v>222</v>
      </c>
      <c r="BM12" s="265"/>
      <c r="BN12" s="246">
        <v>48</v>
      </c>
      <c r="BO12" s="247">
        <v>20</v>
      </c>
      <c r="BP12" s="247">
        <v>24</v>
      </c>
      <c r="BQ12" s="247">
        <v>8</v>
      </c>
      <c r="BR12" s="248">
        <v>1</v>
      </c>
      <c r="BS12" s="248">
        <v>32</v>
      </c>
      <c r="BT12" s="247">
        <v>5</v>
      </c>
      <c r="BU12" s="247">
        <v>5</v>
      </c>
      <c r="BV12" s="247">
        <v>5</v>
      </c>
      <c r="BW12" s="248">
        <v>4</v>
      </c>
      <c r="BY12" s="241">
        <v>91</v>
      </c>
      <c r="BZ12" s="242" t="s">
        <v>201</v>
      </c>
      <c r="CA12" s="243">
        <v>258</v>
      </c>
      <c r="CB12" s="244">
        <v>252</v>
      </c>
      <c r="CC12" s="265"/>
      <c r="CD12" s="246">
        <v>6</v>
      </c>
      <c r="CE12" s="247">
        <v>16</v>
      </c>
      <c r="CF12" s="247">
        <v>37</v>
      </c>
      <c r="CG12" s="247">
        <v>28</v>
      </c>
      <c r="CH12" s="248">
        <v>13</v>
      </c>
      <c r="CI12" s="248">
        <v>78</v>
      </c>
      <c r="CJ12" s="247">
        <v>8</v>
      </c>
      <c r="CK12" s="247">
        <v>12</v>
      </c>
      <c r="CL12" s="248">
        <v>12</v>
      </c>
      <c r="CN12" s="250">
        <v>91</v>
      </c>
      <c r="CO12" s="162" t="s">
        <v>201</v>
      </c>
      <c r="CP12" s="162">
        <v>81</v>
      </c>
      <c r="CQ12" s="251">
        <v>412</v>
      </c>
      <c r="CR12" s="252">
        <v>81</v>
      </c>
      <c r="CS12" s="251">
        <v>1</v>
      </c>
      <c r="CT12" s="251">
        <v>17</v>
      </c>
      <c r="CU12" s="162">
        <v>59</v>
      </c>
      <c r="CV12" s="162">
        <v>16</v>
      </c>
      <c r="CW12" s="162">
        <v>6</v>
      </c>
      <c r="CX12" s="1059">
        <v>8</v>
      </c>
      <c r="CY12" s="1064">
        <f>CA8</f>
        <v>26660</v>
      </c>
      <c r="CZ12" s="1065">
        <f>CI8</f>
        <v>54</v>
      </c>
      <c r="DB12" s="266">
        <v>7007</v>
      </c>
      <c r="DC12" s="254" t="s">
        <v>937</v>
      </c>
      <c r="DD12" s="255">
        <v>83</v>
      </c>
      <c r="DE12" s="256">
        <v>2061</v>
      </c>
      <c r="DF12" s="257">
        <v>342</v>
      </c>
      <c r="DG12" s="258">
        <v>99</v>
      </c>
      <c r="DH12" s="259">
        <v>1</v>
      </c>
      <c r="DI12" s="260">
        <v>7</v>
      </c>
      <c r="DJ12" s="260">
        <v>39</v>
      </c>
      <c r="DK12" s="260">
        <v>46</v>
      </c>
      <c r="DL12" s="261">
        <v>7</v>
      </c>
      <c r="DM12" s="262">
        <v>92</v>
      </c>
      <c r="DN12" s="263">
        <v>6</v>
      </c>
      <c r="DO12" s="260">
        <v>5</v>
      </c>
      <c r="DP12" s="260">
        <v>8</v>
      </c>
      <c r="DQ12" s="260">
        <v>9</v>
      </c>
      <c r="DR12" s="264">
        <v>7</v>
      </c>
    </row>
    <row r="13" spans="1:122" ht="18" customHeight="1">
      <c r="A13" s="233">
        <v>73</v>
      </c>
      <c r="B13" s="234" t="s">
        <v>199</v>
      </c>
      <c r="C13" s="235">
        <v>185</v>
      </c>
      <c r="D13" s="236">
        <v>193</v>
      </c>
      <c r="E13" s="237"/>
      <c r="F13" s="238">
        <v>30</v>
      </c>
      <c r="G13" s="239">
        <v>24</v>
      </c>
      <c r="H13" s="239">
        <v>36</v>
      </c>
      <c r="I13" s="239">
        <v>9</v>
      </c>
      <c r="J13" s="240">
        <v>1</v>
      </c>
      <c r="K13" s="240">
        <v>46</v>
      </c>
      <c r="L13" s="239">
        <v>13</v>
      </c>
      <c r="M13" s="239">
        <v>5</v>
      </c>
      <c r="N13" s="240">
        <v>9</v>
      </c>
      <c r="P13" s="241">
        <v>73</v>
      </c>
      <c r="Q13" s="242" t="s">
        <v>199</v>
      </c>
      <c r="R13" s="243">
        <v>174</v>
      </c>
      <c r="S13" s="244">
        <v>212</v>
      </c>
      <c r="T13" s="265"/>
      <c r="U13" s="246">
        <v>17</v>
      </c>
      <c r="V13" s="247">
        <v>24</v>
      </c>
      <c r="W13" s="247">
        <v>30</v>
      </c>
      <c r="X13" s="247">
        <v>21</v>
      </c>
      <c r="Y13" s="248">
        <v>7</v>
      </c>
      <c r="Z13" s="248">
        <v>59</v>
      </c>
      <c r="AA13" s="247">
        <v>12</v>
      </c>
      <c r="AB13" s="247">
        <v>7</v>
      </c>
      <c r="AC13" s="248">
        <v>9</v>
      </c>
      <c r="AE13" s="241">
        <v>73</v>
      </c>
      <c r="AF13" s="242" t="s">
        <v>199</v>
      </c>
      <c r="AG13" s="243">
        <v>125</v>
      </c>
      <c r="AH13" s="244">
        <v>207</v>
      </c>
      <c r="AI13" s="265"/>
      <c r="AJ13" s="246">
        <v>40</v>
      </c>
      <c r="AK13" s="247">
        <v>35</v>
      </c>
      <c r="AL13" s="247">
        <v>20</v>
      </c>
      <c r="AM13" s="247">
        <v>5</v>
      </c>
      <c r="AN13" s="248">
        <v>0</v>
      </c>
      <c r="AO13" s="248">
        <v>25</v>
      </c>
      <c r="AP13" s="247">
        <v>10</v>
      </c>
      <c r="AQ13" s="247">
        <v>5</v>
      </c>
      <c r="AR13" s="248">
        <v>5</v>
      </c>
      <c r="AT13" s="241">
        <v>91</v>
      </c>
      <c r="AU13" s="242" t="s">
        <v>201</v>
      </c>
      <c r="AV13" s="243">
        <v>238</v>
      </c>
      <c r="AW13" s="244">
        <v>234</v>
      </c>
      <c r="AX13" s="265"/>
      <c r="AY13" s="246">
        <v>12</v>
      </c>
      <c r="AZ13" s="247">
        <v>20</v>
      </c>
      <c r="BA13" s="247">
        <v>28</v>
      </c>
      <c r="BB13" s="247">
        <v>26</v>
      </c>
      <c r="BC13" s="248">
        <v>15</v>
      </c>
      <c r="BD13" s="248">
        <v>68</v>
      </c>
      <c r="BE13" s="247">
        <v>11</v>
      </c>
      <c r="BF13" s="247">
        <v>12</v>
      </c>
      <c r="BG13" s="248">
        <v>5</v>
      </c>
      <c r="BI13" s="241">
        <v>91</v>
      </c>
      <c r="BJ13" s="242" t="s">
        <v>201</v>
      </c>
      <c r="BK13" s="243">
        <v>260</v>
      </c>
      <c r="BL13" s="244">
        <v>239</v>
      </c>
      <c r="BM13" s="265"/>
      <c r="BN13" s="246">
        <v>11</v>
      </c>
      <c r="BO13" s="247">
        <v>20</v>
      </c>
      <c r="BP13" s="247">
        <v>42</v>
      </c>
      <c r="BQ13" s="247">
        <v>18</v>
      </c>
      <c r="BR13" s="248">
        <v>9</v>
      </c>
      <c r="BS13" s="248">
        <v>69</v>
      </c>
      <c r="BT13" s="247">
        <v>7</v>
      </c>
      <c r="BU13" s="247">
        <v>7</v>
      </c>
      <c r="BV13" s="247">
        <v>8</v>
      </c>
      <c r="BW13" s="248">
        <v>5</v>
      </c>
      <c r="BY13" s="241">
        <v>92</v>
      </c>
      <c r="BZ13" s="242" t="s">
        <v>122</v>
      </c>
      <c r="CA13" s="243">
        <v>187</v>
      </c>
      <c r="CB13" s="244">
        <v>253</v>
      </c>
      <c r="CC13" s="265"/>
      <c r="CD13" s="246">
        <v>9</v>
      </c>
      <c r="CE13" s="247">
        <v>20</v>
      </c>
      <c r="CF13" s="247">
        <v>27</v>
      </c>
      <c r="CG13" s="247">
        <v>19</v>
      </c>
      <c r="CH13" s="248">
        <v>25</v>
      </c>
      <c r="CI13" s="248">
        <v>71</v>
      </c>
      <c r="CJ13" s="247">
        <v>8</v>
      </c>
      <c r="CK13" s="247">
        <v>13</v>
      </c>
      <c r="CL13" s="248">
        <v>11</v>
      </c>
      <c r="CN13" s="250">
        <v>92</v>
      </c>
      <c r="CO13" s="162" t="s">
        <v>122</v>
      </c>
      <c r="CP13" s="162">
        <v>38</v>
      </c>
      <c r="CQ13" s="251">
        <v>455</v>
      </c>
      <c r="CR13" s="252">
        <v>100</v>
      </c>
      <c r="CS13" s="251">
        <v>0</v>
      </c>
      <c r="CT13" s="251">
        <v>0</v>
      </c>
      <c r="CU13" s="162">
        <v>0</v>
      </c>
      <c r="CV13" s="162">
        <v>11</v>
      </c>
      <c r="CW13" s="162">
        <v>89</v>
      </c>
      <c r="CX13" s="1058"/>
      <c r="CZ13" s="1061">
        <f>SUMPRODUCT(CY7:CY12,CZ7:CZ12)</f>
        <v>8635417</v>
      </c>
      <c r="DB13" s="266">
        <v>7009</v>
      </c>
      <c r="DC13" s="254" t="s">
        <v>1541</v>
      </c>
      <c r="DD13" s="255">
        <v>42</v>
      </c>
      <c r="DE13" s="256">
        <v>2099</v>
      </c>
      <c r="DF13" s="257">
        <v>351</v>
      </c>
      <c r="DG13" s="258">
        <v>98</v>
      </c>
      <c r="DH13" s="259">
        <v>0</v>
      </c>
      <c r="DI13" s="260">
        <v>5</v>
      </c>
      <c r="DJ13" s="260">
        <v>40</v>
      </c>
      <c r="DK13" s="260">
        <v>29</v>
      </c>
      <c r="DL13" s="261">
        <v>26</v>
      </c>
      <c r="DM13" s="262">
        <v>95</v>
      </c>
      <c r="DN13" s="263">
        <v>7</v>
      </c>
      <c r="DO13" s="260">
        <v>6</v>
      </c>
      <c r="DP13" s="260">
        <v>9</v>
      </c>
      <c r="DQ13" s="260">
        <v>9</v>
      </c>
      <c r="DR13" s="264">
        <v>8</v>
      </c>
    </row>
    <row r="14" spans="1:122" ht="18" customHeight="1">
      <c r="A14" s="233">
        <v>81</v>
      </c>
      <c r="B14" s="234" t="s">
        <v>200</v>
      </c>
      <c r="C14" s="235">
        <v>84</v>
      </c>
      <c r="D14" s="236">
        <v>187</v>
      </c>
      <c r="E14" s="237"/>
      <c r="F14" s="238">
        <v>37</v>
      </c>
      <c r="G14" s="239">
        <v>27</v>
      </c>
      <c r="H14" s="239">
        <v>25</v>
      </c>
      <c r="I14" s="239">
        <v>11</v>
      </c>
      <c r="J14" s="240">
        <v>0</v>
      </c>
      <c r="K14" s="240">
        <v>36</v>
      </c>
      <c r="L14" s="239">
        <v>12</v>
      </c>
      <c r="M14" s="239">
        <v>5</v>
      </c>
      <c r="N14" s="240">
        <v>8</v>
      </c>
      <c r="P14" s="241">
        <v>81</v>
      </c>
      <c r="Q14" s="242" t="s">
        <v>200</v>
      </c>
      <c r="R14" s="243">
        <v>86</v>
      </c>
      <c r="S14" s="244">
        <v>193</v>
      </c>
      <c r="T14" s="265"/>
      <c r="U14" s="246">
        <v>58</v>
      </c>
      <c r="V14" s="247">
        <v>21</v>
      </c>
      <c r="W14" s="247">
        <v>12</v>
      </c>
      <c r="X14" s="247">
        <v>8</v>
      </c>
      <c r="Y14" s="248">
        <v>1</v>
      </c>
      <c r="Z14" s="248">
        <v>21</v>
      </c>
      <c r="AA14" s="247">
        <v>8</v>
      </c>
      <c r="AB14" s="247">
        <v>5</v>
      </c>
      <c r="AC14" s="248">
        <v>6</v>
      </c>
      <c r="AE14" s="241">
        <v>81</v>
      </c>
      <c r="AF14" s="242" t="s">
        <v>200</v>
      </c>
      <c r="AG14" s="243">
        <v>82</v>
      </c>
      <c r="AH14" s="244">
        <v>204</v>
      </c>
      <c r="AI14" s="265"/>
      <c r="AJ14" s="246">
        <v>50</v>
      </c>
      <c r="AK14" s="247">
        <v>23</v>
      </c>
      <c r="AL14" s="247">
        <v>23</v>
      </c>
      <c r="AM14" s="247">
        <v>4</v>
      </c>
      <c r="AN14" s="248">
        <v>0</v>
      </c>
      <c r="AO14" s="248">
        <v>27</v>
      </c>
      <c r="AP14" s="247">
        <v>9</v>
      </c>
      <c r="AQ14" s="247">
        <v>5</v>
      </c>
      <c r="AR14" s="248">
        <v>4</v>
      </c>
      <c r="AT14" s="241">
        <v>92</v>
      </c>
      <c r="AU14" s="242" t="s">
        <v>122</v>
      </c>
      <c r="AV14" s="243">
        <v>207</v>
      </c>
      <c r="AW14" s="244">
        <v>237</v>
      </c>
      <c r="AX14" s="265"/>
      <c r="AY14" s="246">
        <v>10</v>
      </c>
      <c r="AZ14" s="247">
        <v>15</v>
      </c>
      <c r="BA14" s="247">
        <v>30</v>
      </c>
      <c r="BB14" s="247">
        <v>26</v>
      </c>
      <c r="BC14" s="248">
        <v>19</v>
      </c>
      <c r="BD14" s="248">
        <v>75</v>
      </c>
      <c r="BE14" s="247">
        <v>12</v>
      </c>
      <c r="BF14" s="247">
        <v>13</v>
      </c>
      <c r="BG14" s="248">
        <v>5</v>
      </c>
      <c r="BI14" s="241">
        <v>92</v>
      </c>
      <c r="BJ14" s="242" t="s">
        <v>122</v>
      </c>
      <c r="BK14" s="243">
        <v>193</v>
      </c>
      <c r="BL14" s="244">
        <v>246</v>
      </c>
      <c r="BM14" s="265"/>
      <c r="BN14" s="246">
        <v>7</v>
      </c>
      <c r="BO14" s="247">
        <v>17</v>
      </c>
      <c r="BP14" s="247">
        <v>31</v>
      </c>
      <c r="BQ14" s="247">
        <v>26</v>
      </c>
      <c r="BR14" s="248">
        <v>19</v>
      </c>
      <c r="BS14" s="248">
        <v>76</v>
      </c>
      <c r="BT14" s="247">
        <v>8</v>
      </c>
      <c r="BU14" s="247">
        <v>8</v>
      </c>
      <c r="BV14" s="247">
        <v>9</v>
      </c>
      <c r="BW14" s="248">
        <v>6</v>
      </c>
      <c r="BY14" s="241">
        <v>122</v>
      </c>
      <c r="BZ14" s="242" t="s">
        <v>123</v>
      </c>
      <c r="CA14" s="243">
        <v>207</v>
      </c>
      <c r="CB14" s="244">
        <v>244</v>
      </c>
      <c r="CC14" s="265"/>
      <c r="CD14" s="246">
        <v>18</v>
      </c>
      <c r="CE14" s="247">
        <v>27</v>
      </c>
      <c r="CF14" s="247">
        <v>24</v>
      </c>
      <c r="CG14" s="247">
        <v>22</v>
      </c>
      <c r="CH14" s="248">
        <v>10</v>
      </c>
      <c r="CI14" s="248">
        <v>55</v>
      </c>
      <c r="CJ14" s="247">
        <v>7</v>
      </c>
      <c r="CK14" s="247">
        <v>12</v>
      </c>
      <c r="CL14" s="248">
        <v>10</v>
      </c>
      <c r="CN14" s="250">
        <v>122</v>
      </c>
      <c r="CO14" s="162" t="s">
        <v>123</v>
      </c>
      <c r="CP14" s="162">
        <v>69</v>
      </c>
      <c r="CQ14" s="251">
        <v>424</v>
      </c>
      <c r="CR14" s="252">
        <v>96</v>
      </c>
      <c r="CS14" s="251">
        <v>0</v>
      </c>
      <c r="CT14" s="251">
        <v>4</v>
      </c>
      <c r="CU14" s="162">
        <v>48</v>
      </c>
      <c r="CV14" s="162">
        <v>32</v>
      </c>
      <c r="CW14" s="162">
        <v>16</v>
      </c>
      <c r="CX14" s="1066" t="s">
        <v>2981</v>
      </c>
      <c r="CY14" s="1061">
        <f>CZ13/SUM(CY7:CY12)</f>
        <v>54.158202047062368</v>
      </c>
      <c r="CZ14" s="1061"/>
      <c r="DB14" s="266">
        <v>7011</v>
      </c>
      <c r="DC14" s="254" t="s">
        <v>477</v>
      </c>
      <c r="DD14" s="255">
        <v>455</v>
      </c>
      <c r="DE14" s="256">
        <v>1944</v>
      </c>
      <c r="DF14" s="257">
        <v>313</v>
      </c>
      <c r="DG14" s="258">
        <v>73</v>
      </c>
      <c r="DH14" s="259">
        <v>19</v>
      </c>
      <c r="DI14" s="260">
        <v>23</v>
      </c>
      <c r="DJ14" s="260">
        <v>33</v>
      </c>
      <c r="DK14" s="260">
        <v>22</v>
      </c>
      <c r="DL14" s="261">
        <v>4</v>
      </c>
      <c r="DM14" s="262">
        <v>58</v>
      </c>
      <c r="DN14" s="263">
        <v>5</v>
      </c>
      <c r="DO14" s="260">
        <v>3</v>
      </c>
      <c r="DP14" s="260">
        <v>6</v>
      </c>
      <c r="DQ14" s="260">
        <v>7</v>
      </c>
      <c r="DR14" s="264">
        <v>6</v>
      </c>
    </row>
    <row r="15" spans="1:122" ht="18" customHeight="1">
      <c r="A15" s="233">
        <v>91</v>
      </c>
      <c r="B15" s="234" t="s">
        <v>201</v>
      </c>
      <c r="C15" s="235">
        <v>207</v>
      </c>
      <c r="D15" s="236">
        <v>204</v>
      </c>
      <c r="E15" s="237"/>
      <c r="F15" s="238">
        <v>10</v>
      </c>
      <c r="G15" s="239">
        <v>30</v>
      </c>
      <c r="H15" s="239">
        <v>34</v>
      </c>
      <c r="I15" s="239">
        <v>17</v>
      </c>
      <c r="J15" s="240">
        <v>9</v>
      </c>
      <c r="K15" s="240">
        <v>60</v>
      </c>
      <c r="L15" s="239">
        <v>16</v>
      </c>
      <c r="M15" s="239">
        <v>6</v>
      </c>
      <c r="N15" s="240">
        <v>10</v>
      </c>
      <c r="P15" s="241">
        <v>91</v>
      </c>
      <c r="Q15" s="242" t="s">
        <v>201</v>
      </c>
      <c r="R15" s="243">
        <v>231</v>
      </c>
      <c r="S15" s="244">
        <v>211</v>
      </c>
      <c r="T15" s="265"/>
      <c r="U15" s="246">
        <v>22</v>
      </c>
      <c r="V15" s="247">
        <v>26</v>
      </c>
      <c r="W15" s="247">
        <v>25</v>
      </c>
      <c r="X15" s="247">
        <v>20</v>
      </c>
      <c r="Y15" s="248">
        <v>6</v>
      </c>
      <c r="Z15" s="248">
        <v>52</v>
      </c>
      <c r="AA15" s="247">
        <v>12</v>
      </c>
      <c r="AB15" s="247">
        <v>7</v>
      </c>
      <c r="AC15" s="248">
        <v>8</v>
      </c>
      <c r="AE15" s="241">
        <v>91</v>
      </c>
      <c r="AF15" s="242" t="s">
        <v>201</v>
      </c>
      <c r="AG15" s="243">
        <v>240</v>
      </c>
      <c r="AH15" s="244">
        <v>224</v>
      </c>
      <c r="AI15" s="265"/>
      <c r="AJ15" s="246">
        <v>13</v>
      </c>
      <c r="AK15" s="247">
        <v>27</v>
      </c>
      <c r="AL15" s="247">
        <v>30</v>
      </c>
      <c r="AM15" s="247">
        <v>20</v>
      </c>
      <c r="AN15" s="248">
        <v>10</v>
      </c>
      <c r="AO15" s="248">
        <v>60</v>
      </c>
      <c r="AP15" s="247">
        <v>14</v>
      </c>
      <c r="AQ15" s="247">
        <v>8</v>
      </c>
      <c r="AR15" s="248">
        <v>7</v>
      </c>
      <c r="AT15" s="241">
        <v>113</v>
      </c>
      <c r="AU15" s="242" t="s">
        <v>111</v>
      </c>
      <c r="AV15" s="243">
        <v>14</v>
      </c>
      <c r="AW15" s="244">
        <v>227</v>
      </c>
      <c r="AX15" s="265"/>
      <c r="AY15" s="246">
        <v>21</v>
      </c>
      <c r="AZ15" s="247">
        <v>36</v>
      </c>
      <c r="BA15" s="247">
        <v>21</v>
      </c>
      <c r="BB15" s="247">
        <v>7</v>
      </c>
      <c r="BC15" s="248">
        <v>14</v>
      </c>
      <c r="BD15" s="248">
        <v>43</v>
      </c>
      <c r="BE15" s="247">
        <v>10</v>
      </c>
      <c r="BF15" s="247">
        <v>10</v>
      </c>
      <c r="BG15" s="248">
        <v>3</v>
      </c>
      <c r="BI15" s="241">
        <v>113</v>
      </c>
      <c r="BJ15" s="242" t="s">
        <v>111</v>
      </c>
      <c r="BK15" s="243">
        <v>10</v>
      </c>
      <c r="BL15" s="244">
        <v>242</v>
      </c>
      <c r="BM15" s="265"/>
      <c r="BN15" s="246">
        <v>20</v>
      </c>
      <c r="BO15" s="247">
        <v>30</v>
      </c>
      <c r="BP15" s="247">
        <v>0</v>
      </c>
      <c r="BQ15" s="247">
        <v>30</v>
      </c>
      <c r="BR15" s="248">
        <v>20</v>
      </c>
      <c r="BS15" s="248">
        <v>50</v>
      </c>
      <c r="BT15" s="247">
        <v>7</v>
      </c>
      <c r="BU15" s="247">
        <v>8</v>
      </c>
      <c r="BV15" s="247">
        <v>8</v>
      </c>
      <c r="BW15" s="248">
        <v>5</v>
      </c>
      <c r="BY15" s="241">
        <v>231</v>
      </c>
      <c r="BZ15" s="242" t="s">
        <v>124</v>
      </c>
      <c r="CA15" s="243">
        <v>205</v>
      </c>
      <c r="CB15" s="244">
        <v>245</v>
      </c>
      <c r="CC15" s="265"/>
      <c r="CD15" s="246">
        <v>13</v>
      </c>
      <c r="CE15" s="247">
        <v>20</v>
      </c>
      <c r="CF15" s="247">
        <v>43</v>
      </c>
      <c r="CG15" s="247">
        <v>16</v>
      </c>
      <c r="CH15" s="248">
        <v>8</v>
      </c>
      <c r="CI15" s="248">
        <v>67</v>
      </c>
      <c r="CJ15" s="247">
        <v>7</v>
      </c>
      <c r="CK15" s="247">
        <v>11</v>
      </c>
      <c r="CL15" s="248">
        <v>10</v>
      </c>
      <c r="CN15" s="250">
        <v>231</v>
      </c>
      <c r="CO15" s="162" t="s">
        <v>124</v>
      </c>
      <c r="CP15" s="162">
        <v>98</v>
      </c>
      <c r="CQ15" s="251">
        <v>412</v>
      </c>
      <c r="CR15" s="252">
        <v>79</v>
      </c>
      <c r="CS15" s="251">
        <v>3</v>
      </c>
      <c r="CT15" s="251">
        <v>18</v>
      </c>
      <c r="CU15" s="162">
        <v>55</v>
      </c>
      <c r="CV15" s="162">
        <v>14</v>
      </c>
      <c r="CW15" s="162">
        <v>9</v>
      </c>
      <c r="CX15" s="1058"/>
      <c r="CY15" s="1061"/>
      <c r="CZ15" s="1061"/>
      <c r="DB15" s="266">
        <v>7014</v>
      </c>
      <c r="DC15" s="254" t="s">
        <v>1543</v>
      </c>
      <c r="DD15" s="255">
        <v>75</v>
      </c>
      <c r="DE15" s="256">
        <v>2085</v>
      </c>
      <c r="DF15" s="257">
        <v>348</v>
      </c>
      <c r="DG15" s="258">
        <v>95</v>
      </c>
      <c r="DH15" s="259">
        <v>4</v>
      </c>
      <c r="DI15" s="260">
        <v>4</v>
      </c>
      <c r="DJ15" s="260">
        <v>25</v>
      </c>
      <c r="DK15" s="260">
        <v>48</v>
      </c>
      <c r="DL15" s="261">
        <v>19</v>
      </c>
      <c r="DM15" s="262">
        <v>92</v>
      </c>
      <c r="DN15" s="263">
        <v>7</v>
      </c>
      <c r="DO15" s="260">
        <v>6</v>
      </c>
      <c r="DP15" s="260">
        <v>9</v>
      </c>
      <c r="DQ15" s="260">
        <v>10</v>
      </c>
      <c r="DR15" s="264">
        <v>8</v>
      </c>
    </row>
    <row r="16" spans="1:122" ht="18" customHeight="1">
      <c r="A16" s="233">
        <v>92</v>
      </c>
      <c r="B16" s="234" t="s">
        <v>122</v>
      </c>
      <c r="C16" s="235">
        <v>159</v>
      </c>
      <c r="D16" s="236">
        <v>210</v>
      </c>
      <c r="E16" s="237"/>
      <c r="F16" s="238">
        <v>4</v>
      </c>
      <c r="G16" s="239">
        <v>22</v>
      </c>
      <c r="H16" s="239">
        <v>38</v>
      </c>
      <c r="I16" s="239">
        <v>21</v>
      </c>
      <c r="J16" s="240">
        <v>14</v>
      </c>
      <c r="K16" s="240">
        <v>74</v>
      </c>
      <c r="L16" s="239">
        <v>16</v>
      </c>
      <c r="M16" s="239">
        <v>7</v>
      </c>
      <c r="N16" s="240">
        <v>11</v>
      </c>
      <c r="P16" s="241">
        <v>92</v>
      </c>
      <c r="Q16" s="242" t="s">
        <v>122</v>
      </c>
      <c r="R16" s="243">
        <v>179</v>
      </c>
      <c r="S16" s="244">
        <v>225</v>
      </c>
      <c r="T16" s="265"/>
      <c r="U16" s="246">
        <v>6</v>
      </c>
      <c r="V16" s="247">
        <v>14</v>
      </c>
      <c r="W16" s="247">
        <v>32</v>
      </c>
      <c r="X16" s="247">
        <v>27</v>
      </c>
      <c r="Y16" s="248">
        <v>21</v>
      </c>
      <c r="Z16" s="248">
        <v>80</v>
      </c>
      <c r="AA16" s="247">
        <v>14</v>
      </c>
      <c r="AB16" s="247">
        <v>9</v>
      </c>
      <c r="AC16" s="248">
        <v>10</v>
      </c>
      <c r="AE16" s="241">
        <v>92</v>
      </c>
      <c r="AF16" s="242" t="s">
        <v>122</v>
      </c>
      <c r="AG16" s="243">
        <v>187</v>
      </c>
      <c r="AH16" s="244">
        <v>231</v>
      </c>
      <c r="AI16" s="265"/>
      <c r="AJ16" s="246">
        <v>7</v>
      </c>
      <c r="AK16" s="247">
        <v>19</v>
      </c>
      <c r="AL16" s="247">
        <v>28</v>
      </c>
      <c r="AM16" s="247">
        <v>27</v>
      </c>
      <c r="AN16" s="248">
        <v>19</v>
      </c>
      <c r="AO16" s="248">
        <v>74</v>
      </c>
      <c r="AP16" s="247">
        <v>16</v>
      </c>
      <c r="AQ16" s="247">
        <v>8</v>
      </c>
      <c r="AR16" s="248">
        <v>9</v>
      </c>
      <c r="AT16" s="241">
        <v>122</v>
      </c>
      <c r="AU16" s="242" t="s">
        <v>123</v>
      </c>
      <c r="AV16" s="243">
        <v>211</v>
      </c>
      <c r="AW16" s="244">
        <v>223</v>
      </c>
      <c r="AX16" s="265"/>
      <c r="AY16" s="246">
        <v>29</v>
      </c>
      <c r="AZ16" s="247">
        <v>23</v>
      </c>
      <c r="BA16" s="247">
        <v>28</v>
      </c>
      <c r="BB16" s="247">
        <v>13</v>
      </c>
      <c r="BC16" s="248">
        <v>7</v>
      </c>
      <c r="BD16" s="248">
        <v>48</v>
      </c>
      <c r="BE16" s="247">
        <v>10</v>
      </c>
      <c r="BF16" s="247">
        <v>10</v>
      </c>
      <c r="BG16" s="248">
        <v>3</v>
      </c>
      <c r="BI16" s="241">
        <v>122</v>
      </c>
      <c r="BJ16" s="242" t="s">
        <v>123</v>
      </c>
      <c r="BK16" s="243">
        <v>179</v>
      </c>
      <c r="BL16" s="244">
        <v>238</v>
      </c>
      <c r="BM16" s="265"/>
      <c r="BN16" s="246">
        <v>13</v>
      </c>
      <c r="BO16" s="247">
        <v>25</v>
      </c>
      <c r="BP16" s="247">
        <v>33</v>
      </c>
      <c r="BQ16" s="247">
        <v>18</v>
      </c>
      <c r="BR16" s="248">
        <v>11</v>
      </c>
      <c r="BS16" s="248">
        <v>62</v>
      </c>
      <c r="BT16" s="247">
        <v>7</v>
      </c>
      <c r="BU16" s="247">
        <v>7</v>
      </c>
      <c r="BV16" s="247">
        <v>8</v>
      </c>
      <c r="BW16" s="248">
        <v>5</v>
      </c>
      <c r="BY16" s="241">
        <v>241</v>
      </c>
      <c r="BZ16" s="242" t="s">
        <v>209</v>
      </c>
      <c r="CA16" s="243">
        <v>111</v>
      </c>
      <c r="CB16" s="244">
        <v>256</v>
      </c>
      <c r="CC16" s="265"/>
      <c r="CD16" s="246">
        <v>5</v>
      </c>
      <c r="CE16" s="247">
        <v>9</v>
      </c>
      <c r="CF16" s="247">
        <v>34</v>
      </c>
      <c r="CG16" s="247">
        <v>33</v>
      </c>
      <c r="CH16" s="248">
        <v>19</v>
      </c>
      <c r="CI16" s="248">
        <v>86</v>
      </c>
      <c r="CJ16" s="247">
        <v>8</v>
      </c>
      <c r="CK16" s="247">
        <v>13</v>
      </c>
      <c r="CL16" s="248">
        <v>13</v>
      </c>
      <c r="CN16" s="250">
        <v>241</v>
      </c>
      <c r="CO16" s="162" t="s">
        <v>209</v>
      </c>
      <c r="CP16" s="162">
        <v>35</v>
      </c>
      <c r="CQ16" s="251">
        <v>432</v>
      </c>
      <c r="CR16" s="252">
        <v>97</v>
      </c>
      <c r="CS16" s="251">
        <v>3</v>
      </c>
      <c r="CT16" s="251">
        <v>0</v>
      </c>
      <c r="CU16" s="162">
        <v>17</v>
      </c>
      <c r="CV16" s="162">
        <v>43</v>
      </c>
      <c r="CW16" s="162">
        <v>37</v>
      </c>
      <c r="CX16" s="25"/>
      <c r="CY16" s="25"/>
      <c r="CZ16" s="25"/>
      <c r="DB16" s="266">
        <v>7015</v>
      </c>
      <c r="DC16" s="254" t="s">
        <v>1298</v>
      </c>
      <c r="DD16" s="255">
        <v>38</v>
      </c>
      <c r="DE16" s="256">
        <v>1786</v>
      </c>
      <c r="DF16" s="257">
        <v>275</v>
      </c>
      <c r="DG16" s="258">
        <v>29</v>
      </c>
      <c r="DH16" s="259">
        <v>58</v>
      </c>
      <c r="DI16" s="260">
        <v>24</v>
      </c>
      <c r="DJ16" s="260">
        <v>16</v>
      </c>
      <c r="DK16" s="260">
        <v>3</v>
      </c>
      <c r="DL16" s="261">
        <v>0</v>
      </c>
      <c r="DM16" s="262">
        <v>18</v>
      </c>
      <c r="DN16" s="263">
        <v>3</v>
      </c>
      <c r="DO16" s="260">
        <v>2</v>
      </c>
      <c r="DP16" s="260">
        <v>3</v>
      </c>
      <c r="DQ16" s="260">
        <v>4</v>
      </c>
      <c r="DR16" s="264">
        <v>4</v>
      </c>
    </row>
    <row r="17" spans="1:122" ht="18" customHeight="1">
      <c r="A17" s="233">
        <v>100</v>
      </c>
      <c r="B17" s="234" t="s">
        <v>109</v>
      </c>
      <c r="C17" s="235">
        <v>128</v>
      </c>
      <c r="D17" s="236">
        <v>203</v>
      </c>
      <c r="E17" s="237"/>
      <c r="F17" s="238">
        <v>14</v>
      </c>
      <c r="G17" s="239">
        <v>20</v>
      </c>
      <c r="H17" s="239">
        <v>39</v>
      </c>
      <c r="I17" s="239">
        <v>20</v>
      </c>
      <c r="J17" s="240">
        <v>6</v>
      </c>
      <c r="K17" s="240">
        <v>66</v>
      </c>
      <c r="L17" s="239">
        <v>15</v>
      </c>
      <c r="M17" s="239">
        <v>6</v>
      </c>
      <c r="N17" s="240">
        <v>10</v>
      </c>
      <c r="P17" s="241">
        <v>100</v>
      </c>
      <c r="Q17" s="242" t="s">
        <v>109</v>
      </c>
      <c r="R17" s="243">
        <v>113</v>
      </c>
      <c r="S17" s="244">
        <v>220</v>
      </c>
      <c r="T17" s="265"/>
      <c r="U17" s="246">
        <v>4</v>
      </c>
      <c r="V17" s="247">
        <v>16</v>
      </c>
      <c r="W17" s="247">
        <v>42</v>
      </c>
      <c r="X17" s="247">
        <v>34</v>
      </c>
      <c r="Y17" s="248">
        <v>4</v>
      </c>
      <c r="Z17" s="248">
        <v>80</v>
      </c>
      <c r="AA17" s="247">
        <v>14</v>
      </c>
      <c r="AB17" s="247">
        <v>9</v>
      </c>
      <c r="AC17" s="248">
        <v>9</v>
      </c>
      <c r="AE17" s="241">
        <v>100</v>
      </c>
      <c r="AF17" s="242" t="s">
        <v>109</v>
      </c>
      <c r="AG17" s="243">
        <v>88</v>
      </c>
      <c r="AH17" s="244">
        <v>231</v>
      </c>
      <c r="AI17" s="265"/>
      <c r="AJ17" s="246">
        <v>1</v>
      </c>
      <c r="AK17" s="247">
        <v>19</v>
      </c>
      <c r="AL17" s="247">
        <v>36</v>
      </c>
      <c r="AM17" s="247">
        <v>31</v>
      </c>
      <c r="AN17" s="248">
        <v>13</v>
      </c>
      <c r="AO17" s="248">
        <v>80</v>
      </c>
      <c r="AP17" s="247">
        <v>16</v>
      </c>
      <c r="AQ17" s="247">
        <v>8</v>
      </c>
      <c r="AR17" s="248">
        <v>9</v>
      </c>
      <c r="AT17" s="241">
        <v>231</v>
      </c>
      <c r="AU17" s="242" t="s">
        <v>124</v>
      </c>
      <c r="AV17" s="243">
        <v>224</v>
      </c>
      <c r="AW17" s="244">
        <v>232</v>
      </c>
      <c r="AX17" s="265"/>
      <c r="AY17" s="246">
        <v>17</v>
      </c>
      <c r="AZ17" s="247">
        <v>22</v>
      </c>
      <c r="BA17" s="247">
        <v>23</v>
      </c>
      <c r="BB17" s="247">
        <v>24</v>
      </c>
      <c r="BC17" s="248">
        <v>15</v>
      </c>
      <c r="BD17" s="248">
        <v>62</v>
      </c>
      <c r="BE17" s="247">
        <v>11</v>
      </c>
      <c r="BF17" s="247">
        <v>12</v>
      </c>
      <c r="BG17" s="248">
        <v>4</v>
      </c>
      <c r="BI17" s="241">
        <v>231</v>
      </c>
      <c r="BJ17" s="242" t="s">
        <v>124</v>
      </c>
      <c r="BK17" s="243">
        <v>200</v>
      </c>
      <c r="BL17" s="244">
        <v>241</v>
      </c>
      <c r="BM17" s="265"/>
      <c r="BN17" s="246">
        <v>13</v>
      </c>
      <c r="BO17" s="247">
        <v>19</v>
      </c>
      <c r="BP17" s="247">
        <v>36</v>
      </c>
      <c r="BQ17" s="247">
        <v>20</v>
      </c>
      <c r="BR17" s="248">
        <v>13</v>
      </c>
      <c r="BS17" s="248">
        <v>69</v>
      </c>
      <c r="BT17" s="247">
        <v>8</v>
      </c>
      <c r="BU17" s="247">
        <v>7</v>
      </c>
      <c r="BV17" s="247">
        <v>8</v>
      </c>
      <c r="BW17" s="248">
        <v>6</v>
      </c>
      <c r="BY17" s="241">
        <v>332</v>
      </c>
      <c r="BZ17" s="242" t="s">
        <v>214</v>
      </c>
      <c r="CA17" s="243">
        <v>117</v>
      </c>
      <c r="CB17" s="244">
        <v>245</v>
      </c>
      <c r="CC17" s="265"/>
      <c r="CD17" s="246">
        <v>11</v>
      </c>
      <c r="CE17" s="247">
        <v>23</v>
      </c>
      <c r="CF17" s="247">
        <v>45</v>
      </c>
      <c r="CG17" s="247">
        <v>15</v>
      </c>
      <c r="CH17" s="248">
        <v>6</v>
      </c>
      <c r="CI17" s="248">
        <v>66</v>
      </c>
      <c r="CJ17" s="247">
        <v>7</v>
      </c>
      <c r="CK17" s="247">
        <v>10</v>
      </c>
      <c r="CL17" s="248">
        <v>10</v>
      </c>
      <c r="CN17" s="250">
        <v>332</v>
      </c>
      <c r="CO17" s="162" t="s">
        <v>214</v>
      </c>
      <c r="CP17" s="162">
        <v>33</v>
      </c>
      <c r="CQ17" s="251">
        <v>416</v>
      </c>
      <c r="CR17" s="252">
        <v>94</v>
      </c>
      <c r="CS17" s="251">
        <v>0</v>
      </c>
      <c r="CT17" s="251">
        <v>6</v>
      </c>
      <c r="CU17" s="162">
        <v>70</v>
      </c>
      <c r="CV17" s="162">
        <v>21</v>
      </c>
      <c r="CW17" s="162">
        <v>3</v>
      </c>
      <c r="CX17" s="25"/>
      <c r="CY17" s="25"/>
      <c r="CZ17" s="25"/>
      <c r="DB17" s="266">
        <v>7018</v>
      </c>
      <c r="DC17" s="254" t="s">
        <v>479</v>
      </c>
      <c r="DD17" s="255">
        <v>174</v>
      </c>
      <c r="DE17" s="256">
        <v>2023</v>
      </c>
      <c r="DF17" s="257">
        <v>333</v>
      </c>
      <c r="DG17" s="258">
        <v>89</v>
      </c>
      <c r="DH17" s="259">
        <v>5</v>
      </c>
      <c r="DI17" s="260">
        <v>18</v>
      </c>
      <c r="DJ17" s="260">
        <v>33</v>
      </c>
      <c r="DK17" s="260">
        <v>38</v>
      </c>
      <c r="DL17" s="261">
        <v>6</v>
      </c>
      <c r="DM17" s="262">
        <v>77</v>
      </c>
      <c r="DN17" s="263">
        <v>6</v>
      </c>
      <c r="DO17" s="260">
        <v>5</v>
      </c>
      <c r="DP17" s="260">
        <v>7</v>
      </c>
      <c r="DQ17" s="260">
        <v>8</v>
      </c>
      <c r="DR17" s="264">
        <v>7</v>
      </c>
    </row>
    <row r="18" spans="1:122" ht="18" customHeight="1">
      <c r="A18" s="233">
        <v>101</v>
      </c>
      <c r="B18" s="234" t="s">
        <v>202</v>
      </c>
      <c r="C18" s="235">
        <v>91</v>
      </c>
      <c r="D18" s="236">
        <v>189</v>
      </c>
      <c r="E18" s="237"/>
      <c r="F18" s="238">
        <v>40</v>
      </c>
      <c r="G18" s="239">
        <v>30</v>
      </c>
      <c r="H18" s="239">
        <v>22</v>
      </c>
      <c r="I18" s="239">
        <v>5</v>
      </c>
      <c r="J18" s="240">
        <v>3</v>
      </c>
      <c r="K18" s="240">
        <v>31</v>
      </c>
      <c r="L18" s="239">
        <v>12</v>
      </c>
      <c r="M18" s="239">
        <v>4</v>
      </c>
      <c r="N18" s="240">
        <v>8</v>
      </c>
      <c r="P18" s="241">
        <v>101</v>
      </c>
      <c r="Q18" s="242" t="s">
        <v>202</v>
      </c>
      <c r="R18" s="243">
        <v>63</v>
      </c>
      <c r="S18" s="244">
        <v>204</v>
      </c>
      <c r="T18" s="265"/>
      <c r="U18" s="246">
        <v>27</v>
      </c>
      <c r="V18" s="247">
        <v>30</v>
      </c>
      <c r="W18" s="247">
        <v>29</v>
      </c>
      <c r="X18" s="247">
        <v>13</v>
      </c>
      <c r="Y18" s="248">
        <v>2</v>
      </c>
      <c r="Z18" s="248">
        <v>43</v>
      </c>
      <c r="AA18" s="247">
        <v>10</v>
      </c>
      <c r="AB18" s="247">
        <v>7</v>
      </c>
      <c r="AC18" s="248">
        <v>7</v>
      </c>
      <c r="AE18" s="241">
        <v>101</v>
      </c>
      <c r="AF18" s="242" t="s">
        <v>202</v>
      </c>
      <c r="AG18" s="243">
        <v>71</v>
      </c>
      <c r="AH18" s="244">
        <v>216</v>
      </c>
      <c r="AI18" s="265"/>
      <c r="AJ18" s="246">
        <v>23</v>
      </c>
      <c r="AK18" s="247">
        <v>31</v>
      </c>
      <c r="AL18" s="247">
        <v>23</v>
      </c>
      <c r="AM18" s="247">
        <v>20</v>
      </c>
      <c r="AN18" s="248">
        <v>4</v>
      </c>
      <c r="AO18" s="248">
        <v>46</v>
      </c>
      <c r="AP18" s="247">
        <v>12</v>
      </c>
      <c r="AQ18" s="247">
        <v>7</v>
      </c>
      <c r="AR18" s="248">
        <v>6</v>
      </c>
      <c r="AT18" s="241">
        <v>241</v>
      </c>
      <c r="AU18" s="242" t="s">
        <v>209</v>
      </c>
      <c r="AV18" s="243">
        <v>141</v>
      </c>
      <c r="AW18" s="244">
        <v>238</v>
      </c>
      <c r="AX18" s="265"/>
      <c r="AY18" s="246">
        <v>6</v>
      </c>
      <c r="AZ18" s="247">
        <v>9</v>
      </c>
      <c r="BA18" s="247">
        <v>35</v>
      </c>
      <c r="BB18" s="247">
        <v>36</v>
      </c>
      <c r="BC18" s="248">
        <v>13</v>
      </c>
      <c r="BD18" s="248">
        <v>84</v>
      </c>
      <c r="BE18" s="247">
        <v>13</v>
      </c>
      <c r="BF18" s="247">
        <v>13</v>
      </c>
      <c r="BG18" s="248">
        <v>5</v>
      </c>
      <c r="BI18" s="241">
        <v>241</v>
      </c>
      <c r="BJ18" s="242" t="s">
        <v>209</v>
      </c>
      <c r="BK18" s="243">
        <v>124</v>
      </c>
      <c r="BL18" s="244">
        <v>248</v>
      </c>
      <c r="BM18" s="265"/>
      <c r="BN18" s="246">
        <v>7</v>
      </c>
      <c r="BO18" s="247">
        <v>9</v>
      </c>
      <c r="BP18" s="247">
        <v>32</v>
      </c>
      <c r="BQ18" s="247">
        <v>29</v>
      </c>
      <c r="BR18" s="248">
        <v>23</v>
      </c>
      <c r="BS18" s="248">
        <v>84</v>
      </c>
      <c r="BT18" s="247">
        <v>8</v>
      </c>
      <c r="BU18" s="247">
        <v>8</v>
      </c>
      <c r="BV18" s="247">
        <v>9</v>
      </c>
      <c r="BW18" s="248">
        <v>6</v>
      </c>
      <c r="BY18" s="241">
        <v>761</v>
      </c>
      <c r="BZ18" s="242" t="s">
        <v>930</v>
      </c>
      <c r="CA18" s="243">
        <v>73</v>
      </c>
      <c r="CB18" s="244">
        <v>246</v>
      </c>
      <c r="CC18" s="265"/>
      <c r="CD18" s="246">
        <v>14</v>
      </c>
      <c r="CE18" s="247">
        <v>25</v>
      </c>
      <c r="CF18" s="247">
        <v>32</v>
      </c>
      <c r="CG18" s="247">
        <v>21</v>
      </c>
      <c r="CH18" s="248">
        <v>10</v>
      </c>
      <c r="CI18" s="248">
        <v>62</v>
      </c>
      <c r="CJ18" s="247">
        <v>7</v>
      </c>
      <c r="CK18" s="247">
        <v>11</v>
      </c>
      <c r="CL18" s="248">
        <v>10</v>
      </c>
      <c r="CN18" s="250">
        <v>761</v>
      </c>
      <c r="CO18" s="162" t="s">
        <v>930</v>
      </c>
      <c r="CP18" s="162">
        <v>22</v>
      </c>
      <c r="CQ18" s="251">
        <v>420</v>
      </c>
      <c r="CR18" s="252">
        <v>86</v>
      </c>
      <c r="CS18" s="251">
        <v>0</v>
      </c>
      <c r="CT18" s="251">
        <v>14</v>
      </c>
      <c r="CU18" s="162">
        <v>36</v>
      </c>
      <c r="CV18" s="162">
        <v>36</v>
      </c>
      <c r="CW18" s="162">
        <v>14</v>
      </c>
      <c r="CX18" s="25"/>
      <c r="CY18" s="25"/>
      <c r="CZ18" s="25"/>
      <c r="DB18" s="266">
        <v>7020</v>
      </c>
      <c r="DC18" s="254" t="s">
        <v>480</v>
      </c>
      <c r="DD18" s="255">
        <v>286</v>
      </c>
      <c r="DE18" s="256">
        <v>2075</v>
      </c>
      <c r="DF18" s="257">
        <v>345</v>
      </c>
      <c r="DG18" s="258">
        <v>97</v>
      </c>
      <c r="DH18" s="259">
        <v>2</v>
      </c>
      <c r="DI18" s="260">
        <v>8</v>
      </c>
      <c r="DJ18" s="260">
        <v>31</v>
      </c>
      <c r="DK18" s="260">
        <v>47</v>
      </c>
      <c r="DL18" s="261">
        <v>12</v>
      </c>
      <c r="DM18" s="262">
        <v>90</v>
      </c>
      <c r="DN18" s="263">
        <v>7</v>
      </c>
      <c r="DO18" s="260">
        <v>6</v>
      </c>
      <c r="DP18" s="260">
        <v>8</v>
      </c>
      <c r="DQ18" s="260">
        <v>10</v>
      </c>
      <c r="DR18" s="264">
        <v>8</v>
      </c>
    </row>
    <row r="19" spans="1:122" ht="18" customHeight="1">
      <c r="A19" s="233">
        <v>102</v>
      </c>
      <c r="B19" s="234" t="s">
        <v>203</v>
      </c>
      <c r="C19" s="235">
        <v>64</v>
      </c>
      <c r="D19" s="236">
        <v>193</v>
      </c>
      <c r="E19" s="237"/>
      <c r="F19" s="238">
        <v>31</v>
      </c>
      <c r="G19" s="239">
        <v>25</v>
      </c>
      <c r="H19" s="239">
        <v>28</v>
      </c>
      <c r="I19" s="239">
        <v>13</v>
      </c>
      <c r="J19" s="240">
        <v>3</v>
      </c>
      <c r="K19" s="240">
        <v>44</v>
      </c>
      <c r="L19" s="239">
        <v>13</v>
      </c>
      <c r="M19" s="239">
        <v>5</v>
      </c>
      <c r="N19" s="240">
        <v>9</v>
      </c>
      <c r="P19" s="241">
        <v>102</v>
      </c>
      <c r="Q19" s="242" t="s">
        <v>203</v>
      </c>
      <c r="R19" s="243">
        <v>62</v>
      </c>
      <c r="S19" s="244">
        <v>214</v>
      </c>
      <c r="T19" s="265"/>
      <c r="U19" s="246">
        <v>10</v>
      </c>
      <c r="V19" s="247">
        <v>35</v>
      </c>
      <c r="W19" s="247">
        <v>27</v>
      </c>
      <c r="X19" s="247">
        <v>19</v>
      </c>
      <c r="Y19" s="248">
        <v>8</v>
      </c>
      <c r="Z19" s="248">
        <v>55</v>
      </c>
      <c r="AA19" s="247">
        <v>13</v>
      </c>
      <c r="AB19" s="247">
        <v>7</v>
      </c>
      <c r="AC19" s="248">
        <v>9</v>
      </c>
      <c r="AE19" s="241">
        <v>102</v>
      </c>
      <c r="AF19" s="242" t="s">
        <v>203</v>
      </c>
      <c r="AG19" s="243">
        <v>64</v>
      </c>
      <c r="AH19" s="244">
        <v>214</v>
      </c>
      <c r="AI19" s="265"/>
      <c r="AJ19" s="246">
        <v>28</v>
      </c>
      <c r="AK19" s="247">
        <v>36</v>
      </c>
      <c r="AL19" s="247">
        <v>28</v>
      </c>
      <c r="AM19" s="247">
        <v>6</v>
      </c>
      <c r="AN19" s="248">
        <v>2</v>
      </c>
      <c r="AO19" s="248">
        <v>36</v>
      </c>
      <c r="AP19" s="247">
        <v>11</v>
      </c>
      <c r="AQ19" s="247">
        <v>6</v>
      </c>
      <c r="AR19" s="248">
        <v>6</v>
      </c>
      <c r="AT19" s="241">
        <v>332</v>
      </c>
      <c r="AU19" s="242" t="s">
        <v>214</v>
      </c>
      <c r="AV19" s="243">
        <v>116</v>
      </c>
      <c r="AW19" s="244">
        <v>227</v>
      </c>
      <c r="AX19" s="265"/>
      <c r="AY19" s="246">
        <v>27</v>
      </c>
      <c r="AZ19" s="247">
        <v>22</v>
      </c>
      <c r="BA19" s="247">
        <v>27</v>
      </c>
      <c r="BB19" s="247">
        <v>18</v>
      </c>
      <c r="BC19" s="248">
        <v>7</v>
      </c>
      <c r="BD19" s="248">
        <v>52</v>
      </c>
      <c r="BE19" s="247">
        <v>10</v>
      </c>
      <c r="BF19" s="247">
        <v>11</v>
      </c>
      <c r="BG19" s="248">
        <v>3</v>
      </c>
      <c r="BI19" s="241">
        <v>332</v>
      </c>
      <c r="BJ19" s="242" t="s">
        <v>214</v>
      </c>
      <c r="BK19" s="243">
        <v>140</v>
      </c>
      <c r="BL19" s="244">
        <v>236</v>
      </c>
      <c r="BM19" s="265"/>
      <c r="BN19" s="246">
        <v>13</v>
      </c>
      <c r="BO19" s="247">
        <v>29</v>
      </c>
      <c r="BP19" s="247">
        <v>37</v>
      </c>
      <c r="BQ19" s="247">
        <v>15</v>
      </c>
      <c r="BR19" s="248">
        <v>6</v>
      </c>
      <c r="BS19" s="248">
        <v>59</v>
      </c>
      <c r="BT19" s="247">
        <v>7</v>
      </c>
      <c r="BU19" s="247">
        <v>6</v>
      </c>
      <c r="BV19" s="247">
        <v>7</v>
      </c>
      <c r="BW19" s="248">
        <v>5</v>
      </c>
      <c r="BY19" s="241">
        <v>950</v>
      </c>
      <c r="BZ19" s="242" t="s">
        <v>1172</v>
      </c>
      <c r="CA19" s="243">
        <v>103</v>
      </c>
      <c r="CB19" s="244">
        <v>262</v>
      </c>
      <c r="CC19" s="265"/>
      <c r="CD19" s="246">
        <v>3</v>
      </c>
      <c r="CE19" s="247">
        <v>5</v>
      </c>
      <c r="CF19" s="247">
        <v>25</v>
      </c>
      <c r="CG19" s="247">
        <v>35</v>
      </c>
      <c r="CH19" s="248">
        <v>32</v>
      </c>
      <c r="CI19" s="248">
        <v>92</v>
      </c>
      <c r="CJ19" s="247">
        <v>9</v>
      </c>
      <c r="CK19" s="247">
        <v>14</v>
      </c>
      <c r="CL19" s="248">
        <v>14</v>
      </c>
      <c r="CN19" s="250">
        <v>950</v>
      </c>
      <c r="CO19" s="162" t="s">
        <v>1172</v>
      </c>
      <c r="CP19" s="162">
        <v>32</v>
      </c>
      <c r="CQ19" s="251">
        <v>443</v>
      </c>
      <c r="CR19" s="252">
        <v>100</v>
      </c>
      <c r="CS19" s="251">
        <v>0</v>
      </c>
      <c r="CT19" s="251">
        <v>0</v>
      </c>
      <c r="CU19" s="162">
        <v>19</v>
      </c>
      <c r="CV19" s="162">
        <v>16</v>
      </c>
      <c r="CW19" s="162">
        <v>66</v>
      </c>
      <c r="CX19" s="25"/>
      <c r="CY19" s="25"/>
      <c r="CZ19" s="25"/>
      <c r="DB19" s="266">
        <v>7022</v>
      </c>
      <c r="DC19" s="254" t="s">
        <v>481</v>
      </c>
      <c r="DD19" s="255">
        <v>120</v>
      </c>
      <c r="DE19" s="256">
        <v>2026</v>
      </c>
      <c r="DF19" s="257">
        <v>333</v>
      </c>
      <c r="DG19" s="258">
        <v>90</v>
      </c>
      <c r="DH19" s="259">
        <v>8</v>
      </c>
      <c r="DI19" s="260">
        <v>13</v>
      </c>
      <c r="DJ19" s="260">
        <v>38</v>
      </c>
      <c r="DK19" s="260">
        <v>33</v>
      </c>
      <c r="DL19" s="261">
        <v>9</v>
      </c>
      <c r="DM19" s="262">
        <v>80</v>
      </c>
      <c r="DN19" s="263">
        <v>6</v>
      </c>
      <c r="DO19" s="260">
        <v>5</v>
      </c>
      <c r="DP19" s="260">
        <v>7</v>
      </c>
      <c r="DQ19" s="260">
        <v>8</v>
      </c>
      <c r="DR19" s="264">
        <v>7</v>
      </c>
    </row>
    <row r="20" spans="1:122" ht="18" customHeight="1">
      <c r="A20" s="233">
        <v>111</v>
      </c>
      <c r="B20" s="234" t="s">
        <v>204</v>
      </c>
      <c r="C20" s="235">
        <v>93</v>
      </c>
      <c r="D20" s="236">
        <v>193</v>
      </c>
      <c r="E20" s="237"/>
      <c r="F20" s="238">
        <v>27</v>
      </c>
      <c r="G20" s="239">
        <v>22</v>
      </c>
      <c r="H20" s="239">
        <v>40</v>
      </c>
      <c r="I20" s="239">
        <v>11</v>
      </c>
      <c r="J20" s="240">
        <v>1</v>
      </c>
      <c r="K20" s="240">
        <v>52</v>
      </c>
      <c r="L20" s="239">
        <v>13</v>
      </c>
      <c r="M20" s="239">
        <v>6</v>
      </c>
      <c r="N20" s="240">
        <v>9</v>
      </c>
      <c r="P20" s="241">
        <v>111</v>
      </c>
      <c r="Q20" s="242" t="s">
        <v>204</v>
      </c>
      <c r="R20" s="243">
        <v>83</v>
      </c>
      <c r="S20" s="244">
        <v>217</v>
      </c>
      <c r="T20" s="265"/>
      <c r="U20" s="246">
        <v>16</v>
      </c>
      <c r="V20" s="247">
        <v>12</v>
      </c>
      <c r="W20" s="247">
        <v>33</v>
      </c>
      <c r="X20" s="247">
        <v>34</v>
      </c>
      <c r="Y20" s="248">
        <v>6</v>
      </c>
      <c r="Z20" s="248">
        <v>72</v>
      </c>
      <c r="AA20" s="247">
        <v>13</v>
      </c>
      <c r="AB20" s="247">
        <v>8</v>
      </c>
      <c r="AC20" s="248">
        <v>9</v>
      </c>
      <c r="AE20" s="241">
        <v>111</v>
      </c>
      <c r="AF20" s="242" t="s">
        <v>204</v>
      </c>
      <c r="AG20" s="243">
        <v>92</v>
      </c>
      <c r="AH20" s="244">
        <v>211</v>
      </c>
      <c r="AI20" s="265"/>
      <c r="AJ20" s="246">
        <v>34</v>
      </c>
      <c r="AK20" s="247">
        <v>32</v>
      </c>
      <c r="AL20" s="247">
        <v>22</v>
      </c>
      <c r="AM20" s="247">
        <v>12</v>
      </c>
      <c r="AN20" s="248">
        <v>1</v>
      </c>
      <c r="AO20" s="248">
        <v>35</v>
      </c>
      <c r="AP20" s="247">
        <v>11</v>
      </c>
      <c r="AQ20" s="247">
        <v>6</v>
      </c>
      <c r="AR20" s="248">
        <v>5</v>
      </c>
      <c r="AT20" s="241">
        <v>761</v>
      </c>
      <c r="AU20" s="242" t="s">
        <v>930</v>
      </c>
      <c r="AV20" s="243">
        <v>102</v>
      </c>
      <c r="AW20" s="244">
        <v>223</v>
      </c>
      <c r="AX20" s="265"/>
      <c r="AY20" s="246">
        <v>27</v>
      </c>
      <c r="AZ20" s="247">
        <v>27</v>
      </c>
      <c r="BA20" s="247">
        <v>22</v>
      </c>
      <c r="BB20" s="247">
        <v>14</v>
      </c>
      <c r="BC20" s="248">
        <v>10</v>
      </c>
      <c r="BD20" s="248">
        <v>45</v>
      </c>
      <c r="BE20" s="247">
        <v>9</v>
      </c>
      <c r="BF20" s="247">
        <v>10</v>
      </c>
      <c r="BG20" s="248">
        <v>4</v>
      </c>
      <c r="BI20" s="241">
        <v>761</v>
      </c>
      <c r="BJ20" s="242" t="s">
        <v>930</v>
      </c>
      <c r="BK20" s="243">
        <v>93</v>
      </c>
      <c r="BL20" s="244">
        <v>230</v>
      </c>
      <c r="BM20" s="265"/>
      <c r="BN20" s="246">
        <v>25</v>
      </c>
      <c r="BO20" s="247">
        <v>26</v>
      </c>
      <c r="BP20" s="247">
        <v>33</v>
      </c>
      <c r="BQ20" s="247">
        <v>14</v>
      </c>
      <c r="BR20" s="248">
        <v>2</v>
      </c>
      <c r="BS20" s="248">
        <v>49</v>
      </c>
      <c r="BT20" s="247">
        <v>6</v>
      </c>
      <c r="BU20" s="247">
        <v>6</v>
      </c>
      <c r="BV20" s="247">
        <v>6</v>
      </c>
      <c r="BW20" s="248">
        <v>5</v>
      </c>
      <c r="BY20" s="241">
        <v>1010</v>
      </c>
      <c r="BZ20" s="242" t="s">
        <v>244</v>
      </c>
      <c r="CA20" s="243">
        <v>148</v>
      </c>
      <c r="CB20" s="244">
        <v>245</v>
      </c>
      <c r="CC20" s="265"/>
      <c r="CD20" s="246">
        <v>15</v>
      </c>
      <c r="CE20" s="247">
        <v>21</v>
      </c>
      <c r="CF20" s="247">
        <v>36</v>
      </c>
      <c r="CG20" s="247">
        <v>20</v>
      </c>
      <c r="CH20" s="248">
        <v>9</v>
      </c>
      <c r="CI20" s="248">
        <v>64</v>
      </c>
      <c r="CJ20" s="247">
        <v>7</v>
      </c>
      <c r="CK20" s="247">
        <v>11</v>
      </c>
      <c r="CL20" s="248">
        <v>10</v>
      </c>
      <c r="CN20" s="250">
        <v>1010</v>
      </c>
      <c r="CO20" s="162" t="s">
        <v>244</v>
      </c>
      <c r="CP20" s="162">
        <v>46</v>
      </c>
      <c r="CQ20" s="251">
        <v>416</v>
      </c>
      <c r="CR20" s="252">
        <v>85</v>
      </c>
      <c r="CS20" s="251">
        <v>0</v>
      </c>
      <c r="CT20" s="251">
        <v>15</v>
      </c>
      <c r="CU20" s="162">
        <v>59</v>
      </c>
      <c r="CV20" s="162">
        <v>17</v>
      </c>
      <c r="CW20" s="162">
        <v>9</v>
      </c>
      <c r="CX20" s="25"/>
      <c r="CY20" s="25"/>
      <c r="CZ20" s="25"/>
      <c r="DB20" s="266">
        <v>7024</v>
      </c>
      <c r="DC20" s="254" t="s">
        <v>1299</v>
      </c>
      <c r="DD20" s="255">
        <v>16</v>
      </c>
      <c r="DE20" s="256">
        <v>2085</v>
      </c>
      <c r="DF20" s="257">
        <v>348</v>
      </c>
      <c r="DG20" s="258">
        <v>94</v>
      </c>
      <c r="DH20" s="259">
        <v>6</v>
      </c>
      <c r="DI20" s="260">
        <v>0</v>
      </c>
      <c r="DJ20" s="260">
        <v>13</v>
      </c>
      <c r="DK20" s="260">
        <v>69</v>
      </c>
      <c r="DL20" s="261">
        <v>13</v>
      </c>
      <c r="DM20" s="262">
        <v>94</v>
      </c>
      <c r="DN20" s="263">
        <v>7</v>
      </c>
      <c r="DO20" s="260">
        <v>7</v>
      </c>
      <c r="DP20" s="260">
        <v>9</v>
      </c>
      <c r="DQ20" s="260">
        <v>10</v>
      </c>
      <c r="DR20" s="264">
        <v>7</v>
      </c>
    </row>
    <row r="21" spans="1:122" ht="18" customHeight="1">
      <c r="A21" s="233">
        <v>113</v>
      </c>
      <c r="B21" s="234" t="s">
        <v>111</v>
      </c>
      <c r="C21" s="235">
        <v>38</v>
      </c>
      <c r="D21" s="236">
        <v>200</v>
      </c>
      <c r="E21" s="237"/>
      <c r="F21" s="238">
        <v>11</v>
      </c>
      <c r="G21" s="239">
        <v>26</v>
      </c>
      <c r="H21" s="239">
        <v>42</v>
      </c>
      <c r="I21" s="239">
        <v>16</v>
      </c>
      <c r="J21" s="240">
        <v>5</v>
      </c>
      <c r="K21" s="240">
        <v>63</v>
      </c>
      <c r="L21" s="239">
        <v>15</v>
      </c>
      <c r="M21" s="239">
        <v>6</v>
      </c>
      <c r="N21" s="240">
        <v>10</v>
      </c>
      <c r="P21" s="241">
        <v>113</v>
      </c>
      <c r="Q21" s="242" t="s">
        <v>111</v>
      </c>
      <c r="R21" s="243">
        <v>20</v>
      </c>
      <c r="S21" s="244">
        <v>197</v>
      </c>
      <c r="T21" s="265"/>
      <c r="U21" s="246">
        <v>50</v>
      </c>
      <c r="V21" s="247">
        <v>30</v>
      </c>
      <c r="W21" s="247">
        <v>15</v>
      </c>
      <c r="X21" s="247">
        <v>5</v>
      </c>
      <c r="Y21" s="248">
        <v>0</v>
      </c>
      <c r="Z21" s="248">
        <v>20</v>
      </c>
      <c r="AA21" s="247">
        <v>9</v>
      </c>
      <c r="AB21" s="247">
        <v>5</v>
      </c>
      <c r="AC21" s="248">
        <v>7</v>
      </c>
      <c r="AE21" s="241">
        <v>113</v>
      </c>
      <c r="AF21" s="242" t="s">
        <v>111</v>
      </c>
      <c r="AG21" s="243">
        <v>22</v>
      </c>
      <c r="AH21" s="244">
        <v>209</v>
      </c>
      <c r="AI21" s="265"/>
      <c r="AJ21" s="246">
        <v>41</v>
      </c>
      <c r="AK21" s="247">
        <v>27</v>
      </c>
      <c r="AL21" s="247">
        <v>23</v>
      </c>
      <c r="AM21" s="247">
        <v>9</v>
      </c>
      <c r="AN21" s="248">
        <v>0</v>
      </c>
      <c r="AO21" s="248">
        <v>32</v>
      </c>
      <c r="AP21" s="247">
        <v>10</v>
      </c>
      <c r="AQ21" s="247">
        <v>6</v>
      </c>
      <c r="AR21" s="248">
        <v>4</v>
      </c>
      <c r="AT21" s="241">
        <v>950</v>
      </c>
      <c r="AU21" s="242" t="s">
        <v>1172</v>
      </c>
      <c r="AV21" s="243">
        <v>107</v>
      </c>
      <c r="AW21" s="244">
        <v>240</v>
      </c>
      <c r="AX21" s="265"/>
      <c r="AY21" s="246">
        <v>4</v>
      </c>
      <c r="AZ21" s="247">
        <v>13</v>
      </c>
      <c r="BA21" s="247">
        <v>38</v>
      </c>
      <c r="BB21" s="247">
        <v>23</v>
      </c>
      <c r="BC21" s="248">
        <v>21</v>
      </c>
      <c r="BD21" s="248">
        <v>83</v>
      </c>
      <c r="BE21" s="247">
        <v>13</v>
      </c>
      <c r="BF21" s="247">
        <v>13</v>
      </c>
      <c r="BG21" s="248">
        <v>5</v>
      </c>
      <c r="BI21" s="241">
        <v>950</v>
      </c>
      <c r="BJ21" s="242" t="s">
        <v>1172</v>
      </c>
      <c r="BK21" s="243">
        <v>105</v>
      </c>
      <c r="BL21" s="244">
        <v>253</v>
      </c>
      <c r="BM21" s="265"/>
      <c r="BN21" s="246">
        <v>5</v>
      </c>
      <c r="BO21" s="247">
        <v>11</v>
      </c>
      <c r="BP21" s="247">
        <v>25</v>
      </c>
      <c r="BQ21" s="247">
        <v>30</v>
      </c>
      <c r="BR21" s="248">
        <v>29</v>
      </c>
      <c r="BS21" s="248">
        <v>84</v>
      </c>
      <c r="BT21" s="247">
        <v>9</v>
      </c>
      <c r="BU21" s="247">
        <v>8</v>
      </c>
      <c r="BV21" s="247">
        <v>10</v>
      </c>
      <c r="BW21" s="248">
        <v>6</v>
      </c>
      <c r="BY21" s="241">
        <v>1020</v>
      </c>
      <c r="BZ21" s="242" t="s">
        <v>245</v>
      </c>
      <c r="CA21" s="243">
        <v>89</v>
      </c>
      <c r="CB21" s="244">
        <v>246</v>
      </c>
      <c r="CC21" s="265"/>
      <c r="CD21" s="246">
        <v>15</v>
      </c>
      <c r="CE21" s="247">
        <v>20</v>
      </c>
      <c r="CF21" s="247">
        <v>39</v>
      </c>
      <c r="CG21" s="247">
        <v>20</v>
      </c>
      <c r="CH21" s="248">
        <v>6</v>
      </c>
      <c r="CI21" s="248">
        <v>65</v>
      </c>
      <c r="CJ21" s="247">
        <v>7</v>
      </c>
      <c r="CK21" s="247">
        <v>11</v>
      </c>
      <c r="CL21" s="248">
        <v>11</v>
      </c>
      <c r="CN21" s="250">
        <v>1020</v>
      </c>
      <c r="CO21" s="162" t="s">
        <v>245</v>
      </c>
      <c r="CP21" s="162">
        <v>1</v>
      </c>
      <c r="CQ21" s="251" t="s">
        <v>42</v>
      </c>
      <c r="CR21" s="252" t="s">
        <v>42</v>
      </c>
      <c r="CS21" s="251" t="s">
        <v>42</v>
      </c>
      <c r="CT21" s="251" t="s">
        <v>42</v>
      </c>
      <c r="CU21" s="162" t="s">
        <v>42</v>
      </c>
      <c r="CV21" s="162" t="s">
        <v>42</v>
      </c>
      <c r="CW21" s="162" t="s">
        <v>42</v>
      </c>
      <c r="CX21" s="25"/>
      <c r="CY21" s="25"/>
      <c r="CZ21" s="25"/>
      <c r="DB21" s="266">
        <v>7029</v>
      </c>
      <c r="DC21" s="254" t="s">
        <v>1300</v>
      </c>
      <c r="DD21" s="255">
        <v>411</v>
      </c>
      <c r="DE21" s="256">
        <v>2113</v>
      </c>
      <c r="DF21" s="257">
        <v>355</v>
      </c>
      <c r="DG21" s="258">
        <v>96</v>
      </c>
      <c r="DH21" s="259">
        <v>2</v>
      </c>
      <c r="DI21" s="260">
        <v>7</v>
      </c>
      <c r="DJ21" s="260">
        <v>18</v>
      </c>
      <c r="DK21" s="260">
        <v>51</v>
      </c>
      <c r="DL21" s="261">
        <v>22</v>
      </c>
      <c r="DM21" s="262">
        <v>91</v>
      </c>
      <c r="DN21" s="263">
        <v>7</v>
      </c>
      <c r="DO21" s="260">
        <v>6</v>
      </c>
      <c r="DP21" s="260">
        <v>10</v>
      </c>
      <c r="DQ21" s="260">
        <v>10</v>
      </c>
      <c r="DR21" s="264">
        <v>8</v>
      </c>
    </row>
    <row r="22" spans="1:122" ht="18" customHeight="1">
      <c r="A22" s="233">
        <v>121</v>
      </c>
      <c r="B22" s="234" t="s">
        <v>205</v>
      </c>
      <c r="C22" s="235">
        <v>138</v>
      </c>
      <c r="D22" s="236">
        <v>196</v>
      </c>
      <c r="E22" s="237"/>
      <c r="F22" s="238">
        <v>25</v>
      </c>
      <c r="G22" s="239">
        <v>22</v>
      </c>
      <c r="H22" s="239">
        <v>30</v>
      </c>
      <c r="I22" s="239">
        <v>16</v>
      </c>
      <c r="J22" s="240">
        <v>7</v>
      </c>
      <c r="K22" s="240">
        <v>52</v>
      </c>
      <c r="L22" s="239">
        <v>14</v>
      </c>
      <c r="M22" s="239">
        <v>5</v>
      </c>
      <c r="N22" s="240">
        <v>9</v>
      </c>
      <c r="P22" s="241">
        <v>121</v>
      </c>
      <c r="Q22" s="242" t="s">
        <v>205</v>
      </c>
      <c r="R22" s="243">
        <v>162</v>
      </c>
      <c r="S22" s="244">
        <v>210</v>
      </c>
      <c r="T22" s="265"/>
      <c r="U22" s="246">
        <v>35</v>
      </c>
      <c r="V22" s="247">
        <v>18</v>
      </c>
      <c r="W22" s="247">
        <v>14</v>
      </c>
      <c r="X22" s="247">
        <v>18</v>
      </c>
      <c r="Y22" s="248">
        <v>15</v>
      </c>
      <c r="Z22" s="248">
        <v>48</v>
      </c>
      <c r="AA22" s="247">
        <v>12</v>
      </c>
      <c r="AB22" s="247">
        <v>7</v>
      </c>
      <c r="AC22" s="248">
        <v>8</v>
      </c>
      <c r="AE22" s="241">
        <v>121</v>
      </c>
      <c r="AF22" s="242" t="s">
        <v>205</v>
      </c>
      <c r="AG22" s="243">
        <v>165</v>
      </c>
      <c r="AH22" s="244">
        <v>213</v>
      </c>
      <c r="AI22" s="265"/>
      <c r="AJ22" s="246">
        <v>31</v>
      </c>
      <c r="AK22" s="247">
        <v>25</v>
      </c>
      <c r="AL22" s="247">
        <v>32</v>
      </c>
      <c r="AM22" s="247">
        <v>8</v>
      </c>
      <c r="AN22" s="248">
        <v>3</v>
      </c>
      <c r="AO22" s="248">
        <v>44</v>
      </c>
      <c r="AP22" s="247">
        <v>12</v>
      </c>
      <c r="AQ22" s="247">
        <v>6</v>
      </c>
      <c r="AR22" s="248">
        <v>6</v>
      </c>
      <c r="AT22" s="241">
        <v>961</v>
      </c>
      <c r="AU22" s="242" t="s">
        <v>242</v>
      </c>
      <c r="AV22" s="243">
        <v>37</v>
      </c>
      <c r="AW22" s="244">
        <v>240</v>
      </c>
      <c r="AX22" s="265"/>
      <c r="AY22" s="246">
        <v>8</v>
      </c>
      <c r="AZ22" s="247">
        <v>14</v>
      </c>
      <c r="BA22" s="247">
        <v>27</v>
      </c>
      <c r="BB22" s="247">
        <v>32</v>
      </c>
      <c r="BC22" s="248">
        <v>19</v>
      </c>
      <c r="BD22" s="248">
        <v>78</v>
      </c>
      <c r="BE22" s="247">
        <v>12</v>
      </c>
      <c r="BF22" s="247">
        <v>13</v>
      </c>
      <c r="BG22" s="248">
        <v>5</v>
      </c>
      <c r="BI22" s="241">
        <v>1010</v>
      </c>
      <c r="BJ22" s="242" t="s">
        <v>244</v>
      </c>
      <c r="BK22" s="243">
        <v>148</v>
      </c>
      <c r="BL22" s="244">
        <v>235</v>
      </c>
      <c r="BM22" s="265"/>
      <c r="BN22" s="246">
        <v>16</v>
      </c>
      <c r="BO22" s="247">
        <v>28</v>
      </c>
      <c r="BP22" s="247">
        <v>37</v>
      </c>
      <c r="BQ22" s="247">
        <v>17</v>
      </c>
      <c r="BR22" s="248">
        <v>3</v>
      </c>
      <c r="BS22" s="248">
        <v>57</v>
      </c>
      <c r="BT22" s="247">
        <v>7</v>
      </c>
      <c r="BU22" s="247">
        <v>6</v>
      </c>
      <c r="BV22" s="247">
        <v>7</v>
      </c>
      <c r="BW22" s="248">
        <v>5</v>
      </c>
      <c r="BY22" s="241">
        <v>1121</v>
      </c>
      <c r="BZ22" s="242" t="s">
        <v>115</v>
      </c>
      <c r="CA22" s="243">
        <v>169</v>
      </c>
      <c r="CB22" s="244">
        <v>243</v>
      </c>
      <c r="CC22" s="265"/>
      <c r="CD22" s="246">
        <v>23</v>
      </c>
      <c r="CE22" s="247">
        <v>21</v>
      </c>
      <c r="CF22" s="247">
        <v>24</v>
      </c>
      <c r="CG22" s="247">
        <v>21</v>
      </c>
      <c r="CH22" s="248">
        <v>10</v>
      </c>
      <c r="CI22" s="248">
        <v>56</v>
      </c>
      <c r="CJ22" s="247">
        <v>7</v>
      </c>
      <c r="CK22" s="247">
        <v>11</v>
      </c>
      <c r="CL22" s="248">
        <v>10</v>
      </c>
      <c r="CN22" s="250">
        <v>1121</v>
      </c>
      <c r="CO22" s="162" t="s">
        <v>115</v>
      </c>
      <c r="CP22" s="162">
        <v>47</v>
      </c>
      <c r="CQ22" s="251">
        <v>427</v>
      </c>
      <c r="CR22" s="252">
        <v>100</v>
      </c>
      <c r="CS22" s="251">
        <v>0</v>
      </c>
      <c r="CT22" s="251">
        <v>0</v>
      </c>
      <c r="CU22" s="162">
        <v>51</v>
      </c>
      <c r="CV22" s="162">
        <v>32</v>
      </c>
      <c r="CW22" s="162">
        <v>17</v>
      </c>
      <c r="CX22" s="25"/>
      <c r="CY22" s="25"/>
      <c r="CZ22" s="25"/>
      <c r="DB22" s="266">
        <v>7030</v>
      </c>
      <c r="DC22" s="254" t="s">
        <v>1549</v>
      </c>
      <c r="DD22" s="255">
        <v>23</v>
      </c>
      <c r="DE22" s="256">
        <v>1736</v>
      </c>
      <c r="DF22" s="257">
        <v>263</v>
      </c>
      <c r="DG22" s="258">
        <v>35</v>
      </c>
      <c r="DH22" s="259">
        <v>57</v>
      </c>
      <c r="DI22" s="260">
        <v>17</v>
      </c>
      <c r="DJ22" s="260">
        <v>22</v>
      </c>
      <c r="DK22" s="260">
        <v>4</v>
      </c>
      <c r="DL22" s="261">
        <v>0</v>
      </c>
      <c r="DM22" s="262">
        <v>26</v>
      </c>
      <c r="DN22" s="263">
        <v>3</v>
      </c>
      <c r="DO22" s="260">
        <v>2</v>
      </c>
      <c r="DP22" s="260">
        <v>3</v>
      </c>
      <c r="DQ22" s="260">
        <v>4</v>
      </c>
      <c r="DR22" s="264">
        <v>4</v>
      </c>
    </row>
    <row r="23" spans="1:122" ht="18" customHeight="1">
      <c r="A23" s="233">
        <v>122</v>
      </c>
      <c r="B23" s="234" t="s">
        <v>123</v>
      </c>
      <c r="C23" s="235">
        <v>187</v>
      </c>
      <c r="D23" s="236">
        <v>210</v>
      </c>
      <c r="E23" s="237"/>
      <c r="F23" s="238">
        <v>12</v>
      </c>
      <c r="G23" s="239">
        <v>17</v>
      </c>
      <c r="H23" s="239">
        <v>30</v>
      </c>
      <c r="I23" s="239">
        <v>22</v>
      </c>
      <c r="J23" s="240">
        <v>19</v>
      </c>
      <c r="K23" s="240">
        <v>71</v>
      </c>
      <c r="L23" s="239">
        <v>16</v>
      </c>
      <c r="M23" s="239">
        <v>7</v>
      </c>
      <c r="N23" s="240">
        <v>11</v>
      </c>
      <c r="P23" s="241">
        <v>122</v>
      </c>
      <c r="Q23" s="242" t="s">
        <v>123</v>
      </c>
      <c r="R23" s="243">
        <v>204</v>
      </c>
      <c r="S23" s="244">
        <v>220</v>
      </c>
      <c r="T23" s="265"/>
      <c r="U23" s="246">
        <v>10</v>
      </c>
      <c r="V23" s="247">
        <v>18</v>
      </c>
      <c r="W23" s="247">
        <v>30</v>
      </c>
      <c r="X23" s="247">
        <v>32</v>
      </c>
      <c r="Y23" s="248">
        <v>10</v>
      </c>
      <c r="Z23" s="248">
        <v>72</v>
      </c>
      <c r="AA23" s="247">
        <v>13</v>
      </c>
      <c r="AB23" s="247">
        <v>8</v>
      </c>
      <c r="AC23" s="248">
        <v>9</v>
      </c>
      <c r="AE23" s="241">
        <v>122</v>
      </c>
      <c r="AF23" s="242" t="s">
        <v>123</v>
      </c>
      <c r="AG23" s="243">
        <v>215</v>
      </c>
      <c r="AH23" s="244">
        <v>225</v>
      </c>
      <c r="AI23" s="265"/>
      <c r="AJ23" s="246">
        <v>13</v>
      </c>
      <c r="AK23" s="247">
        <v>25</v>
      </c>
      <c r="AL23" s="247">
        <v>31</v>
      </c>
      <c r="AM23" s="247">
        <v>16</v>
      </c>
      <c r="AN23" s="248">
        <v>15</v>
      </c>
      <c r="AO23" s="248">
        <v>62</v>
      </c>
      <c r="AP23" s="247">
        <v>14</v>
      </c>
      <c r="AQ23" s="247">
        <v>8</v>
      </c>
      <c r="AR23" s="248">
        <v>8</v>
      </c>
      <c r="AT23" s="241">
        <v>1010</v>
      </c>
      <c r="AU23" s="242" t="s">
        <v>244</v>
      </c>
      <c r="AV23" s="243">
        <v>143</v>
      </c>
      <c r="AW23" s="244">
        <v>224</v>
      </c>
      <c r="AX23" s="265"/>
      <c r="AY23" s="246">
        <v>27</v>
      </c>
      <c r="AZ23" s="247">
        <v>24</v>
      </c>
      <c r="BA23" s="247">
        <v>35</v>
      </c>
      <c r="BB23" s="247">
        <v>10</v>
      </c>
      <c r="BC23" s="248">
        <v>4</v>
      </c>
      <c r="BD23" s="248">
        <v>49</v>
      </c>
      <c r="BE23" s="247">
        <v>9</v>
      </c>
      <c r="BF23" s="247">
        <v>10</v>
      </c>
      <c r="BG23" s="248">
        <v>3</v>
      </c>
      <c r="BI23" s="241">
        <v>1020</v>
      </c>
      <c r="BJ23" s="242" t="s">
        <v>245</v>
      </c>
      <c r="BK23" s="243">
        <v>100</v>
      </c>
      <c r="BL23" s="244">
        <v>244</v>
      </c>
      <c r="BM23" s="265"/>
      <c r="BN23" s="246">
        <v>4</v>
      </c>
      <c r="BO23" s="247">
        <v>19</v>
      </c>
      <c r="BP23" s="247">
        <v>33</v>
      </c>
      <c r="BQ23" s="247">
        <v>31</v>
      </c>
      <c r="BR23" s="248">
        <v>13</v>
      </c>
      <c r="BS23" s="248">
        <v>77</v>
      </c>
      <c r="BT23" s="247">
        <v>8</v>
      </c>
      <c r="BU23" s="247">
        <v>7</v>
      </c>
      <c r="BV23" s="247">
        <v>8</v>
      </c>
      <c r="BW23" s="248">
        <v>6</v>
      </c>
      <c r="BY23" s="241">
        <v>1331</v>
      </c>
      <c r="BZ23" s="242" t="s">
        <v>15</v>
      </c>
      <c r="CA23" s="243">
        <v>170</v>
      </c>
      <c r="CB23" s="244">
        <v>255</v>
      </c>
      <c r="CC23" s="265"/>
      <c r="CD23" s="246">
        <v>5</v>
      </c>
      <c r="CE23" s="247">
        <v>9</v>
      </c>
      <c r="CF23" s="247">
        <v>38</v>
      </c>
      <c r="CG23" s="247">
        <v>29</v>
      </c>
      <c r="CH23" s="248">
        <v>19</v>
      </c>
      <c r="CI23" s="248">
        <v>86</v>
      </c>
      <c r="CJ23" s="247">
        <v>9</v>
      </c>
      <c r="CK23" s="247">
        <v>13</v>
      </c>
      <c r="CL23" s="248">
        <v>12</v>
      </c>
      <c r="CN23" s="250">
        <v>1331</v>
      </c>
      <c r="CO23" s="162" t="s">
        <v>15</v>
      </c>
      <c r="CP23" s="162">
        <v>89</v>
      </c>
      <c r="CQ23" s="251">
        <v>429</v>
      </c>
      <c r="CR23" s="252">
        <v>97</v>
      </c>
      <c r="CS23" s="251">
        <v>0</v>
      </c>
      <c r="CT23" s="251">
        <v>3</v>
      </c>
      <c r="CU23" s="162">
        <v>34</v>
      </c>
      <c r="CV23" s="162">
        <v>35</v>
      </c>
      <c r="CW23" s="162">
        <v>28</v>
      </c>
      <c r="CX23" s="25"/>
      <c r="CY23" s="25"/>
      <c r="CZ23" s="25"/>
      <c r="DB23" s="266">
        <v>7033</v>
      </c>
      <c r="DC23" s="254" t="s">
        <v>1302</v>
      </c>
      <c r="DD23" s="255">
        <v>91</v>
      </c>
      <c r="DE23" s="256">
        <v>2063</v>
      </c>
      <c r="DF23" s="257">
        <v>342</v>
      </c>
      <c r="DG23" s="258">
        <v>93</v>
      </c>
      <c r="DH23" s="259">
        <v>3</v>
      </c>
      <c r="DI23" s="260">
        <v>5</v>
      </c>
      <c r="DJ23" s="260">
        <v>34</v>
      </c>
      <c r="DK23" s="260">
        <v>49</v>
      </c>
      <c r="DL23" s="261">
        <v>8</v>
      </c>
      <c r="DM23" s="262">
        <v>91</v>
      </c>
      <c r="DN23" s="263">
        <v>6</v>
      </c>
      <c r="DO23" s="260">
        <v>5</v>
      </c>
      <c r="DP23" s="260">
        <v>8</v>
      </c>
      <c r="DQ23" s="260">
        <v>10</v>
      </c>
      <c r="DR23" s="264">
        <v>7</v>
      </c>
    </row>
    <row r="24" spans="1:122" ht="21.75" customHeight="1">
      <c r="A24" s="233">
        <v>125</v>
      </c>
      <c r="B24" s="234" t="s">
        <v>1213</v>
      </c>
      <c r="C24" s="235">
        <v>236</v>
      </c>
      <c r="D24" s="236">
        <v>210</v>
      </c>
      <c r="E24" s="237"/>
      <c r="F24" s="238">
        <v>8</v>
      </c>
      <c r="G24" s="239">
        <v>14</v>
      </c>
      <c r="H24" s="239">
        <v>38</v>
      </c>
      <c r="I24" s="239">
        <v>22</v>
      </c>
      <c r="J24" s="240">
        <v>17</v>
      </c>
      <c r="K24" s="240">
        <v>77</v>
      </c>
      <c r="L24" s="239">
        <v>16</v>
      </c>
      <c r="M24" s="239">
        <v>7</v>
      </c>
      <c r="N24" s="240">
        <v>11</v>
      </c>
      <c r="P24" s="241">
        <v>125</v>
      </c>
      <c r="Q24" s="242" t="s">
        <v>1213</v>
      </c>
      <c r="R24" s="243">
        <v>248</v>
      </c>
      <c r="S24" s="244">
        <v>222</v>
      </c>
      <c r="T24" s="265"/>
      <c r="U24" s="246">
        <v>7</v>
      </c>
      <c r="V24" s="247">
        <v>15</v>
      </c>
      <c r="W24" s="247">
        <v>30</v>
      </c>
      <c r="X24" s="247">
        <v>33</v>
      </c>
      <c r="Y24" s="248">
        <v>15</v>
      </c>
      <c r="Z24" s="248">
        <v>77</v>
      </c>
      <c r="AA24" s="247">
        <v>14</v>
      </c>
      <c r="AB24" s="247">
        <v>8</v>
      </c>
      <c r="AC24" s="248">
        <v>9</v>
      </c>
      <c r="AE24" s="241">
        <v>125</v>
      </c>
      <c r="AF24" s="242" t="s">
        <v>1213</v>
      </c>
      <c r="AG24" s="243">
        <v>209</v>
      </c>
      <c r="AH24" s="244">
        <v>225</v>
      </c>
      <c r="AI24" s="265"/>
      <c r="AJ24" s="246">
        <v>12</v>
      </c>
      <c r="AK24" s="247">
        <v>22</v>
      </c>
      <c r="AL24" s="247">
        <v>33</v>
      </c>
      <c r="AM24" s="247">
        <v>24</v>
      </c>
      <c r="AN24" s="248">
        <v>8</v>
      </c>
      <c r="AO24" s="248">
        <v>66</v>
      </c>
      <c r="AP24" s="247">
        <v>14</v>
      </c>
      <c r="AQ24" s="247">
        <v>8</v>
      </c>
      <c r="AR24" s="248">
        <v>7</v>
      </c>
      <c r="AT24" s="241">
        <v>1020</v>
      </c>
      <c r="AU24" s="242" t="s">
        <v>245</v>
      </c>
      <c r="AV24" s="243">
        <v>94</v>
      </c>
      <c r="AW24" s="244">
        <v>229</v>
      </c>
      <c r="AX24" s="265"/>
      <c r="AY24" s="246">
        <v>17</v>
      </c>
      <c r="AZ24" s="247">
        <v>20</v>
      </c>
      <c r="BA24" s="247">
        <v>37</v>
      </c>
      <c r="BB24" s="247">
        <v>22</v>
      </c>
      <c r="BC24" s="248">
        <v>3</v>
      </c>
      <c r="BD24" s="248">
        <v>63</v>
      </c>
      <c r="BE24" s="247">
        <v>11</v>
      </c>
      <c r="BF24" s="247">
        <v>11</v>
      </c>
      <c r="BG24" s="248">
        <v>3</v>
      </c>
      <c r="BI24" s="241">
        <v>1121</v>
      </c>
      <c r="BJ24" s="242" t="s">
        <v>115</v>
      </c>
      <c r="BK24" s="243">
        <v>178</v>
      </c>
      <c r="BL24" s="244">
        <v>235</v>
      </c>
      <c r="BM24" s="265"/>
      <c r="BN24" s="246">
        <v>22</v>
      </c>
      <c r="BO24" s="247">
        <v>26</v>
      </c>
      <c r="BP24" s="247">
        <v>27</v>
      </c>
      <c r="BQ24" s="247">
        <v>17</v>
      </c>
      <c r="BR24" s="248">
        <v>8</v>
      </c>
      <c r="BS24" s="248">
        <v>52</v>
      </c>
      <c r="BT24" s="247">
        <v>7</v>
      </c>
      <c r="BU24" s="247">
        <v>6</v>
      </c>
      <c r="BV24" s="247">
        <v>7</v>
      </c>
      <c r="BW24" s="248">
        <v>5</v>
      </c>
      <c r="BY24" s="241">
        <v>1721</v>
      </c>
      <c r="BZ24" s="242" t="s">
        <v>40</v>
      </c>
      <c r="CA24" s="243">
        <v>149</v>
      </c>
      <c r="CB24" s="244">
        <v>249</v>
      </c>
      <c r="CC24" s="265"/>
      <c r="CD24" s="246">
        <v>12</v>
      </c>
      <c r="CE24" s="247">
        <v>15</v>
      </c>
      <c r="CF24" s="247">
        <v>36</v>
      </c>
      <c r="CG24" s="247">
        <v>23</v>
      </c>
      <c r="CH24" s="248">
        <v>13</v>
      </c>
      <c r="CI24" s="248">
        <v>72</v>
      </c>
      <c r="CJ24" s="247">
        <v>8</v>
      </c>
      <c r="CK24" s="247">
        <v>12</v>
      </c>
      <c r="CL24" s="248">
        <v>11</v>
      </c>
      <c r="CN24" s="250">
        <v>1721</v>
      </c>
      <c r="CO24" s="162" t="s">
        <v>40</v>
      </c>
      <c r="CP24" s="162">
        <v>61</v>
      </c>
      <c r="CQ24" s="251">
        <v>406</v>
      </c>
      <c r="CR24" s="252">
        <v>67</v>
      </c>
      <c r="CS24" s="251">
        <v>2</v>
      </c>
      <c r="CT24" s="251">
        <v>31</v>
      </c>
      <c r="CU24" s="162">
        <v>54</v>
      </c>
      <c r="CV24" s="162">
        <v>10</v>
      </c>
      <c r="CW24" s="162">
        <v>3</v>
      </c>
      <c r="CX24" s="25"/>
      <c r="CY24" s="25"/>
      <c r="CZ24" s="25"/>
      <c r="DB24" s="266">
        <v>7036</v>
      </c>
      <c r="DC24" s="254" t="s">
        <v>1301</v>
      </c>
      <c r="DD24" s="255">
        <v>22</v>
      </c>
      <c r="DE24" s="256">
        <v>1979</v>
      </c>
      <c r="DF24" s="257">
        <v>322</v>
      </c>
      <c r="DG24" s="258">
        <v>91</v>
      </c>
      <c r="DH24" s="259">
        <v>5</v>
      </c>
      <c r="DI24" s="260">
        <v>36</v>
      </c>
      <c r="DJ24" s="260">
        <v>41</v>
      </c>
      <c r="DK24" s="260">
        <v>9</v>
      </c>
      <c r="DL24" s="261">
        <v>9</v>
      </c>
      <c r="DM24" s="262">
        <v>59</v>
      </c>
      <c r="DN24" s="263">
        <v>5</v>
      </c>
      <c r="DO24" s="260">
        <v>4</v>
      </c>
      <c r="DP24" s="260">
        <v>6</v>
      </c>
      <c r="DQ24" s="260">
        <v>7</v>
      </c>
      <c r="DR24" s="264">
        <v>6</v>
      </c>
    </row>
    <row r="25" spans="1:122" ht="18" customHeight="1">
      <c r="A25" s="233">
        <v>161</v>
      </c>
      <c r="B25" s="234" t="s">
        <v>546</v>
      </c>
      <c r="C25" s="235">
        <v>162</v>
      </c>
      <c r="D25" s="236">
        <v>195</v>
      </c>
      <c r="E25" s="237"/>
      <c r="F25" s="238">
        <v>25</v>
      </c>
      <c r="G25" s="239">
        <v>27</v>
      </c>
      <c r="H25" s="239">
        <v>33</v>
      </c>
      <c r="I25" s="239">
        <v>9</v>
      </c>
      <c r="J25" s="240">
        <v>6</v>
      </c>
      <c r="K25" s="240">
        <v>48</v>
      </c>
      <c r="L25" s="239">
        <v>13</v>
      </c>
      <c r="M25" s="239">
        <v>5</v>
      </c>
      <c r="N25" s="240">
        <v>10</v>
      </c>
      <c r="P25" s="241">
        <v>201</v>
      </c>
      <c r="Q25" s="242" t="s">
        <v>207</v>
      </c>
      <c r="R25" s="243">
        <v>62</v>
      </c>
      <c r="S25" s="244">
        <v>221</v>
      </c>
      <c r="T25" s="265"/>
      <c r="U25" s="246">
        <v>18</v>
      </c>
      <c r="V25" s="247">
        <v>10</v>
      </c>
      <c r="W25" s="247">
        <v>23</v>
      </c>
      <c r="X25" s="247">
        <v>31</v>
      </c>
      <c r="Y25" s="248">
        <v>19</v>
      </c>
      <c r="Z25" s="248">
        <v>73</v>
      </c>
      <c r="AA25" s="247">
        <v>13</v>
      </c>
      <c r="AB25" s="247">
        <v>8</v>
      </c>
      <c r="AC25" s="248">
        <v>9</v>
      </c>
      <c r="AE25" s="241">
        <v>201</v>
      </c>
      <c r="AF25" s="242" t="s">
        <v>207</v>
      </c>
      <c r="AG25" s="243">
        <v>63</v>
      </c>
      <c r="AH25" s="244">
        <v>227</v>
      </c>
      <c r="AI25" s="265"/>
      <c r="AJ25" s="246">
        <v>8</v>
      </c>
      <c r="AK25" s="247">
        <v>27</v>
      </c>
      <c r="AL25" s="247">
        <v>30</v>
      </c>
      <c r="AM25" s="247">
        <v>17</v>
      </c>
      <c r="AN25" s="248">
        <v>17</v>
      </c>
      <c r="AO25" s="248">
        <v>65</v>
      </c>
      <c r="AP25" s="247">
        <v>14</v>
      </c>
      <c r="AQ25" s="247">
        <v>7</v>
      </c>
      <c r="AR25" s="248">
        <v>8</v>
      </c>
      <c r="AT25" s="241">
        <v>1121</v>
      </c>
      <c r="AU25" s="242" t="s">
        <v>115</v>
      </c>
      <c r="AV25" s="243">
        <v>180</v>
      </c>
      <c r="AW25" s="244">
        <v>224</v>
      </c>
      <c r="AX25" s="265"/>
      <c r="AY25" s="246">
        <v>26</v>
      </c>
      <c r="AZ25" s="247">
        <v>26</v>
      </c>
      <c r="BA25" s="247">
        <v>23</v>
      </c>
      <c r="BB25" s="247">
        <v>19</v>
      </c>
      <c r="BC25" s="248">
        <v>5</v>
      </c>
      <c r="BD25" s="248">
        <v>48</v>
      </c>
      <c r="BE25" s="247">
        <v>9</v>
      </c>
      <c r="BF25" s="247">
        <v>10</v>
      </c>
      <c r="BG25" s="248">
        <v>4</v>
      </c>
      <c r="BI25" s="241">
        <v>1331</v>
      </c>
      <c r="BJ25" s="242" t="s">
        <v>15</v>
      </c>
      <c r="BK25" s="243">
        <v>174</v>
      </c>
      <c r="BL25" s="244">
        <v>244</v>
      </c>
      <c r="BM25" s="265"/>
      <c r="BN25" s="246">
        <v>8</v>
      </c>
      <c r="BO25" s="247">
        <v>22</v>
      </c>
      <c r="BP25" s="247">
        <v>32</v>
      </c>
      <c r="BQ25" s="247">
        <v>20</v>
      </c>
      <c r="BR25" s="248">
        <v>18</v>
      </c>
      <c r="BS25" s="248">
        <v>70</v>
      </c>
      <c r="BT25" s="247">
        <v>8</v>
      </c>
      <c r="BU25" s="247">
        <v>7</v>
      </c>
      <c r="BV25" s="247">
        <v>9</v>
      </c>
      <c r="BW25" s="248">
        <v>6</v>
      </c>
      <c r="BY25" s="241">
        <v>2060</v>
      </c>
      <c r="BZ25" s="242" t="s">
        <v>1237</v>
      </c>
      <c r="CA25" s="243">
        <v>22</v>
      </c>
      <c r="CB25" s="244">
        <v>223</v>
      </c>
      <c r="CC25" s="265"/>
      <c r="CD25" s="246">
        <v>68</v>
      </c>
      <c r="CE25" s="247">
        <v>18</v>
      </c>
      <c r="CF25" s="247">
        <v>9</v>
      </c>
      <c r="CG25" s="247">
        <v>5</v>
      </c>
      <c r="CH25" s="248">
        <v>0</v>
      </c>
      <c r="CI25" s="248">
        <v>14</v>
      </c>
      <c r="CJ25" s="247">
        <v>4</v>
      </c>
      <c r="CK25" s="247">
        <v>6</v>
      </c>
      <c r="CL25" s="248">
        <v>6</v>
      </c>
      <c r="CN25" s="250">
        <v>2060</v>
      </c>
      <c r="CO25" s="162" t="s">
        <v>1237</v>
      </c>
      <c r="CP25" s="162">
        <v>1</v>
      </c>
      <c r="CQ25" s="251" t="s">
        <v>42</v>
      </c>
      <c r="CR25" s="252" t="s">
        <v>42</v>
      </c>
      <c r="CS25" s="251" t="s">
        <v>42</v>
      </c>
      <c r="CT25" s="251" t="s">
        <v>42</v>
      </c>
      <c r="CU25" s="162" t="s">
        <v>42</v>
      </c>
      <c r="CV25" s="162" t="s">
        <v>42</v>
      </c>
      <c r="CW25" s="162" t="s">
        <v>42</v>
      </c>
      <c r="CX25" s="25"/>
      <c r="CY25" s="25"/>
      <c r="CZ25" s="25"/>
      <c r="DB25" s="266">
        <v>7037</v>
      </c>
      <c r="DC25" s="254" t="s">
        <v>1303</v>
      </c>
      <c r="DD25" s="255">
        <v>75</v>
      </c>
      <c r="DE25" s="256">
        <v>1999</v>
      </c>
      <c r="DF25" s="257">
        <v>327</v>
      </c>
      <c r="DG25" s="258">
        <v>88</v>
      </c>
      <c r="DH25" s="259">
        <v>8</v>
      </c>
      <c r="DI25" s="260">
        <v>13</v>
      </c>
      <c r="DJ25" s="260">
        <v>39</v>
      </c>
      <c r="DK25" s="260">
        <v>37</v>
      </c>
      <c r="DL25" s="261">
        <v>3</v>
      </c>
      <c r="DM25" s="262">
        <v>79</v>
      </c>
      <c r="DN25" s="263">
        <v>6</v>
      </c>
      <c r="DO25" s="260">
        <v>4</v>
      </c>
      <c r="DP25" s="260">
        <v>6</v>
      </c>
      <c r="DQ25" s="260">
        <v>7</v>
      </c>
      <c r="DR25" s="264">
        <v>6</v>
      </c>
    </row>
    <row r="26" spans="1:122" ht="18" customHeight="1">
      <c r="A26" s="233">
        <v>201</v>
      </c>
      <c r="B26" s="234" t="s">
        <v>207</v>
      </c>
      <c r="C26" s="235">
        <v>64</v>
      </c>
      <c r="D26" s="236">
        <v>209</v>
      </c>
      <c r="E26" s="237"/>
      <c r="F26" s="238">
        <v>13</v>
      </c>
      <c r="G26" s="239">
        <v>16</v>
      </c>
      <c r="H26" s="239">
        <v>36</v>
      </c>
      <c r="I26" s="239">
        <v>22</v>
      </c>
      <c r="J26" s="240">
        <v>14</v>
      </c>
      <c r="K26" s="240">
        <v>72</v>
      </c>
      <c r="L26" s="239">
        <v>16</v>
      </c>
      <c r="M26" s="239">
        <v>7</v>
      </c>
      <c r="N26" s="240">
        <v>11</v>
      </c>
      <c r="P26" s="241">
        <v>211</v>
      </c>
      <c r="Q26" s="242" t="s">
        <v>1214</v>
      </c>
      <c r="R26" s="243">
        <v>154</v>
      </c>
      <c r="S26" s="244">
        <v>222</v>
      </c>
      <c r="T26" s="265"/>
      <c r="U26" s="246">
        <v>6</v>
      </c>
      <c r="V26" s="247">
        <v>19</v>
      </c>
      <c r="W26" s="247">
        <v>31</v>
      </c>
      <c r="X26" s="247">
        <v>25</v>
      </c>
      <c r="Y26" s="248">
        <v>19</v>
      </c>
      <c r="Z26" s="248">
        <v>75</v>
      </c>
      <c r="AA26" s="247">
        <v>14</v>
      </c>
      <c r="AB26" s="247">
        <v>8</v>
      </c>
      <c r="AC26" s="248">
        <v>9</v>
      </c>
      <c r="AE26" s="241">
        <v>211</v>
      </c>
      <c r="AF26" s="242" t="s">
        <v>1214</v>
      </c>
      <c r="AG26" s="243">
        <v>155</v>
      </c>
      <c r="AH26" s="244">
        <v>224</v>
      </c>
      <c r="AI26" s="265"/>
      <c r="AJ26" s="246">
        <v>9</v>
      </c>
      <c r="AK26" s="247">
        <v>25</v>
      </c>
      <c r="AL26" s="247">
        <v>38</v>
      </c>
      <c r="AM26" s="247">
        <v>19</v>
      </c>
      <c r="AN26" s="248">
        <v>10</v>
      </c>
      <c r="AO26" s="248">
        <v>66</v>
      </c>
      <c r="AP26" s="247">
        <v>15</v>
      </c>
      <c r="AQ26" s="247">
        <v>7</v>
      </c>
      <c r="AR26" s="248">
        <v>7</v>
      </c>
      <c r="AT26" s="241">
        <v>1331</v>
      </c>
      <c r="AU26" s="242" t="s">
        <v>15</v>
      </c>
      <c r="AV26" s="243">
        <v>173</v>
      </c>
      <c r="AW26" s="244">
        <v>231</v>
      </c>
      <c r="AX26" s="265"/>
      <c r="AY26" s="246">
        <v>18</v>
      </c>
      <c r="AZ26" s="247">
        <v>24</v>
      </c>
      <c r="BA26" s="247">
        <v>21</v>
      </c>
      <c r="BB26" s="247">
        <v>22</v>
      </c>
      <c r="BC26" s="248">
        <v>15</v>
      </c>
      <c r="BD26" s="248">
        <v>58</v>
      </c>
      <c r="BE26" s="247">
        <v>11</v>
      </c>
      <c r="BF26" s="247">
        <v>11</v>
      </c>
      <c r="BG26" s="248">
        <v>4</v>
      </c>
      <c r="BI26" s="241">
        <v>1721</v>
      </c>
      <c r="BJ26" s="242" t="s">
        <v>40</v>
      </c>
      <c r="BK26" s="243">
        <v>170</v>
      </c>
      <c r="BL26" s="244">
        <v>234</v>
      </c>
      <c r="BM26" s="265"/>
      <c r="BN26" s="246">
        <v>19</v>
      </c>
      <c r="BO26" s="247">
        <v>25</v>
      </c>
      <c r="BP26" s="247">
        <v>38</v>
      </c>
      <c r="BQ26" s="247">
        <v>15</v>
      </c>
      <c r="BR26" s="248">
        <v>4</v>
      </c>
      <c r="BS26" s="248">
        <v>56</v>
      </c>
      <c r="BT26" s="247">
        <v>7</v>
      </c>
      <c r="BU26" s="247">
        <v>6</v>
      </c>
      <c r="BV26" s="247">
        <v>7</v>
      </c>
      <c r="BW26" s="248">
        <v>5</v>
      </c>
      <c r="BY26" s="241">
        <v>2701</v>
      </c>
      <c r="BZ26" s="242" t="s">
        <v>41</v>
      </c>
      <c r="CA26" s="243">
        <v>147</v>
      </c>
      <c r="CB26" s="244">
        <v>247</v>
      </c>
      <c r="CC26" s="265"/>
      <c r="CD26" s="246">
        <v>11</v>
      </c>
      <c r="CE26" s="247">
        <v>24</v>
      </c>
      <c r="CF26" s="247">
        <v>34</v>
      </c>
      <c r="CG26" s="247">
        <v>20</v>
      </c>
      <c r="CH26" s="248">
        <v>12</v>
      </c>
      <c r="CI26" s="248">
        <v>65</v>
      </c>
      <c r="CJ26" s="247">
        <v>7</v>
      </c>
      <c r="CK26" s="247">
        <v>11</v>
      </c>
      <c r="CL26" s="248">
        <v>11</v>
      </c>
      <c r="CN26" s="250">
        <v>2701</v>
      </c>
      <c r="CO26" s="162" t="s">
        <v>41</v>
      </c>
      <c r="CP26" s="162">
        <v>36</v>
      </c>
      <c r="CQ26" s="251">
        <v>424</v>
      </c>
      <c r="CR26" s="252">
        <v>97</v>
      </c>
      <c r="CS26" s="251">
        <v>0</v>
      </c>
      <c r="CT26" s="251">
        <v>3</v>
      </c>
      <c r="CU26" s="162">
        <v>50</v>
      </c>
      <c r="CV26" s="162">
        <v>36</v>
      </c>
      <c r="CW26" s="162">
        <v>11</v>
      </c>
      <c r="CX26" s="25"/>
      <c r="CY26" s="25"/>
      <c r="CZ26" s="25"/>
      <c r="DB26" s="266">
        <v>7038</v>
      </c>
      <c r="DC26" s="254" t="s">
        <v>1304</v>
      </c>
      <c r="DD26" s="255">
        <v>6</v>
      </c>
      <c r="DE26" s="256"/>
      <c r="DF26" s="257"/>
      <c r="DG26" s="258"/>
      <c r="DH26" s="259"/>
      <c r="DI26" s="260"/>
      <c r="DJ26" s="260"/>
      <c r="DK26" s="260"/>
      <c r="DL26" s="261"/>
      <c r="DM26" s="262"/>
      <c r="DN26" s="263"/>
      <c r="DO26" s="260"/>
      <c r="DP26" s="260"/>
      <c r="DQ26" s="260"/>
      <c r="DR26" s="264"/>
    </row>
    <row r="27" spans="1:122" ht="18" customHeight="1">
      <c r="A27" s="233">
        <v>211</v>
      </c>
      <c r="B27" s="234" t="s">
        <v>1214</v>
      </c>
      <c r="C27" s="235">
        <v>163</v>
      </c>
      <c r="D27" s="236">
        <v>206</v>
      </c>
      <c r="E27" s="237"/>
      <c r="F27" s="238">
        <v>9</v>
      </c>
      <c r="G27" s="239">
        <v>25</v>
      </c>
      <c r="H27" s="239">
        <v>38</v>
      </c>
      <c r="I27" s="239">
        <v>16</v>
      </c>
      <c r="J27" s="240">
        <v>13</v>
      </c>
      <c r="K27" s="240">
        <v>67</v>
      </c>
      <c r="L27" s="239">
        <v>15</v>
      </c>
      <c r="M27" s="239">
        <v>6</v>
      </c>
      <c r="N27" s="240">
        <v>11</v>
      </c>
      <c r="P27" s="241">
        <v>215</v>
      </c>
      <c r="Q27" s="242" t="s">
        <v>1215</v>
      </c>
      <c r="R27" s="243">
        <v>21</v>
      </c>
      <c r="S27" s="244">
        <v>201</v>
      </c>
      <c r="T27" s="265"/>
      <c r="U27" s="246">
        <v>43</v>
      </c>
      <c r="V27" s="247">
        <v>24</v>
      </c>
      <c r="W27" s="247">
        <v>29</v>
      </c>
      <c r="X27" s="247">
        <v>0</v>
      </c>
      <c r="Y27" s="248">
        <v>5</v>
      </c>
      <c r="Z27" s="248">
        <v>33</v>
      </c>
      <c r="AA27" s="247">
        <v>10</v>
      </c>
      <c r="AB27" s="247">
        <v>6</v>
      </c>
      <c r="AC27" s="248">
        <v>7</v>
      </c>
      <c r="AE27" s="241">
        <v>215</v>
      </c>
      <c r="AF27" s="242" t="s">
        <v>1215</v>
      </c>
      <c r="AG27" s="243">
        <v>21</v>
      </c>
      <c r="AH27" s="244">
        <v>198</v>
      </c>
      <c r="AI27" s="265"/>
      <c r="AJ27" s="246">
        <v>62</v>
      </c>
      <c r="AK27" s="247">
        <v>29</v>
      </c>
      <c r="AL27" s="247">
        <v>10</v>
      </c>
      <c r="AM27" s="247">
        <v>0</v>
      </c>
      <c r="AN27" s="248">
        <v>0</v>
      </c>
      <c r="AO27" s="248">
        <v>10</v>
      </c>
      <c r="AP27" s="247">
        <v>8</v>
      </c>
      <c r="AQ27" s="247">
        <v>5</v>
      </c>
      <c r="AR27" s="248">
        <v>4</v>
      </c>
      <c r="AT27" s="241">
        <v>1681</v>
      </c>
      <c r="AU27" s="242" t="s">
        <v>1232</v>
      </c>
      <c r="AV27" s="243">
        <v>37</v>
      </c>
      <c r="AW27" s="244">
        <v>234</v>
      </c>
      <c r="AX27" s="265"/>
      <c r="AY27" s="246">
        <v>14</v>
      </c>
      <c r="AZ27" s="247">
        <v>22</v>
      </c>
      <c r="BA27" s="247">
        <v>19</v>
      </c>
      <c r="BB27" s="247">
        <v>32</v>
      </c>
      <c r="BC27" s="248">
        <v>14</v>
      </c>
      <c r="BD27" s="248">
        <v>65</v>
      </c>
      <c r="BE27" s="247">
        <v>12</v>
      </c>
      <c r="BF27" s="247">
        <v>12</v>
      </c>
      <c r="BG27" s="248">
        <v>5</v>
      </c>
      <c r="BI27" s="241">
        <v>2060</v>
      </c>
      <c r="BJ27" s="242" t="s">
        <v>1237</v>
      </c>
      <c r="BK27" s="243">
        <v>32</v>
      </c>
      <c r="BL27" s="244">
        <v>219</v>
      </c>
      <c r="BM27" s="265"/>
      <c r="BN27" s="246">
        <v>44</v>
      </c>
      <c r="BO27" s="247">
        <v>41</v>
      </c>
      <c r="BP27" s="247">
        <v>16</v>
      </c>
      <c r="BQ27" s="247">
        <v>0</v>
      </c>
      <c r="BR27" s="248">
        <v>0</v>
      </c>
      <c r="BS27" s="248">
        <v>16</v>
      </c>
      <c r="BT27" s="247">
        <v>4</v>
      </c>
      <c r="BU27" s="247">
        <v>5</v>
      </c>
      <c r="BV27" s="247">
        <v>5</v>
      </c>
      <c r="BW27" s="248">
        <v>4</v>
      </c>
      <c r="BY27" s="241">
        <v>2741</v>
      </c>
      <c r="BZ27" s="242" t="s">
        <v>300</v>
      </c>
      <c r="CA27" s="243">
        <v>137</v>
      </c>
      <c r="CB27" s="244">
        <v>256</v>
      </c>
      <c r="CC27" s="265"/>
      <c r="CD27" s="246">
        <v>4</v>
      </c>
      <c r="CE27" s="247">
        <v>15</v>
      </c>
      <c r="CF27" s="247">
        <v>32</v>
      </c>
      <c r="CG27" s="247">
        <v>25</v>
      </c>
      <c r="CH27" s="248">
        <v>25</v>
      </c>
      <c r="CI27" s="248">
        <v>82</v>
      </c>
      <c r="CJ27" s="247">
        <v>9</v>
      </c>
      <c r="CK27" s="247">
        <v>14</v>
      </c>
      <c r="CL27" s="248">
        <v>12</v>
      </c>
      <c r="CN27" s="250">
        <v>2741</v>
      </c>
      <c r="CO27" s="162" t="s">
        <v>300</v>
      </c>
      <c r="CP27" s="162">
        <v>95</v>
      </c>
      <c r="CQ27" s="251">
        <v>421</v>
      </c>
      <c r="CR27" s="252">
        <v>92</v>
      </c>
      <c r="CS27" s="251">
        <v>2</v>
      </c>
      <c r="CT27" s="251">
        <v>6</v>
      </c>
      <c r="CU27" s="162">
        <v>49</v>
      </c>
      <c r="CV27" s="162">
        <v>23</v>
      </c>
      <c r="CW27" s="162">
        <v>19</v>
      </c>
      <c r="CX27" s="25"/>
      <c r="CY27" s="25"/>
      <c r="CZ27" s="25"/>
      <c r="DB27" s="266">
        <v>7042</v>
      </c>
      <c r="DC27" s="254" t="s">
        <v>1305</v>
      </c>
      <c r="DD27" s="255">
        <v>81</v>
      </c>
      <c r="DE27" s="256">
        <v>2059</v>
      </c>
      <c r="DF27" s="257">
        <v>342</v>
      </c>
      <c r="DG27" s="258">
        <v>89</v>
      </c>
      <c r="DH27" s="259">
        <v>6</v>
      </c>
      <c r="DI27" s="260">
        <v>6</v>
      </c>
      <c r="DJ27" s="260">
        <v>22</v>
      </c>
      <c r="DK27" s="260">
        <v>58</v>
      </c>
      <c r="DL27" s="261">
        <v>7</v>
      </c>
      <c r="DM27" s="262">
        <v>88</v>
      </c>
      <c r="DN27" s="263">
        <v>6</v>
      </c>
      <c r="DO27" s="260">
        <v>5</v>
      </c>
      <c r="DP27" s="260">
        <v>9</v>
      </c>
      <c r="DQ27" s="260">
        <v>9</v>
      </c>
      <c r="DR27" s="264">
        <v>7</v>
      </c>
    </row>
    <row r="28" spans="1:122" ht="26.25" customHeight="1">
      <c r="A28" s="233">
        <v>215</v>
      </c>
      <c r="B28" s="234" t="s">
        <v>1215</v>
      </c>
      <c r="C28" s="235">
        <v>31</v>
      </c>
      <c r="D28" s="236">
        <v>184</v>
      </c>
      <c r="E28" s="237"/>
      <c r="F28" s="238">
        <v>42</v>
      </c>
      <c r="G28" s="239">
        <v>35</v>
      </c>
      <c r="H28" s="239">
        <v>19</v>
      </c>
      <c r="I28" s="239">
        <v>3</v>
      </c>
      <c r="J28" s="240">
        <v>0</v>
      </c>
      <c r="K28" s="240">
        <v>23</v>
      </c>
      <c r="L28" s="239">
        <v>10</v>
      </c>
      <c r="M28" s="239">
        <v>4</v>
      </c>
      <c r="N28" s="240">
        <v>9</v>
      </c>
      <c r="P28" s="241">
        <v>231</v>
      </c>
      <c r="Q28" s="242" t="s">
        <v>124</v>
      </c>
      <c r="R28" s="243">
        <v>216</v>
      </c>
      <c r="S28" s="244">
        <v>218</v>
      </c>
      <c r="T28" s="265"/>
      <c r="U28" s="246">
        <v>15</v>
      </c>
      <c r="V28" s="247">
        <v>19</v>
      </c>
      <c r="W28" s="247">
        <v>27</v>
      </c>
      <c r="X28" s="247">
        <v>24</v>
      </c>
      <c r="Y28" s="248">
        <v>15</v>
      </c>
      <c r="Z28" s="248">
        <v>67</v>
      </c>
      <c r="AA28" s="247">
        <v>13</v>
      </c>
      <c r="AB28" s="247">
        <v>8</v>
      </c>
      <c r="AC28" s="248">
        <v>9</v>
      </c>
      <c r="AE28" s="241">
        <v>231</v>
      </c>
      <c r="AF28" s="242" t="s">
        <v>124</v>
      </c>
      <c r="AG28" s="243">
        <v>203</v>
      </c>
      <c r="AH28" s="244">
        <v>223</v>
      </c>
      <c r="AI28" s="265"/>
      <c r="AJ28" s="246">
        <v>13</v>
      </c>
      <c r="AK28" s="247">
        <v>29</v>
      </c>
      <c r="AL28" s="247">
        <v>30</v>
      </c>
      <c r="AM28" s="247">
        <v>20</v>
      </c>
      <c r="AN28" s="248">
        <v>8</v>
      </c>
      <c r="AO28" s="248">
        <v>58</v>
      </c>
      <c r="AP28" s="247">
        <v>14</v>
      </c>
      <c r="AQ28" s="247">
        <v>7</v>
      </c>
      <c r="AR28" s="248">
        <v>7</v>
      </c>
      <c r="AT28" s="241">
        <v>1721</v>
      </c>
      <c r="AU28" s="242" t="s">
        <v>40</v>
      </c>
      <c r="AV28" s="243">
        <v>144</v>
      </c>
      <c r="AW28" s="244">
        <v>226</v>
      </c>
      <c r="AX28" s="265"/>
      <c r="AY28" s="246">
        <v>20</v>
      </c>
      <c r="AZ28" s="247">
        <v>26</v>
      </c>
      <c r="BA28" s="247">
        <v>33</v>
      </c>
      <c r="BB28" s="247">
        <v>15</v>
      </c>
      <c r="BC28" s="248">
        <v>7</v>
      </c>
      <c r="BD28" s="248">
        <v>54</v>
      </c>
      <c r="BE28" s="247">
        <v>10</v>
      </c>
      <c r="BF28" s="247">
        <v>11</v>
      </c>
      <c r="BG28" s="248">
        <v>3</v>
      </c>
      <c r="BI28" s="241">
        <v>2701</v>
      </c>
      <c r="BJ28" s="242" t="s">
        <v>41</v>
      </c>
      <c r="BK28" s="243">
        <v>143</v>
      </c>
      <c r="BL28" s="244">
        <v>239</v>
      </c>
      <c r="BM28" s="265"/>
      <c r="BN28" s="246">
        <v>11</v>
      </c>
      <c r="BO28" s="247">
        <v>22</v>
      </c>
      <c r="BP28" s="247">
        <v>34</v>
      </c>
      <c r="BQ28" s="247">
        <v>22</v>
      </c>
      <c r="BR28" s="248">
        <v>10</v>
      </c>
      <c r="BS28" s="248">
        <v>67</v>
      </c>
      <c r="BT28" s="247">
        <v>7</v>
      </c>
      <c r="BU28" s="247">
        <v>7</v>
      </c>
      <c r="BV28" s="247">
        <v>7</v>
      </c>
      <c r="BW28" s="248">
        <v>6</v>
      </c>
      <c r="BY28" s="241">
        <v>2861</v>
      </c>
      <c r="BZ28" s="242" t="s">
        <v>1296</v>
      </c>
      <c r="CA28" s="243">
        <v>18</v>
      </c>
      <c r="CB28" s="244">
        <v>222</v>
      </c>
      <c r="CC28" s="265"/>
      <c r="CD28" s="246">
        <v>61</v>
      </c>
      <c r="CE28" s="247">
        <v>28</v>
      </c>
      <c r="CF28" s="247">
        <v>11</v>
      </c>
      <c r="CG28" s="247">
        <v>0</v>
      </c>
      <c r="CH28" s="248">
        <v>0</v>
      </c>
      <c r="CI28" s="248">
        <v>11</v>
      </c>
      <c r="CJ28" s="247">
        <v>4</v>
      </c>
      <c r="CK28" s="247">
        <v>7</v>
      </c>
      <c r="CL28" s="248">
        <v>5</v>
      </c>
      <c r="CN28" s="250">
        <v>2861</v>
      </c>
      <c r="CO28" s="162" t="s">
        <v>1296</v>
      </c>
      <c r="CP28" s="162">
        <v>13</v>
      </c>
      <c r="CQ28" s="251">
        <v>367</v>
      </c>
      <c r="CR28" s="252">
        <v>8</v>
      </c>
      <c r="CS28" s="251">
        <v>54</v>
      </c>
      <c r="CT28" s="251">
        <v>38</v>
      </c>
      <c r="CU28" s="162">
        <v>8</v>
      </c>
      <c r="CV28" s="162">
        <v>0</v>
      </c>
      <c r="CW28" s="162">
        <v>0</v>
      </c>
      <c r="CX28" s="25"/>
      <c r="CY28" s="25"/>
      <c r="CZ28" s="25"/>
      <c r="DB28" s="266">
        <v>7048</v>
      </c>
      <c r="DC28" s="254" t="s">
        <v>1556</v>
      </c>
      <c r="DD28" s="255">
        <v>442</v>
      </c>
      <c r="DE28" s="256">
        <v>2015</v>
      </c>
      <c r="DF28" s="257">
        <v>331</v>
      </c>
      <c r="DG28" s="258">
        <v>85</v>
      </c>
      <c r="DH28" s="259">
        <v>8</v>
      </c>
      <c r="DI28" s="260">
        <v>16</v>
      </c>
      <c r="DJ28" s="260">
        <v>30</v>
      </c>
      <c r="DK28" s="260">
        <v>38</v>
      </c>
      <c r="DL28" s="261">
        <v>9</v>
      </c>
      <c r="DM28" s="262">
        <v>76</v>
      </c>
      <c r="DN28" s="263">
        <v>6</v>
      </c>
      <c r="DO28" s="260">
        <v>5</v>
      </c>
      <c r="DP28" s="260">
        <v>7</v>
      </c>
      <c r="DQ28" s="260">
        <v>8</v>
      </c>
      <c r="DR28" s="264">
        <v>7</v>
      </c>
    </row>
    <row r="29" spans="1:122" ht="18" customHeight="1">
      <c r="A29" s="233">
        <v>231</v>
      </c>
      <c r="B29" s="234" t="s">
        <v>124</v>
      </c>
      <c r="C29" s="235">
        <v>202</v>
      </c>
      <c r="D29" s="236">
        <v>205</v>
      </c>
      <c r="E29" s="237"/>
      <c r="F29" s="238">
        <v>16</v>
      </c>
      <c r="G29" s="239">
        <v>20</v>
      </c>
      <c r="H29" s="239">
        <v>28</v>
      </c>
      <c r="I29" s="239">
        <v>21</v>
      </c>
      <c r="J29" s="240">
        <v>15</v>
      </c>
      <c r="K29" s="240">
        <v>64</v>
      </c>
      <c r="L29" s="239">
        <v>15</v>
      </c>
      <c r="M29" s="239">
        <v>7</v>
      </c>
      <c r="N29" s="240">
        <v>10</v>
      </c>
      <c r="P29" s="241">
        <v>241</v>
      </c>
      <c r="Q29" s="242" t="s">
        <v>209</v>
      </c>
      <c r="R29" s="243">
        <v>159</v>
      </c>
      <c r="S29" s="244">
        <v>228</v>
      </c>
      <c r="T29" s="265"/>
      <c r="U29" s="246">
        <v>5</v>
      </c>
      <c r="V29" s="247">
        <v>9</v>
      </c>
      <c r="W29" s="247">
        <v>21</v>
      </c>
      <c r="X29" s="247">
        <v>42</v>
      </c>
      <c r="Y29" s="248">
        <v>24</v>
      </c>
      <c r="Z29" s="248">
        <v>86</v>
      </c>
      <c r="AA29" s="247">
        <v>15</v>
      </c>
      <c r="AB29" s="247">
        <v>9</v>
      </c>
      <c r="AC29" s="248">
        <v>10</v>
      </c>
      <c r="AE29" s="241">
        <v>241</v>
      </c>
      <c r="AF29" s="242" t="s">
        <v>209</v>
      </c>
      <c r="AG29" s="243">
        <v>137</v>
      </c>
      <c r="AH29" s="244">
        <v>230</v>
      </c>
      <c r="AI29" s="265"/>
      <c r="AJ29" s="246">
        <v>6</v>
      </c>
      <c r="AK29" s="247">
        <v>18</v>
      </c>
      <c r="AL29" s="247">
        <v>33</v>
      </c>
      <c r="AM29" s="247">
        <v>30</v>
      </c>
      <c r="AN29" s="248">
        <v>14</v>
      </c>
      <c r="AO29" s="248">
        <v>77</v>
      </c>
      <c r="AP29" s="247">
        <v>16</v>
      </c>
      <c r="AQ29" s="247">
        <v>8</v>
      </c>
      <c r="AR29" s="248">
        <v>8</v>
      </c>
      <c r="AT29" s="241">
        <v>2060</v>
      </c>
      <c r="AU29" s="242" t="s">
        <v>1237</v>
      </c>
      <c r="AV29" s="243">
        <v>43</v>
      </c>
      <c r="AW29" s="244">
        <v>211</v>
      </c>
      <c r="AX29" s="265"/>
      <c r="AY29" s="246">
        <v>53</v>
      </c>
      <c r="AZ29" s="247">
        <v>26</v>
      </c>
      <c r="BA29" s="247">
        <v>16</v>
      </c>
      <c r="BB29" s="247">
        <v>5</v>
      </c>
      <c r="BC29" s="248">
        <v>0</v>
      </c>
      <c r="BD29" s="248">
        <v>21</v>
      </c>
      <c r="BE29" s="247">
        <v>7</v>
      </c>
      <c r="BF29" s="247">
        <v>7</v>
      </c>
      <c r="BG29" s="248">
        <v>2</v>
      </c>
      <c r="BI29" s="241">
        <v>2741</v>
      </c>
      <c r="BJ29" s="242" t="s">
        <v>300</v>
      </c>
      <c r="BK29" s="243">
        <v>131</v>
      </c>
      <c r="BL29" s="244">
        <v>246</v>
      </c>
      <c r="BM29" s="265"/>
      <c r="BN29" s="246">
        <v>8</v>
      </c>
      <c r="BO29" s="247">
        <v>13</v>
      </c>
      <c r="BP29" s="247">
        <v>27</v>
      </c>
      <c r="BQ29" s="247">
        <v>34</v>
      </c>
      <c r="BR29" s="248">
        <v>18</v>
      </c>
      <c r="BS29" s="248">
        <v>79</v>
      </c>
      <c r="BT29" s="247">
        <v>8</v>
      </c>
      <c r="BU29" s="247">
        <v>8</v>
      </c>
      <c r="BV29" s="247">
        <v>9</v>
      </c>
      <c r="BW29" s="248">
        <v>6</v>
      </c>
      <c r="BY29" s="241">
        <v>2881</v>
      </c>
      <c r="BZ29" s="242" t="s">
        <v>304</v>
      </c>
      <c r="CA29" s="243">
        <v>53</v>
      </c>
      <c r="CB29" s="244">
        <v>255</v>
      </c>
      <c r="CC29" s="265"/>
      <c r="CD29" s="246">
        <v>6</v>
      </c>
      <c r="CE29" s="247">
        <v>11</v>
      </c>
      <c r="CF29" s="247">
        <v>32</v>
      </c>
      <c r="CG29" s="247">
        <v>30</v>
      </c>
      <c r="CH29" s="248">
        <v>21</v>
      </c>
      <c r="CI29" s="248">
        <v>83</v>
      </c>
      <c r="CJ29" s="247">
        <v>9</v>
      </c>
      <c r="CK29" s="247">
        <v>13</v>
      </c>
      <c r="CL29" s="248">
        <v>12</v>
      </c>
      <c r="CN29" s="250">
        <v>2881</v>
      </c>
      <c r="CO29" s="162" t="s">
        <v>304</v>
      </c>
      <c r="CP29" s="162">
        <v>31</v>
      </c>
      <c r="CQ29" s="251">
        <v>424</v>
      </c>
      <c r="CR29" s="252">
        <v>94</v>
      </c>
      <c r="CS29" s="251">
        <v>0</v>
      </c>
      <c r="CT29" s="251">
        <v>6</v>
      </c>
      <c r="CU29" s="162">
        <v>48</v>
      </c>
      <c r="CV29" s="162">
        <v>23</v>
      </c>
      <c r="CW29" s="162">
        <v>23</v>
      </c>
      <c r="CX29" s="25"/>
      <c r="CY29" s="25"/>
      <c r="CZ29" s="25"/>
      <c r="DB29" s="266">
        <v>7049</v>
      </c>
      <c r="DC29" s="254" t="s">
        <v>485</v>
      </c>
      <c r="DD29" s="255">
        <v>453</v>
      </c>
      <c r="DE29" s="256">
        <v>1957</v>
      </c>
      <c r="DF29" s="257">
        <v>317</v>
      </c>
      <c r="DG29" s="258">
        <v>74</v>
      </c>
      <c r="DH29" s="259">
        <v>17</v>
      </c>
      <c r="DI29" s="260">
        <v>25</v>
      </c>
      <c r="DJ29" s="260">
        <v>31</v>
      </c>
      <c r="DK29" s="260">
        <v>23</v>
      </c>
      <c r="DL29" s="261">
        <v>4</v>
      </c>
      <c r="DM29" s="262">
        <v>58</v>
      </c>
      <c r="DN29" s="263">
        <v>5</v>
      </c>
      <c r="DO29" s="260">
        <v>4</v>
      </c>
      <c r="DP29" s="260">
        <v>6</v>
      </c>
      <c r="DQ29" s="260">
        <v>7</v>
      </c>
      <c r="DR29" s="264">
        <v>6</v>
      </c>
    </row>
    <row r="30" spans="1:122" ht="18" customHeight="1">
      <c r="A30" s="233">
        <v>241</v>
      </c>
      <c r="B30" s="234" t="s">
        <v>209</v>
      </c>
      <c r="C30" s="235">
        <v>118</v>
      </c>
      <c r="D30" s="236">
        <v>211</v>
      </c>
      <c r="E30" s="237"/>
      <c r="F30" s="238">
        <v>3</v>
      </c>
      <c r="G30" s="239">
        <v>16</v>
      </c>
      <c r="H30" s="239">
        <v>36</v>
      </c>
      <c r="I30" s="239">
        <v>32</v>
      </c>
      <c r="J30" s="240">
        <v>12</v>
      </c>
      <c r="K30" s="240">
        <v>81</v>
      </c>
      <c r="L30" s="239">
        <v>17</v>
      </c>
      <c r="M30" s="239">
        <v>7</v>
      </c>
      <c r="N30" s="240">
        <v>12</v>
      </c>
      <c r="P30" s="241">
        <v>251</v>
      </c>
      <c r="Q30" s="242" t="s">
        <v>210</v>
      </c>
      <c r="R30" s="243">
        <v>125</v>
      </c>
      <c r="S30" s="244">
        <v>233</v>
      </c>
      <c r="T30" s="265"/>
      <c r="U30" s="246">
        <v>1</v>
      </c>
      <c r="V30" s="247">
        <v>6</v>
      </c>
      <c r="W30" s="247">
        <v>28</v>
      </c>
      <c r="X30" s="247">
        <v>28</v>
      </c>
      <c r="Y30" s="248">
        <v>37</v>
      </c>
      <c r="Z30" s="248">
        <v>93</v>
      </c>
      <c r="AA30" s="247">
        <v>15</v>
      </c>
      <c r="AB30" s="247">
        <v>10</v>
      </c>
      <c r="AC30" s="248">
        <v>11</v>
      </c>
      <c r="AE30" s="241">
        <v>251</v>
      </c>
      <c r="AF30" s="242" t="s">
        <v>210</v>
      </c>
      <c r="AG30" s="243">
        <v>114</v>
      </c>
      <c r="AH30" s="244">
        <v>233</v>
      </c>
      <c r="AI30" s="265"/>
      <c r="AJ30" s="246">
        <v>4</v>
      </c>
      <c r="AK30" s="247">
        <v>11</v>
      </c>
      <c r="AL30" s="247">
        <v>35</v>
      </c>
      <c r="AM30" s="247">
        <v>33</v>
      </c>
      <c r="AN30" s="248">
        <v>18</v>
      </c>
      <c r="AO30" s="248">
        <v>86</v>
      </c>
      <c r="AP30" s="247">
        <v>17</v>
      </c>
      <c r="AQ30" s="247">
        <v>8</v>
      </c>
      <c r="AR30" s="248">
        <v>9</v>
      </c>
      <c r="AT30" s="241">
        <v>2241</v>
      </c>
      <c r="AU30" s="242" t="s">
        <v>281</v>
      </c>
      <c r="AV30" s="243">
        <v>52</v>
      </c>
      <c r="AW30" s="244">
        <v>226</v>
      </c>
      <c r="AX30" s="265"/>
      <c r="AY30" s="246">
        <v>21</v>
      </c>
      <c r="AZ30" s="247">
        <v>19</v>
      </c>
      <c r="BA30" s="247">
        <v>31</v>
      </c>
      <c r="BB30" s="247">
        <v>15</v>
      </c>
      <c r="BC30" s="248">
        <v>13</v>
      </c>
      <c r="BD30" s="248">
        <v>60</v>
      </c>
      <c r="BE30" s="247">
        <v>10</v>
      </c>
      <c r="BF30" s="247">
        <v>11</v>
      </c>
      <c r="BG30" s="248">
        <v>4</v>
      </c>
      <c r="BI30" s="241">
        <v>2861</v>
      </c>
      <c r="BJ30" s="242" t="s">
        <v>1296</v>
      </c>
      <c r="BK30" s="243">
        <v>9</v>
      </c>
      <c r="BL30" s="244" t="s">
        <v>42</v>
      </c>
      <c r="BM30" s="265"/>
      <c r="BN30" s="246" t="s">
        <v>42</v>
      </c>
      <c r="BO30" s="247" t="s">
        <v>42</v>
      </c>
      <c r="BP30" s="247" t="s">
        <v>42</v>
      </c>
      <c r="BQ30" s="247" t="s">
        <v>42</v>
      </c>
      <c r="BR30" s="248" t="s">
        <v>42</v>
      </c>
      <c r="BS30" s="248" t="s">
        <v>42</v>
      </c>
      <c r="BT30" s="247" t="s">
        <v>42</v>
      </c>
      <c r="BU30" s="247" t="s">
        <v>42</v>
      </c>
      <c r="BV30" s="247" t="s">
        <v>42</v>
      </c>
      <c r="BW30" s="248" t="s">
        <v>42</v>
      </c>
      <c r="BY30" s="241">
        <v>2901</v>
      </c>
      <c r="BZ30" s="242" t="s">
        <v>306</v>
      </c>
      <c r="CA30" s="243">
        <v>103</v>
      </c>
      <c r="CB30" s="244">
        <v>241</v>
      </c>
      <c r="CC30" s="265"/>
      <c r="CD30" s="246">
        <v>20</v>
      </c>
      <c r="CE30" s="247">
        <v>22</v>
      </c>
      <c r="CF30" s="247">
        <v>39</v>
      </c>
      <c r="CG30" s="247">
        <v>17</v>
      </c>
      <c r="CH30" s="248">
        <v>2</v>
      </c>
      <c r="CI30" s="248">
        <v>57</v>
      </c>
      <c r="CJ30" s="247">
        <v>6</v>
      </c>
      <c r="CK30" s="247">
        <v>10</v>
      </c>
      <c r="CL30" s="248">
        <v>9</v>
      </c>
      <c r="CN30" s="250">
        <v>2901</v>
      </c>
      <c r="CO30" s="162" t="s">
        <v>306</v>
      </c>
      <c r="CP30" s="162">
        <v>22</v>
      </c>
      <c r="CQ30" s="251">
        <v>415</v>
      </c>
      <c r="CR30" s="252">
        <v>91</v>
      </c>
      <c r="CS30" s="251">
        <v>0</v>
      </c>
      <c r="CT30" s="251">
        <v>9</v>
      </c>
      <c r="CU30" s="162">
        <v>64</v>
      </c>
      <c r="CV30" s="162">
        <v>23</v>
      </c>
      <c r="CW30" s="162">
        <v>5</v>
      </c>
      <c r="CX30" s="25"/>
      <c r="CY30" s="25"/>
      <c r="CZ30" s="25"/>
      <c r="DB30" s="266">
        <v>7051</v>
      </c>
      <c r="DC30" s="254" t="s">
        <v>486</v>
      </c>
      <c r="DD30" s="255">
        <v>801</v>
      </c>
      <c r="DE30" s="256">
        <v>2004</v>
      </c>
      <c r="DF30" s="257">
        <v>328</v>
      </c>
      <c r="DG30" s="258">
        <v>81</v>
      </c>
      <c r="DH30" s="259">
        <v>12</v>
      </c>
      <c r="DI30" s="260">
        <v>19</v>
      </c>
      <c r="DJ30" s="260">
        <v>26</v>
      </c>
      <c r="DK30" s="260">
        <v>35</v>
      </c>
      <c r="DL30" s="261">
        <v>8</v>
      </c>
      <c r="DM30" s="262">
        <v>69</v>
      </c>
      <c r="DN30" s="263">
        <v>6</v>
      </c>
      <c r="DO30" s="260">
        <v>5</v>
      </c>
      <c r="DP30" s="260">
        <v>7</v>
      </c>
      <c r="DQ30" s="260">
        <v>8</v>
      </c>
      <c r="DR30" s="264">
        <v>7</v>
      </c>
    </row>
    <row r="31" spans="1:122" ht="18" customHeight="1">
      <c r="A31" s="233">
        <v>251</v>
      </c>
      <c r="B31" s="234" t="s">
        <v>210</v>
      </c>
      <c r="C31" s="235">
        <v>116</v>
      </c>
      <c r="D31" s="236">
        <v>213</v>
      </c>
      <c r="E31" s="237"/>
      <c r="F31" s="238">
        <v>3</v>
      </c>
      <c r="G31" s="239">
        <v>10</v>
      </c>
      <c r="H31" s="239">
        <v>40</v>
      </c>
      <c r="I31" s="239">
        <v>30</v>
      </c>
      <c r="J31" s="240">
        <v>16</v>
      </c>
      <c r="K31" s="240">
        <v>86</v>
      </c>
      <c r="L31" s="239">
        <v>17</v>
      </c>
      <c r="M31" s="239">
        <v>8</v>
      </c>
      <c r="N31" s="240">
        <v>12</v>
      </c>
      <c r="P31" s="241">
        <v>261</v>
      </c>
      <c r="Q31" s="242" t="s">
        <v>211</v>
      </c>
      <c r="R31" s="243">
        <v>76</v>
      </c>
      <c r="S31" s="244">
        <v>198</v>
      </c>
      <c r="T31" s="265"/>
      <c r="U31" s="246">
        <v>46</v>
      </c>
      <c r="V31" s="247">
        <v>24</v>
      </c>
      <c r="W31" s="247">
        <v>22</v>
      </c>
      <c r="X31" s="247">
        <v>8</v>
      </c>
      <c r="Y31" s="248">
        <v>0</v>
      </c>
      <c r="Z31" s="248">
        <v>30</v>
      </c>
      <c r="AA31" s="247">
        <v>9</v>
      </c>
      <c r="AB31" s="247">
        <v>6</v>
      </c>
      <c r="AC31" s="248">
        <v>7</v>
      </c>
      <c r="AE31" s="241">
        <v>261</v>
      </c>
      <c r="AF31" s="242" t="s">
        <v>211</v>
      </c>
      <c r="AG31" s="243">
        <v>59</v>
      </c>
      <c r="AH31" s="244">
        <v>212</v>
      </c>
      <c r="AI31" s="265"/>
      <c r="AJ31" s="246">
        <v>25</v>
      </c>
      <c r="AK31" s="247">
        <v>42</v>
      </c>
      <c r="AL31" s="247">
        <v>25</v>
      </c>
      <c r="AM31" s="247">
        <v>5</v>
      </c>
      <c r="AN31" s="248">
        <v>2</v>
      </c>
      <c r="AO31" s="248">
        <v>32</v>
      </c>
      <c r="AP31" s="247">
        <v>11</v>
      </c>
      <c r="AQ31" s="247">
        <v>6</v>
      </c>
      <c r="AR31" s="248">
        <v>5</v>
      </c>
      <c r="AT31" s="241">
        <v>2701</v>
      </c>
      <c r="AU31" s="242" t="s">
        <v>41</v>
      </c>
      <c r="AV31" s="243">
        <v>134</v>
      </c>
      <c r="AW31" s="244">
        <v>229</v>
      </c>
      <c r="AX31" s="265"/>
      <c r="AY31" s="246">
        <v>11</v>
      </c>
      <c r="AZ31" s="247">
        <v>29</v>
      </c>
      <c r="BA31" s="247">
        <v>33</v>
      </c>
      <c r="BB31" s="247">
        <v>22</v>
      </c>
      <c r="BC31" s="248">
        <v>4</v>
      </c>
      <c r="BD31" s="248">
        <v>60</v>
      </c>
      <c r="BE31" s="247">
        <v>10</v>
      </c>
      <c r="BF31" s="247">
        <v>12</v>
      </c>
      <c r="BG31" s="248">
        <v>4</v>
      </c>
      <c r="BI31" s="241">
        <v>2881</v>
      </c>
      <c r="BJ31" s="242" t="s">
        <v>304</v>
      </c>
      <c r="BK31" s="243">
        <v>56</v>
      </c>
      <c r="BL31" s="244">
        <v>245</v>
      </c>
      <c r="BM31" s="265"/>
      <c r="BN31" s="246">
        <v>5</v>
      </c>
      <c r="BO31" s="247">
        <v>13</v>
      </c>
      <c r="BP31" s="247">
        <v>38</v>
      </c>
      <c r="BQ31" s="247">
        <v>32</v>
      </c>
      <c r="BR31" s="248">
        <v>13</v>
      </c>
      <c r="BS31" s="248">
        <v>82</v>
      </c>
      <c r="BT31" s="247">
        <v>8</v>
      </c>
      <c r="BU31" s="247">
        <v>8</v>
      </c>
      <c r="BV31" s="247">
        <v>8</v>
      </c>
      <c r="BW31" s="248">
        <v>6</v>
      </c>
      <c r="BY31" s="241">
        <v>2911</v>
      </c>
      <c r="BZ31" s="242" t="s">
        <v>307</v>
      </c>
      <c r="CA31" s="243">
        <v>107</v>
      </c>
      <c r="CB31" s="244">
        <v>242</v>
      </c>
      <c r="CC31" s="265"/>
      <c r="CD31" s="246">
        <v>20</v>
      </c>
      <c r="CE31" s="247">
        <v>22</v>
      </c>
      <c r="CF31" s="247">
        <v>36</v>
      </c>
      <c r="CG31" s="247">
        <v>18</v>
      </c>
      <c r="CH31" s="248">
        <v>5</v>
      </c>
      <c r="CI31" s="248">
        <v>58</v>
      </c>
      <c r="CJ31" s="247">
        <v>7</v>
      </c>
      <c r="CK31" s="247">
        <v>11</v>
      </c>
      <c r="CL31" s="248">
        <v>9</v>
      </c>
      <c r="CN31" s="250">
        <v>2911</v>
      </c>
      <c r="CO31" s="162" t="s">
        <v>307</v>
      </c>
      <c r="CP31" s="162">
        <v>56</v>
      </c>
      <c r="CQ31" s="251">
        <v>402</v>
      </c>
      <c r="CR31" s="252">
        <v>59</v>
      </c>
      <c r="CS31" s="251">
        <v>2</v>
      </c>
      <c r="CT31" s="251">
        <v>39</v>
      </c>
      <c r="CU31" s="162">
        <v>52</v>
      </c>
      <c r="CV31" s="162">
        <v>5</v>
      </c>
      <c r="CW31" s="162">
        <v>2</v>
      </c>
      <c r="CX31" s="25"/>
      <c r="CY31" s="25"/>
      <c r="CZ31" s="25"/>
      <c r="DB31" s="266">
        <v>7053</v>
      </c>
      <c r="DC31" s="254" t="s">
        <v>1306</v>
      </c>
      <c r="DD31" s="255">
        <v>59</v>
      </c>
      <c r="DE31" s="256">
        <v>1992</v>
      </c>
      <c r="DF31" s="257">
        <v>325</v>
      </c>
      <c r="DG31" s="258">
        <v>78</v>
      </c>
      <c r="DH31" s="259">
        <v>10</v>
      </c>
      <c r="DI31" s="260">
        <v>24</v>
      </c>
      <c r="DJ31" s="260">
        <v>31</v>
      </c>
      <c r="DK31" s="260">
        <v>34</v>
      </c>
      <c r="DL31" s="261">
        <v>2</v>
      </c>
      <c r="DM31" s="262">
        <v>66</v>
      </c>
      <c r="DN31" s="263">
        <v>5</v>
      </c>
      <c r="DO31" s="260">
        <v>4</v>
      </c>
      <c r="DP31" s="260">
        <v>6</v>
      </c>
      <c r="DQ31" s="260">
        <v>7</v>
      </c>
      <c r="DR31" s="264">
        <v>6</v>
      </c>
    </row>
    <row r="32" spans="1:122" ht="18" customHeight="1">
      <c r="A32" s="233">
        <v>261</v>
      </c>
      <c r="B32" s="234" t="s">
        <v>211</v>
      </c>
      <c r="C32" s="235">
        <v>82</v>
      </c>
      <c r="D32" s="236">
        <v>189</v>
      </c>
      <c r="E32" s="237"/>
      <c r="F32" s="238">
        <v>32</v>
      </c>
      <c r="G32" s="239">
        <v>30</v>
      </c>
      <c r="H32" s="239">
        <v>28</v>
      </c>
      <c r="I32" s="239">
        <v>9</v>
      </c>
      <c r="J32" s="240">
        <v>1</v>
      </c>
      <c r="K32" s="240">
        <v>38</v>
      </c>
      <c r="L32" s="239">
        <v>12</v>
      </c>
      <c r="M32" s="239">
        <v>4</v>
      </c>
      <c r="N32" s="240">
        <v>9</v>
      </c>
      <c r="P32" s="241">
        <v>271</v>
      </c>
      <c r="Q32" s="242" t="s">
        <v>212</v>
      </c>
      <c r="R32" s="243">
        <v>75</v>
      </c>
      <c r="S32" s="244">
        <v>222</v>
      </c>
      <c r="T32" s="265"/>
      <c r="U32" s="246">
        <v>8</v>
      </c>
      <c r="V32" s="247">
        <v>19</v>
      </c>
      <c r="W32" s="247">
        <v>32</v>
      </c>
      <c r="X32" s="247">
        <v>24</v>
      </c>
      <c r="Y32" s="248">
        <v>17</v>
      </c>
      <c r="Z32" s="248">
        <v>73</v>
      </c>
      <c r="AA32" s="247">
        <v>13</v>
      </c>
      <c r="AB32" s="247">
        <v>8</v>
      </c>
      <c r="AC32" s="248">
        <v>9</v>
      </c>
      <c r="AE32" s="241">
        <v>271</v>
      </c>
      <c r="AF32" s="242" t="s">
        <v>212</v>
      </c>
      <c r="AG32" s="243">
        <v>98</v>
      </c>
      <c r="AH32" s="244">
        <v>231</v>
      </c>
      <c r="AI32" s="265"/>
      <c r="AJ32" s="246">
        <v>7</v>
      </c>
      <c r="AK32" s="247">
        <v>16</v>
      </c>
      <c r="AL32" s="247">
        <v>34</v>
      </c>
      <c r="AM32" s="247">
        <v>31</v>
      </c>
      <c r="AN32" s="248">
        <v>12</v>
      </c>
      <c r="AO32" s="248">
        <v>77</v>
      </c>
      <c r="AP32" s="247">
        <v>15</v>
      </c>
      <c r="AQ32" s="247">
        <v>8</v>
      </c>
      <c r="AR32" s="248">
        <v>8</v>
      </c>
      <c r="AT32" s="241">
        <v>2741</v>
      </c>
      <c r="AU32" s="242" t="s">
        <v>300</v>
      </c>
      <c r="AV32" s="243">
        <v>117</v>
      </c>
      <c r="AW32" s="244">
        <v>228</v>
      </c>
      <c r="AX32" s="265"/>
      <c r="AY32" s="246">
        <v>15</v>
      </c>
      <c r="AZ32" s="247">
        <v>29</v>
      </c>
      <c r="BA32" s="247">
        <v>32</v>
      </c>
      <c r="BB32" s="247">
        <v>15</v>
      </c>
      <c r="BC32" s="248">
        <v>8</v>
      </c>
      <c r="BD32" s="248">
        <v>56</v>
      </c>
      <c r="BE32" s="247">
        <v>11</v>
      </c>
      <c r="BF32" s="247">
        <v>11</v>
      </c>
      <c r="BG32" s="248">
        <v>4</v>
      </c>
      <c r="BI32" s="241">
        <v>2901</v>
      </c>
      <c r="BJ32" s="242" t="s">
        <v>306</v>
      </c>
      <c r="BK32" s="243">
        <v>98</v>
      </c>
      <c r="BL32" s="244">
        <v>227</v>
      </c>
      <c r="BM32" s="265"/>
      <c r="BN32" s="246">
        <v>33</v>
      </c>
      <c r="BO32" s="247">
        <v>31</v>
      </c>
      <c r="BP32" s="247">
        <v>19</v>
      </c>
      <c r="BQ32" s="247">
        <v>16</v>
      </c>
      <c r="BR32" s="248">
        <v>1</v>
      </c>
      <c r="BS32" s="248">
        <v>37</v>
      </c>
      <c r="BT32" s="247">
        <v>6</v>
      </c>
      <c r="BU32" s="247">
        <v>5</v>
      </c>
      <c r="BV32" s="247">
        <v>6</v>
      </c>
      <c r="BW32" s="248">
        <v>4</v>
      </c>
      <c r="BY32" s="241">
        <v>3101</v>
      </c>
      <c r="BZ32" s="242" t="s">
        <v>315</v>
      </c>
      <c r="CA32" s="243">
        <v>129</v>
      </c>
      <c r="CB32" s="244">
        <v>257</v>
      </c>
      <c r="CC32" s="265"/>
      <c r="CD32" s="246">
        <v>2</v>
      </c>
      <c r="CE32" s="247">
        <v>9</v>
      </c>
      <c r="CF32" s="247">
        <v>39</v>
      </c>
      <c r="CG32" s="247">
        <v>30</v>
      </c>
      <c r="CH32" s="248">
        <v>21</v>
      </c>
      <c r="CI32" s="248">
        <v>90</v>
      </c>
      <c r="CJ32" s="247">
        <v>9</v>
      </c>
      <c r="CK32" s="247">
        <v>13</v>
      </c>
      <c r="CL32" s="248">
        <v>12</v>
      </c>
      <c r="CN32" s="250">
        <v>3101</v>
      </c>
      <c r="CO32" s="162" t="s">
        <v>315</v>
      </c>
      <c r="CP32" s="162">
        <v>107</v>
      </c>
      <c r="CQ32" s="251">
        <v>422</v>
      </c>
      <c r="CR32" s="252">
        <v>89</v>
      </c>
      <c r="CS32" s="251">
        <v>0</v>
      </c>
      <c r="CT32" s="251">
        <v>11</v>
      </c>
      <c r="CU32" s="162">
        <v>44</v>
      </c>
      <c r="CV32" s="162">
        <v>23</v>
      </c>
      <c r="CW32" s="162">
        <v>21</v>
      </c>
      <c r="CX32" s="25"/>
      <c r="CY32" s="25"/>
      <c r="CZ32" s="25"/>
      <c r="DB32" s="266">
        <v>7055</v>
      </c>
      <c r="DC32" s="254" t="s">
        <v>487</v>
      </c>
      <c r="DD32" s="255">
        <v>31</v>
      </c>
      <c r="DE32" s="256">
        <v>2100</v>
      </c>
      <c r="DF32" s="257">
        <v>351</v>
      </c>
      <c r="DG32" s="258">
        <v>100</v>
      </c>
      <c r="DH32" s="259">
        <v>0</v>
      </c>
      <c r="DI32" s="260">
        <v>10</v>
      </c>
      <c r="DJ32" s="260">
        <v>32</v>
      </c>
      <c r="DK32" s="260">
        <v>32</v>
      </c>
      <c r="DL32" s="261">
        <v>26</v>
      </c>
      <c r="DM32" s="262">
        <v>90</v>
      </c>
      <c r="DN32" s="263">
        <v>8</v>
      </c>
      <c r="DO32" s="260">
        <v>6</v>
      </c>
      <c r="DP32" s="260">
        <v>9</v>
      </c>
      <c r="DQ32" s="260">
        <v>10</v>
      </c>
      <c r="DR32" s="264">
        <v>8</v>
      </c>
    </row>
    <row r="33" spans="1:122" ht="18" customHeight="1">
      <c r="A33" s="233">
        <v>271</v>
      </c>
      <c r="B33" s="234" t="s">
        <v>212</v>
      </c>
      <c r="C33" s="235">
        <v>103</v>
      </c>
      <c r="D33" s="236">
        <v>202</v>
      </c>
      <c r="E33" s="237"/>
      <c r="F33" s="238">
        <v>17</v>
      </c>
      <c r="G33" s="239">
        <v>31</v>
      </c>
      <c r="H33" s="239">
        <v>22</v>
      </c>
      <c r="I33" s="239">
        <v>19</v>
      </c>
      <c r="J33" s="240">
        <v>10</v>
      </c>
      <c r="K33" s="240">
        <v>51</v>
      </c>
      <c r="L33" s="239">
        <v>14</v>
      </c>
      <c r="M33" s="239">
        <v>6</v>
      </c>
      <c r="N33" s="240">
        <v>10</v>
      </c>
      <c r="P33" s="241">
        <v>311</v>
      </c>
      <c r="Q33" s="242" t="s">
        <v>119</v>
      </c>
      <c r="R33" s="243">
        <v>96</v>
      </c>
      <c r="S33" s="244">
        <v>210</v>
      </c>
      <c r="T33" s="265"/>
      <c r="U33" s="246">
        <v>21</v>
      </c>
      <c r="V33" s="247">
        <v>30</v>
      </c>
      <c r="W33" s="247">
        <v>28</v>
      </c>
      <c r="X33" s="247">
        <v>14</v>
      </c>
      <c r="Y33" s="248">
        <v>7</v>
      </c>
      <c r="Z33" s="248">
        <v>49</v>
      </c>
      <c r="AA33" s="247">
        <v>11</v>
      </c>
      <c r="AB33" s="247">
        <v>7</v>
      </c>
      <c r="AC33" s="248">
        <v>8</v>
      </c>
      <c r="AE33" s="241">
        <v>311</v>
      </c>
      <c r="AF33" s="242" t="s">
        <v>119</v>
      </c>
      <c r="AG33" s="243">
        <v>72</v>
      </c>
      <c r="AH33" s="244">
        <v>210</v>
      </c>
      <c r="AI33" s="265"/>
      <c r="AJ33" s="246">
        <v>33</v>
      </c>
      <c r="AK33" s="247">
        <v>38</v>
      </c>
      <c r="AL33" s="247">
        <v>22</v>
      </c>
      <c r="AM33" s="247">
        <v>6</v>
      </c>
      <c r="AN33" s="248">
        <v>1</v>
      </c>
      <c r="AO33" s="248">
        <v>29</v>
      </c>
      <c r="AP33" s="247">
        <v>11</v>
      </c>
      <c r="AQ33" s="247">
        <v>6</v>
      </c>
      <c r="AR33" s="248">
        <v>5</v>
      </c>
      <c r="AT33" s="241">
        <v>2861</v>
      </c>
      <c r="AU33" s="242" t="s">
        <v>1296</v>
      </c>
      <c r="AV33" s="243">
        <v>4</v>
      </c>
      <c r="AW33" s="244" t="s">
        <v>42</v>
      </c>
      <c r="AX33" s="265"/>
      <c r="AY33" s="246" t="s">
        <v>42</v>
      </c>
      <c r="AZ33" s="247" t="s">
        <v>42</v>
      </c>
      <c r="BA33" s="247" t="s">
        <v>42</v>
      </c>
      <c r="BB33" s="247" t="s">
        <v>42</v>
      </c>
      <c r="BC33" s="248" t="s">
        <v>42</v>
      </c>
      <c r="BD33" s="248" t="s">
        <v>42</v>
      </c>
      <c r="BE33" s="247" t="s">
        <v>42</v>
      </c>
      <c r="BF33" s="247" t="s">
        <v>42</v>
      </c>
      <c r="BG33" s="248" t="s">
        <v>42</v>
      </c>
      <c r="BI33" s="241">
        <v>2911</v>
      </c>
      <c r="BJ33" s="242" t="s">
        <v>307</v>
      </c>
      <c r="BK33" s="243">
        <v>121</v>
      </c>
      <c r="BL33" s="244">
        <v>234</v>
      </c>
      <c r="BM33" s="265"/>
      <c r="BN33" s="246">
        <v>22</v>
      </c>
      <c r="BO33" s="247">
        <v>26</v>
      </c>
      <c r="BP33" s="247">
        <v>30</v>
      </c>
      <c r="BQ33" s="247">
        <v>16</v>
      </c>
      <c r="BR33" s="248">
        <v>6</v>
      </c>
      <c r="BS33" s="248">
        <v>51</v>
      </c>
      <c r="BT33" s="247">
        <v>7</v>
      </c>
      <c r="BU33" s="247">
        <v>6</v>
      </c>
      <c r="BV33" s="247">
        <v>6</v>
      </c>
      <c r="BW33" s="248">
        <v>5</v>
      </c>
      <c r="BY33" s="241">
        <v>3191</v>
      </c>
      <c r="BZ33" s="242" t="s">
        <v>125</v>
      </c>
      <c r="CA33" s="243">
        <v>48</v>
      </c>
      <c r="CB33" s="244">
        <v>252</v>
      </c>
      <c r="CC33" s="265"/>
      <c r="CD33" s="246">
        <v>6</v>
      </c>
      <c r="CE33" s="247">
        <v>10</v>
      </c>
      <c r="CF33" s="247">
        <v>46</v>
      </c>
      <c r="CG33" s="247">
        <v>25</v>
      </c>
      <c r="CH33" s="248">
        <v>13</v>
      </c>
      <c r="CI33" s="248">
        <v>83</v>
      </c>
      <c r="CJ33" s="247">
        <v>9</v>
      </c>
      <c r="CK33" s="247">
        <v>13</v>
      </c>
      <c r="CL33" s="248">
        <v>11</v>
      </c>
      <c r="CN33" s="250">
        <v>3191</v>
      </c>
      <c r="CO33" s="162" t="s">
        <v>125</v>
      </c>
      <c r="CP33" s="162">
        <v>54</v>
      </c>
      <c r="CQ33" s="251">
        <v>420</v>
      </c>
      <c r="CR33" s="252">
        <v>93</v>
      </c>
      <c r="CS33" s="251">
        <v>0</v>
      </c>
      <c r="CT33" s="251">
        <v>7</v>
      </c>
      <c r="CU33" s="162">
        <v>50</v>
      </c>
      <c r="CV33" s="162">
        <v>30</v>
      </c>
      <c r="CW33" s="162">
        <v>13</v>
      </c>
      <c r="CX33" s="25"/>
      <c r="CY33" s="25"/>
      <c r="CZ33" s="25"/>
      <c r="DB33" s="266">
        <v>7056</v>
      </c>
      <c r="DC33" s="254" t="s">
        <v>129</v>
      </c>
      <c r="DD33" s="255">
        <v>47</v>
      </c>
      <c r="DE33" s="256">
        <v>2035</v>
      </c>
      <c r="DF33" s="257">
        <v>336</v>
      </c>
      <c r="DG33" s="258">
        <v>89</v>
      </c>
      <c r="DH33" s="259">
        <v>2</v>
      </c>
      <c r="DI33" s="260">
        <v>28</v>
      </c>
      <c r="DJ33" s="260">
        <v>21</v>
      </c>
      <c r="DK33" s="260">
        <v>45</v>
      </c>
      <c r="DL33" s="261">
        <v>4</v>
      </c>
      <c r="DM33" s="262">
        <v>70</v>
      </c>
      <c r="DN33" s="263">
        <v>7</v>
      </c>
      <c r="DO33" s="260">
        <v>5</v>
      </c>
      <c r="DP33" s="260">
        <v>8</v>
      </c>
      <c r="DQ33" s="260">
        <v>8</v>
      </c>
      <c r="DR33" s="264">
        <v>7</v>
      </c>
    </row>
    <row r="34" spans="1:122" ht="18" customHeight="1">
      <c r="A34" s="233">
        <v>311</v>
      </c>
      <c r="B34" s="234" t="s">
        <v>119</v>
      </c>
      <c r="C34" s="235">
        <v>85</v>
      </c>
      <c r="D34" s="236">
        <v>197</v>
      </c>
      <c r="E34" s="237"/>
      <c r="F34" s="238">
        <v>18</v>
      </c>
      <c r="G34" s="239">
        <v>33</v>
      </c>
      <c r="H34" s="239">
        <v>34</v>
      </c>
      <c r="I34" s="239">
        <v>13</v>
      </c>
      <c r="J34" s="240">
        <v>2</v>
      </c>
      <c r="K34" s="240">
        <v>49</v>
      </c>
      <c r="L34" s="239">
        <v>14</v>
      </c>
      <c r="M34" s="239">
        <v>6</v>
      </c>
      <c r="N34" s="240">
        <v>9</v>
      </c>
      <c r="P34" s="241">
        <v>312</v>
      </c>
      <c r="Q34" s="242" t="s">
        <v>14</v>
      </c>
      <c r="R34" s="243">
        <v>84</v>
      </c>
      <c r="S34" s="244">
        <v>220</v>
      </c>
      <c r="T34" s="265"/>
      <c r="U34" s="246">
        <v>13</v>
      </c>
      <c r="V34" s="247">
        <v>18</v>
      </c>
      <c r="W34" s="247">
        <v>30</v>
      </c>
      <c r="X34" s="247">
        <v>21</v>
      </c>
      <c r="Y34" s="248">
        <v>18</v>
      </c>
      <c r="Z34" s="248">
        <v>69</v>
      </c>
      <c r="AA34" s="247">
        <v>13</v>
      </c>
      <c r="AB34" s="247">
        <v>8</v>
      </c>
      <c r="AC34" s="248">
        <v>10</v>
      </c>
      <c r="AE34" s="241">
        <v>312</v>
      </c>
      <c r="AF34" s="242" t="s">
        <v>14</v>
      </c>
      <c r="AG34" s="243">
        <v>84</v>
      </c>
      <c r="AH34" s="244">
        <v>234</v>
      </c>
      <c r="AI34" s="265"/>
      <c r="AJ34" s="246">
        <v>1</v>
      </c>
      <c r="AK34" s="247">
        <v>18</v>
      </c>
      <c r="AL34" s="247">
        <v>33</v>
      </c>
      <c r="AM34" s="247">
        <v>24</v>
      </c>
      <c r="AN34" s="248">
        <v>24</v>
      </c>
      <c r="AO34" s="248">
        <v>81</v>
      </c>
      <c r="AP34" s="247">
        <v>16</v>
      </c>
      <c r="AQ34" s="247">
        <v>8</v>
      </c>
      <c r="AR34" s="248">
        <v>9</v>
      </c>
      <c r="AT34" s="241">
        <v>2881</v>
      </c>
      <c r="AU34" s="242" t="s">
        <v>304</v>
      </c>
      <c r="AV34" s="243">
        <v>57</v>
      </c>
      <c r="AW34" s="244">
        <v>239</v>
      </c>
      <c r="AX34" s="265"/>
      <c r="AY34" s="246">
        <v>11</v>
      </c>
      <c r="AZ34" s="247">
        <v>14</v>
      </c>
      <c r="BA34" s="247">
        <v>21</v>
      </c>
      <c r="BB34" s="247">
        <v>30</v>
      </c>
      <c r="BC34" s="248">
        <v>25</v>
      </c>
      <c r="BD34" s="248">
        <v>75</v>
      </c>
      <c r="BE34" s="247">
        <v>13</v>
      </c>
      <c r="BF34" s="247">
        <v>13</v>
      </c>
      <c r="BG34" s="248">
        <v>5</v>
      </c>
      <c r="BI34" s="241">
        <v>3101</v>
      </c>
      <c r="BJ34" s="242" t="s">
        <v>315</v>
      </c>
      <c r="BK34" s="243">
        <v>131</v>
      </c>
      <c r="BL34" s="244">
        <v>249</v>
      </c>
      <c r="BM34" s="265"/>
      <c r="BN34" s="246">
        <v>4</v>
      </c>
      <c r="BO34" s="247">
        <v>11</v>
      </c>
      <c r="BP34" s="247">
        <v>33</v>
      </c>
      <c r="BQ34" s="247">
        <v>30</v>
      </c>
      <c r="BR34" s="248">
        <v>23</v>
      </c>
      <c r="BS34" s="248">
        <v>85</v>
      </c>
      <c r="BT34" s="247">
        <v>8</v>
      </c>
      <c r="BU34" s="247">
        <v>8</v>
      </c>
      <c r="BV34" s="247">
        <v>9</v>
      </c>
      <c r="BW34" s="248">
        <v>6</v>
      </c>
      <c r="BY34" s="241">
        <v>3281</v>
      </c>
      <c r="BZ34" s="242" t="s">
        <v>18</v>
      </c>
      <c r="CA34" s="243">
        <v>187</v>
      </c>
      <c r="CB34" s="244">
        <v>251</v>
      </c>
      <c r="CC34" s="265"/>
      <c r="CD34" s="246">
        <v>7</v>
      </c>
      <c r="CE34" s="247">
        <v>26</v>
      </c>
      <c r="CF34" s="247">
        <v>31</v>
      </c>
      <c r="CG34" s="247">
        <v>20</v>
      </c>
      <c r="CH34" s="248">
        <v>16</v>
      </c>
      <c r="CI34" s="248">
        <v>66</v>
      </c>
      <c r="CJ34" s="247">
        <v>8</v>
      </c>
      <c r="CK34" s="247">
        <v>12</v>
      </c>
      <c r="CL34" s="248">
        <v>11</v>
      </c>
      <c r="CN34" s="250">
        <v>3281</v>
      </c>
      <c r="CO34" s="162" t="s">
        <v>18</v>
      </c>
      <c r="CP34" s="162">
        <v>100</v>
      </c>
      <c r="CQ34" s="251">
        <v>420</v>
      </c>
      <c r="CR34" s="252">
        <v>91</v>
      </c>
      <c r="CS34" s="251">
        <v>1</v>
      </c>
      <c r="CT34" s="251">
        <v>8</v>
      </c>
      <c r="CU34" s="162">
        <v>52</v>
      </c>
      <c r="CV34" s="162">
        <v>25</v>
      </c>
      <c r="CW34" s="162">
        <v>14</v>
      </c>
      <c r="CX34" s="25"/>
      <c r="CY34" s="25"/>
      <c r="CZ34" s="25"/>
      <c r="DB34" s="266">
        <v>7058</v>
      </c>
      <c r="DC34" s="254" t="s">
        <v>1309</v>
      </c>
      <c r="DD34" s="255">
        <v>21</v>
      </c>
      <c r="DE34" s="256">
        <v>1915</v>
      </c>
      <c r="DF34" s="257">
        <v>306</v>
      </c>
      <c r="DG34" s="258">
        <v>62</v>
      </c>
      <c r="DH34" s="259">
        <v>33</v>
      </c>
      <c r="DI34" s="260">
        <v>19</v>
      </c>
      <c r="DJ34" s="260">
        <v>19</v>
      </c>
      <c r="DK34" s="260">
        <v>24</v>
      </c>
      <c r="DL34" s="261">
        <v>5</v>
      </c>
      <c r="DM34" s="262">
        <v>48</v>
      </c>
      <c r="DN34" s="263">
        <v>5</v>
      </c>
      <c r="DO34" s="260">
        <v>3</v>
      </c>
      <c r="DP34" s="260">
        <v>6</v>
      </c>
      <c r="DQ34" s="260">
        <v>6</v>
      </c>
      <c r="DR34" s="264">
        <v>5</v>
      </c>
    </row>
    <row r="35" spans="1:122" ht="18" customHeight="1">
      <c r="A35" s="233">
        <v>312</v>
      </c>
      <c r="B35" s="234" t="s">
        <v>14</v>
      </c>
      <c r="C35" s="235">
        <v>88</v>
      </c>
      <c r="D35" s="236">
        <v>209</v>
      </c>
      <c r="E35" s="237"/>
      <c r="F35" s="238">
        <v>8</v>
      </c>
      <c r="G35" s="239">
        <v>17</v>
      </c>
      <c r="H35" s="239">
        <v>38</v>
      </c>
      <c r="I35" s="239">
        <v>26</v>
      </c>
      <c r="J35" s="240">
        <v>11</v>
      </c>
      <c r="K35" s="240">
        <v>75</v>
      </c>
      <c r="L35" s="239">
        <v>16</v>
      </c>
      <c r="M35" s="239">
        <v>7</v>
      </c>
      <c r="N35" s="240">
        <v>11</v>
      </c>
      <c r="P35" s="241">
        <v>321</v>
      </c>
      <c r="Q35" s="242" t="s">
        <v>213</v>
      </c>
      <c r="R35" s="243">
        <v>136</v>
      </c>
      <c r="S35" s="244">
        <v>207</v>
      </c>
      <c r="T35" s="265"/>
      <c r="U35" s="246">
        <v>25</v>
      </c>
      <c r="V35" s="247">
        <v>29</v>
      </c>
      <c r="W35" s="247">
        <v>27</v>
      </c>
      <c r="X35" s="247">
        <v>14</v>
      </c>
      <c r="Y35" s="248">
        <v>5</v>
      </c>
      <c r="Z35" s="248">
        <v>46</v>
      </c>
      <c r="AA35" s="247">
        <v>12</v>
      </c>
      <c r="AB35" s="247">
        <v>6</v>
      </c>
      <c r="AC35" s="248">
        <v>8</v>
      </c>
      <c r="AE35" s="241">
        <v>321</v>
      </c>
      <c r="AF35" s="242" t="s">
        <v>213</v>
      </c>
      <c r="AG35" s="243">
        <v>111</v>
      </c>
      <c r="AH35" s="244">
        <v>220</v>
      </c>
      <c r="AI35" s="265"/>
      <c r="AJ35" s="246">
        <v>22</v>
      </c>
      <c r="AK35" s="247">
        <v>25</v>
      </c>
      <c r="AL35" s="247">
        <v>30</v>
      </c>
      <c r="AM35" s="247">
        <v>16</v>
      </c>
      <c r="AN35" s="248">
        <v>7</v>
      </c>
      <c r="AO35" s="248">
        <v>53</v>
      </c>
      <c r="AP35" s="247">
        <v>13</v>
      </c>
      <c r="AQ35" s="247">
        <v>7</v>
      </c>
      <c r="AR35" s="248">
        <v>6</v>
      </c>
      <c r="AT35" s="241">
        <v>2901</v>
      </c>
      <c r="AU35" s="242" t="s">
        <v>306</v>
      </c>
      <c r="AV35" s="243">
        <v>144</v>
      </c>
      <c r="AW35" s="244">
        <v>218</v>
      </c>
      <c r="AX35" s="265"/>
      <c r="AY35" s="246">
        <v>35</v>
      </c>
      <c r="AZ35" s="247">
        <v>31</v>
      </c>
      <c r="BA35" s="247">
        <v>18</v>
      </c>
      <c r="BB35" s="247">
        <v>13</v>
      </c>
      <c r="BC35" s="248">
        <v>3</v>
      </c>
      <c r="BD35" s="248">
        <v>34</v>
      </c>
      <c r="BE35" s="247">
        <v>8</v>
      </c>
      <c r="BF35" s="247">
        <v>9</v>
      </c>
      <c r="BG35" s="248">
        <v>3</v>
      </c>
      <c r="BI35" s="241">
        <v>3191</v>
      </c>
      <c r="BJ35" s="242" t="s">
        <v>125</v>
      </c>
      <c r="BK35" s="243">
        <v>95</v>
      </c>
      <c r="BL35" s="244">
        <v>248</v>
      </c>
      <c r="BM35" s="265"/>
      <c r="BN35" s="246">
        <v>1</v>
      </c>
      <c r="BO35" s="247">
        <v>9</v>
      </c>
      <c r="BP35" s="247">
        <v>37</v>
      </c>
      <c r="BQ35" s="247">
        <v>38</v>
      </c>
      <c r="BR35" s="248">
        <v>15</v>
      </c>
      <c r="BS35" s="248">
        <v>89</v>
      </c>
      <c r="BT35" s="247">
        <v>8</v>
      </c>
      <c r="BU35" s="247">
        <v>8</v>
      </c>
      <c r="BV35" s="247">
        <v>9</v>
      </c>
      <c r="BW35" s="248">
        <v>7</v>
      </c>
      <c r="BY35" s="241">
        <v>3421</v>
      </c>
      <c r="BZ35" s="242" t="s">
        <v>324</v>
      </c>
      <c r="CA35" s="243">
        <v>151</v>
      </c>
      <c r="CB35" s="244">
        <v>241</v>
      </c>
      <c r="CC35" s="265"/>
      <c r="CD35" s="246">
        <v>19</v>
      </c>
      <c r="CE35" s="247">
        <v>24</v>
      </c>
      <c r="CF35" s="247">
        <v>34</v>
      </c>
      <c r="CG35" s="247">
        <v>19</v>
      </c>
      <c r="CH35" s="248">
        <v>3</v>
      </c>
      <c r="CI35" s="248">
        <v>57</v>
      </c>
      <c r="CJ35" s="247">
        <v>6</v>
      </c>
      <c r="CK35" s="247">
        <v>10</v>
      </c>
      <c r="CL35" s="248">
        <v>10</v>
      </c>
      <c r="CN35" s="250">
        <v>3421</v>
      </c>
      <c r="CO35" s="162" t="s">
        <v>324</v>
      </c>
      <c r="CP35" s="162">
        <v>21</v>
      </c>
      <c r="CQ35" s="251">
        <v>425</v>
      </c>
      <c r="CR35" s="252">
        <v>100</v>
      </c>
      <c r="CS35" s="251">
        <v>0</v>
      </c>
      <c r="CT35" s="251">
        <v>0</v>
      </c>
      <c r="CU35" s="162">
        <v>52</v>
      </c>
      <c r="CV35" s="162">
        <v>33</v>
      </c>
      <c r="CW35" s="162">
        <v>14</v>
      </c>
      <c r="CX35" s="25"/>
      <c r="CY35" s="25"/>
      <c r="CZ35" s="25"/>
      <c r="DB35" s="266">
        <v>7059</v>
      </c>
      <c r="DC35" s="254" t="s">
        <v>951</v>
      </c>
      <c r="DD35" s="255">
        <v>71</v>
      </c>
      <c r="DE35" s="256">
        <v>2020</v>
      </c>
      <c r="DF35" s="257">
        <v>332</v>
      </c>
      <c r="DG35" s="258">
        <v>93</v>
      </c>
      <c r="DH35" s="259">
        <v>3</v>
      </c>
      <c r="DI35" s="260">
        <v>21</v>
      </c>
      <c r="DJ35" s="260">
        <v>38</v>
      </c>
      <c r="DK35" s="260">
        <v>34</v>
      </c>
      <c r="DL35" s="261">
        <v>4</v>
      </c>
      <c r="DM35" s="262">
        <v>76</v>
      </c>
      <c r="DN35" s="263">
        <v>5</v>
      </c>
      <c r="DO35" s="260">
        <v>5</v>
      </c>
      <c r="DP35" s="260">
        <v>7</v>
      </c>
      <c r="DQ35" s="260">
        <v>7</v>
      </c>
      <c r="DR35" s="264">
        <v>7</v>
      </c>
    </row>
    <row r="36" spans="1:122" ht="18" customHeight="1">
      <c r="A36" s="233">
        <v>321</v>
      </c>
      <c r="B36" s="234" t="s">
        <v>213</v>
      </c>
      <c r="C36" s="235">
        <v>132</v>
      </c>
      <c r="D36" s="236">
        <v>198</v>
      </c>
      <c r="E36" s="237"/>
      <c r="F36" s="238">
        <v>21</v>
      </c>
      <c r="G36" s="239">
        <v>25</v>
      </c>
      <c r="H36" s="239">
        <v>30</v>
      </c>
      <c r="I36" s="239">
        <v>17</v>
      </c>
      <c r="J36" s="240">
        <v>6</v>
      </c>
      <c r="K36" s="240">
        <v>54</v>
      </c>
      <c r="L36" s="239">
        <v>14</v>
      </c>
      <c r="M36" s="239">
        <v>5</v>
      </c>
      <c r="N36" s="240">
        <v>10</v>
      </c>
      <c r="P36" s="241">
        <v>332</v>
      </c>
      <c r="Q36" s="242" t="s">
        <v>214</v>
      </c>
      <c r="R36" s="243">
        <v>88</v>
      </c>
      <c r="S36" s="244">
        <v>202</v>
      </c>
      <c r="T36" s="265"/>
      <c r="U36" s="246">
        <v>35</v>
      </c>
      <c r="V36" s="247">
        <v>26</v>
      </c>
      <c r="W36" s="247">
        <v>31</v>
      </c>
      <c r="X36" s="247">
        <v>6</v>
      </c>
      <c r="Y36" s="248">
        <v>2</v>
      </c>
      <c r="Z36" s="248">
        <v>39</v>
      </c>
      <c r="AA36" s="247">
        <v>11</v>
      </c>
      <c r="AB36" s="247">
        <v>6</v>
      </c>
      <c r="AC36" s="248">
        <v>7</v>
      </c>
      <c r="AE36" s="241">
        <v>332</v>
      </c>
      <c r="AF36" s="242" t="s">
        <v>214</v>
      </c>
      <c r="AG36" s="243">
        <v>93</v>
      </c>
      <c r="AH36" s="244">
        <v>209</v>
      </c>
      <c r="AI36" s="265"/>
      <c r="AJ36" s="246">
        <v>34</v>
      </c>
      <c r="AK36" s="247">
        <v>35</v>
      </c>
      <c r="AL36" s="247">
        <v>23</v>
      </c>
      <c r="AM36" s="247">
        <v>6</v>
      </c>
      <c r="AN36" s="248">
        <v>1</v>
      </c>
      <c r="AO36" s="248">
        <v>30</v>
      </c>
      <c r="AP36" s="247">
        <v>11</v>
      </c>
      <c r="AQ36" s="247">
        <v>5</v>
      </c>
      <c r="AR36" s="248">
        <v>5</v>
      </c>
      <c r="AT36" s="241">
        <v>2911</v>
      </c>
      <c r="AU36" s="242" t="s">
        <v>307</v>
      </c>
      <c r="AV36" s="243">
        <v>110</v>
      </c>
      <c r="AW36" s="244">
        <v>220</v>
      </c>
      <c r="AX36" s="265"/>
      <c r="AY36" s="246">
        <v>35</v>
      </c>
      <c r="AZ36" s="247">
        <v>29</v>
      </c>
      <c r="BA36" s="247">
        <v>16</v>
      </c>
      <c r="BB36" s="247">
        <v>13</v>
      </c>
      <c r="BC36" s="248">
        <v>7</v>
      </c>
      <c r="BD36" s="248">
        <v>36</v>
      </c>
      <c r="BE36" s="247">
        <v>9</v>
      </c>
      <c r="BF36" s="247">
        <v>9</v>
      </c>
      <c r="BG36" s="248">
        <v>3</v>
      </c>
      <c r="BI36" s="241">
        <v>3281</v>
      </c>
      <c r="BJ36" s="242" t="s">
        <v>18</v>
      </c>
      <c r="BK36" s="243">
        <v>165</v>
      </c>
      <c r="BL36" s="244">
        <v>246</v>
      </c>
      <c r="BM36" s="265"/>
      <c r="BN36" s="246">
        <v>7</v>
      </c>
      <c r="BO36" s="247">
        <v>17</v>
      </c>
      <c r="BP36" s="247">
        <v>26</v>
      </c>
      <c r="BQ36" s="247">
        <v>33</v>
      </c>
      <c r="BR36" s="248">
        <v>17</v>
      </c>
      <c r="BS36" s="248">
        <v>76</v>
      </c>
      <c r="BT36" s="247">
        <v>8</v>
      </c>
      <c r="BU36" s="247">
        <v>8</v>
      </c>
      <c r="BV36" s="247">
        <v>9</v>
      </c>
      <c r="BW36" s="248">
        <v>6</v>
      </c>
      <c r="BY36" s="241">
        <v>3610</v>
      </c>
      <c r="BZ36" s="242" t="s">
        <v>330</v>
      </c>
      <c r="CA36" s="243">
        <v>214</v>
      </c>
      <c r="CB36" s="244">
        <v>241</v>
      </c>
      <c r="CC36" s="265"/>
      <c r="CD36" s="246">
        <v>22</v>
      </c>
      <c r="CE36" s="247">
        <v>24</v>
      </c>
      <c r="CF36" s="247">
        <v>34</v>
      </c>
      <c r="CG36" s="247">
        <v>13</v>
      </c>
      <c r="CH36" s="248">
        <v>7</v>
      </c>
      <c r="CI36" s="248">
        <v>54</v>
      </c>
      <c r="CJ36" s="247">
        <v>7</v>
      </c>
      <c r="CK36" s="247">
        <v>10</v>
      </c>
      <c r="CL36" s="248">
        <v>9</v>
      </c>
      <c r="CN36" s="250">
        <v>3610</v>
      </c>
      <c r="CO36" s="162" t="s">
        <v>330</v>
      </c>
      <c r="CP36" s="162">
        <v>75</v>
      </c>
      <c r="CQ36" s="251">
        <v>413</v>
      </c>
      <c r="CR36" s="252">
        <v>84</v>
      </c>
      <c r="CS36" s="251">
        <v>4</v>
      </c>
      <c r="CT36" s="251">
        <v>12</v>
      </c>
      <c r="CU36" s="162">
        <v>59</v>
      </c>
      <c r="CV36" s="162">
        <v>15</v>
      </c>
      <c r="CW36" s="162">
        <v>11</v>
      </c>
      <c r="CX36" s="25"/>
      <c r="CY36" s="25"/>
      <c r="CZ36" s="25"/>
      <c r="DB36" s="266">
        <v>7062</v>
      </c>
      <c r="DC36" s="254" t="s">
        <v>1307</v>
      </c>
      <c r="DD36" s="255">
        <v>105</v>
      </c>
      <c r="DE36" s="256">
        <v>1837</v>
      </c>
      <c r="DF36" s="257">
        <v>287</v>
      </c>
      <c r="DG36" s="258">
        <v>48</v>
      </c>
      <c r="DH36" s="259">
        <v>42</v>
      </c>
      <c r="DI36" s="260">
        <v>30</v>
      </c>
      <c r="DJ36" s="260">
        <v>23</v>
      </c>
      <c r="DK36" s="260">
        <v>5</v>
      </c>
      <c r="DL36" s="261">
        <v>0</v>
      </c>
      <c r="DM36" s="262">
        <v>28</v>
      </c>
      <c r="DN36" s="263">
        <v>3</v>
      </c>
      <c r="DO36" s="260">
        <v>2</v>
      </c>
      <c r="DP36" s="260">
        <v>4</v>
      </c>
      <c r="DQ36" s="260">
        <v>4</v>
      </c>
      <c r="DR36" s="264">
        <v>5</v>
      </c>
    </row>
    <row r="37" spans="1:122" ht="18" customHeight="1">
      <c r="A37" s="233">
        <v>332</v>
      </c>
      <c r="B37" s="234" t="s">
        <v>214</v>
      </c>
      <c r="C37" s="235">
        <v>132</v>
      </c>
      <c r="D37" s="236">
        <v>192</v>
      </c>
      <c r="E37" s="237"/>
      <c r="F37" s="238">
        <v>37</v>
      </c>
      <c r="G37" s="239">
        <v>23</v>
      </c>
      <c r="H37" s="239">
        <v>22</v>
      </c>
      <c r="I37" s="239">
        <v>15</v>
      </c>
      <c r="J37" s="240">
        <v>2</v>
      </c>
      <c r="K37" s="240">
        <v>39</v>
      </c>
      <c r="L37" s="239">
        <v>13</v>
      </c>
      <c r="M37" s="239">
        <v>5</v>
      </c>
      <c r="N37" s="240">
        <v>9</v>
      </c>
      <c r="P37" s="241">
        <v>339</v>
      </c>
      <c r="Q37" s="242" t="s">
        <v>1216</v>
      </c>
      <c r="R37" s="243">
        <v>42</v>
      </c>
      <c r="S37" s="244">
        <v>215</v>
      </c>
      <c r="T37" s="265"/>
      <c r="U37" s="246">
        <v>7</v>
      </c>
      <c r="V37" s="247">
        <v>33</v>
      </c>
      <c r="W37" s="247">
        <v>33</v>
      </c>
      <c r="X37" s="247">
        <v>14</v>
      </c>
      <c r="Y37" s="248">
        <v>12</v>
      </c>
      <c r="Z37" s="248">
        <v>60</v>
      </c>
      <c r="AA37" s="247">
        <v>13</v>
      </c>
      <c r="AB37" s="247">
        <v>8</v>
      </c>
      <c r="AC37" s="248">
        <v>8</v>
      </c>
      <c r="AE37" s="241">
        <v>339</v>
      </c>
      <c r="AF37" s="242" t="s">
        <v>1216</v>
      </c>
      <c r="AG37" s="243">
        <v>43</v>
      </c>
      <c r="AH37" s="244">
        <v>222</v>
      </c>
      <c r="AI37" s="265"/>
      <c r="AJ37" s="246">
        <v>12</v>
      </c>
      <c r="AK37" s="247">
        <v>23</v>
      </c>
      <c r="AL37" s="247">
        <v>47</v>
      </c>
      <c r="AM37" s="247">
        <v>14</v>
      </c>
      <c r="AN37" s="248">
        <v>5</v>
      </c>
      <c r="AO37" s="248">
        <v>65</v>
      </c>
      <c r="AP37" s="247">
        <v>14</v>
      </c>
      <c r="AQ37" s="247">
        <v>7</v>
      </c>
      <c r="AR37" s="248">
        <v>6</v>
      </c>
      <c r="AT37" s="241">
        <v>3101</v>
      </c>
      <c r="AU37" s="242" t="s">
        <v>315</v>
      </c>
      <c r="AV37" s="243">
        <v>148</v>
      </c>
      <c r="AW37" s="244">
        <v>237</v>
      </c>
      <c r="AX37" s="265"/>
      <c r="AY37" s="246">
        <v>5</v>
      </c>
      <c r="AZ37" s="247">
        <v>22</v>
      </c>
      <c r="BA37" s="247">
        <v>30</v>
      </c>
      <c r="BB37" s="247">
        <v>31</v>
      </c>
      <c r="BC37" s="248">
        <v>11</v>
      </c>
      <c r="BD37" s="248">
        <v>73</v>
      </c>
      <c r="BE37" s="247">
        <v>12</v>
      </c>
      <c r="BF37" s="247">
        <v>12</v>
      </c>
      <c r="BG37" s="248">
        <v>5</v>
      </c>
      <c r="BI37" s="241">
        <v>3421</v>
      </c>
      <c r="BJ37" s="242" t="s">
        <v>324</v>
      </c>
      <c r="BK37" s="243">
        <v>168</v>
      </c>
      <c r="BL37" s="244">
        <v>230</v>
      </c>
      <c r="BM37" s="265"/>
      <c r="BN37" s="246">
        <v>23</v>
      </c>
      <c r="BO37" s="247">
        <v>37</v>
      </c>
      <c r="BP37" s="247">
        <v>23</v>
      </c>
      <c r="BQ37" s="247">
        <v>13</v>
      </c>
      <c r="BR37" s="248">
        <v>4</v>
      </c>
      <c r="BS37" s="248">
        <v>40</v>
      </c>
      <c r="BT37" s="247">
        <v>6</v>
      </c>
      <c r="BU37" s="247">
        <v>6</v>
      </c>
      <c r="BV37" s="247">
        <v>7</v>
      </c>
      <c r="BW37" s="248">
        <v>4</v>
      </c>
      <c r="BY37" s="241">
        <v>3621</v>
      </c>
      <c r="BZ37" s="242" t="s">
        <v>331</v>
      </c>
      <c r="CA37" s="243">
        <v>118</v>
      </c>
      <c r="CB37" s="244">
        <v>245</v>
      </c>
      <c r="CC37" s="265"/>
      <c r="CD37" s="246">
        <v>14</v>
      </c>
      <c r="CE37" s="247">
        <v>14</v>
      </c>
      <c r="CF37" s="247">
        <v>53</v>
      </c>
      <c r="CG37" s="247">
        <v>15</v>
      </c>
      <c r="CH37" s="248">
        <v>4</v>
      </c>
      <c r="CI37" s="248">
        <v>73</v>
      </c>
      <c r="CJ37" s="247">
        <v>7</v>
      </c>
      <c r="CK37" s="247">
        <v>11</v>
      </c>
      <c r="CL37" s="248">
        <v>10</v>
      </c>
      <c r="CN37" s="250">
        <v>4691</v>
      </c>
      <c r="CO37" s="162" t="s">
        <v>367</v>
      </c>
      <c r="CP37" s="162">
        <v>22</v>
      </c>
      <c r="CQ37" s="251">
        <v>435</v>
      </c>
      <c r="CR37" s="252">
        <v>100</v>
      </c>
      <c r="CS37" s="251">
        <v>0</v>
      </c>
      <c r="CT37" s="251">
        <v>0</v>
      </c>
      <c r="CU37" s="162">
        <v>18</v>
      </c>
      <c r="CV37" s="162">
        <v>32</v>
      </c>
      <c r="CW37" s="162">
        <v>50</v>
      </c>
      <c r="CX37" s="25"/>
      <c r="CY37" s="25"/>
      <c r="CZ37" s="25"/>
      <c r="DB37" s="266">
        <v>7065</v>
      </c>
      <c r="DC37" s="254" t="s">
        <v>1308</v>
      </c>
      <c r="DD37" s="255">
        <v>78</v>
      </c>
      <c r="DE37" s="256">
        <v>1817</v>
      </c>
      <c r="DF37" s="257">
        <v>282</v>
      </c>
      <c r="DG37" s="258">
        <v>38</v>
      </c>
      <c r="DH37" s="259">
        <v>45</v>
      </c>
      <c r="DI37" s="260">
        <v>32</v>
      </c>
      <c r="DJ37" s="260">
        <v>17</v>
      </c>
      <c r="DK37" s="260">
        <v>5</v>
      </c>
      <c r="DL37" s="261">
        <v>1</v>
      </c>
      <c r="DM37" s="262">
        <v>23</v>
      </c>
      <c r="DN37" s="263">
        <v>3</v>
      </c>
      <c r="DO37" s="260">
        <v>2</v>
      </c>
      <c r="DP37" s="260">
        <v>4</v>
      </c>
      <c r="DQ37" s="260">
        <v>4</v>
      </c>
      <c r="DR37" s="264">
        <v>4</v>
      </c>
    </row>
    <row r="38" spans="1:122" ht="18" customHeight="1">
      <c r="A38" s="233">
        <v>339</v>
      </c>
      <c r="B38" s="234" t="s">
        <v>1216</v>
      </c>
      <c r="C38" s="235">
        <v>46</v>
      </c>
      <c r="D38" s="236">
        <v>201</v>
      </c>
      <c r="E38" s="237"/>
      <c r="F38" s="238">
        <v>13</v>
      </c>
      <c r="G38" s="239">
        <v>37</v>
      </c>
      <c r="H38" s="239">
        <v>24</v>
      </c>
      <c r="I38" s="239">
        <v>26</v>
      </c>
      <c r="J38" s="240">
        <v>0</v>
      </c>
      <c r="K38" s="240">
        <v>50</v>
      </c>
      <c r="L38" s="239">
        <v>15</v>
      </c>
      <c r="M38" s="239">
        <v>6</v>
      </c>
      <c r="N38" s="240">
        <v>10</v>
      </c>
      <c r="P38" s="241">
        <v>341</v>
      </c>
      <c r="Q38" s="242" t="s">
        <v>215</v>
      </c>
      <c r="R38" s="243">
        <v>97</v>
      </c>
      <c r="S38" s="244">
        <v>208</v>
      </c>
      <c r="T38" s="265"/>
      <c r="U38" s="246">
        <v>24</v>
      </c>
      <c r="V38" s="247">
        <v>23</v>
      </c>
      <c r="W38" s="247">
        <v>36</v>
      </c>
      <c r="X38" s="247">
        <v>13</v>
      </c>
      <c r="Y38" s="248">
        <v>4</v>
      </c>
      <c r="Z38" s="248">
        <v>54</v>
      </c>
      <c r="AA38" s="247">
        <v>11</v>
      </c>
      <c r="AB38" s="247">
        <v>7</v>
      </c>
      <c r="AC38" s="248">
        <v>7</v>
      </c>
      <c r="AE38" s="241">
        <v>341</v>
      </c>
      <c r="AF38" s="242" t="s">
        <v>215</v>
      </c>
      <c r="AG38" s="243">
        <v>122</v>
      </c>
      <c r="AH38" s="244">
        <v>217</v>
      </c>
      <c r="AI38" s="265"/>
      <c r="AJ38" s="246">
        <v>23</v>
      </c>
      <c r="AK38" s="247">
        <v>35</v>
      </c>
      <c r="AL38" s="247">
        <v>25</v>
      </c>
      <c r="AM38" s="247">
        <v>10</v>
      </c>
      <c r="AN38" s="248">
        <v>7</v>
      </c>
      <c r="AO38" s="248">
        <v>42</v>
      </c>
      <c r="AP38" s="247">
        <v>12</v>
      </c>
      <c r="AQ38" s="247">
        <v>6</v>
      </c>
      <c r="AR38" s="248">
        <v>6</v>
      </c>
      <c r="AT38" s="241">
        <v>3191</v>
      </c>
      <c r="AU38" s="242" t="s">
        <v>125</v>
      </c>
      <c r="AV38" s="243">
        <v>101</v>
      </c>
      <c r="AW38" s="244">
        <v>240</v>
      </c>
      <c r="AX38" s="265"/>
      <c r="AY38" s="246">
        <v>0</v>
      </c>
      <c r="AZ38" s="247">
        <v>16</v>
      </c>
      <c r="BA38" s="247">
        <v>35</v>
      </c>
      <c r="BB38" s="247">
        <v>30</v>
      </c>
      <c r="BC38" s="248">
        <v>20</v>
      </c>
      <c r="BD38" s="248">
        <v>84</v>
      </c>
      <c r="BE38" s="247">
        <v>13</v>
      </c>
      <c r="BF38" s="247">
        <v>13</v>
      </c>
      <c r="BG38" s="248">
        <v>5</v>
      </c>
      <c r="BI38" s="241">
        <v>3610</v>
      </c>
      <c r="BJ38" s="242" t="s">
        <v>330</v>
      </c>
      <c r="BK38" s="243">
        <v>206</v>
      </c>
      <c r="BL38" s="244">
        <v>233</v>
      </c>
      <c r="BM38" s="265"/>
      <c r="BN38" s="246">
        <v>19</v>
      </c>
      <c r="BO38" s="247">
        <v>29</v>
      </c>
      <c r="BP38" s="247">
        <v>31</v>
      </c>
      <c r="BQ38" s="247">
        <v>16</v>
      </c>
      <c r="BR38" s="248">
        <v>5</v>
      </c>
      <c r="BS38" s="248">
        <v>52</v>
      </c>
      <c r="BT38" s="247">
        <v>7</v>
      </c>
      <c r="BU38" s="247">
        <v>6</v>
      </c>
      <c r="BV38" s="247">
        <v>7</v>
      </c>
      <c r="BW38" s="248">
        <v>5</v>
      </c>
      <c r="BY38" s="241">
        <v>4691</v>
      </c>
      <c r="BZ38" s="242" t="s">
        <v>367</v>
      </c>
      <c r="CA38" s="243">
        <v>112</v>
      </c>
      <c r="CB38" s="244">
        <v>253</v>
      </c>
      <c r="CC38" s="265"/>
      <c r="CD38" s="246">
        <v>8</v>
      </c>
      <c r="CE38" s="247">
        <v>15</v>
      </c>
      <c r="CF38" s="247">
        <v>27</v>
      </c>
      <c r="CG38" s="247">
        <v>29</v>
      </c>
      <c r="CH38" s="248">
        <v>21</v>
      </c>
      <c r="CI38" s="248">
        <v>77</v>
      </c>
      <c r="CJ38" s="247">
        <v>8</v>
      </c>
      <c r="CK38" s="247">
        <v>13</v>
      </c>
      <c r="CL38" s="248">
        <v>12</v>
      </c>
      <c r="CN38" s="250">
        <v>5003</v>
      </c>
      <c r="CO38" s="162" t="s">
        <v>120</v>
      </c>
      <c r="CP38" s="162">
        <v>104</v>
      </c>
      <c r="CQ38" s="251">
        <v>395</v>
      </c>
      <c r="CR38" s="252">
        <v>45</v>
      </c>
      <c r="CS38" s="251">
        <v>11</v>
      </c>
      <c r="CT38" s="251">
        <v>44</v>
      </c>
      <c r="CU38" s="162">
        <v>39</v>
      </c>
      <c r="CV38" s="162">
        <v>5</v>
      </c>
      <c r="CW38" s="162">
        <v>1</v>
      </c>
      <c r="CX38" s="25"/>
      <c r="CY38" s="25"/>
      <c r="CZ38" s="25"/>
      <c r="DB38" s="266">
        <v>7071</v>
      </c>
      <c r="DC38" s="254" t="s">
        <v>488</v>
      </c>
      <c r="DD38" s="255">
        <v>818</v>
      </c>
      <c r="DE38" s="256">
        <v>2028</v>
      </c>
      <c r="DF38" s="257">
        <v>334</v>
      </c>
      <c r="DG38" s="258">
        <v>87</v>
      </c>
      <c r="DH38" s="259">
        <v>9</v>
      </c>
      <c r="DI38" s="260">
        <v>14</v>
      </c>
      <c r="DJ38" s="260">
        <v>30</v>
      </c>
      <c r="DK38" s="260">
        <v>35</v>
      </c>
      <c r="DL38" s="261">
        <v>12</v>
      </c>
      <c r="DM38" s="262">
        <v>77</v>
      </c>
      <c r="DN38" s="263">
        <v>6</v>
      </c>
      <c r="DO38" s="260">
        <v>5</v>
      </c>
      <c r="DP38" s="260">
        <v>8</v>
      </c>
      <c r="DQ38" s="260">
        <v>8</v>
      </c>
      <c r="DR38" s="264">
        <v>7</v>
      </c>
    </row>
    <row r="39" spans="1:122" ht="18" customHeight="1">
      <c r="A39" s="233">
        <v>341</v>
      </c>
      <c r="B39" s="234" t="s">
        <v>215</v>
      </c>
      <c r="C39" s="235">
        <v>108</v>
      </c>
      <c r="D39" s="236">
        <v>191</v>
      </c>
      <c r="E39" s="237"/>
      <c r="F39" s="238">
        <v>31</v>
      </c>
      <c r="G39" s="239">
        <v>31</v>
      </c>
      <c r="H39" s="239">
        <v>26</v>
      </c>
      <c r="I39" s="239">
        <v>9</v>
      </c>
      <c r="J39" s="240">
        <v>2</v>
      </c>
      <c r="K39" s="240">
        <v>37</v>
      </c>
      <c r="L39" s="239">
        <v>12</v>
      </c>
      <c r="M39" s="239">
        <v>5</v>
      </c>
      <c r="N39" s="240">
        <v>9</v>
      </c>
      <c r="P39" s="241">
        <v>342</v>
      </c>
      <c r="Q39" s="242" t="s">
        <v>216</v>
      </c>
      <c r="R39" s="243">
        <v>148</v>
      </c>
      <c r="S39" s="244">
        <v>220</v>
      </c>
      <c r="T39" s="265"/>
      <c r="U39" s="246">
        <v>3</v>
      </c>
      <c r="V39" s="247">
        <v>20</v>
      </c>
      <c r="W39" s="247">
        <v>43</v>
      </c>
      <c r="X39" s="247">
        <v>25</v>
      </c>
      <c r="Y39" s="248">
        <v>9</v>
      </c>
      <c r="Z39" s="248">
        <v>77</v>
      </c>
      <c r="AA39" s="247">
        <v>13</v>
      </c>
      <c r="AB39" s="247">
        <v>9</v>
      </c>
      <c r="AC39" s="248">
        <v>9</v>
      </c>
      <c r="AE39" s="241">
        <v>342</v>
      </c>
      <c r="AF39" s="242" t="s">
        <v>216</v>
      </c>
      <c r="AG39" s="243">
        <v>122</v>
      </c>
      <c r="AH39" s="244">
        <v>225</v>
      </c>
      <c r="AI39" s="265"/>
      <c r="AJ39" s="246">
        <v>9</v>
      </c>
      <c r="AK39" s="247">
        <v>31</v>
      </c>
      <c r="AL39" s="247">
        <v>34</v>
      </c>
      <c r="AM39" s="247">
        <v>15</v>
      </c>
      <c r="AN39" s="248">
        <v>11</v>
      </c>
      <c r="AO39" s="248">
        <v>60</v>
      </c>
      <c r="AP39" s="247">
        <v>14</v>
      </c>
      <c r="AQ39" s="247">
        <v>7</v>
      </c>
      <c r="AR39" s="248">
        <v>7</v>
      </c>
      <c r="AT39" s="241">
        <v>3281</v>
      </c>
      <c r="AU39" s="242" t="s">
        <v>18</v>
      </c>
      <c r="AV39" s="243">
        <v>208</v>
      </c>
      <c r="AW39" s="244">
        <v>229</v>
      </c>
      <c r="AX39" s="265"/>
      <c r="AY39" s="246">
        <v>19</v>
      </c>
      <c r="AZ39" s="247">
        <v>22</v>
      </c>
      <c r="BA39" s="247">
        <v>27</v>
      </c>
      <c r="BB39" s="247">
        <v>22</v>
      </c>
      <c r="BC39" s="248">
        <v>10</v>
      </c>
      <c r="BD39" s="248">
        <v>59</v>
      </c>
      <c r="BE39" s="247">
        <v>11</v>
      </c>
      <c r="BF39" s="247">
        <v>11</v>
      </c>
      <c r="BG39" s="248">
        <v>4</v>
      </c>
      <c r="BI39" s="241">
        <v>3621</v>
      </c>
      <c r="BJ39" s="242" t="s">
        <v>331</v>
      </c>
      <c r="BK39" s="243">
        <v>110</v>
      </c>
      <c r="BL39" s="244">
        <v>228</v>
      </c>
      <c r="BM39" s="265"/>
      <c r="BN39" s="246">
        <v>29</v>
      </c>
      <c r="BO39" s="247">
        <v>35</v>
      </c>
      <c r="BP39" s="247">
        <v>22</v>
      </c>
      <c r="BQ39" s="247">
        <v>9</v>
      </c>
      <c r="BR39" s="248">
        <v>5</v>
      </c>
      <c r="BS39" s="248">
        <v>35</v>
      </c>
      <c r="BT39" s="247">
        <v>6</v>
      </c>
      <c r="BU39" s="247">
        <v>5</v>
      </c>
      <c r="BV39" s="247">
        <v>6</v>
      </c>
      <c r="BW39" s="248">
        <v>4</v>
      </c>
      <c r="BY39" s="241">
        <v>5003</v>
      </c>
      <c r="BZ39" s="242" t="s">
        <v>120</v>
      </c>
      <c r="CA39" s="243">
        <v>308</v>
      </c>
      <c r="CB39" s="244">
        <v>236</v>
      </c>
      <c r="CC39" s="265"/>
      <c r="CD39" s="246">
        <v>25</v>
      </c>
      <c r="CE39" s="247">
        <v>32</v>
      </c>
      <c r="CF39" s="247">
        <v>33</v>
      </c>
      <c r="CG39" s="247">
        <v>9</v>
      </c>
      <c r="CH39" s="248">
        <v>1</v>
      </c>
      <c r="CI39" s="248">
        <v>43</v>
      </c>
      <c r="CJ39" s="247">
        <v>6</v>
      </c>
      <c r="CK39" s="247">
        <v>9</v>
      </c>
      <c r="CL39" s="248">
        <v>8</v>
      </c>
      <c r="CN39" s="250">
        <v>5005</v>
      </c>
      <c r="CO39" s="162" t="s">
        <v>377</v>
      </c>
      <c r="CP39" s="162">
        <v>24</v>
      </c>
      <c r="CQ39" s="251">
        <v>444</v>
      </c>
      <c r="CR39" s="252">
        <v>100</v>
      </c>
      <c r="CS39" s="251">
        <v>0</v>
      </c>
      <c r="CT39" s="251">
        <v>0</v>
      </c>
      <c r="CU39" s="162">
        <v>4</v>
      </c>
      <c r="CV39" s="162">
        <v>29</v>
      </c>
      <c r="CW39" s="162">
        <v>67</v>
      </c>
      <c r="CX39" s="25"/>
      <c r="CY39" s="25"/>
      <c r="CZ39" s="25"/>
      <c r="DB39" s="266">
        <v>7081</v>
      </c>
      <c r="DC39" s="254" t="s">
        <v>924</v>
      </c>
      <c r="DD39" s="255">
        <v>135</v>
      </c>
      <c r="DE39" s="256">
        <v>2138</v>
      </c>
      <c r="DF39" s="257">
        <v>361</v>
      </c>
      <c r="DG39" s="258">
        <v>99</v>
      </c>
      <c r="DH39" s="259">
        <v>1</v>
      </c>
      <c r="DI39" s="260">
        <v>3</v>
      </c>
      <c r="DJ39" s="260">
        <v>19</v>
      </c>
      <c r="DK39" s="260">
        <v>52</v>
      </c>
      <c r="DL39" s="261">
        <v>26</v>
      </c>
      <c r="DM39" s="262">
        <v>96</v>
      </c>
      <c r="DN39" s="263">
        <v>8</v>
      </c>
      <c r="DO39" s="260">
        <v>7</v>
      </c>
      <c r="DP39" s="260">
        <v>11</v>
      </c>
      <c r="DQ39" s="260">
        <v>10</v>
      </c>
      <c r="DR39" s="264">
        <v>8</v>
      </c>
    </row>
    <row r="40" spans="1:122" ht="18" customHeight="1">
      <c r="A40" s="233">
        <v>342</v>
      </c>
      <c r="B40" s="234" t="s">
        <v>216</v>
      </c>
      <c r="C40" s="235">
        <v>128</v>
      </c>
      <c r="D40" s="236">
        <v>203</v>
      </c>
      <c r="E40" s="237"/>
      <c r="F40" s="238">
        <v>9</v>
      </c>
      <c r="G40" s="239">
        <v>31</v>
      </c>
      <c r="H40" s="239">
        <v>35</v>
      </c>
      <c r="I40" s="239">
        <v>13</v>
      </c>
      <c r="J40" s="240">
        <v>11</v>
      </c>
      <c r="K40" s="240">
        <v>59</v>
      </c>
      <c r="L40" s="239">
        <v>15</v>
      </c>
      <c r="M40" s="239">
        <v>6</v>
      </c>
      <c r="N40" s="240">
        <v>11</v>
      </c>
      <c r="P40" s="241">
        <v>361</v>
      </c>
      <c r="Q40" s="242" t="s">
        <v>217</v>
      </c>
      <c r="R40" s="243">
        <v>83</v>
      </c>
      <c r="S40" s="244">
        <v>207</v>
      </c>
      <c r="T40" s="265"/>
      <c r="U40" s="246">
        <v>24</v>
      </c>
      <c r="V40" s="247">
        <v>36</v>
      </c>
      <c r="W40" s="247">
        <v>22</v>
      </c>
      <c r="X40" s="247">
        <v>13</v>
      </c>
      <c r="Y40" s="248">
        <v>5</v>
      </c>
      <c r="Z40" s="248">
        <v>40</v>
      </c>
      <c r="AA40" s="247">
        <v>11</v>
      </c>
      <c r="AB40" s="247">
        <v>7</v>
      </c>
      <c r="AC40" s="248">
        <v>7</v>
      </c>
      <c r="AE40" s="241">
        <v>361</v>
      </c>
      <c r="AF40" s="242" t="s">
        <v>217</v>
      </c>
      <c r="AG40" s="243">
        <v>82</v>
      </c>
      <c r="AH40" s="244">
        <v>208</v>
      </c>
      <c r="AI40" s="265"/>
      <c r="AJ40" s="246">
        <v>45</v>
      </c>
      <c r="AK40" s="247">
        <v>24</v>
      </c>
      <c r="AL40" s="247">
        <v>18</v>
      </c>
      <c r="AM40" s="247">
        <v>11</v>
      </c>
      <c r="AN40" s="248">
        <v>1</v>
      </c>
      <c r="AO40" s="248">
        <v>30</v>
      </c>
      <c r="AP40" s="247">
        <v>10</v>
      </c>
      <c r="AQ40" s="247">
        <v>6</v>
      </c>
      <c r="AR40" s="248">
        <v>5</v>
      </c>
      <c r="AT40" s="241">
        <v>3421</v>
      </c>
      <c r="AU40" s="242" t="s">
        <v>324</v>
      </c>
      <c r="AV40" s="243">
        <v>129</v>
      </c>
      <c r="AW40" s="244">
        <v>219</v>
      </c>
      <c r="AX40" s="265"/>
      <c r="AY40" s="246">
        <v>39</v>
      </c>
      <c r="AZ40" s="247">
        <v>28</v>
      </c>
      <c r="BA40" s="247">
        <v>16</v>
      </c>
      <c r="BB40" s="247">
        <v>13</v>
      </c>
      <c r="BC40" s="248">
        <v>5</v>
      </c>
      <c r="BD40" s="248">
        <v>33</v>
      </c>
      <c r="BE40" s="247">
        <v>9</v>
      </c>
      <c r="BF40" s="247">
        <v>9</v>
      </c>
      <c r="BG40" s="248">
        <v>3</v>
      </c>
      <c r="BI40" s="241">
        <v>4691</v>
      </c>
      <c r="BJ40" s="242" t="s">
        <v>367</v>
      </c>
      <c r="BK40" s="243">
        <v>122</v>
      </c>
      <c r="BL40" s="244">
        <v>241</v>
      </c>
      <c r="BM40" s="265"/>
      <c r="BN40" s="246">
        <v>11</v>
      </c>
      <c r="BO40" s="247">
        <v>22</v>
      </c>
      <c r="BP40" s="247">
        <v>29</v>
      </c>
      <c r="BQ40" s="247">
        <v>29</v>
      </c>
      <c r="BR40" s="248">
        <v>10</v>
      </c>
      <c r="BS40" s="248">
        <v>67</v>
      </c>
      <c r="BT40" s="247">
        <v>8</v>
      </c>
      <c r="BU40" s="247">
        <v>7</v>
      </c>
      <c r="BV40" s="247">
        <v>8</v>
      </c>
      <c r="BW40" s="248">
        <v>6</v>
      </c>
      <c r="BY40" s="241">
        <v>5005</v>
      </c>
      <c r="BZ40" s="242" t="s">
        <v>377</v>
      </c>
      <c r="CA40" s="243">
        <v>154</v>
      </c>
      <c r="CB40" s="244">
        <v>244</v>
      </c>
      <c r="CC40" s="265"/>
      <c r="CD40" s="246">
        <v>25</v>
      </c>
      <c r="CE40" s="247">
        <v>20</v>
      </c>
      <c r="CF40" s="247">
        <v>31</v>
      </c>
      <c r="CG40" s="247">
        <v>10</v>
      </c>
      <c r="CH40" s="248">
        <v>14</v>
      </c>
      <c r="CI40" s="248">
        <v>55</v>
      </c>
      <c r="CJ40" s="247">
        <v>7</v>
      </c>
      <c r="CK40" s="247">
        <v>11</v>
      </c>
      <c r="CL40" s="248">
        <v>10</v>
      </c>
      <c r="CN40" s="250">
        <v>5029</v>
      </c>
      <c r="CO40" s="162" t="s">
        <v>1277</v>
      </c>
      <c r="CP40" s="162">
        <v>24</v>
      </c>
      <c r="CQ40" s="251">
        <v>402</v>
      </c>
      <c r="CR40" s="252">
        <v>63</v>
      </c>
      <c r="CS40" s="251">
        <v>8</v>
      </c>
      <c r="CT40" s="251">
        <v>29</v>
      </c>
      <c r="CU40" s="162">
        <v>54</v>
      </c>
      <c r="CV40" s="162">
        <v>8</v>
      </c>
      <c r="CW40" s="162">
        <v>0</v>
      </c>
      <c r="CX40" s="25"/>
      <c r="CY40" s="25"/>
      <c r="CZ40" s="25"/>
      <c r="DB40" s="266">
        <v>7101</v>
      </c>
      <c r="DC40" s="254" t="s">
        <v>490</v>
      </c>
      <c r="DD40" s="255">
        <v>761</v>
      </c>
      <c r="DE40" s="256">
        <v>2118</v>
      </c>
      <c r="DF40" s="257">
        <v>356</v>
      </c>
      <c r="DG40" s="258">
        <v>96</v>
      </c>
      <c r="DH40" s="259">
        <v>2</v>
      </c>
      <c r="DI40" s="260">
        <v>7</v>
      </c>
      <c r="DJ40" s="260">
        <v>19</v>
      </c>
      <c r="DK40" s="260">
        <v>48</v>
      </c>
      <c r="DL40" s="261">
        <v>24</v>
      </c>
      <c r="DM40" s="262">
        <v>91</v>
      </c>
      <c r="DN40" s="263">
        <v>7</v>
      </c>
      <c r="DO40" s="260">
        <v>6</v>
      </c>
      <c r="DP40" s="260">
        <v>9</v>
      </c>
      <c r="DQ40" s="260">
        <v>10</v>
      </c>
      <c r="DR40" s="264">
        <v>8</v>
      </c>
    </row>
    <row r="41" spans="1:122" ht="18" customHeight="1">
      <c r="A41" s="233">
        <v>361</v>
      </c>
      <c r="B41" s="234" t="s">
        <v>217</v>
      </c>
      <c r="C41" s="235">
        <v>86</v>
      </c>
      <c r="D41" s="236">
        <v>195</v>
      </c>
      <c r="E41" s="237"/>
      <c r="F41" s="238">
        <v>24</v>
      </c>
      <c r="G41" s="239">
        <v>27</v>
      </c>
      <c r="H41" s="239">
        <v>34</v>
      </c>
      <c r="I41" s="239">
        <v>10</v>
      </c>
      <c r="J41" s="240">
        <v>5</v>
      </c>
      <c r="K41" s="240">
        <v>49</v>
      </c>
      <c r="L41" s="239">
        <v>13</v>
      </c>
      <c r="M41" s="239">
        <v>5</v>
      </c>
      <c r="N41" s="240">
        <v>9</v>
      </c>
      <c r="P41" s="241">
        <v>400</v>
      </c>
      <c r="Q41" s="242" t="s">
        <v>1217</v>
      </c>
      <c r="R41" s="243">
        <v>99</v>
      </c>
      <c r="S41" s="244">
        <v>222</v>
      </c>
      <c r="T41" s="265"/>
      <c r="U41" s="246">
        <v>2</v>
      </c>
      <c r="V41" s="247">
        <v>22</v>
      </c>
      <c r="W41" s="247">
        <v>30</v>
      </c>
      <c r="X41" s="247">
        <v>31</v>
      </c>
      <c r="Y41" s="248">
        <v>14</v>
      </c>
      <c r="Z41" s="248">
        <v>76</v>
      </c>
      <c r="AA41" s="247">
        <v>14</v>
      </c>
      <c r="AB41" s="247">
        <v>8</v>
      </c>
      <c r="AC41" s="248">
        <v>9</v>
      </c>
      <c r="AE41" s="241">
        <v>400</v>
      </c>
      <c r="AF41" s="242" t="s">
        <v>1217</v>
      </c>
      <c r="AG41" s="243">
        <v>99</v>
      </c>
      <c r="AH41" s="244">
        <v>228</v>
      </c>
      <c r="AI41" s="265"/>
      <c r="AJ41" s="246">
        <v>1</v>
      </c>
      <c r="AK41" s="247">
        <v>19</v>
      </c>
      <c r="AL41" s="247">
        <v>52</v>
      </c>
      <c r="AM41" s="247">
        <v>21</v>
      </c>
      <c r="AN41" s="248">
        <v>7</v>
      </c>
      <c r="AO41" s="248">
        <v>80</v>
      </c>
      <c r="AP41" s="247">
        <v>15</v>
      </c>
      <c r="AQ41" s="247">
        <v>8</v>
      </c>
      <c r="AR41" s="248">
        <v>8</v>
      </c>
      <c r="AT41" s="241">
        <v>3600</v>
      </c>
      <c r="AU41" s="242" t="s">
        <v>329</v>
      </c>
      <c r="AV41" s="243">
        <v>67</v>
      </c>
      <c r="AW41" s="244">
        <v>225</v>
      </c>
      <c r="AX41" s="265"/>
      <c r="AY41" s="246">
        <v>25</v>
      </c>
      <c r="AZ41" s="247">
        <v>19</v>
      </c>
      <c r="BA41" s="247">
        <v>37</v>
      </c>
      <c r="BB41" s="247">
        <v>10</v>
      </c>
      <c r="BC41" s="248">
        <v>7</v>
      </c>
      <c r="BD41" s="248">
        <v>55</v>
      </c>
      <c r="BE41" s="247">
        <v>9</v>
      </c>
      <c r="BF41" s="247">
        <v>10</v>
      </c>
      <c r="BG41" s="248">
        <v>3</v>
      </c>
      <c r="BI41" s="241">
        <v>5003</v>
      </c>
      <c r="BJ41" s="242" t="s">
        <v>120</v>
      </c>
      <c r="BK41" s="243">
        <v>295</v>
      </c>
      <c r="BL41" s="244">
        <v>229</v>
      </c>
      <c r="BM41" s="265"/>
      <c r="BN41" s="246">
        <v>29</v>
      </c>
      <c r="BO41" s="247">
        <v>28</v>
      </c>
      <c r="BP41" s="247">
        <v>24</v>
      </c>
      <c r="BQ41" s="247">
        <v>16</v>
      </c>
      <c r="BR41" s="248">
        <v>3</v>
      </c>
      <c r="BS41" s="248">
        <v>43</v>
      </c>
      <c r="BT41" s="247">
        <v>6</v>
      </c>
      <c r="BU41" s="247">
        <v>6</v>
      </c>
      <c r="BV41" s="247">
        <v>6</v>
      </c>
      <c r="BW41" s="248">
        <v>5</v>
      </c>
      <c r="BY41" s="241">
        <v>5007</v>
      </c>
      <c r="BZ41" s="242" t="s">
        <v>1275</v>
      </c>
      <c r="CA41" s="243">
        <v>17</v>
      </c>
      <c r="CB41" s="244">
        <v>228</v>
      </c>
      <c r="CC41" s="265"/>
      <c r="CD41" s="246">
        <v>47</v>
      </c>
      <c r="CE41" s="247">
        <v>35</v>
      </c>
      <c r="CF41" s="247">
        <v>18</v>
      </c>
      <c r="CG41" s="247">
        <v>0</v>
      </c>
      <c r="CH41" s="248">
        <v>0</v>
      </c>
      <c r="CI41" s="248">
        <v>18</v>
      </c>
      <c r="CJ41" s="247">
        <v>5</v>
      </c>
      <c r="CK41" s="247">
        <v>8</v>
      </c>
      <c r="CL41" s="248">
        <v>7</v>
      </c>
      <c r="CN41" s="250">
        <v>5241</v>
      </c>
      <c r="CO41" s="162" t="s">
        <v>19</v>
      </c>
      <c r="CP41" s="162">
        <v>28</v>
      </c>
      <c r="CQ41" s="251">
        <v>417</v>
      </c>
      <c r="CR41" s="252">
        <v>96</v>
      </c>
      <c r="CS41" s="251">
        <v>0</v>
      </c>
      <c r="CT41" s="251">
        <v>4</v>
      </c>
      <c r="CU41" s="162">
        <v>68</v>
      </c>
      <c r="CV41" s="162">
        <v>18</v>
      </c>
      <c r="CW41" s="162">
        <v>11</v>
      </c>
      <c r="CX41" s="25"/>
      <c r="CY41" s="25"/>
      <c r="CZ41" s="25"/>
      <c r="DB41" s="266">
        <v>7111</v>
      </c>
      <c r="DC41" s="254" t="s">
        <v>491</v>
      </c>
      <c r="DD41" s="255">
        <v>679</v>
      </c>
      <c r="DE41" s="256">
        <v>1972</v>
      </c>
      <c r="DF41" s="257">
        <v>320</v>
      </c>
      <c r="DG41" s="258">
        <v>78</v>
      </c>
      <c r="DH41" s="259">
        <v>15</v>
      </c>
      <c r="DI41" s="260">
        <v>21</v>
      </c>
      <c r="DJ41" s="260">
        <v>31</v>
      </c>
      <c r="DK41" s="260">
        <v>27</v>
      </c>
      <c r="DL41" s="261">
        <v>5</v>
      </c>
      <c r="DM41" s="262">
        <v>64</v>
      </c>
      <c r="DN41" s="263">
        <v>5</v>
      </c>
      <c r="DO41" s="260">
        <v>4</v>
      </c>
      <c r="DP41" s="260">
        <v>6</v>
      </c>
      <c r="DQ41" s="260">
        <v>7</v>
      </c>
      <c r="DR41" s="264">
        <v>6</v>
      </c>
    </row>
    <row r="42" spans="1:122" ht="18" customHeight="1">
      <c r="A42" s="233">
        <v>400</v>
      </c>
      <c r="B42" s="234" t="s">
        <v>1217</v>
      </c>
      <c r="C42" s="235">
        <v>77</v>
      </c>
      <c r="D42" s="236">
        <v>215</v>
      </c>
      <c r="E42" s="237"/>
      <c r="F42" s="238">
        <v>0</v>
      </c>
      <c r="G42" s="239">
        <v>13</v>
      </c>
      <c r="H42" s="239">
        <v>34</v>
      </c>
      <c r="I42" s="239">
        <v>35</v>
      </c>
      <c r="J42" s="240">
        <v>18</v>
      </c>
      <c r="K42" s="240">
        <v>87</v>
      </c>
      <c r="L42" s="239">
        <v>18</v>
      </c>
      <c r="M42" s="239">
        <v>8</v>
      </c>
      <c r="N42" s="240">
        <v>11</v>
      </c>
      <c r="P42" s="241">
        <v>401</v>
      </c>
      <c r="Q42" s="242" t="s">
        <v>1218</v>
      </c>
      <c r="R42" s="243">
        <v>93</v>
      </c>
      <c r="S42" s="244">
        <v>212</v>
      </c>
      <c r="T42" s="265"/>
      <c r="U42" s="246">
        <v>14</v>
      </c>
      <c r="V42" s="247">
        <v>29</v>
      </c>
      <c r="W42" s="247">
        <v>37</v>
      </c>
      <c r="X42" s="247">
        <v>16</v>
      </c>
      <c r="Y42" s="248">
        <v>4</v>
      </c>
      <c r="Z42" s="248">
        <v>57</v>
      </c>
      <c r="AA42" s="247">
        <v>12</v>
      </c>
      <c r="AB42" s="247">
        <v>9</v>
      </c>
      <c r="AC42" s="248">
        <v>7</v>
      </c>
      <c r="AE42" s="241">
        <v>401</v>
      </c>
      <c r="AF42" s="242" t="s">
        <v>1218</v>
      </c>
      <c r="AG42" s="243">
        <v>74</v>
      </c>
      <c r="AH42" s="244">
        <v>216</v>
      </c>
      <c r="AI42" s="265"/>
      <c r="AJ42" s="246">
        <v>19</v>
      </c>
      <c r="AK42" s="247">
        <v>36</v>
      </c>
      <c r="AL42" s="247">
        <v>28</v>
      </c>
      <c r="AM42" s="247">
        <v>12</v>
      </c>
      <c r="AN42" s="248">
        <v>4</v>
      </c>
      <c r="AO42" s="248">
        <v>45</v>
      </c>
      <c r="AP42" s="247">
        <v>12</v>
      </c>
      <c r="AQ42" s="247">
        <v>7</v>
      </c>
      <c r="AR42" s="248">
        <v>6</v>
      </c>
      <c r="AT42" s="241">
        <v>3610</v>
      </c>
      <c r="AU42" s="242" t="s">
        <v>330</v>
      </c>
      <c r="AV42" s="243">
        <v>269</v>
      </c>
      <c r="AW42" s="244">
        <v>224</v>
      </c>
      <c r="AX42" s="265"/>
      <c r="AY42" s="246">
        <v>24</v>
      </c>
      <c r="AZ42" s="247">
        <v>28</v>
      </c>
      <c r="BA42" s="247">
        <v>31</v>
      </c>
      <c r="BB42" s="247">
        <v>14</v>
      </c>
      <c r="BC42" s="248">
        <v>3</v>
      </c>
      <c r="BD42" s="248">
        <v>48</v>
      </c>
      <c r="BE42" s="247">
        <v>10</v>
      </c>
      <c r="BF42" s="247">
        <v>10</v>
      </c>
      <c r="BG42" s="248">
        <v>3</v>
      </c>
      <c r="BI42" s="241">
        <v>5005</v>
      </c>
      <c r="BJ42" s="242" t="s">
        <v>377</v>
      </c>
      <c r="BK42" s="243">
        <v>153</v>
      </c>
      <c r="BL42" s="244">
        <v>233</v>
      </c>
      <c r="BM42" s="265"/>
      <c r="BN42" s="246">
        <v>26</v>
      </c>
      <c r="BO42" s="247">
        <v>30</v>
      </c>
      <c r="BP42" s="247">
        <v>16</v>
      </c>
      <c r="BQ42" s="247">
        <v>18</v>
      </c>
      <c r="BR42" s="248">
        <v>9</v>
      </c>
      <c r="BS42" s="248">
        <v>44</v>
      </c>
      <c r="BT42" s="247">
        <v>7</v>
      </c>
      <c r="BU42" s="247">
        <v>6</v>
      </c>
      <c r="BV42" s="247">
        <v>7</v>
      </c>
      <c r="BW42" s="248">
        <v>5</v>
      </c>
      <c r="BY42" s="241">
        <v>5025</v>
      </c>
      <c r="BZ42" s="242" t="s">
        <v>1276</v>
      </c>
      <c r="CA42" s="243">
        <v>40</v>
      </c>
      <c r="CB42" s="244">
        <v>232</v>
      </c>
      <c r="CC42" s="265"/>
      <c r="CD42" s="246">
        <v>48</v>
      </c>
      <c r="CE42" s="247">
        <v>13</v>
      </c>
      <c r="CF42" s="247">
        <v>25</v>
      </c>
      <c r="CG42" s="247">
        <v>8</v>
      </c>
      <c r="CH42" s="248">
        <v>8</v>
      </c>
      <c r="CI42" s="248">
        <v>40</v>
      </c>
      <c r="CJ42" s="247">
        <v>5</v>
      </c>
      <c r="CK42" s="247">
        <v>8</v>
      </c>
      <c r="CL42" s="248">
        <v>8</v>
      </c>
      <c r="CN42" s="250">
        <v>5671</v>
      </c>
      <c r="CO42" s="162" t="s">
        <v>402</v>
      </c>
      <c r="CP42" s="162">
        <v>22</v>
      </c>
      <c r="CQ42" s="251">
        <v>438</v>
      </c>
      <c r="CR42" s="252">
        <v>100</v>
      </c>
      <c r="CS42" s="251">
        <v>0</v>
      </c>
      <c r="CT42" s="251">
        <v>0</v>
      </c>
      <c r="CU42" s="162">
        <v>18</v>
      </c>
      <c r="CV42" s="162">
        <v>27</v>
      </c>
      <c r="CW42" s="162">
        <v>55</v>
      </c>
      <c r="CX42" s="25"/>
      <c r="CY42" s="25"/>
      <c r="CZ42" s="25"/>
      <c r="DB42" s="266">
        <v>7121</v>
      </c>
      <c r="DC42" s="254" t="s">
        <v>492</v>
      </c>
      <c r="DD42" s="255">
        <v>969</v>
      </c>
      <c r="DE42" s="256">
        <v>2045</v>
      </c>
      <c r="DF42" s="257">
        <v>338</v>
      </c>
      <c r="DG42" s="258">
        <v>89</v>
      </c>
      <c r="DH42" s="259">
        <v>7</v>
      </c>
      <c r="DI42" s="260">
        <v>12</v>
      </c>
      <c r="DJ42" s="260">
        <v>28</v>
      </c>
      <c r="DK42" s="260">
        <v>42</v>
      </c>
      <c r="DL42" s="261">
        <v>11</v>
      </c>
      <c r="DM42" s="262">
        <v>81</v>
      </c>
      <c r="DN42" s="263">
        <v>6</v>
      </c>
      <c r="DO42" s="260">
        <v>5</v>
      </c>
      <c r="DP42" s="260">
        <v>8</v>
      </c>
      <c r="DQ42" s="260">
        <v>9</v>
      </c>
      <c r="DR42" s="264">
        <v>7</v>
      </c>
    </row>
    <row r="43" spans="1:122" ht="18" customHeight="1">
      <c r="A43" s="233">
        <v>401</v>
      </c>
      <c r="B43" s="234" t="s">
        <v>1218</v>
      </c>
      <c r="C43" s="235">
        <v>98</v>
      </c>
      <c r="D43" s="236">
        <v>195</v>
      </c>
      <c r="E43" s="237"/>
      <c r="F43" s="238">
        <v>19</v>
      </c>
      <c r="G43" s="239">
        <v>33</v>
      </c>
      <c r="H43" s="239">
        <v>31</v>
      </c>
      <c r="I43" s="239">
        <v>14</v>
      </c>
      <c r="J43" s="240">
        <v>3</v>
      </c>
      <c r="K43" s="240">
        <v>48</v>
      </c>
      <c r="L43" s="239">
        <v>14</v>
      </c>
      <c r="M43" s="239">
        <v>6</v>
      </c>
      <c r="N43" s="240">
        <v>9</v>
      </c>
      <c r="P43" s="241">
        <v>441</v>
      </c>
      <c r="Q43" s="242" t="s">
        <v>220</v>
      </c>
      <c r="R43" s="243">
        <v>77</v>
      </c>
      <c r="S43" s="244">
        <v>212</v>
      </c>
      <c r="T43" s="265"/>
      <c r="U43" s="246">
        <v>18</v>
      </c>
      <c r="V43" s="247">
        <v>30</v>
      </c>
      <c r="W43" s="247">
        <v>26</v>
      </c>
      <c r="X43" s="247">
        <v>18</v>
      </c>
      <c r="Y43" s="248">
        <v>8</v>
      </c>
      <c r="Z43" s="248">
        <v>52</v>
      </c>
      <c r="AA43" s="247">
        <v>12</v>
      </c>
      <c r="AB43" s="247">
        <v>7</v>
      </c>
      <c r="AC43" s="248">
        <v>8</v>
      </c>
      <c r="AE43" s="241">
        <v>441</v>
      </c>
      <c r="AF43" s="242" t="s">
        <v>220</v>
      </c>
      <c r="AG43" s="243">
        <v>63</v>
      </c>
      <c r="AH43" s="244">
        <v>224</v>
      </c>
      <c r="AI43" s="265"/>
      <c r="AJ43" s="246">
        <v>14</v>
      </c>
      <c r="AK43" s="247">
        <v>17</v>
      </c>
      <c r="AL43" s="247">
        <v>30</v>
      </c>
      <c r="AM43" s="247">
        <v>32</v>
      </c>
      <c r="AN43" s="248">
        <v>6</v>
      </c>
      <c r="AO43" s="248">
        <v>68</v>
      </c>
      <c r="AP43" s="247">
        <v>14</v>
      </c>
      <c r="AQ43" s="247">
        <v>7</v>
      </c>
      <c r="AR43" s="248">
        <v>8</v>
      </c>
      <c r="AT43" s="241">
        <v>3621</v>
      </c>
      <c r="AU43" s="242" t="s">
        <v>331</v>
      </c>
      <c r="AV43" s="243">
        <v>123</v>
      </c>
      <c r="AW43" s="244">
        <v>222</v>
      </c>
      <c r="AX43" s="265"/>
      <c r="AY43" s="246">
        <v>24</v>
      </c>
      <c r="AZ43" s="247">
        <v>37</v>
      </c>
      <c r="BA43" s="247">
        <v>28</v>
      </c>
      <c r="BB43" s="247">
        <v>7</v>
      </c>
      <c r="BC43" s="248">
        <v>5</v>
      </c>
      <c r="BD43" s="248">
        <v>40</v>
      </c>
      <c r="BE43" s="247">
        <v>9</v>
      </c>
      <c r="BF43" s="247">
        <v>10</v>
      </c>
      <c r="BG43" s="248">
        <v>3</v>
      </c>
      <c r="BI43" s="241">
        <v>5007</v>
      </c>
      <c r="BJ43" s="242" t="s">
        <v>1275</v>
      </c>
      <c r="BK43" s="243">
        <v>47</v>
      </c>
      <c r="BL43" s="244">
        <v>232</v>
      </c>
      <c r="BM43" s="265"/>
      <c r="BN43" s="246">
        <v>19</v>
      </c>
      <c r="BO43" s="247">
        <v>43</v>
      </c>
      <c r="BP43" s="247">
        <v>13</v>
      </c>
      <c r="BQ43" s="247">
        <v>11</v>
      </c>
      <c r="BR43" s="248">
        <v>15</v>
      </c>
      <c r="BS43" s="248">
        <v>38</v>
      </c>
      <c r="BT43" s="247">
        <v>6</v>
      </c>
      <c r="BU43" s="247">
        <v>6</v>
      </c>
      <c r="BV43" s="247">
        <v>6</v>
      </c>
      <c r="BW43" s="248">
        <v>5</v>
      </c>
      <c r="BY43" s="241">
        <v>5029</v>
      </c>
      <c r="BZ43" s="242" t="s">
        <v>1277</v>
      </c>
      <c r="CA43" s="243">
        <v>101</v>
      </c>
      <c r="CB43" s="244">
        <v>233</v>
      </c>
      <c r="CC43" s="265"/>
      <c r="CD43" s="246">
        <v>41</v>
      </c>
      <c r="CE43" s="247">
        <v>28</v>
      </c>
      <c r="CF43" s="247">
        <v>21</v>
      </c>
      <c r="CG43" s="247">
        <v>10</v>
      </c>
      <c r="CH43" s="248">
        <v>1</v>
      </c>
      <c r="CI43" s="248">
        <v>32</v>
      </c>
      <c r="CJ43" s="247">
        <v>5</v>
      </c>
      <c r="CK43" s="247">
        <v>9</v>
      </c>
      <c r="CL43" s="248">
        <v>8</v>
      </c>
      <c r="CN43" s="250">
        <v>5961</v>
      </c>
      <c r="CO43" s="162" t="s">
        <v>126</v>
      </c>
      <c r="CP43" s="162">
        <v>54</v>
      </c>
      <c r="CQ43" s="251">
        <v>415</v>
      </c>
      <c r="CR43" s="252">
        <v>96</v>
      </c>
      <c r="CS43" s="251">
        <v>0</v>
      </c>
      <c r="CT43" s="251">
        <v>4</v>
      </c>
      <c r="CU43" s="162">
        <v>81</v>
      </c>
      <c r="CV43" s="162">
        <v>13</v>
      </c>
      <c r="CW43" s="162">
        <v>2</v>
      </c>
      <c r="CX43" s="25"/>
      <c r="CY43" s="25"/>
      <c r="CZ43" s="25"/>
      <c r="DB43" s="266">
        <v>7131</v>
      </c>
      <c r="DC43" s="254" t="s">
        <v>493</v>
      </c>
      <c r="DD43" s="255">
        <v>442</v>
      </c>
      <c r="DE43" s="256">
        <v>1942</v>
      </c>
      <c r="DF43" s="257">
        <v>313</v>
      </c>
      <c r="DG43" s="258">
        <v>69</v>
      </c>
      <c r="DH43" s="259">
        <v>21</v>
      </c>
      <c r="DI43" s="260">
        <v>25</v>
      </c>
      <c r="DJ43" s="260">
        <v>27</v>
      </c>
      <c r="DK43" s="260">
        <v>24</v>
      </c>
      <c r="DL43" s="261">
        <v>4</v>
      </c>
      <c r="DM43" s="262">
        <v>55</v>
      </c>
      <c r="DN43" s="263">
        <v>5</v>
      </c>
      <c r="DO43" s="260">
        <v>4</v>
      </c>
      <c r="DP43" s="260">
        <v>6</v>
      </c>
      <c r="DQ43" s="260">
        <v>6</v>
      </c>
      <c r="DR43" s="264">
        <v>6</v>
      </c>
    </row>
    <row r="44" spans="1:122" ht="18" customHeight="1">
      <c r="A44" s="233">
        <v>441</v>
      </c>
      <c r="B44" s="234" t="s">
        <v>220</v>
      </c>
      <c r="C44" s="235">
        <v>66</v>
      </c>
      <c r="D44" s="236">
        <v>209</v>
      </c>
      <c r="E44" s="237"/>
      <c r="F44" s="238">
        <v>5</v>
      </c>
      <c r="G44" s="239">
        <v>23</v>
      </c>
      <c r="H44" s="239">
        <v>42</v>
      </c>
      <c r="I44" s="239">
        <v>17</v>
      </c>
      <c r="J44" s="240">
        <v>14</v>
      </c>
      <c r="K44" s="240">
        <v>73</v>
      </c>
      <c r="L44" s="239">
        <v>17</v>
      </c>
      <c r="M44" s="239">
        <v>7</v>
      </c>
      <c r="N44" s="240">
        <v>10</v>
      </c>
      <c r="P44" s="241">
        <v>451</v>
      </c>
      <c r="Q44" s="242" t="s">
        <v>221</v>
      </c>
      <c r="R44" s="243">
        <v>145</v>
      </c>
      <c r="S44" s="244">
        <v>216</v>
      </c>
      <c r="T44" s="265"/>
      <c r="U44" s="246">
        <v>19</v>
      </c>
      <c r="V44" s="247">
        <v>19</v>
      </c>
      <c r="W44" s="247">
        <v>31</v>
      </c>
      <c r="X44" s="247">
        <v>16</v>
      </c>
      <c r="Y44" s="248">
        <v>16</v>
      </c>
      <c r="Z44" s="248">
        <v>63</v>
      </c>
      <c r="AA44" s="247">
        <v>12</v>
      </c>
      <c r="AB44" s="247">
        <v>8</v>
      </c>
      <c r="AC44" s="248">
        <v>8</v>
      </c>
      <c r="AE44" s="241">
        <v>451</v>
      </c>
      <c r="AF44" s="242" t="s">
        <v>221</v>
      </c>
      <c r="AG44" s="243">
        <v>179</v>
      </c>
      <c r="AH44" s="244">
        <v>224</v>
      </c>
      <c r="AI44" s="265"/>
      <c r="AJ44" s="246">
        <v>17</v>
      </c>
      <c r="AK44" s="247">
        <v>23</v>
      </c>
      <c r="AL44" s="247">
        <v>28</v>
      </c>
      <c r="AM44" s="247">
        <v>21</v>
      </c>
      <c r="AN44" s="248">
        <v>11</v>
      </c>
      <c r="AO44" s="248">
        <v>60</v>
      </c>
      <c r="AP44" s="247">
        <v>14</v>
      </c>
      <c r="AQ44" s="247">
        <v>7</v>
      </c>
      <c r="AR44" s="248">
        <v>7</v>
      </c>
      <c r="AT44" s="241">
        <v>4021</v>
      </c>
      <c r="AU44" s="242" t="s">
        <v>342</v>
      </c>
      <c r="AV44" s="243">
        <v>50</v>
      </c>
      <c r="AW44" s="244">
        <v>222</v>
      </c>
      <c r="AX44" s="265"/>
      <c r="AY44" s="246">
        <v>28</v>
      </c>
      <c r="AZ44" s="247">
        <v>26</v>
      </c>
      <c r="BA44" s="247">
        <v>34</v>
      </c>
      <c r="BB44" s="247">
        <v>12</v>
      </c>
      <c r="BC44" s="248">
        <v>0</v>
      </c>
      <c r="BD44" s="248">
        <v>46</v>
      </c>
      <c r="BE44" s="247">
        <v>9</v>
      </c>
      <c r="BF44" s="247">
        <v>9</v>
      </c>
      <c r="BG44" s="248">
        <v>3</v>
      </c>
      <c r="BI44" s="241">
        <v>5025</v>
      </c>
      <c r="BJ44" s="242" t="s">
        <v>1276</v>
      </c>
      <c r="BK44" s="243">
        <v>59</v>
      </c>
      <c r="BL44" s="244">
        <v>222</v>
      </c>
      <c r="BM44" s="265"/>
      <c r="BN44" s="246">
        <v>37</v>
      </c>
      <c r="BO44" s="247">
        <v>31</v>
      </c>
      <c r="BP44" s="247">
        <v>25</v>
      </c>
      <c r="BQ44" s="247">
        <v>7</v>
      </c>
      <c r="BR44" s="248">
        <v>0</v>
      </c>
      <c r="BS44" s="248">
        <v>32</v>
      </c>
      <c r="BT44" s="247">
        <v>5</v>
      </c>
      <c r="BU44" s="247">
        <v>5</v>
      </c>
      <c r="BV44" s="247">
        <v>5</v>
      </c>
      <c r="BW44" s="248">
        <v>4</v>
      </c>
      <c r="BY44" s="241">
        <v>5241</v>
      </c>
      <c r="BZ44" s="242" t="s">
        <v>19</v>
      </c>
      <c r="CA44" s="243">
        <v>59</v>
      </c>
      <c r="CB44" s="244">
        <v>247</v>
      </c>
      <c r="CC44" s="265"/>
      <c r="CD44" s="246">
        <v>10</v>
      </c>
      <c r="CE44" s="247">
        <v>29</v>
      </c>
      <c r="CF44" s="247">
        <v>36</v>
      </c>
      <c r="CG44" s="247">
        <v>15</v>
      </c>
      <c r="CH44" s="248">
        <v>10</v>
      </c>
      <c r="CI44" s="248">
        <v>61</v>
      </c>
      <c r="CJ44" s="247">
        <v>7</v>
      </c>
      <c r="CK44" s="247">
        <v>12</v>
      </c>
      <c r="CL44" s="248">
        <v>10</v>
      </c>
      <c r="CN44" s="250">
        <v>6001</v>
      </c>
      <c r="CO44" s="162" t="s">
        <v>1310</v>
      </c>
      <c r="CP44" s="162">
        <v>389</v>
      </c>
      <c r="CQ44" s="251">
        <v>419</v>
      </c>
      <c r="CR44" s="252">
        <v>86</v>
      </c>
      <c r="CS44" s="251">
        <v>3</v>
      </c>
      <c r="CT44" s="251">
        <v>11</v>
      </c>
      <c r="CU44" s="162">
        <v>44</v>
      </c>
      <c r="CV44" s="162">
        <v>27</v>
      </c>
      <c r="CW44" s="162">
        <v>15</v>
      </c>
      <c r="CX44" s="25"/>
      <c r="CY44" s="25"/>
      <c r="CZ44" s="25"/>
      <c r="DB44" s="266">
        <v>7141</v>
      </c>
      <c r="DC44" s="254" t="s">
        <v>494</v>
      </c>
      <c r="DD44" s="255">
        <v>648</v>
      </c>
      <c r="DE44" s="256">
        <v>2041</v>
      </c>
      <c r="DF44" s="257">
        <v>337</v>
      </c>
      <c r="DG44" s="258">
        <v>88</v>
      </c>
      <c r="DH44" s="259">
        <v>7</v>
      </c>
      <c r="DI44" s="260">
        <v>14</v>
      </c>
      <c r="DJ44" s="260">
        <v>31</v>
      </c>
      <c r="DK44" s="260">
        <v>35</v>
      </c>
      <c r="DL44" s="261">
        <v>13</v>
      </c>
      <c r="DM44" s="262">
        <v>79</v>
      </c>
      <c r="DN44" s="263">
        <v>6</v>
      </c>
      <c r="DO44" s="260">
        <v>5</v>
      </c>
      <c r="DP44" s="260">
        <v>8</v>
      </c>
      <c r="DQ44" s="260">
        <v>8</v>
      </c>
      <c r="DR44" s="264">
        <v>7</v>
      </c>
    </row>
    <row r="45" spans="1:122" ht="18" customHeight="1">
      <c r="A45" s="233">
        <v>451</v>
      </c>
      <c r="B45" s="234" t="s">
        <v>221</v>
      </c>
      <c r="C45" s="235">
        <v>144</v>
      </c>
      <c r="D45" s="236">
        <v>201</v>
      </c>
      <c r="E45" s="237"/>
      <c r="F45" s="238">
        <v>19</v>
      </c>
      <c r="G45" s="239">
        <v>24</v>
      </c>
      <c r="H45" s="239">
        <v>31</v>
      </c>
      <c r="I45" s="239">
        <v>15</v>
      </c>
      <c r="J45" s="240">
        <v>12</v>
      </c>
      <c r="K45" s="240">
        <v>58</v>
      </c>
      <c r="L45" s="239">
        <v>14</v>
      </c>
      <c r="M45" s="239">
        <v>6</v>
      </c>
      <c r="N45" s="240">
        <v>10</v>
      </c>
      <c r="P45" s="241">
        <v>461</v>
      </c>
      <c r="Q45" s="242" t="s">
        <v>222</v>
      </c>
      <c r="R45" s="243">
        <v>117</v>
      </c>
      <c r="S45" s="244">
        <v>209</v>
      </c>
      <c r="T45" s="265"/>
      <c r="U45" s="246">
        <v>23</v>
      </c>
      <c r="V45" s="247">
        <v>25</v>
      </c>
      <c r="W45" s="247">
        <v>31</v>
      </c>
      <c r="X45" s="247">
        <v>16</v>
      </c>
      <c r="Y45" s="248">
        <v>5</v>
      </c>
      <c r="Z45" s="248">
        <v>52</v>
      </c>
      <c r="AA45" s="247">
        <v>11</v>
      </c>
      <c r="AB45" s="247">
        <v>8</v>
      </c>
      <c r="AC45" s="248">
        <v>8</v>
      </c>
      <c r="AE45" s="241">
        <v>461</v>
      </c>
      <c r="AF45" s="242" t="s">
        <v>222</v>
      </c>
      <c r="AG45" s="243">
        <v>126</v>
      </c>
      <c r="AH45" s="244">
        <v>218</v>
      </c>
      <c r="AI45" s="265"/>
      <c r="AJ45" s="246">
        <v>23</v>
      </c>
      <c r="AK45" s="247">
        <v>18</v>
      </c>
      <c r="AL45" s="247">
        <v>39</v>
      </c>
      <c r="AM45" s="247">
        <v>17</v>
      </c>
      <c r="AN45" s="248">
        <v>2</v>
      </c>
      <c r="AO45" s="248">
        <v>59</v>
      </c>
      <c r="AP45" s="247">
        <v>13</v>
      </c>
      <c r="AQ45" s="247">
        <v>7</v>
      </c>
      <c r="AR45" s="248">
        <v>6</v>
      </c>
      <c r="AT45" s="241">
        <v>4691</v>
      </c>
      <c r="AU45" s="242" t="s">
        <v>367</v>
      </c>
      <c r="AV45" s="243">
        <v>99</v>
      </c>
      <c r="AW45" s="244">
        <v>230</v>
      </c>
      <c r="AX45" s="265"/>
      <c r="AY45" s="246">
        <v>17</v>
      </c>
      <c r="AZ45" s="247">
        <v>26</v>
      </c>
      <c r="BA45" s="247">
        <v>25</v>
      </c>
      <c r="BB45" s="247">
        <v>18</v>
      </c>
      <c r="BC45" s="248">
        <v>13</v>
      </c>
      <c r="BD45" s="248">
        <v>57</v>
      </c>
      <c r="BE45" s="247">
        <v>11</v>
      </c>
      <c r="BF45" s="247">
        <v>11</v>
      </c>
      <c r="BG45" s="248">
        <v>4</v>
      </c>
      <c r="BI45" s="241">
        <v>5029</v>
      </c>
      <c r="BJ45" s="242" t="s">
        <v>1277</v>
      </c>
      <c r="BK45" s="243">
        <v>87</v>
      </c>
      <c r="BL45" s="244">
        <v>221</v>
      </c>
      <c r="BM45" s="265"/>
      <c r="BN45" s="246">
        <v>43</v>
      </c>
      <c r="BO45" s="247">
        <v>23</v>
      </c>
      <c r="BP45" s="247">
        <v>29</v>
      </c>
      <c r="BQ45" s="247">
        <v>6</v>
      </c>
      <c r="BR45" s="248">
        <v>0</v>
      </c>
      <c r="BS45" s="248">
        <v>34</v>
      </c>
      <c r="BT45" s="247">
        <v>5</v>
      </c>
      <c r="BU45" s="247">
        <v>5</v>
      </c>
      <c r="BV45" s="247">
        <v>5</v>
      </c>
      <c r="BW45" s="248">
        <v>4</v>
      </c>
      <c r="BY45" s="241">
        <v>5671</v>
      </c>
      <c r="BZ45" s="242" t="s">
        <v>402</v>
      </c>
      <c r="CA45" s="243">
        <v>56</v>
      </c>
      <c r="CB45" s="244">
        <v>256</v>
      </c>
      <c r="CC45" s="265"/>
      <c r="CD45" s="246">
        <v>14</v>
      </c>
      <c r="CE45" s="247">
        <v>9</v>
      </c>
      <c r="CF45" s="247">
        <v>20</v>
      </c>
      <c r="CG45" s="247">
        <v>21</v>
      </c>
      <c r="CH45" s="248">
        <v>36</v>
      </c>
      <c r="CI45" s="248">
        <v>77</v>
      </c>
      <c r="CJ45" s="247">
        <v>8</v>
      </c>
      <c r="CK45" s="247">
        <v>13</v>
      </c>
      <c r="CL45" s="248">
        <v>12</v>
      </c>
      <c r="CN45" s="250">
        <v>6004</v>
      </c>
      <c r="CO45" s="162" t="s">
        <v>1311</v>
      </c>
      <c r="CP45" s="162">
        <v>27</v>
      </c>
      <c r="CQ45" s="251">
        <v>404</v>
      </c>
      <c r="CR45" s="252">
        <v>70</v>
      </c>
      <c r="CS45" s="251">
        <v>0</v>
      </c>
      <c r="CT45" s="251">
        <v>30</v>
      </c>
      <c r="CU45" s="162">
        <v>63</v>
      </c>
      <c r="CV45" s="162">
        <v>7</v>
      </c>
      <c r="CW45" s="162">
        <v>0</v>
      </c>
      <c r="CX45" s="25"/>
      <c r="CY45" s="25"/>
      <c r="CZ45" s="25"/>
      <c r="DB45" s="266">
        <v>7151</v>
      </c>
      <c r="DC45" s="254" t="s">
        <v>495</v>
      </c>
      <c r="DD45" s="255">
        <v>451</v>
      </c>
      <c r="DE45" s="256">
        <v>1946</v>
      </c>
      <c r="DF45" s="257">
        <v>314</v>
      </c>
      <c r="DG45" s="258">
        <v>72</v>
      </c>
      <c r="DH45" s="259">
        <v>18</v>
      </c>
      <c r="DI45" s="260">
        <v>28</v>
      </c>
      <c r="DJ45" s="260">
        <v>33</v>
      </c>
      <c r="DK45" s="260">
        <v>18</v>
      </c>
      <c r="DL45" s="261">
        <v>3</v>
      </c>
      <c r="DM45" s="262">
        <v>54</v>
      </c>
      <c r="DN45" s="263">
        <v>5</v>
      </c>
      <c r="DO45" s="260">
        <v>4</v>
      </c>
      <c r="DP45" s="260">
        <v>5</v>
      </c>
      <c r="DQ45" s="260">
        <v>6</v>
      </c>
      <c r="DR45" s="264">
        <v>6</v>
      </c>
    </row>
    <row r="46" spans="1:122" ht="18" customHeight="1">
      <c r="A46" s="233">
        <v>461</v>
      </c>
      <c r="B46" s="234" t="s">
        <v>222</v>
      </c>
      <c r="C46" s="235">
        <v>133</v>
      </c>
      <c r="D46" s="236">
        <v>193</v>
      </c>
      <c r="E46" s="237"/>
      <c r="F46" s="238">
        <v>26</v>
      </c>
      <c r="G46" s="239">
        <v>32</v>
      </c>
      <c r="H46" s="239">
        <v>33</v>
      </c>
      <c r="I46" s="239">
        <v>7</v>
      </c>
      <c r="J46" s="240">
        <v>2</v>
      </c>
      <c r="K46" s="240">
        <v>42</v>
      </c>
      <c r="L46" s="239">
        <v>13</v>
      </c>
      <c r="M46" s="239">
        <v>5</v>
      </c>
      <c r="N46" s="240">
        <v>9</v>
      </c>
      <c r="P46" s="241">
        <v>481</v>
      </c>
      <c r="Q46" s="242" t="s">
        <v>223</v>
      </c>
      <c r="R46" s="243">
        <v>133</v>
      </c>
      <c r="S46" s="244">
        <v>213</v>
      </c>
      <c r="T46" s="265"/>
      <c r="U46" s="246">
        <v>26</v>
      </c>
      <c r="V46" s="247">
        <v>19</v>
      </c>
      <c r="W46" s="247">
        <v>26</v>
      </c>
      <c r="X46" s="247">
        <v>14</v>
      </c>
      <c r="Y46" s="248">
        <v>15</v>
      </c>
      <c r="Z46" s="248">
        <v>55</v>
      </c>
      <c r="AA46" s="247">
        <v>11</v>
      </c>
      <c r="AB46" s="247">
        <v>7</v>
      </c>
      <c r="AC46" s="248">
        <v>9</v>
      </c>
      <c r="AE46" s="241">
        <v>481</v>
      </c>
      <c r="AF46" s="242" t="s">
        <v>223</v>
      </c>
      <c r="AG46" s="243">
        <v>102</v>
      </c>
      <c r="AH46" s="244">
        <v>214</v>
      </c>
      <c r="AI46" s="265"/>
      <c r="AJ46" s="246">
        <v>31</v>
      </c>
      <c r="AK46" s="247">
        <v>32</v>
      </c>
      <c r="AL46" s="247">
        <v>21</v>
      </c>
      <c r="AM46" s="247">
        <v>15</v>
      </c>
      <c r="AN46" s="248">
        <v>1</v>
      </c>
      <c r="AO46" s="248">
        <v>36</v>
      </c>
      <c r="AP46" s="247">
        <v>11</v>
      </c>
      <c r="AQ46" s="247">
        <v>6</v>
      </c>
      <c r="AR46" s="248">
        <v>6</v>
      </c>
      <c r="AT46" s="241">
        <v>5003</v>
      </c>
      <c r="AU46" s="242" t="s">
        <v>120</v>
      </c>
      <c r="AV46" s="243">
        <v>280</v>
      </c>
      <c r="AW46" s="244">
        <v>214</v>
      </c>
      <c r="AX46" s="265"/>
      <c r="AY46" s="246">
        <v>45</v>
      </c>
      <c r="AZ46" s="247">
        <v>27</v>
      </c>
      <c r="BA46" s="247">
        <v>17</v>
      </c>
      <c r="BB46" s="247">
        <v>10</v>
      </c>
      <c r="BC46" s="248">
        <v>1</v>
      </c>
      <c r="BD46" s="248">
        <v>28</v>
      </c>
      <c r="BE46" s="247">
        <v>8</v>
      </c>
      <c r="BF46" s="247">
        <v>8</v>
      </c>
      <c r="BG46" s="248">
        <v>3</v>
      </c>
      <c r="BI46" s="241">
        <v>5032</v>
      </c>
      <c r="BJ46" s="242" t="s">
        <v>927</v>
      </c>
      <c r="BK46" s="243">
        <v>17</v>
      </c>
      <c r="BL46" s="244">
        <v>232</v>
      </c>
      <c r="BM46" s="265"/>
      <c r="BN46" s="246">
        <v>12</v>
      </c>
      <c r="BO46" s="247">
        <v>35</v>
      </c>
      <c r="BP46" s="247">
        <v>35</v>
      </c>
      <c r="BQ46" s="247">
        <v>18</v>
      </c>
      <c r="BR46" s="248">
        <v>0</v>
      </c>
      <c r="BS46" s="248">
        <v>53</v>
      </c>
      <c r="BT46" s="247">
        <v>6</v>
      </c>
      <c r="BU46" s="247">
        <v>6</v>
      </c>
      <c r="BV46" s="247">
        <v>7</v>
      </c>
      <c r="BW46" s="248">
        <v>5</v>
      </c>
      <c r="BY46" s="241">
        <v>5961</v>
      </c>
      <c r="BZ46" s="242" t="s">
        <v>126</v>
      </c>
      <c r="CA46" s="243">
        <v>186</v>
      </c>
      <c r="CB46" s="244">
        <v>250</v>
      </c>
      <c r="CC46" s="265"/>
      <c r="CD46" s="246">
        <v>8</v>
      </c>
      <c r="CE46" s="247">
        <v>15</v>
      </c>
      <c r="CF46" s="247">
        <v>43</v>
      </c>
      <c r="CG46" s="247">
        <v>23</v>
      </c>
      <c r="CH46" s="248">
        <v>12</v>
      </c>
      <c r="CI46" s="248">
        <v>77</v>
      </c>
      <c r="CJ46" s="247">
        <v>8</v>
      </c>
      <c r="CK46" s="247">
        <v>12</v>
      </c>
      <c r="CL46" s="248">
        <v>11</v>
      </c>
      <c r="CN46" s="250">
        <v>6006</v>
      </c>
      <c r="CO46" s="162" t="s">
        <v>142</v>
      </c>
      <c r="CP46" s="162">
        <v>90</v>
      </c>
      <c r="CQ46" s="251">
        <v>423</v>
      </c>
      <c r="CR46" s="252">
        <v>84</v>
      </c>
      <c r="CS46" s="251">
        <v>1</v>
      </c>
      <c r="CT46" s="251">
        <v>14</v>
      </c>
      <c r="CU46" s="162">
        <v>37</v>
      </c>
      <c r="CV46" s="162">
        <v>21</v>
      </c>
      <c r="CW46" s="162">
        <v>27</v>
      </c>
      <c r="CX46" s="25"/>
      <c r="CY46" s="25"/>
      <c r="CZ46" s="25"/>
      <c r="DB46" s="266">
        <v>7160</v>
      </c>
      <c r="DC46" s="254" t="s">
        <v>496</v>
      </c>
      <c r="DD46" s="255">
        <v>321</v>
      </c>
      <c r="DE46" s="256">
        <v>2043</v>
      </c>
      <c r="DF46" s="257">
        <v>338</v>
      </c>
      <c r="DG46" s="258">
        <v>90</v>
      </c>
      <c r="DH46" s="259">
        <v>5</v>
      </c>
      <c r="DI46" s="260">
        <v>14</v>
      </c>
      <c r="DJ46" s="260">
        <v>31</v>
      </c>
      <c r="DK46" s="260">
        <v>39</v>
      </c>
      <c r="DL46" s="261">
        <v>10</v>
      </c>
      <c r="DM46" s="262">
        <v>81</v>
      </c>
      <c r="DN46" s="263">
        <v>6</v>
      </c>
      <c r="DO46" s="260">
        <v>5</v>
      </c>
      <c r="DP46" s="260">
        <v>8</v>
      </c>
      <c r="DQ46" s="260">
        <v>9</v>
      </c>
      <c r="DR46" s="264">
        <v>7</v>
      </c>
    </row>
    <row r="47" spans="1:122" ht="18" customHeight="1">
      <c r="A47" s="233">
        <v>481</v>
      </c>
      <c r="B47" s="234" t="s">
        <v>223</v>
      </c>
      <c r="C47" s="235">
        <v>119</v>
      </c>
      <c r="D47" s="236">
        <v>211</v>
      </c>
      <c r="E47" s="237"/>
      <c r="F47" s="238">
        <v>8</v>
      </c>
      <c r="G47" s="239">
        <v>18</v>
      </c>
      <c r="H47" s="239">
        <v>30</v>
      </c>
      <c r="I47" s="239">
        <v>27</v>
      </c>
      <c r="J47" s="240">
        <v>17</v>
      </c>
      <c r="K47" s="240">
        <v>74</v>
      </c>
      <c r="L47" s="239">
        <v>16</v>
      </c>
      <c r="M47" s="239">
        <v>7</v>
      </c>
      <c r="N47" s="240">
        <v>11</v>
      </c>
      <c r="P47" s="241">
        <v>510</v>
      </c>
      <c r="Q47" s="242" t="s">
        <v>38</v>
      </c>
      <c r="R47" s="243">
        <v>62</v>
      </c>
      <c r="S47" s="244">
        <v>229</v>
      </c>
      <c r="T47" s="265"/>
      <c r="U47" s="246">
        <v>3</v>
      </c>
      <c r="V47" s="247">
        <v>15</v>
      </c>
      <c r="W47" s="247">
        <v>19</v>
      </c>
      <c r="X47" s="247">
        <v>35</v>
      </c>
      <c r="Y47" s="248">
        <v>27</v>
      </c>
      <c r="Z47" s="248">
        <v>82</v>
      </c>
      <c r="AA47" s="247">
        <v>15</v>
      </c>
      <c r="AB47" s="247">
        <v>9</v>
      </c>
      <c r="AC47" s="248">
        <v>10</v>
      </c>
      <c r="AE47" s="241">
        <v>510</v>
      </c>
      <c r="AF47" s="242" t="s">
        <v>38</v>
      </c>
      <c r="AG47" s="243">
        <v>91</v>
      </c>
      <c r="AH47" s="244">
        <v>241</v>
      </c>
      <c r="AI47" s="265"/>
      <c r="AJ47" s="246">
        <v>2</v>
      </c>
      <c r="AK47" s="247">
        <v>10</v>
      </c>
      <c r="AL47" s="247">
        <v>23</v>
      </c>
      <c r="AM47" s="247">
        <v>23</v>
      </c>
      <c r="AN47" s="248">
        <v>42</v>
      </c>
      <c r="AO47" s="248">
        <v>88</v>
      </c>
      <c r="AP47" s="247">
        <v>17</v>
      </c>
      <c r="AQ47" s="247">
        <v>9</v>
      </c>
      <c r="AR47" s="248">
        <v>10</v>
      </c>
      <c r="AT47" s="241">
        <v>5005</v>
      </c>
      <c r="AU47" s="242" t="s">
        <v>377</v>
      </c>
      <c r="AV47" s="243">
        <v>157</v>
      </c>
      <c r="AW47" s="244">
        <v>229</v>
      </c>
      <c r="AX47" s="265"/>
      <c r="AY47" s="246">
        <v>23</v>
      </c>
      <c r="AZ47" s="247">
        <v>19</v>
      </c>
      <c r="BA47" s="247">
        <v>29</v>
      </c>
      <c r="BB47" s="247">
        <v>20</v>
      </c>
      <c r="BC47" s="248">
        <v>10</v>
      </c>
      <c r="BD47" s="248">
        <v>58</v>
      </c>
      <c r="BE47" s="247">
        <v>11</v>
      </c>
      <c r="BF47" s="247">
        <v>11</v>
      </c>
      <c r="BG47" s="248">
        <v>4</v>
      </c>
      <c r="BI47" s="241">
        <v>5047</v>
      </c>
      <c r="BJ47" s="242" t="s">
        <v>1572</v>
      </c>
      <c r="BK47" s="243">
        <v>23</v>
      </c>
      <c r="BL47" s="244">
        <v>234</v>
      </c>
      <c r="BM47" s="265"/>
      <c r="BN47" s="246">
        <v>22</v>
      </c>
      <c r="BO47" s="247">
        <v>22</v>
      </c>
      <c r="BP47" s="247">
        <v>39</v>
      </c>
      <c r="BQ47" s="247">
        <v>13</v>
      </c>
      <c r="BR47" s="248">
        <v>4</v>
      </c>
      <c r="BS47" s="248">
        <v>57</v>
      </c>
      <c r="BT47" s="247">
        <v>6</v>
      </c>
      <c r="BU47" s="247">
        <v>6</v>
      </c>
      <c r="BV47" s="247">
        <v>7</v>
      </c>
      <c r="BW47" s="248">
        <v>5</v>
      </c>
      <c r="BY47" s="241">
        <v>6001</v>
      </c>
      <c r="BZ47" s="242" t="s">
        <v>1310</v>
      </c>
      <c r="CA47" s="243">
        <v>389</v>
      </c>
      <c r="CB47" s="244">
        <v>259</v>
      </c>
      <c r="CC47" s="265"/>
      <c r="CD47" s="246">
        <v>1</v>
      </c>
      <c r="CE47" s="247">
        <v>10</v>
      </c>
      <c r="CF47" s="247">
        <v>28</v>
      </c>
      <c r="CG47" s="247">
        <v>35</v>
      </c>
      <c r="CH47" s="248">
        <v>26</v>
      </c>
      <c r="CI47" s="248">
        <v>89</v>
      </c>
      <c r="CJ47" s="247">
        <v>9</v>
      </c>
      <c r="CK47" s="247">
        <v>14</v>
      </c>
      <c r="CL47" s="248">
        <v>13</v>
      </c>
      <c r="CN47" s="250">
        <v>6009</v>
      </c>
      <c r="CO47" s="162" t="s">
        <v>416</v>
      </c>
      <c r="CP47" s="162">
        <v>20</v>
      </c>
      <c r="CQ47" s="251">
        <v>409</v>
      </c>
      <c r="CR47" s="252">
        <v>70</v>
      </c>
      <c r="CS47" s="251">
        <v>5</v>
      </c>
      <c r="CT47" s="251">
        <v>25</v>
      </c>
      <c r="CU47" s="162">
        <v>60</v>
      </c>
      <c r="CV47" s="162">
        <v>10</v>
      </c>
      <c r="CW47" s="162">
        <v>0</v>
      </c>
      <c r="CX47" s="25"/>
      <c r="CY47" s="25"/>
      <c r="CZ47" s="25"/>
      <c r="DB47" s="266">
        <v>7161</v>
      </c>
      <c r="DC47" s="254" t="s">
        <v>86</v>
      </c>
      <c r="DD47" s="255">
        <v>139</v>
      </c>
      <c r="DE47" s="256">
        <v>2181</v>
      </c>
      <c r="DF47" s="257">
        <v>371</v>
      </c>
      <c r="DG47" s="258">
        <v>100</v>
      </c>
      <c r="DH47" s="259">
        <v>0</v>
      </c>
      <c r="DI47" s="260">
        <v>1</v>
      </c>
      <c r="DJ47" s="260">
        <v>9</v>
      </c>
      <c r="DK47" s="260">
        <v>55</v>
      </c>
      <c r="DL47" s="261">
        <v>36</v>
      </c>
      <c r="DM47" s="262">
        <v>99</v>
      </c>
      <c r="DN47" s="263">
        <v>9</v>
      </c>
      <c r="DO47" s="260">
        <v>7</v>
      </c>
      <c r="DP47" s="260">
        <v>11</v>
      </c>
      <c r="DQ47" s="260">
        <v>12</v>
      </c>
      <c r="DR47" s="264">
        <v>9</v>
      </c>
    </row>
    <row r="48" spans="1:122" ht="18" customHeight="1">
      <c r="A48" s="233">
        <v>510</v>
      </c>
      <c r="B48" s="234" t="s">
        <v>38</v>
      </c>
      <c r="C48" s="235">
        <v>73</v>
      </c>
      <c r="D48" s="236">
        <v>221</v>
      </c>
      <c r="E48" s="237"/>
      <c r="F48" s="238">
        <v>0</v>
      </c>
      <c r="G48" s="239">
        <v>5</v>
      </c>
      <c r="H48" s="239">
        <v>33</v>
      </c>
      <c r="I48" s="239">
        <v>33</v>
      </c>
      <c r="J48" s="240">
        <v>29</v>
      </c>
      <c r="K48" s="240">
        <v>95</v>
      </c>
      <c r="L48" s="239">
        <v>18</v>
      </c>
      <c r="M48" s="239">
        <v>9</v>
      </c>
      <c r="N48" s="240">
        <v>12</v>
      </c>
      <c r="P48" s="241">
        <v>520</v>
      </c>
      <c r="Q48" s="242" t="s">
        <v>224</v>
      </c>
      <c r="R48" s="243">
        <v>89</v>
      </c>
      <c r="S48" s="244">
        <v>222</v>
      </c>
      <c r="T48" s="265"/>
      <c r="U48" s="246">
        <v>4</v>
      </c>
      <c r="V48" s="247">
        <v>17</v>
      </c>
      <c r="W48" s="247">
        <v>30</v>
      </c>
      <c r="X48" s="247">
        <v>42</v>
      </c>
      <c r="Y48" s="248">
        <v>7</v>
      </c>
      <c r="Z48" s="248">
        <v>79</v>
      </c>
      <c r="AA48" s="247">
        <v>14</v>
      </c>
      <c r="AB48" s="247">
        <v>9</v>
      </c>
      <c r="AC48" s="248">
        <v>9</v>
      </c>
      <c r="AE48" s="241">
        <v>520</v>
      </c>
      <c r="AF48" s="242" t="s">
        <v>224</v>
      </c>
      <c r="AG48" s="243">
        <v>127</v>
      </c>
      <c r="AH48" s="244">
        <v>227</v>
      </c>
      <c r="AI48" s="265"/>
      <c r="AJ48" s="246">
        <v>3</v>
      </c>
      <c r="AK48" s="247">
        <v>28</v>
      </c>
      <c r="AL48" s="247">
        <v>39</v>
      </c>
      <c r="AM48" s="247">
        <v>24</v>
      </c>
      <c r="AN48" s="248">
        <v>6</v>
      </c>
      <c r="AO48" s="248">
        <v>69</v>
      </c>
      <c r="AP48" s="247">
        <v>15</v>
      </c>
      <c r="AQ48" s="247">
        <v>8</v>
      </c>
      <c r="AR48" s="248">
        <v>7</v>
      </c>
      <c r="AT48" s="241">
        <v>5007</v>
      </c>
      <c r="AU48" s="242" t="s">
        <v>1275</v>
      </c>
      <c r="AV48" s="243">
        <v>29</v>
      </c>
      <c r="AW48" s="244">
        <v>221</v>
      </c>
      <c r="AX48" s="265"/>
      <c r="AY48" s="246">
        <v>38</v>
      </c>
      <c r="AZ48" s="247">
        <v>31</v>
      </c>
      <c r="BA48" s="247">
        <v>10</v>
      </c>
      <c r="BB48" s="247">
        <v>7</v>
      </c>
      <c r="BC48" s="248">
        <v>14</v>
      </c>
      <c r="BD48" s="248">
        <v>31</v>
      </c>
      <c r="BE48" s="247">
        <v>9</v>
      </c>
      <c r="BF48" s="247">
        <v>9</v>
      </c>
      <c r="BG48" s="248">
        <v>3</v>
      </c>
      <c r="BI48" s="241">
        <v>5241</v>
      </c>
      <c r="BJ48" s="242" t="s">
        <v>19</v>
      </c>
      <c r="BK48" s="243">
        <v>70</v>
      </c>
      <c r="BL48" s="244">
        <v>237</v>
      </c>
      <c r="BM48" s="265"/>
      <c r="BN48" s="246">
        <v>16</v>
      </c>
      <c r="BO48" s="247">
        <v>19</v>
      </c>
      <c r="BP48" s="247">
        <v>39</v>
      </c>
      <c r="BQ48" s="247">
        <v>21</v>
      </c>
      <c r="BR48" s="248">
        <v>6</v>
      </c>
      <c r="BS48" s="248">
        <v>66</v>
      </c>
      <c r="BT48" s="247">
        <v>7</v>
      </c>
      <c r="BU48" s="247">
        <v>7</v>
      </c>
      <c r="BV48" s="247">
        <v>7</v>
      </c>
      <c r="BW48" s="248">
        <v>5</v>
      </c>
      <c r="BY48" s="241">
        <v>6004</v>
      </c>
      <c r="BZ48" s="242" t="s">
        <v>1311</v>
      </c>
      <c r="CA48" s="243">
        <v>40</v>
      </c>
      <c r="CB48" s="244">
        <v>247</v>
      </c>
      <c r="CC48" s="265"/>
      <c r="CD48" s="246">
        <v>8</v>
      </c>
      <c r="CE48" s="247">
        <v>20</v>
      </c>
      <c r="CF48" s="247">
        <v>55</v>
      </c>
      <c r="CG48" s="247">
        <v>10</v>
      </c>
      <c r="CH48" s="248">
        <v>8</v>
      </c>
      <c r="CI48" s="248">
        <v>73</v>
      </c>
      <c r="CJ48" s="247">
        <v>7</v>
      </c>
      <c r="CK48" s="247">
        <v>12</v>
      </c>
      <c r="CL48" s="248">
        <v>10</v>
      </c>
      <c r="CN48" s="250">
        <v>6010</v>
      </c>
      <c r="CO48" s="162" t="s">
        <v>417</v>
      </c>
      <c r="CP48" s="162">
        <v>28</v>
      </c>
      <c r="CQ48" s="251">
        <v>402</v>
      </c>
      <c r="CR48" s="252">
        <v>64</v>
      </c>
      <c r="CS48" s="251">
        <v>4</v>
      </c>
      <c r="CT48" s="251">
        <v>32</v>
      </c>
      <c r="CU48" s="162">
        <v>54</v>
      </c>
      <c r="CV48" s="162">
        <v>11</v>
      </c>
      <c r="CW48" s="162">
        <v>0</v>
      </c>
      <c r="CX48" s="25"/>
      <c r="CY48" s="25"/>
      <c r="CZ48" s="25"/>
      <c r="DB48" s="266">
        <v>7191</v>
      </c>
      <c r="DC48" s="254" t="s">
        <v>498</v>
      </c>
      <c r="DD48" s="255">
        <v>633</v>
      </c>
      <c r="DE48" s="256">
        <v>2015</v>
      </c>
      <c r="DF48" s="257">
        <v>331</v>
      </c>
      <c r="DG48" s="258">
        <v>84</v>
      </c>
      <c r="DH48" s="259">
        <v>10</v>
      </c>
      <c r="DI48" s="260">
        <v>17</v>
      </c>
      <c r="DJ48" s="260">
        <v>29</v>
      </c>
      <c r="DK48" s="260">
        <v>36</v>
      </c>
      <c r="DL48" s="261">
        <v>8</v>
      </c>
      <c r="DM48" s="262">
        <v>73</v>
      </c>
      <c r="DN48" s="263">
        <v>6</v>
      </c>
      <c r="DO48" s="260">
        <v>5</v>
      </c>
      <c r="DP48" s="260">
        <v>7</v>
      </c>
      <c r="DQ48" s="260">
        <v>8</v>
      </c>
      <c r="DR48" s="264">
        <v>7</v>
      </c>
    </row>
    <row r="49" spans="1:122" ht="18" customHeight="1">
      <c r="A49" s="233">
        <v>520</v>
      </c>
      <c r="B49" s="234" t="s">
        <v>224</v>
      </c>
      <c r="C49" s="235">
        <v>87</v>
      </c>
      <c r="D49" s="236">
        <v>209</v>
      </c>
      <c r="E49" s="237"/>
      <c r="F49" s="238">
        <v>3</v>
      </c>
      <c r="G49" s="239">
        <v>23</v>
      </c>
      <c r="H49" s="239">
        <v>34</v>
      </c>
      <c r="I49" s="239">
        <v>30</v>
      </c>
      <c r="J49" s="240">
        <v>9</v>
      </c>
      <c r="K49" s="240">
        <v>74</v>
      </c>
      <c r="L49" s="239">
        <v>16</v>
      </c>
      <c r="M49" s="239">
        <v>7</v>
      </c>
      <c r="N49" s="240">
        <v>11</v>
      </c>
      <c r="P49" s="241">
        <v>521</v>
      </c>
      <c r="Q49" s="242" t="s">
        <v>225</v>
      </c>
      <c r="R49" s="243">
        <v>78</v>
      </c>
      <c r="S49" s="244">
        <v>207</v>
      </c>
      <c r="T49" s="265"/>
      <c r="U49" s="246">
        <v>27</v>
      </c>
      <c r="V49" s="247">
        <v>31</v>
      </c>
      <c r="W49" s="247">
        <v>23</v>
      </c>
      <c r="X49" s="247">
        <v>13</v>
      </c>
      <c r="Y49" s="248">
        <v>6</v>
      </c>
      <c r="Z49" s="248">
        <v>42</v>
      </c>
      <c r="AA49" s="247">
        <v>11</v>
      </c>
      <c r="AB49" s="247">
        <v>7</v>
      </c>
      <c r="AC49" s="248">
        <v>7</v>
      </c>
      <c r="AE49" s="241">
        <v>521</v>
      </c>
      <c r="AF49" s="242" t="s">
        <v>225</v>
      </c>
      <c r="AG49" s="243">
        <v>56</v>
      </c>
      <c r="AH49" s="244">
        <v>214</v>
      </c>
      <c r="AI49" s="265"/>
      <c r="AJ49" s="246">
        <v>27</v>
      </c>
      <c r="AK49" s="247">
        <v>32</v>
      </c>
      <c r="AL49" s="247">
        <v>30</v>
      </c>
      <c r="AM49" s="247">
        <v>9</v>
      </c>
      <c r="AN49" s="248">
        <v>2</v>
      </c>
      <c r="AO49" s="248">
        <v>41</v>
      </c>
      <c r="AP49" s="247">
        <v>12</v>
      </c>
      <c r="AQ49" s="247">
        <v>6</v>
      </c>
      <c r="AR49" s="248">
        <v>6</v>
      </c>
      <c r="AT49" s="241">
        <v>5010</v>
      </c>
      <c r="AU49" s="242" t="s">
        <v>0</v>
      </c>
      <c r="AV49" s="243">
        <v>12</v>
      </c>
      <c r="AW49" s="244">
        <v>241</v>
      </c>
      <c r="AX49" s="265"/>
      <c r="AY49" s="246">
        <v>8</v>
      </c>
      <c r="AZ49" s="247">
        <v>0</v>
      </c>
      <c r="BA49" s="247">
        <v>33</v>
      </c>
      <c r="BB49" s="247">
        <v>50</v>
      </c>
      <c r="BC49" s="248">
        <v>8</v>
      </c>
      <c r="BD49" s="248">
        <v>92</v>
      </c>
      <c r="BE49" s="247">
        <v>13</v>
      </c>
      <c r="BF49" s="247">
        <v>13</v>
      </c>
      <c r="BG49" s="248">
        <v>5</v>
      </c>
      <c r="BI49" s="241">
        <v>5671</v>
      </c>
      <c r="BJ49" s="242" t="s">
        <v>402</v>
      </c>
      <c r="BK49" s="243">
        <v>78</v>
      </c>
      <c r="BL49" s="244">
        <v>243</v>
      </c>
      <c r="BM49" s="265"/>
      <c r="BN49" s="246">
        <v>5</v>
      </c>
      <c r="BO49" s="247">
        <v>22</v>
      </c>
      <c r="BP49" s="247">
        <v>33</v>
      </c>
      <c r="BQ49" s="247">
        <v>27</v>
      </c>
      <c r="BR49" s="248">
        <v>13</v>
      </c>
      <c r="BS49" s="248">
        <v>73</v>
      </c>
      <c r="BT49" s="247">
        <v>8</v>
      </c>
      <c r="BU49" s="247">
        <v>7</v>
      </c>
      <c r="BV49" s="247">
        <v>8</v>
      </c>
      <c r="BW49" s="248">
        <v>6</v>
      </c>
      <c r="BY49" s="241">
        <v>6006</v>
      </c>
      <c r="BZ49" s="242" t="s">
        <v>142</v>
      </c>
      <c r="CA49" s="243">
        <v>86</v>
      </c>
      <c r="CB49" s="244">
        <v>266</v>
      </c>
      <c r="CC49" s="265"/>
      <c r="CD49" s="246">
        <v>0</v>
      </c>
      <c r="CE49" s="247">
        <v>7</v>
      </c>
      <c r="CF49" s="247">
        <v>19</v>
      </c>
      <c r="CG49" s="247">
        <v>31</v>
      </c>
      <c r="CH49" s="248">
        <v>43</v>
      </c>
      <c r="CI49" s="248">
        <v>93</v>
      </c>
      <c r="CJ49" s="247">
        <v>10</v>
      </c>
      <c r="CK49" s="247">
        <v>15</v>
      </c>
      <c r="CL49" s="248">
        <v>14</v>
      </c>
      <c r="CN49" s="250">
        <v>6011</v>
      </c>
      <c r="CO49" s="162" t="s">
        <v>418</v>
      </c>
      <c r="CP49" s="162">
        <v>32</v>
      </c>
      <c r="CQ49" s="251">
        <v>394</v>
      </c>
      <c r="CR49" s="252">
        <v>38</v>
      </c>
      <c r="CS49" s="251">
        <v>6</v>
      </c>
      <c r="CT49" s="251">
        <v>56</v>
      </c>
      <c r="CU49" s="162">
        <v>34</v>
      </c>
      <c r="CV49" s="162">
        <v>3</v>
      </c>
      <c r="CW49" s="162">
        <v>0</v>
      </c>
      <c r="CX49" s="25"/>
      <c r="CY49" s="25"/>
      <c r="CZ49" s="25"/>
      <c r="DB49" s="266">
        <v>7201</v>
      </c>
      <c r="DC49" s="254" t="s">
        <v>499</v>
      </c>
      <c r="DD49" s="255">
        <v>545</v>
      </c>
      <c r="DE49" s="256">
        <v>2009</v>
      </c>
      <c r="DF49" s="257">
        <v>329</v>
      </c>
      <c r="DG49" s="258">
        <v>83</v>
      </c>
      <c r="DH49" s="259">
        <v>11</v>
      </c>
      <c r="DI49" s="260">
        <v>17</v>
      </c>
      <c r="DJ49" s="260">
        <v>31</v>
      </c>
      <c r="DK49" s="260">
        <v>32</v>
      </c>
      <c r="DL49" s="261">
        <v>10</v>
      </c>
      <c r="DM49" s="262">
        <v>72</v>
      </c>
      <c r="DN49" s="263">
        <v>6</v>
      </c>
      <c r="DO49" s="260">
        <v>5</v>
      </c>
      <c r="DP49" s="260">
        <v>7</v>
      </c>
      <c r="DQ49" s="260">
        <v>8</v>
      </c>
      <c r="DR49" s="264">
        <v>7</v>
      </c>
    </row>
    <row r="50" spans="1:122" ht="18" customHeight="1">
      <c r="A50" s="233">
        <v>521</v>
      </c>
      <c r="B50" s="234" t="s">
        <v>225</v>
      </c>
      <c r="C50" s="235">
        <v>69</v>
      </c>
      <c r="D50" s="236">
        <v>188</v>
      </c>
      <c r="E50" s="237"/>
      <c r="F50" s="238">
        <v>39</v>
      </c>
      <c r="G50" s="239">
        <v>29</v>
      </c>
      <c r="H50" s="239">
        <v>25</v>
      </c>
      <c r="I50" s="239">
        <v>6</v>
      </c>
      <c r="J50" s="240">
        <v>1</v>
      </c>
      <c r="K50" s="240">
        <v>32</v>
      </c>
      <c r="L50" s="239">
        <v>12</v>
      </c>
      <c r="M50" s="239">
        <v>5</v>
      </c>
      <c r="N50" s="240">
        <v>8</v>
      </c>
      <c r="P50" s="241">
        <v>561</v>
      </c>
      <c r="Q50" s="242" t="s">
        <v>226</v>
      </c>
      <c r="R50" s="243">
        <v>111</v>
      </c>
      <c r="S50" s="244">
        <v>206</v>
      </c>
      <c r="T50" s="265"/>
      <c r="U50" s="246">
        <v>29</v>
      </c>
      <c r="V50" s="247">
        <v>27</v>
      </c>
      <c r="W50" s="247">
        <v>28</v>
      </c>
      <c r="X50" s="247">
        <v>9</v>
      </c>
      <c r="Y50" s="248">
        <v>7</v>
      </c>
      <c r="Z50" s="248">
        <v>44</v>
      </c>
      <c r="AA50" s="247">
        <v>11</v>
      </c>
      <c r="AB50" s="247">
        <v>7</v>
      </c>
      <c r="AC50" s="248">
        <v>7</v>
      </c>
      <c r="AE50" s="241">
        <v>561</v>
      </c>
      <c r="AF50" s="242" t="s">
        <v>226</v>
      </c>
      <c r="AG50" s="243">
        <v>124</v>
      </c>
      <c r="AH50" s="244">
        <v>219</v>
      </c>
      <c r="AI50" s="265"/>
      <c r="AJ50" s="246">
        <v>20</v>
      </c>
      <c r="AK50" s="247">
        <v>34</v>
      </c>
      <c r="AL50" s="247">
        <v>24</v>
      </c>
      <c r="AM50" s="247">
        <v>14</v>
      </c>
      <c r="AN50" s="248">
        <v>8</v>
      </c>
      <c r="AO50" s="248">
        <v>46</v>
      </c>
      <c r="AP50" s="247">
        <v>13</v>
      </c>
      <c r="AQ50" s="247">
        <v>7</v>
      </c>
      <c r="AR50" s="248">
        <v>6</v>
      </c>
      <c r="AT50" s="241">
        <v>5025</v>
      </c>
      <c r="AU50" s="242" t="s">
        <v>1276</v>
      </c>
      <c r="AV50" s="243">
        <v>62</v>
      </c>
      <c r="AW50" s="244">
        <v>218</v>
      </c>
      <c r="AX50" s="265"/>
      <c r="AY50" s="246">
        <v>39</v>
      </c>
      <c r="AZ50" s="247">
        <v>27</v>
      </c>
      <c r="BA50" s="247">
        <v>21</v>
      </c>
      <c r="BB50" s="247">
        <v>13</v>
      </c>
      <c r="BC50" s="248">
        <v>0</v>
      </c>
      <c r="BD50" s="248">
        <v>34</v>
      </c>
      <c r="BE50" s="247">
        <v>8</v>
      </c>
      <c r="BF50" s="247">
        <v>9</v>
      </c>
      <c r="BG50" s="248">
        <v>3</v>
      </c>
      <c r="BI50" s="241">
        <v>5961</v>
      </c>
      <c r="BJ50" s="242" t="s">
        <v>126</v>
      </c>
      <c r="BK50" s="243">
        <v>161</v>
      </c>
      <c r="BL50" s="244">
        <v>241</v>
      </c>
      <c r="BM50" s="265"/>
      <c r="BN50" s="246">
        <v>7</v>
      </c>
      <c r="BO50" s="247">
        <v>19</v>
      </c>
      <c r="BP50" s="247">
        <v>42</v>
      </c>
      <c r="BQ50" s="247">
        <v>21</v>
      </c>
      <c r="BR50" s="248">
        <v>10</v>
      </c>
      <c r="BS50" s="248">
        <v>73</v>
      </c>
      <c r="BT50" s="247">
        <v>8</v>
      </c>
      <c r="BU50" s="247">
        <v>7</v>
      </c>
      <c r="BV50" s="247">
        <v>8</v>
      </c>
      <c r="BW50" s="248">
        <v>6</v>
      </c>
      <c r="BY50" s="241">
        <v>6008</v>
      </c>
      <c r="BZ50" s="242" t="s">
        <v>2</v>
      </c>
      <c r="CA50" s="243">
        <v>30</v>
      </c>
      <c r="CB50" s="244">
        <v>235</v>
      </c>
      <c r="CC50" s="265"/>
      <c r="CD50" s="246">
        <v>30</v>
      </c>
      <c r="CE50" s="247">
        <v>30</v>
      </c>
      <c r="CF50" s="247">
        <v>30</v>
      </c>
      <c r="CG50" s="247">
        <v>10</v>
      </c>
      <c r="CH50" s="248">
        <v>0</v>
      </c>
      <c r="CI50" s="248">
        <v>40</v>
      </c>
      <c r="CJ50" s="247">
        <v>6</v>
      </c>
      <c r="CK50" s="247">
        <v>9</v>
      </c>
      <c r="CL50" s="248">
        <v>8</v>
      </c>
      <c r="CN50" s="250">
        <v>6012</v>
      </c>
      <c r="CO50" s="162" t="s">
        <v>419</v>
      </c>
      <c r="CP50" s="162">
        <v>158</v>
      </c>
      <c r="CQ50" s="251">
        <v>423</v>
      </c>
      <c r="CR50" s="252">
        <v>91</v>
      </c>
      <c r="CS50" s="251">
        <v>0</v>
      </c>
      <c r="CT50" s="251">
        <v>9</v>
      </c>
      <c r="CU50" s="162">
        <v>46</v>
      </c>
      <c r="CV50" s="162">
        <v>23</v>
      </c>
      <c r="CW50" s="162">
        <v>23</v>
      </c>
      <c r="CX50" s="25"/>
      <c r="CY50" s="25"/>
      <c r="CZ50" s="25"/>
      <c r="DB50" s="266">
        <v>7231</v>
      </c>
      <c r="DC50" s="254" t="s">
        <v>500</v>
      </c>
      <c r="DD50" s="255">
        <v>434</v>
      </c>
      <c r="DE50" s="256">
        <v>1923</v>
      </c>
      <c r="DF50" s="257">
        <v>308</v>
      </c>
      <c r="DG50" s="258">
        <v>67</v>
      </c>
      <c r="DH50" s="259">
        <v>21</v>
      </c>
      <c r="DI50" s="260">
        <v>33</v>
      </c>
      <c r="DJ50" s="260">
        <v>30</v>
      </c>
      <c r="DK50" s="260">
        <v>14</v>
      </c>
      <c r="DL50" s="261">
        <v>2</v>
      </c>
      <c r="DM50" s="262">
        <v>46</v>
      </c>
      <c r="DN50" s="263">
        <v>5</v>
      </c>
      <c r="DO50" s="260">
        <v>3</v>
      </c>
      <c r="DP50" s="260">
        <v>5</v>
      </c>
      <c r="DQ50" s="260">
        <v>6</v>
      </c>
      <c r="DR50" s="264">
        <v>6</v>
      </c>
    </row>
    <row r="51" spans="1:122" ht="18" customHeight="1">
      <c r="A51" s="233">
        <v>561</v>
      </c>
      <c r="B51" s="234" t="s">
        <v>226</v>
      </c>
      <c r="C51" s="235">
        <v>143</v>
      </c>
      <c r="D51" s="236">
        <v>196</v>
      </c>
      <c r="E51" s="237"/>
      <c r="F51" s="238">
        <v>28</v>
      </c>
      <c r="G51" s="239">
        <v>20</v>
      </c>
      <c r="H51" s="239">
        <v>31</v>
      </c>
      <c r="I51" s="239">
        <v>13</v>
      </c>
      <c r="J51" s="240">
        <v>8</v>
      </c>
      <c r="K51" s="240">
        <v>52</v>
      </c>
      <c r="L51" s="239">
        <v>14</v>
      </c>
      <c r="M51" s="239">
        <v>6</v>
      </c>
      <c r="N51" s="240">
        <v>9</v>
      </c>
      <c r="P51" s="241">
        <v>600</v>
      </c>
      <c r="Q51" s="242" t="s">
        <v>227</v>
      </c>
      <c r="R51" s="243">
        <v>95</v>
      </c>
      <c r="S51" s="244">
        <v>216</v>
      </c>
      <c r="T51" s="265"/>
      <c r="U51" s="246">
        <v>16</v>
      </c>
      <c r="V51" s="247">
        <v>24</v>
      </c>
      <c r="W51" s="247">
        <v>24</v>
      </c>
      <c r="X51" s="247">
        <v>24</v>
      </c>
      <c r="Y51" s="248">
        <v>12</v>
      </c>
      <c r="Z51" s="248">
        <v>60</v>
      </c>
      <c r="AA51" s="247">
        <v>13</v>
      </c>
      <c r="AB51" s="247">
        <v>7</v>
      </c>
      <c r="AC51" s="248">
        <v>9</v>
      </c>
      <c r="AE51" s="241">
        <v>600</v>
      </c>
      <c r="AF51" s="242" t="s">
        <v>227</v>
      </c>
      <c r="AG51" s="243">
        <v>76</v>
      </c>
      <c r="AH51" s="244">
        <v>231</v>
      </c>
      <c r="AI51" s="265"/>
      <c r="AJ51" s="246">
        <v>3</v>
      </c>
      <c r="AK51" s="247">
        <v>21</v>
      </c>
      <c r="AL51" s="247">
        <v>36</v>
      </c>
      <c r="AM51" s="247">
        <v>21</v>
      </c>
      <c r="AN51" s="248">
        <v>20</v>
      </c>
      <c r="AO51" s="248">
        <v>76</v>
      </c>
      <c r="AP51" s="247">
        <v>16</v>
      </c>
      <c r="AQ51" s="247">
        <v>8</v>
      </c>
      <c r="AR51" s="248">
        <v>8</v>
      </c>
      <c r="AT51" s="241">
        <v>5029</v>
      </c>
      <c r="AU51" s="242" t="s">
        <v>1277</v>
      </c>
      <c r="AV51" s="243">
        <v>88</v>
      </c>
      <c r="AW51" s="244">
        <v>214</v>
      </c>
      <c r="AX51" s="265"/>
      <c r="AY51" s="246">
        <v>42</v>
      </c>
      <c r="AZ51" s="247">
        <v>35</v>
      </c>
      <c r="BA51" s="247">
        <v>15</v>
      </c>
      <c r="BB51" s="247">
        <v>7</v>
      </c>
      <c r="BC51" s="248">
        <v>1</v>
      </c>
      <c r="BD51" s="248">
        <v>23</v>
      </c>
      <c r="BE51" s="247">
        <v>8</v>
      </c>
      <c r="BF51" s="247">
        <v>8</v>
      </c>
      <c r="BG51" s="248">
        <v>2</v>
      </c>
      <c r="BI51" s="241">
        <v>6001</v>
      </c>
      <c r="BJ51" s="242" t="s">
        <v>1310</v>
      </c>
      <c r="BK51" s="243">
        <v>395</v>
      </c>
      <c r="BL51" s="244">
        <v>251</v>
      </c>
      <c r="BM51" s="265"/>
      <c r="BN51" s="246">
        <v>2</v>
      </c>
      <c r="BO51" s="247">
        <v>9</v>
      </c>
      <c r="BP51" s="247">
        <v>30</v>
      </c>
      <c r="BQ51" s="247">
        <v>34</v>
      </c>
      <c r="BR51" s="248">
        <v>25</v>
      </c>
      <c r="BS51" s="248">
        <v>90</v>
      </c>
      <c r="BT51" s="247">
        <v>8</v>
      </c>
      <c r="BU51" s="247">
        <v>9</v>
      </c>
      <c r="BV51" s="247">
        <v>10</v>
      </c>
      <c r="BW51" s="248">
        <v>7</v>
      </c>
      <c r="BY51" s="241">
        <v>6009</v>
      </c>
      <c r="BZ51" s="242" t="s">
        <v>416</v>
      </c>
      <c r="CA51" s="243">
        <v>125</v>
      </c>
      <c r="CB51" s="244">
        <v>242</v>
      </c>
      <c r="CC51" s="265"/>
      <c r="CD51" s="246">
        <v>16</v>
      </c>
      <c r="CE51" s="247">
        <v>30</v>
      </c>
      <c r="CF51" s="247">
        <v>43</v>
      </c>
      <c r="CG51" s="247">
        <v>9</v>
      </c>
      <c r="CH51" s="248">
        <v>2</v>
      </c>
      <c r="CI51" s="248">
        <v>54</v>
      </c>
      <c r="CJ51" s="247">
        <v>7</v>
      </c>
      <c r="CK51" s="247">
        <v>11</v>
      </c>
      <c r="CL51" s="248">
        <v>9</v>
      </c>
      <c r="CN51" s="250">
        <v>6020</v>
      </c>
      <c r="CO51" s="162" t="s">
        <v>421</v>
      </c>
      <c r="CP51" s="162">
        <v>85</v>
      </c>
      <c r="CQ51" s="251">
        <v>398</v>
      </c>
      <c r="CR51" s="252">
        <v>53</v>
      </c>
      <c r="CS51" s="251">
        <v>12</v>
      </c>
      <c r="CT51" s="251">
        <v>35</v>
      </c>
      <c r="CU51" s="162">
        <v>45</v>
      </c>
      <c r="CV51" s="162">
        <v>6</v>
      </c>
      <c r="CW51" s="162">
        <v>2</v>
      </c>
      <c r="CX51" s="25"/>
      <c r="CY51" s="25"/>
      <c r="CZ51" s="25"/>
      <c r="DB51" s="266">
        <v>7241</v>
      </c>
      <c r="DC51" s="254" t="s">
        <v>1312</v>
      </c>
      <c r="DD51" s="255">
        <v>614</v>
      </c>
      <c r="DE51" s="256">
        <v>2041</v>
      </c>
      <c r="DF51" s="257">
        <v>337</v>
      </c>
      <c r="DG51" s="258">
        <v>88</v>
      </c>
      <c r="DH51" s="259">
        <v>8</v>
      </c>
      <c r="DI51" s="260">
        <v>11</v>
      </c>
      <c r="DJ51" s="260">
        <v>29</v>
      </c>
      <c r="DK51" s="260">
        <v>40</v>
      </c>
      <c r="DL51" s="261">
        <v>12</v>
      </c>
      <c r="DM51" s="262">
        <v>81</v>
      </c>
      <c r="DN51" s="263">
        <v>6</v>
      </c>
      <c r="DO51" s="260">
        <v>5</v>
      </c>
      <c r="DP51" s="260">
        <v>8</v>
      </c>
      <c r="DQ51" s="260">
        <v>9</v>
      </c>
      <c r="DR51" s="264">
        <v>7</v>
      </c>
    </row>
    <row r="52" spans="1:122" ht="18" customHeight="1">
      <c r="A52" s="233">
        <v>600</v>
      </c>
      <c r="B52" s="234" t="s">
        <v>227</v>
      </c>
      <c r="C52" s="235">
        <v>111</v>
      </c>
      <c r="D52" s="236">
        <v>213</v>
      </c>
      <c r="E52" s="237"/>
      <c r="F52" s="238">
        <v>6</v>
      </c>
      <c r="G52" s="239">
        <v>20</v>
      </c>
      <c r="H52" s="239">
        <v>26</v>
      </c>
      <c r="I52" s="239">
        <v>29</v>
      </c>
      <c r="J52" s="240">
        <v>19</v>
      </c>
      <c r="K52" s="240">
        <v>74</v>
      </c>
      <c r="L52" s="239">
        <v>16</v>
      </c>
      <c r="M52" s="239">
        <v>7</v>
      </c>
      <c r="N52" s="240">
        <v>11</v>
      </c>
      <c r="P52" s="241">
        <v>641</v>
      </c>
      <c r="Q52" s="242" t="s">
        <v>228</v>
      </c>
      <c r="R52" s="243">
        <v>38</v>
      </c>
      <c r="S52" s="244">
        <v>203</v>
      </c>
      <c r="T52" s="265"/>
      <c r="U52" s="246">
        <v>39</v>
      </c>
      <c r="V52" s="247">
        <v>18</v>
      </c>
      <c r="W52" s="247">
        <v>26</v>
      </c>
      <c r="X52" s="247">
        <v>13</v>
      </c>
      <c r="Y52" s="248">
        <v>3</v>
      </c>
      <c r="Z52" s="248">
        <v>42</v>
      </c>
      <c r="AA52" s="247">
        <v>10</v>
      </c>
      <c r="AB52" s="247">
        <v>6</v>
      </c>
      <c r="AC52" s="248">
        <v>7</v>
      </c>
      <c r="AE52" s="241">
        <v>641</v>
      </c>
      <c r="AF52" s="242" t="s">
        <v>228</v>
      </c>
      <c r="AG52" s="243">
        <v>34</v>
      </c>
      <c r="AH52" s="244">
        <v>213</v>
      </c>
      <c r="AI52" s="265"/>
      <c r="AJ52" s="246">
        <v>32</v>
      </c>
      <c r="AK52" s="247">
        <v>26</v>
      </c>
      <c r="AL52" s="247">
        <v>26</v>
      </c>
      <c r="AM52" s="247">
        <v>15</v>
      </c>
      <c r="AN52" s="248">
        <v>0</v>
      </c>
      <c r="AO52" s="248">
        <v>41</v>
      </c>
      <c r="AP52" s="247">
        <v>12</v>
      </c>
      <c r="AQ52" s="247">
        <v>6</v>
      </c>
      <c r="AR52" s="248">
        <v>6</v>
      </c>
      <c r="AT52" s="241">
        <v>5032</v>
      </c>
      <c r="AU52" s="242" t="s">
        <v>927</v>
      </c>
      <c r="AV52" s="243">
        <v>23</v>
      </c>
      <c r="AW52" s="244">
        <v>226</v>
      </c>
      <c r="AX52" s="265"/>
      <c r="AY52" s="246">
        <v>22</v>
      </c>
      <c r="AZ52" s="247">
        <v>39</v>
      </c>
      <c r="BA52" s="247">
        <v>17</v>
      </c>
      <c r="BB52" s="247">
        <v>17</v>
      </c>
      <c r="BC52" s="248">
        <v>4</v>
      </c>
      <c r="BD52" s="248">
        <v>39</v>
      </c>
      <c r="BE52" s="247">
        <v>9</v>
      </c>
      <c r="BF52" s="247">
        <v>9</v>
      </c>
      <c r="BG52" s="248">
        <v>4</v>
      </c>
      <c r="BI52" s="241">
        <v>6004</v>
      </c>
      <c r="BJ52" s="242" t="s">
        <v>1311</v>
      </c>
      <c r="BK52" s="243">
        <v>74</v>
      </c>
      <c r="BL52" s="244">
        <v>244</v>
      </c>
      <c r="BM52" s="265"/>
      <c r="BN52" s="246">
        <v>7</v>
      </c>
      <c r="BO52" s="247">
        <v>18</v>
      </c>
      <c r="BP52" s="247">
        <v>34</v>
      </c>
      <c r="BQ52" s="247">
        <v>30</v>
      </c>
      <c r="BR52" s="248">
        <v>12</v>
      </c>
      <c r="BS52" s="248">
        <v>76</v>
      </c>
      <c r="BT52" s="247">
        <v>8</v>
      </c>
      <c r="BU52" s="247">
        <v>7</v>
      </c>
      <c r="BV52" s="247">
        <v>9</v>
      </c>
      <c r="BW52" s="248">
        <v>6</v>
      </c>
      <c r="BY52" s="241">
        <v>6010</v>
      </c>
      <c r="BZ52" s="242" t="s">
        <v>417</v>
      </c>
      <c r="CA52" s="243">
        <v>110</v>
      </c>
      <c r="CB52" s="244">
        <v>245</v>
      </c>
      <c r="CC52" s="265"/>
      <c r="CD52" s="246">
        <v>12</v>
      </c>
      <c r="CE52" s="247">
        <v>22</v>
      </c>
      <c r="CF52" s="247">
        <v>45</v>
      </c>
      <c r="CG52" s="247">
        <v>15</v>
      </c>
      <c r="CH52" s="248">
        <v>7</v>
      </c>
      <c r="CI52" s="248">
        <v>66</v>
      </c>
      <c r="CJ52" s="247">
        <v>7</v>
      </c>
      <c r="CK52" s="247">
        <v>11</v>
      </c>
      <c r="CL52" s="248">
        <v>10</v>
      </c>
      <c r="CN52" s="250">
        <v>6021</v>
      </c>
      <c r="CO52" s="162" t="s">
        <v>3</v>
      </c>
      <c r="CP52" s="162">
        <v>136</v>
      </c>
      <c r="CQ52" s="251">
        <v>435</v>
      </c>
      <c r="CR52" s="252">
        <v>99</v>
      </c>
      <c r="CS52" s="251">
        <v>0</v>
      </c>
      <c r="CT52" s="251">
        <v>1</v>
      </c>
      <c r="CU52" s="162">
        <v>16</v>
      </c>
      <c r="CV52" s="162">
        <v>39</v>
      </c>
      <c r="CW52" s="162">
        <v>44</v>
      </c>
      <c r="CX52" s="25"/>
      <c r="CY52" s="25"/>
      <c r="CZ52" s="25"/>
      <c r="DB52" s="266">
        <v>7251</v>
      </c>
      <c r="DC52" s="254" t="s">
        <v>502</v>
      </c>
      <c r="DD52" s="255">
        <v>427</v>
      </c>
      <c r="DE52" s="256">
        <v>1894</v>
      </c>
      <c r="DF52" s="257">
        <v>301</v>
      </c>
      <c r="DG52" s="258">
        <v>62</v>
      </c>
      <c r="DH52" s="259">
        <v>26</v>
      </c>
      <c r="DI52" s="260">
        <v>33</v>
      </c>
      <c r="DJ52" s="260">
        <v>27</v>
      </c>
      <c r="DK52" s="260">
        <v>13</v>
      </c>
      <c r="DL52" s="261">
        <v>1</v>
      </c>
      <c r="DM52" s="262">
        <v>41</v>
      </c>
      <c r="DN52" s="263">
        <v>4</v>
      </c>
      <c r="DO52" s="260">
        <v>3</v>
      </c>
      <c r="DP52" s="260">
        <v>5</v>
      </c>
      <c r="DQ52" s="260">
        <v>5</v>
      </c>
      <c r="DR52" s="264">
        <v>5</v>
      </c>
    </row>
    <row r="53" spans="1:122" ht="18" customHeight="1">
      <c r="A53" s="233">
        <v>641</v>
      </c>
      <c r="B53" s="234" t="s">
        <v>228</v>
      </c>
      <c r="C53" s="235">
        <v>45</v>
      </c>
      <c r="D53" s="236">
        <v>195</v>
      </c>
      <c r="E53" s="237"/>
      <c r="F53" s="238">
        <v>20</v>
      </c>
      <c r="G53" s="239">
        <v>33</v>
      </c>
      <c r="H53" s="239">
        <v>33</v>
      </c>
      <c r="I53" s="239">
        <v>9</v>
      </c>
      <c r="J53" s="240">
        <v>4</v>
      </c>
      <c r="K53" s="240">
        <v>47</v>
      </c>
      <c r="L53" s="239">
        <v>13</v>
      </c>
      <c r="M53" s="239">
        <v>6</v>
      </c>
      <c r="N53" s="240">
        <v>9</v>
      </c>
      <c r="P53" s="241">
        <v>651</v>
      </c>
      <c r="Q53" s="242" t="s">
        <v>229</v>
      </c>
      <c r="R53" s="243">
        <v>106</v>
      </c>
      <c r="S53" s="244">
        <v>204</v>
      </c>
      <c r="T53" s="265"/>
      <c r="U53" s="246">
        <v>36</v>
      </c>
      <c r="V53" s="247">
        <v>25</v>
      </c>
      <c r="W53" s="247">
        <v>18</v>
      </c>
      <c r="X53" s="247">
        <v>18</v>
      </c>
      <c r="Y53" s="248">
        <v>3</v>
      </c>
      <c r="Z53" s="248">
        <v>39</v>
      </c>
      <c r="AA53" s="247">
        <v>10</v>
      </c>
      <c r="AB53" s="247">
        <v>6</v>
      </c>
      <c r="AC53" s="248">
        <v>8</v>
      </c>
      <c r="AE53" s="241">
        <v>651</v>
      </c>
      <c r="AF53" s="242" t="s">
        <v>229</v>
      </c>
      <c r="AG53" s="243">
        <v>115</v>
      </c>
      <c r="AH53" s="244">
        <v>208</v>
      </c>
      <c r="AI53" s="265"/>
      <c r="AJ53" s="246">
        <v>41</v>
      </c>
      <c r="AK53" s="247">
        <v>28</v>
      </c>
      <c r="AL53" s="247">
        <v>21</v>
      </c>
      <c r="AM53" s="247">
        <v>8</v>
      </c>
      <c r="AN53" s="248">
        <v>3</v>
      </c>
      <c r="AO53" s="248">
        <v>31</v>
      </c>
      <c r="AP53" s="247">
        <v>11</v>
      </c>
      <c r="AQ53" s="247">
        <v>5</v>
      </c>
      <c r="AR53" s="248">
        <v>5</v>
      </c>
      <c r="AT53" s="241">
        <v>5047</v>
      </c>
      <c r="AU53" s="242" t="s">
        <v>1572</v>
      </c>
      <c r="AV53" s="243">
        <v>31</v>
      </c>
      <c r="AW53" s="244">
        <v>216</v>
      </c>
      <c r="AX53" s="265"/>
      <c r="AY53" s="246">
        <v>35</v>
      </c>
      <c r="AZ53" s="247">
        <v>35</v>
      </c>
      <c r="BA53" s="247">
        <v>16</v>
      </c>
      <c r="BB53" s="247">
        <v>10</v>
      </c>
      <c r="BC53" s="248">
        <v>3</v>
      </c>
      <c r="BD53" s="248">
        <v>29</v>
      </c>
      <c r="BE53" s="247">
        <v>8</v>
      </c>
      <c r="BF53" s="247">
        <v>9</v>
      </c>
      <c r="BG53" s="248">
        <v>3</v>
      </c>
      <c r="BI53" s="241">
        <v>6006</v>
      </c>
      <c r="BJ53" s="242" t="s">
        <v>142</v>
      </c>
      <c r="BK53" s="243">
        <v>89</v>
      </c>
      <c r="BL53" s="244">
        <v>258</v>
      </c>
      <c r="BM53" s="265"/>
      <c r="BN53" s="246">
        <v>0</v>
      </c>
      <c r="BO53" s="247">
        <v>3</v>
      </c>
      <c r="BP53" s="247">
        <v>21</v>
      </c>
      <c r="BQ53" s="247">
        <v>30</v>
      </c>
      <c r="BR53" s="248">
        <v>45</v>
      </c>
      <c r="BS53" s="248">
        <v>97</v>
      </c>
      <c r="BT53" s="247">
        <v>9</v>
      </c>
      <c r="BU53" s="247">
        <v>9</v>
      </c>
      <c r="BV53" s="247">
        <v>10</v>
      </c>
      <c r="BW53" s="248">
        <v>7</v>
      </c>
      <c r="BY53" s="241">
        <v>6011</v>
      </c>
      <c r="BZ53" s="242" t="s">
        <v>418</v>
      </c>
      <c r="CA53" s="243">
        <v>252</v>
      </c>
      <c r="CB53" s="244">
        <v>228</v>
      </c>
      <c r="CC53" s="265"/>
      <c r="CD53" s="246">
        <v>50</v>
      </c>
      <c r="CE53" s="247">
        <v>24</v>
      </c>
      <c r="CF53" s="247">
        <v>21</v>
      </c>
      <c r="CG53" s="247">
        <v>5</v>
      </c>
      <c r="CH53" s="248">
        <v>1</v>
      </c>
      <c r="CI53" s="248">
        <v>26</v>
      </c>
      <c r="CJ53" s="247">
        <v>5</v>
      </c>
      <c r="CK53" s="247">
        <v>8</v>
      </c>
      <c r="CL53" s="248">
        <v>7</v>
      </c>
      <c r="CN53" s="250">
        <v>6022</v>
      </c>
      <c r="CO53" s="162" t="s">
        <v>1315</v>
      </c>
      <c r="CP53" s="162">
        <v>120</v>
      </c>
      <c r="CQ53" s="251">
        <v>410</v>
      </c>
      <c r="CR53" s="252">
        <v>78</v>
      </c>
      <c r="CS53" s="251">
        <v>3</v>
      </c>
      <c r="CT53" s="251">
        <v>19</v>
      </c>
      <c r="CU53" s="162">
        <v>63</v>
      </c>
      <c r="CV53" s="162">
        <v>12</v>
      </c>
      <c r="CW53" s="162">
        <v>3</v>
      </c>
      <c r="CX53" s="25"/>
      <c r="CY53" s="25"/>
      <c r="CZ53" s="25"/>
      <c r="DB53" s="266">
        <v>7254</v>
      </c>
      <c r="DC53" s="254" t="s">
        <v>1314</v>
      </c>
      <c r="DD53" s="255">
        <v>9</v>
      </c>
      <c r="DE53" s="256"/>
      <c r="DF53" s="257"/>
      <c r="DG53" s="258"/>
      <c r="DH53" s="259"/>
      <c r="DI53" s="260"/>
      <c r="DJ53" s="260"/>
      <c r="DK53" s="260"/>
      <c r="DL53" s="261"/>
      <c r="DM53" s="262"/>
      <c r="DN53" s="263"/>
      <c r="DO53" s="260"/>
      <c r="DP53" s="260"/>
      <c r="DQ53" s="260"/>
      <c r="DR53" s="264"/>
    </row>
    <row r="54" spans="1:122" ht="18" customHeight="1">
      <c r="A54" s="233">
        <v>651</v>
      </c>
      <c r="B54" s="234" t="s">
        <v>229</v>
      </c>
      <c r="C54" s="235">
        <v>122</v>
      </c>
      <c r="D54" s="236">
        <v>192</v>
      </c>
      <c r="E54" s="237"/>
      <c r="F54" s="238">
        <v>30</v>
      </c>
      <c r="G54" s="239">
        <v>25</v>
      </c>
      <c r="H54" s="239">
        <v>35</v>
      </c>
      <c r="I54" s="239">
        <v>8</v>
      </c>
      <c r="J54" s="240">
        <v>1</v>
      </c>
      <c r="K54" s="240">
        <v>44</v>
      </c>
      <c r="L54" s="239">
        <v>13</v>
      </c>
      <c r="M54" s="239">
        <v>5</v>
      </c>
      <c r="N54" s="240">
        <v>9</v>
      </c>
      <c r="P54" s="241">
        <v>661</v>
      </c>
      <c r="Q54" s="242" t="s">
        <v>230</v>
      </c>
      <c r="R54" s="243">
        <v>80</v>
      </c>
      <c r="S54" s="244">
        <v>215</v>
      </c>
      <c r="T54" s="265"/>
      <c r="U54" s="246">
        <v>30</v>
      </c>
      <c r="V54" s="247">
        <v>15</v>
      </c>
      <c r="W54" s="247">
        <v>15</v>
      </c>
      <c r="X54" s="247">
        <v>23</v>
      </c>
      <c r="Y54" s="248">
        <v>18</v>
      </c>
      <c r="Z54" s="248">
        <v>55</v>
      </c>
      <c r="AA54" s="247">
        <v>12</v>
      </c>
      <c r="AB54" s="247">
        <v>8</v>
      </c>
      <c r="AC54" s="248">
        <v>8</v>
      </c>
      <c r="AE54" s="241">
        <v>661</v>
      </c>
      <c r="AF54" s="242" t="s">
        <v>230</v>
      </c>
      <c r="AG54" s="243">
        <v>105</v>
      </c>
      <c r="AH54" s="244">
        <v>211</v>
      </c>
      <c r="AI54" s="265"/>
      <c r="AJ54" s="246">
        <v>37</v>
      </c>
      <c r="AK54" s="247">
        <v>34</v>
      </c>
      <c r="AL54" s="247">
        <v>15</v>
      </c>
      <c r="AM54" s="247">
        <v>8</v>
      </c>
      <c r="AN54" s="248">
        <v>6</v>
      </c>
      <c r="AO54" s="248">
        <v>29</v>
      </c>
      <c r="AP54" s="247">
        <v>11</v>
      </c>
      <c r="AQ54" s="247">
        <v>6</v>
      </c>
      <c r="AR54" s="248">
        <v>5</v>
      </c>
      <c r="AT54" s="241">
        <v>5141</v>
      </c>
      <c r="AU54" s="242" t="s">
        <v>388</v>
      </c>
      <c r="AV54" s="243">
        <v>97</v>
      </c>
      <c r="AW54" s="244">
        <v>217</v>
      </c>
      <c r="AX54" s="265"/>
      <c r="AY54" s="246">
        <v>37</v>
      </c>
      <c r="AZ54" s="247">
        <v>26</v>
      </c>
      <c r="BA54" s="247">
        <v>25</v>
      </c>
      <c r="BB54" s="247">
        <v>11</v>
      </c>
      <c r="BC54" s="248">
        <v>1</v>
      </c>
      <c r="BD54" s="248">
        <v>37</v>
      </c>
      <c r="BE54" s="247">
        <v>8</v>
      </c>
      <c r="BF54" s="247">
        <v>9</v>
      </c>
      <c r="BG54" s="248">
        <v>3</v>
      </c>
      <c r="BI54" s="241">
        <v>6008</v>
      </c>
      <c r="BJ54" s="242" t="s">
        <v>2</v>
      </c>
      <c r="BK54" s="243">
        <v>56</v>
      </c>
      <c r="BL54" s="244">
        <v>232</v>
      </c>
      <c r="BM54" s="265"/>
      <c r="BN54" s="246">
        <v>16</v>
      </c>
      <c r="BO54" s="247">
        <v>29</v>
      </c>
      <c r="BP54" s="247">
        <v>48</v>
      </c>
      <c r="BQ54" s="247">
        <v>7</v>
      </c>
      <c r="BR54" s="248">
        <v>0</v>
      </c>
      <c r="BS54" s="248">
        <v>55</v>
      </c>
      <c r="BT54" s="247">
        <v>7</v>
      </c>
      <c r="BU54" s="247">
        <v>6</v>
      </c>
      <c r="BV54" s="247">
        <v>7</v>
      </c>
      <c r="BW54" s="248">
        <v>5</v>
      </c>
      <c r="BY54" s="241">
        <v>6012</v>
      </c>
      <c r="BZ54" s="242" t="s">
        <v>419</v>
      </c>
      <c r="CA54" s="243">
        <v>410</v>
      </c>
      <c r="CB54" s="244">
        <v>250</v>
      </c>
      <c r="CC54" s="265"/>
      <c r="CD54" s="246">
        <v>7</v>
      </c>
      <c r="CE54" s="247">
        <v>14</v>
      </c>
      <c r="CF54" s="247">
        <v>48</v>
      </c>
      <c r="CG54" s="247">
        <v>22</v>
      </c>
      <c r="CH54" s="248">
        <v>9</v>
      </c>
      <c r="CI54" s="248">
        <v>79</v>
      </c>
      <c r="CJ54" s="247">
        <v>8</v>
      </c>
      <c r="CK54" s="247">
        <v>12</v>
      </c>
      <c r="CL54" s="248">
        <v>11</v>
      </c>
      <c r="CN54" s="250">
        <v>6023</v>
      </c>
      <c r="CO54" s="162" t="s">
        <v>155</v>
      </c>
      <c r="CP54" s="162">
        <v>41</v>
      </c>
      <c r="CQ54" s="251">
        <v>404</v>
      </c>
      <c r="CR54" s="252">
        <v>56</v>
      </c>
      <c r="CS54" s="251">
        <v>0</v>
      </c>
      <c r="CT54" s="251">
        <v>44</v>
      </c>
      <c r="CU54" s="162">
        <v>49</v>
      </c>
      <c r="CV54" s="162">
        <v>7</v>
      </c>
      <c r="CW54" s="162">
        <v>0</v>
      </c>
      <c r="CX54" s="25"/>
      <c r="CY54" s="25"/>
      <c r="CZ54" s="25"/>
      <c r="DB54" s="266">
        <v>7262</v>
      </c>
      <c r="DC54" s="254" t="s">
        <v>503</v>
      </c>
      <c r="DD54" s="255">
        <v>128</v>
      </c>
      <c r="DE54" s="256">
        <v>2044</v>
      </c>
      <c r="DF54" s="257">
        <v>338</v>
      </c>
      <c r="DG54" s="258">
        <v>92</v>
      </c>
      <c r="DH54" s="259">
        <v>3</v>
      </c>
      <c r="DI54" s="260">
        <v>12</v>
      </c>
      <c r="DJ54" s="260">
        <v>41</v>
      </c>
      <c r="DK54" s="260">
        <v>36</v>
      </c>
      <c r="DL54" s="261">
        <v>8</v>
      </c>
      <c r="DM54" s="262">
        <v>85</v>
      </c>
      <c r="DN54" s="263">
        <v>6</v>
      </c>
      <c r="DO54" s="260">
        <v>5</v>
      </c>
      <c r="DP54" s="260">
        <v>8</v>
      </c>
      <c r="DQ54" s="260">
        <v>9</v>
      </c>
      <c r="DR54" s="264">
        <v>7</v>
      </c>
    </row>
    <row r="55" spans="1:122" ht="18" customHeight="1">
      <c r="A55" s="233">
        <v>661</v>
      </c>
      <c r="B55" s="234" t="s">
        <v>230</v>
      </c>
      <c r="C55" s="235">
        <v>127</v>
      </c>
      <c r="D55" s="236">
        <v>195</v>
      </c>
      <c r="E55" s="237"/>
      <c r="F55" s="238">
        <v>27</v>
      </c>
      <c r="G55" s="239">
        <v>27</v>
      </c>
      <c r="H55" s="239">
        <v>27</v>
      </c>
      <c r="I55" s="239">
        <v>16</v>
      </c>
      <c r="J55" s="240">
        <v>4</v>
      </c>
      <c r="K55" s="240">
        <v>46</v>
      </c>
      <c r="L55" s="239">
        <v>13</v>
      </c>
      <c r="M55" s="239">
        <v>5</v>
      </c>
      <c r="N55" s="240">
        <v>9</v>
      </c>
      <c r="P55" s="241">
        <v>671</v>
      </c>
      <c r="Q55" s="242" t="s">
        <v>231</v>
      </c>
      <c r="R55" s="243">
        <v>113</v>
      </c>
      <c r="S55" s="244">
        <v>233</v>
      </c>
      <c r="T55" s="265"/>
      <c r="U55" s="246">
        <v>0</v>
      </c>
      <c r="V55" s="247">
        <v>12</v>
      </c>
      <c r="W55" s="247">
        <v>24</v>
      </c>
      <c r="X55" s="247">
        <v>31</v>
      </c>
      <c r="Y55" s="248">
        <v>33</v>
      </c>
      <c r="Z55" s="248">
        <v>88</v>
      </c>
      <c r="AA55" s="247">
        <v>15</v>
      </c>
      <c r="AB55" s="247">
        <v>10</v>
      </c>
      <c r="AC55" s="248">
        <v>10</v>
      </c>
      <c r="AE55" s="241">
        <v>671</v>
      </c>
      <c r="AF55" s="242" t="s">
        <v>231</v>
      </c>
      <c r="AG55" s="243">
        <v>129</v>
      </c>
      <c r="AH55" s="244">
        <v>235</v>
      </c>
      <c r="AI55" s="265"/>
      <c r="AJ55" s="246">
        <v>4</v>
      </c>
      <c r="AK55" s="247">
        <v>13</v>
      </c>
      <c r="AL55" s="247">
        <v>31</v>
      </c>
      <c r="AM55" s="247">
        <v>27</v>
      </c>
      <c r="AN55" s="248">
        <v>25</v>
      </c>
      <c r="AO55" s="248">
        <v>83</v>
      </c>
      <c r="AP55" s="247">
        <v>17</v>
      </c>
      <c r="AQ55" s="247">
        <v>8</v>
      </c>
      <c r="AR55" s="248">
        <v>9</v>
      </c>
      <c r="AT55" s="241">
        <v>5241</v>
      </c>
      <c r="AU55" s="242" t="s">
        <v>19</v>
      </c>
      <c r="AV55" s="243">
        <v>82</v>
      </c>
      <c r="AW55" s="244">
        <v>232</v>
      </c>
      <c r="AX55" s="265"/>
      <c r="AY55" s="246">
        <v>17</v>
      </c>
      <c r="AZ55" s="247">
        <v>22</v>
      </c>
      <c r="BA55" s="247">
        <v>26</v>
      </c>
      <c r="BB55" s="247">
        <v>21</v>
      </c>
      <c r="BC55" s="248">
        <v>15</v>
      </c>
      <c r="BD55" s="248">
        <v>61</v>
      </c>
      <c r="BE55" s="247">
        <v>11</v>
      </c>
      <c r="BF55" s="247">
        <v>11</v>
      </c>
      <c r="BG55" s="248">
        <v>5</v>
      </c>
      <c r="BI55" s="241">
        <v>6009</v>
      </c>
      <c r="BJ55" s="242" t="s">
        <v>416</v>
      </c>
      <c r="BK55" s="243">
        <v>96</v>
      </c>
      <c r="BL55" s="244">
        <v>233</v>
      </c>
      <c r="BM55" s="265"/>
      <c r="BN55" s="246">
        <v>22</v>
      </c>
      <c r="BO55" s="247">
        <v>32</v>
      </c>
      <c r="BP55" s="247">
        <v>32</v>
      </c>
      <c r="BQ55" s="247">
        <v>7</v>
      </c>
      <c r="BR55" s="248">
        <v>6</v>
      </c>
      <c r="BS55" s="248">
        <v>46</v>
      </c>
      <c r="BT55" s="247">
        <v>7</v>
      </c>
      <c r="BU55" s="247">
        <v>6</v>
      </c>
      <c r="BV55" s="247">
        <v>6</v>
      </c>
      <c r="BW55" s="248">
        <v>5</v>
      </c>
      <c r="BY55" s="241">
        <v>6013</v>
      </c>
      <c r="BZ55" s="242" t="s">
        <v>1313</v>
      </c>
      <c r="CA55" s="243">
        <v>32</v>
      </c>
      <c r="CB55" s="244">
        <v>243</v>
      </c>
      <c r="CC55" s="265"/>
      <c r="CD55" s="246">
        <v>6</v>
      </c>
      <c r="CE55" s="247">
        <v>31</v>
      </c>
      <c r="CF55" s="247">
        <v>50</v>
      </c>
      <c r="CG55" s="247">
        <v>3</v>
      </c>
      <c r="CH55" s="248">
        <v>9</v>
      </c>
      <c r="CI55" s="248">
        <v>63</v>
      </c>
      <c r="CJ55" s="247">
        <v>7</v>
      </c>
      <c r="CK55" s="247">
        <v>10</v>
      </c>
      <c r="CL55" s="248">
        <v>9</v>
      </c>
      <c r="CN55" s="250">
        <v>6028</v>
      </c>
      <c r="CO55" s="162" t="s">
        <v>423</v>
      </c>
      <c r="CP55" s="162">
        <v>27</v>
      </c>
      <c r="CQ55" s="251">
        <v>409</v>
      </c>
      <c r="CR55" s="252">
        <v>89</v>
      </c>
      <c r="CS55" s="251">
        <v>0</v>
      </c>
      <c r="CT55" s="251">
        <v>11</v>
      </c>
      <c r="CU55" s="162">
        <v>74</v>
      </c>
      <c r="CV55" s="162">
        <v>15</v>
      </c>
      <c r="CW55" s="162">
        <v>0</v>
      </c>
      <c r="CX55" s="25"/>
      <c r="CY55" s="25"/>
      <c r="CZ55" s="25"/>
      <c r="DB55" s="266">
        <v>7265</v>
      </c>
      <c r="DC55" s="254" t="s">
        <v>1316</v>
      </c>
      <c r="DD55" s="255">
        <v>37</v>
      </c>
      <c r="DE55" s="256">
        <v>2181</v>
      </c>
      <c r="DF55" s="257">
        <v>371</v>
      </c>
      <c r="DG55" s="258">
        <v>100</v>
      </c>
      <c r="DH55" s="259">
        <v>0</v>
      </c>
      <c r="DI55" s="260">
        <v>3</v>
      </c>
      <c r="DJ55" s="260">
        <v>5</v>
      </c>
      <c r="DK55" s="260">
        <v>41</v>
      </c>
      <c r="DL55" s="261">
        <v>51</v>
      </c>
      <c r="DM55" s="262">
        <v>97</v>
      </c>
      <c r="DN55" s="263">
        <v>8</v>
      </c>
      <c r="DO55" s="260">
        <v>7</v>
      </c>
      <c r="DP55" s="260">
        <v>11</v>
      </c>
      <c r="DQ55" s="260">
        <v>12</v>
      </c>
      <c r="DR55" s="264">
        <v>9</v>
      </c>
    </row>
    <row r="56" spans="1:122" ht="18" customHeight="1">
      <c r="A56" s="233">
        <v>671</v>
      </c>
      <c r="B56" s="234" t="s">
        <v>231</v>
      </c>
      <c r="C56" s="235">
        <v>158</v>
      </c>
      <c r="D56" s="236">
        <v>215</v>
      </c>
      <c r="E56" s="237"/>
      <c r="F56" s="238">
        <v>4</v>
      </c>
      <c r="G56" s="239">
        <v>12</v>
      </c>
      <c r="H56" s="239">
        <v>28</v>
      </c>
      <c r="I56" s="239">
        <v>34</v>
      </c>
      <c r="J56" s="240">
        <v>22</v>
      </c>
      <c r="K56" s="240">
        <v>84</v>
      </c>
      <c r="L56" s="239">
        <v>17</v>
      </c>
      <c r="M56" s="239">
        <v>8</v>
      </c>
      <c r="N56" s="240">
        <v>11</v>
      </c>
      <c r="P56" s="241">
        <v>681</v>
      </c>
      <c r="Q56" s="242" t="s">
        <v>232</v>
      </c>
      <c r="R56" s="243">
        <v>81</v>
      </c>
      <c r="S56" s="244">
        <v>215</v>
      </c>
      <c r="T56" s="265"/>
      <c r="U56" s="246">
        <v>12</v>
      </c>
      <c r="V56" s="247">
        <v>23</v>
      </c>
      <c r="W56" s="247">
        <v>36</v>
      </c>
      <c r="X56" s="247">
        <v>14</v>
      </c>
      <c r="Y56" s="248">
        <v>15</v>
      </c>
      <c r="Z56" s="248">
        <v>64</v>
      </c>
      <c r="AA56" s="247">
        <v>12</v>
      </c>
      <c r="AB56" s="247">
        <v>9</v>
      </c>
      <c r="AC56" s="248">
        <v>8</v>
      </c>
      <c r="AE56" s="241">
        <v>681</v>
      </c>
      <c r="AF56" s="242" t="s">
        <v>232</v>
      </c>
      <c r="AG56" s="243">
        <v>88</v>
      </c>
      <c r="AH56" s="244">
        <v>223</v>
      </c>
      <c r="AI56" s="265"/>
      <c r="AJ56" s="246">
        <v>13</v>
      </c>
      <c r="AK56" s="247">
        <v>31</v>
      </c>
      <c r="AL56" s="247">
        <v>27</v>
      </c>
      <c r="AM56" s="247">
        <v>22</v>
      </c>
      <c r="AN56" s="248">
        <v>8</v>
      </c>
      <c r="AO56" s="248">
        <v>57</v>
      </c>
      <c r="AP56" s="247">
        <v>14</v>
      </c>
      <c r="AQ56" s="247">
        <v>7</v>
      </c>
      <c r="AR56" s="248">
        <v>7</v>
      </c>
      <c r="AT56" s="241">
        <v>5671</v>
      </c>
      <c r="AU56" s="242" t="s">
        <v>402</v>
      </c>
      <c r="AV56" s="243">
        <v>75</v>
      </c>
      <c r="AW56" s="244">
        <v>237</v>
      </c>
      <c r="AX56" s="265"/>
      <c r="AY56" s="246">
        <v>8</v>
      </c>
      <c r="AZ56" s="247">
        <v>19</v>
      </c>
      <c r="BA56" s="247">
        <v>29</v>
      </c>
      <c r="BB56" s="247">
        <v>25</v>
      </c>
      <c r="BC56" s="248">
        <v>19</v>
      </c>
      <c r="BD56" s="248">
        <v>73</v>
      </c>
      <c r="BE56" s="247">
        <v>12</v>
      </c>
      <c r="BF56" s="247">
        <v>13</v>
      </c>
      <c r="BG56" s="248">
        <v>4</v>
      </c>
      <c r="BI56" s="241">
        <v>6010</v>
      </c>
      <c r="BJ56" s="242" t="s">
        <v>417</v>
      </c>
      <c r="BK56" s="243">
        <v>113</v>
      </c>
      <c r="BL56" s="244">
        <v>229</v>
      </c>
      <c r="BM56" s="265"/>
      <c r="BN56" s="246">
        <v>26</v>
      </c>
      <c r="BO56" s="247">
        <v>30</v>
      </c>
      <c r="BP56" s="247">
        <v>31</v>
      </c>
      <c r="BQ56" s="247">
        <v>11</v>
      </c>
      <c r="BR56" s="248">
        <v>3</v>
      </c>
      <c r="BS56" s="248">
        <v>44</v>
      </c>
      <c r="BT56" s="247">
        <v>6</v>
      </c>
      <c r="BU56" s="247">
        <v>6</v>
      </c>
      <c r="BV56" s="247">
        <v>6</v>
      </c>
      <c r="BW56" s="248">
        <v>5</v>
      </c>
      <c r="BY56" s="241">
        <v>6020</v>
      </c>
      <c r="BZ56" s="242" t="s">
        <v>421</v>
      </c>
      <c r="CA56" s="243">
        <v>184</v>
      </c>
      <c r="CB56" s="244">
        <v>239</v>
      </c>
      <c r="CC56" s="265"/>
      <c r="CD56" s="246">
        <v>24</v>
      </c>
      <c r="CE56" s="247">
        <v>29</v>
      </c>
      <c r="CF56" s="247">
        <v>30</v>
      </c>
      <c r="CG56" s="247">
        <v>11</v>
      </c>
      <c r="CH56" s="248">
        <v>4</v>
      </c>
      <c r="CI56" s="248">
        <v>46</v>
      </c>
      <c r="CJ56" s="247">
        <v>6</v>
      </c>
      <c r="CK56" s="247">
        <v>10</v>
      </c>
      <c r="CL56" s="248">
        <v>9</v>
      </c>
      <c r="CN56" s="250">
        <v>6030</v>
      </c>
      <c r="CO56" s="162" t="s">
        <v>424</v>
      </c>
      <c r="CP56" s="162">
        <v>93</v>
      </c>
      <c r="CQ56" s="251">
        <v>414</v>
      </c>
      <c r="CR56" s="252">
        <v>85</v>
      </c>
      <c r="CS56" s="251">
        <v>1</v>
      </c>
      <c r="CT56" s="251">
        <v>14</v>
      </c>
      <c r="CU56" s="162">
        <v>61</v>
      </c>
      <c r="CV56" s="162">
        <v>16</v>
      </c>
      <c r="CW56" s="162">
        <v>8</v>
      </c>
      <c r="CX56" s="25"/>
      <c r="CY56" s="25"/>
      <c r="CZ56" s="25"/>
      <c r="DB56" s="266">
        <v>7271</v>
      </c>
      <c r="DC56" s="254" t="s">
        <v>505</v>
      </c>
      <c r="DD56" s="255">
        <v>814</v>
      </c>
      <c r="DE56" s="256">
        <v>1988</v>
      </c>
      <c r="DF56" s="257">
        <v>324</v>
      </c>
      <c r="DG56" s="258">
        <v>79</v>
      </c>
      <c r="DH56" s="259">
        <v>16</v>
      </c>
      <c r="DI56" s="260">
        <v>16</v>
      </c>
      <c r="DJ56" s="260">
        <v>30</v>
      </c>
      <c r="DK56" s="260">
        <v>31</v>
      </c>
      <c r="DL56" s="261">
        <v>7</v>
      </c>
      <c r="DM56" s="262">
        <v>68</v>
      </c>
      <c r="DN56" s="263">
        <v>6</v>
      </c>
      <c r="DO56" s="260">
        <v>4</v>
      </c>
      <c r="DP56" s="260">
        <v>7</v>
      </c>
      <c r="DQ56" s="260">
        <v>8</v>
      </c>
      <c r="DR56" s="264">
        <v>6</v>
      </c>
    </row>
    <row r="57" spans="1:122" ht="18" customHeight="1">
      <c r="A57" s="233">
        <v>681</v>
      </c>
      <c r="B57" s="234" t="s">
        <v>232</v>
      </c>
      <c r="C57" s="235">
        <v>119</v>
      </c>
      <c r="D57" s="236">
        <v>201</v>
      </c>
      <c r="E57" s="237"/>
      <c r="F57" s="238">
        <v>23</v>
      </c>
      <c r="G57" s="239">
        <v>21</v>
      </c>
      <c r="H57" s="239">
        <v>34</v>
      </c>
      <c r="I57" s="239">
        <v>11</v>
      </c>
      <c r="J57" s="240">
        <v>11</v>
      </c>
      <c r="K57" s="240">
        <v>56</v>
      </c>
      <c r="L57" s="239">
        <v>15</v>
      </c>
      <c r="M57" s="239">
        <v>6</v>
      </c>
      <c r="N57" s="240">
        <v>9</v>
      </c>
      <c r="P57" s="241">
        <v>721</v>
      </c>
      <c r="Q57" s="242" t="s">
        <v>233</v>
      </c>
      <c r="R57" s="243">
        <v>93</v>
      </c>
      <c r="S57" s="244">
        <v>210</v>
      </c>
      <c r="T57" s="265"/>
      <c r="U57" s="246">
        <v>31</v>
      </c>
      <c r="V57" s="247">
        <v>20</v>
      </c>
      <c r="W57" s="247">
        <v>24</v>
      </c>
      <c r="X57" s="247">
        <v>15</v>
      </c>
      <c r="Y57" s="248">
        <v>10</v>
      </c>
      <c r="Z57" s="248">
        <v>48</v>
      </c>
      <c r="AA57" s="247">
        <v>12</v>
      </c>
      <c r="AB57" s="247">
        <v>7</v>
      </c>
      <c r="AC57" s="248">
        <v>8</v>
      </c>
      <c r="AE57" s="241">
        <v>721</v>
      </c>
      <c r="AF57" s="242" t="s">
        <v>233</v>
      </c>
      <c r="AG57" s="243">
        <v>91</v>
      </c>
      <c r="AH57" s="244">
        <v>213</v>
      </c>
      <c r="AI57" s="265"/>
      <c r="AJ57" s="246">
        <v>34</v>
      </c>
      <c r="AK57" s="247">
        <v>33</v>
      </c>
      <c r="AL57" s="247">
        <v>20</v>
      </c>
      <c r="AM57" s="247">
        <v>10</v>
      </c>
      <c r="AN57" s="248">
        <v>3</v>
      </c>
      <c r="AO57" s="248">
        <v>33</v>
      </c>
      <c r="AP57" s="247">
        <v>11</v>
      </c>
      <c r="AQ57" s="247">
        <v>6</v>
      </c>
      <c r="AR57" s="248">
        <v>5</v>
      </c>
      <c r="AT57" s="241">
        <v>5961</v>
      </c>
      <c r="AU57" s="242" t="s">
        <v>126</v>
      </c>
      <c r="AV57" s="243">
        <v>174</v>
      </c>
      <c r="AW57" s="244">
        <v>231</v>
      </c>
      <c r="AX57" s="265"/>
      <c r="AY57" s="246">
        <v>12</v>
      </c>
      <c r="AZ57" s="247">
        <v>24</v>
      </c>
      <c r="BA57" s="247">
        <v>36</v>
      </c>
      <c r="BB57" s="247">
        <v>20</v>
      </c>
      <c r="BC57" s="248">
        <v>8</v>
      </c>
      <c r="BD57" s="248">
        <v>64</v>
      </c>
      <c r="BE57" s="247">
        <v>11</v>
      </c>
      <c r="BF57" s="247">
        <v>11</v>
      </c>
      <c r="BG57" s="248">
        <v>4</v>
      </c>
      <c r="BI57" s="241">
        <v>6011</v>
      </c>
      <c r="BJ57" s="242" t="s">
        <v>418</v>
      </c>
      <c r="BK57" s="243">
        <v>220</v>
      </c>
      <c r="BL57" s="244">
        <v>216</v>
      </c>
      <c r="BM57" s="265"/>
      <c r="BN57" s="246">
        <v>58</v>
      </c>
      <c r="BO57" s="247">
        <v>25</v>
      </c>
      <c r="BP57" s="247">
        <v>14</v>
      </c>
      <c r="BQ57" s="247">
        <v>4</v>
      </c>
      <c r="BR57" s="248">
        <v>0</v>
      </c>
      <c r="BS57" s="248">
        <v>18</v>
      </c>
      <c r="BT57" s="247">
        <v>5</v>
      </c>
      <c r="BU57" s="247">
        <v>4</v>
      </c>
      <c r="BV57" s="247">
        <v>5</v>
      </c>
      <c r="BW57" s="248">
        <v>3</v>
      </c>
      <c r="BY57" s="241">
        <v>6021</v>
      </c>
      <c r="BZ57" s="242" t="s">
        <v>3</v>
      </c>
      <c r="CA57" s="243">
        <v>425</v>
      </c>
      <c r="CB57" s="244">
        <v>249</v>
      </c>
      <c r="CC57" s="265"/>
      <c r="CD57" s="246">
        <v>14</v>
      </c>
      <c r="CE57" s="247">
        <v>15</v>
      </c>
      <c r="CF57" s="247">
        <v>35</v>
      </c>
      <c r="CG57" s="247">
        <v>22</v>
      </c>
      <c r="CH57" s="248">
        <v>14</v>
      </c>
      <c r="CI57" s="248">
        <v>71</v>
      </c>
      <c r="CJ57" s="247">
        <v>8</v>
      </c>
      <c r="CK57" s="247">
        <v>12</v>
      </c>
      <c r="CL57" s="248">
        <v>11</v>
      </c>
      <c r="CN57" s="250">
        <v>6031</v>
      </c>
      <c r="CO57" s="162" t="s">
        <v>425</v>
      </c>
      <c r="CP57" s="162">
        <v>50</v>
      </c>
      <c r="CQ57" s="251">
        <v>396</v>
      </c>
      <c r="CR57" s="252">
        <v>50</v>
      </c>
      <c r="CS57" s="251">
        <v>4</v>
      </c>
      <c r="CT57" s="251">
        <v>46</v>
      </c>
      <c r="CU57" s="162">
        <v>46</v>
      </c>
      <c r="CV57" s="162">
        <v>4</v>
      </c>
      <c r="CW57" s="162">
        <v>0</v>
      </c>
      <c r="CX57" s="25"/>
      <c r="CY57" s="25"/>
      <c r="CZ57" s="25"/>
      <c r="DB57" s="266">
        <v>7301</v>
      </c>
      <c r="DC57" s="254" t="s">
        <v>506</v>
      </c>
      <c r="DD57" s="255">
        <v>194</v>
      </c>
      <c r="DE57" s="256">
        <v>1865</v>
      </c>
      <c r="DF57" s="257">
        <v>294</v>
      </c>
      <c r="DG57" s="258">
        <v>55</v>
      </c>
      <c r="DH57" s="259">
        <v>30</v>
      </c>
      <c r="DI57" s="260">
        <v>36</v>
      </c>
      <c r="DJ57" s="260">
        <v>26</v>
      </c>
      <c r="DK57" s="260">
        <v>7</v>
      </c>
      <c r="DL57" s="261">
        <v>1</v>
      </c>
      <c r="DM57" s="262">
        <v>34</v>
      </c>
      <c r="DN57" s="263">
        <v>3</v>
      </c>
      <c r="DO57" s="260">
        <v>3</v>
      </c>
      <c r="DP57" s="260">
        <v>4</v>
      </c>
      <c r="DQ57" s="260">
        <v>5</v>
      </c>
      <c r="DR57" s="264">
        <v>5</v>
      </c>
    </row>
    <row r="58" spans="1:122" ht="18" customHeight="1">
      <c r="A58" s="233">
        <v>721</v>
      </c>
      <c r="B58" s="234" t="s">
        <v>233</v>
      </c>
      <c r="C58" s="235">
        <v>92</v>
      </c>
      <c r="D58" s="236">
        <v>194</v>
      </c>
      <c r="E58" s="237"/>
      <c r="F58" s="238">
        <v>28</v>
      </c>
      <c r="G58" s="239">
        <v>21</v>
      </c>
      <c r="H58" s="239">
        <v>33</v>
      </c>
      <c r="I58" s="239">
        <v>17</v>
      </c>
      <c r="J58" s="240">
        <v>1</v>
      </c>
      <c r="K58" s="240">
        <v>51</v>
      </c>
      <c r="L58" s="239">
        <v>13</v>
      </c>
      <c r="M58" s="239">
        <v>5</v>
      </c>
      <c r="N58" s="240">
        <v>9</v>
      </c>
      <c r="P58" s="241">
        <v>761</v>
      </c>
      <c r="Q58" s="242" t="s">
        <v>930</v>
      </c>
      <c r="R58" s="243">
        <v>91</v>
      </c>
      <c r="S58" s="244">
        <v>211</v>
      </c>
      <c r="T58" s="265"/>
      <c r="U58" s="246">
        <v>21</v>
      </c>
      <c r="V58" s="247">
        <v>27</v>
      </c>
      <c r="W58" s="247">
        <v>25</v>
      </c>
      <c r="X58" s="247">
        <v>21</v>
      </c>
      <c r="Y58" s="248">
        <v>5</v>
      </c>
      <c r="Z58" s="248">
        <v>52</v>
      </c>
      <c r="AA58" s="247">
        <v>12</v>
      </c>
      <c r="AB58" s="247">
        <v>7</v>
      </c>
      <c r="AC58" s="248">
        <v>8</v>
      </c>
      <c r="AE58" s="241">
        <v>761</v>
      </c>
      <c r="AF58" s="242" t="s">
        <v>930</v>
      </c>
      <c r="AG58" s="243">
        <v>108</v>
      </c>
      <c r="AH58" s="244">
        <v>219</v>
      </c>
      <c r="AI58" s="265"/>
      <c r="AJ58" s="246">
        <v>22</v>
      </c>
      <c r="AK58" s="247">
        <v>30</v>
      </c>
      <c r="AL58" s="247">
        <v>27</v>
      </c>
      <c r="AM58" s="247">
        <v>11</v>
      </c>
      <c r="AN58" s="248">
        <v>10</v>
      </c>
      <c r="AO58" s="248">
        <v>48</v>
      </c>
      <c r="AP58" s="247">
        <v>13</v>
      </c>
      <c r="AQ58" s="247">
        <v>7</v>
      </c>
      <c r="AR58" s="248">
        <v>6</v>
      </c>
      <c r="AT58" s="241">
        <v>6001</v>
      </c>
      <c r="AU58" s="242" t="s">
        <v>1310</v>
      </c>
      <c r="AV58" s="243">
        <v>377</v>
      </c>
      <c r="AW58" s="244">
        <v>240</v>
      </c>
      <c r="AX58" s="265"/>
      <c r="AY58" s="246">
        <v>3</v>
      </c>
      <c r="AZ58" s="247">
        <v>10</v>
      </c>
      <c r="BA58" s="247">
        <v>32</v>
      </c>
      <c r="BB58" s="247">
        <v>36</v>
      </c>
      <c r="BC58" s="248">
        <v>18</v>
      </c>
      <c r="BD58" s="248">
        <v>87</v>
      </c>
      <c r="BE58" s="247">
        <v>13</v>
      </c>
      <c r="BF58" s="247">
        <v>14</v>
      </c>
      <c r="BG58" s="248">
        <v>5</v>
      </c>
      <c r="BI58" s="241">
        <v>6012</v>
      </c>
      <c r="BJ58" s="242" t="s">
        <v>419</v>
      </c>
      <c r="BK58" s="243">
        <v>466</v>
      </c>
      <c r="BL58" s="244">
        <v>239</v>
      </c>
      <c r="BM58" s="265"/>
      <c r="BN58" s="246">
        <v>10</v>
      </c>
      <c r="BO58" s="247">
        <v>23</v>
      </c>
      <c r="BP58" s="247">
        <v>37</v>
      </c>
      <c r="BQ58" s="247">
        <v>22</v>
      </c>
      <c r="BR58" s="248">
        <v>8</v>
      </c>
      <c r="BS58" s="248">
        <v>67</v>
      </c>
      <c r="BT58" s="247">
        <v>7</v>
      </c>
      <c r="BU58" s="247">
        <v>7</v>
      </c>
      <c r="BV58" s="247">
        <v>8</v>
      </c>
      <c r="BW58" s="248">
        <v>6</v>
      </c>
      <c r="BY58" s="241">
        <v>6022</v>
      </c>
      <c r="BZ58" s="242" t="s">
        <v>1315</v>
      </c>
      <c r="CA58" s="243">
        <v>233</v>
      </c>
      <c r="CB58" s="244">
        <v>246</v>
      </c>
      <c r="CC58" s="265"/>
      <c r="CD58" s="246">
        <v>15</v>
      </c>
      <c r="CE58" s="247">
        <v>18</v>
      </c>
      <c r="CF58" s="247">
        <v>41</v>
      </c>
      <c r="CG58" s="247">
        <v>18</v>
      </c>
      <c r="CH58" s="248">
        <v>8</v>
      </c>
      <c r="CI58" s="248">
        <v>67</v>
      </c>
      <c r="CJ58" s="247">
        <v>7</v>
      </c>
      <c r="CK58" s="247">
        <v>11</v>
      </c>
      <c r="CL58" s="248">
        <v>10</v>
      </c>
      <c r="CN58" s="250">
        <v>6033</v>
      </c>
      <c r="CO58" s="162" t="s">
        <v>426</v>
      </c>
      <c r="CP58" s="162">
        <v>58</v>
      </c>
      <c r="CQ58" s="251">
        <v>412</v>
      </c>
      <c r="CR58" s="252">
        <v>83</v>
      </c>
      <c r="CS58" s="251">
        <v>0</v>
      </c>
      <c r="CT58" s="251">
        <v>17</v>
      </c>
      <c r="CU58" s="162">
        <v>62</v>
      </c>
      <c r="CV58" s="162">
        <v>17</v>
      </c>
      <c r="CW58" s="162">
        <v>3</v>
      </c>
      <c r="CX58" s="25"/>
      <c r="CY58" s="25"/>
      <c r="CZ58" s="25"/>
      <c r="DB58" s="266">
        <v>7341</v>
      </c>
      <c r="DC58" s="254" t="s">
        <v>507</v>
      </c>
      <c r="DD58" s="255">
        <v>304</v>
      </c>
      <c r="DE58" s="256">
        <v>1919</v>
      </c>
      <c r="DF58" s="257">
        <v>307</v>
      </c>
      <c r="DG58" s="258">
        <v>66</v>
      </c>
      <c r="DH58" s="259">
        <v>22</v>
      </c>
      <c r="DI58" s="260">
        <v>29</v>
      </c>
      <c r="DJ58" s="260">
        <v>34</v>
      </c>
      <c r="DK58" s="260">
        <v>15</v>
      </c>
      <c r="DL58" s="261">
        <v>0</v>
      </c>
      <c r="DM58" s="262">
        <v>49</v>
      </c>
      <c r="DN58" s="263">
        <v>5</v>
      </c>
      <c r="DO58" s="260">
        <v>3</v>
      </c>
      <c r="DP58" s="260">
        <v>5</v>
      </c>
      <c r="DQ58" s="260">
        <v>6</v>
      </c>
      <c r="DR58" s="264">
        <v>5</v>
      </c>
    </row>
    <row r="59" spans="1:122" ht="18" customHeight="1">
      <c r="A59" s="233">
        <v>761</v>
      </c>
      <c r="B59" s="234" t="s">
        <v>930</v>
      </c>
      <c r="C59" s="235">
        <v>99</v>
      </c>
      <c r="D59" s="236">
        <v>190</v>
      </c>
      <c r="E59" s="237"/>
      <c r="F59" s="238">
        <v>28</v>
      </c>
      <c r="G59" s="239">
        <v>43</v>
      </c>
      <c r="H59" s="239">
        <v>18</v>
      </c>
      <c r="I59" s="239">
        <v>7</v>
      </c>
      <c r="J59" s="240">
        <v>3</v>
      </c>
      <c r="K59" s="240">
        <v>28</v>
      </c>
      <c r="L59" s="239">
        <v>13</v>
      </c>
      <c r="M59" s="239">
        <v>5</v>
      </c>
      <c r="N59" s="240">
        <v>9</v>
      </c>
      <c r="P59" s="241">
        <v>771</v>
      </c>
      <c r="Q59" s="242" t="s">
        <v>1219</v>
      </c>
      <c r="R59" s="243">
        <v>55</v>
      </c>
      <c r="S59" s="244">
        <v>209</v>
      </c>
      <c r="T59" s="265"/>
      <c r="U59" s="246">
        <v>24</v>
      </c>
      <c r="V59" s="247">
        <v>24</v>
      </c>
      <c r="W59" s="247">
        <v>35</v>
      </c>
      <c r="X59" s="247">
        <v>13</v>
      </c>
      <c r="Y59" s="248">
        <v>5</v>
      </c>
      <c r="Z59" s="248">
        <v>53</v>
      </c>
      <c r="AA59" s="247">
        <v>12</v>
      </c>
      <c r="AB59" s="247">
        <v>8</v>
      </c>
      <c r="AC59" s="248">
        <v>7</v>
      </c>
      <c r="AE59" s="241">
        <v>771</v>
      </c>
      <c r="AF59" s="242" t="s">
        <v>1219</v>
      </c>
      <c r="AG59" s="243">
        <v>48</v>
      </c>
      <c r="AH59" s="244">
        <v>213</v>
      </c>
      <c r="AI59" s="265"/>
      <c r="AJ59" s="246">
        <v>31</v>
      </c>
      <c r="AK59" s="247">
        <v>29</v>
      </c>
      <c r="AL59" s="247">
        <v>23</v>
      </c>
      <c r="AM59" s="247">
        <v>17</v>
      </c>
      <c r="AN59" s="248">
        <v>0</v>
      </c>
      <c r="AO59" s="248">
        <v>40</v>
      </c>
      <c r="AP59" s="247">
        <v>12</v>
      </c>
      <c r="AQ59" s="247">
        <v>6</v>
      </c>
      <c r="AR59" s="248">
        <v>5</v>
      </c>
      <c r="AT59" s="241">
        <v>6004</v>
      </c>
      <c r="AU59" s="242" t="s">
        <v>1311</v>
      </c>
      <c r="AV59" s="243">
        <v>60</v>
      </c>
      <c r="AW59" s="244">
        <v>230</v>
      </c>
      <c r="AX59" s="265"/>
      <c r="AY59" s="246">
        <v>12</v>
      </c>
      <c r="AZ59" s="247">
        <v>32</v>
      </c>
      <c r="BA59" s="247">
        <v>30</v>
      </c>
      <c r="BB59" s="247">
        <v>18</v>
      </c>
      <c r="BC59" s="248">
        <v>8</v>
      </c>
      <c r="BD59" s="248">
        <v>57</v>
      </c>
      <c r="BE59" s="247">
        <v>11</v>
      </c>
      <c r="BF59" s="247">
        <v>11</v>
      </c>
      <c r="BG59" s="248">
        <v>4</v>
      </c>
      <c r="BI59" s="241">
        <v>6013</v>
      </c>
      <c r="BJ59" s="242" t="s">
        <v>1313</v>
      </c>
      <c r="BK59" s="243">
        <v>34</v>
      </c>
      <c r="BL59" s="244">
        <v>239</v>
      </c>
      <c r="BM59" s="265"/>
      <c r="BN59" s="246">
        <v>6</v>
      </c>
      <c r="BO59" s="247">
        <v>24</v>
      </c>
      <c r="BP59" s="247">
        <v>47</v>
      </c>
      <c r="BQ59" s="247">
        <v>18</v>
      </c>
      <c r="BR59" s="248">
        <v>6</v>
      </c>
      <c r="BS59" s="248">
        <v>71</v>
      </c>
      <c r="BT59" s="247">
        <v>8</v>
      </c>
      <c r="BU59" s="247">
        <v>7</v>
      </c>
      <c r="BV59" s="247">
        <v>7</v>
      </c>
      <c r="BW59" s="248">
        <v>5</v>
      </c>
      <c r="BY59" s="241">
        <v>6023</v>
      </c>
      <c r="BZ59" s="242" t="s">
        <v>155</v>
      </c>
      <c r="CA59" s="243">
        <v>338</v>
      </c>
      <c r="CB59" s="244">
        <v>239</v>
      </c>
      <c r="CC59" s="265"/>
      <c r="CD59" s="246">
        <v>22</v>
      </c>
      <c r="CE59" s="247">
        <v>29</v>
      </c>
      <c r="CF59" s="247">
        <v>36</v>
      </c>
      <c r="CG59" s="247">
        <v>8</v>
      </c>
      <c r="CH59" s="248">
        <v>5</v>
      </c>
      <c r="CI59" s="248">
        <v>49</v>
      </c>
      <c r="CJ59" s="247">
        <v>6</v>
      </c>
      <c r="CK59" s="247">
        <v>10</v>
      </c>
      <c r="CL59" s="248">
        <v>9</v>
      </c>
      <c r="CN59" s="250">
        <v>6040</v>
      </c>
      <c r="CO59" s="162" t="s">
        <v>1297</v>
      </c>
      <c r="CP59" s="162">
        <v>65</v>
      </c>
      <c r="CQ59" s="251">
        <v>421</v>
      </c>
      <c r="CR59" s="252">
        <v>94</v>
      </c>
      <c r="CS59" s="251">
        <v>2</v>
      </c>
      <c r="CT59" s="251">
        <v>5</v>
      </c>
      <c r="CU59" s="162">
        <v>49</v>
      </c>
      <c r="CV59" s="162">
        <v>26</v>
      </c>
      <c r="CW59" s="162">
        <v>18</v>
      </c>
      <c r="CX59" s="25"/>
      <c r="CY59" s="25"/>
      <c r="CZ59" s="25"/>
      <c r="DB59" s="266">
        <v>7361</v>
      </c>
      <c r="DC59" s="254" t="s">
        <v>508</v>
      </c>
      <c r="DD59" s="255">
        <v>642</v>
      </c>
      <c r="DE59" s="256">
        <v>2018</v>
      </c>
      <c r="DF59" s="257">
        <v>332</v>
      </c>
      <c r="DG59" s="258">
        <v>83</v>
      </c>
      <c r="DH59" s="259">
        <v>10</v>
      </c>
      <c r="DI59" s="260">
        <v>19</v>
      </c>
      <c r="DJ59" s="260">
        <v>29</v>
      </c>
      <c r="DK59" s="260">
        <v>30</v>
      </c>
      <c r="DL59" s="261">
        <v>11</v>
      </c>
      <c r="DM59" s="262">
        <v>71</v>
      </c>
      <c r="DN59" s="263">
        <v>6</v>
      </c>
      <c r="DO59" s="260">
        <v>5</v>
      </c>
      <c r="DP59" s="260">
        <v>7</v>
      </c>
      <c r="DQ59" s="260">
        <v>8</v>
      </c>
      <c r="DR59" s="264">
        <v>7</v>
      </c>
    </row>
    <row r="60" spans="1:122" ht="18" customHeight="1">
      <c r="A60" s="233">
        <v>771</v>
      </c>
      <c r="B60" s="234" t="s">
        <v>1219</v>
      </c>
      <c r="C60" s="235">
        <v>60</v>
      </c>
      <c r="D60" s="236">
        <v>197</v>
      </c>
      <c r="E60" s="237"/>
      <c r="F60" s="238">
        <v>12</v>
      </c>
      <c r="G60" s="239">
        <v>33</v>
      </c>
      <c r="H60" s="239">
        <v>50</v>
      </c>
      <c r="I60" s="239">
        <v>5</v>
      </c>
      <c r="J60" s="240">
        <v>0</v>
      </c>
      <c r="K60" s="240">
        <v>55</v>
      </c>
      <c r="L60" s="239">
        <v>14</v>
      </c>
      <c r="M60" s="239">
        <v>6</v>
      </c>
      <c r="N60" s="240">
        <v>9</v>
      </c>
      <c r="P60" s="241">
        <v>801</v>
      </c>
      <c r="Q60" s="242" t="s">
        <v>236</v>
      </c>
      <c r="R60" s="243">
        <v>135</v>
      </c>
      <c r="S60" s="244">
        <v>204</v>
      </c>
      <c r="T60" s="265"/>
      <c r="U60" s="246">
        <v>39</v>
      </c>
      <c r="V60" s="247">
        <v>21</v>
      </c>
      <c r="W60" s="247">
        <v>16</v>
      </c>
      <c r="X60" s="247">
        <v>17</v>
      </c>
      <c r="Y60" s="248">
        <v>7</v>
      </c>
      <c r="Z60" s="248">
        <v>40</v>
      </c>
      <c r="AA60" s="247">
        <v>10</v>
      </c>
      <c r="AB60" s="247">
        <v>6</v>
      </c>
      <c r="AC60" s="248">
        <v>8</v>
      </c>
      <c r="AE60" s="241">
        <v>801</v>
      </c>
      <c r="AF60" s="242" t="s">
        <v>236</v>
      </c>
      <c r="AG60" s="243">
        <v>171</v>
      </c>
      <c r="AH60" s="244">
        <v>207</v>
      </c>
      <c r="AI60" s="265"/>
      <c r="AJ60" s="246">
        <v>40</v>
      </c>
      <c r="AK60" s="247">
        <v>29</v>
      </c>
      <c r="AL60" s="247">
        <v>26</v>
      </c>
      <c r="AM60" s="247">
        <v>4</v>
      </c>
      <c r="AN60" s="248">
        <v>1</v>
      </c>
      <c r="AO60" s="248">
        <v>31</v>
      </c>
      <c r="AP60" s="247">
        <v>10</v>
      </c>
      <c r="AQ60" s="247">
        <v>6</v>
      </c>
      <c r="AR60" s="248">
        <v>4</v>
      </c>
      <c r="AT60" s="241">
        <v>6006</v>
      </c>
      <c r="AU60" s="242" t="s">
        <v>142</v>
      </c>
      <c r="AV60" s="243">
        <v>88</v>
      </c>
      <c r="AW60" s="244">
        <v>247</v>
      </c>
      <c r="AX60" s="265"/>
      <c r="AY60" s="246">
        <v>1</v>
      </c>
      <c r="AZ60" s="247">
        <v>9</v>
      </c>
      <c r="BA60" s="247">
        <v>22</v>
      </c>
      <c r="BB60" s="247">
        <v>31</v>
      </c>
      <c r="BC60" s="248">
        <v>38</v>
      </c>
      <c r="BD60" s="248">
        <v>90</v>
      </c>
      <c r="BE60" s="247">
        <v>14</v>
      </c>
      <c r="BF60" s="247">
        <v>14</v>
      </c>
      <c r="BG60" s="248">
        <v>6</v>
      </c>
      <c r="BI60" s="241">
        <v>6020</v>
      </c>
      <c r="BJ60" s="242" t="s">
        <v>421</v>
      </c>
      <c r="BK60" s="243">
        <v>222</v>
      </c>
      <c r="BL60" s="244">
        <v>228</v>
      </c>
      <c r="BM60" s="265"/>
      <c r="BN60" s="246">
        <v>27</v>
      </c>
      <c r="BO60" s="247">
        <v>39</v>
      </c>
      <c r="BP60" s="247">
        <v>24</v>
      </c>
      <c r="BQ60" s="247">
        <v>6</v>
      </c>
      <c r="BR60" s="248">
        <v>4</v>
      </c>
      <c r="BS60" s="248">
        <v>34</v>
      </c>
      <c r="BT60" s="247">
        <v>6</v>
      </c>
      <c r="BU60" s="247">
        <v>5</v>
      </c>
      <c r="BV60" s="247">
        <v>6</v>
      </c>
      <c r="BW60" s="248">
        <v>4</v>
      </c>
      <c r="BY60" s="241">
        <v>6028</v>
      </c>
      <c r="BZ60" s="242" t="s">
        <v>423</v>
      </c>
      <c r="CA60" s="243">
        <v>48</v>
      </c>
      <c r="CB60" s="244">
        <v>246</v>
      </c>
      <c r="CC60" s="265"/>
      <c r="CD60" s="246">
        <v>6</v>
      </c>
      <c r="CE60" s="247">
        <v>25</v>
      </c>
      <c r="CF60" s="247">
        <v>50</v>
      </c>
      <c r="CG60" s="247">
        <v>17</v>
      </c>
      <c r="CH60" s="248">
        <v>2</v>
      </c>
      <c r="CI60" s="248">
        <v>69</v>
      </c>
      <c r="CJ60" s="247">
        <v>7</v>
      </c>
      <c r="CK60" s="247">
        <v>12</v>
      </c>
      <c r="CL60" s="248">
        <v>10</v>
      </c>
      <c r="CN60" s="250">
        <v>6041</v>
      </c>
      <c r="CO60" s="162" t="s">
        <v>428</v>
      </c>
      <c r="CP60" s="162">
        <v>35</v>
      </c>
      <c r="CQ60" s="251">
        <v>419</v>
      </c>
      <c r="CR60" s="252">
        <v>94</v>
      </c>
      <c r="CS60" s="251">
        <v>0</v>
      </c>
      <c r="CT60" s="251">
        <v>6</v>
      </c>
      <c r="CU60" s="162">
        <v>60</v>
      </c>
      <c r="CV60" s="162">
        <v>26</v>
      </c>
      <c r="CW60" s="162">
        <v>9</v>
      </c>
      <c r="CX60" s="25"/>
      <c r="CY60" s="25"/>
      <c r="CZ60" s="25"/>
      <c r="DB60" s="266">
        <v>7371</v>
      </c>
      <c r="DC60" s="254" t="s">
        <v>509</v>
      </c>
      <c r="DD60" s="255">
        <v>545</v>
      </c>
      <c r="DE60" s="256">
        <v>2047</v>
      </c>
      <c r="DF60" s="257">
        <v>338</v>
      </c>
      <c r="DG60" s="258">
        <v>93</v>
      </c>
      <c r="DH60" s="259">
        <v>3</v>
      </c>
      <c r="DI60" s="260">
        <v>15</v>
      </c>
      <c r="DJ60" s="260">
        <v>32</v>
      </c>
      <c r="DK60" s="260">
        <v>42</v>
      </c>
      <c r="DL60" s="261">
        <v>7</v>
      </c>
      <c r="DM60" s="262">
        <v>81</v>
      </c>
      <c r="DN60" s="263">
        <v>6</v>
      </c>
      <c r="DO60" s="260">
        <v>5</v>
      </c>
      <c r="DP60" s="260">
        <v>8</v>
      </c>
      <c r="DQ60" s="260">
        <v>9</v>
      </c>
      <c r="DR60" s="264">
        <v>7</v>
      </c>
    </row>
    <row r="61" spans="1:122" ht="18" customHeight="1">
      <c r="A61" s="233">
        <v>801</v>
      </c>
      <c r="B61" s="234" t="s">
        <v>236</v>
      </c>
      <c r="C61" s="235">
        <v>158</v>
      </c>
      <c r="D61" s="236">
        <v>192</v>
      </c>
      <c r="E61" s="237"/>
      <c r="F61" s="238">
        <v>31</v>
      </c>
      <c r="G61" s="239">
        <v>29</v>
      </c>
      <c r="H61" s="239">
        <v>28</v>
      </c>
      <c r="I61" s="239">
        <v>7</v>
      </c>
      <c r="J61" s="240">
        <v>5</v>
      </c>
      <c r="K61" s="240">
        <v>40</v>
      </c>
      <c r="L61" s="239">
        <v>13</v>
      </c>
      <c r="M61" s="239">
        <v>5</v>
      </c>
      <c r="N61" s="240">
        <v>9</v>
      </c>
      <c r="P61" s="241">
        <v>831</v>
      </c>
      <c r="Q61" s="242" t="s">
        <v>1220</v>
      </c>
      <c r="R61" s="243">
        <v>115</v>
      </c>
      <c r="S61" s="244">
        <v>220</v>
      </c>
      <c r="T61" s="265"/>
      <c r="U61" s="246">
        <v>14</v>
      </c>
      <c r="V61" s="247">
        <v>17</v>
      </c>
      <c r="W61" s="247">
        <v>23</v>
      </c>
      <c r="X61" s="247">
        <v>31</v>
      </c>
      <c r="Y61" s="248">
        <v>16</v>
      </c>
      <c r="Z61" s="248">
        <v>70</v>
      </c>
      <c r="AA61" s="247">
        <v>13</v>
      </c>
      <c r="AB61" s="247">
        <v>8</v>
      </c>
      <c r="AC61" s="248">
        <v>9</v>
      </c>
      <c r="AE61" s="241">
        <v>831</v>
      </c>
      <c r="AF61" s="242" t="s">
        <v>1220</v>
      </c>
      <c r="AG61" s="243">
        <v>160</v>
      </c>
      <c r="AH61" s="244">
        <v>223</v>
      </c>
      <c r="AI61" s="265"/>
      <c r="AJ61" s="246">
        <v>13</v>
      </c>
      <c r="AK61" s="247">
        <v>34</v>
      </c>
      <c r="AL61" s="247">
        <v>28</v>
      </c>
      <c r="AM61" s="247">
        <v>18</v>
      </c>
      <c r="AN61" s="248">
        <v>9</v>
      </c>
      <c r="AO61" s="248">
        <v>54</v>
      </c>
      <c r="AP61" s="247">
        <v>14</v>
      </c>
      <c r="AQ61" s="247">
        <v>7</v>
      </c>
      <c r="AR61" s="248">
        <v>7</v>
      </c>
      <c r="AT61" s="241">
        <v>6008</v>
      </c>
      <c r="AU61" s="242" t="s">
        <v>2</v>
      </c>
      <c r="AV61" s="243">
        <v>37</v>
      </c>
      <c r="AW61" s="244">
        <v>218</v>
      </c>
      <c r="AX61" s="265"/>
      <c r="AY61" s="246">
        <v>41</v>
      </c>
      <c r="AZ61" s="247">
        <v>38</v>
      </c>
      <c r="BA61" s="247">
        <v>14</v>
      </c>
      <c r="BB61" s="247">
        <v>8</v>
      </c>
      <c r="BC61" s="248">
        <v>0</v>
      </c>
      <c r="BD61" s="248">
        <v>22</v>
      </c>
      <c r="BE61" s="247">
        <v>8</v>
      </c>
      <c r="BF61" s="247">
        <v>8</v>
      </c>
      <c r="BG61" s="248">
        <v>3</v>
      </c>
      <c r="BI61" s="241">
        <v>6021</v>
      </c>
      <c r="BJ61" s="242" t="s">
        <v>3</v>
      </c>
      <c r="BK61" s="243">
        <v>448</v>
      </c>
      <c r="BL61" s="244">
        <v>241</v>
      </c>
      <c r="BM61" s="265"/>
      <c r="BN61" s="246">
        <v>11</v>
      </c>
      <c r="BO61" s="247">
        <v>19</v>
      </c>
      <c r="BP61" s="247">
        <v>35</v>
      </c>
      <c r="BQ61" s="247">
        <v>22</v>
      </c>
      <c r="BR61" s="248">
        <v>12</v>
      </c>
      <c r="BS61" s="248">
        <v>70</v>
      </c>
      <c r="BT61" s="247">
        <v>7</v>
      </c>
      <c r="BU61" s="247">
        <v>7</v>
      </c>
      <c r="BV61" s="247">
        <v>8</v>
      </c>
      <c r="BW61" s="248">
        <v>6</v>
      </c>
      <c r="BY61" s="241">
        <v>6030</v>
      </c>
      <c r="BZ61" s="242" t="s">
        <v>424</v>
      </c>
      <c r="CA61" s="243">
        <v>315</v>
      </c>
      <c r="CB61" s="244">
        <v>248</v>
      </c>
      <c r="CC61" s="265"/>
      <c r="CD61" s="246">
        <v>7</v>
      </c>
      <c r="CE61" s="247">
        <v>23</v>
      </c>
      <c r="CF61" s="247">
        <v>38</v>
      </c>
      <c r="CG61" s="247">
        <v>23</v>
      </c>
      <c r="CH61" s="248">
        <v>9</v>
      </c>
      <c r="CI61" s="248">
        <v>70</v>
      </c>
      <c r="CJ61" s="247">
        <v>8</v>
      </c>
      <c r="CK61" s="247">
        <v>12</v>
      </c>
      <c r="CL61" s="248">
        <v>11</v>
      </c>
      <c r="CN61" s="250">
        <v>6042</v>
      </c>
      <c r="CO61" s="162" t="s">
        <v>429</v>
      </c>
      <c r="CP61" s="162">
        <v>9</v>
      </c>
      <c r="CQ61" s="251" t="s">
        <v>42</v>
      </c>
      <c r="CR61" s="252" t="s">
        <v>42</v>
      </c>
      <c r="CS61" s="251" t="s">
        <v>42</v>
      </c>
      <c r="CT61" s="251" t="s">
        <v>42</v>
      </c>
      <c r="CU61" s="162" t="s">
        <v>42</v>
      </c>
      <c r="CV61" s="162" t="s">
        <v>42</v>
      </c>
      <c r="CW61" s="162" t="s">
        <v>42</v>
      </c>
      <c r="CX61" s="25"/>
      <c r="CY61" s="25"/>
      <c r="CZ61" s="25"/>
      <c r="DB61" s="266">
        <v>7381</v>
      </c>
      <c r="DC61" s="254" t="s">
        <v>510</v>
      </c>
      <c r="DD61" s="255">
        <v>322</v>
      </c>
      <c r="DE61" s="256">
        <v>1915</v>
      </c>
      <c r="DF61" s="257">
        <v>306</v>
      </c>
      <c r="DG61" s="258">
        <v>66</v>
      </c>
      <c r="DH61" s="259">
        <v>22</v>
      </c>
      <c r="DI61" s="260">
        <v>34</v>
      </c>
      <c r="DJ61" s="260">
        <v>31</v>
      </c>
      <c r="DK61" s="260">
        <v>12</v>
      </c>
      <c r="DL61" s="261">
        <v>1</v>
      </c>
      <c r="DM61" s="262">
        <v>44</v>
      </c>
      <c r="DN61" s="263">
        <v>4</v>
      </c>
      <c r="DO61" s="260">
        <v>3</v>
      </c>
      <c r="DP61" s="260">
        <v>5</v>
      </c>
      <c r="DQ61" s="260">
        <v>6</v>
      </c>
      <c r="DR61" s="264">
        <v>6</v>
      </c>
    </row>
    <row r="62" spans="1:122" ht="18" customHeight="1">
      <c r="A62" s="233">
        <v>831</v>
      </c>
      <c r="B62" s="234" t="s">
        <v>1220</v>
      </c>
      <c r="C62" s="235">
        <v>126</v>
      </c>
      <c r="D62" s="236">
        <v>207</v>
      </c>
      <c r="E62" s="237"/>
      <c r="F62" s="238">
        <v>10</v>
      </c>
      <c r="G62" s="239">
        <v>16</v>
      </c>
      <c r="H62" s="239">
        <v>40</v>
      </c>
      <c r="I62" s="239">
        <v>22</v>
      </c>
      <c r="J62" s="240">
        <v>13</v>
      </c>
      <c r="K62" s="240">
        <v>75</v>
      </c>
      <c r="L62" s="239">
        <v>16</v>
      </c>
      <c r="M62" s="239">
        <v>7</v>
      </c>
      <c r="N62" s="240">
        <v>10</v>
      </c>
      <c r="P62" s="241">
        <v>841</v>
      </c>
      <c r="Q62" s="242" t="s">
        <v>1221</v>
      </c>
      <c r="R62" s="243">
        <v>51</v>
      </c>
      <c r="S62" s="244">
        <v>232</v>
      </c>
      <c r="T62" s="265"/>
      <c r="U62" s="246">
        <v>10</v>
      </c>
      <c r="V62" s="247">
        <v>8</v>
      </c>
      <c r="W62" s="247">
        <v>24</v>
      </c>
      <c r="X62" s="247">
        <v>22</v>
      </c>
      <c r="Y62" s="248">
        <v>37</v>
      </c>
      <c r="Z62" s="248">
        <v>82</v>
      </c>
      <c r="AA62" s="247">
        <v>14</v>
      </c>
      <c r="AB62" s="247">
        <v>9</v>
      </c>
      <c r="AC62" s="248">
        <v>10</v>
      </c>
      <c r="AE62" s="241">
        <v>841</v>
      </c>
      <c r="AF62" s="242" t="s">
        <v>1221</v>
      </c>
      <c r="AG62" s="243">
        <v>48</v>
      </c>
      <c r="AH62" s="244">
        <v>221</v>
      </c>
      <c r="AI62" s="265"/>
      <c r="AJ62" s="246">
        <v>21</v>
      </c>
      <c r="AK62" s="247">
        <v>27</v>
      </c>
      <c r="AL62" s="247">
        <v>27</v>
      </c>
      <c r="AM62" s="247">
        <v>15</v>
      </c>
      <c r="AN62" s="248">
        <v>10</v>
      </c>
      <c r="AO62" s="248">
        <v>52</v>
      </c>
      <c r="AP62" s="247">
        <v>13</v>
      </c>
      <c r="AQ62" s="247">
        <v>7</v>
      </c>
      <c r="AR62" s="248">
        <v>7</v>
      </c>
      <c r="AT62" s="241">
        <v>6009</v>
      </c>
      <c r="AU62" s="242" t="s">
        <v>416</v>
      </c>
      <c r="AV62" s="243">
        <v>103</v>
      </c>
      <c r="AW62" s="244">
        <v>221</v>
      </c>
      <c r="AX62" s="265"/>
      <c r="AY62" s="246">
        <v>32</v>
      </c>
      <c r="AZ62" s="247">
        <v>29</v>
      </c>
      <c r="BA62" s="247">
        <v>26</v>
      </c>
      <c r="BB62" s="247">
        <v>9</v>
      </c>
      <c r="BC62" s="248">
        <v>4</v>
      </c>
      <c r="BD62" s="248">
        <v>39</v>
      </c>
      <c r="BE62" s="247">
        <v>9</v>
      </c>
      <c r="BF62" s="247">
        <v>9</v>
      </c>
      <c r="BG62" s="248">
        <v>3</v>
      </c>
      <c r="BI62" s="241">
        <v>6022</v>
      </c>
      <c r="BJ62" s="242" t="s">
        <v>1315</v>
      </c>
      <c r="BK62" s="243">
        <v>267</v>
      </c>
      <c r="BL62" s="244">
        <v>237</v>
      </c>
      <c r="BM62" s="265"/>
      <c r="BN62" s="246">
        <v>12</v>
      </c>
      <c r="BO62" s="247">
        <v>29</v>
      </c>
      <c r="BP62" s="247">
        <v>33</v>
      </c>
      <c r="BQ62" s="247">
        <v>21</v>
      </c>
      <c r="BR62" s="248">
        <v>6</v>
      </c>
      <c r="BS62" s="248">
        <v>59</v>
      </c>
      <c r="BT62" s="247">
        <v>7</v>
      </c>
      <c r="BU62" s="247">
        <v>7</v>
      </c>
      <c r="BV62" s="247">
        <v>7</v>
      </c>
      <c r="BW62" s="248">
        <v>5</v>
      </c>
      <c r="BY62" s="241">
        <v>6031</v>
      </c>
      <c r="BZ62" s="242" t="s">
        <v>425</v>
      </c>
      <c r="CA62" s="243">
        <v>227</v>
      </c>
      <c r="CB62" s="244">
        <v>231</v>
      </c>
      <c r="CC62" s="265"/>
      <c r="CD62" s="246">
        <v>41</v>
      </c>
      <c r="CE62" s="247">
        <v>29</v>
      </c>
      <c r="CF62" s="247">
        <v>21</v>
      </c>
      <c r="CG62" s="247">
        <v>7</v>
      </c>
      <c r="CH62" s="248">
        <v>2</v>
      </c>
      <c r="CI62" s="248">
        <v>30</v>
      </c>
      <c r="CJ62" s="247">
        <v>5</v>
      </c>
      <c r="CK62" s="247">
        <v>8</v>
      </c>
      <c r="CL62" s="248">
        <v>7</v>
      </c>
      <c r="CN62" s="250">
        <v>6045</v>
      </c>
      <c r="CO62" s="162" t="s">
        <v>1317</v>
      </c>
      <c r="CP62" s="162">
        <v>14</v>
      </c>
      <c r="CQ62" s="251">
        <v>422</v>
      </c>
      <c r="CR62" s="252">
        <v>93</v>
      </c>
      <c r="CS62" s="251">
        <v>0</v>
      </c>
      <c r="CT62" s="251">
        <v>7</v>
      </c>
      <c r="CU62" s="162">
        <v>64</v>
      </c>
      <c r="CV62" s="162">
        <v>21</v>
      </c>
      <c r="CW62" s="162">
        <v>7</v>
      </c>
      <c r="CX62" s="25"/>
      <c r="CY62" s="25"/>
      <c r="CZ62" s="25"/>
      <c r="DB62" s="266">
        <v>7391</v>
      </c>
      <c r="DC62" s="254" t="s">
        <v>511</v>
      </c>
      <c r="DD62" s="255">
        <v>398</v>
      </c>
      <c r="DE62" s="256">
        <v>2063</v>
      </c>
      <c r="DF62" s="257">
        <v>342</v>
      </c>
      <c r="DG62" s="258">
        <v>91</v>
      </c>
      <c r="DH62" s="259">
        <v>5</v>
      </c>
      <c r="DI62" s="260">
        <v>12</v>
      </c>
      <c r="DJ62" s="260">
        <v>28</v>
      </c>
      <c r="DK62" s="260">
        <v>43</v>
      </c>
      <c r="DL62" s="261">
        <v>12</v>
      </c>
      <c r="DM62" s="262">
        <v>83</v>
      </c>
      <c r="DN62" s="263">
        <v>7</v>
      </c>
      <c r="DO62" s="260">
        <v>5</v>
      </c>
      <c r="DP62" s="260">
        <v>8</v>
      </c>
      <c r="DQ62" s="260">
        <v>9</v>
      </c>
      <c r="DR62" s="264">
        <v>7</v>
      </c>
    </row>
    <row r="63" spans="1:122" ht="18" customHeight="1">
      <c r="A63" s="233">
        <v>841</v>
      </c>
      <c r="B63" s="234" t="s">
        <v>1221</v>
      </c>
      <c r="C63" s="235">
        <v>59</v>
      </c>
      <c r="D63" s="236">
        <v>198</v>
      </c>
      <c r="E63" s="237"/>
      <c r="F63" s="238">
        <v>20</v>
      </c>
      <c r="G63" s="239">
        <v>27</v>
      </c>
      <c r="H63" s="239">
        <v>36</v>
      </c>
      <c r="I63" s="239">
        <v>10</v>
      </c>
      <c r="J63" s="240">
        <v>7</v>
      </c>
      <c r="K63" s="240">
        <v>53</v>
      </c>
      <c r="L63" s="239">
        <v>14</v>
      </c>
      <c r="M63" s="239">
        <v>5</v>
      </c>
      <c r="N63" s="240">
        <v>9</v>
      </c>
      <c r="P63" s="241">
        <v>861</v>
      </c>
      <c r="Q63" s="242" t="s">
        <v>1222</v>
      </c>
      <c r="R63" s="243">
        <v>43</v>
      </c>
      <c r="S63" s="244">
        <v>209</v>
      </c>
      <c r="T63" s="265"/>
      <c r="U63" s="246">
        <v>23</v>
      </c>
      <c r="V63" s="247">
        <v>33</v>
      </c>
      <c r="W63" s="247">
        <v>28</v>
      </c>
      <c r="X63" s="247">
        <v>12</v>
      </c>
      <c r="Y63" s="248">
        <v>5</v>
      </c>
      <c r="Z63" s="248">
        <v>44</v>
      </c>
      <c r="AA63" s="247">
        <v>11</v>
      </c>
      <c r="AB63" s="247">
        <v>7</v>
      </c>
      <c r="AC63" s="248">
        <v>8</v>
      </c>
      <c r="AE63" s="241">
        <v>861</v>
      </c>
      <c r="AF63" s="242" t="s">
        <v>1222</v>
      </c>
      <c r="AG63" s="243">
        <v>52</v>
      </c>
      <c r="AH63" s="244">
        <v>219</v>
      </c>
      <c r="AI63" s="265"/>
      <c r="AJ63" s="246">
        <v>10</v>
      </c>
      <c r="AK63" s="247">
        <v>44</v>
      </c>
      <c r="AL63" s="247">
        <v>33</v>
      </c>
      <c r="AM63" s="247">
        <v>4</v>
      </c>
      <c r="AN63" s="248">
        <v>10</v>
      </c>
      <c r="AO63" s="248">
        <v>46</v>
      </c>
      <c r="AP63" s="247">
        <v>13</v>
      </c>
      <c r="AQ63" s="247">
        <v>7</v>
      </c>
      <c r="AR63" s="248">
        <v>6</v>
      </c>
      <c r="AT63" s="241">
        <v>6010</v>
      </c>
      <c r="AU63" s="242" t="s">
        <v>417</v>
      </c>
      <c r="AV63" s="243">
        <v>124</v>
      </c>
      <c r="AW63" s="244">
        <v>222</v>
      </c>
      <c r="AX63" s="265"/>
      <c r="AY63" s="246">
        <v>24</v>
      </c>
      <c r="AZ63" s="247">
        <v>32</v>
      </c>
      <c r="BA63" s="247">
        <v>27</v>
      </c>
      <c r="BB63" s="247">
        <v>14</v>
      </c>
      <c r="BC63" s="248">
        <v>3</v>
      </c>
      <c r="BD63" s="248">
        <v>44</v>
      </c>
      <c r="BE63" s="247">
        <v>9</v>
      </c>
      <c r="BF63" s="247">
        <v>10</v>
      </c>
      <c r="BG63" s="248">
        <v>3</v>
      </c>
      <c r="BI63" s="241">
        <v>6023</v>
      </c>
      <c r="BJ63" s="242" t="s">
        <v>155</v>
      </c>
      <c r="BK63" s="243">
        <v>402</v>
      </c>
      <c r="BL63" s="244">
        <v>232</v>
      </c>
      <c r="BM63" s="265"/>
      <c r="BN63" s="246">
        <v>20</v>
      </c>
      <c r="BO63" s="247">
        <v>31</v>
      </c>
      <c r="BP63" s="247">
        <v>34</v>
      </c>
      <c r="BQ63" s="247">
        <v>13</v>
      </c>
      <c r="BR63" s="248">
        <v>2</v>
      </c>
      <c r="BS63" s="248">
        <v>49</v>
      </c>
      <c r="BT63" s="247">
        <v>7</v>
      </c>
      <c r="BU63" s="247">
        <v>6</v>
      </c>
      <c r="BV63" s="247">
        <v>6</v>
      </c>
      <c r="BW63" s="248">
        <v>5</v>
      </c>
      <c r="BY63" s="241">
        <v>6033</v>
      </c>
      <c r="BZ63" s="242" t="s">
        <v>426</v>
      </c>
      <c r="CA63" s="243">
        <v>169</v>
      </c>
      <c r="CB63" s="244">
        <v>240</v>
      </c>
      <c r="CC63" s="265"/>
      <c r="CD63" s="246">
        <v>25</v>
      </c>
      <c r="CE63" s="247">
        <v>23</v>
      </c>
      <c r="CF63" s="247">
        <v>37</v>
      </c>
      <c r="CG63" s="247">
        <v>11</v>
      </c>
      <c r="CH63" s="248">
        <v>4</v>
      </c>
      <c r="CI63" s="248">
        <v>51</v>
      </c>
      <c r="CJ63" s="247">
        <v>6</v>
      </c>
      <c r="CK63" s="247">
        <v>9</v>
      </c>
      <c r="CL63" s="248">
        <v>9</v>
      </c>
      <c r="CN63" s="250">
        <v>6048</v>
      </c>
      <c r="CO63" s="162" t="s">
        <v>1319</v>
      </c>
      <c r="CP63" s="162">
        <v>28</v>
      </c>
      <c r="CQ63" s="251">
        <v>393</v>
      </c>
      <c r="CR63" s="252">
        <v>46</v>
      </c>
      <c r="CS63" s="251">
        <v>21</v>
      </c>
      <c r="CT63" s="251">
        <v>32</v>
      </c>
      <c r="CU63" s="162">
        <v>43</v>
      </c>
      <c r="CV63" s="162">
        <v>4</v>
      </c>
      <c r="CW63" s="162">
        <v>0</v>
      </c>
      <c r="CX63" s="25"/>
      <c r="CY63" s="25"/>
      <c r="CZ63" s="25"/>
      <c r="DB63" s="266">
        <v>7411</v>
      </c>
      <c r="DC63" s="254" t="s">
        <v>512</v>
      </c>
      <c r="DD63" s="255">
        <v>369</v>
      </c>
      <c r="DE63" s="256">
        <v>1928</v>
      </c>
      <c r="DF63" s="257">
        <v>310</v>
      </c>
      <c r="DG63" s="258">
        <v>68</v>
      </c>
      <c r="DH63" s="259">
        <v>20</v>
      </c>
      <c r="DI63" s="260">
        <v>33</v>
      </c>
      <c r="DJ63" s="260">
        <v>31</v>
      </c>
      <c r="DK63" s="260">
        <v>15</v>
      </c>
      <c r="DL63" s="261">
        <v>1</v>
      </c>
      <c r="DM63" s="262">
        <v>47</v>
      </c>
      <c r="DN63" s="263">
        <v>4</v>
      </c>
      <c r="DO63" s="260">
        <v>3</v>
      </c>
      <c r="DP63" s="260">
        <v>5</v>
      </c>
      <c r="DQ63" s="260">
        <v>5</v>
      </c>
      <c r="DR63" s="264">
        <v>6</v>
      </c>
    </row>
    <row r="64" spans="1:122" ht="18" customHeight="1">
      <c r="A64" s="233">
        <v>861</v>
      </c>
      <c r="B64" s="234" t="s">
        <v>1222</v>
      </c>
      <c r="C64" s="235">
        <v>49</v>
      </c>
      <c r="D64" s="236">
        <v>205</v>
      </c>
      <c r="E64" s="237"/>
      <c r="F64" s="238">
        <v>0</v>
      </c>
      <c r="G64" s="239">
        <v>33</v>
      </c>
      <c r="H64" s="239">
        <v>47</v>
      </c>
      <c r="I64" s="239">
        <v>14</v>
      </c>
      <c r="J64" s="240">
        <v>6</v>
      </c>
      <c r="K64" s="240">
        <v>67</v>
      </c>
      <c r="L64" s="239">
        <v>16</v>
      </c>
      <c r="M64" s="239">
        <v>6</v>
      </c>
      <c r="N64" s="240">
        <v>11</v>
      </c>
      <c r="P64" s="241">
        <v>881</v>
      </c>
      <c r="Q64" s="242" t="s">
        <v>240</v>
      </c>
      <c r="R64" s="243">
        <v>89</v>
      </c>
      <c r="S64" s="244">
        <v>204</v>
      </c>
      <c r="T64" s="265"/>
      <c r="U64" s="246">
        <v>33</v>
      </c>
      <c r="V64" s="247">
        <v>24</v>
      </c>
      <c r="W64" s="247">
        <v>25</v>
      </c>
      <c r="X64" s="247">
        <v>18</v>
      </c>
      <c r="Y64" s="248">
        <v>1</v>
      </c>
      <c r="Z64" s="248">
        <v>44</v>
      </c>
      <c r="AA64" s="247">
        <v>11</v>
      </c>
      <c r="AB64" s="247">
        <v>6</v>
      </c>
      <c r="AC64" s="248">
        <v>7</v>
      </c>
      <c r="AE64" s="241">
        <v>881</v>
      </c>
      <c r="AF64" s="242" t="s">
        <v>240</v>
      </c>
      <c r="AG64" s="243">
        <v>88</v>
      </c>
      <c r="AH64" s="244">
        <v>203</v>
      </c>
      <c r="AI64" s="265"/>
      <c r="AJ64" s="246">
        <v>55</v>
      </c>
      <c r="AK64" s="247">
        <v>23</v>
      </c>
      <c r="AL64" s="247">
        <v>18</v>
      </c>
      <c r="AM64" s="247">
        <v>1</v>
      </c>
      <c r="AN64" s="248">
        <v>3</v>
      </c>
      <c r="AO64" s="248">
        <v>23</v>
      </c>
      <c r="AP64" s="247">
        <v>9</v>
      </c>
      <c r="AQ64" s="247">
        <v>5</v>
      </c>
      <c r="AR64" s="248">
        <v>5</v>
      </c>
      <c r="AT64" s="241">
        <v>6011</v>
      </c>
      <c r="AU64" s="242" t="s">
        <v>418</v>
      </c>
      <c r="AV64" s="243">
        <v>223</v>
      </c>
      <c r="AW64" s="244">
        <v>204</v>
      </c>
      <c r="AX64" s="265"/>
      <c r="AY64" s="246">
        <v>66</v>
      </c>
      <c r="AZ64" s="247">
        <v>21</v>
      </c>
      <c r="BA64" s="247">
        <v>11</v>
      </c>
      <c r="BB64" s="247">
        <v>0</v>
      </c>
      <c r="BC64" s="248">
        <v>1</v>
      </c>
      <c r="BD64" s="248">
        <v>13</v>
      </c>
      <c r="BE64" s="247">
        <v>6</v>
      </c>
      <c r="BF64" s="247">
        <v>6</v>
      </c>
      <c r="BG64" s="248">
        <v>2</v>
      </c>
      <c r="BI64" s="241">
        <v>6028</v>
      </c>
      <c r="BJ64" s="242" t="s">
        <v>423</v>
      </c>
      <c r="BK64" s="243">
        <v>89</v>
      </c>
      <c r="BL64" s="244">
        <v>237</v>
      </c>
      <c r="BM64" s="265"/>
      <c r="BN64" s="246">
        <v>13</v>
      </c>
      <c r="BO64" s="247">
        <v>31</v>
      </c>
      <c r="BP64" s="247">
        <v>30</v>
      </c>
      <c r="BQ64" s="247">
        <v>19</v>
      </c>
      <c r="BR64" s="248">
        <v>6</v>
      </c>
      <c r="BS64" s="248">
        <v>55</v>
      </c>
      <c r="BT64" s="247">
        <v>7</v>
      </c>
      <c r="BU64" s="247">
        <v>6</v>
      </c>
      <c r="BV64" s="247">
        <v>7</v>
      </c>
      <c r="BW64" s="248">
        <v>5</v>
      </c>
      <c r="BY64" s="241">
        <v>6040</v>
      </c>
      <c r="BZ64" s="242" t="s">
        <v>1297</v>
      </c>
      <c r="CA64" s="243">
        <v>84</v>
      </c>
      <c r="CB64" s="244">
        <v>255</v>
      </c>
      <c r="CC64" s="265"/>
      <c r="CD64" s="246">
        <v>1</v>
      </c>
      <c r="CE64" s="247">
        <v>10</v>
      </c>
      <c r="CF64" s="247">
        <v>37</v>
      </c>
      <c r="CG64" s="247">
        <v>36</v>
      </c>
      <c r="CH64" s="248">
        <v>17</v>
      </c>
      <c r="CI64" s="248">
        <v>89</v>
      </c>
      <c r="CJ64" s="247">
        <v>9</v>
      </c>
      <c r="CK64" s="247">
        <v>13</v>
      </c>
      <c r="CL64" s="248">
        <v>12</v>
      </c>
      <c r="CN64" s="250">
        <v>6049</v>
      </c>
      <c r="CO64" s="162" t="s">
        <v>1320</v>
      </c>
      <c r="CP64" s="162">
        <v>8</v>
      </c>
      <c r="CQ64" s="251" t="s">
        <v>42</v>
      </c>
      <c r="CR64" s="252" t="s">
        <v>42</v>
      </c>
      <c r="CS64" s="251" t="s">
        <v>42</v>
      </c>
      <c r="CT64" s="251" t="s">
        <v>42</v>
      </c>
      <c r="CU64" s="162" t="s">
        <v>42</v>
      </c>
      <c r="CV64" s="162" t="s">
        <v>42</v>
      </c>
      <c r="CW64" s="162" t="s">
        <v>42</v>
      </c>
      <c r="CX64" s="25"/>
      <c r="CY64" s="25"/>
      <c r="CZ64" s="25"/>
      <c r="DB64" s="266">
        <v>7431</v>
      </c>
      <c r="DC64" s="254" t="s">
        <v>513</v>
      </c>
      <c r="DD64" s="255">
        <v>738</v>
      </c>
      <c r="DE64" s="256">
        <v>2041</v>
      </c>
      <c r="DF64" s="257">
        <v>337</v>
      </c>
      <c r="DG64" s="258">
        <v>85</v>
      </c>
      <c r="DH64" s="259">
        <v>8</v>
      </c>
      <c r="DI64" s="260">
        <v>15</v>
      </c>
      <c r="DJ64" s="260">
        <v>22</v>
      </c>
      <c r="DK64" s="260">
        <v>38</v>
      </c>
      <c r="DL64" s="261">
        <v>16</v>
      </c>
      <c r="DM64" s="262">
        <v>77</v>
      </c>
      <c r="DN64" s="263">
        <v>6</v>
      </c>
      <c r="DO64" s="260">
        <v>5</v>
      </c>
      <c r="DP64" s="260">
        <v>8</v>
      </c>
      <c r="DQ64" s="260">
        <v>9</v>
      </c>
      <c r="DR64" s="264">
        <v>7</v>
      </c>
    </row>
    <row r="65" spans="1:122" ht="18" customHeight="1">
      <c r="A65" s="233">
        <v>881</v>
      </c>
      <c r="B65" s="234" t="s">
        <v>240</v>
      </c>
      <c r="C65" s="235">
        <v>85</v>
      </c>
      <c r="D65" s="236">
        <v>189</v>
      </c>
      <c r="E65" s="237"/>
      <c r="F65" s="238">
        <v>32</v>
      </c>
      <c r="G65" s="239">
        <v>33</v>
      </c>
      <c r="H65" s="239">
        <v>28</v>
      </c>
      <c r="I65" s="239">
        <v>6</v>
      </c>
      <c r="J65" s="240">
        <v>1</v>
      </c>
      <c r="K65" s="240">
        <v>35</v>
      </c>
      <c r="L65" s="239">
        <v>13</v>
      </c>
      <c r="M65" s="239">
        <v>4</v>
      </c>
      <c r="N65" s="240">
        <v>9</v>
      </c>
      <c r="P65" s="241">
        <v>950</v>
      </c>
      <c r="Q65" s="242" t="s">
        <v>1172</v>
      </c>
      <c r="R65" s="243">
        <v>107</v>
      </c>
      <c r="S65" s="244">
        <v>224</v>
      </c>
      <c r="T65" s="265"/>
      <c r="U65" s="246">
        <v>3</v>
      </c>
      <c r="V65" s="247">
        <v>14</v>
      </c>
      <c r="W65" s="247">
        <v>39</v>
      </c>
      <c r="X65" s="247">
        <v>25</v>
      </c>
      <c r="Y65" s="248">
        <v>19</v>
      </c>
      <c r="Z65" s="248">
        <v>83</v>
      </c>
      <c r="AA65" s="247">
        <v>14</v>
      </c>
      <c r="AB65" s="247">
        <v>9</v>
      </c>
      <c r="AC65" s="248">
        <v>9</v>
      </c>
      <c r="AE65" s="241">
        <v>950</v>
      </c>
      <c r="AF65" s="242" t="s">
        <v>1172</v>
      </c>
      <c r="AG65" s="243">
        <v>107</v>
      </c>
      <c r="AH65" s="244">
        <v>231</v>
      </c>
      <c r="AI65" s="265"/>
      <c r="AJ65" s="246">
        <v>5</v>
      </c>
      <c r="AK65" s="247">
        <v>14</v>
      </c>
      <c r="AL65" s="247">
        <v>36</v>
      </c>
      <c r="AM65" s="247">
        <v>32</v>
      </c>
      <c r="AN65" s="248">
        <v>13</v>
      </c>
      <c r="AO65" s="248">
        <v>81</v>
      </c>
      <c r="AP65" s="247">
        <v>16</v>
      </c>
      <c r="AQ65" s="247">
        <v>8</v>
      </c>
      <c r="AR65" s="248">
        <v>9</v>
      </c>
      <c r="AT65" s="241">
        <v>6012</v>
      </c>
      <c r="AU65" s="242" t="s">
        <v>419</v>
      </c>
      <c r="AV65" s="243">
        <v>412</v>
      </c>
      <c r="AW65" s="244">
        <v>234</v>
      </c>
      <c r="AX65" s="265"/>
      <c r="AY65" s="246">
        <v>7</v>
      </c>
      <c r="AZ65" s="247">
        <v>18</v>
      </c>
      <c r="BA65" s="247">
        <v>37</v>
      </c>
      <c r="BB65" s="247">
        <v>30</v>
      </c>
      <c r="BC65" s="248">
        <v>7</v>
      </c>
      <c r="BD65" s="248">
        <v>75</v>
      </c>
      <c r="BE65" s="247">
        <v>12</v>
      </c>
      <c r="BF65" s="247">
        <v>12</v>
      </c>
      <c r="BG65" s="248">
        <v>4</v>
      </c>
      <c r="BI65" s="241">
        <v>6030</v>
      </c>
      <c r="BJ65" s="242" t="s">
        <v>424</v>
      </c>
      <c r="BK65" s="243">
        <v>351</v>
      </c>
      <c r="BL65" s="244">
        <v>245</v>
      </c>
      <c r="BM65" s="265"/>
      <c r="BN65" s="246">
        <v>5</v>
      </c>
      <c r="BO65" s="247">
        <v>16</v>
      </c>
      <c r="BP65" s="247">
        <v>35</v>
      </c>
      <c r="BQ65" s="247">
        <v>29</v>
      </c>
      <c r="BR65" s="248">
        <v>15</v>
      </c>
      <c r="BS65" s="248">
        <v>79</v>
      </c>
      <c r="BT65" s="247">
        <v>8</v>
      </c>
      <c r="BU65" s="247">
        <v>7</v>
      </c>
      <c r="BV65" s="247">
        <v>9</v>
      </c>
      <c r="BW65" s="248">
        <v>6</v>
      </c>
      <c r="BY65" s="241">
        <v>6041</v>
      </c>
      <c r="BZ65" s="242" t="s">
        <v>428</v>
      </c>
      <c r="CA65" s="243">
        <v>271</v>
      </c>
      <c r="CB65" s="244">
        <v>233</v>
      </c>
      <c r="CC65" s="265"/>
      <c r="CD65" s="246">
        <v>38</v>
      </c>
      <c r="CE65" s="247">
        <v>28</v>
      </c>
      <c r="CF65" s="247">
        <v>24</v>
      </c>
      <c r="CG65" s="247">
        <v>6</v>
      </c>
      <c r="CH65" s="248">
        <v>4</v>
      </c>
      <c r="CI65" s="248">
        <v>33</v>
      </c>
      <c r="CJ65" s="247">
        <v>6</v>
      </c>
      <c r="CK65" s="247">
        <v>9</v>
      </c>
      <c r="CL65" s="248">
        <v>7</v>
      </c>
      <c r="CN65" s="250">
        <v>6051</v>
      </c>
      <c r="CO65" s="162" t="s">
        <v>435</v>
      </c>
      <c r="CP65" s="162">
        <v>37</v>
      </c>
      <c r="CQ65" s="251">
        <v>395</v>
      </c>
      <c r="CR65" s="252">
        <v>57</v>
      </c>
      <c r="CS65" s="251">
        <v>16</v>
      </c>
      <c r="CT65" s="251">
        <v>27</v>
      </c>
      <c r="CU65" s="162">
        <v>51</v>
      </c>
      <c r="CV65" s="162">
        <v>5</v>
      </c>
      <c r="CW65" s="162">
        <v>0</v>
      </c>
      <c r="CX65" s="25"/>
      <c r="CY65" s="25"/>
      <c r="CZ65" s="25"/>
      <c r="DB65" s="266">
        <v>7461</v>
      </c>
      <c r="DC65" s="254" t="s">
        <v>514</v>
      </c>
      <c r="DD65" s="255">
        <v>655</v>
      </c>
      <c r="DE65" s="256">
        <v>1930</v>
      </c>
      <c r="DF65" s="257">
        <v>310</v>
      </c>
      <c r="DG65" s="258">
        <v>72</v>
      </c>
      <c r="DH65" s="259">
        <v>19</v>
      </c>
      <c r="DI65" s="260">
        <v>24</v>
      </c>
      <c r="DJ65" s="260">
        <v>33</v>
      </c>
      <c r="DK65" s="260">
        <v>23</v>
      </c>
      <c r="DL65" s="261">
        <v>2</v>
      </c>
      <c r="DM65" s="262">
        <v>57</v>
      </c>
      <c r="DN65" s="263">
        <v>5</v>
      </c>
      <c r="DO65" s="260">
        <v>4</v>
      </c>
      <c r="DP65" s="260">
        <v>5</v>
      </c>
      <c r="DQ65" s="260">
        <v>6</v>
      </c>
      <c r="DR65" s="264">
        <v>6</v>
      </c>
    </row>
    <row r="66" spans="1:122" ht="18" customHeight="1">
      <c r="A66" s="233">
        <v>950</v>
      </c>
      <c r="B66" s="234" t="s">
        <v>1172</v>
      </c>
      <c r="C66" s="235">
        <v>110</v>
      </c>
      <c r="D66" s="236">
        <v>214</v>
      </c>
      <c r="E66" s="237"/>
      <c r="F66" s="238">
        <v>5</v>
      </c>
      <c r="G66" s="239">
        <v>10</v>
      </c>
      <c r="H66" s="239">
        <v>30</v>
      </c>
      <c r="I66" s="239">
        <v>39</v>
      </c>
      <c r="J66" s="240">
        <v>15</v>
      </c>
      <c r="K66" s="240">
        <v>85</v>
      </c>
      <c r="L66" s="239">
        <v>17</v>
      </c>
      <c r="M66" s="239">
        <v>8</v>
      </c>
      <c r="N66" s="240">
        <v>11</v>
      </c>
      <c r="P66" s="241">
        <v>961</v>
      </c>
      <c r="Q66" s="242" t="s">
        <v>242</v>
      </c>
      <c r="R66" s="243">
        <v>99</v>
      </c>
      <c r="S66" s="244">
        <v>235</v>
      </c>
      <c r="T66" s="265"/>
      <c r="U66" s="246">
        <v>6</v>
      </c>
      <c r="V66" s="247">
        <v>8</v>
      </c>
      <c r="W66" s="247">
        <v>17</v>
      </c>
      <c r="X66" s="247">
        <v>26</v>
      </c>
      <c r="Y66" s="248">
        <v>42</v>
      </c>
      <c r="Z66" s="248">
        <v>86</v>
      </c>
      <c r="AA66" s="247">
        <v>15</v>
      </c>
      <c r="AB66" s="247">
        <v>10</v>
      </c>
      <c r="AC66" s="248">
        <v>10</v>
      </c>
      <c r="AE66" s="241">
        <v>961</v>
      </c>
      <c r="AF66" s="242" t="s">
        <v>242</v>
      </c>
      <c r="AG66" s="243">
        <v>110</v>
      </c>
      <c r="AH66" s="244">
        <v>232</v>
      </c>
      <c r="AI66" s="265"/>
      <c r="AJ66" s="246">
        <v>12</v>
      </c>
      <c r="AK66" s="247">
        <v>16</v>
      </c>
      <c r="AL66" s="247">
        <v>26</v>
      </c>
      <c r="AM66" s="247">
        <v>17</v>
      </c>
      <c r="AN66" s="248">
        <v>28</v>
      </c>
      <c r="AO66" s="248">
        <v>72</v>
      </c>
      <c r="AP66" s="247">
        <v>16</v>
      </c>
      <c r="AQ66" s="247">
        <v>8</v>
      </c>
      <c r="AR66" s="248">
        <v>8</v>
      </c>
      <c r="AT66" s="241">
        <v>6013</v>
      </c>
      <c r="AU66" s="242" t="s">
        <v>1313</v>
      </c>
      <c r="AV66" s="243">
        <v>37</v>
      </c>
      <c r="AW66" s="244">
        <v>229</v>
      </c>
      <c r="AX66" s="265"/>
      <c r="AY66" s="246">
        <v>8</v>
      </c>
      <c r="AZ66" s="247">
        <v>35</v>
      </c>
      <c r="BA66" s="247">
        <v>35</v>
      </c>
      <c r="BB66" s="247">
        <v>16</v>
      </c>
      <c r="BC66" s="248">
        <v>5</v>
      </c>
      <c r="BD66" s="248">
        <v>57</v>
      </c>
      <c r="BE66" s="247">
        <v>10</v>
      </c>
      <c r="BF66" s="247">
        <v>12</v>
      </c>
      <c r="BG66" s="248">
        <v>3</v>
      </c>
      <c r="BI66" s="241">
        <v>6031</v>
      </c>
      <c r="BJ66" s="242" t="s">
        <v>425</v>
      </c>
      <c r="BK66" s="243">
        <v>207</v>
      </c>
      <c r="BL66" s="244">
        <v>223</v>
      </c>
      <c r="BM66" s="265"/>
      <c r="BN66" s="246">
        <v>41</v>
      </c>
      <c r="BO66" s="247">
        <v>34</v>
      </c>
      <c r="BP66" s="247">
        <v>18</v>
      </c>
      <c r="BQ66" s="247">
        <v>5</v>
      </c>
      <c r="BR66" s="248">
        <v>3</v>
      </c>
      <c r="BS66" s="248">
        <v>26</v>
      </c>
      <c r="BT66" s="247">
        <v>6</v>
      </c>
      <c r="BU66" s="247">
        <v>4</v>
      </c>
      <c r="BV66" s="247">
        <v>5</v>
      </c>
      <c r="BW66" s="248">
        <v>4</v>
      </c>
      <c r="BY66" s="241">
        <v>6042</v>
      </c>
      <c r="BZ66" s="242" t="s">
        <v>429</v>
      </c>
      <c r="CA66" s="243">
        <v>10</v>
      </c>
      <c r="CB66" s="244">
        <v>260</v>
      </c>
      <c r="CC66" s="265"/>
      <c r="CD66" s="246">
        <v>10</v>
      </c>
      <c r="CE66" s="247">
        <v>10</v>
      </c>
      <c r="CF66" s="247">
        <v>30</v>
      </c>
      <c r="CG66" s="247">
        <v>0</v>
      </c>
      <c r="CH66" s="248">
        <v>50</v>
      </c>
      <c r="CI66" s="248">
        <v>80</v>
      </c>
      <c r="CJ66" s="247">
        <v>10</v>
      </c>
      <c r="CK66" s="247">
        <v>14</v>
      </c>
      <c r="CL66" s="248">
        <v>13</v>
      </c>
      <c r="CN66" s="250">
        <v>6052</v>
      </c>
      <c r="CO66" s="162" t="s">
        <v>127</v>
      </c>
      <c r="CP66" s="162">
        <v>180</v>
      </c>
      <c r="CQ66" s="251">
        <v>404</v>
      </c>
      <c r="CR66" s="252">
        <v>72</v>
      </c>
      <c r="CS66" s="251">
        <v>7</v>
      </c>
      <c r="CT66" s="251">
        <v>21</v>
      </c>
      <c r="CU66" s="162">
        <v>61</v>
      </c>
      <c r="CV66" s="162">
        <v>9</v>
      </c>
      <c r="CW66" s="162">
        <v>2</v>
      </c>
      <c r="CX66" s="25"/>
      <c r="CY66" s="25"/>
      <c r="CZ66" s="25"/>
      <c r="DB66" s="266">
        <v>7511</v>
      </c>
      <c r="DC66" s="254" t="s">
        <v>515</v>
      </c>
      <c r="DD66" s="255">
        <v>472</v>
      </c>
      <c r="DE66" s="256">
        <v>1968</v>
      </c>
      <c r="DF66" s="257">
        <v>319</v>
      </c>
      <c r="DG66" s="258">
        <v>77</v>
      </c>
      <c r="DH66" s="259">
        <v>17</v>
      </c>
      <c r="DI66" s="260">
        <v>18</v>
      </c>
      <c r="DJ66" s="260">
        <v>30</v>
      </c>
      <c r="DK66" s="260">
        <v>29</v>
      </c>
      <c r="DL66" s="261">
        <v>6</v>
      </c>
      <c r="DM66" s="262">
        <v>65</v>
      </c>
      <c r="DN66" s="263">
        <v>6</v>
      </c>
      <c r="DO66" s="260">
        <v>4</v>
      </c>
      <c r="DP66" s="260">
        <v>6</v>
      </c>
      <c r="DQ66" s="260">
        <v>7</v>
      </c>
      <c r="DR66" s="264">
        <v>6</v>
      </c>
    </row>
    <row r="67" spans="1:122" ht="18" customHeight="1">
      <c r="A67" s="233">
        <v>961</v>
      </c>
      <c r="B67" s="234" t="s">
        <v>242</v>
      </c>
      <c r="C67" s="235">
        <v>90</v>
      </c>
      <c r="D67" s="236">
        <v>216</v>
      </c>
      <c r="E67" s="237"/>
      <c r="F67" s="238">
        <v>9</v>
      </c>
      <c r="G67" s="239">
        <v>10</v>
      </c>
      <c r="H67" s="239">
        <v>21</v>
      </c>
      <c r="I67" s="239">
        <v>34</v>
      </c>
      <c r="J67" s="240">
        <v>26</v>
      </c>
      <c r="K67" s="240">
        <v>81</v>
      </c>
      <c r="L67" s="239">
        <v>17</v>
      </c>
      <c r="M67" s="239">
        <v>8</v>
      </c>
      <c r="N67" s="240">
        <v>11</v>
      </c>
      <c r="P67" s="241">
        <v>1001</v>
      </c>
      <c r="Q67" s="242" t="s">
        <v>243</v>
      </c>
      <c r="R67" s="243">
        <v>189</v>
      </c>
      <c r="S67" s="244">
        <v>226</v>
      </c>
      <c r="T67" s="265"/>
      <c r="U67" s="246">
        <v>10</v>
      </c>
      <c r="V67" s="247">
        <v>12</v>
      </c>
      <c r="W67" s="247">
        <v>24</v>
      </c>
      <c r="X67" s="247">
        <v>25</v>
      </c>
      <c r="Y67" s="248">
        <v>29</v>
      </c>
      <c r="Z67" s="248">
        <v>79</v>
      </c>
      <c r="AA67" s="247">
        <v>14</v>
      </c>
      <c r="AB67" s="247">
        <v>9</v>
      </c>
      <c r="AC67" s="248">
        <v>10</v>
      </c>
      <c r="AE67" s="241">
        <v>1001</v>
      </c>
      <c r="AF67" s="242" t="s">
        <v>243</v>
      </c>
      <c r="AG67" s="243">
        <v>141</v>
      </c>
      <c r="AH67" s="244">
        <v>236</v>
      </c>
      <c r="AI67" s="265"/>
      <c r="AJ67" s="246">
        <v>2</v>
      </c>
      <c r="AK67" s="247">
        <v>13</v>
      </c>
      <c r="AL67" s="247">
        <v>29</v>
      </c>
      <c r="AM67" s="247">
        <v>30</v>
      </c>
      <c r="AN67" s="248">
        <v>26</v>
      </c>
      <c r="AO67" s="248">
        <v>84</v>
      </c>
      <c r="AP67" s="247">
        <v>17</v>
      </c>
      <c r="AQ67" s="247">
        <v>9</v>
      </c>
      <c r="AR67" s="248">
        <v>10</v>
      </c>
      <c r="AT67" s="241">
        <v>6020</v>
      </c>
      <c r="AU67" s="242" t="s">
        <v>421</v>
      </c>
      <c r="AV67" s="243">
        <v>194</v>
      </c>
      <c r="AW67" s="244">
        <v>221</v>
      </c>
      <c r="AX67" s="265"/>
      <c r="AY67" s="246">
        <v>27</v>
      </c>
      <c r="AZ67" s="247">
        <v>35</v>
      </c>
      <c r="BA67" s="247">
        <v>28</v>
      </c>
      <c r="BB67" s="247">
        <v>8</v>
      </c>
      <c r="BC67" s="248">
        <v>2</v>
      </c>
      <c r="BD67" s="248">
        <v>38</v>
      </c>
      <c r="BE67" s="247">
        <v>9</v>
      </c>
      <c r="BF67" s="247">
        <v>9</v>
      </c>
      <c r="BG67" s="248">
        <v>3</v>
      </c>
      <c r="BI67" s="241">
        <v>6033</v>
      </c>
      <c r="BJ67" s="242" t="s">
        <v>426</v>
      </c>
      <c r="BK67" s="243">
        <v>168</v>
      </c>
      <c r="BL67" s="244">
        <v>243</v>
      </c>
      <c r="BM67" s="265"/>
      <c r="BN67" s="246">
        <v>10</v>
      </c>
      <c r="BO67" s="247">
        <v>20</v>
      </c>
      <c r="BP67" s="247">
        <v>30</v>
      </c>
      <c r="BQ67" s="247">
        <v>27</v>
      </c>
      <c r="BR67" s="248">
        <v>13</v>
      </c>
      <c r="BS67" s="248">
        <v>70</v>
      </c>
      <c r="BT67" s="247">
        <v>8</v>
      </c>
      <c r="BU67" s="247">
        <v>7</v>
      </c>
      <c r="BV67" s="247">
        <v>8</v>
      </c>
      <c r="BW67" s="248">
        <v>6</v>
      </c>
      <c r="BY67" s="241">
        <v>6045</v>
      </c>
      <c r="BZ67" s="242" t="s">
        <v>1317</v>
      </c>
      <c r="CA67" s="243">
        <v>54</v>
      </c>
      <c r="CB67" s="244">
        <v>244</v>
      </c>
      <c r="CC67" s="265"/>
      <c r="CD67" s="246">
        <v>17</v>
      </c>
      <c r="CE67" s="247">
        <v>26</v>
      </c>
      <c r="CF67" s="247">
        <v>39</v>
      </c>
      <c r="CG67" s="247">
        <v>15</v>
      </c>
      <c r="CH67" s="248">
        <v>4</v>
      </c>
      <c r="CI67" s="248">
        <v>57</v>
      </c>
      <c r="CJ67" s="247">
        <v>7</v>
      </c>
      <c r="CK67" s="247">
        <v>10</v>
      </c>
      <c r="CL67" s="248">
        <v>10</v>
      </c>
      <c r="CN67" s="250">
        <v>6060</v>
      </c>
      <c r="CO67" s="162" t="s">
        <v>1321</v>
      </c>
      <c r="CP67" s="162">
        <v>46</v>
      </c>
      <c r="CQ67" s="251">
        <v>419</v>
      </c>
      <c r="CR67" s="252">
        <v>93</v>
      </c>
      <c r="CS67" s="251">
        <v>0</v>
      </c>
      <c r="CT67" s="251">
        <v>7</v>
      </c>
      <c r="CU67" s="162">
        <v>59</v>
      </c>
      <c r="CV67" s="162">
        <v>26</v>
      </c>
      <c r="CW67" s="162">
        <v>9</v>
      </c>
      <c r="CX67" s="25"/>
      <c r="CY67" s="25"/>
      <c r="CZ67" s="25"/>
      <c r="DB67" s="266">
        <v>7531</v>
      </c>
      <c r="DC67" s="254" t="s">
        <v>516</v>
      </c>
      <c r="DD67" s="255">
        <v>633</v>
      </c>
      <c r="DE67" s="256">
        <v>1993</v>
      </c>
      <c r="DF67" s="257">
        <v>325</v>
      </c>
      <c r="DG67" s="258">
        <v>80</v>
      </c>
      <c r="DH67" s="259">
        <v>14</v>
      </c>
      <c r="DI67" s="260">
        <v>18</v>
      </c>
      <c r="DJ67" s="260">
        <v>30</v>
      </c>
      <c r="DK67" s="260">
        <v>31</v>
      </c>
      <c r="DL67" s="261">
        <v>6</v>
      </c>
      <c r="DM67" s="262">
        <v>68</v>
      </c>
      <c r="DN67" s="263">
        <v>6</v>
      </c>
      <c r="DO67" s="260">
        <v>4</v>
      </c>
      <c r="DP67" s="260">
        <v>7</v>
      </c>
      <c r="DQ67" s="260">
        <v>7</v>
      </c>
      <c r="DR67" s="264">
        <v>7</v>
      </c>
    </row>
    <row r="68" spans="1:122" ht="18" customHeight="1">
      <c r="A68" s="233">
        <v>1001</v>
      </c>
      <c r="B68" s="234" t="s">
        <v>243</v>
      </c>
      <c r="C68" s="235">
        <v>196</v>
      </c>
      <c r="D68" s="236">
        <v>213</v>
      </c>
      <c r="E68" s="237"/>
      <c r="F68" s="238">
        <v>6</v>
      </c>
      <c r="G68" s="239">
        <v>15</v>
      </c>
      <c r="H68" s="239">
        <v>32</v>
      </c>
      <c r="I68" s="239">
        <v>29</v>
      </c>
      <c r="J68" s="240">
        <v>19</v>
      </c>
      <c r="K68" s="240">
        <v>80</v>
      </c>
      <c r="L68" s="239">
        <v>17</v>
      </c>
      <c r="M68" s="239">
        <v>7</v>
      </c>
      <c r="N68" s="240">
        <v>11</v>
      </c>
      <c r="P68" s="241">
        <v>1010</v>
      </c>
      <c r="Q68" s="242" t="s">
        <v>244</v>
      </c>
      <c r="R68" s="243">
        <v>138</v>
      </c>
      <c r="S68" s="244">
        <v>218</v>
      </c>
      <c r="T68" s="265"/>
      <c r="U68" s="246">
        <v>7</v>
      </c>
      <c r="V68" s="247">
        <v>22</v>
      </c>
      <c r="W68" s="247">
        <v>41</v>
      </c>
      <c r="X68" s="247">
        <v>20</v>
      </c>
      <c r="Y68" s="248">
        <v>9</v>
      </c>
      <c r="Z68" s="248">
        <v>70</v>
      </c>
      <c r="AA68" s="247">
        <v>13</v>
      </c>
      <c r="AB68" s="247">
        <v>8</v>
      </c>
      <c r="AC68" s="248">
        <v>9</v>
      </c>
      <c r="AE68" s="241">
        <v>1010</v>
      </c>
      <c r="AF68" s="242" t="s">
        <v>244</v>
      </c>
      <c r="AG68" s="243">
        <v>141</v>
      </c>
      <c r="AH68" s="244">
        <v>226</v>
      </c>
      <c r="AI68" s="265"/>
      <c r="AJ68" s="246">
        <v>11</v>
      </c>
      <c r="AK68" s="247">
        <v>21</v>
      </c>
      <c r="AL68" s="247">
        <v>34</v>
      </c>
      <c r="AM68" s="247">
        <v>25</v>
      </c>
      <c r="AN68" s="248">
        <v>9</v>
      </c>
      <c r="AO68" s="248">
        <v>68</v>
      </c>
      <c r="AP68" s="247">
        <v>15</v>
      </c>
      <c r="AQ68" s="247">
        <v>8</v>
      </c>
      <c r="AR68" s="248">
        <v>8</v>
      </c>
      <c r="AT68" s="241">
        <v>6021</v>
      </c>
      <c r="AU68" s="242" t="s">
        <v>3</v>
      </c>
      <c r="AV68" s="243">
        <v>444</v>
      </c>
      <c r="AW68" s="244">
        <v>236</v>
      </c>
      <c r="AX68" s="265"/>
      <c r="AY68" s="246">
        <v>10</v>
      </c>
      <c r="AZ68" s="247">
        <v>17</v>
      </c>
      <c r="BA68" s="247">
        <v>32</v>
      </c>
      <c r="BB68" s="247">
        <v>26</v>
      </c>
      <c r="BC68" s="248">
        <v>14</v>
      </c>
      <c r="BD68" s="248">
        <v>73</v>
      </c>
      <c r="BE68" s="247">
        <v>12</v>
      </c>
      <c r="BF68" s="247">
        <v>12</v>
      </c>
      <c r="BG68" s="248">
        <v>5</v>
      </c>
      <c r="BI68" s="241">
        <v>6040</v>
      </c>
      <c r="BJ68" s="242" t="s">
        <v>1297</v>
      </c>
      <c r="BK68" s="243">
        <v>85</v>
      </c>
      <c r="BL68" s="244">
        <v>247</v>
      </c>
      <c r="BM68" s="265"/>
      <c r="BN68" s="246">
        <v>7</v>
      </c>
      <c r="BO68" s="247">
        <v>9</v>
      </c>
      <c r="BP68" s="247">
        <v>35</v>
      </c>
      <c r="BQ68" s="247">
        <v>32</v>
      </c>
      <c r="BR68" s="248">
        <v>16</v>
      </c>
      <c r="BS68" s="248">
        <v>84</v>
      </c>
      <c r="BT68" s="247">
        <v>8</v>
      </c>
      <c r="BU68" s="247">
        <v>8</v>
      </c>
      <c r="BV68" s="247">
        <v>9</v>
      </c>
      <c r="BW68" s="248">
        <v>6</v>
      </c>
      <c r="BY68" s="241">
        <v>6047</v>
      </c>
      <c r="BZ68" s="242" t="s">
        <v>1318</v>
      </c>
      <c r="CA68" s="243">
        <v>25</v>
      </c>
      <c r="CB68" s="244">
        <v>246</v>
      </c>
      <c r="CC68" s="265"/>
      <c r="CD68" s="246">
        <v>8</v>
      </c>
      <c r="CE68" s="247">
        <v>20</v>
      </c>
      <c r="CF68" s="247">
        <v>52</v>
      </c>
      <c r="CG68" s="247">
        <v>16</v>
      </c>
      <c r="CH68" s="248">
        <v>4</v>
      </c>
      <c r="CI68" s="248">
        <v>72</v>
      </c>
      <c r="CJ68" s="247">
        <v>7</v>
      </c>
      <c r="CK68" s="247">
        <v>12</v>
      </c>
      <c r="CL68" s="248">
        <v>10</v>
      </c>
      <c r="CN68" s="250">
        <v>6061</v>
      </c>
      <c r="CO68" s="162" t="s">
        <v>436</v>
      </c>
      <c r="CP68" s="162">
        <v>40</v>
      </c>
      <c r="CQ68" s="251">
        <v>397</v>
      </c>
      <c r="CR68" s="252">
        <v>43</v>
      </c>
      <c r="CS68" s="251">
        <v>13</v>
      </c>
      <c r="CT68" s="251">
        <v>45</v>
      </c>
      <c r="CU68" s="162">
        <v>35</v>
      </c>
      <c r="CV68" s="162">
        <v>8</v>
      </c>
      <c r="CW68" s="162">
        <v>0</v>
      </c>
      <c r="CX68" s="25"/>
      <c r="CY68" s="25"/>
      <c r="CZ68" s="25"/>
      <c r="DB68" s="266">
        <v>7541</v>
      </c>
      <c r="DC68" s="254" t="s">
        <v>517</v>
      </c>
      <c r="DD68" s="255">
        <v>541</v>
      </c>
      <c r="DE68" s="256">
        <v>1973</v>
      </c>
      <c r="DF68" s="257">
        <v>320</v>
      </c>
      <c r="DG68" s="258">
        <v>80</v>
      </c>
      <c r="DH68" s="259">
        <v>13</v>
      </c>
      <c r="DI68" s="260">
        <v>24</v>
      </c>
      <c r="DJ68" s="260">
        <v>35</v>
      </c>
      <c r="DK68" s="260">
        <v>25</v>
      </c>
      <c r="DL68" s="261">
        <v>4</v>
      </c>
      <c r="DM68" s="262">
        <v>63</v>
      </c>
      <c r="DN68" s="263">
        <v>6</v>
      </c>
      <c r="DO68" s="260">
        <v>4</v>
      </c>
      <c r="DP68" s="260">
        <v>6</v>
      </c>
      <c r="DQ68" s="260">
        <v>7</v>
      </c>
      <c r="DR68" s="264">
        <v>6</v>
      </c>
    </row>
    <row r="69" spans="1:122" ht="18" customHeight="1">
      <c r="A69" s="233">
        <v>1010</v>
      </c>
      <c r="B69" s="234" t="s">
        <v>244</v>
      </c>
      <c r="C69" s="235">
        <v>122</v>
      </c>
      <c r="D69" s="236">
        <v>207</v>
      </c>
      <c r="E69" s="237"/>
      <c r="F69" s="238">
        <v>5</v>
      </c>
      <c r="G69" s="239">
        <v>22</v>
      </c>
      <c r="H69" s="239">
        <v>41</v>
      </c>
      <c r="I69" s="239">
        <v>21</v>
      </c>
      <c r="J69" s="240">
        <v>11</v>
      </c>
      <c r="K69" s="240">
        <v>73</v>
      </c>
      <c r="L69" s="239">
        <v>15</v>
      </c>
      <c r="M69" s="239">
        <v>7</v>
      </c>
      <c r="N69" s="240">
        <v>11</v>
      </c>
      <c r="P69" s="241">
        <v>1014</v>
      </c>
      <c r="Q69" s="242" t="s">
        <v>1223</v>
      </c>
      <c r="R69" s="243">
        <v>34</v>
      </c>
      <c r="S69" s="244">
        <v>212</v>
      </c>
      <c r="T69" s="265"/>
      <c r="U69" s="246">
        <v>26</v>
      </c>
      <c r="V69" s="247">
        <v>21</v>
      </c>
      <c r="W69" s="247">
        <v>26</v>
      </c>
      <c r="X69" s="247">
        <v>18</v>
      </c>
      <c r="Y69" s="248">
        <v>9</v>
      </c>
      <c r="Z69" s="248">
        <v>53</v>
      </c>
      <c r="AA69" s="247">
        <v>11</v>
      </c>
      <c r="AB69" s="247">
        <v>7</v>
      </c>
      <c r="AC69" s="248">
        <v>9</v>
      </c>
      <c r="AE69" s="241">
        <v>1014</v>
      </c>
      <c r="AF69" s="242" t="s">
        <v>1223</v>
      </c>
      <c r="AG69" s="243">
        <v>39</v>
      </c>
      <c r="AH69" s="244">
        <v>213</v>
      </c>
      <c r="AI69" s="265"/>
      <c r="AJ69" s="246">
        <v>26</v>
      </c>
      <c r="AK69" s="247">
        <v>38</v>
      </c>
      <c r="AL69" s="247">
        <v>28</v>
      </c>
      <c r="AM69" s="247">
        <v>8</v>
      </c>
      <c r="AN69" s="248">
        <v>0</v>
      </c>
      <c r="AO69" s="248">
        <v>36</v>
      </c>
      <c r="AP69" s="247">
        <v>11</v>
      </c>
      <c r="AQ69" s="247">
        <v>6</v>
      </c>
      <c r="AR69" s="248">
        <v>6</v>
      </c>
      <c r="AT69" s="241">
        <v>6022</v>
      </c>
      <c r="AU69" s="242" t="s">
        <v>1315</v>
      </c>
      <c r="AV69" s="243">
        <v>307</v>
      </c>
      <c r="AW69" s="244">
        <v>228</v>
      </c>
      <c r="AX69" s="265"/>
      <c r="AY69" s="246">
        <v>14</v>
      </c>
      <c r="AZ69" s="247">
        <v>33</v>
      </c>
      <c r="BA69" s="247">
        <v>30</v>
      </c>
      <c r="BB69" s="247">
        <v>17</v>
      </c>
      <c r="BC69" s="248">
        <v>6</v>
      </c>
      <c r="BD69" s="248">
        <v>53</v>
      </c>
      <c r="BE69" s="247">
        <v>11</v>
      </c>
      <c r="BF69" s="247">
        <v>11</v>
      </c>
      <c r="BG69" s="248">
        <v>3</v>
      </c>
      <c r="BI69" s="241">
        <v>6041</v>
      </c>
      <c r="BJ69" s="242" t="s">
        <v>428</v>
      </c>
      <c r="BK69" s="243">
        <v>228</v>
      </c>
      <c r="BL69" s="244">
        <v>231</v>
      </c>
      <c r="BM69" s="265"/>
      <c r="BN69" s="246">
        <v>21</v>
      </c>
      <c r="BO69" s="247">
        <v>39</v>
      </c>
      <c r="BP69" s="247">
        <v>24</v>
      </c>
      <c r="BQ69" s="247">
        <v>11</v>
      </c>
      <c r="BR69" s="248">
        <v>6</v>
      </c>
      <c r="BS69" s="248">
        <v>40</v>
      </c>
      <c r="BT69" s="247">
        <v>6</v>
      </c>
      <c r="BU69" s="247">
        <v>6</v>
      </c>
      <c r="BV69" s="247">
        <v>6</v>
      </c>
      <c r="BW69" s="248">
        <v>5</v>
      </c>
      <c r="BY69" s="241">
        <v>6048</v>
      </c>
      <c r="BZ69" s="242" t="s">
        <v>1319</v>
      </c>
      <c r="CA69" s="243">
        <v>31</v>
      </c>
      <c r="CB69" s="244">
        <v>239</v>
      </c>
      <c r="CC69" s="265"/>
      <c r="CD69" s="246">
        <v>23</v>
      </c>
      <c r="CE69" s="247">
        <v>26</v>
      </c>
      <c r="CF69" s="247">
        <v>35</v>
      </c>
      <c r="CG69" s="247">
        <v>16</v>
      </c>
      <c r="CH69" s="248">
        <v>0</v>
      </c>
      <c r="CI69" s="248">
        <v>52</v>
      </c>
      <c r="CJ69" s="247">
        <v>6</v>
      </c>
      <c r="CK69" s="247">
        <v>10</v>
      </c>
      <c r="CL69" s="248">
        <v>9</v>
      </c>
      <c r="CN69" s="250">
        <v>6070</v>
      </c>
      <c r="CO69" s="162" t="s">
        <v>1322</v>
      </c>
      <c r="CP69" s="162">
        <v>25</v>
      </c>
      <c r="CQ69" s="251">
        <v>416</v>
      </c>
      <c r="CR69" s="252">
        <v>92</v>
      </c>
      <c r="CS69" s="251">
        <v>0</v>
      </c>
      <c r="CT69" s="251">
        <v>8</v>
      </c>
      <c r="CU69" s="162">
        <v>68</v>
      </c>
      <c r="CV69" s="162">
        <v>12</v>
      </c>
      <c r="CW69" s="162">
        <v>12</v>
      </c>
      <c r="CX69" s="25"/>
      <c r="CY69" s="25"/>
      <c r="CZ69" s="25"/>
      <c r="DB69" s="266">
        <v>7591</v>
      </c>
      <c r="DC69" s="254" t="s">
        <v>518</v>
      </c>
      <c r="DD69" s="255">
        <v>608</v>
      </c>
      <c r="DE69" s="256">
        <v>1926</v>
      </c>
      <c r="DF69" s="257">
        <v>309</v>
      </c>
      <c r="DG69" s="258">
        <v>66</v>
      </c>
      <c r="DH69" s="259">
        <v>23</v>
      </c>
      <c r="DI69" s="260">
        <v>29</v>
      </c>
      <c r="DJ69" s="260">
        <v>26</v>
      </c>
      <c r="DK69" s="260">
        <v>19</v>
      </c>
      <c r="DL69" s="261">
        <v>2</v>
      </c>
      <c r="DM69" s="262">
        <v>47</v>
      </c>
      <c r="DN69" s="263">
        <v>5</v>
      </c>
      <c r="DO69" s="260">
        <v>3</v>
      </c>
      <c r="DP69" s="260">
        <v>5</v>
      </c>
      <c r="DQ69" s="260">
        <v>6</v>
      </c>
      <c r="DR69" s="264">
        <v>6</v>
      </c>
    </row>
    <row r="70" spans="1:122" ht="18" customHeight="1">
      <c r="A70" s="233">
        <v>1014</v>
      </c>
      <c r="B70" s="234" t="s">
        <v>1223</v>
      </c>
      <c r="C70" s="235">
        <v>63</v>
      </c>
      <c r="D70" s="236">
        <v>189</v>
      </c>
      <c r="E70" s="237"/>
      <c r="F70" s="238">
        <v>38</v>
      </c>
      <c r="G70" s="239">
        <v>30</v>
      </c>
      <c r="H70" s="239">
        <v>25</v>
      </c>
      <c r="I70" s="239">
        <v>6</v>
      </c>
      <c r="J70" s="240">
        <v>0</v>
      </c>
      <c r="K70" s="240">
        <v>32</v>
      </c>
      <c r="L70" s="239">
        <v>12</v>
      </c>
      <c r="M70" s="239">
        <v>5</v>
      </c>
      <c r="N70" s="240">
        <v>8</v>
      </c>
      <c r="P70" s="241">
        <v>1017</v>
      </c>
      <c r="Q70" s="242" t="s">
        <v>1224</v>
      </c>
      <c r="R70" s="243">
        <v>40</v>
      </c>
      <c r="S70" s="244">
        <v>209</v>
      </c>
      <c r="T70" s="265"/>
      <c r="U70" s="246">
        <v>23</v>
      </c>
      <c r="V70" s="247">
        <v>38</v>
      </c>
      <c r="W70" s="247">
        <v>30</v>
      </c>
      <c r="X70" s="247">
        <v>8</v>
      </c>
      <c r="Y70" s="248">
        <v>3</v>
      </c>
      <c r="Z70" s="248">
        <v>40</v>
      </c>
      <c r="AA70" s="247">
        <v>11</v>
      </c>
      <c r="AB70" s="247">
        <v>7</v>
      </c>
      <c r="AC70" s="248">
        <v>8</v>
      </c>
      <c r="AE70" s="241">
        <v>1017</v>
      </c>
      <c r="AF70" s="242" t="s">
        <v>1224</v>
      </c>
      <c r="AG70" s="243">
        <v>37</v>
      </c>
      <c r="AH70" s="244">
        <v>217</v>
      </c>
      <c r="AI70" s="265"/>
      <c r="AJ70" s="246">
        <v>22</v>
      </c>
      <c r="AK70" s="247">
        <v>32</v>
      </c>
      <c r="AL70" s="247">
        <v>30</v>
      </c>
      <c r="AM70" s="247">
        <v>16</v>
      </c>
      <c r="AN70" s="248">
        <v>0</v>
      </c>
      <c r="AO70" s="248">
        <v>46</v>
      </c>
      <c r="AP70" s="247">
        <v>13</v>
      </c>
      <c r="AQ70" s="247">
        <v>7</v>
      </c>
      <c r="AR70" s="248">
        <v>5</v>
      </c>
      <c r="AT70" s="241">
        <v>6023</v>
      </c>
      <c r="AU70" s="242" t="s">
        <v>155</v>
      </c>
      <c r="AV70" s="243">
        <v>356</v>
      </c>
      <c r="AW70" s="244">
        <v>221</v>
      </c>
      <c r="AX70" s="265"/>
      <c r="AY70" s="246">
        <v>28</v>
      </c>
      <c r="AZ70" s="247">
        <v>31</v>
      </c>
      <c r="BA70" s="247">
        <v>26</v>
      </c>
      <c r="BB70" s="247">
        <v>12</v>
      </c>
      <c r="BC70" s="248">
        <v>4</v>
      </c>
      <c r="BD70" s="248">
        <v>41</v>
      </c>
      <c r="BE70" s="247">
        <v>9</v>
      </c>
      <c r="BF70" s="247">
        <v>10</v>
      </c>
      <c r="BG70" s="248">
        <v>3</v>
      </c>
      <c r="BI70" s="241">
        <v>6042</v>
      </c>
      <c r="BJ70" s="242" t="s">
        <v>429</v>
      </c>
      <c r="BK70" s="243">
        <v>45</v>
      </c>
      <c r="BL70" s="244">
        <v>238</v>
      </c>
      <c r="BM70" s="265"/>
      <c r="BN70" s="246">
        <v>11</v>
      </c>
      <c r="BO70" s="247">
        <v>29</v>
      </c>
      <c r="BP70" s="247">
        <v>31</v>
      </c>
      <c r="BQ70" s="247">
        <v>22</v>
      </c>
      <c r="BR70" s="248">
        <v>7</v>
      </c>
      <c r="BS70" s="248">
        <v>60</v>
      </c>
      <c r="BT70" s="247">
        <v>7</v>
      </c>
      <c r="BU70" s="247">
        <v>6</v>
      </c>
      <c r="BV70" s="247">
        <v>8</v>
      </c>
      <c r="BW70" s="248">
        <v>6</v>
      </c>
      <c r="BY70" s="241">
        <v>6049</v>
      </c>
      <c r="BZ70" s="242" t="s">
        <v>1320</v>
      </c>
      <c r="CA70" s="243">
        <v>21</v>
      </c>
      <c r="CB70" s="244">
        <v>229</v>
      </c>
      <c r="CC70" s="265"/>
      <c r="CD70" s="246">
        <v>43</v>
      </c>
      <c r="CE70" s="247">
        <v>19</v>
      </c>
      <c r="CF70" s="247">
        <v>33</v>
      </c>
      <c r="CG70" s="247">
        <v>5</v>
      </c>
      <c r="CH70" s="248">
        <v>0</v>
      </c>
      <c r="CI70" s="248">
        <v>38</v>
      </c>
      <c r="CJ70" s="247">
        <v>5</v>
      </c>
      <c r="CK70" s="247">
        <v>8</v>
      </c>
      <c r="CL70" s="248">
        <v>7</v>
      </c>
      <c r="CN70" s="250">
        <v>6071</v>
      </c>
      <c r="CO70" s="162" t="s">
        <v>1324</v>
      </c>
      <c r="CP70" s="162">
        <v>336</v>
      </c>
      <c r="CQ70" s="251">
        <v>427</v>
      </c>
      <c r="CR70" s="252">
        <v>95</v>
      </c>
      <c r="CS70" s="251">
        <v>0</v>
      </c>
      <c r="CT70" s="251">
        <v>5</v>
      </c>
      <c r="CU70" s="162">
        <v>34</v>
      </c>
      <c r="CV70" s="162">
        <v>30</v>
      </c>
      <c r="CW70" s="162">
        <v>31</v>
      </c>
      <c r="CX70" s="25"/>
      <c r="CY70" s="25"/>
      <c r="CZ70" s="25"/>
      <c r="DB70" s="266">
        <v>7601</v>
      </c>
      <c r="DC70" s="254" t="s">
        <v>1323</v>
      </c>
      <c r="DD70" s="255">
        <v>350</v>
      </c>
      <c r="DE70" s="256">
        <v>2019</v>
      </c>
      <c r="DF70" s="257">
        <v>332</v>
      </c>
      <c r="DG70" s="258">
        <v>89</v>
      </c>
      <c r="DH70" s="259">
        <v>6</v>
      </c>
      <c r="DI70" s="260">
        <v>20</v>
      </c>
      <c r="DJ70" s="260">
        <v>34</v>
      </c>
      <c r="DK70" s="260">
        <v>35</v>
      </c>
      <c r="DL70" s="261">
        <v>5</v>
      </c>
      <c r="DM70" s="262">
        <v>74</v>
      </c>
      <c r="DN70" s="263">
        <v>6</v>
      </c>
      <c r="DO70" s="260">
        <v>5</v>
      </c>
      <c r="DP70" s="260">
        <v>7</v>
      </c>
      <c r="DQ70" s="260">
        <v>8</v>
      </c>
      <c r="DR70" s="264">
        <v>7</v>
      </c>
    </row>
    <row r="71" spans="1:122" ht="18" customHeight="1">
      <c r="A71" s="233">
        <v>1017</v>
      </c>
      <c r="B71" s="234" t="s">
        <v>1224</v>
      </c>
      <c r="C71" s="235">
        <v>50</v>
      </c>
      <c r="D71" s="236">
        <v>202</v>
      </c>
      <c r="E71" s="237"/>
      <c r="F71" s="238">
        <v>10</v>
      </c>
      <c r="G71" s="239">
        <v>24</v>
      </c>
      <c r="H71" s="239">
        <v>50</v>
      </c>
      <c r="I71" s="239">
        <v>12</v>
      </c>
      <c r="J71" s="240">
        <v>4</v>
      </c>
      <c r="K71" s="240">
        <v>66</v>
      </c>
      <c r="L71" s="239">
        <v>14</v>
      </c>
      <c r="M71" s="239">
        <v>7</v>
      </c>
      <c r="N71" s="240">
        <v>10</v>
      </c>
      <c r="P71" s="241">
        <v>1020</v>
      </c>
      <c r="Q71" s="242" t="s">
        <v>245</v>
      </c>
      <c r="R71" s="243">
        <v>46</v>
      </c>
      <c r="S71" s="244">
        <v>220</v>
      </c>
      <c r="T71" s="265"/>
      <c r="U71" s="246">
        <v>2</v>
      </c>
      <c r="V71" s="247">
        <v>22</v>
      </c>
      <c r="W71" s="247">
        <v>41</v>
      </c>
      <c r="X71" s="247">
        <v>24</v>
      </c>
      <c r="Y71" s="248">
        <v>11</v>
      </c>
      <c r="Z71" s="248">
        <v>76</v>
      </c>
      <c r="AA71" s="247">
        <v>14</v>
      </c>
      <c r="AB71" s="247">
        <v>8</v>
      </c>
      <c r="AC71" s="248">
        <v>10</v>
      </c>
      <c r="AE71" s="241">
        <v>1020</v>
      </c>
      <c r="AF71" s="242" t="s">
        <v>245</v>
      </c>
      <c r="AG71" s="243">
        <v>50</v>
      </c>
      <c r="AH71" s="244">
        <v>222</v>
      </c>
      <c r="AI71" s="265"/>
      <c r="AJ71" s="246">
        <v>10</v>
      </c>
      <c r="AK71" s="247">
        <v>40</v>
      </c>
      <c r="AL71" s="247">
        <v>26</v>
      </c>
      <c r="AM71" s="247">
        <v>16</v>
      </c>
      <c r="AN71" s="248">
        <v>8</v>
      </c>
      <c r="AO71" s="248">
        <v>50</v>
      </c>
      <c r="AP71" s="247">
        <v>13</v>
      </c>
      <c r="AQ71" s="247">
        <v>7</v>
      </c>
      <c r="AR71" s="248">
        <v>7</v>
      </c>
      <c r="AT71" s="241">
        <v>6028</v>
      </c>
      <c r="AU71" s="242" t="s">
        <v>423</v>
      </c>
      <c r="AV71" s="243">
        <v>161</v>
      </c>
      <c r="AW71" s="244">
        <v>232</v>
      </c>
      <c r="AX71" s="265"/>
      <c r="AY71" s="246">
        <v>9</v>
      </c>
      <c r="AZ71" s="247">
        <v>25</v>
      </c>
      <c r="BA71" s="247">
        <v>30</v>
      </c>
      <c r="BB71" s="247">
        <v>27</v>
      </c>
      <c r="BC71" s="248">
        <v>8</v>
      </c>
      <c r="BD71" s="248">
        <v>66</v>
      </c>
      <c r="BE71" s="247">
        <v>11</v>
      </c>
      <c r="BF71" s="247">
        <v>12</v>
      </c>
      <c r="BG71" s="248">
        <v>4</v>
      </c>
      <c r="BI71" s="241">
        <v>6045</v>
      </c>
      <c r="BJ71" s="242" t="s">
        <v>1317</v>
      </c>
      <c r="BK71" s="243">
        <v>56</v>
      </c>
      <c r="BL71" s="244">
        <v>238</v>
      </c>
      <c r="BM71" s="265"/>
      <c r="BN71" s="246">
        <v>7</v>
      </c>
      <c r="BO71" s="247">
        <v>32</v>
      </c>
      <c r="BP71" s="247">
        <v>36</v>
      </c>
      <c r="BQ71" s="247">
        <v>18</v>
      </c>
      <c r="BR71" s="248">
        <v>7</v>
      </c>
      <c r="BS71" s="248">
        <v>61</v>
      </c>
      <c r="BT71" s="247">
        <v>7</v>
      </c>
      <c r="BU71" s="247">
        <v>7</v>
      </c>
      <c r="BV71" s="247">
        <v>8</v>
      </c>
      <c r="BW71" s="248">
        <v>5</v>
      </c>
      <c r="BY71" s="241">
        <v>6051</v>
      </c>
      <c r="BZ71" s="242" t="s">
        <v>435</v>
      </c>
      <c r="CA71" s="243">
        <v>271</v>
      </c>
      <c r="CB71" s="244">
        <v>231</v>
      </c>
      <c r="CC71" s="265"/>
      <c r="CD71" s="246">
        <v>41</v>
      </c>
      <c r="CE71" s="247">
        <v>31</v>
      </c>
      <c r="CF71" s="247">
        <v>24</v>
      </c>
      <c r="CG71" s="247">
        <v>4</v>
      </c>
      <c r="CH71" s="248">
        <v>0</v>
      </c>
      <c r="CI71" s="248">
        <v>29</v>
      </c>
      <c r="CJ71" s="247">
        <v>5</v>
      </c>
      <c r="CK71" s="247">
        <v>9</v>
      </c>
      <c r="CL71" s="248">
        <v>7</v>
      </c>
      <c r="CN71" s="250">
        <v>6081</v>
      </c>
      <c r="CO71" s="162" t="s">
        <v>439</v>
      </c>
      <c r="CP71" s="162">
        <v>23</v>
      </c>
      <c r="CQ71" s="251">
        <v>433</v>
      </c>
      <c r="CR71" s="252">
        <v>100</v>
      </c>
      <c r="CS71" s="251">
        <v>0</v>
      </c>
      <c r="CT71" s="251">
        <v>0</v>
      </c>
      <c r="CU71" s="162">
        <v>22</v>
      </c>
      <c r="CV71" s="162">
        <v>43</v>
      </c>
      <c r="CW71" s="162">
        <v>35</v>
      </c>
      <c r="CX71" s="25"/>
      <c r="CY71" s="25"/>
      <c r="CZ71" s="25"/>
      <c r="DB71" s="266">
        <v>7631</v>
      </c>
      <c r="DC71" s="254" t="s">
        <v>1325</v>
      </c>
      <c r="DD71" s="255">
        <v>16</v>
      </c>
      <c r="DE71" s="256">
        <v>1858</v>
      </c>
      <c r="DF71" s="257">
        <v>293</v>
      </c>
      <c r="DG71" s="258">
        <v>38</v>
      </c>
      <c r="DH71" s="259">
        <v>38</v>
      </c>
      <c r="DI71" s="260">
        <v>31</v>
      </c>
      <c r="DJ71" s="260">
        <v>25</v>
      </c>
      <c r="DK71" s="260">
        <v>6</v>
      </c>
      <c r="DL71" s="261">
        <v>0</v>
      </c>
      <c r="DM71" s="262">
        <v>31</v>
      </c>
      <c r="DN71" s="263">
        <v>4</v>
      </c>
      <c r="DO71" s="260">
        <v>3</v>
      </c>
      <c r="DP71" s="260">
        <v>4</v>
      </c>
      <c r="DQ71" s="260">
        <v>4</v>
      </c>
      <c r="DR71" s="264">
        <v>5</v>
      </c>
    </row>
    <row r="72" spans="1:122" ht="18" customHeight="1">
      <c r="A72" s="233">
        <v>1020</v>
      </c>
      <c r="B72" s="234" t="s">
        <v>245</v>
      </c>
      <c r="C72" s="235">
        <v>38</v>
      </c>
      <c r="D72" s="236">
        <v>204</v>
      </c>
      <c r="E72" s="237"/>
      <c r="F72" s="238">
        <v>13</v>
      </c>
      <c r="G72" s="239">
        <v>32</v>
      </c>
      <c r="H72" s="239">
        <v>24</v>
      </c>
      <c r="I72" s="239">
        <v>18</v>
      </c>
      <c r="J72" s="240">
        <v>13</v>
      </c>
      <c r="K72" s="240">
        <v>55</v>
      </c>
      <c r="L72" s="239">
        <v>15</v>
      </c>
      <c r="M72" s="239">
        <v>6</v>
      </c>
      <c r="N72" s="240">
        <v>11</v>
      </c>
      <c r="P72" s="241">
        <v>1041</v>
      </c>
      <c r="Q72" s="242" t="s">
        <v>246</v>
      </c>
      <c r="R72" s="243">
        <v>153</v>
      </c>
      <c r="S72" s="244">
        <v>228</v>
      </c>
      <c r="T72" s="265"/>
      <c r="U72" s="246">
        <v>7</v>
      </c>
      <c r="V72" s="247">
        <v>15</v>
      </c>
      <c r="W72" s="247">
        <v>17</v>
      </c>
      <c r="X72" s="247">
        <v>36</v>
      </c>
      <c r="Y72" s="248">
        <v>25</v>
      </c>
      <c r="Z72" s="248">
        <v>78</v>
      </c>
      <c r="AA72" s="247">
        <v>14</v>
      </c>
      <c r="AB72" s="247">
        <v>9</v>
      </c>
      <c r="AC72" s="248">
        <v>10</v>
      </c>
      <c r="AE72" s="241">
        <v>1041</v>
      </c>
      <c r="AF72" s="242" t="s">
        <v>246</v>
      </c>
      <c r="AG72" s="243">
        <v>146</v>
      </c>
      <c r="AH72" s="244">
        <v>231</v>
      </c>
      <c r="AI72" s="265"/>
      <c r="AJ72" s="246">
        <v>10</v>
      </c>
      <c r="AK72" s="247">
        <v>15</v>
      </c>
      <c r="AL72" s="247">
        <v>27</v>
      </c>
      <c r="AM72" s="247">
        <v>28</v>
      </c>
      <c r="AN72" s="248">
        <v>20</v>
      </c>
      <c r="AO72" s="248">
        <v>75</v>
      </c>
      <c r="AP72" s="247">
        <v>16</v>
      </c>
      <c r="AQ72" s="247">
        <v>8</v>
      </c>
      <c r="AR72" s="248">
        <v>9</v>
      </c>
      <c r="AT72" s="241">
        <v>6030</v>
      </c>
      <c r="AU72" s="242" t="s">
        <v>424</v>
      </c>
      <c r="AV72" s="243">
        <v>331</v>
      </c>
      <c r="AW72" s="244">
        <v>232</v>
      </c>
      <c r="AX72" s="265"/>
      <c r="AY72" s="246">
        <v>9</v>
      </c>
      <c r="AZ72" s="247">
        <v>27</v>
      </c>
      <c r="BA72" s="247">
        <v>33</v>
      </c>
      <c r="BB72" s="247">
        <v>24</v>
      </c>
      <c r="BC72" s="248">
        <v>7</v>
      </c>
      <c r="BD72" s="248">
        <v>63</v>
      </c>
      <c r="BE72" s="247">
        <v>11</v>
      </c>
      <c r="BF72" s="247">
        <v>12</v>
      </c>
      <c r="BG72" s="248">
        <v>4</v>
      </c>
      <c r="BI72" s="241">
        <v>6047</v>
      </c>
      <c r="BJ72" s="242" t="s">
        <v>1318</v>
      </c>
      <c r="BK72" s="243">
        <v>40</v>
      </c>
      <c r="BL72" s="244">
        <v>233</v>
      </c>
      <c r="BM72" s="265"/>
      <c r="BN72" s="246">
        <v>18</v>
      </c>
      <c r="BO72" s="247">
        <v>28</v>
      </c>
      <c r="BP72" s="247">
        <v>45</v>
      </c>
      <c r="BQ72" s="247">
        <v>10</v>
      </c>
      <c r="BR72" s="248">
        <v>0</v>
      </c>
      <c r="BS72" s="248">
        <v>55</v>
      </c>
      <c r="BT72" s="247">
        <v>6</v>
      </c>
      <c r="BU72" s="247">
        <v>6</v>
      </c>
      <c r="BV72" s="247">
        <v>6</v>
      </c>
      <c r="BW72" s="248">
        <v>5</v>
      </c>
      <c r="BY72" s="241">
        <v>6052</v>
      </c>
      <c r="BZ72" s="242" t="s">
        <v>127</v>
      </c>
      <c r="CA72" s="243">
        <v>410</v>
      </c>
      <c r="CB72" s="244">
        <v>246</v>
      </c>
      <c r="CC72" s="265"/>
      <c r="CD72" s="246">
        <v>14</v>
      </c>
      <c r="CE72" s="247">
        <v>23</v>
      </c>
      <c r="CF72" s="247">
        <v>36</v>
      </c>
      <c r="CG72" s="247">
        <v>17</v>
      </c>
      <c r="CH72" s="248">
        <v>11</v>
      </c>
      <c r="CI72" s="248">
        <v>63</v>
      </c>
      <c r="CJ72" s="247">
        <v>7</v>
      </c>
      <c r="CK72" s="247">
        <v>11</v>
      </c>
      <c r="CL72" s="248">
        <v>10</v>
      </c>
      <c r="CN72" s="250">
        <v>6091</v>
      </c>
      <c r="CO72" s="162" t="s">
        <v>440</v>
      </c>
      <c r="CP72" s="162">
        <v>62</v>
      </c>
      <c r="CQ72" s="251">
        <v>394</v>
      </c>
      <c r="CR72" s="252">
        <v>47</v>
      </c>
      <c r="CS72" s="251">
        <v>13</v>
      </c>
      <c r="CT72" s="251">
        <v>40</v>
      </c>
      <c r="CU72" s="162">
        <v>40</v>
      </c>
      <c r="CV72" s="162">
        <v>6</v>
      </c>
      <c r="CW72" s="162">
        <v>0</v>
      </c>
      <c r="CX72" s="25"/>
      <c r="CY72" s="25"/>
      <c r="CZ72" s="25"/>
      <c r="DB72" s="266">
        <v>7701</v>
      </c>
      <c r="DC72" s="254" t="s">
        <v>520</v>
      </c>
      <c r="DD72" s="255">
        <v>883</v>
      </c>
      <c r="DE72" s="256">
        <v>1960</v>
      </c>
      <c r="DF72" s="257">
        <v>317</v>
      </c>
      <c r="DG72" s="258">
        <v>75</v>
      </c>
      <c r="DH72" s="259">
        <v>16</v>
      </c>
      <c r="DI72" s="260">
        <v>24</v>
      </c>
      <c r="DJ72" s="260">
        <v>32</v>
      </c>
      <c r="DK72" s="260">
        <v>24</v>
      </c>
      <c r="DL72" s="261">
        <v>4</v>
      </c>
      <c r="DM72" s="262">
        <v>60</v>
      </c>
      <c r="DN72" s="263">
        <v>5</v>
      </c>
      <c r="DO72" s="260">
        <v>4</v>
      </c>
      <c r="DP72" s="260">
        <v>6</v>
      </c>
      <c r="DQ72" s="260">
        <v>7</v>
      </c>
      <c r="DR72" s="264">
        <v>6</v>
      </c>
    </row>
    <row r="73" spans="1:122" ht="18" customHeight="1">
      <c r="A73" s="233">
        <v>1041</v>
      </c>
      <c r="B73" s="234" t="s">
        <v>246</v>
      </c>
      <c r="C73" s="235">
        <v>157</v>
      </c>
      <c r="D73" s="236">
        <v>208</v>
      </c>
      <c r="E73" s="237"/>
      <c r="F73" s="238">
        <v>15</v>
      </c>
      <c r="G73" s="239">
        <v>18</v>
      </c>
      <c r="H73" s="239">
        <v>26</v>
      </c>
      <c r="I73" s="239">
        <v>21</v>
      </c>
      <c r="J73" s="240">
        <v>20</v>
      </c>
      <c r="K73" s="240">
        <v>67</v>
      </c>
      <c r="L73" s="239">
        <v>16</v>
      </c>
      <c r="M73" s="239">
        <v>7</v>
      </c>
      <c r="N73" s="240">
        <v>11</v>
      </c>
      <c r="P73" s="241">
        <v>1081</v>
      </c>
      <c r="Q73" s="242" t="s">
        <v>1225</v>
      </c>
      <c r="R73" s="243">
        <v>92</v>
      </c>
      <c r="S73" s="244">
        <v>212</v>
      </c>
      <c r="T73" s="265"/>
      <c r="U73" s="246">
        <v>18</v>
      </c>
      <c r="V73" s="247">
        <v>24</v>
      </c>
      <c r="W73" s="247">
        <v>32</v>
      </c>
      <c r="X73" s="247">
        <v>21</v>
      </c>
      <c r="Y73" s="248">
        <v>5</v>
      </c>
      <c r="Z73" s="248">
        <v>58</v>
      </c>
      <c r="AA73" s="247">
        <v>12</v>
      </c>
      <c r="AB73" s="247">
        <v>8</v>
      </c>
      <c r="AC73" s="248">
        <v>8</v>
      </c>
      <c r="AE73" s="241">
        <v>1081</v>
      </c>
      <c r="AF73" s="242" t="s">
        <v>1225</v>
      </c>
      <c r="AG73" s="243">
        <v>107</v>
      </c>
      <c r="AH73" s="244">
        <v>217</v>
      </c>
      <c r="AI73" s="265"/>
      <c r="AJ73" s="246">
        <v>25</v>
      </c>
      <c r="AK73" s="247">
        <v>31</v>
      </c>
      <c r="AL73" s="247">
        <v>22</v>
      </c>
      <c r="AM73" s="247">
        <v>14</v>
      </c>
      <c r="AN73" s="248">
        <v>7</v>
      </c>
      <c r="AO73" s="248">
        <v>44</v>
      </c>
      <c r="AP73" s="247">
        <v>12</v>
      </c>
      <c r="AQ73" s="247">
        <v>7</v>
      </c>
      <c r="AR73" s="248">
        <v>6</v>
      </c>
      <c r="AT73" s="241">
        <v>6031</v>
      </c>
      <c r="AU73" s="242" t="s">
        <v>425</v>
      </c>
      <c r="AV73" s="243">
        <v>254</v>
      </c>
      <c r="AW73" s="244">
        <v>207</v>
      </c>
      <c r="AX73" s="265"/>
      <c r="AY73" s="246">
        <v>59</v>
      </c>
      <c r="AZ73" s="247">
        <v>27</v>
      </c>
      <c r="BA73" s="247">
        <v>11</v>
      </c>
      <c r="BB73" s="247">
        <v>4</v>
      </c>
      <c r="BC73" s="248">
        <v>0</v>
      </c>
      <c r="BD73" s="248">
        <v>15</v>
      </c>
      <c r="BE73" s="247">
        <v>7</v>
      </c>
      <c r="BF73" s="247">
        <v>6</v>
      </c>
      <c r="BG73" s="248">
        <v>2</v>
      </c>
      <c r="BI73" s="241">
        <v>6048</v>
      </c>
      <c r="BJ73" s="242" t="s">
        <v>1319</v>
      </c>
      <c r="BK73" s="243">
        <v>49</v>
      </c>
      <c r="BL73" s="244">
        <v>234</v>
      </c>
      <c r="BM73" s="265"/>
      <c r="BN73" s="246">
        <v>12</v>
      </c>
      <c r="BO73" s="247">
        <v>35</v>
      </c>
      <c r="BP73" s="247">
        <v>39</v>
      </c>
      <c r="BQ73" s="247">
        <v>12</v>
      </c>
      <c r="BR73" s="248">
        <v>2</v>
      </c>
      <c r="BS73" s="248">
        <v>53</v>
      </c>
      <c r="BT73" s="247">
        <v>7</v>
      </c>
      <c r="BU73" s="247">
        <v>6</v>
      </c>
      <c r="BV73" s="247">
        <v>7</v>
      </c>
      <c r="BW73" s="248">
        <v>5</v>
      </c>
      <c r="BY73" s="241">
        <v>6060</v>
      </c>
      <c r="BZ73" s="242" t="s">
        <v>1321</v>
      </c>
      <c r="CA73" s="243">
        <v>103</v>
      </c>
      <c r="CB73" s="244">
        <v>248</v>
      </c>
      <c r="CC73" s="265"/>
      <c r="CD73" s="246">
        <v>1</v>
      </c>
      <c r="CE73" s="247">
        <v>26</v>
      </c>
      <c r="CF73" s="247">
        <v>47</v>
      </c>
      <c r="CG73" s="247">
        <v>17</v>
      </c>
      <c r="CH73" s="248">
        <v>9</v>
      </c>
      <c r="CI73" s="248">
        <v>73</v>
      </c>
      <c r="CJ73" s="247">
        <v>7</v>
      </c>
      <c r="CK73" s="247">
        <v>12</v>
      </c>
      <c r="CL73" s="248">
        <v>11</v>
      </c>
      <c r="CN73" s="250">
        <v>6111</v>
      </c>
      <c r="CO73" s="162" t="s">
        <v>441</v>
      </c>
      <c r="CP73" s="162">
        <v>95</v>
      </c>
      <c r="CQ73" s="251">
        <v>401</v>
      </c>
      <c r="CR73" s="252">
        <v>58</v>
      </c>
      <c r="CS73" s="251">
        <v>4</v>
      </c>
      <c r="CT73" s="251">
        <v>38</v>
      </c>
      <c r="CU73" s="162">
        <v>49</v>
      </c>
      <c r="CV73" s="162">
        <v>7</v>
      </c>
      <c r="CW73" s="162">
        <v>1</v>
      </c>
      <c r="CX73" s="25"/>
      <c r="CY73" s="25"/>
      <c r="CZ73" s="25"/>
      <c r="DB73" s="266">
        <v>7721</v>
      </c>
      <c r="DC73" s="254" t="s">
        <v>521</v>
      </c>
      <c r="DD73" s="255">
        <v>492</v>
      </c>
      <c r="DE73" s="256">
        <v>1969</v>
      </c>
      <c r="DF73" s="257">
        <v>320</v>
      </c>
      <c r="DG73" s="258">
        <v>77</v>
      </c>
      <c r="DH73" s="259">
        <v>15</v>
      </c>
      <c r="DI73" s="260">
        <v>22</v>
      </c>
      <c r="DJ73" s="260">
        <v>33</v>
      </c>
      <c r="DK73" s="260">
        <v>27</v>
      </c>
      <c r="DL73" s="261">
        <v>4</v>
      </c>
      <c r="DM73" s="262">
        <v>63</v>
      </c>
      <c r="DN73" s="263">
        <v>5</v>
      </c>
      <c r="DO73" s="260">
        <v>4</v>
      </c>
      <c r="DP73" s="260">
        <v>6</v>
      </c>
      <c r="DQ73" s="260">
        <v>7</v>
      </c>
      <c r="DR73" s="264">
        <v>6</v>
      </c>
    </row>
    <row r="74" spans="1:122" ht="18" customHeight="1">
      <c r="A74" s="233">
        <v>1081</v>
      </c>
      <c r="B74" s="234" t="s">
        <v>1225</v>
      </c>
      <c r="C74" s="235">
        <v>99</v>
      </c>
      <c r="D74" s="236">
        <v>200</v>
      </c>
      <c r="E74" s="237"/>
      <c r="F74" s="238">
        <v>18</v>
      </c>
      <c r="G74" s="239">
        <v>25</v>
      </c>
      <c r="H74" s="239">
        <v>34</v>
      </c>
      <c r="I74" s="239">
        <v>18</v>
      </c>
      <c r="J74" s="240">
        <v>4</v>
      </c>
      <c r="K74" s="240">
        <v>57</v>
      </c>
      <c r="L74" s="239">
        <v>14</v>
      </c>
      <c r="M74" s="239">
        <v>6</v>
      </c>
      <c r="N74" s="240">
        <v>10</v>
      </c>
      <c r="P74" s="241">
        <v>1121</v>
      </c>
      <c r="Q74" s="242" t="s">
        <v>115</v>
      </c>
      <c r="R74" s="243">
        <v>184</v>
      </c>
      <c r="S74" s="244">
        <v>212</v>
      </c>
      <c r="T74" s="265"/>
      <c r="U74" s="246">
        <v>17</v>
      </c>
      <c r="V74" s="247">
        <v>23</v>
      </c>
      <c r="W74" s="247">
        <v>32</v>
      </c>
      <c r="X74" s="247">
        <v>23</v>
      </c>
      <c r="Y74" s="248">
        <v>4</v>
      </c>
      <c r="Z74" s="248">
        <v>60</v>
      </c>
      <c r="AA74" s="247">
        <v>12</v>
      </c>
      <c r="AB74" s="247">
        <v>8</v>
      </c>
      <c r="AC74" s="248">
        <v>8</v>
      </c>
      <c r="AE74" s="241">
        <v>1121</v>
      </c>
      <c r="AF74" s="242" t="s">
        <v>115</v>
      </c>
      <c r="AG74" s="243">
        <v>178</v>
      </c>
      <c r="AH74" s="244">
        <v>218</v>
      </c>
      <c r="AI74" s="265"/>
      <c r="AJ74" s="246">
        <v>18</v>
      </c>
      <c r="AK74" s="247">
        <v>35</v>
      </c>
      <c r="AL74" s="247">
        <v>25</v>
      </c>
      <c r="AM74" s="247">
        <v>15</v>
      </c>
      <c r="AN74" s="248">
        <v>7</v>
      </c>
      <c r="AO74" s="248">
        <v>47</v>
      </c>
      <c r="AP74" s="247">
        <v>13</v>
      </c>
      <c r="AQ74" s="247">
        <v>7</v>
      </c>
      <c r="AR74" s="248">
        <v>6</v>
      </c>
      <c r="AT74" s="241">
        <v>6033</v>
      </c>
      <c r="AU74" s="242" t="s">
        <v>426</v>
      </c>
      <c r="AV74" s="243">
        <v>185</v>
      </c>
      <c r="AW74" s="244">
        <v>232</v>
      </c>
      <c r="AX74" s="265"/>
      <c r="AY74" s="246">
        <v>9</v>
      </c>
      <c r="AZ74" s="247">
        <v>25</v>
      </c>
      <c r="BA74" s="247">
        <v>36</v>
      </c>
      <c r="BB74" s="247">
        <v>24</v>
      </c>
      <c r="BC74" s="248">
        <v>6</v>
      </c>
      <c r="BD74" s="248">
        <v>66</v>
      </c>
      <c r="BE74" s="247">
        <v>11</v>
      </c>
      <c r="BF74" s="247">
        <v>12</v>
      </c>
      <c r="BG74" s="248">
        <v>4</v>
      </c>
      <c r="BI74" s="241">
        <v>6049</v>
      </c>
      <c r="BJ74" s="242" t="s">
        <v>1320</v>
      </c>
      <c r="BK74" s="243">
        <v>24</v>
      </c>
      <c r="BL74" s="244">
        <v>218</v>
      </c>
      <c r="BM74" s="265"/>
      <c r="BN74" s="246">
        <v>50</v>
      </c>
      <c r="BO74" s="247">
        <v>33</v>
      </c>
      <c r="BP74" s="247">
        <v>13</v>
      </c>
      <c r="BQ74" s="247">
        <v>4</v>
      </c>
      <c r="BR74" s="248">
        <v>0</v>
      </c>
      <c r="BS74" s="248">
        <v>17</v>
      </c>
      <c r="BT74" s="247">
        <v>5</v>
      </c>
      <c r="BU74" s="247">
        <v>4</v>
      </c>
      <c r="BV74" s="247">
        <v>5</v>
      </c>
      <c r="BW74" s="248">
        <v>4</v>
      </c>
      <c r="BY74" s="241">
        <v>6061</v>
      </c>
      <c r="BZ74" s="242" t="s">
        <v>436</v>
      </c>
      <c r="CA74" s="243">
        <v>245</v>
      </c>
      <c r="CB74" s="244">
        <v>229</v>
      </c>
      <c r="CC74" s="265"/>
      <c r="CD74" s="246">
        <v>49</v>
      </c>
      <c r="CE74" s="247">
        <v>25</v>
      </c>
      <c r="CF74" s="247">
        <v>21</v>
      </c>
      <c r="CG74" s="247">
        <v>4</v>
      </c>
      <c r="CH74" s="248">
        <v>1</v>
      </c>
      <c r="CI74" s="248">
        <v>26</v>
      </c>
      <c r="CJ74" s="247">
        <v>5</v>
      </c>
      <c r="CK74" s="247">
        <v>7</v>
      </c>
      <c r="CL74" s="248">
        <v>7</v>
      </c>
      <c r="CN74" s="250">
        <v>6121</v>
      </c>
      <c r="CO74" s="162" t="s">
        <v>442</v>
      </c>
      <c r="CP74" s="162">
        <v>22</v>
      </c>
      <c r="CQ74" s="251">
        <v>417</v>
      </c>
      <c r="CR74" s="252">
        <v>91</v>
      </c>
      <c r="CS74" s="251">
        <v>0</v>
      </c>
      <c r="CT74" s="251">
        <v>9</v>
      </c>
      <c r="CU74" s="162">
        <v>59</v>
      </c>
      <c r="CV74" s="162">
        <v>32</v>
      </c>
      <c r="CW74" s="162">
        <v>0</v>
      </c>
      <c r="CX74" s="25"/>
      <c r="CY74" s="25"/>
      <c r="CZ74" s="25"/>
      <c r="DB74" s="266">
        <v>7731</v>
      </c>
      <c r="DC74" s="254" t="s">
        <v>522</v>
      </c>
      <c r="DD74" s="255">
        <v>467</v>
      </c>
      <c r="DE74" s="256">
        <v>1912</v>
      </c>
      <c r="DF74" s="257">
        <v>306</v>
      </c>
      <c r="DG74" s="258">
        <v>66</v>
      </c>
      <c r="DH74" s="259">
        <v>24</v>
      </c>
      <c r="DI74" s="260">
        <v>27</v>
      </c>
      <c r="DJ74" s="260">
        <v>31</v>
      </c>
      <c r="DK74" s="260">
        <v>16</v>
      </c>
      <c r="DL74" s="261">
        <v>2</v>
      </c>
      <c r="DM74" s="262">
        <v>50</v>
      </c>
      <c r="DN74" s="263">
        <v>4</v>
      </c>
      <c r="DO74" s="260">
        <v>3</v>
      </c>
      <c r="DP74" s="260">
        <v>5</v>
      </c>
      <c r="DQ74" s="260">
        <v>6</v>
      </c>
      <c r="DR74" s="264">
        <v>6</v>
      </c>
    </row>
    <row r="75" spans="1:122" ht="18" customHeight="1">
      <c r="A75" s="233">
        <v>1121</v>
      </c>
      <c r="B75" s="234" t="s">
        <v>115</v>
      </c>
      <c r="C75" s="235">
        <v>194</v>
      </c>
      <c r="D75" s="236">
        <v>197</v>
      </c>
      <c r="E75" s="237"/>
      <c r="F75" s="238">
        <v>22</v>
      </c>
      <c r="G75" s="239">
        <v>23</v>
      </c>
      <c r="H75" s="239">
        <v>37</v>
      </c>
      <c r="I75" s="239">
        <v>15</v>
      </c>
      <c r="J75" s="240">
        <v>4</v>
      </c>
      <c r="K75" s="240">
        <v>56</v>
      </c>
      <c r="L75" s="239">
        <v>14</v>
      </c>
      <c r="M75" s="239">
        <v>5</v>
      </c>
      <c r="N75" s="240">
        <v>10</v>
      </c>
      <c r="P75" s="241">
        <v>1161</v>
      </c>
      <c r="Q75" s="242" t="s">
        <v>248</v>
      </c>
      <c r="R75" s="243">
        <v>121</v>
      </c>
      <c r="S75" s="244">
        <v>214</v>
      </c>
      <c r="T75" s="265"/>
      <c r="U75" s="246">
        <v>12</v>
      </c>
      <c r="V75" s="247">
        <v>21</v>
      </c>
      <c r="W75" s="247">
        <v>40</v>
      </c>
      <c r="X75" s="247">
        <v>23</v>
      </c>
      <c r="Y75" s="248">
        <v>3</v>
      </c>
      <c r="Z75" s="248">
        <v>66</v>
      </c>
      <c r="AA75" s="247">
        <v>12</v>
      </c>
      <c r="AB75" s="247">
        <v>8</v>
      </c>
      <c r="AC75" s="248">
        <v>9</v>
      </c>
      <c r="AE75" s="241">
        <v>1161</v>
      </c>
      <c r="AF75" s="242" t="s">
        <v>248</v>
      </c>
      <c r="AG75" s="243">
        <v>130</v>
      </c>
      <c r="AH75" s="244">
        <v>218</v>
      </c>
      <c r="AI75" s="265"/>
      <c r="AJ75" s="246">
        <v>26</v>
      </c>
      <c r="AK75" s="247">
        <v>29</v>
      </c>
      <c r="AL75" s="247">
        <v>19</v>
      </c>
      <c r="AM75" s="247">
        <v>12</v>
      </c>
      <c r="AN75" s="248">
        <v>14</v>
      </c>
      <c r="AO75" s="248">
        <v>45</v>
      </c>
      <c r="AP75" s="247">
        <v>13</v>
      </c>
      <c r="AQ75" s="247">
        <v>7</v>
      </c>
      <c r="AR75" s="248">
        <v>6</v>
      </c>
      <c r="AT75" s="241">
        <v>6040</v>
      </c>
      <c r="AU75" s="242" t="s">
        <v>1297</v>
      </c>
      <c r="AV75" s="243">
        <v>87</v>
      </c>
      <c r="AW75" s="244">
        <v>240</v>
      </c>
      <c r="AX75" s="265"/>
      <c r="AY75" s="246">
        <v>3</v>
      </c>
      <c r="AZ75" s="247">
        <v>17</v>
      </c>
      <c r="BA75" s="247">
        <v>25</v>
      </c>
      <c r="BB75" s="247">
        <v>38</v>
      </c>
      <c r="BC75" s="248">
        <v>16</v>
      </c>
      <c r="BD75" s="248">
        <v>79</v>
      </c>
      <c r="BE75" s="247">
        <v>13</v>
      </c>
      <c r="BF75" s="247">
        <v>13</v>
      </c>
      <c r="BG75" s="248">
        <v>5</v>
      </c>
      <c r="BI75" s="241">
        <v>6051</v>
      </c>
      <c r="BJ75" s="242" t="s">
        <v>435</v>
      </c>
      <c r="BK75" s="243">
        <v>266</v>
      </c>
      <c r="BL75" s="244">
        <v>220</v>
      </c>
      <c r="BM75" s="265"/>
      <c r="BN75" s="246">
        <v>46</v>
      </c>
      <c r="BO75" s="247">
        <v>29</v>
      </c>
      <c r="BP75" s="247">
        <v>17</v>
      </c>
      <c r="BQ75" s="247">
        <v>6</v>
      </c>
      <c r="BR75" s="248">
        <v>1</v>
      </c>
      <c r="BS75" s="248">
        <v>24</v>
      </c>
      <c r="BT75" s="247">
        <v>5</v>
      </c>
      <c r="BU75" s="247">
        <v>5</v>
      </c>
      <c r="BV75" s="247">
        <v>5</v>
      </c>
      <c r="BW75" s="248">
        <v>4</v>
      </c>
      <c r="BY75" s="241">
        <v>6070</v>
      </c>
      <c r="BZ75" s="242" t="s">
        <v>1322</v>
      </c>
      <c r="CA75" s="243">
        <v>116</v>
      </c>
      <c r="CB75" s="244">
        <v>248</v>
      </c>
      <c r="CC75" s="265"/>
      <c r="CD75" s="246">
        <v>5</v>
      </c>
      <c r="CE75" s="247">
        <v>22</v>
      </c>
      <c r="CF75" s="247">
        <v>47</v>
      </c>
      <c r="CG75" s="247">
        <v>22</v>
      </c>
      <c r="CH75" s="248">
        <v>5</v>
      </c>
      <c r="CI75" s="248">
        <v>73</v>
      </c>
      <c r="CJ75" s="247">
        <v>7</v>
      </c>
      <c r="CK75" s="247">
        <v>12</v>
      </c>
      <c r="CL75" s="248">
        <v>10</v>
      </c>
      <c r="CN75" s="250">
        <v>6131</v>
      </c>
      <c r="CO75" s="162" t="s">
        <v>443</v>
      </c>
      <c r="CP75" s="162">
        <v>35</v>
      </c>
      <c r="CQ75" s="251">
        <v>411</v>
      </c>
      <c r="CR75" s="252">
        <v>80</v>
      </c>
      <c r="CS75" s="251">
        <v>3</v>
      </c>
      <c r="CT75" s="251">
        <v>17</v>
      </c>
      <c r="CU75" s="162">
        <v>60</v>
      </c>
      <c r="CV75" s="162">
        <v>14</v>
      </c>
      <c r="CW75" s="162">
        <v>6</v>
      </c>
      <c r="CX75" s="25"/>
      <c r="CY75" s="25"/>
      <c r="CZ75" s="25"/>
      <c r="DB75" s="266">
        <v>7741</v>
      </c>
      <c r="DC75" s="254" t="s">
        <v>523</v>
      </c>
      <c r="DD75" s="255">
        <v>720</v>
      </c>
      <c r="DE75" s="256">
        <v>1999</v>
      </c>
      <c r="DF75" s="257">
        <v>327</v>
      </c>
      <c r="DG75" s="258">
        <v>83</v>
      </c>
      <c r="DH75" s="259">
        <v>11</v>
      </c>
      <c r="DI75" s="260">
        <v>18</v>
      </c>
      <c r="DJ75" s="260">
        <v>30</v>
      </c>
      <c r="DK75" s="260">
        <v>35</v>
      </c>
      <c r="DL75" s="261">
        <v>5</v>
      </c>
      <c r="DM75" s="262">
        <v>71</v>
      </c>
      <c r="DN75" s="263">
        <v>6</v>
      </c>
      <c r="DO75" s="260">
        <v>4</v>
      </c>
      <c r="DP75" s="260">
        <v>7</v>
      </c>
      <c r="DQ75" s="260">
        <v>8</v>
      </c>
      <c r="DR75" s="264">
        <v>7</v>
      </c>
    </row>
    <row r="76" spans="1:122" ht="18" customHeight="1">
      <c r="A76" s="233">
        <v>1161</v>
      </c>
      <c r="B76" s="234" t="s">
        <v>248</v>
      </c>
      <c r="C76" s="235">
        <v>124</v>
      </c>
      <c r="D76" s="236">
        <v>194</v>
      </c>
      <c r="E76" s="237"/>
      <c r="F76" s="238">
        <v>27</v>
      </c>
      <c r="G76" s="239">
        <v>31</v>
      </c>
      <c r="H76" s="239">
        <v>27</v>
      </c>
      <c r="I76" s="239">
        <v>13</v>
      </c>
      <c r="J76" s="240">
        <v>3</v>
      </c>
      <c r="K76" s="240">
        <v>43</v>
      </c>
      <c r="L76" s="239">
        <v>14</v>
      </c>
      <c r="M76" s="239">
        <v>5</v>
      </c>
      <c r="N76" s="240">
        <v>9</v>
      </c>
      <c r="P76" s="241">
        <v>1241</v>
      </c>
      <c r="Q76" s="242" t="s">
        <v>249</v>
      </c>
      <c r="R76" s="243">
        <v>136</v>
      </c>
      <c r="S76" s="244">
        <v>222</v>
      </c>
      <c r="T76" s="265"/>
      <c r="U76" s="246">
        <v>4</v>
      </c>
      <c r="V76" s="247">
        <v>18</v>
      </c>
      <c r="W76" s="247">
        <v>38</v>
      </c>
      <c r="X76" s="247">
        <v>31</v>
      </c>
      <c r="Y76" s="248">
        <v>10</v>
      </c>
      <c r="Z76" s="248">
        <v>78</v>
      </c>
      <c r="AA76" s="247">
        <v>14</v>
      </c>
      <c r="AB76" s="247">
        <v>9</v>
      </c>
      <c r="AC76" s="248">
        <v>9</v>
      </c>
      <c r="AE76" s="241">
        <v>1241</v>
      </c>
      <c r="AF76" s="242" t="s">
        <v>249</v>
      </c>
      <c r="AG76" s="243">
        <v>149</v>
      </c>
      <c r="AH76" s="244">
        <v>223</v>
      </c>
      <c r="AI76" s="265"/>
      <c r="AJ76" s="246">
        <v>17</v>
      </c>
      <c r="AK76" s="247">
        <v>28</v>
      </c>
      <c r="AL76" s="247">
        <v>26</v>
      </c>
      <c r="AM76" s="247">
        <v>16</v>
      </c>
      <c r="AN76" s="248">
        <v>13</v>
      </c>
      <c r="AO76" s="248">
        <v>55</v>
      </c>
      <c r="AP76" s="247">
        <v>14</v>
      </c>
      <c r="AQ76" s="247">
        <v>7</v>
      </c>
      <c r="AR76" s="248">
        <v>7</v>
      </c>
      <c r="AT76" s="241">
        <v>6041</v>
      </c>
      <c r="AU76" s="242" t="s">
        <v>428</v>
      </c>
      <c r="AV76" s="243">
        <v>244</v>
      </c>
      <c r="AW76" s="244">
        <v>218</v>
      </c>
      <c r="AX76" s="265"/>
      <c r="AY76" s="246">
        <v>37</v>
      </c>
      <c r="AZ76" s="247">
        <v>27</v>
      </c>
      <c r="BA76" s="247">
        <v>22</v>
      </c>
      <c r="BB76" s="247">
        <v>11</v>
      </c>
      <c r="BC76" s="248">
        <v>3</v>
      </c>
      <c r="BD76" s="248">
        <v>36</v>
      </c>
      <c r="BE76" s="247">
        <v>8</v>
      </c>
      <c r="BF76" s="247">
        <v>9</v>
      </c>
      <c r="BG76" s="248">
        <v>3</v>
      </c>
      <c r="BI76" s="241">
        <v>6052</v>
      </c>
      <c r="BJ76" s="242" t="s">
        <v>127</v>
      </c>
      <c r="BK76" s="243">
        <v>493</v>
      </c>
      <c r="BL76" s="244">
        <v>237</v>
      </c>
      <c r="BM76" s="265"/>
      <c r="BN76" s="246">
        <v>12</v>
      </c>
      <c r="BO76" s="247">
        <v>26</v>
      </c>
      <c r="BP76" s="247">
        <v>38</v>
      </c>
      <c r="BQ76" s="247">
        <v>19</v>
      </c>
      <c r="BR76" s="248">
        <v>6</v>
      </c>
      <c r="BS76" s="248">
        <v>62</v>
      </c>
      <c r="BT76" s="247">
        <v>7</v>
      </c>
      <c r="BU76" s="247">
        <v>6</v>
      </c>
      <c r="BV76" s="247">
        <v>7</v>
      </c>
      <c r="BW76" s="248">
        <v>5</v>
      </c>
      <c r="BY76" s="241">
        <v>6071</v>
      </c>
      <c r="BZ76" s="242" t="s">
        <v>1324</v>
      </c>
      <c r="CA76" s="243">
        <v>308</v>
      </c>
      <c r="CB76" s="244">
        <v>265</v>
      </c>
      <c r="CC76" s="265"/>
      <c r="CD76" s="246">
        <v>0</v>
      </c>
      <c r="CE76" s="247">
        <v>2</v>
      </c>
      <c r="CF76" s="247">
        <v>20</v>
      </c>
      <c r="CG76" s="247">
        <v>38</v>
      </c>
      <c r="CH76" s="248">
        <v>40</v>
      </c>
      <c r="CI76" s="248">
        <v>98</v>
      </c>
      <c r="CJ76" s="247">
        <v>10</v>
      </c>
      <c r="CK76" s="247">
        <v>16</v>
      </c>
      <c r="CL76" s="248">
        <v>14</v>
      </c>
      <c r="CN76" s="250">
        <v>6141</v>
      </c>
      <c r="CO76" s="162" t="s">
        <v>444</v>
      </c>
      <c r="CP76" s="162">
        <v>57</v>
      </c>
      <c r="CQ76" s="251">
        <v>392</v>
      </c>
      <c r="CR76" s="252">
        <v>37</v>
      </c>
      <c r="CS76" s="251">
        <v>12</v>
      </c>
      <c r="CT76" s="251">
        <v>51</v>
      </c>
      <c r="CU76" s="162">
        <v>37</v>
      </c>
      <c r="CV76" s="162">
        <v>0</v>
      </c>
      <c r="CW76" s="162">
        <v>0</v>
      </c>
      <c r="CX76" s="25"/>
      <c r="CY76" s="25"/>
      <c r="CZ76" s="25"/>
      <c r="DB76" s="266">
        <v>7751</v>
      </c>
      <c r="DC76" s="254" t="s">
        <v>524</v>
      </c>
      <c r="DD76" s="255">
        <v>449</v>
      </c>
      <c r="DE76" s="256">
        <v>2022</v>
      </c>
      <c r="DF76" s="257">
        <v>333</v>
      </c>
      <c r="DG76" s="258">
        <v>88</v>
      </c>
      <c r="DH76" s="259">
        <v>7</v>
      </c>
      <c r="DI76" s="260">
        <v>18</v>
      </c>
      <c r="DJ76" s="260">
        <v>27</v>
      </c>
      <c r="DK76" s="260">
        <v>41</v>
      </c>
      <c r="DL76" s="261">
        <v>7</v>
      </c>
      <c r="DM76" s="262">
        <v>75</v>
      </c>
      <c r="DN76" s="263">
        <v>6</v>
      </c>
      <c r="DO76" s="260">
        <v>5</v>
      </c>
      <c r="DP76" s="260">
        <v>7</v>
      </c>
      <c r="DQ76" s="260">
        <v>8</v>
      </c>
      <c r="DR76" s="264">
        <v>7</v>
      </c>
    </row>
    <row r="77" spans="1:122" ht="18" customHeight="1">
      <c r="A77" s="233">
        <v>1241</v>
      </c>
      <c r="B77" s="234" t="s">
        <v>249</v>
      </c>
      <c r="C77" s="235">
        <v>159</v>
      </c>
      <c r="D77" s="236">
        <v>206</v>
      </c>
      <c r="E77" s="237"/>
      <c r="F77" s="238">
        <v>14</v>
      </c>
      <c r="G77" s="239">
        <v>15</v>
      </c>
      <c r="H77" s="239">
        <v>32</v>
      </c>
      <c r="I77" s="239">
        <v>25</v>
      </c>
      <c r="J77" s="240">
        <v>13</v>
      </c>
      <c r="K77" s="240">
        <v>70</v>
      </c>
      <c r="L77" s="239">
        <v>16</v>
      </c>
      <c r="M77" s="239">
        <v>7</v>
      </c>
      <c r="N77" s="240">
        <v>10</v>
      </c>
      <c r="P77" s="241">
        <v>1281</v>
      </c>
      <c r="Q77" s="242" t="s">
        <v>250</v>
      </c>
      <c r="R77" s="243">
        <v>51</v>
      </c>
      <c r="S77" s="244">
        <v>223</v>
      </c>
      <c r="T77" s="265"/>
      <c r="U77" s="246">
        <v>4</v>
      </c>
      <c r="V77" s="247">
        <v>18</v>
      </c>
      <c r="W77" s="247">
        <v>33</v>
      </c>
      <c r="X77" s="247">
        <v>33</v>
      </c>
      <c r="Y77" s="248">
        <v>12</v>
      </c>
      <c r="Z77" s="248">
        <v>78</v>
      </c>
      <c r="AA77" s="247">
        <v>14</v>
      </c>
      <c r="AB77" s="247">
        <v>9</v>
      </c>
      <c r="AC77" s="248">
        <v>9</v>
      </c>
      <c r="AE77" s="241">
        <v>1281</v>
      </c>
      <c r="AF77" s="242" t="s">
        <v>250</v>
      </c>
      <c r="AG77" s="243">
        <v>52</v>
      </c>
      <c r="AH77" s="244">
        <v>228</v>
      </c>
      <c r="AI77" s="265"/>
      <c r="AJ77" s="246">
        <v>12</v>
      </c>
      <c r="AK77" s="247">
        <v>27</v>
      </c>
      <c r="AL77" s="247">
        <v>27</v>
      </c>
      <c r="AM77" s="247">
        <v>19</v>
      </c>
      <c r="AN77" s="248">
        <v>15</v>
      </c>
      <c r="AO77" s="248">
        <v>62</v>
      </c>
      <c r="AP77" s="247">
        <v>15</v>
      </c>
      <c r="AQ77" s="247">
        <v>8</v>
      </c>
      <c r="AR77" s="248">
        <v>8</v>
      </c>
      <c r="AT77" s="241">
        <v>6042</v>
      </c>
      <c r="AU77" s="242" t="s">
        <v>429</v>
      </c>
      <c r="AV77" s="243">
        <v>42</v>
      </c>
      <c r="AW77" s="244">
        <v>234</v>
      </c>
      <c r="AX77" s="265"/>
      <c r="AY77" s="246">
        <v>10</v>
      </c>
      <c r="AZ77" s="247">
        <v>21</v>
      </c>
      <c r="BA77" s="247">
        <v>24</v>
      </c>
      <c r="BB77" s="247">
        <v>36</v>
      </c>
      <c r="BC77" s="248">
        <v>10</v>
      </c>
      <c r="BD77" s="248">
        <v>69</v>
      </c>
      <c r="BE77" s="247">
        <v>12</v>
      </c>
      <c r="BF77" s="247">
        <v>12</v>
      </c>
      <c r="BG77" s="248">
        <v>5</v>
      </c>
      <c r="BI77" s="241">
        <v>6053</v>
      </c>
      <c r="BJ77" s="242" t="s">
        <v>1330</v>
      </c>
      <c r="BK77" s="243">
        <v>27</v>
      </c>
      <c r="BL77" s="244">
        <v>248</v>
      </c>
      <c r="BM77" s="265"/>
      <c r="BN77" s="246">
        <v>0</v>
      </c>
      <c r="BO77" s="247">
        <v>11</v>
      </c>
      <c r="BP77" s="247">
        <v>37</v>
      </c>
      <c r="BQ77" s="247">
        <v>41</v>
      </c>
      <c r="BR77" s="248">
        <v>11</v>
      </c>
      <c r="BS77" s="248">
        <v>89</v>
      </c>
      <c r="BT77" s="247">
        <v>9</v>
      </c>
      <c r="BU77" s="247">
        <v>8</v>
      </c>
      <c r="BV77" s="247">
        <v>9</v>
      </c>
      <c r="BW77" s="248">
        <v>6</v>
      </c>
      <c r="BY77" s="241">
        <v>6081</v>
      </c>
      <c r="BZ77" s="242" t="s">
        <v>439</v>
      </c>
      <c r="CA77" s="243">
        <v>294</v>
      </c>
      <c r="CB77" s="244">
        <v>234</v>
      </c>
      <c r="CC77" s="265"/>
      <c r="CD77" s="246">
        <v>39</v>
      </c>
      <c r="CE77" s="247">
        <v>23</v>
      </c>
      <c r="CF77" s="247">
        <v>24</v>
      </c>
      <c r="CG77" s="247">
        <v>9</v>
      </c>
      <c r="CH77" s="248">
        <v>5</v>
      </c>
      <c r="CI77" s="248">
        <v>38</v>
      </c>
      <c r="CJ77" s="247">
        <v>5</v>
      </c>
      <c r="CK77" s="247">
        <v>9</v>
      </c>
      <c r="CL77" s="248">
        <v>8</v>
      </c>
      <c r="CN77" s="250">
        <v>6151</v>
      </c>
      <c r="CO77" s="162" t="s">
        <v>4</v>
      </c>
      <c r="CP77" s="162">
        <v>123</v>
      </c>
      <c r="CQ77" s="251">
        <v>424</v>
      </c>
      <c r="CR77" s="252">
        <v>88</v>
      </c>
      <c r="CS77" s="251">
        <v>2</v>
      </c>
      <c r="CT77" s="251">
        <v>10</v>
      </c>
      <c r="CU77" s="162">
        <v>31</v>
      </c>
      <c r="CV77" s="162">
        <v>33</v>
      </c>
      <c r="CW77" s="162">
        <v>24</v>
      </c>
      <c r="CX77" s="25"/>
      <c r="CY77" s="25"/>
      <c r="CZ77" s="25"/>
      <c r="DB77" s="266">
        <v>7781</v>
      </c>
      <c r="DC77" s="254" t="s">
        <v>1326</v>
      </c>
      <c r="DD77" s="255">
        <v>650</v>
      </c>
      <c r="DE77" s="256">
        <v>2007</v>
      </c>
      <c r="DF77" s="257">
        <v>329</v>
      </c>
      <c r="DG77" s="258">
        <v>87</v>
      </c>
      <c r="DH77" s="259">
        <v>9</v>
      </c>
      <c r="DI77" s="260">
        <v>16</v>
      </c>
      <c r="DJ77" s="260">
        <v>36</v>
      </c>
      <c r="DK77" s="260">
        <v>34</v>
      </c>
      <c r="DL77" s="261">
        <v>6</v>
      </c>
      <c r="DM77" s="262">
        <v>75</v>
      </c>
      <c r="DN77" s="263">
        <v>6</v>
      </c>
      <c r="DO77" s="260">
        <v>5</v>
      </c>
      <c r="DP77" s="260">
        <v>7</v>
      </c>
      <c r="DQ77" s="260">
        <v>8</v>
      </c>
      <c r="DR77" s="264">
        <v>7</v>
      </c>
    </row>
    <row r="78" spans="1:122" ht="18" customHeight="1">
      <c r="A78" s="233">
        <v>1281</v>
      </c>
      <c r="B78" s="234" t="s">
        <v>250</v>
      </c>
      <c r="C78" s="235">
        <v>70</v>
      </c>
      <c r="D78" s="236">
        <v>207</v>
      </c>
      <c r="E78" s="237"/>
      <c r="F78" s="238">
        <v>10</v>
      </c>
      <c r="G78" s="239">
        <v>20</v>
      </c>
      <c r="H78" s="239">
        <v>34</v>
      </c>
      <c r="I78" s="239">
        <v>23</v>
      </c>
      <c r="J78" s="240">
        <v>13</v>
      </c>
      <c r="K78" s="240">
        <v>70</v>
      </c>
      <c r="L78" s="239">
        <v>16</v>
      </c>
      <c r="M78" s="239">
        <v>7</v>
      </c>
      <c r="N78" s="240">
        <v>11</v>
      </c>
      <c r="P78" s="241">
        <v>1331</v>
      </c>
      <c r="Q78" s="242" t="s">
        <v>15</v>
      </c>
      <c r="R78" s="243">
        <v>185</v>
      </c>
      <c r="S78" s="244">
        <v>220</v>
      </c>
      <c r="T78" s="265"/>
      <c r="U78" s="246">
        <v>9</v>
      </c>
      <c r="V78" s="247">
        <v>18</v>
      </c>
      <c r="W78" s="247">
        <v>29</v>
      </c>
      <c r="X78" s="247">
        <v>34</v>
      </c>
      <c r="Y78" s="248">
        <v>11</v>
      </c>
      <c r="Z78" s="248">
        <v>74</v>
      </c>
      <c r="AA78" s="247">
        <v>13</v>
      </c>
      <c r="AB78" s="247">
        <v>9</v>
      </c>
      <c r="AC78" s="248">
        <v>9</v>
      </c>
      <c r="AE78" s="241">
        <v>1331</v>
      </c>
      <c r="AF78" s="242" t="s">
        <v>15</v>
      </c>
      <c r="AG78" s="243">
        <v>187</v>
      </c>
      <c r="AH78" s="244">
        <v>230</v>
      </c>
      <c r="AI78" s="265"/>
      <c r="AJ78" s="246">
        <v>7</v>
      </c>
      <c r="AK78" s="247">
        <v>22</v>
      </c>
      <c r="AL78" s="247">
        <v>29</v>
      </c>
      <c r="AM78" s="247">
        <v>23</v>
      </c>
      <c r="AN78" s="248">
        <v>18</v>
      </c>
      <c r="AO78" s="248">
        <v>71</v>
      </c>
      <c r="AP78" s="247">
        <v>16</v>
      </c>
      <c r="AQ78" s="247">
        <v>8</v>
      </c>
      <c r="AR78" s="248">
        <v>8</v>
      </c>
      <c r="AT78" s="241">
        <v>6043</v>
      </c>
      <c r="AU78" s="242" t="s">
        <v>1329</v>
      </c>
      <c r="AV78" s="243">
        <v>10</v>
      </c>
      <c r="AW78" s="244">
        <v>215</v>
      </c>
      <c r="AX78" s="265"/>
      <c r="AY78" s="246">
        <v>40</v>
      </c>
      <c r="AZ78" s="247">
        <v>50</v>
      </c>
      <c r="BA78" s="247">
        <v>10</v>
      </c>
      <c r="BB78" s="247">
        <v>0</v>
      </c>
      <c r="BC78" s="248">
        <v>0</v>
      </c>
      <c r="BD78" s="248">
        <v>10</v>
      </c>
      <c r="BE78" s="247">
        <v>8</v>
      </c>
      <c r="BF78" s="247">
        <v>7</v>
      </c>
      <c r="BG78" s="248">
        <v>3</v>
      </c>
      <c r="BI78" s="241">
        <v>6060</v>
      </c>
      <c r="BJ78" s="242" t="s">
        <v>1321</v>
      </c>
      <c r="BK78" s="243">
        <v>106</v>
      </c>
      <c r="BL78" s="244">
        <v>237</v>
      </c>
      <c r="BM78" s="265"/>
      <c r="BN78" s="246">
        <v>13</v>
      </c>
      <c r="BO78" s="247">
        <v>23</v>
      </c>
      <c r="BP78" s="247">
        <v>42</v>
      </c>
      <c r="BQ78" s="247">
        <v>14</v>
      </c>
      <c r="BR78" s="248">
        <v>8</v>
      </c>
      <c r="BS78" s="248">
        <v>64</v>
      </c>
      <c r="BT78" s="247">
        <v>7</v>
      </c>
      <c r="BU78" s="247">
        <v>6</v>
      </c>
      <c r="BV78" s="247">
        <v>7</v>
      </c>
      <c r="BW78" s="248">
        <v>5</v>
      </c>
      <c r="BY78" s="241">
        <v>6091</v>
      </c>
      <c r="BZ78" s="242" t="s">
        <v>440</v>
      </c>
      <c r="CA78" s="243">
        <v>351</v>
      </c>
      <c r="CB78" s="244">
        <v>227</v>
      </c>
      <c r="CC78" s="265"/>
      <c r="CD78" s="246">
        <v>51</v>
      </c>
      <c r="CE78" s="247">
        <v>25</v>
      </c>
      <c r="CF78" s="247">
        <v>19</v>
      </c>
      <c r="CG78" s="247">
        <v>5</v>
      </c>
      <c r="CH78" s="248">
        <v>0</v>
      </c>
      <c r="CI78" s="248">
        <v>24</v>
      </c>
      <c r="CJ78" s="247">
        <v>5</v>
      </c>
      <c r="CK78" s="247">
        <v>8</v>
      </c>
      <c r="CL78" s="248">
        <v>7</v>
      </c>
      <c r="CN78" s="250">
        <v>6161</v>
      </c>
      <c r="CO78" s="162" t="s">
        <v>445</v>
      </c>
      <c r="CP78" s="162">
        <v>68</v>
      </c>
      <c r="CQ78" s="251">
        <v>400</v>
      </c>
      <c r="CR78" s="252">
        <v>59</v>
      </c>
      <c r="CS78" s="251">
        <v>10</v>
      </c>
      <c r="CT78" s="251">
        <v>31</v>
      </c>
      <c r="CU78" s="162">
        <v>50</v>
      </c>
      <c r="CV78" s="162">
        <v>7</v>
      </c>
      <c r="CW78" s="162">
        <v>1</v>
      </c>
      <c r="CX78" s="25"/>
      <c r="CY78" s="25"/>
      <c r="CZ78" s="25"/>
      <c r="DB78" s="266">
        <v>7791</v>
      </c>
      <c r="DC78" s="254" t="s">
        <v>144</v>
      </c>
      <c r="DD78" s="255">
        <v>212</v>
      </c>
      <c r="DE78" s="256">
        <v>1932</v>
      </c>
      <c r="DF78" s="257">
        <v>311</v>
      </c>
      <c r="DG78" s="258">
        <v>70</v>
      </c>
      <c r="DH78" s="259">
        <v>21</v>
      </c>
      <c r="DI78" s="260">
        <v>27</v>
      </c>
      <c r="DJ78" s="260">
        <v>33</v>
      </c>
      <c r="DK78" s="260">
        <v>19</v>
      </c>
      <c r="DL78" s="261">
        <v>0</v>
      </c>
      <c r="DM78" s="262">
        <v>52</v>
      </c>
      <c r="DN78" s="263">
        <v>5</v>
      </c>
      <c r="DO78" s="260">
        <v>3</v>
      </c>
      <c r="DP78" s="260">
        <v>5</v>
      </c>
      <c r="DQ78" s="260">
        <v>6</v>
      </c>
      <c r="DR78" s="264">
        <v>6</v>
      </c>
    </row>
    <row r="79" spans="1:122" ht="18" customHeight="1">
      <c r="A79" s="233">
        <v>1331</v>
      </c>
      <c r="B79" s="234" t="s">
        <v>15</v>
      </c>
      <c r="C79" s="235">
        <v>174</v>
      </c>
      <c r="D79" s="236">
        <v>208</v>
      </c>
      <c r="E79" s="237"/>
      <c r="F79" s="238">
        <v>11</v>
      </c>
      <c r="G79" s="239">
        <v>19</v>
      </c>
      <c r="H79" s="239">
        <v>32</v>
      </c>
      <c r="I79" s="239">
        <v>24</v>
      </c>
      <c r="J79" s="240">
        <v>15</v>
      </c>
      <c r="K79" s="240">
        <v>70</v>
      </c>
      <c r="L79" s="239">
        <v>16</v>
      </c>
      <c r="M79" s="239">
        <v>7</v>
      </c>
      <c r="N79" s="240">
        <v>11</v>
      </c>
      <c r="P79" s="241">
        <v>1361</v>
      </c>
      <c r="Q79" s="242" t="s">
        <v>1226</v>
      </c>
      <c r="R79" s="243">
        <v>62</v>
      </c>
      <c r="S79" s="244">
        <v>200</v>
      </c>
      <c r="T79" s="265"/>
      <c r="U79" s="246">
        <v>35</v>
      </c>
      <c r="V79" s="247">
        <v>32</v>
      </c>
      <c r="W79" s="247">
        <v>19</v>
      </c>
      <c r="X79" s="247">
        <v>10</v>
      </c>
      <c r="Y79" s="248">
        <v>3</v>
      </c>
      <c r="Z79" s="248">
        <v>32</v>
      </c>
      <c r="AA79" s="247">
        <v>10</v>
      </c>
      <c r="AB79" s="247">
        <v>6</v>
      </c>
      <c r="AC79" s="248">
        <v>7</v>
      </c>
      <c r="AE79" s="241">
        <v>1361</v>
      </c>
      <c r="AF79" s="242" t="s">
        <v>1226</v>
      </c>
      <c r="AG79" s="243">
        <v>61</v>
      </c>
      <c r="AH79" s="244">
        <v>210</v>
      </c>
      <c r="AI79" s="265"/>
      <c r="AJ79" s="246">
        <v>34</v>
      </c>
      <c r="AK79" s="247">
        <v>38</v>
      </c>
      <c r="AL79" s="247">
        <v>18</v>
      </c>
      <c r="AM79" s="247">
        <v>8</v>
      </c>
      <c r="AN79" s="248">
        <v>2</v>
      </c>
      <c r="AO79" s="248">
        <v>28</v>
      </c>
      <c r="AP79" s="247">
        <v>11</v>
      </c>
      <c r="AQ79" s="247">
        <v>5</v>
      </c>
      <c r="AR79" s="248">
        <v>5</v>
      </c>
      <c r="AT79" s="241">
        <v>6045</v>
      </c>
      <c r="AU79" s="242" t="s">
        <v>1317</v>
      </c>
      <c r="AV79" s="243">
        <v>73</v>
      </c>
      <c r="AW79" s="244">
        <v>233</v>
      </c>
      <c r="AX79" s="265"/>
      <c r="AY79" s="246">
        <v>8</v>
      </c>
      <c r="AZ79" s="247">
        <v>18</v>
      </c>
      <c r="BA79" s="247">
        <v>44</v>
      </c>
      <c r="BB79" s="247">
        <v>25</v>
      </c>
      <c r="BC79" s="248">
        <v>5</v>
      </c>
      <c r="BD79" s="248">
        <v>74</v>
      </c>
      <c r="BE79" s="247">
        <v>11</v>
      </c>
      <c r="BF79" s="247">
        <v>12</v>
      </c>
      <c r="BG79" s="248">
        <v>5</v>
      </c>
      <c r="BI79" s="241">
        <v>6061</v>
      </c>
      <c r="BJ79" s="242" t="s">
        <v>436</v>
      </c>
      <c r="BK79" s="243">
        <v>217</v>
      </c>
      <c r="BL79" s="244">
        <v>221</v>
      </c>
      <c r="BM79" s="265"/>
      <c r="BN79" s="246">
        <v>42</v>
      </c>
      <c r="BO79" s="247">
        <v>36</v>
      </c>
      <c r="BP79" s="247">
        <v>18</v>
      </c>
      <c r="BQ79" s="247">
        <v>3</v>
      </c>
      <c r="BR79" s="248">
        <v>1</v>
      </c>
      <c r="BS79" s="248">
        <v>22</v>
      </c>
      <c r="BT79" s="247">
        <v>5</v>
      </c>
      <c r="BU79" s="247">
        <v>5</v>
      </c>
      <c r="BV79" s="247">
        <v>5</v>
      </c>
      <c r="BW79" s="248">
        <v>4</v>
      </c>
      <c r="BY79" s="241">
        <v>6111</v>
      </c>
      <c r="BZ79" s="242" t="s">
        <v>441</v>
      </c>
      <c r="CA79" s="243">
        <v>239</v>
      </c>
      <c r="CB79" s="244">
        <v>231</v>
      </c>
      <c r="CC79" s="265"/>
      <c r="CD79" s="246">
        <v>45</v>
      </c>
      <c r="CE79" s="247">
        <v>23</v>
      </c>
      <c r="CF79" s="247">
        <v>22</v>
      </c>
      <c r="CG79" s="247">
        <v>8</v>
      </c>
      <c r="CH79" s="248">
        <v>3</v>
      </c>
      <c r="CI79" s="248">
        <v>32</v>
      </c>
      <c r="CJ79" s="247">
        <v>5</v>
      </c>
      <c r="CK79" s="247">
        <v>9</v>
      </c>
      <c r="CL79" s="248">
        <v>7</v>
      </c>
      <c r="CN79" s="250">
        <v>6171</v>
      </c>
      <c r="CO79" s="162" t="s">
        <v>446</v>
      </c>
      <c r="CP79" s="162">
        <v>106</v>
      </c>
      <c r="CQ79" s="251">
        <v>418</v>
      </c>
      <c r="CR79" s="252">
        <v>85</v>
      </c>
      <c r="CS79" s="251">
        <v>1</v>
      </c>
      <c r="CT79" s="251">
        <v>14</v>
      </c>
      <c r="CU79" s="162">
        <v>51</v>
      </c>
      <c r="CV79" s="162">
        <v>21</v>
      </c>
      <c r="CW79" s="162">
        <v>13</v>
      </c>
      <c r="CX79" s="25"/>
      <c r="CY79" s="25"/>
      <c r="CZ79" s="25"/>
      <c r="DB79" s="266">
        <v>7812</v>
      </c>
      <c r="DC79" s="254" t="s">
        <v>154</v>
      </c>
      <c r="DD79" s="255">
        <v>1</v>
      </c>
      <c r="DE79" s="256"/>
      <c r="DF79" s="257"/>
      <c r="DG79" s="258"/>
      <c r="DH79" s="259"/>
      <c r="DI79" s="260"/>
      <c r="DJ79" s="260"/>
      <c r="DK79" s="260"/>
      <c r="DL79" s="261"/>
      <c r="DM79" s="262"/>
      <c r="DN79" s="263"/>
      <c r="DO79" s="260"/>
      <c r="DP79" s="260"/>
      <c r="DQ79" s="260"/>
      <c r="DR79" s="264"/>
    </row>
    <row r="80" spans="1:122" ht="18" customHeight="1">
      <c r="A80" s="233">
        <v>1361</v>
      </c>
      <c r="B80" s="234" t="s">
        <v>1226</v>
      </c>
      <c r="C80" s="235">
        <v>72</v>
      </c>
      <c r="D80" s="236">
        <v>188</v>
      </c>
      <c r="E80" s="237"/>
      <c r="F80" s="238">
        <v>35</v>
      </c>
      <c r="G80" s="239">
        <v>33</v>
      </c>
      <c r="H80" s="239">
        <v>26</v>
      </c>
      <c r="I80" s="239">
        <v>6</v>
      </c>
      <c r="J80" s="240">
        <v>0</v>
      </c>
      <c r="K80" s="240">
        <v>32</v>
      </c>
      <c r="L80" s="239">
        <v>12</v>
      </c>
      <c r="M80" s="239">
        <v>5</v>
      </c>
      <c r="N80" s="240">
        <v>8</v>
      </c>
      <c r="P80" s="241">
        <v>1371</v>
      </c>
      <c r="Q80" s="242" t="s">
        <v>252</v>
      </c>
      <c r="R80" s="243">
        <v>184</v>
      </c>
      <c r="S80" s="244">
        <v>221</v>
      </c>
      <c r="T80" s="265"/>
      <c r="U80" s="246">
        <v>11</v>
      </c>
      <c r="V80" s="247">
        <v>14</v>
      </c>
      <c r="W80" s="247">
        <v>28</v>
      </c>
      <c r="X80" s="247">
        <v>34</v>
      </c>
      <c r="Y80" s="248">
        <v>14</v>
      </c>
      <c r="Z80" s="248">
        <v>76</v>
      </c>
      <c r="AA80" s="247">
        <v>14</v>
      </c>
      <c r="AB80" s="247">
        <v>8</v>
      </c>
      <c r="AC80" s="248">
        <v>9</v>
      </c>
      <c r="AE80" s="241">
        <v>1371</v>
      </c>
      <c r="AF80" s="242" t="s">
        <v>252</v>
      </c>
      <c r="AG80" s="243">
        <v>207</v>
      </c>
      <c r="AH80" s="244">
        <v>225</v>
      </c>
      <c r="AI80" s="265"/>
      <c r="AJ80" s="246">
        <v>15</v>
      </c>
      <c r="AK80" s="247">
        <v>16</v>
      </c>
      <c r="AL80" s="247">
        <v>34</v>
      </c>
      <c r="AM80" s="247">
        <v>25</v>
      </c>
      <c r="AN80" s="248">
        <v>10</v>
      </c>
      <c r="AO80" s="248">
        <v>69</v>
      </c>
      <c r="AP80" s="247">
        <v>14</v>
      </c>
      <c r="AQ80" s="247">
        <v>8</v>
      </c>
      <c r="AR80" s="248">
        <v>8</v>
      </c>
      <c r="AT80" s="241">
        <v>6047</v>
      </c>
      <c r="AU80" s="242" t="s">
        <v>1318</v>
      </c>
      <c r="AV80" s="243">
        <v>49</v>
      </c>
      <c r="AW80" s="244">
        <v>220</v>
      </c>
      <c r="AX80" s="265"/>
      <c r="AY80" s="246">
        <v>33</v>
      </c>
      <c r="AZ80" s="247">
        <v>35</v>
      </c>
      <c r="BA80" s="247">
        <v>24</v>
      </c>
      <c r="BB80" s="247">
        <v>6</v>
      </c>
      <c r="BC80" s="248">
        <v>2</v>
      </c>
      <c r="BD80" s="248">
        <v>33</v>
      </c>
      <c r="BE80" s="247">
        <v>8</v>
      </c>
      <c r="BF80" s="247">
        <v>9</v>
      </c>
      <c r="BG80" s="248">
        <v>2</v>
      </c>
      <c r="BI80" s="241">
        <v>6070</v>
      </c>
      <c r="BJ80" s="242" t="s">
        <v>1322</v>
      </c>
      <c r="BK80" s="243">
        <v>193</v>
      </c>
      <c r="BL80" s="244">
        <v>229</v>
      </c>
      <c r="BM80" s="265"/>
      <c r="BN80" s="246">
        <v>26</v>
      </c>
      <c r="BO80" s="247">
        <v>29</v>
      </c>
      <c r="BP80" s="247">
        <v>32</v>
      </c>
      <c r="BQ80" s="247">
        <v>12</v>
      </c>
      <c r="BR80" s="248">
        <v>2</v>
      </c>
      <c r="BS80" s="248">
        <v>45</v>
      </c>
      <c r="BT80" s="247">
        <v>6</v>
      </c>
      <c r="BU80" s="247">
        <v>5</v>
      </c>
      <c r="BV80" s="247">
        <v>7</v>
      </c>
      <c r="BW80" s="248">
        <v>5</v>
      </c>
      <c r="BY80" s="241">
        <v>6121</v>
      </c>
      <c r="BZ80" s="242" t="s">
        <v>442</v>
      </c>
      <c r="CA80" s="243">
        <v>277</v>
      </c>
      <c r="CB80" s="244">
        <v>242</v>
      </c>
      <c r="CC80" s="265"/>
      <c r="CD80" s="246">
        <v>26</v>
      </c>
      <c r="CE80" s="247">
        <v>19</v>
      </c>
      <c r="CF80" s="247">
        <v>32</v>
      </c>
      <c r="CG80" s="247">
        <v>14</v>
      </c>
      <c r="CH80" s="248">
        <v>8</v>
      </c>
      <c r="CI80" s="248">
        <v>55</v>
      </c>
      <c r="CJ80" s="247">
        <v>7</v>
      </c>
      <c r="CK80" s="247">
        <v>10</v>
      </c>
      <c r="CL80" s="248">
        <v>10</v>
      </c>
      <c r="CN80" s="250">
        <v>6211</v>
      </c>
      <c r="CO80" s="162" t="s">
        <v>5</v>
      </c>
      <c r="CP80" s="162">
        <v>132</v>
      </c>
      <c r="CQ80" s="251">
        <v>420</v>
      </c>
      <c r="CR80" s="252">
        <v>95</v>
      </c>
      <c r="CS80" s="251">
        <v>0</v>
      </c>
      <c r="CT80" s="251">
        <v>5</v>
      </c>
      <c r="CU80" s="162">
        <v>55</v>
      </c>
      <c r="CV80" s="162">
        <v>30</v>
      </c>
      <c r="CW80" s="162">
        <v>9</v>
      </c>
      <c r="CX80" s="25"/>
      <c r="CY80" s="25"/>
      <c r="CZ80" s="25"/>
      <c r="DB80" s="266">
        <v>7819</v>
      </c>
      <c r="DC80" s="254" t="s">
        <v>150</v>
      </c>
      <c r="DD80" s="255">
        <v>0</v>
      </c>
      <c r="DE80" s="256"/>
      <c r="DF80" s="257"/>
      <c r="DG80" s="258"/>
      <c r="DH80" s="259"/>
      <c r="DI80" s="260"/>
      <c r="DJ80" s="260"/>
      <c r="DK80" s="260"/>
      <c r="DL80" s="261"/>
      <c r="DM80" s="262"/>
      <c r="DN80" s="263"/>
      <c r="DO80" s="260"/>
      <c r="DP80" s="260"/>
      <c r="DQ80" s="260"/>
      <c r="DR80" s="264"/>
    </row>
    <row r="81" spans="1:122" ht="18" customHeight="1">
      <c r="A81" s="233">
        <v>1371</v>
      </c>
      <c r="B81" s="234" t="s">
        <v>252</v>
      </c>
      <c r="C81" s="235">
        <v>226</v>
      </c>
      <c r="D81" s="236">
        <v>201</v>
      </c>
      <c r="E81" s="237"/>
      <c r="F81" s="238">
        <v>19</v>
      </c>
      <c r="G81" s="239">
        <v>19</v>
      </c>
      <c r="H81" s="239">
        <v>36</v>
      </c>
      <c r="I81" s="239">
        <v>18</v>
      </c>
      <c r="J81" s="240">
        <v>8</v>
      </c>
      <c r="K81" s="240">
        <v>62</v>
      </c>
      <c r="L81" s="239">
        <v>15</v>
      </c>
      <c r="M81" s="239">
        <v>6</v>
      </c>
      <c r="N81" s="240">
        <v>10</v>
      </c>
      <c r="P81" s="241">
        <v>1401</v>
      </c>
      <c r="Q81" s="242" t="s">
        <v>1227</v>
      </c>
      <c r="R81" s="243">
        <v>45</v>
      </c>
      <c r="S81" s="244">
        <v>209</v>
      </c>
      <c r="T81" s="265"/>
      <c r="U81" s="246">
        <v>24</v>
      </c>
      <c r="V81" s="247">
        <v>18</v>
      </c>
      <c r="W81" s="247">
        <v>36</v>
      </c>
      <c r="X81" s="247">
        <v>13</v>
      </c>
      <c r="Y81" s="248">
        <v>9</v>
      </c>
      <c r="Z81" s="248">
        <v>58</v>
      </c>
      <c r="AA81" s="247">
        <v>11</v>
      </c>
      <c r="AB81" s="247">
        <v>8</v>
      </c>
      <c r="AC81" s="248">
        <v>7</v>
      </c>
      <c r="AE81" s="241">
        <v>1401</v>
      </c>
      <c r="AF81" s="242" t="s">
        <v>1227</v>
      </c>
      <c r="AG81" s="243">
        <v>48</v>
      </c>
      <c r="AH81" s="244">
        <v>222</v>
      </c>
      <c r="AI81" s="265"/>
      <c r="AJ81" s="246">
        <v>17</v>
      </c>
      <c r="AK81" s="247">
        <v>29</v>
      </c>
      <c r="AL81" s="247">
        <v>27</v>
      </c>
      <c r="AM81" s="247">
        <v>21</v>
      </c>
      <c r="AN81" s="248">
        <v>6</v>
      </c>
      <c r="AO81" s="248">
        <v>54</v>
      </c>
      <c r="AP81" s="247">
        <v>14</v>
      </c>
      <c r="AQ81" s="247">
        <v>7</v>
      </c>
      <c r="AR81" s="248">
        <v>7</v>
      </c>
      <c r="AT81" s="241">
        <v>6048</v>
      </c>
      <c r="AU81" s="242" t="s">
        <v>1319</v>
      </c>
      <c r="AV81" s="243">
        <v>68</v>
      </c>
      <c r="AW81" s="244">
        <v>231</v>
      </c>
      <c r="AX81" s="265"/>
      <c r="AY81" s="246">
        <v>13</v>
      </c>
      <c r="AZ81" s="247">
        <v>31</v>
      </c>
      <c r="BA81" s="247">
        <v>25</v>
      </c>
      <c r="BB81" s="247">
        <v>19</v>
      </c>
      <c r="BC81" s="248">
        <v>12</v>
      </c>
      <c r="BD81" s="248">
        <v>56</v>
      </c>
      <c r="BE81" s="247">
        <v>11</v>
      </c>
      <c r="BF81" s="247">
        <v>11</v>
      </c>
      <c r="BG81" s="248">
        <v>4</v>
      </c>
      <c r="BI81" s="241">
        <v>6071</v>
      </c>
      <c r="BJ81" s="242" t="s">
        <v>1324</v>
      </c>
      <c r="BK81" s="243">
        <v>360</v>
      </c>
      <c r="BL81" s="244">
        <v>259</v>
      </c>
      <c r="BM81" s="265"/>
      <c r="BN81" s="246">
        <v>0</v>
      </c>
      <c r="BO81" s="247">
        <v>2</v>
      </c>
      <c r="BP81" s="247">
        <v>18</v>
      </c>
      <c r="BQ81" s="247">
        <v>41</v>
      </c>
      <c r="BR81" s="248">
        <v>39</v>
      </c>
      <c r="BS81" s="248">
        <v>98</v>
      </c>
      <c r="BT81" s="247">
        <v>9</v>
      </c>
      <c r="BU81" s="247">
        <v>10</v>
      </c>
      <c r="BV81" s="247">
        <v>10</v>
      </c>
      <c r="BW81" s="248">
        <v>7</v>
      </c>
      <c r="BY81" s="241">
        <v>6131</v>
      </c>
      <c r="BZ81" s="242" t="s">
        <v>443</v>
      </c>
      <c r="CA81" s="243">
        <v>273</v>
      </c>
      <c r="CB81" s="244">
        <v>234</v>
      </c>
      <c r="CC81" s="265"/>
      <c r="CD81" s="246">
        <v>39</v>
      </c>
      <c r="CE81" s="247">
        <v>25</v>
      </c>
      <c r="CF81" s="247">
        <v>24</v>
      </c>
      <c r="CG81" s="247">
        <v>7</v>
      </c>
      <c r="CH81" s="248">
        <v>5</v>
      </c>
      <c r="CI81" s="248">
        <v>36</v>
      </c>
      <c r="CJ81" s="247">
        <v>6</v>
      </c>
      <c r="CK81" s="247">
        <v>9</v>
      </c>
      <c r="CL81" s="248">
        <v>8</v>
      </c>
      <c r="CN81" s="250">
        <v>6221</v>
      </c>
      <c r="CO81" s="162" t="s">
        <v>6</v>
      </c>
      <c r="CP81" s="162">
        <v>126</v>
      </c>
      <c r="CQ81" s="251">
        <v>414</v>
      </c>
      <c r="CR81" s="252">
        <v>86</v>
      </c>
      <c r="CS81" s="251">
        <v>3</v>
      </c>
      <c r="CT81" s="251">
        <v>11</v>
      </c>
      <c r="CU81" s="162">
        <v>62</v>
      </c>
      <c r="CV81" s="162">
        <v>19</v>
      </c>
      <c r="CW81" s="162">
        <v>5</v>
      </c>
      <c r="CX81" s="25"/>
      <c r="CY81" s="25"/>
      <c r="CZ81" s="25"/>
      <c r="DB81" s="266">
        <v>7823</v>
      </c>
      <c r="DC81" s="254" t="s">
        <v>1327</v>
      </c>
      <c r="DD81" s="255">
        <v>3</v>
      </c>
      <c r="DE81" s="256"/>
      <c r="DF81" s="257"/>
      <c r="DG81" s="258"/>
      <c r="DH81" s="259"/>
      <c r="DI81" s="260"/>
      <c r="DJ81" s="260"/>
      <c r="DK81" s="260"/>
      <c r="DL81" s="261"/>
      <c r="DM81" s="262"/>
      <c r="DN81" s="263"/>
      <c r="DO81" s="260"/>
      <c r="DP81" s="260"/>
      <c r="DQ81" s="260"/>
      <c r="DR81" s="264"/>
    </row>
    <row r="82" spans="1:122" ht="18" customHeight="1">
      <c r="A82" s="233">
        <v>1401</v>
      </c>
      <c r="B82" s="234" t="s">
        <v>1227</v>
      </c>
      <c r="C82" s="235">
        <v>47</v>
      </c>
      <c r="D82" s="236">
        <v>197</v>
      </c>
      <c r="E82" s="237"/>
      <c r="F82" s="238">
        <v>26</v>
      </c>
      <c r="G82" s="239">
        <v>26</v>
      </c>
      <c r="H82" s="239">
        <v>30</v>
      </c>
      <c r="I82" s="239">
        <v>15</v>
      </c>
      <c r="J82" s="240">
        <v>4</v>
      </c>
      <c r="K82" s="240">
        <v>49</v>
      </c>
      <c r="L82" s="239">
        <v>14</v>
      </c>
      <c r="M82" s="239">
        <v>6</v>
      </c>
      <c r="N82" s="240">
        <v>10</v>
      </c>
      <c r="P82" s="241">
        <v>1441</v>
      </c>
      <c r="Q82" s="242" t="s">
        <v>1228</v>
      </c>
      <c r="R82" s="243">
        <v>53</v>
      </c>
      <c r="S82" s="244">
        <v>200</v>
      </c>
      <c r="T82" s="265"/>
      <c r="U82" s="246">
        <v>38</v>
      </c>
      <c r="V82" s="247">
        <v>34</v>
      </c>
      <c r="W82" s="247">
        <v>21</v>
      </c>
      <c r="X82" s="247">
        <v>8</v>
      </c>
      <c r="Y82" s="248">
        <v>0</v>
      </c>
      <c r="Z82" s="248">
        <v>28</v>
      </c>
      <c r="AA82" s="247">
        <v>11</v>
      </c>
      <c r="AB82" s="247">
        <v>6</v>
      </c>
      <c r="AC82" s="248">
        <v>6</v>
      </c>
      <c r="AE82" s="241">
        <v>1441</v>
      </c>
      <c r="AF82" s="242" t="s">
        <v>1228</v>
      </c>
      <c r="AG82" s="243">
        <v>60</v>
      </c>
      <c r="AH82" s="244">
        <v>208</v>
      </c>
      <c r="AI82" s="265"/>
      <c r="AJ82" s="246">
        <v>40</v>
      </c>
      <c r="AK82" s="247">
        <v>40</v>
      </c>
      <c r="AL82" s="247">
        <v>15</v>
      </c>
      <c r="AM82" s="247">
        <v>5</v>
      </c>
      <c r="AN82" s="248">
        <v>0</v>
      </c>
      <c r="AO82" s="248">
        <v>20</v>
      </c>
      <c r="AP82" s="247">
        <v>10</v>
      </c>
      <c r="AQ82" s="247">
        <v>5</v>
      </c>
      <c r="AR82" s="248">
        <v>4</v>
      </c>
      <c r="AT82" s="241">
        <v>6049</v>
      </c>
      <c r="AU82" s="242" t="s">
        <v>1320</v>
      </c>
      <c r="AV82" s="243">
        <v>28</v>
      </c>
      <c r="AW82" s="244">
        <v>205</v>
      </c>
      <c r="AX82" s="265"/>
      <c r="AY82" s="246">
        <v>64</v>
      </c>
      <c r="AZ82" s="247">
        <v>18</v>
      </c>
      <c r="BA82" s="247">
        <v>18</v>
      </c>
      <c r="BB82" s="247">
        <v>0</v>
      </c>
      <c r="BC82" s="248">
        <v>0</v>
      </c>
      <c r="BD82" s="248">
        <v>18</v>
      </c>
      <c r="BE82" s="247">
        <v>7</v>
      </c>
      <c r="BF82" s="247">
        <v>6</v>
      </c>
      <c r="BG82" s="248">
        <v>2</v>
      </c>
      <c r="BI82" s="241">
        <v>6081</v>
      </c>
      <c r="BJ82" s="242" t="s">
        <v>439</v>
      </c>
      <c r="BK82" s="243">
        <v>265</v>
      </c>
      <c r="BL82" s="244">
        <v>222</v>
      </c>
      <c r="BM82" s="265"/>
      <c r="BN82" s="246">
        <v>44</v>
      </c>
      <c r="BO82" s="247">
        <v>29</v>
      </c>
      <c r="BP82" s="247">
        <v>20</v>
      </c>
      <c r="BQ82" s="247">
        <v>8</v>
      </c>
      <c r="BR82" s="248">
        <v>0</v>
      </c>
      <c r="BS82" s="248">
        <v>28</v>
      </c>
      <c r="BT82" s="247">
        <v>5</v>
      </c>
      <c r="BU82" s="247">
        <v>5</v>
      </c>
      <c r="BV82" s="247">
        <v>5</v>
      </c>
      <c r="BW82" s="248">
        <v>4</v>
      </c>
      <c r="BY82" s="241">
        <v>6141</v>
      </c>
      <c r="BZ82" s="242" t="s">
        <v>444</v>
      </c>
      <c r="CA82" s="243">
        <v>160</v>
      </c>
      <c r="CB82" s="244">
        <v>231</v>
      </c>
      <c r="CC82" s="265"/>
      <c r="CD82" s="246">
        <v>39</v>
      </c>
      <c r="CE82" s="247">
        <v>32</v>
      </c>
      <c r="CF82" s="247">
        <v>24</v>
      </c>
      <c r="CG82" s="247">
        <v>5</v>
      </c>
      <c r="CH82" s="248">
        <v>0</v>
      </c>
      <c r="CI82" s="248">
        <v>29</v>
      </c>
      <c r="CJ82" s="247">
        <v>5</v>
      </c>
      <c r="CK82" s="247">
        <v>8</v>
      </c>
      <c r="CL82" s="248">
        <v>8</v>
      </c>
      <c r="CN82" s="250">
        <v>6231</v>
      </c>
      <c r="CO82" s="162" t="s">
        <v>7</v>
      </c>
      <c r="CP82" s="162">
        <v>68</v>
      </c>
      <c r="CQ82" s="251">
        <v>389</v>
      </c>
      <c r="CR82" s="252">
        <v>35</v>
      </c>
      <c r="CS82" s="251">
        <v>18</v>
      </c>
      <c r="CT82" s="251">
        <v>47</v>
      </c>
      <c r="CU82" s="162">
        <v>34</v>
      </c>
      <c r="CV82" s="162">
        <v>1</v>
      </c>
      <c r="CW82" s="162">
        <v>0</v>
      </c>
      <c r="CX82" s="25"/>
      <c r="CY82" s="25"/>
      <c r="CZ82" s="25"/>
      <c r="DB82" s="266">
        <v>7826</v>
      </c>
      <c r="DC82" s="254" t="s">
        <v>1328</v>
      </c>
      <c r="DD82" s="255">
        <v>3</v>
      </c>
      <c r="DE82" s="256"/>
      <c r="DF82" s="257"/>
      <c r="DG82" s="258"/>
      <c r="DH82" s="259"/>
      <c r="DI82" s="260"/>
      <c r="DJ82" s="260"/>
      <c r="DK82" s="260"/>
      <c r="DL82" s="261"/>
      <c r="DM82" s="262"/>
      <c r="DN82" s="263"/>
      <c r="DO82" s="260"/>
      <c r="DP82" s="260"/>
      <c r="DQ82" s="260"/>
      <c r="DR82" s="264"/>
    </row>
    <row r="83" spans="1:122" ht="18" customHeight="1">
      <c r="A83" s="233">
        <v>1441</v>
      </c>
      <c r="B83" s="234" t="s">
        <v>1228</v>
      </c>
      <c r="C83" s="235">
        <v>59</v>
      </c>
      <c r="D83" s="236">
        <v>191</v>
      </c>
      <c r="E83" s="237"/>
      <c r="F83" s="238">
        <v>29</v>
      </c>
      <c r="G83" s="239">
        <v>39</v>
      </c>
      <c r="H83" s="239">
        <v>19</v>
      </c>
      <c r="I83" s="239">
        <v>14</v>
      </c>
      <c r="J83" s="240">
        <v>0</v>
      </c>
      <c r="K83" s="240">
        <v>32</v>
      </c>
      <c r="L83" s="239">
        <v>13</v>
      </c>
      <c r="M83" s="239">
        <v>5</v>
      </c>
      <c r="N83" s="240">
        <v>9</v>
      </c>
      <c r="P83" s="241">
        <v>1481</v>
      </c>
      <c r="Q83" s="242" t="s">
        <v>1229</v>
      </c>
      <c r="R83" s="243">
        <v>131</v>
      </c>
      <c r="S83" s="244">
        <v>215</v>
      </c>
      <c r="T83" s="265"/>
      <c r="U83" s="246">
        <v>24</v>
      </c>
      <c r="V83" s="247">
        <v>20</v>
      </c>
      <c r="W83" s="247">
        <v>23</v>
      </c>
      <c r="X83" s="247">
        <v>19</v>
      </c>
      <c r="Y83" s="248">
        <v>15</v>
      </c>
      <c r="Z83" s="248">
        <v>56</v>
      </c>
      <c r="AA83" s="247">
        <v>12</v>
      </c>
      <c r="AB83" s="247">
        <v>8</v>
      </c>
      <c r="AC83" s="248">
        <v>9</v>
      </c>
      <c r="AE83" s="241">
        <v>1481</v>
      </c>
      <c r="AF83" s="242" t="s">
        <v>1229</v>
      </c>
      <c r="AG83" s="243">
        <v>158</v>
      </c>
      <c r="AH83" s="244">
        <v>224</v>
      </c>
      <c r="AI83" s="265"/>
      <c r="AJ83" s="246">
        <v>17</v>
      </c>
      <c r="AK83" s="247">
        <v>25</v>
      </c>
      <c r="AL83" s="247">
        <v>24</v>
      </c>
      <c r="AM83" s="247">
        <v>23</v>
      </c>
      <c r="AN83" s="248">
        <v>11</v>
      </c>
      <c r="AO83" s="248">
        <v>58</v>
      </c>
      <c r="AP83" s="247">
        <v>14</v>
      </c>
      <c r="AQ83" s="247">
        <v>7</v>
      </c>
      <c r="AR83" s="248">
        <v>8</v>
      </c>
      <c r="AT83" s="241">
        <v>6051</v>
      </c>
      <c r="AU83" s="242" t="s">
        <v>435</v>
      </c>
      <c r="AV83" s="243">
        <v>264</v>
      </c>
      <c r="AW83" s="244">
        <v>213</v>
      </c>
      <c r="AX83" s="265"/>
      <c r="AY83" s="246">
        <v>48</v>
      </c>
      <c r="AZ83" s="247">
        <v>28</v>
      </c>
      <c r="BA83" s="247">
        <v>20</v>
      </c>
      <c r="BB83" s="247">
        <v>5</v>
      </c>
      <c r="BC83" s="248">
        <v>0</v>
      </c>
      <c r="BD83" s="248">
        <v>25</v>
      </c>
      <c r="BE83" s="247">
        <v>8</v>
      </c>
      <c r="BF83" s="247">
        <v>7</v>
      </c>
      <c r="BG83" s="248">
        <v>2</v>
      </c>
      <c r="BI83" s="241">
        <v>6091</v>
      </c>
      <c r="BJ83" s="242" t="s">
        <v>440</v>
      </c>
      <c r="BK83" s="243">
        <v>340</v>
      </c>
      <c r="BL83" s="244">
        <v>219</v>
      </c>
      <c r="BM83" s="265"/>
      <c r="BN83" s="246">
        <v>49</v>
      </c>
      <c r="BO83" s="247">
        <v>27</v>
      </c>
      <c r="BP83" s="247">
        <v>16</v>
      </c>
      <c r="BQ83" s="247">
        <v>7</v>
      </c>
      <c r="BR83" s="248">
        <v>1</v>
      </c>
      <c r="BS83" s="248">
        <v>24</v>
      </c>
      <c r="BT83" s="247">
        <v>5</v>
      </c>
      <c r="BU83" s="247">
        <v>5</v>
      </c>
      <c r="BV83" s="247">
        <v>5</v>
      </c>
      <c r="BW83" s="248">
        <v>4</v>
      </c>
      <c r="BY83" s="241">
        <v>6151</v>
      </c>
      <c r="BZ83" s="242" t="s">
        <v>4</v>
      </c>
      <c r="CA83" s="243">
        <v>300</v>
      </c>
      <c r="CB83" s="244">
        <v>249</v>
      </c>
      <c r="CC83" s="265"/>
      <c r="CD83" s="246">
        <v>13</v>
      </c>
      <c r="CE83" s="247">
        <v>20</v>
      </c>
      <c r="CF83" s="247">
        <v>28</v>
      </c>
      <c r="CG83" s="247">
        <v>20</v>
      </c>
      <c r="CH83" s="248">
        <v>18</v>
      </c>
      <c r="CI83" s="248">
        <v>66</v>
      </c>
      <c r="CJ83" s="247">
        <v>8</v>
      </c>
      <c r="CK83" s="247">
        <v>12</v>
      </c>
      <c r="CL83" s="248">
        <v>11</v>
      </c>
      <c r="CN83" s="250">
        <v>6241</v>
      </c>
      <c r="CO83" s="162" t="s">
        <v>447</v>
      </c>
      <c r="CP83" s="162">
        <v>153</v>
      </c>
      <c r="CQ83" s="251">
        <v>417</v>
      </c>
      <c r="CR83" s="252">
        <v>86</v>
      </c>
      <c r="CS83" s="251">
        <v>0</v>
      </c>
      <c r="CT83" s="251">
        <v>14</v>
      </c>
      <c r="CU83" s="162">
        <v>56</v>
      </c>
      <c r="CV83" s="162">
        <v>18</v>
      </c>
      <c r="CW83" s="162">
        <v>12</v>
      </c>
      <c r="CX83" s="25"/>
      <c r="CY83" s="25"/>
      <c r="CZ83" s="25"/>
      <c r="DB83" s="266">
        <v>7829</v>
      </c>
      <c r="DC83" s="254" t="s">
        <v>145</v>
      </c>
      <c r="DD83" s="255">
        <v>31</v>
      </c>
      <c r="DE83" s="256">
        <v>1750</v>
      </c>
      <c r="DF83" s="257">
        <v>266</v>
      </c>
      <c r="DG83" s="258">
        <v>26</v>
      </c>
      <c r="DH83" s="259">
        <v>61</v>
      </c>
      <c r="DI83" s="260">
        <v>19</v>
      </c>
      <c r="DJ83" s="260">
        <v>16</v>
      </c>
      <c r="DK83" s="260">
        <v>3</v>
      </c>
      <c r="DL83" s="261">
        <v>0</v>
      </c>
      <c r="DM83" s="262">
        <v>19</v>
      </c>
      <c r="DN83" s="263">
        <v>3</v>
      </c>
      <c r="DO83" s="260">
        <v>2</v>
      </c>
      <c r="DP83" s="260">
        <v>3</v>
      </c>
      <c r="DQ83" s="260">
        <v>3</v>
      </c>
      <c r="DR83" s="264">
        <v>4</v>
      </c>
    </row>
    <row r="84" spans="1:122" ht="18" customHeight="1">
      <c r="A84" s="233">
        <v>1481</v>
      </c>
      <c r="B84" s="234" t="s">
        <v>1229</v>
      </c>
      <c r="C84" s="235">
        <v>130</v>
      </c>
      <c r="D84" s="236">
        <v>208</v>
      </c>
      <c r="E84" s="237"/>
      <c r="F84" s="238">
        <v>8</v>
      </c>
      <c r="G84" s="239">
        <v>21</v>
      </c>
      <c r="H84" s="239">
        <v>34</v>
      </c>
      <c r="I84" s="239">
        <v>21</v>
      </c>
      <c r="J84" s="240">
        <v>17</v>
      </c>
      <c r="K84" s="240">
        <v>72</v>
      </c>
      <c r="L84" s="239">
        <v>16</v>
      </c>
      <c r="M84" s="239">
        <v>7</v>
      </c>
      <c r="N84" s="240">
        <v>11</v>
      </c>
      <c r="P84" s="241">
        <v>1521</v>
      </c>
      <c r="Q84" s="242" t="s">
        <v>1230</v>
      </c>
      <c r="R84" s="243">
        <v>79</v>
      </c>
      <c r="S84" s="244">
        <v>212</v>
      </c>
      <c r="T84" s="265"/>
      <c r="U84" s="246">
        <v>15</v>
      </c>
      <c r="V84" s="247">
        <v>25</v>
      </c>
      <c r="W84" s="247">
        <v>32</v>
      </c>
      <c r="X84" s="247">
        <v>23</v>
      </c>
      <c r="Y84" s="248">
        <v>5</v>
      </c>
      <c r="Z84" s="248">
        <v>59</v>
      </c>
      <c r="AA84" s="247">
        <v>12</v>
      </c>
      <c r="AB84" s="247">
        <v>8</v>
      </c>
      <c r="AC84" s="248">
        <v>9</v>
      </c>
      <c r="AE84" s="241">
        <v>1521</v>
      </c>
      <c r="AF84" s="242" t="s">
        <v>1230</v>
      </c>
      <c r="AG84" s="243">
        <v>80</v>
      </c>
      <c r="AH84" s="244">
        <v>218</v>
      </c>
      <c r="AI84" s="265"/>
      <c r="AJ84" s="246">
        <v>25</v>
      </c>
      <c r="AK84" s="247">
        <v>25</v>
      </c>
      <c r="AL84" s="247">
        <v>28</v>
      </c>
      <c r="AM84" s="247">
        <v>16</v>
      </c>
      <c r="AN84" s="248">
        <v>6</v>
      </c>
      <c r="AO84" s="248">
        <v>50</v>
      </c>
      <c r="AP84" s="247">
        <v>13</v>
      </c>
      <c r="AQ84" s="247">
        <v>7</v>
      </c>
      <c r="AR84" s="248">
        <v>6</v>
      </c>
      <c r="AT84" s="241">
        <v>6052</v>
      </c>
      <c r="AU84" s="242" t="s">
        <v>127</v>
      </c>
      <c r="AV84" s="243">
        <v>532</v>
      </c>
      <c r="AW84" s="244">
        <v>230</v>
      </c>
      <c r="AX84" s="265"/>
      <c r="AY84" s="246">
        <v>15</v>
      </c>
      <c r="AZ84" s="247">
        <v>27</v>
      </c>
      <c r="BA84" s="247">
        <v>26</v>
      </c>
      <c r="BB84" s="247">
        <v>23</v>
      </c>
      <c r="BC84" s="248">
        <v>10</v>
      </c>
      <c r="BD84" s="248">
        <v>58</v>
      </c>
      <c r="BE84" s="247">
        <v>11</v>
      </c>
      <c r="BF84" s="247">
        <v>11</v>
      </c>
      <c r="BG84" s="248">
        <v>4</v>
      </c>
      <c r="BI84" s="241">
        <v>6111</v>
      </c>
      <c r="BJ84" s="242" t="s">
        <v>441</v>
      </c>
      <c r="BK84" s="243">
        <v>201</v>
      </c>
      <c r="BL84" s="244">
        <v>223</v>
      </c>
      <c r="BM84" s="265"/>
      <c r="BN84" s="246">
        <v>38</v>
      </c>
      <c r="BO84" s="247">
        <v>32</v>
      </c>
      <c r="BP84" s="247">
        <v>22</v>
      </c>
      <c r="BQ84" s="247">
        <v>5</v>
      </c>
      <c r="BR84" s="248">
        <v>2</v>
      </c>
      <c r="BS84" s="248">
        <v>30</v>
      </c>
      <c r="BT84" s="247">
        <v>5</v>
      </c>
      <c r="BU84" s="247">
        <v>5</v>
      </c>
      <c r="BV84" s="247">
        <v>5</v>
      </c>
      <c r="BW84" s="248">
        <v>4</v>
      </c>
      <c r="BY84" s="241">
        <v>6161</v>
      </c>
      <c r="BZ84" s="242" t="s">
        <v>445</v>
      </c>
      <c r="CA84" s="243">
        <v>324</v>
      </c>
      <c r="CB84" s="244">
        <v>235</v>
      </c>
      <c r="CC84" s="265"/>
      <c r="CD84" s="246">
        <v>37</v>
      </c>
      <c r="CE84" s="247">
        <v>22</v>
      </c>
      <c r="CF84" s="247">
        <v>28</v>
      </c>
      <c r="CG84" s="247">
        <v>10</v>
      </c>
      <c r="CH84" s="248">
        <v>4</v>
      </c>
      <c r="CI84" s="248">
        <v>42</v>
      </c>
      <c r="CJ84" s="247">
        <v>6</v>
      </c>
      <c r="CK84" s="247">
        <v>9</v>
      </c>
      <c r="CL84" s="248">
        <v>8</v>
      </c>
      <c r="CN84" s="250">
        <v>6251</v>
      </c>
      <c r="CO84" s="162" t="s">
        <v>8</v>
      </c>
      <c r="CP84" s="162">
        <v>43</v>
      </c>
      <c r="CQ84" s="251">
        <v>409</v>
      </c>
      <c r="CR84" s="252">
        <v>72</v>
      </c>
      <c r="CS84" s="251">
        <v>2</v>
      </c>
      <c r="CT84" s="251">
        <v>26</v>
      </c>
      <c r="CU84" s="162">
        <v>58</v>
      </c>
      <c r="CV84" s="162">
        <v>9</v>
      </c>
      <c r="CW84" s="162">
        <v>5</v>
      </c>
      <c r="CX84" s="25"/>
      <c r="CY84" s="25"/>
      <c r="CZ84" s="25"/>
      <c r="DB84" s="266">
        <v>7832</v>
      </c>
      <c r="DC84" s="254" t="s">
        <v>153</v>
      </c>
      <c r="DD84" s="255">
        <v>1</v>
      </c>
      <c r="DE84" s="256"/>
      <c r="DF84" s="257"/>
      <c r="DG84" s="258"/>
      <c r="DH84" s="259"/>
      <c r="DI84" s="260"/>
      <c r="DJ84" s="260"/>
      <c r="DK84" s="260"/>
      <c r="DL84" s="261"/>
      <c r="DM84" s="262"/>
      <c r="DN84" s="263"/>
      <c r="DO84" s="260"/>
      <c r="DP84" s="260"/>
      <c r="DQ84" s="260"/>
      <c r="DR84" s="264"/>
    </row>
    <row r="85" spans="1:122" ht="18" customHeight="1">
      <c r="A85" s="233">
        <v>1521</v>
      </c>
      <c r="B85" s="234" t="s">
        <v>1230</v>
      </c>
      <c r="C85" s="235">
        <v>76</v>
      </c>
      <c r="D85" s="236">
        <v>195</v>
      </c>
      <c r="E85" s="237"/>
      <c r="F85" s="238">
        <v>22</v>
      </c>
      <c r="G85" s="239">
        <v>34</v>
      </c>
      <c r="H85" s="239">
        <v>22</v>
      </c>
      <c r="I85" s="239">
        <v>16</v>
      </c>
      <c r="J85" s="240">
        <v>5</v>
      </c>
      <c r="K85" s="240">
        <v>43</v>
      </c>
      <c r="L85" s="239">
        <v>13</v>
      </c>
      <c r="M85" s="239">
        <v>5</v>
      </c>
      <c r="N85" s="240">
        <v>9</v>
      </c>
      <c r="P85" s="241">
        <v>1561</v>
      </c>
      <c r="Q85" s="242" t="s">
        <v>1231</v>
      </c>
      <c r="R85" s="243">
        <v>79</v>
      </c>
      <c r="S85" s="244">
        <v>204</v>
      </c>
      <c r="T85" s="265"/>
      <c r="U85" s="246">
        <v>34</v>
      </c>
      <c r="V85" s="247">
        <v>25</v>
      </c>
      <c r="W85" s="247">
        <v>23</v>
      </c>
      <c r="X85" s="247">
        <v>15</v>
      </c>
      <c r="Y85" s="248">
        <v>3</v>
      </c>
      <c r="Z85" s="248">
        <v>41</v>
      </c>
      <c r="AA85" s="247">
        <v>10</v>
      </c>
      <c r="AB85" s="247">
        <v>7</v>
      </c>
      <c r="AC85" s="248">
        <v>7</v>
      </c>
      <c r="AE85" s="241">
        <v>1561</v>
      </c>
      <c r="AF85" s="242" t="s">
        <v>1231</v>
      </c>
      <c r="AG85" s="243">
        <v>71</v>
      </c>
      <c r="AH85" s="244">
        <v>213</v>
      </c>
      <c r="AI85" s="265"/>
      <c r="AJ85" s="246">
        <v>31</v>
      </c>
      <c r="AK85" s="247">
        <v>25</v>
      </c>
      <c r="AL85" s="247">
        <v>37</v>
      </c>
      <c r="AM85" s="247">
        <v>7</v>
      </c>
      <c r="AN85" s="248">
        <v>0</v>
      </c>
      <c r="AO85" s="248">
        <v>44</v>
      </c>
      <c r="AP85" s="247">
        <v>12</v>
      </c>
      <c r="AQ85" s="247">
        <v>6</v>
      </c>
      <c r="AR85" s="248">
        <v>5</v>
      </c>
      <c r="AT85" s="241">
        <v>6053</v>
      </c>
      <c r="AU85" s="242" t="s">
        <v>1330</v>
      </c>
      <c r="AV85" s="243">
        <v>46</v>
      </c>
      <c r="AW85" s="244">
        <v>238</v>
      </c>
      <c r="AX85" s="265"/>
      <c r="AY85" s="246">
        <v>7</v>
      </c>
      <c r="AZ85" s="247">
        <v>9</v>
      </c>
      <c r="BA85" s="247">
        <v>39</v>
      </c>
      <c r="BB85" s="247">
        <v>26</v>
      </c>
      <c r="BC85" s="248">
        <v>20</v>
      </c>
      <c r="BD85" s="248">
        <v>85</v>
      </c>
      <c r="BE85" s="247">
        <v>13</v>
      </c>
      <c r="BF85" s="247">
        <v>13</v>
      </c>
      <c r="BG85" s="248">
        <v>5</v>
      </c>
      <c r="BI85" s="241">
        <v>6121</v>
      </c>
      <c r="BJ85" s="242" t="s">
        <v>442</v>
      </c>
      <c r="BK85" s="243">
        <v>274</v>
      </c>
      <c r="BL85" s="244">
        <v>233</v>
      </c>
      <c r="BM85" s="265"/>
      <c r="BN85" s="246">
        <v>19</v>
      </c>
      <c r="BO85" s="247">
        <v>32</v>
      </c>
      <c r="BP85" s="247">
        <v>31</v>
      </c>
      <c r="BQ85" s="247">
        <v>13</v>
      </c>
      <c r="BR85" s="248">
        <v>5</v>
      </c>
      <c r="BS85" s="248">
        <v>49</v>
      </c>
      <c r="BT85" s="247">
        <v>7</v>
      </c>
      <c r="BU85" s="247">
        <v>6</v>
      </c>
      <c r="BV85" s="247">
        <v>7</v>
      </c>
      <c r="BW85" s="248">
        <v>5</v>
      </c>
      <c r="BY85" s="241">
        <v>6171</v>
      </c>
      <c r="BZ85" s="242" t="s">
        <v>446</v>
      </c>
      <c r="CA85" s="243">
        <v>420</v>
      </c>
      <c r="CB85" s="244">
        <v>240</v>
      </c>
      <c r="CC85" s="265"/>
      <c r="CD85" s="246">
        <v>26</v>
      </c>
      <c r="CE85" s="247">
        <v>24</v>
      </c>
      <c r="CF85" s="247">
        <v>28</v>
      </c>
      <c r="CG85" s="247">
        <v>15</v>
      </c>
      <c r="CH85" s="248">
        <v>7</v>
      </c>
      <c r="CI85" s="248">
        <v>50</v>
      </c>
      <c r="CJ85" s="247">
        <v>6</v>
      </c>
      <c r="CK85" s="247">
        <v>10</v>
      </c>
      <c r="CL85" s="248">
        <v>9</v>
      </c>
      <c r="CN85" s="250">
        <v>6281</v>
      </c>
      <c r="CO85" s="162" t="s">
        <v>448</v>
      </c>
      <c r="CP85" s="162">
        <v>56</v>
      </c>
      <c r="CQ85" s="251">
        <v>405</v>
      </c>
      <c r="CR85" s="252">
        <v>71</v>
      </c>
      <c r="CS85" s="251">
        <v>5</v>
      </c>
      <c r="CT85" s="251">
        <v>23</v>
      </c>
      <c r="CU85" s="162">
        <v>61</v>
      </c>
      <c r="CV85" s="162">
        <v>9</v>
      </c>
      <c r="CW85" s="162">
        <v>2</v>
      </c>
      <c r="CX85" s="25"/>
      <c r="CY85" s="25"/>
      <c r="CZ85" s="25"/>
      <c r="DB85" s="266">
        <v>7833</v>
      </c>
      <c r="DC85" s="254" t="s">
        <v>152</v>
      </c>
      <c r="DD85" s="255">
        <v>1</v>
      </c>
      <c r="DE85" s="256"/>
      <c r="DF85" s="257"/>
      <c r="DG85" s="258"/>
      <c r="DH85" s="259"/>
      <c r="DI85" s="260"/>
      <c r="DJ85" s="260"/>
      <c r="DK85" s="260"/>
      <c r="DL85" s="261"/>
      <c r="DM85" s="262"/>
      <c r="DN85" s="263"/>
      <c r="DO85" s="260"/>
      <c r="DP85" s="260"/>
      <c r="DQ85" s="260"/>
      <c r="DR85" s="264"/>
    </row>
    <row r="86" spans="1:122" ht="18" customHeight="1">
      <c r="A86" s="233">
        <v>1561</v>
      </c>
      <c r="B86" s="234" t="s">
        <v>1231</v>
      </c>
      <c r="C86" s="235">
        <v>76</v>
      </c>
      <c r="D86" s="236">
        <v>189</v>
      </c>
      <c r="E86" s="237"/>
      <c r="F86" s="238">
        <v>36</v>
      </c>
      <c r="G86" s="239">
        <v>25</v>
      </c>
      <c r="H86" s="239">
        <v>32</v>
      </c>
      <c r="I86" s="239">
        <v>8</v>
      </c>
      <c r="J86" s="240">
        <v>0</v>
      </c>
      <c r="K86" s="240">
        <v>39</v>
      </c>
      <c r="L86" s="239">
        <v>12</v>
      </c>
      <c r="M86" s="239">
        <v>5</v>
      </c>
      <c r="N86" s="240">
        <v>8</v>
      </c>
      <c r="P86" s="241">
        <v>1601</v>
      </c>
      <c r="Q86" s="242" t="s">
        <v>258</v>
      </c>
      <c r="R86" s="243">
        <v>41</v>
      </c>
      <c r="S86" s="244">
        <v>202</v>
      </c>
      <c r="T86" s="265"/>
      <c r="U86" s="246">
        <v>37</v>
      </c>
      <c r="V86" s="247">
        <v>37</v>
      </c>
      <c r="W86" s="247">
        <v>12</v>
      </c>
      <c r="X86" s="247">
        <v>12</v>
      </c>
      <c r="Y86" s="248">
        <v>2</v>
      </c>
      <c r="Z86" s="248">
        <v>27</v>
      </c>
      <c r="AA86" s="247">
        <v>9</v>
      </c>
      <c r="AB86" s="247">
        <v>6</v>
      </c>
      <c r="AC86" s="248">
        <v>8</v>
      </c>
      <c r="AE86" s="241">
        <v>1601</v>
      </c>
      <c r="AF86" s="242" t="s">
        <v>258</v>
      </c>
      <c r="AG86" s="243">
        <v>56</v>
      </c>
      <c r="AH86" s="244">
        <v>210</v>
      </c>
      <c r="AI86" s="265"/>
      <c r="AJ86" s="246">
        <v>45</v>
      </c>
      <c r="AK86" s="247">
        <v>23</v>
      </c>
      <c r="AL86" s="247">
        <v>18</v>
      </c>
      <c r="AM86" s="247">
        <v>11</v>
      </c>
      <c r="AN86" s="248">
        <v>4</v>
      </c>
      <c r="AO86" s="248">
        <v>32</v>
      </c>
      <c r="AP86" s="247">
        <v>10</v>
      </c>
      <c r="AQ86" s="247">
        <v>6</v>
      </c>
      <c r="AR86" s="248">
        <v>6</v>
      </c>
      <c r="AT86" s="241">
        <v>6060</v>
      </c>
      <c r="AU86" s="242" t="s">
        <v>1321</v>
      </c>
      <c r="AV86" s="243">
        <v>109</v>
      </c>
      <c r="AW86" s="244">
        <v>227</v>
      </c>
      <c r="AX86" s="265"/>
      <c r="AY86" s="246">
        <v>13</v>
      </c>
      <c r="AZ86" s="247">
        <v>37</v>
      </c>
      <c r="BA86" s="247">
        <v>32</v>
      </c>
      <c r="BB86" s="247">
        <v>17</v>
      </c>
      <c r="BC86" s="248">
        <v>2</v>
      </c>
      <c r="BD86" s="248">
        <v>50</v>
      </c>
      <c r="BE86" s="247">
        <v>9</v>
      </c>
      <c r="BF86" s="247">
        <v>10</v>
      </c>
      <c r="BG86" s="248">
        <v>4</v>
      </c>
      <c r="BI86" s="241">
        <v>6131</v>
      </c>
      <c r="BJ86" s="242" t="s">
        <v>443</v>
      </c>
      <c r="BK86" s="243">
        <v>264</v>
      </c>
      <c r="BL86" s="244">
        <v>229</v>
      </c>
      <c r="BM86" s="265"/>
      <c r="BN86" s="246">
        <v>27</v>
      </c>
      <c r="BO86" s="247">
        <v>28</v>
      </c>
      <c r="BP86" s="247">
        <v>31</v>
      </c>
      <c r="BQ86" s="247">
        <v>11</v>
      </c>
      <c r="BR86" s="248">
        <v>3</v>
      </c>
      <c r="BS86" s="248">
        <v>45</v>
      </c>
      <c r="BT86" s="247">
        <v>6</v>
      </c>
      <c r="BU86" s="247">
        <v>5</v>
      </c>
      <c r="BV86" s="247">
        <v>6</v>
      </c>
      <c r="BW86" s="248">
        <v>5</v>
      </c>
      <c r="BY86" s="241">
        <v>6211</v>
      </c>
      <c r="BZ86" s="242" t="s">
        <v>5</v>
      </c>
      <c r="CA86" s="243">
        <v>446</v>
      </c>
      <c r="CB86" s="244">
        <v>244</v>
      </c>
      <c r="CC86" s="265"/>
      <c r="CD86" s="246">
        <v>19</v>
      </c>
      <c r="CE86" s="247">
        <v>20</v>
      </c>
      <c r="CF86" s="247">
        <v>38</v>
      </c>
      <c r="CG86" s="247">
        <v>15</v>
      </c>
      <c r="CH86" s="248">
        <v>8</v>
      </c>
      <c r="CI86" s="248">
        <v>61</v>
      </c>
      <c r="CJ86" s="247">
        <v>7</v>
      </c>
      <c r="CK86" s="247">
        <v>11</v>
      </c>
      <c r="CL86" s="248">
        <v>10</v>
      </c>
      <c r="CN86" s="250">
        <v>6301</v>
      </c>
      <c r="CO86" s="162" t="s">
        <v>449</v>
      </c>
      <c r="CP86" s="162">
        <v>219</v>
      </c>
      <c r="CQ86" s="251">
        <v>417</v>
      </c>
      <c r="CR86" s="252">
        <v>89</v>
      </c>
      <c r="CS86" s="251">
        <v>2</v>
      </c>
      <c r="CT86" s="251">
        <v>10</v>
      </c>
      <c r="CU86" s="162">
        <v>52</v>
      </c>
      <c r="CV86" s="162">
        <v>29</v>
      </c>
      <c r="CW86" s="162">
        <v>8</v>
      </c>
      <c r="CX86" s="25"/>
      <c r="CY86" s="25"/>
      <c r="CZ86" s="25"/>
      <c r="DB86" s="266">
        <v>7835</v>
      </c>
      <c r="DC86" s="254" t="s">
        <v>146</v>
      </c>
      <c r="DD86" s="255">
        <v>15</v>
      </c>
      <c r="DE86" s="256">
        <v>1828</v>
      </c>
      <c r="DF86" s="257">
        <v>285</v>
      </c>
      <c r="DG86" s="258">
        <v>33</v>
      </c>
      <c r="DH86" s="259">
        <v>47</v>
      </c>
      <c r="DI86" s="260">
        <v>40</v>
      </c>
      <c r="DJ86" s="260">
        <v>13</v>
      </c>
      <c r="DK86" s="260">
        <v>0</v>
      </c>
      <c r="DL86" s="261">
        <v>0</v>
      </c>
      <c r="DM86" s="262">
        <v>13</v>
      </c>
      <c r="DN86" s="263">
        <v>3</v>
      </c>
      <c r="DO86" s="260">
        <v>1</v>
      </c>
      <c r="DP86" s="260">
        <v>3</v>
      </c>
      <c r="DQ86" s="260">
        <v>4</v>
      </c>
      <c r="DR86" s="264">
        <v>4</v>
      </c>
    </row>
    <row r="87" spans="1:122" ht="18" customHeight="1">
      <c r="A87" s="233">
        <v>1601</v>
      </c>
      <c r="B87" s="234" t="s">
        <v>258</v>
      </c>
      <c r="C87" s="235">
        <v>57</v>
      </c>
      <c r="D87" s="236">
        <v>189</v>
      </c>
      <c r="E87" s="237"/>
      <c r="F87" s="238">
        <v>35</v>
      </c>
      <c r="G87" s="239">
        <v>25</v>
      </c>
      <c r="H87" s="239">
        <v>30</v>
      </c>
      <c r="I87" s="239">
        <v>11</v>
      </c>
      <c r="J87" s="240">
        <v>0</v>
      </c>
      <c r="K87" s="240">
        <v>40</v>
      </c>
      <c r="L87" s="239">
        <v>12</v>
      </c>
      <c r="M87" s="239">
        <v>5</v>
      </c>
      <c r="N87" s="240">
        <v>9</v>
      </c>
      <c r="P87" s="241">
        <v>1641</v>
      </c>
      <c r="Q87" s="242" t="s">
        <v>259</v>
      </c>
      <c r="R87" s="243">
        <v>68</v>
      </c>
      <c r="S87" s="244">
        <v>209</v>
      </c>
      <c r="T87" s="265"/>
      <c r="U87" s="246">
        <v>26</v>
      </c>
      <c r="V87" s="247">
        <v>28</v>
      </c>
      <c r="W87" s="247">
        <v>19</v>
      </c>
      <c r="X87" s="247">
        <v>18</v>
      </c>
      <c r="Y87" s="248">
        <v>9</v>
      </c>
      <c r="Z87" s="248">
        <v>46</v>
      </c>
      <c r="AA87" s="247">
        <v>11</v>
      </c>
      <c r="AB87" s="247">
        <v>7</v>
      </c>
      <c r="AC87" s="248">
        <v>7</v>
      </c>
      <c r="AE87" s="241">
        <v>1641</v>
      </c>
      <c r="AF87" s="242" t="s">
        <v>259</v>
      </c>
      <c r="AG87" s="243">
        <v>53</v>
      </c>
      <c r="AH87" s="244">
        <v>220</v>
      </c>
      <c r="AI87" s="265"/>
      <c r="AJ87" s="246">
        <v>21</v>
      </c>
      <c r="AK87" s="247">
        <v>13</v>
      </c>
      <c r="AL87" s="247">
        <v>45</v>
      </c>
      <c r="AM87" s="247">
        <v>17</v>
      </c>
      <c r="AN87" s="248">
        <v>4</v>
      </c>
      <c r="AO87" s="248">
        <v>66</v>
      </c>
      <c r="AP87" s="247">
        <v>13</v>
      </c>
      <c r="AQ87" s="247">
        <v>7</v>
      </c>
      <c r="AR87" s="248">
        <v>7</v>
      </c>
      <c r="AT87" s="241">
        <v>6061</v>
      </c>
      <c r="AU87" s="242" t="s">
        <v>436</v>
      </c>
      <c r="AV87" s="243">
        <v>274</v>
      </c>
      <c r="AW87" s="244">
        <v>207</v>
      </c>
      <c r="AX87" s="265"/>
      <c r="AY87" s="246">
        <v>58</v>
      </c>
      <c r="AZ87" s="247">
        <v>23</v>
      </c>
      <c r="BA87" s="247">
        <v>16</v>
      </c>
      <c r="BB87" s="247">
        <v>3</v>
      </c>
      <c r="BC87" s="248">
        <v>1</v>
      </c>
      <c r="BD87" s="248">
        <v>20</v>
      </c>
      <c r="BE87" s="247">
        <v>7</v>
      </c>
      <c r="BF87" s="247">
        <v>7</v>
      </c>
      <c r="BG87" s="248">
        <v>2</v>
      </c>
      <c r="BI87" s="241">
        <v>6141</v>
      </c>
      <c r="BJ87" s="242" t="s">
        <v>444</v>
      </c>
      <c r="BK87" s="243">
        <v>138</v>
      </c>
      <c r="BL87" s="244">
        <v>222</v>
      </c>
      <c r="BM87" s="265"/>
      <c r="BN87" s="246">
        <v>38</v>
      </c>
      <c r="BO87" s="247">
        <v>36</v>
      </c>
      <c r="BP87" s="247">
        <v>21</v>
      </c>
      <c r="BQ87" s="247">
        <v>4</v>
      </c>
      <c r="BR87" s="248">
        <v>1</v>
      </c>
      <c r="BS87" s="248">
        <v>25</v>
      </c>
      <c r="BT87" s="247">
        <v>5</v>
      </c>
      <c r="BU87" s="247">
        <v>4</v>
      </c>
      <c r="BV87" s="247">
        <v>5</v>
      </c>
      <c r="BW87" s="248">
        <v>4</v>
      </c>
      <c r="BY87" s="241">
        <v>6221</v>
      </c>
      <c r="BZ87" s="242" t="s">
        <v>6</v>
      </c>
      <c r="CA87" s="243">
        <v>426</v>
      </c>
      <c r="CB87" s="244">
        <v>241</v>
      </c>
      <c r="CC87" s="265"/>
      <c r="CD87" s="246">
        <v>27</v>
      </c>
      <c r="CE87" s="247">
        <v>23</v>
      </c>
      <c r="CF87" s="247">
        <v>29</v>
      </c>
      <c r="CG87" s="247">
        <v>15</v>
      </c>
      <c r="CH87" s="248">
        <v>7</v>
      </c>
      <c r="CI87" s="248">
        <v>50</v>
      </c>
      <c r="CJ87" s="247">
        <v>7</v>
      </c>
      <c r="CK87" s="247">
        <v>10</v>
      </c>
      <c r="CL87" s="248">
        <v>9</v>
      </c>
      <c r="CN87" s="250">
        <v>6331</v>
      </c>
      <c r="CO87" s="162" t="s">
        <v>450</v>
      </c>
      <c r="CP87" s="162">
        <v>90</v>
      </c>
      <c r="CQ87" s="251">
        <v>416</v>
      </c>
      <c r="CR87" s="252">
        <v>88</v>
      </c>
      <c r="CS87" s="251">
        <v>1</v>
      </c>
      <c r="CT87" s="251">
        <v>11</v>
      </c>
      <c r="CU87" s="162">
        <v>57</v>
      </c>
      <c r="CV87" s="162">
        <v>21</v>
      </c>
      <c r="CW87" s="162">
        <v>10</v>
      </c>
      <c r="CX87" s="25"/>
      <c r="CY87" s="25"/>
      <c r="CZ87" s="25"/>
      <c r="DB87" s="266">
        <v>7840</v>
      </c>
      <c r="DC87" s="254" t="s">
        <v>907</v>
      </c>
      <c r="DD87" s="255">
        <v>12</v>
      </c>
      <c r="DE87" s="256">
        <v>1850</v>
      </c>
      <c r="DF87" s="257">
        <v>290</v>
      </c>
      <c r="DG87" s="258">
        <v>58</v>
      </c>
      <c r="DH87" s="259">
        <v>33</v>
      </c>
      <c r="DI87" s="260">
        <v>17</v>
      </c>
      <c r="DJ87" s="260">
        <v>42</v>
      </c>
      <c r="DK87" s="260">
        <v>8</v>
      </c>
      <c r="DL87" s="261">
        <v>0</v>
      </c>
      <c r="DM87" s="262">
        <v>50</v>
      </c>
      <c r="DN87" s="263">
        <v>4</v>
      </c>
      <c r="DO87" s="260">
        <v>3</v>
      </c>
      <c r="DP87" s="260">
        <v>5</v>
      </c>
      <c r="DQ87" s="260">
        <v>6</v>
      </c>
      <c r="DR87" s="264">
        <v>4</v>
      </c>
    </row>
    <row r="88" spans="1:122" ht="18" customHeight="1">
      <c r="A88" s="233">
        <v>1641</v>
      </c>
      <c r="B88" s="234" t="s">
        <v>259</v>
      </c>
      <c r="C88" s="235">
        <v>73</v>
      </c>
      <c r="D88" s="236">
        <v>203</v>
      </c>
      <c r="E88" s="237"/>
      <c r="F88" s="238">
        <v>14</v>
      </c>
      <c r="G88" s="239">
        <v>21</v>
      </c>
      <c r="H88" s="239">
        <v>38</v>
      </c>
      <c r="I88" s="239">
        <v>18</v>
      </c>
      <c r="J88" s="240">
        <v>10</v>
      </c>
      <c r="K88" s="240">
        <v>66</v>
      </c>
      <c r="L88" s="239">
        <v>15</v>
      </c>
      <c r="M88" s="239">
        <v>7</v>
      </c>
      <c r="N88" s="240">
        <v>11</v>
      </c>
      <c r="P88" s="241">
        <v>1681</v>
      </c>
      <c r="Q88" s="242" t="s">
        <v>1232</v>
      </c>
      <c r="R88" s="243">
        <v>53</v>
      </c>
      <c r="S88" s="244">
        <v>215</v>
      </c>
      <c r="T88" s="265"/>
      <c r="U88" s="246">
        <v>9</v>
      </c>
      <c r="V88" s="247">
        <v>21</v>
      </c>
      <c r="W88" s="247">
        <v>36</v>
      </c>
      <c r="X88" s="247">
        <v>30</v>
      </c>
      <c r="Y88" s="248">
        <v>4</v>
      </c>
      <c r="Z88" s="248">
        <v>70</v>
      </c>
      <c r="AA88" s="247">
        <v>13</v>
      </c>
      <c r="AB88" s="247">
        <v>9</v>
      </c>
      <c r="AC88" s="248">
        <v>8</v>
      </c>
      <c r="AE88" s="241">
        <v>1681</v>
      </c>
      <c r="AF88" s="242" t="s">
        <v>1232</v>
      </c>
      <c r="AG88" s="243">
        <v>52</v>
      </c>
      <c r="AH88" s="244">
        <v>222</v>
      </c>
      <c r="AI88" s="265"/>
      <c r="AJ88" s="246">
        <v>15</v>
      </c>
      <c r="AK88" s="247">
        <v>12</v>
      </c>
      <c r="AL88" s="247">
        <v>46</v>
      </c>
      <c r="AM88" s="247">
        <v>19</v>
      </c>
      <c r="AN88" s="248">
        <v>8</v>
      </c>
      <c r="AO88" s="248">
        <v>73</v>
      </c>
      <c r="AP88" s="247">
        <v>14</v>
      </c>
      <c r="AQ88" s="247">
        <v>7</v>
      </c>
      <c r="AR88" s="248">
        <v>8</v>
      </c>
      <c r="AT88" s="241">
        <v>6070</v>
      </c>
      <c r="AU88" s="242" t="s">
        <v>1322</v>
      </c>
      <c r="AV88" s="243">
        <v>161</v>
      </c>
      <c r="AW88" s="244">
        <v>219</v>
      </c>
      <c r="AX88" s="265"/>
      <c r="AY88" s="246">
        <v>32</v>
      </c>
      <c r="AZ88" s="247">
        <v>34</v>
      </c>
      <c r="BA88" s="247">
        <v>25</v>
      </c>
      <c r="BB88" s="247">
        <v>9</v>
      </c>
      <c r="BC88" s="248">
        <v>1</v>
      </c>
      <c r="BD88" s="248">
        <v>35</v>
      </c>
      <c r="BE88" s="247">
        <v>8</v>
      </c>
      <c r="BF88" s="247">
        <v>9</v>
      </c>
      <c r="BG88" s="248">
        <v>3</v>
      </c>
      <c r="BI88" s="241">
        <v>6151</v>
      </c>
      <c r="BJ88" s="242" t="s">
        <v>4</v>
      </c>
      <c r="BK88" s="243">
        <v>263</v>
      </c>
      <c r="BL88" s="244">
        <v>235</v>
      </c>
      <c r="BM88" s="265"/>
      <c r="BN88" s="246">
        <v>19</v>
      </c>
      <c r="BO88" s="247">
        <v>24</v>
      </c>
      <c r="BP88" s="247">
        <v>31</v>
      </c>
      <c r="BQ88" s="247">
        <v>17</v>
      </c>
      <c r="BR88" s="248">
        <v>10</v>
      </c>
      <c r="BS88" s="248">
        <v>57</v>
      </c>
      <c r="BT88" s="247">
        <v>7</v>
      </c>
      <c r="BU88" s="247">
        <v>6</v>
      </c>
      <c r="BV88" s="247">
        <v>7</v>
      </c>
      <c r="BW88" s="248">
        <v>5</v>
      </c>
      <c r="BY88" s="241">
        <v>6231</v>
      </c>
      <c r="BZ88" s="242" t="s">
        <v>7</v>
      </c>
      <c r="CA88" s="243">
        <v>277</v>
      </c>
      <c r="CB88" s="244">
        <v>234</v>
      </c>
      <c r="CC88" s="265"/>
      <c r="CD88" s="246">
        <v>34</v>
      </c>
      <c r="CE88" s="247">
        <v>31</v>
      </c>
      <c r="CF88" s="247">
        <v>26</v>
      </c>
      <c r="CG88" s="247">
        <v>6</v>
      </c>
      <c r="CH88" s="248">
        <v>3</v>
      </c>
      <c r="CI88" s="248">
        <v>34</v>
      </c>
      <c r="CJ88" s="247">
        <v>6</v>
      </c>
      <c r="CK88" s="247">
        <v>9</v>
      </c>
      <c r="CL88" s="248">
        <v>8</v>
      </c>
      <c r="CN88" s="250">
        <v>6351</v>
      </c>
      <c r="CO88" s="162" t="s">
        <v>451</v>
      </c>
      <c r="CP88" s="162">
        <v>37</v>
      </c>
      <c r="CQ88" s="251">
        <v>412</v>
      </c>
      <c r="CR88" s="252">
        <v>92</v>
      </c>
      <c r="CS88" s="251">
        <v>3</v>
      </c>
      <c r="CT88" s="251">
        <v>5</v>
      </c>
      <c r="CU88" s="162">
        <v>73</v>
      </c>
      <c r="CV88" s="162">
        <v>14</v>
      </c>
      <c r="CW88" s="162">
        <v>5</v>
      </c>
      <c r="CX88" s="25"/>
      <c r="CY88" s="25"/>
      <c r="CZ88" s="25"/>
      <c r="DB88" s="266">
        <v>7850</v>
      </c>
      <c r="DC88" s="254" t="s">
        <v>1331</v>
      </c>
      <c r="DD88" s="255">
        <v>2</v>
      </c>
      <c r="DE88" s="256"/>
      <c r="DF88" s="257"/>
      <c r="DG88" s="258"/>
      <c r="DH88" s="259"/>
      <c r="DI88" s="260"/>
      <c r="DJ88" s="260"/>
      <c r="DK88" s="260"/>
      <c r="DL88" s="261"/>
      <c r="DM88" s="262"/>
      <c r="DN88" s="263"/>
      <c r="DO88" s="260"/>
      <c r="DP88" s="260"/>
      <c r="DQ88" s="260"/>
      <c r="DR88" s="264"/>
    </row>
    <row r="89" spans="1:122" ht="18" customHeight="1">
      <c r="A89" s="233">
        <v>1681</v>
      </c>
      <c r="B89" s="234" t="s">
        <v>1232</v>
      </c>
      <c r="C89" s="235">
        <v>73</v>
      </c>
      <c r="D89" s="236">
        <v>199</v>
      </c>
      <c r="E89" s="237"/>
      <c r="F89" s="238">
        <v>11</v>
      </c>
      <c r="G89" s="239">
        <v>25</v>
      </c>
      <c r="H89" s="239">
        <v>52</v>
      </c>
      <c r="I89" s="239">
        <v>12</v>
      </c>
      <c r="J89" s="240">
        <v>0</v>
      </c>
      <c r="K89" s="240">
        <v>64</v>
      </c>
      <c r="L89" s="239">
        <v>14</v>
      </c>
      <c r="M89" s="239">
        <v>7</v>
      </c>
      <c r="N89" s="240">
        <v>9</v>
      </c>
      <c r="P89" s="241">
        <v>1691</v>
      </c>
      <c r="Q89" s="242" t="s">
        <v>1233</v>
      </c>
      <c r="R89" s="243">
        <v>125</v>
      </c>
      <c r="S89" s="244">
        <v>228</v>
      </c>
      <c r="T89" s="265"/>
      <c r="U89" s="246">
        <v>5</v>
      </c>
      <c r="V89" s="247">
        <v>18</v>
      </c>
      <c r="W89" s="247">
        <v>20</v>
      </c>
      <c r="X89" s="247">
        <v>33</v>
      </c>
      <c r="Y89" s="248">
        <v>25</v>
      </c>
      <c r="Z89" s="248">
        <v>78</v>
      </c>
      <c r="AA89" s="247">
        <v>14</v>
      </c>
      <c r="AB89" s="247">
        <v>9</v>
      </c>
      <c r="AC89" s="248">
        <v>10</v>
      </c>
      <c r="AE89" s="241">
        <v>1691</v>
      </c>
      <c r="AF89" s="242" t="s">
        <v>1233</v>
      </c>
      <c r="AG89" s="243">
        <v>133</v>
      </c>
      <c r="AH89" s="244">
        <v>236</v>
      </c>
      <c r="AI89" s="265"/>
      <c r="AJ89" s="246">
        <v>6</v>
      </c>
      <c r="AK89" s="247">
        <v>12</v>
      </c>
      <c r="AL89" s="247">
        <v>29</v>
      </c>
      <c r="AM89" s="247">
        <v>21</v>
      </c>
      <c r="AN89" s="248">
        <v>32</v>
      </c>
      <c r="AO89" s="248">
        <v>82</v>
      </c>
      <c r="AP89" s="247">
        <v>16</v>
      </c>
      <c r="AQ89" s="247">
        <v>8</v>
      </c>
      <c r="AR89" s="248">
        <v>9</v>
      </c>
      <c r="AT89" s="241">
        <v>6071</v>
      </c>
      <c r="AU89" s="242" t="s">
        <v>1324</v>
      </c>
      <c r="AV89" s="243">
        <v>332</v>
      </c>
      <c r="AW89" s="244">
        <v>243</v>
      </c>
      <c r="AX89" s="265"/>
      <c r="AY89" s="246">
        <v>2</v>
      </c>
      <c r="AZ89" s="247">
        <v>8</v>
      </c>
      <c r="BA89" s="247">
        <v>29</v>
      </c>
      <c r="BB89" s="247">
        <v>39</v>
      </c>
      <c r="BC89" s="248">
        <v>23</v>
      </c>
      <c r="BD89" s="248">
        <v>91</v>
      </c>
      <c r="BE89" s="247">
        <v>14</v>
      </c>
      <c r="BF89" s="247">
        <v>14</v>
      </c>
      <c r="BG89" s="248">
        <v>6</v>
      </c>
      <c r="BI89" s="241">
        <v>6161</v>
      </c>
      <c r="BJ89" s="242" t="s">
        <v>445</v>
      </c>
      <c r="BK89" s="243">
        <v>293</v>
      </c>
      <c r="BL89" s="244">
        <v>224</v>
      </c>
      <c r="BM89" s="265"/>
      <c r="BN89" s="246">
        <v>39</v>
      </c>
      <c r="BO89" s="247">
        <v>27</v>
      </c>
      <c r="BP89" s="247">
        <v>24</v>
      </c>
      <c r="BQ89" s="247">
        <v>9</v>
      </c>
      <c r="BR89" s="248">
        <v>2</v>
      </c>
      <c r="BS89" s="248">
        <v>35</v>
      </c>
      <c r="BT89" s="247">
        <v>5</v>
      </c>
      <c r="BU89" s="247">
        <v>5</v>
      </c>
      <c r="BV89" s="247">
        <v>6</v>
      </c>
      <c r="BW89" s="248">
        <v>4</v>
      </c>
      <c r="BY89" s="241">
        <v>6241</v>
      </c>
      <c r="BZ89" s="242" t="s">
        <v>447</v>
      </c>
      <c r="CA89" s="243">
        <v>455</v>
      </c>
      <c r="CB89" s="244">
        <v>241</v>
      </c>
      <c r="CC89" s="265"/>
      <c r="CD89" s="246">
        <v>24</v>
      </c>
      <c r="CE89" s="247">
        <v>27</v>
      </c>
      <c r="CF89" s="247">
        <v>28</v>
      </c>
      <c r="CG89" s="247">
        <v>15</v>
      </c>
      <c r="CH89" s="248">
        <v>7</v>
      </c>
      <c r="CI89" s="248">
        <v>50</v>
      </c>
      <c r="CJ89" s="247">
        <v>6</v>
      </c>
      <c r="CK89" s="247">
        <v>10</v>
      </c>
      <c r="CL89" s="248">
        <v>9</v>
      </c>
      <c r="CN89" s="250">
        <v>6361</v>
      </c>
      <c r="CO89" s="162" t="s">
        <v>452</v>
      </c>
      <c r="CP89" s="162">
        <v>16</v>
      </c>
      <c r="CQ89" s="251">
        <v>432</v>
      </c>
      <c r="CR89" s="252">
        <v>100</v>
      </c>
      <c r="CS89" s="251">
        <v>0</v>
      </c>
      <c r="CT89" s="251">
        <v>0</v>
      </c>
      <c r="CU89" s="162">
        <v>25</v>
      </c>
      <c r="CV89" s="162">
        <v>31</v>
      </c>
      <c r="CW89" s="162">
        <v>44</v>
      </c>
      <c r="CX89" s="25"/>
      <c r="CY89" s="25"/>
      <c r="CZ89" s="25"/>
      <c r="DB89" s="266">
        <v>7851</v>
      </c>
      <c r="DC89" s="254" t="s">
        <v>1332</v>
      </c>
      <c r="DD89" s="255">
        <v>1</v>
      </c>
      <c r="DE89" s="256"/>
      <c r="DF89" s="257"/>
      <c r="DG89" s="258"/>
      <c r="DH89" s="259"/>
      <c r="DI89" s="260"/>
      <c r="DJ89" s="260"/>
      <c r="DK89" s="260"/>
      <c r="DL89" s="261"/>
      <c r="DM89" s="262"/>
      <c r="DN89" s="263"/>
      <c r="DO89" s="260"/>
      <c r="DP89" s="260"/>
      <c r="DQ89" s="260"/>
      <c r="DR89" s="264"/>
    </row>
    <row r="90" spans="1:122" ht="18" customHeight="1">
      <c r="A90" s="233">
        <v>1691</v>
      </c>
      <c r="B90" s="234" t="s">
        <v>1233</v>
      </c>
      <c r="C90" s="235">
        <v>107</v>
      </c>
      <c r="D90" s="236">
        <v>218</v>
      </c>
      <c r="E90" s="237"/>
      <c r="F90" s="238">
        <v>2</v>
      </c>
      <c r="G90" s="239">
        <v>8</v>
      </c>
      <c r="H90" s="239">
        <v>32</v>
      </c>
      <c r="I90" s="239">
        <v>35</v>
      </c>
      <c r="J90" s="240">
        <v>23</v>
      </c>
      <c r="K90" s="240">
        <v>90</v>
      </c>
      <c r="L90" s="239">
        <v>18</v>
      </c>
      <c r="M90" s="239">
        <v>8</v>
      </c>
      <c r="N90" s="240">
        <v>12</v>
      </c>
      <c r="P90" s="241">
        <v>1721</v>
      </c>
      <c r="Q90" s="242" t="s">
        <v>40</v>
      </c>
      <c r="R90" s="243">
        <v>121</v>
      </c>
      <c r="S90" s="244">
        <v>217</v>
      </c>
      <c r="T90" s="265"/>
      <c r="U90" s="246">
        <v>9</v>
      </c>
      <c r="V90" s="247">
        <v>24</v>
      </c>
      <c r="W90" s="247">
        <v>38</v>
      </c>
      <c r="X90" s="247">
        <v>17</v>
      </c>
      <c r="Y90" s="248">
        <v>12</v>
      </c>
      <c r="Z90" s="248">
        <v>67</v>
      </c>
      <c r="AA90" s="247">
        <v>14</v>
      </c>
      <c r="AB90" s="247">
        <v>8</v>
      </c>
      <c r="AC90" s="248">
        <v>8</v>
      </c>
      <c r="AE90" s="241">
        <v>1721</v>
      </c>
      <c r="AF90" s="242" t="s">
        <v>40</v>
      </c>
      <c r="AG90" s="243">
        <v>113</v>
      </c>
      <c r="AH90" s="244">
        <v>223</v>
      </c>
      <c r="AI90" s="265"/>
      <c r="AJ90" s="246">
        <v>13</v>
      </c>
      <c r="AK90" s="247">
        <v>26</v>
      </c>
      <c r="AL90" s="247">
        <v>33</v>
      </c>
      <c r="AM90" s="247">
        <v>15</v>
      </c>
      <c r="AN90" s="248">
        <v>13</v>
      </c>
      <c r="AO90" s="248">
        <v>61</v>
      </c>
      <c r="AP90" s="247">
        <v>14</v>
      </c>
      <c r="AQ90" s="247">
        <v>7</v>
      </c>
      <c r="AR90" s="248">
        <v>7</v>
      </c>
      <c r="AT90" s="241">
        <v>6081</v>
      </c>
      <c r="AU90" s="242" t="s">
        <v>439</v>
      </c>
      <c r="AV90" s="243">
        <v>280</v>
      </c>
      <c r="AW90" s="244">
        <v>212</v>
      </c>
      <c r="AX90" s="265"/>
      <c r="AY90" s="246">
        <v>48</v>
      </c>
      <c r="AZ90" s="247">
        <v>28</v>
      </c>
      <c r="BA90" s="247">
        <v>16</v>
      </c>
      <c r="BB90" s="247">
        <v>5</v>
      </c>
      <c r="BC90" s="248">
        <v>3</v>
      </c>
      <c r="BD90" s="248">
        <v>25</v>
      </c>
      <c r="BE90" s="247">
        <v>8</v>
      </c>
      <c r="BF90" s="247">
        <v>8</v>
      </c>
      <c r="BG90" s="248">
        <v>3</v>
      </c>
      <c r="BI90" s="241">
        <v>6171</v>
      </c>
      <c r="BJ90" s="242" t="s">
        <v>446</v>
      </c>
      <c r="BK90" s="243">
        <v>392</v>
      </c>
      <c r="BL90" s="244">
        <v>232</v>
      </c>
      <c r="BM90" s="265"/>
      <c r="BN90" s="246">
        <v>25</v>
      </c>
      <c r="BO90" s="247">
        <v>24</v>
      </c>
      <c r="BP90" s="247">
        <v>27</v>
      </c>
      <c r="BQ90" s="247">
        <v>19</v>
      </c>
      <c r="BR90" s="248">
        <v>6</v>
      </c>
      <c r="BS90" s="248">
        <v>51</v>
      </c>
      <c r="BT90" s="247">
        <v>7</v>
      </c>
      <c r="BU90" s="247">
        <v>6</v>
      </c>
      <c r="BV90" s="247">
        <v>7</v>
      </c>
      <c r="BW90" s="248">
        <v>5</v>
      </c>
      <c r="BY90" s="241">
        <v>6251</v>
      </c>
      <c r="BZ90" s="242" t="s">
        <v>8</v>
      </c>
      <c r="CA90" s="243">
        <v>215</v>
      </c>
      <c r="CB90" s="244">
        <v>233</v>
      </c>
      <c r="CC90" s="265"/>
      <c r="CD90" s="246">
        <v>38</v>
      </c>
      <c r="CE90" s="247">
        <v>32</v>
      </c>
      <c r="CF90" s="247">
        <v>19</v>
      </c>
      <c r="CG90" s="247">
        <v>9</v>
      </c>
      <c r="CH90" s="248">
        <v>3</v>
      </c>
      <c r="CI90" s="248">
        <v>31</v>
      </c>
      <c r="CJ90" s="247">
        <v>5</v>
      </c>
      <c r="CK90" s="247">
        <v>8</v>
      </c>
      <c r="CL90" s="248">
        <v>8</v>
      </c>
      <c r="CN90" s="250">
        <v>6391</v>
      </c>
      <c r="CO90" s="162" t="s">
        <v>9</v>
      </c>
      <c r="CP90" s="162">
        <v>50</v>
      </c>
      <c r="CQ90" s="251">
        <v>400</v>
      </c>
      <c r="CR90" s="252">
        <v>54</v>
      </c>
      <c r="CS90" s="251">
        <v>6</v>
      </c>
      <c r="CT90" s="251">
        <v>40</v>
      </c>
      <c r="CU90" s="162">
        <v>50</v>
      </c>
      <c r="CV90" s="162">
        <v>2</v>
      </c>
      <c r="CW90" s="162">
        <v>2</v>
      </c>
      <c r="CX90" s="25"/>
      <c r="CY90" s="25"/>
      <c r="CZ90" s="25"/>
      <c r="DB90" s="266">
        <v>7853</v>
      </c>
      <c r="DC90" s="254" t="s">
        <v>151</v>
      </c>
      <c r="DD90" s="255">
        <v>5</v>
      </c>
      <c r="DE90" s="256"/>
      <c r="DF90" s="257"/>
      <c r="DG90" s="258"/>
      <c r="DH90" s="259"/>
      <c r="DI90" s="260"/>
      <c r="DJ90" s="260"/>
      <c r="DK90" s="260"/>
      <c r="DL90" s="261"/>
      <c r="DM90" s="262"/>
      <c r="DN90" s="263"/>
      <c r="DO90" s="260"/>
      <c r="DP90" s="260"/>
      <c r="DQ90" s="260"/>
      <c r="DR90" s="264"/>
    </row>
    <row r="91" spans="1:122" ht="18" customHeight="1">
      <c r="A91" s="233">
        <v>1721</v>
      </c>
      <c r="B91" s="234" t="s">
        <v>40</v>
      </c>
      <c r="C91" s="235">
        <v>116</v>
      </c>
      <c r="D91" s="236">
        <v>204</v>
      </c>
      <c r="E91" s="237"/>
      <c r="F91" s="238">
        <v>8</v>
      </c>
      <c r="G91" s="239">
        <v>28</v>
      </c>
      <c r="H91" s="239">
        <v>39</v>
      </c>
      <c r="I91" s="239">
        <v>16</v>
      </c>
      <c r="J91" s="240">
        <v>9</v>
      </c>
      <c r="K91" s="240">
        <v>64</v>
      </c>
      <c r="L91" s="239">
        <v>15</v>
      </c>
      <c r="M91" s="239">
        <v>6</v>
      </c>
      <c r="N91" s="240">
        <v>11</v>
      </c>
      <c r="P91" s="241">
        <v>1761</v>
      </c>
      <c r="Q91" s="242" t="s">
        <v>262</v>
      </c>
      <c r="R91" s="243">
        <v>89</v>
      </c>
      <c r="S91" s="244">
        <v>219</v>
      </c>
      <c r="T91" s="265"/>
      <c r="U91" s="246">
        <v>9</v>
      </c>
      <c r="V91" s="247">
        <v>15</v>
      </c>
      <c r="W91" s="247">
        <v>37</v>
      </c>
      <c r="X91" s="247">
        <v>31</v>
      </c>
      <c r="Y91" s="248">
        <v>8</v>
      </c>
      <c r="Z91" s="248">
        <v>76</v>
      </c>
      <c r="AA91" s="247">
        <v>13</v>
      </c>
      <c r="AB91" s="247">
        <v>8</v>
      </c>
      <c r="AC91" s="248">
        <v>9</v>
      </c>
      <c r="AE91" s="241">
        <v>1761</v>
      </c>
      <c r="AF91" s="242" t="s">
        <v>262</v>
      </c>
      <c r="AG91" s="243">
        <v>101</v>
      </c>
      <c r="AH91" s="244">
        <v>229</v>
      </c>
      <c r="AI91" s="265"/>
      <c r="AJ91" s="246">
        <v>11</v>
      </c>
      <c r="AK91" s="247">
        <v>16</v>
      </c>
      <c r="AL91" s="247">
        <v>30</v>
      </c>
      <c r="AM91" s="247">
        <v>23</v>
      </c>
      <c r="AN91" s="248">
        <v>21</v>
      </c>
      <c r="AO91" s="248">
        <v>73</v>
      </c>
      <c r="AP91" s="247">
        <v>15</v>
      </c>
      <c r="AQ91" s="247">
        <v>8</v>
      </c>
      <c r="AR91" s="248">
        <v>8</v>
      </c>
      <c r="AT91" s="241">
        <v>6091</v>
      </c>
      <c r="AU91" s="242" t="s">
        <v>440</v>
      </c>
      <c r="AV91" s="243">
        <v>320</v>
      </c>
      <c r="AW91" s="244">
        <v>206</v>
      </c>
      <c r="AX91" s="265"/>
      <c r="AY91" s="246">
        <v>61</v>
      </c>
      <c r="AZ91" s="247">
        <v>22</v>
      </c>
      <c r="BA91" s="247">
        <v>13</v>
      </c>
      <c r="BB91" s="247">
        <v>4</v>
      </c>
      <c r="BC91" s="248">
        <v>0</v>
      </c>
      <c r="BD91" s="248">
        <v>17</v>
      </c>
      <c r="BE91" s="247">
        <v>6</v>
      </c>
      <c r="BF91" s="247">
        <v>7</v>
      </c>
      <c r="BG91" s="248">
        <v>2</v>
      </c>
      <c r="BI91" s="241">
        <v>6211</v>
      </c>
      <c r="BJ91" s="242" t="s">
        <v>5</v>
      </c>
      <c r="BK91" s="243">
        <v>394</v>
      </c>
      <c r="BL91" s="244">
        <v>236</v>
      </c>
      <c r="BM91" s="265"/>
      <c r="BN91" s="246">
        <v>19</v>
      </c>
      <c r="BO91" s="247">
        <v>21</v>
      </c>
      <c r="BP91" s="247">
        <v>33</v>
      </c>
      <c r="BQ91" s="247">
        <v>21</v>
      </c>
      <c r="BR91" s="248">
        <v>6</v>
      </c>
      <c r="BS91" s="248">
        <v>60</v>
      </c>
      <c r="BT91" s="247">
        <v>7</v>
      </c>
      <c r="BU91" s="247">
        <v>6</v>
      </c>
      <c r="BV91" s="247">
        <v>7</v>
      </c>
      <c r="BW91" s="248">
        <v>5</v>
      </c>
      <c r="BY91" s="241">
        <v>6281</v>
      </c>
      <c r="BZ91" s="242" t="s">
        <v>448</v>
      </c>
      <c r="CA91" s="243">
        <v>195</v>
      </c>
      <c r="CB91" s="244">
        <v>233</v>
      </c>
      <c r="CC91" s="265"/>
      <c r="CD91" s="246">
        <v>34</v>
      </c>
      <c r="CE91" s="247">
        <v>32</v>
      </c>
      <c r="CF91" s="247">
        <v>26</v>
      </c>
      <c r="CG91" s="247">
        <v>7</v>
      </c>
      <c r="CH91" s="248">
        <v>1</v>
      </c>
      <c r="CI91" s="248">
        <v>34</v>
      </c>
      <c r="CJ91" s="247">
        <v>5</v>
      </c>
      <c r="CK91" s="247">
        <v>9</v>
      </c>
      <c r="CL91" s="248">
        <v>8</v>
      </c>
      <c r="CN91" s="250">
        <v>6411</v>
      </c>
      <c r="CO91" s="162" t="s">
        <v>453</v>
      </c>
      <c r="CP91" s="162">
        <v>42</v>
      </c>
      <c r="CQ91" s="251">
        <v>408</v>
      </c>
      <c r="CR91" s="252">
        <v>69</v>
      </c>
      <c r="CS91" s="251">
        <v>7</v>
      </c>
      <c r="CT91" s="251">
        <v>24</v>
      </c>
      <c r="CU91" s="162">
        <v>55</v>
      </c>
      <c r="CV91" s="162">
        <v>12</v>
      </c>
      <c r="CW91" s="162">
        <v>2</v>
      </c>
      <c r="CX91" s="25"/>
      <c r="CY91" s="25"/>
      <c r="CZ91" s="25"/>
      <c r="DB91" s="266">
        <v>7901</v>
      </c>
      <c r="DC91" s="254" t="s">
        <v>147</v>
      </c>
      <c r="DD91" s="255">
        <v>119</v>
      </c>
      <c r="DE91" s="256">
        <v>2116</v>
      </c>
      <c r="DF91" s="257">
        <v>355</v>
      </c>
      <c r="DG91" s="258">
        <v>99</v>
      </c>
      <c r="DH91" s="259">
        <v>1</v>
      </c>
      <c r="DI91" s="260">
        <v>4</v>
      </c>
      <c r="DJ91" s="260">
        <v>17</v>
      </c>
      <c r="DK91" s="260">
        <v>55</v>
      </c>
      <c r="DL91" s="261">
        <v>24</v>
      </c>
      <c r="DM91" s="262">
        <v>95</v>
      </c>
      <c r="DN91" s="263">
        <v>7</v>
      </c>
      <c r="DO91" s="260">
        <v>6</v>
      </c>
      <c r="DP91" s="260">
        <v>10</v>
      </c>
      <c r="DQ91" s="260">
        <v>10</v>
      </c>
      <c r="DR91" s="264">
        <v>8</v>
      </c>
    </row>
    <row r="92" spans="1:122" ht="18" customHeight="1">
      <c r="A92" s="233">
        <v>1761</v>
      </c>
      <c r="B92" s="234" t="s">
        <v>262</v>
      </c>
      <c r="C92" s="235">
        <v>85</v>
      </c>
      <c r="D92" s="236">
        <v>211</v>
      </c>
      <c r="E92" s="237"/>
      <c r="F92" s="238">
        <v>8</v>
      </c>
      <c r="G92" s="239">
        <v>16</v>
      </c>
      <c r="H92" s="239">
        <v>32</v>
      </c>
      <c r="I92" s="239">
        <v>31</v>
      </c>
      <c r="J92" s="240">
        <v>13</v>
      </c>
      <c r="K92" s="240">
        <v>75</v>
      </c>
      <c r="L92" s="239">
        <v>17</v>
      </c>
      <c r="M92" s="239">
        <v>7</v>
      </c>
      <c r="N92" s="240">
        <v>11</v>
      </c>
      <c r="P92" s="241">
        <v>1801</v>
      </c>
      <c r="Q92" s="242" t="s">
        <v>263</v>
      </c>
      <c r="R92" s="243">
        <v>126</v>
      </c>
      <c r="S92" s="244">
        <v>220</v>
      </c>
      <c r="T92" s="265"/>
      <c r="U92" s="246">
        <v>8</v>
      </c>
      <c r="V92" s="247">
        <v>21</v>
      </c>
      <c r="W92" s="247">
        <v>27</v>
      </c>
      <c r="X92" s="247">
        <v>33</v>
      </c>
      <c r="Y92" s="248">
        <v>12</v>
      </c>
      <c r="Z92" s="248">
        <v>71</v>
      </c>
      <c r="AA92" s="247">
        <v>13</v>
      </c>
      <c r="AB92" s="247">
        <v>9</v>
      </c>
      <c r="AC92" s="248">
        <v>9</v>
      </c>
      <c r="AE92" s="241">
        <v>1801</v>
      </c>
      <c r="AF92" s="242" t="s">
        <v>263</v>
      </c>
      <c r="AG92" s="243">
        <v>94</v>
      </c>
      <c r="AH92" s="244">
        <v>223</v>
      </c>
      <c r="AI92" s="265"/>
      <c r="AJ92" s="246">
        <v>17</v>
      </c>
      <c r="AK92" s="247">
        <v>17</v>
      </c>
      <c r="AL92" s="247">
        <v>34</v>
      </c>
      <c r="AM92" s="247">
        <v>26</v>
      </c>
      <c r="AN92" s="248">
        <v>6</v>
      </c>
      <c r="AO92" s="248">
        <v>66</v>
      </c>
      <c r="AP92" s="247">
        <v>14</v>
      </c>
      <c r="AQ92" s="247">
        <v>7</v>
      </c>
      <c r="AR92" s="248">
        <v>7</v>
      </c>
      <c r="AT92" s="241">
        <v>6111</v>
      </c>
      <c r="AU92" s="242" t="s">
        <v>441</v>
      </c>
      <c r="AV92" s="243">
        <v>245</v>
      </c>
      <c r="AW92" s="244">
        <v>211</v>
      </c>
      <c r="AX92" s="265"/>
      <c r="AY92" s="246">
        <v>54</v>
      </c>
      <c r="AZ92" s="247">
        <v>22</v>
      </c>
      <c r="BA92" s="247">
        <v>16</v>
      </c>
      <c r="BB92" s="247">
        <v>6</v>
      </c>
      <c r="BC92" s="248">
        <v>1</v>
      </c>
      <c r="BD92" s="248">
        <v>23</v>
      </c>
      <c r="BE92" s="247">
        <v>8</v>
      </c>
      <c r="BF92" s="247">
        <v>7</v>
      </c>
      <c r="BG92" s="248">
        <v>3</v>
      </c>
      <c r="BI92" s="241">
        <v>6221</v>
      </c>
      <c r="BJ92" s="242" t="s">
        <v>6</v>
      </c>
      <c r="BK92" s="243">
        <v>432</v>
      </c>
      <c r="BL92" s="244">
        <v>235</v>
      </c>
      <c r="BM92" s="265"/>
      <c r="BN92" s="246">
        <v>20</v>
      </c>
      <c r="BO92" s="247">
        <v>26</v>
      </c>
      <c r="BP92" s="247">
        <v>30</v>
      </c>
      <c r="BQ92" s="247">
        <v>15</v>
      </c>
      <c r="BR92" s="248">
        <v>8</v>
      </c>
      <c r="BS92" s="248">
        <v>54</v>
      </c>
      <c r="BT92" s="247">
        <v>6</v>
      </c>
      <c r="BU92" s="247">
        <v>6</v>
      </c>
      <c r="BV92" s="247">
        <v>7</v>
      </c>
      <c r="BW92" s="248">
        <v>5</v>
      </c>
      <c r="BY92" s="241">
        <v>6301</v>
      </c>
      <c r="BZ92" s="242" t="s">
        <v>449</v>
      </c>
      <c r="CA92" s="243">
        <v>464</v>
      </c>
      <c r="CB92" s="244">
        <v>242</v>
      </c>
      <c r="CC92" s="265"/>
      <c r="CD92" s="246">
        <v>22</v>
      </c>
      <c r="CE92" s="247">
        <v>22</v>
      </c>
      <c r="CF92" s="247">
        <v>32</v>
      </c>
      <c r="CG92" s="247">
        <v>16</v>
      </c>
      <c r="CH92" s="248">
        <v>9</v>
      </c>
      <c r="CI92" s="248">
        <v>56</v>
      </c>
      <c r="CJ92" s="247">
        <v>7</v>
      </c>
      <c r="CK92" s="247">
        <v>11</v>
      </c>
      <c r="CL92" s="248">
        <v>9</v>
      </c>
      <c r="CN92" s="250">
        <v>6421</v>
      </c>
      <c r="CO92" s="162" t="s">
        <v>454</v>
      </c>
      <c r="CP92" s="162">
        <v>22</v>
      </c>
      <c r="CQ92" s="251">
        <v>436</v>
      </c>
      <c r="CR92" s="252">
        <v>100</v>
      </c>
      <c r="CS92" s="251">
        <v>0</v>
      </c>
      <c r="CT92" s="251">
        <v>0</v>
      </c>
      <c r="CU92" s="162">
        <v>18</v>
      </c>
      <c r="CV92" s="162">
        <v>45</v>
      </c>
      <c r="CW92" s="162">
        <v>36</v>
      </c>
      <c r="CX92" s="25"/>
      <c r="CY92" s="25"/>
      <c r="CZ92" s="25"/>
      <c r="DB92" s="266">
        <v>8019</v>
      </c>
      <c r="DC92" s="254" t="s">
        <v>1333</v>
      </c>
      <c r="DD92" s="255">
        <v>24</v>
      </c>
      <c r="DE92" s="256">
        <v>1872</v>
      </c>
      <c r="DF92" s="257">
        <v>296</v>
      </c>
      <c r="DG92" s="258">
        <v>46</v>
      </c>
      <c r="DH92" s="259">
        <v>33</v>
      </c>
      <c r="DI92" s="260">
        <v>42</v>
      </c>
      <c r="DJ92" s="260">
        <v>21</v>
      </c>
      <c r="DK92" s="260">
        <v>4</v>
      </c>
      <c r="DL92" s="261">
        <v>0</v>
      </c>
      <c r="DM92" s="262">
        <v>25</v>
      </c>
      <c r="DN92" s="263">
        <v>3</v>
      </c>
      <c r="DO92" s="260">
        <v>2</v>
      </c>
      <c r="DP92" s="260">
        <v>4</v>
      </c>
      <c r="DQ92" s="260">
        <v>6</v>
      </c>
      <c r="DR92" s="264">
        <v>5</v>
      </c>
    </row>
    <row r="93" spans="1:122" ht="18" customHeight="1">
      <c r="A93" s="233">
        <v>1801</v>
      </c>
      <c r="B93" s="234" t="s">
        <v>263</v>
      </c>
      <c r="C93" s="235">
        <v>118</v>
      </c>
      <c r="D93" s="236">
        <v>203</v>
      </c>
      <c r="E93" s="237"/>
      <c r="F93" s="238">
        <v>18</v>
      </c>
      <c r="G93" s="239">
        <v>16</v>
      </c>
      <c r="H93" s="239">
        <v>34</v>
      </c>
      <c r="I93" s="239">
        <v>23</v>
      </c>
      <c r="J93" s="240">
        <v>9</v>
      </c>
      <c r="K93" s="240">
        <v>66</v>
      </c>
      <c r="L93" s="239">
        <v>15</v>
      </c>
      <c r="M93" s="239">
        <v>6</v>
      </c>
      <c r="N93" s="240">
        <v>10</v>
      </c>
      <c r="P93" s="241">
        <v>1811</v>
      </c>
      <c r="Q93" s="242" t="s">
        <v>1234</v>
      </c>
      <c r="R93" s="243">
        <v>90</v>
      </c>
      <c r="S93" s="244">
        <v>217</v>
      </c>
      <c r="T93" s="265"/>
      <c r="U93" s="246">
        <v>18</v>
      </c>
      <c r="V93" s="247">
        <v>12</v>
      </c>
      <c r="W93" s="247">
        <v>29</v>
      </c>
      <c r="X93" s="247">
        <v>32</v>
      </c>
      <c r="Y93" s="248">
        <v>9</v>
      </c>
      <c r="Z93" s="248">
        <v>70</v>
      </c>
      <c r="AA93" s="247">
        <v>13</v>
      </c>
      <c r="AB93" s="247">
        <v>8</v>
      </c>
      <c r="AC93" s="248">
        <v>9</v>
      </c>
      <c r="AE93" s="241">
        <v>1811</v>
      </c>
      <c r="AF93" s="242" t="s">
        <v>1234</v>
      </c>
      <c r="AG93" s="243">
        <v>99</v>
      </c>
      <c r="AH93" s="244">
        <v>229</v>
      </c>
      <c r="AI93" s="265"/>
      <c r="AJ93" s="246">
        <v>11</v>
      </c>
      <c r="AK93" s="247">
        <v>13</v>
      </c>
      <c r="AL93" s="247">
        <v>31</v>
      </c>
      <c r="AM93" s="247">
        <v>28</v>
      </c>
      <c r="AN93" s="248">
        <v>16</v>
      </c>
      <c r="AO93" s="248">
        <v>76</v>
      </c>
      <c r="AP93" s="247">
        <v>16</v>
      </c>
      <c r="AQ93" s="247">
        <v>8</v>
      </c>
      <c r="AR93" s="248">
        <v>9</v>
      </c>
      <c r="AT93" s="241">
        <v>6121</v>
      </c>
      <c r="AU93" s="242" t="s">
        <v>442</v>
      </c>
      <c r="AV93" s="243">
        <v>295</v>
      </c>
      <c r="AW93" s="244">
        <v>218</v>
      </c>
      <c r="AX93" s="265"/>
      <c r="AY93" s="246">
        <v>35</v>
      </c>
      <c r="AZ93" s="247">
        <v>28</v>
      </c>
      <c r="BA93" s="247">
        <v>25</v>
      </c>
      <c r="BB93" s="247">
        <v>6</v>
      </c>
      <c r="BC93" s="248">
        <v>5</v>
      </c>
      <c r="BD93" s="248">
        <v>37</v>
      </c>
      <c r="BE93" s="247">
        <v>9</v>
      </c>
      <c r="BF93" s="247">
        <v>9</v>
      </c>
      <c r="BG93" s="248">
        <v>3</v>
      </c>
      <c r="BI93" s="241">
        <v>6231</v>
      </c>
      <c r="BJ93" s="242" t="s">
        <v>7</v>
      </c>
      <c r="BK93" s="243">
        <v>263</v>
      </c>
      <c r="BL93" s="244">
        <v>225</v>
      </c>
      <c r="BM93" s="265"/>
      <c r="BN93" s="246">
        <v>35</v>
      </c>
      <c r="BO93" s="247">
        <v>30</v>
      </c>
      <c r="BP93" s="247">
        <v>26</v>
      </c>
      <c r="BQ93" s="247">
        <v>8</v>
      </c>
      <c r="BR93" s="248">
        <v>1</v>
      </c>
      <c r="BS93" s="248">
        <v>35</v>
      </c>
      <c r="BT93" s="247">
        <v>6</v>
      </c>
      <c r="BU93" s="247">
        <v>5</v>
      </c>
      <c r="BV93" s="247">
        <v>6</v>
      </c>
      <c r="BW93" s="248">
        <v>4</v>
      </c>
      <c r="BY93" s="241">
        <v>6331</v>
      </c>
      <c r="BZ93" s="242" t="s">
        <v>450</v>
      </c>
      <c r="CA93" s="243">
        <v>446</v>
      </c>
      <c r="CB93" s="244">
        <v>237</v>
      </c>
      <c r="CC93" s="265"/>
      <c r="CD93" s="246">
        <v>27</v>
      </c>
      <c r="CE93" s="247">
        <v>27</v>
      </c>
      <c r="CF93" s="247">
        <v>31</v>
      </c>
      <c r="CG93" s="247">
        <v>11</v>
      </c>
      <c r="CH93" s="248">
        <v>4</v>
      </c>
      <c r="CI93" s="248">
        <v>46</v>
      </c>
      <c r="CJ93" s="247">
        <v>6</v>
      </c>
      <c r="CK93" s="247">
        <v>9</v>
      </c>
      <c r="CL93" s="248">
        <v>9</v>
      </c>
      <c r="CN93" s="250">
        <v>6431</v>
      </c>
      <c r="CO93" s="162" t="s">
        <v>455</v>
      </c>
      <c r="CP93" s="162">
        <v>35</v>
      </c>
      <c r="CQ93" s="251">
        <v>413</v>
      </c>
      <c r="CR93" s="252">
        <v>91</v>
      </c>
      <c r="CS93" s="251">
        <v>0</v>
      </c>
      <c r="CT93" s="251">
        <v>9</v>
      </c>
      <c r="CU93" s="162">
        <v>74</v>
      </c>
      <c r="CV93" s="162">
        <v>14</v>
      </c>
      <c r="CW93" s="162">
        <v>3</v>
      </c>
      <c r="CX93" s="25"/>
      <c r="CY93" s="25"/>
      <c r="CZ93" s="25"/>
      <c r="DB93" s="266">
        <v>8101</v>
      </c>
      <c r="DC93" s="254" t="s">
        <v>1334</v>
      </c>
      <c r="DD93" s="255">
        <v>8</v>
      </c>
      <c r="DE93" s="256"/>
      <c r="DF93" s="257"/>
      <c r="DG93" s="258"/>
      <c r="DH93" s="259"/>
      <c r="DI93" s="260"/>
      <c r="DJ93" s="260"/>
      <c r="DK93" s="260"/>
      <c r="DL93" s="261"/>
      <c r="DM93" s="262"/>
      <c r="DN93" s="263"/>
      <c r="DO93" s="260"/>
      <c r="DP93" s="260"/>
      <c r="DQ93" s="260"/>
      <c r="DR93" s="264"/>
    </row>
    <row r="94" spans="1:122" ht="18" customHeight="1">
      <c r="A94" s="233">
        <v>1811</v>
      </c>
      <c r="B94" s="234" t="s">
        <v>1234</v>
      </c>
      <c r="C94" s="235">
        <v>84</v>
      </c>
      <c r="D94" s="236">
        <v>208</v>
      </c>
      <c r="E94" s="237"/>
      <c r="F94" s="238">
        <v>5</v>
      </c>
      <c r="G94" s="239">
        <v>23</v>
      </c>
      <c r="H94" s="239">
        <v>39</v>
      </c>
      <c r="I94" s="239">
        <v>21</v>
      </c>
      <c r="J94" s="240">
        <v>12</v>
      </c>
      <c r="K94" s="240">
        <v>73</v>
      </c>
      <c r="L94" s="239">
        <v>16</v>
      </c>
      <c r="M94" s="239">
        <v>7</v>
      </c>
      <c r="N94" s="240">
        <v>11</v>
      </c>
      <c r="P94" s="241">
        <v>1841</v>
      </c>
      <c r="Q94" s="242" t="s">
        <v>265</v>
      </c>
      <c r="R94" s="243">
        <v>79</v>
      </c>
      <c r="S94" s="244">
        <v>214</v>
      </c>
      <c r="T94" s="265"/>
      <c r="U94" s="246">
        <v>14</v>
      </c>
      <c r="V94" s="247">
        <v>25</v>
      </c>
      <c r="W94" s="247">
        <v>28</v>
      </c>
      <c r="X94" s="247">
        <v>27</v>
      </c>
      <c r="Y94" s="248">
        <v>6</v>
      </c>
      <c r="Z94" s="248">
        <v>61</v>
      </c>
      <c r="AA94" s="247">
        <v>12</v>
      </c>
      <c r="AB94" s="247">
        <v>8</v>
      </c>
      <c r="AC94" s="248">
        <v>9</v>
      </c>
      <c r="AE94" s="241">
        <v>1841</v>
      </c>
      <c r="AF94" s="242" t="s">
        <v>265</v>
      </c>
      <c r="AG94" s="243">
        <v>93</v>
      </c>
      <c r="AH94" s="244">
        <v>221</v>
      </c>
      <c r="AI94" s="265"/>
      <c r="AJ94" s="246">
        <v>13</v>
      </c>
      <c r="AK94" s="247">
        <v>33</v>
      </c>
      <c r="AL94" s="247">
        <v>32</v>
      </c>
      <c r="AM94" s="247">
        <v>16</v>
      </c>
      <c r="AN94" s="248">
        <v>5</v>
      </c>
      <c r="AO94" s="248">
        <v>54</v>
      </c>
      <c r="AP94" s="247">
        <v>13</v>
      </c>
      <c r="AQ94" s="247">
        <v>7</v>
      </c>
      <c r="AR94" s="248">
        <v>7</v>
      </c>
      <c r="AT94" s="241">
        <v>6131</v>
      </c>
      <c r="AU94" s="242" t="s">
        <v>443</v>
      </c>
      <c r="AV94" s="243">
        <v>231</v>
      </c>
      <c r="AW94" s="244">
        <v>220</v>
      </c>
      <c r="AX94" s="265"/>
      <c r="AY94" s="246">
        <v>32</v>
      </c>
      <c r="AZ94" s="247">
        <v>24</v>
      </c>
      <c r="BA94" s="247">
        <v>27</v>
      </c>
      <c r="BB94" s="247">
        <v>15</v>
      </c>
      <c r="BC94" s="248">
        <v>2</v>
      </c>
      <c r="BD94" s="248">
        <v>44</v>
      </c>
      <c r="BE94" s="247">
        <v>9</v>
      </c>
      <c r="BF94" s="247">
        <v>9</v>
      </c>
      <c r="BG94" s="248">
        <v>3</v>
      </c>
      <c r="BI94" s="241">
        <v>6241</v>
      </c>
      <c r="BJ94" s="242" t="s">
        <v>447</v>
      </c>
      <c r="BK94" s="243">
        <v>360</v>
      </c>
      <c r="BL94" s="244">
        <v>236</v>
      </c>
      <c r="BM94" s="265"/>
      <c r="BN94" s="246">
        <v>20</v>
      </c>
      <c r="BO94" s="247">
        <v>23</v>
      </c>
      <c r="BP94" s="247">
        <v>28</v>
      </c>
      <c r="BQ94" s="247">
        <v>18</v>
      </c>
      <c r="BR94" s="248">
        <v>12</v>
      </c>
      <c r="BS94" s="248">
        <v>57</v>
      </c>
      <c r="BT94" s="247">
        <v>7</v>
      </c>
      <c r="BU94" s="247">
        <v>6</v>
      </c>
      <c r="BV94" s="247">
        <v>7</v>
      </c>
      <c r="BW94" s="248">
        <v>5</v>
      </c>
      <c r="BY94" s="241">
        <v>6351</v>
      </c>
      <c r="BZ94" s="242" t="s">
        <v>451</v>
      </c>
      <c r="CA94" s="243">
        <v>225</v>
      </c>
      <c r="CB94" s="244">
        <v>240</v>
      </c>
      <c r="CC94" s="265"/>
      <c r="CD94" s="246">
        <v>23</v>
      </c>
      <c r="CE94" s="247">
        <v>23</v>
      </c>
      <c r="CF94" s="247">
        <v>35</v>
      </c>
      <c r="CG94" s="247">
        <v>15</v>
      </c>
      <c r="CH94" s="248">
        <v>4</v>
      </c>
      <c r="CI94" s="248">
        <v>54</v>
      </c>
      <c r="CJ94" s="247">
        <v>6</v>
      </c>
      <c r="CK94" s="247">
        <v>10</v>
      </c>
      <c r="CL94" s="248">
        <v>9</v>
      </c>
      <c r="CN94" s="250">
        <v>6441</v>
      </c>
      <c r="CO94" s="162" t="s">
        <v>456</v>
      </c>
      <c r="CP94" s="162">
        <v>122</v>
      </c>
      <c r="CQ94" s="251">
        <v>402</v>
      </c>
      <c r="CR94" s="252">
        <v>66</v>
      </c>
      <c r="CS94" s="251">
        <v>11</v>
      </c>
      <c r="CT94" s="251">
        <v>24</v>
      </c>
      <c r="CU94" s="162">
        <v>58</v>
      </c>
      <c r="CV94" s="162">
        <v>4</v>
      </c>
      <c r="CW94" s="162">
        <v>3</v>
      </c>
      <c r="CX94" s="25"/>
      <c r="CY94" s="25"/>
      <c r="CZ94" s="25"/>
      <c r="DB94" s="266">
        <v>8121</v>
      </c>
      <c r="DC94" s="254" t="s">
        <v>148</v>
      </c>
      <c r="DD94" s="255">
        <v>36</v>
      </c>
      <c r="DE94" s="256">
        <v>1969</v>
      </c>
      <c r="DF94" s="257">
        <v>319</v>
      </c>
      <c r="DG94" s="258">
        <v>83</v>
      </c>
      <c r="DH94" s="259">
        <v>8</v>
      </c>
      <c r="DI94" s="260">
        <v>33</v>
      </c>
      <c r="DJ94" s="260">
        <v>36</v>
      </c>
      <c r="DK94" s="260">
        <v>22</v>
      </c>
      <c r="DL94" s="261">
        <v>0</v>
      </c>
      <c r="DM94" s="262">
        <v>58</v>
      </c>
      <c r="DN94" s="263">
        <v>5</v>
      </c>
      <c r="DO94" s="260">
        <v>4</v>
      </c>
      <c r="DP94" s="260">
        <v>5</v>
      </c>
      <c r="DQ94" s="260">
        <v>7</v>
      </c>
      <c r="DR94" s="264">
        <v>5</v>
      </c>
    </row>
    <row r="95" spans="1:122" ht="18" customHeight="1">
      <c r="A95" s="233">
        <v>1841</v>
      </c>
      <c r="B95" s="234" t="s">
        <v>265</v>
      </c>
      <c r="C95" s="235">
        <v>87</v>
      </c>
      <c r="D95" s="236">
        <v>202</v>
      </c>
      <c r="E95" s="237"/>
      <c r="F95" s="238">
        <v>10</v>
      </c>
      <c r="G95" s="239">
        <v>31</v>
      </c>
      <c r="H95" s="239">
        <v>33</v>
      </c>
      <c r="I95" s="239">
        <v>21</v>
      </c>
      <c r="J95" s="240">
        <v>5</v>
      </c>
      <c r="K95" s="240">
        <v>59</v>
      </c>
      <c r="L95" s="239">
        <v>15</v>
      </c>
      <c r="M95" s="239">
        <v>6</v>
      </c>
      <c r="N95" s="240">
        <v>10</v>
      </c>
      <c r="P95" s="241">
        <v>1881</v>
      </c>
      <c r="Q95" s="242" t="s">
        <v>1235</v>
      </c>
      <c r="R95" s="243">
        <v>145</v>
      </c>
      <c r="S95" s="244">
        <v>210</v>
      </c>
      <c r="T95" s="265"/>
      <c r="U95" s="246">
        <v>26</v>
      </c>
      <c r="V95" s="247">
        <v>16</v>
      </c>
      <c r="W95" s="247">
        <v>30</v>
      </c>
      <c r="X95" s="247">
        <v>22</v>
      </c>
      <c r="Y95" s="248">
        <v>6</v>
      </c>
      <c r="Z95" s="248">
        <v>58</v>
      </c>
      <c r="AA95" s="247">
        <v>12</v>
      </c>
      <c r="AB95" s="247">
        <v>7</v>
      </c>
      <c r="AC95" s="248">
        <v>8</v>
      </c>
      <c r="AE95" s="241">
        <v>1881</v>
      </c>
      <c r="AF95" s="242" t="s">
        <v>1235</v>
      </c>
      <c r="AG95" s="243">
        <v>130</v>
      </c>
      <c r="AH95" s="244">
        <v>218</v>
      </c>
      <c r="AI95" s="265"/>
      <c r="AJ95" s="246">
        <v>21</v>
      </c>
      <c r="AK95" s="247">
        <v>31</v>
      </c>
      <c r="AL95" s="247">
        <v>27</v>
      </c>
      <c r="AM95" s="247">
        <v>18</v>
      </c>
      <c r="AN95" s="248">
        <v>4</v>
      </c>
      <c r="AO95" s="248">
        <v>48</v>
      </c>
      <c r="AP95" s="247">
        <v>13</v>
      </c>
      <c r="AQ95" s="247">
        <v>7</v>
      </c>
      <c r="AR95" s="248">
        <v>6</v>
      </c>
      <c r="AT95" s="241">
        <v>6141</v>
      </c>
      <c r="AU95" s="242" t="s">
        <v>444</v>
      </c>
      <c r="AV95" s="243">
        <v>161</v>
      </c>
      <c r="AW95" s="244">
        <v>206</v>
      </c>
      <c r="AX95" s="265"/>
      <c r="AY95" s="246">
        <v>68</v>
      </c>
      <c r="AZ95" s="247">
        <v>17</v>
      </c>
      <c r="BA95" s="247">
        <v>11</v>
      </c>
      <c r="BB95" s="247">
        <v>4</v>
      </c>
      <c r="BC95" s="248">
        <v>1</v>
      </c>
      <c r="BD95" s="248">
        <v>15</v>
      </c>
      <c r="BE95" s="247">
        <v>6</v>
      </c>
      <c r="BF95" s="247">
        <v>6</v>
      </c>
      <c r="BG95" s="248">
        <v>2</v>
      </c>
      <c r="BI95" s="241">
        <v>6251</v>
      </c>
      <c r="BJ95" s="242" t="s">
        <v>8</v>
      </c>
      <c r="BK95" s="243">
        <v>220</v>
      </c>
      <c r="BL95" s="244">
        <v>225</v>
      </c>
      <c r="BM95" s="265"/>
      <c r="BN95" s="246">
        <v>32</v>
      </c>
      <c r="BO95" s="247">
        <v>34</v>
      </c>
      <c r="BP95" s="247">
        <v>23</v>
      </c>
      <c r="BQ95" s="247">
        <v>9</v>
      </c>
      <c r="BR95" s="248">
        <v>2</v>
      </c>
      <c r="BS95" s="248">
        <v>34</v>
      </c>
      <c r="BT95" s="247">
        <v>6</v>
      </c>
      <c r="BU95" s="247">
        <v>5</v>
      </c>
      <c r="BV95" s="247">
        <v>6</v>
      </c>
      <c r="BW95" s="248">
        <v>4</v>
      </c>
      <c r="BY95" s="241">
        <v>6361</v>
      </c>
      <c r="BZ95" s="242" t="s">
        <v>452</v>
      </c>
      <c r="CA95" s="243">
        <v>182</v>
      </c>
      <c r="CB95" s="244">
        <v>230</v>
      </c>
      <c r="CC95" s="265"/>
      <c r="CD95" s="246">
        <v>42</v>
      </c>
      <c r="CE95" s="247">
        <v>31</v>
      </c>
      <c r="CF95" s="247">
        <v>14</v>
      </c>
      <c r="CG95" s="247">
        <v>9</v>
      </c>
      <c r="CH95" s="248">
        <v>3</v>
      </c>
      <c r="CI95" s="248">
        <v>26</v>
      </c>
      <c r="CJ95" s="247">
        <v>5</v>
      </c>
      <c r="CK95" s="247">
        <v>8</v>
      </c>
      <c r="CL95" s="248">
        <v>8</v>
      </c>
      <c r="CN95" s="250">
        <v>6481</v>
      </c>
      <c r="CO95" s="162" t="s">
        <v>457</v>
      </c>
      <c r="CP95" s="162">
        <v>20</v>
      </c>
      <c r="CQ95" s="251">
        <v>422</v>
      </c>
      <c r="CR95" s="252">
        <v>100</v>
      </c>
      <c r="CS95" s="251">
        <v>0</v>
      </c>
      <c r="CT95" s="251">
        <v>0</v>
      </c>
      <c r="CU95" s="162">
        <v>60</v>
      </c>
      <c r="CV95" s="162">
        <v>25</v>
      </c>
      <c r="CW95" s="162">
        <v>15</v>
      </c>
      <c r="CX95" s="25"/>
      <c r="CY95" s="25"/>
      <c r="CZ95" s="25"/>
      <c r="DB95" s="266">
        <v>8131</v>
      </c>
      <c r="DC95" s="254" t="s">
        <v>527</v>
      </c>
      <c r="DD95" s="255">
        <v>15</v>
      </c>
      <c r="DE95" s="256">
        <v>1848</v>
      </c>
      <c r="DF95" s="257">
        <v>290</v>
      </c>
      <c r="DG95" s="258">
        <v>33</v>
      </c>
      <c r="DH95" s="259">
        <v>53</v>
      </c>
      <c r="DI95" s="260">
        <v>40</v>
      </c>
      <c r="DJ95" s="260">
        <v>0</v>
      </c>
      <c r="DK95" s="260">
        <v>7</v>
      </c>
      <c r="DL95" s="261">
        <v>0</v>
      </c>
      <c r="DM95" s="262">
        <v>7</v>
      </c>
      <c r="DN95" s="263">
        <v>3</v>
      </c>
      <c r="DO95" s="260">
        <v>2</v>
      </c>
      <c r="DP95" s="260">
        <v>3</v>
      </c>
      <c r="DQ95" s="260">
        <v>4</v>
      </c>
      <c r="DR95" s="264">
        <v>5</v>
      </c>
    </row>
    <row r="96" spans="1:122" ht="18" customHeight="1">
      <c r="A96" s="233">
        <v>1881</v>
      </c>
      <c r="B96" s="234" t="s">
        <v>1235</v>
      </c>
      <c r="C96" s="235">
        <v>141</v>
      </c>
      <c r="D96" s="236">
        <v>203</v>
      </c>
      <c r="E96" s="237"/>
      <c r="F96" s="238">
        <v>16</v>
      </c>
      <c r="G96" s="239">
        <v>22</v>
      </c>
      <c r="H96" s="239">
        <v>33</v>
      </c>
      <c r="I96" s="239">
        <v>17</v>
      </c>
      <c r="J96" s="240">
        <v>13</v>
      </c>
      <c r="K96" s="240">
        <v>62</v>
      </c>
      <c r="L96" s="239">
        <v>15</v>
      </c>
      <c r="M96" s="239">
        <v>6</v>
      </c>
      <c r="N96" s="240">
        <v>10</v>
      </c>
      <c r="P96" s="241">
        <v>1921</v>
      </c>
      <c r="Q96" s="242" t="s">
        <v>267</v>
      </c>
      <c r="R96" s="243">
        <v>127</v>
      </c>
      <c r="S96" s="244">
        <v>206</v>
      </c>
      <c r="T96" s="265"/>
      <c r="U96" s="246">
        <v>40</v>
      </c>
      <c r="V96" s="247">
        <v>23</v>
      </c>
      <c r="W96" s="247">
        <v>11</v>
      </c>
      <c r="X96" s="247">
        <v>14</v>
      </c>
      <c r="Y96" s="248">
        <v>12</v>
      </c>
      <c r="Z96" s="248">
        <v>37</v>
      </c>
      <c r="AA96" s="247">
        <v>11</v>
      </c>
      <c r="AB96" s="247">
        <v>6</v>
      </c>
      <c r="AC96" s="248">
        <v>7</v>
      </c>
      <c r="AE96" s="241">
        <v>1921</v>
      </c>
      <c r="AF96" s="242" t="s">
        <v>267</v>
      </c>
      <c r="AG96" s="243">
        <v>166</v>
      </c>
      <c r="AH96" s="244">
        <v>218</v>
      </c>
      <c r="AI96" s="265"/>
      <c r="AJ96" s="246">
        <v>22</v>
      </c>
      <c r="AK96" s="247">
        <v>27</v>
      </c>
      <c r="AL96" s="247">
        <v>29</v>
      </c>
      <c r="AM96" s="247">
        <v>20</v>
      </c>
      <c r="AN96" s="248">
        <v>2</v>
      </c>
      <c r="AO96" s="248">
        <v>52</v>
      </c>
      <c r="AP96" s="247">
        <v>12</v>
      </c>
      <c r="AQ96" s="247">
        <v>7</v>
      </c>
      <c r="AR96" s="248">
        <v>7</v>
      </c>
      <c r="AT96" s="241">
        <v>6151</v>
      </c>
      <c r="AU96" s="242" t="s">
        <v>4</v>
      </c>
      <c r="AV96" s="243">
        <v>212</v>
      </c>
      <c r="AW96" s="244">
        <v>220</v>
      </c>
      <c r="AX96" s="265"/>
      <c r="AY96" s="246">
        <v>36</v>
      </c>
      <c r="AZ96" s="247">
        <v>24</v>
      </c>
      <c r="BA96" s="247">
        <v>18</v>
      </c>
      <c r="BB96" s="247">
        <v>11</v>
      </c>
      <c r="BC96" s="248">
        <v>10</v>
      </c>
      <c r="BD96" s="248">
        <v>40</v>
      </c>
      <c r="BE96" s="247">
        <v>9</v>
      </c>
      <c r="BF96" s="247">
        <v>9</v>
      </c>
      <c r="BG96" s="248">
        <v>4</v>
      </c>
      <c r="BI96" s="241">
        <v>6281</v>
      </c>
      <c r="BJ96" s="242" t="s">
        <v>448</v>
      </c>
      <c r="BK96" s="243">
        <v>182</v>
      </c>
      <c r="BL96" s="244">
        <v>219</v>
      </c>
      <c r="BM96" s="265"/>
      <c r="BN96" s="246">
        <v>47</v>
      </c>
      <c r="BO96" s="247">
        <v>31</v>
      </c>
      <c r="BP96" s="247">
        <v>15</v>
      </c>
      <c r="BQ96" s="247">
        <v>7</v>
      </c>
      <c r="BR96" s="248">
        <v>0</v>
      </c>
      <c r="BS96" s="248">
        <v>22</v>
      </c>
      <c r="BT96" s="247">
        <v>5</v>
      </c>
      <c r="BU96" s="247">
        <v>4</v>
      </c>
      <c r="BV96" s="247">
        <v>5</v>
      </c>
      <c r="BW96" s="248">
        <v>4</v>
      </c>
      <c r="BY96" s="241">
        <v>6391</v>
      </c>
      <c r="BZ96" s="242" t="s">
        <v>9</v>
      </c>
      <c r="CA96" s="243">
        <v>219</v>
      </c>
      <c r="CB96" s="244">
        <v>232</v>
      </c>
      <c r="CC96" s="265"/>
      <c r="CD96" s="246">
        <v>39</v>
      </c>
      <c r="CE96" s="247">
        <v>25</v>
      </c>
      <c r="CF96" s="247">
        <v>28</v>
      </c>
      <c r="CG96" s="247">
        <v>6</v>
      </c>
      <c r="CH96" s="248">
        <v>2</v>
      </c>
      <c r="CI96" s="248">
        <v>36</v>
      </c>
      <c r="CJ96" s="247">
        <v>5</v>
      </c>
      <c r="CK96" s="247">
        <v>9</v>
      </c>
      <c r="CL96" s="248">
        <v>8</v>
      </c>
      <c r="CN96" s="250">
        <v>6501</v>
      </c>
      <c r="CO96" s="162" t="s">
        <v>458</v>
      </c>
      <c r="CP96" s="162">
        <v>62</v>
      </c>
      <c r="CQ96" s="251">
        <v>413</v>
      </c>
      <c r="CR96" s="252">
        <v>84</v>
      </c>
      <c r="CS96" s="251">
        <v>2</v>
      </c>
      <c r="CT96" s="251">
        <v>15</v>
      </c>
      <c r="CU96" s="162">
        <v>63</v>
      </c>
      <c r="CV96" s="162">
        <v>16</v>
      </c>
      <c r="CW96" s="162">
        <v>5</v>
      </c>
      <c r="CX96" s="25"/>
      <c r="CY96" s="25"/>
      <c r="CZ96" s="25"/>
      <c r="DB96" s="266">
        <v>8151</v>
      </c>
      <c r="DC96" s="254" t="s">
        <v>913</v>
      </c>
      <c r="DD96" s="255">
        <v>9</v>
      </c>
      <c r="DE96" s="256"/>
      <c r="DF96" s="257"/>
      <c r="DG96" s="258"/>
      <c r="DH96" s="259"/>
      <c r="DI96" s="260"/>
      <c r="DJ96" s="260"/>
      <c r="DK96" s="260"/>
      <c r="DL96" s="261"/>
      <c r="DM96" s="262"/>
      <c r="DN96" s="263"/>
      <c r="DO96" s="260"/>
      <c r="DP96" s="260"/>
      <c r="DQ96" s="260"/>
      <c r="DR96" s="264"/>
    </row>
    <row r="97" spans="1:122" ht="18" customHeight="1">
      <c r="A97" s="233">
        <v>1921</v>
      </c>
      <c r="B97" s="234" t="s">
        <v>267</v>
      </c>
      <c r="C97" s="235">
        <v>153</v>
      </c>
      <c r="D97" s="236">
        <v>197</v>
      </c>
      <c r="E97" s="237"/>
      <c r="F97" s="238">
        <v>24</v>
      </c>
      <c r="G97" s="239">
        <v>27</v>
      </c>
      <c r="H97" s="239">
        <v>29</v>
      </c>
      <c r="I97" s="239">
        <v>16</v>
      </c>
      <c r="J97" s="240">
        <v>5</v>
      </c>
      <c r="K97" s="240">
        <v>50</v>
      </c>
      <c r="L97" s="239">
        <v>14</v>
      </c>
      <c r="M97" s="239">
        <v>5</v>
      </c>
      <c r="N97" s="240">
        <v>10</v>
      </c>
      <c r="P97" s="241">
        <v>2001</v>
      </c>
      <c r="Q97" s="242" t="s">
        <v>268</v>
      </c>
      <c r="R97" s="243">
        <v>142</v>
      </c>
      <c r="S97" s="244">
        <v>209</v>
      </c>
      <c r="T97" s="265"/>
      <c r="U97" s="246">
        <v>23</v>
      </c>
      <c r="V97" s="247">
        <v>27</v>
      </c>
      <c r="W97" s="247">
        <v>27</v>
      </c>
      <c r="X97" s="247">
        <v>18</v>
      </c>
      <c r="Y97" s="248">
        <v>5</v>
      </c>
      <c r="Z97" s="248">
        <v>50</v>
      </c>
      <c r="AA97" s="247">
        <v>11</v>
      </c>
      <c r="AB97" s="247">
        <v>7</v>
      </c>
      <c r="AC97" s="248">
        <v>8</v>
      </c>
      <c r="AE97" s="241">
        <v>2001</v>
      </c>
      <c r="AF97" s="242" t="s">
        <v>268</v>
      </c>
      <c r="AG97" s="243">
        <v>130</v>
      </c>
      <c r="AH97" s="244">
        <v>213</v>
      </c>
      <c r="AI97" s="265"/>
      <c r="AJ97" s="246">
        <v>33</v>
      </c>
      <c r="AK97" s="247">
        <v>29</v>
      </c>
      <c r="AL97" s="247">
        <v>25</v>
      </c>
      <c r="AM97" s="247">
        <v>10</v>
      </c>
      <c r="AN97" s="248">
        <v>2</v>
      </c>
      <c r="AO97" s="248">
        <v>38</v>
      </c>
      <c r="AP97" s="247">
        <v>11</v>
      </c>
      <c r="AQ97" s="247">
        <v>6</v>
      </c>
      <c r="AR97" s="248">
        <v>6</v>
      </c>
      <c r="AT97" s="241">
        <v>6161</v>
      </c>
      <c r="AU97" s="242" t="s">
        <v>445</v>
      </c>
      <c r="AV97" s="243">
        <v>318</v>
      </c>
      <c r="AW97" s="244">
        <v>217</v>
      </c>
      <c r="AX97" s="265"/>
      <c r="AY97" s="246">
        <v>36</v>
      </c>
      <c r="AZ97" s="247">
        <v>31</v>
      </c>
      <c r="BA97" s="247">
        <v>24</v>
      </c>
      <c r="BB97" s="247">
        <v>9</v>
      </c>
      <c r="BC97" s="248">
        <v>1</v>
      </c>
      <c r="BD97" s="248">
        <v>33</v>
      </c>
      <c r="BE97" s="247">
        <v>8</v>
      </c>
      <c r="BF97" s="247">
        <v>9</v>
      </c>
      <c r="BG97" s="248">
        <v>3</v>
      </c>
      <c r="BI97" s="241">
        <v>6301</v>
      </c>
      <c r="BJ97" s="242" t="s">
        <v>449</v>
      </c>
      <c r="BK97" s="243">
        <v>470</v>
      </c>
      <c r="BL97" s="244">
        <v>233</v>
      </c>
      <c r="BM97" s="265"/>
      <c r="BN97" s="246">
        <v>30</v>
      </c>
      <c r="BO97" s="247">
        <v>19</v>
      </c>
      <c r="BP97" s="247">
        <v>24</v>
      </c>
      <c r="BQ97" s="247">
        <v>17</v>
      </c>
      <c r="BR97" s="248">
        <v>9</v>
      </c>
      <c r="BS97" s="248">
        <v>51</v>
      </c>
      <c r="BT97" s="247">
        <v>7</v>
      </c>
      <c r="BU97" s="247">
        <v>6</v>
      </c>
      <c r="BV97" s="247">
        <v>7</v>
      </c>
      <c r="BW97" s="248">
        <v>5</v>
      </c>
      <c r="BY97" s="241">
        <v>6411</v>
      </c>
      <c r="BZ97" s="242" t="s">
        <v>453</v>
      </c>
      <c r="CA97" s="243">
        <v>248</v>
      </c>
      <c r="CB97" s="244">
        <v>234</v>
      </c>
      <c r="CC97" s="265"/>
      <c r="CD97" s="246">
        <v>32</v>
      </c>
      <c r="CE97" s="247">
        <v>30</v>
      </c>
      <c r="CF97" s="247">
        <v>30</v>
      </c>
      <c r="CG97" s="247">
        <v>6</v>
      </c>
      <c r="CH97" s="248">
        <v>2</v>
      </c>
      <c r="CI97" s="248">
        <v>38</v>
      </c>
      <c r="CJ97" s="247">
        <v>6</v>
      </c>
      <c r="CK97" s="247">
        <v>9</v>
      </c>
      <c r="CL97" s="248">
        <v>8</v>
      </c>
      <c r="CN97" s="250">
        <v>6521</v>
      </c>
      <c r="CO97" s="162" t="s">
        <v>459</v>
      </c>
      <c r="CP97" s="162">
        <v>88</v>
      </c>
      <c r="CQ97" s="251">
        <v>423</v>
      </c>
      <c r="CR97" s="252">
        <v>94</v>
      </c>
      <c r="CS97" s="251">
        <v>0</v>
      </c>
      <c r="CT97" s="251">
        <v>6</v>
      </c>
      <c r="CU97" s="162">
        <v>49</v>
      </c>
      <c r="CV97" s="162">
        <v>27</v>
      </c>
      <c r="CW97" s="162">
        <v>18</v>
      </c>
      <c r="CX97" s="25"/>
      <c r="CY97" s="25"/>
      <c r="CZ97" s="25"/>
      <c r="DB97" s="266">
        <v>8161</v>
      </c>
      <c r="DC97" s="254" t="s">
        <v>99</v>
      </c>
      <c r="DD97" s="255">
        <v>25</v>
      </c>
      <c r="DE97" s="256">
        <v>1897</v>
      </c>
      <c r="DF97" s="257">
        <v>302</v>
      </c>
      <c r="DG97" s="258">
        <v>52</v>
      </c>
      <c r="DH97" s="259">
        <v>20</v>
      </c>
      <c r="DI97" s="260">
        <v>48</v>
      </c>
      <c r="DJ97" s="260">
        <v>24</v>
      </c>
      <c r="DK97" s="260">
        <v>8</v>
      </c>
      <c r="DL97" s="261">
        <v>0</v>
      </c>
      <c r="DM97" s="262">
        <v>32</v>
      </c>
      <c r="DN97" s="263">
        <v>4</v>
      </c>
      <c r="DO97" s="260">
        <v>3</v>
      </c>
      <c r="DP97" s="260">
        <v>4</v>
      </c>
      <c r="DQ97" s="260">
        <v>5</v>
      </c>
      <c r="DR97" s="264">
        <v>5</v>
      </c>
    </row>
    <row r="98" spans="1:122" ht="18" customHeight="1">
      <c r="A98" s="233">
        <v>2001</v>
      </c>
      <c r="B98" s="234" t="s">
        <v>268</v>
      </c>
      <c r="C98" s="235">
        <v>131</v>
      </c>
      <c r="D98" s="236">
        <v>190</v>
      </c>
      <c r="E98" s="237"/>
      <c r="F98" s="238">
        <v>40</v>
      </c>
      <c r="G98" s="239">
        <v>23</v>
      </c>
      <c r="H98" s="239">
        <v>27</v>
      </c>
      <c r="I98" s="239">
        <v>7</v>
      </c>
      <c r="J98" s="240">
        <v>3</v>
      </c>
      <c r="K98" s="240">
        <v>37</v>
      </c>
      <c r="L98" s="239">
        <v>12</v>
      </c>
      <c r="M98" s="239">
        <v>5</v>
      </c>
      <c r="N98" s="240">
        <v>8</v>
      </c>
      <c r="P98" s="241">
        <v>2003</v>
      </c>
      <c r="Q98" s="242" t="s">
        <v>1381</v>
      </c>
      <c r="R98" s="243">
        <v>41</v>
      </c>
      <c r="S98" s="244">
        <v>204</v>
      </c>
      <c r="T98" s="265"/>
      <c r="U98" s="246">
        <v>44</v>
      </c>
      <c r="V98" s="247">
        <v>17</v>
      </c>
      <c r="W98" s="247">
        <v>27</v>
      </c>
      <c r="X98" s="247">
        <v>12</v>
      </c>
      <c r="Y98" s="248">
        <v>0</v>
      </c>
      <c r="Z98" s="248">
        <v>39</v>
      </c>
      <c r="AA98" s="247">
        <v>11</v>
      </c>
      <c r="AB98" s="247">
        <v>6</v>
      </c>
      <c r="AC98" s="248">
        <v>7</v>
      </c>
      <c r="AE98" s="241">
        <v>2003</v>
      </c>
      <c r="AF98" s="242" t="s">
        <v>1381</v>
      </c>
      <c r="AG98" s="243">
        <v>17</v>
      </c>
      <c r="AH98" s="244">
        <v>217</v>
      </c>
      <c r="AI98" s="265"/>
      <c r="AJ98" s="246">
        <v>35</v>
      </c>
      <c r="AK98" s="247">
        <v>18</v>
      </c>
      <c r="AL98" s="247">
        <v>29</v>
      </c>
      <c r="AM98" s="247">
        <v>12</v>
      </c>
      <c r="AN98" s="248">
        <v>6</v>
      </c>
      <c r="AO98" s="248">
        <v>47</v>
      </c>
      <c r="AP98" s="247">
        <v>12</v>
      </c>
      <c r="AQ98" s="247">
        <v>7</v>
      </c>
      <c r="AR98" s="248">
        <v>7</v>
      </c>
      <c r="AT98" s="241">
        <v>6171</v>
      </c>
      <c r="AU98" s="242" t="s">
        <v>446</v>
      </c>
      <c r="AV98" s="243">
        <v>368</v>
      </c>
      <c r="AW98" s="244">
        <v>218</v>
      </c>
      <c r="AX98" s="265"/>
      <c r="AY98" s="246">
        <v>35</v>
      </c>
      <c r="AZ98" s="247">
        <v>31</v>
      </c>
      <c r="BA98" s="247">
        <v>18</v>
      </c>
      <c r="BB98" s="247">
        <v>14</v>
      </c>
      <c r="BC98" s="248">
        <v>3</v>
      </c>
      <c r="BD98" s="248">
        <v>34</v>
      </c>
      <c r="BE98" s="247">
        <v>9</v>
      </c>
      <c r="BF98" s="247">
        <v>9</v>
      </c>
      <c r="BG98" s="248">
        <v>3</v>
      </c>
      <c r="BI98" s="241">
        <v>6331</v>
      </c>
      <c r="BJ98" s="242" t="s">
        <v>450</v>
      </c>
      <c r="BK98" s="243">
        <v>355</v>
      </c>
      <c r="BL98" s="244">
        <v>228</v>
      </c>
      <c r="BM98" s="265"/>
      <c r="BN98" s="246">
        <v>30</v>
      </c>
      <c r="BO98" s="247">
        <v>31</v>
      </c>
      <c r="BP98" s="247">
        <v>22</v>
      </c>
      <c r="BQ98" s="247">
        <v>13</v>
      </c>
      <c r="BR98" s="248">
        <v>5</v>
      </c>
      <c r="BS98" s="248">
        <v>40</v>
      </c>
      <c r="BT98" s="247">
        <v>6</v>
      </c>
      <c r="BU98" s="247">
        <v>6</v>
      </c>
      <c r="BV98" s="247">
        <v>6</v>
      </c>
      <c r="BW98" s="248">
        <v>4</v>
      </c>
      <c r="BY98" s="241">
        <v>6421</v>
      </c>
      <c r="BZ98" s="242" t="s">
        <v>454</v>
      </c>
      <c r="CA98" s="243">
        <v>255</v>
      </c>
      <c r="CB98" s="244">
        <v>238</v>
      </c>
      <c r="CC98" s="265"/>
      <c r="CD98" s="246">
        <v>28</v>
      </c>
      <c r="CE98" s="247">
        <v>24</v>
      </c>
      <c r="CF98" s="247">
        <v>31</v>
      </c>
      <c r="CG98" s="247">
        <v>14</v>
      </c>
      <c r="CH98" s="248">
        <v>4</v>
      </c>
      <c r="CI98" s="248">
        <v>49</v>
      </c>
      <c r="CJ98" s="247">
        <v>6</v>
      </c>
      <c r="CK98" s="247">
        <v>10</v>
      </c>
      <c r="CL98" s="248">
        <v>9</v>
      </c>
      <c r="CN98" s="267">
        <v>6541</v>
      </c>
      <c r="CO98" s="36" t="s">
        <v>10</v>
      </c>
      <c r="CP98" s="36">
        <v>157</v>
      </c>
      <c r="CQ98" s="268">
        <v>406</v>
      </c>
      <c r="CR98" s="269">
        <v>71</v>
      </c>
      <c r="CS98" s="268">
        <v>5</v>
      </c>
      <c r="CT98" s="268">
        <v>24</v>
      </c>
      <c r="CU98" s="36">
        <v>59</v>
      </c>
      <c r="CV98" s="36">
        <v>11</v>
      </c>
      <c r="CW98" s="36">
        <v>0</v>
      </c>
      <c r="DB98" s="266">
        <v>8181</v>
      </c>
      <c r="DC98" s="254" t="s">
        <v>916</v>
      </c>
      <c r="DD98" s="255">
        <v>10</v>
      </c>
      <c r="DE98" s="256">
        <v>1797</v>
      </c>
      <c r="DF98" s="257">
        <v>278</v>
      </c>
      <c r="DG98" s="258">
        <v>50</v>
      </c>
      <c r="DH98" s="259">
        <v>50</v>
      </c>
      <c r="DI98" s="260">
        <v>40</v>
      </c>
      <c r="DJ98" s="260">
        <v>10</v>
      </c>
      <c r="DK98" s="260">
        <v>0</v>
      </c>
      <c r="DL98" s="261">
        <v>0</v>
      </c>
      <c r="DM98" s="262">
        <v>10</v>
      </c>
      <c r="DN98" s="263">
        <v>3</v>
      </c>
      <c r="DO98" s="260">
        <v>2</v>
      </c>
      <c r="DP98" s="260">
        <v>3</v>
      </c>
      <c r="DQ98" s="260">
        <v>3</v>
      </c>
      <c r="DR98" s="264">
        <v>4</v>
      </c>
    </row>
    <row r="99" spans="1:122" ht="18" customHeight="1">
      <c r="A99" s="233">
        <v>2003</v>
      </c>
      <c r="B99" s="234" t="s">
        <v>1381</v>
      </c>
      <c r="C99" s="235">
        <v>35</v>
      </c>
      <c r="D99" s="236">
        <v>219</v>
      </c>
      <c r="E99" s="237"/>
      <c r="F99" s="238">
        <v>0</v>
      </c>
      <c r="G99" s="239">
        <v>3</v>
      </c>
      <c r="H99" s="239">
        <v>43</v>
      </c>
      <c r="I99" s="239">
        <v>34</v>
      </c>
      <c r="J99" s="240">
        <v>20</v>
      </c>
      <c r="K99" s="240">
        <v>97</v>
      </c>
      <c r="L99" s="239">
        <v>18</v>
      </c>
      <c r="M99" s="239">
        <v>8</v>
      </c>
      <c r="N99" s="240">
        <v>12</v>
      </c>
      <c r="P99" s="241">
        <v>2006</v>
      </c>
      <c r="Q99" s="242" t="s">
        <v>270</v>
      </c>
      <c r="R99" s="243">
        <v>12</v>
      </c>
      <c r="S99" s="244">
        <v>208</v>
      </c>
      <c r="T99" s="265"/>
      <c r="U99" s="246">
        <v>8</v>
      </c>
      <c r="V99" s="247">
        <v>42</v>
      </c>
      <c r="W99" s="247">
        <v>42</v>
      </c>
      <c r="X99" s="247">
        <v>8</v>
      </c>
      <c r="Y99" s="248">
        <v>0</v>
      </c>
      <c r="Z99" s="248">
        <v>50</v>
      </c>
      <c r="AA99" s="247">
        <v>10</v>
      </c>
      <c r="AB99" s="247">
        <v>8</v>
      </c>
      <c r="AC99" s="248">
        <v>8</v>
      </c>
      <c r="AE99" s="241">
        <v>2006</v>
      </c>
      <c r="AF99" s="242" t="s">
        <v>270</v>
      </c>
      <c r="AG99" s="243">
        <v>16</v>
      </c>
      <c r="AH99" s="244">
        <v>215</v>
      </c>
      <c r="AI99" s="265"/>
      <c r="AJ99" s="246">
        <v>19</v>
      </c>
      <c r="AK99" s="247">
        <v>31</v>
      </c>
      <c r="AL99" s="247">
        <v>38</v>
      </c>
      <c r="AM99" s="247">
        <v>6</v>
      </c>
      <c r="AN99" s="248">
        <v>6</v>
      </c>
      <c r="AO99" s="248">
        <v>50</v>
      </c>
      <c r="AP99" s="247">
        <v>13</v>
      </c>
      <c r="AQ99" s="247">
        <v>6</v>
      </c>
      <c r="AR99" s="248">
        <v>5</v>
      </c>
      <c r="AT99" s="241">
        <v>6211</v>
      </c>
      <c r="AU99" s="242" t="s">
        <v>5</v>
      </c>
      <c r="AV99" s="243">
        <v>354</v>
      </c>
      <c r="AW99" s="244">
        <v>230</v>
      </c>
      <c r="AX99" s="265"/>
      <c r="AY99" s="246">
        <v>16</v>
      </c>
      <c r="AZ99" s="247">
        <v>21</v>
      </c>
      <c r="BA99" s="247">
        <v>29</v>
      </c>
      <c r="BB99" s="247">
        <v>27</v>
      </c>
      <c r="BC99" s="248">
        <v>7</v>
      </c>
      <c r="BD99" s="248">
        <v>64</v>
      </c>
      <c r="BE99" s="247">
        <v>11</v>
      </c>
      <c r="BF99" s="247">
        <v>11</v>
      </c>
      <c r="BG99" s="248">
        <v>4</v>
      </c>
      <c r="BI99" s="241">
        <v>6351</v>
      </c>
      <c r="BJ99" s="242" t="s">
        <v>451</v>
      </c>
      <c r="BK99" s="243">
        <v>196</v>
      </c>
      <c r="BL99" s="244">
        <v>232</v>
      </c>
      <c r="BM99" s="265"/>
      <c r="BN99" s="246">
        <v>21</v>
      </c>
      <c r="BO99" s="247">
        <v>28</v>
      </c>
      <c r="BP99" s="247">
        <v>33</v>
      </c>
      <c r="BQ99" s="247">
        <v>16</v>
      </c>
      <c r="BR99" s="248">
        <v>3</v>
      </c>
      <c r="BS99" s="248">
        <v>52</v>
      </c>
      <c r="BT99" s="247">
        <v>7</v>
      </c>
      <c r="BU99" s="247">
        <v>6</v>
      </c>
      <c r="BV99" s="247">
        <v>6</v>
      </c>
      <c r="BW99" s="248">
        <v>5</v>
      </c>
      <c r="BY99" s="241">
        <v>6431</v>
      </c>
      <c r="BZ99" s="242" t="s">
        <v>455</v>
      </c>
      <c r="CA99" s="243">
        <v>180</v>
      </c>
      <c r="CB99" s="244">
        <v>234</v>
      </c>
      <c r="CC99" s="265"/>
      <c r="CD99" s="246">
        <v>38</v>
      </c>
      <c r="CE99" s="247">
        <v>19</v>
      </c>
      <c r="CF99" s="247">
        <v>28</v>
      </c>
      <c r="CG99" s="247">
        <v>13</v>
      </c>
      <c r="CH99" s="248">
        <v>2</v>
      </c>
      <c r="CI99" s="248">
        <v>43</v>
      </c>
      <c r="CJ99" s="247">
        <v>6</v>
      </c>
      <c r="CK99" s="247">
        <v>9</v>
      </c>
      <c r="CL99" s="248">
        <v>8</v>
      </c>
      <c r="CN99" s="267">
        <v>6571</v>
      </c>
      <c r="CO99" s="36" t="s">
        <v>11</v>
      </c>
      <c r="CP99" s="36">
        <v>40</v>
      </c>
      <c r="CQ99" s="268">
        <v>400</v>
      </c>
      <c r="CR99" s="269">
        <v>60</v>
      </c>
      <c r="CS99" s="268">
        <v>13</v>
      </c>
      <c r="CT99" s="268">
        <v>28</v>
      </c>
      <c r="CU99" s="36">
        <v>48</v>
      </c>
      <c r="CV99" s="36">
        <v>8</v>
      </c>
      <c r="CW99" s="36">
        <v>5</v>
      </c>
      <c r="DB99" s="266">
        <v>8201</v>
      </c>
      <c r="DC99" s="254" t="s">
        <v>100</v>
      </c>
      <c r="DD99" s="255">
        <v>9</v>
      </c>
      <c r="DE99" s="256"/>
      <c r="DF99" s="257"/>
      <c r="DG99" s="258"/>
      <c r="DH99" s="259"/>
      <c r="DI99" s="260"/>
      <c r="DJ99" s="260"/>
      <c r="DK99" s="260"/>
      <c r="DL99" s="261"/>
      <c r="DM99" s="262"/>
      <c r="DN99" s="263"/>
      <c r="DO99" s="260"/>
      <c r="DP99" s="260"/>
      <c r="DQ99" s="260"/>
      <c r="DR99" s="264"/>
    </row>
    <row r="100" spans="1:122" ht="18" customHeight="1">
      <c r="A100" s="233">
        <v>2006</v>
      </c>
      <c r="B100" s="234" t="s">
        <v>270</v>
      </c>
      <c r="C100" s="235">
        <v>15</v>
      </c>
      <c r="D100" s="236">
        <v>191</v>
      </c>
      <c r="E100" s="237"/>
      <c r="F100" s="238">
        <v>47</v>
      </c>
      <c r="G100" s="239">
        <v>7</v>
      </c>
      <c r="H100" s="239">
        <v>33</v>
      </c>
      <c r="I100" s="239">
        <v>7</v>
      </c>
      <c r="J100" s="240">
        <v>7</v>
      </c>
      <c r="K100" s="240">
        <v>47</v>
      </c>
      <c r="L100" s="239">
        <v>12</v>
      </c>
      <c r="M100" s="239">
        <v>5</v>
      </c>
      <c r="N100" s="240">
        <v>9</v>
      </c>
      <c r="P100" s="241">
        <v>2007</v>
      </c>
      <c r="Q100" s="242" t="s">
        <v>1608</v>
      </c>
      <c r="R100" s="243">
        <v>52</v>
      </c>
      <c r="S100" s="244">
        <v>225</v>
      </c>
      <c r="T100" s="265"/>
      <c r="U100" s="246">
        <v>2</v>
      </c>
      <c r="V100" s="247">
        <v>12</v>
      </c>
      <c r="W100" s="247">
        <v>35</v>
      </c>
      <c r="X100" s="247">
        <v>40</v>
      </c>
      <c r="Y100" s="248">
        <v>12</v>
      </c>
      <c r="Z100" s="248">
        <v>87</v>
      </c>
      <c r="AA100" s="247">
        <v>14</v>
      </c>
      <c r="AB100" s="247">
        <v>9</v>
      </c>
      <c r="AC100" s="248">
        <v>10</v>
      </c>
      <c r="AE100" s="241">
        <v>2007</v>
      </c>
      <c r="AF100" s="242" t="s">
        <v>1608</v>
      </c>
      <c r="AG100" s="243">
        <v>50</v>
      </c>
      <c r="AH100" s="244">
        <v>235</v>
      </c>
      <c r="AI100" s="265"/>
      <c r="AJ100" s="246">
        <v>2</v>
      </c>
      <c r="AK100" s="247">
        <v>16</v>
      </c>
      <c r="AL100" s="247">
        <v>30</v>
      </c>
      <c r="AM100" s="247">
        <v>32</v>
      </c>
      <c r="AN100" s="248">
        <v>20</v>
      </c>
      <c r="AO100" s="248">
        <v>82</v>
      </c>
      <c r="AP100" s="247">
        <v>17</v>
      </c>
      <c r="AQ100" s="247">
        <v>9</v>
      </c>
      <c r="AR100" s="248">
        <v>9</v>
      </c>
      <c r="AT100" s="241">
        <v>6221</v>
      </c>
      <c r="AU100" s="242" t="s">
        <v>6</v>
      </c>
      <c r="AV100" s="243">
        <v>359</v>
      </c>
      <c r="AW100" s="244">
        <v>225</v>
      </c>
      <c r="AX100" s="265"/>
      <c r="AY100" s="246">
        <v>23</v>
      </c>
      <c r="AZ100" s="247">
        <v>26</v>
      </c>
      <c r="BA100" s="247">
        <v>27</v>
      </c>
      <c r="BB100" s="247">
        <v>17</v>
      </c>
      <c r="BC100" s="248">
        <v>6</v>
      </c>
      <c r="BD100" s="248">
        <v>51</v>
      </c>
      <c r="BE100" s="247">
        <v>10</v>
      </c>
      <c r="BF100" s="247">
        <v>10</v>
      </c>
      <c r="BG100" s="248">
        <v>4</v>
      </c>
      <c r="BI100" s="241">
        <v>6361</v>
      </c>
      <c r="BJ100" s="242" t="s">
        <v>452</v>
      </c>
      <c r="BK100" s="243">
        <v>183</v>
      </c>
      <c r="BL100" s="244">
        <v>215</v>
      </c>
      <c r="BM100" s="265"/>
      <c r="BN100" s="246">
        <v>59</v>
      </c>
      <c r="BO100" s="247">
        <v>26</v>
      </c>
      <c r="BP100" s="247">
        <v>10</v>
      </c>
      <c r="BQ100" s="247">
        <v>3</v>
      </c>
      <c r="BR100" s="248">
        <v>1</v>
      </c>
      <c r="BS100" s="248">
        <v>15</v>
      </c>
      <c r="BT100" s="247">
        <v>5</v>
      </c>
      <c r="BU100" s="247">
        <v>4</v>
      </c>
      <c r="BV100" s="247">
        <v>4</v>
      </c>
      <c r="BW100" s="248">
        <v>3</v>
      </c>
      <c r="BY100" s="241">
        <v>6441</v>
      </c>
      <c r="BZ100" s="242" t="s">
        <v>456</v>
      </c>
      <c r="CA100" s="243">
        <v>338</v>
      </c>
      <c r="CB100" s="244">
        <v>242</v>
      </c>
      <c r="CC100" s="265"/>
      <c r="CD100" s="246">
        <v>20</v>
      </c>
      <c r="CE100" s="247">
        <v>23</v>
      </c>
      <c r="CF100" s="247">
        <v>36</v>
      </c>
      <c r="CG100" s="247">
        <v>17</v>
      </c>
      <c r="CH100" s="248">
        <v>5</v>
      </c>
      <c r="CI100" s="248">
        <v>57</v>
      </c>
      <c r="CJ100" s="247">
        <v>7</v>
      </c>
      <c r="CK100" s="247">
        <v>10</v>
      </c>
      <c r="CL100" s="248">
        <v>10</v>
      </c>
      <c r="CN100" s="267">
        <v>6591</v>
      </c>
      <c r="CO100" s="36" t="s">
        <v>460</v>
      </c>
      <c r="CP100" s="36">
        <v>82</v>
      </c>
      <c r="CQ100" s="268">
        <v>387</v>
      </c>
      <c r="CR100" s="269">
        <v>22</v>
      </c>
      <c r="CS100" s="268">
        <v>16</v>
      </c>
      <c r="CT100" s="268">
        <v>62</v>
      </c>
      <c r="CU100" s="36">
        <v>22</v>
      </c>
      <c r="CV100" s="36">
        <v>0</v>
      </c>
      <c r="CW100" s="36">
        <v>0</v>
      </c>
      <c r="DB100" s="266">
        <v>9732</v>
      </c>
      <c r="DC100" s="254" t="s">
        <v>528</v>
      </c>
      <c r="DD100" s="255">
        <v>23</v>
      </c>
      <c r="DE100" s="256">
        <v>1931</v>
      </c>
      <c r="DF100" s="257">
        <v>310</v>
      </c>
      <c r="DG100" s="258">
        <v>65</v>
      </c>
      <c r="DH100" s="259">
        <v>17</v>
      </c>
      <c r="DI100" s="260">
        <v>35</v>
      </c>
      <c r="DJ100" s="260">
        <v>26</v>
      </c>
      <c r="DK100" s="260">
        <v>17</v>
      </c>
      <c r="DL100" s="261">
        <v>4</v>
      </c>
      <c r="DM100" s="262">
        <v>48</v>
      </c>
      <c r="DN100" s="263">
        <v>5</v>
      </c>
      <c r="DO100" s="260">
        <v>3</v>
      </c>
      <c r="DP100" s="260">
        <v>5</v>
      </c>
      <c r="DQ100" s="260">
        <v>6</v>
      </c>
      <c r="DR100" s="264">
        <v>5</v>
      </c>
    </row>
    <row r="101" spans="1:122" ht="18" customHeight="1">
      <c r="A101" s="233">
        <v>2007</v>
      </c>
      <c r="B101" s="234" t="s">
        <v>1608</v>
      </c>
      <c r="C101" s="235">
        <v>51</v>
      </c>
      <c r="D101" s="236">
        <v>208</v>
      </c>
      <c r="E101" s="237"/>
      <c r="F101" s="238">
        <v>6</v>
      </c>
      <c r="G101" s="239">
        <v>27</v>
      </c>
      <c r="H101" s="239">
        <v>27</v>
      </c>
      <c r="I101" s="239">
        <v>25</v>
      </c>
      <c r="J101" s="240">
        <v>14</v>
      </c>
      <c r="K101" s="240">
        <v>67</v>
      </c>
      <c r="L101" s="239">
        <v>16</v>
      </c>
      <c r="M101" s="239">
        <v>7</v>
      </c>
      <c r="N101" s="240">
        <v>11</v>
      </c>
      <c r="P101" s="241">
        <v>2012</v>
      </c>
      <c r="Q101" s="242" t="s">
        <v>965</v>
      </c>
      <c r="R101" s="243">
        <v>32</v>
      </c>
      <c r="S101" s="244">
        <v>216</v>
      </c>
      <c r="T101" s="265"/>
      <c r="U101" s="246">
        <v>6</v>
      </c>
      <c r="V101" s="247">
        <v>25</v>
      </c>
      <c r="W101" s="247">
        <v>44</v>
      </c>
      <c r="X101" s="247">
        <v>19</v>
      </c>
      <c r="Y101" s="248">
        <v>6</v>
      </c>
      <c r="Z101" s="248">
        <v>69</v>
      </c>
      <c r="AA101" s="247">
        <v>13</v>
      </c>
      <c r="AB101" s="247">
        <v>8</v>
      </c>
      <c r="AC101" s="248">
        <v>8</v>
      </c>
      <c r="AE101" s="241">
        <v>2012</v>
      </c>
      <c r="AF101" s="242" t="s">
        <v>965</v>
      </c>
      <c r="AG101" s="243">
        <v>16</v>
      </c>
      <c r="AH101" s="244">
        <v>221</v>
      </c>
      <c r="AI101" s="265"/>
      <c r="AJ101" s="246">
        <v>13</v>
      </c>
      <c r="AK101" s="247">
        <v>19</v>
      </c>
      <c r="AL101" s="247">
        <v>50</v>
      </c>
      <c r="AM101" s="247">
        <v>19</v>
      </c>
      <c r="AN101" s="248">
        <v>0</v>
      </c>
      <c r="AO101" s="248">
        <v>69</v>
      </c>
      <c r="AP101" s="247">
        <v>15</v>
      </c>
      <c r="AQ101" s="247">
        <v>6</v>
      </c>
      <c r="AR101" s="248">
        <v>6</v>
      </c>
      <c r="AT101" s="241">
        <v>6231</v>
      </c>
      <c r="AU101" s="242" t="s">
        <v>7</v>
      </c>
      <c r="AV101" s="243">
        <v>245</v>
      </c>
      <c r="AW101" s="244">
        <v>216</v>
      </c>
      <c r="AX101" s="265"/>
      <c r="AY101" s="246">
        <v>38</v>
      </c>
      <c r="AZ101" s="247">
        <v>32</v>
      </c>
      <c r="BA101" s="247">
        <v>22</v>
      </c>
      <c r="BB101" s="247">
        <v>7</v>
      </c>
      <c r="BC101" s="248">
        <v>1</v>
      </c>
      <c r="BD101" s="248">
        <v>30</v>
      </c>
      <c r="BE101" s="247">
        <v>8</v>
      </c>
      <c r="BF101" s="247">
        <v>8</v>
      </c>
      <c r="BG101" s="248">
        <v>3</v>
      </c>
      <c r="BI101" s="241">
        <v>6391</v>
      </c>
      <c r="BJ101" s="242" t="s">
        <v>9</v>
      </c>
      <c r="BK101" s="243">
        <v>226</v>
      </c>
      <c r="BL101" s="244">
        <v>219</v>
      </c>
      <c r="BM101" s="265"/>
      <c r="BN101" s="246">
        <v>46</v>
      </c>
      <c r="BO101" s="247">
        <v>27</v>
      </c>
      <c r="BP101" s="247">
        <v>23</v>
      </c>
      <c r="BQ101" s="247">
        <v>3</v>
      </c>
      <c r="BR101" s="248">
        <v>0</v>
      </c>
      <c r="BS101" s="248">
        <v>26</v>
      </c>
      <c r="BT101" s="247">
        <v>5</v>
      </c>
      <c r="BU101" s="247">
        <v>5</v>
      </c>
      <c r="BV101" s="247">
        <v>5</v>
      </c>
      <c r="BW101" s="248">
        <v>4</v>
      </c>
      <c r="BY101" s="241">
        <v>6481</v>
      </c>
      <c r="BZ101" s="242" t="s">
        <v>457</v>
      </c>
      <c r="CA101" s="243">
        <v>156</v>
      </c>
      <c r="CB101" s="244">
        <v>235</v>
      </c>
      <c r="CC101" s="265"/>
      <c r="CD101" s="246">
        <v>31</v>
      </c>
      <c r="CE101" s="247">
        <v>22</v>
      </c>
      <c r="CF101" s="247">
        <v>35</v>
      </c>
      <c r="CG101" s="247">
        <v>10</v>
      </c>
      <c r="CH101" s="248">
        <v>2</v>
      </c>
      <c r="CI101" s="248">
        <v>47</v>
      </c>
      <c r="CJ101" s="247">
        <v>6</v>
      </c>
      <c r="CK101" s="247">
        <v>9</v>
      </c>
      <c r="CL101" s="248">
        <v>8</v>
      </c>
      <c r="CN101" s="267">
        <v>6611</v>
      </c>
      <c r="CO101" s="36" t="s">
        <v>461</v>
      </c>
      <c r="CP101" s="36">
        <v>83</v>
      </c>
      <c r="CQ101" s="268">
        <v>411</v>
      </c>
      <c r="CR101" s="269">
        <v>80</v>
      </c>
      <c r="CS101" s="268">
        <v>2</v>
      </c>
      <c r="CT101" s="268">
        <v>18</v>
      </c>
      <c r="CU101" s="36">
        <v>63</v>
      </c>
      <c r="CV101" s="36">
        <v>11</v>
      </c>
      <c r="CW101" s="36">
        <v>6</v>
      </c>
    </row>
    <row r="102" spans="1:122" ht="18" customHeight="1">
      <c r="A102" s="233">
        <v>2012</v>
      </c>
      <c r="B102" s="234" t="s">
        <v>965</v>
      </c>
      <c r="C102" s="235">
        <v>27</v>
      </c>
      <c r="D102" s="236">
        <v>201</v>
      </c>
      <c r="E102" s="237"/>
      <c r="F102" s="238">
        <v>19</v>
      </c>
      <c r="G102" s="239">
        <v>19</v>
      </c>
      <c r="H102" s="239">
        <v>37</v>
      </c>
      <c r="I102" s="239">
        <v>19</v>
      </c>
      <c r="J102" s="240">
        <v>7</v>
      </c>
      <c r="K102" s="240">
        <v>63</v>
      </c>
      <c r="L102" s="239">
        <v>14</v>
      </c>
      <c r="M102" s="239">
        <v>7</v>
      </c>
      <c r="N102" s="240">
        <v>10</v>
      </c>
      <c r="P102" s="241">
        <v>2021</v>
      </c>
      <c r="Q102" s="242" t="s">
        <v>271</v>
      </c>
      <c r="R102" s="243">
        <v>81</v>
      </c>
      <c r="S102" s="244">
        <v>223</v>
      </c>
      <c r="T102" s="265"/>
      <c r="U102" s="246">
        <v>6</v>
      </c>
      <c r="V102" s="247">
        <v>21</v>
      </c>
      <c r="W102" s="247">
        <v>16</v>
      </c>
      <c r="X102" s="247">
        <v>47</v>
      </c>
      <c r="Y102" s="248">
        <v>10</v>
      </c>
      <c r="Z102" s="248">
        <v>73</v>
      </c>
      <c r="AA102" s="247">
        <v>14</v>
      </c>
      <c r="AB102" s="247">
        <v>9</v>
      </c>
      <c r="AC102" s="248">
        <v>9</v>
      </c>
      <c r="AE102" s="241">
        <v>2021</v>
      </c>
      <c r="AF102" s="242" t="s">
        <v>271</v>
      </c>
      <c r="AG102" s="243">
        <v>109</v>
      </c>
      <c r="AH102" s="244">
        <v>220</v>
      </c>
      <c r="AI102" s="265"/>
      <c r="AJ102" s="246">
        <v>16</v>
      </c>
      <c r="AK102" s="247">
        <v>22</v>
      </c>
      <c r="AL102" s="247">
        <v>41</v>
      </c>
      <c r="AM102" s="247">
        <v>17</v>
      </c>
      <c r="AN102" s="248">
        <v>4</v>
      </c>
      <c r="AO102" s="248">
        <v>62</v>
      </c>
      <c r="AP102" s="247">
        <v>13</v>
      </c>
      <c r="AQ102" s="247">
        <v>7</v>
      </c>
      <c r="AR102" s="248">
        <v>7</v>
      </c>
      <c r="AT102" s="241">
        <v>6241</v>
      </c>
      <c r="AU102" s="242" t="s">
        <v>447</v>
      </c>
      <c r="AV102" s="243">
        <v>350</v>
      </c>
      <c r="AW102" s="244">
        <v>225</v>
      </c>
      <c r="AX102" s="265"/>
      <c r="AY102" s="246">
        <v>26</v>
      </c>
      <c r="AZ102" s="247">
        <v>23</v>
      </c>
      <c r="BA102" s="247">
        <v>27</v>
      </c>
      <c r="BB102" s="247">
        <v>18</v>
      </c>
      <c r="BC102" s="248">
        <v>6</v>
      </c>
      <c r="BD102" s="248">
        <v>51</v>
      </c>
      <c r="BE102" s="247">
        <v>10</v>
      </c>
      <c r="BF102" s="247">
        <v>10</v>
      </c>
      <c r="BG102" s="248">
        <v>3</v>
      </c>
      <c r="BI102" s="241">
        <v>6411</v>
      </c>
      <c r="BJ102" s="242" t="s">
        <v>453</v>
      </c>
      <c r="BK102" s="243">
        <v>297</v>
      </c>
      <c r="BL102" s="244">
        <v>225</v>
      </c>
      <c r="BM102" s="265"/>
      <c r="BN102" s="246">
        <v>39</v>
      </c>
      <c r="BO102" s="247">
        <v>27</v>
      </c>
      <c r="BP102" s="247">
        <v>21</v>
      </c>
      <c r="BQ102" s="247">
        <v>9</v>
      </c>
      <c r="BR102" s="248">
        <v>4</v>
      </c>
      <c r="BS102" s="248">
        <v>35</v>
      </c>
      <c r="BT102" s="247">
        <v>6</v>
      </c>
      <c r="BU102" s="247">
        <v>5</v>
      </c>
      <c r="BV102" s="247">
        <v>6</v>
      </c>
      <c r="BW102" s="248">
        <v>4</v>
      </c>
      <c r="BY102" s="241">
        <v>6501</v>
      </c>
      <c r="BZ102" s="242" t="s">
        <v>458</v>
      </c>
      <c r="CA102" s="243">
        <v>262</v>
      </c>
      <c r="CB102" s="244">
        <v>245</v>
      </c>
      <c r="CC102" s="265"/>
      <c r="CD102" s="246">
        <v>18</v>
      </c>
      <c r="CE102" s="247">
        <v>22</v>
      </c>
      <c r="CF102" s="247">
        <v>34</v>
      </c>
      <c r="CG102" s="247">
        <v>16</v>
      </c>
      <c r="CH102" s="248">
        <v>10</v>
      </c>
      <c r="CI102" s="248">
        <v>60</v>
      </c>
      <c r="CJ102" s="247">
        <v>7</v>
      </c>
      <c r="CK102" s="247">
        <v>11</v>
      </c>
      <c r="CL102" s="248">
        <v>10</v>
      </c>
      <c r="CN102" s="267">
        <v>6631</v>
      </c>
      <c r="CO102" s="36" t="s">
        <v>462</v>
      </c>
      <c r="CP102" s="36">
        <v>63</v>
      </c>
      <c r="CQ102" s="268">
        <v>398</v>
      </c>
      <c r="CR102" s="269">
        <v>52</v>
      </c>
      <c r="CS102" s="268">
        <v>10</v>
      </c>
      <c r="CT102" s="268">
        <v>38</v>
      </c>
      <c r="CU102" s="36">
        <v>43</v>
      </c>
      <c r="CV102" s="36">
        <v>8</v>
      </c>
      <c r="CW102" s="36">
        <v>2</v>
      </c>
    </row>
    <row r="103" spans="1:122" ht="18" customHeight="1">
      <c r="A103" s="233">
        <v>2021</v>
      </c>
      <c r="B103" s="234" t="s">
        <v>271</v>
      </c>
      <c r="C103" s="235">
        <v>102</v>
      </c>
      <c r="D103" s="236">
        <v>205</v>
      </c>
      <c r="E103" s="237"/>
      <c r="F103" s="238">
        <v>14</v>
      </c>
      <c r="G103" s="239">
        <v>20</v>
      </c>
      <c r="H103" s="239">
        <v>37</v>
      </c>
      <c r="I103" s="239">
        <v>21</v>
      </c>
      <c r="J103" s="240">
        <v>9</v>
      </c>
      <c r="K103" s="240">
        <v>67</v>
      </c>
      <c r="L103" s="239">
        <v>15</v>
      </c>
      <c r="M103" s="239">
        <v>7</v>
      </c>
      <c r="N103" s="240">
        <v>10</v>
      </c>
      <c r="P103" s="241">
        <v>2041</v>
      </c>
      <c r="Q103" s="242" t="s">
        <v>1236</v>
      </c>
      <c r="R103" s="243">
        <v>82</v>
      </c>
      <c r="S103" s="244">
        <v>204</v>
      </c>
      <c r="T103" s="265"/>
      <c r="U103" s="246">
        <v>30</v>
      </c>
      <c r="V103" s="247">
        <v>34</v>
      </c>
      <c r="W103" s="247">
        <v>18</v>
      </c>
      <c r="X103" s="247">
        <v>16</v>
      </c>
      <c r="Y103" s="248">
        <v>1</v>
      </c>
      <c r="Z103" s="248">
        <v>35</v>
      </c>
      <c r="AA103" s="247">
        <v>11</v>
      </c>
      <c r="AB103" s="247">
        <v>7</v>
      </c>
      <c r="AC103" s="248">
        <v>7</v>
      </c>
      <c r="AE103" s="241">
        <v>2041</v>
      </c>
      <c r="AF103" s="242" t="s">
        <v>1236</v>
      </c>
      <c r="AG103" s="243">
        <v>86</v>
      </c>
      <c r="AH103" s="244">
        <v>215</v>
      </c>
      <c r="AI103" s="265"/>
      <c r="AJ103" s="246">
        <v>22</v>
      </c>
      <c r="AK103" s="247">
        <v>33</v>
      </c>
      <c r="AL103" s="247">
        <v>35</v>
      </c>
      <c r="AM103" s="247">
        <v>10</v>
      </c>
      <c r="AN103" s="248">
        <v>0</v>
      </c>
      <c r="AO103" s="248">
        <v>45</v>
      </c>
      <c r="AP103" s="247">
        <v>12</v>
      </c>
      <c r="AQ103" s="247">
        <v>6</v>
      </c>
      <c r="AR103" s="248">
        <v>6</v>
      </c>
      <c r="AT103" s="241">
        <v>6251</v>
      </c>
      <c r="AU103" s="242" t="s">
        <v>8</v>
      </c>
      <c r="AV103" s="243">
        <v>220</v>
      </c>
      <c r="AW103" s="244">
        <v>213</v>
      </c>
      <c r="AX103" s="265"/>
      <c r="AY103" s="246">
        <v>45</v>
      </c>
      <c r="AZ103" s="247">
        <v>28</v>
      </c>
      <c r="BA103" s="247">
        <v>22</v>
      </c>
      <c r="BB103" s="247">
        <v>5</v>
      </c>
      <c r="BC103" s="248">
        <v>0</v>
      </c>
      <c r="BD103" s="248">
        <v>28</v>
      </c>
      <c r="BE103" s="247">
        <v>8</v>
      </c>
      <c r="BF103" s="247">
        <v>8</v>
      </c>
      <c r="BG103" s="248">
        <v>2</v>
      </c>
      <c r="BI103" s="241">
        <v>6421</v>
      </c>
      <c r="BJ103" s="242" t="s">
        <v>454</v>
      </c>
      <c r="BK103" s="243">
        <v>243</v>
      </c>
      <c r="BL103" s="244">
        <v>228</v>
      </c>
      <c r="BM103" s="265"/>
      <c r="BN103" s="246">
        <v>31</v>
      </c>
      <c r="BO103" s="247">
        <v>28</v>
      </c>
      <c r="BP103" s="247">
        <v>27</v>
      </c>
      <c r="BQ103" s="247">
        <v>11</v>
      </c>
      <c r="BR103" s="248">
        <v>4</v>
      </c>
      <c r="BS103" s="248">
        <v>41</v>
      </c>
      <c r="BT103" s="247">
        <v>6</v>
      </c>
      <c r="BU103" s="247">
        <v>5</v>
      </c>
      <c r="BV103" s="247">
        <v>6</v>
      </c>
      <c r="BW103" s="248">
        <v>4</v>
      </c>
      <c r="BY103" s="241">
        <v>6521</v>
      </c>
      <c r="BZ103" s="242" t="s">
        <v>459</v>
      </c>
      <c r="CA103" s="243">
        <v>564</v>
      </c>
      <c r="CB103" s="244">
        <v>241</v>
      </c>
      <c r="CC103" s="265"/>
      <c r="CD103" s="246">
        <v>23</v>
      </c>
      <c r="CE103" s="247">
        <v>26</v>
      </c>
      <c r="CF103" s="247">
        <v>28</v>
      </c>
      <c r="CG103" s="247">
        <v>16</v>
      </c>
      <c r="CH103" s="248">
        <v>7</v>
      </c>
      <c r="CI103" s="248">
        <v>51</v>
      </c>
      <c r="CJ103" s="247">
        <v>7</v>
      </c>
      <c r="CK103" s="247">
        <v>10</v>
      </c>
      <c r="CL103" s="248">
        <v>10</v>
      </c>
      <c r="CN103" s="267">
        <v>6681</v>
      </c>
      <c r="CO103" s="36" t="s">
        <v>463</v>
      </c>
      <c r="CP103" s="36">
        <v>143</v>
      </c>
      <c r="CQ103" s="268">
        <v>399</v>
      </c>
      <c r="CR103" s="269">
        <v>57</v>
      </c>
      <c r="CS103" s="268">
        <v>8</v>
      </c>
      <c r="CT103" s="268">
        <v>34</v>
      </c>
      <c r="CU103" s="36">
        <v>51</v>
      </c>
      <c r="CV103" s="36">
        <v>6</v>
      </c>
      <c r="CW103" s="36">
        <v>1</v>
      </c>
    </row>
    <row r="104" spans="1:122" ht="18" customHeight="1">
      <c r="A104" s="233">
        <v>2041</v>
      </c>
      <c r="B104" s="234" t="s">
        <v>1236</v>
      </c>
      <c r="C104" s="235">
        <v>89</v>
      </c>
      <c r="D104" s="236">
        <v>190</v>
      </c>
      <c r="E104" s="237"/>
      <c r="F104" s="238">
        <v>34</v>
      </c>
      <c r="G104" s="239">
        <v>24</v>
      </c>
      <c r="H104" s="239">
        <v>34</v>
      </c>
      <c r="I104" s="239">
        <v>7</v>
      </c>
      <c r="J104" s="240">
        <v>2</v>
      </c>
      <c r="K104" s="240">
        <v>43</v>
      </c>
      <c r="L104" s="239">
        <v>13</v>
      </c>
      <c r="M104" s="239">
        <v>5</v>
      </c>
      <c r="N104" s="240">
        <v>8</v>
      </c>
      <c r="P104" s="241">
        <v>2060</v>
      </c>
      <c r="Q104" s="242" t="s">
        <v>1237</v>
      </c>
      <c r="R104" s="243">
        <v>23</v>
      </c>
      <c r="S104" s="244">
        <v>202</v>
      </c>
      <c r="T104" s="265"/>
      <c r="U104" s="246">
        <v>30</v>
      </c>
      <c r="V104" s="247">
        <v>39</v>
      </c>
      <c r="W104" s="247">
        <v>17</v>
      </c>
      <c r="X104" s="247">
        <v>13</v>
      </c>
      <c r="Y104" s="248">
        <v>0</v>
      </c>
      <c r="Z104" s="248">
        <v>30</v>
      </c>
      <c r="AA104" s="247">
        <v>10</v>
      </c>
      <c r="AB104" s="247">
        <v>7</v>
      </c>
      <c r="AC104" s="248">
        <v>7</v>
      </c>
      <c r="AE104" s="241">
        <v>2060</v>
      </c>
      <c r="AF104" s="242" t="s">
        <v>1237</v>
      </c>
      <c r="AG104" s="243">
        <v>25</v>
      </c>
      <c r="AH104" s="244">
        <v>208</v>
      </c>
      <c r="AI104" s="265"/>
      <c r="AJ104" s="246">
        <v>24</v>
      </c>
      <c r="AK104" s="247">
        <v>56</v>
      </c>
      <c r="AL104" s="247">
        <v>20</v>
      </c>
      <c r="AM104" s="247">
        <v>0</v>
      </c>
      <c r="AN104" s="248">
        <v>0</v>
      </c>
      <c r="AO104" s="248">
        <v>20</v>
      </c>
      <c r="AP104" s="247">
        <v>10</v>
      </c>
      <c r="AQ104" s="247">
        <v>6</v>
      </c>
      <c r="AR104" s="248">
        <v>4</v>
      </c>
      <c r="AT104" s="241">
        <v>6281</v>
      </c>
      <c r="AU104" s="242" t="s">
        <v>448</v>
      </c>
      <c r="AV104" s="243">
        <v>96</v>
      </c>
      <c r="AW104" s="244">
        <v>203</v>
      </c>
      <c r="AX104" s="265"/>
      <c r="AY104" s="246">
        <v>68</v>
      </c>
      <c r="AZ104" s="247">
        <v>24</v>
      </c>
      <c r="BA104" s="247">
        <v>7</v>
      </c>
      <c r="BB104" s="247">
        <v>1</v>
      </c>
      <c r="BC104" s="248">
        <v>0</v>
      </c>
      <c r="BD104" s="248">
        <v>8</v>
      </c>
      <c r="BE104" s="247">
        <v>6</v>
      </c>
      <c r="BF104" s="247">
        <v>5</v>
      </c>
      <c r="BG104" s="248">
        <v>2</v>
      </c>
      <c r="BI104" s="241">
        <v>6431</v>
      </c>
      <c r="BJ104" s="242" t="s">
        <v>455</v>
      </c>
      <c r="BK104" s="243">
        <v>182</v>
      </c>
      <c r="BL104" s="244">
        <v>222</v>
      </c>
      <c r="BM104" s="265"/>
      <c r="BN104" s="246">
        <v>40</v>
      </c>
      <c r="BO104" s="247">
        <v>31</v>
      </c>
      <c r="BP104" s="247">
        <v>20</v>
      </c>
      <c r="BQ104" s="247">
        <v>8</v>
      </c>
      <c r="BR104" s="248">
        <v>1</v>
      </c>
      <c r="BS104" s="248">
        <v>29</v>
      </c>
      <c r="BT104" s="247">
        <v>5</v>
      </c>
      <c r="BU104" s="247">
        <v>5</v>
      </c>
      <c r="BV104" s="247">
        <v>5</v>
      </c>
      <c r="BW104" s="248">
        <v>4</v>
      </c>
      <c r="BY104" s="241">
        <v>6541</v>
      </c>
      <c r="BZ104" s="242" t="s">
        <v>10</v>
      </c>
      <c r="CA104" s="243">
        <v>428</v>
      </c>
      <c r="CB104" s="244">
        <v>242</v>
      </c>
      <c r="CC104" s="265"/>
      <c r="CD104" s="246">
        <v>20</v>
      </c>
      <c r="CE104" s="247">
        <v>23</v>
      </c>
      <c r="CF104" s="247">
        <v>31</v>
      </c>
      <c r="CG104" s="247">
        <v>18</v>
      </c>
      <c r="CH104" s="248">
        <v>8</v>
      </c>
      <c r="CI104" s="248">
        <v>58</v>
      </c>
      <c r="CJ104" s="247">
        <v>7</v>
      </c>
      <c r="CK104" s="247">
        <v>11</v>
      </c>
      <c r="CL104" s="248">
        <v>10</v>
      </c>
      <c r="CN104" s="267">
        <v>6701</v>
      </c>
      <c r="CO104" s="36" t="s">
        <v>12</v>
      </c>
      <c r="CP104" s="36">
        <v>191</v>
      </c>
      <c r="CQ104" s="268">
        <v>439</v>
      </c>
      <c r="CR104" s="269">
        <v>100</v>
      </c>
      <c r="CS104" s="268">
        <v>0</v>
      </c>
      <c r="CT104" s="268">
        <v>0</v>
      </c>
      <c r="CU104" s="36">
        <v>12</v>
      </c>
      <c r="CV104" s="36">
        <v>32</v>
      </c>
      <c r="CW104" s="36">
        <v>55</v>
      </c>
    </row>
    <row r="105" spans="1:122" ht="18" customHeight="1">
      <c r="A105" s="233">
        <v>2060</v>
      </c>
      <c r="B105" s="234" t="s">
        <v>1237</v>
      </c>
      <c r="C105" s="235">
        <v>24</v>
      </c>
      <c r="D105" s="236">
        <v>185</v>
      </c>
      <c r="E105" s="237"/>
      <c r="F105" s="238">
        <v>50</v>
      </c>
      <c r="G105" s="239">
        <v>13</v>
      </c>
      <c r="H105" s="239">
        <v>38</v>
      </c>
      <c r="I105" s="239">
        <v>0</v>
      </c>
      <c r="J105" s="240">
        <v>0</v>
      </c>
      <c r="K105" s="240">
        <v>38</v>
      </c>
      <c r="L105" s="239">
        <v>11</v>
      </c>
      <c r="M105" s="239">
        <v>5</v>
      </c>
      <c r="N105" s="240">
        <v>7</v>
      </c>
      <c r="P105" s="241">
        <v>2081</v>
      </c>
      <c r="Q105" s="242" t="s">
        <v>275</v>
      </c>
      <c r="R105" s="243">
        <v>91</v>
      </c>
      <c r="S105" s="244">
        <v>215</v>
      </c>
      <c r="T105" s="265"/>
      <c r="U105" s="246">
        <v>18</v>
      </c>
      <c r="V105" s="247">
        <v>33</v>
      </c>
      <c r="W105" s="247">
        <v>18</v>
      </c>
      <c r="X105" s="247">
        <v>18</v>
      </c>
      <c r="Y105" s="248">
        <v>14</v>
      </c>
      <c r="Z105" s="248">
        <v>49</v>
      </c>
      <c r="AA105" s="247">
        <v>12</v>
      </c>
      <c r="AB105" s="247">
        <v>8</v>
      </c>
      <c r="AC105" s="248">
        <v>9</v>
      </c>
      <c r="AE105" s="241">
        <v>2081</v>
      </c>
      <c r="AF105" s="242" t="s">
        <v>275</v>
      </c>
      <c r="AG105" s="243">
        <v>98</v>
      </c>
      <c r="AH105" s="244">
        <v>215</v>
      </c>
      <c r="AI105" s="265"/>
      <c r="AJ105" s="246">
        <v>23</v>
      </c>
      <c r="AK105" s="247">
        <v>33</v>
      </c>
      <c r="AL105" s="247">
        <v>24</v>
      </c>
      <c r="AM105" s="247">
        <v>15</v>
      </c>
      <c r="AN105" s="248">
        <v>4</v>
      </c>
      <c r="AO105" s="248">
        <v>44</v>
      </c>
      <c r="AP105" s="247">
        <v>12</v>
      </c>
      <c r="AQ105" s="247">
        <v>6</v>
      </c>
      <c r="AR105" s="248">
        <v>6</v>
      </c>
      <c r="AT105" s="241">
        <v>6301</v>
      </c>
      <c r="AU105" s="242" t="s">
        <v>449</v>
      </c>
      <c r="AV105" s="243">
        <v>445</v>
      </c>
      <c r="AW105" s="244">
        <v>224</v>
      </c>
      <c r="AX105" s="265"/>
      <c r="AY105" s="246">
        <v>28</v>
      </c>
      <c r="AZ105" s="247">
        <v>22</v>
      </c>
      <c r="BA105" s="247">
        <v>25</v>
      </c>
      <c r="BB105" s="247">
        <v>19</v>
      </c>
      <c r="BC105" s="248">
        <v>6</v>
      </c>
      <c r="BD105" s="248">
        <v>50</v>
      </c>
      <c r="BE105" s="247">
        <v>10</v>
      </c>
      <c r="BF105" s="247">
        <v>10</v>
      </c>
      <c r="BG105" s="248">
        <v>3</v>
      </c>
      <c r="BI105" s="241">
        <v>6441</v>
      </c>
      <c r="BJ105" s="242" t="s">
        <v>456</v>
      </c>
      <c r="BK105" s="243">
        <v>261</v>
      </c>
      <c r="BL105" s="244">
        <v>234</v>
      </c>
      <c r="BM105" s="265"/>
      <c r="BN105" s="246">
        <v>18</v>
      </c>
      <c r="BO105" s="247">
        <v>28</v>
      </c>
      <c r="BP105" s="247">
        <v>31</v>
      </c>
      <c r="BQ105" s="247">
        <v>18</v>
      </c>
      <c r="BR105" s="248">
        <v>5</v>
      </c>
      <c r="BS105" s="248">
        <v>55</v>
      </c>
      <c r="BT105" s="247">
        <v>7</v>
      </c>
      <c r="BU105" s="247">
        <v>6</v>
      </c>
      <c r="BV105" s="247">
        <v>7</v>
      </c>
      <c r="BW105" s="248">
        <v>5</v>
      </c>
      <c r="BY105" s="241">
        <v>6571</v>
      </c>
      <c r="BZ105" s="242" t="s">
        <v>11</v>
      </c>
      <c r="CA105" s="243">
        <v>264</v>
      </c>
      <c r="CB105" s="244">
        <v>239</v>
      </c>
      <c r="CC105" s="265"/>
      <c r="CD105" s="246">
        <v>24</v>
      </c>
      <c r="CE105" s="247">
        <v>30</v>
      </c>
      <c r="CF105" s="247">
        <v>31</v>
      </c>
      <c r="CG105" s="247">
        <v>11</v>
      </c>
      <c r="CH105" s="248">
        <v>4</v>
      </c>
      <c r="CI105" s="248">
        <v>46</v>
      </c>
      <c r="CJ105" s="247">
        <v>6</v>
      </c>
      <c r="CK105" s="247">
        <v>10</v>
      </c>
      <c r="CL105" s="248">
        <v>9</v>
      </c>
      <c r="CN105" s="267">
        <v>6721</v>
      </c>
      <c r="CO105" s="36" t="s">
        <v>1335</v>
      </c>
      <c r="CP105" s="36">
        <v>35</v>
      </c>
      <c r="CQ105" s="268">
        <v>396</v>
      </c>
      <c r="CR105" s="269">
        <v>40</v>
      </c>
      <c r="CS105" s="268">
        <v>11</v>
      </c>
      <c r="CT105" s="268">
        <v>49</v>
      </c>
      <c r="CU105" s="36">
        <v>34</v>
      </c>
      <c r="CV105" s="36">
        <v>6</v>
      </c>
      <c r="CW105" s="36">
        <v>0</v>
      </c>
    </row>
    <row r="106" spans="1:122" ht="18" customHeight="1">
      <c r="A106" s="233">
        <v>2081</v>
      </c>
      <c r="B106" s="234" t="s">
        <v>275</v>
      </c>
      <c r="C106" s="235">
        <v>91</v>
      </c>
      <c r="D106" s="236">
        <v>195</v>
      </c>
      <c r="E106" s="237"/>
      <c r="F106" s="238">
        <v>23</v>
      </c>
      <c r="G106" s="239">
        <v>32</v>
      </c>
      <c r="H106" s="239">
        <v>27</v>
      </c>
      <c r="I106" s="239">
        <v>11</v>
      </c>
      <c r="J106" s="240">
        <v>7</v>
      </c>
      <c r="K106" s="240">
        <v>45</v>
      </c>
      <c r="L106" s="239">
        <v>13</v>
      </c>
      <c r="M106" s="239">
        <v>6</v>
      </c>
      <c r="N106" s="240">
        <v>9</v>
      </c>
      <c r="P106" s="241">
        <v>2111</v>
      </c>
      <c r="Q106" s="242" t="s">
        <v>1238</v>
      </c>
      <c r="R106" s="243">
        <v>158</v>
      </c>
      <c r="S106" s="244">
        <v>217</v>
      </c>
      <c r="T106" s="265"/>
      <c r="U106" s="246">
        <v>13</v>
      </c>
      <c r="V106" s="247">
        <v>19</v>
      </c>
      <c r="W106" s="247">
        <v>33</v>
      </c>
      <c r="X106" s="247">
        <v>27</v>
      </c>
      <c r="Y106" s="248">
        <v>8</v>
      </c>
      <c r="Z106" s="248">
        <v>68</v>
      </c>
      <c r="AA106" s="247">
        <v>13</v>
      </c>
      <c r="AB106" s="247">
        <v>8</v>
      </c>
      <c r="AC106" s="248">
        <v>9</v>
      </c>
      <c r="AE106" s="241">
        <v>2111</v>
      </c>
      <c r="AF106" s="242" t="s">
        <v>1238</v>
      </c>
      <c r="AG106" s="243">
        <v>174</v>
      </c>
      <c r="AH106" s="244">
        <v>218</v>
      </c>
      <c r="AI106" s="265"/>
      <c r="AJ106" s="246">
        <v>21</v>
      </c>
      <c r="AK106" s="247">
        <v>33</v>
      </c>
      <c r="AL106" s="247">
        <v>26</v>
      </c>
      <c r="AM106" s="247">
        <v>14</v>
      </c>
      <c r="AN106" s="248">
        <v>6</v>
      </c>
      <c r="AO106" s="248">
        <v>47</v>
      </c>
      <c r="AP106" s="247">
        <v>12</v>
      </c>
      <c r="AQ106" s="247">
        <v>7</v>
      </c>
      <c r="AR106" s="248">
        <v>6</v>
      </c>
      <c r="AT106" s="241">
        <v>6331</v>
      </c>
      <c r="AU106" s="242" t="s">
        <v>450</v>
      </c>
      <c r="AV106" s="243">
        <v>363</v>
      </c>
      <c r="AW106" s="244">
        <v>216</v>
      </c>
      <c r="AX106" s="265"/>
      <c r="AY106" s="246">
        <v>40</v>
      </c>
      <c r="AZ106" s="247">
        <v>25</v>
      </c>
      <c r="BA106" s="247">
        <v>21</v>
      </c>
      <c r="BB106" s="247">
        <v>12</v>
      </c>
      <c r="BC106" s="248">
        <v>2</v>
      </c>
      <c r="BD106" s="248">
        <v>34</v>
      </c>
      <c r="BE106" s="247">
        <v>8</v>
      </c>
      <c r="BF106" s="247">
        <v>8</v>
      </c>
      <c r="BG106" s="248">
        <v>3</v>
      </c>
      <c r="BI106" s="241">
        <v>6481</v>
      </c>
      <c r="BJ106" s="242" t="s">
        <v>457</v>
      </c>
      <c r="BK106" s="243">
        <v>149</v>
      </c>
      <c r="BL106" s="244">
        <v>218</v>
      </c>
      <c r="BM106" s="265"/>
      <c r="BN106" s="246">
        <v>50</v>
      </c>
      <c r="BO106" s="247">
        <v>26</v>
      </c>
      <c r="BP106" s="247">
        <v>17</v>
      </c>
      <c r="BQ106" s="247">
        <v>7</v>
      </c>
      <c r="BR106" s="248">
        <v>1</v>
      </c>
      <c r="BS106" s="248">
        <v>25</v>
      </c>
      <c r="BT106" s="247">
        <v>5</v>
      </c>
      <c r="BU106" s="247">
        <v>5</v>
      </c>
      <c r="BV106" s="247">
        <v>5</v>
      </c>
      <c r="BW106" s="248">
        <v>4</v>
      </c>
      <c r="BY106" s="241">
        <v>6591</v>
      </c>
      <c r="BZ106" s="242" t="s">
        <v>460</v>
      </c>
      <c r="CA106" s="243">
        <v>206</v>
      </c>
      <c r="CB106" s="244">
        <v>229</v>
      </c>
      <c r="CC106" s="265"/>
      <c r="CD106" s="246">
        <v>44</v>
      </c>
      <c r="CE106" s="247">
        <v>29</v>
      </c>
      <c r="CF106" s="247">
        <v>19</v>
      </c>
      <c r="CG106" s="247">
        <v>8</v>
      </c>
      <c r="CH106" s="248">
        <v>0</v>
      </c>
      <c r="CI106" s="248">
        <v>28</v>
      </c>
      <c r="CJ106" s="247">
        <v>5</v>
      </c>
      <c r="CK106" s="247">
        <v>8</v>
      </c>
      <c r="CL106" s="248">
        <v>7</v>
      </c>
      <c r="CN106" s="267">
        <v>6741</v>
      </c>
      <c r="CO106" s="36" t="s">
        <v>465</v>
      </c>
      <c r="CP106" s="36">
        <v>180</v>
      </c>
      <c r="CQ106" s="268">
        <v>412</v>
      </c>
      <c r="CR106" s="269">
        <v>78</v>
      </c>
      <c r="CS106" s="268">
        <v>3</v>
      </c>
      <c r="CT106" s="268">
        <v>19</v>
      </c>
      <c r="CU106" s="36">
        <v>55</v>
      </c>
      <c r="CV106" s="36">
        <v>12</v>
      </c>
      <c r="CW106" s="36">
        <v>11</v>
      </c>
    </row>
    <row r="107" spans="1:122" ht="18" customHeight="1">
      <c r="A107" s="233">
        <v>2111</v>
      </c>
      <c r="B107" s="234" t="s">
        <v>1238</v>
      </c>
      <c r="C107" s="235">
        <v>148</v>
      </c>
      <c r="D107" s="236">
        <v>206</v>
      </c>
      <c r="E107" s="237"/>
      <c r="F107" s="238">
        <v>12</v>
      </c>
      <c r="G107" s="239">
        <v>18</v>
      </c>
      <c r="H107" s="239">
        <v>38</v>
      </c>
      <c r="I107" s="239">
        <v>21</v>
      </c>
      <c r="J107" s="240">
        <v>11</v>
      </c>
      <c r="K107" s="240">
        <v>70</v>
      </c>
      <c r="L107" s="239">
        <v>15</v>
      </c>
      <c r="M107" s="239">
        <v>7</v>
      </c>
      <c r="N107" s="240">
        <v>11</v>
      </c>
      <c r="P107" s="241">
        <v>2151</v>
      </c>
      <c r="Q107" s="242" t="s">
        <v>277</v>
      </c>
      <c r="R107" s="243">
        <v>196</v>
      </c>
      <c r="S107" s="244">
        <v>211</v>
      </c>
      <c r="T107" s="265"/>
      <c r="U107" s="246">
        <v>19</v>
      </c>
      <c r="V107" s="247">
        <v>23</v>
      </c>
      <c r="W107" s="247">
        <v>40</v>
      </c>
      <c r="X107" s="247">
        <v>13</v>
      </c>
      <c r="Y107" s="248">
        <v>4</v>
      </c>
      <c r="Z107" s="248">
        <v>58</v>
      </c>
      <c r="AA107" s="247">
        <v>13</v>
      </c>
      <c r="AB107" s="247">
        <v>7</v>
      </c>
      <c r="AC107" s="248">
        <v>8</v>
      </c>
      <c r="AE107" s="241">
        <v>2151</v>
      </c>
      <c r="AF107" s="242" t="s">
        <v>277</v>
      </c>
      <c r="AG107" s="243">
        <v>172</v>
      </c>
      <c r="AH107" s="244">
        <v>224</v>
      </c>
      <c r="AI107" s="265"/>
      <c r="AJ107" s="246">
        <v>8</v>
      </c>
      <c r="AK107" s="247">
        <v>26</v>
      </c>
      <c r="AL107" s="247">
        <v>42</v>
      </c>
      <c r="AM107" s="247">
        <v>19</v>
      </c>
      <c r="AN107" s="248">
        <v>5</v>
      </c>
      <c r="AO107" s="248">
        <v>66</v>
      </c>
      <c r="AP107" s="247">
        <v>14</v>
      </c>
      <c r="AQ107" s="247">
        <v>8</v>
      </c>
      <c r="AR107" s="248">
        <v>7</v>
      </c>
      <c r="AT107" s="241">
        <v>6351</v>
      </c>
      <c r="AU107" s="242" t="s">
        <v>451</v>
      </c>
      <c r="AV107" s="243">
        <v>219</v>
      </c>
      <c r="AW107" s="244">
        <v>217</v>
      </c>
      <c r="AX107" s="265"/>
      <c r="AY107" s="246">
        <v>41</v>
      </c>
      <c r="AZ107" s="247">
        <v>28</v>
      </c>
      <c r="BA107" s="247">
        <v>21</v>
      </c>
      <c r="BB107" s="247">
        <v>9</v>
      </c>
      <c r="BC107" s="248">
        <v>2</v>
      </c>
      <c r="BD107" s="248">
        <v>32</v>
      </c>
      <c r="BE107" s="247">
        <v>8</v>
      </c>
      <c r="BF107" s="247">
        <v>9</v>
      </c>
      <c r="BG107" s="248">
        <v>3</v>
      </c>
      <c r="BI107" s="241">
        <v>6501</v>
      </c>
      <c r="BJ107" s="242" t="s">
        <v>458</v>
      </c>
      <c r="BK107" s="243">
        <v>261</v>
      </c>
      <c r="BL107" s="244">
        <v>233</v>
      </c>
      <c r="BM107" s="265"/>
      <c r="BN107" s="246">
        <v>20</v>
      </c>
      <c r="BO107" s="247">
        <v>31</v>
      </c>
      <c r="BP107" s="247">
        <v>27</v>
      </c>
      <c r="BQ107" s="247">
        <v>15</v>
      </c>
      <c r="BR107" s="248">
        <v>7</v>
      </c>
      <c r="BS107" s="248">
        <v>49</v>
      </c>
      <c r="BT107" s="247">
        <v>6</v>
      </c>
      <c r="BU107" s="247">
        <v>6</v>
      </c>
      <c r="BV107" s="247">
        <v>7</v>
      </c>
      <c r="BW107" s="248">
        <v>5</v>
      </c>
      <c r="BY107" s="241">
        <v>6611</v>
      </c>
      <c r="BZ107" s="242" t="s">
        <v>461</v>
      </c>
      <c r="CA107" s="243">
        <v>475</v>
      </c>
      <c r="CB107" s="244">
        <v>240</v>
      </c>
      <c r="CC107" s="265"/>
      <c r="CD107" s="246">
        <v>23</v>
      </c>
      <c r="CE107" s="247">
        <v>28</v>
      </c>
      <c r="CF107" s="247">
        <v>33</v>
      </c>
      <c r="CG107" s="247">
        <v>12</v>
      </c>
      <c r="CH107" s="248">
        <v>3</v>
      </c>
      <c r="CI107" s="248">
        <v>49</v>
      </c>
      <c r="CJ107" s="247">
        <v>6</v>
      </c>
      <c r="CK107" s="247">
        <v>10</v>
      </c>
      <c r="CL107" s="248">
        <v>9</v>
      </c>
      <c r="CN107" s="267">
        <v>6751</v>
      </c>
      <c r="CO107" s="36" t="s">
        <v>466</v>
      </c>
      <c r="CP107" s="36">
        <v>172</v>
      </c>
      <c r="CQ107" s="268">
        <v>409</v>
      </c>
      <c r="CR107" s="269">
        <v>75</v>
      </c>
      <c r="CS107" s="268">
        <v>3</v>
      </c>
      <c r="CT107" s="268">
        <v>22</v>
      </c>
      <c r="CU107" s="36">
        <v>52</v>
      </c>
      <c r="CV107" s="36">
        <v>17</v>
      </c>
      <c r="CW107" s="36">
        <v>6</v>
      </c>
    </row>
    <row r="108" spans="1:122" ht="18" customHeight="1">
      <c r="A108" s="233">
        <v>2151</v>
      </c>
      <c r="B108" s="234" t="s">
        <v>277</v>
      </c>
      <c r="C108" s="235">
        <v>188</v>
      </c>
      <c r="D108" s="236">
        <v>206</v>
      </c>
      <c r="E108" s="237"/>
      <c r="F108" s="238">
        <v>9</v>
      </c>
      <c r="G108" s="239">
        <v>24</v>
      </c>
      <c r="H108" s="239">
        <v>37</v>
      </c>
      <c r="I108" s="239">
        <v>21</v>
      </c>
      <c r="J108" s="240">
        <v>9</v>
      </c>
      <c r="K108" s="240">
        <v>66</v>
      </c>
      <c r="L108" s="239">
        <v>16</v>
      </c>
      <c r="M108" s="239">
        <v>6</v>
      </c>
      <c r="N108" s="240">
        <v>11</v>
      </c>
      <c r="P108" s="241">
        <v>2161</v>
      </c>
      <c r="Q108" s="242" t="s">
        <v>1239</v>
      </c>
      <c r="R108" s="243">
        <v>48</v>
      </c>
      <c r="S108" s="244">
        <v>202</v>
      </c>
      <c r="T108" s="265"/>
      <c r="U108" s="246">
        <v>38</v>
      </c>
      <c r="V108" s="247">
        <v>31</v>
      </c>
      <c r="W108" s="247">
        <v>27</v>
      </c>
      <c r="X108" s="247">
        <v>4</v>
      </c>
      <c r="Y108" s="248">
        <v>0</v>
      </c>
      <c r="Z108" s="248">
        <v>31</v>
      </c>
      <c r="AA108" s="247">
        <v>11</v>
      </c>
      <c r="AB108" s="247">
        <v>6</v>
      </c>
      <c r="AC108" s="248">
        <v>6</v>
      </c>
      <c r="AE108" s="241">
        <v>2161</v>
      </c>
      <c r="AF108" s="242" t="s">
        <v>1239</v>
      </c>
      <c r="AG108" s="243">
        <v>50</v>
      </c>
      <c r="AH108" s="244">
        <v>212</v>
      </c>
      <c r="AI108" s="265"/>
      <c r="AJ108" s="246">
        <v>24</v>
      </c>
      <c r="AK108" s="247">
        <v>32</v>
      </c>
      <c r="AL108" s="247">
        <v>40</v>
      </c>
      <c r="AM108" s="247">
        <v>4</v>
      </c>
      <c r="AN108" s="248">
        <v>0</v>
      </c>
      <c r="AO108" s="248">
        <v>44</v>
      </c>
      <c r="AP108" s="247">
        <v>11</v>
      </c>
      <c r="AQ108" s="247">
        <v>6</v>
      </c>
      <c r="AR108" s="248">
        <v>6</v>
      </c>
      <c r="AT108" s="241">
        <v>6361</v>
      </c>
      <c r="AU108" s="242" t="s">
        <v>452</v>
      </c>
      <c r="AV108" s="243">
        <v>152</v>
      </c>
      <c r="AW108" s="244">
        <v>206</v>
      </c>
      <c r="AX108" s="265"/>
      <c r="AY108" s="246">
        <v>63</v>
      </c>
      <c r="AZ108" s="247">
        <v>20</v>
      </c>
      <c r="BA108" s="247">
        <v>14</v>
      </c>
      <c r="BB108" s="247">
        <v>3</v>
      </c>
      <c r="BC108" s="248">
        <v>1</v>
      </c>
      <c r="BD108" s="248">
        <v>18</v>
      </c>
      <c r="BE108" s="247">
        <v>7</v>
      </c>
      <c r="BF108" s="247">
        <v>6</v>
      </c>
      <c r="BG108" s="248">
        <v>2</v>
      </c>
      <c r="BI108" s="241">
        <v>6521</v>
      </c>
      <c r="BJ108" s="242" t="s">
        <v>459</v>
      </c>
      <c r="BK108" s="243">
        <v>536</v>
      </c>
      <c r="BL108" s="244">
        <v>227</v>
      </c>
      <c r="BM108" s="265"/>
      <c r="BN108" s="246">
        <v>32</v>
      </c>
      <c r="BO108" s="247">
        <v>29</v>
      </c>
      <c r="BP108" s="247">
        <v>27</v>
      </c>
      <c r="BQ108" s="247">
        <v>8</v>
      </c>
      <c r="BR108" s="248">
        <v>4</v>
      </c>
      <c r="BS108" s="248">
        <v>39</v>
      </c>
      <c r="BT108" s="247">
        <v>6</v>
      </c>
      <c r="BU108" s="247">
        <v>5</v>
      </c>
      <c r="BV108" s="247">
        <v>6</v>
      </c>
      <c r="BW108" s="248">
        <v>4</v>
      </c>
      <c r="BY108" s="241">
        <v>6631</v>
      </c>
      <c r="BZ108" s="242" t="s">
        <v>462</v>
      </c>
      <c r="CA108" s="243">
        <v>383</v>
      </c>
      <c r="CB108" s="244">
        <v>231</v>
      </c>
      <c r="CC108" s="265"/>
      <c r="CD108" s="246">
        <v>39</v>
      </c>
      <c r="CE108" s="247">
        <v>28</v>
      </c>
      <c r="CF108" s="247">
        <v>24</v>
      </c>
      <c r="CG108" s="247">
        <v>8</v>
      </c>
      <c r="CH108" s="248">
        <v>1</v>
      </c>
      <c r="CI108" s="248">
        <v>33</v>
      </c>
      <c r="CJ108" s="247">
        <v>5</v>
      </c>
      <c r="CK108" s="247">
        <v>8</v>
      </c>
      <c r="CL108" s="248">
        <v>8</v>
      </c>
      <c r="CN108" s="267">
        <v>6761</v>
      </c>
      <c r="CO108" s="36" t="s">
        <v>13</v>
      </c>
      <c r="CP108" s="36">
        <v>46</v>
      </c>
      <c r="CQ108" s="268">
        <v>396</v>
      </c>
      <c r="CR108" s="269">
        <v>48</v>
      </c>
      <c r="CS108" s="268">
        <v>15</v>
      </c>
      <c r="CT108" s="268">
        <v>37</v>
      </c>
      <c r="CU108" s="36">
        <v>39</v>
      </c>
      <c r="CV108" s="36">
        <v>9</v>
      </c>
      <c r="CW108" s="36">
        <v>0</v>
      </c>
    </row>
    <row r="109" spans="1:122" ht="18" customHeight="1">
      <c r="A109" s="233">
        <v>2161</v>
      </c>
      <c r="B109" s="234" t="s">
        <v>1239</v>
      </c>
      <c r="C109" s="235">
        <v>50</v>
      </c>
      <c r="D109" s="236">
        <v>190</v>
      </c>
      <c r="E109" s="237"/>
      <c r="F109" s="238">
        <v>30</v>
      </c>
      <c r="G109" s="239">
        <v>40</v>
      </c>
      <c r="H109" s="239">
        <v>18</v>
      </c>
      <c r="I109" s="239">
        <v>10</v>
      </c>
      <c r="J109" s="240">
        <v>2</v>
      </c>
      <c r="K109" s="240">
        <v>30</v>
      </c>
      <c r="L109" s="239">
        <v>12</v>
      </c>
      <c r="M109" s="239">
        <v>5</v>
      </c>
      <c r="N109" s="240">
        <v>8</v>
      </c>
      <c r="P109" s="241">
        <v>2181</v>
      </c>
      <c r="Q109" s="242" t="s">
        <v>279</v>
      </c>
      <c r="R109" s="243">
        <v>144</v>
      </c>
      <c r="S109" s="244">
        <v>214</v>
      </c>
      <c r="T109" s="265"/>
      <c r="U109" s="246">
        <v>19</v>
      </c>
      <c r="V109" s="247">
        <v>19</v>
      </c>
      <c r="W109" s="247">
        <v>33</v>
      </c>
      <c r="X109" s="247">
        <v>18</v>
      </c>
      <c r="Y109" s="248">
        <v>11</v>
      </c>
      <c r="Z109" s="248">
        <v>62</v>
      </c>
      <c r="AA109" s="247">
        <v>12</v>
      </c>
      <c r="AB109" s="247">
        <v>8</v>
      </c>
      <c r="AC109" s="248">
        <v>8</v>
      </c>
      <c r="AE109" s="241">
        <v>2181</v>
      </c>
      <c r="AF109" s="242" t="s">
        <v>279</v>
      </c>
      <c r="AG109" s="243">
        <v>155</v>
      </c>
      <c r="AH109" s="244">
        <v>221</v>
      </c>
      <c r="AI109" s="265"/>
      <c r="AJ109" s="246">
        <v>19</v>
      </c>
      <c r="AK109" s="247">
        <v>23</v>
      </c>
      <c r="AL109" s="247">
        <v>33</v>
      </c>
      <c r="AM109" s="247">
        <v>17</v>
      </c>
      <c r="AN109" s="248">
        <v>7</v>
      </c>
      <c r="AO109" s="248">
        <v>57</v>
      </c>
      <c r="AP109" s="247">
        <v>13</v>
      </c>
      <c r="AQ109" s="247">
        <v>7</v>
      </c>
      <c r="AR109" s="248">
        <v>7</v>
      </c>
      <c r="AT109" s="241">
        <v>6391</v>
      </c>
      <c r="AU109" s="242" t="s">
        <v>9</v>
      </c>
      <c r="AV109" s="243">
        <v>204</v>
      </c>
      <c r="AW109" s="244">
        <v>211</v>
      </c>
      <c r="AX109" s="265"/>
      <c r="AY109" s="246">
        <v>48</v>
      </c>
      <c r="AZ109" s="247">
        <v>30</v>
      </c>
      <c r="BA109" s="247">
        <v>17</v>
      </c>
      <c r="BB109" s="247">
        <v>6</v>
      </c>
      <c r="BC109" s="248">
        <v>0</v>
      </c>
      <c r="BD109" s="248">
        <v>23</v>
      </c>
      <c r="BE109" s="247">
        <v>7</v>
      </c>
      <c r="BF109" s="247">
        <v>7</v>
      </c>
      <c r="BG109" s="248">
        <v>3</v>
      </c>
      <c r="BI109" s="241">
        <v>6541</v>
      </c>
      <c r="BJ109" s="242" t="s">
        <v>10</v>
      </c>
      <c r="BK109" s="243">
        <v>395</v>
      </c>
      <c r="BL109" s="244">
        <v>235</v>
      </c>
      <c r="BM109" s="265"/>
      <c r="BN109" s="246">
        <v>23</v>
      </c>
      <c r="BO109" s="247">
        <v>25</v>
      </c>
      <c r="BP109" s="247">
        <v>27</v>
      </c>
      <c r="BQ109" s="247">
        <v>15</v>
      </c>
      <c r="BR109" s="248">
        <v>11</v>
      </c>
      <c r="BS109" s="248">
        <v>53</v>
      </c>
      <c r="BT109" s="247">
        <v>7</v>
      </c>
      <c r="BU109" s="247">
        <v>6</v>
      </c>
      <c r="BV109" s="247">
        <v>7</v>
      </c>
      <c r="BW109" s="248">
        <v>5</v>
      </c>
      <c r="BY109" s="241">
        <v>6681</v>
      </c>
      <c r="BZ109" s="242" t="s">
        <v>463</v>
      </c>
      <c r="CA109" s="243">
        <v>373</v>
      </c>
      <c r="CB109" s="244">
        <v>239</v>
      </c>
      <c r="CC109" s="265"/>
      <c r="CD109" s="246">
        <v>20</v>
      </c>
      <c r="CE109" s="247">
        <v>31</v>
      </c>
      <c r="CF109" s="247">
        <v>34</v>
      </c>
      <c r="CG109" s="247">
        <v>10</v>
      </c>
      <c r="CH109" s="248">
        <v>4</v>
      </c>
      <c r="CI109" s="248">
        <v>48</v>
      </c>
      <c r="CJ109" s="247">
        <v>6</v>
      </c>
      <c r="CK109" s="247">
        <v>10</v>
      </c>
      <c r="CL109" s="248">
        <v>9</v>
      </c>
      <c r="CN109" s="267">
        <v>6771</v>
      </c>
      <c r="CO109" s="36" t="s">
        <v>467</v>
      </c>
      <c r="CP109" s="36">
        <v>113</v>
      </c>
      <c r="CQ109" s="268">
        <v>421</v>
      </c>
      <c r="CR109" s="269">
        <v>93</v>
      </c>
      <c r="CS109" s="268">
        <v>0</v>
      </c>
      <c r="CT109" s="268">
        <v>7</v>
      </c>
      <c r="CU109" s="36">
        <v>46</v>
      </c>
      <c r="CV109" s="36">
        <v>33</v>
      </c>
      <c r="CW109" s="36">
        <v>14</v>
      </c>
    </row>
    <row r="110" spans="1:122" ht="18" customHeight="1">
      <c r="A110" s="233">
        <v>2181</v>
      </c>
      <c r="B110" s="234" t="s">
        <v>279</v>
      </c>
      <c r="C110" s="235">
        <v>146</v>
      </c>
      <c r="D110" s="236">
        <v>201</v>
      </c>
      <c r="E110" s="237"/>
      <c r="F110" s="238">
        <v>16</v>
      </c>
      <c r="G110" s="239">
        <v>24</v>
      </c>
      <c r="H110" s="239">
        <v>34</v>
      </c>
      <c r="I110" s="239">
        <v>21</v>
      </c>
      <c r="J110" s="240">
        <v>6</v>
      </c>
      <c r="K110" s="240">
        <v>60</v>
      </c>
      <c r="L110" s="239">
        <v>14</v>
      </c>
      <c r="M110" s="239">
        <v>6</v>
      </c>
      <c r="N110" s="240">
        <v>10</v>
      </c>
      <c r="P110" s="241">
        <v>2191</v>
      </c>
      <c r="Q110" s="242" t="s">
        <v>280</v>
      </c>
      <c r="R110" s="243">
        <v>296</v>
      </c>
      <c r="S110" s="244">
        <v>221</v>
      </c>
      <c r="T110" s="265"/>
      <c r="U110" s="246">
        <v>11</v>
      </c>
      <c r="V110" s="247">
        <v>16</v>
      </c>
      <c r="W110" s="247">
        <v>28</v>
      </c>
      <c r="X110" s="247">
        <v>30</v>
      </c>
      <c r="Y110" s="248">
        <v>15</v>
      </c>
      <c r="Z110" s="248">
        <v>73</v>
      </c>
      <c r="AA110" s="247">
        <v>13</v>
      </c>
      <c r="AB110" s="247">
        <v>9</v>
      </c>
      <c r="AC110" s="248">
        <v>9</v>
      </c>
      <c r="AE110" s="241">
        <v>2191</v>
      </c>
      <c r="AF110" s="242" t="s">
        <v>280</v>
      </c>
      <c r="AG110" s="243">
        <v>287</v>
      </c>
      <c r="AH110" s="244">
        <v>221</v>
      </c>
      <c r="AI110" s="265"/>
      <c r="AJ110" s="246">
        <v>17</v>
      </c>
      <c r="AK110" s="247">
        <v>25</v>
      </c>
      <c r="AL110" s="247">
        <v>33</v>
      </c>
      <c r="AM110" s="247">
        <v>18</v>
      </c>
      <c r="AN110" s="248">
        <v>7</v>
      </c>
      <c r="AO110" s="248">
        <v>58</v>
      </c>
      <c r="AP110" s="247">
        <v>13</v>
      </c>
      <c r="AQ110" s="247">
        <v>7</v>
      </c>
      <c r="AR110" s="248">
        <v>7</v>
      </c>
      <c r="AT110" s="241">
        <v>6411</v>
      </c>
      <c r="AU110" s="242" t="s">
        <v>453</v>
      </c>
      <c r="AV110" s="243">
        <v>207</v>
      </c>
      <c r="AW110" s="244">
        <v>216</v>
      </c>
      <c r="AX110" s="265"/>
      <c r="AY110" s="246">
        <v>39</v>
      </c>
      <c r="AZ110" s="247">
        <v>28</v>
      </c>
      <c r="BA110" s="247">
        <v>23</v>
      </c>
      <c r="BB110" s="247">
        <v>8</v>
      </c>
      <c r="BC110" s="248">
        <v>2</v>
      </c>
      <c r="BD110" s="248">
        <v>33</v>
      </c>
      <c r="BE110" s="247">
        <v>8</v>
      </c>
      <c r="BF110" s="247">
        <v>8</v>
      </c>
      <c r="BG110" s="248">
        <v>3</v>
      </c>
      <c r="BI110" s="241">
        <v>6571</v>
      </c>
      <c r="BJ110" s="242" t="s">
        <v>11</v>
      </c>
      <c r="BK110" s="243">
        <v>278</v>
      </c>
      <c r="BL110" s="244">
        <v>225</v>
      </c>
      <c r="BM110" s="265"/>
      <c r="BN110" s="246">
        <v>36</v>
      </c>
      <c r="BO110" s="247">
        <v>31</v>
      </c>
      <c r="BP110" s="247">
        <v>21</v>
      </c>
      <c r="BQ110" s="247">
        <v>10</v>
      </c>
      <c r="BR110" s="248">
        <v>1</v>
      </c>
      <c r="BS110" s="248">
        <v>33</v>
      </c>
      <c r="BT110" s="247">
        <v>6</v>
      </c>
      <c r="BU110" s="247">
        <v>5</v>
      </c>
      <c r="BV110" s="247">
        <v>6</v>
      </c>
      <c r="BW110" s="248">
        <v>5</v>
      </c>
      <c r="BY110" s="241">
        <v>6701</v>
      </c>
      <c r="BZ110" s="242" t="s">
        <v>12</v>
      </c>
      <c r="CA110" s="243">
        <v>448</v>
      </c>
      <c r="CB110" s="244">
        <v>253</v>
      </c>
      <c r="CC110" s="265"/>
      <c r="CD110" s="246">
        <v>11</v>
      </c>
      <c r="CE110" s="247">
        <v>13</v>
      </c>
      <c r="CF110" s="247">
        <v>29</v>
      </c>
      <c r="CG110" s="247">
        <v>25</v>
      </c>
      <c r="CH110" s="248">
        <v>23</v>
      </c>
      <c r="CI110" s="248">
        <v>77</v>
      </c>
      <c r="CJ110" s="247">
        <v>8</v>
      </c>
      <c r="CK110" s="247">
        <v>13</v>
      </c>
      <c r="CL110" s="248">
        <v>11</v>
      </c>
      <c r="CN110" s="267">
        <v>6781</v>
      </c>
      <c r="CO110" s="36" t="s">
        <v>468</v>
      </c>
      <c r="CP110" s="36">
        <v>53</v>
      </c>
      <c r="CQ110" s="268">
        <v>410</v>
      </c>
      <c r="CR110" s="269">
        <v>77</v>
      </c>
      <c r="CS110" s="268">
        <v>0</v>
      </c>
      <c r="CT110" s="268">
        <v>23</v>
      </c>
      <c r="CU110" s="36">
        <v>60</v>
      </c>
      <c r="CV110" s="36">
        <v>9</v>
      </c>
      <c r="CW110" s="36">
        <v>8</v>
      </c>
    </row>
    <row r="111" spans="1:122" ht="18" customHeight="1">
      <c r="A111" s="233">
        <v>2191</v>
      </c>
      <c r="B111" s="234" t="s">
        <v>280</v>
      </c>
      <c r="C111" s="235">
        <v>303</v>
      </c>
      <c r="D111" s="236">
        <v>206</v>
      </c>
      <c r="E111" s="237"/>
      <c r="F111" s="238">
        <v>11</v>
      </c>
      <c r="G111" s="239">
        <v>22</v>
      </c>
      <c r="H111" s="239">
        <v>34</v>
      </c>
      <c r="I111" s="239">
        <v>22</v>
      </c>
      <c r="J111" s="240">
        <v>11</v>
      </c>
      <c r="K111" s="240">
        <v>67</v>
      </c>
      <c r="L111" s="239">
        <v>16</v>
      </c>
      <c r="M111" s="239">
        <v>6</v>
      </c>
      <c r="N111" s="240">
        <v>11</v>
      </c>
      <c r="P111" s="241">
        <v>2241</v>
      </c>
      <c r="Q111" s="242" t="s">
        <v>281</v>
      </c>
      <c r="R111" s="243">
        <v>89</v>
      </c>
      <c r="S111" s="244">
        <v>201</v>
      </c>
      <c r="T111" s="265"/>
      <c r="U111" s="246">
        <v>38</v>
      </c>
      <c r="V111" s="247">
        <v>27</v>
      </c>
      <c r="W111" s="247">
        <v>20</v>
      </c>
      <c r="X111" s="247">
        <v>11</v>
      </c>
      <c r="Y111" s="248">
        <v>3</v>
      </c>
      <c r="Z111" s="248">
        <v>35</v>
      </c>
      <c r="AA111" s="247">
        <v>10</v>
      </c>
      <c r="AB111" s="247">
        <v>6</v>
      </c>
      <c r="AC111" s="248">
        <v>7</v>
      </c>
      <c r="AE111" s="241">
        <v>2241</v>
      </c>
      <c r="AF111" s="242" t="s">
        <v>281</v>
      </c>
      <c r="AG111" s="243">
        <v>80</v>
      </c>
      <c r="AH111" s="244">
        <v>205</v>
      </c>
      <c r="AI111" s="265"/>
      <c r="AJ111" s="246">
        <v>46</v>
      </c>
      <c r="AK111" s="247">
        <v>29</v>
      </c>
      <c r="AL111" s="247">
        <v>16</v>
      </c>
      <c r="AM111" s="247">
        <v>6</v>
      </c>
      <c r="AN111" s="248">
        <v>3</v>
      </c>
      <c r="AO111" s="248">
        <v>25</v>
      </c>
      <c r="AP111" s="247">
        <v>10</v>
      </c>
      <c r="AQ111" s="247">
        <v>5</v>
      </c>
      <c r="AR111" s="248">
        <v>4</v>
      </c>
      <c r="AT111" s="241">
        <v>6421</v>
      </c>
      <c r="AU111" s="242" t="s">
        <v>454</v>
      </c>
      <c r="AV111" s="243">
        <v>238</v>
      </c>
      <c r="AW111" s="244">
        <v>220</v>
      </c>
      <c r="AX111" s="265"/>
      <c r="AY111" s="246">
        <v>30</v>
      </c>
      <c r="AZ111" s="247">
        <v>33</v>
      </c>
      <c r="BA111" s="247">
        <v>24</v>
      </c>
      <c r="BB111" s="247">
        <v>11</v>
      </c>
      <c r="BC111" s="248">
        <v>3</v>
      </c>
      <c r="BD111" s="248">
        <v>37</v>
      </c>
      <c r="BE111" s="247">
        <v>9</v>
      </c>
      <c r="BF111" s="247">
        <v>9</v>
      </c>
      <c r="BG111" s="248">
        <v>3</v>
      </c>
      <c r="BI111" s="241">
        <v>6591</v>
      </c>
      <c r="BJ111" s="242" t="s">
        <v>460</v>
      </c>
      <c r="BK111" s="243">
        <v>181</v>
      </c>
      <c r="BL111" s="244">
        <v>227</v>
      </c>
      <c r="BM111" s="265"/>
      <c r="BN111" s="246">
        <v>30</v>
      </c>
      <c r="BO111" s="247">
        <v>30</v>
      </c>
      <c r="BP111" s="247">
        <v>27</v>
      </c>
      <c r="BQ111" s="247">
        <v>12</v>
      </c>
      <c r="BR111" s="248">
        <v>1</v>
      </c>
      <c r="BS111" s="248">
        <v>39</v>
      </c>
      <c r="BT111" s="247">
        <v>6</v>
      </c>
      <c r="BU111" s="247">
        <v>5</v>
      </c>
      <c r="BV111" s="247">
        <v>6</v>
      </c>
      <c r="BW111" s="248">
        <v>4</v>
      </c>
      <c r="BY111" s="241">
        <v>6721</v>
      </c>
      <c r="BZ111" s="242" t="s">
        <v>1335</v>
      </c>
      <c r="CA111" s="243">
        <v>123</v>
      </c>
      <c r="CB111" s="244">
        <v>228</v>
      </c>
      <c r="CC111" s="265"/>
      <c r="CD111" s="246">
        <v>48</v>
      </c>
      <c r="CE111" s="247">
        <v>24</v>
      </c>
      <c r="CF111" s="247">
        <v>23</v>
      </c>
      <c r="CG111" s="247">
        <v>5</v>
      </c>
      <c r="CH111" s="248">
        <v>1</v>
      </c>
      <c r="CI111" s="248">
        <v>28</v>
      </c>
      <c r="CJ111" s="247">
        <v>5</v>
      </c>
      <c r="CK111" s="247">
        <v>8</v>
      </c>
      <c r="CL111" s="248">
        <v>7</v>
      </c>
      <c r="CN111" s="267">
        <v>6801</v>
      </c>
      <c r="CO111" s="36" t="s">
        <v>24</v>
      </c>
      <c r="CP111" s="36">
        <v>108</v>
      </c>
      <c r="CQ111" s="268">
        <v>409</v>
      </c>
      <c r="CR111" s="269">
        <v>70</v>
      </c>
      <c r="CS111" s="268">
        <v>9</v>
      </c>
      <c r="CT111" s="268">
        <v>20</v>
      </c>
      <c r="CU111" s="36">
        <v>44</v>
      </c>
      <c r="CV111" s="36">
        <v>11</v>
      </c>
      <c r="CW111" s="36">
        <v>15</v>
      </c>
    </row>
    <row r="112" spans="1:122" ht="18" customHeight="1">
      <c r="A112" s="233">
        <v>2241</v>
      </c>
      <c r="B112" s="234" t="s">
        <v>281</v>
      </c>
      <c r="C112" s="235">
        <v>123</v>
      </c>
      <c r="D112" s="236">
        <v>191</v>
      </c>
      <c r="E112" s="237"/>
      <c r="F112" s="238">
        <v>33</v>
      </c>
      <c r="G112" s="239">
        <v>24</v>
      </c>
      <c r="H112" s="239">
        <v>32</v>
      </c>
      <c r="I112" s="239">
        <v>8</v>
      </c>
      <c r="J112" s="240">
        <v>3</v>
      </c>
      <c r="K112" s="240">
        <v>43</v>
      </c>
      <c r="L112" s="239">
        <v>12</v>
      </c>
      <c r="M112" s="239">
        <v>5</v>
      </c>
      <c r="N112" s="240">
        <v>9</v>
      </c>
      <c r="P112" s="241">
        <v>2261</v>
      </c>
      <c r="Q112" s="242" t="s">
        <v>282</v>
      </c>
      <c r="R112" s="243">
        <v>94</v>
      </c>
      <c r="S112" s="244">
        <v>213</v>
      </c>
      <c r="T112" s="265"/>
      <c r="U112" s="246">
        <v>18</v>
      </c>
      <c r="V112" s="247">
        <v>20</v>
      </c>
      <c r="W112" s="247">
        <v>35</v>
      </c>
      <c r="X112" s="247">
        <v>20</v>
      </c>
      <c r="Y112" s="248">
        <v>6</v>
      </c>
      <c r="Z112" s="248">
        <v>62</v>
      </c>
      <c r="AA112" s="247">
        <v>12</v>
      </c>
      <c r="AB112" s="247">
        <v>7</v>
      </c>
      <c r="AC112" s="248">
        <v>8</v>
      </c>
      <c r="AE112" s="241">
        <v>2261</v>
      </c>
      <c r="AF112" s="242" t="s">
        <v>282</v>
      </c>
      <c r="AG112" s="243">
        <v>101</v>
      </c>
      <c r="AH112" s="244">
        <v>217</v>
      </c>
      <c r="AI112" s="265"/>
      <c r="AJ112" s="246">
        <v>24</v>
      </c>
      <c r="AK112" s="247">
        <v>30</v>
      </c>
      <c r="AL112" s="247">
        <v>30</v>
      </c>
      <c r="AM112" s="247">
        <v>13</v>
      </c>
      <c r="AN112" s="248">
        <v>4</v>
      </c>
      <c r="AO112" s="248">
        <v>47</v>
      </c>
      <c r="AP112" s="247">
        <v>12</v>
      </c>
      <c r="AQ112" s="247">
        <v>6</v>
      </c>
      <c r="AR112" s="248">
        <v>6</v>
      </c>
      <c r="AT112" s="241">
        <v>6431</v>
      </c>
      <c r="AU112" s="242" t="s">
        <v>455</v>
      </c>
      <c r="AV112" s="243">
        <v>182</v>
      </c>
      <c r="AW112" s="244">
        <v>210</v>
      </c>
      <c r="AX112" s="265"/>
      <c r="AY112" s="246">
        <v>55</v>
      </c>
      <c r="AZ112" s="247">
        <v>20</v>
      </c>
      <c r="BA112" s="247">
        <v>17</v>
      </c>
      <c r="BB112" s="247">
        <v>7</v>
      </c>
      <c r="BC112" s="248">
        <v>1</v>
      </c>
      <c r="BD112" s="248">
        <v>25</v>
      </c>
      <c r="BE112" s="247">
        <v>7</v>
      </c>
      <c r="BF112" s="247">
        <v>7</v>
      </c>
      <c r="BG112" s="248">
        <v>3</v>
      </c>
      <c r="BI112" s="241">
        <v>6611</v>
      </c>
      <c r="BJ112" s="242" t="s">
        <v>461</v>
      </c>
      <c r="BK112" s="243">
        <v>470</v>
      </c>
      <c r="BL112" s="244">
        <v>229</v>
      </c>
      <c r="BM112" s="265"/>
      <c r="BN112" s="246">
        <v>28</v>
      </c>
      <c r="BO112" s="247">
        <v>31</v>
      </c>
      <c r="BP112" s="247">
        <v>26</v>
      </c>
      <c r="BQ112" s="247">
        <v>12</v>
      </c>
      <c r="BR112" s="248">
        <v>2</v>
      </c>
      <c r="BS112" s="248">
        <v>41</v>
      </c>
      <c r="BT112" s="247">
        <v>6</v>
      </c>
      <c r="BU112" s="247">
        <v>5</v>
      </c>
      <c r="BV112" s="247">
        <v>6</v>
      </c>
      <c r="BW112" s="248">
        <v>5</v>
      </c>
      <c r="BY112" s="241">
        <v>6741</v>
      </c>
      <c r="BZ112" s="242" t="s">
        <v>465</v>
      </c>
      <c r="CA112" s="243">
        <v>370</v>
      </c>
      <c r="CB112" s="244">
        <v>243</v>
      </c>
      <c r="CC112" s="265"/>
      <c r="CD112" s="246">
        <v>23</v>
      </c>
      <c r="CE112" s="247">
        <v>25</v>
      </c>
      <c r="CF112" s="247">
        <v>26</v>
      </c>
      <c r="CG112" s="247">
        <v>15</v>
      </c>
      <c r="CH112" s="248">
        <v>11</v>
      </c>
      <c r="CI112" s="248">
        <v>52</v>
      </c>
      <c r="CJ112" s="247">
        <v>7</v>
      </c>
      <c r="CK112" s="247">
        <v>11</v>
      </c>
      <c r="CL112" s="248">
        <v>10</v>
      </c>
      <c r="CN112" s="267">
        <v>6821</v>
      </c>
      <c r="CO112" s="36" t="s">
        <v>25</v>
      </c>
      <c r="CP112" s="36">
        <v>150</v>
      </c>
      <c r="CQ112" s="268">
        <v>425</v>
      </c>
      <c r="CR112" s="269">
        <v>95</v>
      </c>
      <c r="CS112" s="268">
        <v>0</v>
      </c>
      <c r="CT112" s="268">
        <v>5</v>
      </c>
      <c r="CU112" s="36">
        <v>37</v>
      </c>
      <c r="CV112" s="36">
        <v>37</v>
      </c>
      <c r="CW112" s="36">
        <v>21</v>
      </c>
    </row>
    <row r="113" spans="1:101" ht="18" customHeight="1">
      <c r="A113" s="233">
        <v>2261</v>
      </c>
      <c r="B113" s="234" t="s">
        <v>282</v>
      </c>
      <c r="C113" s="235">
        <v>99</v>
      </c>
      <c r="D113" s="236">
        <v>208</v>
      </c>
      <c r="E113" s="237"/>
      <c r="F113" s="238">
        <v>10</v>
      </c>
      <c r="G113" s="239">
        <v>16</v>
      </c>
      <c r="H113" s="239">
        <v>38</v>
      </c>
      <c r="I113" s="239">
        <v>20</v>
      </c>
      <c r="J113" s="240">
        <v>15</v>
      </c>
      <c r="K113" s="240">
        <v>74</v>
      </c>
      <c r="L113" s="239">
        <v>16</v>
      </c>
      <c r="M113" s="239">
        <v>7</v>
      </c>
      <c r="N113" s="240">
        <v>11</v>
      </c>
      <c r="P113" s="241">
        <v>2281</v>
      </c>
      <c r="Q113" s="242" t="s">
        <v>1240</v>
      </c>
      <c r="R113" s="243">
        <v>122</v>
      </c>
      <c r="S113" s="244">
        <v>213</v>
      </c>
      <c r="T113" s="265"/>
      <c r="U113" s="246">
        <v>25</v>
      </c>
      <c r="V113" s="247">
        <v>24</v>
      </c>
      <c r="W113" s="247">
        <v>18</v>
      </c>
      <c r="X113" s="247">
        <v>22</v>
      </c>
      <c r="Y113" s="248">
        <v>11</v>
      </c>
      <c r="Z113" s="248">
        <v>51</v>
      </c>
      <c r="AA113" s="247">
        <v>12</v>
      </c>
      <c r="AB113" s="247">
        <v>7</v>
      </c>
      <c r="AC113" s="248">
        <v>8</v>
      </c>
      <c r="AE113" s="241">
        <v>2281</v>
      </c>
      <c r="AF113" s="242" t="s">
        <v>1240</v>
      </c>
      <c r="AG113" s="243">
        <v>124</v>
      </c>
      <c r="AH113" s="244">
        <v>216</v>
      </c>
      <c r="AI113" s="265"/>
      <c r="AJ113" s="246">
        <v>29</v>
      </c>
      <c r="AK113" s="247">
        <v>26</v>
      </c>
      <c r="AL113" s="247">
        <v>23</v>
      </c>
      <c r="AM113" s="247">
        <v>13</v>
      </c>
      <c r="AN113" s="248">
        <v>9</v>
      </c>
      <c r="AO113" s="248">
        <v>45</v>
      </c>
      <c r="AP113" s="247">
        <v>12</v>
      </c>
      <c r="AQ113" s="247">
        <v>7</v>
      </c>
      <c r="AR113" s="248">
        <v>6</v>
      </c>
      <c r="AT113" s="241">
        <v>6441</v>
      </c>
      <c r="AU113" s="242" t="s">
        <v>456</v>
      </c>
      <c r="AV113" s="243">
        <v>253</v>
      </c>
      <c r="AW113" s="244">
        <v>231</v>
      </c>
      <c r="AX113" s="265"/>
      <c r="AY113" s="246">
        <v>13</v>
      </c>
      <c r="AZ113" s="247">
        <v>21</v>
      </c>
      <c r="BA113" s="247">
        <v>35</v>
      </c>
      <c r="BB113" s="247">
        <v>23</v>
      </c>
      <c r="BC113" s="248">
        <v>8</v>
      </c>
      <c r="BD113" s="248">
        <v>66</v>
      </c>
      <c r="BE113" s="247">
        <v>11</v>
      </c>
      <c r="BF113" s="247">
        <v>12</v>
      </c>
      <c r="BG113" s="248">
        <v>4</v>
      </c>
      <c r="BI113" s="241">
        <v>6631</v>
      </c>
      <c r="BJ113" s="242" t="s">
        <v>462</v>
      </c>
      <c r="BK113" s="243">
        <v>351</v>
      </c>
      <c r="BL113" s="244">
        <v>222</v>
      </c>
      <c r="BM113" s="265"/>
      <c r="BN113" s="246">
        <v>40</v>
      </c>
      <c r="BO113" s="247">
        <v>30</v>
      </c>
      <c r="BP113" s="247">
        <v>22</v>
      </c>
      <c r="BQ113" s="247">
        <v>6</v>
      </c>
      <c r="BR113" s="248">
        <v>1</v>
      </c>
      <c r="BS113" s="248">
        <v>29</v>
      </c>
      <c r="BT113" s="247">
        <v>6</v>
      </c>
      <c r="BU113" s="247">
        <v>5</v>
      </c>
      <c r="BV113" s="247">
        <v>5</v>
      </c>
      <c r="BW113" s="248">
        <v>4</v>
      </c>
      <c r="BY113" s="241">
        <v>6751</v>
      </c>
      <c r="BZ113" s="242" t="s">
        <v>466</v>
      </c>
      <c r="CA113" s="243">
        <v>527</v>
      </c>
      <c r="CB113" s="244">
        <v>241</v>
      </c>
      <c r="CC113" s="265"/>
      <c r="CD113" s="246">
        <v>25</v>
      </c>
      <c r="CE113" s="247">
        <v>24</v>
      </c>
      <c r="CF113" s="247">
        <v>31</v>
      </c>
      <c r="CG113" s="247">
        <v>11</v>
      </c>
      <c r="CH113" s="248">
        <v>9</v>
      </c>
      <c r="CI113" s="248">
        <v>51</v>
      </c>
      <c r="CJ113" s="247">
        <v>7</v>
      </c>
      <c r="CK113" s="247">
        <v>10</v>
      </c>
      <c r="CL113" s="248">
        <v>9</v>
      </c>
      <c r="CN113" s="267">
        <v>6841</v>
      </c>
      <c r="CO113" s="36" t="s">
        <v>469</v>
      </c>
      <c r="CP113" s="36">
        <v>87</v>
      </c>
      <c r="CQ113" s="268">
        <v>410</v>
      </c>
      <c r="CR113" s="269">
        <v>78</v>
      </c>
      <c r="CS113" s="268">
        <v>1</v>
      </c>
      <c r="CT113" s="268">
        <v>21</v>
      </c>
      <c r="CU113" s="36">
        <v>62</v>
      </c>
      <c r="CV113" s="36">
        <v>14</v>
      </c>
      <c r="CW113" s="36">
        <v>2</v>
      </c>
    </row>
    <row r="114" spans="1:101" ht="18" customHeight="1">
      <c r="A114" s="233">
        <v>2281</v>
      </c>
      <c r="B114" s="234" t="s">
        <v>1240</v>
      </c>
      <c r="C114" s="235">
        <v>131</v>
      </c>
      <c r="D114" s="236">
        <v>200</v>
      </c>
      <c r="E114" s="237"/>
      <c r="F114" s="238">
        <v>30</v>
      </c>
      <c r="G114" s="239">
        <v>21</v>
      </c>
      <c r="H114" s="239">
        <v>24</v>
      </c>
      <c r="I114" s="239">
        <v>11</v>
      </c>
      <c r="J114" s="240">
        <v>14</v>
      </c>
      <c r="K114" s="240">
        <v>50</v>
      </c>
      <c r="L114" s="239">
        <v>14</v>
      </c>
      <c r="M114" s="239">
        <v>6</v>
      </c>
      <c r="N114" s="240">
        <v>10</v>
      </c>
      <c r="P114" s="241">
        <v>2321</v>
      </c>
      <c r="Q114" s="242" t="s">
        <v>284</v>
      </c>
      <c r="R114" s="243">
        <v>72</v>
      </c>
      <c r="S114" s="244">
        <v>216</v>
      </c>
      <c r="T114" s="265"/>
      <c r="U114" s="246">
        <v>15</v>
      </c>
      <c r="V114" s="247">
        <v>18</v>
      </c>
      <c r="W114" s="247">
        <v>29</v>
      </c>
      <c r="X114" s="247">
        <v>29</v>
      </c>
      <c r="Y114" s="248">
        <v>8</v>
      </c>
      <c r="Z114" s="248">
        <v>67</v>
      </c>
      <c r="AA114" s="247">
        <v>12</v>
      </c>
      <c r="AB114" s="247">
        <v>8</v>
      </c>
      <c r="AC114" s="248">
        <v>9</v>
      </c>
      <c r="AE114" s="241">
        <v>2321</v>
      </c>
      <c r="AF114" s="242" t="s">
        <v>284</v>
      </c>
      <c r="AG114" s="243">
        <v>79</v>
      </c>
      <c r="AH114" s="244">
        <v>215</v>
      </c>
      <c r="AI114" s="265"/>
      <c r="AJ114" s="246">
        <v>24</v>
      </c>
      <c r="AK114" s="247">
        <v>35</v>
      </c>
      <c r="AL114" s="247">
        <v>24</v>
      </c>
      <c r="AM114" s="247">
        <v>9</v>
      </c>
      <c r="AN114" s="248">
        <v>8</v>
      </c>
      <c r="AO114" s="248">
        <v>41</v>
      </c>
      <c r="AP114" s="247">
        <v>12</v>
      </c>
      <c r="AQ114" s="247">
        <v>6</v>
      </c>
      <c r="AR114" s="248">
        <v>6</v>
      </c>
      <c r="AT114" s="241">
        <v>6481</v>
      </c>
      <c r="AU114" s="242" t="s">
        <v>457</v>
      </c>
      <c r="AV114" s="243">
        <v>188</v>
      </c>
      <c r="AW114" s="244">
        <v>213</v>
      </c>
      <c r="AX114" s="265"/>
      <c r="AY114" s="246">
        <v>40</v>
      </c>
      <c r="AZ114" s="247">
        <v>32</v>
      </c>
      <c r="BA114" s="247">
        <v>22</v>
      </c>
      <c r="BB114" s="247">
        <v>4</v>
      </c>
      <c r="BC114" s="248">
        <v>1</v>
      </c>
      <c r="BD114" s="248">
        <v>27</v>
      </c>
      <c r="BE114" s="247">
        <v>7</v>
      </c>
      <c r="BF114" s="247">
        <v>8</v>
      </c>
      <c r="BG114" s="248">
        <v>3</v>
      </c>
      <c r="BI114" s="241">
        <v>6681</v>
      </c>
      <c r="BJ114" s="242" t="s">
        <v>463</v>
      </c>
      <c r="BK114" s="243">
        <v>354</v>
      </c>
      <c r="BL114" s="244">
        <v>231</v>
      </c>
      <c r="BM114" s="265"/>
      <c r="BN114" s="246">
        <v>21</v>
      </c>
      <c r="BO114" s="247">
        <v>27</v>
      </c>
      <c r="BP114" s="247">
        <v>35</v>
      </c>
      <c r="BQ114" s="247">
        <v>15</v>
      </c>
      <c r="BR114" s="248">
        <v>2</v>
      </c>
      <c r="BS114" s="248">
        <v>52</v>
      </c>
      <c r="BT114" s="247">
        <v>6</v>
      </c>
      <c r="BU114" s="247">
        <v>6</v>
      </c>
      <c r="BV114" s="247">
        <v>7</v>
      </c>
      <c r="BW114" s="248">
        <v>5</v>
      </c>
      <c r="BY114" s="241">
        <v>6761</v>
      </c>
      <c r="BZ114" s="242" t="s">
        <v>13</v>
      </c>
      <c r="CA114" s="243">
        <v>237</v>
      </c>
      <c r="CB114" s="244">
        <v>228</v>
      </c>
      <c r="CC114" s="265"/>
      <c r="CD114" s="246">
        <v>47</v>
      </c>
      <c r="CE114" s="247">
        <v>34</v>
      </c>
      <c r="CF114" s="247">
        <v>14</v>
      </c>
      <c r="CG114" s="247">
        <v>5</v>
      </c>
      <c r="CH114" s="248">
        <v>0</v>
      </c>
      <c r="CI114" s="248">
        <v>19</v>
      </c>
      <c r="CJ114" s="247">
        <v>5</v>
      </c>
      <c r="CK114" s="247">
        <v>8</v>
      </c>
      <c r="CL114" s="248">
        <v>7</v>
      </c>
      <c r="CN114" s="267">
        <v>6861</v>
      </c>
      <c r="CO114" s="36" t="s">
        <v>26</v>
      </c>
      <c r="CP114" s="36">
        <v>210</v>
      </c>
      <c r="CQ114" s="268">
        <v>433</v>
      </c>
      <c r="CR114" s="269">
        <v>99</v>
      </c>
      <c r="CS114" s="268">
        <v>0</v>
      </c>
      <c r="CT114" s="268">
        <v>0</v>
      </c>
      <c r="CU114" s="36">
        <v>25</v>
      </c>
      <c r="CV114" s="36">
        <v>32</v>
      </c>
      <c r="CW114" s="36">
        <v>42</v>
      </c>
    </row>
    <row r="115" spans="1:101" ht="18" customHeight="1">
      <c r="A115" s="233">
        <v>2321</v>
      </c>
      <c r="B115" s="234" t="s">
        <v>284</v>
      </c>
      <c r="C115" s="235">
        <v>77</v>
      </c>
      <c r="D115" s="236">
        <v>194</v>
      </c>
      <c r="E115" s="237"/>
      <c r="F115" s="238">
        <v>26</v>
      </c>
      <c r="G115" s="239">
        <v>32</v>
      </c>
      <c r="H115" s="239">
        <v>23</v>
      </c>
      <c r="I115" s="239">
        <v>14</v>
      </c>
      <c r="J115" s="240">
        <v>4</v>
      </c>
      <c r="K115" s="240">
        <v>42</v>
      </c>
      <c r="L115" s="239">
        <v>13</v>
      </c>
      <c r="M115" s="239">
        <v>5</v>
      </c>
      <c r="N115" s="240">
        <v>9</v>
      </c>
      <c r="P115" s="241">
        <v>2331</v>
      </c>
      <c r="Q115" s="242" t="s">
        <v>1241</v>
      </c>
      <c r="R115" s="243">
        <v>159</v>
      </c>
      <c r="S115" s="244">
        <v>222</v>
      </c>
      <c r="T115" s="265"/>
      <c r="U115" s="246">
        <v>9</v>
      </c>
      <c r="V115" s="247">
        <v>16</v>
      </c>
      <c r="W115" s="247">
        <v>31</v>
      </c>
      <c r="X115" s="247">
        <v>29</v>
      </c>
      <c r="Y115" s="248">
        <v>15</v>
      </c>
      <c r="Z115" s="248">
        <v>75</v>
      </c>
      <c r="AA115" s="247">
        <v>13</v>
      </c>
      <c r="AB115" s="247">
        <v>8</v>
      </c>
      <c r="AC115" s="248">
        <v>9</v>
      </c>
      <c r="AE115" s="241">
        <v>2331</v>
      </c>
      <c r="AF115" s="242" t="s">
        <v>1241</v>
      </c>
      <c r="AG115" s="243">
        <v>158</v>
      </c>
      <c r="AH115" s="244">
        <v>223</v>
      </c>
      <c r="AI115" s="265"/>
      <c r="AJ115" s="246">
        <v>17</v>
      </c>
      <c r="AK115" s="247">
        <v>27</v>
      </c>
      <c r="AL115" s="247">
        <v>29</v>
      </c>
      <c r="AM115" s="247">
        <v>15</v>
      </c>
      <c r="AN115" s="248">
        <v>11</v>
      </c>
      <c r="AO115" s="248">
        <v>56</v>
      </c>
      <c r="AP115" s="247">
        <v>14</v>
      </c>
      <c r="AQ115" s="247">
        <v>7</v>
      </c>
      <c r="AR115" s="248">
        <v>7</v>
      </c>
      <c r="AT115" s="241">
        <v>6501</v>
      </c>
      <c r="AU115" s="242" t="s">
        <v>458</v>
      </c>
      <c r="AV115" s="243">
        <v>255</v>
      </c>
      <c r="AW115" s="244">
        <v>226</v>
      </c>
      <c r="AX115" s="265"/>
      <c r="AY115" s="246">
        <v>22</v>
      </c>
      <c r="AZ115" s="247">
        <v>27</v>
      </c>
      <c r="BA115" s="247">
        <v>28</v>
      </c>
      <c r="BB115" s="247">
        <v>15</v>
      </c>
      <c r="BC115" s="248">
        <v>8</v>
      </c>
      <c r="BD115" s="248">
        <v>51</v>
      </c>
      <c r="BE115" s="247">
        <v>10</v>
      </c>
      <c r="BF115" s="247">
        <v>10</v>
      </c>
      <c r="BG115" s="248">
        <v>4</v>
      </c>
      <c r="BI115" s="241">
        <v>6701</v>
      </c>
      <c r="BJ115" s="242" t="s">
        <v>12</v>
      </c>
      <c r="BK115" s="243">
        <v>385</v>
      </c>
      <c r="BL115" s="244">
        <v>246</v>
      </c>
      <c r="BM115" s="265"/>
      <c r="BN115" s="246">
        <v>10</v>
      </c>
      <c r="BO115" s="247">
        <v>16</v>
      </c>
      <c r="BP115" s="247">
        <v>20</v>
      </c>
      <c r="BQ115" s="247">
        <v>31</v>
      </c>
      <c r="BR115" s="248">
        <v>22</v>
      </c>
      <c r="BS115" s="248">
        <v>73</v>
      </c>
      <c r="BT115" s="247">
        <v>8</v>
      </c>
      <c r="BU115" s="247">
        <v>8</v>
      </c>
      <c r="BV115" s="247">
        <v>9</v>
      </c>
      <c r="BW115" s="248">
        <v>6</v>
      </c>
      <c r="BY115" s="241">
        <v>6771</v>
      </c>
      <c r="BZ115" s="242" t="s">
        <v>467</v>
      </c>
      <c r="CA115" s="243">
        <v>669</v>
      </c>
      <c r="CB115" s="244">
        <v>241</v>
      </c>
      <c r="CC115" s="265"/>
      <c r="CD115" s="246">
        <v>23</v>
      </c>
      <c r="CE115" s="247">
        <v>26</v>
      </c>
      <c r="CF115" s="247">
        <v>31</v>
      </c>
      <c r="CG115" s="247">
        <v>14</v>
      </c>
      <c r="CH115" s="248">
        <v>7</v>
      </c>
      <c r="CI115" s="248">
        <v>51</v>
      </c>
      <c r="CJ115" s="247">
        <v>6</v>
      </c>
      <c r="CK115" s="247">
        <v>10</v>
      </c>
      <c r="CL115" s="248">
        <v>9</v>
      </c>
      <c r="CN115" s="267">
        <v>6881</v>
      </c>
      <c r="CO115" s="36" t="s">
        <v>470</v>
      </c>
      <c r="CP115" s="36">
        <v>128</v>
      </c>
      <c r="CQ115" s="268">
        <v>435</v>
      </c>
      <c r="CR115" s="269">
        <v>99</v>
      </c>
      <c r="CS115" s="268">
        <v>0</v>
      </c>
      <c r="CT115" s="268">
        <v>1</v>
      </c>
      <c r="CU115" s="36">
        <v>22</v>
      </c>
      <c r="CV115" s="36">
        <v>34</v>
      </c>
      <c r="CW115" s="36">
        <v>44</v>
      </c>
    </row>
    <row r="116" spans="1:101" ht="18" customHeight="1">
      <c r="A116" s="233">
        <v>2331</v>
      </c>
      <c r="B116" s="234" t="s">
        <v>1241</v>
      </c>
      <c r="C116" s="235">
        <v>162</v>
      </c>
      <c r="D116" s="236">
        <v>206</v>
      </c>
      <c r="E116" s="237"/>
      <c r="F116" s="238">
        <v>10</v>
      </c>
      <c r="G116" s="239">
        <v>22</v>
      </c>
      <c r="H116" s="239">
        <v>36</v>
      </c>
      <c r="I116" s="239">
        <v>20</v>
      </c>
      <c r="J116" s="240">
        <v>10</v>
      </c>
      <c r="K116" s="240">
        <v>67</v>
      </c>
      <c r="L116" s="239">
        <v>16</v>
      </c>
      <c r="M116" s="239">
        <v>7</v>
      </c>
      <c r="N116" s="240">
        <v>11</v>
      </c>
      <c r="P116" s="241">
        <v>2341</v>
      </c>
      <c r="Q116" s="242" t="s">
        <v>286</v>
      </c>
      <c r="R116" s="243">
        <v>114</v>
      </c>
      <c r="S116" s="244">
        <v>222</v>
      </c>
      <c r="T116" s="265"/>
      <c r="U116" s="246">
        <v>8</v>
      </c>
      <c r="V116" s="247">
        <v>22</v>
      </c>
      <c r="W116" s="247">
        <v>28</v>
      </c>
      <c r="X116" s="247">
        <v>26</v>
      </c>
      <c r="Y116" s="248">
        <v>16</v>
      </c>
      <c r="Z116" s="248">
        <v>70</v>
      </c>
      <c r="AA116" s="247">
        <v>14</v>
      </c>
      <c r="AB116" s="247">
        <v>8</v>
      </c>
      <c r="AC116" s="248">
        <v>9</v>
      </c>
      <c r="AE116" s="241">
        <v>2341</v>
      </c>
      <c r="AF116" s="242" t="s">
        <v>286</v>
      </c>
      <c r="AG116" s="243">
        <v>127</v>
      </c>
      <c r="AH116" s="244">
        <v>227</v>
      </c>
      <c r="AI116" s="265"/>
      <c r="AJ116" s="246">
        <v>13</v>
      </c>
      <c r="AK116" s="247">
        <v>20</v>
      </c>
      <c r="AL116" s="247">
        <v>27</v>
      </c>
      <c r="AM116" s="247">
        <v>24</v>
      </c>
      <c r="AN116" s="248">
        <v>15</v>
      </c>
      <c r="AO116" s="248">
        <v>66</v>
      </c>
      <c r="AP116" s="247">
        <v>14</v>
      </c>
      <c r="AQ116" s="247">
        <v>8</v>
      </c>
      <c r="AR116" s="248">
        <v>8</v>
      </c>
      <c r="AT116" s="241">
        <v>6521</v>
      </c>
      <c r="AU116" s="242" t="s">
        <v>459</v>
      </c>
      <c r="AV116" s="243">
        <v>519</v>
      </c>
      <c r="AW116" s="244">
        <v>219</v>
      </c>
      <c r="AX116" s="265"/>
      <c r="AY116" s="246">
        <v>34</v>
      </c>
      <c r="AZ116" s="247">
        <v>28</v>
      </c>
      <c r="BA116" s="247">
        <v>21</v>
      </c>
      <c r="BB116" s="247">
        <v>14</v>
      </c>
      <c r="BC116" s="248">
        <v>3</v>
      </c>
      <c r="BD116" s="248">
        <v>38</v>
      </c>
      <c r="BE116" s="247">
        <v>9</v>
      </c>
      <c r="BF116" s="247">
        <v>9</v>
      </c>
      <c r="BG116" s="248">
        <v>3</v>
      </c>
      <c r="BI116" s="241">
        <v>6721</v>
      </c>
      <c r="BJ116" s="242" t="s">
        <v>1335</v>
      </c>
      <c r="BK116" s="243">
        <v>154</v>
      </c>
      <c r="BL116" s="244">
        <v>223</v>
      </c>
      <c r="BM116" s="265"/>
      <c r="BN116" s="246">
        <v>38</v>
      </c>
      <c r="BO116" s="247">
        <v>32</v>
      </c>
      <c r="BP116" s="247">
        <v>21</v>
      </c>
      <c r="BQ116" s="247">
        <v>7</v>
      </c>
      <c r="BR116" s="248">
        <v>1</v>
      </c>
      <c r="BS116" s="248">
        <v>29</v>
      </c>
      <c r="BT116" s="247">
        <v>5</v>
      </c>
      <c r="BU116" s="247">
        <v>5</v>
      </c>
      <c r="BV116" s="247">
        <v>5</v>
      </c>
      <c r="BW116" s="248">
        <v>4</v>
      </c>
      <c r="BY116" s="241">
        <v>6781</v>
      </c>
      <c r="BZ116" s="242" t="s">
        <v>468</v>
      </c>
      <c r="CA116" s="243">
        <v>284</v>
      </c>
      <c r="CB116" s="244">
        <v>237</v>
      </c>
      <c r="CC116" s="265"/>
      <c r="CD116" s="246">
        <v>30</v>
      </c>
      <c r="CE116" s="247">
        <v>24</v>
      </c>
      <c r="CF116" s="247">
        <v>31</v>
      </c>
      <c r="CG116" s="247">
        <v>12</v>
      </c>
      <c r="CH116" s="248">
        <v>2</v>
      </c>
      <c r="CI116" s="248">
        <v>46</v>
      </c>
      <c r="CJ116" s="247">
        <v>6</v>
      </c>
      <c r="CK116" s="247">
        <v>9</v>
      </c>
      <c r="CL116" s="248">
        <v>8</v>
      </c>
      <c r="CN116" s="267">
        <v>6901</v>
      </c>
      <c r="CO116" s="36" t="s">
        <v>471</v>
      </c>
      <c r="CP116" s="36">
        <v>39</v>
      </c>
      <c r="CQ116" s="268">
        <v>432</v>
      </c>
      <c r="CR116" s="269">
        <v>97</v>
      </c>
      <c r="CS116" s="268">
        <v>0</v>
      </c>
      <c r="CT116" s="268">
        <v>3</v>
      </c>
      <c r="CU116" s="36">
        <v>28</v>
      </c>
      <c r="CV116" s="36">
        <v>26</v>
      </c>
      <c r="CW116" s="36">
        <v>44</v>
      </c>
    </row>
    <row r="117" spans="1:101" ht="18" customHeight="1">
      <c r="A117" s="233">
        <v>2341</v>
      </c>
      <c r="B117" s="234" t="s">
        <v>286</v>
      </c>
      <c r="C117" s="235">
        <v>119</v>
      </c>
      <c r="D117" s="236">
        <v>203</v>
      </c>
      <c r="E117" s="237"/>
      <c r="F117" s="238">
        <v>18</v>
      </c>
      <c r="G117" s="239">
        <v>19</v>
      </c>
      <c r="H117" s="239">
        <v>34</v>
      </c>
      <c r="I117" s="239">
        <v>21</v>
      </c>
      <c r="J117" s="240">
        <v>8</v>
      </c>
      <c r="K117" s="240">
        <v>63</v>
      </c>
      <c r="L117" s="239">
        <v>15</v>
      </c>
      <c r="M117" s="239">
        <v>6</v>
      </c>
      <c r="N117" s="240">
        <v>10</v>
      </c>
      <c r="P117" s="241">
        <v>2351</v>
      </c>
      <c r="Q117" s="242" t="s">
        <v>1242</v>
      </c>
      <c r="R117" s="243">
        <v>103</v>
      </c>
      <c r="S117" s="244">
        <v>207</v>
      </c>
      <c r="T117" s="265"/>
      <c r="U117" s="246">
        <v>28</v>
      </c>
      <c r="V117" s="247">
        <v>30</v>
      </c>
      <c r="W117" s="247">
        <v>23</v>
      </c>
      <c r="X117" s="247">
        <v>15</v>
      </c>
      <c r="Y117" s="248">
        <v>4</v>
      </c>
      <c r="Z117" s="248">
        <v>42</v>
      </c>
      <c r="AA117" s="247">
        <v>11</v>
      </c>
      <c r="AB117" s="247">
        <v>7</v>
      </c>
      <c r="AC117" s="248">
        <v>8</v>
      </c>
      <c r="AE117" s="241">
        <v>2351</v>
      </c>
      <c r="AF117" s="242" t="s">
        <v>1242</v>
      </c>
      <c r="AG117" s="243">
        <v>95</v>
      </c>
      <c r="AH117" s="244">
        <v>217</v>
      </c>
      <c r="AI117" s="265"/>
      <c r="AJ117" s="246">
        <v>21</v>
      </c>
      <c r="AK117" s="247">
        <v>27</v>
      </c>
      <c r="AL117" s="247">
        <v>36</v>
      </c>
      <c r="AM117" s="247">
        <v>13</v>
      </c>
      <c r="AN117" s="248">
        <v>3</v>
      </c>
      <c r="AO117" s="248">
        <v>52</v>
      </c>
      <c r="AP117" s="247">
        <v>13</v>
      </c>
      <c r="AQ117" s="247">
        <v>7</v>
      </c>
      <c r="AR117" s="248">
        <v>6</v>
      </c>
      <c r="AT117" s="241">
        <v>6541</v>
      </c>
      <c r="AU117" s="242" t="s">
        <v>10</v>
      </c>
      <c r="AV117" s="243">
        <v>348</v>
      </c>
      <c r="AW117" s="244">
        <v>226</v>
      </c>
      <c r="AX117" s="265"/>
      <c r="AY117" s="246">
        <v>26</v>
      </c>
      <c r="AZ117" s="247">
        <v>23</v>
      </c>
      <c r="BA117" s="247">
        <v>23</v>
      </c>
      <c r="BB117" s="247">
        <v>20</v>
      </c>
      <c r="BC117" s="248">
        <v>9</v>
      </c>
      <c r="BD117" s="248">
        <v>51</v>
      </c>
      <c r="BE117" s="247">
        <v>10</v>
      </c>
      <c r="BF117" s="247">
        <v>10</v>
      </c>
      <c r="BG117" s="248">
        <v>4</v>
      </c>
      <c r="BI117" s="241">
        <v>6741</v>
      </c>
      <c r="BJ117" s="242" t="s">
        <v>465</v>
      </c>
      <c r="BK117" s="243">
        <v>426</v>
      </c>
      <c r="BL117" s="244">
        <v>232</v>
      </c>
      <c r="BM117" s="265"/>
      <c r="BN117" s="246">
        <v>26</v>
      </c>
      <c r="BO117" s="247">
        <v>27</v>
      </c>
      <c r="BP117" s="247">
        <v>23</v>
      </c>
      <c r="BQ117" s="247">
        <v>14</v>
      </c>
      <c r="BR117" s="248">
        <v>10</v>
      </c>
      <c r="BS117" s="248">
        <v>47</v>
      </c>
      <c r="BT117" s="247">
        <v>6</v>
      </c>
      <c r="BU117" s="247">
        <v>6</v>
      </c>
      <c r="BV117" s="247">
        <v>7</v>
      </c>
      <c r="BW117" s="248">
        <v>5</v>
      </c>
      <c r="BY117" s="241">
        <v>6801</v>
      </c>
      <c r="BZ117" s="242" t="s">
        <v>24</v>
      </c>
      <c r="CA117" s="243">
        <v>245</v>
      </c>
      <c r="CB117" s="244">
        <v>238</v>
      </c>
      <c r="CC117" s="265"/>
      <c r="CD117" s="246">
        <v>32</v>
      </c>
      <c r="CE117" s="247">
        <v>21</v>
      </c>
      <c r="CF117" s="247">
        <v>27</v>
      </c>
      <c r="CG117" s="247">
        <v>11</v>
      </c>
      <c r="CH117" s="248">
        <v>8</v>
      </c>
      <c r="CI117" s="248">
        <v>47</v>
      </c>
      <c r="CJ117" s="247">
        <v>6</v>
      </c>
      <c r="CK117" s="247">
        <v>10</v>
      </c>
      <c r="CL117" s="248">
        <v>9</v>
      </c>
      <c r="CN117" s="267">
        <v>6921</v>
      </c>
      <c r="CO117" s="36" t="s">
        <v>1336</v>
      </c>
      <c r="CP117" s="36">
        <v>167</v>
      </c>
      <c r="CQ117" s="268">
        <v>419</v>
      </c>
      <c r="CR117" s="269">
        <v>93</v>
      </c>
      <c r="CS117" s="268">
        <v>1</v>
      </c>
      <c r="CT117" s="268">
        <v>7</v>
      </c>
      <c r="CU117" s="36">
        <v>57</v>
      </c>
      <c r="CV117" s="36">
        <v>26</v>
      </c>
      <c r="CW117" s="36">
        <v>10</v>
      </c>
    </row>
    <row r="118" spans="1:101" ht="18" customHeight="1">
      <c r="A118" s="233">
        <v>2351</v>
      </c>
      <c r="B118" s="234" t="s">
        <v>1242</v>
      </c>
      <c r="C118" s="235">
        <v>96</v>
      </c>
      <c r="D118" s="236">
        <v>195</v>
      </c>
      <c r="E118" s="237"/>
      <c r="F118" s="238">
        <v>28</v>
      </c>
      <c r="G118" s="239">
        <v>25</v>
      </c>
      <c r="H118" s="239">
        <v>30</v>
      </c>
      <c r="I118" s="239">
        <v>11</v>
      </c>
      <c r="J118" s="240">
        <v>5</v>
      </c>
      <c r="K118" s="240">
        <v>47</v>
      </c>
      <c r="L118" s="239">
        <v>13</v>
      </c>
      <c r="M118" s="239">
        <v>5</v>
      </c>
      <c r="N118" s="240">
        <v>9</v>
      </c>
      <c r="P118" s="241">
        <v>2361</v>
      </c>
      <c r="Q118" s="242" t="s">
        <v>288</v>
      </c>
      <c r="R118" s="243">
        <v>142</v>
      </c>
      <c r="S118" s="244">
        <v>213</v>
      </c>
      <c r="T118" s="265"/>
      <c r="U118" s="246">
        <v>22</v>
      </c>
      <c r="V118" s="247">
        <v>18</v>
      </c>
      <c r="W118" s="247">
        <v>35</v>
      </c>
      <c r="X118" s="247">
        <v>16</v>
      </c>
      <c r="Y118" s="248">
        <v>9</v>
      </c>
      <c r="Z118" s="248">
        <v>60</v>
      </c>
      <c r="AA118" s="247">
        <v>12</v>
      </c>
      <c r="AB118" s="247">
        <v>8</v>
      </c>
      <c r="AC118" s="248">
        <v>8</v>
      </c>
      <c r="AE118" s="241">
        <v>2361</v>
      </c>
      <c r="AF118" s="242" t="s">
        <v>288</v>
      </c>
      <c r="AG118" s="243">
        <v>159</v>
      </c>
      <c r="AH118" s="244">
        <v>216</v>
      </c>
      <c r="AI118" s="265"/>
      <c r="AJ118" s="246">
        <v>27</v>
      </c>
      <c r="AK118" s="247">
        <v>26</v>
      </c>
      <c r="AL118" s="247">
        <v>28</v>
      </c>
      <c r="AM118" s="247">
        <v>14</v>
      </c>
      <c r="AN118" s="248">
        <v>5</v>
      </c>
      <c r="AO118" s="248">
        <v>47</v>
      </c>
      <c r="AP118" s="247">
        <v>12</v>
      </c>
      <c r="AQ118" s="247">
        <v>6</v>
      </c>
      <c r="AR118" s="248">
        <v>6</v>
      </c>
      <c r="AT118" s="241">
        <v>6571</v>
      </c>
      <c r="AU118" s="242" t="s">
        <v>11</v>
      </c>
      <c r="AV118" s="243">
        <v>250</v>
      </c>
      <c r="AW118" s="244">
        <v>219</v>
      </c>
      <c r="AX118" s="265"/>
      <c r="AY118" s="246">
        <v>32</v>
      </c>
      <c r="AZ118" s="247">
        <v>30</v>
      </c>
      <c r="BA118" s="247">
        <v>27</v>
      </c>
      <c r="BB118" s="247">
        <v>9</v>
      </c>
      <c r="BC118" s="248">
        <v>2</v>
      </c>
      <c r="BD118" s="248">
        <v>38</v>
      </c>
      <c r="BE118" s="247">
        <v>9</v>
      </c>
      <c r="BF118" s="247">
        <v>9</v>
      </c>
      <c r="BG118" s="248">
        <v>3</v>
      </c>
      <c r="BI118" s="241">
        <v>6751</v>
      </c>
      <c r="BJ118" s="242" t="s">
        <v>466</v>
      </c>
      <c r="BK118" s="243">
        <v>601</v>
      </c>
      <c r="BL118" s="244">
        <v>235</v>
      </c>
      <c r="BM118" s="265"/>
      <c r="BN118" s="246">
        <v>16</v>
      </c>
      <c r="BO118" s="247">
        <v>32</v>
      </c>
      <c r="BP118" s="247">
        <v>29</v>
      </c>
      <c r="BQ118" s="247">
        <v>18</v>
      </c>
      <c r="BR118" s="248">
        <v>6</v>
      </c>
      <c r="BS118" s="248">
        <v>53</v>
      </c>
      <c r="BT118" s="247">
        <v>7</v>
      </c>
      <c r="BU118" s="247">
        <v>6</v>
      </c>
      <c r="BV118" s="247">
        <v>7</v>
      </c>
      <c r="BW118" s="248">
        <v>5</v>
      </c>
      <c r="BY118" s="241">
        <v>6821</v>
      </c>
      <c r="BZ118" s="242" t="s">
        <v>25</v>
      </c>
      <c r="CA118" s="243">
        <v>422</v>
      </c>
      <c r="CB118" s="244">
        <v>249</v>
      </c>
      <c r="CC118" s="265"/>
      <c r="CD118" s="246">
        <v>12</v>
      </c>
      <c r="CE118" s="247">
        <v>17</v>
      </c>
      <c r="CF118" s="247">
        <v>35</v>
      </c>
      <c r="CG118" s="247">
        <v>23</v>
      </c>
      <c r="CH118" s="248">
        <v>13</v>
      </c>
      <c r="CI118" s="248">
        <v>70</v>
      </c>
      <c r="CJ118" s="247">
        <v>7</v>
      </c>
      <c r="CK118" s="247">
        <v>12</v>
      </c>
      <c r="CL118" s="248">
        <v>11</v>
      </c>
      <c r="CN118" s="267">
        <v>6961</v>
      </c>
      <c r="CO118" s="36" t="s">
        <v>473</v>
      </c>
      <c r="CP118" s="36">
        <v>78</v>
      </c>
      <c r="CQ118" s="268">
        <v>405</v>
      </c>
      <c r="CR118" s="269">
        <v>74</v>
      </c>
      <c r="CS118" s="268">
        <v>6</v>
      </c>
      <c r="CT118" s="268">
        <v>19</v>
      </c>
      <c r="CU118" s="36">
        <v>65</v>
      </c>
      <c r="CV118" s="36">
        <v>4</v>
      </c>
      <c r="CW118" s="36">
        <v>5</v>
      </c>
    </row>
    <row r="119" spans="1:101" ht="18" customHeight="1">
      <c r="A119" s="233">
        <v>2361</v>
      </c>
      <c r="B119" s="234" t="s">
        <v>288</v>
      </c>
      <c r="C119" s="235">
        <v>136</v>
      </c>
      <c r="D119" s="236">
        <v>194</v>
      </c>
      <c r="E119" s="237"/>
      <c r="F119" s="238">
        <v>25</v>
      </c>
      <c r="G119" s="239">
        <v>36</v>
      </c>
      <c r="H119" s="239">
        <v>22</v>
      </c>
      <c r="I119" s="239">
        <v>10</v>
      </c>
      <c r="J119" s="240">
        <v>7</v>
      </c>
      <c r="K119" s="240">
        <v>39</v>
      </c>
      <c r="L119" s="239">
        <v>13</v>
      </c>
      <c r="M119" s="239">
        <v>5</v>
      </c>
      <c r="N119" s="240">
        <v>9</v>
      </c>
      <c r="P119" s="241">
        <v>2371</v>
      </c>
      <c r="Q119" s="242" t="s">
        <v>1243</v>
      </c>
      <c r="R119" s="243">
        <v>210</v>
      </c>
      <c r="S119" s="244">
        <v>221</v>
      </c>
      <c r="T119" s="265"/>
      <c r="U119" s="246">
        <v>12</v>
      </c>
      <c r="V119" s="247">
        <v>17</v>
      </c>
      <c r="W119" s="247">
        <v>26</v>
      </c>
      <c r="X119" s="247">
        <v>27</v>
      </c>
      <c r="Y119" s="248">
        <v>19</v>
      </c>
      <c r="Z119" s="248">
        <v>71</v>
      </c>
      <c r="AA119" s="247">
        <v>13</v>
      </c>
      <c r="AB119" s="247">
        <v>8</v>
      </c>
      <c r="AC119" s="248">
        <v>9</v>
      </c>
      <c r="AE119" s="241">
        <v>2371</v>
      </c>
      <c r="AF119" s="242" t="s">
        <v>1243</v>
      </c>
      <c r="AG119" s="243">
        <v>221</v>
      </c>
      <c r="AH119" s="244">
        <v>220</v>
      </c>
      <c r="AI119" s="265"/>
      <c r="AJ119" s="246">
        <v>22</v>
      </c>
      <c r="AK119" s="247">
        <v>24</v>
      </c>
      <c r="AL119" s="247">
        <v>28</v>
      </c>
      <c r="AM119" s="247">
        <v>19</v>
      </c>
      <c r="AN119" s="248">
        <v>7</v>
      </c>
      <c r="AO119" s="248">
        <v>54</v>
      </c>
      <c r="AP119" s="247">
        <v>13</v>
      </c>
      <c r="AQ119" s="247">
        <v>7</v>
      </c>
      <c r="AR119" s="248">
        <v>6</v>
      </c>
      <c r="AT119" s="241">
        <v>6591</v>
      </c>
      <c r="AU119" s="242" t="s">
        <v>460</v>
      </c>
      <c r="AV119" s="243">
        <v>199</v>
      </c>
      <c r="AW119" s="244">
        <v>214</v>
      </c>
      <c r="AX119" s="265"/>
      <c r="AY119" s="246">
        <v>46</v>
      </c>
      <c r="AZ119" s="247">
        <v>28</v>
      </c>
      <c r="BA119" s="247">
        <v>18</v>
      </c>
      <c r="BB119" s="247">
        <v>6</v>
      </c>
      <c r="BC119" s="248">
        <v>2</v>
      </c>
      <c r="BD119" s="248">
        <v>26</v>
      </c>
      <c r="BE119" s="247">
        <v>8</v>
      </c>
      <c r="BF119" s="247">
        <v>7</v>
      </c>
      <c r="BG119" s="248">
        <v>2</v>
      </c>
      <c r="BI119" s="241">
        <v>6761</v>
      </c>
      <c r="BJ119" s="242" t="s">
        <v>13</v>
      </c>
      <c r="BK119" s="243">
        <v>207</v>
      </c>
      <c r="BL119" s="244">
        <v>225</v>
      </c>
      <c r="BM119" s="265"/>
      <c r="BN119" s="246">
        <v>35</v>
      </c>
      <c r="BO119" s="247">
        <v>31</v>
      </c>
      <c r="BP119" s="247">
        <v>19</v>
      </c>
      <c r="BQ119" s="247">
        <v>13</v>
      </c>
      <c r="BR119" s="248">
        <v>2</v>
      </c>
      <c r="BS119" s="248">
        <v>33</v>
      </c>
      <c r="BT119" s="247">
        <v>6</v>
      </c>
      <c r="BU119" s="247">
        <v>5</v>
      </c>
      <c r="BV119" s="247">
        <v>6</v>
      </c>
      <c r="BW119" s="248">
        <v>4</v>
      </c>
      <c r="BY119" s="241">
        <v>6841</v>
      </c>
      <c r="BZ119" s="242" t="s">
        <v>469</v>
      </c>
      <c r="CA119" s="243">
        <v>361</v>
      </c>
      <c r="CB119" s="244">
        <v>235</v>
      </c>
      <c r="CC119" s="265"/>
      <c r="CD119" s="246">
        <v>33</v>
      </c>
      <c r="CE119" s="247">
        <v>32</v>
      </c>
      <c r="CF119" s="247">
        <v>25</v>
      </c>
      <c r="CG119" s="247">
        <v>7</v>
      </c>
      <c r="CH119" s="248">
        <v>4</v>
      </c>
      <c r="CI119" s="248">
        <v>35</v>
      </c>
      <c r="CJ119" s="247">
        <v>6</v>
      </c>
      <c r="CK119" s="247">
        <v>9</v>
      </c>
      <c r="CL119" s="248">
        <v>8</v>
      </c>
      <c r="CN119" s="267">
        <v>6981</v>
      </c>
      <c r="CO119" s="36" t="s">
        <v>27</v>
      </c>
      <c r="CP119" s="36">
        <v>34</v>
      </c>
      <c r="CQ119" s="268">
        <v>397</v>
      </c>
      <c r="CR119" s="269">
        <v>62</v>
      </c>
      <c r="CS119" s="268">
        <v>15</v>
      </c>
      <c r="CT119" s="268">
        <v>24</v>
      </c>
      <c r="CU119" s="36">
        <v>59</v>
      </c>
      <c r="CV119" s="36">
        <v>3</v>
      </c>
      <c r="CW119" s="36">
        <v>0</v>
      </c>
    </row>
    <row r="120" spans="1:101" ht="18" customHeight="1">
      <c r="A120" s="233">
        <v>2371</v>
      </c>
      <c r="B120" s="234" t="s">
        <v>1243</v>
      </c>
      <c r="C120" s="235">
        <v>175</v>
      </c>
      <c r="D120" s="236">
        <v>208</v>
      </c>
      <c r="E120" s="237"/>
      <c r="F120" s="238">
        <v>7</v>
      </c>
      <c r="G120" s="239">
        <v>18</v>
      </c>
      <c r="H120" s="239">
        <v>43</v>
      </c>
      <c r="I120" s="239">
        <v>22</v>
      </c>
      <c r="J120" s="240">
        <v>10</v>
      </c>
      <c r="K120" s="240">
        <v>75</v>
      </c>
      <c r="L120" s="239">
        <v>16</v>
      </c>
      <c r="M120" s="239">
        <v>7</v>
      </c>
      <c r="N120" s="240">
        <v>11</v>
      </c>
      <c r="P120" s="241">
        <v>2401</v>
      </c>
      <c r="Q120" s="242" t="s">
        <v>290</v>
      </c>
      <c r="R120" s="243">
        <v>110</v>
      </c>
      <c r="S120" s="244">
        <v>215</v>
      </c>
      <c r="T120" s="265"/>
      <c r="U120" s="246">
        <v>18</v>
      </c>
      <c r="V120" s="247">
        <v>14</v>
      </c>
      <c r="W120" s="247">
        <v>28</v>
      </c>
      <c r="X120" s="247">
        <v>27</v>
      </c>
      <c r="Y120" s="248">
        <v>13</v>
      </c>
      <c r="Z120" s="248">
        <v>68</v>
      </c>
      <c r="AA120" s="247">
        <v>12</v>
      </c>
      <c r="AB120" s="247">
        <v>8</v>
      </c>
      <c r="AC120" s="248">
        <v>8</v>
      </c>
      <c r="AE120" s="241">
        <v>2401</v>
      </c>
      <c r="AF120" s="242" t="s">
        <v>290</v>
      </c>
      <c r="AG120" s="243">
        <v>94</v>
      </c>
      <c r="AH120" s="244">
        <v>209</v>
      </c>
      <c r="AI120" s="265"/>
      <c r="AJ120" s="246">
        <v>37</v>
      </c>
      <c r="AK120" s="247">
        <v>36</v>
      </c>
      <c r="AL120" s="247">
        <v>18</v>
      </c>
      <c r="AM120" s="247">
        <v>6</v>
      </c>
      <c r="AN120" s="248">
        <v>2</v>
      </c>
      <c r="AO120" s="248">
        <v>27</v>
      </c>
      <c r="AP120" s="247">
        <v>11</v>
      </c>
      <c r="AQ120" s="247">
        <v>6</v>
      </c>
      <c r="AR120" s="248">
        <v>4</v>
      </c>
      <c r="AT120" s="241">
        <v>6611</v>
      </c>
      <c r="AU120" s="242" t="s">
        <v>461</v>
      </c>
      <c r="AV120" s="243">
        <v>446</v>
      </c>
      <c r="AW120" s="244">
        <v>221</v>
      </c>
      <c r="AX120" s="265"/>
      <c r="AY120" s="246">
        <v>28</v>
      </c>
      <c r="AZ120" s="247">
        <v>28</v>
      </c>
      <c r="BA120" s="247">
        <v>29</v>
      </c>
      <c r="BB120" s="247">
        <v>12</v>
      </c>
      <c r="BC120" s="248">
        <v>2</v>
      </c>
      <c r="BD120" s="248">
        <v>43</v>
      </c>
      <c r="BE120" s="247">
        <v>9</v>
      </c>
      <c r="BF120" s="247">
        <v>9</v>
      </c>
      <c r="BG120" s="248">
        <v>3</v>
      </c>
      <c r="BI120" s="241">
        <v>6771</v>
      </c>
      <c r="BJ120" s="242" t="s">
        <v>467</v>
      </c>
      <c r="BK120" s="243">
        <v>572</v>
      </c>
      <c r="BL120" s="244">
        <v>233</v>
      </c>
      <c r="BM120" s="265"/>
      <c r="BN120" s="246">
        <v>24</v>
      </c>
      <c r="BO120" s="247">
        <v>26</v>
      </c>
      <c r="BP120" s="247">
        <v>25</v>
      </c>
      <c r="BQ120" s="247">
        <v>18</v>
      </c>
      <c r="BR120" s="248">
        <v>7</v>
      </c>
      <c r="BS120" s="248">
        <v>50</v>
      </c>
      <c r="BT120" s="247">
        <v>6</v>
      </c>
      <c r="BU120" s="247">
        <v>6</v>
      </c>
      <c r="BV120" s="247">
        <v>7</v>
      </c>
      <c r="BW120" s="248">
        <v>5</v>
      </c>
      <c r="BY120" s="241">
        <v>6861</v>
      </c>
      <c r="BZ120" s="242" t="s">
        <v>26</v>
      </c>
      <c r="CA120" s="243">
        <v>526</v>
      </c>
      <c r="CB120" s="244">
        <v>253</v>
      </c>
      <c r="CC120" s="265"/>
      <c r="CD120" s="246">
        <v>11</v>
      </c>
      <c r="CE120" s="247">
        <v>13</v>
      </c>
      <c r="CF120" s="247">
        <v>27</v>
      </c>
      <c r="CG120" s="247">
        <v>26</v>
      </c>
      <c r="CH120" s="248">
        <v>23</v>
      </c>
      <c r="CI120" s="248">
        <v>76</v>
      </c>
      <c r="CJ120" s="247">
        <v>8</v>
      </c>
      <c r="CK120" s="247">
        <v>13</v>
      </c>
      <c r="CL120" s="248">
        <v>12</v>
      </c>
      <c r="CN120" s="267">
        <v>7001</v>
      </c>
      <c r="CO120" s="36" t="s">
        <v>1008</v>
      </c>
      <c r="CP120" s="36">
        <v>18</v>
      </c>
      <c r="CQ120" s="268">
        <v>383</v>
      </c>
      <c r="CR120" s="269">
        <v>28</v>
      </c>
      <c r="CS120" s="268">
        <v>33</v>
      </c>
      <c r="CT120" s="268">
        <v>39</v>
      </c>
      <c r="CU120" s="36">
        <v>22</v>
      </c>
      <c r="CV120" s="36">
        <v>0</v>
      </c>
      <c r="CW120" s="36">
        <v>6</v>
      </c>
    </row>
    <row r="121" spans="1:101" ht="18" customHeight="1">
      <c r="A121" s="233">
        <v>2401</v>
      </c>
      <c r="B121" s="234" t="s">
        <v>290</v>
      </c>
      <c r="C121" s="235">
        <v>136</v>
      </c>
      <c r="D121" s="236">
        <v>196</v>
      </c>
      <c r="E121" s="237"/>
      <c r="F121" s="238">
        <v>24</v>
      </c>
      <c r="G121" s="239">
        <v>29</v>
      </c>
      <c r="H121" s="239">
        <v>29</v>
      </c>
      <c r="I121" s="239">
        <v>15</v>
      </c>
      <c r="J121" s="240">
        <v>4</v>
      </c>
      <c r="K121" s="240">
        <v>48</v>
      </c>
      <c r="L121" s="239">
        <v>14</v>
      </c>
      <c r="M121" s="239">
        <v>6</v>
      </c>
      <c r="N121" s="240">
        <v>9</v>
      </c>
      <c r="P121" s="241">
        <v>2441</v>
      </c>
      <c r="Q121" s="242" t="s">
        <v>1244</v>
      </c>
      <c r="R121" s="243">
        <v>113</v>
      </c>
      <c r="S121" s="244">
        <v>225</v>
      </c>
      <c r="T121" s="265"/>
      <c r="U121" s="246">
        <v>12</v>
      </c>
      <c r="V121" s="247">
        <v>12</v>
      </c>
      <c r="W121" s="247">
        <v>19</v>
      </c>
      <c r="X121" s="247">
        <v>35</v>
      </c>
      <c r="Y121" s="248">
        <v>24</v>
      </c>
      <c r="Z121" s="248">
        <v>77</v>
      </c>
      <c r="AA121" s="247">
        <v>14</v>
      </c>
      <c r="AB121" s="247">
        <v>9</v>
      </c>
      <c r="AC121" s="248">
        <v>9</v>
      </c>
      <c r="AE121" s="241">
        <v>2441</v>
      </c>
      <c r="AF121" s="242" t="s">
        <v>1244</v>
      </c>
      <c r="AG121" s="243">
        <v>86</v>
      </c>
      <c r="AH121" s="244">
        <v>233</v>
      </c>
      <c r="AI121" s="265"/>
      <c r="AJ121" s="246">
        <v>7</v>
      </c>
      <c r="AK121" s="247">
        <v>10</v>
      </c>
      <c r="AL121" s="247">
        <v>33</v>
      </c>
      <c r="AM121" s="247">
        <v>30</v>
      </c>
      <c r="AN121" s="248">
        <v>20</v>
      </c>
      <c r="AO121" s="248">
        <v>83</v>
      </c>
      <c r="AP121" s="247">
        <v>16</v>
      </c>
      <c r="AQ121" s="247">
        <v>8</v>
      </c>
      <c r="AR121" s="248">
        <v>9</v>
      </c>
      <c r="AT121" s="241">
        <v>6631</v>
      </c>
      <c r="AU121" s="242" t="s">
        <v>462</v>
      </c>
      <c r="AV121" s="243">
        <v>300</v>
      </c>
      <c r="AW121" s="244">
        <v>212</v>
      </c>
      <c r="AX121" s="265"/>
      <c r="AY121" s="246">
        <v>50</v>
      </c>
      <c r="AZ121" s="247">
        <v>26</v>
      </c>
      <c r="BA121" s="247">
        <v>15</v>
      </c>
      <c r="BB121" s="247">
        <v>8</v>
      </c>
      <c r="BC121" s="248">
        <v>1</v>
      </c>
      <c r="BD121" s="248">
        <v>24</v>
      </c>
      <c r="BE121" s="247">
        <v>8</v>
      </c>
      <c r="BF121" s="247">
        <v>7</v>
      </c>
      <c r="BG121" s="248">
        <v>2</v>
      </c>
      <c r="BI121" s="241">
        <v>6781</v>
      </c>
      <c r="BJ121" s="242" t="s">
        <v>468</v>
      </c>
      <c r="BK121" s="243">
        <v>259</v>
      </c>
      <c r="BL121" s="244">
        <v>230</v>
      </c>
      <c r="BM121" s="265"/>
      <c r="BN121" s="246">
        <v>29</v>
      </c>
      <c r="BO121" s="247">
        <v>30</v>
      </c>
      <c r="BP121" s="247">
        <v>21</v>
      </c>
      <c r="BQ121" s="247">
        <v>14</v>
      </c>
      <c r="BR121" s="248">
        <v>6</v>
      </c>
      <c r="BS121" s="248">
        <v>41</v>
      </c>
      <c r="BT121" s="247">
        <v>6</v>
      </c>
      <c r="BU121" s="247">
        <v>6</v>
      </c>
      <c r="BV121" s="247">
        <v>6</v>
      </c>
      <c r="BW121" s="248">
        <v>5</v>
      </c>
      <c r="BY121" s="241">
        <v>6881</v>
      </c>
      <c r="BZ121" s="242" t="s">
        <v>470</v>
      </c>
      <c r="CA121" s="243">
        <v>340</v>
      </c>
      <c r="CB121" s="244">
        <v>252</v>
      </c>
      <c r="CC121" s="265"/>
      <c r="CD121" s="246">
        <v>13</v>
      </c>
      <c r="CE121" s="247">
        <v>12</v>
      </c>
      <c r="CF121" s="247">
        <v>29</v>
      </c>
      <c r="CG121" s="247">
        <v>24</v>
      </c>
      <c r="CH121" s="248">
        <v>21</v>
      </c>
      <c r="CI121" s="248">
        <v>74</v>
      </c>
      <c r="CJ121" s="247">
        <v>8</v>
      </c>
      <c r="CK121" s="247">
        <v>12</v>
      </c>
      <c r="CL121" s="248">
        <v>11</v>
      </c>
      <c r="CN121" s="267">
        <v>7004</v>
      </c>
      <c r="CO121" s="36" t="s">
        <v>2005</v>
      </c>
      <c r="CP121" s="36">
        <v>5</v>
      </c>
      <c r="CQ121" s="268" t="s">
        <v>42</v>
      </c>
      <c r="CR121" s="269" t="s">
        <v>42</v>
      </c>
      <c r="CS121" s="268" t="s">
        <v>42</v>
      </c>
      <c r="CT121" s="268" t="s">
        <v>42</v>
      </c>
      <c r="CU121" s="36" t="s">
        <v>42</v>
      </c>
      <c r="CV121" s="36" t="s">
        <v>42</v>
      </c>
      <c r="CW121" s="36" t="s">
        <v>42</v>
      </c>
    </row>
    <row r="122" spans="1:101" ht="18" customHeight="1">
      <c r="A122" s="233">
        <v>2441</v>
      </c>
      <c r="B122" s="234" t="s">
        <v>1244</v>
      </c>
      <c r="C122" s="235">
        <v>85</v>
      </c>
      <c r="D122" s="236">
        <v>210</v>
      </c>
      <c r="E122" s="237"/>
      <c r="F122" s="238">
        <v>11</v>
      </c>
      <c r="G122" s="239">
        <v>20</v>
      </c>
      <c r="H122" s="239">
        <v>27</v>
      </c>
      <c r="I122" s="239">
        <v>18</v>
      </c>
      <c r="J122" s="240">
        <v>25</v>
      </c>
      <c r="K122" s="240">
        <v>69</v>
      </c>
      <c r="L122" s="239">
        <v>16</v>
      </c>
      <c r="M122" s="239">
        <v>7</v>
      </c>
      <c r="N122" s="240">
        <v>11</v>
      </c>
      <c r="P122" s="241">
        <v>2501</v>
      </c>
      <c r="Q122" s="242" t="s">
        <v>292</v>
      </c>
      <c r="R122" s="243">
        <v>79</v>
      </c>
      <c r="S122" s="244">
        <v>206</v>
      </c>
      <c r="T122" s="265"/>
      <c r="U122" s="246">
        <v>29</v>
      </c>
      <c r="V122" s="247">
        <v>23</v>
      </c>
      <c r="W122" s="247">
        <v>34</v>
      </c>
      <c r="X122" s="247">
        <v>10</v>
      </c>
      <c r="Y122" s="248">
        <v>4</v>
      </c>
      <c r="Z122" s="248">
        <v>48</v>
      </c>
      <c r="AA122" s="247">
        <v>10</v>
      </c>
      <c r="AB122" s="247">
        <v>7</v>
      </c>
      <c r="AC122" s="248">
        <v>8</v>
      </c>
      <c r="AE122" s="241">
        <v>2501</v>
      </c>
      <c r="AF122" s="242" t="s">
        <v>292</v>
      </c>
      <c r="AG122" s="243">
        <v>103</v>
      </c>
      <c r="AH122" s="244">
        <v>215</v>
      </c>
      <c r="AI122" s="265"/>
      <c r="AJ122" s="246">
        <v>23</v>
      </c>
      <c r="AK122" s="247">
        <v>32</v>
      </c>
      <c r="AL122" s="247">
        <v>28</v>
      </c>
      <c r="AM122" s="247">
        <v>17</v>
      </c>
      <c r="AN122" s="248">
        <v>0</v>
      </c>
      <c r="AO122" s="248">
        <v>45</v>
      </c>
      <c r="AP122" s="247">
        <v>13</v>
      </c>
      <c r="AQ122" s="247">
        <v>6</v>
      </c>
      <c r="AR122" s="248">
        <v>6</v>
      </c>
      <c r="AT122" s="241">
        <v>6681</v>
      </c>
      <c r="AU122" s="242" t="s">
        <v>463</v>
      </c>
      <c r="AV122" s="243">
        <v>344</v>
      </c>
      <c r="AW122" s="244">
        <v>221</v>
      </c>
      <c r="AX122" s="265"/>
      <c r="AY122" s="246">
        <v>32</v>
      </c>
      <c r="AZ122" s="247">
        <v>25</v>
      </c>
      <c r="BA122" s="247">
        <v>23</v>
      </c>
      <c r="BB122" s="247">
        <v>16</v>
      </c>
      <c r="BC122" s="248">
        <v>4</v>
      </c>
      <c r="BD122" s="248">
        <v>43</v>
      </c>
      <c r="BE122" s="247">
        <v>9</v>
      </c>
      <c r="BF122" s="247">
        <v>9</v>
      </c>
      <c r="BG122" s="248">
        <v>3</v>
      </c>
      <c r="BI122" s="241">
        <v>6801</v>
      </c>
      <c r="BJ122" s="242" t="s">
        <v>24</v>
      </c>
      <c r="BK122" s="243">
        <v>245</v>
      </c>
      <c r="BL122" s="244">
        <v>229</v>
      </c>
      <c r="BM122" s="265"/>
      <c r="BN122" s="246">
        <v>31</v>
      </c>
      <c r="BO122" s="247">
        <v>26</v>
      </c>
      <c r="BP122" s="247">
        <v>27</v>
      </c>
      <c r="BQ122" s="247">
        <v>11</v>
      </c>
      <c r="BR122" s="248">
        <v>4</v>
      </c>
      <c r="BS122" s="248">
        <v>43</v>
      </c>
      <c r="BT122" s="247">
        <v>6</v>
      </c>
      <c r="BU122" s="247">
        <v>6</v>
      </c>
      <c r="BV122" s="247">
        <v>6</v>
      </c>
      <c r="BW122" s="248">
        <v>5</v>
      </c>
      <c r="BY122" s="241">
        <v>6901</v>
      </c>
      <c r="BZ122" s="242" t="s">
        <v>471</v>
      </c>
      <c r="CA122" s="243">
        <v>229</v>
      </c>
      <c r="CB122" s="244">
        <v>240</v>
      </c>
      <c r="CC122" s="265"/>
      <c r="CD122" s="246">
        <v>24</v>
      </c>
      <c r="CE122" s="247">
        <v>22</v>
      </c>
      <c r="CF122" s="247">
        <v>34</v>
      </c>
      <c r="CG122" s="247">
        <v>16</v>
      </c>
      <c r="CH122" s="248">
        <v>3</v>
      </c>
      <c r="CI122" s="248">
        <v>54</v>
      </c>
      <c r="CJ122" s="247">
        <v>6</v>
      </c>
      <c r="CK122" s="247">
        <v>10</v>
      </c>
      <c r="CL122" s="248">
        <v>9</v>
      </c>
      <c r="CN122" s="267">
        <v>7007</v>
      </c>
      <c r="CO122" s="36" t="s">
        <v>937</v>
      </c>
      <c r="CP122" s="36">
        <v>101</v>
      </c>
      <c r="CQ122" s="268">
        <v>404</v>
      </c>
      <c r="CR122" s="269">
        <v>67</v>
      </c>
      <c r="CS122" s="268">
        <v>8</v>
      </c>
      <c r="CT122" s="268">
        <v>25</v>
      </c>
      <c r="CU122" s="36">
        <v>55</v>
      </c>
      <c r="CV122" s="36">
        <v>7</v>
      </c>
      <c r="CW122" s="36">
        <v>5</v>
      </c>
    </row>
    <row r="123" spans="1:101" ht="18" customHeight="1">
      <c r="A123" s="233">
        <v>2501</v>
      </c>
      <c r="B123" s="234" t="s">
        <v>292</v>
      </c>
      <c r="C123" s="235">
        <v>91</v>
      </c>
      <c r="D123" s="236">
        <v>191</v>
      </c>
      <c r="E123" s="237"/>
      <c r="F123" s="238">
        <v>24</v>
      </c>
      <c r="G123" s="239">
        <v>38</v>
      </c>
      <c r="H123" s="239">
        <v>32</v>
      </c>
      <c r="I123" s="239">
        <v>5</v>
      </c>
      <c r="J123" s="240">
        <v>0</v>
      </c>
      <c r="K123" s="240">
        <v>37</v>
      </c>
      <c r="L123" s="239">
        <v>13</v>
      </c>
      <c r="M123" s="239">
        <v>5</v>
      </c>
      <c r="N123" s="240">
        <v>9</v>
      </c>
      <c r="P123" s="241">
        <v>2511</v>
      </c>
      <c r="Q123" s="242" t="s">
        <v>1245</v>
      </c>
      <c r="R123" s="243">
        <v>136</v>
      </c>
      <c r="S123" s="244">
        <v>215</v>
      </c>
      <c r="T123" s="265"/>
      <c r="U123" s="246">
        <v>16</v>
      </c>
      <c r="V123" s="247">
        <v>19</v>
      </c>
      <c r="W123" s="247">
        <v>29</v>
      </c>
      <c r="X123" s="247">
        <v>26</v>
      </c>
      <c r="Y123" s="248">
        <v>10</v>
      </c>
      <c r="Z123" s="248">
        <v>65</v>
      </c>
      <c r="AA123" s="247">
        <v>13</v>
      </c>
      <c r="AB123" s="247">
        <v>8</v>
      </c>
      <c r="AC123" s="248">
        <v>9</v>
      </c>
      <c r="AE123" s="241">
        <v>2511</v>
      </c>
      <c r="AF123" s="242" t="s">
        <v>1245</v>
      </c>
      <c r="AG123" s="243">
        <v>150</v>
      </c>
      <c r="AH123" s="244">
        <v>223</v>
      </c>
      <c r="AI123" s="265"/>
      <c r="AJ123" s="246">
        <v>9</v>
      </c>
      <c r="AK123" s="247">
        <v>31</v>
      </c>
      <c r="AL123" s="247">
        <v>39</v>
      </c>
      <c r="AM123" s="247">
        <v>14</v>
      </c>
      <c r="AN123" s="248">
        <v>7</v>
      </c>
      <c r="AO123" s="248">
        <v>59</v>
      </c>
      <c r="AP123" s="247">
        <v>14</v>
      </c>
      <c r="AQ123" s="247">
        <v>7</v>
      </c>
      <c r="AR123" s="248">
        <v>7</v>
      </c>
      <c r="AT123" s="241">
        <v>6701</v>
      </c>
      <c r="AU123" s="242" t="s">
        <v>12</v>
      </c>
      <c r="AV123" s="243">
        <v>351</v>
      </c>
      <c r="AW123" s="244">
        <v>235</v>
      </c>
      <c r="AX123" s="265"/>
      <c r="AY123" s="246">
        <v>16</v>
      </c>
      <c r="AZ123" s="247">
        <v>16</v>
      </c>
      <c r="BA123" s="247">
        <v>21</v>
      </c>
      <c r="BB123" s="247">
        <v>28</v>
      </c>
      <c r="BC123" s="248">
        <v>19</v>
      </c>
      <c r="BD123" s="248">
        <v>68</v>
      </c>
      <c r="BE123" s="247">
        <v>12</v>
      </c>
      <c r="BF123" s="247">
        <v>12</v>
      </c>
      <c r="BG123" s="248">
        <v>5</v>
      </c>
      <c r="BI123" s="241">
        <v>6821</v>
      </c>
      <c r="BJ123" s="242" t="s">
        <v>25</v>
      </c>
      <c r="BK123" s="243">
        <v>428</v>
      </c>
      <c r="BL123" s="244">
        <v>238</v>
      </c>
      <c r="BM123" s="265"/>
      <c r="BN123" s="246">
        <v>12</v>
      </c>
      <c r="BO123" s="247">
        <v>25</v>
      </c>
      <c r="BP123" s="247">
        <v>36</v>
      </c>
      <c r="BQ123" s="247">
        <v>17</v>
      </c>
      <c r="BR123" s="248">
        <v>9</v>
      </c>
      <c r="BS123" s="248">
        <v>62</v>
      </c>
      <c r="BT123" s="247">
        <v>7</v>
      </c>
      <c r="BU123" s="247">
        <v>7</v>
      </c>
      <c r="BV123" s="247">
        <v>8</v>
      </c>
      <c r="BW123" s="248">
        <v>5</v>
      </c>
      <c r="BY123" s="241">
        <v>6921</v>
      </c>
      <c r="BZ123" s="242" t="s">
        <v>1336</v>
      </c>
      <c r="CA123" s="243">
        <v>374</v>
      </c>
      <c r="CB123" s="244">
        <v>251</v>
      </c>
      <c r="CC123" s="265"/>
      <c r="CD123" s="246">
        <v>10</v>
      </c>
      <c r="CE123" s="247">
        <v>17</v>
      </c>
      <c r="CF123" s="247">
        <v>32</v>
      </c>
      <c r="CG123" s="247">
        <v>21</v>
      </c>
      <c r="CH123" s="248">
        <v>19</v>
      </c>
      <c r="CI123" s="248">
        <v>72</v>
      </c>
      <c r="CJ123" s="247">
        <v>8</v>
      </c>
      <c r="CK123" s="247">
        <v>12</v>
      </c>
      <c r="CL123" s="248">
        <v>11</v>
      </c>
      <c r="CN123" s="267">
        <v>7009</v>
      </c>
      <c r="CO123" s="36" t="s">
        <v>1541</v>
      </c>
      <c r="CP123" s="36">
        <v>20</v>
      </c>
      <c r="CQ123" s="268">
        <v>396</v>
      </c>
      <c r="CR123" s="269">
        <v>50</v>
      </c>
      <c r="CS123" s="268">
        <v>10</v>
      </c>
      <c r="CT123" s="268">
        <v>40</v>
      </c>
      <c r="CU123" s="36">
        <v>40</v>
      </c>
      <c r="CV123" s="36">
        <v>10</v>
      </c>
      <c r="CW123" s="36">
        <v>0</v>
      </c>
    </row>
    <row r="124" spans="1:101" ht="18" customHeight="1">
      <c r="A124" s="233">
        <v>2511</v>
      </c>
      <c r="B124" s="234" t="s">
        <v>1245</v>
      </c>
      <c r="C124" s="235">
        <v>153</v>
      </c>
      <c r="D124" s="236">
        <v>208</v>
      </c>
      <c r="E124" s="237"/>
      <c r="F124" s="238">
        <v>10</v>
      </c>
      <c r="G124" s="239">
        <v>16</v>
      </c>
      <c r="H124" s="239">
        <v>35</v>
      </c>
      <c r="I124" s="239">
        <v>22</v>
      </c>
      <c r="J124" s="240">
        <v>16</v>
      </c>
      <c r="K124" s="240">
        <v>73</v>
      </c>
      <c r="L124" s="239">
        <v>16</v>
      </c>
      <c r="M124" s="239">
        <v>7</v>
      </c>
      <c r="N124" s="240">
        <v>11</v>
      </c>
      <c r="P124" s="241">
        <v>2521</v>
      </c>
      <c r="Q124" s="242" t="s">
        <v>1246</v>
      </c>
      <c r="R124" s="243">
        <v>151</v>
      </c>
      <c r="S124" s="244">
        <v>226</v>
      </c>
      <c r="T124" s="265"/>
      <c r="U124" s="246">
        <v>6</v>
      </c>
      <c r="V124" s="247">
        <v>11</v>
      </c>
      <c r="W124" s="247">
        <v>32</v>
      </c>
      <c r="X124" s="247">
        <v>30</v>
      </c>
      <c r="Y124" s="248">
        <v>21</v>
      </c>
      <c r="Z124" s="248">
        <v>83</v>
      </c>
      <c r="AA124" s="247">
        <v>14</v>
      </c>
      <c r="AB124" s="247">
        <v>9</v>
      </c>
      <c r="AC124" s="248">
        <v>10</v>
      </c>
      <c r="AE124" s="241">
        <v>2521</v>
      </c>
      <c r="AF124" s="242" t="s">
        <v>1246</v>
      </c>
      <c r="AG124" s="243">
        <v>159</v>
      </c>
      <c r="AH124" s="244">
        <v>224</v>
      </c>
      <c r="AI124" s="265"/>
      <c r="AJ124" s="246">
        <v>16</v>
      </c>
      <c r="AK124" s="247">
        <v>24</v>
      </c>
      <c r="AL124" s="247">
        <v>30</v>
      </c>
      <c r="AM124" s="247">
        <v>20</v>
      </c>
      <c r="AN124" s="248">
        <v>10</v>
      </c>
      <c r="AO124" s="248">
        <v>60</v>
      </c>
      <c r="AP124" s="247">
        <v>14</v>
      </c>
      <c r="AQ124" s="247">
        <v>7</v>
      </c>
      <c r="AR124" s="248">
        <v>7</v>
      </c>
      <c r="AT124" s="241">
        <v>6721</v>
      </c>
      <c r="AU124" s="242" t="s">
        <v>1335</v>
      </c>
      <c r="AV124" s="243">
        <v>141</v>
      </c>
      <c r="AW124" s="244">
        <v>212</v>
      </c>
      <c r="AX124" s="265"/>
      <c r="AY124" s="246">
        <v>50</v>
      </c>
      <c r="AZ124" s="247">
        <v>30</v>
      </c>
      <c r="BA124" s="247">
        <v>16</v>
      </c>
      <c r="BB124" s="247">
        <v>4</v>
      </c>
      <c r="BC124" s="248">
        <v>1</v>
      </c>
      <c r="BD124" s="248">
        <v>20</v>
      </c>
      <c r="BE124" s="247">
        <v>7</v>
      </c>
      <c r="BF124" s="247">
        <v>7</v>
      </c>
      <c r="BG124" s="248">
        <v>2</v>
      </c>
      <c r="BI124" s="241">
        <v>6841</v>
      </c>
      <c r="BJ124" s="242" t="s">
        <v>469</v>
      </c>
      <c r="BK124" s="243">
        <v>333</v>
      </c>
      <c r="BL124" s="244">
        <v>224</v>
      </c>
      <c r="BM124" s="265"/>
      <c r="BN124" s="246">
        <v>37</v>
      </c>
      <c r="BO124" s="247">
        <v>30</v>
      </c>
      <c r="BP124" s="247">
        <v>22</v>
      </c>
      <c r="BQ124" s="247">
        <v>8</v>
      </c>
      <c r="BR124" s="248">
        <v>2</v>
      </c>
      <c r="BS124" s="248">
        <v>33</v>
      </c>
      <c r="BT124" s="247">
        <v>5</v>
      </c>
      <c r="BU124" s="247">
        <v>5</v>
      </c>
      <c r="BV124" s="247">
        <v>6</v>
      </c>
      <c r="BW124" s="248">
        <v>4</v>
      </c>
      <c r="BY124" s="241">
        <v>6961</v>
      </c>
      <c r="BZ124" s="242" t="s">
        <v>473</v>
      </c>
      <c r="CA124" s="243">
        <v>404</v>
      </c>
      <c r="CB124" s="244">
        <v>239</v>
      </c>
      <c r="CC124" s="265"/>
      <c r="CD124" s="246">
        <v>28</v>
      </c>
      <c r="CE124" s="247">
        <v>22</v>
      </c>
      <c r="CF124" s="247">
        <v>33</v>
      </c>
      <c r="CG124" s="247">
        <v>12</v>
      </c>
      <c r="CH124" s="248">
        <v>4</v>
      </c>
      <c r="CI124" s="248">
        <v>50</v>
      </c>
      <c r="CJ124" s="247">
        <v>6</v>
      </c>
      <c r="CK124" s="247">
        <v>9</v>
      </c>
      <c r="CL124" s="248">
        <v>9</v>
      </c>
      <c r="CN124" s="267">
        <v>7011</v>
      </c>
      <c r="CO124" s="36" t="s">
        <v>477</v>
      </c>
      <c r="CP124" s="36">
        <v>432</v>
      </c>
      <c r="CQ124" s="268">
        <v>376</v>
      </c>
      <c r="CR124" s="269">
        <v>23</v>
      </c>
      <c r="CS124" s="268">
        <v>42</v>
      </c>
      <c r="CT124" s="268">
        <v>35</v>
      </c>
      <c r="CU124" s="36">
        <v>21</v>
      </c>
      <c r="CV124" s="36">
        <v>2</v>
      </c>
      <c r="CW124" s="36">
        <v>0</v>
      </c>
    </row>
    <row r="125" spans="1:101" ht="18" customHeight="1">
      <c r="A125" s="233">
        <v>2521</v>
      </c>
      <c r="B125" s="234" t="s">
        <v>1246</v>
      </c>
      <c r="C125" s="235">
        <v>145</v>
      </c>
      <c r="D125" s="236">
        <v>208</v>
      </c>
      <c r="E125" s="237"/>
      <c r="F125" s="238">
        <v>8</v>
      </c>
      <c r="G125" s="239">
        <v>24</v>
      </c>
      <c r="H125" s="239">
        <v>32</v>
      </c>
      <c r="I125" s="239">
        <v>23</v>
      </c>
      <c r="J125" s="240">
        <v>12</v>
      </c>
      <c r="K125" s="240">
        <v>68</v>
      </c>
      <c r="L125" s="239">
        <v>16</v>
      </c>
      <c r="M125" s="239">
        <v>7</v>
      </c>
      <c r="N125" s="240">
        <v>11</v>
      </c>
      <c r="P125" s="241">
        <v>2541</v>
      </c>
      <c r="Q125" s="242" t="s">
        <v>295</v>
      </c>
      <c r="R125" s="243">
        <v>103</v>
      </c>
      <c r="S125" s="244">
        <v>218</v>
      </c>
      <c r="T125" s="265"/>
      <c r="U125" s="246">
        <v>17</v>
      </c>
      <c r="V125" s="247">
        <v>17</v>
      </c>
      <c r="W125" s="247">
        <v>25</v>
      </c>
      <c r="X125" s="247">
        <v>23</v>
      </c>
      <c r="Y125" s="248">
        <v>17</v>
      </c>
      <c r="Z125" s="248">
        <v>66</v>
      </c>
      <c r="AA125" s="247">
        <v>13</v>
      </c>
      <c r="AB125" s="247">
        <v>8</v>
      </c>
      <c r="AC125" s="248">
        <v>9</v>
      </c>
      <c r="AE125" s="241">
        <v>2541</v>
      </c>
      <c r="AF125" s="242" t="s">
        <v>295</v>
      </c>
      <c r="AG125" s="243">
        <v>116</v>
      </c>
      <c r="AH125" s="244">
        <v>228</v>
      </c>
      <c r="AI125" s="265"/>
      <c r="AJ125" s="246">
        <v>16</v>
      </c>
      <c r="AK125" s="247">
        <v>16</v>
      </c>
      <c r="AL125" s="247">
        <v>21</v>
      </c>
      <c r="AM125" s="247">
        <v>26</v>
      </c>
      <c r="AN125" s="248">
        <v>22</v>
      </c>
      <c r="AO125" s="248">
        <v>68</v>
      </c>
      <c r="AP125" s="247">
        <v>15</v>
      </c>
      <c r="AQ125" s="247">
        <v>8</v>
      </c>
      <c r="AR125" s="248">
        <v>8</v>
      </c>
      <c r="AT125" s="241">
        <v>6741</v>
      </c>
      <c r="AU125" s="242" t="s">
        <v>465</v>
      </c>
      <c r="AV125" s="243">
        <v>368</v>
      </c>
      <c r="AW125" s="244">
        <v>223</v>
      </c>
      <c r="AX125" s="265"/>
      <c r="AY125" s="246">
        <v>31</v>
      </c>
      <c r="AZ125" s="247">
        <v>21</v>
      </c>
      <c r="BA125" s="247">
        <v>21</v>
      </c>
      <c r="BB125" s="247">
        <v>17</v>
      </c>
      <c r="BC125" s="248">
        <v>10</v>
      </c>
      <c r="BD125" s="248">
        <v>48</v>
      </c>
      <c r="BE125" s="247">
        <v>10</v>
      </c>
      <c r="BF125" s="247">
        <v>10</v>
      </c>
      <c r="BG125" s="248">
        <v>4</v>
      </c>
      <c r="BI125" s="241">
        <v>6861</v>
      </c>
      <c r="BJ125" s="242" t="s">
        <v>26</v>
      </c>
      <c r="BK125" s="243">
        <v>437</v>
      </c>
      <c r="BL125" s="244">
        <v>244</v>
      </c>
      <c r="BM125" s="265"/>
      <c r="BN125" s="246">
        <v>11</v>
      </c>
      <c r="BO125" s="247">
        <v>17</v>
      </c>
      <c r="BP125" s="247">
        <v>29</v>
      </c>
      <c r="BQ125" s="247">
        <v>27</v>
      </c>
      <c r="BR125" s="248">
        <v>16</v>
      </c>
      <c r="BS125" s="248">
        <v>72</v>
      </c>
      <c r="BT125" s="247">
        <v>8</v>
      </c>
      <c r="BU125" s="247">
        <v>7</v>
      </c>
      <c r="BV125" s="247">
        <v>8</v>
      </c>
      <c r="BW125" s="248">
        <v>6</v>
      </c>
      <c r="BY125" s="241">
        <v>6981</v>
      </c>
      <c r="BZ125" s="242" t="s">
        <v>27</v>
      </c>
      <c r="CA125" s="243">
        <v>196</v>
      </c>
      <c r="CB125" s="244">
        <v>229</v>
      </c>
      <c r="CC125" s="265"/>
      <c r="CD125" s="246">
        <v>49</v>
      </c>
      <c r="CE125" s="247">
        <v>23</v>
      </c>
      <c r="CF125" s="247">
        <v>20</v>
      </c>
      <c r="CG125" s="247">
        <v>6</v>
      </c>
      <c r="CH125" s="248">
        <v>2</v>
      </c>
      <c r="CI125" s="248">
        <v>28</v>
      </c>
      <c r="CJ125" s="247">
        <v>5</v>
      </c>
      <c r="CK125" s="247">
        <v>8</v>
      </c>
      <c r="CL125" s="248">
        <v>7</v>
      </c>
      <c r="CN125" s="267">
        <v>7014</v>
      </c>
      <c r="CO125" s="36" t="s">
        <v>1543</v>
      </c>
      <c r="CP125" s="36">
        <v>32</v>
      </c>
      <c r="CQ125" s="268">
        <v>400</v>
      </c>
      <c r="CR125" s="269">
        <v>56</v>
      </c>
      <c r="CS125" s="268">
        <v>6</v>
      </c>
      <c r="CT125" s="268">
        <v>38</v>
      </c>
      <c r="CU125" s="36">
        <v>50</v>
      </c>
      <c r="CV125" s="36">
        <v>3</v>
      </c>
      <c r="CW125" s="36">
        <v>3</v>
      </c>
    </row>
    <row r="126" spans="1:101" ht="18" customHeight="1">
      <c r="A126" s="233">
        <v>2531</v>
      </c>
      <c r="B126" s="234" t="s">
        <v>1247</v>
      </c>
      <c r="C126" s="235">
        <v>37</v>
      </c>
      <c r="D126" s="236">
        <v>179</v>
      </c>
      <c r="E126" s="237"/>
      <c r="F126" s="238">
        <v>51</v>
      </c>
      <c r="G126" s="239">
        <v>43</v>
      </c>
      <c r="H126" s="239">
        <v>3</v>
      </c>
      <c r="I126" s="239">
        <v>3</v>
      </c>
      <c r="J126" s="240">
        <v>0</v>
      </c>
      <c r="K126" s="240">
        <v>5</v>
      </c>
      <c r="L126" s="239">
        <v>10</v>
      </c>
      <c r="M126" s="239">
        <v>3</v>
      </c>
      <c r="N126" s="240">
        <v>7</v>
      </c>
      <c r="P126" s="241">
        <v>2581</v>
      </c>
      <c r="Q126" s="242" t="s">
        <v>1248</v>
      </c>
      <c r="R126" s="243">
        <v>149</v>
      </c>
      <c r="S126" s="244">
        <v>214</v>
      </c>
      <c r="T126" s="265"/>
      <c r="U126" s="246">
        <v>20</v>
      </c>
      <c r="V126" s="247">
        <v>21</v>
      </c>
      <c r="W126" s="247">
        <v>27</v>
      </c>
      <c r="X126" s="247">
        <v>26</v>
      </c>
      <c r="Y126" s="248">
        <v>6</v>
      </c>
      <c r="Z126" s="248">
        <v>58</v>
      </c>
      <c r="AA126" s="247">
        <v>12</v>
      </c>
      <c r="AB126" s="247">
        <v>8</v>
      </c>
      <c r="AC126" s="248">
        <v>8</v>
      </c>
      <c r="AE126" s="241">
        <v>2581</v>
      </c>
      <c r="AF126" s="242" t="s">
        <v>1248</v>
      </c>
      <c r="AG126" s="243">
        <v>139</v>
      </c>
      <c r="AH126" s="244">
        <v>218</v>
      </c>
      <c r="AI126" s="265"/>
      <c r="AJ126" s="246">
        <v>24</v>
      </c>
      <c r="AK126" s="247">
        <v>27</v>
      </c>
      <c r="AL126" s="247">
        <v>21</v>
      </c>
      <c r="AM126" s="247">
        <v>20</v>
      </c>
      <c r="AN126" s="248">
        <v>8</v>
      </c>
      <c r="AO126" s="248">
        <v>49</v>
      </c>
      <c r="AP126" s="247">
        <v>13</v>
      </c>
      <c r="AQ126" s="247">
        <v>7</v>
      </c>
      <c r="AR126" s="248">
        <v>7</v>
      </c>
      <c r="AT126" s="241">
        <v>6751</v>
      </c>
      <c r="AU126" s="242" t="s">
        <v>466</v>
      </c>
      <c r="AV126" s="243">
        <v>625</v>
      </c>
      <c r="AW126" s="244">
        <v>225</v>
      </c>
      <c r="AX126" s="265"/>
      <c r="AY126" s="246">
        <v>27</v>
      </c>
      <c r="AZ126" s="247">
        <v>26</v>
      </c>
      <c r="BA126" s="247">
        <v>21</v>
      </c>
      <c r="BB126" s="247">
        <v>19</v>
      </c>
      <c r="BC126" s="248">
        <v>8</v>
      </c>
      <c r="BD126" s="248">
        <v>47</v>
      </c>
      <c r="BE126" s="247">
        <v>10</v>
      </c>
      <c r="BF126" s="247">
        <v>10</v>
      </c>
      <c r="BG126" s="248">
        <v>4</v>
      </c>
      <c r="BI126" s="241">
        <v>6881</v>
      </c>
      <c r="BJ126" s="242" t="s">
        <v>470</v>
      </c>
      <c r="BK126" s="243">
        <v>351</v>
      </c>
      <c r="BL126" s="244">
        <v>245</v>
      </c>
      <c r="BM126" s="265"/>
      <c r="BN126" s="246">
        <v>10</v>
      </c>
      <c r="BO126" s="247">
        <v>16</v>
      </c>
      <c r="BP126" s="247">
        <v>28</v>
      </c>
      <c r="BQ126" s="247">
        <v>26</v>
      </c>
      <c r="BR126" s="248">
        <v>20</v>
      </c>
      <c r="BS126" s="248">
        <v>74</v>
      </c>
      <c r="BT126" s="247">
        <v>8</v>
      </c>
      <c r="BU126" s="247">
        <v>7</v>
      </c>
      <c r="BV126" s="247">
        <v>9</v>
      </c>
      <c r="BW126" s="248">
        <v>6</v>
      </c>
      <c r="BY126" s="241">
        <v>7001</v>
      </c>
      <c r="BZ126" s="242" t="s">
        <v>1008</v>
      </c>
      <c r="CA126" s="243">
        <v>13</v>
      </c>
      <c r="CB126" s="244">
        <v>247</v>
      </c>
      <c r="CC126" s="265"/>
      <c r="CD126" s="246">
        <v>15</v>
      </c>
      <c r="CE126" s="247">
        <v>31</v>
      </c>
      <c r="CF126" s="247">
        <v>15</v>
      </c>
      <c r="CG126" s="247">
        <v>23</v>
      </c>
      <c r="CH126" s="248">
        <v>15</v>
      </c>
      <c r="CI126" s="248">
        <v>54</v>
      </c>
      <c r="CJ126" s="247">
        <v>8</v>
      </c>
      <c r="CK126" s="247">
        <v>11</v>
      </c>
      <c r="CL126" s="248">
        <v>10</v>
      </c>
      <c r="CN126" s="267">
        <v>7015</v>
      </c>
      <c r="CO126" s="36" t="s">
        <v>1298</v>
      </c>
      <c r="CP126" s="36">
        <v>12</v>
      </c>
      <c r="CQ126" s="268">
        <v>372</v>
      </c>
      <c r="CR126" s="269">
        <v>8</v>
      </c>
      <c r="CS126" s="268">
        <v>58</v>
      </c>
      <c r="CT126" s="268">
        <v>33</v>
      </c>
      <c r="CU126" s="36">
        <v>8</v>
      </c>
      <c r="CV126" s="36">
        <v>0</v>
      </c>
      <c r="CW126" s="36">
        <v>0</v>
      </c>
    </row>
    <row r="127" spans="1:101" ht="18" customHeight="1">
      <c r="A127" s="233">
        <v>2541</v>
      </c>
      <c r="B127" s="234" t="s">
        <v>295</v>
      </c>
      <c r="C127" s="235">
        <v>110</v>
      </c>
      <c r="D127" s="236">
        <v>206</v>
      </c>
      <c r="E127" s="237"/>
      <c r="F127" s="238">
        <v>18</v>
      </c>
      <c r="G127" s="239">
        <v>24</v>
      </c>
      <c r="H127" s="239">
        <v>23</v>
      </c>
      <c r="I127" s="239">
        <v>11</v>
      </c>
      <c r="J127" s="240">
        <v>25</v>
      </c>
      <c r="K127" s="240">
        <v>58</v>
      </c>
      <c r="L127" s="239">
        <v>16</v>
      </c>
      <c r="M127" s="239">
        <v>6</v>
      </c>
      <c r="N127" s="240">
        <v>10</v>
      </c>
      <c r="P127" s="241">
        <v>2641</v>
      </c>
      <c r="Q127" s="242" t="s">
        <v>297</v>
      </c>
      <c r="R127" s="243">
        <v>95</v>
      </c>
      <c r="S127" s="244">
        <v>224</v>
      </c>
      <c r="T127" s="265"/>
      <c r="U127" s="246">
        <v>8</v>
      </c>
      <c r="V127" s="247">
        <v>15</v>
      </c>
      <c r="W127" s="247">
        <v>26</v>
      </c>
      <c r="X127" s="247">
        <v>32</v>
      </c>
      <c r="Y127" s="248">
        <v>19</v>
      </c>
      <c r="Z127" s="248">
        <v>77</v>
      </c>
      <c r="AA127" s="247">
        <v>14</v>
      </c>
      <c r="AB127" s="247">
        <v>9</v>
      </c>
      <c r="AC127" s="248">
        <v>9</v>
      </c>
      <c r="AE127" s="241">
        <v>2641</v>
      </c>
      <c r="AF127" s="242" t="s">
        <v>297</v>
      </c>
      <c r="AG127" s="243">
        <v>99</v>
      </c>
      <c r="AH127" s="244">
        <v>231</v>
      </c>
      <c r="AI127" s="265"/>
      <c r="AJ127" s="246">
        <v>9</v>
      </c>
      <c r="AK127" s="247">
        <v>12</v>
      </c>
      <c r="AL127" s="247">
        <v>27</v>
      </c>
      <c r="AM127" s="247">
        <v>31</v>
      </c>
      <c r="AN127" s="248">
        <v>20</v>
      </c>
      <c r="AO127" s="248">
        <v>79</v>
      </c>
      <c r="AP127" s="247">
        <v>16</v>
      </c>
      <c r="AQ127" s="247">
        <v>8</v>
      </c>
      <c r="AR127" s="248">
        <v>9</v>
      </c>
      <c r="AT127" s="241">
        <v>6761</v>
      </c>
      <c r="AU127" s="242" t="s">
        <v>13</v>
      </c>
      <c r="AV127" s="243">
        <v>178</v>
      </c>
      <c r="AW127" s="244">
        <v>214</v>
      </c>
      <c r="AX127" s="265"/>
      <c r="AY127" s="246">
        <v>40</v>
      </c>
      <c r="AZ127" s="247">
        <v>30</v>
      </c>
      <c r="BA127" s="247">
        <v>19</v>
      </c>
      <c r="BB127" s="247">
        <v>9</v>
      </c>
      <c r="BC127" s="248">
        <v>2</v>
      </c>
      <c r="BD127" s="248">
        <v>30</v>
      </c>
      <c r="BE127" s="247">
        <v>8</v>
      </c>
      <c r="BF127" s="247">
        <v>8</v>
      </c>
      <c r="BG127" s="248">
        <v>3</v>
      </c>
      <c r="BI127" s="241">
        <v>6901</v>
      </c>
      <c r="BJ127" s="242" t="s">
        <v>471</v>
      </c>
      <c r="BK127" s="243">
        <v>175</v>
      </c>
      <c r="BL127" s="244">
        <v>231</v>
      </c>
      <c r="BM127" s="265"/>
      <c r="BN127" s="246">
        <v>25</v>
      </c>
      <c r="BO127" s="247">
        <v>34</v>
      </c>
      <c r="BP127" s="247">
        <v>26</v>
      </c>
      <c r="BQ127" s="247">
        <v>7</v>
      </c>
      <c r="BR127" s="248">
        <v>7</v>
      </c>
      <c r="BS127" s="248">
        <v>41</v>
      </c>
      <c r="BT127" s="247">
        <v>6</v>
      </c>
      <c r="BU127" s="247">
        <v>6</v>
      </c>
      <c r="BV127" s="247">
        <v>7</v>
      </c>
      <c r="BW127" s="248">
        <v>5</v>
      </c>
      <c r="BY127" s="241">
        <v>7055</v>
      </c>
      <c r="BZ127" s="242" t="s">
        <v>487</v>
      </c>
      <c r="CA127" s="243">
        <v>75</v>
      </c>
      <c r="CB127" s="244">
        <v>259</v>
      </c>
      <c r="CC127" s="265"/>
      <c r="CD127" s="246">
        <v>1</v>
      </c>
      <c r="CE127" s="247">
        <v>4</v>
      </c>
      <c r="CF127" s="247">
        <v>37</v>
      </c>
      <c r="CG127" s="247">
        <v>31</v>
      </c>
      <c r="CH127" s="248">
        <v>27</v>
      </c>
      <c r="CI127" s="248">
        <v>95</v>
      </c>
      <c r="CJ127" s="247">
        <v>9</v>
      </c>
      <c r="CK127" s="247">
        <v>15</v>
      </c>
      <c r="CL127" s="248">
        <v>12</v>
      </c>
      <c r="CN127" s="267">
        <v>7018</v>
      </c>
      <c r="CO127" s="36" t="s">
        <v>479</v>
      </c>
      <c r="CP127" s="36">
        <v>154</v>
      </c>
      <c r="CQ127" s="268">
        <v>392</v>
      </c>
      <c r="CR127" s="269">
        <v>41</v>
      </c>
      <c r="CS127" s="268">
        <v>17</v>
      </c>
      <c r="CT127" s="268">
        <v>42</v>
      </c>
      <c r="CU127" s="36">
        <v>36</v>
      </c>
      <c r="CV127" s="36">
        <v>3</v>
      </c>
      <c r="CW127" s="36">
        <v>2</v>
      </c>
    </row>
    <row r="128" spans="1:101" ht="18" customHeight="1">
      <c r="A128" s="233">
        <v>2581</v>
      </c>
      <c r="B128" s="234" t="s">
        <v>1248</v>
      </c>
      <c r="C128" s="235">
        <v>123</v>
      </c>
      <c r="D128" s="236">
        <v>197</v>
      </c>
      <c r="E128" s="237"/>
      <c r="F128" s="238">
        <v>27</v>
      </c>
      <c r="G128" s="239">
        <v>22</v>
      </c>
      <c r="H128" s="239">
        <v>34</v>
      </c>
      <c r="I128" s="239">
        <v>12</v>
      </c>
      <c r="J128" s="240">
        <v>5</v>
      </c>
      <c r="K128" s="240">
        <v>51</v>
      </c>
      <c r="L128" s="239">
        <v>14</v>
      </c>
      <c r="M128" s="239">
        <v>6</v>
      </c>
      <c r="N128" s="240">
        <v>9</v>
      </c>
      <c r="P128" s="241">
        <v>2651</v>
      </c>
      <c r="Q128" s="242" t="s">
        <v>1249</v>
      </c>
      <c r="R128" s="243">
        <v>134</v>
      </c>
      <c r="S128" s="244">
        <v>217</v>
      </c>
      <c r="T128" s="265"/>
      <c r="U128" s="246">
        <v>24</v>
      </c>
      <c r="V128" s="247">
        <v>17</v>
      </c>
      <c r="W128" s="247">
        <v>22</v>
      </c>
      <c r="X128" s="247">
        <v>13</v>
      </c>
      <c r="Y128" s="248">
        <v>23</v>
      </c>
      <c r="Z128" s="248">
        <v>59</v>
      </c>
      <c r="AA128" s="247">
        <v>12</v>
      </c>
      <c r="AB128" s="247">
        <v>8</v>
      </c>
      <c r="AC128" s="248">
        <v>9</v>
      </c>
      <c r="AE128" s="241">
        <v>2651</v>
      </c>
      <c r="AF128" s="242" t="s">
        <v>1249</v>
      </c>
      <c r="AG128" s="243">
        <v>138</v>
      </c>
      <c r="AH128" s="244">
        <v>223</v>
      </c>
      <c r="AI128" s="265"/>
      <c r="AJ128" s="246">
        <v>15</v>
      </c>
      <c r="AK128" s="247">
        <v>25</v>
      </c>
      <c r="AL128" s="247">
        <v>30</v>
      </c>
      <c r="AM128" s="247">
        <v>20</v>
      </c>
      <c r="AN128" s="248">
        <v>10</v>
      </c>
      <c r="AO128" s="248">
        <v>60</v>
      </c>
      <c r="AP128" s="247">
        <v>14</v>
      </c>
      <c r="AQ128" s="247">
        <v>7</v>
      </c>
      <c r="AR128" s="248">
        <v>7</v>
      </c>
      <c r="AT128" s="241">
        <v>6771</v>
      </c>
      <c r="AU128" s="242" t="s">
        <v>467</v>
      </c>
      <c r="AV128" s="243">
        <v>590</v>
      </c>
      <c r="AW128" s="244">
        <v>226</v>
      </c>
      <c r="AX128" s="265"/>
      <c r="AY128" s="246">
        <v>28</v>
      </c>
      <c r="AZ128" s="247">
        <v>19</v>
      </c>
      <c r="BA128" s="247">
        <v>21</v>
      </c>
      <c r="BB128" s="247">
        <v>22</v>
      </c>
      <c r="BC128" s="248">
        <v>10</v>
      </c>
      <c r="BD128" s="248">
        <v>53</v>
      </c>
      <c r="BE128" s="247">
        <v>10</v>
      </c>
      <c r="BF128" s="247">
        <v>10</v>
      </c>
      <c r="BG128" s="248">
        <v>4</v>
      </c>
      <c r="BI128" s="241">
        <v>6921</v>
      </c>
      <c r="BJ128" s="242" t="s">
        <v>1336</v>
      </c>
      <c r="BK128" s="243">
        <v>345</v>
      </c>
      <c r="BL128" s="244">
        <v>243</v>
      </c>
      <c r="BM128" s="265"/>
      <c r="BN128" s="246">
        <v>10</v>
      </c>
      <c r="BO128" s="247">
        <v>18</v>
      </c>
      <c r="BP128" s="247">
        <v>30</v>
      </c>
      <c r="BQ128" s="247">
        <v>27</v>
      </c>
      <c r="BR128" s="248">
        <v>15</v>
      </c>
      <c r="BS128" s="248">
        <v>72</v>
      </c>
      <c r="BT128" s="247">
        <v>8</v>
      </c>
      <c r="BU128" s="247">
        <v>7</v>
      </c>
      <c r="BV128" s="247">
        <v>8</v>
      </c>
      <c r="BW128" s="248">
        <v>6</v>
      </c>
      <c r="BY128" s="241">
        <v>7059</v>
      </c>
      <c r="BZ128" s="242" t="s">
        <v>951</v>
      </c>
      <c r="CA128" s="243">
        <v>120</v>
      </c>
      <c r="CB128" s="244">
        <v>245</v>
      </c>
      <c r="CC128" s="265"/>
      <c r="CD128" s="246">
        <v>13</v>
      </c>
      <c r="CE128" s="247">
        <v>25</v>
      </c>
      <c r="CF128" s="247">
        <v>39</v>
      </c>
      <c r="CG128" s="247">
        <v>17</v>
      </c>
      <c r="CH128" s="248">
        <v>7</v>
      </c>
      <c r="CI128" s="248">
        <v>63</v>
      </c>
      <c r="CJ128" s="247">
        <v>7</v>
      </c>
      <c r="CK128" s="247">
        <v>11</v>
      </c>
      <c r="CL128" s="248">
        <v>10</v>
      </c>
      <c r="CN128" s="267">
        <v>7020</v>
      </c>
      <c r="CO128" s="36" t="s">
        <v>480</v>
      </c>
      <c r="CP128" s="36">
        <v>213</v>
      </c>
      <c r="CQ128" s="268">
        <v>400</v>
      </c>
      <c r="CR128" s="269">
        <v>59</v>
      </c>
      <c r="CS128" s="268">
        <v>9</v>
      </c>
      <c r="CT128" s="268">
        <v>32</v>
      </c>
      <c r="CU128" s="36">
        <v>51</v>
      </c>
      <c r="CV128" s="36">
        <v>7</v>
      </c>
      <c r="CW128" s="36">
        <v>1</v>
      </c>
    </row>
    <row r="129" spans="1:101" ht="18" customHeight="1">
      <c r="A129" s="233">
        <v>2641</v>
      </c>
      <c r="B129" s="234" t="s">
        <v>297</v>
      </c>
      <c r="C129" s="235">
        <v>85</v>
      </c>
      <c r="D129" s="236">
        <v>207</v>
      </c>
      <c r="E129" s="237"/>
      <c r="F129" s="238">
        <v>11</v>
      </c>
      <c r="G129" s="239">
        <v>20</v>
      </c>
      <c r="H129" s="239">
        <v>35</v>
      </c>
      <c r="I129" s="239">
        <v>22</v>
      </c>
      <c r="J129" s="240">
        <v>12</v>
      </c>
      <c r="K129" s="240">
        <v>69</v>
      </c>
      <c r="L129" s="239">
        <v>16</v>
      </c>
      <c r="M129" s="239">
        <v>7</v>
      </c>
      <c r="N129" s="240">
        <v>10</v>
      </c>
      <c r="P129" s="241">
        <v>2661</v>
      </c>
      <c r="Q129" s="242" t="s">
        <v>1250</v>
      </c>
      <c r="R129" s="243">
        <v>187</v>
      </c>
      <c r="S129" s="244">
        <v>203</v>
      </c>
      <c r="T129" s="265"/>
      <c r="U129" s="246">
        <v>37</v>
      </c>
      <c r="V129" s="247">
        <v>28</v>
      </c>
      <c r="W129" s="247">
        <v>18</v>
      </c>
      <c r="X129" s="247">
        <v>13</v>
      </c>
      <c r="Y129" s="248">
        <v>4</v>
      </c>
      <c r="Z129" s="248">
        <v>35</v>
      </c>
      <c r="AA129" s="247">
        <v>10</v>
      </c>
      <c r="AB129" s="247">
        <v>6</v>
      </c>
      <c r="AC129" s="248">
        <v>7</v>
      </c>
      <c r="AE129" s="241">
        <v>2661</v>
      </c>
      <c r="AF129" s="242" t="s">
        <v>1250</v>
      </c>
      <c r="AG129" s="243">
        <v>184</v>
      </c>
      <c r="AH129" s="244">
        <v>215</v>
      </c>
      <c r="AI129" s="265"/>
      <c r="AJ129" s="246">
        <v>29</v>
      </c>
      <c r="AK129" s="247">
        <v>30</v>
      </c>
      <c r="AL129" s="247">
        <v>22</v>
      </c>
      <c r="AM129" s="247">
        <v>15</v>
      </c>
      <c r="AN129" s="248">
        <v>4</v>
      </c>
      <c r="AO129" s="248">
        <v>40</v>
      </c>
      <c r="AP129" s="247">
        <v>12</v>
      </c>
      <c r="AQ129" s="247">
        <v>6</v>
      </c>
      <c r="AR129" s="248">
        <v>6</v>
      </c>
      <c r="AT129" s="241">
        <v>6781</v>
      </c>
      <c r="AU129" s="242" t="s">
        <v>468</v>
      </c>
      <c r="AV129" s="243">
        <v>247</v>
      </c>
      <c r="AW129" s="244">
        <v>218</v>
      </c>
      <c r="AX129" s="265"/>
      <c r="AY129" s="246">
        <v>35</v>
      </c>
      <c r="AZ129" s="247">
        <v>32</v>
      </c>
      <c r="BA129" s="247">
        <v>23</v>
      </c>
      <c r="BB129" s="247">
        <v>7</v>
      </c>
      <c r="BC129" s="248">
        <v>2</v>
      </c>
      <c r="BD129" s="248">
        <v>33</v>
      </c>
      <c r="BE129" s="247">
        <v>8</v>
      </c>
      <c r="BF129" s="247">
        <v>9</v>
      </c>
      <c r="BG129" s="248">
        <v>3</v>
      </c>
      <c r="BI129" s="241">
        <v>6961</v>
      </c>
      <c r="BJ129" s="242" t="s">
        <v>473</v>
      </c>
      <c r="BK129" s="243">
        <v>404</v>
      </c>
      <c r="BL129" s="244">
        <v>226</v>
      </c>
      <c r="BM129" s="265"/>
      <c r="BN129" s="246">
        <v>29</v>
      </c>
      <c r="BO129" s="247">
        <v>35</v>
      </c>
      <c r="BP129" s="247">
        <v>29</v>
      </c>
      <c r="BQ129" s="247">
        <v>6</v>
      </c>
      <c r="BR129" s="248">
        <v>1</v>
      </c>
      <c r="BS129" s="248">
        <v>36</v>
      </c>
      <c r="BT129" s="247">
        <v>6</v>
      </c>
      <c r="BU129" s="247">
        <v>5</v>
      </c>
      <c r="BV129" s="247">
        <v>6</v>
      </c>
      <c r="BW129" s="248">
        <v>4</v>
      </c>
      <c r="BY129" s="241">
        <v>7254</v>
      </c>
      <c r="BZ129" s="242" t="s">
        <v>1314</v>
      </c>
      <c r="CA129" s="243">
        <v>28</v>
      </c>
      <c r="CB129" s="244">
        <v>216</v>
      </c>
      <c r="CC129" s="265"/>
      <c r="CD129" s="246">
        <v>82</v>
      </c>
      <c r="CE129" s="247">
        <v>14</v>
      </c>
      <c r="CF129" s="247">
        <v>4</v>
      </c>
      <c r="CG129" s="247">
        <v>0</v>
      </c>
      <c r="CH129" s="248">
        <v>0</v>
      </c>
      <c r="CI129" s="248">
        <v>4</v>
      </c>
      <c r="CJ129" s="247">
        <v>3</v>
      </c>
      <c r="CK129" s="247">
        <v>5</v>
      </c>
      <c r="CL129" s="248">
        <v>5</v>
      </c>
      <c r="CN129" s="267">
        <v>7022</v>
      </c>
      <c r="CO129" s="36" t="s">
        <v>481</v>
      </c>
      <c r="CP129" s="36">
        <v>100</v>
      </c>
      <c r="CQ129" s="268">
        <v>392</v>
      </c>
      <c r="CR129" s="269">
        <v>41</v>
      </c>
      <c r="CS129" s="268">
        <v>16</v>
      </c>
      <c r="CT129" s="268">
        <v>43</v>
      </c>
      <c r="CU129" s="36">
        <v>35</v>
      </c>
      <c r="CV129" s="36">
        <v>5</v>
      </c>
      <c r="CW129" s="36">
        <v>1</v>
      </c>
    </row>
    <row r="130" spans="1:101" ht="18" customHeight="1">
      <c r="A130" s="233">
        <v>2651</v>
      </c>
      <c r="B130" s="234" t="s">
        <v>1249</v>
      </c>
      <c r="C130" s="235">
        <v>125</v>
      </c>
      <c r="D130" s="236">
        <v>211</v>
      </c>
      <c r="E130" s="237"/>
      <c r="F130" s="238">
        <v>6</v>
      </c>
      <c r="G130" s="239">
        <v>17</v>
      </c>
      <c r="H130" s="239">
        <v>32</v>
      </c>
      <c r="I130" s="239">
        <v>32</v>
      </c>
      <c r="J130" s="240">
        <v>14</v>
      </c>
      <c r="K130" s="240">
        <v>78</v>
      </c>
      <c r="L130" s="239">
        <v>16</v>
      </c>
      <c r="M130" s="239">
        <v>7</v>
      </c>
      <c r="N130" s="240">
        <v>11</v>
      </c>
      <c r="P130" s="241">
        <v>2701</v>
      </c>
      <c r="Q130" s="242" t="s">
        <v>41</v>
      </c>
      <c r="R130" s="243">
        <v>137</v>
      </c>
      <c r="S130" s="244">
        <v>215</v>
      </c>
      <c r="T130" s="265"/>
      <c r="U130" s="246">
        <v>17</v>
      </c>
      <c r="V130" s="247">
        <v>22</v>
      </c>
      <c r="W130" s="247">
        <v>26</v>
      </c>
      <c r="X130" s="247">
        <v>27</v>
      </c>
      <c r="Y130" s="248">
        <v>8</v>
      </c>
      <c r="Z130" s="248">
        <v>61</v>
      </c>
      <c r="AA130" s="247">
        <v>13</v>
      </c>
      <c r="AB130" s="247">
        <v>8</v>
      </c>
      <c r="AC130" s="248">
        <v>8</v>
      </c>
      <c r="AE130" s="241">
        <v>2701</v>
      </c>
      <c r="AF130" s="242" t="s">
        <v>41</v>
      </c>
      <c r="AG130" s="243">
        <v>137</v>
      </c>
      <c r="AH130" s="244">
        <v>228</v>
      </c>
      <c r="AI130" s="265"/>
      <c r="AJ130" s="246">
        <v>10</v>
      </c>
      <c r="AK130" s="247">
        <v>23</v>
      </c>
      <c r="AL130" s="247">
        <v>30</v>
      </c>
      <c r="AM130" s="247">
        <v>25</v>
      </c>
      <c r="AN130" s="248">
        <v>12</v>
      </c>
      <c r="AO130" s="248">
        <v>67</v>
      </c>
      <c r="AP130" s="247">
        <v>15</v>
      </c>
      <c r="AQ130" s="247">
        <v>8</v>
      </c>
      <c r="AR130" s="248">
        <v>7</v>
      </c>
      <c r="AT130" s="241">
        <v>6801</v>
      </c>
      <c r="AU130" s="242" t="s">
        <v>24</v>
      </c>
      <c r="AV130" s="243">
        <v>233</v>
      </c>
      <c r="AW130" s="244">
        <v>221</v>
      </c>
      <c r="AX130" s="265"/>
      <c r="AY130" s="246">
        <v>29</v>
      </c>
      <c r="AZ130" s="247">
        <v>31</v>
      </c>
      <c r="BA130" s="247">
        <v>27</v>
      </c>
      <c r="BB130" s="247">
        <v>11</v>
      </c>
      <c r="BC130" s="248">
        <v>2</v>
      </c>
      <c r="BD130" s="248">
        <v>40</v>
      </c>
      <c r="BE130" s="247">
        <v>9</v>
      </c>
      <c r="BF130" s="247">
        <v>9</v>
      </c>
      <c r="BG130" s="248">
        <v>3</v>
      </c>
      <c r="BI130" s="241">
        <v>6981</v>
      </c>
      <c r="BJ130" s="242" t="s">
        <v>27</v>
      </c>
      <c r="BK130" s="243">
        <v>211</v>
      </c>
      <c r="BL130" s="244">
        <v>223</v>
      </c>
      <c r="BM130" s="265"/>
      <c r="BN130" s="246">
        <v>39</v>
      </c>
      <c r="BO130" s="247">
        <v>30</v>
      </c>
      <c r="BP130" s="247">
        <v>23</v>
      </c>
      <c r="BQ130" s="247">
        <v>7</v>
      </c>
      <c r="BR130" s="248">
        <v>1</v>
      </c>
      <c r="BS130" s="248">
        <v>31</v>
      </c>
      <c r="BT130" s="247">
        <v>5</v>
      </c>
      <c r="BU130" s="247">
        <v>5</v>
      </c>
      <c r="BV130" s="247">
        <v>6</v>
      </c>
      <c r="BW130" s="248">
        <v>4</v>
      </c>
      <c r="BY130" s="241">
        <v>7631</v>
      </c>
      <c r="BZ130" s="242" t="s">
        <v>1325</v>
      </c>
      <c r="CA130" s="243">
        <v>30</v>
      </c>
      <c r="CB130" s="244">
        <v>215</v>
      </c>
      <c r="CC130" s="265"/>
      <c r="CD130" s="246">
        <v>80</v>
      </c>
      <c r="CE130" s="247">
        <v>10</v>
      </c>
      <c r="CF130" s="247">
        <v>7</v>
      </c>
      <c r="CG130" s="247">
        <v>3</v>
      </c>
      <c r="CH130" s="248">
        <v>0</v>
      </c>
      <c r="CI130" s="248">
        <v>10</v>
      </c>
      <c r="CJ130" s="247">
        <v>4</v>
      </c>
      <c r="CK130" s="247">
        <v>6</v>
      </c>
      <c r="CL130" s="248">
        <v>5</v>
      </c>
      <c r="CN130" s="267">
        <v>7024</v>
      </c>
      <c r="CO130" s="36" t="s">
        <v>1299</v>
      </c>
      <c r="CP130" s="36">
        <v>23</v>
      </c>
      <c r="CQ130" s="268">
        <v>406</v>
      </c>
      <c r="CR130" s="269">
        <v>70</v>
      </c>
      <c r="CS130" s="268">
        <v>0</v>
      </c>
      <c r="CT130" s="268">
        <v>30</v>
      </c>
      <c r="CU130" s="36">
        <v>57</v>
      </c>
      <c r="CV130" s="36">
        <v>9</v>
      </c>
      <c r="CW130" s="36">
        <v>4</v>
      </c>
    </row>
    <row r="131" spans="1:101" ht="18" customHeight="1">
      <c r="A131" s="233">
        <v>2661</v>
      </c>
      <c r="B131" s="234" t="s">
        <v>1250</v>
      </c>
      <c r="C131" s="235">
        <v>219</v>
      </c>
      <c r="D131" s="236">
        <v>190</v>
      </c>
      <c r="E131" s="237"/>
      <c r="F131" s="238">
        <v>40</v>
      </c>
      <c r="G131" s="239">
        <v>24</v>
      </c>
      <c r="H131" s="239">
        <v>21</v>
      </c>
      <c r="I131" s="239">
        <v>9</v>
      </c>
      <c r="J131" s="240">
        <v>6</v>
      </c>
      <c r="K131" s="240">
        <v>36</v>
      </c>
      <c r="L131" s="239">
        <v>13</v>
      </c>
      <c r="M131" s="239">
        <v>5</v>
      </c>
      <c r="N131" s="240">
        <v>8</v>
      </c>
      <c r="P131" s="241">
        <v>2741</v>
      </c>
      <c r="Q131" s="242" t="s">
        <v>300</v>
      </c>
      <c r="R131" s="243">
        <v>151</v>
      </c>
      <c r="S131" s="244">
        <v>230</v>
      </c>
      <c r="T131" s="265"/>
      <c r="U131" s="246">
        <v>5</v>
      </c>
      <c r="V131" s="247">
        <v>5</v>
      </c>
      <c r="W131" s="247">
        <v>25</v>
      </c>
      <c r="X131" s="247">
        <v>36</v>
      </c>
      <c r="Y131" s="248">
        <v>28</v>
      </c>
      <c r="Z131" s="248">
        <v>90</v>
      </c>
      <c r="AA131" s="247">
        <v>15</v>
      </c>
      <c r="AB131" s="247">
        <v>9</v>
      </c>
      <c r="AC131" s="248">
        <v>10</v>
      </c>
      <c r="AE131" s="241">
        <v>2741</v>
      </c>
      <c r="AF131" s="242" t="s">
        <v>300</v>
      </c>
      <c r="AG131" s="243">
        <v>151</v>
      </c>
      <c r="AH131" s="244">
        <v>233</v>
      </c>
      <c r="AI131" s="265"/>
      <c r="AJ131" s="246">
        <v>5</v>
      </c>
      <c r="AK131" s="247">
        <v>12</v>
      </c>
      <c r="AL131" s="247">
        <v>38</v>
      </c>
      <c r="AM131" s="247">
        <v>24</v>
      </c>
      <c r="AN131" s="248">
        <v>21</v>
      </c>
      <c r="AO131" s="248">
        <v>83</v>
      </c>
      <c r="AP131" s="247">
        <v>16</v>
      </c>
      <c r="AQ131" s="247">
        <v>8</v>
      </c>
      <c r="AR131" s="248">
        <v>9</v>
      </c>
      <c r="AT131" s="241">
        <v>6821</v>
      </c>
      <c r="AU131" s="242" t="s">
        <v>25</v>
      </c>
      <c r="AV131" s="243">
        <v>426</v>
      </c>
      <c r="AW131" s="244">
        <v>226</v>
      </c>
      <c r="AX131" s="265"/>
      <c r="AY131" s="246">
        <v>25</v>
      </c>
      <c r="AZ131" s="247">
        <v>27</v>
      </c>
      <c r="BA131" s="247">
        <v>26</v>
      </c>
      <c r="BB131" s="247">
        <v>16</v>
      </c>
      <c r="BC131" s="248">
        <v>7</v>
      </c>
      <c r="BD131" s="248">
        <v>49</v>
      </c>
      <c r="BE131" s="247">
        <v>10</v>
      </c>
      <c r="BF131" s="247">
        <v>10</v>
      </c>
      <c r="BG131" s="248">
        <v>4</v>
      </c>
      <c r="BI131" s="241">
        <v>7001</v>
      </c>
      <c r="BJ131" s="242" t="s">
        <v>1008</v>
      </c>
      <c r="BK131" s="243">
        <v>4</v>
      </c>
      <c r="BL131" s="244" t="s">
        <v>42</v>
      </c>
      <c r="BM131" s="265"/>
      <c r="BN131" s="246" t="s">
        <v>42</v>
      </c>
      <c r="BO131" s="247" t="s">
        <v>42</v>
      </c>
      <c r="BP131" s="247" t="s">
        <v>42</v>
      </c>
      <c r="BQ131" s="247" t="s">
        <v>42</v>
      </c>
      <c r="BR131" s="248" t="s">
        <v>42</v>
      </c>
      <c r="BS131" s="248" t="s">
        <v>42</v>
      </c>
      <c r="BT131" s="247" t="s">
        <v>42</v>
      </c>
      <c r="BU131" s="247" t="s">
        <v>42</v>
      </c>
      <c r="BV131" s="247" t="s">
        <v>42</v>
      </c>
      <c r="BW131" s="248" t="s">
        <v>42</v>
      </c>
      <c r="BY131" s="241">
        <v>7812</v>
      </c>
      <c r="BZ131" s="242" t="s">
        <v>154</v>
      </c>
      <c r="CA131" s="243">
        <v>2</v>
      </c>
      <c r="CB131" s="244" t="s">
        <v>42</v>
      </c>
      <c r="CC131" s="265"/>
      <c r="CD131" s="246" t="s">
        <v>42</v>
      </c>
      <c r="CE131" s="247" t="s">
        <v>42</v>
      </c>
      <c r="CF131" s="247" t="s">
        <v>42</v>
      </c>
      <c r="CG131" s="247" t="s">
        <v>42</v>
      </c>
      <c r="CH131" s="248" t="s">
        <v>42</v>
      </c>
      <c r="CI131" s="248" t="s">
        <v>42</v>
      </c>
      <c r="CJ131" s="247" t="s">
        <v>42</v>
      </c>
      <c r="CK131" s="247" t="s">
        <v>42</v>
      </c>
      <c r="CL131" s="248" t="s">
        <v>42</v>
      </c>
      <c r="CN131" s="267">
        <v>7029</v>
      </c>
      <c r="CO131" s="36" t="s">
        <v>1300</v>
      </c>
      <c r="CP131" s="36">
        <v>166</v>
      </c>
      <c r="CQ131" s="268">
        <v>411</v>
      </c>
      <c r="CR131" s="269">
        <v>83</v>
      </c>
      <c r="CS131" s="268">
        <v>1</v>
      </c>
      <c r="CT131" s="268">
        <v>16</v>
      </c>
      <c r="CU131" s="36">
        <v>66</v>
      </c>
      <c r="CV131" s="36">
        <v>12</v>
      </c>
      <c r="CW131" s="36">
        <v>5</v>
      </c>
    </row>
    <row r="132" spans="1:101" ht="18" customHeight="1">
      <c r="A132" s="233">
        <v>2701</v>
      </c>
      <c r="B132" s="234" t="s">
        <v>41</v>
      </c>
      <c r="C132" s="235">
        <v>109</v>
      </c>
      <c r="D132" s="236">
        <v>207</v>
      </c>
      <c r="E132" s="237"/>
      <c r="F132" s="238">
        <v>12</v>
      </c>
      <c r="G132" s="239">
        <v>24</v>
      </c>
      <c r="H132" s="239">
        <v>30</v>
      </c>
      <c r="I132" s="239">
        <v>17</v>
      </c>
      <c r="J132" s="240">
        <v>17</v>
      </c>
      <c r="K132" s="240">
        <v>64</v>
      </c>
      <c r="L132" s="239">
        <v>16</v>
      </c>
      <c r="M132" s="239">
        <v>6</v>
      </c>
      <c r="N132" s="240">
        <v>11</v>
      </c>
      <c r="P132" s="241">
        <v>2781</v>
      </c>
      <c r="Q132" s="242" t="s">
        <v>301</v>
      </c>
      <c r="R132" s="243">
        <v>145</v>
      </c>
      <c r="S132" s="244">
        <v>208</v>
      </c>
      <c r="T132" s="265"/>
      <c r="U132" s="246">
        <v>36</v>
      </c>
      <c r="V132" s="247">
        <v>14</v>
      </c>
      <c r="W132" s="247">
        <v>28</v>
      </c>
      <c r="X132" s="247">
        <v>15</v>
      </c>
      <c r="Y132" s="248">
        <v>7</v>
      </c>
      <c r="Z132" s="248">
        <v>50</v>
      </c>
      <c r="AA132" s="247">
        <v>11</v>
      </c>
      <c r="AB132" s="247">
        <v>7</v>
      </c>
      <c r="AC132" s="248">
        <v>8</v>
      </c>
      <c r="AE132" s="241">
        <v>2781</v>
      </c>
      <c r="AF132" s="242" t="s">
        <v>301</v>
      </c>
      <c r="AG132" s="243">
        <v>187</v>
      </c>
      <c r="AH132" s="244">
        <v>213</v>
      </c>
      <c r="AI132" s="265"/>
      <c r="AJ132" s="246">
        <v>32</v>
      </c>
      <c r="AK132" s="247">
        <v>28</v>
      </c>
      <c r="AL132" s="247">
        <v>22</v>
      </c>
      <c r="AM132" s="247">
        <v>13</v>
      </c>
      <c r="AN132" s="248">
        <v>4</v>
      </c>
      <c r="AO132" s="248">
        <v>40</v>
      </c>
      <c r="AP132" s="247">
        <v>11</v>
      </c>
      <c r="AQ132" s="247">
        <v>6</v>
      </c>
      <c r="AR132" s="248">
        <v>6</v>
      </c>
      <c r="AT132" s="241">
        <v>6841</v>
      </c>
      <c r="AU132" s="242" t="s">
        <v>469</v>
      </c>
      <c r="AV132" s="243">
        <v>421</v>
      </c>
      <c r="AW132" s="244">
        <v>220</v>
      </c>
      <c r="AX132" s="265"/>
      <c r="AY132" s="246">
        <v>35</v>
      </c>
      <c r="AZ132" s="247">
        <v>24</v>
      </c>
      <c r="BA132" s="247">
        <v>22</v>
      </c>
      <c r="BB132" s="247">
        <v>15</v>
      </c>
      <c r="BC132" s="248">
        <v>5</v>
      </c>
      <c r="BD132" s="248">
        <v>41</v>
      </c>
      <c r="BE132" s="247">
        <v>9</v>
      </c>
      <c r="BF132" s="247">
        <v>9</v>
      </c>
      <c r="BG132" s="248">
        <v>3</v>
      </c>
      <c r="BI132" s="241">
        <v>7055</v>
      </c>
      <c r="BJ132" s="242" t="s">
        <v>487</v>
      </c>
      <c r="BK132" s="243">
        <v>75</v>
      </c>
      <c r="BL132" s="244">
        <v>247</v>
      </c>
      <c r="BM132" s="265"/>
      <c r="BN132" s="246">
        <v>1</v>
      </c>
      <c r="BO132" s="247">
        <v>7</v>
      </c>
      <c r="BP132" s="247">
        <v>47</v>
      </c>
      <c r="BQ132" s="247">
        <v>32</v>
      </c>
      <c r="BR132" s="248">
        <v>13</v>
      </c>
      <c r="BS132" s="248">
        <v>92</v>
      </c>
      <c r="BT132" s="247">
        <v>9</v>
      </c>
      <c r="BU132" s="247">
        <v>8</v>
      </c>
      <c r="BV132" s="247">
        <v>9</v>
      </c>
      <c r="BW132" s="248">
        <v>6</v>
      </c>
      <c r="BY132" s="241">
        <v>7819</v>
      </c>
      <c r="BZ132" s="242" t="s">
        <v>150</v>
      </c>
      <c r="CA132" s="243">
        <v>2</v>
      </c>
      <c r="CB132" s="244" t="s">
        <v>42</v>
      </c>
      <c r="CC132" s="265"/>
      <c r="CD132" s="246" t="s">
        <v>42</v>
      </c>
      <c r="CE132" s="247" t="s">
        <v>42</v>
      </c>
      <c r="CF132" s="247" t="s">
        <v>42</v>
      </c>
      <c r="CG132" s="247" t="s">
        <v>42</v>
      </c>
      <c r="CH132" s="248" t="s">
        <v>42</v>
      </c>
      <c r="CI132" s="248" t="s">
        <v>42</v>
      </c>
      <c r="CJ132" s="247" t="s">
        <v>42</v>
      </c>
      <c r="CK132" s="247" t="s">
        <v>42</v>
      </c>
      <c r="CL132" s="248" t="s">
        <v>42</v>
      </c>
      <c r="CN132" s="267">
        <v>7030</v>
      </c>
      <c r="CO132" s="36" t="s">
        <v>1549</v>
      </c>
      <c r="CP132" s="36">
        <v>101</v>
      </c>
      <c r="CQ132" s="268">
        <v>355</v>
      </c>
      <c r="CR132" s="269">
        <v>3</v>
      </c>
      <c r="CS132" s="268">
        <v>77</v>
      </c>
      <c r="CT132" s="268">
        <v>20</v>
      </c>
      <c r="CU132" s="36">
        <v>3</v>
      </c>
      <c r="CV132" s="36">
        <v>0</v>
      </c>
      <c r="CW132" s="36">
        <v>0</v>
      </c>
    </row>
    <row r="133" spans="1:101" ht="18" customHeight="1">
      <c r="A133" s="233">
        <v>2741</v>
      </c>
      <c r="B133" s="234" t="s">
        <v>300</v>
      </c>
      <c r="C133" s="235">
        <v>142</v>
      </c>
      <c r="D133" s="236">
        <v>212</v>
      </c>
      <c r="E133" s="237"/>
      <c r="F133" s="238">
        <v>5</v>
      </c>
      <c r="G133" s="239">
        <v>20</v>
      </c>
      <c r="H133" s="239">
        <v>30</v>
      </c>
      <c r="I133" s="239">
        <v>25</v>
      </c>
      <c r="J133" s="240">
        <v>20</v>
      </c>
      <c r="K133" s="240">
        <v>75</v>
      </c>
      <c r="L133" s="239">
        <v>17</v>
      </c>
      <c r="M133" s="239">
        <v>7</v>
      </c>
      <c r="N133" s="240">
        <v>11</v>
      </c>
      <c r="P133" s="241">
        <v>2801</v>
      </c>
      <c r="Q133" s="242" t="s">
        <v>302</v>
      </c>
      <c r="R133" s="243">
        <v>47</v>
      </c>
      <c r="S133" s="244">
        <v>210</v>
      </c>
      <c r="T133" s="265"/>
      <c r="U133" s="246">
        <v>23</v>
      </c>
      <c r="V133" s="247">
        <v>19</v>
      </c>
      <c r="W133" s="247">
        <v>36</v>
      </c>
      <c r="X133" s="247">
        <v>17</v>
      </c>
      <c r="Y133" s="248">
        <v>4</v>
      </c>
      <c r="Z133" s="248">
        <v>57</v>
      </c>
      <c r="AA133" s="247">
        <v>12</v>
      </c>
      <c r="AB133" s="247">
        <v>7</v>
      </c>
      <c r="AC133" s="248">
        <v>9</v>
      </c>
      <c r="AE133" s="241">
        <v>2801</v>
      </c>
      <c r="AF133" s="242" t="s">
        <v>302</v>
      </c>
      <c r="AG133" s="243">
        <v>49</v>
      </c>
      <c r="AH133" s="244">
        <v>211</v>
      </c>
      <c r="AI133" s="265"/>
      <c r="AJ133" s="246">
        <v>31</v>
      </c>
      <c r="AK133" s="247">
        <v>35</v>
      </c>
      <c r="AL133" s="247">
        <v>27</v>
      </c>
      <c r="AM133" s="247">
        <v>8</v>
      </c>
      <c r="AN133" s="248">
        <v>0</v>
      </c>
      <c r="AO133" s="248">
        <v>35</v>
      </c>
      <c r="AP133" s="247">
        <v>11</v>
      </c>
      <c r="AQ133" s="247">
        <v>6</v>
      </c>
      <c r="AR133" s="248">
        <v>5</v>
      </c>
      <c r="AT133" s="241">
        <v>6861</v>
      </c>
      <c r="AU133" s="242" t="s">
        <v>26</v>
      </c>
      <c r="AV133" s="243">
        <v>518</v>
      </c>
      <c r="AW133" s="244">
        <v>230</v>
      </c>
      <c r="AX133" s="265"/>
      <c r="AY133" s="246">
        <v>19</v>
      </c>
      <c r="AZ133" s="247">
        <v>20</v>
      </c>
      <c r="BA133" s="247">
        <v>24</v>
      </c>
      <c r="BB133" s="247">
        <v>24</v>
      </c>
      <c r="BC133" s="248">
        <v>12</v>
      </c>
      <c r="BD133" s="248">
        <v>61</v>
      </c>
      <c r="BE133" s="247">
        <v>11</v>
      </c>
      <c r="BF133" s="247">
        <v>11</v>
      </c>
      <c r="BG133" s="248">
        <v>4</v>
      </c>
      <c r="BI133" s="241">
        <v>7059</v>
      </c>
      <c r="BJ133" s="242" t="s">
        <v>951</v>
      </c>
      <c r="BK133" s="243">
        <v>138</v>
      </c>
      <c r="BL133" s="244">
        <v>236</v>
      </c>
      <c r="BM133" s="265"/>
      <c r="BN133" s="246">
        <v>17</v>
      </c>
      <c r="BO133" s="247">
        <v>22</v>
      </c>
      <c r="BP133" s="247">
        <v>36</v>
      </c>
      <c r="BQ133" s="247">
        <v>20</v>
      </c>
      <c r="BR133" s="248">
        <v>5</v>
      </c>
      <c r="BS133" s="248">
        <v>61</v>
      </c>
      <c r="BT133" s="247">
        <v>7</v>
      </c>
      <c r="BU133" s="247">
        <v>6</v>
      </c>
      <c r="BV133" s="247">
        <v>7</v>
      </c>
      <c r="BW133" s="248">
        <v>5</v>
      </c>
      <c r="BY133" s="241">
        <v>7823</v>
      </c>
      <c r="BZ133" s="242" t="s">
        <v>1327</v>
      </c>
      <c r="CA133" s="243">
        <v>1</v>
      </c>
      <c r="CB133" s="244" t="s">
        <v>42</v>
      </c>
      <c r="CC133" s="265"/>
      <c r="CD133" s="246" t="s">
        <v>42</v>
      </c>
      <c r="CE133" s="247" t="s">
        <v>42</v>
      </c>
      <c r="CF133" s="247" t="s">
        <v>42</v>
      </c>
      <c r="CG133" s="247" t="s">
        <v>42</v>
      </c>
      <c r="CH133" s="248" t="s">
        <v>42</v>
      </c>
      <c r="CI133" s="248" t="s">
        <v>42</v>
      </c>
      <c r="CJ133" s="247" t="s">
        <v>42</v>
      </c>
      <c r="CK133" s="247" t="s">
        <v>42</v>
      </c>
      <c r="CL133" s="248" t="s">
        <v>42</v>
      </c>
      <c r="CN133" s="267">
        <v>7033</v>
      </c>
      <c r="CO133" s="36" t="s">
        <v>1302</v>
      </c>
      <c r="CP133" s="36">
        <v>48</v>
      </c>
      <c r="CQ133" s="268">
        <v>389</v>
      </c>
      <c r="CR133" s="269">
        <v>35</v>
      </c>
      <c r="CS133" s="268">
        <v>15</v>
      </c>
      <c r="CT133" s="268">
        <v>50</v>
      </c>
      <c r="CU133" s="36">
        <v>35</v>
      </c>
      <c r="CV133" s="36">
        <v>0</v>
      </c>
      <c r="CW133" s="36">
        <v>0</v>
      </c>
    </row>
    <row r="134" spans="1:101" ht="18" customHeight="1">
      <c r="A134" s="233">
        <v>2781</v>
      </c>
      <c r="B134" s="234" t="s">
        <v>301</v>
      </c>
      <c r="C134" s="235">
        <v>159</v>
      </c>
      <c r="D134" s="236">
        <v>198</v>
      </c>
      <c r="E134" s="237"/>
      <c r="F134" s="238">
        <v>20</v>
      </c>
      <c r="G134" s="239">
        <v>28</v>
      </c>
      <c r="H134" s="239">
        <v>31</v>
      </c>
      <c r="I134" s="239">
        <v>14</v>
      </c>
      <c r="J134" s="240">
        <v>8</v>
      </c>
      <c r="K134" s="240">
        <v>52</v>
      </c>
      <c r="L134" s="239">
        <v>14</v>
      </c>
      <c r="M134" s="239">
        <v>6</v>
      </c>
      <c r="N134" s="240">
        <v>10</v>
      </c>
      <c r="P134" s="241">
        <v>2821</v>
      </c>
      <c r="Q134" s="242" t="s">
        <v>303</v>
      </c>
      <c r="R134" s="243">
        <v>85</v>
      </c>
      <c r="S134" s="244">
        <v>219</v>
      </c>
      <c r="T134" s="265"/>
      <c r="U134" s="246">
        <v>14</v>
      </c>
      <c r="V134" s="247">
        <v>15</v>
      </c>
      <c r="W134" s="247">
        <v>25</v>
      </c>
      <c r="X134" s="247">
        <v>39</v>
      </c>
      <c r="Y134" s="248">
        <v>7</v>
      </c>
      <c r="Z134" s="248">
        <v>71</v>
      </c>
      <c r="AA134" s="247">
        <v>13</v>
      </c>
      <c r="AB134" s="247">
        <v>9</v>
      </c>
      <c r="AC134" s="248">
        <v>9</v>
      </c>
      <c r="AE134" s="241">
        <v>2821</v>
      </c>
      <c r="AF134" s="242" t="s">
        <v>303</v>
      </c>
      <c r="AG134" s="243">
        <v>77</v>
      </c>
      <c r="AH134" s="244">
        <v>213</v>
      </c>
      <c r="AI134" s="265"/>
      <c r="AJ134" s="246">
        <v>32</v>
      </c>
      <c r="AK134" s="247">
        <v>25</v>
      </c>
      <c r="AL134" s="247">
        <v>30</v>
      </c>
      <c r="AM134" s="247">
        <v>10</v>
      </c>
      <c r="AN134" s="248">
        <v>3</v>
      </c>
      <c r="AO134" s="248">
        <v>43</v>
      </c>
      <c r="AP134" s="247">
        <v>11</v>
      </c>
      <c r="AQ134" s="247">
        <v>6</v>
      </c>
      <c r="AR134" s="248">
        <v>6</v>
      </c>
      <c r="AT134" s="241">
        <v>6881</v>
      </c>
      <c r="AU134" s="242" t="s">
        <v>470</v>
      </c>
      <c r="AV134" s="243">
        <v>359</v>
      </c>
      <c r="AW134" s="244">
        <v>235</v>
      </c>
      <c r="AX134" s="265"/>
      <c r="AY134" s="246">
        <v>10</v>
      </c>
      <c r="AZ134" s="247">
        <v>18</v>
      </c>
      <c r="BA134" s="247">
        <v>29</v>
      </c>
      <c r="BB134" s="247">
        <v>27</v>
      </c>
      <c r="BC134" s="248">
        <v>16</v>
      </c>
      <c r="BD134" s="248">
        <v>72</v>
      </c>
      <c r="BE134" s="247">
        <v>12</v>
      </c>
      <c r="BF134" s="247">
        <v>12</v>
      </c>
      <c r="BG134" s="248">
        <v>5</v>
      </c>
      <c r="BI134" s="241">
        <v>7254</v>
      </c>
      <c r="BJ134" s="242" t="s">
        <v>1314</v>
      </c>
      <c r="BK134" s="243">
        <v>29</v>
      </c>
      <c r="BL134" s="244">
        <v>202</v>
      </c>
      <c r="BM134" s="265"/>
      <c r="BN134" s="246">
        <v>90</v>
      </c>
      <c r="BO134" s="247">
        <v>7</v>
      </c>
      <c r="BP134" s="247">
        <v>3</v>
      </c>
      <c r="BQ134" s="247">
        <v>0</v>
      </c>
      <c r="BR134" s="248">
        <v>0</v>
      </c>
      <c r="BS134" s="248">
        <v>3</v>
      </c>
      <c r="BT134" s="247">
        <v>3</v>
      </c>
      <c r="BU134" s="247">
        <v>3</v>
      </c>
      <c r="BV134" s="247">
        <v>3</v>
      </c>
      <c r="BW134" s="248">
        <v>2</v>
      </c>
      <c r="BY134" s="241">
        <v>7826</v>
      </c>
      <c r="BZ134" s="242" t="s">
        <v>1328</v>
      </c>
      <c r="CA134" s="243">
        <v>2</v>
      </c>
      <c r="CB134" s="244" t="s">
        <v>42</v>
      </c>
      <c r="CC134" s="265"/>
      <c r="CD134" s="246" t="s">
        <v>42</v>
      </c>
      <c r="CE134" s="247" t="s">
        <v>42</v>
      </c>
      <c r="CF134" s="247" t="s">
        <v>42</v>
      </c>
      <c r="CG134" s="247" t="s">
        <v>42</v>
      </c>
      <c r="CH134" s="248" t="s">
        <v>42</v>
      </c>
      <c r="CI134" s="248" t="s">
        <v>42</v>
      </c>
      <c r="CJ134" s="247" t="s">
        <v>42</v>
      </c>
      <c r="CK134" s="247" t="s">
        <v>42</v>
      </c>
      <c r="CL134" s="248" t="s">
        <v>42</v>
      </c>
      <c r="CN134" s="267">
        <v>7036</v>
      </c>
      <c r="CO134" s="36" t="s">
        <v>1301</v>
      </c>
      <c r="CP134" s="36">
        <v>24</v>
      </c>
      <c r="CQ134" s="268">
        <v>385</v>
      </c>
      <c r="CR134" s="269">
        <v>21</v>
      </c>
      <c r="CS134" s="268">
        <v>25</v>
      </c>
      <c r="CT134" s="268">
        <v>54</v>
      </c>
      <c r="CU134" s="36">
        <v>21</v>
      </c>
      <c r="CV134" s="36">
        <v>0</v>
      </c>
      <c r="CW134" s="36">
        <v>0</v>
      </c>
    </row>
    <row r="135" spans="1:101" ht="18" customHeight="1">
      <c r="A135" s="233">
        <v>2801</v>
      </c>
      <c r="B135" s="234" t="s">
        <v>302</v>
      </c>
      <c r="C135" s="235">
        <v>52</v>
      </c>
      <c r="D135" s="236">
        <v>192</v>
      </c>
      <c r="E135" s="237"/>
      <c r="F135" s="238">
        <v>19</v>
      </c>
      <c r="G135" s="239">
        <v>37</v>
      </c>
      <c r="H135" s="239">
        <v>37</v>
      </c>
      <c r="I135" s="239">
        <v>4</v>
      </c>
      <c r="J135" s="240">
        <v>4</v>
      </c>
      <c r="K135" s="240">
        <v>44</v>
      </c>
      <c r="L135" s="239">
        <v>13</v>
      </c>
      <c r="M135" s="239">
        <v>5</v>
      </c>
      <c r="N135" s="240">
        <v>9</v>
      </c>
      <c r="P135" s="241">
        <v>2881</v>
      </c>
      <c r="Q135" s="242" t="s">
        <v>304</v>
      </c>
      <c r="R135" s="243">
        <v>95</v>
      </c>
      <c r="S135" s="244">
        <v>221</v>
      </c>
      <c r="T135" s="265"/>
      <c r="U135" s="246">
        <v>14</v>
      </c>
      <c r="V135" s="247">
        <v>17</v>
      </c>
      <c r="W135" s="247">
        <v>16</v>
      </c>
      <c r="X135" s="247">
        <v>39</v>
      </c>
      <c r="Y135" s="248">
        <v>15</v>
      </c>
      <c r="Z135" s="248">
        <v>69</v>
      </c>
      <c r="AA135" s="247">
        <v>14</v>
      </c>
      <c r="AB135" s="247">
        <v>9</v>
      </c>
      <c r="AC135" s="248">
        <v>9</v>
      </c>
      <c r="AE135" s="241">
        <v>2881</v>
      </c>
      <c r="AF135" s="242" t="s">
        <v>304</v>
      </c>
      <c r="AG135" s="243">
        <v>104</v>
      </c>
      <c r="AH135" s="244">
        <v>226</v>
      </c>
      <c r="AI135" s="265"/>
      <c r="AJ135" s="246">
        <v>9</v>
      </c>
      <c r="AK135" s="247">
        <v>24</v>
      </c>
      <c r="AL135" s="247">
        <v>38</v>
      </c>
      <c r="AM135" s="247">
        <v>21</v>
      </c>
      <c r="AN135" s="248">
        <v>9</v>
      </c>
      <c r="AO135" s="248">
        <v>67</v>
      </c>
      <c r="AP135" s="247">
        <v>14</v>
      </c>
      <c r="AQ135" s="247">
        <v>8</v>
      </c>
      <c r="AR135" s="248">
        <v>7</v>
      </c>
      <c r="AT135" s="241">
        <v>6901</v>
      </c>
      <c r="AU135" s="242" t="s">
        <v>471</v>
      </c>
      <c r="AV135" s="243">
        <v>221</v>
      </c>
      <c r="AW135" s="244">
        <v>224</v>
      </c>
      <c r="AX135" s="265"/>
      <c r="AY135" s="246">
        <v>29</v>
      </c>
      <c r="AZ135" s="247">
        <v>18</v>
      </c>
      <c r="BA135" s="247">
        <v>31</v>
      </c>
      <c r="BB135" s="247">
        <v>18</v>
      </c>
      <c r="BC135" s="248">
        <v>5</v>
      </c>
      <c r="BD135" s="248">
        <v>54</v>
      </c>
      <c r="BE135" s="247">
        <v>10</v>
      </c>
      <c r="BF135" s="247">
        <v>10</v>
      </c>
      <c r="BG135" s="248">
        <v>3</v>
      </c>
      <c r="BI135" s="241">
        <v>7631</v>
      </c>
      <c r="BJ135" s="242" t="s">
        <v>1325</v>
      </c>
      <c r="BK135" s="243">
        <v>18</v>
      </c>
      <c r="BL135" s="244">
        <v>201</v>
      </c>
      <c r="BM135" s="265"/>
      <c r="BN135" s="246">
        <v>72</v>
      </c>
      <c r="BO135" s="247">
        <v>22</v>
      </c>
      <c r="BP135" s="247">
        <v>6</v>
      </c>
      <c r="BQ135" s="247">
        <v>0</v>
      </c>
      <c r="BR135" s="248">
        <v>0</v>
      </c>
      <c r="BS135" s="248">
        <v>6</v>
      </c>
      <c r="BT135" s="247">
        <v>3</v>
      </c>
      <c r="BU135" s="247">
        <v>3</v>
      </c>
      <c r="BV135" s="247">
        <v>4</v>
      </c>
      <c r="BW135" s="248">
        <v>2</v>
      </c>
      <c r="BY135" s="241">
        <v>7829</v>
      </c>
      <c r="BZ135" s="242" t="s">
        <v>145</v>
      </c>
      <c r="CA135" s="243">
        <v>26</v>
      </c>
      <c r="CB135" s="244">
        <v>212</v>
      </c>
      <c r="CC135" s="265"/>
      <c r="CD135" s="246">
        <v>77</v>
      </c>
      <c r="CE135" s="247">
        <v>19</v>
      </c>
      <c r="CF135" s="247">
        <v>4</v>
      </c>
      <c r="CG135" s="247">
        <v>0</v>
      </c>
      <c r="CH135" s="248">
        <v>0</v>
      </c>
      <c r="CI135" s="248">
        <v>4</v>
      </c>
      <c r="CJ135" s="247">
        <v>3</v>
      </c>
      <c r="CK135" s="247">
        <v>6</v>
      </c>
      <c r="CL135" s="248">
        <v>5</v>
      </c>
      <c r="CN135" s="267">
        <v>7037</v>
      </c>
      <c r="CO135" s="36" t="s">
        <v>1303</v>
      </c>
      <c r="CP135" s="36">
        <v>64</v>
      </c>
      <c r="CQ135" s="268">
        <v>392</v>
      </c>
      <c r="CR135" s="269">
        <v>45</v>
      </c>
      <c r="CS135" s="268">
        <v>22</v>
      </c>
      <c r="CT135" s="268">
        <v>33</v>
      </c>
      <c r="CU135" s="36">
        <v>44</v>
      </c>
      <c r="CV135" s="36">
        <v>2</v>
      </c>
      <c r="CW135" s="36">
        <v>0</v>
      </c>
    </row>
    <row r="136" spans="1:101" ht="18" customHeight="1">
      <c r="A136" s="233">
        <v>2821</v>
      </c>
      <c r="B136" s="234" t="s">
        <v>303</v>
      </c>
      <c r="C136" s="235">
        <v>88</v>
      </c>
      <c r="D136" s="236">
        <v>195</v>
      </c>
      <c r="E136" s="237"/>
      <c r="F136" s="238">
        <v>28</v>
      </c>
      <c r="G136" s="239">
        <v>22</v>
      </c>
      <c r="H136" s="239">
        <v>36</v>
      </c>
      <c r="I136" s="239">
        <v>9</v>
      </c>
      <c r="J136" s="240">
        <v>5</v>
      </c>
      <c r="K136" s="240">
        <v>50</v>
      </c>
      <c r="L136" s="239">
        <v>13</v>
      </c>
      <c r="M136" s="239">
        <v>6</v>
      </c>
      <c r="N136" s="240">
        <v>9</v>
      </c>
      <c r="P136" s="241">
        <v>2891</v>
      </c>
      <c r="Q136" s="242" t="s">
        <v>305</v>
      </c>
      <c r="R136" s="243">
        <v>130</v>
      </c>
      <c r="S136" s="244">
        <v>222</v>
      </c>
      <c r="T136" s="265"/>
      <c r="U136" s="246">
        <v>12</v>
      </c>
      <c r="V136" s="247">
        <v>14</v>
      </c>
      <c r="W136" s="247">
        <v>26</v>
      </c>
      <c r="X136" s="247">
        <v>31</v>
      </c>
      <c r="Y136" s="248">
        <v>18</v>
      </c>
      <c r="Z136" s="248">
        <v>75</v>
      </c>
      <c r="AA136" s="247">
        <v>14</v>
      </c>
      <c r="AB136" s="247">
        <v>8</v>
      </c>
      <c r="AC136" s="248">
        <v>9</v>
      </c>
      <c r="AE136" s="241">
        <v>2891</v>
      </c>
      <c r="AF136" s="242" t="s">
        <v>305</v>
      </c>
      <c r="AG136" s="243">
        <v>126</v>
      </c>
      <c r="AH136" s="244">
        <v>227</v>
      </c>
      <c r="AI136" s="265"/>
      <c r="AJ136" s="246">
        <v>13</v>
      </c>
      <c r="AK136" s="247">
        <v>21</v>
      </c>
      <c r="AL136" s="247">
        <v>25</v>
      </c>
      <c r="AM136" s="247">
        <v>21</v>
      </c>
      <c r="AN136" s="248">
        <v>20</v>
      </c>
      <c r="AO136" s="248">
        <v>67</v>
      </c>
      <c r="AP136" s="247">
        <v>15</v>
      </c>
      <c r="AQ136" s="247">
        <v>8</v>
      </c>
      <c r="AR136" s="248">
        <v>8</v>
      </c>
      <c r="AT136" s="241">
        <v>6921</v>
      </c>
      <c r="AU136" s="242" t="s">
        <v>1336</v>
      </c>
      <c r="AV136" s="243">
        <v>335</v>
      </c>
      <c r="AW136" s="244">
        <v>236</v>
      </c>
      <c r="AX136" s="265"/>
      <c r="AY136" s="246">
        <v>10</v>
      </c>
      <c r="AZ136" s="247">
        <v>19</v>
      </c>
      <c r="BA136" s="247">
        <v>30</v>
      </c>
      <c r="BB136" s="247">
        <v>22</v>
      </c>
      <c r="BC136" s="248">
        <v>19</v>
      </c>
      <c r="BD136" s="248">
        <v>71</v>
      </c>
      <c r="BE136" s="247">
        <v>12</v>
      </c>
      <c r="BF136" s="247">
        <v>12</v>
      </c>
      <c r="BG136" s="248">
        <v>5</v>
      </c>
      <c r="BI136" s="241">
        <v>7812</v>
      </c>
      <c r="BJ136" s="242" t="s">
        <v>154</v>
      </c>
      <c r="BK136" s="243">
        <v>1</v>
      </c>
      <c r="BL136" s="244" t="s">
        <v>42</v>
      </c>
      <c r="BM136" s="265"/>
      <c r="BN136" s="246" t="s">
        <v>42</v>
      </c>
      <c r="BO136" s="247" t="s">
        <v>42</v>
      </c>
      <c r="BP136" s="247" t="s">
        <v>42</v>
      </c>
      <c r="BQ136" s="247" t="s">
        <v>42</v>
      </c>
      <c r="BR136" s="248" t="s">
        <v>42</v>
      </c>
      <c r="BS136" s="248" t="s">
        <v>42</v>
      </c>
      <c r="BT136" s="247" t="s">
        <v>42</v>
      </c>
      <c r="BU136" s="247" t="s">
        <v>42</v>
      </c>
      <c r="BV136" s="247" t="s">
        <v>42</v>
      </c>
      <c r="BW136" s="248" t="s">
        <v>42</v>
      </c>
      <c r="BY136" s="241">
        <v>7832</v>
      </c>
      <c r="BZ136" s="242" t="s">
        <v>153</v>
      </c>
      <c r="CA136" s="243">
        <v>0</v>
      </c>
      <c r="CB136" s="244" t="s">
        <v>42</v>
      </c>
      <c r="CC136" s="265"/>
      <c r="CD136" s="246" t="s">
        <v>42</v>
      </c>
      <c r="CE136" s="247" t="s">
        <v>42</v>
      </c>
      <c r="CF136" s="247" t="s">
        <v>42</v>
      </c>
      <c r="CG136" s="247" t="s">
        <v>42</v>
      </c>
      <c r="CH136" s="248" t="s">
        <v>42</v>
      </c>
      <c r="CI136" s="248" t="s">
        <v>42</v>
      </c>
      <c r="CJ136" s="247" t="s">
        <v>42</v>
      </c>
      <c r="CK136" s="247" t="s">
        <v>42</v>
      </c>
      <c r="CL136" s="248" t="s">
        <v>42</v>
      </c>
      <c r="CN136" s="267">
        <v>7042</v>
      </c>
      <c r="CO136" s="36" t="s">
        <v>1305</v>
      </c>
      <c r="CP136" s="36">
        <v>110</v>
      </c>
      <c r="CQ136" s="268">
        <v>401</v>
      </c>
      <c r="CR136" s="269">
        <v>65</v>
      </c>
      <c r="CS136" s="268">
        <v>9</v>
      </c>
      <c r="CT136" s="268">
        <v>26</v>
      </c>
      <c r="CU136" s="36">
        <v>61</v>
      </c>
      <c r="CV136" s="36">
        <v>3</v>
      </c>
      <c r="CW136" s="36">
        <v>1</v>
      </c>
    </row>
    <row r="137" spans="1:101" ht="18" customHeight="1">
      <c r="A137" s="233">
        <v>2881</v>
      </c>
      <c r="B137" s="234" t="s">
        <v>304</v>
      </c>
      <c r="C137" s="235">
        <v>87</v>
      </c>
      <c r="D137" s="236">
        <v>216</v>
      </c>
      <c r="E137" s="237"/>
      <c r="F137" s="238">
        <v>3</v>
      </c>
      <c r="G137" s="239">
        <v>8</v>
      </c>
      <c r="H137" s="239">
        <v>40</v>
      </c>
      <c r="I137" s="239">
        <v>29</v>
      </c>
      <c r="J137" s="240">
        <v>20</v>
      </c>
      <c r="K137" s="240">
        <v>89</v>
      </c>
      <c r="L137" s="239">
        <v>17</v>
      </c>
      <c r="M137" s="239">
        <v>8</v>
      </c>
      <c r="N137" s="240">
        <v>11</v>
      </c>
      <c r="P137" s="241">
        <v>2901</v>
      </c>
      <c r="Q137" s="242" t="s">
        <v>306</v>
      </c>
      <c r="R137" s="243">
        <v>105</v>
      </c>
      <c r="S137" s="244">
        <v>215</v>
      </c>
      <c r="T137" s="265"/>
      <c r="U137" s="246">
        <v>21</v>
      </c>
      <c r="V137" s="247">
        <v>16</v>
      </c>
      <c r="W137" s="247">
        <v>28</v>
      </c>
      <c r="X137" s="247">
        <v>21</v>
      </c>
      <c r="Y137" s="248">
        <v>14</v>
      </c>
      <c r="Z137" s="248">
        <v>63</v>
      </c>
      <c r="AA137" s="247">
        <v>12</v>
      </c>
      <c r="AB137" s="247">
        <v>8</v>
      </c>
      <c r="AC137" s="248">
        <v>9</v>
      </c>
      <c r="AE137" s="241">
        <v>2901</v>
      </c>
      <c r="AF137" s="242" t="s">
        <v>306</v>
      </c>
      <c r="AG137" s="243">
        <v>118</v>
      </c>
      <c r="AH137" s="244">
        <v>208</v>
      </c>
      <c r="AI137" s="265"/>
      <c r="AJ137" s="246">
        <v>38</v>
      </c>
      <c r="AK137" s="247">
        <v>32</v>
      </c>
      <c r="AL137" s="247">
        <v>16</v>
      </c>
      <c r="AM137" s="247">
        <v>12</v>
      </c>
      <c r="AN137" s="248">
        <v>2</v>
      </c>
      <c r="AO137" s="248">
        <v>30</v>
      </c>
      <c r="AP137" s="247">
        <v>10</v>
      </c>
      <c r="AQ137" s="247">
        <v>6</v>
      </c>
      <c r="AR137" s="248">
        <v>6</v>
      </c>
      <c r="AT137" s="241">
        <v>6961</v>
      </c>
      <c r="AU137" s="242" t="s">
        <v>473</v>
      </c>
      <c r="AV137" s="243">
        <v>340</v>
      </c>
      <c r="AW137" s="244">
        <v>216</v>
      </c>
      <c r="AX137" s="265"/>
      <c r="AY137" s="246">
        <v>43</v>
      </c>
      <c r="AZ137" s="247">
        <v>23</v>
      </c>
      <c r="BA137" s="247">
        <v>25</v>
      </c>
      <c r="BB137" s="247">
        <v>7</v>
      </c>
      <c r="BC137" s="248">
        <v>2</v>
      </c>
      <c r="BD137" s="248">
        <v>34</v>
      </c>
      <c r="BE137" s="247">
        <v>8</v>
      </c>
      <c r="BF137" s="247">
        <v>8</v>
      </c>
      <c r="BG137" s="248">
        <v>3</v>
      </c>
      <c r="BI137" s="241">
        <v>7823</v>
      </c>
      <c r="BJ137" s="242" t="s">
        <v>1327</v>
      </c>
      <c r="BK137" s="243">
        <v>4</v>
      </c>
      <c r="BL137" s="244" t="s">
        <v>42</v>
      </c>
      <c r="BM137" s="265"/>
      <c r="BN137" s="246" t="s">
        <v>42</v>
      </c>
      <c r="BO137" s="247" t="s">
        <v>42</v>
      </c>
      <c r="BP137" s="247" t="s">
        <v>42</v>
      </c>
      <c r="BQ137" s="247" t="s">
        <v>42</v>
      </c>
      <c r="BR137" s="248" t="s">
        <v>42</v>
      </c>
      <c r="BS137" s="248" t="s">
        <v>42</v>
      </c>
      <c r="BT137" s="247" t="s">
        <v>42</v>
      </c>
      <c r="BU137" s="247" t="s">
        <v>42</v>
      </c>
      <c r="BV137" s="247" t="s">
        <v>42</v>
      </c>
      <c r="BW137" s="248" t="s">
        <v>42</v>
      </c>
      <c r="BY137" s="241">
        <v>7833</v>
      </c>
      <c r="BZ137" s="242" t="s">
        <v>152</v>
      </c>
      <c r="CA137" s="243">
        <v>3</v>
      </c>
      <c r="CB137" s="244" t="s">
        <v>42</v>
      </c>
      <c r="CC137" s="265"/>
      <c r="CD137" s="246" t="s">
        <v>42</v>
      </c>
      <c r="CE137" s="247" t="s">
        <v>42</v>
      </c>
      <c r="CF137" s="247" t="s">
        <v>42</v>
      </c>
      <c r="CG137" s="247" t="s">
        <v>42</v>
      </c>
      <c r="CH137" s="248" t="s">
        <v>42</v>
      </c>
      <c r="CI137" s="248" t="s">
        <v>42</v>
      </c>
      <c r="CJ137" s="247" t="s">
        <v>42</v>
      </c>
      <c r="CK137" s="247" t="s">
        <v>42</v>
      </c>
      <c r="CL137" s="248" t="s">
        <v>42</v>
      </c>
      <c r="CN137" s="267">
        <v>7048</v>
      </c>
      <c r="CO137" s="36" t="s">
        <v>1556</v>
      </c>
      <c r="CP137" s="36">
        <v>324</v>
      </c>
      <c r="CQ137" s="268">
        <v>395</v>
      </c>
      <c r="CR137" s="269">
        <v>54</v>
      </c>
      <c r="CS137" s="268">
        <v>18</v>
      </c>
      <c r="CT137" s="268">
        <v>28</v>
      </c>
      <c r="CU137" s="36">
        <v>42</v>
      </c>
      <c r="CV137" s="36">
        <v>10</v>
      </c>
      <c r="CW137" s="36">
        <v>2</v>
      </c>
    </row>
    <row r="138" spans="1:101" ht="18" customHeight="1">
      <c r="A138" s="233">
        <v>2891</v>
      </c>
      <c r="B138" s="234" t="s">
        <v>305</v>
      </c>
      <c r="C138" s="235">
        <v>105</v>
      </c>
      <c r="D138" s="236">
        <v>209</v>
      </c>
      <c r="E138" s="237"/>
      <c r="F138" s="238">
        <v>10</v>
      </c>
      <c r="G138" s="239">
        <v>16</v>
      </c>
      <c r="H138" s="239">
        <v>40</v>
      </c>
      <c r="I138" s="239">
        <v>19</v>
      </c>
      <c r="J138" s="240">
        <v>15</v>
      </c>
      <c r="K138" s="240">
        <v>74</v>
      </c>
      <c r="L138" s="239">
        <v>16</v>
      </c>
      <c r="M138" s="239">
        <v>7</v>
      </c>
      <c r="N138" s="240">
        <v>11</v>
      </c>
      <c r="P138" s="241">
        <v>2911</v>
      </c>
      <c r="Q138" s="242" t="s">
        <v>307</v>
      </c>
      <c r="R138" s="243">
        <v>114</v>
      </c>
      <c r="S138" s="244">
        <v>207</v>
      </c>
      <c r="T138" s="265"/>
      <c r="U138" s="246">
        <v>25</v>
      </c>
      <c r="V138" s="247">
        <v>32</v>
      </c>
      <c r="W138" s="247">
        <v>23</v>
      </c>
      <c r="X138" s="247">
        <v>14</v>
      </c>
      <c r="Y138" s="248">
        <v>5</v>
      </c>
      <c r="Z138" s="248">
        <v>42</v>
      </c>
      <c r="AA138" s="247">
        <v>11</v>
      </c>
      <c r="AB138" s="247">
        <v>7</v>
      </c>
      <c r="AC138" s="248">
        <v>7</v>
      </c>
      <c r="AE138" s="241">
        <v>2911</v>
      </c>
      <c r="AF138" s="242" t="s">
        <v>307</v>
      </c>
      <c r="AG138" s="243">
        <v>108</v>
      </c>
      <c r="AH138" s="244">
        <v>220</v>
      </c>
      <c r="AI138" s="265"/>
      <c r="AJ138" s="246">
        <v>19</v>
      </c>
      <c r="AK138" s="247">
        <v>31</v>
      </c>
      <c r="AL138" s="247">
        <v>30</v>
      </c>
      <c r="AM138" s="247">
        <v>13</v>
      </c>
      <c r="AN138" s="248">
        <v>8</v>
      </c>
      <c r="AO138" s="248">
        <v>51</v>
      </c>
      <c r="AP138" s="247">
        <v>13</v>
      </c>
      <c r="AQ138" s="247">
        <v>7</v>
      </c>
      <c r="AR138" s="248">
        <v>7</v>
      </c>
      <c r="AT138" s="241">
        <v>6981</v>
      </c>
      <c r="AU138" s="242" t="s">
        <v>27</v>
      </c>
      <c r="AV138" s="243">
        <v>188</v>
      </c>
      <c r="AW138" s="244">
        <v>216</v>
      </c>
      <c r="AX138" s="265"/>
      <c r="AY138" s="246">
        <v>38</v>
      </c>
      <c r="AZ138" s="247">
        <v>28</v>
      </c>
      <c r="BA138" s="247">
        <v>21</v>
      </c>
      <c r="BB138" s="247">
        <v>9</v>
      </c>
      <c r="BC138" s="248">
        <v>3</v>
      </c>
      <c r="BD138" s="248">
        <v>34</v>
      </c>
      <c r="BE138" s="247">
        <v>8</v>
      </c>
      <c r="BF138" s="247">
        <v>8</v>
      </c>
      <c r="BG138" s="248">
        <v>3</v>
      </c>
      <c r="BI138" s="241">
        <v>7826</v>
      </c>
      <c r="BJ138" s="242" t="s">
        <v>1328</v>
      </c>
      <c r="BK138" s="243">
        <v>1</v>
      </c>
      <c r="BL138" s="244" t="s">
        <v>42</v>
      </c>
      <c r="BM138" s="265"/>
      <c r="BN138" s="246" t="s">
        <v>42</v>
      </c>
      <c r="BO138" s="247" t="s">
        <v>42</v>
      </c>
      <c r="BP138" s="247" t="s">
        <v>42</v>
      </c>
      <c r="BQ138" s="247" t="s">
        <v>42</v>
      </c>
      <c r="BR138" s="248" t="s">
        <v>42</v>
      </c>
      <c r="BS138" s="248" t="s">
        <v>42</v>
      </c>
      <c r="BT138" s="247" t="s">
        <v>42</v>
      </c>
      <c r="BU138" s="247" t="s">
        <v>42</v>
      </c>
      <c r="BV138" s="247" t="s">
        <v>42</v>
      </c>
      <c r="BW138" s="248" t="s">
        <v>42</v>
      </c>
      <c r="BY138" s="241">
        <v>7835</v>
      </c>
      <c r="BZ138" s="242" t="s">
        <v>146</v>
      </c>
      <c r="CA138" s="243">
        <v>21</v>
      </c>
      <c r="CB138" s="244">
        <v>220</v>
      </c>
      <c r="CC138" s="265"/>
      <c r="CD138" s="246">
        <v>67</v>
      </c>
      <c r="CE138" s="247">
        <v>29</v>
      </c>
      <c r="CF138" s="247">
        <v>5</v>
      </c>
      <c r="CG138" s="247">
        <v>0</v>
      </c>
      <c r="CH138" s="248">
        <v>0</v>
      </c>
      <c r="CI138" s="248">
        <v>5</v>
      </c>
      <c r="CJ138" s="247">
        <v>4</v>
      </c>
      <c r="CK138" s="247">
        <v>6</v>
      </c>
      <c r="CL138" s="248">
        <v>6</v>
      </c>
      <c r="CN138" s="267">
        <v>7049</v>
      </c>
      <c r="CO138" s="36" t="s">
        <v>485</v>
      </c>
      <c r="CP138" s="36">
        <v>452</v>
      </c>
      <c r="CQ138" s="268">
        <v>382</v>
      </c>
      <c r="CR138" s="269">
        <v>27</v>
      </c>
      <c r="CS138" s="268">
        <v>31</v>
      </c>
      <c r="CT138" s="268">
        <v>42</v>
      </c>
      <c r="CU138" s="36">
        <v>25</v>
      </c>
      <c r="CV138" s="36">
        <v>1</v>
      </c>
      <c r="CW138" s="36">
        <v>0</v>
      </c>
    </row>
    <row r="139" spans="1:101" ht="18" customHeight="1">
      <c r="A139" s="233">
        <v>2901</v>
      </c>
      <c r="B139" s="234" t="s">
        <v>306</v>
      </c>
      <c r="C139" s="235">
        <v>151</v>
      </c>
      <c r="D139" s="236">
        <v>196</v>
      </c>
      <c r="E139" s="237"/>
      <c r="F139" s="238">
        <v>17</v>
      </c>
      <c r="G139" s="239">
        <v>34</v>
      </c>
      <c r="H139" s="239">
        <v>36</v>
      </c>
      <c r="I139" s="239">
        <v>11</v>
      </c>
      <c r="J139" s="240">
        <v>1</v>
      </c>
      <c r="K139" s="240">
        <v>48</v>
      </c>
      <c r="L139" s="239">
        <v>14</v>
      </c>
      <c r="M139" s="239">
        <v>5</v>
      </c>
      <c r="N139" s="240">
        <v>10</v>
      </c>
      <c r="P139" s="241">
        <v>2941</v>
      </c>
      <c r="Q139" s="242" t="s">
        <v>1251</v>
      </c>
      <c r="R139" s="243">
        <v>141</v>
      </c>
      <c r="S139" s="244">
        <v>201</v>
      </c>
      <c r="T139" s="265"/>
      <c r="U139" s="246">
        <v>41</v>
      </c>
      <c r="V139" s="247">
        <v>26</v>
      </c>
      <c r="W139" s="247">
        <v>16</v>
      </c>
      <c r="X139" s="247">
        <v>11</v>
      </c>
      <c r="Y139" s="248">
        <v>6</v>
      </c>
      <c r="Z139" s="248">
        <v>33</v>
      </c>
      <c r="AA139" s="247">
        <v>10</v>
      </c>
      <c r="AB139" s="247">
        <v>6</v>
      </c>
      <c r="AC139" s="248">
        <v>7</v>
      </c>
      <c r="AE139" s="241">
        <v>2941</v>
      </c>
      <c r="AF139" s="242" t="s">
        <v>1251</v>
      </c>
      <c r="AG139" s="243">
        <v>119</v>
      </c>
      <c r="AH139" s="244">
        <v>204</v>
      </c>
      <c r="AI139" s="265"/>
      <c r="AJ139" s="246">
        <v>51</v>
      </c>
      <c r="AK139" s="247">
        <v>24</v>
      </c>
      <c r="AL139" s="247">
        <v>19</v>
      </c>
      <c r="AM139" s="247">
        <v>4</v>
      </c>
      <c r="AN139" s="248">
        <v>1</v>
      </c>
      <c r="AO139" s="248">
        <v>24</v>
      </c>
      <c r="AP139" s="247">
        <v>9</v>
      </c>
      <c r="AQ139" s="247">
        <v>5</v>
      </c>
      <c r="AR139" s="248">
        <v>5</v>
      </c>
      <c r="AT139" s="241">
        <v>7001</v>
      </c>
      <c r="AU139" s="242" t="s">
        <v>1008</v>
      </c>
      <c r="AV139" s="243">
        <v>6</v>
      </c>
      <c r="AW139" s="244" t="s">
        <v>42</v>
      </c>
      <c r="AX139" s="265"/>
      <c r="AY139" s="246" t="s">
        <v>42</v>
      </c>
      <c r="AZ139" s="247" t="s">
        <v>42</v>
      </c>
      <c r="BA139" s="247" t="s">
        <v>42</v>
      </c>
      <c r="BB139" s="247" t="s">
        <v>42</v>
      </c>
      <c r="BC139" s="248" t="s">
        <v>42</v>
      </c>
      <c r="BD139" s="248" t="s">
        <v>42</v>
      </c>
      <c r="BE139" s="247" t="s">
        <v>42</v>
      </c>
      <c r="BF139" s="247" t="s">
        <v>42</v>
      </c>
      <c r="BG139" s="248" t="s">
        <v>42</v>
      </c>
      <c r="BI139" s="241">
        <v>7829</v>
      </c>
      <c r="BJ139" s="242" t="s">
        <v>145</v>
      </c>
      <c r="BK139" s="243">
        <v>16</v>
      </c>
      <c r="BL139" s="244">
        <v>204</v>
      </c>
      <c r="BM139" s="265"/>
      <c r="BN139" s="246">
        <v>81</v>
      </c>
      <c r="BO139" s="247">
        <v>13</v>
      </c>
      <c r="BP139" s="247">
        <v>6</v>
      </c>
      <c r="BQ139" s="247">
        <v>0</v>
      </c>
      <c r="BR139" s="248">
        <v>0</v>
      </c>
      <c r="BS139" s="248">
        <v>6</v>
      </c>
      <c r="BT139" s="247">
        <v>3</v>
      </c>
      <c r="BU139" s="247">
        <v>3</v>
      </c>
      <c r="BV139" s="247">
        <v>4</v>
      </c>
      <c r="BW139" s="248">
        <v>2</v>
      </c>
      <c r="BY139" s="241">
        <v>7840</v>
      </c>
      <c r="BZ139" s="242" t="s">
        <v>907</v>
      </c>
      <c r="CA139" s="243">
        <v>6</v>
      </c>
      <c r="CB139" s="244" t="s">
        <v>42</v>
      </c>
      <c r="CC139" s="265"/>
      <c r="CD139" s="246" t="s">
        <v>42</v>
      </c>
      <c r="CE139" s="247" t="s">
        <v>42</v>
      </c>
      <c r="CF139" s="247" t="s">
        <v>42</v>
      </c>
      <c r="CG139" s="247" t="s">
        <v>42</v>
      </c>
      <c r="CH139" s="248" t="s">
        <v>42</v>
      </c>
      <c r="CI139" s="248" t="s">
        <v>42</v>
      </c>
      <c r="CJ139" s="247" t="s">
        <v>42</v>
      </c>
      <c r="CK139" s="247" t="s">
        <v>42</v>
      </c>
      <c r="CL139" s="248" t="s">
        <v>42</v>
      </c>
      <c r="CN139" s="267">
        <v>7050</v>
      </c>
      <c r="CO139" s="36" t="s">
        <v>1768</v>
      </c>
      <c r="CP139" s="36">
        <v>145</v>
      </c>
      <c r="CQ139" s="268">
        <v>380</v>
      </c>
      <c r="CR139" s="269">
        <v>26</v>
      </c>
      <c r="CS139" s="268">
        <v>34</v>
      </c>
      <c r="CT139" s="268">
        <v>40</v>
      </c>
      <c r="CU139" s="36">
        <v>23</v>
      </c>
      <c r="CV139" s="36">
        <v>3</v>
      </c>
      <c r="CW139" s="36">
        <v>0</v>
      </c>
    </row>
    <row r="140" spans="1:101" ht="18" customHeight="1">
      <c r="A140" s="233">
        <v>2911</v>
      </c>
      <c r="B140" s="234" t="s">
        <v>307</v>
      </c>
      <c r="C140" s="235">
        <v>125</v>
      </c>
      <c r="D140" s="236">
        <v>196</v>
      </c>
      <c r="E140" s="237"/>
      <c r="F140" s="238">
        <v>23</v>
      </c>
      <c r="G140" s="239">
        <v>31</v>
      </c>
      <c r="H140" s="239">
        <v>28</v>
      </c>
      <c r="I140" s="239">
        <v>10</v>
      </c>
      <c r="J140" s="240">
        <v>7</v>
      </c>
      <c r="K140" s="240">
        <v>46</v>
      </c>
      <c r="L140" s="239">
        <v>14</v>
      </c>
      <c r="M140" s="239">
        <v>5</v>
      </c>
      <c r="N140" s="240">
        <v>9</v>
      </c>
      <c r="P140" s="241">
        <v>2981</v>
      </c>
      <c r="Q140" s="242" t="s">
        <v>309</v>
      </c>
      <c r="R140" s="243">
        <v>40</v>
      </c>
      <c r="S140" s="244">
        <v>209</v>
      </c>
      <c r="T140" s="265"/>
      <c r="U140" s="246">
        <v>23</v>
      </c>
      <c r="V140" s="247">
        <v>25</v>
      </c>
      <c r="W140" s="247">
        <v>33</v>
      </c>
      <c r="X140" s="247">
        <v>20</v>
      </c>
      <c r="Y140" s="248">
        <v>0</v>
      </c>
      <c r="Z140" s="248">
        <v>53</v>
      </c>
      <c r="AA140" s="247">
        <v>12</v>
      </c>
      <c r="AB140" s="247">
        <v>8</v>
      </c>
      <c r="AC140" s="248">
        <v>7</v>
      </c>
      <c r="AE140" s="241">
        <v>2981</v>
      </c>
      <c r="AF140" s="242" t="s">
        <v>309</v>
      </c>
      <c r="AG140" s="243">
        <v>47</v>
      </c>
      <c r="AH140" s="244">
        <v>215</v>
      </c>
      <c r="AI140" s="265"/>
      <c r="AJ140" s="246">
        <v>21</v>
      </c>
      <c r="AK140" s="247">
        <v>38</v>
      </c>
      <c r="AL140" s="247">
        <v>30</v>
      </c>
      <c r="AM140" s="247">
        <v>9</v>
      </c>
      <c r="AN140" s="248">
        <v>2</v>
      </c>
      <c r="AO140" s="248">
        <v>40</v>
      </c>
      <c r="AP140" s="247">
        <v>12</v>
      </c>
      <c r="AQ140" s="247">
        <v>6</v>
      </c>
      <c r="AR140" s="248">
        <v>5</v>
      </c>
      <c r="AT140" s="241">
        <v>7055</v>
      </c>
      <c r="AU140" s="242" t="s">
        <v>487</v>
      </c>
      <c r="AV140" s="243">
        <v>83</v>
      </c>
      <c r="AW140" s="244">
        <v>237</v>
      </c>
      <c r="AX140" s="265"/>
      <c r="AY140" s="246">
        <v>6</v>
      </c>
      <c r="AZ140" s="247">
        <v>13</v>
      </c>
      <c r="BA140" s="247">
        <v>34</v>
      </c>
      <c r="BB140" s="247">
        <v>33</v>
      </c>
      <c r="BC140" s="248">
        <v>14</v>
      </c>
      <c r="BD140" s="248">
        <v>81</v>
      </c>
      <c r="BE140" s="247">
        <v>12</v>
      </c>
      <c r="BF140" s="247">
        <v>12</v>
      </c>
      <c r="BG140" s="248">
        <v>5</v>
      </c>
      <c r="BI140" s="241">
        <v>7832</v>
      </c>
      <c r="BJ140" s="242" t="s">
        <v>153</v>
      </c>
      <c r="BK140" s="243">
        <v>0</v>
      </c>
      <c r="BL140" s="244" t="s">
        <v>42</v>
      </c>
      <c r="BM140" s="265"/>
      <c r="BN140" s="246" t="s">
        <v>42</v>
      </c>
      <c r="BO140" s="247" t="s">
        <v>42</v>
      </c>
      <c r="BP140" s="247" t="s">
        <v>42</v>
      </c>
      <c r="BQ140" s="247" t="s">
        <v>42</v>
      </c>
      <c r="BR140" s="248" t="s">
        <v>42</v>
      </c>
      <c r="BS140" s="248" t="s">
        <v>42</v>
      </c>
      <c r="BT140" s="247" t="s">
        <v>42</v>
      </c>
      <c r="BU140" s="247" t="s">
        <v>42</v>
      </c>
      <c r="BV140" s="247" t="s">
        <v>42</v>
      </c>
      <c r="BW140" s="248" t="s">
        <v>42</v>
      </c>
      <c r="BY140" s="241">
        <v>7850</v>
      </c>
      <c r="BZ140" s="242" t="s">
        <v>1331</v>
      </c>
      <c r="CA140" s="243">
        <v>2</v>
      </c>
      <c r="CB140" s="244" t="s">
        <v>42</v>
      </c>
      <c r="CC140" s="265"/>
      <c r="CD140" s="246" t="s">
        <v>42</v>
      </c>
      <c r="CE140" s="247" t="s">
        <v>42</v>
      </c>
      <c r="CF140" s="247" t="s">
        <v>42</v>
      </c>
      <c r="CG140" s="247" t="s">
        <v>42</v>
      </c>
      <c r="CH140" s="248" t="s">
        <v>42</v>
      </c>
      <c r="CI140" s="248" t="s">
        <v>42</v>
      </c>
      <c r="CJ140" s="247" t="s">
        <v>42</v>
      </c>
      <c r="CK140" s="247" t="s">
        <v>42</v>
      </c>
      <c r="CL140" s="248" t="s">
        <v>42</v>
      </c>
      <c r="CN140" s="267">
        <v>7051</v>
      </c>
      <c r="CO140" s="36" t="s">
        <v>486</v>
      </c>
      <c r="CP140" s="36">
        <v>652</v>
      </c>
      <c r="CQ140" s="268">
        <v>383</v>
      </c>
      <c r="CR140" s="269">
        <v>35</v>
      </c>
      <c r="CS140" s="268">
        <v>34</v>
      </c>
      <c r="CT140" s="268">
        <v>31</v>
      </c>
      <c r="CU140" s="36">
        <v>30</v>
      </c>
      <c r="CV140" s="36">
        <v>4</v>
      </c>
      <c r="CW140" s="36">
        <v>0</v>
      </c>
    </row>
    <row r="141" spans="1:101" ht="18" customHeight="1">
      <c r="A141" s="233">
        <v>2941</v>
      </c>
      <c r="B141" s="234" t="s">
        <v>1251</v>
      </c>
      <c r="C141" s="235">
        <v>147</v>
      </c>
      <c r="D141" s="236">
        <v>185</v>
      </c>
      <c r="E141" s="237"/>
      <c r="F141" s="238">
        <v>43</v>
      </c>
      <c r="G141" s="239">
        <v>25</v>
      </c>
      <c r="H141" s="239">
        <v>22</v>
      </c>
      <c r="I141" s="239">
        <v>10</v>
      </c>
      <c r="J141" s="240">
        <v>1</v>
      </c>
      <c r="K141" s="240">
        <v>32</v>
      </c>
      <c r="L141" s="239">
        <v>11</v>
      </c>
      <c r="M141" s="239">
        <v>4</v>
      </c>
      <c r="N141" s="240">
        <v>8</v>
      </c>
      <c r="P141" s="241">
        <v>3021</v>
      </c>
      <c r="Q141" s="242" t="s">
        <v>1609</v>
      </c>
      <c r="R141" s="243">
        <v>83</v>
      </c>
      <c r="S141" s="244">
        <v>209</v>
      </c>
      <c r="T141" s="265"/>
      <c r="U141" s="246">
        <v>23</v>
      </c>
      <c r="V141" s="247">
        <v>24</v>
      </c>
      <c r="W141" s="247">
        <v>31</v>
      </c>
      <c r="X141" s="247">
        <v>18</v>
      </c>
      <c r="Y141" s="248">
        <v>4</v>
      </c>
      <c r="Z141" s="248">
        <v>53</v>
      </c>
      <c r="AA141" s="247">
        <v>11</v>
      </c>
      <c r="AB141" s="247">
        <v>8</v>
      </c>
      <c r="AC141" s="248">
        <v>8</v>
      </c>
      <c r="AE141" s="241">
        <v>3021</v>
      </c>
      <c r="AF141" s="242" t="s">
        <v>1609</v>
      </c>
      <c r="AG141" s="243">
        <v>79</v>
      </c>
      <c r="AH141" s="244">
        <v>205</v>
      </c>
      <c r="AI141" s="265"/>
      <c r="AJ141" s="246">
        <v>47</v>
      </c>
      <c r="AK141" s="247">
        <v>25</v>
      </c>
      <c r="AL141" s="247">
        <v>20</v>
      </c>
      <c r="AM141" s="247">
        <v>6</v>
      </c>
      <c r="AN141" s="248">
        <v>1</v>
      </c>
      <c r="AO141" s="248">
        <v>28</v>
      </c>
      <c r="AP141" s="247">
        <v>10</v>
      </c>
      <c r="AQ141" s="247">
        <v>5</v>
      </c>
      <c r="AR141" s="248">
        <v>4</v>
      </c>
      <c r="AT141" s="241">
        <v>7059</v>
      </c>
      <c r="AU141" s="242" t="s">
        <v>951</v>
      </c>
      <c r="AV141" s="243">
        <v>124</v>
      </c>
      <c r="AW141" s="244">
        <v>229</v>
      </c>
      <c r="AX141" s="265"/>
      <c r="AY141" s="246">
        <v>9</v>
      </c>
      <c r="AZ141" s="247">
        <v>30</v>
      </c>
      <c r="BA141" s="247">
        <v>40</v>
      </c>
      <c r="BB141" s="247">
        <v>15</v>
      </c>
      <c r="BC141" s="248">
        <v>6</v>
      </c>
      <c r="BD141" s="248">
        <v>61</v>
      </c>
      <c r="BE141" s="247">
        <v>11</v>
      </c>
      <c r="BF141" s="247">
        <v>11</v>
      </c>
      <c r="BG141" s="248">
        <v>4</v>
      </c>
      <c r="BI141" s="241">
        <v>7833</v>
      </c>
      <c r="BJ141" s="242" t="s">
        <v>152</v>
      </c>
      <c r="BK141" s="243">
        <v>3</v>
      </c>
      <c r="BL141" s="244" t="s">
        <v>42</v>
      </c>
      <c r="BM141" s="265"/>
      <c r="BN141" s="246" t="s">
        <v>42</v>
      </c>
      <c r="BO141" s="247" t="s">
        <v>42</v>
      </c>
      <c r="BP141" s="247" t="s">
        <v>42</v>
      </c>
      <c r="BQ141" s="247" t="s">
        <v>42</v>
      </c>
      <c r="BR141" s="248" t="s">
        <v>42</v>
      </c>
      <c r="BS141" s="248" t="s">
        <v>42</v>
      </c>
      <c r="BT141" s="247" t="s">
        <v>42</v>
      </c>
      <c r="BU141" s="247" t="s">
        <v>42</v>
      </c>
      <c r="BV141" s="247" t="s">
        <v>42</v>
      </c>
      <c r="BW141" s="248" t="s">
        <v>42</v>
      </c>
      <c r="BY141" s="241">
        <v>7851</v>
      </c>
      <c r="BZ141" s="242" t="s">
        <v>1332</v>
      </c>
      <c r="CA141" s="243">
        <v>1</v>
      </c>
      <c r="CB141" s="244" t="s">
        <v>42</v>
      </c>
      <c r="CC141" s="265"/>
      <c r="CD141" s="246" t="s">
        <v>42</v>
      </c>
      <c r="CE141" s="247" t="s">
        <v>42</v>
      </c>
      <c r="CF141" s="247" t="s">
        <v>42</v>
      </c>
      <c r="CG141" s="247" t="s">
        <v>42</v>
      </c>
      <c r="CH141" s="248" t="s">
        <v>42</v>
      </c>
      <c r="CI141" s="248" t="s">
        <v>42</v>
      </c>
      <c r="CJ141" s="247" t="s">
        <v>42</v>
      </c>
      <c r="CK141" s="247" t="s">
        <v>42</v>
      </c>
      <c r="CL141" s="248" t="s">
        <v>42</v>
      </c>
      <c r="CN141" s="267">
        <v>7053</v>
      </c>
      <c r="CO141" s="36" t="s">
        <v>1306</v>
      </c>
      <c r="CP141" s="36">
        <v>61</v>
      </c>
      <c r="CQ141" s="268">
        <v>388</v>
      </c>
      <c r="CR141" s="269">
        <v>23</v>
      </c>
      <c r="CS141" s="268">
        <v>15</v>
      </c>
      <c r="CT141" s="268">
        <v>62</v>
      </c>
      <c r="CU141" s="36">
        <v>18</v>
      </c>
      <c r="CV141" s="36">
        <v>5</v>
      </c>
      <c r="CW141" s="36">
        <v>0</v>
      </c>
    </row>
    <row r="142" spans="1:101" ht="18" customHeight="1">
      <c r="A142" s="233">
        <v>2981</v>
      </c>
      <c r="B142" s="234" t="s">
        <v>309</v>
      </c>
      <c r="C142" s="235">
        <v>46</v>
      </c>
      <c r="D142" s="236">
        <v>197</v>
      </c>
      <c r="E142" s="237"/>
      <c r="F142" s="238">
        <v>15</v>
      </c>
      <c r="G142" s="239">
        <v>37</v>
      </c>
      <c r="H142" s="239">
        <v>33</v>
      </c>
      <c r="I142" s="239">
        <v>11</v>
      </c>
      <c r="J142" s="240">
        <v>4</v>
      </c>
      <c r="K142" s="240">
        <v>48</v>
      </c>
      <c r="L142" s="239">
        <v>14</v>
      </c>
      <c r="M142" s="239">
        <v>7</v>
      </c>
      <c r="N142" s="240">
        <v>9</v>
      </c>
      <c r="P142" s="241">
        <v>3024</v>
      </c>
      <c r="Q142" s="242" t="s">
        <v>1610</v>
      </c>
      <c r="R142" s="243">
        <v>48</v>
      </c>
      <c r="S142" s="244">
        <v>202</v>
      </c>
      <c r="T142" s="265"/>
      <c r="U142" s="246">
        <v>40</v>
      </c>
      <c r="V142" s="247">
        <v>21</v>
      </c>
      <c r="W142" s="247">
        <v>27</v>
      </c>
      <c r="X142" s="247">
        <v>10</v>
      </c>
      <c r="Y142" s="248">
        <v>2</v>
      </c>
      <c r="Z142" s="248">
        <v>40</v>
      </c>
      <c r="AA142" s="247">
        <v>10</v>
      </c>
      <c r="AB142" s="247">
        <v>6</v>
      </c>
      <c r="AC142" s="248">
        <v>7</v>
      </c>
      <c r="AE142" s="241">
        <v>3024</v>
      </c>
      <c r="AF142" s="242" t="s">
        <v>1610</v>
      </c>
      <c r="AG142" s="243">
        <v>43</v>
      </c>
      <c r="AH142" s="244">
        <v>203</v>
      </c>
      <c r="AI142" s="265"/>
      <c r="AJ142" s="246">
        <v>51</v>
      </c>
      <c r="AK142" s="247">
        <v>30</v>
      </c>
      <c r="AL142" s="247">
        <v>12</v>
      </c>
      <c r="AM142" s="247">
        <v>7</v>
      </c>
      <c r="AN142" s="248">
        <v>0</v>
      </c>
      <c r="AO142" s="248">
        <v>19</v>
      </c>
      <c r="AP142" s="247">
        <v>9</v>
      </c>
      <c r="AQ142" s="247">
        <v>5</v>
      </c>
      <c r="AR142" s="248">
        <v>4</v>
      </c>
      <c r="AT142" s="241">
        <v>7254</v>
      </c>
      <c r="AU142" s="242" t="s">
        <v>1314</v>
      </c>
      <c r="AV142" s="243">
        <v>10</v>
      </c>
      <c r="AW142" s="244">
        <v>187</v>
      </c>
      <c r="AX142" s="265"/>
      <c r="AY142" s="246">
        <v>90</v>
      </c>
      <c r="AZ142" s="247">
        <v>10</v>
      </c>
      <c r="BA142" s="247">
        <v>0</v>
      </c>
      <c r="BB142" s="247">
        <v>0</v>
      </c>
      <c r="BC142" s="248">
        <v>0</v>
      </c>
      <c r="BD142" s="248">
        <v>0</v>
      </c>
      <c r="BE142" s="247">
        <v>4</v>
      </c>
      <c r="BF142" s="247">
        <v>4</v>
      </c>
      <c r="BG142" s="248">
        <v>2</v>
      </c>
      <c r="BI142" s="241">
        <v>7835</v>
      </c>
      <c r="BJ142" s="242" t="s">
        <v>146</v>
      </c>
      <c r="BK142" s="243">
        <v>13</v>
      </c>
      <c r="BL142" s="244">
        <v>211</v>
      </c>
      <c r="BM142" s="265"/>
      <c r="BN142" s="246">
        <v>69</v>
      </c>
      <c r="BO142" s="247">
        <v>31</v>
      </c>
      <c r="BP142" s="247">
        <v>0</v>
      </c>
      <c r="BQ142" s="247">
        <v>0</v>
      </c>
      <c r="BR142" s="248">
        <v>0</v>
      </c>
      <c r="BS142" s="248">
        <v>0</v>
      </c>
      <c r="BT142" s="247">
        <v>4</v>
      </c>
      <c r="BU142" s="247">
        <v>3</v>
      </c>
      <c r="BV142" s="247">
        <v>4</v>
      </c>
      <c r="BW142" s="248">
        <v>3</v>
      </c>
      <c r="BY142" s="241">
        <v>7853</v>
      </c>
      <c r="BZ142" s="242" t="s">
        <v>151</v>
      </c>
      <c r="CA142" s="243">
        <v>5</v>
      </c>
      <c r="CB142" s="244" t="s">
        <v>42</v>
      </c>
      <c r="CC142" s="265"/>
      <c r="CD142" s="246" t="s">
        <v>42</v>
      </c>
      <c r="CE142" s="247" t="s">
        <v>42</v>
      </c>
      <c r="CF142" s="247" t="s">
        <v>42</v>
      </c>
      <c r="CG142" s="247" t="s">
        <v>42</v>
      </c>
      <c r="CH142" s="248" t="s">
        <v>42</v>
      </c>
      <c r="CI142" s="248" t="s">
        <v>42</v>
      </c>
      <c r="CJ142" s="247" t="s">
        <v>42</v>
      </c>
      <c r="CK142" s="247" t="s">
        <v>42</v>
      </c>
      <c r="CL142" s="248" t="s">
        <v>42</v>
      </c>
      <c r="CN142" s="267">
        <v>7054</v>
      </c>
      <c r="CO142" s="36" t="s">
        <v>1397</v>
      </c>
      <c r="CP142" s="36">
        <v>31</v>
      </c>
      <c r="CQ142" s="268">
        <v>366</v>
      </c>
      <c r="CR142" s="269">
        <v>23</v>
      </c>
      <c r="CS142" s="268">
        <v>52</v>
      </c>
      <c r="CT142" s="268">
        <v>26</v>
      </c>
      <c r="CU142" s="36">
        <v>23</v>
      </c>
      <c r="CV142" s="36">
        <v>0</v>
      </c>
      <c r="CW142" s="36">
        <v>0</v>
      </c>
    </row>
    <row r="143" spans="1:101" ht="18" customHeight="1">
      <c r="A143" s="233">
        <v>3021</v>
      </c>
      <c r="B143" s="234" t="s">
        <v>1609</v>
      </c>
      <c r="C143" s="235">
        <v>92</v>
      </c>
      <c r="D143" s="236">
        <v>192</v>
      </c>
      <c r="E143" s="237"/>
      <c r="F143" s="238">
        <v>29</v>
      </c>
      <c r="G143" s="239">
        <v>27</v>
      </c>
      <c r="H143" s="239">
        <v>33</v>
      </c>
      <c r="I143" s="239">
        <v>11</v>
      </c>
      <c r="J143" s="240">
        <v>0</v>
      </c>
      <c r="K143" s="240">
        <v>43</v>
      </c>
      <c r="L143" s="239">
        <v>12</v>
      </c>
      <c r="M143" s="239">
        <v>6</v>
      </c>
      <c r="N143" s="240">
        <v>9</v>
      </c>
      <c r="P143" s="241">
        <v>3030</v>
      </c>
      <c r="Q143" s="242" t="s">
        <v>133</v>
      </c>
      <c r="R143" s="243">
        <v>135</v>
      </c>
      <c r="S143" s="244">
        <v>226</v>
      </c>
      <c r="T143" s="265"/>
      <c r="U143" s="246">
        <v>5</v>
      </c>
      <c r="V143" s="247">
        <v>12</v>
      </c>
      <c r="W143" s="247">
        <v>31</v>
      </c>
      <c r="X143" s="247">
        <v>30</v>
      </c>
      <c r="Y143" s="248">
        <v>21</v>
      </c>
      <c r="Z143" s="248">
        <v>83</v>
      </c>
      <c r="AA143" s="247">
        <v>14</v>
      </c>
      <c r="AB143" s="247">
        <v>9</v>
      </c>
      <c r="AC143" s="248">
        <v>10</v>
      </c>
      <c r="AE143" s="241">
        <v>3030</v>
      </c>
      <c r="AF143" s="242" t="s">
        <v>133</v>
      </c>
      <c r="AG143" s="243">
        <v>125</v>
      </c>
      <c r="AH143" s="244">
        <v>237</v>
      </c>
      <c r="AI143" s="265"/>
      <c r="AJ143" s="246">
        <v>3</v>
      </c>
      <c r="AK143" s="247">
        <v>11</v>
      </c>
      <c r="AL143" s="247">
        <v>27</v>
      </c>
      <c r="AM143" s="247">
        <v>29</v>
      </c>
      <c r="AN143" s="248">
        <v>30</v>
      </c>
      <c r="AO143" s="248">
        <v>86</v>
      </c>
      <c r="AP143" s="247">
        <v>17</v>
      </c>
      <c r="AQ143" s="247">
        <v>9</v>
      </c>
      <c r="AR143" s="248">
        <v>10</v>
      </c>
      <c r="AT143" s="241">
        <v>7631</v>
      </c>
      <c r="AU143" s="242" t="s">
        <v>1325</v>
      </c>
      <c r="AV143" s="243">
        <v>6</v>
      </c>
      <c r="AW143" s="244" t="s">
        <v>42</v>
      </c>
      <c r="AX143" s="265"/>
      <c r="AY143" s="246" t="s">
        <v>42</v>
      </c>
      <c r="AZ143" s="247" t="s">
        <v>42</v>
      </c>
      <c r="BA143" s="247" t="s">
        <v>42</v>
      </c>
      <c r="BB143" s="247" t="s">
        <v>42</v>
      </c>
      <c r="BC143" s="248" t="s">
        <v>42</v>
      </c>
      <c r="BD143" s="248" t="s">
        <v>42</v>
      </c>
      <c r="BE143" s="247" t="s">
        <v>42</v>
      </c>
      <c r="BF143" s="247" t="s">
        <v>42</v>
      </c>
      <c r="BG143" s="248" t="s">
        <v>42</v>
      </c>
      <c r="BI143" s="241">
        <v>7840</v>
      </c>
      <c r="BJ143" s="242" t="s">
        <v>907</v>
      </c>
      <c r="BK143" s="243">
        <v>4</v>
      </c>
      <c r="BL143" s="244" t="s">
        <v>42</v>
      </c>
      <c r="BM143" s="265"/>
      <c r="BN143" s="246" t="s">
        <v>42</v>
      </c>
      <c r="BO143" s="247" t="s">
        <v>42</v>
      </c>
      <c r="BP143" s="247" t="s">
        <v>42</v>
      </c>
      <c r="BQ143" s="247" t="s">
        <v>42</v>
      </c>
      <c r="BR143" s="248" t="s">
        <v>42</v>
      </c>
      <c r="BS143" s="248" t="s">
        <v>42</v>
      </c>
      <c r="BT143" s="247" t="s">
        <v>42</v>
      </c>
      <c r="BU143" s="247" t="s">
        <v>42</v>
      </c>
      <c r="BV143" s="247" t="s">
        <v>42</v>
      </c>
      <c r="BW143" s="248" t="s">
        <v>42</v>
      </c>
      <c r="BY143" s="241">
        <v>7860</v>
      </c>
      <c r="BZ143" s="242" t="s">
        <v>1611</v>
      </c>
      <c r="CA143" s="243">
        <v>8</v>
      </c>
      <c r="CB143" s="244" t="s">
        <v>42</v>
      </c>
      <c r="CC143" s="265"/>
      <c r="CD143" s="246" t="s">
        <v>42</v>
      </c>
      <c r="CE143" s="247" t="s">
        <v>42</v>
      </c>
      <c r="CF143" s="247" t="s">
        <v>42</v>
      </c>
      <c r="CG143" s="247" t="s">
        <v>42</v>
      </c>
      <c r="CH143" s="248" t="s">
        <v>42</v>
      </c>
      <c r="CI143" s="248" t="s">
        <v>42</v>
      </c>
      <c r="CJ143" s="247" t="s">
        <v>42</v>
      </c>
      <c r="CK143" s="247" t="s">
        <v>42</v>
      </c>
      <c r="CL143" s="248" t="s">
        <v>42</v>
      </c>
      <c r="CN143" s="267">
        <v>7055</v>
      </c>
      <c r="CO143" s="36" t="s">
        <v>487</v>
      </c>
      <c r="CP143" s="36">
        <v>78</v>
      </c>
      <c r="CQ143" s="268">
        <v>431</v>
      </c>
      <c r="CR143" s="269">
        <v>95</v>
      </c>
      <c r="CS143" s="268">
        <v>1</v>
      </c>
      <c r="CT143" s="268">
        <v>4</v>
      </c>
      <c r="CU143" s="36">
        <v>27</v>
      </c>
      <c r="CV143" s="36">
        <v>26</v>
      </c>
      <c r="CW143" s="36">
        <v>42</v>
      </c>
    </row>
    <row r="144" spans="1:101" ht="18" customHeight="1">
      <c r="A144" s="233">
        <v>3024</v>
      </c>
      <c r="B144" s="234" t="s">
        <v>1610</v>
      </c>
      <c r="C144" s="235">
        <v>59</v>
      </c>
      <c r="D144" s="236">
        <v>188</v>
      </c>
      <c r="E144" s="237"/>
      <c r="F144" s="238">
        <v>42</v>
      </c>
      <c r="G144" s="239">
        <v>25</v>
      </c>
      <c r="H144" s="239">
        <v>27</v>
      </c>
      <c r="I144" s="239">
        <v>5</v>
      </c>
      <c r="J144" s="240">
        <v>0</v>
      </c>
      <c r="K144" s="240">
        <v>32</v>
      </c>
      <c r="L144" s="239">
        <v>12</v>
      </c>
      <c r="M144" s="239">
        <v>5</v>
      </c>
      <c r="N144" s="240">
        <v>8</v>
      </c>
      <c r="P144" s="241">
        <v>3041</v>
      </c>
      <c r="Q144" s="242" t="s">
        <v>311</v>
      </c>
      <c r="R144" s="243">
        <v>89</v>
      </c>
      <c r="S144" s="244">
        <v>209</v>
      </c>
      <c r="T144" s="265"/>
      <c r="U144" s="246">
        <v>29</v>
      </c>
      <c r="V144" s="247">
        <v>28</v>
      </c>
      <c r="W144" s="247">
        <v>22</v>
      </c>
      <c r="X144" s="247">
        <v>15</v>
      </c>
      <c r="Y144" s="248">
        <v>6</v>
      </c>
      <c r="Z144" s="248">
        <v>43</v>
      </c>
      <c r="AA144" s="247">
        <v>11</v>
      </c>
      <c r="AB144" s="247">
        <v>7</v>
      </c>
      <c r="AC144" s="248">
        <v>8</v>
      </c>
      <c r="AE144" s="241">
        <v>3041</v>
      </c>
      <c r="AF144" s="242" t="s">
        <v>311</v>
      </c>
      <c r="AG144" s="243">
        <v>57</v>
      </c>
      <c r="AH144" s="244">
        <v>208</v>
      </c>
      <c r="AI144" s="265"/>
      <c r="AJ144" s="246">
        <v>42</v>
      </c>
      <c r="AK144" s="247">
        <v>30</v>
      </c>
      <c r="AL144" s="247">
        <v>25</v>
      </c>
      <c r="AM144" s="247">
        <v>2</v>
      </c>
      <c r="AN144" s="248">
        <v>2</v>
      </c>
      <c r="AO144" s="248">
        <v>28</v>
      </c>
      <c r="AP144" s="247">
        <v>10</v>
      </c>
      <c r="AQ144" s="247">
        <v>5</v>
      </c>
      <c r="AR144" s="248">
        <v>5</v>
      </c>
      <c r="AT144" s="241">
        <v>7819</v>
      </c>
      <c r="AU144" s="242" t="s">
        <v>150</v>
      </c>
      <c r="AV144" s="243">
        <v>0</v>
      </c>
      <c r="AW144" s="244" t="s">
        <v>42</v>
      </c>
      <c r="AX144" s="265"/>
      <c r="AY144" s="246" t="s">
        <v>42</v>
      </c>
      <c r="AZ144" s="247" t="s">
        <v>42</v>
      </c>
      <c r="BA144" s="247" t="s">
        <v>42</v>
      </c>
      <c r="BB144" s="247" t="s">
        <v>42</v>
      </c>
      <c r="BC144" s="248" t="s">
        <v>42</v>
      </c>
      <c r="BD144" s="248" t="s">
        <v>42</v>
      </c>
      <c r="BE144" s="247" t="s">
        <v>42</v>
      </c>
      <c r="BF144" s="247" t="s">
        <v>42</v>
      </c>
      <c r="BG144" s="248" t="s">
        <v>42</v>
      </c>
      <c r="BI144" s="241">
        <v>7853</v>
      </c>
      <c r="BJ144" s="242" t="s">
        <v>151</v>
      </c>
      <c r="BK144" s="243">
        <v>6</v>
      </c>
      <c r="BL144" s="244" t="s">
        <v>42</v>
      </c>
      <c r="BM144" s="265"/>
      <c r="BN144" s="246" t="s">
        <v>42</v>
      </c>
      <c r="BO144" s="247" t="s">
        <v>42</v>
      </c>
      <c r="BP144" s="247" t="s">
        <v>42</v>
      </c>
      <c r="BQ144" s="247" t="s">
        <v>42</v>
      </c>
      <c r="BR144" s="248" t="s">
        <v>42</v>
      </c>
      <c r="BS144" s="248" t="s">
        <v>42</v>
      </c>
      <c r="BT144" s="247" t="s">
        <v>42</v>
      </c>
      <c r="BU144" s="247" t="s">
        <v>42</v>
      </c>
      <c r="BV144" s="247" t="s">
        <v>42</v>
      </c>
      <c r="BW144" s="248" t="s">
        <v>42</v>
      </c>
      <c r="BY144" s="241">
        <v>7861</v>
      </c>
      <c r="BZ144" s="242" t="s">
        <v>1611</v>
      </c>
      <c r="CA144" s="243">
        <v>24</v>
      </c>
      <c r="CB144" s="244">
        <v>214</v>
      </c>
      <c r="CC144" s="265"/>
      <c r="CD144" s="246">
        <v>83</v>
      </c>
      <c r="CE144" s="247">
        <v>17</v>
      </c>
      <c r="CF144" s="247">
        <v>0</v>
      </c>
      <c r="CG144" s="247">
        <v>0</v>
      </c>
      <c r="CH144" s="248">
        <v>0</v>
      </c>
      <c r="CI144" s="248">
        <v>0</v>
      </c>
      <c r="CJ144" s="247">
        <v>3</v>
      </c>
      <c r="CK144" s="247">
        <v>6</v>
      </c>
      <c r="CL144" s="248">
        <v>5</v>
      </c>
      <c r="CN144" s="267">
        <v>7056</v>
      </c>
      <c r="CO144" s="36" t="s">
        <v>129</v>
      </c>
      <c r="CP144" s="36">
        <v>29</v>
      </c>
      <c r="CQ144" s="268">
        <v>379</v>
      </c>
      <c r="CR144" s="269">
        <v>21</v>
      </c>
      <c r="CS144" s="268">
        <v>34</v>
      </c>
      <c r="CT144" s="268">
        <v>45</v>
      </c>
      <c r="CU144" s="36">
        <v>21</v>
      </c>
      <c r="CV144" s="36">
        <v>0</v>
      </c>
      <c r="CW144" s="36">
        <v>0</v>
      </c>
    </row>
    <row r="145" spans="1:101" ht="18" customHeight="1">
      <c r="A145" s="233">
        <v>3030</v>
      </c>
      <c r="B145" s="234" t="s">
        <v>133</v>
      </c>
      <c r="C145" s="235">
        <v>136</v>
      </c>
      <c r="D145" s="236">
        <v>215</v>
      </c>
      <c r="E145" s="237"/>
      <c r="F145" s="238">
        <v>4</v>
      </c>
      <c r="G145" s="239">
        <v>16</v>
      </c>
      <c r="H145" s="239">
        <v>33</v>
      </c>
      <c r="I145" s="239">
        <v>25</v>
      </c>
      <c r="J145" s="240">
        <v>22</v>
      </c>
      <c r="K145" s="240">
        <v>80</v>
      </c>
      <c r="L145" s="239">
        <v>17</v>
      </c>
      <c r="M145" s="239">
        <v>7</v>
      </c>
      <c r="N145" s="240">
        <v>11</v>
      </c>
      <c r="P145" s="241">
        <v>3051</v>
      </c>
      <c r="Q145" s="242" t="s">
        <v>1252</v>
      </c>
      <c r="R145" s="243">
        <v>66</v>
      </c>
      <c r="S145" s="244">
        <v>201</v>
      </c>
      <c r="T145" s="265"/>
      <c r="U145" s="246">
        <v>35</v>
      </c>
      <c r="V145" s="247">
        <v>24</v>
      </c>
      <c r="W145" s="247">
        <v>27</v>
      </c>
      <c r="X145" s="247">
        <v>12</v>
      </c>
      <c r="Y145" s="248">
        <v>2</v>
      </c>
      <c r="Z145" s="248">
        <v>41</v>
      </c>
      <c r="AA145" s="247">
        <v>10</v>
      </c>
      <c r="AB145" s="247">
        <v>7</v>
      </c>
      <c r="AC145" s="248">
        <v>7</v>
      </c>
      <c r="AE145" s="241">
        <v>3051</v>
      </c>
      <c r="AF145" s="242" t="s">
        <v>1252</v>
      </c>
      <c r="AG145" s="243">
        <v>64</v>
      </c>
      <c r="AH145" s="244">
        <v>210</v>
      </c>
      <c r="AI145" s="265"/>
      <c r="AJ145" s="246">
        <v>41</v>
      </c>
      <c r="AK145" s="247">
        <v>20</v>
      </c>
      <c r="AL145" s="247">
        <v>23</v>
      </c>
      <c r="AM145" s="247">
        <v>16</v>
      </c>
      <c r="AN145" s="248">
        <v>0</v>
      </c>
      <c r="AO145" s="248">
        <v>39</v>
      </c>
      <c r="AP145" s="247">
        <v>11</v>
      </c>
      <c r="AQ145" s="247">
        <v>6</v>
      </c>
      <c r="AR145" s="248">
        <v>5</v>
      </c>
      <c r="AT145" s="241">
        <v>7826</v>
      </c>
      <c r="AU145" s="242" t="s">
        <v>1328</v>
      </c>
      <c r="AV145" s="243">
        <v>2</v>
      </c>
      <c r="AW145" s="244" t="s">
        <v>42</v>
      </c>
      <c r="AX145" s="265"/>
      <c r="AY145" s="246" t="s">
        <v>42</v>
      </c>
      <c r="AZ145" s="247" t="s">
        <v>42</v>
      </c>
      <c r="BA145" s="247" t="s">
        <v>42</v>
      </c>
      <c r="BB145" s="247" t="s">
        <v>42</v>
      </c>
      <c r="BC145" s="248" t="s">
        <v>42</v>
      </c>
      <c r="BD145" s="248" t="s">
        <v>42</v>
      </c>
      <c r="BE145" s="247" t="s">
        <v>42</v>
      </c>
      <c r="BF145" s="247" t="s">
        <v>42</v>
      </c>
      <c r="BG145" s="248" t="s">
        <v>42</v>
      </c>
      <c r="BI145" s="241">
        <v>7860</v>
      </c>
      <c r="BJ145" s="242" t="s">
        <v>1611</v>
      </c>
      <c r="BK145" s="243">
        <v>5</v>
      </c>
      <c r="BL145" s="244" t="s">
        <v>42</v>
      </c>
      <c r="BM145" s="265"/>
      <c r="BN145" s="246" t="s">
        <v>42</v>
      </c>
      <c r="BO145" s="247" t="s">
        <v>42</v>
      </c>
      <c r="BP145" s="247" t="s">
        <v>42</v>
      </c>
      <c r="BQ145" s="247" t="s">
        <v>42</v>
      </c>
      <c r="BR145" s="248" t="s">
        <v>42</v>
      </c>
      <c r="BS145" s="248" t="s">
        <v>42</v>
      </c>
      <c r="BT145" s="247" t="s">
        <v>42</v>
      </c>
      <c r="BU145" s="247" t="s">
        <v>42</v>
      </c>
      <c r="BV145" s="247" t="s">
        <v>42</v>
      </c>
      <c r="BW145" s="248" t="s">
        <v>42</v>
      </c>
      <c r="BY145" s="241">
        <v>7862</v>
      </c>
      <c r="BZ145" s="242" t="s">
        <v>1611</v>
      </c>
      <c r="CA145" s="243">
        <v>12</v>
      </c>
      <c r="CB145" s="244">
        <v>210</v>
      </c>
      <c r="CC145" s="265"/>
      <c r="CD145" s="246">
        <v>92</v>
      </c>
      <c r="CE145" s="247">
        <v>8</v>
      </c>
      <c r="CF145" s="247">
        <v>0</v>
      </c>
      <c r="CG145" s="247">
        <v>0</v>
      </c>
      <c r="CH145" s="248">
        <v>0</v>
      </c>
      <c r="CI145" s="248">
        <v>0</v>
      </c>
      <c r="CJ145" s="247">
        <v>3</v>
      </c>
      <c r="CK145" s="247">
        <v>4</v>
      </c>
      <c r="CL145" s="248">
        <v>5</v>
      </c>
      <c r="CN145" s="267">
        <v>7058</v>
      </c>
      <c r="CO145" s="36" t="s">
        <v>1309</v>
      </c>
      <c r="CP145" s="36">
        <v>8</v>
      </c>
      <c r="CQ145" s="268" t="s">
        <v>42</v>
      </c>
      <c r="CR145" s="269" t="s">
        <v>42</v>
      </c>
      <c r="CS145" s="268" t="s">
        <v>42</v>
      </c>
      <c r="CT145" s="268" t="s">
        <v>42</v>
      </c>
      <c r="CU145" s="36" t="s">
        <v>42</v>
      </c>
      <c r="CV145" s="36" t="s">
        <v>42</v>
      </c>
      <c r="CW145" s="36" t="s">
        <v>42</v>
      </c>
    </row>
    <row r="146" spans="1:101" ht="18" customHeight="1">
      <c r="A146" s="233">
        <v>3041</v>
      </c>
      <c r="B146" s="234" t="s">
        <v>311</v>
      </c>
      <c r="C146" s="235">
        <v>58</v>
      </c>
      <c r="D146" s="236">
        <v>194</v>
      </c>
      <c r="E146" s="237"/>
      <c r="F146" s="238">
        <v>28</v>
      </c>
      <c r="G146" s="239">
        <v>26</v>
      </c>
      <c r="H146" s="239">
        <v>40</v>
      </c>
      <c r="I146" s="239">
        <v>7</v>
      </c>
      <c r="J146" s="240">
        <v>0</v>
      </c>
      <c r="K146" s="240">
        <v>47</v>
      </c>
      <c r="L146" s="239">
        <v>13</v>
      </c>
      <c r="M146" s="239">
        <v>5</v>
      </c>
      <c r="N146" s="240">
        <v>9</v>
      </c>
      <c r="P146" s="241">
        <v>3061</v>
      </c>
      <c r="Q146" s="242" t="s">
        <v>313</v>
      </c>
      <c r="R146" s="243">
        <v>84</v>
      </c>
      <c r="S146" s="244">
        <v>223</v>
      </c>
      <c r="T146" s="265"/>
      <c r="U146" s="246">
        <v>10</v>
      </c>
      <c r="V146" s="247">
        <v>21</v>
      </c>
      <c r="W146" s="247">
        <v>29</v>
      </c>
      <c r="X146" s="247">
        <v>20</v>
      </c>
      <c r="Y146" s="248">
        <v>20</v>
      </c>
      <c r="Z146" s="248">
        <v>69</v>
      </c>
      <c r="AA146" s="247">
        <v>13</v>
      </c>
      <c r="AB146" s="247">
        <v>9</v>
      </c>
      <c r="AC146" s="248">
        <v>9</v>
      </c>
      <c r="AE146" s="241">
        <v>3061</v>
      </c>
      <c r="AF146" s="242" t="s">
        <v>313</v>
      </c>
      <c r="AG146" s="243">
        <v>70</v>
      </c>
      <c r="AH146" s="244">
        <v>225</v>
      </c>
      <c r="AI146" s="265"/>
      <c r="AJ146" s="246">
        <v>23</v>
      </c>
      <c r="AK146" s="247">
        <v>13</v>
      </c>
      <c r="AL146" s="247">
        <v>26</v>
      </c>
      <c r="AM146" s="247">
        <v>17</v>
      </c>
      <c r="AN146" s="248">
        <v>21</v>
      </c>
      <c r="AO146" s="248">
        <v>64</v>
      </c>
      <c r="AP146" s="247">
        <v>14</v>
      </c>
      <c r="AQ146" s="247">
        <v>7</v>
      </c>
      <c r="AR146" s="248">
        <v>8</v>
      </c>
      <c r="AT146" s="241">
        <v>7833</v>
      </c>
      <c r="AU146" s="242" t="s">
        <v>152</v>
      </c>
      <c r="AV146" s="243">
        <v>1</v>
      </c>
      <c r="AW146" s="244" t="s">
        <v>42</v>
      </c>
      <c r="AX146" s="265"/>
      <c r="AY146" s="246" t="s">
        <v>42</v>
      </c>
      <c r="AZ146" s="247" t="s">
        <v>42</v>
      </c>
      <c r="BA146" s="247" t="s">
        <v>42</v>
      </c>
      <c r="BB146" s="247" t="s">
        <v>42</v>
      </c>
      <c r="BC146" s="248" t="s">
        <v>42</v>
      </c>
      <c r="BD146" s="248" t="s">
        <v>42</v>
      </c>
      <c r="BE146" s="247" t="s">
        <v>42</v>
      </c>
      <c r="BF146" s="247" t="s">
        <v>42</v>
      </c>
      <c r="BG146" s="248" t="s">
        <v>42</v>
      </c>
      <c r="BI146" s="241">
        <v>7861</v>
      </c>
      <c r="BJ146" s="242" t="s">
        <v>1611</v>
      </c>
      <c r="BK146" s="243">
        <v>5</v>
      </c>
      <c r="BL146" s="244" t="s">
        <v>42</v>
      </c>
      <c r="BM146" s="265"/>
      <c r="BN146" s="246" t="s">
        <v>42</v>
      </c>
      <c r="BO146" s="247" t="s">
        <v>42</v>
      </c>
      <c r="BP146" s="247" t="s">
        <v>42</v>
      </c>
      <c r="BQ146" s="247" t="s">
        <v>42</v>
      </c>
      <c r="BR146" s="248" t="s">
        <v>42</v>
      </c>
      <c r="BS146" s="248" t="s">
        <v>42</v>
      </c>
      <c r="BT146" s="247" t="s">
        <v>42</v>
      </c>
      <c r="BU146" s="247" t="s">
        <v>42</v>
      </c>
      <c r="BV146" s="247" t="s">
        <v>42</v>
      </c>
      <c r="BW146" s="248" t="s">
        <v>42</v>
      </c>
      <c r="BY146" s="241">
        <v>8101</v>
      </c>
      <c r="BZ146" s="242" t="s">
        <v>1334</v>
      </c>
      <c r="CA146" s="243">
        <v>21</v>
      </c>
      <c r="CB146" s="244">
        <v>221</v>
      </c>
      <c r="CC146" s="265"/>
      <c r="CD146" s="246">
        <v>67</v>
      </c>
      <c r="CE146" s="247">
        <v>19</v>
      </c>
      <c r="CF146" s="247">
        <v>14</v>
      </c>
      <c r="CG146" s="247">
        <v>0</v>
      </c>
      <c r="CH146" s="248">
        <v>0</v>
      </c>
      <c r="CI146" s="248">
        <v>14</v>
      </c>
      <c r="CJ146" s="247">
        <v>4</v>
      </c>
      <c r="CK146" s="247">
        <v>6</v>
      </c>
      <c r="CL146" s="248">
        <v>6</v>
      </c>
      <c r="CN146" s="267">
        <v>7059</v>
      </c>
      <c r="CO146" s="36" t="s">
        <v>951</v>
      </c>
      <c r="CP146" s="36">
        <v>89</v>
      </c>
      <c r="CQ146" s="268">
        <v>411</v>
      </c>
      <c r="CR146" s="269">
        <v>81</v>
      </c>
      <c r="CS146" s="268">
        <v>4</v>
      </c>
      <c r="CT146" s="268">
        <v>15</v>
      </c>
      <c r="CU146" s="36">
        <v>60</v>
      </c>
      <c r="CV146" s="36">
        <v>17</v>
      </c>
      <c r="CW146" s="36">
        <v>4</v>
      </c>
    </row>
    <row r="147" spans="1:101" ht="18" customHeight="1">
      <c r="A147" s="233">
        <v>3051</v>
      </c>
      <c r="B147" s="234" t="s">
        <v>1252</v>
      </c>
      <c r="C147" s="235">
        <v>72</v>
      </c>
      <c r="D147" s="236">
        <v>200</v>
      </c>
      <c r="E147" s="237"/>
      <c r="F147" s="238">
        <v>21</v>
      </c>
      <c r="G147" s="239">
        <v>17</v>
      </c>
      <c r="H147" s="239">
        <v>33</v>
      </c>
      <c r="I147" s="239">
        <v>22</v>
      </c>
      <c r="J147" s="240">
        <v>7</v>
      </c>
      <c r="K147" s="240">
        <v>63</v>
      </c>
      <c r="L147" s="239">
        <v>14</v>
      </c>
      <c r="M147" s="239">
        <v>6</v>
      </c>
      <c r="N147" s="240">
        <v>10</v>
      </c>
      <c r="P147" s="241">
        <v>3100</v>
      </c>
      <c r="Q147" s="242" t="s">
        <v>314</v>
      </c>
      <c r="R147" s="243">
        <v>67</v>
      </c>
      <c r="S147" s="244">
        <v>234</v>
      </c>
      <c r="T147" s="265"/>
      <c r="U147" s="246">
        <v>0</v>
      </c>
      <c r="V147" s="247">
        <v>10</v>
      </c>
      <c r="W147" s="247">
        <v>15</v>
      </c>
      <c r="X147" s="247">
        <v>37</v>
      </c>
      <c r="Y147" s="248">
        <v>37</v>
      </c>
      <c r="Z147" s="248">
        <v>90</v>
      </c>
      <c r="AA147" s="247">
        <v>15</v>
      </c>
      <c r="AB147" s="247">
        <v>10</v>
      </c>
      <c r="AC147" s="248">
        <v>10</v>
      </c>
      <c r="AE147" s="241">
        <v>3100</v>
      </c>
      <c r="AF147" s="242" t="s">
        <v>314</v>
      </c>
      <c r="AG147" s="243">
        <v>54</v>
      </c>
      <c r="AH147" s="244">
        <v>229</v>
      </c>
      <c r="AI147" s="265"/>
      <c r="AJ147" s="246">
        <v>4</v>
      </c>
      <c r="AK147" s="247">
        <v>17</v>
      </c>
      <c r="AL147" s="247">
        <v>43</v>
      </c>
      <c r="AM147" s="247">
        <v>30</v>
      </c>
      <c r="AN147" s="248">
        <v>7</v>
      </c>
      <c r="AO147" s="248">
        <v>80</v>
      </c>
      <c r="AP147" s="247">
        <v>15</v>
      </c>
      <c r="AQ147" s="247">
        <v>8</v>
      </c>
      <c r="AR147" s="248">
        <v>8</v>
      </c>
      <c r="AT147" s="241">
        <v>7835</v>
      </c>
      <c r="AU147" s="242" t="s">
        <v>146</v>
      </c>
      <c r="AV147" s="243">
        <v>7</v>
      </c>
      <c r="AW147" s="244" t="s">
        <v>42</v>
      </c>
      <c r="AX147" s="265"/>
      <c r="AY147" s="246" t="s">
        <v>42</v>
      </c>
      <c r="AZ147" s="247" t="s">
        <v>42</v>
      </c>
      <c r="BA147" s="247" t="s">
        <v>42</v>
      </c>
      <c r="BB147" s="247" t="s">
        <v>42</v>
      </c>
      <c r="BC147" s="248" t="s">
        <v>42</v>
      </c>
      <c r="BD147" s="248" t="s">
        <v>42</v>
      </c>
      <c r="BE147" s="247" t="s">
        <v>42</v>
      </c>
      <c r="BF147" s="247" t="s">
        <v>42</v>
      </c>
      <c r="BG147" s="248" t="s">
        <v>42</v>
      </c>
      <c r="BI147" s="241">
        <v>7862</v>
      </c>
      <c r="BJ147" s="242" t="s">
        <v>1611</v>
      </c>
      <c r="BK147" s="243">
        <v>1</v>
      </c>
      <c r="BL147" s="244" t="s">
        <v>42</v>
      </c>
      <c r="BM147" s="265"/>
      <c r="BN147" s="246" t="s">
        <v>42</v>
      </c>
      <c r="BO147" s="247" t="s">
        <v>42</v>
      </c>
      <c r="BP147" s="247" t="s">
        <v>42</v>
      </c>
      <c r="BQ147" s="247" t="s">
        <v>42</v>
      </c>
      <c r="BR147" s="248" t="s">
        <v>42</v>
      </c>
      <c r="BS147" s="248" t="s">
        <v>42</v>
      </c>
      <c r="BT147" s="247" t="s">
        <v>42</v>
      </c>
      <c r="BU147" s="247" t="s">
        <v>42</v>
      </c>
      <c r="BV147" s="247" t="s">
        <v>42</v>
      </c>
      <c r="BW147" s="248" t="s">
        <v>42</v>
      </c>
      <c r="BY147" s="241">
        <v>8119</v>
      </c>
      <c r="BZ147" s="242" t="s">
        <v>526</v>
      </c>
      <c r="CA147" s="243">
        <v>22</v>
      </c>
      <c r="CB147" s="244">
        <v>217</v>
      </c>
      <c r="CC147" s="265"/>
      <c r="CD147" s="246">
        <v>82</v>
      </c>
      <c r="CE147" s="247">
        <v>18</v>
      </c>
      <c r="CF147" s="247">
        <v>0</v>
      </c>
      <c r="CG147" s="247">
        <v>0</v>
      </c>
      <c r="CH147" s="248">
        <v>0</v>
      </c>
      <c r="CI147" s="248">
        <v>0</v>
      </c>
      <c r="CJ147" s="247">
        <v>4</v>
      </c>
      <c r="CK147" s="247">
        <v>5</v>
      </c>
      <c r="CL147" s="248">
        <v>5</v>
      </c>
      <c r="CN147" s="267">
        <v>7062</v>
      </c>
      <c r="CO147" s="36" t="s">
        <v>1307</v>
      </c>
      <c r="CP147" s="36">
        <v>81</v>
      </c>
      <c r="CQ147" s="268">
        <v>365</v>
      </c>
      <c r="CR147" s="269">
        <v>10</v>
      </c>
      <c r="CS147" s="268">
        <v>56</v>
      </c>
      <c r="CT147" s="268">
        <v>35</v>
      </c>
      <c r="CU147" s="36">
        <v>9</v>
      </c>
      <c r="CV147" s="36">
        <v>1</v>
      </c>
      <c r="CW147" s="36">
        <v>0</v>
      </c>
    </row>
    <row r="148" spans="1:101" ht="18" customHeight="1">
      <c r="A148" s="233">
        <v>3061</v>
      </c>
      <c r="B148" s="234" t="s">
        <v>313</v>
      </c>
      <c r="C148" s="235">
        <v>71</v>
      </c>
      <c r="D148" s="236">
        <v>200</v>
      </c>
      <c r="E148" s="237"/>
      <c r="F148" s="238">
        <v>34</v>
      </c>
      <c r="G148" s="239">
        <v>11</v>
      </c>
      <c r="H148" s="239">
        <v>18</v>
      </c>
      <c r="I148" s="239">
        <v>14</v>
      </c>
      <c r="J148" s="240">
        <v>23</v>
      </c>
      <c r="K148" s="240">
        <v>55</v>
      </c>
      <c r="L148" s="239">
        <v>14</v>
      </c>
      <c r="M148" s="239">
        <v>6</v>
      </c>
      <c r="N148" s="240">
        <v>9</v>
      </c>
      <c r="P148" s="241">
        <v>3101</v>
      </c>
      <c r="Q148" s="242" t="s">
        <v>315</v>
      </c>
      <c r="R148" s="243">
        <v>118</v>
      </c>
      <c r="S148" s="244">
        <v>225</v>
      </c>
      <c r="T148" s="265"/>
      <c r="U148" s="246">
        <v>3</v>
      </c>
      <c r="V148" s="247">
        <v>15</v>
      </c>
      <c r="W148" s="247">
        <v>36</v>
      </c>
      <c r="X148" s="247">
        <v>22</v>
      </c>
      <c r="Y148" s="248">
        <v>23</v>
      </c>
      <c r="Z148" s="248">
        <v>81</v>
      </c>
      <c r="AA148" s="247">
        <v>14</v>
      </c>
      <c r="AB148" s="247">
        <v>9</v>
      </c>
      <c r="AC148" s="248">
        <v>9</v>
      </c>
      <c r="AE148" s="241">
        <v>3101</v>
      </c>
      <c r="AF148" s="242" t="s">
        <v>315</v>
      </c>
      <c r="AG148" s="243">
        <v>148</v>
      </c>
      <c r="AH148" s="244">
        <v>233</v>
      </c>
      <c r="AI148" s="265"/>
      <c r="AJ148" s="246">
        <v>1</v>
      </c>
      <c r="AK148" s="247">
        <v>16</v>
      </c>
      <c r="AL148" s="247">
        <v>37</v>
      </c>
      <c r="AM148" s="247">
        <v>32</v>
      </c>
      <c r="AN148" s="248">
        <v>13</v>
      </c>
      <c r="AO148" s="248">
        <v>82</v>
      </c>
      <c r="AP148" s="247">
        <v>16</v>
      </c>
      <c r="AQ148" s="247">
        <v>9</v>
      </c>
      <c r="AR148" s="248">
        <v>9</v>
      </c>
      <c r="AT148" s="241">
        <v>7840</v>
      </c>
      <c r="AU148" s="242" t="s">
        <v>907</v>
      </c>
      <c r="AV148" s="243">
        <v>1</v>
      </c>
      <c r="AW148" s="244" t="s">
        <v>42</v>
      </c>
      <c r="AX148" s="265"/>
      <c r="AY148" s="246" t="s">
        <v>42</v>
      </c>
      <c r="AZ148" s="247" t="s">
        <v>42</v>
      </c>
      <c r="BA148" s="247" t="s">
        <v>42</v>
      </c>
      <c r="BB148" s="247" t="s">
        <v>42</v>
      </c>
      <c r="BC148" s="248" t="s">
        <v>42</v>
      </c>
      <c r="BD148" s="248" t="s">
        <v>42</v>
      </c>
      <c r="BE148" s="247" t="s">
        <v>42</v>
      </c>
      <c r="BF148" s="247" t="s">
        <v>42</v>
      </c>
      <c r="BG148" s="248" t="s">
        <v>42</v>
      </c>
      <c r="BI148" s="241">
        <v>8101</v>
      </c>
      <c r="BJ148" s="242" t="s">
        <v>1334</v>
      </c>
      <c r="BK148" s="243">
        <v>14</v>
      </c>
      <c r="BL148" s="244">
        <v>212</v>
      </c>
      <c r="BM148" s="265"/>
      <c r="BN148" s="246">
        <v>71</v>
      </c>
      <c r="BO148" s="247">
        <v>21</v>
      </c>
      <c r="BP148" s="247">
        <v>7</v>
      </c>
      <c r="BQ148" s="247">
        <v>0</v>
      </c>
      <c r="BR148" s="248">
        <v>0</v>
      </c>
      <c r="BS148" s="248">
        <v>7</v>
      </c>
      <c r="BT148" s="247">
        <v>4</v>
      </c>
      <c r="BU148" s="247">
        <v>3</v>
      </c>
      <c r="BV148" s="247">
        <v>4</v>
      </c>
      <c r="BW148" s="248">
        <v>4</v>
      </c>
      <c r="BY148" s="241">
        <v>8121</v>
      </c>
      <c r="BZ148" s="242" t="s">
        <v>148</v>
      </c>
      <c r="CA148" s="243">
        <v>11</v>
      </c>
      <c r="CB148" s="244">
        <v>219</v>
      </c>
      <c r="CC148" s="265"/>
      <c r="CD148" s="246">
        <v>64</v>
      </c>
      <c r="CE148" s="247">
        <v>27</v>
      </c>
      <c r="CF148" s="247">
        <v>9</v>
      </c>
      <c r="CG148" s="247">
        <v>0</v>
      </c>
      <c r="CH148" s="248">
        <v>0</v>
      </c>
      <c r="CI148" s="248">
        <v>9</v>
      </c>
      <c r="CJ148" s="247">
        <v>4</v>
      </c>
      <c r="CK148" s="247">
        <v>7</v>
      </c>
      <c r="CL148" s="248">
        <v>5</v>
      </c>
      <c r="CN148" s="267">
        <v>7065</v>
      </c>
      <c r="CO148" s="36" t="s">
        <v>1308</v>
      </c>
      <c r="CP148" s="36">
        <v>45</v>
      </c>
      <c r="CQ148" s="268">
        <v>372</v>
      </c>
      <c r="CR148" s="269">
        <v>11</v>
      </c>
      <c r="CS148" s="268">
        <v>44</v>
      </c>
      <c r="CT148" s="268">
        <v>44</v>
      </c>
      <c r="CU148" s="36">
        <v>11</v>
      </c>
      <c r="CV148" s="36">
        <v>0</v>
      </c>
      <c r="CW148" s="36">
        <v>0</v>
      </c>
    </row>
    <row r="149" spans="1:101" ht="18" customHeight="1">
      <c r="A149" s="233">
        <v>3100</v>
      </c>
      <c r="B149" s="234" t="s">
        <v>314</v>
      </c>
      <c r="C149" s="235">
        <v>92</v>
      </c>
      <c r="D149" s="236">
        <v>215</v>
      </c>
      <c r="E149" s="237"/>
      <c r="F149" s="238">
        <v>1</v>
      </c>
      <c r="G149" s="239">
        <v>14</v>
      </c>
      <c r="H149" s="239">
        <v>30</v>
      </c>
      <c r="I149" s="239">
        <v>36</v>
      </c>
      <c r="J149" s="240">
        <v>18</v>
      </c>
      <c r="K149" s="240">
        <v>85</v>
      </c>
      <c r="L149" s="239">
        <v>17</v>
      </c>
      <c r="M149" s="239">
        <v>8</v>
      </c>
      <c r="N149" s="240">
        <v>11</v>
      </c>
      <c r="P149" s="241">
        <v>3111</v>
      </c>
      <c r="Q149" s="242" t="s">
        <v>1253</v>
      </c>
      <c r="R149" s="243">
        <v>106</v>
      </c>
      <c r="S149" s="244">
        <v>219</v>
      </c>
      <c r="T149" s="265"/>
      <c r="U149" s="246">
        <v>12</v>
      </c>
      <c r="V149" s="247">
        <v>14</v>
      </c>
      <c r="W149" s="247">
        <v>42</v>
      </c>
      <c r="X149" s="247">
        <v>19</v>
      </c>
      <c r="Y149" s="248">
        <v>12</v>
      </c>
      <c r="Z149" s="248">
        <v>74</v>
      </c>
      <c r="AA149" s="247">
        <v>13</v>
      </c>
      <c r="AB149" s="247">
        <v>8</v>
      </c>
      <c r="AC149" s="248">
        <v>9</v>
      </c>
      <c r="AE149" s="241">
        <v>3111</v>
      </c>
      <c r="AF149" s="242" t="s">
        <v>1253</v>
      </c>
      <c r="AG149" s="243">
        <v>90</v>
      </c>
      <c r="AH149" s="244">
        <v>228</v>
      </c>
      <c r="AI149" s="265"/>
      <c r="AJ149" s="246">
        <v>10</v>
      </c>
      <c r="AK149" s="247">
        <v>19</v>
      </c>
      <c r="AL149" s="247">
        <v>34</v>
      </c>
      <c r="AM149" s="247">
        <v>19</v>
      </c>
      <c r="AN149" s="248">
        <v>18</v>
      </c>
      <c r="AO149" s="248">
        <v>71</v>
      </c>
      <c r="AP149" s="247">
        <v>15</v>
      </c>
      <c r="AQ149" s="247">
        <v>7</v>
      </c>
      <c r="AR149" s="248">
        <v>8</v>
      </c>
      <c r="AT149" s="241">
        <v>7853</v>
      </c>
      <c r="AU149" s="242" t="s">
        <v>151</v>
      </c>
      <c r="AV149" s="243">
        <v>1</v>
      </c>
      <c r="AW149" s="244" t="s">
        <v>42</v>
      </c>
      <c r="AX149" s="265"/>
      <c r="AY149" s="246" t="s">
        <v>42</v>
      </c>
      <c r="AZ149" s="247" t="s">
        <v>42</v>
      </c>
      <c r="BA149" s="247" t="s">
        <v>42</v>
      </c>
      <c r="BB149" s="247" t="s">
        <v>42</v>
      </c>
      <c r="BC149" s="248" t="s">
        <v>42</v>
      </c>
      <c r="BD149" s="248" t="s">
        <v>42</v>
      </c>
      <c r="BE149" s="247" t="s">
        <v>42</v>
      </c>
      <c r="BF149" s="247" t="s">
        <v>42</v>
      </c>
      <c r="BG149" s="248" t="s">
        <v>42</v>
      </c>
      <c r="BI149" s="241">
        <v>8119</v>
      </c>
      <c r="BJ149" s="242" t="s">
        <v>526</v>
      </c>
      <c r="BK149" s="243">
        <v>14</v>
      </c>
      <c r="BL149" s="244">
        <v>213</v>
      </c>
      <c r="BM149" s="265"/>
      <c r="BN149" s="246">
        <v>57</v>
      </c>
      <c r="BO149" s="247">
        <v>36</v>
      </c>
      <c r="BP149" s="247">
        <v>7</v>
      </c>
      <c r="BQ149" s="247">
        <v>0</v>
      </c>
      <c r="BR149" s="248">
        <v>0</v>
      </c>
      <c r="BS149" s="248">
        <v>7</v>
      </c>
      <c r="BT149" s="247">
        <v>5</v>
      </c>
      <c r="BU149" s="247">
        <v>3</v>
      </c>
      <c r="BV149" s="247">
        <v>4</v>
      </c>
      <c r="BW149" s="248">
        <v>3</v>
      </c>
      <c r="BY149" s="241">
        <v>8131</v>
      </c>
      <c r="BZ149" s="242" t="s">
        <v>527</v>
      </c>
      <c r="CA149" s="243">
        <v>6</v>
      </c>
      <c r="CB149" s="244" t="s">
        <v>42</v>
      </c>
      <c r="CC149" s="265"/>
      <c r="CD149" s="246" t="s">
        <v>42</v>
      </c>
      <c r="CE149" s="247" t="s">
        <v>42</v>
      </c>
      <c r="CF149" s="247" t="s">
        <v>42</v>
      </c>
      <c r="CG149" s="247" t="s">
        <v>42</v>
      </c>
      <c r="CH149" s="248" t="s">
        <v>42</v>
      </c>
      <c r="CI149" s="248" t="s">
        <v>42</v>
      </c>
      <c r="CJ149" s="247" t="s">
        <v>42</v>
      </c>
      <c r="CK149" s="247" t="s">
        <v>42</v>
      </c>
      <c r="CL149" s="248" t="s">
        <v>42</v>
      </c>
      <c r="CN149" s="267">
        <v>7071</v>
      </c>
      <c r="CO149" s="36" t="s">
        <v>488</v>
      </c>
      <c r="CP149" s="36">
        <v>590</v>
      </c>
      <c r="CQ149" s="268">
        <v>374</v>
      </c>
      <c r="CR149" s="269">
        <v>20</v>
      </c>
      <c r="CS149" s="268">
        <v>45</v>
      </c>
      <c r="CT149" s="268">
        <v>34</v>
      </c>
      <c r="CU149" s="36">
        <v>20</v>
      </c>
      <c r="CV149" s="36">
        <v>1</v>
      </c>
      <c r="CW149" s="36">
        <v>0</v>
      </c>
    </row>
    <row r="150" spans="1:101" ht="18" customHeight="1">
      <c r="A150" s="233">
        <v>3101</v>
      </c>
      <c r="B150" s="234" t="s">
        <v>315</v>
      </c>
      <c r="C150" s="235">
        <v>127</v>
      </c>
      <c r="D150" s="236">
        <v>215</v>
      </c>
      <c r="E150" s="237"/>
      <c r="F150" s="238">
        <v>3</v>
      </c>
      <c r="G150" s="239">
        <v>7</v>
      </c>
      <c r="H150" s="239">
        <v>40</v>
      </c>
      <c r="I150" s="239">
        <v>34</v>
      </c>
      <c r="J150" s="240">
        <v>16</v>
      </c>
      <c r="K150" s="240">
        <v>90</v>
      </c>
      <c r="L150" s="239">
        <v>17</v>
      </c>
      <c r="M150" s="239">
        <v>8</v>
      </c>
      <c r="N150" s="240">
        <v>11</v>
      </c>
      <c r="P150" s="241">
        <v>3141</v>
      </c>
      <c r="Q150" s="242" t="s">
        <v>317</v>
      </c>
      <c r="R150" s="243">
        <v>207</v>
      </c>
      <c r="S150" s="244">
        <v>217</v>
      </c>
      <c r="T150" s="265"/>
      <c r="U150" s="246">
        <v>20</v>
      </c>
      <c r="V150" s="247">
        <v>19</v>
      </c>
      <c r="W150" s="247">
        <v>21</v>
      </c>
      <c r="X150" s="247">
        <v>23</v>
      </c>
      <c r="Y150" s="248">
        <v>18</v>
      </c>
      <c r="Z150" s="248">
        <v>61</v>
      </c>
      <c r="AA150" s="247">
        <v>12</v>
      </c>
      <c r="AB150" s="247">
        <v>8</v>
      </c>
      <c r="AC150" s="248">
        <v>9</v>
      </c>
      <c r="AE150" s="241">
        <v>3141</v>
      </c>
      <c r="AF150" s="242" t="s">
        <v>317</v>
      </c>
      <c r="AG150" s="243">
        <v>184</v>
      </c>
      <c r="AH150" s="244">
        <v>221</v>
      </c>
      <c r="AI150" s="265"/>
      <c r="AJ150" s="246">
        <v>21</v>
      </c>
      <c r="AK150" s="247">
        <v>25</v>
      </c>
      <c r="AL150" s="247">
        <v>25</v>
      </c>
      <c r="AM150" s="247">
        <v>22</v>
      </c>
      <c r="AN150" s="248">
        <v>7</v>
      </c>
      <c r="AO150" s="248">
        <v>54</v>
      </c>
      <c r="AP150" s="247">
        <v>14</v>
      </c>
      <c r="AQ150" s="247">
        <v>7</v>
      </c>
      <c r="AR150" s="248">
        <v>7</v>
      </c>
      <c r="AT150" s="241">
        <v>8101</v>
      </c>
      <c r="AU150" s="242" t="s">
        <v>1334</v>
      </c>
      <c r="AV150" s="243">
        <v>3</v>
      </c>
      <c r="AW150" s="244" t="s">
        <v>42</v>
      </c>
      <c r="AX150" s="265"/>
      <c r="AY150" s="246" t="s">
        <v>42</v>
      </c>
      <c r="AZ150" s="247" t="s">
        <v>42</v>
      </c>
      <c r="BA150" s="247" t="s">
        <v>42</v>
      </c>
      <c r="BB150" s="247" t="s">
        <v>42</v>
      </c>
      <c r="BC150" s="248" t="s">
        <v>42</v>
      </c>
      <c r="BD150" s="248" t="s">
        <v>42</v>
      </c>
      <c r="BE150" s="247" t="s">
        <v>42</v>
      </c>
      <c r="BF150" s="247" t="s">
        <v>42</v>
      </c>
      <c r="BG150" s="248" t="s">
        <v>42</v>
      </c>
      <c r="BI150" s="241">
        <v>8121</v>
      </c>
      <c r="BJ150" s="242" t="s">
        <v>148</v>
      </c>
      <c r="BK150" s="243">
        <v>6</v>
      </c>
      <c r="BL150" s="244" t="s">
        <v>42</v>
      </c>
      <c r="BM150" s="265"/>
      <c r="BN150" s="246" t="s">
        <v>42</v>
      </c>
      <c r="BO150" s="247" t="s">
        <v>42</v>
      </c>
      <c r="BP150" s="247" t="s">
        <v>42</v>
      </c>
      <c r="BQ150" s="247" t="s">
        <v>42</v>
      </c>
      <c r="BR150" s="248" t="s">
        <v>42</v>
      </c>
      <c r="BS150" s="248" t="s">
        <v>42</v>
      </c>
      <c r="BT150" s="247" t="s">
        <v>42</v>
      </c>
      <c r="BU150" s="247" t="s">
        <v>42</v>
      </c>
      <c r="BV150" s="247" t="s">
        <v>42</v>
      </c>
      <c r="BW150" s="248" t="s">
        <v>42</v>
      </c>
      <c r="BY150" s="241">
        <v>8151</v>
      </c>
      <c r="BZ150" s="242" t="s">
        <v>913</v>
      </c>
      <c r="CA150" s="243">
        <v>15</v>
      </c>
      <c r="CB150" s="244">
        <v>202</v>
      </c>
      <c r="CC150" s="265"/>
      <c r="CD150" s="246">
        <v>93</v>
      </c>
      <c r="CE150" s="247">
        <v>7</v>
      </c>
      <c r="CF150" s="247">
        <v>0</v>
      </c>
      <c r="CG150" s="247">
        <v>0</v>
      </c>
      <c r="CH150" s="248">
        <v>0</v>
      </c>
      <c r="CI150" s="248">
        <v>0</v>
      </c>
      <c r="CJ150" s="247">
        <v>3</v>
      </c>
      <c r="CK150" s="247">
        <v>5</v>
      </c>
      <c r="CL150" s="248">
        <v>3</v>
      </c>
      <c r="CN150" s="267">
        <v>7072</v>
      </c>
      <c r="CO150" s="36" t="s">
        <v>2006</v>
      </c>
      <c r="CP150" s="36">
        <v>3</v>
      </c>
      <c r="CQ150" s="268" t="s">
        <v>42</v>
      </c>
      <c r="CR150" s="269" t="s">
        <v>42</v>
      </c>
      <c r="CS150" s="268" t="s">
        <v>42</v>
      </c>
      <c r="CT150" s="268" t="s">
        <v>42</v>
      </c>
      <c r="CU150" s="36" t="s">
        <v>42</v>
      </c>
      <c r="CV150" s="36" t="s">
        <v>42</v>
      </c>
      <c r="CW150" s="36" t="s">
        <v>42</v>
      </c>
    </row>
    <row r="151" spans="1:101" ht="18" customHeight="1">
      <c r="A151" s="233">
        <v>3111</v>
      </c>
      <c r="B151" s="234" t="s">
        <v>1253</v>
      </c>
      <c r="C151" s="235">
        <v>81</v>
      </c>
      <c r="D151" s="236">
        <v>208</v>
      </c>
      <c r="E151" s="237"/>
      <c r="F151" s="238">
        <v>9</v>
      </c>
      <c r="G151" s="239">
        <v>23</v>
      </c>
      <c r="H151" s="239">
        <v>36</v>
      </c>
      <c r="I151" s="239">
        <v>12</v>
      </c>
      <c r="J151" s="240">
        <v>20</v>
      </c>
      <c r="K151" s="240">
        <v>68</v>
      </c>
      <c r="L151" s="239">
        <v>16</v>
      </c>
      <c r="M151" s="239">
        <v>7</v>
      </c>
      <c r="N151" s="240">
        <v>10</v>
      </c>
      <c r="P151" s="241">
        <v>3181</v>
      </c>
      <c r="Q151" s="242" t="s">
        <v>318</v>
      </c>
      <c r="R151" s="243">
        <v>82</v>
      </c>
      <c r="S151" s="244">
        <v>209</v>
      </c>
      <c r="T151" s="265"/>
      <c r="U151" s="246">
        <v>34</v>
      </c>
      <c r="V151" s="247">
        <v>17</v>
      </c>
      <c r="W151" s="247">
        <v>23</v>
      </c>
      <c r="X151" s="247">
        <v>12</v>
      </c>
      <c r="Y151" s="248">
        <v>13</v>
      </c>
      <c r="Z151" s="248">
        <v>49</v>
      </c>
      <c r="AA151" s="247">
        <v>11</v>
      </c>
      <c r="AB151" s="247">
        <v>7</v>
      </c>
      <c r="AC151" s="248">
        <v>8</v>
      </c>
      <c r="AE151" s="241">
        <v>3181</v>
      </c>
      <c r="AF151" s="242" t="s">
        <v>318</v>
      </c>
      <c r="AG151" s="243">
        <v>104</v>
      </c>
      <c r="AH151" s="244">
        <v>211</v>
      </c>
      <c r="AI151" s="265"/>
      <c r="AJ151" s="246">
        <v>35</v>
      </c>
      <c r="AK151" s="247">
        <v>31</v>
      </c>
      <c r="AL151" s="247">
        <v>24</v>
      </c>
      <c r="AM151" s="247">
        <v>6</v>
      </c>
      <c r="AN151" s="248">
        <v>5</v>
      </c>
      <c r="AO151" s="248">
        <v>35</v>
      </c>
      <c r="AP151" s="247">
        <v>11</v>
      </c>
      <c r="AQ151" s="247">
        <v>6</v>
      </c>
      <c r="AR151" s="248">
        <v>6</v>
      </c>
      <c r="AT151" s="241">
        <v>8119</v>
      </c>
      <c r="AU151" s="242" t="s">
        <v>526</v>
      </c>
      <c r="AV151" s="243">
        <v>8</v>
      </c>
      <c r="AW151" s="244" t="s">
        <v>42</v>
      </c>
      <c r="AX151" s="265"/>
      <c r="AY151" s="246" t="s">
        <v>42</v>
      </c>
      <c r="AZ151" s="247" t="s">
        <v>42</v>
      </c>
      <c r="BA151" s="247" t="s">
        <v>42</v>
      </c>
      <c r="BB151" s="247" t="s">
        <v>42</v>
      </c>
      <c r="BC151" s="248" t="s">
        <v>42</v>
      </c>
      <c r="BD151" s="248" t="s">
        <v>42</v>
      </c>
      <c r="BE151" s="247" t="s">
        <v>42</v>
      </c>
      <c r="BF151" s="247" t="s">
        <v>42</v>
      </c>
      <c r="BG151" s="248" t="s">
        <v>42</v>
      </c>
      <c r="BI151" s="241">
        <v>8131</v>
      </c>
      <c r="BJ151" s="242" t="s">
        <v>527</v>
      </c>
      <c r="BK151" s="243">
        <v>2</v>
      </c>
      <c r="BL151" s="244" t="s">
        <v>42</v>
      </c>
      <c r="BM151" s="265"/>
      <c r="BN151" s="246" t="s">
        <v>42</v>
      </c>
      <c r="BO151" s="247" t="s">
        <v>42</v>
      </c>
      <c r="BP151" s="247" t="s">
        <v>42</v>
      </c>
      <c r="BQ151" s="247" t="s">
        <v>42</v>
      </c>
      <c r="BR151" s="248" t="s">
        <v>42</v>
      </c>
      <c r="BS151" s="248" t="s">
        <v>42</v>
      </c>
      <c r="BT151" s="247" t="s">
        <v>42</v>
      </c>
      <c r="BU151" s="247" t="s">
        <v>42</v>
      </c>
      <c r="BV151" s="247" t="s">
        <v>42</v>
      </c>
      <c r="BW151" s="248" t="s">
        <v>42</v>
      </c>
      <c r="BY151" s="241">
        <v>8181</v>
      </c>
      <c r="BZ151" s="242" t="s">
        <v>916</v>
      </c>
      <c r="CA151" s="243">
        <v>16</v>
      </c>
      <c r="CB151" s="244">
        <v>213</v>
      </c>
      <c r="CC151" s="265"/>
      <c r="CD151" s="246">
        <v>81</v>
      </c>
      <c r="CE151" s="247">
        <v>6</v>
      </c>
      <c r="CF151" s="247">
        <v>13</v>
      </c>
      <c r="CG151" s="247">
        <v>0</v>
      </c>
      <c r="CH151" s="248">
        <v>0</v>
      </c>
      <c r="CI151" s="248">
        <v>13</v>
      </c>
      <c r="CJ151" s="247">
        <v>3</v>
      </c>
      <c r="CK151" s="247">
        <v>6</v>
      </c>
      <c r="CL151" s="248">
        <v>5</v>
      </c>
      <c r="CN151" s="267">
        <v>7081</v>
      </c>
      <c r="CO151" s="36" t="s">
        <v>924</v>
      </c>
      <c r="CP151" s="36">
        <v>33</v>
      </c>
      <c r="CQ151" s="268">
        <v>416</v>
      </c>
      <c r="CR151" s="269">
        <v>85</v>
      </c>
      <c r="CS151" s="268">
        <v>3</v>
      </c>
      <c r="CT151" s="268">
        <v>12</v>
      </c>
      <c r="CU151" s="36">
        <v>58</v>
      </c>
      <c r="CV151" s="36">
        <v>18</v>
      </c>
      <c r="CW151" s="36">
        <v>9</v>
      </c>
    </row>
    <row r="152" spans="1:101" ht="18" customHeight="1">
      <c r="A152" s="233">
        <v>3141</v>
      </c>
      <c r="B152" s="234" t="s">
        <v>317</v>
      </c>
      <c r="C152" s="235">
        <v>235</v>
      </c>
      <c r="D152" s="236">
        <v>198</v>
      </c>
      <c r="E152" s="237"/>
      <c r="F152" s="238">
        <v>22</v>
      </c>
      <c r="G152" s="239">
        <v>29</v>
      </c>
      <c r="H152" s="239">
        <v>26</v>
      </c>
      <c r="I152" s="239">
        <v>17</v>
      </c>
      <c r="J152" s="240">
        <v>7</v>
      </c>
      <c r="K152" s="240">
        <v>50</v>
      </c>
      <c r="L152" s="239">
        <v>14</v>
      </c>
      <c r="M152" s="239">
        <v>6</v>
      </c>
      <c r="N152" s="240">
        <v>10</v>
      </c>
      <c r="P152" s="241">
        <v>3191</v>
      </c>
      <c r="Q152" s="242" t="s">
        <v>125</v>
      </c>
      <c r="R152" s="243">
        <v>93</v>
      </c>
      <c r="S152" s="244">
        <v>232</v>
      </c>
      <c r="T152" s="265"/>
      <c r="U152" s="246">
        <v>2</v>
      </c>
      <c r="V152" s="247">
        <v>10</v>
      </c>
      <c r="W152" s="247">
        <v>26</v>
      </c>
      <c r="X152" s="247">
        <v>32</v>
      </c>
      <c r="Y152" s="248">
        <v>30</v>
      </c>
      <c r="Z152" s="248">
        <v>88</v>
      </c>
      <c r="AA152" s="247">
        <v>15</v>
      </c>
      <c r="AB152" s="247">
        <v>9</v>
      </c>
      <c r="AC152" s="248">
        <v>10</v>
      </c>
      <c r="AE152" s="241">
        <v>3191</v>
      </c>
      <c r="AF152" s="242" t="s">
        <v>125</v>
      </c>
      <c r="AG152" s="243">
        <v>122</v>
      </c>
      <c r="AH152" s="244">
        <v>236</v>
      </c>
      <c r="AI152" s="265"/>
      <c r="AJ152" s="246">
        <v>2</v>
      </c>
      <c r="AK152" s="247">
        <v>11</v>
      </c>
      <c r="AL152" s="247">
        <v>35</v>
      </c>
      <c r="AM152" s="247">
        <v>33</v>
      </c>
      <c r="AN152" s="248">
        <v>20</v>
      </c>
      <c r="AO152" s="248">
        <v>88</v>
      </c>
      <c r="AP152" s="247">
        <v>17</v>
      </c>
      <c r="AQ152" s="247">
        <v>9</v>
      </c>
      <c r="AR152" s="248">
        <v>10</v>
      </c>
      <c r="AT152" s="241">
        <v>8131</v>
      </c>
      <c r="AU152" s="242" t="s">
        <v>527</v>
      </c>
      <c r="AV152" s="243">
        <v>0</v>
      </c>
      <c r="AW152" s="244" t="s">
        <v>42</v>
      </c>
      <c r="AX152" s="265"/>
      <c r="AY152" s="246" t="s">
        <v>42</v>
      </c>
      <c r="AZ152" s="247" t="s">
        <v>42</v>
      </c>
      <c r="BA152" s="247" t="s">
        <v>42</v>
      </c>
      <c r="BB152" s="247" t="s">
        <v>42</v>
      </c>
      <c r="BC152" s="248" t="s">
        <v>42</v>
      </c>
      <c r="BD152" s="248" t="s">
        <v>42</v>
      </c>
      <c r="BE152" s="247" t="s">
        <v>42</v>
      </c>
      <c r="BF152" s="247" t="s">
        <v>42</v>
      </c>
      <c r="BG152" s="248" t="s">
        <v>42</v>
      </c>
      <c r="BI152" s="241">
        <v>8151</v>
      </c>
      <c r="BJ152" s="242" t="s">
        <v>913</v>
      </c>
      <c r="BK152" s="243">
        <v>9</v>
      </c>
      <c r="BL152" s="244" t="s">
        <v>42</v>
      </c>
      <c r="BM152" s="265"/>
      <c r="BN152" s="246" t="s">
        <v>42</v>
      </c>
      <c r="BO152" s="247" t="s">
        <v>42</v>
      </c>
      <c r="BP152" s="247" t="s">
        <v>42</v>
      </c>
      <c r="BQ152" s="247" t="s">
        <v>42</v>
      </c>
      <c r="BR152" s="248" t="s">
        <v>42</v>
      </c>
      <c r="BS152" s="248" t="s">
        <v>42</v>
      </c>
      <c r="BT152" s="247" t="s">
        <v>42</v>
      </c>
      <c r="BU152" s="247" t="s">
        <v>42</v>
      </c>
      <c r="BV152" s="247" t="s">
        <v>42</v>
      </c>
      <c r="BW152" s="248" t="s">
        <v>42</v>
      </c>
      <c r="BY152" s="241">
        <v>9732</v>
      </c>
      <c r="BZ152" s="242" t="s">
        <v>528</v>
      </c>
      <c r="CA152" s="243">
        <v>31</v>
      </c>
      <c r="CB152" s="244">
        <v>226</v>
      </c>
      <c r="CC152" s="265"/>
      <c r="CD152" s="246">
        <v>58</v>
      </c>
      <c r="CE152" s="247">
        <v>16</v>
      </c>
      <c r="CF152" s="247">
        <v>13</v>
      </c>
      <c r="CG152" s="247">
        <v>10</v>
      </c>
      <c r="CH152" s="248">
        <v>3</v>
      </c>
      <c r="CI152" s="248">
        <v>26</v>
      </c>
      <c r="CJ152" s="247">
        <v>5</v>
      </c>
      <c r="CK152" s="247">
        <v>7</v>
      </c>
      <c r="CL152" s="248">
        <v>7</v>
      </c>
      <c r="CN152" s="267">
        <v>7101</v>
      </c>
      <c r="CO152" s="36" t="s">
        <v>490</v>
      </c>
      <c r="CP152" s="36">
        <v>331</v>
      </c>
      <c r="CQ152" s="268">
        <v>400</v>
      </c>
      <c r="CR152" s="269">
        <v>55</v>
      </c>
      <c r="CS152" s="268">
        <v>11</v>
      </c>
      <c r="CT152" s="268">
        <v>34</v>
      </c>
      <c r="CU152" s="36">
        <v>44</v>
      </c>
      <c r="CV152" s="36">
        <v>8</v>
      </c>
      <c r="CW152" s="36">
        <v>4</v>
      </c>
    </row>
    <row r="153" spans="1:101" ht="18" customHeight="1">
      <c r="A153" s="233">
        <v>3181</v>
      </c>
      <c r="B153" s="234" t="s">
        <v>318</v>
      </c>
      <c r="C153" s="235">
        <v>107</v>
      </c>
      <c r="D153" s="236">
        <v>187</v>
      </c>
      <c r="E153" s="237"/>
      <c r="F153" s="238">
        <v>42</v>
      </c>
      <c r="G153" s="239">
        <v>26</v>
      </c>
      <c r="H153" s="239">
        <v>20</v>
      </c>
      <c r="I153" s="239">
        <v>9</v>
      </c>
      <c r="J153" s="240">
        <v>3</v>
      </c>
      <c r="K153" s="240">
        <v>32</v>
      </c>
      <c r="L153" s="239">
        <v>12</v>
      </c>
      <c r="M153" s="239">
        <v>4</v>
      </c>
      <c r="N153" s="240">
        <v>8</v>
      </c>
      <c r="P153" s="241">
        <v>3241</v>
      </c>
      <c r="Q153" s="242" t="s">
        <v>1254</v>
      </c>
      <c r="R153" s="243">
        <v>62</v>
      </c>
      <c r="S153" s="244">
        <v>214</v>
      </c>
      <c r="T153" s="265"/>
      <c r="U153" s="246">
        <v>18</v>
      </c>
      <c r="V153" s="247">
        <v>18</v>
      </c>
      <c r="W153" s="247">
        <v>32</v>
      </c>
      <c r="X153" s="247">
        <v>29</v>
      </c>
      <c r="Y153" s="248">
        <v>3</v>
      </c>
      <c r="Z153" s="248">
        <v>65</v>
      </c>
      <c r="AA153" s="247">
        <v>13</v>
      </c>
      <c r="AB153" s="247">
        <v>8</v>
      </c>
      <c r="AC153" s="248">
        <v>8</v>
      </c>
      <c r="AE153" s="241">
        <v>3241</v>
      </c>
      <c r="AF153" s="242" t="s">
        <v>1254</v>
      </c>
      <c r="AG153" s="243">
        <v>52</v>
      </c>
      <c r="AH153" s="244">
        <v>218</v>
      </c>
      <c r="AI153" s="265"/>
      <c r="AJ153" s="246">
        <v>19</v>
      </c>
      <c r="AK153" s="247">
        <v>33</v>
      </c>
      <c r="AL153" s="247">
        <v>29</v>
      </c>
      <c r="AM153" s="247">
        <v>15</v>
      </c>
      <c r="AN153" s="248">
        <v>4</v>
      </c>
      <c r="AO153" s="248">
        <v>48</v>
      </c>
      <c r="AP153" s="247">
        <v>12</v>
      </c>
      <c r="AQ153" s="247">
        <v>7</v>
      </c>
      <c r="AR153" s="248">
        <v>6</v>
      </c>
      <c r="AT153" s="241">
        <v>8151</v>
      </c>
      <c r="AU153" s="242" t="s">
        <v>913</v>
      </c>
      <c r="AV153" s="243">
        <v>9</v>
      </c>
      <c r="AW153" s="244" t="s">
        <v>42</v>
      </c>
      <c r="AX153" s="265"/>
      <c r="AY153" s="246" t="s">
        <v>42</v>
      </c>
      <c r="AZ153" s="247" t="s">
        <v>42</v>
      </c>
      <c r="BA153" s="247" t="s">
        <v>42</v>
      </c>
      <c r="BB153" s="247" t="s">
        <v>42</v>
      </c>
      <c r="BC153" s="248" t="s">
        <v>42</v>
      </c>
      <c r="BD153" s="248" t="s">
        <v>42</v>
      </c>
      <c r="BE153" s="247" t="s">
        <v>42</v>
      </c>
      <c r="BF153" s="247" t="s">
        <v>42</v>
      </c>
      <c r="BG153" s="248" t="s">
        <v>42</v>
      </c>
      <c r="BI153" s="241">
        <v>8181</v>
      </c>
      <c r="BJ153" s="242" t="s">
        <v>916</v>
      </c>
      <c r="BK153" s="243">
        <v>16</v>
      </c>
      <c r="BL153" s="244">
        <v>206</v>
      </c>
      <c r="BM153" s="265"/>
      <c r="BN153" s="246">
        <v>69</v>
      </c>
      <c r="BO153" s="247">
        <v>25</v>
      </c>
      <c r="BP153" s="247">
        <v>0</v>
      </c>
      <c r="BQ153" s="247">
        <v>0</v>
      </c>
      <c r="BR153" s="248">
        <v>6</v>
      </c>
      <c r="BS153" s="248">
        <v>6</v>
      </c>
      <c r="BT153" s="247">
        <v>3</v>
      </c>
      <c r="BU153" s="247">
        <v>4</v>
      </c>
      <c r="BV153" s="247">
        <v>4</v>
      </c>
      <c r="BW153" s="248">
        <v>3</v>
      </c>
      <c r="CN153" s="267">
        <v>7111</v>
      </c>
      <c r="CO153" s="36" t="s">
        <v>491</v>
      </c>
      <c r="CP153" s="36">
        <v>637</v>
      </c>
      <c r="CQ153" s="268">
        <v>376</v>
      </c>
      <c r="CR153" s="269">
        <v>23</v>
      </c>
      <c r="CS153" s="268">
        <v>40</v>
      </c>
      <c r="CT153" s="268">
        <v>37</v>
      </c>
      <c r="CU153" s="36">
        <v>22</v>
      </c>
      <c r="CV153" s="36">
        <v>1</v>
      </c>
      <c r="CW153" s="36">
        <v>0</v>
      </c>
    </row>
    <row r="154" spans="1:101" ht="18" customHeight="1">
      <c r="A154" s="233">
        <v>3191</v>
      </c>
      <c r="B154" s="234" t="s">
        <v>125</v>
      </c>
      <c r="C154" s="235">
        <v>69</v>
      </c>
      <c r="D154" s="236">
        <v>221</v>
      </c>
      <c r="E154" s="237"/>
      <c r="F154" s="238">
        <v>1</v>
      </c>
      <c r="G154" s="239">
        <v>10</v>
      </c>
      <c r="H154" s="239">
        <v>26</v>
      </c>
      <c r="I154" s="239">
        <v>28</v>
      </c>
      <c r="J154" s="240">
        <v>35</v>
      </c>
      <c r="K154" s="240">
        <v>88</v>
      </c>
      <c r="L154" s="239">
        <v>18</v>
      </c>
      <c r="M154" s="239">
        <v>8</v>
      </c>
      <c r="N154" s="240">
        <v>12</v>
      </c>
      <c r="P154" s="241">
        <v>3261</v>
      </c>
      <c r="Q154" s="242" t="s">
        <v>1255</v>
      </c>
      <c r="R154" s="243">
        <v>187</v>
      </c>
      <c r="S154" s="244">
        <v>212</v>
      </c>
      <c r="T154" s="265"/>
      <c r="U154" s="246">
        <v>21</v>
      </c>
      <c r="V154" s="247">
        <v>17</v>
      </c>
      <c r="W154" s="247">
        <v>29</v>
      </c>
      <c r="X154" s="247">
        <v>25</v>
      </c>
      <c r="Y154" s="248">
        <v>8</v>
      </c>
      <c r="Z154" s="248">
        <v>61</v>
      </c>
      <c r="AA154" s="247">
        <v>13</v>
      </c>
      <c r="AB154" s="247">
        <v>8</v>
      </c>
      <c r="AC154" s="248">
        <v>8</v>
      </c>
      <c r="AE154" s="241">
        <v>3261</v>
      </c>
      <c r="AF154" s="242" t="s">
        <v>1255</v>
      </c>
      <c r="AG154" s="243">
        <v>184</v>
      </c>
      <c r="AH154" s="244">
        <v>213</v>
      </c>
      <c r="AI154" s="265"/>
      <c r="AJ154" s="246">
        <v>34</v>
      </c>
      <c r="AK154" s="247">
        <v>32</v>
      </c>
      <c r="AL154" s="247">
        <v>20</v>
      </c>
      <c r="AM154" s="247">
        <v>10</v>
      </c>
      <c r="AN154" s="248">
        <v>5</v>
      </c>
      <c r="AO154" s="248">
        <v>35</v>
      </c>
      <c r="AP154" s="247">
        <v>11</v>
      </c>
      <c r="AQ154" s="247">
        <v>6</v>
      </c>
      <c r="AR154" s="248">
        <v>5</v>
      </c>
      <c r="AT154" s="241">
        <v>8181</v>
      </c>
      <c r="AU154" s="242" t="s">
        <v>916</v>
      </c>
      <c r="AV154" s="243">
        <v>20</v>
      </c>
      <c r="AW154" s="244">
        <v>192</v>
      </c>
      <c r="AX154" s="265"/>
      <c r="AY154" s="246">
        <v>90</v>
      </c>
      <c r="AZ154" s="247">
        <v>5</v>
      </c>
      <c r="BA154" s="247">
        <v>0</v>
      </c>
      <c r="BB154" s="247">
        <v>5</v>
      </c>
      <c r="BC154" s="248">
        <v>0</v>
      </c>
      <c r="BD154" s="248">
        <v>5</v>
      </c>
      <c r="BE154" s="247">
        <v>5</v>
      </c>
      <c r="BF154" s="247">
        <v>5</v>
      </c>
      <c r="BG154" s="248">
        <v>2</v>
      </c>
      <c r="BI154" s="241">
        <v>9732</v>
      </c>
      <c r="BJ154" s="242" t="s">
        <v>528</v>
      </c>
      <c r="BK154" s="243">
        <v>17</v>
      </c>
      <c r="BL154" s="244">
        <v>223</v>
      </c>
      <c r="BM154" s="265"/>
      <c r="BN154" s="246">
        <v>41</v>
      </c>
      <c r="BO154" s="247">
        <v>18</v>
      </c>
      <c r="BP154" s="247">
        <v>29</v>
      </c>
      <c r="BQ154" s="247">
        <v>12</v>
      </c>
      <c r="BR154" s="248">
        <v>0</v>
      </c>
      <c r="BS154" s="248">
        <v>41</v>
      </c>
      <c r="BT154" s="247">
        <v>5</v>
      </c>
      <c r="BU154" s="247">
        <v>5</v>
      </c>
      <c r="BV154" s="247">
        <v>6</v>
      </c>
      <c r="BW154" s="248">
        <v>4</v>
      </c>
      <c r="CN154" s="267">
        <v>7112</v>
      </c>
      <c r="CO154" s="36" t="s">
        <v>2007</v>
      </c>
      <c r="CP154" s="36">
        <v>11</v>
      </c>
      <c r="CQ154" s="268">
        <v>363</v>
      </c>
      <c r="CR154" s="269">
        <v>9</v>
      </c>
      <c r="CS154" s="268">
        <v>64</v>
      </c>
      <c r="CT154" s="268">
        <v>27</v>
      </c>
      <c r="CU154" s="36">
        <v>9</v>
      </c>
      <c r="CV154" s="36">
        <v>0</v>
      </c>
      <c r="CW154" s="36">
        <v>0</v>
      </c>
    </row>
    <row r="155" spans="1:101" ht="18" customHeight="1">
      <c r="A155" s="233">
        <v>3241</v>
      </c>
      <c r="B155" s="234" t="s">
        <v>1254</v>
      </c>
      <c r="C155" s="235">
        <v>43</v>
      </c>
      <c r="D155" s="236">
        <v>190</v>
      </c>
      <c r="E155" s="237"/>
      <c r="F155" s="238">
        <v>44</v>
      </c>
      <c r="G155" s="239">
        <v>16</v>
      </c>
      <c r="H155" s="239">
        <v>26</v>
      </c>
      <c r="I155" s="239">
        <v>12</v>
      </c>
      <c r="J155" s="240">
        <v>2</v>
      </c>
      <c r="K155" s="240">
        <v>40</v>
      </c>
      <c r="L155" s="239">
        <v>12</v>
      </c>
      <c r="M155" s="239">
        <v>5</v>
      </c>
      <c r="N155" s="240">
        <v>8</v>
      </c>
      <c r="P155" s="241">
        <v>3281</v>
      </c>
      <c r="Q155" s="242" t="s">
        <v>18</v>
      </c>
      <c r="R155" s="243">
        <v>183</v>
      </c>
      <c r="S155" s="244">
        <v>212</v>
      </c>
      <c r="T155" s="265"/>
      <c r="U155" s="246">
        <v>19</v>
      </c>
      <c r="V155" s="247">
        <v>27</v>
      </c>
      <c r="W155" s="247">
        <v>26</v>
      </c>
      <c r="X155" s="247">
        <v>21</v>
      </c>
      <c r="Y155" s="248">
        <v>8</v>
      </c>
      <c r="Z155" s="248">
        <v>54</v>
      </c>
      <c r="AA155" s="247">
        <v>12</v>
      </c>
      <c r="AB155" s="247">
        <v>7</v>
      </c>
      <c r="AC155" s="248">
        <v>8</v>
      </c>
      <c r="AE155" s="241">
        <v>3281</v>
      </c>
      <c r="AF155" s="242" t="s">
        <v>18</v>
      </c>
      <c r="AG155" s="243">
        <v>179</v>
      </c>
      <c r="AH155" s="244">
        <v>226</v>
      </c>
      <c r="AI155" s="265"/>
      <c r="AJ155" s="246">
        <v>14</v>
      </c>
      <c r="AK155" s="247">
        <v>21</v>
      </c>
      <c r="AL155" s="247">
        <v>27</v>
      </c>
      <c r="AM155" s="247">
        <v>23</v>
      </c>
      <c r="AN155" s="248">
        <v>15</v>
      </c>
      <c r="AO155" s="248">
        <v>65</v>
      </c>
      <c r="AP155" s="247">
        <v>14</v>
      </c>
      <c r="AQ155" s="247">
        <v>8</v>
      </c>
      <c r="AR155" s="248">
        <v>8</v>
      </c>
      <c r="AT155" s="241">
        <v>9732</v>
      </c>
      <c r="AU155" s="242" t="s">
        <v>528</v>
      </c>
      <c r="AV155" s="243">
        <v>21</v>
      </c>
      <c r="AW155" s="244">
        <v>210</v>
      </c>
      <c r="AX155" s="265"/>
      <c r="AY155" s="246">
        <v>57</v>
      </c>
      <c r="AZ155" s="247">
        <v>19</v>
      </c>
      <c r="BA155" s="247">
        <v>24</v>
      </c>
      <c r="BB155" s="247">
        <v>0</v>
      </c>
      <c r="BC155" s="248">
        <v>0</v>
      </c>
      <c r="BD155" s="248">
        <v>24</v>
      </c>
      <c r="BE155" s="247">
        <v>6</v>
      </c>
      <c r="BF155" s="247">
        <v>8</v>
      </c>
      <c r="BG155" s="248">
        <v>3</v>
      </c>
      <c r="CN155" s="267">
        <v>7121</v>
      </c>
      <c r="CO155" s="36" t="s">
        <v>492</v>
      </c>
      <c r="CP155" s="36">
        <v>730</v>
      </c>
      <c r="CQ155" s="268">
        <v>388</v>
      </c>
      <c r="CR155" s="269">
        <v>40</v>
      </c>
      <c r="CS155" s="268">
        <v>24</v>
      </c>
      <c r="CT155" s="268">
        <v>35</v>
      </c>
      <c r="CU155" s="36">
        <v>37</v>
      </c>
      <c r="CV155" s="36">
        <v>3</v>
      </c>
      <c r="CW155" s="36">
        <v>0</v>
      </c>
    </row>
    <row r="156" spans="1:101" ht="18" customHeight="1">
      <c r="A156" s="233">
        <v>3261</v>
      </c>
      <c r="B156" s="234" t="s">
        <v>1255</v>
      </c>
      <c r="C156" s="235">
        <v>183</v>
      </c>
      <c r="D156" s="236">
        <v>201</v>
      </c>
      <c r="E156" s="237"/>
      <c r="F156" s="238">
        <v>15</v>
      </c>
      <c r="G156" s="239">
        <v>26</v>
      </c>
      <c r="H156" s="239">
        <v>35</v>
      </c>
      <c r="I156" s="239">
        <v>15</v>
      </c>
      <c r="J156" s="240">
        <v>8</v>
      </c>
      <c r="K156" s="240">
        <v>58</v>
      </c>
      <c r="L156" s="239">
        <v>14</v>
      </c>
      <c r="M156" s="239">
        <v>6</v>
      </c>
      <c r="N156" s="240">
        <v>10</v>
      </c>
      <c r="P156" s="241">
        <v>3301</v>
      </c>
      <c r="Q156" s="242" t="s">
        <v>321</v>
      </c>
      <c r="R156" s="243">
        <v>68</v>
      </c>
      <c r="S156" s="244">
        <v>197</v>
      </c>
      <c r="T156" s="265"/>
      <c r="U156" s="246">
        <v>44</v>
      </c>
      <c r="V156" s="247">
        <v>21</v>
      </c>
      <c r="W156" s="247">
        <v>31</v>
      </c>
      <c r="X156" s="247">
        <v>4</v>
      </c>
      <c r="Y156" s="248">
        <v>0</v>
      </c>
      <c r="Z156" s="248">
        <v>35</v>
      </c>
      <c r="AA156" s="247">
        <v>9</v>
      </c>
      <c r="AB156" s="247">
        <v>6</v>
      </c>
      <c r="AC156" s="248">
        <v>7</v>
      </c>
      <c r="AE156" s="241">
        <v>3301</v>
      </c>
      <c r="AF156" s="242" t="s">
        <v>321</v>
      </c>
      <c r="AG156" s="243">
        <v>77</v>
      </c>
      <c r="AH156" s="244">
        <v>205</v>
      </c>
      <c r="AI156" s="265"/>
      <c r="AJ156" s="246">
        <v>45</v>
      </c>
      <c r="AK156" s="247">
        <v>32</v>
      </c>
      <c r="AL156" s="247">
        <v>19</v>
      </c>
      <c r="AM156" s="247">
        <v>1</v>
      </c>
      <c r="AN156" s="248">
        <v>1</v>
      </c>
      <c r="AO156" s="248">
        <v>22</v>
      </c>
      <c r="AP156" s="247">
        <v>9</v>
      </c>
      <c r="AQ156" s="247">
        <v>5</v>
      </c>
      <c r="AR156" s="248">
        <v>4</v>
      </c>
      <c r="BZ156" s="274"/>
      <c r="CN156" s="267">
        <v>7131</v>
      </c>
      <c r="CO156" s="36" t="s">
        <v>493</v>
      </c>
      <c r="CP156" s="36">
        <v>357</v>
      </c>
      <c r="CQ156" s="268">
        <v>372</v>
      </c>
      <c r="CR156" s="269">
        <v>16</v>
      </c>
      <c r="CS156" s="268">
        <v>47</v>
      </c>
      <c r="CT156" s="268">
        <v>37</v>
      </c>
      <c r="CU156" s="36">
        <v>15</v>
      </c>
      <c r="CV156" s="36">
        <v>1</v>
      </c>
      <c r="CW156" s="36">
        <v>0</v>
      </c>
    </row>
    <row r="157" spans="1:101" ht="18" customHeight="1">
      <c r="A157" s="233">
        <v>3281</v>
      </c>
      <c r="B157" s="234" t="s">
        <v>18</v>
      </c>
      <c r="C157" s="235">
        <v>167</v>
      </c>
      <c r="D157" s="236">
        <v>203</v>
      </c>
      <c r="E157" s="237"/>
      <c r="F157" s="238">
        <v>16</v>
      </c>
      <c r="G157" s="239">
        <v>25</v>
      </c>
      <c r="H157" s="239">
        <v>31</v>
      </c>
      <c r="I157" s="239">
        <v>16</v>
      </c>
      <c r="J157" s="240">
        <v>12</v>
      </c>
      <c r="K157" s="240">
        <v>59</v>
      </c>
      <c r="L157" s="239">
        <v>15</v>
      </c>
      <c r="M157" s="239">
        <v>6</v>
      </c>
      <c r="N157" s="240">
        <v>10</v>
      </c>
      <c r="P157" s="241">
        <v>3341</v>
      </c>
      <c r="Q157" s="242" t="s">
        <v>322</v>
      </c>
      <c r="R157" s="243">
        <v>119</v>
      </c>
      <c r="S157" s="244">
        <v>218</v>
      </c>
      <c r="T157" s="265"/>
      <c r="U157" s="246">
        <v>11</v>
      </c>
      <c r="V157" s="247">
        <v>20</v>
      </c>
      <c r="W157" s="247">
        <v>33</v>
      </c>
      <c r="X157" s="247">
        <v>26</v>
      </c>
      <c r="Y157" s="248">
        <v>10</v>
      </c>
      <c r="Z157" s="248">
        <v>69</v>
      </c>
      <c r="AA157" s="247">
        <v>13</v>
      </c>
      <c r="AB157" s="247">
        <v>8</v>
      </c>
      <c r="AC157" s="248">
        <v>9</v>
      </c>
      <c r="AE157" s="241">
        <v>3341</v>
      </c>
      <c r="AF157" s="242" t="s">
        <v>322</v>
      </c>
      <c r="AG157" s="243">
        <v>117</v>
      </c>
      <c r="AH157" s="244">
        <v>222</v>
      </c>
      <c r="AI157" s="265"/>
      <c r="AJ157" s="246">
        <v>16</v>
      </c>
      <c r="AK157" s="247">
        <v>29</v>
      </c>
      <c r="AL157" s="247">
        <v>26</v>
      </c>
      <c r="AM157" s="247">
        <v>21</v>
      </c>
      <c r="AN157" s="248">
        <v>8</v>
      </c>
      <c r="AO157" s="248">
        <v>55</v>
      </c>
      <c r="AP157" s="247">
        <v>13</v>
      </c>
      <c r="AQ157" s="247">
        <v>7</v>
      </c>
      <c r="AR157" s="248">
        <v>6</v>
      </c>
      <c r="CN157" s="267">
        <v>7132</v>
      </c>
      <c r="CO157" s="36" t="s">
        <v>2008</v>
      </c>
      <c r="CP157" s="36">
        <v>3</v>
      </c>
      <c r="CQ157" s="268" t="s">
        <v>42</v>
      </c>
      <c r="CR157" s="269" t="s">
        <v>42</v>
      </c>
      <c r="CS157" s="268" t="s">
        <v>42</v>
      </c>
      <c r="CT157" s="268" t="s">
        <v>42</v>
      </c>
      <c r="CU157" s="36" t="s">
        <v>42</v>
      </c>
      <c r="CV157" s="36" t="s">
        <v>42</v>
      </c>
      <c r="CW157" s="36" t="s">
        <v>42</v>
      </c>
    </row>
    <row r="158" spans="1:101" ht="18" customHeight="1">
      <c r="A158" s="233">
        <v>3301</v>
      </c>
      <c r="B158" s="234" t="s">
        <v>321</v>
      </c>
      <c r="C158" s="235">
        <v>83</v>
      </c>
      <c r="D158" s="236">
        <v>187</v>
      </c>
      <c r="E158" s="237"/>
      <c r="F158" s="238">
        <v>33</v>
      </c>
      <c r="G158" s="239">
        <v>30</v>
      </c>
      <c r="H158" s="239">
        <v>30</v>
      </c>
      <c r="I158" s="239">
        <v>6</v>
      </c>
      <c r="J158" s="240">
        <v>1</v>
      </c>
      <c r="K158" s="240">
        <v>37</v>
      </c>
      <c r="L158" s="239">
        <v>12</v>
      </c>
      <c r="M158" s="239">
        <v>5</v>
      </c>
      <c r="N158" s="240">
        <v>8</v>
      </c>
      <c r="P158" s="241">
        <v>3381</v>
      </c>
      <c r="Q158" s="242" t="s">
        <v>1256</v>
      </c>
      <c r="R158" s="243">
        <v>111</v>
      </c>
      <c r="S158" s="244">
        <v>215</v>
      </c>
      <c r="T158" s="265"/>
      <c r="U158" s="246">
        <v>13</v>
      </c>
      <c r="V158" s="247">
        <v>28</v>
      </c>
      <c r="W158" s="247">
        <v>25</v>
      </c>
      <c r="X158" s="247">
        <v>24</v>
      </c>
      <c r="Y158" s="248">
        <v>10</v>
      </c>
      <c r="Z158" s="248">
        <v>59</v>
      </c>
      <c r="AA158" s="247">
        <v>12</v>
      </c>
      <c r="AB158" s="247">
        <v>8</v>
      </c>
      <c r="AC158" s="248">
        <v>9</v>
      </c>
      <c r="AE158" s="241">
        <v>3381</v>
      </c>
      <c r="AF158" s="242" t="s">
        <v>1256</v>
      </c>
      <c r="AG158" s="243">
        <v>125</v>
      </c>
      <c r="AH158" s="244">
        <v>221</v>
      </c>
      <c r="AI158" s="265"/>
      <c r="AJ158" s="246">
        <v>20</v>
      </c>
      <c r="AK158" s="247">
        <v>22</v>
      </c>
      <c r="AL158" s="247">
        <v>31</v>
      </c>
      <c r="AM158" s="247">
        <v>22</v>
      </c>
      <c r="AN158" s="248">
        <v>5</v>
      </c>
      <c r="AO158" s="248">
        <v>58</v>
      </c>
      <c r="AP158" s="247">
        <v>13</v>
      </c>
      <c r="AQ158" s="247">
        <v>7</v>
      </c>
      <c r="AR158" s="248">
        <v>7</v>
      </c>
      <c r="CN158" s="267">
        <v>7141</v>
      </c>
      <c r="CO158" s="36" t="s">
        <v>494</v>
      </c>
      <c r="CP158" s="36">
        <v>523</v>
      </c>
      <c r="CQ158" s="268">
        <v>390</v>
      </c>
      <c r="CR158" s="269">
        <v>41</v>
      </c>
      <c r="CS158" s="268">
        <v>24</v>
      </c>
      <c r="CT158" s="268">
        <v>36</v>
      </c>
      <c r="CU158" s="36">
        <v>34</v>
      </c>
      <c r="CV158" s="36">
        <v>4</v>
      </c>
      <c r="CW158" s="36">
        <v>3</v>
      </c>
    </row>
    <row r="159" spans="1:101" ht="18" customHeight="1">
      <c r="A159" s="233">
        <v>3341</v>
      </c>
      <c r="B159" s="234" t="s">
        <v>322</v>
      </c>
      <c r="C159" s="235">
        <v>125</v>
      </c>
      <c r="D159" s="236">
        <v>202</v>
      </c>
      <c r="E159" s="237"/>
      <c r="F159" s="238">
        <v>14</v>
      </c>
      <c r="G159" s="239">
        <v>27</v>
      </c>
      <c r="H159" s="239">
        <v>32</v>
      </c>
      <c r="I159" s="239">
        <v>19</v>
      </c>
      <c r="J159" s="240">
        <v>7</v>
      </c>
      <c r="K159" s="240">
        <v>58</v>
      </c>
      <c r="L159" s="239">
        <v>15</v>
      </c>
      <c r="M159" s="239">
        <v>6</v>
      </c>
      <c r="N159" s="240">
        <v>10</v>
      </c>
      <c r="P159" s="241">
        <v>3421</v>
      </c>
      <c r="Q159" s="242" t="s">
        <v>324</v>
      </c>
      <c r="R159" s="243">
        <v>125</v>
      </c>
      <c r="S159" s="244">
        <v>205</v>
      </c>
      <c r="T159" s="265"/>
      <c r="U159" s="246">
        <v>39</v>
      </c>
      <c r="V159" s="247">
        <v>17</v>
      </c>
      <c r="W159" s="247">
        <v>26</v>
      </c>
      <c r="X159" s="247">
        <v>13</v>
      </c>
      <c r="Y159" s="248">
        <v>6</v>
      </c>
      <c r="Z159" s="248">
        <v>44</v>
      </c>
      <c r="AA159" s="247">
        <v>10</v>
      </c>
      <c r="AB159" s="247">
        <v>6</v>
      </c>
      <c r="AC159" s="248">
        <v>8</v>
      </c>
      <c r="AE159" s="241">
        <v>3421</v>
      </c>
      <c r="AF159" s="242" t="s">
        <v>324</v>
      </c>
      <c r="AG159" s="243">
        <v>148</v>
      </c>
      <c r="AH159" s="244">
        <v>211</v>
      </c>
      <c r="AI159" s="265"/>
      <c r="AJ159" s="246">
        <v>35</v>
      </c>
      <c r="AK159" s="247">
        <v>34</v>
      </c>
      <c r="AL159" s="247">
        <v>18</v>
      </c>
      <c r="AM159" s="247">
        <v>9</v>
      </c>
      <c r="AN159" s="248">
        <v>4</v>
      </c>
      <c r="AO159" s="248">
        <v>31</v>
      </c>
      <c r="AP159" s="247">
        <v>11</v>
      </c>
      <c r="AQ159" s="247">
        <v>6</v>
      </c>
      <c r="AR159" s="248">
        <v>6</v>
      </c>
      <c r="CN159" s="267">
        <v>7151</v>
      </c>
      <c r="CO159" s="36" t="s">
        <v>495</v>
      </c>
      <c r="CP159" s="36">
        <v>473</v>
      </c>
      <c r="CQ159" s="268">
        <v>375</v>
      </c>
      <c r="CR159" s="269">
        <v>18</v>
      </c>
      <c r="CS159" s="268">
        <v>43</v>
      </c>
      <c r="CT159" s="268">
        <v>38</v>
      </c>
      <c r="CU159" s="36">
        <v>18</v>
      </c>
      <c r="CV159" s="36">
        <v>0</v>
      </c>
      <c r="CW159" s="36">
        <v>0</v>
      </c>
    </row>
    <row r="160" spans="1:101" ht="18" customHeight="1">
      <c r="A160" s="233">
        <v>3381</v>
      </c>
      <c r="B160" s="234" t="s">
        <v>1256</v>
      </c>
      <c r="C160" s="235">
        <v>118</v>
      </c>
      <c r="D160" s="236">
        <v>201</v>
      </c>
      <c r="E160" s="237"/>
      <c r="F160" s="238">
        <v>16</v>
      </c>
      <c r="G160" s="239">
        <v>25</v>
      </c>
      <c r="H160" s="239">
        <v>32</v>
      </c>
      <c r="I160" s="239">
        <v>20</v>
      </c>
      <c r="J160" s="240">
        <v>6</v>
      </c>
      <c r="K160" s="240">
        <v>58</v>
      </c>
      <c r="L160" s="239">
        <v>15</v>
      </c>
      <c r="M160" s="239">
        <v>6</v>
      </c>
      <c r="N160" s="240">
        <v>10</v>
      </c>
      <c r="P160" s="241">
        <v>3431</v>
      </c>
      <c r="Q160" s="242" t="s">
        <v>1257</v>
      </c>
      <c r="R160" s="243">
        <v>95</v>
      </c>
      <c r="S160" s="244">
        <v>208</v>
      </c>
      <c r="T160" s="265"/>
      <c r="U160" s="246">
        <v>23</v>
      </c>
      <c r="V160" s="247">
        <v>29</v>
      </c>
      <c r="W160" s="247">
        <v>25</v>
      </c>
      <c r="X160" s="247">
        <v>15</v>
      </c>
      <c r="Y160" s="248">
        <v>7</v>
      </c>
      <c r="Z160" s="248">
        <v>47</v>
      </c>
      <c r="AA160" s="247">
        <v>12</v>
      </c>
      <c r="AB160" s="247">
        <v>7</v>
      </c>
      <c r="AC160" s="248">
        <v>7</v>
      </c>
      <c r="AE160" s="241">
        <v>3431</v>
      </c>
      <c r="AF160" s="242" t="s">
        <v>1257</v>
      </c>
      <c r="AG160" s="243">
        <v>111</v>
      </c>
      <c r="AH160" s="244">
        <v>223</v>
      </c>
      <c r="AI160" s="265"/>
      <c r="AJ160" s="246">
        <v>14</v>
      </c>
      <c r="AK160" s="247">
        <v>25</v>
      </c>
      <c r="AL160" s="247">
        <v>34</v>
      </c>
      <c r="AM160" s="247">
        <v>16</v>
      </c>
      <c r="AN160" s="248">
        <v>10</v>
      </c>
      <c r="AO160" s="248">
        <v>60</v>
      </c>
      <c r="AP160" s="247">
        <v>14</v>
      </c>
      <c r="AQ160" s="247">
        <v>7</v>
      </c>
      <c r="AR160" s="248">
        <v>7</v>
      </c>
      <c r="CN160" s="267">
        <v>7160</v>
      </c>
      <c r="CO160" s="36" t="s">
        <v>496</v>
      </c>
      <c r="CP160" s="36">
        <v>247</v>
      </c>
      <c r="CQ160" s="268">
        <v>398</v>
      </c>
      <c r="CR160" s="269">
        <v>57</v>
      </c>
      <c r="CS160" s="268">
        <v>14</v>
      </c>
      <c r="CT160" s="268">
        <v>29</v>
      </c>
      <c r="CU160" s="36">
        <v>45</v>
      </c>
      <c r="CV160" s="36">
        <v>9</v>
      </c>
      <c r="CW160" s="36">
        <v>3</v>
      </c>
    </row>
    <row r="161" spans="1:101" ht="18" customHeight="1">
      <c r="A161" s="233">
        <v>3421</v>
      </c>
      <c r="B161" s="234" t="s">
        <v>324</v>
      </c>
      <c r="C161" s="235">
        <v>121</v>
      </c>
      <c r="D161" s="236">
        <v>194</v>
      </c>
      <c r="E161" s="237"/>
      <c r="F161" s="238">
        <v>29</v>
      </c>
      <c r="G161" s="239">
        <v>32</v>
      </c>
      <c r="H161" s="239">
        <v>23</v>
      </c>
      <c r="I161" s="239">
        <v>12</v>
      </c>
      <c r="J161" s="240">
        <v>3</v>
      </c>
      <c r="K161" s="240">
        <v>39</v>
      </c>
      <c r="L161" s="239">
        <v>13</v>
      </c>
      <c r="M161" s="239">
        <v>5</v>
      </c>
      <c r="N161" s="240">
        <v>10</v>
      </c>
      <c r="P161" s="241">
        <v>3501</v>
      </c>
      <c r="Q161" s="242" t="s">
        <v>326</v>
      </c>
      <c r="R161" s="243">
        <v>53</v>
      </c>
      <c r="S161" s="244">
        <v>204</v>
      </c>
      <c r="T161" s="265"/>
      <c r="U161" s="246">
        <v>32</v>
      </c>
      <c r="V161" s="247">
        <v>26</v>
      </c>
      <c r="W161" s="247">
        <v>30</v>
      </c>
      <c r="X161" s="247">
        <v>8</v>
      </c>
      <c r="Y161" s="248">
        <v>4</v>
      </c>
      <c r="Z161" s="248">
        <v>42</v>
      </c>
      <c r="AA161" s="247">
        <v>11</v>
      </c>
      <c r="AB161" s="247">
        <v>7</v>
      </c>
      <c r="AC161" s="248">
        <v>7</v>
      </c>
      <c r="AE161" s="241">
        <v>3501</v>
      </c>
      <c r="AF161" s="242" t="s">
        <v>326</v>
      </c>
      <c r="AG161" s="243">
        <v>70</v>
      </c>
      <c r="AH161" s="244">
        <v>216</v>
      </c>
      <c r="AI161" s="265"/>
      <c r="AJ161" s="246">
        <v>24</v>
      </c>
      <c r="AK161" s="247">
        <v>34</v>
      </c>
      <c r="AL161" s="247">
        <v>26</v>
      </c>
      <c r="AM161" s="247">
        <v>11</v>
      </c>
      <c r="AN161" s="248">
        <v>4</v>
      </c>
      <c r="AO161" s="248">
        <v>41</v>
      </c>
      <c r="AP161" s="247">
        <v>12</v>
      </c>
      <c r="AQ161" s="247">
        <v>7</v>
      </c>
      <c r="AR161" s="248">
        <v>6</v>
      </c>
      <c r="CN161" s="267">
        <v>7171</v>
      </c>
      <c r="CO161" s="36" t="s">
        <v>1769</v>
      </c>
      <c r="CP161" s="36">
        <v>42</v>
      </c>
      <c r="CQ161" s="268">
        <v>395</v>
      </c>
      <c r="CR161" s="269">
        <v>45</v>
      </c>
      <c r="CS161" s="268">
        <v>12</v>
      </c>
      <c r="CT161" s="268">
        <v>43</v>
      </c>
      <c r="CU161" s="36">
        <v>40</v>
      </c>
      <c r="CV161" s="36">
        <v>5</v>
      </c>
      <c r="CW161" s="36">
        <v>0</v>
      </c>
    </row>
    <row r="162" spans="1:101" ht="18" customHeight="1">
      <c r="A162" s="233">
        <v>3431</v>
      </c>
      <c r="B162" s="234" t="s">
        <v>1257</v>
      </c>
      <c r="C162" s="235">
        <v>127</v>
      </c>
      <c r="D162" s="236">
        <v>195</v>
      </c>
      <c r="E162" s="237"/>
      <c r="F162" s="238">
        <v>29</v>
      </c>
      <c r="G162" s="239">
        <v>24</v>
      </c>
      <c r="H162" s="239">
        <v>28</v>
      </c>
      <c r="I162" s="239">
        <v>8</v>
      </c>
      <c r="J162" s="240">
        <v>12</v>
      </c>
      <c r="K162" s="240">
        <v>47</v>
      </c>
      <c r="L162" s="239">
        <v>13</v>
      </c>
      <c r="M162" s="239">
        <v>5</v>
      </c>
      <c r="N162" s="240">
        <v>9</v>
      </c>
      <c r="P162" s="241">
        <v>3541</v>
      </c>
      <c r="Q162" s="242" t="s">
        <v>1258</v>
      </c>
      <c r="R162" s="243">
        <v>58</v>
      </c>
      <c r="S162" s="244">
        <v>199</v>
      </c>
      <c r="T162" s="265"/>
      <c r="U162" s="246">
        <v>45</v>
      </c>
      <c r="V162" s="247">
        <v>22</v>
      </c>
      <c r="W162" s="247">
        <v>26</v>
      </c>
      <c r="X162" s="247">
        <v>5</v>
      </c>
      <c r="Y162" s="248">
        <v>2</v>
      </c>
      <c r="Z162" s="248">
        <v>33</v>
      </c>
      <c r="AA162" s="247">
        <v>10</v>
      </c>
      <c r="AB162" s="247">
        <v>6</v>
      </c>
      <c r="AC162" s="248">
        <v>6</v>
      </c>
      <c r="AE162" s="241">
        <v>3541</v>
      </c>
      <c r="AF162" s="242" t="s">
        <v>1258</v>
      </c>
      <c r="AG162" s="243">
        <v>66</v>
      </c>
      <c r="AH162" s="244">
        <v>214</v>
      </c>
      <c r="AI162" s="265"/>
      <c r="AJ162" s="246">
        <v>30</v>
      </c>
      <c r="AK162" s="247">
        <v>30</v>
      </c>
      <c r="AL162" s="247">
        <v>27</v>
      </c>
      <c r="AM162" s="247">
        <v>9</v>
      </c>
      <c r="AN162" s="248">
        <v>3</v>
      </c>
      <c r="AO162" s="248">
        <v>39</v>
      </c>
      <c r="AP162" s="247">
        <v>11</v>
      </c>
      <c r="AQ162" s="247">
        <v>7</v>
      </c>
      <c r="AR162" s="248">
        <v>6</v>
      </c>
      <c r="CN162" s="267">
        <v>7191</v>
      </c>
      <c r="CO162" s="36" t="s">
        <v>498</v>
      </c>
      <c r="CP162" s="36">
        <v>520</v>
      </c>
      <c r="CQ162" s="268">
        <v>391</v>
      </c>
      <c r="CR162" s="269">
        <v>44</v>
      </c>
      <c r="CS162" s="268">
        <v>23</v>
      </c>
      <c r="CT162" s="268">
        <v>33</v>
      </c>
      <c r="CU162" s="36">
        <v>37</v>
      </c>
      <c r="CV162" s="36">
        <v>5</v>
      </c>
      <c r="CW162" s="36">
        <v>1</v>
      </c>
    </row>
    <row r="163" spans="1:101" ht="18" customHeight="1">
      <c r="A163" s="233">
        <v>3501</v>
      </c>
      <c r="B163" s="234" t="s">
        <v>326</v>
      </c>
      <c r="C163" s="235">
        <v>82</v>
      </c>
      <c r="D163" s="236">
        <v>192</v>
      </c>
      <c r="E163" s="237"/>
      <c r="F163" s="238">
        <v>33</v>
      </c>
      <c r="G163" s="239">
        <v>28</v>
      </c>
      <c r="H163" s="239">
        <v>27</v>
      </c>
      <c r="I163" s="239">
        <v>7</v>
      </c>
      <c r="J163" s="240">
        <v>5</v>
      </c>
      <c r="K163" s="240">
        <v>39</v>
      </c>
      <c r="L163" s="239">
        <v>13</v>
      </c>
      <c r="M163" s="239">
        <v>5</v>
      </c>
      <c r="N163" s="240">
        <v>9</v>
      </c>
      <c r="P163" s="241">
        <v>3581</v>
      </c>
      <c r="Q163" s="242" t="s">
        <v>328</v>
      </c>
      <c r="R163" s="243">
        <v>41</v>
      </c>
      <c r="S163" s="244">
        <v>199</v>
      </c>
      <c r="T163" s="265"/>
      <c r="U163" s="246">
        <v>37</v>
      </c>
      <c r="V163" s="247">
        <v>34</v>
      </c>
      <c r="W163" s="247">
        <v>17</v>
      </c>
      <c r="X163" s="247">
        <v>10</v>
      </c>
      <c r="Y163" s="248">
        <v>2</v>
      </c>
      <c r="Z163" s="248">
        <v>29</v>
      </c>
      <c r="AA163" s="247">
        <v>10</v>
      </c>
      <c r="AB163" s="247">
        <v>6</v>
      </c>
      <c r="AC163" s="248">
        <v>7</v>
      </c>
      <c r="AE163" s="241">
        <v>3581</v>
      </c>
      <c r="AF163" s="242" t="s">
        <v>328</v>
      </c>
      <c r="AG163" s="243">
        <v>60</v>
      </c>
      <c r="AH163" s="244">
        <v>206</v>
      </c>
      <c r="AI163" s="265"/>
      <c r="AJ163" s="246">
        <v>38</v>
      </c>
      <c r="AK163" s="247">
        <v>33</v>
      </c>
      <c r="AL163" s="247">
        <v>23</v>
      </c>
      <c r="AM163" s="247">
        <v>5</v>
      </c>
      <c r="AN163" s="248">
        <v>0</v>
      </c>
      <c r="AO163" s="248">
        <v>28</v>
      </c>
      <c r="AP163" s="247">
        <v>10</v>
      </c>
      <c r="AQ163" s="247">
        <v>5</v>
      </c>
      <c r="AR163" s="248">
        <v>5</v>
      </c>
      <c r="CN163" s="267">
        <v>7201</v>
      </c>
      <c r="CO163" s="36" t="s">
        <v>499</v>
      </c>
      <c r="CP163" s="36">
        <v>435</v>
      </c>
      <c r="CQ163" s="268">
        <v>385</v>
      </c>
      <c r="CR163" s="269">
        <v>35</v>
      </c>
      <c r="CS163" s="268">
        <v>32</v>
      </c>
      <c r="CT163" s="268">
        <v>34</v>
      </c>
      <c r="CU163" s="36">
        <v>30</v>
      </c>
      <c r="CV163" s="36">
        <v>4</v>
      </c>
      <c r="CW163" s="36">
        <v>1</v>
      </c>
    </row>
    <row r="164" spans="1:101" ht="24" customHeight="1">
      <c r="A164" s="233">
        <v>3541</v>
      </c>
      <c r="B164" s="234" t="s">
        <v>1258</v>
      </c>
      <c r="C164" s="235">
        <v>63</v>
      </c>
      <c r="D164" s="236">
        <v>182</v>
      </c>
      <c r="E164" s="237"/>
      <c r="F164" s="238">
        <v>44</v>
      </c>
      <c r="G164" s="239">
        <v>37</v>
      </c>
      <c r="H164" s="239">
        <v>13</v>
      </c>
      <c r="I164" s="239">
        <v>6</v>
      </c>
      <c r="J164" s="240">
        <v>0</v>
      </c>
      <c r="K164" s="240">
        <v>19</v>
      </c>
      <c r="L164" s="239">
        <v>11</v>
      </c>
      <c r="M164" s="239">
        <v>4</v>
      </c>
      <c r="N164" s="240">
        <v>7</v>
      </c>
      <c r="P164" s="241">
        <v>3600</v>
      </c>
      <c r="Q164" s="242" t="s">
        <v>329</v>
      </c>
      <c r="R164" s="243">
        <v>92</v>
      </c>
      <c r="S164" s="244">
        <v>211</v>
      </c>
      <c r="T164" s="265"/>
      <c r="U164" s="246">
        <v>17</v>
      </c>
      <c r="V164" s="247">
        <v>22</v>
      </c>
      <c r="W164" s="247">
        <v>45</v>
      </c>
      <c r="X164" s="247">
        <v>14</v>
      </c>
      <c r="Y164" s="248">
        <v>2</v>
      </c>
      <c r="Z164" s="248">
        <v>61</v>
      </c>
      <c r="AA164" s="247">
        <v>12</v>
      </c>
      <c r="AB164" s="247">
        <v>8</v>
      </c>
      <c r="AC164" s="248">
        <v>7</v>
      </c>
      <c r="AE164" s="241">
        <v>3600</v>
      </c>
      <c r="AF164" s="242" t="s">
        <v>329</v>
      </c>
      <c r="AG164" s="243">
        <v>74</v>
      </c>
      <c r="AH164" s="244">
        <v>208</v>
      </c>
      <c r="AI164" s="265"/>
      <c r="AJ164" s="246">
        <v>36</v>
      </c>
      <c r="AK164" s="247">
        <v>41</v>
      </c>
      <c r="AL164" s="247">
        <v>19</v>
      </c>
      <c r="AM164" s="247">
        <v>4</v>
      </c>
      <c r="AN164" s="248">
        <v>0</v>
      </c>
      <c r="AO164" s="248">
        <v>23</v>
      </c>
      <c r="AP164" s="247">
        <v>11</v>
      </c>
      <c r="AQ164" s="247">
        <v>5</v>
      </c>
      <c r="AR164" s="248">
        <v>5</v>
      </c>
      <c r="CN164" s="267">
        <v>7231</v>
      </c>
      <c r="CO164" s="36" t="s">
        <v>500</v>
      </c>
      <c r="CP164" s="36">
        <v>491</v>
      </c>
      <c r="CQ164" s="268">
        <v>377</v>
      </c>
      <c r="CR164" s="269">
        <v>18</v>
      </c>
      <c r="CS164" s="268">
        <v>39</v>
      </c>
      <c r="CT164" s="268">
        <v>43</v>
      </c>
      <c r="CU164" s="36">
        <v>16</v>
      </c>
      <c r="CV164" s="36">
        <v>1</v>
      </c>
      <c r="CW164" s="36">
        <v>0</v>
      </c>
    </row>
    <row r="165" spans="1:101" ht="18" customHeight="1">
      <c r="A165" s="233">
        <v>3581</v>
      </c>
      <c r="B165" s="234" t="s">
        <v>328</v>
      </c>
      <c r="C165" s="235">
        <v>60</v>
      </c>
      <c r="D165" s="236">
        <v>184</v>
      </c>
      <c r="E165" s="237"/>
      <c r="F165" s="238">
        <v>45</v>
      </c>
      <c r="G165" s="239">
        <v>35</v>
      </c>
      <c r="H165" s="239">
        <v>17</v>
      </c>
      <c r="I165" s="239">
        <v>3</v>
      </c>
      <c r="J165" s="240">
        <v>0</v>
      </c>
      <c r="K165" s="240">
        <v>20</v>
      </c>
      <c r="L165" s="239">
        <v>11</v>
      </c>
      <c r="M165" s="239">
        <v>4</v>
      </c>
      <c r="N165" s="240">
        <v>8</v>
      </c>
      <c r="P165" s="241">
        <v>3610</v>
      </c>
      <c r="Q165" s="242" t="s">
        <v>330</v>
      </c>
      <c r="R165" s="243">
        <v>152</v>
      </c>
      <c r="S165" s="244">
        <v>209</v>
      </c>
      <c r="T165" s="265"/>
      <c r="U165" s="246">
        <v>25</v>
      </c>
      <c r="V165" s="247">
        <v>28</v>
      </c>
      <c r="W165" s="247">
        <v>26</v>
      </c>
      <c r="X165" s="247">
        <v>12</v>
      </c>
      <c r="Y165" s="248">
        <v>9</v>
      </c>
      <c r="Z165" s="248">
        <v>47</v>
      </c>
      <c r="AA165" s="247">
        <v>11</v>
      </c>
      <c r="AB165" s="247">
        <v>7</v>
      </c>
      <c r="AC165" s="248">
        <v>8</v>
      </c>
      <c r="AE165" s="241">
        <v>3610</v>
      </c>
      <c r="AF165" s="242" t="s">
        <v>330</v>
      </c>
      <c r="AG165" s="243">
        <v>185</v>
      </c>
      <c r="AH165" s="244">
        <v>210</v>
      </c>
      <c r="AI165" s="265"/>
      <c r="AJ165" s="246">
        <v>39</v>
      </c>
      <c r="AK165" s="247">
        <v>34</v>
      </c>
      <c r="AL165" s="247">
        <v>18</v>
      </c>
      <c r="AM165" s="247">
        <v>7</v>
      </c>
      <c r="AN165" s="248">
        <v>3</v>
      </c>
      <c r="AO165" s="248">
        <v>28</v>
      </c>
      <c r="AP165" s="247">
        <v>10</v>
      </c>
      <c r="AQ165" s="247">
        <v>6</v>
      </c>
      <c r="AR165" s="248">
        <v>5</v>
      </c>
      <c r="CN165" s="267">
        <v>7241</v>
      </c>
      <c r="CO165" s="36" t="s">
        <v>1312</v>
      </c>
      <c r="CP165" s="36">
        <v>419</v>
      </c>
      <c r="CQ165" s="268">
        <v>387</v>
      </c>
      <c r="CR165" s="269">
        <v>38</v>
      </c>
      <c r="CS165" s="268">
        <v>27</v>
      </c>
      <c r="CT165" s="268">
        <v>35</v>
      </c>
      <c r="CU165" s="36">
        <v>33</v>
      </c>
      <c r="CV165" s="36">
        <v>4</v>
      </c>
      <c r="CW165" s="36">
        <v>1</v>
      </c>
    </row>
    <row r="166" spans="1:101" ht="18" customHeight="1">
      <c r="A166" s="233">
        <v>3600</v>
      </c>
      <c r="B166" s="234" t="s">
        <v>329</v>
      </c>
      <c r="C166" s="235">
        <v>101</v>
      </c>
      <c r="D166" s="236">
        <v>192</v>
      </c>
      <c r="E166" s="237"/>
      <c r="F166" s="238">
        <v>31</v>
      </c>
      <c r="G166" s="239">
        <v>31</v>
      </c>
      <c r="H166" s="239">
        <v>26</v>
      </c>
      <c r="I166" s="239">
        <v>11</v>
      </c>
      <c r="J166" s="240">
        <v>2</v>
      </c>
      <c r="K166" s="240">
        <v>39</v>
      </c>
      <c r="L166" s="239">
        <v>13</v>
      </c>
      <c r="M166" s="239">
        <v>5</v>
      </c>
      <c r="N166" s="240">
        <v>9</v>
      </c>
      <c r="P166" s="241">
        <v>3621</v>
      </c>
      <c r="Q166" s="242" t="s">
        <v>331</v>
      </c>
      <c r="R166" s="243">
        <v>166</v>
      </c>
      <c r="S166" s="244">
        <v>208</v>
      </c>
      <c r="T166" s="265"/>
      <c r="U166" s="246">
        <v>27</v>
      </c>
      <c r="V166" s="247">
        <v>28</v>
      </c>
      <c r="W166" s="247">
        <v>26</v>
      </c>
      <c r="X166" s="247">
        <v>14</v>
      </c>
      <c r="Y166" s="248">
        <v>5</v>
      </c>
      <c r="Z166" s="248">
        <v>45</v>
      </c>
      <c r="AA166" s="247">
        <v>11</v>
      </c>
      <c r="AB166" s="247">
        <v>7</v>
      </c>
      <c r="AC166" s="248">
        <v>8</v>
      </c>
      <c r="AE166" s="241">
        <v>3621</v>
      </c>
      <c r="AF166" s="242" t="s">
        <v>331</v>
      </c>
      <c r="AG166" s="243">
        <v>168</v>
      </c>
      <c r="AH166" s="244">
        <v>212</v>
      </c>
      <c r="AI166" s="265"/>
      <c r="AJ166" s="246">
        <v>35</v>
      </c>
      <c r="AK166" s="247">
        <v>32</v>
      </c>
      <c r="AL166" s="247">
        <v>23</v>
      </c>
      <c r="AM166" s="247">
        <v>7</v>
      </c>
      <c r="AN166" s="248">
        <v>4</v>
      </c>
      <c r="AO166" s="248">
        <v>33</v>
      </c>
      <c r="AP166" s="247">
        <v>11</v>
      </c>
      <c r="AQ166" s="247">
        <v>6</v>
      </c>
      <c r="AR166" s="248">
        <v>5</v>
      </c>
      <c r="BJ166" s="274"/>
      <c r="CN166" s="267">
        <v>7251</v>
      </c>
      <c r="CO166" s="36" t="s">
        <v>502</v>
      </c>
      <c r="CP166" s="36">
        <v>458</v>
      </c>
      <c r="CQ166" s="268">
        <v>375</v>
      </c>
      <c r="CR166" s="269">
        <v>20</v>
      </c>
      <c r="CS166" s="268">
        <v>42</v>
      </c>
      <c r="CT166" s="268">
        <v>38</v>
      </c>
      <c r="CU166" s="36">
        <v>19</v>
      </c>
      <c r="CV166" s="36">
        <v>1</v>
      </c>
      <c r="CW166" s="36">
        <v>0</v>
      </c>
    </row>
    <row r="167" spans="1:101" ht="18" customHeight="1">
      <c r="A167" s="233">
        <v>3610</v>
      </c>
      <c r="B167" s="234" t="s">
        <v>330</v>
      </c>
      <c r="C167" s="235">
        <v>118</v>
      </c>
      <c r="D167" s="236">
        <v>206</v>
      </c>
      <c r="E167" s="237"/>
      <c r="F167" s="238">
        <v>10</v>
      </c>
      <c r="G167" s="239">
        <v>22</v>
      </c>
      <c r="H167" s="239">
        <v>36</v>
      </c>
      <c r="I167" s="239">
        <v>18</v>
      </c>
      <c r="J167" s="240">
        <v>14</v>
      </c>
      <c r="K167" s="240">
        <v>68</v>
      </c>
      <c r="L167" s="239">
        <v>15</v>
      </c>
      <c r="M167" s="239">
        <v>7</v>
      </c>
      <c r="N167" s="240">
        <v>11</v>
      </c>
      <c r="P167" s="241">
        <v>3661</v>
      </c>
      <c r="Q167" s="242" t="s">
        <v>1259</v>
      </c>
      <c r="R167" s="243">
        <v>96</v>
      </c>
      <c r="S167" s="244">
        <v>207</v>
      </c>
      <c r="T167" s="265"/>
      <c r="U167" s="246">
        <v>31</v>
      </c>
      <c r="V167" s="247">
        <v>21</v>
      </c>
      <c r="W167" s="247">
        <v>28</v>
      </c>
      <c r="X167" s="247">
        <v>17</v>
      </c>
      <c r="Y167" s="248">
        <v>3</v>
      </c>
      <c r="Z167" s="248">
        <v>48</v>
      </c>
      <c r="AA167" s="247">
        <v>11</v>
      </c>
      <c r="AB167" s="247">
        <v>7</v>
      </c>
      <c r="AC167" s="248">
        <v>7</v>
      </c>
      <c r="AE167" s="241">
        <v>3661</v>
      </c>
      <c r="AF167" s="242" t="s">
        <v>1259</v>
      </c>
      <c r="AG167" s="243">
        <v>84</v>
      </c>
      <c r="AH167" s="244">
        <v>222</v>
      </c>
      <c r="AI167" s="265"/>
      <c r="AJ167" s="246">
        <v>21</v>
      </c>
      <c r="AK167" s="247">
        <v>18</v>
      </c>
      <c r="AL167" s="247">
        <v>24</v>
      </c>
      <c r="AM167" s="247">
        <v>31</v>
      </c>
      <c r="AN167" s="248">
        <v>6</v>
      </c>
      <c r="AO167" s="248">
        <v>61</v>
      </c>
      <c r="AP167" s="247">
        <v>14</v>
      </c>
      <c r="AQ167" s="247">
        <v>7</v>
      </c>
      <c r="AR167" s="248">
        <v>7</v>
      </c>
      <c r="AU167" s="274"/>
      <c r="CN167" s="267">
        <v>7254</v>
      </c>
      <c r="CO167" s="36" t="s">
        <v>1314</v>
      </c>
      <c r="CP167" s="36">
        <v>14</v>
      </c>
      <c r="CQ167" s="268">
        <v>347</v>
      </c>
      <c r="CR167" s="269">
        <v>7</v>
      </c>
      <c r="CS167" s="268">
        <v>79</v>
      </c>
      <c r="CT167" s="268">
        <v>14</v>
      </c>
      <c r="CU167" s="36">
        <v>7</v>
      </c>
      <c r="CV167" s="36">
        <v>0</v>
      </c>
      <c r="CW167" s="36">
        <v>0</v>
      </c>
    </row>
    <row r="168" spans="1:101" ht="18" customHeight="1">
      <c r="A168" s="233">
        <v>3621</v>
      </c>
      <c r="B168" s="234" t="s">
        <v>331</v>
      </c>
      <c r="C168" s="235">
        <v>149</v>
      </c>
      <c r="D168" s="236">
        <v>200</v>
      </c>
      <c r="E168" s="237"/>
      <c r="F168" s="238">
        <v>16</v>
      </c>
      <c r="G168" s="239">
        <v>21</v>
      </c>
      <c r="H168" s="239">
        <v>45</v>
      </c>
      <c r="I168" s="239">
        <v>16</v>
      </c>
      <c r="J168" s="240">
        <v>1</v>
      </c>
      <c r="K168" s="240">
        <v>62</v>
      </c>
      <c r="L168" s="239">
        <v>14</v>
      </c>
      <c r="M168" s="239">
        <v>6</v>
      </c>
      <c r="N168" s="240">
        <v>10</v>
      </c>
      <c r="P168" s="241">
        <v>3701</v>
      </c>
      <c r="Q168" s="242" t="s">
        <v>333</v>
      </c>
      <c r="R168" s="243">
        <v>109</v>
      </c>
      <c r="S168" s="244">
        <v>214</v>
      </c>
      <c r="T168" s="265"/>
      <c r="U168" s="246">
        <v>19</v>
      </c>
      <c r="V168" s="247">
        <v>20</v>
      </c>
      <c r="W168" s="247">
        <v>31</v>
      </c>
      <c r="X168" s="247">
        <v>23</v>
      </c>
      <c r="Y168" s="248">
        <v>6</v>
      </c>
      <c r="Z168" s="248">
        <v>61</v>
      </c>
      <c r="AA168" s="247">
        <v>12</v>
      </c>
      <c r="AB168" s="247">
        <v>8</v>
      </c>
      <c r="AC168" s="248">
        <v>8</v>
      </c>
      <c r="AE168" s="241">
        <v>3701</v>
      </c>
      <c r="AF168" s="242" t="s">
        <v>333</v>
      </c>
      <c r="AG168" s="243">
        <v>108</v>
      </c>
      <c r="AH168" s="244">
        <v>216</v>
      </c>
      <c r="AI168" s="265"/>
      <c r="AJ168" s="246">
        <v>23</v>
      </c>
      <c r="AK168" s="247">
        <v>38</v>
      </c>
      <c r="AL168" s="247">
        <v>25</v>
      </c>
      <c r="AM168" s="247">
        <v>13</v>
      </c>
      <c r="AN168" s="248">
        <v>1</v>
      </c>
      <c r="AO168" s="248">
        <v>39</v>
      </c>
      <c r="AP168" s="247">
        <v>12</v>
      </c>
      <c r="AQ168" s="247">
        <v>6</v>
      </c>
      <c r="AR168" s="248">
        <v>6</v>
      </c>
      <c r="CN168" s="267">
        <v>7262</v>
      </c>
      <c r="CO168" s="36" t="s">
        <v>503</v>
      </c>
      <c r="CP168" s="36">
        <v>87</v>
      </c>
      <c r="CQ168" s="268">
        <v>397</v>
      </c>
      <c r="CR168" s="269">
        <v>47</v>
      </c>
      <c r="CS168" s="268">
        <v>9</v>
      </c>
      <c r="CT168" s="268">
        <v>44</v>
      </c>
      <c r="CU168" s="36">
        <v>40</v>
      </c>
      <c r="CV168" s="36">
        <v>7</v>
      </c>
      <c r="CW168" s="36">
        <v>0</v>
      </c>
    </row>
    <row r="169" spans="1:101" ht="18" customHeight="1">
      <c r="A169" s="233">
        <v>3661</v>
      </c>
      <c r="B169" s="234" t="s">
        <v>1259</v>
      </c>
      <c r="C169" s="235">
        <v>96</v>
      </c>
      <c r="D169" s="236">
        <v>189</v>
      </c>
      <c r="E169" s="237"/>
      <c r="F169" s="238">
        <v>36</v>
      </c>
      <c r="G169" s="239">
        <v>30</v>
      </c>
      <c r="H169" s="239">
        <v>25</v>
      </c>
      <c r="I169" s="239">
        <v>6</v>
      </c>
      <c r="J169" s="240">
        <v>2</v>
      </c>
      <c r="K169" s="240">
        <v>33</v>
      </c>
      <c r="L169" s="239">
        <v>12</v>
      </c>
      <c r="M169" s="239">
        <v>5</v>
      </c>
      <c r="N169" s="240">
        <v>8</v>
      </c>
      <c r="P169" s="241">
        <v>3741</v>
      </c>
      <c r="Q169" s="242" t="s">
        <v>334</v>
      </c>
      <c r="R169" s="243">
        <v>140</v>
      </c>
      <c r="S169" s="244">
        <v>230</v>
      </c>
      <c r="T169" s="265"/>
      <c r="U169" s="246">
        <v>6</v>
      </c>
      <c r="V169" s="247">
        <v>10</v>
      </c>
      <c r="W169" s="247">
        <v>21</v>
      </c>
      <c r="X169" s="247">
        <v>31</v>
      </c>
      <c r="Y169" s="248">
        <v>31</v>
      </c>
      <c r="Z169" s="248">
        <v>84</v>
      </c>
      <c r="AA169" s="247">
        <v>15</v>
      </c>
      <c r="AB169" s="247">
        <v>9</v>
      </c>
      <c r="AC169" s="248">
        <v>10</v>
      </c>
      <c r="AE169" s="241">
        <v>3741</v>
      </c>
      <c r="AF169" s="242" t="s">
        <v>334</v>
      </c>
      <c r="AG169" s="243">
        <v>150</v>
      </c>
      <c r="AH169" s="244">
        <v>233</v>
      </c>
      <c r="AI169" s="265"/>
      <c r="AJ169" s="246">
        <v>6</v>
      </c>
      <c r="AK169" s="247">
        <v>16</v>
      </c>
      <c r="AL169" s="247">
        <v>27</v>
      </c>
      <c r="AM169" s="247">
        <v>31</v>
      </c>
      <c r="AN169" s="248">
        <v>21</v>
      </c>
      <c r="AO169" s="248">
        <v>78</v>
      </c>
      <c r="AP169" s="247">
        <v>16</v>
      </c>
      <c r="AQ169" s="247">
        <v>8</v>
      </c>
      <c r="AR169" s="248">
        <v>9</v>
      </c>
      <c r="CN169" s="267">
        <v>7265</v>
      </c>
      <c r="CO169" s="36" t="s">
        <v>1316</v>
      </c>
      <c r="CP169" s="36">
        <v>3</v>
      </c>
      <c r="CQ169" s="268" t="s">
        <v>42</v>
      </c>
      <c r="CR169" s="269" t="s">
        <v>42</v>
      </c>
      <c r="CS169" s="268" t="s">
        <v>42</v>
      </c>
      <c r="CT169" s="268" t="s">
        <v>42</v>
      </c>
      <c r="CU169" s="36" t="s">
        <v>42</v>
      </c>
      <c r="CV169" s="36" t="s">
        <v>42</v>
      </c>
      <c r="CW169" s="36" t="s">
        <v>42</v>
      </c>
    </row>
    <row r="170" spans="1:101" ht="18" customHeight="1">
      <c r="A170" s="233">
        <v>3701</v>
      </c>
      <c r="B170" s="234" t="s">
        <v>333</v>
      </c>
      <c r="C170" s="235">
        <v>100</v>
      </c>
      <c r="D170" s="236">
        <v>193</v>
      </c>
      <c r="E170" s="237"/>
      <c r="F170" s="238">
        <v>26</v>
      </c>
      <c r="G170" s="239">
        <v>29</v>
      </c>
      <c r="H170" s="239">
        <v>32</v>
      </c>
      <c r="I170" s="239">
        <v>10</v>
      </c>
      <c r="J170" s="240">
        <v>3</v>
      </c>
      <c r="K170" s="240">
        <v>45</v>
      </c>
      <c r="L170" s="239">
        <v>13</v>
      </c>
      <c r="M170" s="239">
        <v>5</v>
      </c>
      <c r="N170" s="240">
        <v>9</v>
      </c>
      <c r="P170" s="241">
        <v>3781</v>
      </c>
      <c r="Q170" s="242" t="s">
        <v>1260</v>
      </c>
      <c r="R170" s="243">
        <v>52</v>
      </c>
      <c r="S170" s="244">
        <v>213</v>
      </c>
      <c r="T170" s="265"/>
      <c r="U170" s="246">
        <v>12</v>
      </c>
      <c r="V170" s="247">
        <v>27</v>
      </c>
      <c r="W170" s="247">
        <v>46</v>
      </c>
      <c r="X170" s="247">
        <v>12</v>
      </c>
      <c r="Y170" s="248">
        <v>4</v>
      </c>
      <c r="Z170" s="248">
        <v>62</v>
      </c>
      <c r="AA170" s="247">
        <v>13</v>
      </c>
      <c r="AB170" s="247">
        <v>8</v>
      </c>
      <c r="AC170" s="248">
        <v>8</v>
      </c>
      <c r="AE170" s="241">
        <v>3781</v>
      </c>
      <c r="AF170" s="242" t="s">
        <v>1260</v>
      </c>
      <c r="AG170" s="243">
        <v>51</v>
      </c>
      <c r="AH170" s="244">
        <v>218</v>
      </c>
      <c r="AI170" s="265"/>
      <c r="AJ170" s="246">
        <v>16</v>
      </c>
      <c r="AK170" s="247">
        <v>29</v>
      </c>
      <c r="AL170" s="247">
        <v>37</v>
      </c>
      <c r="AM170" s="247">
        <v>16</v>
      </c>
      <c r="AN170" s="248">
        <v>2</v>
      </c>
      <c r="AO170" s="248">
        <v>55</v>
      </c>
      <c r="AP170" s="247">
        <v>13</v>
      </c>
      <c r="AQ170" s="247">
        <v>7</v>
      </c>
      <c r="AR170" s="248">
        <v>6</v>
      </c>
      <c r="CN170" s="267">
        <v>7271</v>
      </c>
      <c r="CO170" s="36" t="s">
        <v>505</v>
      </c>
      <c r="CP170" s="36">
        <v>567</v>
      </c>
      <c r="CQ170" s="268">
        <v>384</v>
      </c>
      <c r="CR170" s="269">
        <v>37</v>
      </c>
      <c r="CS170" s="268">
        <v>36</v>
      </c>
      <c r="CT170" s="268">
        <v>27</v>
      </c>
      <c r="CU170" s="36">
        <v>31</v>
      </c>
      <c r="CV170" s="36">
        <v>4</v>
      </c>
      <c r="CW170" s="36">
        <v>2</v>
      </c>
    </row>
    <row r="171" spans="1:101" ht="18" customHeight="1">
      <c r="A171" s="233">
        <v>3741</v>
      </c>
      <c r="B171" s="234" t="s">
        <v>334</v>
      </c>
      <c r="C171" s="235">
        <v>160</v>
      </c>
      <c r="D171" s="236">
        <v>213</v>
      </c>
      <c r="E171" s="237"/>
      <c r="F171" s="238">
        <v>6</v>
      </c>
      <c r="G171" s="239">
        <v>16</v>
      </c>
      <c r="H171" s="239">
        <v>31</v>
      </c>
      <c r="I171" s="239">
        <v>28</v>
      </c>
      <c r="J171" s="240">
        <v>19</v>
      </c>
      <c r="K171" s="240">
        <v>78</v>
      </c>
      <c r="L171" s="239">
        <v>17</v>
      </c>
      <c r="M171" s="239">
        <v>8</v>
      </c>
      <c r="N171" s="240">
        <v>11</v>
      </c>
      <c r="P171" s="241">
        <v>3821</v>
      </c>
      <c r="Q171" s="242" t="s">
        <v>336</v>
      </c>
      <c r="R171" s="243">
        <v>63</v>
      </c>
      <c r="S171" s="244">
        <v>198</v>
      </c>
      <c r="T171" s="265"/>
      <c r="U171" s="246">
        <v>49</v>
      </c>
      <c r="V171" s="247">
        <v>17</v>
      </c>
      <c r="W171" s="247">
        <v>24</v>
      </c>
      <c r="X171" s="247">
        <v>6</v>
      </c>
      <c r="Y171" s="248">
        <v>3</v>
      </c>
      <c r="Z171" s="248">
        <v>33</v>
      </c>
      <c r="AA171" s="247">
        <v>9</v>
      </c>
      <c r="AB171" s="247">
        <v>6</v>
      </c>
      <c r="AC171" s="248">
        <v>6</v>
      </c>
      <c r="AE171" s="241">
        <v>3821</v>
      </c>
      <c r="AF171" s="242" t="s">
        <v>336</v>
      </c>
      <c r="AG171" s="243">
        <v>61</v>
      </c>
      <c r="AH171" s="244">
        <v>211</v>
      </c>
      <c r="AI171" s="265"/>
      <c r="AJ171" s="246">
        <v>36</v>
      </c>
      <c r="AK171" s="247">
        <v>26</v>
      </c>
      <c r="AL171" s="247">
        <v>30</v>
      </c>
      <c r="AM171" s="247">
        <v>5</v>
      </c>
      <c r="AN171" s="248">
        <v>3</v>
      </c>
      <c r="AO171" s="248">
        <v>38</v>
      </c>
      <c r="AP171" s="247">
        <v>11</v>
      </c>
      <c r="AQ171" s="247">
        <v>6</v>
      </c>
      <c r="AR171" s="248">
        <v>6</v>
      </c>
      <c r="CN171" s="267">
        <v>7301</v>
      </c>
      <c r="CO171" s="36" t="s">
        <v>506</v>
      </c>
      <c r="CP171" s="36">
        <v>237</v>
      </c>
      <c r="CQ171" s="268">
        <v>372</v>
      </c>
      <c r="CR171" s="269">
        <v>16</v>
      </c>
      <c r="CS171" s="268">
        <v>50</v>
      </c>
      <c r="CT171" s="268">
        <v>33</v>
      </c>
      <c r="CU171" s="36">
        <v>16</v>
      </c>
      <c r="CV171" s="36">
        <v>0</v>
      </c>
      <c r="CW171" s="36">
        <v>0</v>
      </c>
    </row>
    <row r="172" spans="1:101" ht="18" customHeight="1">
      <c r="A172" s="233">
        <v>3781</v>
      </c>
      <c r="B172" s="234" t="s">
        <v>1260</v>
      </c>
      <c r="C172" s="235">
        <v>55</v>
      </c>
      <c r="D172" s="236">
        <v>198</v>
      </c>
      <c r="E172" s="237"/>
      <c r="F172" s="238">
        <v>24</v>
      </c>
      <c r="G172" s="239">
        <v>25</v>
      </c>
      <c r="H172" s="239">
        <v>27</v>
      </c>
      <c r="I172" s="239">
        <v>16</v>
      </c>
      <c r="J172" s="240">
        <v>7</v>
      </c>
      <c r="K172" s="240">
        <v>51</v>
      </c>
      <c r="L172" s="239">
        <v>14</v>
      </c>
      <c r="M172" s="239">
        <v>6</v>
      </c>
      <c r="N172" s="240">
        <v>10</v>
      </c>
      <c r="P172" s="241">
        <v>3861</v>
      </c>
      <c r="Q172" s="242" t="s">
        <v>337</v>
      </c>
      <c r="R172" s="243">
        <v>52</v>
      </c>
      <c r="S172" s="244">
        <v>214</v>
      </c>
      <c r="T172" s="265"/>
      <c r="U172" s="246">
        <v>29</v>
      </c>
      <c r="V172" s="247">
        <v>6</v>
      </c>
      <c r="W172" s="247">
        <v>35</v>
      </c>
      <c r="X172" s="247">
        <v>21</v>
      </c>
      <c r="Y172" s="248">
        <v>10</v>
      </c>
      <c r="Z172" s="248">
        <v>65</v>
      </c>
      <c r="AA172" s="247">
        <v>12</v>
      </c>
      <c r="AB172" s="247">
        <v>7</v>
      </c>
      <c r="AC172" s="248">
        <v>9</v>
      </c>
      <c r="AE172" s="241">
        <v>3861</v>
      </c>
      <c r="AF172" s="242" t="s">
        <v>337</v>
      </c>
      <c r="AG172" s="243">
        <v>65</v>
      </c>
      <c r="AH172" s="244">
        <v>210</v>
      </c>
      <c r="AI172" s="265"/>
      <c r="AJ172" s="246">
        <v>38</v>
      </c>
      <c r="AK172" s="247">
        <v>23</v>
      </c>
      <c r="AL172" s="247">
        <v>26</v>
      </c>
      <c r="AM172" s="247">
        <v>9</v>
      </c>
      <c r="AN172" s="248">
        <v>3</v>
      </c>
      <c r="AO172" s="248">
        <v>38</v>
      </c>
      <c r="AP172" s="247">
        <v>11</v>
      </c>
      <c r="AQ172" s="247">
        <v>6</v>
      </c>
      <c r="AR172" s="248">
        <v>5</v>
      </c>
      <c r="CN172" s="267">
        <v>7341</v>
      </c>
      <c r="CO172" s="36" t="s">
        <v>507</v>
      </c>
      <c r="CP172" s="36">
        <v>281</v>
      </c>
      <c r="CQ172" s="268">
        <v>375</v>
      </c>
      <c r="CR172" s="269">
        <v>20</v>
      </c>
      <c r="CS172" s="268">
        <v>42</v>
      </c>
      <c r="CT172" s="268">
        <v>38</v>
      </c>
      <c r="CU172" s="36">
        <v>19</v>
      </c>
      <c r="CV172" s="36">
        <v>1</v>
      </c>
      <c r="CW172" s="36">
        <v>0</v>
      </c>
    </row>
    <row r="173" spans="1:101" ht="18" customHeight="1">
      <c r="A173" s="233">
        <v>3821</v>
      </c>
      <c r="B173" s="234" t="s">
        <v>336</v>
      </c>
      <c r="C173" s="235">
        <v>60</v>
      </c>
      <c r="D173" s="236">
        <v>189</v>
      </c>
      <c r="E173" s="237"/>
      <c r="F173" s="238">
        <v>32</v>
      </c>
      <c r="G173" s="239">
        <v>32</v>
      </c>
      <c r="H173" s="239">
        <v>27</v>
      </c>
      <c r="I173" s="239">
        <v>10</v>
      </c>
      <c r="J173" s="240">
        <v>0</v>
      </c>
      <c r="K173" s="240">
        <v>37</v>
      </c>
      <c r="L173" s="239">
        <v>13</v>
      </c>
      <c r="M173" s="239">
        <v>5</v>
      </c>
      <c r="N173" s="240">
        <v>8</v>
      </c>
      <c r="P173" s="241">
        <v>3901</v>
      </c>
      <c r="Q173" s="242" t="s">
        <v>1261</v>
      </c>
      <c r="R173" s="243">
        <v>113</v>
      </c>
      <c r="S173" s="244">
        <v>206</v>
      </c>
      <c r="T173" s="265"/>
      <c r="U173" s="246">
        <v>28</v>
      </c>
      <c r="V173" s="247">
        <v>19</v>
      </c>
      <c r="W173" s="247">
        <v>32</v>
      </c>
      <c r="X173" s="247">
        <v>17</v>
      </c>
      <c r="Y173" s="248">
        <v>4</v>
      </c>
      <c r="Z173" s="248">
        <v>52</v>
      </c>
      <c r="AA173" s="247">
        <v>11</v>
      </c>
      <c r="AB173" s="247">
        <v>7</v>
      </c>
      <c r="AC173" s="248">
        <v>8</v>
      </c>
      <c r="AE173" s="241">
        <v>3901</v>
      </c>
      <c r="AF173" s="242" t="s">
        <v>1261</v>
      </c>
      <c r="AG173" s="243">
        <v>109</v>
      </c>
      <c r="AH173" s="244">
        <v>214</v>
      </c>
      <c r="AI173" s="265"/>
      <c r="AJ173" s="246">
        <v>26</v>
      </c>
      <c r="AK173" s="247">
        <v>29</v>
      </c>
      <c r="AL173" s="247">
        <v>32</v>
      </c>
      <c r="AM173" s="247">
        <v>13</v>
      </c>
      <c r="AN173" s="248">
        <v>0</v>
      </c>
      <c r="AO173" s="248">
        <v>45</v>
      </c>
      <c r="AP173" s="247">
        <v>12</v>
      </c>
      <c r="AQ173" s="247">
        <v>7</v>
      </c>
      <c r="AR173" s="248">
        <v>6</v>
      </c>
      <c r="CN173" s="267">
        <v>7361</v>
      </c>
      <c r="CO173" s="36" t="s">
        <v>508</v>
      </c>
      <c r="CP173" s="36">
        <v>598</v>
      </c>
      <c r="CQ173" s="268">
        <v>384</v>
      </c>
      <c r="CR173" s="269">
        <v>35</v>
      </c>
      <c r="CS173" s="268">
        <v>32</v>
      </c>
      <c r="CT173" s="268">
        <v>33</v>
      </c>
      <c r="CU173" s="36">
        <v>27</v>
      </c>
      <c r="CV173" s="36">
        <v>6</v>
      </c>
      <c r="CW173" s="36">
        <v>2</v>
      </c>
    </row>
    <row r="174" spans="1:101" ht="18" customHeight="1">
      <c r="A174" s="233">
        <v>3861</v>
      </c>
      <c r="B174" s="234" t="s">
        <v>337</v>
      </c>
      <c r="C174" s="235">
        <v>52</v>
      </c>
      <c r="D174" s="236">
        <v>190</v>
      </c>
      <c r="E174" s="237"/>
      <c r="F174" s="238">
        <v>37</v>
      </c>
      <c r="G174" s="239">
        <v>25</v>
      </c>
      <c r="H174" s="239">
        <v>23</v>
      </c>
      <c r="I174" s="239">
        <v>8</v>
      </c>
      <c r="J174" s="240">
        <v>8</v>
      </c>
      <c r="K174" s="240">
        <v>38</v>
      </c>
      <c r="L174" s="239">
        <v>13</v>
      </c>
      <c r="M174" s="239">
        <v>4</v>
      </c>
      <c r="N174" s="240">
        <v>8</v>
      </c>
      <c r="P174" s="241">
        <v>3941</v>
      </c>
      <c r="Q174" s="242" t="s">
        <v>339</v>
      </c>
      <c r="R174" s="243">
        <v>90</v>
      </c>
      <c r="S174" s="244">
        <v>203</v>
      </c>
      <c r="T174" s="265"/>
      <c r="U174" s="246">
        <v>34</v>
      </c>
      <c r="V174" s="247">
        <v>29</v>
      </c>
      <c r="W174" s="247">
        <v>30</v>
      </c>
      <c r="X174" s="247">
        <v>6</v>
      </c>
      <c r="Y174" s="248">
        <v>1</v>
      </c>
      <c r="Z174" s="248">
        <v>37</v>
      </c>
      <c r="AA174" s="247">
        <v>11</v>
      </c>
      <c r="AB174" s="247">
        <v>7</v>
      </c>
      <c r="AC174" s="248">
        <v>6</v>
      </c>
      <c r="AE174" s="241">
        <v>3941</v>
      </c>
      <c r="AF174" s="242" t="s">
        <v>339</v>
      </c>
      <c r="AG174" s="243">
        <v>89</v>
      </c>
      <c r="AH174" s="244">
        <v>209</v>
      </c>
      <c r="AI174" s="265"/>
      <c r="AJ174" s="246">
        <v>46</v>
      </c>
      <c r="AK174" s="247">
        <v>20</v>
      </c>
      <c r="AL174" s="247">
        <v>24</v>
      </c>
      <c r="AM174" s="247">
        <v>9</v>
      </c>
      <c r="AN174" s="248">
        <v>1</v>
      </c>
      <c r="AO174" s="248">
        <v>34</v>
      </c>
      <c r="AP174" s="247">
        <v>10</v>
      </c>
      <c r="AQ174" s="247">
        <v>6</v>
      </c>
      <c r="AR174" s="248">
        <v>5</v>
      </c>
      <c r="CN174" s="267">
        <v>7371</v>
      </c>
      <c r="CO174" s="36" t="s">
        <v>509</v>
      </c>
      <c r="CP174" s="36">
        <v>368</v>
      </c>
      <c r="CQ174" s="268">
        <v>396</v>
      </c>
      <c r="CR174" s="269">
        <v>51</v>
      </c>
      <c r="CS174" s="268">
        <v>14</v>
      </c>
      <c r="CT174" s="268">
        <v>35</v>
      </c>
      <c r="CU174" s="36">
        <v>44</v>
      </c>
      <c r="CV174" s="36">
        <v>5</v>
      </c>
      <c r="CW174" s="36">
        <v>2</v>
      </c>
    </row>
    <row r="175" spans="1:101" ht="18" customHeight="1">
      <c r="A175" s="233">
        <v>3901</v>
      </c>
      <c r="B175" s="234" t="s">
        <v>1261</v>
      </c>
      <c r="C175" s="235">
        <v>131</v>
      </c>
      <c r="D175" s="236">
        <v>196</v>
      </c>
      <c r="E175" s="237"/>
      <c r="F175" s="238">
        <v>28</v>
      </c>
      <c r="G175" s="239">
        <v>20</v>
      </c>
      <c r="H175" s="239">
        <v>31</v>
      </c>
      <c r="I175" s="239">
        <v>15</v>
      </c>
      <c r="J175" s="240">
        <v>6</v>
      </c>
      <c r="K175" s="240">
        <v>52</v>
      </c>
      <c r="L175" s="239">
        <v>14</v>
      </c>
      <c r="M175" s="239">
        <v>5</v>
      </c>
      <c r="N175" s="240">
        <v>9</v>
      </c>
      <c r="P175" s="241">
        <v>3981</v>
      </c>
      <c r="Q175" s="242" t="s">
        <v>340</v>
      </c>
      <c r="R175" s="243">
        <v>90</v>
      </c>
      <c r="S175" s="244">
        <v>221</v>
      </c>
      <c r="T175" s="265"/>
      <c r="U175" s="246">
        <v>10</v>
      </c>
      <c r="V175" s="247">
        <v>17</v>
      </c>
      <c r="W175" s="247">
        <v>29</v>
      </c>
      <c r="X175" s="247">
        <v>27</v>
      </c>
      <c r="Y175" s="248">
        <v>18</v>
      </c>
      <c r="Z175" s="248">
        <v>73</v>
      </c>
      <c r="AA175" s="247">
        <v>13</v>
      </c>
      <c r="AB175" s="247">
        <v>8</v>
      </c>
      <c r="AC175" s="248">
        <v>9</v>
      </c>
      <c r="AE175" s="241">
        <v>3981</v>
      </c>
      <c r="AF175" s="242" t="s">
        <v>340</v>
      </c>
      <c r="AG175" s="243">
        <v>105</v>
      </c>
      <c r="AH175" s="244">
        <v>222</v>
      </c>
      <c r="AI175" s="265"/>
      <c r="AJ175" s="246">
        <v>17</v>
      </c>
      <c r="AK175" s="247">
        <v>25</v>
      </c>
      <c r="AL175" s="247">
        <v>25</v>
      </c>
      <c r="AM175" s="247">
        <v>23</v>
      </c>
      <c r="AN175" s="248">
        <v>10</v>
      </c>
      <c r="AO175" s="248">
        <v>58</v>
      </c>
      <c r="AP175" s="247">
        <v>14</v>
      </c>
      <c r="AQ175" s="247">
        <v>7</v>
      </c>
      <c r="AR175" s="248">
        <v>7</v>
      </c>
      <c r="CN175" s="267">
        <v>7381</v>
      </c>
      <c r="CO175" s="36" t="s">
        <v>510</v>
      </c>
      <c r="CP175" s="36">
        <v>305</v>
      </c>
      <c r="CQ175" s="268">
        <v>371</v>
      </c>
      <c r="CR175" s="269">
        <v>14</v>
      </c>
      <c r="CS175" s="268">
        <v>51</v>
      </c>
      <c r="CT175" s="268">
        <v>35</v>
      </c>
      <c r="CU175" s="36">
        <v>13</v>
      </c>
      <c r="CV175" s="36">
        <v>1</v>
      </c>
      <c r="CW175" s="36">
        <v>0</v>
      </c>
    </row>
    <row r="176" spans="1:101" ht="18" customHeight="1">
      <c r="A176" s="233">
        <v>3941</v>
      </c>
      <c r="B176" s="234" t="s">
        <v>339</v>
      </c>
      <c r="C176" s="235">
        <v>111</v>
      </c>
      <c r="D176" s="236">
        <v>192</v>
      </c>
      <c r="E176" s="237"/>
      <c r="F176" s="238">
        <v>28</v>
      </c>
      <c r="G176" s="239">
        <v>35</v>
      </c>
      <c r="H176" s="239">
        <v>24</v>
      </c>
      <c r="I176" s="239">
        <v>8</v>
      </c>
      <c r="J176" s="240">
        <v>5</v>
      </c>
      <c r="K176" s="240">
        <v>37</v>
      </c>
      <c r="L176" s="239">
        <v>13</v>
      </c>
      <c r="M176" s="239">
        <v>5</v>
      </c>
      <c r="N176" s="240">
        <v>9</v>
      </c>
      <c r="P176" s="241">
        <v>4000</v>
      </c>
      <c r="Q176" s="242" t="s">
        <v>1262</v>
      </c>
      <c r="R176" s="243">
        <v>22</v>
      </c>
      <c r="S176" s="244">
        <v>208</v>
      </c>
      <c r="T176" s="265"/>
      <c r="U176" s="246">
        <v>23</v>
      </c>
      <c r="V176" s="247">
        <v>32</v>
      </c>
      <c r="W176" s="247">
        <v>36</v>
      </c>
      <c r="X176" s="247">
        <v>5</v>
      </c>
      <c r="Y176" s="248">
        <v>5</v>
      </c>
      <c r="Z176" s="248">
        <v>45</v>
      </c>
      <c r="AA176" s="247">
        <v>13</v>
      </c>
      <c r="AB176" s="247">
        <v>6</v>
      </c>
      <c r="AC176" s="248">
        <v>7</v>
      </c>
      <c r="AE176" s="241">
        <v>4001</v>
      </c>
      <c r="AF176" s="242" t="s">
        <v>341</v>
      </c>
      <c r="AG176" s="243">
        <v>69</v>
      </c>
      <c r="AH176" s="244">
        <v>228</v>
      </c>
      <c r="AI176" s="265"/>
      <c r="AJ176" s="246">
        <v>6</v>
      </c>
      <c r="AK176" s="247">
        <v>22</v>
      </c>
      <c r="AL176" s="247">
        <v>42</v>
      </c>
      <c r="AM176" s="247">
        <v>19</v>
      </c>
      <c r="AN176" s="248">
        <v>12</v>
      </c>
      <c r="AO176" s="248">
        <v>72</v>
      </c>
      <c r="AP176" s="247">
        <v>15</v>
      </c>
      <c r="AQ176" s="247">
        <v>8</v>
      </c>
      <c r="AR176" s="248">
        <v>7</v>
      </c>
      <c r="CN176" s="267">
        <v>7391</v>
      </c>
      <c r="CO176" s="36" t="s">
        <v>511</v>
      </c>
      <c r="CP176" s="36">
        <v>198</v>
      </c>
      <c r="CQ176" s="268">
        <v>393</v>
      </c>
      <c r="CR176" s="269">
        <v>41</v>
      </c>
      <c r="CS176" s="268">
        <v>13</v>
      </c>
      <c r="CT176" s="268">
        <v>46</v>
      </c>
      <c r="CU176" s="36">
        <v>38</v>
      </c>
      <c r="CV176" s="36">
        <v>3</v>
      </c>
      <c r="CW176" s="36">
        <v>1</v>
      </c>
    </row>
    <row r="177" spans="1:101" ht="18" customHeight="1">
      <c r="A177" s="233">
        <v>3981</v>
      </c>
      <c r="B177" s="234" t="s">
        <v>340</v>
      </c>
      <c r="C177" s="235">
        <v>101</v>
      </c>
      <c r="D177" s="236">
        <v>202</v>
      </c>
      <c r="E177" s="237"/>
      <c r="F177" s="238">
        <v>16</v>
      </c>
      <c r="G177" s="239">
        <v>25</v>
      </c>
      <c r="H177" s="239">
        <v>31</v>
      </c>
      <c r="I177" s="239">
        <v>20</v>
      </c>
      <c r="J177" s="240">
        <v>9</v>
      </c>
      <c r="K177" s="240">
        <v>59</v>
      </c>
      <c r="L177" s="239">
        <v>15</v>
      </c>
      <c r="M177" s="239">
        <v>6</v>
      </c>
      <c r="N177" s="240">
        <v>10</v>
      </c>
      <c r="P177" s="241">
        <v>4001</v>
      </c>
      <c r="Q177" s="242" t="s">
        <v>341</v>
      </c>
      <c r="R177" s="243">
        <v>71</v>
      </c>
      <c r="S177" s="244">
        <v>223</v>
      </c>
      <c r="T177" s="265"/>
      <c r="U177" s="246">
        <v>3</v>
      </c>
      <c r="V177" s="247">
        <v>17</v>
      </c>
      <c r="W177" s="247">
        <v>34</v>
      </c>
      <c r="X177" s="247">
        <v>34</v>
      </c>
      <c r="Y177" s="248">
        <v>13</v>
      </c>
      <c r="Z177" s="248">
        <v>80</v>
      </c>
      <c r="AA177" s="247">
        <v>14</v>
      </c>
      <c r="AB177" s="247">
        <v>10</v>
      </c>
      <c r="AC177" s="248">
        <v>9</v>
      </c>
      <c r="AE177" s="241">
        <v>4021</v>
      </c>
      <c r="AF177" s="242" t="s">
        <v>342</v>
      </c>
      <c r="AG177" s="243">
        <v>109</v>
      </c>
      <c r="AH177" s="244">
        <v>217</v>
      </c>
      <c r="AI177" s="265"/>
      <c r="AJ177" s="246">
        <v>24</v>
      </c>
      <c r="AK177" s="247">
        <v>30</v>
      </c>
      <c r="AL177" s="247">
        <v>22</v>
      </c>
      <c r="AM177" s="247">
        <v>21</v>
      </c>
      <c r="AN177" s="248">
        <v>3</v>
      </c>
      <c r="AO177" s="248">
        <v>46</v>
      </c>
      <c r="AP177" s="247">
        <v>13</v>
      </c>
      <c r="AQ177" s="247">
        <v>7</v>
      </c>
      <c r="AR177" s="248">
        <v>6</v>
      </c>
      <c r="CN177" s="267">
        <v>7411</v>
      </c>
      <c r="CO177" s="36" t="s">
        <v>512</v>
      </c>
      <c r="CP177" s="36">
        <v>329</v>
      </c>
      <c r="CQ177" s="268">
        <v>381</v>
      </c>
      <c r="CR177" s="269">
        <v>20</v>
      </c>
      <c r="CS177" s="268">
        <v>35</v>
      </c>
      <c r="CT177" s="268">
        <v>45</v>
      </c>
      <c r="CU177" s="36">
        <v>19</v>
      </c>
      <c r="CV177" s="36">
        <v>1</v>
      </c>
      <c r="CW177" s="36">
        <v>0</v>
      </c>
    </row>
    <row r="178" spans="1:101" ht="18" customHeight="1">
      <c r="A178" s="233">
        <v>4000</v>
      </c>
      <c r="B178" s="234" t="s">
        <v>1262</v>
      </c>
      <c r="C178" s="235">
        <v>56</v>
      </c>
      <c r="D178" s="236">
        <v>200</v>
      </c>
      <c r="E178" s="237"/>
      <c r="F178" s="238">
        <v>20</v>
      </c>
      <c r="G178" s="239">
        <v>32</v>
      </c>
      <c r="H178" s="239">
        <v>29</v>
      </c>
      <c r="I178" s="239">
        <v>9</v>
      </c>
      <c r="J178" s="240">
        <v>11</v>
      </c>
      <c r="K178" s="240">
        <v>48</v>
      </c>
      <c r="L178" s="239">
        <v>14</v>
      </c>
      <c r="M178" s="239">
        <v>5</v>
      </c>
      <c r="N178" s="240">
        <v>10</v>
      </c>
      <c r="P178" s="241">
        <v>4021</v>
      </c>
      <c r="Q178" s="242" t="s">
        <v>342</v>
      </c>
      <c r="R178" s="243">
        <v>128</v>
      </c>
      <c r="S178" s="244">
        <v>211</v>
      </c>
      <c r="T178" s="265"/>
      <c r="U178" s="246">
        <v>20</v>
      </c>
      <c r="V178" s="247">
        <v>29</v>
      </c>
      <c r="W178" s="247">
        <v>28</v>
      </c>
      <c r="X178" s="247">
        <v>15</v>
      </c>
      <c r="Y178" s="248">
        <v>8</v>
      </c>
      <c r="Z178" s="248">
        <v>51</v>
      </c>
      <c r="AA178" s="247">
        <v>11</v>
      </c>
      <c r="AB178" s="247">
        <v>8</v>
      </c>
      <c r="AC178" s="248">
        <v>8</v>
      </c>
      <c r="AE178" s="241">
        <v>4031</v>
      </c>
      <c r="AF178" s="242" t="s">
        <v>1263</v>
      </c>
      <c r="AG178" s="243">
        <v>155</v>
      </c>
      <c r="AH178" s="244">
        <v>215</v>
      </c>
      <c r="AI178" s="265"/>
      <c r="AJ178" s="246">
        <v>28</v>
      </c>
      <c r="AK178" s="247">
        <v>26</v>
      </c>
      <c r="AL178" s="247">
        <v>30</v>
      </c>
      <c r="AM178" s="247">
        <v>15</v>
      </c>
      <c r="AN178" s="248">
        <v>2</v>
      </c>
      <c r="AO178" s="248">
        <v>46</v>
      </c>
      <c r="AP178" s="247">
        <v>12</v>
      </c>
      <c r="AQ178" s="247">
        <v>7</v>
      </c>
      <c r="AR178" s="248">
        <v>6</v>
      </c>
      <c r="CN178" s="267">
        <v>7431</v>
      </c>
      <c r="CO178" s="36" t="s">
        <v>513</v>
      </c>
      <c r="CP178" s="36">
        <v>495</v>
      </c>
      <c r="CQ178" s="268">
        <v>394</v>
      </c>
      <c r="CR178" s="269">
        <v>52</v>
      </c>
      <c r="CS178" s="268">
        <v>23</v>
      </c>
      <c r="CT178" s="268">
        <v>25</v>
      </c>
      <c r="CU178" s="36">
        <v>38</v>
      </c>
      <c r="CV178" s="36">
        <v>9</v>
      </c>
      <c r="CW178" s="36">
        <v>5</v>
      </c>
    </row>
    <row r="179" spans="1:101" ht="18" customHeight="1">
      <c r="A179" s="233">
        <v>4001</v>
      </c>
      <c r="B179" s="234" t="s">
        <v>341</v>
      </c>
      <c r="C179" s="235">
        <v>65</v>
      </c>
      <c r="D179" s="236">
        <v>207</v>
      </c>
      <c r="E179" s="237"/>
      <c r="F179" s="238">
        <v>9</v>
      </c>
      <c r="G179" s="239">
        <v>18</v>
      </c>
      <c r="H179" s="239">
        <v>37</v>
      </c>
      <c r="I179" s="239">
        <v>20</v>
      </c>
      <c r="J179" s="240">
        <v>15</v>
      </c>
      <c r="K179" s="240">
        <v>72</v>
      </c>
      <c r="L179" s="239">
        <v>16</v>
      </c>
      <c r="M179" s="239">
        <v>7</v>
      </c>
      <c r="N179" s="240">
        <v>10</v>
      </c>
      <c r="P179" s="241">
        <v>4031</v>
      </c>
      <c r="Q179" s="242" t="s">
        <v>1263</v>
      </c>
      <c r="R179" s="243">
        <v>170</v>
      </c>
      <c r="S179" s="244">
        <v>195</v>
      </c>
      <c r="T179" s="265"/>
      <c r="U179" s="246">
        <v>55</v>
      </c>
      <c r="V179" s="247">
        <v>24</v>
      </c>
      <c r="W179" s="247">
        <v>16</v>
      </c>
      <c r="X179" s="247">
        <v>4</v>
      </c>
      <c r="Y179" s="248">
        <v>1</v>
      </c>
      <c r="Z179" s="248">
        <v>21</v>
      </c>
      <c r="AA179" s="247">
        <v>9</v>
      </c>
      <c r="AB179" s="247">
        <v>5</v>
      </c>
      <c r="AC179" s="248">
        <v>6</v>
      </c>
      <c r="AE179" s="241">
        <v>4061</v>
      </c>
      <c r="AF179" s="242" t="s">
        <v>343</v>
      </c>
      <c r="AG179" s="243">
        <v>147</v>
      </c>
      <c r="AH179" s="244">
        <v>221</v>
      </c>
      <c r="AI179" s="265"/>
      <c r="AJ179" s="246">
        <v>13</v>
      </c>
      <c r="AK179" s="247">
        <v>31</v>
      </c>
      <c r="AL179" s="247">
        <v>30</v>
      </c>
      <c r="AM179" s="247">
        <v>18</v>
      </c>
      <c r="AN179" s="248">
        <v>7</v>
      </c>
      <c r="AO179" s="248">
        <v>56</v>
      </c>
      <c r="AP179" s="247">
        <v>13</v>
      </c>
      <c r="AQ179" s="247">
        <v>7</v>
      </c>
      <c r="AR179" s="248">
        <v>7</v>
      </c>
      <c r="CN179" s="267">
        <v>7461</v>
      </c>
      <c r="CO179" s="36" t="s">
        <v>514</v>
      </c>
      <c r="CP179" s="36">
        <v>597</v>
      </c>
      <c r="CQ179" s="268">
        <v>382</v>
      </c>
      <c r="CR179" s="269">
        <v>31</v>
      </c>
      <c r="CS179" s="268">
        <v>38</v>
      </c>
      <c r="CT179" s="268">
        <v>31</v>
      </c>
      <c r="CU179" s="36">
        <v>27</v>
      </c>
      <c r="CV179" s="36">
        <v>3</v>
      </c>
      <c r="CW179" s="36">
        <v>1</v>
      </c>
    </row>
    <row r="180" spans="1:101" ht="18" customHeight="1">
      <c r="A180" s="233">
        <v>4021</v>
      </c>
      <c r="B180" s="234" t="s">
        <v>342</v>
      </c>
      <c r="C180" s="235">
        <v>123</v>
      </c>
      <c r="D180" s="236">
        <v>201</v>
      </c>
      <c r="E180" s="237"/>
      <c r="F180" s="238">
        <v>20</v>
      </c>
      <c r="G180" s="239">
        <v>20</v>
      </c>
      <c r="H180" s="239">
        <v>32</v>
      </c>
      <c r="I180" s="239">
        <v>19</v>
      </c>
      <c r="J180" s="240">
        <v>10</v>
      </c>
      <c r="K180" s="240">
        <v>60</v>
      </c>
      <c r="L180" s="239">
        <v>15</v>
      </c>
      <c r="M180" s="239">
        <v>6</v>
      </c>
      <c r="N180" s="240">
        <v>10</v>
      </c>
      <c r="P180" s="241">
        <v>4061</v>
      </c>
      <c r="Q180" s="242" t="s">
        <v>343</v>
      </c>
      <c r="R180" s="243">
        <v>129</v>
      </c>
      <c r="S180" s="244">
        <v>216</v>
      </c>
      <c r="T180" s="265"/>
      <c r="U180" s="246">
        <v>13</v>
      </c>
      <c r="V180" s="247">
        <v>23</v>
      </c>
      <c r="W180" s="247">
        <v>30</v>
      </c>
      <c r="X180" s="247">
        <v>23</v>
      </c>
      <c r="Y180" s="248">
        <v>10</v>
      </c>
      <c r="Z180" s="248">
        <v>64</v>
      </c>
      <c r="AA180" s="247">
        <v>13</v>
      </c>
      <c r="AB180" s="247">
        <v>8</v>
      </c>
      <c r="AC180" s="248">
        <v>9</v>
      </c>
      <c r="AE180" s="241">
        <v>4071</v>
      </c>
      <c r="AF180" s="242" t="s">
        <v>344</v>
      </c>
      <c r="AG180" s="243">
        <v>55</v>
      </c>
      <c r="AH180" s="244">
        <v>203</v>
      </c>
      <c r="AI180" s="265"/>
      <c r="AJ180" s="246">
        <v>56</v>
      </c>
      <c r="AK180" s="247">
        <v>22</v>
      </c>
      <c r="AL180" s="247">
        <v>15</v>
      </c>
      <c r="AM180" s="247">
        <v>7</v>
      </c>
      <c r="AN180" s="248">
        <v>0</v>
      </c>
      <c r="AO180" s="248">
        <v>22</v>
      </c>
      <c r="AP180" s="247">
        <v>9</v>
      </c>
      <c r="AQ180" s="247">
        <v>5</v>
      </c>
      <c r="AR180" s="248">
        <v>4</v>
      </c>
      <c r="CN180" s="267">
        <v>7462</v>
      </c>
      <c r="CO180" s="36" t="s">
        <v>2009</v>
      </c>
      <c r="CP180" s="36">
        <v>8</v>
      </c>
      <c r="CQ180" s="268" t="s">
        <v>42</v>
      </c>
      <c r="CR180" s="269" t="s">
        <v>42</v>
      </c>
      <c r="CS180" s="268" t="s">
        <v>42</v>
      </c>
      <c r="CT180" s="268" t="s">
        <v>42</v>
      </c>
      <c r="CU180" s="36" t="s">
        <v>42</v>
      </c>
      <c r="CV180" s="36" t="s">
        <v>42</v>
      </c>
      <c r="CW180" s="36" t="s">
        <v>42</v>
      </c>
    </row>
    <row r="181" spans="1:101" ht="18" customHeight="1">
      <c r="A181" s="233">
        <v>4031</v>
      </c>
      <c r="B181" s="234" t="s">
        <v>1263</v>
      </c>
      <c r="C181" s="235">
        <v>202</v>
      </c>
      <c r="D181" s="236">
        <v>193</v>
      </c>
      <c r="E181" s="237"/>
      <c r="F181" s="238">
        <v>25</v>
      </c>
      <c r="G181" s="239">
        <v>36</v>
      </c>
      <c r="H181" s="239">
        <v>23</v>
      </c>
      <c r="I181" s="239">
        <v>11</v>
      </c>
      <c r="J181" s="240">
        <v>4</v>
      </c>
      <c r="K181" s="240">
        <v>39</v>
      </c>
      <c r="L181" s="239">
        <v>13</v>
      </c>
      <c r="M181" s="239">
        <v>5</v>
      </c>
      <c r="N181" s="240">
        <v>9</v>
      </c>
      <c r="P181" s="241">
        <v>4071</v>
      </c>
      <c r="Q181" s="242" t="s">
        <v>344</v>
      </c>
      <c r="R181" s="243">
        <v>51</v>
      </c>
      <c r="S181" s="244">
        <v>211</v>
      </c>
      <c r="T181" s="265"/>
      <c r="U181" s="246">
        <v>16</v>
      </c>
      <c r="V181" s="247">
        <v>24</v>
      </c>
      <c r="W181" s="247">
        <v>43</v>
      </c>
      <c r="X181" s="247">
        <v>14</v>
      </c>
      <c r="Y181" s="248">
        <v>4</v>
      </c>
      <c r="Z181" s="248">
        <v>61</v>
      </c>
      <c r="AA181" s="247">
        <v>12</v>
      </c>
      <c r="AB181" s="247">
        <v>8</v>
      </c>
      <c r="AC181" s="248">
        <v>8</v>
      </c>
      <c r="AE181" s="241">
        <v>4091</v>
      </c>
      <c r="AF181" s="242" t="s">
        <v>1264</v>
      </c>
      <c r="AG181" s="243">
        <v>80</v>
      </c>
      <c r="AH181" s="244">
        <v>220</v>
      </c>
      <c r="AI181" s="265"/>
      <c r="AJ181" s="246">
        <v>18</v>
      </c>
      <c r="AK181" s="247">
        <v>29</v>
      </c>
      <c r="AL181" s="247">
        <v>33</v>
      </c>
      <c r="AM181" s="247">
        <v>18</v>
      </c>
      <c r="AN181" s="248">
        <v>4</v>
      </c>
      <c r="AO181" s="248">
        <v>54</v>
      </c>
      <c r="AP181" s="247">
        <v>13</v>
      </c>
      <c r="AQ181" s="247">
        <v>7</v>
      </c>
      <c r="AR181" s="248">
        <v>6</v>
      </c>
      <c r="CN181" s="267">
        <v>7511</v>
      </c>
      <c r="CO181" s="36" t="s">
        <v>515</v>
      </c>
      <c r="CP181" s="36">
        <v>418</v>
      </c>
      <c r="CQ181" s="268">
        <v>388</v>
      </c>
      <c r="CR181" s="269">
        <v>43</v>
      </c>
      <c r="CS181" s="268">
        <v>27</v>
      </c>
      <c r="CT181" s="268">
        <v>30</v>
      </c>
      <c r="CU181" s="36">
        <v>34</v>
      </c>
      <c r="CV181" s="36">
        <v>6</v>
      </c>
      <c r="CW181" s="36">
        <v>2</v>
      </c>
    </row>
    <row r="182" spans="1:101" ht="18" customHeight="1">
      <c r="A182" s="233">
        <v>4061</v>
      </c>
      <c r="B182" s="234" t="s">
        <v>343</v>
      </c>
      <c r="C182" s="235">
        <v>147</v>
      </c>
      <c r="D182" s="236">
        <v>208</v>
      </c>
      <c r="E182" s="237"/>
      <c r="F182" s="238">
        <v>11</v>
      </c>
      <c r="G182" s="239">
        <v>15</v>
      </c>
      <c r="H182" s="239">
        <v>35</v>
      </c>
      <c r="I182" s="239">
        <v>24</v>
      </c>
      <c r="J182" s="240">
        <v>15</v>
      </c>
      <c r="K182" s="240">
        <v>74</v>
      </c>
      <c r="L182" s="239">
        <v>16</v>
      </c>
      <c r="M182" s="239">
        <v>7</v>
      </c>
      <c r="N182" s="240">
        <v>11</v>
      </c>
      <c r="P182" s="241">
        <v>4091</v>
      </c>
      <c r="Q182" s="242" t="s">
        <v>1264</v>
      </c>
      <c r="R182" s="243">
        <v>89</v>
      </c>
      <c r="S182" s="244">
        <v>205</v>
      </c>
      <c r="T182" s="265"/>
      <c r="U182" s="246">
        <v>36</v>
      </c>
      <c r="V182" s="247">
        <v>28</v>
      </c>
      <c r="W182" s="247">
        <v>17</v>
      </c>
      <c r="X182" s="247">
        <v>15</v>
      </c>
      <c r="Y182" s="248">
        <v>4</v>
      </c>
      <c r="Z182" s="248">
        <v>36</v>
      </c>
      <c r="AA182" s="247">
        <v>10</v>
      </c>
      <c r="AB182" s="247">
        <v>6</v>
      </c>
      <c r="AC182" s="248">
        <v>7</v>
      </c>
      <c r="AE182" s="241">
        <v>4121</v>
      </c>
      <c r="AF182" s="242" t="s">
        <v>1265</v>
      </c>
      <c r="AG182" s="243">
        <v>39</v>
      </c>
      <c r="AH182" s="244">
        <v>202</v>
      </c>
      <c r="AI182" s="265"/>
      <c r="AJ182" s="246">
        <v>49</v>
      </c>
      <c r="AK182" s="247">
        <v>41</v>
      </c>
      <c r="AL182" s="247">
        <v>10</v>
      </c>
      <c r="AM182" s="247">
        <v>0</v>
      </c>
      <c r="AN182" s="248">
        <v>0</v>
      </c>
      <c r="AO182" s="248">
        <v>10</v>
      </c>
      <c r="AP182" s="247">
        <v>9</v>
      </c>
      <c r="AQ182" s="247">
        <v>5</v>
      </c>
      <c r="AR182" s="248">
        <v>4</v>
      </c>
      <c r="CN182" s="267">
        <v>7531</v>
      </c>
      <c r="CO182" s="36" t="s">
        <v>516</v>
      </c>
      <c r="CP182" s="36">
        <v>555</v>
      </c>
      <c r="CQ182" s="268">
        <v>378</v>
      </c>
      <c r="CR182" s="269">
        <v>27</v>
      </c>
      <c r="CS182" s="268">
        <v>39</v>
      </c>
      <c r="CT182" s="268">
        <v>34</v>
      </c>
      <c r="CU182" s="36">
        <v>24</v>
      </c>
      <c r="CV182" s="36">
        <v>2</v>
      </c>
      <c r="CW182" s="36">
        <v>1</v>
      </c>
    </row>
    <row r="183" spans="1:101" ht="18" customHeight="1">
      <c r="A183" s="233">
        <v>4071</v>
      </c>
      <c r="B183" s="234" t="s">
        <v>344</v>
      </c>
      <c r="C183" s="235">
        <v>59</v>
      </c>
      <c r="D183" s="236">
        <v>194</v>
      </c>
      <c r="E183" s="237"/>
      <c r="F183" s="238">
        <v>27</v>
      </c>
      <c r="G183" s="239">
        <v>32</v>
      </c>
      <c r="H183" s="239">
        <v>22</v>
      </c>
      <c r="I183" s="239">
        <v>17</v>
      </c>
      <c r="J183" s="240">
        <v>2</v>
      </c>
      <c r="K183" s="240">
        <v>41</v>
      </c>
      <c r="L183" s="239">
        <v>13</v>
      </c>
      <c r="M183" s="239">
        <v>5</v>
      </c>
      <c r="N183" s="240">
        <v>8</v>
      </c>
      <c r="P183" s="241">
        <v>4121</v>
      </c>
      <c r="Q183" s="242" t="s">
        <v>1265</v>
      </c>
      <c r="R183" s="243">
        <v>54</v>
      </c>
      <c r="S183" s="244">
        <v>207</v>
      </c>
      <c r="T183" s="265"/>
      <c r="U183" s="246">
        <v>28</v>
      </c>
      <c r="V183" s="247">
        <v>22</v>
      </c>
      <c r="W183" s="247">
        <v>30</v>
      </c>
      <c r="X183" s="247">
        <v>17</v>
      </c>
      <c r="Y183" s="248">
        <v>4</v>
      </c>
      <c r="Z183" s="248">
        <v>50</v>
      </c>
      <c r="AA183" s="247">
        <v>11</v>
      </c>
      <c r="AB183" s="247">
        <v>7</v>
      </c>
      <c r="AC183" s="248">
        <v>8</v>
      </c>
      <c r="AE183" s="241">
        <v>4171</v>
      </c>
      <c r="AF183" s="242" t="s">
        <v>1266</v>
      </c>
      <c r="AG183" s="243">
        <v>58</v>
      </c>
      <c r="AH183" s="244">
        <v>210</v>
      </c>
      <c r="AI183" s="265"/>
      <c r="AJ183" s="246">
        <v>43</v>
      </c>
      <c r="AK183" s="247">
        <v>21</v>
      </c>
      <c r="AL183" s="247">
        <v>19</v>
      </c>
      <c r="AM183" s="247">
        <v>10</v>
      </c>
      <c r="AN183" s="248">
        <v>7</v>
      </c>
      <c r="AO183" s="248">
        <v>36</v>
      </c>
      <c r="AP183" s="247">
        <v>11</v>
      </c>
      <c r="AQ183" s="247">
        <v>5</v>
      </c>
      <c r="AR183" s="248">
        <v>5</v>
      </c>
      <c r="CN183" s="267">
        <v>7541</v>
      </c>
      <c r="CO183" s="36" t="s">
        <v>517</v>
      </c>
      <c r="CP183" s="36">
        <v>499</v>
      </c>
      <c r="CQ183" s="268">
        <v>381</v>
      </c>
      <c r="CR183" s="269">
        <v>28</v>
      </c>
      <c r="CS183" s="268">
        <v>33</v>
      </c>
      <c r="CT183" s="268">
        <v>39</v>
      </c>
      <c r="CU183" s="36">
        <v>25</v>
      </c>
      <c r="CV183" s="36">
        <v>3</v>
      </c>
      <c r="CW183" s="36">
        <v>0</v>
      </c>
    </row>
    <row r="184" spans="1:101" ht="18" customHeight="1">
      <c r="A184" s="233">
        <v>4091</v>
      </c>
      <c r="B184" s="234" t="s">
        <v>1264</v>
      </c>
      <c r="C184" s="235">
        <v>91</v>
      </c>
      <c r="D184" s="236">
        <v>202</v>
      </c>
      <c r="E184" s="237"/>
      <c r="F184" s="238">
        <v>16</v>
      </c>
      <c r="G184" s="239">
        <v>23</v>
      </c>
      <c r="H184" s="239">
        <v>36</v>
      </c>
      <c r="I184" s="239">
        <v>14</v>
      </c>
      <c r="J184" s="240">
        <v>10</v>
      </c>
      <c r="K184" s="240">
        <v>60</v>
      </c>
      <c r="L184" s="239">
        <v>14</v>
      </c>
      <c r="M184" s="239">
        <v>7</v>
      </c>
      <c r="N184" s="240">
        <v>10</v>
      </c>
      <c r="P184" s="241">
        <v>4171</v>
      </c>
      <c r="Q184" s="242" t="s">
        <v>1266</v>
      </c>
      <c r="R184" s="243">
        <v>62</v>
      </c>
      <c r="S184" s="244">
        <v>201</v>
      </c>
      <c r="T184" s="265"/>
      <c r="U184" s="246">
        <v>37</v>
      </c>
      <c r="V184" s="247">
        <v>23</v>
      </c>
      <c r="W184" s="247">
        <v>31</v>
      </c>
      <c r="X184" s="247">
        <v>6</v>
      </c>
      <c r="Y184" s="248">
        <v>3</v>
      </c>
      <c r="Z184" s="248">
        <v>40</v>
      </c>
      <c r="AA184" s="247">
        <v>10</v>
      </c>
      <c r="AB184" s="247">
        <v>6</v>
      </c>
      <c r="AC184" s="248">
        <v>7</v>
      </c>
      <c r="AE184" s="241">
        <v>4221</v>
      </c>
      <c r="AF184" s="242" t="s">
        <v>348</v>
      </c>
      <c r="AG184" s="243">
        <v>116</v>
      </c>
      <c r="AH184" s="244">
        <v>229</v>
      </c>
      <c r="AI184" s="265"/>
      <c r="AJ184" s="246">
        <v>14</v>
      </c>
      <c r="AK184" s="247">
        <v>23</v>
      </c>
      <c r="AL184" s="247">
        <v>19</v>
      </c>
      <c r="AM184" s="247">
        <v>16</v>
      </c>
      <c r="AN184" s="248">
        <v>28</v>
      </c>
      <c r="AO184" s="248">
        <v>63</v>
      </c>
      <c r="AP184" s="247">
        <v>15</v>
      </c>
      <c r="AQ184" s="247">
        <v>8</v>
      </c>
      <c r="AR184" s="248">
        <v>8</v>
      </c>
      <c r="CN184" s="267">
        <v>7591</v>
      </c>
      <c r="CO184" s="36" t="s">
        <v>518</v>
      </c>
      <c r="CP184" s="36">
        <v>566</v>
      </c>
      <c r="CQ184" s="268">
        <v>372</v>
      </c>
      <c r="CR184" s="269">
        <v>16</v>
      </c>
      <c r="CS184" s="268">
        <v>48</v>
      </c>
      <c r="CT184" s="268">
        <v>36</v>
      </c>
      <c r="CU184" s="36">
        <v>15</v>
      </c>
      <c r="CV184" s="36">
        <v>1</v>
      </c>
      <c r="CW184" s="36">
        <v>0</v>
      </c>
    </row>
    <row r="185" spans="1:101" ht="18" customHeight="1">
      <c r="A185" s="233">
        <v>4121</v>
      </c>
      <c r="B185" s="234" t="s">
        <v>1265</v>
      </c>
      <c r="C185" s="235">
        <v>64</v>
      </c>
      <c r="D185" s="236">
        <v>184</v>
      </c>
      <c r="E185" s="237"/>
      <c r="F185" s="238">
        <v>59</v>
      </c>
      <c r="G185" s="239">
        <v>17</v>
      </c>
      <c r="H185" s="239">
        <v>16</v>
      </c>
      <c r="I185" s="239">
        <v>6</v>
      </c>
      <c r="J185" s="240">
        <v>2</v>
      </c>
      <c r="K185" s="240">
        <v>23</v>
      </c>
      <c r="L185" s="239">
        <v>11</v>
      </c>
      <c r="M185" s="239">
        <v>4</v>
      </c>
      <c r="N185" s="240">
        <v>7</v>
      </c>
      <c r="P185" s="241">
        <v>4221</v>
      </c>
      <c r="Q185" s="242" t="s">
        <v>348</v>
      </c>
      <c r="R185" s="243">
        <v>94</v>
      </c>
      <c r="S185" s="244">
        <v>234</v>
      </c>
      <c r="T185" s="265"/>
      <c r="U185" s="246">
        <v>6</v>
      </c>
      <c r="V185" s="247">
        <v>14</v>
      </c>
      <c r="W185" s="247">
        <v>14</v>
      </c>
      <c r="X185" s="247">
        <v>23</v>
      </c>
      <c r="Y185" s="248">
        <v>43</v>
      </c>
      <c r="Z185" s="248">
        <v>80</v>
      </c>
      <c r="AA185" s="247">
        <v>15</v>
      </c>
      <c r="AB185" s="247">
        <v>9</v>
      </c>
      <c r="AC185" s="248">
        <v>10</v>
      </c>
      <c r="AE185" s="241">
        <v>4241</v>
      </c>
      <c r="AF185" s="242" t="s">
        <v>349</v>
      </c>
      <c r="AG185" s="243">
        <v>170</v>
      </c>
      <c r="AH185" s="244">
        <v>224</v>
      </c>
      <c r="AI185" s="265"/>
      <c r="AJ185" s="246">
        <v>16</v>
      </c>
      <c r="AK185" s="247">
        <v>24</v>
      </c>
      <c r="AL185" s="247">
        <v>31</v>
      </c>
      <c r="AM185" s="247">
        <v>21</v>
      </c>
      <c r="AN185" s="248">
        <v>8</v>
      </c>
      <c r="AO185" s="248">
        <v>60</v>
      </c>
      <c r="AP185" s="247">
        <v>14</v>
      </c>
      <c r="AQ185" s="247">
        <v>7</v>
      </c>
      <c r="AR185" s="248">
        <v>8</v>
      </c>
      <c r="CN185" s="267">
        <v>7592</v>
      </c>
      <c r="CO185" s="36" t="s">
        <v>2010</v>
      </c>
      <c r="CP185" s="36">
        <v>8</v>
      </c>
      <c r="CQ185" s="268" t="s">
        <v>42</v>
      </c>
      <c r="CR185" s="269" t="s">
        <v>42</v>
      </c>
      <c r="CS185" s="268" t="s">
        <v>42</v>
      </c>
      <c r="CT185" s="268" t="s">
        <v>42</v>
      </c>
      <c r="CU185" s="36" t="s">
        <v>42</v>
      </c>
      <c r="CV185" s="36" t="s">
        <v>42</v>
      </c>
      <c r="CW185" s="36" t="s">
        <v>42</v>
      </c>
    </row>
    <row r="186" spans="1:101" ht="18" customHeight="1">
      <c r="A186" s="233">
        <v>4171</v>
      </c>
      <c r="B186" s="234" t="s">
        <v>1266</v>
      </c>
      <c r="C186" s="235">
        <v>77</v>
      </c>
      <c r="D186" s="236">
        <v>185</v>
      </c>
      <c r="E186" s="237"/>
      <c r="F186" s="238">
        <v>45</v>
      </c>
      <c r="G186" s="239">
        <v>29</v>
      </c>
      <c r="H186" s="239">
        <v>18</v>
      </c>
      <c r="I186" s="239">
        <v>8</v>
      </c>
      <c r="J186" s="240">
        <v>0</v>
      </c>
      <c r="K186" s="240">
        <v>26</v>
      </c>
      <c r="L186" s="239">
        <v>11</v>
      </c>
      <c r="M186" s="239">
        <v>4</v>
      </c>
      <c r="N186" s="240">
        <v>8</v>
      </c>
      <c r="P186" s="241">
        <v>4241</v>
      </c>
      <c r="Q186" s="242" t="s">
        <v>349</v>
      </c>
      <c r="R186" s="243">
        <v>130</v>
      </c>
      <c r="S186" s="244">
        <v>211</v>
      </c>
      <c r="T186" s="265"/>
      <c r="U186" s="246">
        <v>24</v>
      </c>
      <c r="V186" s="247">
        <v>21</v>
      </c>
      <c r="W186" s="247">
        <v>32</v>
      </c>
      <c r="X186" s="247">
        <v>16</v>
      </c>
      <c r="Y186" s="248">
        <v>7</v>
      </c>
      <c r="Z186" s="248">
        <v>55</v>
      </c>
      <c r="AA186" s="247">
        <v>12</v>
      </c>
      <c r="AB186" s="247">
        <v>8</v>
      </c>
      <c r="AC186" s="248">
        <v>8</v>
      </c>
      <c r="AE186" s="241">
        <v>4261</v>
      </c>
      <c r="AF186" s="242" t="s">
        <v>350</v>
      </c>
      <c r="AG186" s="243">
        <v>137</v>
      </c>
      <c r="AH186" s="244">
        <v>224</v>
      </c>
      <c r="AI186" s="265"/>
      <c r="AJ186" s="246">
        <v>12</v>
      </c>
      <c r="AK186" s="247">
        <v>21</v>
      </c>
      <c r="AL186" s="247">
        <v>36</v>
      </c>
      <c r="AM186" s="247">
        <v>26</v>
      </c>
      <c r="AN186" s="248">
        <v>4</v>
      </c>
      <c r="AO186" s="248">
        <v>66</v>
      </c>
      <c r="AP186" s="247">
        <v>14</v>
      </c>
      <c r="AQ186" s="247">
        <v>8</v>
      </c>
      <c r="AR186" s="248">
        <v>7</v>
      </c>
      <c r="CN186" s="267">
        <v>7601</v>
      </c>
      <c r="CO186" s="36" t="s">
        <v>1323</v>
      </c>
      <c r="CP186" s="36">
        <v>169</v>
      </c>
      <c r="CQ186" s="268">
        <v>385</v>
      </c>
      <c r="CR186" s="269">
        <v>32</v>
      </c>
      <c r="CS186" s="268">
        <v>30</v>
      </c>
      <c r="CT186" s="268">
        <v>38</v>
      </c>
      <c r="CU186" s="36">
        <v>31</v>
      </c>
      <c r="CV186" s="36">
        <v>1</v>
      </c>
      <c r="CW186" s="36">
        <v>0</v>
      </c>
    </row>
    <row r="187" spans="1:101" ht="18" customHeight="1">
      <c r="A187" s="233">
        <v>4221</v>
      </c>
      <c r="B187" s="234" t="s">
        <v>348</v>
      </c>
      <c r="C187" s="235">
        <v>91</v>
      </c>
      <c r="D187" s="236">
        <v>216</v>
      </c>
      <c r="E187" s="237"/>
      <c r="F187" s="238">
        <v>5</v>
      </c>
      <c r="G187" s="239">
        <v>16</v>
      </c>
      <c r="H187" s="239">
        <v>29</v>
      </c>
      <c r="I187" s="239">
        <v>21</v>
      </c>
      <c r="J187" s="240">
        <v>29</v>
      </c>
      <c r="K187" s="240">
        <v>78</v>
      </c>
      <c r="L187" s="239">
        <v>17</v>
      </c>
      <c r="M187" s="239">
        <v>8</v>
      </c>
      <c r="N187" s="240">
        <v>11</v>
      </c>
      <c r="P187" s="241">
        <v>4261</v>
      </c>
      <c r="Q187" s="242" t="s">
        <v>350</v>
      </c>
      <c r="R187" s="243">
        <v>133</v>
      </c>
      <c r="S187" s="244">
        <v>213</v>
      </c>
      <c r="T187" s="265"/>
      <c r="U187" s="246">
        <v>15</v>
      </c>
      <c r="V187" s="247">
        <v>27</v>
      </c>
      <c r="W187" s="247">
        <v>31</v>
      </c>
      <c r="X187" s="247">
        <v>21</v>
      </c>
      <c r="Y187" s="248">
        <v>6</v>
      </c>
      <c r="Z187" s="248">
        <v>58</v>
      </c>
      <c r="AA187" s="247">
        <v>12</v>
      </c>
      <c r="AB187" s="247">
        <v>8</v>
      </c>
      <c r="AC187" s="248">
        <v>9</v>
      </c>
      <c r="AE187" s="241">
        <v>4281</v>
      </c>
      <c r="AF187" s="242" t="s">
        <v>1267</v>
      </c>
      <c r="AG187" s="243">
        <v>168</v>
      </c>
      <c r="AH187" s="244">
        <v>228</v>
      </c>
      <c r="AI187" s="265"/>
      <c r="AJ187" s="246">
        <v>10</v>
      </c>
      <c r="AK187" s="247">
        <v>13</v>
      </c>
      <c r="AL187" s="247">
        <v>37</v>
      </c>
      <c r="AM187" s="247">
        <v>28</v>
      </c>
      <c r="AN187" s="248">
        <v>13</v>
      </c>
      <c r="AO187" s="248">
        <v>77</v>
      </c>
      <c r="AP187" s="247">
        <v>15</v>
      </c>
      <c r="AQ187" s="247">
        <v>8</v>
      </c>
      <c r="AR187" s="248">
        <v>8</v>
      </c>
      <c r="CN187" s="267">
        <v>7631</v>
      </c>
      <c r="CO187" s="36" t="s">
        <v>1325</v>
      </c>
      <c r="CP187" s="36">
        <v>23</v>
      </c>
      <c r="CQ187" s="268" t="s">
        <v>42</v>
      </c>
      <c r="CR187" s="269" t="s">
        <v>42</v>
      </c>
      <c r="CS187" s="268" t="s">
        <v>42</v>
      </c>
      <c r="CT187" s="268" t="s">
        <v>42</v>
      </c>
      <c r="CU187" s="36" t="s">
        <v>42</v>
      </c>
      <c r="CV187" s="36" t="s">
        <v>42</v>
      </c>
      <c r="CW187" s="36" t="s">
        <v>42</v>
      </c>
    </row>
    <row r="188" spans="1:101" ht="18" customHeight="1">
      <c r="A188" s="233">
        <v>4241</v>
      </c>
      <c r="B188" s="234" t="s">
        <v>349</v>
      </c>
      <c r="C188" s="235">
        <v>162</v>
      </c>
      <c r="D188" s="236">
        <v>205</v>
      </c>
      <c r="E188" s="237"/>
      <c r="F188" s="238">
        <v>10</v>
      </c>
      <c r="G188" s="239">
        <v>23</v>
      </c>
      <c r="H188" s="239">
        <v>37</v>
      </c>
      <c r="I188" s="239">
        <v>20</v>
      </c>
      <c r="J188" s="240">
        <v>10</v>
      </c>
      <c r="K188" s="240">
        <v>67</v>
      </c>
      <c r="L188" s="239">
        <v>16</v>
      </c>
      <c r="M188" s="239">
        <v>6</v>
      </c>
      <c r="N188" s="240">
        <v>10</v>
      </c>
      <c r="P188" s="241">
        <v>4281</v>
      </c>
      <c r="Q188" s="242" t="s">
        <v>1267</v>
      </c>
      <c r="R188" s="243">
        <v>145</v>
      </c>
      <c r="S188" s="244">
        <v>220</v>
      </c>
      <c r="T188" s="265"/>
      <c r="U188" s="246">
        <v>12</v>
      </c>
      <c r="V188" s="247">
        <v>17</v>
      </c>
      <c r="W188" s="247">
        <v>28</v>
      </c>
      <c r="X188" s="247">
        <v>30</v>
      </c>
      <c r="Y188" s="248">
        <v>14</v>
      </c>
      <c r="Z188" s="248">
        <v>72</v>
      </c>
      <c r="AA188" s="247">
        <v>13</v>
      </c>
      <c r="AB188" s="247">
        <v>8</v>
      </c>
      <c r="AC188" s="248">
        <v>9</v>
      </c>
      <c r="AE188" s="241">
        <v>4301</v>
      </c>
      <c r="AF188" s="242" t="s">
        <v>352</v>
      </c>
      <c r="AG188" s="243">
        <v>65</v>
      </c>
      <c r="AH188" s="244">
        <v>218</v>
      </c>
      <c r="AI188" s="265"/>
      <c r="AJ188" s="246">
        <v>18</v>
      </c>
      <c r="AK188" s="247">
        <v>29</v>
      </c>
      <c r="AL188" s="247">
        <v>37</v>
      </c>
      <c r="AM188" s="247">
        <v>14</v>
      </c>
      <c r="AN188" s="248">
        <v>2</v>
      </c>
      <c r="AO188" s="248">
        <v>52</v>
      </c>
      <c r="AP188" s="247">
        <v>13</v>
      </c>
      <c r="AQ188" s="247">
        <v>7</v>
      </c>
      <c r="AR188" s="248">
        <v>6</v>
      </c>
      <c r="CN188" s="267">
        <v>7701</v>
      </c>
      <c r="CO188" s="36" t="s">
        <v>520</v>
      </c>
      <c r="CP188" s="36">
        <v>692</v>
      </c>
      <c r="CQ188" s="268">
        <v>380</v>
      </c>
      <c r="CR188" s="269">
        <v>24</v>
      </c>
      <c r="CS188" s="268">
        <v>34</v>
      </c>
      <c r="CT188" s="268">
        <v>42</v>
      </c>
      <c r="CU188" s="36">
        <v>23</v>
      </c>
      <c r="CV188" s="36">
        <v>1</v>
      </c>
      <c r="CW188" s="36">
        <v>0</v>
      </c>
    </row>
    <row r="189" spans="1:101" ht="18" customHeight="1">
      <c r="A189" s="233">
        <v>4261</v>
      </c>
      <c r="B189" s="234" t="s">
        <v>350</v>
      </c>
      <c r="C189" s="235">
        <v>126</v>
      </c>
      <c r="D189" s="236">
        <v>197</v>
      </c>
      <c r="E189" s="237"/>
      <c r="F189" s="238">
        <v>23</v>
      </c>
      <c r="G189" s="239">
        <v>26</v>
      </c>
      <c r="H189" s="239">
        <v>25</v>
      </c>
      <c r="I189" s="239">
        <v>17</v>
      </c>
      <c r="J189" s="240">
        <v>8</v>
      </c>
      <c r="K189" s="240">
        <v>51</v>
      </c>
      <c r="L189" s="239">
        <v>14</v>
      </c>
      <c r="M189" s="239">
        <v>5</v>
      </c>
      <c r="N189" s="240">
        <v>10</v>
      </c>
      <c r="P189" s="241">
        <v>4301</v>
      </c>
      <c r="Q189" s="242" t="s">
        <v>352</v>
      </c>
      <c r="R189" s="243">
        <v>64</v>
      </c>
      <c r="S189" s="244">
        <v>214</v>
      </c>
      <c r="T189" s="265"/>
      <c r="U189" s="246">
        <v>16</v>
      </c>
      <c r="V189" s="247">
        <v>20</v>
      </c>
      <c r="W189" s="247">
        <v>33</v>
      </c>
      <c r="X189" s="247">
        <v>27</v>
      </c>
      <c r="Y189" s="248">
        <v>5</v>
      </c>
      <c r="Z189" s="248">
        <v>64</v>
      </c>
      <c r="AA189" s="247">
        <v>13</v>
      </c>
      <c r="AB189" s="247">
        <v>8</v>
      </c>
      <c r="AC189" s="248">
        <v>8</v>
      </c>
      <c r="AE189" s="241">
        <v>4341</v>
      </c>
      <c r="AF189" s="242" t="s">
        <v>353</v>
      </c>
      <c r="AG189" s="243">
        <v>62</v>
      </c>
      <c r="AH189" s="244">
        <v>213</v>
      </c>
      <c r="AI189" s="265"/>
      <c r="AJ189" s="246">
        <v>34</v>
      </c>
      <c r="AK189" s="247">
        <v>27</v>
      </c>
      <c r="AL189" s="247">
        <v>27</v>
      </c>
      <c r="AM189" s="247">
        <v>5</v>
      </c>
      <c r="AN189" s="248">
        <v>6</v>
      </c>
      <c r="AO189" s="248">
        <v>39</v>
      </c>
      <c r="AP189" s="247">
        <v>11</v>
      </c>
      <c r="AQ189" s="247">
        <v>6</v>
      </c>
      <c r="AR189" s="248">
        <v>6</v>
      </c>
      <c r="CN189" s="267">
        <v>7702</v>
      </c>
      <c r="CO189" s="36" t="s">
        <v>2011</v>
      </c>
      <c r="CP189" s="36">
        <v>13</v>
      </c>
      <c r="CQ189" s="268">
        <v>386</v>
      </c>
      <c r="CR189" s="269">
        <v>23</v>
      </c>
      <c r="CS189" s="268">
        <v>23</v>
      </c>
      <c r="CT189" s="268">
        <v>54</v>
      </c>
      <c r="CU189" s="36">
        <v>23</v>
      </c>
      <c r="CV189" s="36">
        <v>0</v>
      </c>
      <c r="CW189" s="36">
        <v>0</v>
      </c>
    </row>
    <row r="190" spans="1:101" ht="18" customHeight="1">
      <c r="A190" s="233">
        <v>4281</v>
      </c>
      <c r="B190" s="234" t="s">
        <v>1267</v>
      </c>
      <c r="C190" s="235">
        <v>155</v>
      </c>
      <c r="D190" s="236">
        <v>214</v>
      </c>
      <c r="E190" s="237"/>
      <c r="F190" s="238">
        <v>8</v>
      </c>
      <c r="G190" s="239">
        <v>15</v>
      </c>
      <c r="H190" s="239">
        <v>30</v>
      </c>
      <c r="I190" s="239">
        <v>24</v>
      </c>
      <c r="J190" s="240">
        <v>24</v>
      </c>
      <c r="K190" s="240">
        <v>77</v>
      </c>
      <c r="L190" s="239">
        <v>17</v>
      </c>
      <c r="M190" s="239">
        <v>7</v>
      </c>
      <c r="N190" s="240">
        <v>11</v>
      </c>
      <c r="P190" s="241">
        <v>4341</v>
      </c>
      <c r="Q190" s="242" t="s">
        <v>353</v>
      </c>
      <c r="R190" s="243">
        <v>59</v>
      </c>
      <c r="S190" s="244">
        <v>210</v>
      </c>
      <c r="T190" s="265"/>
      <c r="U190" s="246">
        <v>22</v>
      </c>
      <c r="V190" s="247">
        <v>24</v>
      </c>
      <c r="W190" s="247">
        <v>32</v>
      </c>
      <c r="X190" s="247">
        <v>14</v>
      </c>
      <c r="Y190" s="248">
        <v>8</v>
      </c>
      <c r="Z190" s="248">
        <v>54</v>
      </c>
      <c r="AA190" s="247">
        <v>12</v>
      </c>
      <c r="AB190" s="247">
        <v>7</v>
      </c>
      <c r="AC190" s="248">
        <v>8</v>
      </c>
      <c r="AE190" s="241">
        <v>4381</v>
      </c>
      <c r="AF190" s="242" t="s">
        <v>354</v>
      </c>
      <c r="AG190" s="243">
        <v>166</v>
      </c>
      <c r="AH190" s="244">
        <v>225</v>
      </c>
      <c r="AI190" s="265"/>
      <c r="AJ190" s="246">
        <v>13</v>
      </c>
      <c r="AK190" s="247">
        <v>24</v>
      </c>
      <c r="AL190" s="247">
        <v>25</v>
      </c>
      <c r="AM190" s="247">
        <v>30</v>
      </c>
      <c r="AN190" s="248">
        <v>8</v>
      </c>
      <c r="AO190" s="248">
        <v>63</v>
      </c>
      <c r="AP190" s="247">
        <v>14</v>
      </c>
      <c r="AQ190" s="247">
        <v>8</v>
      </c>
      <c r="AR190" s="248">
        <v>8</v>
      </c>
      <c r="CN190" s="267">
        <v>7721</v>
      </c>
      <c r="CO190" s="36" t="s">
        <v>521</v>
      </c>
      <c r="CP190" s="36">
        <v>501</v>
      </c>
      <c r="CQ190" s="268">
        <v>383</v>
      </c>
      <c r="CR190" s="269">
        <v>33</v>
      </c>
      <c r="CS190" s="268">
        <v>32</v>
      </c>
      <c r="CT190" s="268">
        <v>35</v>
      </c>
      <c r="CU190" s="36">
        <v>28</v>
      </c>
      <c r="CV190" s="36">
        <v>4</v>
      </c>
      <c r="CW190" s="36">
        <v>1</v>
      </c>
    </row>
    <row r="191" spans="1:101" ht="18" customHeight="1">
      <c r="A191" s="233">
        <v>4301</v>
      </c>
      <c r="B191" s="234" t="s">
        <v>352</v>
      </c>
      <c r="C191" s="235">
        <v>63</v>
      </c>
      <c r="D191" s="236">
        <v>201</v>
      </c>
      <c r="E191" s="237"/>
      <c r="F191" s="238">
        <v>19</v>
      </c>
      <c r="G191" s="239">
        <v>21</v>
      </c>
      <c r="H191" s="239">
        <v>38</v>
      </c>
      <c r="I191" s="239">
        <v>14</v>
      </c>
      <c r="J191" s="240">
        <v>8</v>
      </c>
      <c r="K191" s="240">
        <v>60</v>
      </c>
      <c r="L191" s="239">
        <v>15</v>
      </c>
      <c r="M191" s="239">
        <v>6</v>
      </c>
      <c r="N191" s="240">
        <v>10</v>
      </c>
      <c r="P191" s="241">
        <v>4381</v>
      </c>
      <c r="Q191" s="242" t="s">
        <v>354</v>
      </c>
      <c r="R191" s="243">
        <v>136</v>
      </c>
      <c r="S191" s="244">
        <v>213</v>
      </c>
      <c r="T191" s="265"/>
      <c r="U191" s="246">
        <v>18</v>
      </c>
      <c r="V191" s="247">
        <v>22</v>
      </c>
      <c r="W191" s="247">
        <v>31</v>
      </c>
      <c r="X191" s="247">
        <v>23</v>
      </c>
      <c r="Y191" s="248">
        <v>6</v>
      </c>
      <c r="Z191" s="248">
        <v>60</v>
      </c>
      <c r="AA191" s="247">
        <v>12</v>
      </c>
      <c r="AB191" s="247">
        <v>8</v>
      </c>
      <c r="AC191" s="248">
        <v>8</v>
      </c>
      <c r="AE191" s="241">
        <v>4391</v>
      </c>
      <c r="AF191" s="242" t="s">
        <v>1268</v>
      </c>
      <c r="AG191" s="243">
        <v>91</v>
      </c>
      <c r="AH191" s="244">
        <v>203</v>
      </c>
      <c r="AI191" s="265"/>
      <c r="AJ191" s="246">
        <v>46</v>
      </c>
      <c r="AK191" s="247">
        <v>42</v>
      </c>
      <c r="AL191" s="247">
        <v>10</v>
      </c>
      <c r="AM191" s="247">
        <v>1</v>
      </c>
      <c r="AN191" s="248">
        <v>1</v>
      </c>
      <c r="AO191" s="248">
        <v>12</v>
      </c>
      <c r="AP191" s="247">
        <v>9</v>
      </c>
      <c r="AQ191" s="247">
        <v>5</v>
      </c>
      <c r="AR191" s="248">
        <v>5</v>
      </c>
      <c r="CN191" s="267">
        <v>7731</v>
      </c>
      <c r="CO191" s="36" t="s">
        <v>522</v>
      </c>
      <c r="CP191" s="36">
        <v>515</v>
      </c>
      <c r="CQ191" s="268">
        <v>382</v>
      </c>
      <c r="CR191" s="269">
        <v>29</v>
      </c>
      <c r="CS191" s="268">
        <v>33</v>
      </c>
      <c r="CT191" s="268">
        <v>38</v>
      </c>
      <c r="CU191" s="36">
        <v>27</v>
      </c>
      <c r="CV191" s="36">
        <v>2</v>
      </c>
      <c r="CW191" s="36">
        <v>0</v>
      </c>
    </row>
    <row r="192" spans="1:101" ht="18" customHeight="1">
      <c r="A192" s="233">
        <v>4341</v>
      </c>
      <c r="B192" s="234" t="s">
        <v>353</v>
      </c>
      <c r="C192" s="235">
        <v>63</v>
      </c>
      <c r="D192" s="236">
        <v>198</v>
      </c>
      <c r="E192" s="237"/>
      <c r="F192" s="238">
        <v>16</v>
      </c>
      <c r="G192" s="239">
        <v>30</v>
      </c>
      <c r="H192" s="239">
        <v>33</v>
      </c>
      <c r="I192" s="239">
        <v>17</v>
      </c>
      <c r="J192" s="240">
        <v>3</v>
      </c>
      <c r="K192" s="240">
        <v>54</v>
      </c>
      <c r="L192" s="239">
        <v>15</v>
      </c>
      <c r="M192" s="239">
        <v>6</v>
      </c>
      <c r="N192" s="240">
        <v>9</v>
      </c>
      <c r="P192" s="241">
        <v>4391</v>
      </c>
      <c r="Q192" s="242" t="s">
        <v>1268</v>
      </c>
      <c r="R192" s="243">
        <v>96</v>
      </c>
      <c r="S192" s="244">
        <v>195</v>
      </c>
      <c r="T192" s="265"/>
      <c r="U192" s="246">
        <v>46</v>
      </c>
      <c r="V192" s="247">
        <v>34</v>
      </c>
      <c r="W192" s="247">
        <v>19</v>
      </c>
      <c r="X192" s="247">
        <v>0</v>
      </c>
      <c r="Y192" s="248">
        <v>1</v>
      </c>
      <c r="Z192" s="248">
        <v>20</v>
      </c>
      <c r="AA192" s="247">
        <v>9</v>
      </c>
      <c r="AB192" s="247">
        <v>5</v>
      </c>
      <c r="AC192" s="248">
        <v>6</v>
      </c>
      <c r="AE192" s="241">
        <v>4401</v>
      </c>
      <c r="AF192" s="242" t="s">
        <v>356</v>
      </c>
      <c r="AG192" s="243">
        <v>58</v>
      </c>
      <c r="AH192" s="244">
        <v>203</v>
      </c>
      <c r="AI192" s="265"/>
      <c r="AJ192" s="246">
        <v>48</v>
      </c>
      <c r="AK192" s="247">
        <v>31</v>
      </c>
      <c r="AL192" s="247">
        <v>16</v>
      </c>
      <c r="AM192" s="247">
        <v>2</v>
      </c>
      <c r="AN192" s="248">
        <v>3</v>
      </c>
      <c r="AO192" s="248">
        <v>21</v>
      </c>
      <c r="AP192" s="247">
        <v>8</v>
      </c>
      <c r="AQ192" s="247">
        <v>5</v>
      </c>
      <c r="AR192" s="248">
        <v>5</v>
      </c>
      <c r="CN192" s="267">
        <v>7741</v>
      </c>
      <c r="CO192" s="36" t="s">
        <v>523</v>
      </c>
      <c r="CP192" s="36">
        <v>617</v>
      </c>
      <c r="CQ192" s="268">
        <v>381</v>
      </c>
      <c r="CR192" s="269">
        <v>31</v>
      </c>
      <c r="CS192" s="268">
        <v>38</v>
      </c>
      <c r="CT192" s="268">
        <v>31</v>
      </c>
      <c r="CU192" s="36">
        <v>27</v>
      </c>
      <c r="CV192" s="36">
        <v>4</v>
      </c>
      <c r="CW192" s="36">
        <v>0</v>
      </c>
    </row>
    <row r="193" spans="1:101" ht="18" customHeight="1">
      <c r="A193" s="233">
        <v>4381</v>
      </c>
      <c r="B193" s="234" t="s">
        <v>354</v>
      </c>
      <c r="C193" s="235">
        <v>140</v>
      </c>
      <c r="D193" s="236">
        <v>204</v>
      </c>
      <c r="E193" s="237"/>
      <c r="F193" s="238">
        <v>19</v>
      </c>
      <c r="G193" s="239">
        <v>24</v>
      </c>
      <c r="H193" s="239">
        <v>29</v>
      </c>
      <c r="I193" s="239">
        <v>15</v>
      </c>
      <c r="J193" s="240">
        <v>14</v>
      </c>
      <c r="K193" s="240">
        <v>58</v>
      </c>
      <c r="L193" s="239">
        <v>15</v>
      </c>
      <c r="M193" s="239">
        <v>6</v>
      </c>
      <c r="N193" s="240">
        <v>10</v>
      </c>
      <c r="P193" s="241">
        <v>4401</v>
      </c>
      <c r="Q193" s="242" t="s">
        <v>356</v>
      </c>
      <c r="R193" s="243">
        <v>60</v>
      </c>
      <c r="S193" s="244">
        <v>194</v>
      </c>
      <c r="T193" s="265"/>
      <c r="U193" s="246">
        <v>58</v>
      </c>
      <c r="V193" s="247">
        <v>22</v>
      </c>
      <c r="W193" s="247">
        <v>12</v>
      </c>
      <c r="X193" s="247">
        <v>8</v>
      </c>
      <c r="Y193" s="248">
        <v>0</v>
      </c>
      <c r="Z193" s="248">
        <v>20</v>
      </c>
      <c r="AA193" s="247">
        <v>8</v>
      </c>
      <c r="AB193" s="247">
        <v>5</v>
      </c>
      <c r="AC193" s="248">
        <v>6</v>
      </c>
      <c r="AE193" s="241">
        <v>4421</v>
      </c>
      <c r="AF193" s="242" t="s">
        <v>357</v>
      </c>
      <c r="AG193" s="243">
        <v>149</v>
      </c>
      <c r="AH193" s="244">
        <v>233</v>
      </c>
      <c r="AI193" s="265"/>
      <c r="AJ193" s="246">
        <v>7</v>
      </c>
      <c r="AK193" s="247">
        <v>15</v>
      </c>
      <c r="AL193" s="247">
        <v>28</v>
      </c>
      <c r="AM193" s="247">
        <v>24</v>
      </c>
      <c r="AN193" s="248">
        <v>26</v>
      </c>
      <c r="AO193" s="248">
        <v>78</v>
      </c>
      <c r="AP193" s="247">
        <v>16</v>
      </c>
      <c r="AQ193" s="247">
        <v>8</v>
      </c>
      <c r="AR193" s="248">
        <v>9</v>
      </c>
      <c r="CN193" s="267">
        <v>7751</v>
      </c>
      <c r="CO193" s="36" t="s">
        <v>524</v>
      </c>
      <c r="CP193" s="36">
        <v>357</v>
      </c>
      <c r="CQ193" s="268">
        <v>377</v>
      </c>
      <c r="CR193" s="269">
        <v>26</v>
      </c>
      <c r="CS193" s="268">
        <v>41</v>
      </c>
      <c r="CT193" s="268">
        <v>33</v>
      </c>
      <c r="CU193" s="36">
        <v>22</v>
      </c>
      <c r="CV193" s="36">
        <v>3</v>
      </c>
      <c r="CW193" s="36">
        <v>0</v>
      </c>
    </row>
    <row r="194" spans="1:101" ht="18" customHeight="1">
      <c r="A194" s="233">
        <v>4391</v>
      </c>
      <c r="B194" s="234" t="s">
        <v>1268</v>
      </c>
      <c r="C194" s="235">
        <v>110</v>
      </c>
      <c r="D194" s="236">
        <v>182</v>
      </c>
      <c r="E194" s="237"/>
      <c r="F194" s="238">
        <v>54</v>
      </c>
      <c r="G194" s="239">
        <v>30</v>
      </c>
      <c r="H194" s="239">
        <v>13</v>
      </c>
      <c r="I194" s="239">
        <v>4</v>
      </c>
      <c r="J194" s="240">
        <v>0</v>
      </c>
      <c r="K194" s="240">
        <v>16</v>
      </c>
      <c r="L194" s="239">
        <v>11</v>
      </c>
      <c r="M194" s="239">
        <v>3</v>
      </c>
      <c r="N194" s="240">
        <v>7</v>
      </c>
      <c r="P194" s="241">
        <v>4421</v>
      </c>
      <c r="Q194" s="242" t="s">
        <v>357</v>
      </c>
      <c r="R194" s="243">
        <v>144</v>
      </c>
      <c r="S194" s="244">
        <v>229</v>
      </c>
      <c r="T194" s="265"/>
      <c r="U194" s="246">
        <v>2</v>
      </c>
      <c r="V194" s="247">
        <v>16</v>
      </c>
      <c r="W194" s="247">
        <v>28</v>
      </c>
      <c r="X194" s="247">
        <v>30</v>
      </c>
      <c r="Y194" s="248">
        <v>24</v>
      </c>
      <c r="Z194" s="248">
        <v>82</v>
      </c>
      <c r="AA194" s="247">
        <v>15</v>
      </c>
      <c r="AB194" s="247">
        <v>9</v>
      </c>
      <c r="AC194" s="248">
        <v>10</v>
      </c>
      <c r="AE194" s="241">
        <v>4441</v>
      </c>
      <c r="AF194" s="242" t="s">
        <v>358</v>
      </c>
      <c r="AG194" s="243">
        <v>63</v>
      </c>
      <c r="AH194" s="244">
        <v>212</v>
      </c>
      <c r="AI194" s="265"/>
      <c r="AJ194" s="246">
        <v>32</v>
      </c>
      <c r="AK194" s="247">
        <v>25</v>
      </c>
      <c r="AL194" s="247">
        <v>30</v>
      </c>
      <c r="AM194" s="247">
        <v>8</v>
      </c>
      <c r="AN194" s="248">
        <v>5</v>
      </c>
      <c r="AO194" s="248">
        <v>43</v>
      </c>
      <c r="AP194" s="247">
        <v>11</v>
      </c>
      <c r="AQ194" s="247">
        <v>6</v>
      </c>
      <c r="AR194" s="248">
        <v>6</v>
      </c>
      <c r="CN194" s="267">
        <v>7781</v>
      </c>
      <c r="CO194" s="36" t="s">
        <v>1326</v>
      </c>
      <c r="CP194" s="36">
        <v>522</v>
      </c>
      <c r="CQ194" s="268">
        <v>386</v>
      </c>
      <c r="CR194" s="269">
        <v>35</v>
      </c>
      <c r="CS194" s="268">
        <v>30</v>
      </c>
      <c r="CT194" s="268">
        <v>35</v>
      </c>
      <c r="CU194" s="36">
        <v>30</v>
      </c>
      <c r="CV194" s="36">
        <v>4</v>
      </c>
      <c r="CW194" s="36">
        <v>1</v>
      </c>
    </row>
    <row r="195" spans="1:101" ht="18" customHeight="1">
      <c r="A195" s="233">
        <v>4401</v>
      </c>
      <c r="B195" s="234" t="s">
        <v>356</v>
      </c>
      <c r="C195" s="235">
        <v>74</v>
      </c>
      <c r="D195" s="236">
        <v>182</v>
      </c>
      <c r="E195" s="237"/>
      <c r="F195" s="238">
        <v>42</v>
      </c>
      <c r="G195" s="239">
        <v>38</v>
      </c>
      <c r="H195" s="239">
        <v>18</v>
      </c>
      <c r="I195" s="239">
        <v>3</v>
      </c>
      <c r="J195" s="240">
        <v>0</v>
      </c>
      <c r="K195" s="240">
        <v>20</v>
      </c>
      <c r="L195" s="239">
        <v>11</v>
      </c>
      <c r="M195" s="239">
        <v>4</v>
      </c>
      <c r="N195" s="240">
        <v>7</v>
      </c>
      <c r="P195" s="241">
        <v>4441</v>
      </c>
      <c r="Q195" s="242" t="s">
        <v>358</v>
      </c>
      <c r="R195" s="243">
        <v>72</v>
      </c>
      <c r="S195" s="244">
        <v>199</v>
      </c>
      <c r="T195" s="265"/>
      <c r="U195" s="246">
        <v>36</v>
      </c>
      <c r="V195" s="247">
        <v>35</v>
      </c>
      <c r="W195" s="247">
        <v>17</v>
      </c>
      <c r="X195" s="247">
        <v>13</v>
      </c>
      <c r="Y195" s="248">
        <v>0</v>
      </c>
      <c r="Z195" s="248">
        <v>29</v>
      </c>
      <c r="AA195" s="247">
        <v>10</v>
      </c>
      <c r="AB195" s="247">
        <v>6</v>
      </c>
      <c r="AC195" s="248">
        <v>6</v>
      </c>
      <c r="AE195" s="241">
        <v>4461</v>
      </c>
      <c r="AF195" s="242" t="s">
        <v>359</v>
      </c>
      <c r="AG195" s="243">
        <v>43</v>
      </c>
      <c r="AH195" s="244">
        <v>215</v>
      </c>
      <c r="AI195" s="265"/>
      <c r="AJ195" s="246">
        <v>26</v>
      </c>
      <c r="AK195" s="247">
        <v>37</v>
      </c>
      <c r="AL195" s="247">
        <v>19</v>
      </c>
      <c r="AM195" s="247">
        <v>14</v>
      </c>
      <c r="AN195" s="248">
        <v>5</v>
      </c>
      <c r="AO195" s="248">
        <v>37</v>
      </c>
      <c r="AP195" s="247">
        <v>12</v>
      </c>
      <c r="AQ195" s="247">
        <v>6</v>
      </c>
      <c r="AR195" s="248">
        <v>6</v>
      </c>
      <c r="CN195" s="267">
        <v>7791</v>
      </c>
      <c r="CO195" s="36" t="s">
        <v>144</v>
      </c>
      <c r="CP195" s="36">
        <v>201</v>
      </c>
      <c r="CQ195" s="268">
        <v>380</v>
      </c>
      <c r="CR195" s="269">
        <v>26</v>
      </c>
      <c r="CS195" s="268">
        <v>34</v>
      </c>
      <c r="CT195" s="268">
        <v>40</v>
      </c>
      <c r="CU195" s="36">
        <v>23</v>
      </c>
      <c r="CV195" s="36">
        <v>2</v>
      </c>
      <c r="CW195" s="36">
        <v>0</v>
      </c>
    </row>
    <row r="196" spans="1:101" ht="18" customHeight="1">
      <c r="A196" s="233">
        <v>4421</v>
      </c>
      <c r="B196" s="234" t="s">
        <v>357</v>
      </c>
      <c r="C196" s="235">
        <v>176</v>
      </c>
      <c r="D196" s="236">
        <v>222</v>
      </c>
      <c r="E196" s="237"/>
      <c r="F196" s="238">
        <v>5</v>
      </c>
      <c r="G196" s="239">
        <v>11</v>
      </c>
      <c r="H196" s="239">
        <v>23</v>
      </c>
      <c r="I196" s="239">
        <v>23</v>
      </c>
      <c r="J196" s="240">
        <v>38</v>
      </c>
      <c r="K196" s="240">
        <v>84</v>
      </c>
      <c r="L196" s="239">
        <v>18</v>
      </c>
      <c r="M196" s="239">
        <v>8</v>
      </c>
      <c r="N196" s="240">
        <v>11</v>
      </c>
      <c r="P196" s="241">
        <v>4461</v>
      </c>
      <c r="Q196" s="242" t="s">
        <v>359</v>
      </c>
      <c r="R196" s="243">
        <v>52</v>
      </c>
      <c r="S196" s="244">
        <v>203</v>
      </c>
      <c r="T196" s="265"/>
      <c r="U196" s="246">
        <v>35</v>
      </c>
      <c r="V196" s="247">
        <v>27</v>
      </c>
      <c r="W196" s="247">
        <v>23</v>
      </c>
      <c r="X196" s="247">
        <v>12</v>
      </c>
      <c r="Y196" s="248">
        <v>4</v>
      </c>
      <c r="Z196" s="248">
        <v>38</v>
      </c>
      <c r="AA196" s="247">
        <v>10</v>
      </c>
      <c r="AB196" s="247">
        <v>7</v>
      </c>
      <c r="AC196" s="248">
        <v>7</v>
      </c>
      <c r="AE196" s="241">
        <v>4491</v>
      </c>
      <c r="AF196" s="242" t="s">
        <v>1269</v>
      </c>
      <c r="AG196" s="243">
        <v>125</v>
      </c>
      <c r="AH196" s="244">
        <v>217</v>
      </c>
      <c r="AI196" s="265"/>
      <c r="AJ196" s="246">
        <v>26</v>
      </c>
      <c r="AK196" s="247">
        <v>25</v>
      </c>
      <c r="AL196" s="247">
        <v>30</v>
      </c>
      <c r="AM196" s="247">
        <v>12</v>
      </c>
      <c r="AN196" s="248">
        <v>7</v>
      </c>
      <c r="AO196" s="248">
        <v>50</v>
      </c>
      <c r="AP196" s="247">
        <v>13</v>
      </c>
      <c r="AQ196" s="247">
        <v>6</v>
      </c>
      <c r="AR196" s="248">
        <v>6</v>
      </c>
      <c r="CN196" s="267">
        <v>7823</v>
      </c>
      <c r="CO196" s="36" t="s">
        <v>1327</v>
      </c>
      <c r="CP196" s="36">
        <v>5</v>
      </c>
      <c r="CQ196" s="268" t="s">
        <v>42</v>
      </c>
      <c r="CR196" s="269" t="s">
        <v>42</v>
      </c>
      <c r="CS196" s="268" t="s">
        <v>42</v>
      </c>
      <c r="CT196" s="268" t="s">
        <v>42</v>
      </c>
      <c r="CU196" s="36" t="s">
        <v>42</v>
      </c>
      <c r="CV196" s="36" t="s">
        <v>42</v>
      </c>
      <c r="CW196" s="36" t="s">
        <v>42</v>
      </c>
    </row>
    <row r="197" spans="1:101" ht="18" customHeight="1">
      <c r="A197" s="233">
        <v>4441</v>
      </c>
      <c r="B197" s="234" t="s">
        <v>358</v>
      </c>
      <c r="C197" s="235">
        <v>88</v>
      </c>
      <c r="D197" s="236">
        <v>183</v>
      </c>
      <c r="E197" s="237"/>
      <c r="F197" s="238">
        <v>48</v>
      </c>
      <c r="G197" s="239">
        <v>30</v>
      </c>
      <c r="H197" s="239">
        <v>16</v>
      </c>
      <c r="I197" s="239">
        <v>7</v>
      </c>
      <c r="J197" s="240">
        <v>0</v>
      </c>
      <c r="K197" s="240">
        <v>23</v>
      </c>
      <c r="L197" s="239">
        <v>11</v>
      </c>
      <c r="M197" s="239">
        <v>4</v>
      </c>
      <c r="N197" s="240">
        <v>8</v>
      </c>
      <c r="P197" s="241">
        <v>4491</v>
      </c>
      <c r="Q197" s="242" t="s">
        <v>1269</v>
      </c>
      <c r="R197" s="243">
        <v>141</v>
      </c>
      <c r="S197" s="244">
        <v>214</v>
      </c>
      <c r="T197" s="265"/>
      <c r="U197" s="246">
        <v>16</v>
      </c>
      <c r="V197" s="247">
        <v>18</v>
      </c>
      <c r="W197" s="247">
        <v>29</v>
      </c>
      <c r="X197" s="247">
        <v>30</v>
      </c>
      <c r="Y197" s="248">
        <v>6</v>
      </c>
      <c r="Z197" s="248">
        <v>65</v>
      </c>
      <c r="AA197" s="247">
        <v>12</v>
      </c>
      <c r="AB197" s="247">
        <v>8</v>
      </c>
      <c r="AC197" s="248">
        <v>8</v>
      </c>
      <c r="AE197" s="241">
        <v>4501</v>
      </c>
      <c r="AF197" s="242" t="s">
        <v>1270</v>
      </c>
      <c r="AG197" s="243">
        <v>52</v>
      </c>
      <c r="AH197" s="244">
        <v>219</v>
      </c>
      <c r="AI197" s="265"/>
      <c r="AJ197" s="246">
        <v>10</v>
      </c>
      <c r="AK197" s="247">
        <v>37</v>
      </c>
      <c r="AL197" s="247">
        <v>44</v>
      </c>
      <c r="AM197" s="247">
        <v>6</v>
      </c>
      <c r="AN197" s="248">
        <v>4</v>
      </c>
      <c r="AO197" s="248">
        <v>54</v>
      </c>
      <c r="AP197" s="247">
        <v>13</v>
      </c>
      <c r="AQ197" s="247">
        <v>7</v>
      </c>
      <c r="AR197" s="248">
        <v>6</v>
      </c>
      <c r="CN197" s="267">
        <v>7829</v>
      </c>
      <c r="CO197" s="36" t="s">
        <v>145</v>
      </c>
      <c r="CP197" s="36">
        <v>50</v>
      </c>
      <c r="CQ197" s="268" t="s">
        <v>42</v>
      </c>
      <c r="CR197" s="269" t="s">
        <v>42</v>
      </c>
      <c r="CS197" s="268" t="s">
        <v>42</v>
      </c>
      <c r="CT197" s="268" t="s">
        <v>42</v>
      </c>
      <c r="CU197" s="36" t="s">
        <v>42</v>
      </c>
      <c r="CV197" s="36" t="s">
        <v>42</v>
      </c>
      <c r="CW197" s="36" t="s">
        <v>42</v>
      </c>
    </row>
    <row r="198" spans="1:101" ht="18" customHeight="1">
      <c r="A198" s="233">
        <v>4461</v>
      </c>
      <c r="B198" s="234" t="s">
        <v>359</v>
      </c>
      <c r="C198" s="235">
        <v>50</v>
      </c>
      <c r="D198" s="236">
        <v>190</v>
      </c>
      <c r="E198" s="237"/>
      <c r="F198" s="238">
        <v>38</v>
      </c>
      <c r="G198" s="239">
        <v>28</v>
      </c>
      <c r="H198" s="239">
        <v>16</v>
      </c>
      <c r="I198" s="239">
        <v>14</v>
      </c>
      <c r="J198" s="240">
        <v>4</v>
      </c>
      <c r="K198" s="240">
        <v>34</v>
      </c>
      <c r="L198" s="239">
        <v>12</v>
      </c>
      <c r="M198" s="239">
        <v>6</v>
      </c>
      <c r="N198" s="240">
        <v>8</v>
      </c>
      <c r="P198" s="241">
        <v>4501</v>
      </c>
      <c r="Q198" s="242" t="s">
        <v>1270</v>
      </c>
      <c r="R198" s="243">
        <v>59</v>
      </c>
      <c r="S198" s="244">
        <v>214</v>
      </c>
      <c r="T198" s="265"/>
      <c r="U198" s="246">
        <v>10</v>
      </c>
      <c r="V198" s="247">
        <v>29</v>
      </c>
      <c r="W198" s="247">
        <v>34</v>
      </c>
      <c r="X198" s="247">
        <v>24</v>
      </c>
      <c r="Y198" s="248">
        <v>3</v>
      </c>
      <c r="Z198" s="248">
        <v>61</v>
      </c>
      <c r="AA198" s="247">
        <v>12</v>
      </c>
      <c r="AB198" s="247">
        <v>8</v>
      </c>
      <c r="AC198" s="248">
        <v>8</v>
      </c>
      <c r="AE198" s="241">
        <v>4511</v>
      </c>
      <c r="AF198" s="242" t="s">
        <v>1271</v>
      </c>
      <c r="AG198" s="243">
        <v>123</v>
      </c>
      <c r="AH198" s="244">
        <v>225</v>
      </c>
      <c r="AI198" s="265"/>
      <c r="AJ198" s="246">
        <v>14</v>
      </c>
      <c r="AK198" s="247">
        <v>24</v>
      </c>
      <c r="AL198" s="247">
        <v>28</v>
      </c>
      <c r="AM198" s="247">
        <v>22</v>
      </c>
      <c r="AN198" s="248">
        <v>12</v>
      </c>
      <c r="AO198" s="248">
        <v>63</v>
      </c>
      <c r="AP198" s="247">
        <v>14</v>
      </c>
      <c r="AQ198" s="247">
        <v>8</v>
      </c>
      <c r="AR198" s="248">
        <v>7</v>
      </c>
      <c r="CN198" s="267">
        <v>7832</v>
      </c>
      <c r="CO198" s="36" t="s">
        <v>153</v>
      </c>
      <c r="CP198" s="36">
        <v>6</v>
      </c>
      <c r="CQ198" s="268" t="s">
        <v>42</v>
      </c>
      <c r="CR198" s="269" t="s">
        <v>42</v>
      </c>
      <c r="CS198" s="268" t="s">
        <v>42</v>
      </c>
      <c r="CT198" s="268" t="s">
        <v>42</v>
      </c>
      <c r="CU198" s="36" t="s">
        <v>42</v>
      </c>
      <c r="CV198" s="36" t="s">
        <v>42</v>
      </c>
      <c r="CW198" s="36" t="s">
        <v>42</v>
      </c>
    </row>
    <row r="199" spans="1:101" ht="18" customHeight="1">
      <c r="A199" s="233">
        <v>4491</v>
      </c>
      <c r="B199" s="234" t="s">
        <v>1269</v>
      </c>
      <c r="C199" s="235">
        <v>151</v>
      </c>
      <c r="D199" s="236">
        <v>193</v>
      </c>
      <c r="E199" s="237"/>
      <c r="F199" s="238">
        <v>30</v>
      </c>
      <c r="G199" s="239">
        <v>25</v>
      </c>
      <c r="H199" s="239">
        <v>34</v>
      </c>
      <c r="I199" s="239">
        <v>9</v>
      </c>
      <c r="J199" s="240">
        <v>3</v>
      </c>
      <c r="K199" s="240">
        <v>46</v>
      </c>
      <c r="L199" s="239">
        <v>13</v>
      </c>
      <c r="M199" s="239">
        <v>5</v>
      </c>
      <c r="N199" s="240">
        <v>8</v>
      </c>
      <c r="P199" s="241">
        <v>4511</v>
      </c>
      <c r="Q199" s="242" t="s">
        <v>1271</v>
      </c>
      <c r="R199" s="243">
        <v>142</v>
      </c>
      <c r="S199" s="244">
        <v>221</v>
      </c>
      <c r="T199" s="265"/>
      <c r="U199" s="246">
        <v>11</v>
      </c>
      <c r="V199" s="247">
        <v>15</v>
      </c>
      <c r="W199" s="247">
        <v>31</v>
      </c>
      <c r="X199" s="247">
        <v>27</v>
      </c>
      <c r="Y199" s="248">
        <v>17</v>
      </c>
      <c r="Z199" s="248">
        <v>75</v>
      </c>
      <c r="AA199" s="247">
        <v>14</v>
      </c>
      <c r="AB199" s="247">
        <v>8</v>
      </c>
      <c r="AC199" s="248">
        <v>9</v>
      </c>
      <c r="AE199" s="241">
        <v>4541</v>
      </c>
      <c r="AF199" s="242" t="s">
        <v>363</v>
      </c>
      <c r="AG199" s="243">
        <v>74</v>
      </c>
      <c r="AH199" s="244">
        <v>217</v>
      </c>
      <c r="AI199" s="265"/>
      <c r="AJ199" s="246">
        <v>15</v>
      </c>
      <c r="AK199" s="247">
        <v>36</v>
      </c>
      <c r="AL199" s="247">
        <v>30</v>
      </c>
      <c r="AM199" s="247">
        <v>16</v>
      </c>
      <c r="AN199" s="248">
        <v>3</v>
      </c>
      <c r="AO199" s="248">
        <v>49</v>
      </c>
      <c r="AP199" s="247">
        <v>13</v>
      </c>
      <c r="AQ199" s="247">
        <v>7</v>
      </c>
      <c r="AR199" s="248">
        <v>6</v>
      </c>
      <c r="CN199" s="267">
        <v>7835</v>
      </c>
      <c r="CO199" s="36" t="s">
        <v>146</v>
      </c>
      <c r="CP199" s="36">
        <v>12</v>
      </c>
      <c r="CQ199" s="268" t="s">
        <v>42</v>
      </c>
      <c r="CR199" s="269" t="s">
        <v>42</v>
      </c>
      <c r="CS199" s="268" t="s">
        <v>42</v>
      </c>
      <c r="CT199" s="268" t="s">
        <v>42</v>
      </c>
      <c r="CU199" s="36" t="s">
        <v>42</v>
      </c>
      <c r="CV199" s="36" t="s">
        <v>42</v>
      </c>
      <c r="CW199" s="36" t="s">
        <v>42</v>
      </c>
    </row>
    <row r="200" spans="1:101" ht="18" customHeight="1">
      <c r="A200" s="233">
        <v>4501</v>
      </c>
      <c r="B200" s="234" t="s">
        <v>1270</v>
      </c>
      <c r="C200" s="235">
        <v>68</v>
      </c>
      <c r="D200" s="236">
        <v>201</v>
      </c>
      <c r="E200" s="237"/>
      <c r="F200" s="238">
        <v>10</v>
      </c>
      <c r="G200" s="239">
        <v>32</v>
      </c>
      <c r="H200" s="239">
        <v>37</v>
      </c>
      <c r="I200" s="239">
        <v>15</v>
      </c>
      <c r="J200" s="240">
        <v>6</v>
      </c>
      <c r="K200" s="240">
        <v>57</v>
      </c>
      <c r="L200" s="239">
        <v>14</v>
      </c>
      <c r="M200" s="239">
        <v>7</v>
      </c>
      <c r="N200" s="240">
        <v>10</v>
      </c>
      <c r="P200" s="241">
        <v>4541</v>
      </c>
      <c r="Q200" s="242" t="s">
        <v>363</v>
      </c>
      <c r="R200" s="243">
        <v>75</v>
      </c>
      <c r="S200" s="244">
        <v>209</v>
      </c>
      <c r="T200" s="265"/>
      <c r="U200" s="246">
        <v>29</v>
      </c>
      <c r="V200" s="247">
        <v>16</v>
      </c>
      <c r="W200" s="247">
        <v>29</v>
      </c>
      <c r="X200" s="247">
        <v>21</v>
      </c>
      <c r="Y200" s="248">
        <v>4</v>
      </c>
      <c r="Z200" s="248">
        <v>55</v>
      </c>
      <c r="AA200" s="247">
        <v>12</v>
      </c>
      <c r="AB200" s="247">
        <v>7</v>
      </c>
      <c r="AC200" s="248">
        <v>8</v>
      </c>
      <c r="AE200" s="241">
        <v>4581</v>
      </c>
      <c r="AF200" s="242" t="s">
        <v>364</v>
      </c>
      <c r="AG200" s="243">
        <v>155</v>
      </c>
      <c r="AH200" s="244">
        <v>217</v>
      </c>
      <c r="AI200" s="265"/>
      <c r="AJ200" s="246">
        <v>21</v>
      </c>
      <c r="AK200" s="247">
        <v>35</v>
      </c>
      <c r="AL200" s="247">
        <v>26</v>
      </c>
      <c r="AM200" s="247">
        <v>15</v>
      </c>
      <c r="AN200" s="248">
        <v>3</v>
      </c>
      <c r="AO200" s="248">
        <v>44</v>
      </c>
      <c r="AP200" s="247">
        <v>12</v>
      </c>
      <c r="AQ200" s="247">
        <v>7</v>
      </c>
      <c r="AR200" s="248">
        <v>6</v>
      </c>
      <c r="CN200" s="267">
        <v>7851</v>
      </c>
      <c r="CO200" s="36" t="s">
        <v>1332</v>
      </c>
      <c r="CP200" s="36">
        <v>6</v>
      </c>
      <c r="CQ200" s="268" t="s">
        <v>42</v>
      </c>
      <c r="CR200" s="269" t="s">
        <v>42</v>
      </c>
      <c r="CS200" s="268" t="s">
        <v>42</v>
      </c>
      <c r="CT200" s="268" t="s">
        <v>42</v>
      </c>
      <c r="CU200" s="36" t="s">
        <v>42</v>
      </c>
      <c r="CV200" s="36" t="s">
        <v>42</v>
      </c>
      <c r="CW200" s="36" t="s">
        <v>42</v>
      </c>
    </row>
    <row r="201" spans="1:101" ht="18" customHeight="1">
      <c r="A201" s="233">
        <v>4511</v>
      </c>
      <c r="B201" s="234" t="s">
        <v>1271</v>
      </c>
      <c r="C201" s="235">
        <v>126</v>
      </c>
      <c r="D201" s="236">
        <v>206</v>
      </c>
      <c r="E201" s="237"/>
      <c r="F201" s="238">
        <v>19</v>
      </c>
      <c r="G201" s="239">
        <v>25</v>
      </c>
      <c r="H201" s="239">
        <v>26</v>
      </c>
      <c r="I201" s="239">
        <v>7</v>
      </c>
      <c r="J201" s="240">
        <v>22</v>
      </c>
      <c r="K201" s="240">
        <v>56</v>
      </c>
      <c r="L201" s="239">
        <v>15</v>
      </c>
      <c r="M201" s="239">
        <v>6</v>
      </c>
      <c r="N201" s="240">
        <v>10</v>
      </c>
      <c r="P201" s="241">
        <v>4581</v>
      </c>
      <c r="Q201" s="242" t="s">
        <v>364</v>
      </c>
      <c r="R201" s="243">
        <v>148</v>
      </c>
      <c r="S201" s="244">
        <v>217</v>
      </c>
      <c r="T201" s="265"/>
      <c r="U201" s="246">
        <v>14</v>
      </c>
      <c r="V201" s="247">
        <v>18</v>
      </c>
      <c r="W201" s="247">
        <v>30</v>
      </c>
      <c r="X201" s="247">
        <v>28</v>
      </c>
      <c r="Y201" s="248">
        <v>10</v>
      </c>
      <c r="Z201" s="248">
        <v>69</v>
      </c>
      <c r="AA201" s="247">
        <v>12</v>
      </c>
      <c r="AB201" s="247">
        <v>8</v>
      </c>
      <c r="AC201" s="248">
        <v>9</v>
      </c>
      <c r="AE201" s="241">
        <v>4651</v>
      </c>
      <c r="AF201" s="242" t="s">
        <v>1272</v>
      </c>
      <c r="AG201" s="243">
        <v>38</v>
      </c>
      <c r="AH201" s="244">
        <v>204</v>
      </c>
      <c r="AI201" s="265"/>
      <c r="AJ201" s="246">
        <v>50</v>
      </c>
      <c r="AK201" s="247">
        <v>21</v>
      </c>
      <c r="AL201" s="247">
        <v>16</v>
      </c>
      <c r="AM201" s="247">
        <v>8</v>
      </c>
      <c r="AN201" s="248">
        <v>5</v>
      </c>
      <c r="AO201" s="248">
        <v>29</v>
      </c>
      <c r="AP201" s="247">
        <v>10</v>
      </c>
      <c r="AQ201" s="247">
        <v>5</v>
      </c>
      <c r="AR201" s="248">
        <v>5</v>
      </c>
      <c r="CN201" s="267">
        <v>7860</v>
      </c>
      <c r="CO201" s="36" t="s">
        <v>1611</v>
      </c>
      <c r="CP201" s="36">
        <v>3</v>
      </c>
      <c r="CQ201" s="268" t="s">
        <v>42</v>
      </c>
      <c r="CR201" s="269" t="s">
        <v>42</v>
      </c>
      <c r="CS201" s="268" t="s">
        <v>42</v>
      </c>
      <c r="CT201" s="268" t="s">
        <v>42</v>
      </c>
      <c r="CU201" s="36" t="s">
        <v>42</v>
      </c>
      <c r="CV201" s="36" t="s">
        <v>42</v>
      </c>
      <c r="CW201" s="36" t="s">
        <v>42</v>
      </c>
    </row>
    <row r="202" spans="1:101" ht="18" customHeight="1">
      <c r="A202" s="233">
        <v>4541</v>
      </c>
      <c r="B202" s="234" t="s">
        <v>363</v>
      </c>
      <c r="C202" s="235">
        <v>87</v>
      </c>
      <c r="D202" s="236">
        <v>189</v>
      </c>
      <c r="E202" s="237"/>
      <c r="F202" s="238">
        <v>36</v>
      </c>
      <c r="G202" s="239">
        <v>29</v>
      </c>
      <c r="H202" s="239">
        <v>23</v>
      </c>
      <c r="I202" s="239">
        <v>9</v>
      </c>
      <c r="J202" s="240">
        <v>3</v>
      </c>
      <c r="K202" s="240">
        <v>36</v>
      </c>
      <c r="L202" s="239">
        <v>12</v>
      </c>
      <c r="M202" s="239">
        <v>5</v>
      </c>
      <c r="N202" s="240">
        <v>8</v>
      </c>
      <c r="P202" s="241">
        <v>4651</v>
      </c>
      <c r="Q202" s="242" t="s">
        <v>1272</v>
      </c>
      <c r="R202" s="243">
        <v>45</v>
      </c>
      <c r="S202" s="244">
        <v>210</v>
      </c>
      <c r="T202" s="265"/>
      <c r="U202" s="246">
        <v>29</v>
      </c>
      <c r="V202" s="247">
        <v>24</v>
      </c>
      <c r="W202" s="247">
        <v>24</v>
      </c>
      <c r="X202" s="247">
        <v>13</v>
      </c>
      <c r="Y202" s="248">
        <v>9</v>
      </c>
      <c r="Z202" s="248">
        <v>47</v>
      </c>
      <c r="AA202" s="247">
        <v>11</v>
      </c>
      <c r="AB202" s="247">
        <v>7</v>
      </c>
      <c r="AC202" s="248">
        <v>8</v>
      </c>
      <c r="AE202" s="241">
        <v>4681</v>
      </c>
      <c r="AF202" s="242" t="s">
        <v>1273</v>
      </c>
      <c r="AG202" s="243">
        <v>152</v>
      </c>
      <c r="AH202" s="244">
        <v>211</v>
      </c>
      <c r="AI202" s="265"/>
      <c r="AJ202" s="246">
        <v>38</v>
      </c>
      <c r="AK202" s="247">
        <v>30</v>
      </c>
      <c r="AL202" s="247">
        <v>19</v>
      </c>
      <c r="AM202" s="247">
        <v>7</v>
      </c>
      <c r="AN202" s="248">
        <v>7</v>
      </c>
      <c r="AO202" s="248">
        <v>33</v>
      </c>
      <c r="AP202" s="247">
        <v>11</v>
      </c>
      <c r="AQ202" s="247">
        <v>6</v>
      </c>
      <c r="AR202" s="248">
        <v>6</v>
      </c>
      <c r="CN202" s="267">
        <v>7862</v>
      </c>
      <c r="CO202" s="36" t="s">
        <v>1611</v>
      </c>
      <c r="CP202" s="36">
        <v>1</v>
      </c>
      <c r="CQ202" s="268" t="s">
        <v>42</v>
      </c>
      <c r="CR202" s="269" t="s">
        <v>42</v>
      </c>
      <c r="CS202" s="268" t="s">
        <v>42</v>
      </c>
      <c r="CT202" s="268" t="s">
        <v>42</v>
      </c>
      <c r="CU202" s="36" t="s">
        <v>42</v>
      </c>
      <c r="CV202" s="36" t="s">
        <v>42</v>
      </c>
      <c r="CW202" s="36" t="s">
        <v>42</v>
      </c>
    </row>
    <row r="203" spans="1:101" ht="18" customHeight="1">
      <c r="A203" s="233">
        <v>4581</v>
      </c>
      <c r="B203" s="234" t="s">
        <v>364</v>
      </c>
      <c r="C203" s="235">
        <v>172</v>
      </c>
      <c r="D203" s="236">
        <v>197</v>
      </c>
      <c r="E203" s="237"/>
      <c r="F203" s="238">
        <v>21</v>
      </c>
      <c r="G203" s="239">
        <v>26</v>
      </c>
      <c r="H203" s="239">
        <v>35</v>
      </c>
      <c r="I203" s="239">
        <v>15</v>
      </c>
      <c r="J203" s="240">
        <v>3</v>
      </c>
      <c r="K203" s="240">
        <v>53</v>
      </c>
      <c r="L203" s="239">
        <v>14</v>
      </c>
      <c r="M203" s="239">
        <v>5</v>
      </c>
      <c r="N203" s="240">
        <v>10</v>
      </c>
      <c r="P203" s="241">
        <v>4681</v>
      </c>
      <c r="Q203" s="242" t="s">
        <v>1273</v>
      </c>
      <c r="R203" s="243">
        <v>140</v>
      </c>
      <c r="S203" s="244">
        <v>204</v>
      </c>
      <c r="T203" s="265"/>
      <c r="U203" s="246">
        <v>36</v>
      </c>
      <c r="V203" s="247">
        <v>25</v>
      </c>
      <c r="W203" s="247">
        <v>24</v>
      </c>
      <c r="X203" s="247">
        <v>12</v>
      </c>
      <c r="Y203" s="248">
        <v>3</v>
      </c>
      <c r="Z203" s="248">
        <v>39</v>
      </c>
      <c r="AA203" s="247">
        <v>10</v>
      </c>
      <c r="AB203" s="247">
        <v>6</v>
      </c>
      <c r="AC203" s="248">
        <v>7</v>
      </c>
      <c r="AE203" s="241">
        <v>4691</v>
      </c>
      <c r="AF203" s="242" t="s">
        <v>367</v>
      </c>
      <c r="AG203" s="243">
        <v>121</v>
      </c>
      <c r="AH203" s="244">
        <v>222</v>
      </c>
      <c r="AI203" s="265"/>
      <c r="AJ203" s="246">
        <v>14</v>
      </c>
      <c r="AK203" s="247">
        <v>31</v>
      </c>
      <c r="AL203" s="247">
        <v>31</v>
      </c>
      <c r="AM203" s="247">
        <v>18</v>
      </c>
      <c r="AN203" s="248">
        <v>6</v>
      </c>
      <c r="AO203" s="248">
        <v>55</v>
      </c>
      <c r="AP203" s="247">
        <v>14</v>
      </c>
      <c r="AQ203" s="247">
        <v>7</v>
      </c>
      <c r="AR203" s="248">
        <v>7</v>
      </c>
      <c r="CN203" s="267">
        <v>7901</v>
      </c>
      <c r="CO203" s="36" t="s">
        <v>147</v>
      </c>
      <c r="CP203" s="36">
        <v>59</v>
      </c>
      <c r="CQ203" s="268">
        <v>411</v>
      </c>
      <c r="CR203" s="269">
        <v>78</v>
      </c>
      <c r="CS203" s="268">
        <v>3</v>
      </c>
      <c r="CT203" s="268">
        <v>19</v>
      </c>
      <c r="CU203" s="36">
        <v>53</v>
      </c>
      <c r="CV203" s="36">
        <v>20</v>
      </c>
      <c r="CW203" s="36">
        <v>5</v>
      </c>
    </row>
    <row r="204" spans="1:101" ht="18" customHeight="1">
      <c r="A204" s="233">
        <v>4611</v>
      </c>
      <c r="B204" s="234" t="s">
        <v>717</v>
      </c>
      <c r="C204" s="235">
        <v>167</v>
      </c>
      <c r="D204" s="236">
        <v>202</v>
      </c>
      <c r="E204" s="237"/>
      <c r="F204" s="238">
        <v>17</v>
      </c>
      <c r="G204" s="239">
        <v>20</v>
      </c>
      <c r="H204" s="239">
        <v>37</v>
      </c>
      <c r="I204" s="239">
        <v>18</v>
      </c>
      <c r="J204" s="240">
        <v>8</v>
      </c>
      <c r="K204" s="240">
        <v>63</v>
      </c>
      <c r="L204" s="239">
        <v>15</v>
      </c>
      <c r="M204" s="239">
        <v>6</v>
      </c>
      <c r="N204" s="240">
        <v>10</v>
      </c>
      <c r="P204" s="241">
        <v>4691</v>
      </c>
      <c r="Q204" s="242" t="s">
        <v>367</v>
      </c>
      <c r="R204" s="243">
        <v>94</v>
      </c>
      <c r="S204" s="244">
        <v>223</v>
      </c>
      <c r="T204" s="265"/>
      <c r="U204" s="246">
        <v>10</v>
      </c>
      <c r="V204" s="247">
        <v>19</v>
      </c>
      <c r="W204" s="247">
        <v>24</v>
      </c>
      <c r="X204" s="247">
        <v>28</v>
      </c>
      <c r="Y204" s="248">
        <v>19</v>
      </c>
      <c r="Z204" s="248">
        <v>71</v>
      </c>
      <c r="AA204" s="247">
        <v>14</v>
      </c>
      <c r="AB204" s="247">
        <v>9</v>
      </c>
      <c r="AC204" s="248">
        <v>9</v>
      </c>
      <c r="AE204" s="241">
        <v>4721</v>
      </c>
      <c r="AF204" s="242" t="s">
        <v>368</v>
      </c>
      <c r="AG204" s="243">
        <v>84</v>
      </c>
      <c r="AH204" s="244">
        <v>227</v>
      </c>
      <c r="AI204" s="265"/>
      <c r="AJ204" s="246">
        <v>12</v>
      </c>
      <c r="AK204" s="247">
        <v>15</v>
      </c>
      <c r="AL204" s="247">
        <v>40</v>
      </c>
      <c r="AM204" s="247">
        <v>19</v>
      </c>
      <c r="AN204" s="248">
        <v>13</v>
      </c>
      <c r="AO204" s="248">
        <v>73</v>
      </c>
      <c r="AP204" s="247">
        <v>15</v>
      </c>
      <c r="AQ204" s="247">
        <v>8</v>
      </c>
      <c r="AR204" s="248">
        <v>8</v>
      </c>
      <c r="CN204" s="267">
        <v>8019</v>
      </c>
      <c r="CO204" s="36" t="s">
        <v>1333</v>
      </c>
      <c r="CP204" s="36">
        <v>19</v>
      </c>
      <c r="CQ204" s="268">
        <v>384</v>
      </c>
      <c r="CR204" s="269">
        <v>16</v>
      </c>
      <c r="CS204" s="268">
        <v>16</v>
      </c>
      <c r="CT204" s="268">
        <v>68</v>
      </c>
      <c r="CU204" s="36">
        <v>11</v>
      </c>
      <c r="CV204" s="36">
        <v>5</v>
      </c>
      <c r="CW204" s="36">
        <v>0</v>
      </c>
    </row>
    <row r="205" spans="1:101" ht="18" customHeight="1">
      <c r="A205" s="233">
        <v>4651</v>
      </c>
      <c r="B205" s="234" t="s">
        <v>1272</v>
      </c>
      <c r="C205" s="235">
        <v>41</v>
      </c>
      <c r="D205" s="236">
        <v>186</v>
      </c>
      <c r="E205" s="237"/>
      <c r="F205" s="238">
        <v>37</v>
      </c>
      <c r="G205" s="239">
        <v>34</v>
      </c>
      <c r="H205" s="239">
        <v>27</v>
      </c>
      <c r="I205" s="239">
        <v>0</v>
      </c>
      <c r="J205" s="240">
        <v>2</v>
      </c>
      <c r="K205" s="240">
        <v>29</v>
      </c>
      <c r="L205" s="239">
        <v>11</v>
      </c>
      <c r="M205" s="239">
        <v>4</v>
      </c>
      <c r="N205" s="240">
        <v>8</v>
      </c>
      <c r="P205" s="241">
        <v>4721</v>
      </c>
      <c r="Q205" s="242" t="s">
        <v>368</v>
      </c>
      <c r="R205" s="243">
        <v>87</v>
      </c>
      <c r="S205" s="244">
        <v>219</v>
      </c>
      <c r="T205" s="265"/>
      <c r="U205" s="246">
        <v>15</v>
      </c>
      <c r="V205" s="247">
        <v>15</v>
      </c>
      <c r="W205" s="247">
        <v>30</v>
      </c>
      <c r="X205" s="247">
        <v>30</v>
      </c>
      <c r="Y205" s="248">
        <v>10</v>
      </c>
      <c r="Z205" s="248">
        <v>70</v>
      </c>
      <c r="AA205" s="247">
        <v>13</v>
      </c>
      <c r="AB205" s="247">
        <v>8</v>
      </c>
      <c r="AC205" s="248">
        <v>9</v>
      </c>
      <c r="AE205" s="241">
        <v>4741</v>
      </c>
      <c r="AF205" s="242" t="s">
        <v>369</v>
      </c>
      <c r="AG205" s="243">
        <v>124</v>
      </c>
      <c r="AH205" s="244">
        <v>226</v>
      </c>
      <c r="AI205" s="265"/>
      <c r="AJ205" s="246">
        <v>10</v>
      </c>
      <c r="AK205" s="247">
        <v>19</v>
      </c>
      <c r="AL205" s="247">
        <v>42</v>
      </c>
      <c r="AM205" s="247">
        <v>22</v>
      </c>
      <c r="AN205" s="248">
        <v>8</v>
      </c>
      <c r="AO205" s="248">
        <v>72</v>
      </c>
      <c r="AP205" s="247">
        <v>15</v>
      </c>
      <c r="AQ205" s="247">
        <v>8</v>
      </c>
      <c r="AR205" s="248">
        <v>7</v>
      </c>
      <c r="CN205" s="267">
        <v>8101</v>
      </c>
      <c r="CO205" s="36" t="s">
        <v>1334</v>
      </c>
      <c r="CP205" s="36">
        <v>5</v>
      </c>
      <c r="CQ205" s="268" t="s">
        <v>42</v>
      </c>
      <c r="CR205" s="269" t="s">
        <v>42</v>
      </c>
      <c r="CS205" s="268" t="s">
        <v>42</v>
      </c>
      <c r="CT205" s="268" t="s">
        <v>42</v>
      </c>
      <c r="CU205" s="36" t="s">
        <v>42</v>
      </c>
      <c r="CV205" s="36" t="s">
        <v>42</v>
      </c>
      <c r="CW205" s="36" t="s">
        <v>42</v>
      </c>
    </row>
    <row r="206" spans="1:101" ht="18" customHeight="1">
      <c r="A206" s="233">
        <v>4681</v>
      </c>
      <c r="B206" s="234" t="s">
        <v>1273</v>
      </c>
      <c r="C206" s="235">
        <v>164</v>
      </c>
      <c r="D206" s="236">
        <v>187</v>
      </c>
      <c r="E206" s="237"/>
      <c r="F206" s="238">
        <v>45</v>
      </c>
      <c r="G206" s="239">
        <v>24</v>
      </c>
      <c r="H206" s="239">
        <v>16</v>
      </c>
      <c r="I206" s="239">
        <v>9</v>
      </c>
      <c r="J206" s="240">
        <v>6</v>
      </c>
      <c r="K206" s="240">
        <v>31</v>
      </c>
      <c r="L206" s="239">
        <v>12</v>
      </c>
      <c r="M206" s="239">
        <v>4</v>
      </c>
      <c r="N206" s="240">
        <v>8</v>
      </c>
      <c r="P206" s="241">
        <v>4741</v>
      </c>
      <c r="Q206" s="242" t="s">
        <v>369</v>
      </c>
      <c r="R206" s="243">
        <v>129</v>
      </c>
      <c r="S206" s="244">
        <v>224</v>
      </c>
      <c r="T206" s="265"/>
      <c r="U206" s="246">
        <v>15</v>
      </c>
      <c r="V206" s="247">
        <v>9</v>
      </c>
      <c r="W206" s="247">
        <v>26</v>
      </c>
      <c r="X206" s="247">
        <v>24</v>
      </c>
      <c r="Y206" s="248">
        <v>26</v>
      </c>
      <c r="Z206" s="248">
        <v>76</v>
      </c>
      <c r="AA206" s="247">
        <v>13</v>
      </c>
      <c r="AB206" s="247">
        <v>8</v>
      </c>
      <c r="AC206" s="248">
        <v>9</v>
      </c>
      <c r="AE206" s="241">
        <v>4761</v>
      </c>
      <c r="AF206" s="242" t="s">
        <v>370</v>
      </c>
      <c r="AG206" s="243">
        <v>106</v>
      </c>
      <c r="AH206" s="244">
        <v>222</v>
      </c>
      <c r="AI206" s="265"/>
      <c r="AJ206" s="246">
        <v>17</v>
      </c>
      <c r="AK206" s="247">
        <v>30</v>
      </c>
      <c r="AL206" s="247">
        <v>26</v>
      </c>
      <c r="AM206" s="247">
        <v>16</v>
      </c>
      <c r="AN206" s="248">
        <v>10</v>
      </c>
      <c r="AO206" s="248">
        <v>53</v>
      </c>
      <c r="AP206" s="247">
        <v>14</v>
      </c>
      <c r="AQ206" s="247">
        <v>7</v>
      </c>
      <c r="AR206" s="248">
        <v>7</v>
      </c>
      <c r="CN206" s="267">
        <v>8121</v>
      </c>
      <c r="CO206" s="36" t="s">
        <v>148</v>
      </c>
      <c r="CP206" s="36">
        <v>28</v>
      </c>
      <c r="CQ206" s="268">
        <v>381</v>
      </c>
      <c r="CR206" s="269">
        <v>36</v>
      </c>
      <c r="CS206" s="268">
        <v>46</v>
      </c>
      <c r="CT206" s="268">
        <v>18</v>
      </c>
      <c r="CU206" s="36">
        <v>18</v>
      </c>
      <c r="CV206" s="36">
        <v>18</v>
      </c>
      <c r="CW206" s="36">
        <v>0</v>
      </c>
    </row>
    <row r="207" spans="1:101" ht="18" customHeight="1">
      <c r="A207" s="233">
        <v>4691</v>
      </c>
      <c r="B207" s="234" t="s">
        <v>367</v>
      </c>
      <c r="C207" s="235">
        <v>107</v>
      </c>
      <c r="D207" s="236">
        <v>204</v>
      </c>
      <c r="E207" s="237"/>
      <c r="F207" s="238">
        <v>16</v>
      </c>
      <c r="G207" s="239">
        <v>21</v>
      </c>
      <c r="H207" s="239">
        <v>36</v>
      </c>
      <c r="I207" s="239">
        <v>16</v>
      </c>
      <c r="J207" s="240">
        <v>11</v>
      </c>
      <c r="K207" s="240">
        <v>63</v>
      </c>
      <c r="L207" s="239">
        <v>15</v>
      </c>
      <c r="M207" s="239">
        <v>6</v>
      </c>
      <c r="N207" s="240">
        <v>10</v>
      </c>
      <c r="P207" s="241">
        <v>4761</v>
      </c>
      <c r="Q207" s="242" t="s">
        <v>370</v>
      </c>
      <c r="R207" s="243">
        <v>90</v>
      </c>
      <c r="S207" s="244">
        <v>216</v>
      </c>
      <c r="T207" s="265"/>
      <c r="U207" s="246">
        <v>17</v>
      </c>
      <c r="V207" s="247">
        <v>18</v>
      </c>
      <c r="W207" s="247">
        <v>31</v>
      </c>
      <c r="X207" s="247">
        <v>23</v>
      </c>
      <c r="Y207" s="248">
        <v>11</v>
      </c>
      <c r="Z207" s="248">
        <v>66</v>
      </c>
      <c r="AA207" s="247">
        <v>13</v>
      </c>
      <c r="AB207" s="247">
        <v>8</v>
      </c>
      <c r="AC207" s="248">
        <v>8</v>
      </c>
      <c r="AE207" s="241">
        <v>4801</v>
      </c>
      <c r="AF207" s="242" t="s">
        <v>1274</v>
      </c>
      <c r="AG207" s="243">
        <v>142</v>
      </c>
      <c r="AH207" s="244">
        <v>219</v>
      </c>
      <c r="AI207" s="265"/>
      <c r="AJ207" s="246">
        <v>15</v>
      </c>
      <c r="AK207" s="247">
        <v>39</v>
      </c>
      <c r="AL207" s="247">
        <v>30</v>
      </c>
      <c r="AM207" s="247">
        <v>11</v>
      </c>
      <c r="AN207" s="248">
        <v>4</v>
      </c>
      <c r="AO207" s="248">
        <v>46</v>
      </c>
      <c r="AP207" s="247">
        <v>13</v>
      </c>
      <c r="AQ207" s="247">
        <v>7</v>
      </c>
      <c r="AR207" s="248">
        <v>6</v>
      </c>
      <c r="CN207" s="267">
        <v>8131</v>
      </c>
      <c r="CO207" s="36" t="s">
        <v>527</v>
      </c>
      <c r="CP207" s="36">
        <v>14</v>
      </c>
      <c r="CQ207" s="268">
        <v>383</v>
      </c>
      <c r="CR207" s="269">
        <v>21</v>
      </c>
      <c r="CS207" s="268">
        <v>29</v>
      </c>
      <c r="CT207" s="268">
        <v>50</v>
      </c>
      <c r="CU207" s="36">
        <v>21</v>
      </c>
      <c r="CV207" s="36">
        <v>0</v>
      </c>
      <c r="CW207" s="36">
        <v>0</v>
      </c>
    </row>
    <row r="208" spans="1:101" ht="18" customHeight="1">
      <c r="A208" s="233">
        <v>4721</v>
      </c>
      <c r="B208" s="234" t="s">
        <v>368</v>
      </c>
      <c r="C208" s="235">
        <v>78</v>
      </c>
      <c r="D208" s="236">
        <v>204</v>
      </c>
      <c r="E208" s="237"/>
      <c r="F208" s="238">
        <v>17</v>
      </c>
      <c r="G208" s="239">
        <v>21</v>
      </c>
      <c r="H208" s="239">
        <v>35</v>
      </c>
      <c r="I208" s="239">
        <v>15</v>
      </c>
      <c r="J208" s="240">
        <v>13</v>
      </c>
      <c r="K208" s="240">
        <v>63</v>
      </c>
      <c r="L208" s="239">
        <v>15</v>
      </c>
      <c r="M208" s="239">
        <v>6</v>
      </c>
      <c r="N208" s="240">
        <v>10</v>
      </c>
      <c r="P208" s="241">
        <v>4801</v>
      </c>
      <c r="Q208" s="242" t="s">
        <v>1274</v>
      </c>
      <c r="R208" s="243">
        <v>142</v>
      </c>
      <c r="S208" s="244">
        <v>208</v>
      </c>
      <c r="T208" s="265"/>
      <c r="U208" s="246">
        <v>26</v>
      </c>
      <c r="V208" s="247">
        <v>24</v>
      </c>
      <c r="W208" s="247">
        <v>30</v>
      </c>
      <c r="X208" s="247">
        <v>18</v>
      </c>
      <c r="Y208" s="248">
        <v>3</v>
      </c>
      <c r="Z208" s="248">
        <v>50</v>
      </c>
      <c r="AA208" s="247">
        <v>11</v>
      </c>
      <c r="AB208" s="247">
        <v>7</v>
      </c>
      <c r="AC208" s="248">
        <v>8</v>
      </c>
      <c r="AE208" s="241">
        <v>4841</v>
      </c>
      <c r="AF208" s="242" t="s">
        <v>372</v>
      </c>
      <c r="AG208" s="243">
        <v>77</v>
      </c>
      <c r="AH208" s="244">
        <v>212</v>
      </c>
      <c r="AI208" s="265"/>
      <c r="AJ208" s="246">
        <v>30</v>
      </c>
      <c r="AK208" s="247">
        <v>36</v>
      </c>
      <c r="AL208" s="247">
        <v>18</v>
      </c>
      <c r="AM208" s="247">
        <v>14</v>
      </c>
      <c r="AN208" s="248">
        <v>1</v>
      </c>
      <c r="AO208" s="248">
        <v>34</v>
      </c>
      <c r="AP208" s="247">
        <v>11</v>
      </c>
      <c r="AQ208" s="247">
        <v>6</v>
      </c>
      <c r="AR208" s="248">
        <v>6</v>
      </c>
      <c r="CN208" s="267">
        <v>8139</v>
      </c>
      <c r="CO208" s="36" t="s">
        <v>2012</v>
      </c>
      <c r="CP208" s="36">
        <v>3</v>
      </c>
      <c r="CQ208" s="268" t="s">
        <v>42</v>
      </c>
      <c r="CR208" s="269" t="s">
        <v>42</v>
      </c>
      <c r="CS208" s="268" t="s">
        <v>42</v>
      </c>
      <c r="CT208" s="268" t="s">
        <v>42</v>
      </c>
      <c r="CU208" s="36" t="s">
        <v>42</v>
      </c>
      <c r="CV208" s="36" t="s">
        <v>42</v>
      </c>
      <c r="CW208" s="36" t="s">
        <v>42</v>
      </c>
    </row>
    <row r="209" spans="1:101" ht="18" customHeight="1">
      <c r="A209" s="233">
        <v>4741</v>
      </c>
      <c r="B209" s="234" t="s">
        <v>369</v>
      </c>
      <c r="C209" s="235">
        <v>132</v>
      </c>
      <c r="D209" s="236">
        <v>203</v>
      </c>
      <c r="E209" s="237"/>
      <c r="F209" s="238">
        <v>8</v>
      </c>
      <c r="G209" s="239">
        <v>36</v>
      </c>
      <c r="H209" s="239">
        <v>31</v>
      </c>
      <c r="I209" s="239">
        <v>16</v>
      </c>
      <c r="J209" s="240">
        <v>9</v>
      </c>
      <c r="K209" s="240">
        <v>56</v>
      </c>
      <c r="L209" s="239">
        <v>15</v>
      </c>
      <c r="M209" s="239">
        <v>6</v>
      </c>
      <c r="N209" s="240">
        <v>10</v>
      </c>
      <c r="P209" s="241">
        <v>4841</v>
      </c>
      <c r="Q209" s="242" t="s">
        <v>372</v>
      </c>
      <c r="R209" s="243">
        <v>97</v>
      </c>
      <c r="S209" s="244">
        <v>208</v>
      </c>
      <c r="T209" s="265"/>
      <c r="U209" s="246">
        <v>26</v>
      </c>
      <c r="V209" s="247">
        <v>30</v>
      </c>
      <c r="W209" s="247">
        <v>23</v>
      </c>
      <c r="X209" s="247">
        <v>15</v>
      </c>
      <c r="Y209" s="248">
        <v>6</v>
      </c>
      <c r="Z209" s="248">
        <v>44</v>
      </c>
      <c r="AA209" s="247">
        <v>12</v>
      </c>
      <c r="AB209" s="247">
        <v>7</v>
      </c>
      <c r="AC209" s="248">
        <v>7</v>
      </c>
      <c r="AE209" s="241">
        <v>4881</v>
      </c>
      <c r="AF209" s="242" t="s">
        <v>373</v>
      </c>
      <c r="AG209" s="243">
        <v>96</v>
      </c>
      <c r="AH209" s="244">
        <v>216</v>
      </c>
      <c r="AI209" s="265"/>
      <c r="AJ209" s="246">
        <v>23</v>
      </c>
      <c r="AK209" s="247">
        <v>36</v>
      </c>
      <c r="AL209" s="247">
        <v>26</v>
      </c>
      <c r="AM209" s="247">
        <v>7</v>
      </c>
      <c r="AN209" s="248">
        <v>7</v>
      </c>
      <c r="AO209" s="248">
        <v>41</v>
      </c>
      <c r="AP209" s="247">
        <v>12</v>
      </c>
      <c r="AQ209" s="247">
        <v>7</v>
      </c>
      <c r="AR209" s="248">
        <v>6</v>
      </c>
      <c r="CN209" s="267">
        <v>8151</v>
      </c>
      <c r="CO209" s="36" t="s">
        <v>913</v>
      </c>
      <c r="CP209" s="36">
        <v>4</v>
      </c>
      <c r="CQ209" s="268" t="s">
        <v>42</v>
      </c>
      <c r="CR209" s="269" t="s">
        <v>42</v>
      </c>
      <c r="CS209" s="268" t="s">
        <v>42</v>
      </c>
      <c r="CT209" s="268" t="s">
        <v>42</v>
      </c>
      <c r="CU209" s="36" t="s">
        <v>42</v>
      </c>
      <c r="CV209" s="36" t="s">
        <v>42</v>
      </c>
      <c r="CW209" s="36" t="s">
        <v>42</v>
      </c>
    </row>
    <row r="210" spans="1:101" ht="18" customHeight="1">
      <c r="A210" s="233">
        <v>4761</v>
      </c>
      <c r="B210" s="234" t="s">
        <v>370</v>
      </c>
      <c r="C210" s="235">
        <v>81</v>
      </c>
      <c r="D210" s="236">
        <v>224</v>
      </c>
      <c r="E210" s="237"/>
      <c r="F210" s="238">
        <v>0</v>
      </c>
      <c r="G210" s="239">
        <v>5</v>
      </c>
      <c r="H210" s="239">
        <v>25</v>
      </c>
      <c r="I210" s="239">
        <v>37</v>
      </c>
      <c r="J210" s="240">
        <v>33</v>
      </c>
      <c r="K210" s="240">
        <v>95</v>
      </c>
      <c r="L210" s="239">
        <v>18</v>
      </c>
      <c r="M210" s="239">
        <v>9</v>
      </c>
      <c r="N210" s="240">
        <v>12</v>
      </c>
      <c r="P210" s="241">
        <v>4881</v>
      </c>
      <c r="Q210" s="242" t="s">
        <v>373</v>
      </c>
      <c r="R210" s="243">
        <v>83</v>
      </c>
      <c r="S210" s="244">
        <v>213</v>
      </c>
      <c r="T210" s="265"/>
      <c r="U210" s="246">
        <v>22</v>
      </c>
      <c r="V210" s="247">
        <v>24</v>
      </c>
      <c r="W210" s="247">
        <v>28</v>
      </c>
      <c r="X210" s="247">
        <v>17</v>
      </c>
      <c r="Y210" s="248">
        <v>10</v>
      </c>
      <c r="Z210" s="248">
        <v>54</v>
      </c>
      <c r="AA210" s="247">
        <v>12</v>
      </c>
      <c r="AB210" s="247">
        <v>8</v>
      </c>
      <c r="AC210" s="248">
        <v>8</v>
      </c>
      <c r="AE210" s="241">
        <v>4921</v>
      </c>
      <c r="AF210" s="242" t="s">
        <v>374</v>
      </c>
      <c r="AG210" s="243">
        <v>94</v>
      </c>
      <c r="AH210" s="244">
        <v>226</v>
      </c>
      <c r="AI210" s="265"/>
      <c r="AJ210" s="246">
        <v>10</v>
      </c>
      <c r="AK210" s="247">
        <v>23</v>
      </c>
      <c r="AL210" s="247">
        <v>35</v>
      </c>
      <c r="AM210" s="247">
        <v>15</v>
      </c>
      <c r="AN210" s="248">
        <v>17</v>
      </c>
      <c r="AO210" s="248">
        <v>67</v>
      </c>
      <c r="AP210" s="247">
        <v>15</v>
      </c>
      <c r="AQ210" s="247">
        <v>7</v>
      </c>
      <c r="AR210" s="248">
        <v>7</v>
      </c>
      <c r="CN210" s="267">
        <v>8161</v>
      </c>
      <c r="CO210" s="36" t="s">
        <v>99</v>
      </c>
      <c r="CP210" s="36">
        <v>13</v>
      </c>
      <c r="CQ210" s="268">
        <v>380</v>
      </c>
      <c r="CR210" s="269">
        <v>8</v>
      </c>
      <c r="CS210" s="268">
        <v>31</v>
      </c>
      <c r="CT210" s="268">
        <v>62</v>
      </c>
      <c r="CU210" s="36">
        <v>8</v>
      </c>
      <c r="CV210" s="36">
        <v>0</v>
      </c>
      <c r="CW210" s="36">
        <v>0</v>
      </c>
    </row>
    <row r="211" spans="1:101" ht="18" customHeight="1">
      <c r="A211" s="233">
        <v>4801</v>
      </c>
      <c r="B211" s="234" t="s">
        <v>1274</v>
      </c>
      <c r="C211" s="235">
        <v>155</v>
      </c>
      <c r="D211" s="236">
        <v>198</v>
      </c>
      <c r="E211" s="237"/>
      <c r="F211" s="238">
        <v>17</v>
      </c>
      <c r="G211" s="239">
        <v>24</v>
      </c>
      <c r="H211" s="239">
        <v>39</v>
      </c>
      <c r="I211" s="239">
        <v>15</v>
      </c>
      <c r="J211" s="240">
        <v>5</v>
      </c>
      <c r="K211" s="240">
        <v>59</v>
      </c>
      <c r="L211" s="239">
        <v>15</v>
      </c>
      <c r="M211" s="239">
        <v>5</v>
      </c>
      <c r="N211" s="240">
        <v>10</v>
      </c>
      <c r="P211" s="241">
        <v>4921</v>
      </c>
      <c r="Q211" s="242" t="s">
        <v>374</v>
      </c>
      <c r="R211" s="243">
        <v>89</v>
      </c>
      <c r="S211" s="244">
        <v>219</v>
      </c>
      <c r="T211" s="265"/>
      <c r="U211" s="246">
        <v>20</v>
      </c>
      <c r="V211" s="247">
        <v>12</v>
      </c>
      <c r="W211" s="247">
        <v>21</v>
      </c>
      <c r="X211" s="247">
        <v>25</v>
      </c>
      <c r="Y211" s="248">
        <v>21</v>
      </c>
      <c r="Z211" s="248">
        <v>67</v>
      </c>
      <c r="AA211" s="247">
        <v>13</v>
      </c>
      <c r="AB211" s="247">
        <v>8</v>
      </c>
      <c r="AC211" s="248">
        <v>9</v>
      </c>
      <c r="AE211" s="241">
        <v>4961</v>
      </c>
      <c r="AF211" s="242" t="s">
        <v>375</v>
      </c>
      <c r="AG211" s="243">
        <v>49</v>
      </c>
      <c r="AH211" s="244">
        <v>218</v>
      </c>
      <c r="AI211" s="265"/>
      <c r="AJ211" s="246">
        <v>14</v>
      </c>
      <c r="AK211" s="247">
        <v>35</v>
      </c>
      <c r="AL211" s="247">
        <v>37</v>
      </c>
      <c r="AM211" s="247">
        <v>12</v>
      </c>
      <c r="AN211" s="248">
        <v>2</v>
      </c>
      <c r="AO211" s="248">
        <v>51</v>
      </c>
      <c r="AP211" s="247">
        <v>13</v>
      </c>
      <c r="AQ211" s="247">
        <v>7</v>
      </c>
      <c r="AR211" s="248">
        <v>6</v>
      </c>
      <c r="CN211" s="267">
        <v>8181</v>
      </c>
      <c r="CO211" s="36" t="s">
        <v>916</v>
      </c>
      <c r="CP211" s="36">
        <v>12</v>
      </c>
      <c r="CQ211" s="268">
        <v>362</v>
      </c>
      <c r="CR211" s="269">
        <v>8</v>
      </c>
      <c r="CS211" s="268">
        <v>75</v>
      </c>
      <c r="CT211" s="268">
        <v>17</v>
      </c>
      <c r="CU211" s="36">
        <v>8</v>
      </c>
      <c r="CV211" s="36">
        <v>0</v>
      </c>
      <c r="CW211" s="36">
        <v>0</v>
      </c>
    </row>
    <row r="212" spans="1:101" ht="18" customHeight="1">
      <c r="A212" s="233">
        <v>4841</v>
      </c>
      <c r="B212" s="234" t="s">
        <v>372</v>
      </c>
      <c r="C212" s="235">
        <v>95</v>
      </c>
      <c r="D212" s="236">
        <v>195</v>
      </c>
      <c r="E212" s="237"/>
      <c r="F212" s="238">
        <v>25</v>
      </c>
      <c r="G212" s="239">
        <v>31</v>
      </c>
      <c r="H212" s="239">
        <v>32</v>
      </c>
      <c r="I212" s="239">
        <v>9</v>
      </c>
      <c r="J212" s="240">
        <v>3</v>
      </c>
      <c r="K212" s="240">
        <v>44</v>
      </c>
      <c r="L212" s="239">
        <v>14</v>
      </c>
      <c r="M212" s="239">
        <v>5</v>
      </c>
      <c r="N212" s="240">
        <v>9</v>
      </c>
      <c r="P212" s="241">
        <v>4961</v>
      </c>
      <c r="Q212" s="242" t="s">
        <v>375</v>
      </c>
      <c r="R212" s="243">
        <v>38</v>
      </c>
      <c r="S212" s="244">
        <v>211</v>
      </c>
      <c r="T212" s="265"/>
      <c r="U212" s="246">
        <v>26</v>
      </c>
      <c r="V212" s="247">
        <v>13</v>
      </c>
      <c r="W212" s="247">
        <v>37</v>
      </c>
      <c r="X212" s="247">
        <v>16</v>
      </c>
      <c r="Y212" s="248">
        <v>8</v>
      </c>
      <c r="Z212" s="248">
        <v>61</v>
      </c>
      <c r="AA212" s="247">
        <v>12</v>
      </c>
      <c r="AB212" s="247">
        <v>8</v>
      </c>
      <c r="AC212" s="248">
        <v>7</v>
      </c>
      <c r="AE212" s="241">
        <v>5001</v>
      </c>
      <c r="AF212" s="242" t="s">
        <v>376</v>
      </c>
      <c r="AG212" s="243">
        <v>153</v>
      </c>
      <c r="AH212" s="244">
        <v>206</v>
      </c>
      <c r="AI212" s="265"/>
      <c r="AJ212" s="246">
        <v>42</v>
      </c>
      <c r="AK212" s="247">
        <v>22</v>
      </c>
      <c r="AL212" s="247">
        <v>30</v>
      </c>
      <c r="AM212" s="247">
        <v>6</v>
      </c>
      <c r="AN212" s="248">
        <v>0</v>
      </c>
      <c r="AO212" s="248">
        <v>36</v>
      </c>
      <c r="AP212" s="247">
        <v>10</v>
      </c>
      <c r="AQ212" s="247">
        <v>5</v>
      </c>
      <c r="AR212" s="248">
        <v>5</v>
      </c>
      <c r="CN212" s="267">
        <v>8201</v>
      </c>
      <c r="CO212" s="36" t="s">
        <v>100</v>
      </c>
      <c r="CP212" s="36">
        <v>13</v>
      </c>
      <c r="CQ212" s="268" t="s">
        <v>42</v>
      </c>
      <c r="CR212" s="269" t="s">
        <v>42</v>
      </c>
      <c r="CS212" s="268" t="s">
        <v>42</v>
      </c>
      <c r="CT212" s="268" t="s">
        <v>42</v>
      </c>
      <c r="CU212" s="36" t="s">
        <v>42</v>
      </c>
      <c r="CV212" s="36" t="s">
        <v>42</v>
      </c>
      <c r="CW212" s="36" t="s">
        <v>42</v>
      </c>
    </row>
    <row r="213" spans="1:101" ht="18" customHeight="1">
      <c r="A213" s="233">
        <v>4881</v>
      </c>
      <c r="B213" s="234" t="s">
        <v>373</v>
      </c>
      <c r="C213" s="235">
        <v>89</v>
      </c>
      <c r="D213" s="236">
        <v>189</v>
      </c>
      <c r="E213" s="237"/>
      <c r="F213" s="238">
        <v>35</v>
      </c>
      <c r="G213" s="239">
        <v>35</v>
      </c>
      <c r="H213" s="239">
        <v>25</v>
      </c>
      <c r="I213" s="239">
        <v>4</v>
      </c>
      <c r="J213" s="240">
        <v>1</v>
      </c>
      <c r="K213" s="240">
        <v>30</v>
      </c>
      <c r="L213" s="239">
        <v>12</v>
      </c>
      <c r="M213" s="239">
        <v>4</v>
      </c>
      <c r="N213" s="240">
        <v>8</v>
      </c>
      <c r="P213" s="241">
        <v>5001</v>
      </c>
      <c r="Q213" s="242" t="s">
        <v>376</v>
      </c>
      <c r="R213" s="243">
        <v>165</v>
      </c>
      <c r="S213" s="244">
        <v>210</v>
      </c>
      <c r="T213" s="265"/>
      <c r="U213" s="246">
        <v>21</v>
      </c>
      <c r="V213" s="247">
        <v>28</v>
      </c>
      <c r="W213" s="247">
        <v>28</v>
      </c>
      <c r="X213" s="247">
        <v>18</v>
      </c>
      <c r="Y213" s="248">
        <v>5</v>
      </c>
      <c r="Z213" s="248">
        <v>51</v>
      </c>
      <c r="AA213" s="247">
        <v>12</v>
      </c>
      <c r="AB213" s="247">
        <v>7</v>
      </c>
      <c r="AC213" s="248">
        <v>8</v>
      </c>
      <c r="AE213" s="241">
        <v>5003</v>
      </c>
      <c r="AF213" s="242" t="s">
        <v>120</v>
      </c>
      <c r="AG213" s="243">
        <v>237</v>
      </c>
      <c r="AH213" s="244">
        <v>212</v>
      </c>
      <c r="AI213" s="265"/>
      <c r="AJ213" s="246">
        <v>33</v>
      </c>
      <c r="AK213" s="247">
        <v>30</v>
      </c>
      <c r="AL213" s="247">
        <v>23</v>
      </c>
      <c r="AM213" s="247">
        <v>11</v>
      </c>
      <c r="AN213" s="248">
        <v>3</v>
      </c>
      <c r="AO213" s="248">
        <v>36</v>
      </c>
      <c r="AP213" s="247">
        <v>11</v>
      </c>
      <c r="AQ213" s="247">
        <v>6</v>
      </c>
      <c r="AR213" s="248">
        <v>5</v>
      </c>
      <c r="CN213" s="267">
        <v>9732</v>
      </c>
      <c r="CO213" s="36" t="s">
        <v>528</v>
      </c>
      <c r="CP213" s="36">
        <v>2</v>
      </c>
      <c r="CQ213" s="268" t="s">
        <v>42</v>
      </c>
      <c r="CR213" s="269" t="s">
        <v>42</v>
      </c>
      <c r="CS213" s="268" t="s">
        <v>42</v>
      </c>
      <c r="CT213" s="268" t="s">
        <v>42</v>
      </c>
      <c r="CU213" s="36" t="s">
        <v>42</v>
      </c>
      <c r="CV213" s="36" t="s">
        <v>42</v>
      </c>
      <c r="CW213" s="36" t="s">
        <v>42</v>
      </c>
    </row>
    <row r="214" spans="1:101" ht="18" customHeight="1">
      <c r="A214" s="233">
        <v>4921</v>
      </c>
      <c r="B214" s="234" t="s">
        <v>374</v>
      </c>
      <c r="C214" s="235">
        <v>76</v>
      </c>
      <c r="D214" s="236">
        <v>212</v>
      </c>
      <c r="E214" s="237"/>
      <c r="F214" s="238">
        <v>7</v>
      </c>
      <c r="G214" s="239">
        <v>13</v>
      </c>
      <c r="H214" s="239">
        <v>37</v>
      </c>
      <c r="I214" s="239">
        <v>26</v>
      </c>
      <c r="J214" s="240">
        <v>17</v>
      </c>
      <c r="K214" s="240">
        <v>80</v>
      </c>
      <c r="L214" s="239">
        <v>17</v>
      </c>
      <c r="M214" s="239">
        <v>7</v>
      </c>
      <c r="N214" s="240">
        <v>11</v>
      </c>
      <c r="P214" s="241">
        <v>5003</v>
      </c>
      <c r="Q214" s="242" t="s">
        <v>120</v>
      </c>
      <c r="R214" s="243">
        <v>257</v>
      </c>
      <c r="S214" s="244">
        <v>207</v>
      </c>
      <c r="T214" s="265"/>
      <c r="U214" s="246">
        <v>28</v>
      </c>
      <c r="V214" s="247">
        <v>25</v>
      </c>
      <c r="W214" s="247">
        <v>30</v>
      </c>
      <c r="X214" s="247">
        <v>14</v>
      </c>
      <c r="Y214" s="248">
        <v>3</v>
      </c>
      <c r="Z214" s="248">
        <v>47</v>
      </c>
      <c r="AA214" s="247">
        <v>11</v>
      </c>
      <c r="AB214" s="247">
        <v>7</v>
      </c>
      <c r="AC214" s="248">
        <v>8</v>
      </c>
      <c r="AE214" s="241">
        <v>5005</v>
      </c>
      <c r="AF214" s="242" t="s">
        <v>377</v>
      </c>
      <c r="AG214" s="243">
        <v>177</v>
      </c>
      <c r="AH214" s="244">
        <v>219</v>
      </c>
      <c r="AI214" s="265"/>
      <c r="AJ214" s="246">
        <v>20</v>
      </c>
      <c r="AK214" s="247">
        <v>29</v>
      </c>
      <c r="AL214" s="247">
        <v>29</v>
      </c>
      <c r="AM214" s="247">
        <v>14</v>
      </c>
      <c r="AN214" s="248">
        <v>7</v>
      </c>
      <c r="AO214" s="248">
        <v>51</v>
      </c>
      <c r="AP214" s="247">
        <v>13</v>
      </c>
      <c r="AQ214" s="247">
        <v>7</v>
      </c>
      <c r="AR214" s="248">
        <v>6</v>
      </c>
    </row>
    <row r="215" spans="1:101" ht="18" customHeight="1">
      <c r="A215" s="233">
        <v>4961</v>
      </c>
      <c r="B215" s="234" t="s">
        <v>375</v>
      </c>
      <c r="C215" s="235">
        <v>56</v>
      </c>
      <c r="D215" s="236">
        <v>196</v>
      </c>
      <c r="E215" s="237"/>
      <c r="F215" s="238">
        <v>25</v>
      </c>
      <c r="G215" s="239">
        <v>27</v>
      </c>
      <c r="H215" s="239">
        <v>36</v>
      </c>
      <c r="I215" s="239">
        <v>7</v>
      </c>
      <c r="J215" s="240">
        <v>5</v>
      </c>
      <c r="K215" s="240">
        <v>48</v>
      </c>
      <c r="L215" s="239">
        <v>13</v>
      </c>
      <c r="M215" s="239">
        <v>6</v>
      </c>
      <c r="N215" s="240">
        <v>9</v>
      </c>
      <c r="P215" s="241">
        <v>5005</v>
      </c>
      <c r="Q215" s="242" t="s">
        <v>377</v>
      </c>
      <c r="R215" s="243">
        <v>157</v>
      </c>
      <c r="S215" s="244">
        <v>208</v>
      </c>
      <c r="T215" s="265"/>
      <c r="U215" s="246">
        <v>31</v>
      </c>
      <c r="V215" s="247">
        <v>24</v>
      </c>
      <c r="W215" s="247">
        <v>24</v>
      </c>
      <c r="X215" s="247">
        <v>11</v>
      </c>
      <c r="Y215" s="248">
        <v>11</v>
      </c>
      <c r="Z215" s="248">
        <v>46</v>
      </c>
      <c r="AA215" s="247">
        <v>12</v>
      </c>
      <c r="AB215" s="247">
        <v>6</v>
      </c>
      <c r="AC215" s="248">
        <v>7</v>
      </c>
      <c r="AE215" s="241">
        <v>5007</v>
      </c>
      <c r="AF215" s="242" t="s">
        <v>1275</v>
      </c>
      <c r="AG215" s="243">
        <v>30</v>
      </c>
      <c r="AH215" s="244">
        <v>218</v>
      </c>
      <c r="AI215" s="265"/>
      <c r="AJ215" s="246">
        <v>27</v>
      </c>
      <c r="AK215" s="247">
        <v>30</v>
      </c>
      <c r="AL215" s="247">
        <v>20</v>
      </c>
      <c r="AM215" s="247">
        <v>20</v>
      </c>
      <c r="AN215" s="248">
        <v>3</v>
      </c>
      <c r="AO215" s="248">
        <v>43</v>
      </c>
      <c r="AP215" s="247">
        <v>12</v>
      </c>
      <c r="AQ215" s="247">
        <v>7</v>
      </c>
      <c r="AR215" s="248">
        <v>6</v>
      </c>
    </row>
    <row r="216" spans="1:101" ht="18" customHeight="1">
      <c r="A216" s="233">
        <v>5001</v>
      </c>
      <c r="B216" s="234" t="s">
        <v>376</v>
      </c>
      <c r="C216" s="235">
        <v>184</v>
      </c>
      <c r="D216" s="236">
        <v>194</v>
      </c>
      <c r="E216" s="237"/>
      <c r="F216" s="238">
        <v>28</v>
      </c>
      <c r="G216" s="239">
        <v>29</v>
      </c>
      <c r="H216" s="239">
        <v>27</v>
      </c>
      <c r="I216" s="239">
        <v>9</v>
      </c>
      <c r="J216" s="240">
        <v>6</v>
      </c>
      <c r="K216" s="240">
        <v>42</v>
      </c>
      <c r="L216" s="239">
        <v>13</v>
      </c>
      <c r="M216" s="239">
        <v>5</v>
      </c>
      <c r="N216" s="240">
        <v>9</v>
      </c>
      <c r="P216" s="241">
        <v>5007</v>
      </c>
      <c r="Q216" s="242" t="s">
        <v>1275</v>
      </c>
      <c r="R216" s="243">
        <v>26</v>
      </c>
      <c r="S216" s="244">
        <v>214</v>
      </c>
      <c r="T216" s="265"/>
      <c r="U216" s="246">
        <v>15</v>
      </c>
      <c r="V216" s="247">
        <v>31</v>
      </c>
      <c r="W216" s="247">
        <v>35</v>
      </c>
      <c r="X216" s="247">
        <v>12</v>
      </c>
      <c r="Y216" s="248">
        <v>8</v>
      </c>
      <c r="Z216" s="248">
        <v>54</v>
      </c>
      <c r="AA216" s="247">
        <v>12</v>
      </c>
      <c r="AB216" s="247">
        <v>9</v>
      </c>
      <c r="AC216" s="248">
        <v>8</v>
      </c>
      <c r="AE216" s="241">
        <v>5010</v>
      </c>
      <c r="AF216" s="242" t="s">
        <v>0</v>
      </c>
      <c r="AG216" s="243">
        <v>17</v>
      </c>
      <c r="AH216" s="244">
        <v>227</v>
      </c>
      <c r="AI216" s="265"/>
      <c r="AJ216" s="246">
        <v>6</v>
      </c>
      <c r="AK216" s="247">
        <v>18</v>
      </c>
      <c r="AL216" s="247">
        <v>35</v>
      </c>
      <c r="AM216" s="247">
        <v>29</v>
      </c>
      <c r="AN216" s="248">
        <v>12</v>
      </c>
      <c r="AO216" s="248">
        <v>76</v>
      </c>
      <c r="AP216" s="247">
        <v>15</v>
      </c>
      <c r="AQ216" s="247">
        <v>8</v>
      </c>
      <c r="AR216" s="248">
        <v>7</v>
      </c>
    </row>
    <row r="217" spans="1:101" ht="18" customHeight="1">
      <c r="A217" s="233">
        <v>5005</v>
      </c>
      <c r="B217" s="234" t="s">
        <v>377</v>
      </c>
      <c r="C217" s="235">
        <v>162</v>
      </c>
      <c r="D217" s="236">
        <v>204</v>
      </c>
      <c r="E217" s="237"/>
      <c r="F217" s="238">
        <v>15</v>
      </c>
      <c r="G217" s="239">
        <v>24</v>
      </c>
      <c r="H217" s="239">
        <v>29</v>
      </c>
      <c r="I217" s="239">
        <v>20</v>
      </c>
      <c r="J217" s="240">
        <v>11</v>
      </c>
      <c r="K217" s="240">
        <v>60</v>
      </c>
      <c r="L217" s="239">
        <v>15</v>
      </c>
      <c r="M217" s="239">
        <v>6</v>
      </c>
      <c r="N217" s="240">
        <v>10</v>
      </c>
      <c r="P217" s="241">
        <v>5010</v>
      </c>
      <c r="Q217" s="242" t="s">
        <v>0</v>
      </c>
      <c r="R217" s="243">
        <v>15</v>
      </c>
      <c r="S217" s="244">
        <v>200</v>
      </c>
      <c r="T217" s="265"/>
      <c r="U217" s="246">
        <v>40</v>
      </c>
      <c r="V217" s="247">
        <v>27</v>
      </c>
      <c r="W217" s="247">
        <v>20</v>
      </c>
      <c r="X217" s="247">
        <v>13</v>
      </c>
      <c r="Y217" s="248">
        <v>0</v>
      </c>
      <c r="Z217" s="248">
        <v>33</v>
      </c>
      <c r="AA217" s="247">
        <v>12</v>
      </c>
      <c r="AB217" s="247">
        <v>5</v>
      </c>
      <c r="AC217" s="248">
        <v>6</v>
      </c>
      <c r="AE217" s="241">
        <v>5021</v>
      </c>
      <c r="AF217" s="242" t="s">
        <v>378</v>
      </c>
      <c r="AG217" s="243">
        <v>205</v>
      </c>
      <c r="AH217" s="244">
        <v>223</v>
      </c>
      <c r="AI217" s="265"/>
      <c r="AJ217" s="246">
        <v>16</v>
      </c>
      <c r="AK217" s="247">
        <v>22</v>
      </c>
      <c r="AL217" s="247">
        <v>33</v>
      </c>
      <c r="AM217" s="247">
        <v>20</v>
      </c>
      <c r="AN217" s="248">
        <v>9</v>
      </c>
      <c r="AO217" s="248">
        <v>62</v>
      </c>
      <c r="AP217" s="247">
        <v>14</v>
      </c>
      <c r="AQ217" s="247">
        <v>7</v>
      </c>
      <c r="AR217" s="248">
        <v>7</v>
      </c>
    </row>
    <row r="218" spans="1:101" ht="18" customHeight="1">
      <c r="A218" s="233">
        <v>5007</v>
      </c>
      <c r="B218" s="234" t="s">
        <v>1275</v>
      </c>
      <c r="C218" s="235">
        <v>35</v>
      </c>
      <c r="D218" s="236">
        <v>194</v>
      </c>
      <c r="E218" s="237"/>
      <c r="F218" s="238">
        <v>20</v>
      </c>
      <c r="G218" s="239">
        <v>40</v>
      </c>
      <c r="H218" s="239">
        <v>29</v>
      </c>
      <c r="I218" s="239">
        <v>9</v>
      </c>
      <c r="J218" s="240">
        <v>3</v>
      </c>
      <c r="K218" s="240">
        <v>40</v>
      </c>
      <c r="L218" s="239">
        <v>13</v>
      </c>
      <c r="M218" s="239">
        <v>5</v>
      </c>
      <c r="N218" s="240">
        <v>10</v>
      </c>
      <c r="P218" s="241">
        <v>5021</v>
      </c>
      <c r="Q218" s="242" t="s">
        <v>378</v>
      </c>
      <c r="R218" s="243">
        <v>175</v>
      </c>
      <c r="S218" s="244">
        <v>214</v>
      </c>
      <c r="T218" s="265"/>
      <c r="U218" s="246">
        <v>18</v>
      </c>
      <c r="V218" s="247">
        <v>24</v>
      </c>
      <c r="W218" s="247">
        <v>30</v>
      </c>
      <c r="X218" s="247">
        <v>20</v>
      </c>
      <c r="Y218" s="248">
        <v>8</v>
      </c>
      <c r="Z218" s="248">
        <v>58</v>
      </c>
      <c r="AA218" s="247">
        <v>12</v>
      </c>
      <c r="AB218" s="247">
        <v>8</v>
      </c>
      <c r="AC218" s="248">
        <v>9</v>
      </c>
      <c r="AE218" s="241">
        <v>5022</v>
      </c>
      <c r="AF218" s="242" t="s">
        <v>1612</v>
      </c>
      <c r="AG218" s="243">
        <v>5</v>
      </c>
      <c r="AH218" s="244" t="s">
        <v>42</v>
      </c>
      <c r="AI218" s="265"/>
      <c r="AJ218" s="246" t="s">
        <v>42</v>
      </c>
      <c r="AK218" s="247" t="s">
        <v>42</v>
      </c>
      <c r="AL218" s="247" t="s">
        <v>42</v>
      </c>
      <c r="AM218" s="247" t="s">
        <v>42</v>
      </c>
      <c r="AN218" s="248" t="s">
        <v>42</v>
      </c>
      <c r="AO218" s="248" t="s">
        <v>42</v>
      </c>
      <c r="AP218" s="247" t="s">
        <v>42</v>
      </c>
      <c r="AQ218" s="247" t="s">
        <v>42</v>
      </c>
      <c r="AR218" s="248" t="s">
        <v>42</v>
      </c>
    </row>
    <row r="219" spans="1:101" ht="18" customHeight="1">
      <c r="A219" s="233">
        <v>5010</v>
      </c>
      <c r="B219" s="234" t="s">
        <v>0</v>
      </c>
      <c r="C219" s="235">
        <v>27</v>
      </c>
      <c r="D219" s="236">
        <v>207</v>
      </c>
      <c r="E219" s="237"/>
      <c r="F219" s="238">
        <v>7</v>
      </c>
      <c r="G219" s="239">
        <v>26</v>
      </c>
      <c r="H219" s="239">
        <v>30</v>
      </c>
      <c r="I219" s="239">
        <v>19</v>
      </c>
      <c r="J219" s="240">
        <v>19</v>
      </c>
      <c r="K219" s="240">
        <v>67</v>
      </c>
      <c r="L219" s="239">
        <v>16</v>
      </c>
      <c r="M219" s="239">
        <v>7</v>
      </c>
      <c r="N219" s="240">
        <v>10</v>
      </c>
      <c r="P219" s="241">
        <v>5022</v>
      </c>
      <c r="Q219" s="242" t="s">
        <v>1612</v>
      </c>
      <c r="R219" s="243">
        <v>16</v>
      </c>
      <c r="S219" s="244">
        <v>195</v>
      </c>
      <c r="T219" s="265"/>
      <c r="U219" s="246">
        <v>56</v>
      </c>
      <c r="V219" s="247">
        <v>38</v>
      </c>
      <c r="W219" s="247">
        <v>6</v>
      </c>
      <c r="X219" s="247">
        <v>0</v>
      </c>
      <c r="Y219" s="248">
        <v>0</v>
      </c>
      <c r="Z219" s="248">
        <v>6</v>
      </c>
      <c r="AA219" s="247">
        <v>10</v>
      </c>
      <c r="AB219" s="247">
        <v>4</v>
      </c>
      <c r="AC219" s="248">
        <v>5</v>
      </c>
      <c r="AE219" s="241">
        <v>5025</v>
      </c>
      <c r="AF219" s="242" t="s">
        <v>1276</v>
      </c>
      <c r="AG219" s="243">
        <v>62</v>
      </c>
      <c r="AH219" s="244">
        <v>204</v>
      </c>
      <c r="AI219" s="265"/>
      <c r="AJ219" s="246">
        <v>45</v>
      </c>
      <c r="AK219" s="247">
        <v>31</v>
      </c>
      <c r="AL219" s="247">
        <v>18</v>
      </c>
      <c r="AM219" s="247">
        <v>6</v>
      </c>
      <c r="AN219" s="248">
        <v>0</v>
      </c>
      <c r="AO219" s="248">
        <v>24</v>
      </c>
      <c r="AP219" s="247">
        <v>9</v>
      </c>
      <c r="AQ219" s="247">
        <v>5</v>
      </c>
      <c r="AR219" s="248">
        <v>4</v>
      </c>
    </row>
    <row r="220" spans="1:101" ht="18" customHeight="1">
      <c r="A220" s="233">
        <v>5021</v>
      </c>
      <c r="B220" s="234" t="s">
        <v>378</v>
      </c>
      <c r="C220" s="235">
        <v>174</v>
      </c>
      <c r="D220" s="236">
        <v>198</v>
      </c>
      <c r="E220" s="237"/>
      <c r="F220" s="238">
        <v>22</v>
      </c>
      <c r="G220" s="239">
        <v>27</v>
      </c>
      <c r="H220" s="239">
        <v>30</v>
      </c>
      <c r="I220" s="239">
        <v>13</v>
      </c>
      <c r="J220" s="240">
        <v>8</v>
      </c>
      <c r="K220" s="240">
        <v>51</v>
      </c>
      <c r="L220" s="239">
        <v>14</v>
      </c>
      <c r="M220" s="239">
        <v>6</v>
      </c>
      <c r="N220" s="240">
        <v>10</v>
      </c>
      <c r="P220" s="241">
        <v>5025</v>
      </c>
      <c r="Q220" s="242" t="s">
        <v>1276</v>
      </c>
      <c r="R220" s="243">
        <v>40</v>
      </c>
      <c r="S220" s="244">
        <v>203</v>
      </c>
      <c r="T220" s="265"/>
      <c r="U220" s="246">
        <v>45</v>
      </c>
      <c r="V220" s="247">
        <v>15</v>
      </c>
      <c r="W220" s="247">
        <v>25</v>
      </c>
      <c r="X220" s="247">
        <v>15</v>
      </c>
      <c r="Y220" s="248">
        <v>0</v>
      </c>
      <c r="Z220" s="248">
        <v>40</v>
      </c>
      <c r="AA220" s="247">
        <v>10</v>
      </c>
      <c r="AB220" s="247">
        <v>6</v>
      </c>
      <c r="AC220" s="248">
        <v>7</v>
      </c>
      <c r="AE220" s="241">
        <v>5029</v>
      </c>
      <c r="AF220" s="242" t="s">
        <v>1277</v>
      </c>
      <c r="AG220" s="243">
        <v>50</v>
      </c>
      <c r="AH220" s="244">
        <v>212</v>
      </c>
      <c r="AI220" s="265"/>
      <c r="AJ220" s="246">
        <v>32</v>
      </c>
      <c r="AK220" s="247">
        <v>26</v>
      </c>
      <c r="AL220" s="247">
        <v>22</v>
      </c>
      <c r="AM220" s="247">
        <v>18</v>
      </c>
      <c r="AN220" s="248">
        <v>2</v>
      </c>
      <c r="AO220" s="248">
        <v>42</v>
      </c>
      <c r="AP220" s="247">
        <v>11</v>
      </c>
      <c r="AQ220" s="247">
        <v>6</v>
      </c>
      <c r="AR220" s="248">
        <v>6</v>
      </c>
    </row>
    <row r="221" spans="1:101" ht="18" customHeight="1">
      <c r="A221" s="233">
        <v>5022</v>
      </c>
      <c r="B221" s="234" t="s">
        <v>1612</v>
      </c>
      <c r="C221" s="235">
        <v>13</v>
      </c>
      <c r="D221" s="236">
        <v>194</v>
      </c>
      <c r="E221" s="237"/>
      <c r="F221" s="238">
        <v>23</v>
      </c>
      <c r="G221" s="239">
        <v>23</v>
      </c>
      <c r="H221" s="239">
        <v>38</v>
      </c>
      <c r="I221" s="239">
        <v>15</v>
      </c>
      <c r="J221" s="240">
        <v>0</v>
      </c>
      <c r="K221" s="240">
        <v>54</v>
      </c>
      <c r="L221" s="239">
        <v>14</v>
      </c>
      <c r="M221" s="239">
        <v>5</v>
      </c>
      <c r="N221" s="240">
        <v>9</v>
      </c>
      <c r="P221" s="241">
        <v>5029</v>
      </c>
      <c r="Q221" s="242" t="s">
        <v>1277</v>
      </c>
      <c r="R221" s="243">
        <v>43</v>
      </c>
      <c r="S221" s="244">
        <v>207</v>
      </c>
      <c r="T221" s="265"/>
      <c r="U221" s="246">
        <v>26</v>
      </c>
      <c r="V221" s="247">
        <v>26</v>
      </c>
      <c r="W221" s="247">
        <v>33</v>
      </c>
      <c r="X221" s="247">
        <v>14</v>
      </c>
      <c r="Y221" s="248">
        <v>2</v>
      </c>
      <c r="Z221" s="248">
        <v>49</v>
      </c>
      <c r="AA221" s="247">
        <v>11</v>
      </c>
      <c r="AB221" s="247">
        <v>7</v>
      </c>
      <c r="AC221" s="248">
        <v>8</v>
      </c>
      <c r="AE221" s="241">
        <v>5032</v>
      </c>
      <c r="AF221" s="242" t="s">
        <v>927</v>
      </c>
      <c r="AG221" s="243">
        <v>18</v>
      </c>
      <c r="AH221" s="244">
        <v>197</v>
      </c>
      <c r="AI221" s="265"/>
      <c r="AJ221" s="246">
        <v>72</v>
      </c>
      <c r="AK221" s="247">
        <v>17</v>
      </c>
      <c r="AL221" s="247">
        <v>6</v>
      </c>
      <c r="AM221" s="247">
        <v>6</v>
      </c>
      <c r="AN221" s="248">
        <v>0</v>
      </c>
      <c r="AO221" s="248">
        <v>11</v>
      </c>
      <c r="AP221" s="247">
        <v>9</v>
      </c>
      <c r="AQ221" s="247">
        <v>4</v>
      </c>
      <c r="AR221" s="248">
        <v>4</v>
      </c>
    </row>
    <row r="222" spans="1:101" ht="18" customHeight="1">
      <c r="A222" s="233">
        <v>5025</v>
      </c>
      <c r="B222" s="234" t="s">
        <v>1276</v>
      </c>
      <c r="C222" s="235">
        <v>64</v>
      </c>
      <c r="D222" s="236">
        <v>190</v>
      </c>
      <c r="E222" s="237"/>
      <c r="F222" s="238">
        <v>39</v>
      </c>
      <c r="G222" s="239">
        <v>27</v>
      </c>
      <c r="H222" s="239">
        <v>17</v>
      </c>
      <c r="I222" s="239">
        <v>14</v>
      </c>
      <c r="J222" s="240">
        <v>3</v>
      </c>
      <c r="K222" s="240">
        <v>34</v>
      </c>
      <c r="L222" s="239">
        <v>12</v>
      </c>
      <c r="M222" s="239">
        <v>5</v>
      </c>
      <c r="N222" s="240">
        <v>9</v>
      </c>
      <c r="P222" s="241">
        <v>5032</v>
      </c>
      <c r="Q222" s="242" t="s">
        <v>927</v>
      </c>
      <c r="R222" s="243">
        <v>29</v>
      </c>
      <c r="S222" s="244">
        <v>195</v>
      </c>
      <c r="T222" s="265"/>
      <c r="U222" s="246">
        <v>48</v>
      </c>
      <c r="V222" s="247">
        <v>28</v>
      </c>
      <c r="W222" s="247">
        <v>24</v>
      </c>
      <c r="X222" s="247">
        <v>0</v>
      </c>
      <c r="Y222" s="248">
        <v>0</v>
      </c>
      <c r="Z222" s="248">
        <v>24</v>
      </c>
      <c r="AA222" s="247">
        <v>8</v>
      </c>
      <c r="AB222" s="247">
        <v>6</v>
      </c>
      <c r="AC222" s="248">
        <v>6</v>
      </c>
      <c r="AE222" s="241">
        <v>5041</v>
      </c>
      <c r="AF222" s="242" t="s">
        <v>380</v>
      </c>
      <c r="AG222" s="243">
        <v>91</v>
      </c>
      <c r="AH222" s="244">
        <v>218</v>
      </c>
      <c r="AI222" s="265"/>
      <c r="AJ222" s="246">
        <v>33</v>
      </c>
      <c r="AK222" s="247">
        <v>12</v>
      </c>
      <c r="AL222" s="247">
        <v>19</v>
      </c>
      <c r="AM222" s="247">
        <v>29</v>
      </c>
      <c r="AN222" s="248">
        <v>8</v>
      </c>
      <c r="AO222" s="248">
        <v>55</v>
      </c>
      <c r="AP222" s="247">
        <v>13</v>
      </c>
      <c r="AQ222" s="247">
        <v>7</v>
      </c>
      <c r="AR222" s="248">
        <v>7</v>
      </c>
    </row>
    <row r="223" spans="1:101" ht="18" customHeight="1">
      <c r="A223" s="233">
        <v>5029</v>
      </c>
      <c r="B223" s="234" t="s">
        <v>1277</v>
      </c>
      <c r="C223" s="235">
        <v>62</v>
      </c>
      <c r="D223" s="236">
        <v>191</v>
      </c>
      <c r="E223" s="237"/>
      <c r="F223" s="238">
        <v>27</v>
      </c>
      <c r="G223" s="239">
        <v>32</v>
      </c>
      <c r="H223" s="239">
        <v>32</v>
      </c>
      <c r="I223" s="239">
        <v>8</v>
      </c>
      <c r="J223" s="240">
        <v>0</v>
      </c>
      <c r="K223" s="240">
        <v>40</v>
      </c>
      <c r="L223" s="239">
        <v>13</v>
      </c>
      <c r="M223" s="239">
        <v>5</v>
      </c>
      <c r="N223" s="240">
        <v>9</v>
      </c>
      <c r="P223" s="241">
        <v>5041</v>
      </c>
      <c r="Q223" s="242" t="s">
        <v>380</v>
      </c>
      <c r="R223" s="243">
        <v>72</v>
      </c>
      <c r="S223" s="244">
        <v>196</v>
      </c>
      <c r="T223" s="265"/>
      <c r="U223" s="246">
        <v>58</v>
      </c>
      <c r="V223" s="247">
        <v>25</v>
      </c>
      <c r="W223" s="247">
        <v>8</v>
      </c>
      <c r="X223" s="247">
        <v>8</v>
      </c>
      <c r="Y223" s="248">
        <v>0</v>
      </c>
      <c r="Z223" s="248">
        <v>17</v>
      </c>
      <c r="AA223" s="247">
        <v>9</v>
      </c>
      <c r="AB223" s="247">
        <v>5</v>
      </c>
      <c r="AC223" s="248">
        <v>6</v>
      </c>
      <c r="AE223" s="241">
        <v>5047</v>
      </c>
      <c r="AF223" s="242" t="s">
        <v>1572</v>
      </c>
      <c r="AG223" s="243">
        <v>31</v>
      </c>
      <c r="AH223" s="244">
        <v>219</v>
      </c>
      <c r="AI223" s="265"/>
      <c r="AJ223" s="246">
        <v>3</v>
      </c>
      <c r="AK223" s="247">
        <v>61</v>
      </c>
      <c r="AL223" s="247">
        <v>26</v>
      </c>
      <c r="AM223" s="247">
        <v>3</v>
      </c>
      <c r="AN223" s="248">
        <v>6</v>
      </c>
      <c r="AO223" s="248">
        <v>35</v>
      </c>
      <c r="AP223" s="247">
        <v>13</v>
      </c>
      <c r="AQ223" s="247">
        <v>7</v>
      </c>
      <c r="AR223" s="248">
        <v>4</v>
      </c>
    </row>
    <row r="224" spans="1:101" ht="18" customHeight="1">
      <c r="A224" s="233">
        <v>5032</v>
      </c>
      <c r="B224" s="234" t="s">
        <v>927</v>
      </c>
      <c r="C224" s="235">
        <v>32</v>
      </c>
      <c r="D224" s="236">
        <v>187</v>
      </c>
      <c r="E224" s="237"/>
      <c r="F224" s="238">
        <v>44</v>
      </c>
      <c r="G224" s="239">
        <v>34</v>
      </c>
      <c r="H224" s="239">
        <v>16</v>
      </c>
      <c r="I224" s="239">
        <v>6</v>
      </c>
      <c r="J224" s="240">
        <v>0</v>
      </c>
      <c r="K224" s="240">
        <v>22</v>
      </c>
      <c r="L224" s="239">
        <v>11</v>
      </c>
      <c r="M224" s="239">
        <v>4</v>
      </c>
      <c r="N224" s="240">
        <v>8</v>
      </c>
      <c r="P224" s="241">
        <v>5047</v>
      </c>
      <c r="Q224" s="242" t="s">
        <v>1572</v>
      </c>
      <c r="R224" s="243">
        <v>34</v>
      </c>
      <c r="S224" s="244">
        <v>210</v>
      </c>
      <c r="T224" s="265"/>
      <c r="U224" s="246">
        <v>15</v>
      </c>
      <c r="V224" s="247">
        <v>38</v>
      </c>
      <c r="W224" s="247">
        <v>32</v>
      </c>
      <c r="X224" s="247">
        <v>12</v>
      </c>
      <c r="Y224" s="248">
        <v>3</v>
      </c>
      <c r="Z224" s="248">
        <v>47</v>
      </c>
      <c r="AA224" s="247">
        <v>13</v>
      </c>
      <c r="AB224" s="247">
        <v>7</v>
      </c>
      <c r="AC224" s="248">
        <v>8</v>
      </c>
      <c r="AE224" s="241">
        <v>5048</v>
      </c>
      <c r="AF224" s="242" t="s">
        <v>1613</v>
      </c>
      <c r="AG224" s="243">
        <v>22</v>
      </c>
      <c r="AH224" s="244">
        <v>222</v>
      </c>
      <c r="AI224" s="265"/>
      <c r="AJ224" s="246">
        <v>23</v>
      </c>
      <c r="AK224" s="247">
        <v>27</v>
      </c>
      <c r="AL224" s="247">
        <v>18</v>
      </c>
      <c r="AM224" s="247">
        <v>23</v>
      </c>
      <c r="AN224" s="248">
        <v>9</v>
      </c>
      <c r="AO224" s="248">
        <v>50</v>
      </c>
      <c r="AP224" s="247">
        <v>13</v>
      </c>
      <c r="AQ224" s="247">
        <v>7</v>
      </c>
      <c r="AR224" s="248">
        <v>7</v>
      </c>
    </row>
    <row r="225" spans="1:44" ht="18" customHeight="1">
      <c r="A225" s="233">
        <v>5041</v>
      </c>
      <c r="B225" s="234" t="s">
        <v>380</v>
      </c>
      <c r="C225" s="235">
        <v>92</v>
      </c>
      <c r="D225" s="236">
        <v>202</v>
      </c>
      <c r="E225" s="237"/>
      <c r="F225" s="238">
        <v>22</v>
      </c>
      <c r="G225" s="239">
        <v>20</v>
      </c>
      <c r="H225" s="239">
        <v>24</v>
      </c>
      <c r="I225" s="239">
        <v>24</v>
      </c>
      <c r="J225" s="240">
        <v>11</v>
      </c>
      <c r="K225" s="240">
        <v>59</v>
      </c>
      <c r="L225" s="239">
        <v>14</v>
      </c>
      <c r="M225" s="239">
        <v>6</v>
      </c>
      <c r="N225" s="240">
        <v>10</v>
      </c>
      <c r="P225" s="241">
        <v>5048</v>
      </c>
      <c r="Q225" s="242" t="s">
        <v>1613</v>
      </c>
      <c r="R225" s="243">
        <v>43</v>
      </c>
      <c r="S225" s="244">
        <v>217</v>
      </c>
      <c r="T225" s="265"/>
      <c r="U225" s="246">
        <v>9</v>
      </c>
      <c r="V225" s="247">
        <v>21</v>
      </c>
      <c r="W225" s="247">
        <v>35</v>
      </c>
      <c r="X225" s="247">
        <v>30</v>
      </c>
      <c r="Y225" s="248">
        <v>5</v>
      </c>
      <c r="Z225" s="248">
        <v>70</v>
      </c>
      <c r="AA225" s="247">
        <v>13</v>
      </c>
      <c r="AB225" s="247">
        <v>8</v>
      </c>
      <c r="AC225" s="248">
        <v>8</v>
      </c>
      <c r="AE225" s="241">
        <v>5051</v>
      </c>
      <c r="AF225" s="242" t="s">
        <v>1278</v>
      </c>
      <c r="AG225" s="243">
        <v>228</v>
      </c>
      <c r="AH225" s="244">
        <v>224</v>
      </c>
      <c r="AI225" s="265"/>
      <c r="AJ225" s="246">
        <v>14</v>
      </c>
      <c r="AK225" s="247">
        <v>21</v>
      </c>
      <c r="AL225" s="247">
        <v>33</v>
      </c>
      <c r="AM225" s="247">
        <v>21</v>
      </c>
      <c r="AN225" s="248">
        <v>11</v>
      </c>
      <c r="AO225" s="248">
        <v>65</v>
      </c>
      <c r="AP225" s="247">
        <v>14</v>
      </c>
      <c r="AQ225" s="247">
        <v>7</v>
      </c>
      <c r="AR225" s="248">
        <v>7</v>
      </c>
    </row>
    <row r="226" spans="1:44" ht="18" customHeight="1">
      <c r="A226" s="233">
        <v>5043</v>
      </c>
      <c r="B226" s="234" t="s">
        <v>1614</v>
      </c>
      <c r="C226" s="235">
        <v>18</v>
      </c>
      <c r="D226" s="236">
        <v>193</v>
      </c>
      <c r="E226" s="237"/>
      <c r="F226" s="238">
        <v>11</v>
      </c>
      <c r="G226" s="239">
        <v>72</v>
      </c>
      <c r="H226" s="239">
        <v>6</v>
      </c>
      <c r="I226" s="239">
        <v>11</v>
      </c>
      <c r="J226" s="240">
        <v>0</v>
      </c>
      <c r="K226" s="240">
        <v>17</v>
      </c>
      <c r="L226" s="239">
        <v>13</v>
      </c>
      <c r="M226" s="239">
        <v>5</v>
      </c>
      <c r="N226" s="240">
        <v>9</v>
      </c>
      <c r="P226" s="241">
        <v>5051</v>
      </c>
      <c r="Q226" s="242" t="s">
        <v>1278</v>
      </c>
      <c r="R226" s="243">
        <v>262</v>
      </c>
      <c r="S226" s="244">
        <v>223</v>
      </c>
      <c r="T226" s="265"/>
      <c r="U226" s="246">
        <v>11</v>
      </c>
      <c r="V226" s="247">
        <v>11</v>
      </c>
      <c r="W226" s="247">
        <v>22</v>
      </c>
      <c r="X226" s="247">
        <v>39</v>
      </c>
      <c r="Y226" s="248">
        <v>17</v>
      </c>
      <c r="Z226" s="248">
        <v>78</v>
      </c>
      <c r="AA226" s="247">
        <v>14</v>
      </c>
      <c r="AB226" s="247">
        <v>8</v>
      </c>
      <c r="AC226" s="248">
        <v>10</v>
      </c>
      <c r="AE226" s="241">
        <v>5061</v>
      </c>
      <c r="AF226" s="242" t="s">
        <v>1279</v>
      </c>
      <c r="AG226" s="243">
        <v>110</v>
      </c>
      <c r="AH226" s="244">
        <v>232</v>
      </c>
      <c r="AI226" s="265"/>
      <c r="AJ226" s="246">
        <v>5</v>
      </c>
      <c r="AK226" s="247">
        <v>19</v>
      </c>
      <c r="AL226" s="247">
        <v>28</v>
      </c>
      <c r="AM226" s="247">
        <v>23</v>
      </c>
      <c r="AN226" s="248">
        <v>25</v>
      </c>
      <c r="AO226" s="248">
        <v>75</v>
      </c>
      <c r="AP226" s="247">
        <v>16</v>
      </c>
      <c r="AQ226" s="247">
        <v>8</v>
      </c>
      <c r="AR226" s="248">
        <v>9</v>
      </c>
    </row>
    <row r="227" spans="1:44" ht="18" customHeight="1">
      <c r="A227" s="233">
        <v>5047</v>
      </c>
      <c r="B227" s="234" t="s">
        <v>1572</v>
      </c>
      <c r="C227" s="235">
        <v>30</v>
      </c>
      <c r="D227" s="236">
        <v>196</v>
      </c>
      <c r="E227" s="237"/>
      <c r="F227" s="238">
        <v>27</v>
      </c>
      <c r="G227" s="239">
        <v>33</v>
      </c>
      <c r="H227" s="239">
        <v>10</v>
      </c>
      <c r="I227" s="239">
        <v>17</v>
      </c>
      <c r="J227" s="240">
        <v>13</v>
      </c>
      <c r="K227" s="240">
        <v>40</v>
      </c>
      <c r="L227" s="239">
        <v>14</v>
      </c>
      <c r="M227" s="239">
        <v>5</v>
      </c>
      <c r="N227" s="240">
        <v>9</v>
      </c>
      <c r="P227" s="241">
        <v>5061</v>
      </c>
      <c r="Q227" s="242" t="s">
        <v>1279</v>
      </c>
      <c r="R227" s="243">
        <v>85</v>
      </c>
      <c r="S227" s="244">
        <v>219</v>
      </c>
      <c r="T227" s="265"/>
      <c r="U227" s="246">
        <v>6</v>
      </c>
      <c r="V227" s="247">
        <v>27</v>
      </c>
      <c r="W227" s="247">
        <v>28</v>
      </c>
      <c r="X227" s="247">
        <v>26</v>
      </c>
      <c r="Y227" s="248">
        <v>13</v>
      </c>
      <c r="Z227" s="248">
        <v>67</v>
      </c>
      <c r="AA227" s="247">
        <v>13</v>
      </c>
      <c r="AB227" s="247">
        <v>8</v>
      </c>
      <c r="AC227" s="248">
        <v>9</v>
      </c>
      <c r="AE227" s="241">
        <v>5081</v>
      </c>
      <c r="AF227" s="242" t="s">
        <v>383</v>
      </c>
      <c r="AG227" s="243">
        <v>92</v>
      </c>
      <c r="AH227" s="244">
        <v>214</v>
      </c>
      <c r="AI227" s="265"/>
      <c r="AJ227" s="246">
        <v>33</v>
      </c>
      <c r="AK227" s="247">
        <v>23</v>
      </c>
      <c r="AL227" s="247">
        <v>28</v>
      </c>
      <c r="AM227" s="247">
        <v>10</v>
      </c>
      <c r="AN227" s="248">
        <v>7</v>
      </c>
      <c r="AO227" s="248">
        <v>45</v>
      </c>
      <c r="AP227" s="247">
        <v>12</v>
      </c>
      <c r="AQ227" s="247">
        <v>6</v>
      </c>
      <c r="AR227" s="248">
        <v>6</v>
      </c>
    </row>
    <row r="228" spans="1:44" ht="18" customHeight="1">
      <c r="A228" s="233">
        <v>5048</v>
      </c>
      <c r="B228" s="234" t="s">
        <v>1613</v>
      </c>
      <c r="C228" s="235">
        <v>44</v>
      </c>
      <c r="D228" s="236">
        <v>201</v>
      </c>
      <c r="E228" s="237"/>
      <c r="F228" s="238">
        <v>9</v>
      </c>
      <c r="G228" s="239">
        <v>41</v>
      </c>
      <c r="H228" s="239">
        <v>34</v>
      </c>
      <c r="I228" s="239">
        <v>11</v>
      </c>
      <c r="J228" s="240">
        <v>5</v>
      </c>
      <c r="K228" s="240">
        <v>50</v>
      </c>
      <c r="L228" s="239">
        <v>15</v>
      </c>
      <c r="M228" s="239">
        <v>6</v>
      </c>
      <c r="N228" s="240">
        <v>11</v>
      </c>
      <c r="P228" s="241">
        <v>5081</v>
      </c>
      <c r="Q228" s="242" t="s">
        <v>383</v>
      </c>
      <c r="R228" s="243">
        <v>86</v>
      </c>
      <c r="S228" s="244">
        <v>204</v>
      </c>
      <c r="T228" s="265"/>
      <c r="U228" s="246">
        <v>35</v>
      </c>
      <c r="V228" s="247">
        <v>26</v>
      </c>
      <c r="W228" s="247">
        <v>23</v>
      </c>
      <c r="X228" s="247">
        <v>12</v>
      </c>
      <c r="Y228" s="248">
        <v>5</v>
      </c>
      <c r="Z228" s="248">
        <v>40</v>
      </c>
      <c r="AA228" s="247">
        <v>10</v>
      </c>
      <c r="AB228" s="247">
        <v>6</v>
      </c>
      <c r="AC228" s="248">
        <v>7</v>
      </c>
      <c r="AE228" s="241">
        <v>5091</v>
      </c>
      <c r="AF228" s="242" t="s">
        <v>384</v>
      </c>
      <c r="AG228" s="243">
        <v>69</v>
      </c>
      <c r="AH228" s="244">
        <v>228</v>
      </c>
      <c r="AI228" s="265"/>
      <c r="AJ228" s="246">
        <v>12</v>
      </c>
      <c r="AK228" s="247">
        <v>14</v>
      </c>
      <c r="AL228" s="247">
        <v>33</v>
      </c>
      <c r="AM228" s="247">
        <v>29</v>
      </c>
      <c r="AN228" s="248">
        <v>12</v>
      </c>
      <c r="AO228" s="248">
        <v>74</v>
      </c>
      <c r="AP228" s="247">
        <v>15</v>
      </c>
      <c r="AQ228" s="247">
        <v>8</v>
      </c>
      <c r="AR228" s="248">
        <v>8</v>
      </c>
    </row>
    <row r="229" spans="1:44" ht="18" customHeight="1">
      <c r="A229" s="233">
        <v>5051</v>
      </c>
      <c r="B229" s="234" t="s">
        <v>1278</v>
      </c>
      <c r="C229" s="235">
        <v>210</v>
      </c>
      <c r="D229" s="236">
        <v>207</v>
      </c>
      <c r="E229" s="237"/>
      <c r="F229" s="238">
        <v>12</v>
      </c>
      <c r="G229" s="239">
        <v>11</v>
      </c>
      <c r="H229" s="239">
        <v>40</v>
      </c>
      <c r="I229" s="239">
        <v>24</v>
      </c>
      <c r="J229" s="240">
        <v>12</v>
      </c>
      <c r="K229" s="240">
        <v>77</v>
      </c>
      <c r="L229" s="239">
        <v>16</v>
      </c>
      <c r="M229" s="239">
        <v>7</v>
      </c>
      <c r="N229" s="240">
        <v>10</v>
      </c>
      <c r="P229" s="241">
        <v>5091</v>
      </c>
      <c r="Q229" s="242" t="s">
        <v>384</v>
      </c>
      <c r="R229" s="243">
        <v>89</v>
      </c>
      <c r="S229" s="244">
        <v>233</v>
      </c>
      <c r="T229" s="265"/>
      <c r="U229" s="246">
        <v>6</v>
      </c>
      <c r="V229" s="247">
        <v>10</v>
      </c>
      <c r="W229" s="247">
        <v>18</v>
      </c>
      <c r="X229" s="247">
        <v>31</v>
      </c>
      <c r="Y229" s="248">
        <v>35</v>
      </c>
      <c r="Z229" s="248">
        <v>84</v>
      </c>
      <c r="AA229" s="247">
        <v>14</v>
      </c>
      <c r="AB229" s="247">
        <v>9</v>
      </c>
      <c r="AC229" s="248">
        <v>10</v>
      </c>
      <c r="AE229" s="241">
        <v>5101</v>
      </c>
      <c r="AF229" s="242" t="s">
        <v>385</v>
      </c>
      <c r="AG229" s="243">
        <v>202</v>
      </c>
      <c r="AH229" s="244">
        <v>226</v>
      </c>
      <c r="AI229" s="265"/>
      <c r="AJ229" s="246">
        <v>15</v>
      </c>
      <c r="AK229" s="247">
        <v>18</v>
      </c>
      <c r="AL229" s="247">
        <v>29</v>
      </c>
      <c r="AM229" s="247">
        <v>24</v>
      </c>
      <c r="AN229" s="248">
        <v>14</v>
      </c>
      <c r="AO229" s="248">
        <v>67</v>
      </c>
      <c r="AP229" s="247">
        <v>15</v>
      </c>
      <c r="AQ229" s="247">
        <v>8</v>
      </c>
      <c r="AR229" s="248">
        <v>8</v>
      </c>
    </row>
    <row r="230" spans="1:44" ht="18" customHeight="1">
      <c r="A230" s="233">
        <v>5061</v>
      </c>
      <c r="B230" s="234" t="s">
        <v>1279</v>
      </c>
      <c r="C230" s="235">
        <v>90</v>
      </c>
      <c r="D230" s="236">
        <v>214</v>
      </c>
      <c r="E230" s="237"/>
      <c r="F230" s="238">
        <v>2</v>
      </c>
      <c r="G230" s="239">
        <v>12</v>
      </c>
      <c r="H230" s="239">
        <v>38</v>
      </c>
      <c r="I230" s="239">
        <v>32</v>
      </c>
      <c r="J230" s="240">
        <v>16</v>
      </c>
      <c r="K230" s="240">
        <v>86</v>
      </c>
      <c r="L230" s="239">
        <v>17</v>
      </c>
      <c r="M230" s="239">
        <v>7</v>
      </c>
      <c r="N230" s="240">
        <v>12</v>
      </c>
      <c r="P230" s="241">
        <v>5101</v>
      </c>
      <c r="Q230" s="242" t="s">
        <v>385</v>
      </c>
      <c r="R230" s="243">
        <v>159</v>
      </c>
      <c r="S230" s="244">
        <v>221</v>
      </c>
      <c r="T230" s="265"/>
      <c r="U230" s="246">
        <v>9</v>
      </c>
      <c r="V230" s="247">
        <v>19</v>
      </c>
      <c r="W230" s="247">
        <v>28</v>
      </c>
      <c r="X230" s="247">
        <v>26</v>
      </c>
      <c r="Y230" s="248">
        <v>18</v>
      </c>
      <c r="Z230" s="248">
        <v>72</v>
      </c>
      <c r="AA230" s="247">
        <v>14</v>
      </c>
      <c r="AB230" s="247">
        <v>8</v>
      </c>
      <c r="AC230" s="248">
        <v>9</v>
      </c>
      <c r="AE230" s="241">
        <v>5121</v>
      </c>
      <c r="AF230" s="242" t="s">
        <v>1280</v>
      </c>
      <c r="AG230" s="243">
        <v>101</v>
      </c>
      <c r="AH230" s="244">
        <v>224</v>
      </c>
      <c r="AI230" s="265"/>
      <c r="AJ230" s="246">
        <v>12</v>
      </c>
      <c r="AK230" s="247">
        <v>26</v>
      </c>
      <c r="AL230" s="247">
        <v>33</v>
      </c>
      <c r="AM230" s="247">
        <v>21</v>
      </c>
      <c r="AN230" s="248">
        <v>9</v>
      </c>
      <c r="AO230" s="248">
        <v>62</v>
      </c>
      <c r="AP230" s="247">
        <v>14</v>
      </c>
      <c r="AQ230" s="247">
        <v>8</v>
      </c>
      <c r="AR230" s="248">
        <v>7</v>
      </c>
    </row>
    <row r="231" spans="1:44" ht="18" customHeight="1">
      <c r="A231" s="233">
        <v>5081</v>
      </c>
      <c r="B231" s="234" t="s">
        <v>383</v>
      </c>
      <c r="C231" s="235">
        <v>75</v>
      </c>
      <c r="D231" s="236">
        <v>190</v>
      </c>
      <c r="E231" s="237"/>
      <c r="F231" s="238">
        <v>31</v>
      </c>
      <c r="G231" s="239">
        <v>33</v>
      </c>
      <c r="H231" s="239">
        <v>28</v>
      </c>
      <c r="I231" s="239">
        <v>7</v>
      </c>
      <c r="J231" s="240">
        <v>1</v>
      </c>
      <c r="K231" s="240">
        <v>36</v>
      </c>
      <c r="L231" s="239">
        <v>13</v>
      </c>
      <c r="M231" s="239">
        <v>4</v>
      </c>
      <c r="N231" s="240">
        <v>8</v>
      </c>
      <c r="P231" s="241">
        <v>5121</v>
      </c>
      <c r="Q231" s="242" t="s">
        <v>1280</v>
      </c>
      <c r="R231" s="243">
        <v>93</v>
      </c>
      <c r="S231" s="244">
        <v>219</v>
      </c>
      <c r="T231" s="265"/>
      <c r="U231" s="246">
        <v>16</v>
      </c>
      <c r="V231" s="247">
        <v>12</v>
      </c>
      <c r="W231" s="247">
        <v>27</v>
      </c>
      <c r="X231" s="247">
        <v>34</v>
      </c>
      <c r="Y231" s="248">
        <v>11</v>
      </c>
      <c r="Z231" s="248">
        <v>72</v>
      </c>
      <c r="AA231" s="247">
        <v>13</v>
      </c>
      <c r="AB231" s="247">
        <v>8</v>
      </c>
      <c r="AC231" s="248">
        <v>9</v>
      </c>
      <c r="AE231" s="241">
        <v>5131</v>
      </c>
      <c r="AF231" s="242" t="s">
        <v>387</v>
      </c>
      <c r="AG231" s="243">
        <v>84</v>
      </c>
      <c r="AH231" s="244">
        <v>231</v>
      </c>
      <c r="AI231" s="265"/>
      <c r="AJ231" s="246">
        <v>5</v>
      </c>
      <c r="AK231" s="247">
        <v>17</v>
      </c>
      <c r="AL231" s="247">
        <v>38</v>
      </c>
      <c r="AM231" s="247">
        <v>20</v>
      </c>
      <c r="AN231" s="248">
        <v>20</v>
      </c>
      <c r="AO231" s="248">
        <v>79</v>
      </c>
      <c r="AP231" s="247">
        <v>16</v>
      </c>
      <c r="AQ231" s="247">
        <v>8</v>
      </c>
      <c r="AR231" s="248">
        <v>8</v>
      </c>
    </row>
    <row r="232" spans="1:44" ht="18" customHeight="1">
      <c r="A232" s="233">
        <v>5091</v>
      </c>
      <c r="B232" s="234" t="s">
        <v>384</v>
      </c>
      <c r="C232" s="235">
        <v>78</v>
      </c>
      <c r="D232" s="236">
        <v>219</v>
      </c>
      <c r="E232" s="237"/>
      <c r="F232" s="238">
        <v>4</v>
      </c>
      <c r="G232" s="239">
        <v>9</v>
      </c>
      <c r="H232" s="239">
        <v>31</v>
      </c>
      <c r="I232" s="239">
        <v>33</v>
      </c>
      <c r="J232" s="240">
        <v>23</v>
      </c>
      <c r="K232" s="240">
        <v>87</v>
      </c>
      <c r="L232" s="239">
        <v>18</v>
      </c>
      <c r="M232" s="239">
        <v>8</v>
      </c>
      <c r="N232" s="240">
        <v>12</v>
      </c>
      <c r="P232" s="241">
        <v>5131</v>
      </c>
      <c r="Q232" s="242" t="s">
        <v>387</v>
      </c>
      <c r="R232" s="243">
        <v>76</v>
      </c>
      <c r="S232" s="244">
        <v>219</v>
      </c>
      <c r="T232" s="265"/>
      <c r="U232" s="246">
        <v>11</v>
      </c>
      <c r="V232" s="247">
        <v>17</v>
      </c>
      <c r="W232" s="247">
        <v>32</v>
      </c>
      <c r="X232" s="247">
        <v>36</v>
      </c>
      <c r="Y232" s="248">
        <v>5</v>
      </c>
      <c r="Z232" s="248">
        <v>72</v>
      </c>
      <c r="AA232" s="247">
        <v>13</v>
      </c>
      <c r="AB232" s="247">
        <v>9</v>
      </c>
      <c r="AC232" s="248">
        <v>9</v>
      </c>
      <c r="AE232" s="241">
        <v>5141</v>
      </c>
      <c r="AF232" s="242" t="s">
        <v>388</v>
      </c>
      <c r="AG232" s="243">
        <v>107</v>
      </c>
      <c r="AH232" s="244">
        <v>213</v>
      </c>
      <c r="AI232" s="265"/>
      <c r="AJ232" s="246">
        <v>30</v>
      </c>
      <c r="AK232" s="247">
        <v>26</v>
      </c>
      <c r="AL232" s="247">
        <v>31</v>
      </c>
      <c r="AM232" s="247">
        <v>11</v>
      </c>
      <c r="AN232" s="248">
        <v>2</v>
      </c>
      <c r="AO232" s="248">
        <v>44</v>
      </c>
      <c r="AP232" s="247">
        <v>11</v>
      </c>
      <c r="AQ232" s="247">
        <v>7</v>
      </c>
      <c r="AR232" s="248">
        <v>6</v>
      </c>
    </row>
    <row r="233" spans="1:44" ht="18" customHeight="1">
      <c r="A233" s="233">
        <v>5101</v>
      </c>
      <c r="B233" s="234" t="s">
        <v>385</v>
      </c>
      <c r="C233" s="235">
        <v>217</v>
      </c>
      <c r="D233" s="236">
        <v>215</v>
      </c>
      <c r="E233" s="237"/>
      <c r="F233" s="238">
        <v>8</v>
      </c>
      <c r="G233" s="239">
        <v>15</v>
      </c>
      <c r="H233" s="239">
        <v>26</v>
      </c>
      <c r="I233" s="239">
        <v>23</v>
      </c>
      <c r="J233" s="240">
        <v>28</v>
      </c>
      <c r="K233" s="240">
        <v>77</v>
      </c>
      <c r="L233" s="239">
        <v>17</v>
      </c>
      <c r="M233" s="239">
        <v>8</v>
      </c>
      <c r="N233" s="240">
        <v>11</v>
      </c>
      <c r="P233" s="241">
        <v>5141</v>
      </c>
      <c r="Q233" s="242" t="s">
        <v>388</v>
      </c>
      <c r="R233" s="243">
        <v>109</v>
      </c>
      <c r="S233" s="244">
        <v>205</v>
      </c>
      <c r="T233" s="265"/>
      <c r="U233" s="246">
        <v>28</v>
      </c>
      <c r="V233" s="247">
        <v>28</v>
      </c>
      <c r="W233" s="247">
        <v>27</v>
      </c>
      <c r="X233" s="247">
        <v>16</v>
      </c>
      <c r="Y233" s="248">
        <v>2</v>
      </c>
      <c r="Z233" s="248">
        <v>44</v>
      </c>
      <c r="AA233" s="247">
        <v>11</v>
      </c>
      <c r="AB233" s="247">
        <v>7</v>
      </c>
      <c r="AC233" s="248">
        <v>7</v>
      </c>
      <c r="AE233" s="241">
        <v>5201</v>
      </c>
      <c r="AF233" s="242" t="s">
        <v>389</v>
      </c>
      <c r="AG233" s="243">
        <v>220</v>
      </c>
      <c r="AH233" s="244">
        <v>217</v>
      </c>
      <c r="AI233" s="265"/>
      <c r="AJ233" s="246">
        <v>24</v>
      </c>
      <c r="AK233" s="247">
        <v>30</v>
      </c>
      <c r="AL233" s="247">
        <v>26</v>
      </c>
      <c r="AM233" s="247">
        <v>11</v>
      </c>
      <c r="AN233" s="248">
        <v>8</v>
      </c>
      <c r="AO233" s="248">
        <v>45</v>
      </c>
      <c r="AP233" s="247">
        <v>12</v>
      </c>
      <c r="AQ233" s="247">
        <v>7</v>
      </c>
      <c r="AR233" s="248">
        <v>6</v>
      </c>
    </row>
    <row r="234" spans="1:44" ht="18" customHeight="1">
      <c r="A234" s="233">
        <v>5121</v>
      </c>
      <c r="B234" s="234" t="s">
        <v>1280</v>
      </c>
      <c r="C234" s="235">
        <v>105</v>
      </c>
      <c r="D234" s="236">
        <v>206</v>
      </c>
      <c r="E234" s="237"/>
      <c r="F234" s="238">
        <v>12</v>
      </c>
      <c r="G234" s="239">
        <v>25</v>
      </c>
      <c r="H234" s="239">
        <v>30</v>
      </c>
      <c r="I234" s="239">
        <v>20</v>
      </c>
      <c r="J234" s="240">
        <v>12</v>
      </c>
      <c r="K234" s="240">
        <v>63</v>
      </c>
      <c r="L234" s="239">
        <v>15</v>
      </c>
      <c r="M234" s="239">
        <v>7</v>
      </c>
      <c r="N234" s="240">
        <v>11</v>
      </c>
      <c r="P234" s="241">
        <v>5201</v>
      </c>
      <c r="Q234" s="242" t="s">
        <v>389</v>
      </c>
      <c r="R234" s="243">
        <v>197</v>
      </c>
      <c r="S234" s="244">
        <v>215</v>
      </c>
      <c r="T234" s="265"/>
      <c r="U234" s="246">
        <v>16</v>
      </c>
      <c r="V234" s="247">
        <v>22</v>
      </c>
      <c r="W234" s="247">
        <v>29</v>
      </c>
      <c r="X234" s="247">
        <v>25</v>
      </c>
      <c r="Y234" s="248">
        <v>8</v>
      </c>
      <c r="Z234" s="248">
        <v>62</v>
      </c>
      <c r="AA234" s="247">
        <v>12</v>
      </c>
      <c r="AB234" s="247">
        <v>8</v>
      </c>
      <c r="AC234" s="248">
        <v>9</v>
      </c>
      <c r="AE234" s="241">
        <v>5241</v>
      </c>
      <c r="AF234" s="242" t="s">
        <v>19</v>
      </c>
      <c r="AG234" s="243">
        <v>130</v>
      </c>
      <c r="AH234" s="244">
        <v>221</v>
      </c>
      <c r="AI234" s="265"/>
      <c r="AJ234" s="246">
        <v>14</v>
      </c>
      <c r="AK234" s="247">
        <v>25</v>
      </c>
      <c r="AL234" s="247">
        <v>41</v>
      </c>
      <c r="AM234" s="247">
        <v>16</v>
      </c>
      <c r="AN234" s="248">
        <v>4</v>
      </c>
      <c r="AO234" s="248">
        <v>61</v>
      </c>
      <c r="AP234" s="247">
        <v>14</v>
      </c>
      <c r="AQ234" s="247">
        <v>7</v>
      </c>
      <c r="AR234" s="248">
        <v>6</v>
      </c>
    </row>
    <row r="235" spans="1:44" ht="18" customHeight="1">
      <c r="A235" s="233">
        <v>5131</v>
      </c>
      <c r="B235" s="234" t="s">
        <v>387</v>
      </c>
      <c r="C235" s="235">
        <v>77</v>
      </c>
      <c r="D235" s="236">
        <v>212</v>
      </c>
      <c r="E235" s="237"/>
      <c r="F235" s="238">
        <v>1</v>
      </c>
      <c r="G235" s="239">
        <v>25</v>
      </c>
      <c r="H235" s="239">
        <v>34</v>
      </c>
      <c r="I235" s="239">
        <v>21</v>
      </c>
      <c r="J235" s="240">
        <v>19</v>
      </c>
      <c r="K235" s="240">
        <v>74</v>
      </c>
      <c r="L235" s="239">
        <v>17</v>
      </c>
      <c r="M235" s="239">
        <v>7</v>
      </c>
      <c r="N235" s="240">
        <v>11</v>
      </c>
      <c r="P235" s="241">
        <v>5241</v>
      </c>
      <c r="Q235" s="242" t="s">
        <v>19</v>
      </c>
      <c r="R235" s="243">
        <v>141</v>
      </c>
      <c r="S235" s="244">
        <v>227</v>
      </c>
      <c r="T235" s="265"/>
      <c r="U235" s="246">
        <v>3</v>
      </c>
      <c r="V235" s="247">
        <v>13</v>
      </c>
      <c r="W235" s="247">
        <v>31</v>
      </c>
      <c r="X235" s="247">
        <v>30</v>
      </c>
      <c r="Y235" s="248">
        <v>23</v>
      </c>
      <c r="Z235" s="248">
        <v>84</v>
      </c>
      <c r="AA235" s="247">
        <v>14</v>
      </c>
      <c r="AB235" s="247">
        <v>9</v>
      </c>
      <c r="AC235" s="248">
        <v>10</v>
      </c>
      <c r="AE235" s="241">
        <v>5281</v>
      </c>
      <c r="AF235" s="242" t="s">
        <v>390</v>
      </c>
      <c r="AG235" s="243">
        <v>120</v>
      </c>
      <c r="AH235" s="244">
        <v>218</v>
      </c>
      <c r="AI235" s="265"/>
      <c r="AJ235" s="246">
        <v>20</v>
      </c>
      <c r="AK235" s="247">
        <v>25</v>
      </c>
      <c r="AL235" s="247">
        <v>37</v>
      </c>
      <c r="AM235" s="247">
        <v>13</v>
      </c>
      <c r="AN235" s="248">
        <v>5</v>
      </c>
      <c r="AO235" s="248">
        <v>55</v>
      </c>
      <c r="AP235" s="247">
        <v>13</v>
      </c>
      <c r="AQ235" s="247">
        <v>7</v>
      </c>
      <c r="AR235" s="248">
        <v>7</v>
      </c>
    </row>
    <row r="236" spans="1:44" ht="18" customHeight="1">
      <c r="A236" s="233">
        <v>5141</v>
      </c>
      <c r="B236" s="234" t="s">
        <v>388</v>
      </c>
      <c r="C236" s="235">
        <v>132</v>
      </c>
      <c r="D236" s="236">
        <v>190</v>
      </c>
      <c r="E236" s="237"/>
      <c r="F236" s="238">
        <v>36</v>
      </c>
      <c r="G236" s="239">
        <v>24</v>
      </c>
      <c r="H236" s="239">
        <v>28</v>
      </c>
      <c r="I236" s="239">
        <v>10</v>
      </c>
      <c r="J236" s="240">
        <v>2</v>
      </c>
      <c r="K236" s="240">
        <v>40</v>
      </c>
      <c r="L236" s="239">
        <v>12</v>
      </c>
      <c r="M236" s="239">
        <v>5</v>
      </c>
      <c r="N236" s="240">
        <v>9</v>
      </c>
      <c r="P236" s="241">
        <v>5281</v>
      </c>
      <c r="Q236" s="242" t="s">
        <v>390</v>
      </c>
      <c r="R236" s="243">
        <v>100</v>
      </c>
      <c r="S236" s="244">
        <v>203</v>
      </c>
      <c r="T236" s="265"/>
      <c r="U236" s="246">
        <v>29</v>
      </c>
      <c r="V236" s="247">
        <v>33</v>
      </c>
      <c r="W236" s="247">
        <v>27</v>
      </c>
      <c r="X236" s="247">
        <v>10</v>
      </c>
      <c r="Y236" s="248">
        <v>1</v>
      </c>
      <c r="Z236" s="248">
        <v>38</v>
      </c>
      <c r="AA236" s="247">
        <v>10</v>
      </c>
      <c r="AB236" s="247">
        <v>6</v>
      </c>
      <c r="AC236" s="248">
        <v>7</v>
      </c>
      <c r="AE236" s="241">
        <v>5321</v>
      </c>
      <c r="AF236" s="242" t="s">
        <v>748</v>
      </c>
      <c r="AG236" s="243">
        <v>89</v>
      </c>
      <c r="AH236" s="244">
        <v>216</v>
      </c>
      <c r="AI236" s="265"/>
      <c r="AJ236" s="246">
        <v>28</v>
      </c>
      <c r="AK236" s="247">
        <v>22</v>
      </c>
      <c r="AL236" s="247">
        <v>29</v>
      </c>
      <c r="AM236" s="247">
        <v>13</v>
      </c>
      <c r="AN236" s="248">
        <v>7</v>
      </c>
      <c r="AO236" s="248">
        <v>49</v>
      </c>
      <c r="AP236" s="247">
        <v>12</v>
      </c>
      <c r="AQ236" s="247">
        <v>6</v>
      </c>
      <c r="AR236" s="248">
        <v>6</v>
      </c>
    </row>
    <row r="237" spans="1:44" ht="18" customHeight="1">
      <c r="A237" s="233">
        <v>5201</v>
      </c>
      <c r="B237" s="234" t="s">
        <v>389</v>
      </c>
      <c r="C237" s="235">
        <v>205</v>
      </c>
      <c r="D237" s="236">
        <v>201</v>
      </c>
      <c r="E237" s="237"/>
      <c r="F237" s="238">
        <v>15</v>
      </c>
      <c r="G237" s="239">
        <v>24</v>
      </c>
      <c r="H237" s="239">
        <v>38</v>
      </c>
      <c r="I237" s="239">
        <v>15</v>
      </c>
      <c r="J237" s="240">
        <v>9</v>
      </c>
      <c r="K237" s="240">
        <v>61</v>
      </c>
      <c r="L237" s="239">
        <v>15</v>
      </c>
      <c r="M237" s="239">
        <v>6</v>
      </c>
      <c r="N237" s="240">
        <v>10</v>
      </c>
      <c r="P237" s="241">
        <v>5321</v>
      </c>
      <c r="Q237" s="242" t="s">
        <v>748</v>
      </c>
      <c r="R237" s="243">
        <v>74</v>
      </c>
      <c r="S237" s="244">
        <v>225</v>
      </c>
      <c r="T237" s="265"/>
      <c r="U237" s="246">
        <v>8</v>
      </c>
      <c r="V237" s="247">
        <v>15</v>
      </c>
      <c r="W237" s="247">
        <v>19</v>
      </c>
      <c r="X237" s="247">
        <v>38</v>
      </c>
      <c r="Y237" s="248">
        <v>20</v>
      </c>
      <c r="Z237" s="248">
        <v>77</v>
      </c>
      <c r="AA237" s="247">
        <v>14</v>
      </c>
      <c r="AB237" s="247">
        <v>9</v>
      </c>
      <c r="AC237" s="248">
        <v>9</v>
      </c>
      <c r="AE237" s="241">
        <v>5361</v>
      </c>
      <c r="AF237" s="242" t="s">
        <v>391</v>
      </c>
      <c r="AG237" s="243">
        <v>83</v>
      </c>
      <c r="AH237" s="244">
        <v>227</v>
      </c>
      <c r="AI237" s="265"/>
      <c r="AJ237" s="246">
        <v>13</v>
      </c>
      <c r="AK237" s="247">
        <v>22</v>
      </c>
      <c r="AL237" s="247">
        <v>19</v>
      </c>
      <c r="AM237" s="247">
        <v>25</v>
      </c>
      <c r="AN237" s="248">
        <v>20</v>
      </c>
      <c r="AO237" s="248">
        <v>65</v>
      </c>
      <c r="AP237" s="247">
        <v>15</v>
      </c>
      <c r="AQ237" s="247">
        <v>8</v>
      </c>
      <c r="AR237" s="248">
        <v>8</v>
      </c>
    </row>
    <row r="238" spans="1:44" ht="18" customHeight="1">
      <c r="A238" s="233">
        <v>5241</v>
      </c>
      <c r="B238" s="234" t="s">
        <v>19</v>
      </c>
      <c r="C238" s="235">
        <v>118</v>
      </c>
      <c r="D238" s="236">
        <v>207</v>
      </c>
      <c r="E238" s="237"/>
      <c r="F238" s="238">
        <v>16</v>
      </c>
      <c r="G238" s="239">
        <v>19</v>
      </c>
      <c r="H238" s="239">
        <v>27</v>
      </c>
      <c r="I238" s="239">
        <v>19</v>
      </c>
      <c r="J238" s="240">
        <v>18</v>
      </c>
      <c r="K238" s="240">
        <v>64</v>
      </c>
      <c r="L238" s="239">
        <v>15</v>
      </c>
      <c r="M238" s="239">
        <v>7</v>
      </c>
      <c r="N238" s="240">
        <v>11</v>
      </c>
      <c r="P238" s="241">
        <v>5361</v>
      </c>
      <c r="Q238" s="242" t="s">
        <v>391</v>
      </c>
      <c r="R238" s="243">
        <v>95</v>
      </c>
      <c r="S238" s="244">
        <v>218</v>
      </c>
      <c r="T238" s="265"/>
      <c r="U238" s="246">
        <v>12</v>
      </c>
      <c r="V238" s="247">
        <v>19</v>
      </c>
      <c r="W238" s="247">
        <v>31</v>
      </c>
      <c r="X238" s="247">
        <v>28</v>
      </c>
      <c r="Y238" s="248">
        <v>11</v>
      </c>
      <c r="Z238" s="248">
        <v>69</v>
      </c>
      <c r="AA238" s="247">
        <v>13</v>
      </c>
      <c r="AB238" s="247">
        <v>8</v>
      </c>
      <c r="AC238" s="248">
        <v>9</v>
      </c>
      <c r="AE238" s="241">
        <v>5381</v>
      </c>
      <c r="AF238" s="242" t="s">
        <v>392</v>
      </c>
      <c r="AG238" s="243">
        <v>145</v>
      </c>
      <c r="AH238" s="244">
        <v>220</v>
      </c>
      <c r="AI238" s="265"/>
      <c r="AJ238" s="246">
        <v>21</v>
      </c>
      <c r="AK238" s="247">
        <v>28</v>
      </c>
      <c r="AL238" s="247">
        <v>23</v>
      </c>
      <c r="AM238" s="247">
        <v>20</v>
      </c>
      <c r="AN238" s="248">
        <v>8</v>
      </c>
      <c r="AO238" s="248">
        <v>51</v>
      </c>
      <c r="AP238" s="247">
        <v>13</v>
      </c>
      <c r="AQ238" s="247">
        <v>7</v>
      </c>
      <c r="AR238" s="248">
        <v>7</v>
      </c>
    </row>
    <row r="239" spans="1:44" ht="18" customHeight="1">
      <c r="A239" s="233">
        <v>5281</v>
      </c>
      <c r="B239" s="234" t="s">
        <v>390</v>
      </c>
      <c r="C239" s="235">
        <v>117</v>
      </c>
      <c r="D239" s="236">
        <v>195</v>
      </c>
      <c r="E239" s="237"/>
      <c r="F239" s="238">
        <v>22</v>
      </c>
      <c r="G239" s="239">
        <v>31</v>
      </c>
      <c r="H239" s="239">
        <v>29</v>
      </c>
      <c r="I239" s="239">
        <v>15</v>
      </c>
      <c r="J239" s="240">
        <v>3</v>
      </c>
      <c r="K239" s="240">
        <v>47</v>
      </c>
      <c r="L239" s="239">
        <v>14</v>
      </c>
      <c r="M239" s="239">
        <v>5</v>
      </c>
      <c r="N239" s="240">
        <v>9</v>
      </c>
      <c r="P239" s="241">
        <v>5381</v>
      </c>
      <c r="Q239" s="242" t="s">
        <v>392</v>
      </c>
      <c r="R239" s="243">
        <v>149</v>
      </c>
      <c r="S239" s="244">
        <v>218</v>
      </c>
      <c r="T239" s="265"/>
      <c r="U239" s="246">
        <v>11</v>
      </c>
      <c r="V239" s="247">
        <v>18</v>
      </c>
      <c r="W239" s="247">
        <v>32</v>
      </c>
      <c r="X239" s="247">
        <v>29</v>
      </c>
      <c r="Y239" s="248">
        <v>10</v>
      </c>
      <c r="Z239" s="248">
        <v>71</v>
      </c>
      <c r="AA239" s="247">
        <v>13</v>
      </c>
      <c r="AB239" s="247">
        <v>8</v>
      </c>
      <c r="AC239" s="248">
        <v>9</v>
      </c>
      <c r="AE239" s="241">
        <v>5401</v>
      </c>
      <c r="AF239" s="242" t="s">
        <v>393</v>
      </c>
      <c r="AG239" s="243">
        <v>192</v>
      </c>
      <c r="AH239" s="244">
        <v>235</v>
      </c>
      <c r="AI239" s="265"/>
      <c r="AJ239" s="246">
        <v>3</v>
      </c>
      <c r="AK239" s="247">
        <v>12</v>
      </c>
      <c r="AL239" s="247">
        <v>32</v>
      </c>
      <c r="AM239" s="247">
        <v>33</v>
      </c>
      <c r="AN239" s="248">
        <v>20</v>
      </c>
      <c r="AO239" s="248">
        <v>85</v>
      </c>
      <c r="AP239" s="247">
        <v>17</v>
      </c>
      <c r="AQ239" s="247">
        <v>9</v>
      </c>
      <c r="AR239" s="248">
        <v>9</v>
      </c>
    </row>
    <row r="240" spans="1:44" ht="18" customHeight="1">
      <c r="A240" s="233">
        <v>5321</v>
      </c>
      <c r="B240" s="234" t="s">
        <v>748</v>
      </c>
      <c r="C240" s="235">
        <v>93</v>
      </c>
      <c r="D240" s="236">
        <v>201</v>
      </c>
      <c r="E240" s="237"/>
      <c r="F240" s="238">
        <v>14</v>
      </c>
      <c r="G240" s="239">
        <v>24</v>
      </c>
      <c r="H240" s="239">
        <v>42</v>
      </c>
      <c r="I240" s="239">
        <v>11</v>
      </c>
      <c r="J240" s="240">
        <v>10</v>
      </c>
      <c r="K240" s="240">
        <v>62</v>
      </c>
      <c r="L240" s="239">
        <v>15</v>
      </c>
      <c r="M240" s="239">
        <v>6</v>
      </c>
      <c r="N240" s="240">
        <v>10</v>
      </c>
      <c r="P240" s="241">
        <v>5401</v>
      </c>
      <c r="Q240" s="242" t="s">
        <v>393</v>
      </c>
      <c r="R240" s="243">
        <v>193</v>
      </c>
      <c r="S240" s="244">
        <v>231</v>
      </c>
      <c r="T240" s="265"/>
      <c r="U240" s="246">
        <v>4</v>
      </c>
      <c r="V240" s="247">
        <v>4</v>
      </c>
      <c r="W240" s="247">
        <v>25</v>
      </c>
      <c r="X240" s="247">
        <v>35</v>
      </c>
      <c r="Y240" s="248">
        <v>32</v>
      </c>
      <c r="Z240" s="248">
        <v>92</v>
      </c>
      <c r="AA240" s="247">
        <v>15</v>
      </c>
      <c r="AB240" s="247">
        <v>9</v>
      </c>
      <c r="AC240" s="248">
        <v>10</v>
      </c>
      <c r="AE240" s="241">
        <v>5421</v>
      </c>
      <c r="AF240" s="242" t="s">
        <v>394</v>
      </c>
      <c r="AG240" s="243">
        <v>105</v>
      </c>
      <c r="AH240" s="244">
        <v>228</v>
      </c>
      <c r="AI240" s="265"/>
      <c r="AJ240" s="246">
        <v>11</v>
      </c>
      <c r="AK240" s="247">
        <v>21</v>
      </c>
      <c r="AL240" s="247">
        <v>25</v>
      </c>
      <c r="AM240" s="247">
        <v>28</v>
      </c>
      <c r="AN240" s="248">
        <v>15</v>
      </c>
      <c r="AO240" s="248">
        <v>68</v>
      </c>
      <c r="AP240" s="247">
        <v>15</v>
      </c>
      <c r="AQ240" s="247">
        <v>8</v>
      </c>
      <c r="AR240" s="248">
        <v>8</v>
      </c>
    </row>
    <row r="241" spans="1:44" ht="18" customHeight="1">
      <c r="A241" s="233">
        <v>5361</v>
      </c>
      <c r="B241" s="234" t="s">
        <v>391</v>
      </c>
      <c r="C241" s="235">
        <v>83</v>
      </c>
      <c r="D241" s="236">
        <v>211</v>
      </c>
      <c r="E241" s="237"/>
      <c r="F241" s="238">
        <v>5</v>
      </c>
      <c r="G241" s="239">
        <v>14</v>
      </c>
      <c r="H241" s="239">
        <v>40</v>
      </c>
      <c r="I241" s="239">
        <v>28</v>
      </c>
      <c r="J241" s="240">
        <v>13</v>
      </c>
      <c r="K241" s="240">
        <v>81</v>
      </c>
      <c r="L241" s="239">
        <v>17</v>
      </c>
      <c r="M241" s="239">
        <v>7</v>
      </c>
      <c r="N241" s="240">
        <v>11</v>
      </c>
      <c r="P241" s="241">
        <v>5421</v>
      </c>
      <c r="Q241" s="242" t="s">
        <v>394</v>
      </c>
      <c r="R241" s="243">
        <v>124</v>
      </c>
      <c r="S241" s="244">
        <v>217</v>
      </c>
      <c r="T241" s="265"/>
      <c r="U241" s="246">
        <v>12</v>
      </c>
      <c r="V241" s="247">
        <v>19</v>
      </c>
      <c r="W241" s="247">
        <v>32</v>
      </c>
      <c r="X241" s="247">
        <v>31</v>
      </c>
      <c r="Y241" s="248">
        <v>6</v>
      </c>
      <c r="Z241" s="248">
        <v>69</v>
      </c>
      <c r="AA241" s="247">
        <v>13</v>
      </c>
      <c r="AB241" s="247">
        <v>8</v>
      </c>
      <c r="AC241" s="248">
        <v>9</v>
      </c>
      <c r="AE241" s="241">
        <v>5431</v>
      </c>
      <c r="AF241" s="242" t="s">
        <v>395</v>
      </c>
      <c r="AG241" s="243">
        <v>156</v>
      </c>
      <c r="AH241" s="244">
        <v>215</v>
      </c>
      <c r="AI241" s="265"/>
      <c r="AJ241" s="246">
        <v>27</v>
      </c>
      <c r="AK241" s="247">
        <v>31</v>
      </c>
      <c r="AL241" s="247">
        <v>27</v>
      </c>
      <c r="AM241" s="247">
        <v>13</v>
      </c>
      <c r="AN241" s="248">
        <v>2</v>
      </c>
      <c r="AO241" s="248">
        <v>42</v>
      </c>
      <c r="AP241" s="247">
        <v>12</v>
      </c>
      <c r="AQ241" s="247">
        <v>6</v>
      </c>
      <c r="AR241" s="248">
        <v>6</v>
      </c>
    </row>
    <row r="242" spans="1:44" ht="18" customHeight="1">
      <c r="A242" s="233">
        <v>5381</v>
      </c>
      <c r="B242" s="234" t="s">
        <v>392</v>
      </c>
      <c r="C242" s="235">
        <v>160</v>
      </c>
      <c r="D242" s="236">
        <v>206</v>
      </c>
      <c r="E242" s="237"/>
      <c r="F242" s="238">
        <v>18</v>
      </c>
      <c r="G242" s="239">
        <v>15</v>
      </c>
      <c r="H242" s="239">
        <v>29</v>
      </c>
      <c r="I242" s="239">
        <v>21</v>
      </c>
      <c r="J242" s="240">
        <v>17</v>
      </c>
      <c r="K242" s="240">
        <v>67</v>
      </c>
      <c r="L242" s="239">
        <v>15</v>
      </c>
      <c r="M242" s="239">
        <v>7</v>
      </c>
      <c r="N242" s="240">
        <v>10</v>
      </c>
      <c r="P242" s="241">
        <v>5431</v>
      </c>
      <c r="Q242" s="242" t="s">
        <v>395</v>
      </c>
      <c r="R242" s="243">
        <v>155</v>
      </c>
      <c r="S242" s="244">
        <v>217</v>
      </c>
      <c r="T242" s="265"/>
      <c r="U242" s="246">
        <v>14</v>
      </c>
      <c r="V242" s="247">
        <v>19</v>
      </c>
      <c r="W242" s="247">
        <v>30</v>
      </c>
      <c r="X242" s="247">
        <v>25</v>
      </c>
      <c r="Y242" s="248">
        <v>12</v>
      </c>
      <c r="Z242" s="248">
        <v>68</v>
      </c>
      <c r="AA242" s="247">
        <v>13</v>
      </c>
      <c r="AB242" s="247">
        <v>8</v>
      </c>
      <c r="AC242" s="248">
        <v>8</v>
      </c>
      <c r="AE242" s="241">
        <v>5441</v>
      </c>
      <c r="AF242" s="242" t="s">
        <v>1281</v>
      </c>
      <c r="AG242" s="243">
        <v>118</v>
      </c>
      <c r="AH242" s="244">
        <v>220</v>
      </c>
      <c r="AI242" s="265"/>
      <c r="AJ242" s="246">
        <v>25</v>
      </c>
      <c r="AK242" s="247">
        <v>23</v>
      </c>
      <c r="AL242" s="247">
        <v>19</v>
      </c>
      <c r="AM242" s="247">
        <v>20</v>
      </c>
      <c r="AN242" s="248">
        <v>13</v>
      </c>
      <c r="AO242" s="248">
        <v>53</v>
      </c>
      <c r="AP242" s="247">
        <v>13</v>
      </c>
      <c r="AQ242" s="247">
        <v>7</v>
      </c>
      <c r="AR242" s="248">
        <v>7</v>
      </c>
    </row>
    <row r="243" spans="1:44" ht="18" customHeight="1">
      <c r="A243" s="233">
        <v>5401</v>
      </c>
      <c r="B243" s="234" t="s">
        <v>393</v>
      </c>
      <c r="C243" s="235">
        <v>223</v>
      </c>
      <c r="D243" s="236">
        <v>219</v>
      </c>
      <c r="E243" s="237"/>
      <c r="F243" s="238">
        <v>4</v>
      </c>
      <c r="G243" s="239">
        <v>9</v>
      </c>
      <c r="H243" s="239">
        <v>26</v>
      </c>
      <c r="I243" s="239">
        <v>31</v>
      </c>
      <c r="J243" s="240">
        <v>30</v>
      </c>
      <c r="K243" s="240">
        <v>87</v>
      </c>
      <c r="L243" s="239">
        <v>18</v>
      </c>
      <c r="M243" s="239">
        <v>8</v>
      </c>
      <c r="N243" s="240">
        <v>12</v>
      </c>
      <c r="P243" s="241">
        <v>5441</v>
      </c>
      <c r="Q243" s="242" t="s">
        <v>1281</v>
      </c>
      <c r="R243" s="243">
        <v>93</v>
      </c>
      <c r="S243" s="244">
        <v>211</v>
      </c>
      <c r="T243" s="265"/>
      <c r="U243" s="246">
        <v>24</v>
      </c>
      <c r="V243" s="247">
        <v>26</v>
      </c>
      <c r="W243" s="247">
        <v>24</v>
      </c>
      <c r="X243" s="247">
        <v>15</v>
      </c>
      <c r="Y243" s="248">
        <v>12</v>
      </c>
      <c r="Z243" s="248">
        <v>51</v>
      </c>
      <c r="AA243" s="247">
        <v>12</v>
      </c>
      <c r="AB243" s="247">
        <v>7</v>
      </c>
      <c r="AC243" s="248">
        <v>8</v>
      </c>
      <c r="AE243" s="241">
        <v>5481</v>
      </c>
      <c r="AF243" s="242" t="s">
        <v>1282</v>
      </c>
      <c r="AG243" s="243">
        <v>104</v>
      </c>
      <c r="AH243" s="244">
        <v>221</v>
      </c>
      <c r="AI243" s="265"/>
      <c r="AJ243" s="246">
        <v>17</v>
      </c>
      <c r="AK243" s="247">
        <v>29</v>
      </c>
      <c r="AL243" s="247">
        <v>26</v>
      </c>
      <c r="AM243" s="247">
        <v>20</v>
      </c>
      <c r="AN243" s="248">
        <v>8</v>
      </c>
      <c r="AO243" s="248">
        <v>54</v>
      </c>
      <c r="AP243" s="247">
        <v>13</v>
      </c>
      <c r="AQ243" s="247">
        <v>7</v>
      </c>
      <c r="AR243" s="248">
        <v>7</v>
      </c>
    </row>
    <row r="244" spans="1:44" ht="18" customHeight="1">
      <c r="A244" s="233">
        <v>5421</v>
      </c>
      <c r="B244" s="234" t="s">
        <v>394</v>
      </c>
      <c r="C244" s="235">
        <v>97</v>
      </c>
      <c r="D244" s="236">
        <v>210</v>
      </c>
      <c r="E244" s="237"/>
      <c r="F244" s="238">
        <v>7</v>
      </c>
      <c r="G244" s="239">
        <v>20</v>
      </c>
      <c r="H244" s="239">
        <v>30</v>
      </c>
      <c r="I244" s="239">
        <v>30</v>
      </c>
      <c r="J244" s="240">
        <v>13</v>
      </c>
      <c r="K244" s="240">
        <v>73</v>
      </c>
      <c r="L244" s="239">
        <v>17</v>
      </c>
      <c r="M244" s="239">
        <v>7</v>
      </c>
      <c r="N244" s="240">
        <v>11</v>
      </c>
      <c r="P244" s="241">
        <v>5481</v>
      </c>
      <c r="Q244" s="242" t="s">
        <v>1282</v>
      </c>
      <c r="R244" s="243">
        <v>101</v>
      </c>
      <c r="S244" s="244">
        <v>218</v>
      </c>
      <c r="T244" s="265"/>
      <c r="U244" s="246">
        <v>12</v>
      </c>
      <c r="V244" s="247">
        <v>23</v>
      </c>
      <c r="W244" s="247">
        <v>29</v>
      </c>
      <c r="X244" s="247">
        <v>29</v>
      </c>
      <c r="Y244" s="248">
        <v>8</v>
      </c>
      <c r="Z244" s="248">
        <v>65</v>
      </c>
      <c r="AA244" s="247">
        <v>13</v>
      </c>
      <c r="AB244" s="247">
        <v>8</v>
      </c>
      <c r="AC244" s="248">
        <v>9</v>
      </c>
      <c r="AE244" s="241">
        <v>5521</v>
      </c>
      <c r="AF244" s="242" t="s">
        <v>398</v>
      </c>
      <c r="AG244" s="243">
        <v>76</v>
      </c>
      <c r="AH244" s="244">
        <v>218</v>
      </c>
      <c r="AI244" s="265"/>
      <c r="AJ244" s="246">
        <v>21</v>
      </c>
      <c r="AK244" s="247">
        <v>33</v>
      </c>
      <c r="AL244" s="247">
        <v>26</v>
      </c>
      <c r="AM244" s="247">
        <v>14</v>
      </c>
      <c r="AN244" s="248">
        <v>5</v>
      </c>
      <c r="AO244" s="248">
        <v>46</v>
      </c>
      <c r="AP244" s="247">
        <v>12</v>
      </c>
      <c r="AQ244" s="247">
        <v>7</v>
      </c>
      <c r="AR244" s="248">
        <v>7</v>
      </c>
    </row>
    <row r="245" spans="1:44" ht="18" customHeight="1">
      <c r="A245" s="233">
        <v>5431</v>
      </c>
      <c r="B245" s="234" t="s">
        <v>395</v>
      </c>
      <c r="C245" s="235">
        <v>151</v>
      </c>
      <c r="D245" s="236">
        <v>201</v>
      </c>
      <c r="E245" s="237"/>
      <c r="F245" s="238">
        <v>13</v>
      </c>
      <c r="G245" s="239">
        <v>30</v>
      </c>
      <c r="H245" s="239">
        <v>37</v>
      </c>
      <c r="I245" s="239">
        <v>13</v>
      </c>
      <c r="J245" s="240">
        <v>8</v>
      </c>
      <c r="K245" s="240">
        <v>58</v>
      </c>
      <c r="L245" s="239">
        <v>15</v>
      </c>
      <c r="M245" s="239">
        <v>6</v>
      </c>
      <c r="N245" s="240">
        <v>10</v>
      </c>
      <c r="P245" s="241">
        <v>5521</v>
      </c>
      <c r="Q245" s="242" t="s">
        <v>398</v>
      </c>
      <c r="R245" s="243">
        <v>49</v>
      </c>
      <c r="S245" s="244">
        <v>211</v>
      </c>
      <c r="T245" s="265"/>
      <c r="U245" s="246">
        <v>20</v>
      </c>
      <c r="V245" s="247">
        <v>22</v>
      </c>
      <c r="W245" s="247">
        <v>37</v>
      </c>
      <c r="X245" s="247">
        <v>14</v>
      </c>
      <c r="Y245" s="248">
        <v>6</v>
      </c>
      <c r="Z245" s="248">
        <v>57</v>
      </c>
      <c r="AA245" s="247">
        <v>12</v>
      </c>
      <c r="AB245" s="247">
        <v>7</v>
      </c>
      <c r="AC245" s="248">
        <v>8</v>
      </c>
      <c r="AE245" s="241">
        <v>5561</v>
      </c>
      <c r="AF245" s="242" t="s">
        <v>1283</v>
      </c>
      <c r="AG245" s="243">
        <v>53</v>
      </c>
      <c r="AH245" s="244">
        <v>216</v>
      </c>
      <c r="AI245" s="265"/>
      <c r="AJ245" s="246">
        <v>25</v>
      </c>
      <c r="AK245" s="247">
        <v>28</v>
      </c>
      <c r="AL245" s="247">
        <v>26</v>
      </c>
      <c r="AM245" s="247">
        <v>17</v>
      </c>
      <c r="AN245" s="248">
        <v>4</v>
      </c>
      <c r="AO245" s="248">
        <v>47</v>
      </c>
      <c r="AP245" s="247">
        <v>12</v>
      </c>
      <c r="AQ245" s="247">
        <v>7</v>
      </c>
      <c r="AR245" s="248">
        <v>6</v>
      </c>
    </row>
    <row r="246" spans="1:44" ht="18" customHeight="1">
      <c r="A246" s="233">
        <v>5441</v>
      </c>
      <c r="B246" s="234" t="s">
        <v>1281</v>
      </c>
      <c r="C246" s="235">
        <v>96</v>
      </c>
      <c r="D246" s="236">
        <v>199</v>
      </c>
      <c r="E246" s="237"/>
      <c r="F246" s="238">
        <v>25</v>
      </c>
      <c r="G246" s="239">
        <v>17</v>
      </c>
      <c r="H246" s="239">
        <v>31</v>
      </c>
      <c r="I246" s="239">
        <v>21</v>
      </c>
      <c r="J246" s="240">
        <v>6</v>
      </c>
      <c r="K246" s="240">
        <v>58</v>
      </c>
      <c r="L246" s="239">
        <v>15</v>
      </c>
      <c r="M246" s="239">
        <v>6</v>
      </c>
      <c r="N246" s="240">
        <v>9</v>
      </c>
      <c r="P246" s="241">
        <v>5561</v>
      </c>
      <c r="Q246" s="242" t="s">
        <v>1283</v>
      </c>
      <c r="R246" s="243">
        <v>61</v>
      </c>
      <c r="S246" s="244">
        <v>217</v>
      </c>
      <c r="T246" s="265"/>
      <c r="U246" s="246">
        <v>15</v>
      </c>
      <c r="V246" s="247">
        <v>20</v>
      </c>
      <c r="W246" s="247">
        <v>21</v>
      </c>
      <c r="X246" s="247">
        <v>36</v>
      </c>
      <c r="Y246" s="248">
        <v>8</v>
      </c>
      <c r="Z246" s="248">
        <v>66</v>
      </c>
      <c r="AA246" s="247">
        <v>13</v>
      </c>
      <c r="AB246" s="247">
        <v>8</v>
      </c>
      <c r="AC246" s="248">
        <v>9</v>
      </c>
      <c r="AE246" s="241">
        <v>5601</v>
      </c>
      <c r="AF246" s="242" t="s">
        <v>400</v>
      </c>
      <c r="AG246" s="243">
        <v>122</v>
      </c>
      <c r="AH246" s="244">
        <v>227</v>
      </c>
      <c r="AI246" s="265"/>
      <c r="AJ246" s="246">
        <v>10</v>
      </c>
      <c r="AK246" s="247">
        <v>20</v>
      </c>
      <c r="AL246" s="247">
        <v>31</v>
      </c>
      <c r="AM246" s="247">
        <v>30</v>
      </c>
      <c r="AN246" s="248">
        <v>9</v>
      </c>
      <c r="AO246" s="248">
        <v>70</v>
      </c>
      <c r="AP246" s="247">
        <v>15</v>
      </c>
      <c r="AQ246" s="247">
        <v>8</v>
      </c>
      <c r="AR246" s="248">
        <v>8</v>
      </c>
    </row>
    <row r="247" spans="1:44" ht="18" customHeight="1">
      <c r="A247" s="233">
        <v>5481</v>
      </c>
      <c r="B247" s="234" t="s">
        <v>1282</v>
      </c>
      <c r="C247" s="235">
        <v>133</v>
      </c>
      <c r="D247" s="236">
        <v>202</v>
      </c>
      <c r="E247" s="237"/>
      <c r="F247" s="238">
        <v>19</v>
      </c>
      <c r="G247" s="239">
        <v>26</v>
      </c>
      <c r="H247" s="239">
        <v>32</v>
      </c>
      <c r="I247" s="239">
        <v>14</v>
      </c>
      <c r="J247" s="240">
        <v>10</v>
      </c>
      <c r="K247" s="240">
        <v>56</v>
      </c>
      <c r="L247" s="239">
        <v>15</v>
      </c>
      <c r="M247" s="239">
        <v>6</v>
      </c>
      <c r="N247" s="240">
        <v>10</v>
      </c>
      <c r="P247" s="241">
        <v>5601</v>
      </c>
      <c r="Q247" s="242" t="s">
        <v>400</v>
      </c>
      <c r="R247" s="243">
        <v>110</v>
      </c>
      <c r="S247" s="244">
        <v>231</v>
      </c>
      <c r="T247" s="265"/>
      <c r="U247" s="246">
        <v>1</v>
      </c>
      <c r="V247" s="247">
        <v>10</v>
      </c>
      <c r="W247" s="247">
        <v>23</v>
      </c>
      <c r="X247" s="247">
        <v>42</v>
      </c>
      <c r="Y247" s="248">
        <v>25</v>
      </c>
      <c r="Z247" s="248">
        <v>89</v>
      </c>
      <c r="AA247" s="247">
        <v>14</v>
      </c>
      <c r="AB247" s="247">
        <v>9</v>
      </c>
      <c r="AC247" s="248">
        <v>11</v>
      </c>
      <c r="AE247" s="241">
        <v>5641</v>
      </c>
      <c r="AF247" s="242" t="s">
        <v>1284</v>
      </c>
      <c r="AG247" s="243">
        <v>64</v>
      </c>
      <c r="AH247" s="244">
        <v>228</v>
      </c>
      <c r="AI247" s="265"/>
      <c r="AJ247" s="246">
        <v>11</v>
      </c>
      <c r="AK247" s="247">
        <v>16</v>
      </c>
      <c r="AL247" s="247">
        <v>31</v>
      </c>
      <c r="AM247" s="247">
        <v>28</v>
      </c>
      <c r="AN247" s="248">
        <v>14</v>
      </c>
      <c r="AO247" s="248">
        <v>73</v>
      </c>
      <c r="AP247" s="247">
        <v>16</v>
      </c>
      <c r="AQ247" s="247">
        <v>8</v>
      </c>
      <c r="AR247" s="248">
        <v>8</v>
      </c>
    </row>
    <row r="248" spans="1:44" ht="18" customHeight="1">
      <c r="A248" s="233">
        <v>5521</v>
      </c>
      <c r="B248" s="234" t="s">
        <v>398</v>
      </c>
      <c r="C248" s="235">
        <v>54</v>
      </c>
      <c r="D248" s="236">
        <v>198</v>
      </c>
      <c r="E248" s="237"/>
      <c r="F248" s="238">
        <v>15</v>
      </c>
      <c r="G248" s="239">
        <v>39</v>
      </c>
      <c r="H248" s="239">
        <v>30</v>
      </c>
      <c r="I248" s="239">
        <v>9</v>
      </c>
      <c r="J248" s="240">
        <v>7</v>
      </c>
      <c r="K248" s="240">
        <v>46</v>
      </c>
      <c r="L248" s="239">
        <v>14</v>
      </c>
      <c r="M248" s="239">
        <v>6</v>
      </c>
      <c r="N248" s="240">
        <v>10</v>
      </c>
      <c r="P248" s="241">
        <v>5641</v>
      </c>
      <c r="Q248" s="242" t="s">
        <v>1284</v>
      </c>
      <c r="R248" s="243">
        <v>58</v>
      </c>
      <c r="S248" s="244">
        <v>223</v>
      </c>
      <c r="T248" s="265"/>
      <c r="U248" s="246">
        <v>12</v>
      </c>
      <c r="V248" s="247">
        <v>14</v>
      </c>
      <c r="W248" s="247">
        <v>33</v>
      </c>
      <c r="X248" s="247">
        <v>19</v>
      </c>
      <c r="Y248" s="248">
        <v>22</v>
      </c>
      <c r="Z248" s="248">
        <v>74</v>
      </c>
      <c r="AA248" s="247">
        <v>13</v>
      </c>
      <c r="AB248" s="247">
        <v>9</v>
      </c>
      <c r="AC248" s="248">
        <v>9</v>
      </c>
      <c r="AE248" s="241">
        <v>5671</v>
      </c>
      <c r="AF248" s="242" t="s">
        <v>402</v>
      </c>
      <c r="AG248" s="243">
        <v>112</v>
      </c>
      <c r="AH248" s="244">
        <v>228</v>
      </c>
      <c r="AI248" s="265"/>
      <c r="AJ248" s="246">
        <v>13</v>
      </c>
      <c r="AK248" s="247">
        <v>15</v>
      </c>
      <c r="AL248" s="247">
        <v>36</v>
      </c>
      <c r="AM248" s="247">
        <v>22</v>
      </c>
      <c r="AN248" s="248">
        <v>14</v>
      </c>
      <c r="AO248" s="248">
        <v>72</v>
      </c>
      <c r="AP248" s="247">
        <v>15</v>
      </c>
      <c r="AQ248" s="247">
        <v>8</v>
      </c>
      <c r="AR248" s="248">
        <v>8</v>
      </c>
    </row>
    <row r="249" spans="1:44" ht="18" customHeight="1">
      <c r="A249" s="233">
        <v>5561</v>
      </c>
      <c r="B249" s="234" t="s">
        <v>1283</v>
      </c>
      <c r="C249" s="235">
        <v>61</v>
      </c>
      <c r="D249" s="236">
        <v>188</v>
      </c>
      <c r="E249" s="237"/>
      <c r="F249" s="238">
        <v>31</v>
      </c>
      <c r="G249" s="239">
        <v>38</v>
      </c>
      <c r="H249" s="239">
        <v>25</v>
      </c>
      <c r="I249" s="239">
        <v>7</v>
      </c>
      <c r="J249" s="240">
        <v>0</v>
      </c>
      <c r="K249" s="240">
        <v>31</v>
      </c>
      <c r="L249" s="239">
        <v>12</v>
      </c>
      <c r="M249" s="239">
        <v>5</v>
      </c>
      <c r="N249" s="240">
        <v>8</v>
      </c>
      <c r="P249" s="241">
        <v>5671</v>
      </c>
      <c r="Q249" s="242" t="s">
        <v>402</v>
      </c>
      <c r="R249" s="243">
        <v>103</v>
      </c>
      <c r="S249" s="244">
        <v>229</v>
      </c>
      <c r="T249" s="265"/>
      <c r="U249" s="246">
        <v>9</v>
      </c>
      <c r="V249" s="247">
        <v>9</v>
      </c>
      <c r="W249" s="247">
        <v>22</v>
      </c>
      <c r="X249" s="247">
        <v>31</v>
      </c>
      <c r="Y249" s="248">
        <v>29</v>
      </c>
      <c r="Z249" s="248">
        <v>83</v>
      </c>
      <c r="AA249" s="247">
        <v>14</v>
      </c>
      <c r="AB249" s="247">
        <v>9</v>
      </c>
      <c r="AC249" s="248">
        <v>10</v>
      </c>
      <c r="AE249" s="241">
        <v>5711</v>
      </c>
      <c r="AF249" s="242" t="s">
        <v>1285</v>
      </c>
      <c r="AG249" s="243">
        <v>150</v>
      </c>
      <c r="AH249" s="244">
        <v>216</v>
      </c>
      <c r="AI249" s="265"/>
      <c r="AJ249" s="246">
        <v>23</v>
      </c>
      <c r="AK249" s="247">
        <v>33</v>
      </c>
      <c r="AL249" s="247">
        <v>25</v>
      </c>
      <c r="AM249" s="247">
        <v>15</v>
      </c>
      <c r="AN249" s="248">
        <v>3</v>
      </c>
      <c r="AO249" s="248">
        <v>44</v>
      </c>
      <c r="AP249" s="247">
        <v>12</v>
      </c>
      <c r="AQ249" s="247">
        <v>7</v>
      </c>
      <c r="AR249" s="248">
        <v>7</v>
      </c>
    </row>
    <row r="250" spans="1:44" ht="18" customHeight="1">
      <c r="A250" s="233">
        <v>5601</v>
      </c>
      <c r="B250" s="234" t="s">
        <v>400</v>
      </c>
      <c r="C250" s="235">
        <v>94</v>
      </c>
      <c r="D250" s="236">
        <v>216</v>
      </c>
      <c r="E250" s="237"/>
      <c r="F250" s="238">
        <v>3</v>
      </c>
      <c r="G250" s="239">
        <v>11</v>
      </c>
      <c r="H250" s="239">
        <v>33</v>
      </c>
      <c r="I250" s="239">
        <v>28</v>
      </c>
      <c r="J250" s="240">
        <v>26</v>
      </c>
      <c r="K250" s="240">
        <v>86</v>
      </c>
      <c r="L250" s="239">
        <v>17</v>
      </c>
      <c r="M250" s="239">
        <v>8</v>
      </c>
      <c r="N250" s="240">
        <v>11</v>
      </c>
      <c r="P250" s="241">
        <v>5711</v>
      </c>
      <c r="Q250" s="242" t="s">
        <v>1285</v>
      </c>
      <c r="R250" s="243">
        <v>130</v>
      </c>
      <c r="S250" s="244">
        <v>211</v>
      </c>
      <c r="T250" s="265"/>
      <c r="U250" s="246">
        <v>28</v>
      </c>
      <c r="V250" s="247">
        <v>22</v>
      </c>
      <c r="W250" s="247">
        <v>24</v>
      </c>
      <c r="X250" s="247">
        <v>17</v>
      </c>
      <c r="Y250" s="248">
        <v>8</v>
      </c>
      <c r="Z250" s="248">
        <v>49</v>
      </c>
      <c r="AA250" s="247">
        <v>11</v>
      </c>
      <c r="AB250" s="247">
        <v>7</v>
      </c>
      <c r="AC250" s="248">
        <v>9</v>
      </c>
      <c r="AE250" s="241">
        <v>5791</v>
      </c>
      <c r="AF250" s="242" t="s">
        <v>1286</v>
      </c>
      <c r="AG250" s="243">
        <v>92</v>
      </c>
      <c r="AH250" s="244">
        <v>203</v>
      </c>
      <c r="AI250" s="265"/>
      <c r="AJ250" s="246">
        <v>39</v>
      </c>
      <c r="AK250" s="247">
        <v>51</v>
      </c>
      <c r="AL250" s="247">
        <v>9</v>
      </c>
      <c r="AM250" s="247">
        <v>1</v>
      </c>
      <c r="AN250" s="248">
        <v>0</v>
      </c>
      <c r="AO250" s="248">
        <v>10</v>
      </c>
      <c r="AP250" s="247">
        <v>8</v>
      </c>
      <c r="AQ250" s="247">
        <v>5</v>
      </c>
      <c r="AR250" s="248">
        <v>4</v>
      </c>
    </row>
    <row r="251" spans="1:44" ht="18" customHeight="1">
      <c r="A251" s="233">
        <v>5641</v>
      </c>
      <c r="B251" s="234" t="s">
        <v>1284</v>
      </c>
      <c r="C251" s="235">
        <v>66</v>
      </c>
      <c r="D251" s="236">
        <v>204</v>
      </c>
      <c r="E251" s="237"/>
      <c r="F251" s="238">
        <v>9</v>
      </c>
      <c r="G251" s="239">
        <v>24</v>
      </c>
      <c r="H251" s="239">
        <v>36</v>
      </c>
      <c r="I251" s="239">
        <v>29</v>
      </c>
      <c r="J251" s="240">
        <v>2</v>
      </c>
      <c r="K251" s="240">
        <v>67</v>
      </c>
      <c r="L251" s="239">
        <v>16</v>
      </c>
      <c r="M251" s="239">
        <v>6</v>
      </c>
      <c r="N251" s="240">
        <v>11</v>
      </c>
      <c r="P251" s="241">
        <v>5791</v>
      </c>
      <c r="Q251" s="242" t="s">
        <v>1286</v>
      </c>
      <c r="R251" s="243">
        <v>80</v>
      </c>
      <c r="S251" s="244">
        <v>205</v>
      </c>
      <c r="T251" s="265"/>
      <c r="U251" s="246">
        <v>33</v>
      </c>
      <c r="V251" s="247">
        <v>29</v>
      </c>
      <c r="W251" s="247">
        <v>24</v>
      </c>
      <c r="X251" s="247">
        <v>15</v>
      </c>
      <c r="Y251" s="248">
        <v>0</v>
      </c>
      <c r="Z251" s="248">
        <v>39</v>
      </c>
      <c r="AA251" s="247">
        <v>11</v>
      </c>
      <c r="AB251" s="247">
        <v>6</v>
      </c>
      <c r="AC251" s="248">
        <v>8</v>
      </c>
      <c r="AE251" s="241">
        <v>5831</v>
      </c>
      <c r="AF251" s="242" t="s">
        <v>405</v>
      </c>
      <c r="AG251" s="243">
        <v>29</v>
      </c>
      <c r="AH251" s="244">
        <v>237</v>
      </c>
      <c r="AI251" s="265"/>
      <c r="AJ251" s="246">
        <v>0</v>
      </c>
      <c r="AK251" s="247">
        <v>10</v>
      </c>
      <c r="AL251" s="247">
        <v>41</v>
      </c>
      <c r="AM251" s="247">
        <v>24</v>
      </c>
      <c r="AN251" s="248">
        <v>24</v>
      </c>
      <c r="AO251" s="248">
        <v>90</v>
      </c>
      <c r="AP251" s="247">
        <v>17</v>
      </c>
      <c r="AQ251" s="247">
        <v>8</v>
      </c>
      <c r="AR251" s="248">
        <v>10</v>
      </c>
    </row>
    <row r="252" spans="1:44" ht="18" customHeight="1">
      <c r="A252" s="233">
        <v>5671</v>
      </c>
      <c r="B252" s="234" t="s">
        <v>402</v>
      </c>
      <c r="C252" s="235">
        <v>94</v>
      </c>
      <c r="D252" s="236">
        <v>206</v>
      </c>
      <c r="E252" s="237"/>
      <c r="F252" s="238">
        <v>15</v>
      </c>
      <c r="G252" s="239">
        <v>20</v>
      </c>
      <c r="H252" s="239">
        <v>26</v>
      </c>
      <c r="I252" s="239">
        <v>28</v>
      </c>
      <c r="J252" s="240">
        <v>12</v>
      </c>
      <c r="K252" s="240">
        <v>65</v>
      </c>
      <c r="L252" s="239">
        <v>16</v>
      </c>
      <c r="M252" s="239">
        <v>6</v>
      </c>
      <c r="N252" s="240">
        <v>10</v>
      </c>
      <c r="P252" s="241">
        <v>5831</v>
      </c>
      <c r="Q252" s="242" t="s">
        <v>405</v>
      </c>
      <c r="R252" s="243">
        <v>43</v>
      </c>
      <c r="S252" s="244">
        <v>225</v>
      </c>
      <c r="T252" s="265"/>
      <c r="U252" s="246">
        <v>0</v>
      </c>
      <c r="V252" s="247">
        <v>21</v>
      </c>
      <c r="W252" s="247">
        <v>26</v>
      </c>
      <c r="X252" s="247">
        <v>37</v>
      </c>
      <c r="Y252" s="248">
        <v>16</v>
      </c>
      <c r="Z252" s="248">
        <v>79</v>
      </c>
      <c r="AA252" s="247">
        <v>14</v>
      </c>
      <c r="AB252" s="247">
        <v>9</v>
      </c>
      <c r="AC252" s="248">
        <v>10</v>
      </c>
      <c r="AE252" s="241">
        <v>5861</v>
      </c>
      <c r="AF252" s="242" t="s">
        <v>1287</v>
      </c>
      <c r="AG252" s="243">
        <v>48</v>
      </c>
      <c r="AH252" s="244">
        <v>210</v>
      </c>
      <c r="AI252" s="265"/>
      <c r="AJ252" s="246">
        <v>33</v>
      </c>
      <c r="AK252" s="247">
        <v>35</v>
      </c>
      <c r="AL252" s="247">
        <v>21</v>
      </c>
      <c r="AM252" s="247">
        <v>6</v>
      </c>
      <c r="AN252" s="248">
        <v>4</v>
      </c>
      <c r="AO252" s="248">
        <v>31</v>
      </c>
      <c r="AP252" s="247">
        <v>11</v>
      </c>
      <c r="AQ252" s="247">
        <v>5</v>
      </c>
      <c r="AR252" s="248">
        <v>5</v>
      </c>
    </row>
    <row r="253" spans="1:44" ht="18" customHeight="1">
      <c r="A253" s="233">
        <v>5711</v>
      </c>
      <c r="B253" s="234" t="s">
        <v>1285</v>
      </c>
      <c r="C253" s="235">
        <v>133</v>
      </c>
      <c r="D253" s="236">
        <v>195</v>
      </c>
      <c r="E253" s="237"/>
      <c r="F253" s="238">
        <v>29</v>
      </c>
      <c r="G253" s="239">
        <v>25</v>
      </c>
      <c r="H253" s="239">
        <v>27</v>
      </c>
      <c r="I253" s="239">
        <v>11</v>
      </c>
      <c r="J253" s="240">
        <v>8</v>
      </c>
      <c r="K253" s="240">
        <v>46</v>
      </c>
      <c r="L253" s="239">
        <v>13</v>
      </c>
      <c r="M253" s="239">
        <v>5</v>
      </c>
      <c r="N253" s="240">
        <v>9</v>
      </c>
      <c r="P253" s="241">
        <v>5861</v>
      </c>
      <c r="Q253" s="242" t="s">
        <v>1287</v>
      </c>
      <c r="R253" s="243">
        <v>47</v>
      </c>
      <c r="S253" s="244">
        <v>200</v>
      </c>
      <c r="T253" s="265"/>
      <c r="U253" s="246">
        <v>40</v>
      </c>
      <c r="V253" s="247">
        <v>19</v>
      </c>
      <c r="W253" s="247">
        <v>19</v>
      </c>
      <c r="X253" s="247">
        <v>19</v>
      </c>
      <c r="Y253" s="248">
        <v>2</v>
      </c>
      <c r="Z253" s="248">
        <v>40</v>
      </c>
      <c r="AA253" s="247">
        <v>10</v>
      </c>
      <c r="AB253" s="247">
        <v>6</v>
      </c>
      <c r="AC253" s="248">
        <v>7</v>
      </c>
      <c r="AE253" s="241">
        <v>5901</v>
      </c>
      <c r="AF253" s="242" t="s">
        <v>1288</v>
      </c>
      <c r="AG253" s="243">
        <v>58</v>
      </c>
      <c r="AH253" s="244">
        <v>215</v>
      </c>
      <c r="AI253" s="265"/>
      <c r="AJ253" s="246">
        <v>22</v>
      </c>
      <c r="AK253" s="247">
        <v>34</v>
      </c>
      <c r="AL253" s="247">
        <v>40</v>
      </c>
      <c r="AM253" s="247">
        <v>3</v>
      </c>
      <c r="AN253" s="248">
        <v>0</v>
      </c>
      <c r="AO253" s="248">
        <v>43</v>
      </c>
      <c r="AP253" s="247">
        <v>13</v>
      </c>
      <c r="AQ253" s="247">
        <v>6</v>
      </c>
      <c r="AR253" s="248">
        <v>4</v>
      </c>
    </row>
    <row r="254" spans="1:44" ht="18" customHeight="1">
      <c r="A254" s="233">
        <v>5791</v>
      </c>
      <c r="B254" s="234" t="s">
        <v>1286</v>
      </c>
      <c r="C254" s="235">
        <v>119</v>
      </c>
      <c r="D254" s="236">
        <v>190</v>
      </c>
      <c r="E254" s="237"/>
      <c r="F254" s="238">
        <v>33</v>
      </c>
      <c r="G254" s="239">
        <v>35</v>
      </c>
      <c r="H254" s="239">
        <v>23</v>
      </c>
      <c r="I254" s="239">
        <v>7</v>
      </c>
      <c r="J254" s="240">
        <v>3</v>
      </c>
      <c r="K254" s="240">
        <v>32</v>
      </c>
      <c r="L254" s="239">
        <v>12</v>
      </c>
      <c r="M254" s="239">
        <v>4</v>
      </c>
      <c r="N254" s="240">
        <v>9</v>
      </c>
      <c r="P254" s="241">
        <v>5901</v>
      </c>
      <c r="Q254" s="242" t="s">
        <v>1288</v>
      </c>
      <c r="R254" s="243">
        <v>64</v>
      </c>
      <c r="S254" s="244">
        <v>208</v>
      </c>
      <c r="T254" s="265"/>
      <c r="U254" s="246">
        <v>34</v>
      </c>
      <c r="V254" s="247">
        <v>13</v>
      </c>
      <c r="W254" s="247">
        <v>23</v>
      </c>
      <c r="X254" s="247">
        <v>25</v>
      </c>
      <c r="Y254" s="248">
        <v>5</v>
      </c>
      <c r="Z254" s="248">
        <v>53</v>
      </c>
      <c r="AA254" s="247">
        <v>11</v>
      </c>
      <c r="AB254" s="247">
        <v>7</v>
      </c>
      <c r="AC254" s="248">
        <v>7</v>
      </c>
      <c r="AE254" s="241">
        <v>5931</v>
      </c>
      <c r="AF254" s="242" t="s">
        <v>1289</v>
      </c>
      <c r="AG254" s="243">
        <v>25</v>
      </c>
      <c r="AH254" s="244">
        <v>225</v>
      </c>
      <c r="AI254" s="265"/>
      <c r="AJ254" s="246">
        <v>8</v>
      </c>
      <c r="AK254" s="247">
        <v>20</v>
      </c>
      <c r="AL254" s="247">
        <v>48</v>
      </c>
      <c r="AM254" s="247">
        <v>20</v>
      </c>
      <c r="AN254" s="248">
        <v>4</v>
      </c>
      <c r="AO254" s="248">
        <v>72</v>
      </c>
      <c r="AP254" s="247">
        <v>15</v>
      </c>
      <c r="AQ254" s="247">
        <v>8</v>
      </c>
      <c r="AR254" s="248">
        <v>7</v>
      </c>
    </row>
    <row r="255" spans="1:44" ht="18" customHeight="1">
      <c r="A255" s="233">
        <v>5831</v>
      </c>
      <c r="B255" s="234" t="s">
        <v>405</v>
      </c>
      <c r="C255" s="235">
        <v>44</v>
      </c>
      <c r="D255" s="236">
        <v>224</v>
      </c>
      <c r="E255" s="237"/>
      <c r="F255" s="238">
        <v>0</v>
      </c>
      <c r="G255" s="239">
        <v>5</v>
      </c>
      <c r="H255" s="239">
        <v>23</v>
      </c>
      <c r="I255" s="239">
        <v>41</v>
      </c>
      <c r="J255" s="240">
        <v>32</v>
      </c>
      <c r="K255" s="240">
        <v>95</v>
      </c>
      <c r="L255" s="239">
        <v>19</v>
      </c>
      <c r="M255" s="239">
        <v>9</v>
      </c>
      <c r="N255" s="240">
        <v>12</v>
      </c>
      <c r="P255" s="241">
        <v>5931</v>
      </c>
      <c r="Q255" s="242" t="s">
        <v>1289</v>
      </c>
      <c r="R255" s="243">
        <v>23</v>
      </c>
      <c r="S255" s="244">
        <v>217</v>
      </c>
      <c r="T255" s="265"/>
      <c r="U255" s="246">
        <v>22</v>
      </c>
      <c r="V255" s="247">
        <v>9</v>
      </c>
      <c r="W255" s="247">
        <v>26</v>
      </c>
      <c r="X255" s="247">
        <v>35</v>
      </c>
      <c r="Y255" s="248">
        <v>9</v>
      </c>
      <c r="Z255" s="248">
        <v>70</v>
      </c>
      <c r="AA255" s="247">
        <v>13</v>
      </c>
      <c r="AB255" s="247">
        <v>8</v>
      </c>
      <c r="AC255" s="248">
        <v>9</v>
      </c>
      <c r="AE255" s="241">
        <v>5951</v>
      </c>
      <c r="AF255" s="242" t="s">
        <v>1290</v>
      </c>
      <c r="AG255" s="243">
        <v>135</v>
      </c>
      <c r="AH255" s="244">
        <v>223</v>
      </c>
      <c r="AI255" s="265"/>
      <c r="AJ255" s="246">
        <v>16</v>
      </c>
      <c r="AK255" s="247">
        <v>23</v>
      </c>
      <c r="AL255" s="247">
        <v>33</v>
      </c>
      <c r="AM255" s="247">
        <v>21</v>
      </c>
      <c r="AN255" s="248">
        <v>8</v>
      </c>
      <c r="AO255" s="248">
        <v>61</v>
      </c>
      <c r="AP255" s="247">
        <v>14</v>
      </c>
      <c r="AQ255" s="247">
        <v>7</v>
      </c>
      <c r="AR255" s="248">
        <v>7</v>
      </c>
    </row>
    <row r="256" spans="1:44" ht="18" customHeight="1">
      <c r="A256" s="233">
        <v>5861</v>
      </c>
      <c r="B256" s="234" t="s">
        <v>1287</v>
      </c>
      <c r="C256" s="235">
        <v>70</v>
      </c>
      <c r="D256" s="236">
        <v>194</v>
      </c>
      <c r="E256" s="237"/>
      <c r="F256" s="238">
        <v>24</v>
      </c>
      <c r="G256" s="239">
        <v>26</v>
      </c>
      <c r="H256" s="239">
        <v>37</v>
      </c>
      <c r="I256" s="239">
        <v>10</v>
      </c>
      <c r="J256" s="240">
        <v>3</v>
      </c>
      <c r="K256" s="240">
        <v>50</v>
      </c>
      <c r="L256" s="239">
        <v>13</v>
      </c>
      <c r="M256" s="239">
        <v>6</v>
      </c>
      <c r="N256" s="240">
        <v>9</v>
      </c>
      <c r="P256" s="241">
        <v>5951</v>
      </c>
      <c r="Q256" s="242" t="s">
        <v>1290</v>
      </c>
      <c r="R256" s="243">
        <v>119</v>
      </c>
      <c r="S256" s="244">
        <v>213</v>
      </c>
      <c r="T256" s="265"/>
      <c r="U256" s="246">
        <v>18</v>
      </c>
      <c r="V256" s="247">
        <v>21</v>
      </c>
      <c r="W256" s="247">
        <v>29</v>
      </c>
      <c r="X256" s="247">
        <v>25</v>
      </c>
      <c r="Y256" s="248">
        <v>7</v>
      </c>
      <c r="Z256" s="248">
        <v>61</v>
      </c>
      <c r="AA256" s="247">
        <v>12</v>
      </c>
      <c r="AB256" s="247">
        <v>8</v>
      </c>
      <c r="AC256" s="248">
        <v>9</v>
      </c>
      <c r="AE256" s="241">
        <v>5961</v>
      </c>
      <c r="AF256" s="242" t="s">
        <v>126</v>
      </c>
      <c r="AG256" s="243">
        <v>177</v>
      </c>
      <c r="AH256" s="244">
        <v>226</v>
      </c>
      <c r="AI256" s="265"/>
      <c r="AJ256" s="246">
        <v>13</v>
      </c>
      <c r="AK256" s="247">
        <v>21</v>
      </c>
      <c r="AL256" s="247">
        <v>30</v>
      </c>
      <c r="AM256" s="247">
        <v>23</v>
      </c>
      <c r="AN256" s="248">
        <v>12</v>
      </c>
      <c r="AO256" s="248">
        <v>66</v>
      </c>
      <c r="AP256" s="247">
        <v>14</v>
      </c>
      <c r="AQ256" s="247">
        <v>7</v>
      </c>
      <c r="AR256" s="248">
        <v>8</v>
      </c>
    </row>
    <row r="257" spans="1:44" ht="18" customHeight="1">
      <c r="A257" s="233">
        <v>5901</v>
      </c>
      <c r="B257" s="234" t="s">
        <v>1288</v>
      </c>
      <c r="C257" s="235">
        <v>78</v>
      </c>
      <c r="D257" s="236">
        <v>194</v>
      </c>
      <c r="E257" s="237"/>
      <c r="F257" s="238">
        <v>22</v>
      </c>
      <c r="G257" s="239">
        <v>35</v>
      </c>
      <c r="H257" s="239">
        <v>29</v>
      </c>
      <c r="I257" s="239">
        <v>10</v>
      </c>
      <c r="J257" s="240">
        <v>4</v>
      </c>
      <c r="K257" s="240">
        <v>44</v>
      </c>
      <c r="L257" s="239">
        <v>13</v>
      </c>
      <c r="M257" s="239">
        <v>6</v>
      </c>
      <c r="N257" s="240">
        <v>8</v>
      </c>
      <c r="P257" s="241">
        <v>5961</v>
      </c>
      <c r="Q257" s="242" t="s">
        <v>126</v>
      </c>
      <c r="R257" s="243">
        <v>156</v>
      </c>
      <c r="S257" s="244">
        <v>219</v>
      </c>
      <c r="T257" s="265"/>
      <c r="U257" s="246">
        <v>13</v>
      </c>
      <c r="V257" s="247">
        <v>18</v>
      </c>
      <c r="W257" s="247">
        <v>28</v>
      </c>
      <c r="X257" s="247">
        <v>27</v>
      </c>
      <c r="Y257" s="248">
        <v>14</v>
      </c>
      <c r="Z257" s="248">
        <v>69</v>
      </c>
      <c r="AA257" s="247">
        <v>14</v>
      </c>
      <c r="AB257" s="247">
        <v>8</v>
      </c>
      <c r="AC257" s="248">
        <v>9</v>
      </c>
      <c r="AE257" s="241">
        <v>5971</v>
      </c>
      <c r="AF257" s="242" t="s">
        <v>1291</v>
      </c>
      <c r="AG257" s="243">
        <v>46</v>
      </c>
      <c r="AH257" s="244">
        <v>205</v>
      </c>
      <c r="AI257" s="265"/>
      <c r="AJ257" s="246">
        <v>50</v>
      </c>
      <c r="AK257" s="247">
        <v>26</v>
      </c>
      <c r="AL257" s="247">
        <v>20</v>
      </c>
      <c r="AM257" s="247">
        <v>4</v>
      </c>
      <c r="AN257" s="248">
        <v>0</v>
      </c>
      <c r="AO257" s="248">
        <v>24</v>
      </c>
      <c r="AP257" s="247">
        <v>10</v>
      </c>
      <c r="AQ257" s="247">
        <v>5</v>
      </c>
      <c r="AR257" s="248">
        <v>4</v>
      </c>
    </row>
    <row r="258" spans="1:44" ht="18" customHeight="1">
      <c r="A258" s="233">
        <v>5931</v>
      </c>
      <c r="B258" s="234" t="s">
        <v>1289</v>
      </c>
      <c r="C258" s="235">
        <v>42</v>
      </c>
      <c r="D258" s="236">
        <v>194</v>
      </c>
      <c r="E258" s="237"/>
      <c r="F258" s="238">
        <v>29</v>
      </c>
      <c r="G258" s="239">
        <v>29</v>
      </c>
      <c r="H258" s="239">
        <v>21</v>
      </c>
      <c r="I258" s="239">
        <v>21</v>
      </c>
      <c r="J258" s="240">
        <v>0</v>
      </c>
      <c r="K258" s="240">
        <v>43</v>
      </c>
      <c r="L258" s="239">
        <v>13</v>
      </c>
      <c r="M258" s="239">
        <v>5</v>
      </c>
      <c r="N258" s="240">
        <v>9</v>
      </c>
      <c r="P258" s="241">
        <v>5971</v>
      </c>
      <c r="Q258" s="242" t="s">
        <v>1291</v>
      </c>
      <c r="R258" s="243">
        <v>53</v>
      </c>
      <c r="S258" s="244">
        <v>196</v>
      </c>
      <c r="T258" s="265"/>
      <c r="U258" s="246">
        <v>49</v>
      </c>
      <c r="V258" s="247">
        <v>30</v>
      </c>
      <c r="W258" s="247">
        <v>15</v>
      </c>
      <c r="X258" s="247">
        <v>6</v>
      </c>
      <c r="Y258" s="248">
        <v>0</v>
      </c>
      <c r="Z258" s="248">
        <v>21</v>
      </c>
      <c r="AA258" s="247">
        <v>9</v>
      </c>
      <c r="AB258" s="247">
        <v>6</v>
      </c>
      <c r="AC258" s="248">
        <v>6</v>
      </c>
      <c r="AE258" s="241">
        <v>5981</v>
      </c>
      <c r="AF258" s="242" t="s">
        <v>1292</v>
      </c>
      <c r="AG258" s="243">
        <v>111</v>
      </c>
      <c r="AH258" s="244">
        <v>209</v>
      </c>
      <c r="AI258" s="265"/>
      <c r="AJ258" s="246">
        <v>39</v>
      </c>
      <c r="AK258" s="247">
        <v>31</v>
      </c>
      <c r="AL258" s="247">
        <v>24</v>
      </c>
      <c r="AM258" s="247">
        <v>4</v>
      </c>
      <c r="AN258" s="248">
        <v>3</v>
      </c>
      <c r="AO258" s="248">
        <v>31</v>
      </c>
      <c r="AP258" s="247">
        <v>10</v>
      </c>
      <c r="AQ258" s="247">
        <v>6</v>
      </c>
      <c r="AR258" s="248">
        <v>5</v>
      </c>
    </row>
    <row r="259" spans="1:44" ht="18" customHeight="1">
      <c r="A259" s="233">
        <v>5951</v>
      </c>
      <c r="B259" s="234" t="s">
        <v>1290</v>
      </c>
      <c r="C259" s="235">
        <v>114</v>
      </c>
      <c r="D259" s="236">
        <v>205</v>
      </c>
      <c r="E259" s="237"/>
      <c r="F259" s="238">
        <v>11</v>
      </c>
      <c r="G259" s="239">
        <v>23</v>
      </c>
      <c r="H259" s="239">
        <v>34</v>
      </c>
      <c r="I259" s="239">
        <v>19</v>
      </c>
      <c r="J259" s="240">
        <v>12</v>
      </c>
      <c r="K259" s="240">
        <v>66</v>
      </c>
      <c r="L259" s="239">
        <v>15</v>
      </c>
      <c r="M259" s="239">
        <v>6</v>
      </c>
      <c r="N259" s="240">
        <v>11</v>
      </c>
      <c r="P259" s="241">
        <v>5981</v>
      </c>
      <c r="Q259" s="242" t="s">
        <v>1292</v>
      </c>
      <c r="R259" s="243">
        <v>103</v>
      </c>
      <c r="S259" s="244">
        <v>209</v>
      </c>
      <c r="T259" s="265"/>
      <c r="U259" s="246">
        <v>21</v>
      </c>
      <c r="V259" s="247">
        <v>36</v>
      </c>
      <c r="W259" s="247">
        <v>23</v>
      </c>
      <c r="X259" s="247">
        <v>15</v>
      </c>
      <c r="Y259" s="248">
        <v>5</v>
      </c>
      <c r="Z259" s="248">
        <v>43</v>
      </c>
      <c r="AA259" s="247">
        <v>12</v>
      </c>
      <c r="AB259" s="247">
        <v>7</v>
      </c>
      <c r="AC259" s="248">
        <v>8</v>
      </c>
      <c r="AE259" s="241">
        <v>5991</v>
      </c>
      <c r="AF259" s="242" t="s">
        <v>1293</v>
      </c>
      <c r="AG259" s="243">
        <v>179</v>
      </c>
      <c r="AH259" s="244">
        <v>213</v>
      </c>
      <c r="AI259" s="265"/>
      <c r="AJ259" s="246">
        <v>32</v>
      </c>
      <c r="AK259" s="247">
        <v>27</v>
      </c>
      <c r="AL259" s="247">
        <v>29</v>
      </c>
      <c r="AM259" s="247">
        <v>10</v>
      </c>
      <c r="AN259" s="248">
        <v>1</v>
      </c>
      <c r="AO259" s="248">
        <v>40</v>
      </c>
      <c r="AP259" s="247">
        <v>11</v>
      </c>
      <c r="AQ259" s="247">
        <v>6</v>
      </c>
      <c r="AR259" s="248">
        <v>6</v>
      </c>
    </row>
    <row r="260" spans="1:44" ht="18" customHeight="1">
      <c r="A260" s="233">
        <v>5961</v>
      </c>
      <c r="B260" s="234" t="s">
        <v>126</v>
      </c>
      <c r="C260" s="235">
        <v>137</v>
      </c>
      <c r="D260" s="236">
        <v>217</v>
      </c>
      <c r="E260" s="237"/>
      <c r="F260" s="238">
        <v>4</v>
      </c>
      <c r="G260" s="239">
        <v>8</v>
      </c>
      <c r="H260" s="239">
        <v>33</v>
      </c>
      <c r="I260" s="239">
        <v>31</v>
      </c>
      <c r="J260" s="240">
        <v>24</v>
      </c>
      <c r="K260" s="240">
        <v>88</v>
      </c>
      <c r="L260" s="239">
        <v>17</v>
      </c>
      <c r="M260" s="239">
        <v>8</v>
      </c>
      <c r="N260" s="240">
        <v>12</v>
      </c>
      <c r="P260" s="241">
        <v>5991</v>
      </c>
      <c r="Q260" s="242" t="s">
        <v>1293</v>
      </c>
      <c r="R260" s="243">
        <v>154</v>
      </c>
      <c r="S260" s="244">
        <v>206</v>
      </c>
      <c r="T260" s="265"/>
      <c r="U260" s="246">
        <v>35</v>
      </c>
      <c r="V260" s="247">
        <v>21</v>
      </c>
      <c r="W260" s="247">
        <v>16</v>
      </c>
      <c r="X260" s="247">
        <v>19</v>
      </c>
      <c r="Y260" s="248">
        <v>8</v>
      </c>
      <c r="Z260" s="248">
        <v>44</v>
      </c>
      <c r="AA260" s="247">
        <v>11</v>
      </c>
      <c r="AB260" s="247">
        <v>7</v>
      </c>
      <c r="AC260" s="248">
        <v>8</v>
      </c>
      <c r="AE260" s="241">
        <v>7001</v>
      </c>
      <c r="AF260" s="242" t="s">
        <v>1008</v>
      </c>
      <c r="AG260" s="243">
        <v>4</v>
      </c>
      <c r="AH260" s="244" t="s">
        <v>42</v>
      </c>
      <c r="AI260" s="265"/>
      <c r="AJ260" s="246" t="s">
        <v>42</v>
      </c>
      <c r="AK260" s="247" t="s">
        <v>42</v>
      </c>
      <c r="AL260" s="247" t="s">
        <v>42</v>
      </c>
      <c r="AM260" s="247" t="s">
        <v>42</v>
      </c>
      <c r="AN260" s="248" t="s">
        <v>42</v>
      </c>
      <c r="AO260" s="248" t="s">
        <v>42</v>
      </c>
      <c r="AP260" s="247" t="s">
        <v>42</v>
      </c>
      <c r="AQ260" s="247" t="s">
        <v>42</v>
      </c>
      <c r="AR260" s="248" t="s">
        <v>42</v>
      </c>
    </row>
    <row r="261" spans="1:44" ht="18" customHeight="1">
      <c r="A261" s="233">
        <v>5971</v>
      </c>
      <c r="B261" s="234" t="s">
        <v>1291</v>
      </c>
      <c r="C261" s="235">
        <v>46</v>
      </c>
      <c r="D261" s="236">
        <v>184</v>
      </c>
      <c r="E261" s="237"/>
      <c r="F261" s="238">
        <v>50</v>
      </c>
      <c r="G261" s="239">
        <v>22</v>
      </c>
      <c r="H261" s="239">
        <v>17</v>
      </c>
      <c r="I261" s="239">
        <v>11</v>
      </c>
      <c r="J261" s="240">
        <v>0</v>
      </c>
      <c r="K261" s="240">
        <v>28</v>
      </c>
      <c r="L261" s="239">
        <v>11</v>
      </c>
      <c r="M261" s="239">
        <v>4</v>
      </c>
      <c r="N261" s="240">
        <v>7</v>
      </c>
      <c r="P261" s="241">
        <v>7001</v>
      </c>
      <c r="Q261" s="242" t="s">
        <v>1008</v>
      </c>
      <c r="R261" s="243">
        <v>8</v>
      </c>
      <c r="S261" s="244" t="s">
        <v>42</v>
      </c>
      <c r="T261" s="265"/>
      <c r="U261" s="246" t="s">
        <v>42</v>
      </c>
      <c r="V261" s="247" t="s">
        <v>42</v>
      </c>
      <c r="W261" s="247" t="s">
        <v>42</v>
      </c>
      <c r="X261" s="247" t="s">
        <v>42</v>
      </c>
      <c r="Y261" s="248" t="s">
        <v>42</v>
      </c>
      <c r="Z261" s="248" t="s">
        <v>42</v>
      </c>
      <c r="AA261" s="247" t="s">
        <v>42</v>
      </c>
      <c r="AB261" s="247" t="s">
        <v>42</v>
      </c>
      <c r="AC261" s="248" t="s">
        <v>42</v>
      </c>
      <c r="AE261" s="241">
        <v>7826</v>
      </c>
      <c r="AF261" s="242" t="s">
        <v>1328</v>
      </c>
      <c r="AG261" s="243">
        <v>1</v>
      </c>
      <c r="AH261" s="244" t="s">
        <v>42</v>
      </c>
      <c r="AI261" s="265"/>
      <c r="AJ261" s="246" t="s">
        <v>42</v>
      </c>
      <c r="AK261" s="247" t="s">
        <v>42</v>
      </c>
      <c r="AL261" s="247" t="s">
        <v>42</v>
      </c>
      <c r="AM261" s="247" t="s">
        <v>42</v>
      </c>
      <c r="AN261" s="248" t="s">
        <v>42</v>
      </c>
      <c r="AO261" s="248" t="s">
        <v>42</v>
      </c>
      <c r="AP261" s="247" t="s">
        <v>42</v>
      </c>
      <c r="AQ261" s="247" t="s">
        <v>42</v>
      </c>
      <c r="AR261" s="248" t="s">
        <v>42</v>
      </c>
    </row>
    <row r="262" spans="1:44" ht="18" customHeight="1">
      <c r="A262" s="233">
        <v>5981</v>
      </c>
      <c r="B262" s="234" t="s">
        <v>1292</v>
      </c>
      <c r="C262" s="235">
        <v>103</v>
      </c>
      <c r="D262" s="236">
        <v>195</v>
      </c>
      <c r="E262" s="237"/>
      <c r="F262" s="238">
        <v>26</v>
      </c>
      <c r="G262" s="239">
        <v>34</v>
      </c>
      <c r="H262" s="239">
        <v>22</v>
      </c>
      <c r="I262" s="239">
        <v>10</v>
      </c>
      <c r="J262" s="240">
        <v>8</v>
      </c>
      <c r="K262" s="240">
        <v>40</v>
      </c>
      <c r="L262" s="239">
        <v>13</v>
      </c>
      <c r="M262" s="239">
        <v>5</v>
      </c>
      <c r="N262" s="240">
        <v>9</v>
      </c>
      <c r="P262" s="241">
        <v>8151</v>
      </c>
      <c r="Q262" s="242" t="s">
        <v>913</v>
      </c>
      <c r="R262" s="243">
        <v>1</v>
      </c>
      <c r="S262" s="244" t="s">
        <v>42</v>
      </c>
      <c r="T262" s="265"/>
      <c r="U262" s="246" t="s">
        <v>42</v>
      </c>
      <c r="V262" s="247" t="s">
        <v>42</v>
      </c>
      <c r="W262" s="247" t="s">
        <v>42</v>
      </c>
      <c r="X262" s="247" t="s">
        <v>42</v>
      </c>
      <c r="Y262" s="248" t="s">
        <v>42</v>
      </c>
      <c r="Z262" s="248" t="s">
        <v>42</v>
      </c>
      <c r="AA262" s="247" t="s">
        <v>42</v>
      </c>
      <c r="AB262" s="247" t="s">
        <v>42</v>
      </c>
      <c r="AC262" s="248" t="s">
        <v>42</v>
      </c>
      <c r="AE262" s="241">
        <v>8151</v>
      </c>
      <c r="AF262" s="242" t="s">
        <v>913</v>
      </c>
      <c r="AG262" s="243">
        <v>3</v>
      </c>
      <c r="AH262" s="244" t="s">
        <v>42</v>
      </c>
      <c r="AI262" s="265"/>
      <c r="AJ262" s="246" t="s">
        <v>42</v>
      </c>
      <c r="AK262" s="247" t="s">
        <v>42</v>
      </c>
      <c r="AL262" s="247" t="s">
        <v>42</v>
      </c>
      <c r="AM262" s="247" t="s">
        <v>42</v>
      </c>
      <c r="AN262" s="248" t="s">
        <v>42</v>
      </c>
      <c r="AO262" s="248" t="s">
        <v>42</v>
      </c>
      <c r="AP262" s="247" t="s">
        <v>42</v>
      </c>
      <c r="AQ262" s="247" t="s">
        <v>42</v>
      </c>
      <c r="AR262" s="248" t="s">
        <v>42</v>
      </c>
    </row>
    <row r="263" spans="1:44" ht="18" customHeight="1">
      <c r="A263" s="233">
        <v>5991</v>
      </c>
      <c r="B263" s="234" t="s">
        <v>1293</v>
      </c>
      <c r="C263" s="235">
        <v>165</v>
      </c>
      <c r="D263" s="236">
        <v>195</v>
      </c>
      <c r="E263" s="237"/>
      <c r="F263" s="238">
        <v>28</v>
      </c>
      <c r="G263" s="239">
        <v>24</v>
      </c>
      <c r="H263" s="239">
        <v>28</v>
      </c>
      <c r="I263" s="239">
        <v>14</v>
      </c>
      <c r="J263" s="240">
        <v>5</v>
      </c>
      <c r="K263" s="240">
        <v>47</v>
      </c>
      <c r="L263" s="239">
        <v>13</v>
      </c>
      <c r="M263" s="239">
        <v>5</v>
      </c>
      <c r="N263" s="240">
        <v>9</v>
      </c>
      <c r="P263" s="241">
        <v>8181</v>
      </c>
      <c r="Q263" s="242" t="s">
        <v>916</v>
      </c>
      <c r="R263" s="243">
        <v>5</v>
      </c>
      <c r="S263" s="244" t="s">
        <v>42</v>
      </c>
      <c r="T263" s="265"/>
      <c r="U263" s="246" t="s">
        <v>42</v>
      </c>
      <c r="V263" s="247" t="s">
        <v>42</v>
      </c>
      <c r="W263" s="247" t="s">
        <v>42</v>
      </c>
      <c r="X263" s="247" t="s">
        <v>42</v>
      </c>
      <c r="Y263" s="248" t="s">
        <v>42</v>
      </c>
      <c r="Z263" s="248" t="s">
        <v>42</v>
      </c>
      <c r="AA263" s="247" t="s">
        <v>42</v>
      </c>
      <c r="AB263" s="247" t="s">
        <v>42</v>
      </c>
      <c r="AC263" s="248" t="s">
        <v>42</v>
      </c>
      <c r="AE263" s="241">
        <v>8181</v>
      </c>
      <c r="AF263" s="242" t="s">
        <v>916</v>
      </c>
      <c r="AG263" s="243">
        <v>6</v>
      </c>
      <c r="AH263" s="244" t="s">
        <v>42</v>
      </c>
      <c r="AI263" s="265"/>
      <c r="AJ263" s="246" t="s">
        <v>42</v>
      </c>
      <c r="AK263" s="247" t="s">
        <v>42</v>
      </c>
      <c r="AL263" s="247" t="s">
        <v>42</v>
      </c>
      <c r="AM263" s="247" t="s">
        <v>42</v>
      </c>
      <c r="AN263" s="248" t="s">
        <v>42</v>
      </c>
      <c r="AO263" s="248" t="s">
        <v>42</v>
      </c>
      <c r="AP263" s="247" t="s">
        <v>42</v>
      </c>
      <c r="AQ263" s="247" t="s">
        <v>42</v>
      </c>
      <c r="AR263" s="248" t="s">
        <v>42</v>
      </c>
    </row>
    <row r="264" spans="1:44" ht="18" customHeight="1">
      <c r="A264" s="233">
        <v>7001</v>
      </c>
      <c r="B264" s="234" t="s">
        <v>1008</v>
      </c>
      <c r="C264" s="235">
        <v>4</v>
      </c>
      <c r="D264" s="236" t="s">
        <v>42</v>
      </c>
      <c r="E264" s="237"/>
      <c r="F264" s="238" t="s">
        <v>42</v>
      </c>
      <c r="G264" s="239" t="s">
        <v>42</v>
      </c>
      <c r="H264" s="239" t="s">
        <v>42</v>
      </c>
      <c r="I264" s="239" t="s">
        <v>42</v>
      </c>
      <c r="J264" s="240" t="s">
        <v>42</v>
      </c>
      <c r="K264" s="240" t="s">
        <v>42</v>
      </c>
      <c r="L264" s="239" t="s">
        <v>42</v>
      </c>
      <c r="M264" s="239" t="s">
        <v>42</v>
      </c>
      <c r="N264" s="240" t="s">
        <v>42</v>
      </c>
      <c r="P264" s="241">
        <v>9732</v>
      </c>
      <c r="Q264" s="242" t="s">
        <v>528</v>
      </c>
      <c r="R264" s="243">
        <v>10</v>
      </c>
      <c r="S264" s="244">
        <v>194</v>
      </c>
      <c r="T264" s="265"/>
      <c r="U264" s="246">
        <v>50</v>
      </c>
      <c r="V264" s="247">
        <v>30</v>
      </c>
      <c r="W264" s="247">
        <v>10</v>
      </c>
      <c r="X264" s="247">
        <v>10</v>
      </c>
      <c r="Y264" s="248">
        <v>0</v>
      </c>
      <c r="Z264" s="248">
        <v>20</v>
      </c>
      <c r="AA264" s="247">
        <v>10</v>
      </c>
      <c r="AB264" s="247">
        <v>5</v>
      </c>
      <c r="AC264" s="248">
        <v>5</v>
      </c>
      <c r="AE264" s="241">
        <v>9732</v>
      </c>
      <c r="AF264" s="242" t="s">
        <v>528</v>
      </c>
      <c r="AG264" s="243">
        <v>8</v>
      </c>
      <c r="AH264" s="244" t="s">
        <v>42</v>
      </c>
      <c r="AI264" s="265"/>
      <c r="AJ264" s="246" t="s">
        <v>42</v>
      </c>
      <c r="AK264" s="247" t="s">
        <v>42</v>
      </c>
      <c r="AL264" s="247" t="s">
        <v>42</v>
      </c>
      <c r="AM264" s="247" t="s">
        <v>42</v>
      </c>
      <c r="AN264" s="248" t="s">
        <v>42</v>
      </c>
      <c r="AO264" s="248" t="s">
        <v>42</v>
      </c>
      <c r="AP264" s="247" t="s">
        <v>42</v>
      </c>
      <c r="AQ264" s="247" t="s">
        <v>42</v>
      </c>
      <c r="AR264" s="248" t="s">
        <v>42</v>
      </c>
    </row>
    <row r="265" spans="1:44" ht="18" customHeight="1">
      <c r="A265" s="233">
        <v>8151</v>
      </c>
      <c r="B265" s="234" t="s">
        <v>913</v>
      </c>
      <c r="C265" s="235">
        <v>5</v>
      </c>
      <c r="D265" s="236" t="s">
        <v>42</v>
      </c>
      <c r="E265" s="237"/>
      <c r="F265" s="238" t="s">
        <v>42</v>
      </c>
      <c r="G265" s="239" t="s">
        <v>42</v>
      </c>
      <c r="H265" s="239" t="s">
        <v>42</v>
      </c>
      <c r="I265" s="239" t="s">
        <v>42</v>
      </c>
      <c r="J265" s="240" t="s">
        <v>42</v>
      </c>
      <c r="K265" s="240" t="s">
        <v>42</v>
      </c>
      <c r="L265" s="239" t="s">
        <v>42</v>
      </c>
      <c r="M265" s="239" t="s">
        <v>42</v>
      </c>
      <c r="N265" s="240" t="s">
        <v>42</v>
      </c>
    </row>
    <row r="266" spans="1:44" ht="18" customHeight="1">
      <c r="A266" s="233">
        <v>8181</v>
      </c>
      <c r="B266" s="234" t="s">
        <v>916</v>
      </c>
      <c r="C266" s="235">
        <v>2</v>
      </c>
      <c r="D266" s="236" t="s">
        <v>42</v>
      </c>
      <c r="E266" s="237"/>
      <c r="F266" s="238" t="s">
        <v>42</v>
      </c>
      <c r="G266" s="239" t="s">
        <v>42</v>
      </c>
      <c r="H266" s="239" t="s">
        <v>42</v>
      </c>
      <c r="I266" s="239" t="s">
        <v>42</v>
      </c>
      <c r="J266" s="240" t="s">
        <v>42</v>
      </c>
      <c r="K266" s="240" t="s">
        <v>42</v>
      </c>
      <c r="L266" s="239" t="s">
        <v>42</v>
      </c>
      <c r="M266" s="239" t="s">
        <v>42</v>
      </c>
      <c r="N266" s="240" t="s">
        <v>42</v>
      </c>
    </row>
    <row r="267" spans="1:44" ht="18" customHeight="1">
      <c r="A267" s="233">
        <v>9732</v>
      </c>
      <c r="B267" s="234" t="s">
        <v>528</v>
      </c>
      <c r="C267" s="235">
        <v>10</v>
      </c>
      <c r="D267" s="236">
        <v>186</v>
      </c>
      <c r="E267" s="237"/>
      <c r="F267" s="238">
        <v>40</v>
      </c>
      <c r="G267" s="239">
        <v>30</v>
      </c>
      <c r="H267" s="239">
        <v>20</v>
      </c>
      <c r="I267" s="239">
        <v>0</v>
      </c>
      <c r="J267" s="240">
        <v>10</v>
      </c>
      <c r="K267" s="240">
        <v>30</v>
      </c>
      <c r="L267" s="239">
        <v>12</v>
      </c>
      <c r="M267" s="239">
        <v>5</v>
      </c>
      <c r="N267" s="240">
        <v>7</v>
      </c>
    </row>
    <row r="272" spans="1:44">
      <c r="AF272" s="274"/>
    </row>
    <row r="277" spans="1:122">
      <c r="Q277" s="274"/>
    </row>
    <row r="287" spans="1:122" s="272" customFormat="1">
      <c r="A287" s="91"/>
      <c r="B287" s="274"/>
      <c r="D287" s="38"/>
      <c r="E287" s="38"/>
      <c r="F287" s="273"/>
      <c r="G287" s="273"/>
      <c r="H287" s="273"/>
      <c r="I287" s="273"/>
      <c r="J287" s="273"/>
      <c r="K287" s="273"/>
      <c r="L287" s="273"/>
      <c r="M287" s="273"/>
      <c r="N287" s="273"/>
      <c r="P287" s="91"/>
      <c r="Q287" s="92"/>
      <c r="S287" s="38"/>
      <c r="T287" s="38"/>
      <c r="U287" s="273"/>
      <c r="V287" s="273"/>
      <c r="W287" s="273"/>
      <c r="X287" s="273"/>
      <c r="Y287" s="273"/>
      <c r="Z287" s="273"/>
      <c r="AA287" s="273"/>
      <c r="AB287" s="273"/>
      <c r="AC287" s="273"/>
      <c r="AE287" s="91"/>
      <c r="AF287" s="92"/>
      <c r="AH287" s="38"/>
      <c r="AI287" s="38"/>
      <c r="AJ287" s="273"/>
      <c r="AK287" s="273"/>
      <c r="AL287" s="273"/>
      <c r="AM287" s="273"/>
      <c r="AN287" s="273"/>
      <c r="AO287" s="273"/>
      <c r="AP287" s="273"/>
      <c r="AQ287" s="273"/>
      <c r="AR287" s="273"/>
      <c r="AT287" s="91"/>
      <c r="AU287" s="92"/>
      <c r="AW287" s="38"/>
      <c r="AX287" s="38"/>
      <c r="AY287" s="273"/>
      <c r="AZ287" s="273"/>
      <c r="BA287" s="273"/>
      <c r="BB287" s="273"/>
      <c r="BC287" s="273"/>
      <c r="BD287" s="273"/>
      <c r="BE287" s="273"/>
      <c r="BF287" s="273"/>
      <c r="BG287" s="273"/>
      <c r="BI287" s="91"/>
      <c r="BJ287" s="92"/>
      <c r="BL287" s="38"/>
      <c r="BM287" s="38"/>
      <c r="BN287" s="273"/>
      <c r="BO287" s="273"/>
      <c r="BP287" s="273"/>
      <c r="BQ287" s="273"/>
      <c r="BR287" s="273"/>
      <c r="BS287" s="273"/>
      <c r="BT287" s="273"/>
      <c r="BU287" s="273"/>
      <c r="BV287" s="273"/>
      <c r="BW287" s="38"/>
      <c r="BY287" s="91"/>
      <c r="BZ287" s="92"/>
      <c r="CB287" s="38"/>
      <c r="CC287" s="38"/>
      <c r="CD287" s="273"/>
      <c r="CE287" s="273"/>
      <c r="CF287" s="273"/>
      <c r="CG287" s="273"/>
      <c r="CH287" s="273"/>
      <c r="CI287" s="273"/>
      <c r="CJ287" s="273"/>
      <c r="CK287" s="273"/>
      <c r="CL287" s="273"/>
      <c r="CN287" s="267"/>
      <c r="CO287" s="36"/>
      <c r="CP287" s="36"/>
      <c r="CQ287" s="268"/>
      <c r="CR287" s="269"/>
      <c r="CS287" s="268"/>
      <c r="CT287" s="268"/>
      <c r="CU287" s="36"/>
      <c r="CV287" s="36"/>
      <c r="CW287" s="36"/>
      <c r="CX287" s="36"/>
      <c r="CY287" s="36"/>
      <c r="CZ287" s="36"/>
      <c r="DB287" s="270"/>
      <c r="DC287" s="92"/>
      <c r="DD287" s="271"/>
      <c r="DE287" s="36"/>
      <c r="DF287" s="36"/>
      <c r="DG287" s="268"/>
      <c r="DH287" s="268"/>
      <c r="DI287" s="268"/>
      <c r="DJ287" s="268"/>
      <c r="DK287" s="268"/>
      <c r="DL287" s="268"/>
      <c r="DM287" s="268"/>
      <c r="DN287" s="268"/>
      <c r="DO287" s="268"/>
      <c r="DP287" s="268"/>
      <c r="DQ287" s="268"/>
      <c r="DR287" s="268"/>
    </row>
  </sheetData>
  <autoFilter ref="BI7:BW154"/>
  <mergeCells count="32">
    <mergeCell ref="AY4:BC4"/>
    <mergeCell ref="BE4:BG4"/>
    <mergeCell ref="BN4:BR4"/>
    <mergeCell ref="C3:J3"/>
    <mergeCell ref="K3:K4"/>
    <mergeCell ref="L3:N3"/>
    <mergeCell ref="AG3:AN3"/>
    <mergeCell ref="AO3:AO4"/>
    <mergeCell ref="AP3:AR3"/>
    <mergeCell ref="F4:J4"/>
    <mergeCell ref="L4:N4"/>
    <mergeCell ref="AJ4:AN4"/>
    <mergeCell ref="AP4:AR4"/>
    <mergeCell ref="AV3:BC3"/>
    <mergeCell ref="BD3:BD4"/>
    <mergeCell ref="BE3:BG3"/>
    <mergeCell ref="CX5:CZ5"/>
    <mergeCell ref="CN1:CW1"/>
    <mergeCell ref="BK3:BR3"/>
    <mergeCell ref="BS3:BS4"/>
    <mergeCell ref="DN3:DR3"/>
    <mergeCell ref="CD4:CH4"/>
    <mergeCell ref="CJ4:CL4"/>
    <mergeCell ref="DH4:DL4"/>
    <mergeCell ref="DN4:DR4"/>
    <mergeCell ref="CA3:CH3"/>
    <mergeCell ref="CI3:CI4"/>
    <mergeCell ref="CJ3:CL3"/>
    <mergeCell ref="DD3:DL3"/>
    <mergeCell ref="DM3:DM4"/>
    <mergeCell ref="BT3:BW4"/>
    <mergeCell ref="CS4:CW4"/>
  </mergeCells>
  <printOptions horizontalCentered="1"/>
  <pageMargins left="0.61" right="0.52" top="0.6" bottom="0.63" header="0.5" footer="0.19"/>
  <pageSetup scale="72" orientation="landscape" horizontalDpi="1200" verticalDpi="1200" r:id="rId1"/>
  <headerFooter>
    <oddFooter>&amp;LNote: * No data are reported when fewer than ten students tested or if any Achievement Level percentage equals 100.
Percentages may not add to 100 due to rounding.
05/26/2011 Florida Department of Education&amp;RPage &amp;P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16</vt:i4>
      </vt:variant>
    </vt:vector>
  </HeadingPairs>
  <TitlesOfParts>
    <vt:vector size="41" baseType="lpstr">
      <vt:lpstr>Select School</vt:lpstr>
      <vt:lpstr>Grades 3-5</vt:lpstr>
      <vt:lpstr>Grades 6-8</vt:lpstr>
      <vt:lpstr>Grades 3-8</vt:lpstr>
      <vt:lpstr>Grades 9-10</vt:lpstr>
      <vt:lpstr>2011-2012 RM</vt:lpstr>
      <vt:lpstr>Sci 2011-12 CombG</vt:lpstr>
      <vt:lpstr>M-2012</vt:lpstr>
      <vt:lpstr>M-2011</vt:lpstr>
      <vt:lpstr>2012 ALG</vt:lpstr>
      <vt:lpstr>2011 Alg</vt:lpstr>
      <vt:lpstr>R-2012</vt:lpstr>
      <vt:lpstr>R-2011</vt:lpstr>
      <vt:lpstr>S-2012</vt:lpstr>
      <vt:lpstr>S-2011</vt:lpstr>
      <vt:lpstr>W12</vt:lpstr>
      <vt:lpstr>W11</vt:lpstr>
      <vt:lpstr>2012 SG</vt:lpstr>
      <vt:lpstr>2011 SG</vt:lpstr>
      <vt:lpstr>2010 SG</vt:lpstr>
      <vt:lpstr>2009 SG</vt:lpstr>
      <vt:lpstr>HSGRade2010</vt:lpstr>
      <vt:lpstr>HSGrade2011</vt:lpstr>
      <vt:lpstr>SchList</vt:lpstr>
      <vt:lpstr>2012-13 ETO</vt:lpstr>
      <vt:lpstr>HSGrade</vt:lpstr>
      <vt:lpstr>'2009 SG'!Print_Area</vt:lpstr>
      <vt:lpstr>'2010 SG'!Print_Area</vt:lpstr>
      <vt:lpstr>'2012 SG'!Print_Area</vt:lpstr>
      <vt:lpstr>'Grades 3-5'!Print_Area</vt:lpstr>
      <vt:lpstr>'Grades 3-8'!Print_Area</vt:lpstr>
      <vt:lpstr>'Grades 6-8'!Print_Area</vt:lpstr>
      <vt:lpstr>'Grades 9-10'!Print_Area</vt:lpstr>
      <vt:lpstr>'Select School'!Print_Area</vt:lpstr>
      <vt:lpstr>'2009 SG'!Print_Titles</vt:lpstr>
      <vt:lpstr>'2010 SG'!Print_Titles</vt:lpstr>
      <vt:lpstr>'2011 Alg'!Print_Titles</vt:lpstr>
      <vt:lpstr>'2012 SG'!Print_Titles</vt:lpstr>
      <vt:lpstr>SchName</vt:lpstr>
      <vt:lpstr>'2012 SG'!SG</vt:lpstr>
      <vt:lpstr>SG</vt:lpstr>
    </vt:vector>
  </TitlesOfParts>
  <Company>MDCPS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2010-2012 Trend Analysis Report</dc:title>
  <dc:subject>FCAT and School Grade Trend Analysis</dc:subject>
  <dc:creator>Dr. Yuwadee Wongbundhit</dc:creator>
  <cp:keywords>FCAT, School Grade, Trend Analysis</cp:keywords>
  <dc:description>Last updated 9-10-2012</dc:description>
  <cp:lastModifiedBy> </cp:lastModifiedBy>
  <cp:revision>1</cp:revision>
  <cp:lastPrinted>2012-09-11T20:15:48Z</cp:lastPrinted>
  <dcterms:created xsi:type="dcterms:W3CDTF">2005-08-04T20:55:42Z</dcterms:created>
  <dcterms:modified xsi:type="dcterms:W3CDTF">2012-09-20T17:54:28Z</dcterms:modified>
  <cp:category>School Data Report</cp:category>
</cp:coreProperties>
</file>

<file path=docProps/custom.xml><?xml version="1.0" encoding="utf-8"?>
<Properties xmlns="http://schemas.openxmlformats.org/officeDocument/2006/custom-properties" xmlns:vt="http://schemas.openxmlformats.org/officeDocument/2006/docPropsVTypes">
  <property fmtid="{64440492-4C8B-11D1-8B70-080036B11A03}" pid="4">
    <vt:lpwstr>fldoe.org and edusoft.com</vt:lpwstr>
  </property>
</Properties>
</file>